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18" codeName="{00000000-0000-0000-0000-000000000000}"/>
  <workbookPr codeName="ThisWorkbook"/>
  <mc:AlternateContent xmlns:mc="http://schemas.openxmlformats.org/markup-compatibility/2006">
    <mc:Choice Requires="x15">
      <x15ac:absPath xmlns:x15ac="http://schemas.microsoft.com/office/spreadsheetml/2010/11/ac" url="https://tusmm-my.sharepoint.com/personal/k00278245_student_tus_ie/Documents/Group4/working files_Macros/VBA Macros/"/>
    </mc:Choice>
  </mc:AlternateContent>
  <xr:revisionPtr revIDLastSave="0" documentId="8_{FCB542EB-0F07-4FF0-B49B-D70E74448950}" xr6:coauthVersionLast="47" xr6:coauthVersionMax="47" xr10:uidLastSave="{00000000-0000-0000-0000-000000000000}"/>
  <bookViews>
    <workbookView xWindow="-120" yWindow="-120" windowWidth="29040" windowHeight="15720" tabRatio="864" firstSheet="4" activeTab="4" xr2:uid="{84472A86-EA15-48B5-A4B8-1E4C6EE85096}"/>
  </bookViews>
  <sheets>
    <sheet name="sales visualization" sheetId="16" state="hidden" r:id="rId1"/>
    <sheet name="Refresh Report" sheetId="22" r:id="rId2"/>
    <sheet name="Summary Dashboard" sheetId="9" r:id="rId3"/>
    <sheet name="SLA_Compliance" sheetId="14" r:id="rId4"/>
    <sheet name="SLA_Compliance_Analysis" sheetId="15" r:id="rId5"/>
    <sheet name="Sales Analysis" sheetId="20" r:id="rId6"/>
    <sheet name="Payments Analysis" sheetId="21" r:id="rId7"/>
    <sheet name="Master Sheet" sheetId="11" r:id="rId8"/>
    <sheet name="Payments Master Sheet" sheetId="18" r:id="rId9"/>
    <sheet name="Products &amp; Profit Master Sheet" sheetId="19" r:id="rId10"/>
    <sheet name="Probabilty Pivot Table" sheetId="13" state="hidden" r:id="rId11"/>
    <sheet name="Orders" sheetId="1" r:id="rId12"/>
    <sheet name="Customers" sheetId="2" r:id="rId13"/>
    <sheet name="Employees" sheetId="3" r:id="rId14"/>
    <sheet name="Offices" sheetId="4" r:id="rId15"/>
    <sheet name="OrderDetails" sheetId="5" r:id="rId16"/>
    <sheet name="Payments" sheetId="6" r:id="rId17"/>
    <sheet name="ProductsLine" sheetId="7" r:id="rId18"/>
    <sheet name="Products" sheetId="8" r:id="rId19"/>
  </sheets>
  <definedNames>
    <definedName name="_xlnm._FilterDatabase" localSheetId="7" hidden="1">'Master Sheet'!$A$1:$AC$2997</definedName>
    <definedName name="_xlnm._FilterDatabase" localSheetId="15" hidden="1">OrderDetails!$A$1:$E$2997</definedName>
    <definedName name="_xlnm._FilterDatabase" localSheetId="11" hidden="1">Orders!$A$1:$G$327</definedName>
    <definedName name="_xlnm._FilterDatabase" localSheetId="16" hidden="1">Payments!$A$1:$D$274</definedName>
    <definedName name="_xlnm._FilterDatabase" localSheetId="8" hidden="1">'Payments Master Sheet'!$A$1:$G$274</definedName>
    <definedName name="_xlnm._FilterDatabase" localSheetId="18" hidden="1">Products!$A$1:$I$111</definedName>
    <definedName name="_xlnm._FilterDatabase" localSheetId="9" hidden="1">'Products &amp; Profit Master Sheet'!$A$1:$M$1896</definedName>
    <definedName name="_xlnm._FilterDatabase" localSheetId="3" hidden="1">SLA_Compliance!#REF!</definedName>
    <definedName name="_xleta.COUNTIF" hidden="1" xlm="1">#NAME?</definedName>
    <definedName name="_xleta.N" hidden="1" xlm="1">#NAME?</definedName>
    <definedName name="_xleta.SHEET" hidden="1" xlm="1">#NAME?</definedName>
    <definedName name="Month">#REF!</definedName>
    <definedName name="Period">#REF!</definedName>
    <definedName name="Revenue">#REF!</definedName>
  </definedNames>
  <calcPr calcId="191028"/>
  <pivotCaches>
    <pivotCache cacheId="13574" r:id="rId20"/>
    <pivotCache cacheId="13575"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2" i="9" l="1"/>
  <c r="D92" i="9"/>
  <c r="E92" i="9"/>
  <c r="F92" i="9"/>
  <c r="G92" i="9"/>
  <c r="H92" i="9"/>
  <c r="C93" i="9"/>
  <c r="D93" i="9"/>
  <c r="E93" i="9"/>
  <c r="F93" i="9"/>
  <c r="G93" i="9"/>
  <c r="H93" i="9"/>
  <c r="C94" i="9"/>
  <c r="D94" i="9"/>
  <c r="E94" i="9"/>
  <c r="F94" i="9"/>
  <c r="G94" i="9"/>
  <c r="H94" i="9"/>
  <c r="C95" i="9"/>
  <c r="D95" i="9"/>
  <c r="E95" i="9"/>
  <c r="F95" i="9"/>
  <c r="G95" i="9"/>
  <c r="H95" i="9"/>
  <c r="C96" i="9"/>
  <c r="D96" i="9"/>
  <c r="E96" i="9"/>
  <c r="F96" i="9"/>
  <c r="G96" i="9"/>
  <c r="H96" i="9"/>
  <c r="C97" i="9"/>
  <c r="D97" i="9"/>
  <c r="E97" i="9"/>
  <c r="F97" i="9"/>
  <c r="G97" i="9"/>
  <c r="H97" i="9"/>
  <c r="C98" i="9"/>
  <c r="D98" i="9"/>
  <c r="E98" i="9"/>
  <c r="F98" i="9"/>
  <c r="G98" i="9"/>
  <c r="H98" i="9"/>
  <c r="C99" i="9"/>
  <c r="D99" i="9"/>
  <c r="E99" i="9"/>
  <c r="F99" i="9"/>
  <c r="G99" i="9"/>
  <c r="H99" i="9"/>
  <c r="C100" i="9"/>
  <c r="D100" i="9"/>
  <c r="E100" i="9"/>
  <c r="F100" i="9"/>
  <c r="G100" i="9"/>
  <c r="H100" i="9"/>
  <c r="C101" i="9"/>
  <c r="D101" i="9"/>
  <c r="E101" i="9"/>
  <c r="F101" i="9"/>
  <c r="G101" i="9"/>
  <c r="H101" i="9"/>
  <c r="C102" i="9"/>
  <c r="D102" i="9"/>
  <c r="E102" i="9"/>
  <c r="F102" i="9"/>
  <c r="G102" i="9"/>
  <c r="H102" i="9"/>
  <c r="C103" i="9"/>
  <c r="D103" i="9"/>
  <c r="E103" i="9"/>
  <c r="F103" i="9"/>
  <c r="G103" i="9"/>
  <c r="H103" i="9"/>
  <c r="B93" i="9"/>
  <c r="B94" i="9"/>
  <c r="B95" i="9"/>
  <c r="B96" i="9"/>
  <c r="B97" i="9"/>
  <c r="B98" i="9"/>
  <c r="B99" i="9"/>
  <c r="B100" i="9"/>
  <c r="B101" i="9"/>
  <c r="B102" i="9"/>
  <c r="B103" i="9"/>
  <c r="B92" i="9"/>
  <c r="C77" i="9"/>
  <c r="D77" i="9"/>
  <c r="E77" i="9"/>
  <c r="F77" i="9"/>
  <c r="G77" i="9"/>
  <c r="H77" i="9"/>
  <c r="C78" i="9"/>
  <c r="D78" i="9"/>
  <c r="E78" i="9"/>
  <c r="F78" i="9"/>
  <c r="G78" i="9"/>
  <c r="H78" i="9"/>
  <c r="C79" i="9"/>
  <c r="D79" i="9"/>
  <c r="E79" i="9"/>
  <c r="F79" i="9"/>
  <c r="G79" i="9"/>
  <c r="H79" i="9"/>
  <c r="C80" i="9"/>
  <c r="D80" i="9"/>
  <c r="E80" i="9"/>
  <c r="F80" i="9"/>
  <c r="G80" i="9"/>
  <c r="H80" i="9"/>
  <c r="C81" i="9"/>
  <c r="D81" i="9"/>
  <c r="E81" i="9"/>
  <c r="F81" i="9"/>
  <c r="G81" i="9"/>
  <c r="H81" i="9"/>
  <c r="C82" i="9"/>
  <c r="D82" i="9"/>
  <c r="E82" i="9"/>
  <c r="F82" i="9"/>
  <c r="G82" i="9"/>
  <c r="H82" i="9"/>
  <c r="C83" i="9"/>
  <c r="D83" i="9"/>
  <c r="E83" i="9"/>
  <c r="F83" i="9"/>
  <c r="G83" i="9"/>
  <c r="H83" i="9"/>
  <c r="C84" i="9"/>
  <c r="D84" i="9"/>
  <c r="E84" i="9"/>
  <c r="F84" i="9"/>
  <c r="G84" i="9"/>
  <c r="H84" i="9"/>
  <c r="C85" i="9"/>
  <c r="D85" i="9"/>
  <c r="E85" i="9"/>
  <c r="F85" i="9"/>
  <c r="G85" i="9"/>
  <c r="H85" i="9"/>
  <c r="C86" i="9"/>
  <c r="D86" i="9"/>
  <c r="E86" i="9"/>
  <c r="F86" i="9"/>
  <c r="G86" i="9"/>
  <c r="H86" i="9"/>
  <c r="C87" i="9"/>
  <c r="D87" i="9"/>
  <c r="E87" i="9"/>
  <c r="F87" i="9"/>
  <c r="G87" i="9"/>
  <c r="H87" i="9"/>
  <c r="C88" i="9"/>
  <c r="D88" i="9"/>
  <c r="E88" i="9"/>
  <c r="F88" i="9"/>
  <c r="G88" i="9"/>
  <c r="H88" i="9"/>
  <c r="B78" i="9"/>
  <c r="B79" i="9"/>
  <c r="B80" i="9"/>
  <c r="B81" i="9"/>
  <c r="B82" i="9"/>
  <c r="B83" i="9"/>
  <c r="B84" i="9"/>
  <c r="B85" i="9"/>
  <c r="B86" i="9"/>
  <c r="B87" i="9"/>
  <c r="B88" i="9"/>
  <c r="B77" i="9"/>
  <c r="C62" i="9"/>
  <c r="D62" i="9"/>
  <c r="E62" i="9"/>
  <c r="F62" i="9"/>
  <c r="G62" i="9"/>
  <c r="H62" i="9"/>
  <c r="C63" i="9"/>
  <c r="D63" i="9"/>
  <c r="E63" i="9"/>
  <c r="F63" i="9"/>
  <c r="G63" i="9"/>
  <c r="H63" i="9"/>
  <c r="C64" i="9"/>
  <c r="D64" i="9"/>
  <c r="E64" i="9"/>
  <c r="F64" i="9"/>
  <c r="G64" i="9"/>
  <c r="H64" i="9"/>
  <c r="C65" i="9"/>
  <c r="D65" i="9"/>
  <c r="E65" i="9"/>
  <c r="F65" i="9"/>
  <c r="G65" i="9"/>
  <c r="H65" i="9"/>
  <c r="C66" i="9"/>
  <c r="D66" i="9"/>
  <c r="E66" i="9"/>
  <c r="F66" i="9"/>
  <c r="G66" i="9"/>
  <c r="H66" i="9"/>
  <c r="C67" i="9"/>
  <c r="D67" i="9"/>
  <c r="E67" i="9"/>
  <c r="F67" i="9"/>
  <c r="G67" i="9"/>
  <c r="H67" i="9"/>
  <c r="C68" i="9"/>
  <c r="D68" i="9"/>
  <c r="E68" i="9"/>
  <c r="F68" i="9"/>
  <c r="G68" i="9"/>
  <c r="H68" i="9"/>
  <c r="C69" i="9"/>
  <c r="D69" i="9"/>
  <c r="E69" i="9"/>
  <c r="F69" i="9"/>
  <c r="G69" i="9"/>
  <c r="H69" i="9"/>
  <c r="C70" i="9"/>
  <c r="D70" i="9"/>
  <c r="E70" i="9"/>
  <c r="F70" i="9"/>
  <c r="G70" i="9"/>
  <c r="H70" i="9"/>
  <c r="C71" i="9"/>
  <c r="D71" i="9"/>
  <c r="E71" i="9"/>
  <c r="F71" i="9"/>
  <c r="G71" i="9"/>
  <c r="H71" i="9"/>
  <c r="C72" i="9"/>
  <c r="D72" i="9"/>
  <c r="E72" i="9"/>
  <c r="F72" i="9"/>
  <c r="G72" i="9"/>
  <c r="H72" i="9"/>
  <c r="C73" i="9"/>
  <c r="D73" i="9"/>
  <c r="E73" i="9"/>
  <c r="F73" i="9"/>
  <c r="G73" i="9"/>
  <c r="H73" i="9"/>
  <c r="B63" i="9"/>
  <c r="B64" i="9"/>
  <c r="B65" i="9"/>
  <c r="B66" i="9"/>
  <c r="B67" i="9"/>
  <c r="B68" i="9"/>
  <c r="B69" i="9"/>
  <c r="B70" i="9"/>
  <c r="B71" i="9"/>
  <c r="B72" i="9"/>
  <c r="B73" i="9"/>
  <c r="B62" i="9"/>
  <c r="C47" i="9"/>
  <c r="D47" i="9"/>
  <c r="E47" i="9"/>
  <c r="F47" i="9"/>
  <c r="G47" i="9"/>
  <c r="H47" i="9"/>
  <c r="C48" i="9"/>
  <c r="D48" i="9"/>
  <c r="E48" i="9"/>
  <c r="F48" i="9"/>
  <c r="G48" i="9"/>
  <c r="H48" i="9"/>
  <c r="C49" i="9"/>
  <c r="D49" i="9"/>
  <c r="E49" i="9"/>
  <c r="F49" i="9"/>
  <c r="G49" i="9"/>
  <c r="H49" i="9"/>
  <c r="C50" i="9"/>
  <c r="D50" i="9"/>
  <c r="E50" i="9"/>
  <c r="F50" i="9"/>
  <c r="G50" i="9"/>
  <c r="H50" i="9"/>
  <c r="C51" i="9"/>
  <c r="D51" i="9"/>
  <c r="E51" i="9"/>
  <c r="F51" i="9"/>
  <c r="G51" i="9"/>
  <c r="H51" i="9"/>
  <c r="C52" i="9"/>
  <c r="D52" i="9"/>
  <c r="E52" i="9"/>
  <c r="F52" i="9"/>
  <c r="G52" i="9"/>
  <c r="H52" i="9"/>
  <c r="C53" i="9"/>
  <c r="D53" i="9"/>
  <c r="E53" i="9"/>
  <c r="F53" i="9"/>
  <c r="G53" i="9"/>
  <c r="H53" i="9"/>
  <c r="C54" i="9"/>
  <c r="D54" i="9"/>
  <c r="E54" i="9"/>
  <c r="F54" i="9"/>
  <c r="G54" i="9"/>
  <c r="H54" i="9"/>
  <c r="C55" i="9"/>
  <c r="D55" i="9"/>
  <c r="E55" i="9"/>
  <c r="F55" i="9"/>
  <c r="G55" i="9"/>
  <c r="H55" i="9"/>
  <c r="C56" i="9"/>
  <c r="D56" i="9"/>
  <c r="E56" i="9"/>
  <c r="F56" i="9"/>
  <c r="G56" i="9"/>
  <c r="H56" i="9"/>
  <c r="C57" i="9"/>
  <c r="D57" i="9"/>
  <c r="E57" i="9"/>
  <c r="F57" i="9"/>
  <c r="G57" i="9"/>
  <c r="H57" i="9"/>
  <c r="C58" i="9"/>
  <c r="D58" i="9"/>
  <c r="E58" i="9"/>
  <c r="F58" i="9"/>
  <c r="G58" i="9"/>
  <c r="H58" i="9"/>
  <c r="B48" i="9"/>
  <c r="B49" i="9"/>
  <c r="B50" i="9"/>
  <c r="B51" i="9"/>
  <c r="B52" i="9"/>
  <c r="B53" i="9"/>
  <c r="B54" i="9"/>
  <c r="B55" i="9"/>
  <c r="B56" i="9"/>
  <c r="B57" i="9"/>
  <c r="B58" i="9"/>
  <c r="B47" i="9"/>
  <c r="C32" i="9"/>
  <c r="D32" i="9"/>
  <c r="E32" i="9"/>
  <c r="F32" i="9"/>
  <c r="G32" i="9"/>
  <c r="H32" i="9"/>
  <c r="C33" i="9"/>
  <c r="D33" i="9"/>
  <c r="E33" i="9"/>
  <c r="F33" i="9"/>
  <c r="G33" i="9"/>
  <c r="H33" i="9"/>
  <c r="C34" i="9"/>
  <c r="D34" i="9"/>
  <c r="E34" i="9"/>
  <c r="F34" i="9"/>
  <c r="G34" i="9"/>
  <c r="H34" i="9"/>
  <c r="C35" i="9"/>
  <c r="D35" i="9"/>
  <c r="E35" i="9"/>
  <c r="F35" i="9"/>
  <c r="G35" i="9"/>
  <c r="H35" i="9"/>
  <c r="C36" i="9"/>
  <c r="D36" i="9"/>
  <c r="E36" i="9"/>
  <c r="F36" i="9"/>
  <c r="G36" i="9"/>
  <c r="H36" i="9"/>
  <c r="C37" i="9"/>
  <c r="D37" i="9"/>
  <c r="E37" i="9"/>
  <c r="F37" i="9"/>
  <c r="G37" i="9"/>
  <c r="H37" i="9"/>
  <c r="C38" i="9"/>
  <c r="D38" i="9"/>
  <c r="E38" i="9"/>
  <c r="F38" i="9"/>
  <c r="G38" i="9"/>
  <c r="H38" i="9"/>
  <c r="C39" i="9"/>
  <c r="D39" i="9"/>
  <c r="E39" i="9"/>
  <c r="F39" i="9"/>
  <c r="G39" i="9"/>
  <c r="H39" i="9"/>
  <c r="C40" i="9"/>
  <c r="D40" i="9"/>
  <c r="E40" i="9"/>
  <c r="F40" i="9"/>
  <c r="G40" i="9"/>
  <c r="H40" i="9"/>
  <c r="C41" i="9"/>
  <c r="D41" i="9"/>
  <c r="E41" i="9"/>
  <c r="F41" i="9"/>
  <c r="G41" i="9"/>
  <c r="H41" i="9"/>
  <c r="C42" i="9"/>
  <c r="D42" i="9"/>
  <c r="E42" i="9"/>
  <c r="F42" i="9"/>
  <c r="G42" i="9"/>
  <c r="H42" i="9"/>
  <c r="C43" i="9"/>
  <c r="D43" i="9"/>
  <c r="E43" i="9"/>
  <c r="F43" i="9"/>
  <c r="G43" i="9"/>
  <c r="H43" i="9"/>
  <c r="B33" i="9"/>
  <c r="B34" i="9"/>
  <c r="B35" i="9"/>
  <c r="B36" i="9"/>
  <c r="B37" i="9"/>
  <c r="B38" i="9"/>
  <c r="B39" i="9"/>
  <c r="B40" i="9"/>
  <c r="B41" i="9"/>
  <c r="B42" i="9"/>
  <c r="B43" i="9"/>
  <c r="B32" i="9"/>
  <c r="C17" i="9"/>
  <c r="D17" i="9"/>
  <c r="E17" i="9"/>
  <c r="F17" i="9"/>
  <c r="G17" i="9"/>
  <c r="H17" i="9"/>
  <c r="C18" i="9"/>
  <c r="D18" i="9"/>
  <c r="E18" i="9"/>
  <c r="F18" i="9"/>
  <c r="G18" i="9"/>
  <c r="H18" i="9"/>
  <c r="C19" i="9"/>
  <c r="D19" i="9"/>
  <c r="E19" i="9"/>
  <c r="F19" i="9"/>
  <c r="G19" i="9"/>
  <c r="H19" i="9"/>
  <c r="C20" i="9"/>
  <c r="D20" i="9"/>
  <c r="E20" i="9"/>
  <c r="F20" i="9"/>
  <c r="G20" i="9"/>
  <c r="H20" i="9"/>
  <c r="C21" i="9"/>
  <c r="D21" i="9"/>
  <c r="E21" i="9"/>
  <c r="F21" i="9"/>
  <c r="G21" i="9"/>
  <c r="H21" i="9"/>
  <c r="C22" i="9"/>
  <c r="D22" i="9"/>
  <c r="E22" i="9"/>
  <c r="F22" i="9"/>
  <c r="G22" i="9"/>
  <c r="H22" i="9"/>
  <c r="C23" i="9"/>
  <c r="D23" i="9"/>
  <c r="E23" i="9"/>
  <c r="F23" i="9"/>
  <c r="G23" i="9"/>
  <c r="H23" i="9"/>
  <c r="C24" i="9"/>
  <c r="D24" i="9"/>
  <c r="E24" i="9"/>
  <c r="F24" i="9"/>
  <c r="G24" i="9"/>
  <c r="H24" i="9"/>
  <c r="C25" i="9"/>
  <c r="D25" i="9"/>
  <c r="E25" i="9"/>
  <c r="F25" i="9"/>
  <c r="G25" i="9"/>
  <c r="H25" i="9"/>
  <c r="C26" i="9"/>
  <c r="D26" i="9"/>
  <c r="E26" i="9"/>
  <c r="F26" i="9"/>
  <c r="G26" i="9"/>
  <c r="H26" i="9"/>
  <c r="C27" i="9"/>
  <c r="D27" i="9"/>
  <c r="E27" i="9"/>
  <c r="F27" i="9"/>
  <c r="G27" i="9"/>
  <c r="H27" i="9"/>
  <c r="C28" i="9"/>
  <c r="D28" i="9"/>
  <c r="E28" i="9"/>
  <c r="F28" i="9"/>
  <c r="G28" i="9"/>
  <c r="H28" i="9"/>
  <c r="B18" i="9"/>
  <c r="B19" i="9"/>
  <c r="B20" i="9"/>
  <c r="B21" i="9"/>
  <c r="B22" i="9"/>
  <c r="B23" i="9"/>
  <c r="B24" i="9"/>
  <c r="B25" i="9"/>
  <c r="B26" i="9"/>
  <c r="B27" i="9"/>
  <c r="B28" i="9"/>
  <c r="B17" i="9"/>
  <c r="C7" i="9"/>
  <c r="D7" i="9"/>
  <c r="E7" i="9"/>
  <c r="F7" i="9"/>
  <c r="G7" i="9"/>
  <c r="C8" i="9"/>
  <c r="D8" i="9"/>
  <c r="E8" i="9"/>
  <c r="F8" i="9"/>
  <c r="G8" i="9"/>
  <c r="C9" i="9"/>
  <c r="D9" i="9"/>
  <c r="E9" i="9"/>
  <c r="F9" i="9"/>
  <c r="G9" i="9"/>
  <c r="C10" i="9"/>
  <c r="D10" i="9"/>
  <c r="E10" i="9"/>
  <c r="F10" i="9"/>
  <c r="G10" i="9"/>
  <c r="C11" i="9"/>
  <c r="D11" i="9"/>
  <c r="E11" i="9"/>
  <c r="F11" i="9"/>
  <c r="G11" i="9"/>
  <c r="C12" i="9"/>
  <c r="D12" i="9"/>
  <c r="E12" i="9"/>
  <c r="F12" i="9"/>
  <c r="G12" i="9"/>
  <c r="C13" i="9"/>
  <c r="D13" i="9"/>
  <c r="E13" i="9"/>
  <c r="F13" i="9"/>
  <c r="G13" i="9"/>
  <c r="B8" i="9"/>
  <c r="B9" i="9"/>
  <c r="B10" i="9"/>
  <c r="B11" i="9"/>
  <c r="B12" i="9"/>
  <c r="B13" i="9"/>
  <c r="B7" i="9"/>
  <c r="U40" i="20"/>
  <c r="V40" i="20"/>
  <c r="W40" i="20"/>
  <c r="X40" i="20"/>
  <c r="Y40" i="20"/>
  <c r="Z40" i="20"/>
  <c r="U41" i="20"/>
  <c r="V41" i="20"/>
  <c r="W41" i="20"/>
  <c r="X41" i="20"/>
  <c r="Y41" i="20"/>
  <c r="Z41" i="20"/>
  <c r="U42" i="20"/>
  <c r="V42" i="20"/>
  <c r="W42" i="20"/>
  <c r="X42" i="20"/>
  <c r="Y42" i="20"/>
  <c r="Z42" i="20"/>
  <c r="U43" i="20"/>
  <c r="V43" i="20"/>
  <c r="W43" i="20"/>
  <c r="X43" i="20"/>
  <c r="Y43" i="20"/>
  <c r="Z43" i="20"/>
  <c r="U44" i="20"/>
  <c r="V44" i="20"/>
  <c r="W44" i="20"/>
  <c r="X44" i="20"/>
  <c r="Y44" i="20"/>
  <c r="Z44" i="20"/>
  <c r="U45" i="20"/>
  <c r="V45" i="20"/>
  <c r="W45" i="20"/>
  <c r="X45" i="20"/>
  <c r="Y45" i="20"/>
  <c r="Z45" i="20"/>
  <c r="U46" i="20"/>
  <c r="V46" i="20"/>
  <c r="W46" i="20"/>
  <c r="X46" i="20"/>
  <c r="Y46" i="20"/>
  <c r="Z46" i="20"/>
  <c r="U47" i="20"/>
  <c r="V47" i="20"/>
  <c r="W47" i="20"/>
  <c r="X47" i="20"/>
  <c r="Y47" i="20"/>
  <c r="Z47" i="20"/>
  <c r="U48" i="20"/>
  <c r="V48" i="20"/>
  <c r="W48" i="20"/>
  <c r="X48" i="20"/>
  <c r="Y48" i="20"/>
  <c r="Z48" i="20"/>
  <c r="U49" i="20"/>
  <c r="V49" i="20"/>
  <c r="W49" i="20"/>
  <c r="X49" i="20"/>
  <c r="Y49" i="20"/>
  <c r="Z49" i="20"/>
  <c r="U50" i="20"/>
  <c r="V50" i="20"/>
  <c r="W50" i="20"/>
  <c r="X50" i="20"/>
  <c r="Y50" i="20"/>
  <c r="Z50" i="20"/>
  <c r="U51" i="20"/>
  <c r="V51" i="20"/>
  <c r="W51" i="20"/>
  <c r="X51" i="20"/>
  <c r="Y51" i="20"/>
  <c r="Z51" i="20"/>
  <c r="T41" i="20"/>
  <c r="T42" i="20"/>
  <c r="T43" i="20"/>
  <c r="T44" i="20"/>
  <c r="T45" i="20"/>
  <c r="T46" i="20"/>
  <c r="T47" i="20"/>
  <c r="T48" i="20"/>
  <c r="T49" i="20"/>
  <c r="T50" i="20"/>
  <c r="T51" i="20"/>
  <c r="T40" i="20"/>
  <c r="U24" i="20"/>
  <c r="V24" i="20"/>
  <c r="W24" i="20"/>
  <c r="X24" i="20"/>
  <c r="Y24" i="20"/>
  <c r="Z24" i="20"/>
  <c r="U25" i="20"/>
  <c r="V25" i="20"/>
  <c r="W25" i="20"/>
  <c r="X25" i="20"/>
  <c r="Y25" i="20"/>
  <c r="Z25" i="20"/>
  <c r="U26" i="20"/>
  <c r="V26" i="20"/>
  <c r="W26" i="20"/>
  <c r="X26" i="20"/>
  <c r="Y26" i="20"/>
  <c r="Z26" i="20"/>
  <c r="U27" i="20"/>
  <c r="V27" i="20"/>
  <c r="W27" i="20"/>
  <c r="X27" i="20"/>
  <c r="Y27" i="20"/>
  <c r="Z27" i="20"/>
  <c r="U28" i="20"/>
  <c r="V28" i="20"/>
  <c r="W28" i="20"/>
  <c r="X28" i="20"/>
  <c r="Y28" i="20"/>
  <c r="Z28" i="20"/>
  <c r="U29" i="20"/>
  <c r="V29" i="20"/>
  <c r="W29" i="20"/>
  <c r="X29" i="20"/>
  <c r="Y29" i="20"/>
  <c r="Z29" i="20"/>
  <c r="U30" i="20"/>
  <c r="V30" i="20"/>
  <c r="W30" i="20"/>
  <c r="X30" i="20"/>
  <c r="Y30" i="20"/>
  <c r="Z30" i="20"/>
  <c r="U31" i="20"/>
  <c r="V31" i="20"/>
  <c r="W31" i="20"/>
  <c r="X31" i="20"/>
  <c r="Y31" i="20"/>
  <c r="Z31" i="20"/>
  <c r="U32" i="20"/>
  <c r="V32" i="20"/>
  <c r="W32" i="20"/>
  <c r="X32" i="20"/>
  <c r="Y32" i="20"/>
  <c r="Z32" i="20"/>
  <c r="U33" i="20"/>
  <c r="V33" i="20"/>
  <c r="W33" i="20"/>
  <c r="X33" i="20"/>
  <c r="Y33" i="20"/>
  <c r="Z33" i="20"/>
  <c r="U34" i="20"/>
  <c r="V34" i="20"/>
  <c r="W34" i="20"/>
  <c r="X34" i="20"/>
  <c r="Y34" i="20"/>
  <c r="Z34" i="20"/>
  <c r="U35" i="20"/>
  <c r="V35" i="20"/>
  <c r="W35" i="20"/>
  <c r="X35" i="20"/>
  <c r="Y35" i="20"/>
  <c r="Z35" i="20"/>
  <c r="T25" i="20"/>
  <c r="T26" i="20"/>
  <c r="T27" i="20"/>
  <c r="T28" i="20"/>
  <c r="T29" i="20"/>
  <c r="T30" i="20"/>
  <c r="T31" i="20"/>
  <c r="T32" i="20"/>
  <c r="T33" i="20"/>
  <c r="T34" i="20"/>
  <c r="T35" i="20"/>
  <c r="T24" i="20"/>
  <c r="U8" i="20"/>
  <c r="V8" i="20"/>
  <c r="W8" i="20"/>
  <c r="X8" i="20"/>
  <c r="Y8" i="20"/>
  <c r="Z8" i="20"/>
  <c r="U9" i="20"/>
  <c r="V9" i="20"/>
  <c r="W9" i="20"/>
  <c r="X9" i="20"/>
  <c r="Y9" i="20"/>
  <c r="Z9" i="20"/>
  <c r="U10" i="20"/>
  <c r="V10" i="20"/>
  <c r="W10" i="20"/>
  <c r="X10" i="20"/>
  <c r="Y10" i="20"/>
  <c r="Z10" i="20"/>
  <c r="U11" i="20"/>
  <c r="V11" i="20"/>
  <c r="W11" i="20"/>
  <c r="X11" i="20"/>
  <c r="Y11" i="20"/>
  <c r="Z11" i="20"/>
  <c r="U12" i="20"/>
  <c r="V12" i="20"/>
  <c r="W12" i="20"/>
  <c r="X12" i="20"/>
  <c r="Y12" i="20"/>
  <c r="Z12" i="20"/>
  <c r="U13" i="20"/>
  <c r="V13" i="20"/>
  <c r="W13" i="20"/>
  <c r="X13" i="20"/>
  <c r="Y13" i="20"/>
  <c r="Z13" i="20"/>
  <c r="U14" i="20"/>
  <c r="V14" i="20"/>
  <c r="W14" i="20"/>
  <c r="X14" i="20"/>
  <c r="Y14" i="20"/>
  <c r="Z14" i="20"/>
  <c r="U15" i="20"/>
  <c r="V15" i="20"/>
  <c r="W15" i="20"/>
  <c r="X15" i="20"/>
  <c r="Y15" i="20"/>
  <c r="Z15" i="20"/>
  <c r="U16" i="20"/>
  <c r="V16" i="20"/>
  <c r="W16" i="20"/>
  <c r="X16" i="20"/>
  <c r="Y16" i="20"/>
  <c r="Z16" i="20"/>
  <c r="U17" i="20"/>
  <c r="V17" i="20"/>
  <c r="W17" i="20"/>
  <c r="X17" i="20"/>
  <c r="Y17" i="20"/>
  <c r="Z17" i="20"/>
  <c r="U18" i="20"/>
  <c r="V18" i="20"/>
  <c r="W18" i="20"/>
  <c r="X18" i="20"/>
  <c r="Y18" i="20"/>
  <c r="Z18" i="20"/>
  <c r="U19" i="20"/>
  <c r="V19" i="20"/>
  <c r="W19" i="20"/>
  <c r="X19" i="20"/>
  <c r="Y19" i="20"/>
  <c r="Z19" i="20"/>
  <c r="T9" i="20"/>
  <c r="T10" i="20"/>
  <c r="T11" i="20"/>
  <c r="T12" i="20"/>
  <c r="T13" i="20"/>
  <c r="T14" i="20"/>
  <c r="T15" i="20"/>
  <c r="T16" i="20"/>
  <c r="T17" i="20"/>
  <c r="T18" i="20"/>
  <c r="T19" i="20"/>
  <c r="T8" i="20"/>
  <c r="L40" i="20"/>
  <c r="M40" i="20"/>
  <c r="N40" i="20"/>
  <c r="O40" i="20"/>
  <c r="P40" i="20"/>
  <c r="Q40" i="20"/>
  <c r="L41" i="20"/>
  <c r="M41" i="20"/>
  <c r="N41" i="20"/>
  <c r="O41" i="20"/>
  <c r="P41" i="20"/>
  <c r="Q41" i="20"/>
  <c r="L42" i="20"/>
  <c r="M42" i="20"/>
  <c r="N42" i="20"/>
  <c r="O42" i="20"/>
  <c r="P42" i="20"/>
  <c r="Q42" i="20"/>
  <c r="L43" i="20"/>
  <c r="M43" i="20"/>
  <c r="N43" i="20"/>
  <c r="O43" i="20"/>
  <c r="P43" i="20"/>
  <c r="Q43" i="20"/>
  <c r="L44" i="20"/>
  <c r="M44" i="20"/>
  <c r="N44" i="20"/>
  <c r="O44" i="20"/>
  <c r="P44" i="20"/>
  <c r="Q44" i="20"/>
  <c r="L45" i="20"/>
  <c r="M45" i="20"/>
  <c r="N45" i="20"/>
  <c r="O45" i="20"/>
  <c r="P45" i="20"/>
  <c r="Q45" i="20"/>
  <c r="L46" i="20"/>
  <c r="M46" i="20"/>
  <c r="N46" i="20"/>
  <c r="O46" i="20"/>
  <c r="P46" i="20"/>
  <c r="Q46" i="20"/>
  <c r="L47" i="20"/>
  <c r="M47" i="20"/>
  <c r="N47" i="20"/>
  <c r="O47" i="20"/>
  <c r="P47" i="20"/>
  <c r="Q47" i="20"/>
  <c r="L48" i="20"/>
  <c r="M48" i="20"/>
  <c r="N48" i="20"/>
  <c r="O48" i="20"/>
  <c r="P48" i="20"/>
  <c r="Q48" i="20"/>
  <c r="L49" i="20"/>
  <c r="M49" i="20"/>
  <c r="N49" i="20"/>
  <c r="O49" i="20"/>
  <c r="P49" i="20"/>
  <c r="Q49" i="20"/>
  <c r="L50" i="20"/>
  <c r="M50" i="20"/>
  <c r="N50" i="20"/>
  <c r="O50" i="20"/>
  <c r="P50" i="20"/>
  <c r="Q50" i="20"/>
  <c r="L51" i="20"/>
  <c r="M51" i="20"/>
  <c r="N51" i="20"/>
  <c r="O51" i="20"/>
  <c r="P51" i="20"/>
  <c r="Q51" i="20"/>
  <c r="K41" i="20"/>
  <c r="K42" i="20"/>
  <c r="K43" i="20"/>
  <c r="K44" i="20"/>
  <c r="K45" i="20"/>
  <c r="K46" i="20"/>
  <c r="K47" i="20"/>
  <c r="K48" i="20"/>
  <c r="K49" i="20"/>
  <c r="K50" i="20"/>
  <c r="K51" i="20"/>
  <c r="K40" i="20"/>
  <c r="L24" i="20"/>
  <c r="M24" i="20"/>
  <c r="N24" i="20"/>
  <c r="O24" i="20"/>
  <c r="P24" i="20"/>
  <c r="Q24" i="20"/>
  <c r="L25" i="20"/>
  <c r="M25" i="20"/>
  <c r="N25" i="20"/>
  <c r="O25" i="20"/>
  <c r="P25" i="20"/>
  <c r="Q25" i="20"/>
  <c r="L26" i="20"/>
  <c r="M26" i="20"/>
  <c r="N26" i="20"/>
  <c r="O26" i="20"/>
  <c r="P26" i="20"/>
  <c r="Q26" i="20"/>
  <c r="L27" i="20"/>
  <c r="M27" i="20"/>
  <c r="N27" i="20"/>
  <c r="O27" i="20"/>
  <c r="P27" i="20"/>
  <c r="Q27" i="20"/>
  <c r="L28" i="20"/>
  <c r="M28" i="20"/>
  <c r="N28" i="20"/>
  <c r="O28" i="20"/>
  <c r="P28" i="20"/>
  <c r="Q28" i="20"/>
  <c r="L29" i="20"/>
  <c r="M29" i="20"/>
  <c r="N29" i="20"/>
  <c r="O29" i="20"/>
  <c r="P29" i="20"/>
  <c r="Q29" i="20"/>
  <c r="L30" i="20"/>
  <c r="M30" i="20"/>
  <c r="N30" i="20"/>
  <c r="O30" i="20"/>
  <c r="P30" i="20"/>
  <c r="Q30" i="20"/>
  <c r="L31" i="20"/>
  <c r="M31" i="20"/>
  <c r="N31" i="20"/>
  <c r="O31" i="20"/>
  <c r="P31" i="20"/>
  <c r="Q31" i="20"/>
  <c r="L32" i="20"/>
  <c r="M32" i="20"/>
  <c r="N32" i="20"/>
  <c r="O32" i="20"/>
  <c r="P32" i="20"/>
  <c r="Q32" i="20"/>
  <c r="L33" i="20"/>
  <c r="M33" i="20"/>
  <c r="N33" i="20"/>
  <c r="O33" i="20"/>
  <c r="P33" i="20"/>
  <c r="Q33" i="20"/>
  <c r="L34" i="20"/>
  <c r="M34" i="20"/>
  <c r="N34" i="20"/>
  <c r="O34" i="20"/>
  <c r="P34" i="20"/>
  <c r="Q34" i="20"/>
  <c r="L35" i="20"/>
  <c r="M35" i="20"/>
  <c r="N35" i="20"/>
  <c r="O35" i="20"/>
  <c r="P35" i="20"/>
  <c r="Q35" i="20"/>
  <c r="K25" i="20"/>
  <c r="K26" i="20"/>
  <c r="K27" i="20"/>
  <c r="K28" i="20"/>
  <c r="K29" i="20"/>
  <c r="K30" i="20"/>
  <c r="K31" i="20"/>
  <c r="K32" i="20"/>
  <c r="K33" i="20"/>
  <c r="K34" i="20"/>
  <c r="K35" i="20"/>
  <c r="K24" i="20"/>
  <c r="L8" i="20"/>
  <c r="M8" i="20"/>
  <c r="N8" i="20"/>
  <c r="O8" i="20"/>
  <c r="P8" i="20"/>
  <c r="Q8" i="20"/>
  <c r="L9" i="20"/>
  <c r="M9" i="20"/>
  <c r="N9" i="20"/>
  <c r="O9" i="20"/>
  <c r="P9" i="20"/>
  <c r="Q9" i="20"/>
  <c r="L10" i="20"/>
  <c r="M10" i="20"/>
  <c r="N10" i="20"/>
  <c r="O10" i="20"/>
  <c r="P10" i="20"/>
  <c r="Q10" i="20"/>
  <c r="L11" i="20"/>
  <c r="M11" i="20"/>
  <c r="N11" i="20"/>
  <c r="O11" i="20"/>
  <c r="P11" i="20"/>
  <c r="Q11" i="20"/>
  <c r="L12" i="20"/>
  <c r="M12" i="20"/>
  <c r="N12" i="20"/>
  <c r="O12" i="20"/>
  <c r="P12" i="20"/>
  <c r="Q12" i="20"/>
  <c r="L13" i="20"/>
  <c r="M13" i="20"/>
  <c r="N13" i="20"/>
  <c r="O13" i="20"/>
  <c r="P13" i="20"/>
  <c r="Q13" i="20"/>
  <c r="L14" i="20"/>
  <c r="M14" i="20"/>
  <c r="N14" i="20"/>
  <c r="O14" i="20"/>
  <c r="P14" i="20"/>
  <c r="Q14" i="20"/>
  <c r="L15" i="20"/>
  <c r="M15" i="20"/>
  <c r="N15" i="20"/>
  <c r="O15" i="20"/>
  <c r="P15" i="20"/>
  <c r="Q15" i="20"/>
  <c r="L16" i="20"/>
  <c r="M16" i="20"/>
  <c r="N16" i="20"/>
  <c r="O16" i="20"/>
  <c r="P16" i="20"/>
  <c r="Q16" i="20"/>
  <c r="L17" i="20"/>
  <c r="M17" i="20"/>
  <c r="N17" i="20"/>
  <c r="O17" i="20"/>
  <c r="P17" i="20"/>
  <c r="Q17" i="20"/>
  <c r="L18" i="20"/>
  <c r="M18" i="20"/>
  <c r="N18" i="20"/>
  <c r="O18" i="20"/>
  <c r="P18" i="20"/>
  <c r="Q18" i="20"/>
  <c r="L19" i="20"/>
  <c r="M19" i="20"/>
  <c r="N19" i="20"/>
  <c r="O19" i="20"/>
  <c r="P19" i="20"/>
  <c r="Q19" i="20"/>
  <c r="K9" i="20"/>
  <c r="K10" i="20"/>
  <c r="K11" i="20"/>
  <c r="K12" i="20"/>
  <c r="K13" i="20"/>
  <c r="K14" i="20"/>
  <c r="K15" i="20"/>
  <c r="K16" i="20"/>
  <c r="K17" i="20"/>
  <c r="K18" i="20"/>
  <c r="K19" i="20"/>
  <c r="K8" i="20"/>
  <c r="C40" i="20"/>
  <c r="D40" i="20"/>
  <c r="E40" i="20"/>
  <c r="F40" i="20"/>
  <c r="G40" i="20"/>
  <c r="H40" i="20"/>
  <c r="C41" i="20"/>
  <c r="D41" i="20"/>
  <c r="E41" i="20"/>
  <c r="F41" i="20"/>
  <c r="G41" i="20"/>
  <c r="H41" i="20"/>
  <c r="C42" i="20"/>
  <c r="D42" i="20"/>
  <c r="E42" i="20"/>
  <c r="F42" i="20"/>
  <c r="G42" i="20"/>
  <c r="H42" i="20"/>
  <c r="C43" i="20"/>
  <c r="D43" i="20"/>
  <c r="E43" i="20"/>
  <c r="F43" i="20"/>
  <c r="G43" i="20"/>
  <c r="H43" i="20"/>
  <c r="C44" i="20"/>
  <c r="D44" i="20"/>
  <c r="E44" i="20"/>
  <c r="F44" i="20"/>
  <c r="G44" i="20"/>
  <c r="H44" i="20"/>
  <c r="C45" i="20"/>
  <c r="D45" i="20"/>
  <c r="E45" i="20"/>
  <c r="F45" i="20"/>
  <c r="G45" i="20"/>
  <c r="H45" i="20"/>
  <c r="C46" i="20"/>
  <c r="D46" i="20"/>
  <c r="E46" i="20"/>
  <c r="F46" i="20"/>
  <c r="G46" i="20"/>
  <c r="H46" i="20"/>
  <c r="C47" i="20"/>
  <c r="D47" i="20"/>
  <c r="E47" i="20"/>
  <c r="F47" i="20"/>
  <c r="G47" i="20"/>
  <c r="H47" i="20"/>
  <c r="C48" i="20"/>
  <c r="D48" i="20"/>
  <c r="E48" i="20"/>
  <c r="F48" i="20"/>
  <c r="G48" i="20"/>
  <c r="H48" i="20"/>
  <c r="C49" i="20"/>
  <c r="D49" i="20"/>
  <c r="E49" i="20"/>
  <c r="F49" i="20"/>
  <c r="G49" i="20"/>
  <c r="H49" i="20"/>
  <c r="C50" i="20"/>
  <c r="D50" i="20"/>
  <c r="E50" i="20"/>
  <c r="F50" i="20"/>
  <c r="G50" i="20"/>
  <c r="H50" i="20"/>
  <c r="C51" i="20"/>
  <c r="D51" i="20"/>
  <c r="E51" i="20"/>
  <c r="F51" i="20"/>
  <c r="G51" i="20"/>
  <c r="H51" i="20"/>
  <c r="B41" i="20"/>
  <c r="B42" i="20"/>
  <c r="B43" i="20"/>
  <c r="B44" i="20"/>
  <c r="B45" i="20"/>
  <c r="B46" i="20"/>
  <c r="B47" i="20"/>
  <c r="B48" i="20"/>
  <c r="B49" i="20"/>
  <c r="B50" i="20"/>
  <c r="B51" i="20"/>
  <c r="B40" i="20"/>
  <c r="C24" i="20"/>
  <c r="D24" i="20"/>
  <c r="E24" i="20"/>
  <c r="F24" i="20"/>
  <c r="G24" i="20"/>
  <c r="H24" i="20"/>
  <c r="C25" i="20"/>
  <c r="D25" i="20"/>
  <c r="E25" i="20"/>
  <c r="F25" i="20"/>
  <c r="G25" i="20"/>
  <c r="H25" i="20"/>
  <c r="C26" i="20"/>
  <c r="D26" i="20"/>
  <c r="E26" i="20"/>
  <c r="F26" i="20"/>
  <c r="G26" i="20"/>
  <c r="H26" i="20"/>
  <c r="C27" i="20"/>
  <c r="D27" i="20"/>
  <c r="E27" i="20"/>
  <c r="F27" i="20"/>
  <c r="G27" i="20"/>
  <c r="H27" i="20"/>
  <c r="C28" i="20"/>
  <c r="D28" i="20"/>
  <c r="E28" i="20"/>
  <c r="F28" i="20"/>
  <c r="G28" i="20"/>
  <c r="H28" i="20"/>
  <c r="C29" i="20"/>
  <c r="D29" i="20"/>
  <c r="E29" i="20"/>
  <c r="F29" i="20"/>
  <c r="G29" i="20"/>
  <c r="H29" i="20"/>
  <c r="C30" i="20"/>
  <c r="D30" i="20"/>
  <c r="E30" i="20"/>
  <c r="F30" i="20"/>
  <c r="G30" i="20"/>
  <c r="H30" i="20"/>
  <c r="C31" i="20"/>
  <c r="D31" i="20"/>
  <c r="E31" i="20"/>
  <c r="F31" i="20"/>
  <c r="G31" i="20"/>
  <c r="H31" i="20"/>
  <c r="C32" i="20"/>
  <c r="D32" i="20"/>
  <c r="E32" i="20"/>
  <c r="F32" i="20"/>
  <c r="G32" i="20"/>
  <c r="H32" i="20"/>
  <c r="C33" i="20"/>
  <c r="D33" i="20"/>
  <c r="E33" i="20"/>
  <c r="F33" i="20"/>
  <c r="G33" i="20"/>
  <c r="H33" i="20"/>
  <c r="C34" i="20"/>
  <c r="D34" i="20"/>
  <c r="E34" i="20"/>
  <c r="F34" i="20"/>
  <c r="G34" i="20"/>
  <c r="H34" i="20"/>
  <c r="C35" i="20"/>
  <c r="D35" i="20"/>
  <c r="E35" i="20"/>
  <c r="F35" i="20"/>
  <c r="G35" i="20"/>
  <c r="H35" i="20"/>
  <c r="B25" i="20"/>
  <c r="B26" i="20"/>
  <c r="B27" i="20"/>
  <c r="B28" i="20"/>
  <c r="B29" i="20"/>
  <c r="B30" i="20"/>
  <c r="B31" i="20"/>
  <c r="B32" i="20"/>
  <c r="B33" i="20"/>
  <c r="B34" i="20"/>
  <c r="B35" i="20"/>
  <c r="B24" i="20"/>
  <c r="C8" i="20"/>
  <c r="D8" i="20"/>
  <c r="E8" i="20"/>
  <c r="F8" i="20"/>
  <c r="G8" i="20"/>
  <c r="H8" i="20"/>
  <c r="C9" i="20"/>
  <c r="D9" i="20"/>
  <c r="E9" i="20"/>
  <c r="F9" i="20"/>
  <c r="G9" i="20"/>
  <c r="H9" i="20"/>
  <c r="C10" i="20"/>
  <c r="D10" i="20"/>
  <c r="E10" i="20"/>
  <c r="F10" i="20"/>
  <c r="G10" i="20"/>
  <c r="H10" i="20"/>
  <c r="C11" i="20"/>
  <c r="D11" i="20"/>
  <c r="E11" i="20"/>
  <c r="F11" i="20"/>
  <c r="G11" i="20"/>
  <c r="H11" i="20"/>
  <c r="C12" i="20"/>
  <c r="D12" i="20"/>
  <c r="E12" i="20"/>
  <c r="F12" i="20"/>
  <c r="G12" i="20"/>
  <c r="H12" i="20"/>
  <c r="C13" i="20"/>
  <c r="D13" i="20"/>
  <c r="E13" i="20"/>
  <c r="F13" i="20"/>
  <c r="G13" i="20"/>
  <c r="H13" i="20"/>
  <c r="C14" i="20"/>
  <c r="D14" i="20"/>
  <c r="E14" i="20"/>
  <c r="F14" i="20"/>
  <c r="G14" i="20"/>
  <c r="H14" i="20"/>
  <c r="C15" i="20"/>
  <c r="D15" i="20"/>
  <c r="E15" i="20"/>
  <c r="F15" i="20"/>
  <c r="G15" i="20"/>
  <c r="H15" i="20"/>
  <c r="C16" i="20"/>
  <c r="D16" i="20"/>
  <c r="E16" i="20"/>
  <c r="F16" i="20"/>
  <c r="G16" i="20"/>
  <c r="H16" i="20"/>
  <c r="C17" i="20"/>
  <c r="D17" i="20"/>
  <c r="E17" i="20"/>
  <c r="F17" i="20"/>
  <c r="G17" i="20"/>
  <c r="H17" i="20"/>
  <c r="C18" i="20"/>
  <c r="D18" i="20"/>
  <c r="E18" i="20"/>
  <c r="F18" i="20"/>
  <c r="G18" i="20"/>
  <c r="H18" i="20"/>
  <c r="C19" i="20"/>
  <c r="D19" i="20"/>
  <c r="E19" i="20"/>
  <c r="F19" i="20"/>
  <c r="G19" i="20"/>
  <c r="H19" i="20"/>
  <c r="B9" i="20"/>
  <c r="B10" i="20"/>
  <c r="B11" i="20"/>
  <c r="B12" i="20"/>
  <c r="B13" i="20"/>
  <c r="B14" i="20"/>
  <c r="B15" i="20"/>
  <c r="B16" i="20"/>
  <c r="B17" i="20"/>
  <c r="B18" i="20"/>
  <c r="B19" i="20"/>
  <c r="B8" i="20"/>
  <c r="L40" i="21"/>
  <c r="M40" i="21"/>
  <c r="N40" i="21"/>
  <c r="O40" i="21"/>
  <c r="P40" i="21"/>
  <c r="Q40" i="21"/>
  <c r="L41" i="21"/>
  <c r="M41" i="21"/>
  <c r="N41" i="21"/>
  <c r="O41" i="21"/>
  <c r="P41" i="21"/>
  <c r="Q41" i="21"/>
  <c r="L42" i="21"/>
  <c r="M42" i="21"/>
  <c r="N42" i="21"/>
  <c r="O42" i="21"/>
  <c r="P42" i="21"/>
  <c r="Q42" i="21"/>
  <c r="L43" i="21"/>
  <c r="M43" i="21"/>
  <c r="N43" i="21"/>
  <c r="O43" i="21"/>
  <c r="P43" i="21"/>
  <c r="Q43" i="21"/>
  <c r="L44" i="21"/>
  <c r="M44" i="21"/>
  <c r="N44" i="21"/>
  <c r="O44" i="21"/>
  <c r="P44" i="21"/>
  <c r="Q44" i="21"/>
  <c r="L45" i="21"/>
  <c r="M45" i="21"/>
  <c r="N45" i="21"/>
  <c r="O45" i="21"/>
  <c r="P45" i="21"/>
  <c r="Q45" i="21"/>
  <c r="L46" i="21"/>
  <c r="M46" i="21"/>
  <c r="N46" i="21"/>
  <c r="O46" i="21"/>
  <c r="P46" i="21"/>
  <c r="Q46" i="21"/>
  <c r="L47" i="21"/>
  <c r="M47" i="21"/>
  <c r="N47" i="21"/>
  <c r="O47" i="21"/>
  <c r="P47" i="21"/>
  <c r="Q47" i="21"/>
  <c r="L48" i="21"/>
  <c r="M48" i="21"/>
  <c r="N48" i="21"/>
  <c r="O48" i="21"/>
  <c r="P48" i="21"/>
  <c r="Q48" i="21"/>
  <c r="L49" i="21"/>
  <c r="M49" i="21"/>
  <c r="N49" i="21"/>
  <c r="O49" i="21"/>
  <c r="P49" i="21"/>
  <c r="Q49" i="21"/>
  <c r="L50" i="21"/>
  <c r="M50" i="21"/>
  <c r="N50" i="21"/>
  <c r="O50" i="21"/>
  <c r="P50" i="21"/>
  <c r="Q50" i="21"/>
  <c r="L51" i="21"/>
  <c r="M51" i="21"/>
  <c r="N51" i="21"/>
  <c r="O51" i="21"/>
  <c r="P51" i="21"/>
  <c r="Q51" i="21"/>
  <c r="K41" i="21"/>
  <c r="K42" i="21"/>
  <c r="K43" i="21"/>
  <c r="K44" i="21"/>
  <c r="K45" i="21"/>
  <c r="K46" i="21"/>
  <c r="K47" i="21"/>
  <c r="K48" i="21"/>
  <c r="K49" i="21"/>
  <c r="K50" i="21"/>
  <c r="K51" i="21"/>
  <c r="K40" i="21"/>
  <c r="L24" i="21"/>
  <c r="M24" i="21"/>
  <c r="N24" i="21"/>
  <c r="O24" i="21"/>
  <c r="P24" i="21"/>
  <c r="Q24" i="21"/>
  <c r="L25" i="21"/>
  <c r="M25" i="21"/>
  <c r="N25" i="21"/>
  <c r="O25" i="21"/>
  <c r="P25" i="21"/>
  <c r="Q25" i="21"/>
  <c r="L26" i="21"/>
  <c r="M26" i="21"/>
  <c r="N26" i="21"/>
  <c r="O26" i="21"/>
  <c r="P26" i="21"/>
  <c r="Q26" i="21"/>
  <c r="L27" i="21"/>
  <c r="M27" i="21"/>
  <c r="N27" i="21"/>
  <c r="O27" i="21"/>
  <c r="P27" i="21"/>
  <c r="Q27" i="21"/>
  <c r="L28" i="21"/>
  <c r="M28" i="21"/>
  <c r="N28" i="21"/>
  <c r="O28" i="21"/>
  <c r="P28" i="21"/>
  <c r="Q28" i="21"/>
  <c r="L29" i="21"/>
  <c r="M29" i="21"/>
  <c r="N29" i="21"/>
  <c r="O29" i="21"/>
  <c r="P29" i="21"/>
  <c r="Q29" i="21"/>
  <c r="L30" i="21"/>
  <c r="M30" i="21"/>
  <c r="N30" i="21"/>
  <c r="O30" i="21"/>
  <c r="P30" i="21"/>
  <c r="Q30" i="21"/>
  <c r="L31" i="21"/>
  <c r="M31" i="21"/>
  <c r="N31" i="21"/>
  <c r="O31" i="21"/>
  <c r="P31" i="21"/>
  <c r="Q31" i="21"/>
  <c r="L32" i="21"/>
  <c r="M32" i="21"/>
  <c r="N32" i="21"/>
  <c r="O32" i="21"/>
  <c r="P32" i="21"/>
  <c r="Q32" i="21"/>
  <c r="L33" i="21"/>
  <c r="M33" i="21"/>
  <c r="N33" i="21"/>
  <c r="O33" i="21"/>
  <c r="P33" i="21"/>
  <c r="Q33" i="21"/>
  <c r="L34" i="21"/>
  <c r="M34" i="21"/>
  <c r="N34" i="21"/>
  <c r="O34" i="21"/>
  <c r="P34" i="21"/>
  <c r="Q34" i="21"/>
  <c r="L35" i="21"/>
  <c r="M35" i="21"/>
  <c r="N35" i="21"/>
  <c r="O35" i="21"/>
  <c r="P35" i="21"/>
  <c r="Q35" i="21"/>
  <c r="K25" i="21"/>
  <c r="K26" i="21"/>
  <c r="K27" i="21"/>
  <c r="K28" i="21"/>
  <c r="K29" i="21"/>
  <c r="K30" i="21"/>
  <c r="K31" i="21"/>
  <c r="K32" i="21"/>
  <c r="K33" i="21"/>
  <c r="K34" i="21"/>
  <c r="K35" i="21"/>
  <c r="K24" i="21"/>
  <c r="L8" i="21"/>
  <c r="M8" i="21"/>
  <c r="N8" i="21"/>
  <c r="O8" i="21"/>
  <c r="P8" i="21"/>
  <c r="Q8" i="21"/>
  <c r="L9" i="21"/>
  <c r="M9" i="21"/>
  <c r="N9" i="21"/>
  <c r="O9" i="21"/>
  <c r="P9" i="21"/>
  <c r="Q9" i="21"/>
  <c r="L10" i="21"/>
  <c r="M10" i="21"/>
  <c r="N10" i="21"/>
  <c r="O10" i="21"/>
  <c r="P10" i="21"/>
  <c r="Q10" i="21"/>
  <c r="L11" i="21"/>
  <c r="M11" i="21"/>
  <c r="N11" i="21"/>
  <c r="O11" i="21"/>
  <c r="P11" i="21"/>
  <c r="Q11" i="21"/>
  <c r="L12" i="21"/>
  <c r="M12" i="21"/>
  <c r="N12" i="21"/>
  <c r="O12" i="21"/>
  <c r="P12" i="21"/>
  <c r="Q12" i="21"/>
  <c r="L13" i="21"/>
  <c r="M13" i="21"/>
  <c r="N13" i="21"/>
  <c r="O13" i="21"/>
  <c r="P13" i="21"/>
  <c r="Q13" i="21"/>
  <c r="L14" i="21"/>
  <c r="M14" i="21"/>
  <c r="N14" i="21"/>
  <c r="O14" i="21"/>
  <c r="P14" i="21"/>
  <c r="Q14" i="21"/>
  <c r="L15" i="21"/>
  <c r="M15" i="21"/>
  <c r="N15" i="21"/>
  <c r="O15" i="21"/>
  <c r="P15" i="21"/>
  <c r="Q15" i="21"/>
  <c r="L16" i="21"/>
  <c r="M16" i="21"/>
  <c r="N16" i="21"/>
  <c r="O16" i="21"/>
  <c r="P16" i="21"/>
  <c r="Q16" i="21"/>
  <c r="L17" i="21"/>
  <c r="M17" i="21"/>
  <c r="N17" i="21"/>
  <c r="O17" i="21"/>
  <c r="P17" i="21"/>
  <c r="Q17" i="21"/>
  <c r="L18" i="21"/>
  <c r="M18" i="21"/>
  <c r="N18" i="21"/>
  <c r="O18" i="21"/>
  <c r="P18" i="21"/>
  <c r="Q18" i="21"/>
  <c r="L19" i="21"/>
  <c r="M19" i="21"/>
  <c r="N19" i="21"/>
  <c r="O19" i="21"/>
  <c r="P19" i="21"/>
  <c r="Q19" i="21"/>
  <c r="K9" i="21"/>
  <c r="K10" i="21"/>
  <c r="K11" i="21"/>
  <c r="K12" i="21"/>
  <c r="K13" i="21"/>
  <c r="K14" i="21"/>
  <c r="K15" i="21"/>
  <c r="K16" i="21"/>
  <c r="K17" i="21"/>
  <c r="K18" i="21"/>
  <c r="K19" i="21"/>
  <c r="K8" i="21"/>
  <c r="C40" i="21"/>
  <c r="D40" i="21"/>
  <c r="E40" i="21"/>
  <c r="F40" i="21"/>
  <c r="G40" i="21"/>
  <c r="H40" i="21"/>
  <c r="C41" i="21"/>
  <c r="D41" i="21"/>
  <c r="E41" i="21"/>
  <c r="F41" i="21"/>
  <c r="G41" i="21"/>
  <c r="H41" i="21"/>
  <c r="C42" i="21"/>
  <c r="D42" i="21"/>
  <c r="E42" i="21"/>
  <c r="F42" i="21"/>
  <c r="G42" i="21"/>
  <c r="H42" i="21"/>
  <c r="C43" i="21"/>
  <c r="D43" i="21"/>
  <c r="E43" i="21"/>
  <c r="F43" i="21"/>
  <c r="G43" i="21"/>
  <c r="H43" i="21"/>
  <c r="C44" i="21"/>
  <c r="D44" i="21"/>
  <c r="E44" i="21"/>
  <c r="F44" i="21"/>
  <c r="G44" i="21"/>
  <c r="H44" i="21"/>
  <c r="C45" i="21"/>
  <c r="D45" i="21"/>
  <c r="E45" i="21"/>
  <c r="F45" i="21"/>
  <c r="G45" i="21"/>
  <c r="H45" i="21"/>
  <c r="C46" i="21"/>
  <c r="D46" i="21"/>
  <c r="E46" i="21"/>
  <c r="F46" i="21"/>
  <c r="G46" i="21"/>
  <c r="H46" i="21"/>
  <c r="C47" i="21"/>
  <c r="D47" i="21"/>
  <c r="E47" i="21"/>
  <c r="F47" i="21"/>
  <c r="G47" i="21"/>
  <c r="H47" i="21"/>
  <c r="C48" i="21"/>
  <c r="D48" i="21"/>
  <c r="E48" i="21"/>
  <c r="F48" i="21"/>
  <c r="G48" i="21"/>
  <c r="H48" i="21"/>
  <c r="C49" i="21"/>
  <c r="D49" i="21"/>
  <c r="E49" i="21"/>
  <c r="F49" i="21"/>
  <c r="G49" i="21"/>
  <c r="H49" i="21"/>
  <c r="C50" i="21"/>
  <c r="D50" i="21"/>
  <c r="E50" i="21"/>
  <c r="F50" i="21"/>
  <c r="G50" i="21"/>
  <c r="H50" i="21"/>
  <c r="C51" i="21"/>
  <c r="D51" i="21"/>
  <c r="E51" i="21"/>
  <c r="F51" i="21"/>
  <c r="G51" i="21"/>
  <c r="H51" i="21"/>
  <c r="B41" i="21"/>
  <c r="B42" i="21"/>
  <c r="B43" i="21"/>
  <c r="B44" i="21"/>
  <c r="B45" i="21"/>
  <c r="B46" i="21"/>
  <c r="B47" i="21"/>
  <c r="B48" i="21"/>
  <c r="B49" i="21"/>
  <c r="B50" i="21"/>
  <c r="B51" i="21"/>
  <c r="B40" i="21"/>
  <c r="C24" i="21"/>
  <c r="D24" i="21"/>
  <c r="E24" i="21"/>
  <c r="F24" i="21"/>
  <c r="G24" i="21"/>
  <c r="H24" i="21"/>
  <c r="C25" i="21"/>
  <c r="D25" i="21"/>
  <c r="E25" i="21"/>
  <c r="F25" i="21"/>
  <c r="G25" i="21"/>
  <c r="H25" i="21"/>
  <c r="C26" i="21"/>
  <c r="D26" i="21"/>
  <c r="E26" i="21"/>
  <c r="F26" i="21"/>
  <c r="G26" i="21"/>
  <c r="H26" i="21"/>
  <c r="C27" i="21"/>
  <c r="D27" i="21"/>
  <c r="E27" i="21"/>
  <c r="F27" i="21"/>
  <c r="G27" i="21"/>
  <c r="H27" i="21"/>
  <c r="C28" i="21"/>
  <c r="D28" i="21"/>
  <c r="E28" i="21"/>
  <c r="F28" i="21"/>
  <c r="G28" i="21"/>
  <c r="H28" i="21"/>
  <c r="C29" i="21"/>
  <c r="D29" i="21"/>
  <c r="E29" i="21"/>
  <c r="F29" i="21"/>
  <c r="G29" i="21"/>
  <c r="H29" i="21"/>
  <c r="C30" i="21"/>
  <c r="D30" i="21"/>
  <c r="E30" i="21"/>
  <c r="F30" i="21"/>
  <c r="G30" i="21"/>
  <c r="H30" i="21"/>
  <c r="C31" i="21"/>
  <c r="D31" i="21"/>
  <c r="E31" i="21"/>
  <c r="F31" i="21"/>
  <c r="G31" i="21"/>
  <c r="H31" i="21"/>
  <c r="C32" i="21"/>
  <c r="D32" i="21"/>
  <c r="E32" i="21"/>
  <c r="F32" i="21"/>
  <c r="G32" i="21"/>
  <c r="H32" i="21"/>
  <c r="C33" i="21"/>
  <c r="D33" i="21"/>
  <c r="E33" i="21"/>
  <c r="F33" i="21"/>
  <c r="G33" i="21"/>
  <c r="H33" i="21"/>
  <c r="C34" i="21"/>
  <c r="D34" i="21"/>
  <c r="E34" i="21"/>
  <c r="F34" i="21"/>
  <c r="G34" i="21"/>
  <c r="H34" i="21"/>
  <c r="C35" i="21"/>
  <c r="D35" i="21"/>
  <c r="E35" i="21"/>
  <c r="F35" i="21"/>
  <c r="G35" i="21"/>
  <c r="H35" i="21"/>
  <c r="B25" i="21"/>
  <c r="B26" i="21"/>
  <c r="B27" i="21"/>
  <c r="B28" i="21"/>
  <c r="B29" i="21"/>
  <c r="B30" i="21"/>
  <c r="B31" i="21"/>
  <c r="B32" i="21"/>
  <c r="B33" i="21"/>
  <c r="B34" i="21"/>
  <c r="B35" i="21"/>
  <c r="B24" i="21"/>
  <c r="C8" i="21"/>
  <c r="D8" i="21"/>
  <c r="E8" i="21"/>
  <c r="F8" i="21"/>
  <c r="G8" i="21"/>
  <c r="H8" i="21"/>
  <c r="C9" i="21"/>
  <c r="D9" i="21"/>
  <c r="E9" i="21"/>
  <c r="F9" i="21"/>
  <c r="G9" i="21"/>
  <c r="H9" i="21"/>
  <c r="C10" i="21"/>
  <c r="D10" i="21"/>
  <c r="E10" i="21"/>
  <c r="F10" i="21"/>
  <c r="G10" i="21"/>
  <c r="H10" i="21"/>
  <c r="C11" i="21"/>
  <c r="D11" i="21"/>
  <c r="E11" i="21"/>
  <c r="F11" i="21"/>
  <c r="G11" i="21"/>
  <c r="H11" i="21"/>
  <c r="C12" i="21"/>
  <c r="D12" i="21"/>
  <c r="E12" i="21"/>
  <c r="F12" i="21"/>
  <c r="G12" i="21"/>
  <c r="H12" i="21"/>
  <c r="C13" i="21"/>
  <c r="D13" i="21"/>
  <c r="E13" i="21"/>
  <c r="F13" i="21"/>
  <c r="G13" i="21"/>
  <c r="H13" i="21"/>
  <c r="C14" i="21"/>
  <c r="D14" i="21"/>
  <c r="E14" i="21"/>
  <c r="F14" i="21"/>
  <c r="G14" i="21"/>
  <c r="H14" i="21"/>
  <c r="C15" i="21"/>
  <c r="D15" i="21"/>
  <c r="E15" i="21"/>
  <c r="F15" i="21"/>
  <c r="G15" i="21"/>
  <c r="H15" i="21"/>
  <c r="C16" i="21"/>
  <c r="D16" i="21"/>
  <c r="E16" i="21"/>
  <c r="F16" i="21"/>
  <c r="G16" i="21"/>
  <c r="H16" i="21"/>
  <c r="C17" i="21"/>
  <c r="D17" i="21"/>
  <c r="E17" i="21"/>
  <c r="F17" i="21"/>
  <c r="G17" i="21"/>
  <c r="H17" i="21"/>
  <c r="C18" i="21"/>
  <c r="D18" i="21"/>
  <c r="E18" i="21"/>
  <c r="F18" i="21"/>
  <c r="G18" i="21"/>
  <c r="H18" i="21"/>
  <c r="C19" i="21"/>
  <c r="D19" i="21"/>
  <c r="E19" i="21"/>
  <c r="F19" i="21"/>
  <c r="G19" i="21"/>
  <c r="H19" i="21"/>
  <c r="B9" i="21"/>
  <c r="B10" i="21"/>
  <c r="B11" i="21"/>
  <c r="B12" i="21"/>
  <c r="B13" i="21"/>
  <c r="B14" i="21"/>
  <c r="B15" i="21"/>
  <c r="B16" i="21"/>
  <c r="B17" i="21"/>
  <c r="B18" i="21"/>
  <c r="B19" i="21"/>
  <c r="B8" i="21"/>
  <c r="H53" i="15" a="1"/>
  <c r="H53" i="15" s="1"/>
  <c r="H54" i="15" a="1"/>
  <c r="H54" i="15" s="1"/>
  <c r="H55" i="15" a="1"/>
  <c r="H55" i="15" s="1"/>
  <c r="H56" i="15" a="1"/>
  <c r="H56" i="15" s="1"/>
  <c r="H57" i="15" a="1"/>
  <c r="H57" i="15" s="1"/>
  <c r="H58" i="15" a="1"/>
  <c r="H58" i="15" s="1"/>
  <c r="H59" i="15" a="1"/>
  <c r="H59" i="15" s="1"/>
  <c r="H60" i="15" a="1"/>
  <c r="H60" i="15" s="1"/>
  <c r="H61" i="15" a="1"/>
  <c r="H61" i="15" s="1"/>
  <c r="H62" i="15" a="1"/>
  <c r="H62" i="15" s="1"/>
  <c r="H63" i="15" a="1"/>
  <c r="H63" i="15" s="1"/>
  <c r="H52" i="15" a="1"/>
  <c r="H52" i="15" s="1"/>
  <c r="G53" i="15" a="1"/>
  <c r="G53" i="15" s="1"/>
  <c r="G54" i="15" a="1"/>
  <c r="G54" i="15" s="1"/>
  <c r="G55" i="15" a="1"/>
  <c r="G55" i="15" s="1"/>
  <c r="G56" i="15" a="1"/>
  <c r="G56" i="15" s="1"/>
  <c r="G57" i="15" a="1"/>
  <c r="G57" i="15" s="1"/>
  <c r="G58" i="15" a="1"/>
  <c r="G58" i="15" s="1"/>
  <c r="G59" i="15" a="1"/>
  <c r="G59" i="15" s="1"/>
  <c r="G60" i="15" a="1"/>
  <c r="G60" i="15" s="1"/>
  <c r="G61" i="15" a="1"/>
  <c r="G61" i="15" s="1"/>
  <c r="G62" i="15" a="1"/>
  <c r="G62" i="15" s="1"/>
  <c r="G63" i="15" a="1"/>
  <c r="G63" i="15" s="1"/>
  <c r="G52" i="15" a="1"/>
  <c r="G52" i="15" s="1"/>
  <c r="F53" i="15" a="1"/>
  <c r="F53" i="15" s="1"/>
  <c r="F54" i="15" a="1"/>
  <c r="F54" i="15" s="1"/>
  <c r="F55" i="15" a="1"/>
  <c r="F55" i="15" s="1"/>
  <c r="F56" i="15" a="1"/>
  <c r="F56" i="15" s="1"/>
  <c r="F57" i="15" a="1"/>
  <c r="F57" i="15" s="1"/>
  <c r="F58" i="15" a="1"/>
  <c r="F58" i="15" s="1"/>
  <c r="F59" i="15" a="1"/>
  <c r="F59" i="15" s="1"/>
  <c r="F60" i="15" a="1"/>
  <c r="F60" i="15" s="1"/>
  <c r="F61" i="15" a="1"/>
  <c r="F61" i="15" s="1"/>
  <c r="F62" i="15" a="1"/>
  <c r="F62" i="15" s="1"/>
  <c r="F63" i="15" a="1"/>
  <c r="F63" i="15" s="1"/>
  <c r="F52" i="15" a="1"/>
  <c r="F52" i="15" s="1"/>
  <c r="E53" i="15" a="1"/>
  <c r="E53" i="15" s="1"/>
  <c r="E54" i="15" a="1"/>
  <c r="E54" i="15" s="1"/>
  <c r="E55" i="15" a="1"/>
  <c r="E55" i="15" s="1"/>
  <c r="E56" i="15" a="1"/>
  <c r="E56" i="15" s="1"/>
  <c r="E57" i="15" a="1"/>
  <c r="E57" i="15" s="1"/>
  <c r="E58" i="15" a="1"/>
  <c r="E58" i="15" s="1"/>
  <c r="E59" i="15" a="1"/>
  <c r="E59" i="15" s="1"/>
  <c r="E60" i="15" a="1"/>
  <c r="E60" i="15" s="1"/>
  <c r="E61" i="15" a="1"/>
  <c r="E61" i="15" s="1"/>
  <c r="E62" i="15" a="1"/>
  <c r="E62" i="15" s="1"/>
  <c r="E63" i="15" a="1"/>
  <c r="E63" i="15" s="1"/>
  <c r="E52" i="15" a="1"/>
  <c r="E52" i="15" s="1"/>
  <c r="D53" i="15" a="1"/>
  <c r="D53" i="15" s="1"/>
  <c r="D54" i="15" a="1"/>
  <c r="D54" i="15" s="1"/>
  <c r="D55" i="15" a="1"/>
  <c r="D55" i="15" s="1"/>
  <c r="D56" i="15" a="1"/>
  <c r="D56" i="15" s="1"/>
  <c r="D57" i="15" a="1"/>
  <c r="D57" i="15" s="1"/>
  <c r="D58" i="15" a="1"/>
  <c r="D58" i="15" s="1"/>
  <c r="D59" i="15" a="1"/>
  <c r="D59" i="15" s="1"/>
  <c r="D60" i="15" a="1"/>
  <c r="D60" i="15" s="1"/>
  <c r="D61" i="15" a="1"/>
  <c r="D61" i="15" s="1"/>
  <c r="D62" i="15" a="1"/>
  <c r="D62" i="15" s="1"/>
  <c r="D63" i="15" a="1"/>
  <c r="D63" i="15" s="1"/>
  <c r="D52" i="15" a="1"/>
  <c r="D52" i="15" s="1"/>
  <c r="C53" i="15" a="1"/>
  <c r="C53" i="15" s="1"/>
  <c r="C54" i="15" a="1"/>
  <c r="C54" i="15" s="1"/>
  <c r="C55" i="15" a="1"/>
  <c r="C55" i="15" s="1"/>
  <c r="C56" i="15" a="1"/>
  <c r="C56" i="15" s="1"/>
  <c r="C57" i="15" a="1"/>
  <c r="C57" i="15" s="1"/>
  <c r="C58" i="15" a="1"/>
  <c r="C58" i="15" s="1"/>
  <c r="C59" i="15" a="1"/>
  <c r="C59" i="15" s="1"/>
  <c r="C60" i="15" a="1"/>
  <c r="C60" i="15" s="1"/>
  <c r="C61" i="15" a="1"/>
  <c r="C61" i="15" s="1"/>
  <c r="C62" i="15" a="1"/>
  <c r="C62" i="15" s="1"/>
  <c r="C63" i="15" a="1"/>
  <c r="C63" i="15" s="1"/>
  <c r="C52" i="15" a="1"/>
  <c r="C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52" i="15" a="1"/>
  <c r="B52" i="15" s="1"/>
  <c r="H37" i="15" a="1"/>
  <c r="H37" i="15" s="1"/>
  <c r="H38" i="15" a="1"/>
  <c r="H38" i="15" s="1"/>
  <c r="H70" i="15" s="1" a="1"/>
  <c r="H70" i="15" s="1"/>
  <c r="H39" i="15" a="1"/>
  <c r="H39" i="15" s="1"/>
  <c r="H40" i="15" a="1"/>
  <c r="H40" i="15" s="1"/>
  <c r="H41" i="15" a="1"/>
  <c r="H41" i="15" s="1"/>
  <c r="H42" i="15" a="1"/>
  <c r="H42" i="15" s="1"/>
  <c r="H43" i="15" a="1"/>
  <c r="H43" i="15" s="1"/>
  <c r="H44" i="15" a="1"/>
  <c r="H44" i="15" s="1"/>
  <c r="H76" i="15" s="1" a="1"/>
  <c r="H76" i="15" s="1"/>
  <c r="H45" i="15" a="1"/>
  <c r="H45" i="15" s="1"/>
  <c r="H77" i="15" s="1" a="1"/>
  <c r="H77" i="15" s="1"/>
  <c r="H46" i="15" a="1"/>
  <c r="H46" i="15" s="1"/>
  <c r="H78" i="15" s="1" a="1"/>
  <c r="H78" i="15" s="1"/>
  <c r="H47" i="15" a="1"/>
  <c r="H47" i="15" s="1"/>
  <c r="H36" i="15" a="1"/>
  <c r="H36" i="15" s="1"/>
  <c r="G37" i="15" a="1"/>
  <c r="G37" i="15" s="1"/>
  <c r="G69" i="15" s="1" a="1"/>
  <c r="G69" i="15" s="1"/>
  <c r="G38" i="15" a="1"/>
  <c r="G38" i="15" s="1"/>
  <c r="G70" i="15" s="1" a="1"/>
  <c r="G70" i="15" s="1"/>
  <c r="G39" i="15" a="1"/>
  <c r="G39" i="15" s="1"/>
  <c r="G71" i="15" s="1" a="1"/>
  <c r="G71" i="15" s="1"/>
  <c r="G40" i="15" a="1"/>
  <c r="G40" i="15" s="1"/>
  <c r="G72" i="15" s="1" a="1"/>
  <c r="G72" i="15" s="1"/>
  <c r="G41" i="15" a="1"/>
  <c r="G41" i="15" s="1"/>
  <c r="G42" i="15" a="1"/>
  <c r="G42" i="15" s="1"/>
  <c r="G74" i="15" s="1" a="1"/>
  <c r="G74" i="15" s="1"/>
  <c r="G43" i="15" a="1"/>
  <c r="G43" i="15" s="1"/>
  <c r="G44" i="15" a="1"/>
  <c r="G44" i="15" s="1"/>
  <c r="G45" i="15" a="1"/>
  <c r="G45" i="15" s="1"/>
  <c r="G46" i="15" a="1"/>
  <c r="G46" i="15" s="1"/>
  <c r="G47" i="15" a="1"/>
  <c r="G47" i="15" s="1"/>
  <c r="G36" i="15" a="1"/>
  <c r="G36" i="15" s="1"/>
  <c r="G68" i="15" s="1" a="1"/>
  <c r="G68" i="15" s="1"/>
  <c r="F37" i="15" a="1"/>
  <c r="F37" i="15" s="1"/>
  <c r="F69" i="15" s="1" a="1"/>
  <c r="F69" i="15" s="1"/>
  <c r="F38" i="15" a="1"/>
  <c r="F38" i="15" s="1"/>
  <c r="F70" i="15" s="1" a="1"/>
  <c r="F70" i="15" s="1"/>
  <c r="F39" i="15" a="1"/>
  <c r="F39" i="15" s="1"/>
  <c r="F40" i="15" a="1"/>
  <c r="F40" i="15" s="1"/>
  <c r="F41" i="15" a="1"/>
  <c r="F41" i="15" s="1"/>
  <c r="F73" i="15" s="1" a="1"/>
  <c r="F73" i="15" s="1"/>
  <c r="F42" i="15" a="1"/>
  <c r="F42" i="15" s="1"/>
  <c r="F74" i="15" s="1" a="1"/>
  <c r="F74" i="15" s="1"/>
  <c r="F43" i="15" a="1"/>
  <c r="F43" i="15" s="1"/>
  <c r="F75" i="15" s="1" a="1"/>
  <c r="F75" i="15" s="1"/>
  <c r="F44" i="15" a="1"/>
  <c r="F44" i="15" s="1"/>
  <c r="F76" i="15" s="1" a="1"/>
  <c r="F76" i="15" s="1"/>
  <c r="F45" i="15" a="1"/>
  <c r="F45" i="15" s="1"/>
  <c r="F46" i="15" a="1"/>
  <c r="F46" i="15" s="1"/>
  <c r="F78" i="15" s="1" a="1"/>
  <c r="F78" i="15" s="1"/>
  <c r="F47" i="15" a="1"/>
  <c r="F47" i="15" s="1"/>
  <c r="F36" i="15" a="1"/>
  <c r="F36" i="15" s="1"/>
  <c r="E37" i="15" a="1"/>
  <c r="E37" i="15" s="1"/>
  <c r="E38" i="15" a="1"/>
  <c r="E38" i="15" s="1"/>
  <c r="E39" i="15" a="1"/>
  <c r="E39" i="15" s="1"/>
  <c r="E40" i="15" a="1"/>
  <c r="E40" i="15" s="1"/>
  <c r="E72" i="15" s="1" a="1"/>
  <c r="E72" i="15" s="1"/>
  <c r="E41" i="15" a="1"/>
  <c r="E41" i="15" s="1"/>
  <c r="E73" i="15" s="1" a="1"/>
  <c r="E73" i="15" s="1"/>
  <c r="E42" i="15" a="1"/>
  <c r="E42" i="15" s="1"/>
  <c r="E74" i="15" s="1" a="1"/>
  <c r="E74" i="15" s="1"/>
  <c r="E43" i="15" a="1"/>
  <c r="E43" i="15" s="1"/>
  <c r="E44" i="15" a="1"/>
  <c r="E44" i="15" s="1"/>
  <c r="E45" i="15" a="1"/>
  <c r="E45" i="15" s="1"/>
  <c r="E77" i="15" s="1" a="1"/>
  <c r="E77" i="15" s="1"/>
  <c r="E46" i="15" a="1"/>
  <c r="E46" i="15" s="1"/>
  <c r="E78" i="15" s="1" a="1"/>
  <c r="E78" i="15" s="1"/>
  <c r="E47" i="15" a="1"/>
  <c r="E47" i="15" s="1"/>
  <c r="E79" i="15" s="1" a="1"/>
  <c r="E79" i="15" s="1"/>
  <c r="E36" i="15" a="1"/>
  <c r="E36" i="15" s="1"/>
  <c r="E68" i="15" s="1" a="1"/>
  <c r="E68" i="15" s="1"/>
  <c r="D37" i="15" a="1"/>
  <c r="D37" i="15" s="1"/>
  <c r="D38" i="15" a="1"/>
  <c r="D38" i="15" s="1"/>
  <c r="D70" i="15" s="1" a="1"/>
  <c r="D70" i="15" s="1"/>
  <c r="D39" i="15" a="1"/>
  <c r="D39" i="15" s="1"/>
  <c r="D40" i="15" a="1"/>
  <c r="D40" i="15" s="1"/>
  <c r="D41" i="15" a="1"/>
  <c r="D41" i="15" s="1"/>
  <c r="D42" i="15" a="1"/>
  <c r="D42" i="15" s="1"/>
  <c r="D43" i="15" a="1"/>
  <c r="D43" i="15" s="1"/>
  <c r="D44" i="15" a="1"/>
  <c r="D44" i="15" s="1"/>
  <c r="D76" i="15" s="1" a="1"/>
  <c r="D76" i="15" s="1"/>
  <c r="D45" i="15" a="1"/>
  <c r="D45" i="15" s="1"/>
  <c r="D77" i="15" s="1" a="1"/>
  <c r="D77" i="15" s="1"/>
  <c r="D46" i="15" a="1"/>
  <c r="D46" i="15" s="1"/>
  <c r="D78" i="15" s="1" a="1"/>
  <c r="D78" i="15" s="1"/>
  <c r="D47" i="15" a="1"/>
  <c r="D47" i="15" s="1"/>
  <c r="D36" i="15" a="1"/>
  <c r="D36" i="15" s="1"/>
  <c r="C37" i="15" a="1"/>
  <c r="C37" i="15" s="1"/>
  <c r="C69" i="15" s="1" a="1"/>
  <c r="C69" i="15" s="1"/>
  <c r="C38" i="15" a="1"/>
  <c r="C38" i="15" s="1"/>
  <c r="C70" i="15" s="1" a="1"/>
  <c r="C70" i="15" s="1"/>
  <c r="C39" i="15" a="1"/>
  <c r="C39" i="15" s="1"/>
  <c r="C71" i="15" s="1" a="1"/>
  <c r="C71" i="15" s="1"/>
  <c r="C40" i="15" a="1"/>
  <c r="C40" i="15" s="1"/>
  <c r="C72" i="15" s="1" a="1"/>
  <c r="C72" i="15" s="1"/>
  <c r="C41" i="15" a="1"/>
  <c r="C41" i="15" s="1"/>
  <c r="C42" i="15" a="1"/>
  <c r="C42" i="15" s="1"/>
  <c r="C74" i="15" s="1" a="1"/>
  <c r="C74" i="15" s="1"/>
  <c r="C43" i="15" a="1"/>
  <c r="C43" i="15" s="1"/>
  <c r="C44" i="15" a="1"/>
  <c r="C44" i="15" s="1"/>
  <c r="C45" i="15" a="1"/>
  <c r="C45" i="15" s="1"/>
  <c r="C46" i="15" a="1"/>
  <c r="C46" i="15" s="1"/>
  <c r="C47" i="15" a="1"/>
  <c r="C47" i="15" s="1"/>
  <c r="C36" i="15" a="1"/>
  <c r="C36" i="15" s="1"/>
  <c r="C68" i="15" s="1" a="1"/>
  <c r="C68" i="15" s="1"/>
  <c r="B37" i="15" a="1"/>
  <c r="B37" i="15" s="1"/>
  <c r="B69" i="15" s="1" a="1"/>
  <c r="B69" i="15" s="1"/>
  <c r="B38" i="15" a="1"/>
  <c r="B38" i="15" s="1"/>
  <c r="B70" i="15" s="1" a="1"/>
  <c r="B70" i="15" s="1"/>
  <c r="B39" i="15" a="1"/>
  <c r="B39" i="15" s="1"/>
  <c r="B40" i="15" a="1"/>
  <c r="B40" i="15" s="1"/>
  <c r="B41" i="15" a="1"/>
  <c r="B41" i="15" s="1"/>
  <c r="B73" i="15" s="1" a="1"/>
  <c r="B73" i="15" s="1"/>
  <c r="B42" i="15" a="1"/>
  <c r="B42" i="15" s="1"/>
  <c r="B74" i="15" s="1" a="1"/>
  <c r="B74" i="15" s="1"/>
  <c r="B43" i="15" a="1"/>
  <c r="B43" i="15" s="1"/>
  <c r="B75" i="15" s="1" a="1"/>
  <c r="B75" i="15" s="1"/>
  <c r="B44" i="15" a="1"/>
  <c r="B44" i="15" s="1"/>
  <c r="B76" i="15" s="1" a="1"/>
  <c r="B76" i="15" s="1"/>
  <c r="B45" i="15" a="1"/>
  <c r="B45" i="15" s="1"/>
  <c r="B46" i="15" a="1"/>
  <c r="B46" i="15" s="1"/>
  <c r="B78" i="15" s="1" a="1"/>
  <c r="B78" i="15" s="1"/>
  <c r="B47" i="15" a="1"/>
  <c r="B47" i="15" s="1"/>
  <c r="B36" i="15" a="1"/>
  <c r="B36" i="15" s="1"/>
  <c r="D15" i="15"/>
  <c r="C26" i="15" s="1"/>
  <c r="D17" i="15"/>
  <c r="C28" i="15" s="1"/>
  <c r="C14" i="15"/>
  <c r="D14" i="15" s="1"/>
  <c r="C25" i="15" s="1"/>
  <c r="C15" i="15"/>
  <c r="E15" i="15" s="1"/>
  <c r="F26" i="15" s="1"/>
  <c r="C16" i="15"/>
  <c r="E14" i="15" s="1"/>
  <c r="F25" i="15" s="1"/>
  <c r="C17" i="15"/>
  <c r="E17" i="15" s="1"/>
  <c r="F28" i="15" s="1"/>
  <c r="C18" i="15"/>
  <c r="E18" i="15" s="1"/>
  <c r="F29" i="15" s="1"/>
  <c r="C19" i="15"/>
  <c r="E19" i="15" s="1"/>
  <c r="F30" i="15" s="1"/>
  <c r="C20" i="15"/>
  <c r="D20" i="15" s="1"/>
  <c r="C31" i="15" s="1"/>
  <c r="B14" i="15"/>
  <c r="B15" i="15"/>
  <c r="B16" i="15"/>
  <c r="B17" i="15"/>
  <c r="B18" i="15"/>
  <c r="B19" i="15"/>
  <c r="D19" i="15" s="1"/>
  <c r="C30" i="15" s="1"/>
  <c r="B20" i="15"/>
  <c r="E9" i="15"/>
  <c r="E31" i="15" s="1"/>
  <c r="D6" i="15"/>
  <c r="B28" i="15" s="1"/>
  <c r="D28" i="15" s="1"/>
  <c r="D8" i="15"/>
  <c r="B30" i="15" s="1"/>
  <c r="C3" i="15"/>
  <c r="E7" i="15" s="1"/>
  <c r="E29" i="15" s="1"/>
  <c r="G29" i="15" s="1"/>
  <c r="C4" i="15"/>
  <c r="C5" i="15"/>
  <c r="D5" i="15" s="1"/>
  <c r="B27" i="15" s="1"/>
  <c r="C6" i="15"/>
  <c r="E6" i="15" s="1"/>
  <c r="E28" i="15" s="1"/>
  <c r="C7" i="15"/>
  <c r="D7" i="15" s="1"/>
  <c r="B29" i="15" s="1"/>
  <c r="C8" i="15"/>
  <c r="C9" i="15"/>
  <c r="D9" i="15" s="1"/>
  <c r="B31" i="15" s="1"/>
  <c r="D31" i="15" s="1"/>
  <c r="B3" i="15"/>
  <c r="B4" i="15"/>
  <c r="D4" i="15" s="1"/>
  <c r="B26" i="15" s="1"/>
  <c r="D26" i="15" s="1"/>
  <c r="B5" i="15"/>
  <c r="B6" i="15"/>
  <c r="B7" i="15"/>
  <c r="B8" i="15"/>
  <c r="B9" i="15"/>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E9" i="14"/>
  <c r="L9" i="14" s="1"/>
  <c r="E10" i="14"/>
  <c r="L10" i="14" s="1"/>
  <c r="E11" i="14"/>
  <c r="L11" i="14" s="1"/>
  <c r="E12" i="14"/>
  <c r="L12" i="14" s="1"/>
  <c r="E13" i="14"/>
  <c r="L13" i="14" s="1"/>
  <c r="E14" i="14"/>
  <c r="L14" i="14" s="1"/>
  <c r="E15" i="14"/>
  <c r="L15" i="14" s="1"/>
  <c r="E16" i="14"/>
  <c r="L16" i="14" s="1"/>
  <c r="E17" i="14"/>
  <c r="G17" i="14" s="1"/>
  <c r="E18" i="14"/>
  <c r="G18" i="14" s="1"/>
  <c r="E19" i="14"/>
  <c r="G19" i="14" s="1"/>
  <c r="E20" i="14"/>
  <c r="G20" i="14" s="1"/>
  <c r="E21" i="14"/>
  <c r="G21" i="14" s="1"/>
  <c r="E22" i="14"/>
  <c r="G22" i="14" s="1"/>
  <c r="E23" i="14"/>
  <c r="G23" i="14" s="1"/>
  <c r="E24" i="14"/>
  <c r="G24" i="14" s="1"/>
  <c r="E25" i="14"/>
  <c r="G25" i="14" s="1"/>
  <c r="E26" i="14"/>
  <c r="G26" i="14" s="1"/>
  <c r="E27" i="14"/>
  <c r="G27" i="14" s="1"/>
  <c r="E28" i="14"/>
  <c r="G28" i="14" s="1"/>
  <c r="E29" i="14"/>
  <c r="G29" i="14" s="1"/>
  <c r="E30" i="14"/>
  <c r="G30" i="14" s="1"/>
  <c r="E31" i="14"/>
  <c r="G31" i="14" s="1"/>
  <c r="E32" i="14"/>
  <c r="D32" i="14" s="1"/>
  <c r="E33" i="14"/>
  <c r="G33" i="14" s="1"/>
  <c r="E34" i="14"/>
  <c r="G34" i="14" s="1"/>
  <c r="E35" i="14"/>
  <c r="G35" i="14" s="1"/>
  <c r="E36" i="14"/>
  <c r="G36" i="14" s="1"/>
  <c r="E37" i="14"/>
  <c r="G37" i="14" s="1"/>
  <c r="E38" i="14"/>
  <c r="G38" i="14" s="1"/>
  <c r="E39" i="14"/>
  <c r="G39" i="14" s="1"/>
  <c r="E40" i="14"/>
  <c r="G40" i="14" s="1"/>
  <c r="E41" i="14"/>
  <c r="G41" i="14" s="1"/>
  <c r="E42" i="14"/>
  <c r="G42" i="14" s="1"/>
  <c r="E43" i="14"/>
  <c r="G43" i="14" s="1"/>
  <c r="E44" i="14"/>
  <c r="G44" i="14" s="1"/>
  <c r="E45" i="14"/>
  <c r="L21" i="14" s="1"/>
  <c r="E46" i="14"/>
  <c r="L22" i="14" s="1"/>
  <c r="E47" i="14"/>
  <c r="L23" i="14" s="1"/>
  <c r="E48" i="14"/>
  <c r="D48" i="14" s="1"/>
  <c r="K24" i="14" s="1"/>
  <c r="E49" i="14"/>
  <c r="L25" i="14" s="1"/>
  <c r="E50" i="14"/>
  <c r="L26" i="14" s="1"/>
  <c r="E51" i="14"/>
  <c r="L27" i="14" s="1"/>
  <c r="E52" i="14"/>
  <c r="L28" i="14" s="1"/>
  <c r="E53" i="14"/>
  <c r="L29" i="14" s="1"/>
  <c r="E54" i="14"/>
  <c r="L30" i="14" s="1"/>
  <c r="E55" i="14"/>
  <c r="L31" i="14" s="1"/>
  <c r="E56" i="14"/>
  <c r="L32" i="14" s="1"/>
  <c r="E57" i="14"/>
  <c r="G57" i="14" s="1"/>
  <c r="E58" i="14"/>
  <c r="G58" i="14" s="1"/>
  <c r="E59" i="14"/>
  <c r="G59" i="14" s="1"/>
  <c r="E60" i="14"/>
  <c r="G60" i="14" s="1"/>
  <c r="E61" i="14"/>
  <c r="G61" i="14" s="1"/>
  <c r="E62" i="14"/>
  <c r="G62" i="14" s="1"/>
  <c r="E63" i="14"/>
  <c r="G63" i="14" s="1"/>
  <c r="E64" i="14"/>
  <c r="D64" i="14" s="1"/>
  <c r="E65" i="14"/>
  <c r="G65" i="14" s="1"/>
  <c r="E66" i="14"/>
  <c r="G66" i="14" s="1"/>
  <c r="E67" i="14"/>
  <c r="G67" i="14" s="1"/>
  <c r="E68" i="14"/>
  <c r="G68" i="14" s="1"/>
  <c r="E69" i="14"/>
  <c r="R21" i="14" s="1"/>
  <c r="E70" i="14"/>
  <c r="R22" i="14" s="1"/>
  <c r="E71" i="14"/>
  <c r="R23" i="14" s="1"/>
  <c r="E72" i="14"/>
  <c r="R24" i="14" s="1"/>
  <c r="E73" i="14"/>
  <c r="R25" i="14" s="1"/>
  <c r="E74" i="14"/>
  <c r="R26" i="14" s="1"/>
  <c r="S26" i="14" s="1"/>
  <c r="E75" i="14"/>
  <c r="R27" i="14" s="1"/>
  <c r="E76" i="14"/>
  <c r="R28" i="14" s="1"/>
  <c r="E77" i="14"/>
  <c r="R29" i="14" s="1"/>
  <c r="E78" i="14"/>
  <c r="R30" i="14" s="1"/>
  <c r="E79" i="14"/>
  <c r="R31" i="14" s="1"/>
  <c r="E80" i="14"/>
  <c r="D80" i="14" s="1"/>
  <c r="Q32" i="14" s="1"/>
  <c r="E81" i="14"/>
  <c r="G81" i="14" s="1"/>
  <c r="E82" i="14"/>
  <c r="G82" i="14" s="1"/>
  <c r="E83" i="14"/>
  <c r="G83" i="14" s="1"/>
  <c r="E84" i="14"/>
  <c r="G84" i="14" s="1"/>
  <c r="E85" i="14"/>
  <c r="G85" i="14" s="1"/>
  <c r="E86" i="14"/>
  <c r="G86" i="14" s="1"/>
  <c r="E87" i="14"/>
  <c r="G87" i="14" s="1"/>
  <c r="E88" i="14"/>
  <c r="G88" i="14" s="1"/>
  <c r="E89" i="14"/>
  <c r="L41" i="14" s="1"/>
  <c r="E90" i="14"/>
  <c r="L42" i="14" s="1"/>
  <c r="M42" i="14" s="1"/>
  <c r="E91" i="14"/>
  <c r="L43" i="14" s="1"/>
  <c r="E92" i="14"/>
  <c r="L44" i="14" s="1"/>
  <c r="E93" i="14"/>
  <c r="G93" i="14" s="1"/>
  <c r="E94" i="14"/>
  <c r="G94" i="14" s="1"/>
  <c r="E95" i="14"/>
  <c r="G95" i="14" s="1"/>
  <c r="E96" i="14"/>
  <c r="D96" i="14" s="1"/>
  <c r="E97" i="14"/>
  <c r="G97" i="14" s="1"/>
  <c r="E98" i="14"/>
  <c r="G98" i="14" s="1"/>
  <c r="E99" i="14"/>
  <c r="G99" i="14" s="1"/>
  <c r="E100" i="14"/>
  <c r="G100" i="14" s="1"/>
  <c r="E101" i="14"/>
  <c r="G101" i="14" s="1"/>
  <c r="E102" i="14"/>
  <c r="G102" i="14" s="1"/>
  <c r="E103" i="14"/>
  <c r="G103" i="14" s="1"/>
  <c r="E104" i="14"/>
  <c r="G104" i="14" s="1"/>
  <c r="E105" i="14"/>
  <c r="G105" i="14" s="1"/>
  <c r="E106" i="14"/>
  <c r="G106" i="14" s="1"/>
  <c r="E107" i="14"/>
  <c r="E108" i="14"/>
  <c r="G108" i="14" s="1"/>
  <c r="E109" i="14"/>
  <c r="R37" i="14" s="1"/>
  <c r="E110" i="14"/>
  <c r="R38" i="14" s="1"/>
  <c r="E111" i="14"/>
  <c r="R39" i="14" s="1"/>
  <c r="E112" i="14"/>
  <c r="R40" i="14" s="1"/>
  <c r="E113" i="14"/>
  <c r="G113" i="14" s="1"/>
  <c r="E114" i="14"/>
  <c r="G114" i="14" s="1"/>
  <c r="E115" i="14"/>
  <c r="G115" i="14" s="1"/>
  <c r="E116" i="14"/>
  <c r="G116" i="14" s="1"/>
  <c r="E117" i="14"/>
  <c r="L45" i="14" s="1"/>
  <c r="E118" i="14"/>
  <c r="L46" i="14" s="1"/>
  <c r="E119" i="14"/>
  <c r="L47" i="14" s="1"/>
  <c r="E120" i="14"/>
  <c r="L48" i="14" s="1"/>
  <c r="E121" i="14"/>
  <c r="L49" i="14" s="1"/>
  <c r="E122" i="14"/>
  <c r="L50" i="14" s="1"/>
  <c r="E123" i="14"/>
  <c r="L51" i="14" s="1"/>
  <c r="E124" i="14"/>
  <c r="L52" i="14" s="1"/>
  <c r="E125" i="14"/>
  <c r="L53" i="14" s="1"/>
  <c r="E126" i="14"/>
  <c r="L54" i="14" s="1"/>
  <c r="E127" i="14"/>
  <c r="L55" i="14" s="1"/>
  <c r="E128" i="14"/>
  <c r="D128" i="14" s="1"/>
  <c r="K56" i="14" s="1"/>
  <c r="E129" i="14"/>
  <c r="G129" i="14" s="1"/>
  <c r="E130" i="14"/>
  <c r="G130" i="14" s="1"/>
  <c r="E131" i="14"/>
  <c r="G131" i="14" s="1"/>
  <c r="E132" i="14"/>
  <c r="G132" i="14" s="1"/>
  <c r="E133" i="14"/>
  <c r="G133" i="14" s="1"/>
  <c r="E134" i="14"/>
  <c r="G134" i="14" s="1"/>
  <c r="E135" i="14"/>
  <c r="G135" i="14" s="1"/>
  <c r="E136" i="14"/>
  <c r="G136" i="14" s="1"/>
  <c r="E137" i="14"/>
  <c r="G137" i="14" s="1"/>
  <c r="E138" i="14"/>
  <c r="G138" i="14" s="1"/>
  <c r="E139" i="14"/>
  <c r="E140" i="14"/>
  <c r="G140" i="14" s="1"/>
  <c r="E141" i="14"/>
  <c r="R45" i="14" s="1"/>
  <c r="E142" i="14"/>
  <c r="R46" i="14" s="1"/>
  <c r="E143" i="14"/>
  <c r="R47" i="14" s="1"/>
  <c r="E144" i="14"/>
  <c r="D144" i="14" s="1"/>
  <c r="Q48" i="14" s="1"/>
  <c r="E145" i="14"/>
  <c r="G145" i="14" s="1"/>
  <c r="E146" i="14"/>
  <c r="G146" i="14" s="1"/>
  <c r="E147" i="14"/>
  <c r="G147" i="14" s="1"/>
  <c r="E148" i="14"/>
  <c r="G148" i="14" s="1"/>
  <c r="E149" i="14"/>
  <c r="R53" i="14" s="1"/>
  <c r="E150" i="14"/>
  <c r="R54" i="14" s="1"/>
  <c r="E151" i="14"/>
  <c r="R55" i="14" s="1"/>
  <c r="E152" i="14"/>
  <c r="R56" i="14" s="1"/>
  <c r="E153" i="14"/>
  <c r="L57" i="14" s="1"/>
  <c r="E154" i="14"/>
  <c r="L58" i="14" s="1"/>
  <c r="E155" i="14"/>
  <c r="L59" i="14" s="1"/>
  <c r="E156" i="14"/>
  <c r="L60" i="14" s="1"/>
  <c r="E157" i="14"/>
  <c r="L61" i="14" s="1"/>
  <c r="E158" i="14"/>
  <c r="L62" i="14" s="1"/>
  <c r="E159" i="14"/>
  <c r="L63" i="14" s="1"/>
  <c r="E160" i="14"/>
  <c r="D160" i="14" s="1"/>
  <c r="K64" i="14" s="1"/>
  <c r="E161" i="14"/>
  <c r="G161" i="14" s="1"/>
  <c r="E162" i="14"/>
  <c r="G162" i="14" s="1"/>
  <c r="E163" i="14"/>
  <c r="G163" i="14" s="1"/>
  <c r="E164" i="14"/>
  <c r="G164" i="14" s="1"/>
  <c r="E165" i="14"/>
  <c r="G165" i="14" s="1"/>
  <c r="E166" i="14"/>
  <c r="G166" i="14" s="1"/>
  <c r="E167" i="14"/>
  <c r="G167" i="14" s="1"/>
  <c r="E168" i="14"/>
  <c r="G168" i="14" s="1"/>
  <c r="E169" i="14"/>
  <c r="G169" i="14" s="1"/>
  <c r="E170" i="14"/>
  <c r="G170" i="14" s="1"/>
  <c r="E171" i="14"/>
  <c r="E172" i="14"/>
  <c r="G172" i="14" s="1"/>
  <c r="E173" i="14"/>
  <c r="G173" i="14" s="1"/>
  <c r="E174" i="14"/>
  <c r="D174" i="14" s="1"/>
  <c r="E175" i="14"/>
  <c r="D175" i="14" s="1"/>
  <c r="E176" i="14"/>
  <c r="D176" i="14" s="1"/>
  <c r="E177" i="14"/>
  <c r="G177" i="14" s="1"/>
  <c r="E178" i="14"/>
  <c r="G178" i="14" s="1"/>
  <c r="E179" i="14"/>
  <c r="G179" i="14" s="1"/>
  <c r="E180" i="14"/>
  <c r="G180" i="14" s="1"/>
  <c r="E181" i="14"/>
  <c r="G181" i="14" s="1"/>
  <c r="E182" i="14"/>
  <c r="G182" i="14" s="1"/>
  <c r="E183" i="14"/>
  <c r="G183" i="14" s="1"/>
  <c r="E184" i="14"/>
  <c r="G184" i="14" s="1"/>
  <c r="E185" i="14"/>
  <c r="G185" i="14" s="1"/>
  <c r="E186" i="14"/>
  <c r="G186" i="14" s="1"/>
  <c r="E187" i="14"/>
  <c r="E188" i="14"/>
  <c r="G188" i="14" s="1"/>
  <c r="E189" i="14"/>
  <c r="D189" i="14" s="1"/>
  <c r="K69" i="14" s="1"/>
  <c r="E190" i="14"/>
  <c r="D190" i="14" s="1"/>
  <c r="K70" i="14" s="1"/>
  <c r="E191" i="14"/>
  <c r="D191" i="14" s="1"/>
  <c r="E192" i="14"/>
  <c r="D192" i="14" s="1"/>
  <c r="K72" i="14" s="1"/>
  <c r="E193" i="14"/>
  <c r="L73" i="14" s="1"/>
  <c r="E194" i="14"/>
  <c r="L74" i="14" s="1"/>
  <c r="E195" i="14"/>
  <c r="L75" i="14" s="1"/>
  <c r="E196" i="14"/>
  <c r="L76" i="14" s="1"/>
  <c r="E197" i="14"/>
  <c r="L77" i="14" s="1"/>
  <c r="E198" i="14"/>
  <c r="L78" i="14" s="1"/>
  <c r="E199" i="14"/>
  <c r="L79" i="14" s="1"/>
  <c r="E200" i="14"/>
  <c r="L80" i="14" s="1"/>
  <c r="E201" i="14"/>
  <c r="G201" i="14" s="1"/>
  <c r="E202" i="14"/>
  <c r="G202" i="14" s="1"/>
  <c r="E203" i="14"/>
  <c r="E204" i="14"/>
  <c r="G204" i="14" s="1"/>
  <c r="E205" i="14"/>
  <c r="D205" i="14" s="1"/>
  <c r="E206" i="14"/>
  <c r="D206" i="14" s="1"/>
  <c r="E207" i="14"/>
  <c r="D207" i="14" s="1"/>
  <c r="E208" i="14"/>
  <c r="D208" i="14" s="1"/>
  <c r="E209" i="14"/>
  <c r="E210" i="14"/>
  <c r="G210" i="14" s="1"/>
  <c r="E211" i="14"/>
  <c r="G211" i="14" s="1"/>
  <c r="E212" i="14"/>
  <c r="G212" i="14" s="1"/>
  <c r="E213" i="14"/>
  <c r="R69" i="14" s="1"/>
  <c r="E214" i="14"/>
  <c r="R70" i="14" s="1"/>
  <c r="E215" i="14"/>
  <c r="R71" i="14" s="1"/>
  <c r="E216" i="14"/>
  <c r="R72" i="14" s="1"/>
  <c r="E217" i="14"/>
  <c r="R73" i="14" s="1"/>
  <c r="E218" i="14"/>
  <c r="R74" i="14" s="1"/>
  <c r="S74" i="14" s="1"/>
  <c r="E219" i="14"/>
  <c r="R75" i="14" s="1"/>
  <c r="E220" i="14"/>
  <c r="R76" i="14" s="1"/>
  <c r="E221" i="14"/>
  <c r="D221" i="14" s="1"/>
  <c r="Q77" i="14" s="1"/>
  <c r="E222" i="14"/>
  <c r="D222" i="14" s="1"/>
  <c r="Q78" i="14" s="1"/>
  <c r="E223" i="14"/>
  <c r="D223" i="14" s="1"/>
  <c r="Q79" i="14" s="1"/>
  <c r="E224" i="14"/>
  <c r="D224" i="14" s="1"/>
  <c r="Q80" i="14" s="1"/>
  <c r="E225" i="14"/>
  <c r="E226" i="14"/>
  <c r="G226" i="14" s="1"/>
  <c r="E227" i="14"/>
  <c r="G227" i="14" s="1"/>
  <c r="E228" i="14"/>
  <c r="G228" i="14" s="1"/>
  <c r="E229" i="14"/>
  <c r="G229" i="14" s="1"/>
  <c r="E230" i="14"/>
  <c r="G230" i="14" s="1"/>
  <c r="E231" i="14"/>
  <c r="E232" i="14"/>
  <c r="E233" i="14"/>
  <c r="L89" i="14" s="1"/>
  <c r="E234" i="14"/>
  <c r="L90" i="14" s="1"/>
  <c r="E235" i="14"/>
  <c r="L91" i="14" s="1"/>
  <c r="E236" i="14"/>
  <c r="L92" i="14" s="1"/>
  <c r="E237" i="14"/>
  <c r="D237" i="14" s="1"/>
  <c r="E238" i="14"/>
  <c r="D238" i="14" s="1"/>
  <c r="E239" i="14"/>
  <c r="D239" i="14" s="1"/>
  <c r="E240" i="14"/>
  <c r="D240" i="14" s="1"/>
  <c r="E241" i="14"/>
  <c r="E242" i="14"/>
  <c r="G242" i="14" s="1"/>
  <c r="E243" i="14"/>
  <c r="G243" i="14" s="1"/>
  <c r="E244" i="14"/>
  <c r="G244" i="14" s="1"/>
  <c r="E245" i="14"/>
  <c r="G245" i="14" s="1"/>
  <c r="E246" i="14"/>
  <c r="G246" i="14" s="1"/>
  <c r="E247" i="14"/>
  <c r="E248" i="14"/>
  <c r="E249" i="14"/>
  <c r="E250" i="14"/>
  <c r="G250" i="14" s="1"/>
  <c r="E251" i="14"/>
  <c r="E252" i="14"/>
  <c r="G252" i="14" s="1"/>
  <c r="E253" i="14"/>
  <c r="R85" i="14" s="1"/>
  <c r="E254" i="14"/>
  <c r="R86" i="14" s="1"/>
  <c r="E255" i="14"/>
  <c r="R87" i="14" s="1"/>
  <c r="E256" i="14"/>
  <c r="R88" i="14" s="1"/>
  <c r="E257" i="14"/>
  <c r="E258" i="14"/>
  <c r="G258" i="14" s="1"/>
  <c r="E259" i="14"/>
  <c r="G259" i="14" s="1"/>
  <c r="E260" i="14"/>
  <c r="G260" i="14" s="1"/>
  <c r="D9" i="14"/>
  <c r="K9" i="14" s="1"/>
  <c r="D10" i="14"/>
  <c r="K10" i="14" s="1"/>
  <c r="D11" i="14"/>
  <c r="K11" i="14" s="1"/>
  <c r="D12" i="14"/>
  <c r="K12" i="14" s="1"/>
  <c r="D13" i="14"/>
  <c r="K13" i="14" s="1"/>
  <c r="D14" i="14"/>
  <c r="K14" i="14" s="1"/>
  <c r="D15" i="14"/>
  <c r="K15" i="14" s="1"/>
  <c r="D16" i="14"/>
  <c r="K16" i="14" s="1"/>
  <c r="D17" i="14"/>
  <c r="K17" i="14" s="1"/>
  <c r="D18" i="14"/>
  <c r="K18" i="14" s="1"/>
  <c r="D19" i="14"/>
  <c r="K19" i="14" s="1"/>
  <c r="D20" i="14"/>
  <c r="K20" i="14" s="1"/>
  <c r="D21" i="14"/>
  <c r="D22" i="14"/>
  <c r="D23" i="14"/>
  <c r="D24" i="14"/>
  <c r="D25" i="14"/>
  <c r="D26" i="14"/>
  <c r="D27" i="14"/>
  <c r="D28" i="14"/>
  <c r="D29" i="14"/>
  <c r="D30" i="14"/>
  <c r="D31" i="14"/>
  <c r="D33" i="14"/>
  <c r="Q9" i="14" s="1"/>
  <c r="D34" i="14"/>
  <c r="Q10" i="14" s="1"/>
  <c r="D35" i="14"/>
  <c r="Q11" i="14" s="1"/>
  <c r="D36" i="14"/>
  <c r="Q12" i="14" s="1"/>
  <c r="D37" i="14"/>
  <c r="Q13" i="14" s="1"/>
  <c r="D38" i="14"/>
  <c r="Q14" i="14" s="1"/>
  <c r="D39" i="14"/>
  <c r="Q15" i="14" s="1"/>
  <c r="D40" i="14"/>
  <c r="Q16" i="14" s="1"/>
  <c r="D41" i="14"/>
  <c r="Q17" i="14" s="1"/>
  <c r="D42" i="14"/>
  <c r="Q18" i="14" s="1"/>
  <c r="D43" i="14"/>
  <c r="Q19" i="14" s="1"/>
  <c r="D44" i="14"/>
  <c r="Q20" i="14" s="1"/>
  <c r="D45" i="14"/>
  <c r="K21" i="14" s="1"/>
  <c r="D46" i="14"/>
  <c r="K22" i="14" s="1"/>
  <c r="D47" i="14"/>
  <c r="K23" i="14" s="1"/>
  <c r="D49" i="14"/>
  <c r="K25" i="14" s="1"/>
  <c r="D50" i="14"/>
  <c r="K26" i="14" s="1"/>
  <c r="D51" i="14"/>
  <c r="K27" i="14" s="1"/>
  <c r="D52" i="14"/>
  <c r="K28" i="14" s="1"/>
  <c r="D53" i="14"/>
  <c r="K29" i="14" s="1"/>
  <c r="D54" i="14"/>
  <c r="K30" i="14" s="1"/>
  <c r="D55" i="14"/>
  <c r="K31" i="14" s="1"/>
  <c r="D56" i="14"/>
  <c r="K32" i="14" s="1"/>
  <c r="D57" i="14"/>
  <c r="D58" i="14"/>
  <c r="D59" i="14"/>
  <c r="D60" i="14"/>
  <c r="D61" i="14"/>
  <c r="D62" i="14"/>
  <c r="D63" i="14"/>
  <c r="D65" i="14"/>
  <c r="D66" i="14"/>
  <c r="D67" i="14"/>
  <c r="D68" i="14"/>
  <c r="D69" i="14"/>
  <c r="Q21" i="14" s="1"/>
  <c r="D70" i="14"/>
  <c r="Q22" i="14" s="1"/>
  <c r="D71" i="14"/>
  <c r="Q23" i="14" s="1"/>
  <c r="D72" i="14"/>
  <c r="Q24" i="14" s="1"/>
  <c r="D73" i="14"/>
  <c r="Q25" i="14" s="1"/>
  <c r="D74" i="14"/>
  <c r="Q26" i="14" s="1"/>
  <c r="D75" i="14"/>
  <c r="Q27" i="14" s="1"/>
  <c r="D76" i="14"/>
  <c r="Q28" i="14" s="1"/>
  <c r="D77" i="14"/>
  <c r="Q29" i="14" s="1"/>
  <c r="D78" i="14"/>
  <c r="Q30" i="14" s="1"/>
  <c r="D79" i="14"/>
  <c r="Q31" i="14" s="1"/>
  <c r="D81" i="14"/>
  <c r="K33" i="14" s="1"/>
  <c r="D82" i="14"/>
  <c r="K34" i="14" s="1"/>
  <c r="D83" i="14"/>
  <c r="K35" i="14" s="1"/>
  <c r="D84" i="14"/>
  <c r="K36" i="14" s="1"/>
  <c r="D85" i="14"/>
  <c r="K37" i="14" s="1"/>
  <c r="D86" i="14"/>
  <c r="K38" i="14" s="1"/>
  <c r="D87" i="14"/>
  <c r="K39" i="14" s="1"/>
  <c r="D88" i="14"/>
  <c r="K40" i="14" s="1"/>
  <c r="D89" i="14"/>
  <c r="K41" i="14" s="1"/>
  <c r="D90" i="14"/>
  <c r="K42" i="14" s="1"/>
  <c r="D91" i="14"/>
  <c r="K43" i="14" s="1"/>
  <c r="D92" i="14"/>
  <c r="K44" i="14" s="1"/>
  <c r="D93" i="14"/>
  <c r="D94" i="14"/>
  <c r="D95" i="14"/>
  <c r="D97" i="14"/>
  <c r="D98" i="14"/>
  <c r="D99" i="14"/>
  <c r="D100" i="14"/>
  <c r="D101" i="14"/>
  <c r="D102" i="14"/>
  <c r="D103" i="14"/>
  <c r="D104" i="14"/>
  <c r="D105" i="14"/>
  <c r="Q33" i="14" s="1"/>
  <c r="D106" i="14"/>
  <c r="Q34" i="14" s="1"/>
  <c r="D108" i="14"/>
  <c r="Q36" i="14" s="1"/>
  <c r="D109" i="14"/>
  <c r="Q37" i="14" s="1"/>
  <c r="D110" i="14"/>
  <c r="Q38" i="14" s="1"/>
  <c r="D111" i="14"/>
  <c r="Q39" i="14" s="1"/>
  <c r="D113" i="14"/>
  <c r="Q41" i="14" s="1"/>
  <c r="D114" i="14"/>
  <c r="Q42" i="14" s="1"/>
  <c r="D115" i="14"/>
  <c r="Q43" i="14" s="1"/>
  <c r="D116" i="14"/>
  <c r="Q44" i="14" s="1"/>
  <c r="D117" i="14"/>
  <c r="K45" i="14" s="1"/>
  <c r="D118" i="14"/>
  <c r="K46" i="14" s="1"/>
  <c r="D119" i="14"/>
  <c r="K47" i="14" s="1"/>
  <c r="D120" i="14"/>
  <c r="K48" i="14" s="1"/>
  <c r="D121" i="14"/>
  <c r="K49" i="14" s="1"/>
  <c r="D122" i="14"/>
  <c r="K50" i="14" s="1"/>
  <c r="D124" i="14"/>
  <c r="K52" i="14" s="1"/>
  <c r="D125" i="14"/>
  <c r="K53" i="14" s="1"/>
  <c r="D126" i="14"/>
  <c r="K54" i="14" s="1"/>
  <c r="D127" i="14"/>
  <c r="D129" i="14"/>
  <c r="D130" i="14"/>
  <c r="D131" i="14"/>
  <c r="D132" i="14"/>
  <c r="D133" i="14"/>
  <c r="D134" i="14"/>
  <c r="D135" i="14"/>
  <c r="D136" i="14"/>
  <c r="D137" i="14"/>
  <c r="D138" i="14"/>
  <c r="D140" i="14"/>
  <c r="D141" i="14"/>
  <c r="Q45" i="14" s="1"/>
  <c r="D142" i="14"/>
  <c r="Q46" i="14" s="1"/>
  <c r="D143" i="14"/>
  <c r="Q47" i="14" s="1"/>
  <c r="D145" i="14"/>
  <c r="Q49" i="14" s="1"/>
  <c r="D146" i="14"/>
  <c r="Q50" i="14" s="1"/>
  <c r="D147" i="14"/>
  <c r="Q51" i="14" s="1"/>
  <c r="D148" i="14"/>
  <c r="Q52" i="14" s="1"/>
  <c r="D149" i="14"/>
  <c r="Q53" i="14" s="1"/>
  <c r="D150" i="14"/>
  <c r="Q54" i="14" s="1"/>
  <c r="D151" i="14"/>
  <c r="Q55" i="14" s="1"/>
  <c r="D152" i="14"/>
  <c r="Q56" i="14" s="1"/>
  <c r="D153" i="14"/>
  <c r="K57" i="14" s="1"/>
  <c r="D154" i="14"/>
  <c r="K58" i="14" s="1"/>
  <c r="D156" i="14"/>
  <c r="K60" i="14" s="1"/>
  <c r="D157" i="14"/>
  <c r="K61" i="14" s="1"/>
  <c r="D158" i="14"/>
  <c r="K62" i="14" s="1"/>
  <c r="D159" i="14"/>
  <c r="D161" i="14"/>
  <c r="K65" i="14" s="1"/>
  <c r="D162" i="14"/>
  <c r="K66" i="14" s="1"/>
  <c r="D163" i="14"/>
  <c r="K67" i="14" s="1"/>
  <c r="D164" i="14"/>
  <c r="K68" i="14" s="1"/>
  <c r="D165" i="14"/>
  <c r="D166" i="14"/>
  <c r="D167" i="14"/>
  <c r="D168" i="14"/>
  <c r="D169" i="14"/>
  <c r="D170" i="14"/>
  <c r="D172" i="14"/>
  <c r="D173" i="14"/>
  <c r="D177" i="14"/>
  <c r="Q57" i="14" s="1"/>
  <c r="D178" i="14"/>
  <c r="Q58" i="14" s="1"/>
  <c r="D179" i="14"/>
  <c r="Q59" i="14" s="1"/>
  <c r="D180" i="14"/>
  <c r="Q60" i="14" s="1"/>
  <c r="D181" i="14"/>
  <c r="Q61" i="14" s="1"/>
  <c r="D182" i="14"/>
  <c r="Q62" i="14" s="1"/>
  <c r="D183" i="14"/>
  <c r="Q63" i="14" s="1"/>
  <c r="D184" i="14"/>
  <c r="Q64" i="14" s="1"/>
  <c r="D185" i="14"/>
  <c r="Q65" i="14" s="1"/>
  <c r="D186" i="14"/>
  <c r="Q66" i="14" s="1"/>
  <c r="D188" i="14"/>
  <c r="Q68" i="14" s="1"/>
  <c r="D193" i="14"/>
  <c r="K73" i="14" s="1"/>
  <c r="D194" i="14"/>
  <c r="K74" i="14" s="1"/>
  <c r="D195" i="14"/>
  <c r="K75" i="14" s="1"/>
  <c r="D196" i="14"/>
  <c r="K76" i="14" s="1"/>
  <c r="D197" i="14"/>
  <c r="D198" i="14"/>
  <c r="K78" i="14" s="1"/>
  <c r="D200" i="14"/>
  <c r="K80" i="14" s="1"/>
  <c r="D201" i="14"/>
  <c r="D202" i="14"/>
  <c r="D204" i="14"/>
  <c r="D210" i="14"/>
  <c r="D211" i="14"/>
  <c r="D212" i="14"/>
  <c r="D213" i="14"/>
  <c r="Q69" i="14" s="1"/>
  <c r="D214" i="14"/>
  <c r="Q70" i="14" s="1"/>
  <c r="D216" i="14"/>
  <c r="Q72" i="14" s="1"/>
  <c r="D217" i="14"/>
  <c r="Q73" i="14" s="1"/>
  <c r="D218" i="14"/>
  <c r="Q74" i="14" s="1"/>
  <c r="D220" i="14"/>
  <c r="Q76" i="14" s="1"/>
  <c r="D226" i="14"/>
  <c r="K82" i="14" s="1"/>
  <c r="D227" i="14"/>
  <c r="K83" i="14" s="1"/>
  <c r="D228" i="14"/>
  <c r="K84" i="14" s="1"/>
  <c r="D229" i="14"/>
  <c r="D230" i="14"/>
  <c r="K86" i="14" s="1"/>
  <c r="D233" i="14"/>
  <c r="K89" i="14" s="1"/>
  <c r="D234" i="14"/>
  <c r="K90" i="14" s="1"/>
  <c r="D236" i="14"/>
  <c r="D242" i="14"/>
  <c r="D243" i="14"/>
  <c r="D244" i="14"/>
  <c r="D245" i="14"/>
  <c r="D246" i="14"/>
  <c r="D250" i="14"/>
  <c r="Q82" i="14" s="1"/>
  <c r="D252" i="14"/>
  <c r="Q84" i="14" s="1"/>
  <c r="D258" i="14"/>
  <c r="Q90" i="14" s="1"/>
  <c r="D259" i="14"/>
  <c r="Q91" i="14" s="1"/>
  <c r="D260" i="14"/>
  <c r="Q92" i="14" s="1"/>
  <c r="M2" i="19"/>
  <c r="M3" i="19"/>
  <c r="M4" i="19"/>
  <c r="M5" i="19"/>
  <c r="M6" i="19"/>
  <c r="M7" i="19"/>
  <c r="M8" i="19"/>
  <c r="M9" i="19"/>
  <c r="M10" i="19"/>
  <c r="M11" i="19"/>
  <c r="M12" i="19"/>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46" i="19"/>
  <c r="M47" i="19"/>
  <c r="M48" i="19"/>
  <c r="M49" i="19"/>
  <c r="M50" i="19"/>
  <c r="M51" i="19"/>
  <c r="M52" i="19"/>
  <c r="M53" i="19"/>
  <c r="M54" i="19"/>
  <c r="M55" i="19"/>
  <c r="M56" i="19"/>
  <c r="M57" i="19"/>
  <c r="M58" i="19"/>
  <c r="M59" i="19"/>
  <c r="M60" i="19"/>
  <c r="M61" i="19"/>
  <c r="M62" i="19"/>
  <c r="M63" i="19"/>
  <c r="M64" i="19"/>
  <c r="M65" i="19"/>
  <c r="M66" i="19"/>
  <c r="M67" i="19"/>
  <c r="M68" i="19"/>
  <c r="M69" i="19"/>
  <c r="M70" i="19"/>
  <c r="M71" i="19"/>
  <c r="M72" i="19"/>
  <c r="M73" i="19"/>
  <c r="M74" i="19"/>
  <c r="M75" i="19"/>
  <c r="M76" i="19"/>
  <c r="M77" i="19"/>
  <c r="M78" i="19"/>
  <c r="M79" i="19"/>
  <c r="M80" i="19"/>
  <c r="M81" i="19"/>
  <c r="M82" i="19"/>
  <c r="M83" i="19"/>
  <c r="M84" i="19"/>
  <c r="M85" i="19"/>
  <c r="M86" i="19"/>
  <c r="M87" i="19"/>
  <c r="M88" i="19"/>
  <c r="M89" i="19"/>
  <c r="M90" i="19"/>
  <c r="M91" i="19"/>
  <c r="M92" i="19"/>
  <c r="M93" i="19"/>
  <c r="M94" i="19"/>
  <c r="M95" i="19"/>
  <c r="M96" i="19"/>
  <c r="M97" i="19"/>
  <c r="M98" i="19"/>
  <c r="M99" i="19"/>
  <c r="M100" i="19"/>
  <c r="M101" i="19"/>
  <c r="M102" i="19"/>
  <c r="M103" i="19"/>
  <c r="M104" i="19"/>
  <c r="M105" i="19"/>
  <c r="M106" i="19"/>
  <c r="M107" i="19"/>
  <c r="M108" i="19"/>
  <c r="M109" i="19"/>
  <c r="M110" i="19"/>
  <c r="M111" i="19"/>
  <c r="M112" i="19"/>
  <c r="M113" i="19"/>
  <c r="M114" i="19"/>
  <c r="M115" i="19"/>
  <c r="M116" i="19"/>
  <c r="M117" i="19"/>
  <c r="M118" i="19"/>
  <c r="M119" i="19"/>
  <c r="M120" i="19"/>
  <c r="M121" i="19"/>
  <c r="M122" i="19"/>
  <c r="M123" i="19"/>
  <c r="M124" i="19"/>
  <c r="M125" i="19"/>
  <c r="M126" i="19"/>
  <c r="M127" i="19"/>
  <c r="M128" i="19"/>
  <c r="M129" i="19"/>
  <c r="M130" i="19"/>
  <c r="M131" i="19"/>
  <c r="M132" i="19"/>
  <c r="M133" i="19"/>
  <c r="M134" i="19"/>
  <c r="M135" i="19"/>
  <c r="M136" i="19"/>
  <c r="M137" i="19"/>
  <c r="M138" i="19"/>
  <c r="M139" i="19"/>
  <c r="M140" i="19"/>
  <c r="M141" i="19"/>
  <c r="M142" i="19"/>
  <c r="M143" i="19"/>
  <c r="M144" i="19"/>
  <c r="M145" i="19"/>
  <c r="M146" i="19"/>
  <c r="M147" i="19"/>
  <c r="M148" i="19"/>
  <c r="M149" i="19"/>
  <c r="M150" i="19"/>
  <c r="M151" i="19"/>
  <c r="M152" i="19"/>
  <c r="M153" i="19"/>
  <c r="M154" i="19"/>
  <c r="M155" i="19"/>
  <c r="M156" i="19"/>
  <c r="M157" i="19"/>
  <c r="M158" i="19"/>
  <c r="M159" i="19"/>
  <c r="M160" i="19"/>
  <c r="M161" i="19"/>
  <c r="M162" i="19"/>
  <c r="M163" i="19"/>
  <c r="M164" i="19"/>
  <c r="M165" i="19"/>
  <c r="M166" i="19"/>
  <c r="M167" i="19"/>
  <c r="M168" i="19"/>
  <c r="M169" i="19"/>
  <c r="M170" i="19"/>
  <c r="M171" i="19"/>
  <c r="M172" i="19"/>
  <c r="M173" i="19"/>
  <c r="M174" i="19"/>
  <c r="M175" i="19"/>
  <c r="M176" i="19"/>
  <c r="M177" i="19"/>
  <c r="M178" i="19"/>
  <c r="M179" i="19"/>
  <c r="M180" i="19"/>
  <c r="M181" i="19"/>
  <c r="M182" i="19"/>
  <c r="M183" i="19"/>
  <c r="M184" i="19"/>
  <c r="M185" i="19"/>
  <c r="M186" i="19"/>
  <c r="M187" i="19"/>
  <c r="M188" i="19"/>
  <c r="M189" i="19"/>
  <c r="M190" i="19"/>
  <c r="M191" i="19"/>
  <c r="M192" i="19"/>
  <c r="M193" i="19"/>
  <c r="M194" i="19"/>
  <c r="M195" i="19"/>
  <c r="M196" i="19"/>
  <c r="M197" i="19"/>
  <c r="M198" i="19"/>
  <c r="M199" i="19"/>
  <c r="M200" i="19"/>
  <c r="M201" i="19"/>
  <c r="M202" i="19"/>
  <c r="M203" i="19"/>
  <c r="M204" i="19"/>
  <c r="M205" i="19"/>
  <c r="M206" i="19"/>
  <c r="M207" i="19"/>
  <c r="M208" i="19"/>
  <c r="M209" i="19"/>
  <c r="M210" i="19"/>
  <c r="M211" i="19"/>
  <c r="M212" i="19"/>
  <c r="M213" i="19"/>
  <c r="M214" i="19"/>
  <c r="M215" i="19"/>
  <c r="M216" i="19"/>
  <c r="M217" i="19"/>
  <c r="M218" i="19"/>
  <c r="M219" i="19"/>
  <c r="M220" i="19"/>
  <c r="M221" i="19"/>
  <c r="M222" i="19"/>
  <c r="M223" i="19"/>
  <c r="M224" i="19"/>
  <c r="M225" i="19"/>
  <c r="M226" i="19"/>
  <c r="M227" i="19"/>
  <c r="M228" i="19"/>
  <c r="M229" i="19"/>
  <c r="M230" i="19"/>
  <c r="M231" i="19"/>
  <c r="M232" i="19"/>
  <c r="M233" i="19"/>
  <c r="M234" i="19"/>
  <c r="M235" i="19"/>
  <c r="M236" i="19"/>
  <c r="M237" i="19"/>
  <c r="M238" i="19"/>
  <c r="M239" i="19"/>
  <c r="M240" i="19"/>
  <c r="M241" i="19"/>
  <c r="M242" i="19"/>
  <c r="M243" i="19"/>
  <c r="M244" i="19"/>
  <c r="M245" i="19"/>
  <c r="M246" i="19"/>
  <c r="M247" i="19"/>
  <c r="M248" i="19"/>
  <c r="M249" i="19"/>
  <c r="M250" i="19"/>
  <c r="M251" i="19"/>
  <c r="M252" i="19"/>
  <c r="M253" i="19"/>
  <c r="M254" i="19"/>
  <c r="M255" i="19"/>
  <c r="M256" i="19"/>
  <c r="M257" i="19"/>
  <c r="M258" i="19"/>
  <c r="M259" i="19"/>
  <c r="M260" i="19"/>
  <c r="M261" i="19"/>
  <c r="M262" i="19"/>
  <c r="M263" i="19"/>
  <c r="M264" i="19"/>
  <c r="M265" i="19"/>
  <c r="M266" i="19"/>
  <c r="M267" i="19"/>
  <c r="M268" i="19"/>
  <c r="M269" i="19"/>
  <c r="M270" i="19"/>
  <c r="M271" i="19"/>
  <c r="M272" i="19"/>
  <c r="M273" i="19"/>
  <c r="M274" i="19"/>
  <c r="M275" i="19"/>
  <c r="M276" i="19"/>
  <c r="M277" i="19"/>
  <c r="M278" i="19"/>
  <c r="M279" i="19"/>
  <c r="M280" i="19"/>
  <c r="M281" i="19"/>
  <c r="M282" i="19"/>
  <c r="M283" i="19"/>
  <c r="M284" i="19"/>
  <c r="M285" i="19"/>
  <c r="M286" i="19"/>
  <c r="M287" i="19"/>
  <c r="M288" i="19"/>
  <c r="M289" i="19"/>
  <c r="M290" i="19"/>
  <c r="M291" i="19"/>
  <c r="M292" i="19"/>
  <c r="M293" i="19"/>
  <c r="M294" i="19"/>
  <c r="M295" i="19"/>
  <c r="M296" i="19"/>
  <c r="M297" i="19"/>
  <c r="M298" i="19"/>
  <c r="M299" i="19"/>
  <c r="M300" i="19"/>
  <c r="M301" i="19"/>
  <c r="M302" i="19"/>
  <c r="M303" i="19"/>
  <c r="M304" i="19"/>
  <c r="M305" i="19"/>
  <c r="M306" i="19"/>
  <c r="M307" i="19"/>
  <c r="M308" i="19"/>
  <c r="M309" i="19"/>
  <c r="M310" i="19"/>
  <c r="M311" i="19"/>
  <c r="M312" i="19"/>
  <c r="M313" i="19"/>
  <c r="M314" i="19"/>
  <c r="M315" i="19"/>
  <c r="M316" i="19"/>
  <c r="M317" i="19"/>
  <c r="M318" i="19"/>
  <c r="M319" i="19"/>
  <c r="M320" i="19"/>
  <c r="M321" i="19"/>
  <c r="M322" i="19"/>
  <c r="M323" i="19"/>
  <c r="M324" i="19"/>
  <c r="M325" i="19"/>
  <c r="M326" i="19"/>
  <c r="M327" i="19"/>
  <c r="M328" i="19"/>
  <c r="M329" i="19"/>
  <c r="M330" i="19"/>
  <c r="M331" i="19"/>
  <c r="M332" i="19"/>
  <c r="M333" i="19"/>
  <c r="M334" i="19"/>
  <c r="M335" i="19"/>
  <c r="M336" i="19"/>
  <c r="M337" i="19"/>
  <c r="M338" i="19"/>
  <c r="M339" i="19"/>
  <c r="M340" i="19"/>
  <c r="M341" i="19"/>
  <c r="M342" i="19"/>
  <c r="M343" i="19"/>
  <c r="M344" i="19"/>
  <c r="M345" i="19"/>
  <c r="M346" i="19"/>
  <c r="M347" i="19"/>
  <c r="M348" i="19"/>
  <c r="M349" i="19"/>
  <c r="M350" i="19"/>
  <c r="M351" i="19"/>
  <c r="M352" i="19"/>
  <c r="M353" i="19"/>
  <c r="M354" i="19"/>
  <c r="M355" i="19"/>
  <c r="M356" i="19"/>
  <c r="M357" i="19"/>
  <c r="M358" i="19"/>
  <c r="M359" i="19"/>
  <c r="M360" i="19"/>
  <c r="M361" i="19"/>
  <c r="M362" i="19"/>
  <c r="M363" i="19"/>
  <c r="M364" i="19"/>
  <c r="M365" i="19"/>
  <c r="M366" i="19"/>
  <c r="M367" i="19"/>
  <c r="M368" i="19"/>
  <c r="M369" i="19"/>
  <c r="M370" i="19"/>
  <c r="M371" i="19"/>
  <c r="M372" i="19"/>
  <c r="M373" i="19"/>
  <c r="M374" i="19"/>
  <c r="M375" i="19"/>
  <c r="M376" i="19"/>
  <c r="M377" i="19"/>
  <c r="M378" i="19"/>
  <c r="M379" i="19"/>
  <c r="M380" i="19"/>
  <c r="M381" i="19"/>
  <c r="M382" i="19"/>
  <c r="M383" i="19"/>
  <c r="M384" i="19"/>
  <c r="M385" i="19"/>
  <c r="M386" i="19"/>
  <c r="M387" i="19"/>
  <c r="M388" i="19"/>
  <c r="M389" i="19"/>
  <c r="M390" i="19"/>
  <c r="M391" i="19"/>
  <c r="M392" i="19"/>
  <c r="M393" i="19"/>
  <c r="M394" i="19"/>
  <c r="M395" i="19"/>
  <c r="M396" i="19"/>
  <c r="M397" i="19"/>
  <c r="M398" i="19"/>
  <c r="M399" i="19"/>
  <c r="M400" i="19"/>
  <c r="M401" i="19"/>
  <c r="M402" i="19"/>
  <c r="M403" i="19"/>
  <c r="M404" i="19"/>
  <c r="M405" i="19"/>
  <c r="M406" i="19"/>
  <c r="M407" i="19"/>
  <c r="M408" i="19"/>
  <c r="M409" i="19"/>
  <c r="M410" i="19"/>
  <c r="M411" i="19"/>
  <c r="M412" i="19"/>
  <c r="M413" i="19"/>
  <c r="M414" i="19"/>
  <c r="M415" i="19"/>
  <c r="M416" i="19"/>
  <c r="M417" i="19"/>
  <c r="M418" i="19"/>
  <c r="M419" i="19"/>
  <c r="M420" i="19"/>
  <c r="M421" i="19"/>
  <c r="M422" i="19"/>
  <c r="M423" i="19"/>
  <c r="M424" i="19"/>
  <c r="M425" i="19"/>
  <c r="M426" i="19"/>
  <c r="M427" i="19"/>
  <c r="M428" i="19"/>
  <c r="M429" i="19"/>
  <c r="M430" i="19"/>
  <c r="M431" i="19"/>
  <c r="M432" i="19"/>
  <c r="M433" i="19"/>
  <c r="M434" i="19"/>
  <c r="M435" i="19"/>
  <c r="M436" i="19"/>
  <c r="M437" i="19"/>
  <c r="M438" i="19"/>
  <c r="M439" i="19"/>
  <c r="M440" i="19"/>
  <c r="M441" i="19"/>
  <c r="M442" i="19"/>
  <c r="M443" i="19"/>
  <c r="M444" i="19"/>
  <c r="M445" i="19"/>
  <c r="M446" i="19"/>
  <c r="M447" i="19"/>
  <c r="M448" i="19"/>
  <c r="M449" i="19"/>
  <c r="M450" i="19"/>
  <c r="M451" i="19"/>
  <c r="M452" i="19"/>
  <c r="M453" i="19"/>
  <c r="M454" i="19"/>
  <c r="M455" i="19"/>
  <c r="M456" i="19"/>
  <c r="M457" i="19"/>
  <c r="M458" i="19"/>
  <c r="M459" i="19"/>
  <c r="M460" i="19"/>
  <c r="M461" i="19"/>
  <c r="M462" i="19"/>
  <c r="M463" i="19"/>
  <c r="M464" i="19"/>
  <c r="M465" i="19"/>
  <c r="M466" i="19"/>
  <c r="M467" i="19"/>
  <c r="M468" i="19"/>
  <c r="M469" i="19"/>
  <c r="M470" i="19"/>
  <c r="M471" i="19"/>
  <c r="M472" i="19"/>
  <c r="M473" i="19"/>
  <c r="M474" i="19"/>
  <c r="M475" i="19"/>
  <c r="M476" i="19"/>
  <c r="M477" i="19"/>
  <c r="M478" i="19"/>
  <c r="M479" i="19"/>
  <c r="M480" i="19"/>
  <c r="M481" i="19"/>
  <c r="M482" i="19"/>
  <c r="M483" i="19"/>
  <c r="M484" i="19"/>
  <c r="M485" i="19"/>
  <c r="M486" i="19"/>
  <c r="M487" i="19"/>
  <c r="M488" i="19"/>
  <c r="M489" i="19"/>
  <c r="M490" i="19"/>
  <c r="M491" i="19"/>
  <c r="M492" i="19"/>
  <c r="M493" i="19"/>
  <c r="M494" i="19"/>
  <c r="M495" i="19"/>
  <c r="M496" i="19"/>
  <c r="M497" i="19"/>
  <c r="M498" i="19"/>
  <c r="M499" i="19"/>
  <c r="M500" i="19"/>
  <c r="M501" i="19"/>
  <c r="M502" i="19"/>
  <c r="M503" i="19"/>
  <c r="M504" i="19"/>
  <c r="M505" i="19"/>
  <c r="M506" i="19"/>
  <c r="M507" i="19"/>
  <c r="M508" i="19"/>
  <c r="M509" i="19"/>
  <c r="M510" i="19"/>
  <c r="M511" i="19"/>
  <c r="M512" i="19"/>
  <c r="M513" i="19"/>
  <c r="M514" i="19"/>
  <c r="M515" i="19"/>
  <c r="M516" i="19"/>
  <c r="M517" i="19"/>
  <c r="M518" i="19"/>
  <c r="M519" i="19"/>
  <c r="M520" i="19"/>
  <c r="M521" i="19"/>
  <c r="M522" i="19"/>
  <c r="M523" i="19"/>
  <c r="M524" i="19"/>
  <c r="M525" i="19"/>
  <c r="M526" i="19"/>
  <c r="M527" i="19"/>
  <c r="M528" i="19"/>
  <c r="M529" i="19"/>
  <c r="M530" i="19"/>
  <c r="M531" i="19"/>
  <c r="M532" i="19"/>
  <c r="M533" i="19"/>
  <c r="M534" i="19"/>
  <c r="M535" i="19"/>
  <c r="M536" i="19"/>
  <c r="M537" i="19"/>
  <c r="M538" i="19"/>
  <c r="M539" i="19"/>
  <c r="M540" i="19"/>
  <c r="M541" i="19"/>
  <c r="M542" i="19"/>
  <c r="M543" i="19"/>
  <c r="M544" i="19"/>
  <c r="M545" i="19"/>
  <c r="M546" i="19"/>
  <c r="M547" i="19"/>
  <c r="M548" i="19"/>
  <c r="M549" i="19"/>
  <c r="M550" i="19"/>
  <c r="M551" i="19"/>
  <c r="M552" i="19"/>
  <c r="M553" i="19"/>
  <c r="M554" i="19"/>
  <c r="M555" i="19"/>
  <c r="M556" i="19"/>
  <c r="M557" i="19"/>
  <c r="M558" i="19"/>
  <c r="M559" i="19"/>
  <c r="M560" i="19"/>
  <c r="M561" i="19"/>
  <c r="M562" i="19"/>
  <c r="M563" i="19"/>
  <c r="M564" i="19"/>
  <c r="M565" i="19"/>
  <c r="M566" i="19"/>
  <c r="M567" i="19"/>
  <c r="M568" i="19"/>
  <c r="M569" i="19"/>
  <c r="M570" i="19"/>
  <c r="M571" i="19"/>
  <c r="M572" i="19"/>
  <c r="M573" i="19"/>
  <c r="M574" i="19"/>
  <c r="M575" i="19"/>
  <c r="M576" i="19"/>
  <c r="M577" i="19"/>
  <c r="M578" i="19"/>
  <c r="M579" i="19"/>
  <c r="M580" i="19"/>
  <c r="M581" i="19"/>
  <c r="M582" i="19"/>
  <c r="M583" i="19"/>
  <c r="M584" i="19"/>
  <c r="M585" i="19"/>
  <c r="M586" i="19"/>
  <c r="M587" i="19"/>
  <c r="M588" i="19"/>
  <c r="M589" i="19"/>
  <c r="M590" i="19"/>
  <c r="M591" i="19"/>
  <c r="M592" i="19"/>
  <c r="M593" i="19"/>
  <c r="M594" i="19"/>
  <c r="M595" i="19"/>
  <c r="M596" i="19"/>
  <c r="M597" i="19"/>
  <c r="M598" i="19"/>
  <c r="M599" i="19"/>
  <c r="M600" i="19"/>
  <c r="M601" i="19"/>
  <c r="M602" i="19"/>
  <c r="M603" i="19"/>
  <c r="M604" i="19"/>
  <c r="M605" i="19"/>
  <c r="M606" i="19"/>
  <c r="M607" i="19"/>
  <c r="M608" i="19"/>
  <c r="M609" i="19"/>
  <c r="M610" i="19"/>
  <c r="M611" i="19"/>
  <c r="M612" i="19"/>
  <c r="M613" i="19"/>
  <c r="M614" i="19"/>
  <c r="M615" i="19"/>
  <c r="M616" i="19"/>
  <c r="M617" i="19"/>
  <c r="M618" i="19"/>
  <c r="M619" i="19"/>
  <c r="M620" i="19"/>
  <c r="M621" i="19"/>
  <c r="M622" i="19"/>
  <c r="M623" i="19"/>
  <c r="M624" i="19"/>
  <c r="M625" i="19"/>
  <c r="M626" i="19"/>
  <c r="M627" i="19"/>
  <c r="M628" i="19"/>
  <c r="M629" i="19"/>
  <c r="M630" i="19"/>
  <c r="M631" i="19"/>
  <c r="M632" i="19"/>
  <c r="M633" i="19"/>
  <c r="M634" i="19"/>
  <c r="M635" i="19"/>
  <c r="M636" i="19"/>
  <c r="M637" i="19"/>
  <c r="M638" i="19"/>
  <c r="M639" i="19"/>
  <c r="M640" i="19"/>
  <c r="M641" i="19"/>
  <c r="M642" i="19"/>
  <c r="M643" i="19"/>
  <c r="M644" i="19"/>
  <c r="M645" i="19"/>
  <c r="M646" i="19"/>
  <c r="M647" i="19"/>
  <c r="M648" i="19"/>
  <c r="M649" i="19"/>
  <c r="M650" i="19"/>
  <c r="M651" i="19"/>
  <c r="M652" i="19"/>
  <c r="M653" i="19"/>
  <c r="M654" i="19"/>
  <c r="M655" i="19"/>
  <c r="M656" i="19"/>
  <c r="M657" i="19"/>
  <c r="M658" i="19"/>
  <c r="M659" i="19"/>
  <c r="M660" i="19"/>
  <c r="M661" i="19"/>
  <c r="M662" i="19"/>
  <c r="M663" i="19"/>
  <c r="M664" i="19"/>
  <c r="M665" i="19"/>
  <c r="M666" i="19"/>
  <c r="M667" i="19"/>
  <c r="M668" i="19"/>
  <c r="M669" i="19"/>
  <c r="M670" i="19"/>
  <c r="M671" i="19"/>
  <c r="M672" i="19"/>
  <c r="M673" i="19"/>
  <c r="M674" i="19"/>
  <c r="M675" i="19"/>
  <c r="M676" i="19"/>
  <c r="M677" i="19"/>
  <c r="M678" i="19"/>
  <c r="M679" i="19"/>
  <c r="M680" i="19"/>
  <c r="M681" i="19"/>
  <c r="M682" i="19"/>
  <c r="M683" i="19"/>
  <c r="M684" i="19"/>
  <c r="M685" i="19"/>
  <c r="M686" i="19"/>
  <c r="M687" i="19"/>
  <c r="M688" i="19"/>
  <c r="M689" i="19"/>
  <c r="M690" i="19"/>
  <c r="M691" i="19"/>
  <c r="M692" i="19"/>
  <c r="M693" i="19"/>
  <c r="M694" i="19"/>
  <c r="M695" i="19"/>
  <c r="M696" i="19"/>
  <c r="M697" i="19"/>
  <c r="M698" i="19"/>
  <c r="M699" i="19"/>
  <c r="M700" i="19"/>
  <c r="M701" i="19"/>
  <c r="M702" i="19"/>
  <c r="M703" i="19"/>
  <c r="M704" i="19"/>
  <c r="M705" i="19"/>
  <c r="M706" i="19"/>
  <c r="M707" i="19"/>
  <c r="M708" i="19"/>
  <c r="M709" i="19"/>
  <c r="M710" i="19"/>
  <c r="M711" i="19"/>
  <c r="M712" i="19"/>
  <c r="M713" i="19"/>
  <c r="M714" i="19"/>
  <c r="M715" i="19"/>
  <c r="M716" i="19"/>
  <c r="M717" i="19"/>
  <c r="M718" i="19"/>
  <c r="M719" i="19"/>
  <c r="M720" i="19"/>
  <c r="M721" i="19"/>
  <c r="M722" i="19"/>
  <c r="M723" i="19"/>
  <c r="M724" i="19"/>
  <c r="M725" i="19"/>
  <c r="M726" i="19"/>
  <c r="M727" i="19"/>
  <c r="M728" i="19"/>
  <c r="M729" i="19"/>
  <c r="M730" i="19"/>
  <c r="M731" i="19"/>
  <c r="M732" i="19"/>
  <c r="M733" i="19"/>
  <c r="M734" i="19"/>
  <c r="M735" i="19"/>
  <c r="M736" i="19"/>
  <c r="M737" i="19"/>
  <c r="M738" i="19"/>
  <c r="M739" i="19"/>
  <c r="M740" i="19"/>
  <c r="M741" i="19"/>
  <c r="M742" i="19"/>
  <c r="M743" i="19"/>
  <c r="M744" i="19"/>
  <c r="M745" i="19"/>
  <c r="M746" i="19"/>
  <c r="M747" i="19"/>
  <c r="M748" i="19"/>
  <c r="M749" i="19"/>
  <c r="M750" i="19"/>
  <c r="M751" i="19"/>
  <c r="M752" i="19"/>
  <c r="M753" i="19"/>
  <c r="M754" i="19"/>
  <c r="M755" i="19"/>
  <c r="M756" i="19"/>
  <c r="M757" i="19"/>
  <c r="M758" i="19"/>
  <c r="M759" i="19"/>
  <c r="M760" i="19"/>
  <c r="M761" i="19"/>
  <c r="M762" i="19"/>
  <c r="M763" i="19"/>
  <c r="M764" i="19"/>
  <c r="M765" i="19"/>
  <c r="M766" i="19"/>
  <c r="M767" i="19"/>
  <c r="M768" i="19"/>
  <c r="M769" i="19"/>
  <c r="M770" i="19"/>
  <c r="M771" i="19"/>
  <c r="M772" i="19"/>
  <c r="M773" i="19"/>
  <c r="M774" i="19"/>
  <c r="M775" i="19"/>
  <c r="M776" i="19"/>
  <c r="M777" i="19"/>
  <c r="M778" i="19"/>
  <c r="M779" i="19"/>
  <c r="M780" i="19"/>
  <c r="M781" i="19"/>
  <c r="M782" i="19"/>
  <c r="M783" i="19"/>
  <c r="M784" i="19"/>
  <c r="M785" i="19"/>
  <c r="M786" i="19"/>
  <c r="M787" i="19"/>
  <c r="M788" i="19"/>
  <c r="M789" i="19"/>
  <c r="M790" i="19"/>
  <c r="M791" i="19"/>
  <c r="M792" i="19"/>
  <c r="M793" i="19"/>
  <c r="M794" i="19"/>
  <c r="M795" i="19"/>
  <c r="M796" i="19"/>
  <c r="M797" i="19"/>
  <c r="M798" i="19"/>
  <c r="M799" i="19"/>
  <c r="M800" i="19"/>
  <c r="M801" i="19"/>
  <c r="M802" i="19"/>
  <c r="M803" i="19"/>
  <c r="M804" i="19"/>
  <c r="M805" i="19"/>
  <c r="M806" i="19"/>
  <c r="M807" i="19"/>
  <c r="M808" i="19"/>
  <c r="M809" i="19"/>
  <c r="M810" i="19"/>
  <c r="M811" i="19"/>
  <c r="M812" i="19"/>
  <c r="M813" i="19"/>
  <c r="M814" i="19"/>
  <c r="M815" i="19"/>
  <c r="M816" i="19"/>
  <c r="M817" i="19"/>
  <c r="M818" i="19"/>
  <c r="M819" i="19"/>
  <c r="M820" i="19"/>
  <c r="M821" i="19"/>
  <c r="M822" i="19"/>
  <c r="M823" i="19"/>
  <c r="M824" i="19"/>
  <c r="M825" i="19"/>
  <c r="M826" i="19"/>
  <c r="M827" i="19"/>
  <c r="M828" i="19"/>
  <c r="M829" i="19"/>
  <c r="M830" i="19"/>
  <c r="M831" i="19"/>
  <c r="M832" i="19"/>
  <c r="M833" i="19"/>
  <c r="M834" i="19"/>
  <c r="M835" i="19"/>
  <c r="M836" i="19"/>
  <c r="M837" i="19"/>
  <c r="M838" i="19"/>
  <c r="M839" i="19"/>
  <c r="M840" i="19"/>
  <c r="M841" i="19"/>
  <c r="M842" i="19"/>
  <c r="M843" i="19"/>
  <c r="M844" i="19"/>
  <c r="M845" i="19"/>
  <c r="M846" i="19"/>
  <c r="M847" i="19"/>
  <c r="M848" i="19"/>
  <c r="M849" i="19"/>
  <c r="M850" i="19"/>
  <c r="M851" i="19"/>
  <c r="M852" i="19"/>
  <c r="M853" i="19"/>
  <c r="M854" i="19"/>
  <c r="M855" i="19"/>
  <c r="M856" i="19"/>
  <c r="M857" i="19"/>
  <c r="M858" i="19"/>
  <c r="M859" i="19"/>
  <c r="M860" i="19"/>
  <c r="M861" i="19"/>
  <c r="M862" i="19"/>
  <c r="M863" i="19"/>
  <c r="M864" i="19"/>
  <c r="M865" i="19"/>
  <c r="M866" i="19"/>
  <c r="M867" i="19"/>
  <c r="M868" i="19"/>
  <c r="M869" i="19"/>
  <c r="M870" i="19"/>
  <c r="M871" i="19"/>
  <c r="M872" i="19"/>
  <c r="M873" i="19"/>
  <c r="M874" i="19"/>
  <c r="M875" i="19"/>
  <c r="M876" i="19"/>
  <c r="M877" i="19"/>
  <c r="M878" i="19"/>
  <c r="M879" i="19"/>
  <c r="M880" i="19"/>
  <c r="M881" i="19"/>
  <c r="M882" i="19"/>
  <c r="M883" i="19"/>
  <c r="M884" i="19"/>
  <c r="M885" i="19"/>
  <c r="M886" i="19"/>
  <c r="M887" i="19"/>
  <c r="M888" i="19"/>
  <c r="M889" i="19"/>
  <c r="M890" i="19"/>
  <c r="M891" i="19"/>
  <c r="M892" i="19"/>
  <c r="M893" i="19"/>
  <c r="M894" i="19"/>
  <c r="M895" i="19"/>
  <c r="M896" i="19"/>
  <c r="M897" i="19"/>
  <c r="M898" i="19"/>
  <c r="M899" i="19"/>
  <c r="M900" i="19"/>
  <c r="M901" i="19"/>
  <c r="M902" i="19"/>
  <c r="M903" i="19"/>
  <c r="M904" i="19"/>
  <c r="M905" i="19"/>
  <c r="M906" i="19"/>
  <c r="M907" i="19"/>
  <c r="M908" i="19"/>
  <c r="M909" i="19"/>
  <c r="M910" i="19"/>
  <c r="M911" i="19"/>
  <c r="M912" i="19"/>
  <c r="M913" i="19"/>
  <c r="M914" i="19"/>
  <c r="M915" i="19"/>
  <c r="M916" i="19"/>
  <c r="M917" i="19"/>
  <c r="M918" i="19"/>
  <c r="M919" i="19"/>
  <c r="M920" i="19"/>
  <c r="M921" i="19"/>
  <c r="M922" i="19"/>
  <c r="M923" i="19"/>
  <c r="M924" i="19"/>
  <c r="M925" i="19"/>
  <c r="M926" i="19"/>
  <c r="M927" i="19"/>
  <c r="M928" i="19"/>
  <c r="M929" i="19"/>
  <c r="M930" i="19"/>
  <c r="M931" i="19"/>
  <c r="M932" i="19"/>
  <c r="M933" i="19"/>
  <c r="M934" i="19"/>
  <c r="M935" i="19"/>
  <c r="M936" i="19"/>
  <c r="M937" i="19"/>
  <c r="M938" i="19"/>
  <c r="M939" i="19"/>
  <c r="M940" i="19"/>
  <c r="M941" i="19"/>
  <c r="M942" i="19"/>
  <c r="M943" i="19"/>
  <c r="M944" i="19"/>
  <c r="M945" i="19"/>
  <c r="M946" i="19"/>
  <c r="M947" i="19"/>
  <c r="M948" i="19"/>
  <c r="M949" i="19"/>
  <c r="M950" i="19"/>
  <c r="M951" i="19"/>
  <c r="M952" i="19"/>
  <c r="M953" i="19"/>
  <c r="M954" i="19"/>
  <c r="M955" i="19"/>
  <c r="M956" i="19"/>
  <c r="M957" i="19"/>
  <c r="M958" i="19"/>
  <c r="M959" i="19"/>
  <c r="M960" i="19"/>
  <c r="M961" i="19"/>
  <c r="M962" i="19"/>
  <c r="M963" i="19"/>
  <c r="M964" i="19"/>
  <c r="M965" i="19"/>
  <c r="M966" i="19"/>
  <c r="M967" i="19"/>
  <c r="M968" i="19"/>
  <c r="M969" i="19"/>
  <c r="M970" i="19"/>
  <c r="M971" i="19"/>
  <c r="M972" i="19"/>
  <c r="M973" i="19"/>
  <c r="M974" i="19"/>
  <c r="M975" i="19"/>
  <c r="M976" i="19"/>
  <c r="M977" i="19"/>
  <c r="M978" i="19"/>
  <c r="M979" i="19"/>
  <c r="M980" i="19"/>
  <c r="M981" i="19"/>
  <c r="M982" i="19"/>
  <c r="M983" i="19"/>
  <c r="M984" i="19"/>
  <c r="M985" i="19"/>
  <c r="M986" i="19"/>
  <c r="M987" i="19"/>
  <c r="M988" i="19"/>
  <c r="M989" i="19"/>
  <c r="M990" i="19"/>
  <c r="M991" i="19"/>
  <c r="M992" i="19"/>
  <c r="M993" i="19"/>
  <c r="M994" i="19"/>
  <c r="M995" i="19"/>
  <c r="M996" i="19"/>
  <c r="M997" i="19"/>
  <c r="M998" i="19"/>
  <c r="M999" i="19"/>
  <c r="M1000" i="19"/>
  <c r="M1001" i="19"/>
  <c r="M1002" i="19"/>
  <c r="M1003" i="19"/>
  <c r="M1004" i="19"/>
  <c r="M1005" i="19"/>
  <c r="M1006" i="19"/>
  <c r="M1007" i="19"/>
  <c r="M1008" i="19"/>
  <c r="M1009" i="19"/>
  <c r="M1010" i="19"/>
  <c r="M1011" i="19"/>
  <c r="M1012" i="19"/>
  <c r="M1013" i="19"/>
  <c r="M1014" i="19"/>
  <c r="M1015" i="19"/>
  <c r="M1016" i="19"/>
  <c r="M1017" i="19"/>
  <c r="M1018" i="19"/>
  <c r="M1019" i="19"/>
  <c r="M1020" i="19"/>
  <c r="M1021" i="19"/>
  <c r="M1022" i="19"/>
  <c r="M1023" i="19"/>
  <c r="M1024" i="19"/>
  <c r="M1025" i="19"/>
  <c r="M1026" i="19"/>
  <c r="M1027" i="19"/>
  <c r="M1028" i="19"/>
  <c r="M1029" i="19"/>
  <c r="M1030" i="19"/>
  <c r="M1031" i="19"/>
  <c r="M1032" i="19"/>
  <c r="M1033" i="19"/>
  <c r="M1034" i="19"/>
  <c r="M1035" i="19"/>
  <c r="M1036" i="19"/>
  <c r="M1037" i="19"/>
  <c r="M1038" i="19"/>
  <c r="M1039" i="19"/>
  <c r="M1040" i="19"/>
  <c r="M1041" i="19"/>
  <c r="M1042" i="19"/>
  <c r="M1043" i="19"/>
  <c r="M1044" i="19"/>
  <c r="M1045" i="19"/>
  <c r="M1046" i="19"/>
  <c r="M1047" i="19"/>
  <c r="M1048" i="19"/>
  <c r="M1049" i="19"/>
  <c r="M1050" i="19"/>
  <c r="M1051" i="19"/>
  <c r="M1052" i="19"/>
  <c r="M1053" i="19"/>
  <c r="M1054" i="19"/>
  <c r="M1055" i="19"/>
  <c r="M1056" i="19"/>
  <c r="M1057" i="19"/>
  <c r="M1058" i="19"/>
  <c r="M1059" i="19"/>
  <c r="M1060" i="19"/>
  <c r="M1061" i="19"/>
  <c r="M1062" i="19"/>
  <c r="M1063" i="19"/>
  <c r="M1064" i="19"/>
  <c r="M1065" i="19"/>
  <c r="M1066" i="19"/>
  <c r="M1067" i="19"/>
  <c r="M1068" i="19"/>
  <c r="M1069" i="19"/>
  <c r="M1070" i="19"/>
  <c r="M1071" i="19"/>
  <c r="M1072" i="19"/>
  <c r="M1073" i="19"/>
  <c r="M1074" i="19"/>
  <c r="M1075" i="19"/>
  <c r="M1076" i="19"/>
  <c r="M1077" i="19"/>
  <c r="M1078" i="19"/>
  <c r="M1079" i="19"/>
  <c r="M1080" i="19"/>
  <c r="M1081" i="19"/>
  <c r="M1082" i="19"/>
  <c r="M1083" i="19"/>
  <c r="M1084" i="19"/>
  <c r="M1085" i="19"/>
  <c r="M1086" i="19"/>
  <c r="M1087" i="19"/>
  <c r="M1088" i="19"/>
  <c r="M1089" i="19"/>
  <c r="M1090" i="19"/>
  <c r="M1091" i="19"/>
  <c r="M1092" i="19"/>
  <c r="M1093" i="19"/>
  <c r="M1094" i="19"/>
  <c r="M1095" i="19"/>
  <c r="M1096" i="19"/>
  <c r="M1097" i="19"/>
  <c r="M1098" i="19"/>
  <c r="M1099" i="19"/>
  <c r="M1100" i="19"/>
  <c r="M1101" i="19"/>
  <c r="M1102" i="19"/>
  <c r="M1103" i="19"/>
  <c r="M1104" i="19"/>
  <c r="M1105" i="19"/>
  <c r="M1106" i="19"/>
  <c r="M1107" i="19"/>
  <c r="M1108" i="19"/>
  <c r="M1109" i="19"/>
  <c r="M1110" i="19"/>
  <c r="M1111" i="19"/>
  <c r="M1112" i="19"/>
  <c r="M1113" i="19"/>
  <c r="M1114" i="19"/>
  <c r="M1115" i="19"/>
  <c r="M1116" i="19"/>
  <c r="M1117" i="19"/>
  <c r="M1118" i="19"/>
  <c r="M1119" i="19"/>
  <c r="M1120" i="19"/>
  <c r="M1121" i="19"/>
  <c r="M1122" i="19"/>
  <c r="M1123" i="19"/>
  <c r="M1124" i="19"/>
  <c r="M1125" i="19"/>
  <c r="M1126" i="19"/>
  <c r="M1127" i="19"/>
  <c r="M1128" i="19"/>
  <c r="M1129" i="19"/>
  <c r="M1130" i="19"/>
  <c r="M1131" i="19"/>
  <c r="M1132" i="19"/>
  <c r="M1133" i="19"/>
  <c r="M1134" i="19"/>
  <c r="M1135" i="19"/>
  <c r="M1136" i="19"/>
  <c r="M1137" i="19"/>
  <c r="M1138" i="19"/>
  <c r="M1139" i="19"/>
  <c r="M1140" i="19"/>
  <c r="M1141" i="19"/>
  <c r="M1142" i="19"/>
  <c r="M1143" i="19"/>
  <c r="M1144" i="19"/>
  <c r="M1145" i="19"/>
  <c r="M1146" i="19"/>
  <c r="M1147" i="19"/>
  <c r="M1148" i="19"/>
  <c r="M1149" i="19"/>
  <c r="M1150" i="19"/>
  <c r="M1151" i="19"/>
  <c r="M1152" i="19"/>
  <c r="M1153" i="19"/>
  <c r="M1154" i="19"/>
  <c r="M1155" i="19"/>
  <c r="M1156" i="19"/>
  <c r="M1157" i="19"/>
  <c r="M1158" i="19"/>
  <c r="M1159" i="19"/>
  <c r="M1160" i="19"/>
  <c r="M1161" i="19"/>
  <c r="M1162" i="19"/>
  <c r="M1163" i="19"/>
  <c r="M1164" i="19"/>
  <c r="M1165" i="19"/>
  <c r="M1166" i="19"/>
  <c r="M1167" i="19"/>
  <c r="M1168" i="19"/>
  <c r="M1169" i="19"/>
  <c r="M1170" i="19"/>
  <c r="M1171" i="19"/>
  <c r="M1172" i="19"/>
  <c r="M1173" i="19"/>
  <c r="M1174" i="19"/>
  <c r="M1175" i="19"/>
  <c r="M1176" i="19"/>
  <c r="M1177" i="19"/>
  <c r="M1178" i="19"/>
  <c r="M1179" i="19"/>
  <c r="M1180" i="19"/>
  <c r="M1181" i="19"/>
  <c r="M1182" i="19"/>
  <c r="M1183" i="19"/>
  <c r="M1184" i="19"/>
  <c r="M1185" i="19"/>
  <c r="M1186" i="19"/>
  <c r="M1187" i="19"/>
  <c r="M1188" i="19"/>
  <c r="M1189" i="19"/>
  <c r="M1190" i="19"/>
  <c r="M1191" i="19"/>
  <c r="M1192" i="19"/>
  <c r="M1193" i="19"/>
  <c r="M1194" i="19"/>
  <c r="M1195" i="19"/>
  <c r="M1196" i="19"/>
  <c r="M1197" i="19"/>
  <c r="M1198" i="19"/>
  <c r="M1199" i="19"/>
  <c r="M1200" i="19"/>
  <c r="M1201" i="19"/>
  <c r="M1202" i="19"/>
  <c r="M1203" i="19"/>
  <c r="M1204" i="19"/>
  <c r="M1205" i="19"/>
  <c r="M1206" i="19"/>
  <c r="M1207" i="19"/>
  <c r="M1208" i="19"/>
  <c r="M1209" i="19"/>
  <c r="M1210" i="19"/>
  <c r="M1211" i="19"/>
  <c r="M1212" i="19"/>
  <c r="M1213" i="19"/>
  <c r="M1214" i="19"/>
  <c r="M1215" i="19"/>
  <c r="M1216" i="19"/>
  <c r="M1217" i="19"/>
  <c r="M1218" i="19"/>
  <c r="M1219" i="19"/>
  <c r="M1220" i="19"/>
  <c r="M1221" i="19"/>
  <c r="M1222" i="19"/>
  <c r="M1223" i="19"/>
  <c r="M1224" i="19"/>
  <c r="M1225" i="19"/>
  <c r="M1226" i="19"/>
  <c r="M1227" i="19"/>
  <c r="M1228" i="19"/>
  <c r="M1229" i="19"/>
  <c r="M1230" i="19"/>
  <c r="M1231" i="19"/>
  <c r="M1232" i="19"/>
  <c r="M1233" i="19"/>
  <c r="M1234" i="19"/>
  <c r="M1235" i="19"/>
  <c r="M1236" i="19"/>
  <c r="M1237" i="19"/>
  <c r="M1238" i="19"/>
  <c r="M1239" i="19"/>
  <c r="M1240" i="19"/>
  <c r="M1241" i="19"/>
  <c r="M1242" i="19"/>
  <c r="M1243" i="19"/>
  <c r="M1244" i="19"/>
  <c r="M1245" i="19"/>
  <c r="M1246" i="19"/>
  <c r="M1247" i="19"/>
  <c r="M1248" i="19"/>
  <c r="M1249" i="19"/>
  <c r="M1250" i="19"/>
  <c r="M1251" i="19"/>
  <c r="M1252" i="19"/>
  <c r="M1253" i="19"/>
  <c r="M1254" i="19"/>
  <c r="M1255" i="19"/>
  <c r="M1256" i="19"/>
  <c r="M1257" i="19"/>
  <c r="M1258" i="19"/>
  <c r="M1259" i="19"/>
  <c r="M1260" i="19"/>
  <c r="M1261" i="19"/>
  <c r="M1262" i="19"/>
  <c r="M1263" i="19"/>
  <c r="M1264" i="19"/>
  <c r="M1265" i="19"/>
  <c r="M1266" i="19"/>
  <c r="M1267" i="19"/>
  <c r="M1268" i="19"/>
  <c r="M1269" i="19"/>
  <c r="M1270" i="19"/>
  <c r="M1271" i="19"/>
  <c r="M1272" i="19"/>
  <c r="M1273" i="19"/>
  <c r="M1274" i="19"/>
  <c r="M1275" i="19"/>
  <c r="M1276" i="19"/>
  <c r="M1277" i="19"/>
  <c r="M1278" i="19"/>
  <c r="M1279" i="19"/>
  <c r="M1280" i="19"/>
  <c r="M1281" i="19"/>
  <c r="M1282" i="19"/>
  <c r="M1283" i="19"/>
  <c r="M1284" i="19"/>
  <c r="M1285" i="19"/>
  <c r="M1286" i="19"/>
  <c r="M1287" i="19"/>
  <c r="M1288" i="19"/>
  <c r="M1289" i="19"/>
  <c r="M1290" i="19"/>
  <c r="M1291" i="19"/>
  <c r="M1292" i="19"/>
  <c r="M1293" i="19"/>
  <c r="M1294" i="19"/>
  <c r="M1295" i="19"/>
  <c r="M1296" i="19"/>
  <c r="M1297" i="19"/>
  <c r="M1298" i="19"/>
  <c r="M1299" i="19"/>
  <c r="M1300" i="19"/>
  <c r="M1301" i="19"/>
  <c r="M1302" i="19"/>
  <c r="M1303" i="19"/>
  <c r="M1304" i="19"/>
  <c r="M1305" i="19"/>
  <c r="M1306" i="19"/>
  <c r="M1307" i="19"/>
  <c r="M1308" i="19"/>
  <c r="M1309" i="19"/>
  <c r="M1310" i="19"/>
  <c r="M1311" i="19"/>
  <c r="M1312" i="19"/>
  <c r="M1313" i="19"/>
  <c r="M1314" i="19"/>
  <c r="M1315" i="19"/>
  <c r="M1316" i="19"/>
  <c r="M1317" i="19"/>
  <c r="M1318" i="19"/>
  <c r="M1319" i="19"/>
  <c r="M1320" i="19"/>
  <c r="M1321" i="19"/>
  <c r="M1322" i="19"/>
  <c r="M1323" i="19"/>
  <c r="M1324" i="19"/>
  <c r="M1325" i="19"/>
  <c r="M1326" i="19"/>
  <c r="M1327" i="19"/>
  <c r="M1328" i="19"/>
  <c r="M1329" i="19"/>
  <c r="M1330" i="19"/>
  <c r="M1331" i="19"/>
  <c r="M1332" i="19"/>
  <c r="M1333" i="19"/>
  <c r="M1334" i="19"/>
  <c r="M1335" i="19"/>
  <c r="M1336" i="19"/>
  <c r="M1337" i="19"/>
  <c r="M1338" i="19"/>
  <c r="M1339" i="19"/>
  <c r="M1340" i="19"/>
  <c r="M1341" i="19"/>
  <c r="M1342" i="19"/>
  <c r="M1343" i="19"/>
  <c r="M1344" i="19"/>
  <c r="M1345" i="19"/>
  <c r="M1346" i="19"/>
  <c r="M1347" i="19"/>
  <c r="M1348" i="19"/>
  <c r="M1349" i="19"/>
  <c r="M1350" i="19"/>
  <c r="M1351" i="19"/>
  <c r="M1352" i="19"/>
  <c r="M1353" i="19"/>
  <c r="M1354" i="19"/>
  <c r="M1355" i="19"/>
  <c r="M1356" i="19"/>
  <c r="M1357" i="19"/>
  <c r="M1358" i="19"/>
  <c r="M1359" i="19"/>
  <c r="M1360" i="19"/>
  <c r="M1361" i="19"/>
  <c r="M1362" i="19"/>
  <c r="M1363" i="19"/>
  <c r="M1364" i="19"/>
  <c r="M1365" i="19"/>
  <c r="M1366" i="19"/>
  <c r="M1367" i="19"/>
  <c r="M1368" i="19"/>
  <c r="M1369" i="19"/>
  <c r="M1370" i="19"/>
  <c r="M1371" i="19"/>
  <c r="M1372" i="19"/>
  <c r="M1373" i="19"/>
  <c r="M1374" i="19"/>
  <c r="M1375" i="19"/>
  <c r="M1376" i="19"/>
  <c r="M1377" i="19"/>
  <c r="M1378" i="19"/>
  <c r="M1379" i="19"/>
  <c r="M1380" i="19"/>
  <c r="M1381" i="19"/>
  <c r="M1382" i="19"/>
  <c r="M1383" i="19"/>
  <c r="M1384" i="19"/>
  <c r="M1385" i="19"/>
  <c r="M1386" i="19"/>
  <c r="M1387" i="19"/>
  <c r="M1388" i="19"/>
  <c r="M1389" i="19"/>
  <c r="M1390" i="19"/>
  <c r="M1391" i="19"/>
  <c r="M1392" i="19"/>
  <c r="M1393" i="19"/>
  <c r="M1394" i="19"/>
  <c r="M1395" i="19"/>
  <c r="M1396" i="19"/>
  <c r="M1397" i="19"/>
  <c r="M1398" i="19"/>
  <c r="M1399" i="19"/>
  <c r="M1400" i="19"/>
  <c r="M1401" i="19"/>
  <c r="M1402" i="19"/>
  <c r="M1403" i="19"/>
  <c r="M1404" i="19"/>
  <c r="M1405" i="19"/>
  <c r="M1406" i="19"/>
  <c r="M1407" i="19"/>
  <c r="M1408" i="19"/>
  <c r="M1409" i="19"/>
  <c r="M1410" i="19"/>
  <c r="M1411" i="19"/>
  <c r="M1412" i="19"/>
  <c r="M1413" i="19"/>
  <c r="M1414" i="19"/>
  <c r="M1415" i="19"/>
  <c r="M1416" i="19"/>
  <c r="M1417" i="19"/>
  <c r="M1418" i="19"/>
  <c r="M1419" i="19"/>
  <c r="M1420" i="19"/>
  <c r="M1421" i="19"/>
  <c r="M1422" i="19"/>
  <c r="M1423" i="19"/>
  <c r="M1424" i="19"/>
  <c r="M1425" i="19"/>
  <c r="M1426" i="19"/>
  <c r="M1427" i="19"/>
  <c r="M1428" i="19"/>
  <c r="M1429" i="19"/>
  <c r="M1430" i="19"/>
  <c r="M1431" i="19"/>
  <c r="M1432" i="19"/>
  <c r="M1433" i="19"/>
  <c r="M1434" i="19"/>
  <c r="M1435" i="19"/>
  <c r="M1436" i="19"/>
  <c r="M1437" i="19"/>
  <c r="M1438" i="19"/>
  <c r="M1439" i="19"/>
  <c r="M1440" i="19"/>
  <c r="M1441" i="19"/>
  <c r="M1442" i="19"/>
  <c r="M1443" i="19"/>
  <c r="M1444" i="19"/>
  <c r="M1445" i="19"/>
  <c r="M1446" i="19"/>
  <c r="M1447" i="19"/>
  <c r="M1448" i="19"/>
  <c r="M1449" i="19"/>
  <c r="M1450" i="19"/>
  <c r="M1451" i="19"/>
  <c r="M1452" i="19"/>
  <c r="M1453" i="19"/>
  <c r="M1454" i="19"/>
  <c r="M1455" i="19"/>
  <c r="M1456" i="19"/>
  <c r="M1457" i="19"/>
  <c r="M1458" i="19"/>
  <c r="M1459" i="19"/>
  <c r="M1460" i="19"/>
  <c r="M1461" i="19"/>
  <c r="M1462" i="19"/>
  <c r="M1463" i="19"/>
  <c r="M1464" i="19"/>
  <c r="M1465" i="19"/>
  <c r="M1466" i="19"/>
  <c r="M1467" i="19"/>
  <c r="M1468" i="19"/>
  <c r="M1469" i="19"/>
  <c r="M1470" i="19"/>
  <c r="M1471" i="19"/>
  <c r="M1472" i="19"/>
  <c r="M1473" i="19"/>
  <c r="M1474" i="19"/>
  <c r="M1475" i="19"/>
  <c r="M1476" i="19"/>
  <c r="M1477" i="19"/>
  <c r="M1478" i="19"/>
  <c r="M1479" i="19"/>
  <c r="M1480" i="19"/>
  <c r="M1481" i="19"/>
  <c r="M1482" i="19"/>
  <c r="M1483" i="19"/>
  <c r="M1484" i="19"/>
  <c r="M1485" i="19"/>
  <c r="M1486" i="19"/>
  <c r="M1487" i="19"/>
  <c r="M1488" i="19"/>
  <c r="M1489" i="19"/>
  <c r="M1490" i="19"/>
  <c r="M1491" i="19"/>
  <c r="M1492" i="19"/>
  <c r="M1493" i="19"/>
  <c r="M1494" i="19"/>
  <c r="M1495" i="19"/>
  <c r="M1496" i="19"/>
  <c r="M1497" i="19"/>
  <c r="M1498" i="19"/>
  <c r="M1499" i="19"/>
  <c r="M1500" i="19"/>
  <c r="M1501" i="19"/>
  <c r="M1502" i="19"/>
  <c r="M1503" i="19"/>
  <c r="M1504" i="19"/>
  <c r="M1505" i="19"/>
  <c r="M1506" i="19"/>
  <c r="M1507" i="19"/>
  <c r="M1508" i="19"/>
  <c r="M1509" i="19"/>
  <c r="M1510" i="19"/>
  <c r="M1511" i="19"/>
  <c r="M1512" i="19"/>
  <c r="M1513" i="19"/>
  <c r="M1514" i="19"/>
  <c r="M1515" i="19"/>
  <c r="M1516" i="19"/>
  <c r="M1517" i="19"/>
  <c r="M1518" i="19"/>
  <c r="M1519" i="19"/>
  <c r="M1520" i="19"/>
  <c r="M1521" i="19"/>
  <c r="M1522" i="19"/>
  <c r="M1523" i="19"/>
  <c r="M1524" i="19"/>
  <c r="M1525" i="19"/>
  <c r="M1526" i="19"/>
  <c r="M1527" i="19"/>
  <c r="M1528" i="19"/>
  <c r="M1529" i="19"/>
  <c r="M1530" i="19"/>
  <c r="M1531" i="19"/>
  <c r="M1532" i="19"/>
  <c r="M1533" i="19"/>
  <c r="M1534" i="19"/>
  <c r="M1535" i="19"/>
  <c r="M1536" i="19"/>
  <c r="M1537" i="19"/>
  <c r="M1538" i="19"/>
  <c r="M1539" i="19"/>
  <c r="M1540" i="19"/>
  <c r="M1541" i="19"/>
  <c r="M1542" i="19"/>
  <c r="M1543" i="19"/>
  <c r="M1544" i="19"/>
  <c r="M1545" i="19"/>
  <c r="M1546" i="19"/>
  <c r="M1547" i="19"/>
  <c r="M1548" i="19"/>
  <c r="M1549" i="19"/>
  <c r="M1550" i="19"/>
  <c r="M1551" i="19"/>
  <c r="M1552" i="19"/>
  <c r="M1553" i="19"/>
  <c r="M1554" i="19"/>
  <c r="M1555" i="19"/>
  <c r="M1556" i="19"/>
  <c r="M1557" i="19"/>
  <c r="M1558" i="19"/>
  <c r="M1559" i="19"/>
  <c r="M1560" i="19"/>
  <c r="M1561" i="19"/>
  <c r="M1562" i="19"/>
  <c r="M1563" i="19"/>
  <c r="M1564" i="19"/>
  <c r="M1565" i="19"/>
  <c r="M1566" i="19"/>
  <c r="M1567" i="19"/>
  <c r="M1568" i="19"/>
  <c r="M1569" i="19"/>
  <c r="M1570" i="19"/>
  <c r="M1571" i="19"/>
  <c r="M1572" i="19"/>
  <c r="M1573" i="19"/>
  <c r="M1574" i="19"/>
  <c r="M1575" i="19"/>
  <c r="M1576" i="19"/>
  <c r="M1577" i="19"/>
  <c r="M1578" i="19"/>
  <c r="M1579" i="19"/>
  <c r="M1580" i="19"/>
  <c r="M1581" i="19"/>
  <c r="M1582" i="19"/>
  <c r="M1583" i="19"/>
  <c r="M1584" i="19"/>
  <c r="M1585" i="19"/>
  <c r="M1586" i="19"/>
  <c r="M1587" i="19"/>
  <c r="M1588" i="19"/>
  <c r="M1589" i="19"/>
  <c r="M1590" i="19"/>
  <c r="M1591" i="19"/>
  <c r="M1592" i="19"/>
  <c r="M1593" i="19"/>
  <c r="M1594" i="19"/>
  <c r="M1595" i="19"/>
  <c r="M1596" i="19"/>
  <c r="M1597" i="19"/>
  <c r="M1598" i="19"/>
  <c r="M1599" i="19"/>
  <c r="M1600" i="19"/>
  <c r="M1601" i="19"/>
  <c r="M1602" i="19"/>
  <c r="M1603" i="19"/>
  <c r="M1604" i="19"/>
  <c r="M1605" i="19"/>
  <c r="M1606" i="19"/>
  <c r="M1607" i="19"/>
  <c r="M1608" i="19"/>
  <c r="M1609" i="19"/>
  <c r="M1610" i="19"/>
  <c r="M1611" i="19"/>
  <c r="M1612" i="19"/>
  <c r="M1613" i="19"/>
  <c r="M1614" i="19"/>
  <c r="M1615" i="19"/>
  <c r="M1616" i="19"/>
  <c r="M1617" i="19"/>
  <c r="M1618" i="19"/>
  <c r="M1619" i="19"/>
  <c r="M1620" i="19"/>
  <c r="M1621" i="19"/>
  <c r="M1622" i="19"/>
  <c r="M1623" i="19"/>
  <c r="M1624" i="19"/>
  <c r="M1625" i="19"/>
  <c r="M1626" i="19"/>
  <c r="M1627" i="19"/>
  <c r="M1628" i="19"/>
  <c r="M1629" i="19"/>
  <c r="M1630" i="19"/>
  <c r="M1631" i="19"/>
  <c r="M1632" i="19"/>
  <c r="M1633" i="19"/>
  <c r="M1634" i="19"/>
  <c r="M1635" i="19"/>
  <c r="M1636" i="19"/>
  <c r="M1637" i="19"/>
  <c r="M1638" i="19"/>
  <c r="M1639" i="19"/>
  <c r="M1640" i="19"/>
  <c r="M1641" i="19"/>
  <c r="M1642" i="19"/>
  <c r="M1643" i="19"/>
  <c r="M1644" i="19"/>
  <c r="M1645" i="19"/>
  <c r="M1646" i="19"/>
  <c r="M1647" i="19"/>
  <c r="M1648" i="19"/>
  <c r="M1649" i="19"/>
  <c r="M1650" i="19"/>
  <c r="M1651" i="19"/>
  <c r="M1652" i="19"/>
  <c r="M1653" i="19"/>
  <c r="M1654" i="19"/>
  <c r="M1655" i="19"/>
  <c r="M1656" i="19"/>
  <c r="M1657" i="19"/>
  <c r="M1658" i="19"/>
  <c r="M1659" i="19"/>
  <c r="M1660" i="19"/>
  <c r="M1661" i="19"/>
  <c r="M1662" i="19"/>
  <c r="M1663" i="19"/>
  <c r="M1664" i="19"/>
  <c r="M1665" i="19"/>
  <c r="M1666" i="19"/>
  <c r="M1667" i="19"/>
  <c r="M1668" i="19"/>
  <c r="M1669" i="19"/>
  <c r="M1670" i="19"/>
  <c r="M1671" i="19"/>
  <c r="M1672" i="19"/>
  <c r="M1673" i="19"/>
  <c r="M1674" i="19"/>
  <c r="M1675" i="19"/>
  <c r="M1676" i="19"/>
  <c r="M1677" i="19"/>
  <c r="M1678" i="19"/>
  <c r="M1679" i="19"/>
  <c r="M1680" i="19"/>
  <c r="M1681" i="19"/>
  <c r="M1682" i="19"/>
  <c r="M1683" i="19"/>
  <c r="M1684" i="19"/>
  <c r="M1685" i="19"/>
  <c r="M1686" i="19"/>
  <c r="M1687" i="19"/>
  <c r="M1688" i="19"/>
  <c r="M1689" i="19"/>
  <c r="M1690" i="19"/>
  <c r="M1691" i="19"/>
  <c r="M1692" i="19"/>
  <c r="M1693" i="19"/>
  <c r="M1694" i="19"/>
  <c r="M1695" i="19"/>
  <c r="M1696" i="19"/>
  <c r="M1697" i="19"/>
  <c r="M1698" i="19"/>
  <c r="M1699" i="19"/>
  <c r="M1700" i="19"/>
  <c r="M1701" i="19"/>
  <c r="M1702" i="19"/>
  <c r="M1703" i="19"/>
  <c r="M1704" i="19"/>
  <c r="M1705" i="19"/>
  <c r="M1706" i="19"/>
  <c r="M1707" i="19"/>
  <c r="M1708" i="19"/>
  <c r="M1709" i="19"/>
  <c r="M1710" i="19"/>
  <c r="M1711" i="19"/>
  <c r="M1712" i="19"/>
  <c r="M1713" i="19"/>
  <c r="M1714" i="19"/>
  <c r="M1715" i="19"/>
  <c r="M1716" i="19"/>
  <c r="M1717" i="19"/>
  <c r="M1718" i="19"/>
  <c r="M1719" i="19"/>
  <c r="M1720" i="19"/>
  <c r="M1721" i="19"/>
  <c r="M1722" i="19"/>
  <c r="M1723" i="19"/>
  <c r="M1724" i="19"/>
  <c r="M1725" i="19"/>
  <c r="M1726" i="19"/>
  <c r="M1727" i="19"/>
  <c r="M1728" i="19"/>
  <c r="M1729" i="19"/>
  <c r="M1730" i="19"/>
  <c r="M1731" i="19"/>
  <c r="M1732" i="19"/>
  <c r="M1733" i="19"/>
  <c r="M1734" i="19"/>
  <c r="M1735" i="19"/>
  <c r="M1736" i="19"/>
  <c r="M1737" i="19"/>
  <c r="M1738" i="19"/>
  <c r="M1739" i="19"/>
  <c r="M1740" i="19"/>
  <c r="M1741" i="19"/>
  <c r="M1742" i="19"/>
  <c r="M1743" i="19"/>
  <c r="M1744" i="19"/>
  <c r="M1745" i="19"/>
  <c r="M1746" i="19"/>
  <c r="M1747" i="19"/>
  <c r="M1748" i="19"/>
  <c r="M1749" i="19"/>
  <c r="M1750" i="19"/>
  <c r="M1751" i="19"/>
  <c r="M1752" i="19"/>
  <c r="M1753" i="19"/>
  <c r="M1754" i="19"/>
  <c r="M1755" i="19"/>
  <c r="M1756" i="19"/>
  <c r="M1757" i="19"/>
  <c r="M1758" i="19"/>
  <c r="M1759" i="19"/>
  <c r="M1760" i="19"/>
  <c r="M1761" i="19"/>
  <c r="M1762" i="19"/>
  <c r="M1763" i="19"/>
  <c r="M1764" i="19"/>
  <c r="M1765" i="19"/>
  <c r="M1766" i="19"/>
  <c r="M1767" i="19"/>
  <c r="M1768" i="19"/>
  <c r="M1769" i="19"/>
  <c r="M1770" i="19"/>
  <c r="M1771" i="19"/>
  <c r="M1772" i="19"/>
  <c r="M1773" i="19"/>
  <c r="M1774" i="19"/>
  <c r="M1775" i="19"/>
  <c r="M1776" i="19"/>
  <c r="M1777" i="19"/>
  <c r="M1778" i="19"/>
  <c r="M1779" i="19"/>
  <c r="M1780" i="19"/>
  <c r="M1781" i="19"/>
  <c r="M1782" i="19"/>
  <c r="M1783" i="19"/>
  <c r="M1784" i="19"/>
  <c r="M1785" i="19"/>
  <c r="M1786" i="19"/>
  <c r="M1787" i="19"/>
  <c r="M1788" i="19"/>
  <c r="M1789" i="19"/>
  <c r="M1790" i="19"/>
  <c r="M1791" i="19"/>
  <c r="M1792" i="19"/>
  <c r="M1793" i="19"/>
  <c r="M1794" i="19"/>
  <c r="M1795" i="19"/>
  <c r="M1796" i="19"/>
  <c r="M1797" i="19"/>
  <c r="M1798" i="19"/>
  <c r="M1799" i="19"/>
  <c r="M1800" i="19"/>
  <c r="M1801" i="19"/>
  <c r="M1802" i="19"/>
  <c r="M1803" i="19"/>
  <c r="M1804" i="19"/>
  <c r="M1805" i="19"/>
  <c r="M1806" i="19"/>
  <c r="M1807" i="19"/>
  <c r="M1808" i="19"/>
  <c r="M1809" i="19"/>
  <c r="M1810" i="19"/>
  <c r="M1811" i="19"/>
  <c r="M1812" i="19"/>
  <c r="M1813" i="19"/>
  <c r="M1814" i="19"/>
  <c r="M1815" i="19"/>
  <c r="M1816" i="19"/>
  <c r="M1817" i="19"/>
  <c r="M1818" i="19"/>
  <c r="M1819" i="19"/>
  <c r="M1820" i="19"/>
  <c r="M1821" i="19"/>
  <c r="M1822" i="19"/>
  <c r="M1823" i="19"/>
  <c r="M1824" i="19"/>
  <c r="M1825" i="19"/>
  <c r="M1826" i="19"/>
  <c r="M1827" i="19"/>
  <c r="M1828" i="19"/>
  <c r="M1829" i="19"/>
  <c r="M1830" i="19"/>
  <c r="M1831" i="19"/>
  <c r="M1832" i="19"/>
  <c r="M1833" i="19"/>
  <c r="M1834" i="19"/>
  <c r="M1835" i="19"/>
  <c r="M1836" i="19"/>
  <c r="M1837" i="19"/>
  <c r="M1838" i="19"/>
  <c r="M1839" i="19"/>
  <c r="M1840" i="19"/>
  <c r="M1841" i="19"/>
  <c r="M1842" i="19"/>
  <c r="M1843" i="19"/>
  <c r="M1844" i="19"/>
  <c r="M1845" i="19"/>
  <c r="M1846" i="19"/>
  <c r="M1847" i="19"/>
  <c r="M1848" i="19"/>
  <c r="M1849" i="19"/>
  <c r="M1850" i="19"/>
  <c r="M1851" i="19"/>
  <c r="M1852" i="19"/>
  <c r="M1853" i="19"/>
  <c r="M1854" i="19"/>
  <c r="M1855" i="19"/>
  <c r="M1856" i="19"/>
  <c r="M1857" i="19"/>
  <c r="M1858" i="19"/>
  <c r="M1859" i="19"/>
  <c r="M1860" i="19"/>
  <c r="M1861" i="19"/>
  <c r="M1862" i="19"/>
  <c r="M1863" i="19"/>
  <c r="M1864" i="19"/>
  <c r="M1865" i="19"/>
  <c r="M1866" i="19"/>
  <c r="M1867" i="19"/>
  <c r="M1868" i="19"/>
  <c r="M1869" i="19"/>
  <c r="M1870" i="19"/>
  <c r="M1871" i="19"/>
  <c r="M1872" i="19"/>
  <c r="M1873" i="19"/>
  <c r="M1874" i="19"/>
  <c r="M1875" i="19"/>
  <c r="M1876" i="19"/>
  <c r="M1877" i="19"/>
  <c r="M1878" i="19"/>
  <c r="M1879" i="19"/>
  <c r="M1880" i="19"/>
  <c r="M1881" i="19"/>
  <c r="M1882" i="19"/>
  <c r="M1883" i="19"/>
  <c r="M1884" i="19"/>
  <c r="M1885" i="19"/>
  <c r="M1886" i="19"/>
  <c r="M1887" i="19"/>
  <c r="M1888" i="19"/>
  <c r="M1889" i="19"/>
  <c r="M1890" i="19"/>
  <c r="M1891" i="19"/>
  <c r="M1892" i="19"/>
  <c r="M1893" i="19"/>
  <c r="M1894" i="19"/>
  <c r="M1895" i="19"/>
  <c r="M1896" i="19"/>
  <c r="M1897" i="19"/>
  <c r="M1898" i="19"/>
  <c r="M1899" i="19"/>
  <c r="M1900" i="19"/>
  <c r="M1901" i="19"/>
  <c r="M1902" i="19"/>
  <c r="M1903" i="19"/>
  <c r="M1904" i="19"/>
  <c r="M1905" i="19"/>
  <c r="M1906" i="19"/>
  <c r="M1907" i="19"/>
  <c r="M1908" i="19"/>
  <c r="M1909" i="19"/>
  <c r="M1910" i="19"/>
  <c r="M1911" i="19"/>
  <c r="M1912" i="19"/>
  <c r="M1913" i="19"/>
  <c r="M1914" i="19"/>
  <c r="M1915" i="19"/>
  <c r="M1916" i="19"/>
  <c r="M1917" i="19"/>
  <c r="M1918" i="19"/>
  <c r="M1919" i="19"/>
  <c r="M1920" i="19"/>
  <c r="M1921" i="19"/>
  <c r="M1922" i="19"/>
  <c r="M1923" i="19"/>
  <c r="M1924" i="19"/>
  <c r="M1925" i="19"/>
  <c r="M1926" i="19"/>
  <c r="M1927" i="19"/>
  <c r="M1928" i="19"/>
  <c r="M1929" i="19"/>
  <c r="M1930" i="19"/>
  <c r="M1931" i="19"/>
  <c r="M1932" i="19"/>
  <c r="M1933" i="19"/>
  <c r="M1934" i="19"/>
  <c r="M1935" i="19"/>
  <c r="M1936" i="19"/>
  <c r="M1937" i="19"/>
  <c r="M1938" i="19"/>
  <c r="M1939" i="19"/>
  <c r="M1940" i="19"/>
  <c r="M1941" i="19"/>
  <c r="M1942" i="19"/>
  <c r="M1943" i="19"/>
  <c r="M1944" i="19"/>
  <c r="M1945" i="19"/>
  <c r="M1946" i="19"/>
  <c r="M1947" i="19"/>
  <c r="M1948" i="19"/>
  <c r="M1949" i="19"/>
  <c r="M1950" i="19"/>
  <c r="M1951" i="19"/>
  <c r="M1952" i="19"/>
  <c r="M1953" i="19"/>
  <c r="M1954" i="19"/>
  <c r="M1955" i="19"/>
  <c r="M1956" i="19"/>
  <c r="M1957" i="19"/>
  <c r="M1958" i="19"/>
  <c r="M1959" i="19"/>
  <c r="M1960" i="19"/>
  <c r="M1961" i="19"/>
  <c r="M1962" i="19"/>
  <c r="M1963" i="19"/>
  <c r="M1964" i="19"/>
  <c r="M1965" i="19"/>
  <c r="M1966" i="19"/>
  <c r="M1967" i="19"/>
  <c r="M1968" i="19"/>
  <c r="M1969" i="19"/>
  <c r="M1970" i="19"/>
  <c r="M1971" i="19"/>
  <c r="M1972" i="19"/>
  <c r="M1973" i="19"/>
  <c r="M1974" i="19"/>
  <c r="M1975" i="19"/>
  <c r="M1976" i="19"/>
  <c r="M1977" i="19"/>
  <c r="M1978" i="19"/>
  <c r="M1979" i="19"/>
  <c r="M1980" i="19"/>
  <c r="M1981" i="19"/>
  <c r="M1982" i="19"/>
  <c r="M1983" i="19"/>
  <c r="M1984" i="19"/>
  <c r="M1985" i="19"/>
  <c r="M1986" i="19"/>
  <c r="M1987" i="19"/>
  <c r="M1988" i="19"/>
  <c r="M1989" i="19"/>
  <c r="M1990" i="19"/>
  <c r="M1991" i="19"/>
  <c r="M1992" i="19"/>
  <c r="M1993" i="19"/>
  <c r="M1994" i="19"/>
  <c r="M1995" i="19"/>
  <c r="M1996" i="19"/>
  <c r="M1997" i="19"/>
  <c r="M1998" i="19"/>
  <c r="M1999" i="19"/>
  <c r="M2000" i="19"/>
  <c r="M2001" i="19"/>
  <c r="M2002" i="19"/>
  <c r="M2003" i="19"/>
  <c r="M2004" i="19"/>
  <c r="M2005" i="19"/>
  <c r="M2006" i="19"/>
  <c r="M2007" i="19"/>
  <c r="M2008" i="19"/>
  <c r="M2009" i="19"/>
  <c r="M2010" i="19"/>
  <c r="M2011" i="19"/>
  <c r="M2012" i="19"/>
  <c r="M2013" i="19"/>
  <c r="M2014" i="19"/>
  <c r="M2015" i="19"/>
  <c r="M2016" i="19"/>
  <c r="M2017" i="19"/>
  <c r="M2018" i="19"/>
  <c r="M2019" i="19"/>
  <c r="M2020" i="19"/>
  <c r="M2021" i="19"/>
  <c r="M2022" i="19"/>
  <c r="M2023" i="19"/>
  <c r="M2024" i="19"/>
  <c r="M2025" i="19"/>
  <c r="M2026" i="19"/>
  <c r="M2027" i="19"/>
  <c r="M2028" i="19"/>
  <c r="M2029" i="19"/>
  <c r="M2030" i="19"/>
  <c r="M2031" i="19"/>
  <c r="M2032" i="19"/>
  <c r="M2033" i="19"/>
  <c r="M2034" i="19"/>
  <c r="M2035" i="19"/>
  <c r="M2036" i="19"/>
  <c r="M2037" i="19"/>
  <c r="M2038" i="19"/>
  <c r="M2039" i="19"/>
  <c r="M2040" i="19"/>
  <c r="M2041" i="19"/>
  <c r="M2042" i="19"/>
  <c r="M2043" i="19"/>
  <c r="M2044" i="19"/>
  <c r="M2045" i="19"/>
  <c r="M2046" i="19"/>
  <c r="M2047" i="19"/>
  <c r="M2048" i="19"/>
  <c r="M2049" i="19"/>
  <c r="M2050" i="19"/>
  <c r="M2051" i="19"/>
  <c r="M2052" i="19"/>
  <c r="M2053" i="19"/>
  <c r="M2054" i="19"/>
  <c r="M2055" i="19"/>
  <c r="M2056" i="19"/>
  <c r="M2057" i="19"/>
  <c r="M2058" i="19"/>
  <c r="M2059" i="19"/>
  <c r="M2060" i="19"/>
  <c r="M2061" i="19"/>
  <c r="M2062" i="19"/>
  <c r="M2063" i="19"/>
  <c r="M2064" i="19"/>
  <c r="M2065" i="19"/>
  <c r="M2066" i="19"/>
  <c r="M2067" i="19"/>
  <c r="M2068" i="19"/>
  <c r="M2069" i="19"/>
  <c r="M2070" i="19"/>
  <c r="M2071" i="19"/>
  <c r="M2072" i="19"/>
  <c r="M2073" i="19"/>
  <c r="M2074" i="19"/>
  <c r="M2075" i="19"/>
  <c r="M2076" i="19"/>
  <c r="M2077" i="19"/>
  <c r="M2078" i="19"/>
  <c r="M2079" i="19"/>
  <c r="M2080" i="19"/>
  <c r="M2081" i="19"/>
  <c r="M2082" i="19"/>
  <c r="M2083" i="19"/>
  <c r="M2084" i="19"/>
  <c r="M2085" i="19"/>
  <c r="M2086" i="19"/>
  <c r="M2087" i="19"/>
  <c r="M2088" i="19"/>
  <c r="M2089" i="19"/>
  <c r="M2090" i="19"/>
  <c r="M2091" i="19"/>
  <c r="M2092" i="19"/>
  <c r="M2093" i="19"/>
  <c r="M2094" i="19"/>
  <c r="M2095" i="19"/>
  <c r="M2096" i="19"/>
  <c r="M2097" i="19"/>
  <c r="M2098" i="19"/>
  <c r="M2099" i="19"/>
  <c r="M2100" i="19"/>
  <c r="M2101" i="19"/>
  <c r="M2102" i="19"/>
  <c r="M2103" i="19"/>
  <c r="M2104" i="19"/>
  <c r="M2105" i="19"/>
  <c r="M2106" i="19"/>
  <c r="M2107" i="19"/>
  <c r="M2108" i="19"/>
  <c r="M2109" i="19"/>
  <c r="M2110" i="19"/>
  <c r="M2111" i="19"/>
  <c r="M2112" i="19"/>
  <c r="M2113" i="19"/>
  <c r="M2114" i="19"/>
  <c r="M2115" i="19"/>
  <c r="M2116" i="19"/>
  <c r="M2117" i="19"/>
  <c r="M2118" i="19"/>
  <c r="M2119" i="19"/>
  <c r="M2120" i="19"/>
  <c r="M2121" i="19"/>
  <c r="M2122" i="19"/>
  <c r="M2123" i="19"/>
  <c r="M2124" i="19"/>
  <c r="M2125" i="19"/>
  <c r="M2126" i="19"/>
  <c r="M2127" i="19"/>
  <c r="M2128" i="19"/>
  <c r="M2129" i="19"/>
  <c r="M2130" i="19"/>
  <c r="M2131" i="19"/>
  <c r="M2132" i="19"/>
  <c r="M2133" i="19"/>
  <c r="M2134" i="19"/>
  <c r="M2135" i="19"/>
  <c r="M2136" i="19"/>
  <c r="M2137" i="19"/>
  <c r="M2138" i="19"/>
  <c r="M2139" i="19"/>
  <c r="M2140" i="19"/>
  <c r="M2141" i="19"/>
  <c r="M2142" i="19"/>
  <c r="M2143" i="19"/>
  <c r="M2144" i="19"/>
  <c r="M2145" i="19"/>
  <c r="M2146" i="19"/>
  <c r="M2147" i="19"/>
  <c r="M2148" i="19"/>
  <c r="M2149" i="19"/>
  <c r="M2150" i="19"/>
  <c r="M2151" i="19"/>
  <c r="M2152" i="19"/>
  <c r="M2153" i="19"/>
  <c r="M2154" i="19"/>
  <c r="M2155" i="19"/>
  <c r="M2156" i="19"/>
  <c r="M2157" i="19"/>
  <c r="M2158" i="19"/>
  <c r="M2159" i="19"/>
  <c r="M2160" i="19"/>
  <c r="M2161" i="19"/>
  <c r="M2162" i="19"/>
  <c r="M2163" i="19"/>
  <c r="M2164" i="19"/>
  <c r="M2165" i="19"/>
  <c r="M2166" i="19"/>
  <c r="M2167" i="19"/>
  <c r="M2168" i="19"/>
  <c r="M2169" i="19"/>
  <c r="M2170" i="19"/>
  <c r="M2171" i="19"/>
  <c r="M2172" i="19"/>
  <c r="M2173" i="19"/>
  <c r="M2174" i="19"/>
  <c r="M2175" i="19"/>
  <c r="M2176" i="19"/>
  <c r="M2177" i="19"/>
  <c r="M2178" i="19"/>
  <c r="M2179" i="19"/>
  <c r="M2180" i="19"/>
  <c r="M2181" i="19"/>
  <c r="M2182" i="19"/>
  <c r="M2183" i="19"/>
  <c r="M2184" i="19"/>
  <c r="M2185" i="19"/>
  <c r="M2186" i="19"/>
  <c r="M2187" i="19"/>
  <c r="M2188" i="19"/>
  <c r="M2189" i="19"/>
  <c r="M2190" i="19"/>
  <c r="M2191" i="19"/>
  <c r="M2192" i="19"/>
  <c r="M2193" i="19"/>
  <c r="M2194" i="19"/>
  <c r="M2195" i="19"/>
  <c r="M2196" i="19"/>
  <c r="M2197" i="19"/>
  <c r="M2198" i="19"/>
  <c r="M2199" i="19"/>
  <c r="M2200" i="19"/>
  <c r="M2201" i="19"/>
  <c r="M2202" i="19"/>
  <c r="M2203" i="19"/>
  <c r="M2204" i="19"/>
  <c r="M2205" i="19"/>
  <c r="M2206" i="19"/>
  <c r="M2207" i="19"/>
  <c r="M2208" i="19"/>
  <c r="M2209" i="19"/>
  <c r="M2210" i="19"/>
  <c r="M2211" i="19"/>
  <c r="M2212" i="19"/>
  <c r="M2213" i="19"/>
  <c r="M2214" i="19"/>
  <c r="M2215" i="19"/>
  <c r="M2216" i="19"/>
  <c r="M2217" i="19"/>
  <c r="M2218" i="19"/>
  <c r="M2219" i="19"/>
  <c r="M2220" i="19"/>
  <c r="M2221" i="19"/>
  <c r="M2222" i="19"/>
  <c r="M2223" i="19"/>
  <c r="M2224" i="19"/>
  <c r="M2225" i="19"/>
  <c r="M2226" i="19"/>
  <c r="M2227" i="19"/>
  <c r="M2228" i="19"/>
  <c r="M2229" i="19"/>
  <c r="M2230" i="19"/>
  <c r="M2231" i="19"/>
  <c r="M2232" i="19"/>
  <c r="M2233" i="19"/>
  <c r="M2234" i="19"/>
  <c r="M2235" i="19"/>
  <c r="M2236" i="19"/>
  <c r="M2237" i="19"/>
  <c r="M2238" i="19"/>
  <c r="M2239" i="19"/>
  <c r="M2240" i="19"/>
  <c r="M2241" i="19"/>
  <c r="M2242" i="19"/>
  <c r="M2243" i="19"/>
  <c r="M2244" i="19"/>
  <c r="M2245" i="19"/>
  <c r="M2246" i="19"/>
  <c r="M2247" i="19"/>
  <c r="M2248" i="19"/>
  <c r="M2249" i="19"/>
  <c r="M2250" i="19"/>
  <c r="M2251" i="19"/>
  <c r="M2252" i="19"/>
  <c r="M2253" i="19"/>
  <c r="M2254" i="19"/>
  <c r="M2255" i="19"/>
  <c r="M2256" i="19"/>
  <c r="M2257" i="19"/>
  <c r="M2258" i="19"/>
  <c r="M2259" i="19"/>
  <c r="M2260" i="19"/>
  <c r="M2261" i="19"/>
  <c r="M2262" i="19"/>
  <c r="M2263" i="19"/>
  <c r="M2264" i="19"/>
  <c r="M2265" i="19"/>
  <c r="M2266" i="19"/>
  <c r="M2267" i="19"/>
  <c r="M2268" i="19"/>
  <c r="M2269" i="19"/>
  <c r="M2270" i="19"/>
  <c r="M2271" i="19"/>
  <c r="M2272" i="19"/>
  <c r="M2273" i="19"/>
  <c r="M2274" i="19"/>
  <c r="M2275" i="19"/>
  <c r="M2276" i="19"/>
  <c r="M2277" i="19"/>
  <c r="M2278" i="19"/>
  <c r="M2279" i="19"/>
  <c r="M2280" i="19"/>
  <c r="M2281" i="19"/>
  <c r="M2282" i="19"/>
  <c r="M2283" i="19"/>
  <c r="M2284" i="19"/>
  <c r="M2285" i="19"/>
  <c r="M2286" i="19"/>
  <c r="M2287" i="19"/>
  <c r="M2288" i="19"/>
  <c r="M2289" i="19"/>
  <c r="M2290" i="19"/>
  <c r="M2291" i="19"/>
  <c r="M2292" i="19"/>
  <c r="M2293" i="19"/>
  <c r="M2294" i="19"/>
  <c r="M2295" i="19"/>
  <c r="M2296" i="19"/>
  <c r="M2297" i="19"/>
  <c r="M2298" i="19"/>
  <c r="M2299" i="19"/>
  <c r="M2300" i="19"/>
  <c r="M2301" i="19"/>
  <c r="M2302" i="19"/>
  <c r="M2303" i="19"/>
  <c r="M2304" i="19"/>
  <c r="M2305" i="19"/>
  <c r="M2306" i="19"/>
  <c r="M2307" i="19"/>
  <c r="M2308" i="19"/>
  <c r="M2309" i="19"/>
  <c r="M2310" i="19"/>
  <c r="M2311" i="19"/>
  <c r="M2312" i="19"/>
  <c r="M2313" i="19"/>
  <c r="M2314" i="19"/>
  <c r="M2315" i="19"/>
  <c r="M2316" i="19"/>
  <c r="M2317" i="19"/>
  <c r="M2318" i="19"/>
  <c r="M2319" i="19"/>
  <c r="M2320" i="19"/>
  <c r="M2321" i="19"/>
  <c r="M2322" i="19"/>
  <c r="M2323" i="19"/>
  <c r="M2324" i="19"/>
  <c r="M2325" i="19"/>
  <c r="M2326" i="19"/>
  <c r="M2327" i="19"/>
  <c r="M2328" i="19"/>
  <c r="M2329" i="19"/>
  <c r="M2330" i="19"/>
  <c r="M2331" i="19"/>
  <c r="M2332" i="19"/>
  <c r="M2333" i="19"/>
  <c r="M2334" i="19"/>
  <c r="M2335" i="19"/>
  <c r="M2336" i="19"/>
  <c r="M2337" i="19"/>
  <c r="M2338" i="19"/>
  <c r="M2339" i="19"/>
  <c r="M2340" i="19"/>
  <c r="M2341" i="19"/>
  <c r="M2342" i="19"/>
  <c r="M2343" i="19"/>
  <c r="M2344" i="19"/>
  <c r="M2345" i="19"/>
  <c r="M2346" i="19"/>
  <c r="M2347" i="19"/>
  <c r="M2348" i="19"/>
  <c r="M2349" i="19"/>
  <c r="M2350" i="19"/>
  <c r="M2351" i="19"/>
  <c r="M2352" i="19"/>
  <c r="M2353" i="19"/>
  <c r="M2354" i="19"/>
  <c r="M2355" i="19"/>
  <c r="M2356" i="19"/>
  <c r="M2357" i="19"/>
  <c r="M2358" i="19"/>
  <c r="M2359" i="19"/>
  <c r="M2360" i="19"/>
  <c r="M2361" i="19"/>
  <c r="M2362" i="19"/>
  <c r="M2363" i="19"/>
  <c r="M2364" i="19"/>
  <c r="M2365" i="19"/>
  <c r="M2366" i="19"/>
  <c r="M2367" i="19"/>
  <c r="M2368" i="19"/>
  <c r="M2369" i="19"/>
  <c r="M2370" i="19"/>
  <c r="M2371" i="19"/>
  <c r="M2372" i="19"/>
  <c r="M2373" i="19"/>
  <c r="M2374" i="19"/>
  <c r="M2375" i="19"/>
  <c r="M2376" i="19"/>
  <c r="M2377" i="19"/>
  <c r="M2378" i="19"/>
  <c r="M2379" i="19"/>
  <c r="M2380" i="19"/>
  <c r="M2381" i="19"/>
  <c r="M2382" i="19"/>
  <c r="M2383" i="19"/>
  <c r="M2384" i="19"/>
  <c r="M2385" i="19"/>
  <c r="M2386" i="19"/>
  <c r="M2387" i="19"/>
  <c r="M2388" i="19"/>
  <c r="M2389" i="19"/>
  <c r="M2390" i="19"/>
  <c r="M2391" i="19"/>
  <c r="M2392" i="19"/>
  <c r="M2393" i="19"/>
  <c r="M2394" i="19"/>
  <c r="M2395" i="19"/>
  <c r="M2396" i="19"/>
  <c r="M2397" i="19"/>
  <c r="M2398" i="19"/>
  <c r="M2399" i="19"/>
  <c r="M2400" i="19"/>
  <c r="M2401" i="19"/>
  <c r="M2402" i="19"/>
  <c r="M2403" i="19"/>
  <c r="M2404" i="19"/>
  <c r="M2405" i="19"/>
  <c r="M2406" i="19"/>
  <c r="M2407" i="19"/>
  <c r="M2408" i="19"/>
  <c r="M2409" i="19"/>
  <c r="M2410" i="19"/>
  <c r="M2411" i="19"/>
  <c r="M2412" i="19"/>
  <c r="M2413" i="19"/>
  <c r="M2414" i="19"/>
  <c r="M2415" i="19"/>
  <c r="M2416" i="19"/>
  <c r="M2417" i="19"/>
  <c r="M2418" i="19"/>
  <c r="M2419" i="19"/>
  <c r="M2420" i="19"/>
  <c r="M2421" i="19"/>
  <c r="M2422" i="19"/>
  <c r="M2423" i="19"/>
  <c r="M2424" i="19"/>
  <c r="M2425" i="19"/>
  <c r="M2426" i="19"/>
  <c r="M2427" i="19"/>
  <c r="M2428" i="19"/>
  <c r="M2429" i="19"/>
  <c r="M2430" i="19"/>
  <c r="M2431" i="19"/>
  <c r="M2432" i="19"/>
  <c r="M2433" i="19"/>
  <c r="M2434" i="19"/>
  <c r="M2435" i="19"/>
  <c r="M2436" i="19"/>
  <c r="M2437" i="19"/>
  <c r="M2438" i="19"/>
  <c r="M2439" i="19"/>
  <c r="M2440" i="19"/>
  <c r="M2441" i="19"/>
  <c r="M2442" i="19"/>
  <c r="M2443" i="19"/>
  <c r="M2444" i="19"/>
  <c r="M2445" i="19"/>
  <c r="M2446" i="19"/>
  <c r="M2447" i="19"/>
  <c r="M2448" i="19"/>
  <c r="M2449" i="19"/>
  <c r="M2450" i="19"/>
  <c r="M2451" i="19"/>
  <c r="M2452" i="19"/>
  <c r="M2453" i="19"/>
  <c r="M2454" i="19"/>
  <c r="M2455" i="19"/>
  <c r="M2456" i="19"/>
  <c r="M2457" i="19"/>
  <c r="M2458" i="19"/>
  <c r="M2459" i="19"/>
  <c r="M2460" i="19"/>
  <c r="M2461" i="19"/>
  <c r="M2462" i="19"/>
  <c r="M2463" i="19"/>
  <c r="M2464" i="19"/>
  <c r="M2465" i="19"/>
  <c r="M2466" i="19"/>
  <c r="M2467" i="19"/>
  <c r="M2468" i="19"/>
  <c r="M2469" i="19"/>
  <c r="M2470" i="19"/>
  <c r="M2471" i="19"/>
  <c r="M2472" i="19"/>
  <c r="M2473" i="19"/>
  <c r="M2474" i="19"/>
  <c r="M2475" i="19"/>
  <c r="M2476" i="19"/>
  <c r="M2477" i="19"/>
  <c r="M2478" i="19"/>
  <c r="M2479" i="19"/>
  <c r="M2480" i="19"/>
  <c r="M2481" i="19"/>
  <c r="M2482" i="19"/>
  <c r="M2483" i="19"/>
  <c r="M2484" i="19"/>
  <c r="M2485" i="19"/>
  <c r="M2486" i="19"/>
  <c r="M2487" i="19"/>
  <c r="M2488" i="19"/>
  <c r="M2489" i="19"/>
  <c r="M2490" i="19"/>
  <c r="M2491" i="19"/>
  <c r="M2492" i="19"/>
  <c r="M2493" i="19"/>
  <c r="M2494" i="19"/>
  <c r="M2495" i="19"/>
  <c r="M2496" i="19"/>
  <c r="M2497" i="19"/>
  <c r="M2498" i="19"/>
  <c r="M2499" i="19"/>
  <c r="M2500" i="19"/>
  <c r="M2501" i="19"/>
  <c r="M2502" i="19"/>
  <c r="M2503" i="19"/>
  <c r="M2504" i="19"/>
  <c r="M2505" i="19"/>
  <c r="M2506" i="19"/>
  <c r="M2507" i="19"/>
  <c r="M2508" i="19"/>
  <c r="M2509" i="19"/>
  <c r="M2510" i="19"/>
  <c r="M2511" i="19"/>
  <c r="M2512" i="19"/>
  <c r="M2513" i="19"/>
  <c r="M2514" i="19"/>
  <c r="M2515" i="19"/>
  <c r="M2516" i="19"/>
  <c r="M2517" i="19"/>
  <c r="M2518" i="19"/>
  <c r="M2519" i="19"/>
  <c r="M2520" i="19"/>
  <c r="M2521" i="19"/>
  <c r="M2522" i="19"/>
  <c r="M2523" i="19"/>
  <c r="M2524" i="19"/>
  <c r="M2525" i="19"/>
  <c r="M2526" i="19"/>
  <c r="M2527" i="19"/>
  <c r="M2528" i="19"/>
  <c r="M2529" i="19"/>
  <c r="M2530" i="19"/>
  <c r="M2531" i="19"/>
  <c r="M2532" i="19"/>
  <c r="M2533" i="19"/>
  <c r="M2534" i="19"/>
  <c r="M2535" i="19"/>
  <c r="M2536" i="19"/>
  <c r="M2537" i="19"/>
  <c r="M2538" i="19"/>
  <c r="M2539" i="19"/>
  <c r="M2540" i="19"/>
  <c r="M2541" i="19"/>
  <c r="M2542" i="19"/>
  <c r="M2543" i="19"/>
  <c r="M2544" i="19"/>
  <c r="M2545" i="19"/>
  <c r="M2546" i="19"/>
  <c r="M2547" i="19"/>
  <c r="M2548" i="19"/>
  <c r="M2549" i="19"/>
  <c r="M2550" i="19"/>
  <c r="M2551" i="19"/>
  <c r="M2552" i="19"/>
  <c r="M2553" i="19"/>
  <c r="M2554" i="19"/>
  <c r="M2555" i="19"/>
  <c r="M2556" i="19"/>
  <c r="M2557" i="19"/>
  <c r="M2558" i="19"/>
  <c r="M2559" i="19"/>
  <c r="M2560" i="19"/>
  <c r="M2561" i="19"/>
  <c r="M2562" i="19"/>
  <c r="M2563" i="19"/>
  <c r="M2564" i="19"/>
  <c r="M2565" i="19"/>
  <c r="M2566" i="19"/>
  <c r="M2567" i="19"/>
  <c r="M2568" i="19"/>
  <c r="M2569" i="19"/>
  <c r="M2570" i="19"/>
  <c r="M2571" i="19"/>
  <c r="M2572" i="19"/>
  <c r="M2573" i="19"/>
  <c r="M2574" i="19"/>
  <c r="M2575" i="19"/>
  <c r="M2576" i="19"/>
  <c r="M2577" i="19"/>
  <c r="M2578" i="19"/>
  <c r="M2579" i="19"/>
  <c r="M2580" i="19"/>
  <c r="M2581" i="19"/>
  <c r="M2582" i="19"/>
  <c r="M2583" i="19"/>
  <c r="M2584" i="19"/>
  <c r="M2585" i="19"/>
  <c r="M2586" i="19"/>
  <c r="M2587" i="19"/>
  <c r="M2588" i="19"/>
  <c r="M2589" i="19"/>
  <c r="M2590" i="19"/>
  <c r="M2591" i="19"/>
  <c r="M2592" i="19"/>
  <c r="M2593" i="19"/>
  <c r="M2594" i="19"/>
  <c r="M2595" i="19"/>
  <c r="M2596" i="19"/>
  <c r="M2597" i="19"/>
  <c r="M2598" i="19"/>
  <c r="M2599" i="19"/>
  <c r="M2600" i="19"/>
  <c r="M2601" i="19"/>
  <c r="M2602" i="19"/>
  <c r="M2603" i="19"/>
  <c r="M2604" i="19"/>
  <c r="M2605" i="19"/>
  <c r="M2606" i="19"/>
  <c r="M2607" i="19"/>
  <c r="M2608" i="19"/>
  <c r="M2609" i="19"/>
  <c r="M2610" i="19"/>
  <c r="M2611" i="19"/>
  <c r="M2612" i="19"/>
  <c r="M2613" i="19"/>
  <c r="M2614" i="19"/>
  <c r="M2615" i="19"/>
  <c r="M2616" i="19"/>
  <c r="M2617" i="19"/>
  <c r="M2618" i="19"/>
  <c r="M2619" i="19"/>
  <c r="M2620" i="19"/>
  <c r="M2621" i="19"/>
  <c r="M2622" i="19"/>
  <c r="M2623" i="19"/>
  <c r="M2624" i="19"/>
  <c r="M2625" i="19"/>
  <c r="M2626" i="19"/>
  <c r="M2627" i="19"/>
  <c r="M2628" i="19"/>
  <c r="M2629" i="19"/>
  <c r="M2630" i="19"/>
  <c r="M2631" i="19"/>
  <c r="M2632" i="19"/>
  <c r="M2633" i="19"/>
  <c r="M2634" i="19"/>
  <c r="M2635" i="19"/>
  <c r="M2636" i="19"/>
  <c r="M2637" i="19"/>
  <c r="M2638" i="19"/>
  <c r="M2639" i="19"/>
  <c r="M2640" i="19"/>
  <c r="M2641" i="19"/>
  <c r="M2642" i="19"/>
  <c r="M2643" i="19"/>
  <c r="M2644" i="19"/>
  <c r="M2645" i="19"/>
  <c r="M2646" i="19"/>
  <c r="M2647" i="19"/>
  <c r="M2648" i="19"/>
  <c r="M2649" i="19"/>
  <c r="M2650" i="19"/>
  <c r="M2651" i="19"/>
  <c r="M2652" i="19"/>
  <c r="M2653" i="19"/>
  <c r="M2654" i="19"/>
  <c r="M2655" i="19"/>
  <c r="M2656" i="19"/>
  <c r="M2657" i="19"/>
  <c r="M2658" i="19"/>
  <c r="M2659" i="19"/>
  <c r="M2660" i="19"/>
  <c r="M2661" i="19"/>
  <c r="M2662" i="19"/>
  <c r="M2663" i="19"/>
  <c r="M2664" i="19"/>
  <c r="M2665" i="19"/>
  <c r="M2666" i="19"/>
  <c r="M2667" i="19"/>
  <c r="M2668" i="19"/>
  <c r="M2669" i="19"/>
  <c r="M2670" i="19"/>
  <c r="M2671" i="19"/>
  <c r="M2672" i="19"/>
  <c r="M2673" i="19"/>
  <c r="M2674" i="19"/>
  <c r="M2675" i="19"/>
  <c r="M2676" i="19"/>
  <c r="M2677" i="19"/>
  <c r="M2678" i="19"/>
  <c r="M2679" i="19"/>
  <c r="M2680" i="19"/>
  <c r="M2681" i="19"/>
  <c r="M2682" i="19"/>
  <c r="M2683" i="19"/>
  <c r="M2684" i="19"/>
  <c r="M2685" i="19"/>
  <c r="M2686" i="19"/>
  <c r="M2687" i="19"/>
  <c r="M2688" i="19"/>
  <c r="M2689" i="19"/>
  <c r="M2690" i="19"/>
  <c r="M2691" i="19"/>
  <c r="M2692" i="19"/>
  <c r="M2693" i="19"/>
  <c r="M2694" i="19"/>
  <c r="M2695" i="19"/>
  <c r="M2696" i="19"/>
  <c r="M2697" i="19"/>
  <c r="M2698" i="19"/>
  <c r="M2699" i="19"/>
  <c r="M2700" i="19"/>
  <c r="M2701" i="19"/>
  <c r="M2702" i="19"/>
  <c r="M2703" i="19"/>
  <c r="M2704" i="19"/>
  <c r="M2705" i="19"/>
  <c r="M2706" i="19"/>
  <c r="M2707" i="19"/>
  <c r="M2708" i="19"/>
  <c r="M2709" i="19"/>
  <c r="M2710" i="19"/>
  <c r="M2711" i="19"/>
  <c r="M2712" i="19"/>
  <c r="M2713" i="19"/>
  <c r="M2714" i="19"/>
  <c r="M2715" i="19"/>
  <c r="M2716" i="19"/>
  <c r="M2717" i="19"/>
  <c r="M2718" i="19"/>
  <c r="M2719" i="19"/>
  <c r="M2720" i="19"/>
  <c r="M2721" i="19"/>
  <c r="M2722" i="19"/>
  <c r="M2723" i="19"/>
  <c r="M2724" i="19"/>
  <c r="M2725" i="19"/>
  <c r="M2726" i="19"/>
  <c r="M2727" i="19"/>
  <c r="M2728" i="19"/>
  <c r="M2729" i="19"/>
  <c r="M2730" i="19"/>
  <c r="M2731" i="19"/>
  <c r="M2732" i="19"/>
  <c r="M2733" i="19"/>
  <c r="M2734" i="19"/>
  <c r="M2735" i="19"/>
  <c r="M2736" i="19"/>
  <c r="M2737" i="19"/>
  <c r="M2738" i="19"/>
  <c r="M2739" i="19"/>
  <c r="M2740" i="19"/>
  <c r="M2741" i="19"/>
  <c r="M2742" i="19"/>
  <c r="M2743" i="19"/>
  <c r="M2744" i="19"/>
  <c r="M2745" i="19"/>
  <c r="M2746" i="19"/>
  <c r="M2747" i="19"/>
  <c r="M2748" i="19"/>
  <c r="M2749" i="19"/>
  <c r="M2750" i="19"/>
  <c r="M2751" i="19"/>
  <c r="M2752" i="19"/>
  <c r="M2753" i="19"/>
  <c r="M2754" i="19"/>
  <c r="M2755" i="19"/>
  <c r="M2756" i="19"/>
  <c r="M2757" i="19"/>
  <c r="M2758" i="19"/>
  <c r="M2759" i="19"/>
  <c r="M2760" i="19"/>
  <c r="M2761" i="19"/>
  <c r="M2762" i="19"/>
  <c r="M2763" i="19"/>
  <c r="M2764" i="19"/>
  <c r="M2765" i="19"/>
  <c r="M2766" i="19"/>
  <c r="M2767" i="19"/>
  <c r="M2768" i="19"/>
  <c r="M2769" i="19"/>
  <c r="M2770" i="19"/>
  <c r="M2771" i="19"/>
  <c r="M2772" i="19"/>
  <c r="M2773" i="19"/>
  <c r="M2774" i="19"/>
  <c r="M2775" i="19"/>
  <c r="M2776" i="19"/>
  <c r="M2777" i="19"/>
  <c r="M2778" i="19"/>
  <c r="M2779" i="19"/>
  <c r="M2780" i="19"/>
  <c r="M2781" i="19"/>
  <c r="M2782" i="19"/>
  <c r="M2783" i="19"/>
  <c r="M2784" i="19"/>
  <c r="M2785" i="19"/>
  <c r="M2786" i="19"/>
  <c r="M2787" i="19"/>
  <c r="M2788" i="19"/>
  <c r="M2789" i="19"/>
  <c r="M2790" i="19"/>
  <c r="M2791" i="19"/>
  <c r="M2792" i="19"/>
  <c r="M2793" i="19"/>
  <c r="M2794" i="19"/>
  <c r="M2795" i="19"/>
  <c r="M2796" i="19"/>
  <c r="M2797" i="19"/>
  <c r="M2798" i="19"/>
  <c r="M2799" i="19"/>
  <c r="M2800" i="19"/>
  <c r="M2801" i="19"/>
  <c r="M2802" i="19"/>
  <c r="M2803" i="19"/>
  <c r="M2804" i="19"/>
  <c r="M2805" i="19"/>
  <c r="M2806" i="19"/>
  <c r="M2807" i="19"/>
  <c r="M2808" i="19"/>
  <c r="M2809" i="19"/>
  <c r="M2810" i="19"/>
  <c r="M2811" i="19"/>
  <c r="M2812" i="19"/>
  <c r="M2813" i="19"/>
  <c r="M2814" i="19"/>
  <c r="M2815" i="19"/>
  <c r="M2816" i="19"/>
  <c r="M2817" i="19"/>
  <c r="M2818" i="19"/>
  <c r="M2819" i="19"/>
  <c r="I2" i="19"/>
  <c r="I3" i="19"/>
  <c r="I4" i="19"/>
  <c r="I5" i="19"/>
  <c r="I6" i="19"/>
  <c r="I7" i="19"/>
  <c r="I8" i="19"/>
  <c r="I9" i="19"/>
  <c r="I10" i="19"/>
  <c r="I11" i="19"/>
  <c r="I12" i="19"/>
  <c r="I13" i="19"/>
  <c r="I14" i="19"/>
  <c r="I15" i="19"/>
  <c r="I16" i="19"/>
  <c r="I17" i="19"/>
  <c r="I18" i="19"/>
  <c r="I19" i="19"/>
  <c r="I20" i="19"/>
  <c r="I21" i="19"/>
  <c r="I22" i="19"/>
  <c r="I23" i="19"/>
  <c r="I24" i="19"/>
  <c r="I25" i="19"/>
  <c r="I26" i="19"/>
  <c r="I27" i="19"/>
  <c r="I28" i="19"/>
  <c r="I29" i="19"/>
  <c r="I30" i="19"/>
  <c r="I31" i="19"/>
  <c r="I32" i="19"/>
  <c r="I33" i="19"/>
  <c r="I34" i="19"/>
  <c r="I35" i="19"/>
  <c r="I36" i="19"/>
  <c r="I37" i="19"/>
  <c r="I38" i="19"/>
  <c r="I39" i="19"/>
  <c r="I40" i="19"/>
  <c r="I41" i="19"/>
  <c r="I42" i="19"/>
  <c r="I43" i="19"/>
  <c r="I44" i="19"/>
  <c r="I45" i="19"/>
  <c r="I46" i="19"/>
  <c r="I47" i="19"/>
  <c r="I48" i="19"/>
  <c r="I49" i="19"/>
  <c r="I50" i="19"/>
  <c r="I51" i="19"/>
  <c r="I52" i="19"/>
  <c r="I53" i="19"/>
  <c r="I54" i="19"/>
  <c r="I55" i="19"/>
  <c r="I56" i="19"/>
  <c r="I57" i="19"/>
  <c r="I58" i="19"/>
  <c r="I59" i="19"/>
  <c r="I60" i="19"/>
  <c r="I61" i="19"/>
  <c r="I62" i="19"/>
  <c r="I63" i="19"/>
  <c r="I64" i="19"/>
  <c r="I65" i="19"/>
  <c r="I66" i="19"/>
  <c r="I67" i="19"/>
  <c r="I68" i="19"/>
  <c r="I69" i="19"/>
  <c r="I70" i="19"/>
  <c r="I71" i="19"/>
  <c r="I72" i="19"/>
  <c r="I73" i="19"/>
  <c r="I74" i="19"/>
  <c r="I75" i="19"/>
  <c r="I76" i="19"/>
  <c r="I77" i="19"/>
  <c r="I78" i="19"/>
  <c r="I79" i="19"/>
  <c r="I80" i="19"/>
  <c r="I81" i="19"/>
  <c r="I82" i="19"/>
  <c r="I83" i="19"/>
  <c r="I84" i="19"/>
  <c r="I85" i="19"/>
  <c r="I86" i="19"/>
  <c r="I87" i="19"/>
  <c r="I88" i="19"/>
  <c r="I89" i="19"/>
  <c r="I90" i="19"/>
  <c r="I91" i="19"/>
  <c r="I92" i="19"/>
  <c r="I93" i="19"/>
  <c r="I94" i="19"/>
  <c r="I95" i="19"/>
  <c r="I96" i="19"/>
  <c r="I97" i="19"/>
  <c r="I98" i="19"/>
  <c r="I99" i="19"/>
  <c r="I100" i="19"/>
  <c r="I101" i="19"/>
  <c r="I102" i="19"/>
  <c r="I103" i="19"/>
  <c r="I104" i="19"/>
  <c r="I105" i="19"/>
  <c r="I106" i="19"/>
  <c r="I107" i="19"/>
  <c r="I108" i="19"/>
  <c r="I109" i="19"/>
  <c r="I110" i="19"/>
  <c r="I111" i="19"/>
  <c r="I112" i="19"/>
  <c r="I113" i="19"/>
  <c r="I114" i="19"/>
  <c r="I115" i="19"/>
  <c r="I116" i="19"/>
  <c r="I117" i="19"/>
  <c r="I118" i="19"/>
  <c r="I119" i="19"/>
  <c r="I120" i="19"/>
  <c r="I121" i="19"/>
  <c r="I122" i="19"/>
  <c r="I123" i="19"/>
  <c r="I124" i="19"/>
  <c r="I125" i="19"/>
  <c r="I126" i="19"/>
  <c r="I127" i="19"/>
  <c r="I128" i="19"/>
  <c r="I129" i="19"/>
  <c r="I130" i="19"/>
  <c r="I131" i="19"/>
  <c r="I132" i="19"/>
  <c r="I133" i="19"/>
  <c r="I134" i="19"/>
  <c r="I135" i="19"/>
  <c r="I136" i="19"/>
  <c r="I137" i="19"/>
  <c r="I138" i="19"/>
  <c r="I139" i="19"/>
  <c r="I140" i="19"/>
  <c r="I141" i="19"/>
  <c r="I142" i="19"/>
  <c r="I143" i="19"/>
  <c r="I144" i="19"/>
  <c r="I145" i="19"/>
  <c r="I146" i="19"/>
  <c r="I147" i="19"/>
  <c r="I148" i="19"/>
  <c r="I149" i="19"/>
  <c r="I150" i="19"/>
  <c r="I151" i="19"/>
  <c r="I152" i="19"/>
  <c r="I153" i="19"/>
  <c r="I154" i="19"/>
  <c r="I155" i="19"/>
  <c r="I156" i="19"/>
  <c r="I157" i="19"/>
  <c r="I158" i="19"/>
  <c r="I159" i="19"/>
  <c r="I160" i="19"/>
  <c r="I161" i="19"/>
  <c r="I162" i="19"/>
  <c r="I163" i="19"/>
  <c r="I164" i="19"/>
  <c r="I165" i="19"/>
  <c r="I166" i="19"/>
  <c r="I167" i="19"/>
  <c r="I168" i="19"/>
  <c r="I169" i="19"/>
  <c r="I170" i="19"/>
  <c r="I171" i="19"/>
  <c r="I172" i="19"/>
  <c r="I173" i="19"/>
  <c r="I174" i="19"/>
  <c r="I175" i="19"/>
  <c r="I176" i="19"/>
  <c r="I177" i="19"/>
  <c r="I178" i="19"/>
  <c r="I179" i="19"/>
  <c r="I180" i="19"/>
  <c r="I181" i="19"/>
  <c r="I182" i="19"/>
  <c r="I183" i="19"/>
  <c r="I184" i="19"/>
  <c r="I185" i="19"/>
  <c r="I186" i="19"/>
  <c r="I187" i="19"/>
  <c r="I188" i="19"/>
  <c r="I189" i="19"/>
  <c r="I190" i="19"/>
  <c r="I191" i="19"/>
  <c r="I192" i="19"/>
  <c r="I193" i="19"/>
  <c r="I194" i="19"/>
  <c r="I195" i="19"/>
  <c r="I196" i="19"/>
  <c r="I197" i="19"/>
  <c r="I198" i="19"/>
  <c r="I199" i="19"/>
  <c r="I200" i="19"/>
  <c r="I201" i="19"/>
  <c r="I202" i="19"/>
  <c r="I203" i="19"/>
  <c r="I204" i="19"/>
  <c r="I205" i="19"/>
  <c r="I206" i="19"/>
  <c r="I207" i="19"/>
  <c r="I208" i="19"/>
  <c r="I209" i="19"/>
  <c r="I210" i="19"/>
  <c r="I211" i="19"/>
  <c r="I212" i="19"/>
  <c r="I213" i="19"/>
  <c r="I214" i="19"/>
  <c r="I215" i="19"/>
  <c r="I216" i="19"/>
  <c r="I217" i="19"/>
  <c r="I218" i="19"/>
  <c r="I219" i="19"/>
  <c r="I220" i="19"/>
  <c r="I221" i="19"/>
  <c r="I222" i="19"/>
  <c r="I223" i="19"/>
  <c r="I224" i="19"/>
  <c r="I225" i="19"/>
  <c r="I226" i="19"/>
  <c r="I227" i="19"/>
  <c r="I228" i="19"/>
  <c r="I229" i="19"/>
  <c r="I230" i="19"/>
  <c r="I231" i="19"/>
  <c r="I232" i="19"/>
  <c r="I233" i="19"/>
  <c r="I234" i="19"/>
  <c r="I235" i="19"/>
  <c r="I236" i="19"/>
  <c r="I237" i="19"/>
  <c r="I238" i="19"/>
  <c r="I239" i="19"/>
  <c r="I240" i="19"/>
  <c r="I241" i="19"/>
  <c r="I242" i="19"/>
  <c r="I243" i="19"/>
  <c r="I244" i="19"/>
  <c r="I245" i="19"/>
  <c r="I246" i="19"/>
  <c r="I247" i="19"/>
  <c r="I248" i="19"/>
  <c r="I249" i="19"/>
  <c r="I250" i="19"/>
  <c r="I251" i="19"/>
  <c r="I252" i="19"/>
  <c r="I253" i="19"/>
  <c r="I254" i="19"/>
  <c r="I255" i="19"/>
  <c r="I256" i="19"/>
  <c r="I257" i="19"/>
  <c r="I258" i="19"/>
  <c r="I259" i="19"/>
  <c r="I260" i="19"/>
  <c r="I261" i="19"/>
  <c r="I262" i="19"/>
  <c r="I263" i="19"/>
  <c r="I264" i="19"/>
  <c r="I265" i="19"/>
  <c r="I266" i="19"/>
  <c r="I267" i="19"/>
  <c r="I268" i="19"/>
  <c r="I269" i="19"/>
  <c r="I270" i="19"/>
  <c r="I271" i="19"/>
  <c r="I272" i="19"/>
  <c r="I273" i="19"/>
  <c r="I274" i="19"/>
  <c r="I275" i="19"/>
  <c r="I276" i="19"/>
  <c r="I277" i="19"/>
  <c r="I278" i="19"/>
  <c r="I279" i="19"/>
  <c r="I280" i="19"/>
  <c r="I281" i="19"/>
  <c r="I282" i="19"/>
  <c r="I283" i="19"/>
  <c r="I284" i="19"/>
  <c r="I285" i="19"/>
  <c r="I286" i="19"/>
  <c r="I287" i="19"/>
  <c r="I288" i="19"/>
  <c r="I289" i="19"/>
  <c r="I290" i="19"/>
  <c r="I291" i="19"/>
  <c r="I292" i="19"/>
  <c r="I293" i="19"/>
  <c r="I294" i="19"/>
  <c r="I295" i="19"/>
  <c r="I296" i="19"/>
  <c r="I297" i="19"/>
  <c r="I298" i="19"/>
  <c r="I299" i="19"/>
  <c r="I300" i="19"/>
  <c r="I301" i="19"/>
  <c r="I302" i="19"/>
  <c r="I303" i="19"/>
  <c r="I304" i="19"/>
  <c r="I305" i="19"/>
  <c r="I306" i="19"/>
  <c r="I307" i="19"/>
  <c r="I308" i="19"/>
  <c r="I309" i="19"/>
  <c r="I310" i="19"/>
  <c r="I311" i="19"/>
  <c r="I312" i="19"/>
  <c r="I313" i="19"/>
  <c r="I314" i="19"/>
  <c r="I315" i="19"/>
  <c r="I316" i="19"/>
  <c r="I317" i="19"/>
  <c r="I318" i="19"/>
  <c r="I319" i="19"/>
  <c r="I320" i="19"/>
  <c r="I321" i="19"/>
  <c r="I322" i="19"/>
  <c r="I323" i="19"/>
  <c r="I324" i="19"/>
  <c r="I325" i="19"/>
  <c r="I326" i="19"/>
  <c r="I327" i="19"/>
  <c r="I328" i="19"/>
  <c r="I329" i="19"/>
  <c r="I330" i="19"/>
  <c r="I331" i="19"/>
  <c r="I332" i="19"/>
  <c r="I333" i="19"/>
  <c r="I334" i="19"/>
  <c r="I335" i="19"/>
  <c r="I336" i="19"/>
  <c r="I337" i="19"/>
  <c r="I338" i="19"/>
  <c r="I339" i="19"/>
  <c r="I340" i="19"/>
  <c r="I341" i="19"/>
  <c r="I342" i="19"/>
  <c r="I343" i="19"/>
  <c r="I344" i="19"/>
  <c r="I345" i="19"/>
  <c r="I346" i="19"/>
  <c r="I347" i="19"/>
  <c r="I348" i="19"/>
  <c r="I349" i="19"/>
  <c r="I350" i="19"/>
  <c r="I351" i="19"/>
  <c r="I352" i="19"/>
  <c r="I353" i="19"/>
  <c r="I354" i="19"/>
  <c r="I355" i="19"/>
  <c r="I356" i="19"/>
  <c r="I357" i="19"/>
  <c r="I358" i="19"/>
  <c r="I359" i="19"/>
  <c r="I360" i="19"/>
  <c r="I361" i="19"/>
  <c r="I362" i="19"/>
  <c r="I363" i="19"/>
  <c r="I364" i="19"/>
  <c r="I365" i="19"/>
  <c r="I366" i="19"/>
  <c r="I367" i="19"/>
  <c r="I368" i="19"/>
  <c r="I369" i="19"/>
  <c r="I370" i="19"/>
  <c r="I371" i="19"/>
  <c r="I372" i="19"/>
  <c r="I373" i="19"/>
  <c r="I374" i="19"/>
  <c r="I375" i="19"/>
  <c r="I376" i="19"/>
  <c r="I377" i="19"/>
  <c r="I378" i="19"/>
  <c r="I379" i="19"/>
  <c r="I380" i="19"/>
  <c r="I381" i="19"/>
  <c r="I382" i="19"/>
  <c r="I383" i="19"/>
  <c r="I384" i="19"/>
  <c r="I385" i="19"/>
  <c r="I386" i="19"/>
  <c r="I387" i="19"/>
  <c r="I388" i="19"/>
  <c r="I389" i="19"/>
  <c r="I390" i="19"/>
  <c r="I391" i="19"/>
  <c r="I392" i="19"/>
  <c r="I393" i="19"/>
  <c r="I394" i="19"/>
  <c r="I395" i="19"/>
  <c r="I396" i="19"/>
  <c r="I397" i="19"/>
  <c r="I398" i="19"/>
  <c r="I399" i="19"/>
  <c r="I400" i="19"/>
  <c r="I401" i="19"/>
  <c r="I402" i="19"/>
  <c r="I403" i="19"/>
  <c r="I404" i="19"/>
  <c r="I405" i="19"/>
  <c r="I406" i="19"/>
  <c r="I407" i="19"/>
  <c r="I408" i="19"/>
  <c r="I409" i="19"/>
  <c r="I410" i="19"/>
  <c r="I411" i="19"/>
  <c r="I412" i="19"/>
  <c r="I413" i="19"/>
  <c r="I414" i="19"/>
  <c r="I415" i="19"/>
  <c r="I416" i="19"/>
  <c r="I417" i="19"/>
  <c r="I418" i="19"/>
  <c r="I419" i="19"/>
  <c r="I420" i="19"/>
  <c r="I421" i="19"/>
  <c r="I422" i="19"/>
  <c r="I423" i="19"/>
  <c r="I424" i="19"/>
  <c r="I425" i="19"/>
  <c r="I426" i="19"/>
  <c r="I427" i="19"/>
  <c r="I428" i="19"/>
  <c r="I429" i="19"/>
  <c r="I430" i="19"/>
  <c r="I431" i="19"/>
  <c r="I432" i="19"/>
  <c r="I433" i="19"/>
  <c r="I434" i="19"/>
  <c r="I435" i="19"/>
  <c r="I436" i="19"/>
  <c r="I437" i="19"/>
  <c r="I438" i="19"/>
  <c r="I439" i="19"/>
  <c r="I440" i="19"/>
  <c r="I441" i="19"/>
  <c r="I442" i="19"/>
  <c r="I443" i="19"/>
  <c r="I444" i="19"/>
  <c r="I445" i="19"/>
  <c r="I446" i="19"/>
  <c r="I447" i="19"/>
  <c r="I448" i="19"/>
  <c r="I449" i="19"/>
  <c r="I450" i="19"/>
  <c r="I451" i="19"/>
  <c r="I452" i="19"/>
  <c r="I453" i="19"/>
  <c r="I454" i="19"/>
  <c r="I455" i="19"/>
  <c r="I456" i="19"/>
  <c r="I457" i="19"/>
  <c r="I458" i="19"/>
  <c r="I459" i="19"/>
  <c r="I460" i="19"/>
  <c r="I461" i="19"/>
  <c r="I462" i="19"/>
  <c r="I463" i="19"/>
  <c r="I464" i="19"/>
  <c r="I465" i="19"/>
  <c r="I466" i="19"/>
  <c r="I467" i="19"/>
  <c r="I468" i="19"/>
  <c r="I469" i="19"/>
  <c r="I470" i="19"/>
  <c r="I471" i="19"/>
  <c r="I472" i="19"/>
  <c r="I473" i="19"/>
  <c r="I474" i="19"/>
  <c r="I475" i="19"/>
  <c r="I476" i="19"/>
  <c r="I477" i="19"/>
  <c r="I478" i="19"/>
  <c r="I479" i="19"/>
  <c r="I480" i="19"/>
  <c r="I481" i="19"/>
  <c r="I482" i="19"/>
  <c r="I483" i="19"/>
  <c r="I484" i="19"/>
  <c r="I485" i="19"/>
  <c r="I486" i="19"/>
  <c r="I487" i="19"/>
  <c r="I488" i="19"/>
  <c r="I489" i="19"/>
  <c r="I490" i="19"/>
  <c r="I491" i="19"/>
  <c r="I492" i="19"/>
  <c r="I493" i="19"/>
  <c r="I494" i="19"/>
  <c r="I495" i="19"/>
  <c r="I496" i="19"/>
  <c r="I497" i="19"/>
  <c r="I498" i="19"/>
  <c r="I499" i="19"/>
  <c r="I500" i="19"/>
  <c r="I501" i="19"/>
  <c r="I502" i="19"/>
  <c r="I503" i="19"/>
  <c r="I504" i="19"/>
  <c r="I505" i="19"/>
  <c r="I506" i="19"/>
  <c r="I507" i="19"/>
  <c r="I508" i="19"/>
  <c r="I509" i="19"/>
  <c r="I510" i="19"/>
  <c r="I511" i="19"/>
  <c r="I512" i="19"/>
  <c r="I513" i="19"/>
  <c r="I514" i="19"/>
  <c r="I515" i="19"/>
  <c r="I516" i="19"/>
  <c r="I517" i="19"/>
  <c r="I518" i="19"/>
  <c r="I519" i="19"/>
  <c r="I520" i="19"/>
  <c r="I521" i="19"/>
  <c r="I522" i="19"/>
  <c r="I523" i="19"/>
  <c r="I524" i="19"/>
  <c r="I525" i="19"/>
  <c r="I526" i="19"/>
  <c r="I527" i="19"/>
  <c r="I528" i="19"/>
  <c r="I529" i="19"/>
  <c r="I530" i="19"/>
  <c r="I531" i="19"/>
  <c r="I532" i="19"/>
  <c r="I533" i="19"/>
  <c r="I534" i="19"/>
  <c r="I535" i="19"/>
  <c r="I536" i="19"/>
  <c r="I537" i="19"/>
  <c r="I538" i="19"/>
  <c r="I539" i="19"/>
  <c r="I540" i="19"/>
  <c r="I541" i="19"/>
  <c r="I542" i="19"/>
  <c r="I543" i="19"/>
  <c r="I544" i="19"/>
  <c r="I545" i="19"/>
  <c r="I546" i="19"/>
  <c r="I547" i="19"/>
  <c r="I548" i="19"/>
  <c r="I549" i="19"/>
  <c r="I550" i="19"/>
  <c r="I551" i="19"/>
  <c r="I552" i="19"/>
  <c r="I553" i="19"/>
  <c r="I554" i="19"/>
  <c r="I555" i="19"/>
  <c r="I556" i="19"/>
  <c r="I557" i="19"/>
  <c r="I558" i="19"/>
  <c r="I559" i="19"/>
  <c r="I560" i="19"/>
  <c r="I561" i="19"/>
  <c r="I562" i="19"/>
  <c r="I563" i="19"/>
  <c r="I564" i="19"/>
  <c r="I565" i="19"/>
  <c r="I566" i="19"/>
  <c r="I567" i="19"/>
  <c r="I568" i="19"/>
  <c r="I569" i="19"/>
  <c r="I570" i="19"/>
  <c r="I571" i="19"/>
  <c r="I572" i="19"/>
  <c r="I573" i="19"/>
  <c r="I574" i="19"/>
  <c r="I575" i="19"/>
  <c r="I576" i="19"/>
  <c r="I577" i="19"/>
  <c r="I578" i="19"/>
  <c r="I579" i="19"/>
  <c r="I580" i="19"/>
  <c r="I581" i="19"/>
  <c r="I582" i="19"/>
  <c r="I583" i="19"/>
  <c r="I584" i="19"/>
  <c r="I585" i="19"/>
  <c r="I586" i="19"/>
  <c r="I587" i="19"/>
  <c r="I588" i="19"/>
  <c r="I589" i="19"/>
  <c r="I590" i="19"/>
  <c r="I591" i="19"/>
  <c r="I592" i="19"/>
  <c r="I593" i="19"/>
  <c r="I594" i="19"/>
  <c r="I595" i="19"/>
  <c r="I596" i="19"/>
  <c r="I597" i="19"/>
  <c r="I598" i="19"/>
  <c r="I599" i="19"/>
  <c r="I600" i="19"/>
  <c r="I601" i="19"/>
  <c r="I602" i="19"/>
  <c r="I603" i="19"/>
  <c r="I604" i="19"/>
  <c r="I605" i="19"/>
  <c r="I606" i="19"/>
  <c r="I607" i="19"/>
  <c r="I608" i="19"/>
  <c r="I609" i="19"/>
  <c r="I610" i="19"/>
  <c r="I611" i="19"/>
  <c r="I612" i="19"/>
  <c r="I613" i="19"/>
  <c r="I614" i="19"/>
  <c r="I615" i="19"/>
  <c r="I616" i="19"/>
  <c r="I617" i="19"/>
  <c r="I618" i="19"/>
  <c r="I619" i="19"/>
  <c r="I620" i="19"/>
  <c r="I621" i="19"/>
  <c r="I622" i="19"/>
  <c r="I623" i="19"/>
  <c r="I624" i="19"/>
  <c r="I625" i="19"/>
  <c r="I626" i="19"/>
  <c r="I627" i="19"/>
  <c r="I628" i="19"/>
  <c r="I629" i="19"/>
  <c r="I630" i="19"/>
  <c r="I631" i="19"/>
  <c r="I632" i="19"/>
  <c r="I633" i="19"/>
  <c r="I634" i="19"/>
  <c r="I635" i="19"/>
  <c r="I636" i="19"/>
  <c r="I637" i="19"/>
  <c r="I638" i="19"/>
  <c r="I639" i="19"/>
  <c r="I640" i="19"/>
  <c r="I641" i="19"/>
  <c r="I642" i="19"/>
  <c r="I643" i="19"/>
  <c r="I644" i="19"/>
  <c r="I645" i="19"/>
  <c r="I646" i="19"/>
  <c r="I647" i="19"/>
  <c r="I648" i="19"/>
  <c r="I649" i="19"/>
  <c r="I650" i="19"/>
  <c r="I651" i="19"/>
  <c r="I652" i="19"/>
  <c r="I653" i="19"/>
  <c r="I654" i="19"/>
  <c r="I655" i="19"/>
  <c r="I656" i="19"/>
  <c r="I657" i="19"/>
  <c r="I658" i="19"/>
  <c r="I659" i="19"/>
  <c r="I660" i="19"/>
  <c r="I661" i="19"/>
  <c r="I662" i="19"/>
  <c r="I663" i="19"/>
  <c r="I664" i="19"/>
  <c r="I665" i="19"/>
  <c r="I666" i="19"/>
  <c r="I667" i="19"/>
  <c r="I668" i="19"/>
  <c r="I669" i="19"/>
  <c r="I670" i="19"/>
  <c r="I671" i="19"/>
  <c r="I672" i="19"/>
  <c r="I673" i="19"/>
  <c r="I674" i="19"/>
  <c r="I675" i="19"/>
  <c r="I676" i="19"/>
  <c r="I677" i="19"/>
  <c r="I678" i="19"/>
  <c r="I679" i="19"/>
  <c r="I680" i="19"/>
  <c r="I681" i="19"/>
  <c r="I682" i="19"/>
  <c r="I683" i="19"/>
  <c r="I684" i="19"/>
  <c r="I685" i="19"/>
  <c r="I686" i="19"/>
  <c r="I687" i="19"/>
  <c r="I688" i="19"/>
  <c r="I689" i="19"/>
  <c r="I690" i="19"/>
  <c r="I691" i="19"/>
  <c r="I692" i="19"/>
  <c r="I693" i="19"/>
  <c r="I694" i="19"/>
  <c r="I695" i="19"/>
  <c r="I696" i="19"/>
  <c r="I697" i="19"/>
  <c r="I698" i="19"/>
  <c r="I699" i="19"/>
  <c r="I700" i="19"/>
  <c r="I701" i="19"/>
  <c r="I702" i="19"/>
  <c r="I703" i="19"/>
  <c r="I704" i="19"/>
  <c r="I705" i="19"/>
  <c r="I706" i="19"/>
  <c r="I707" i="19"/>
  <c r="I708" i="19"/>
  <c r="I709" i="19"/>
  <c r="I710" i="19"/>
  <c r="I711" i="19"/>
  <c r="I712" i="19"/>
  <c r="I713" i="19"/>
  <c r="I714" i="19"/>
  <c r="I715" i="19"/>
  <c r="I716" i="19"/>
  <c r="I717" i="19"/>
  <c r="I718" i="19"/>
  <c r="I719" i="19"/>
  <c r="I720" i="19"/>
  <c r="I721" i="19"/>
  <c r="I722" i="19"/>
  <c r="I723" i="19"/>
  <c r="I724" i="19"/>
  <c r="I725" i="19"/>
  <c r="I726" i="19"/>
  <c r="I727" i="19"/>
  <c r="I728" i="19"/>
  <c r="I729" i="19"/>
  <c r="I730" i="19"/>
  <c r="I731" i="19"/>
  <c r="I732" i="19"/>
  <c r="I733" i="19"/>
  <c r="I734" i="19"/>
  <c r="I735" i="19"/>
  <c r="I736" i="19"/>
  <c r="I737" i="19"/>
  <c r="I738" i="19"/>
  <c r="I739" i="19"/>
  <c r="I740" i="19"/>
  <c r="I741" i="19"/>
  <c r="I742" i="19"/>
  <c r="I743" i="19"/>
  <c r="I744" i="19"/>
  <c r="I745" i="19"/>
  <c r="I746" i="19"/>
  <c r="I747" i="19"/>
  <c r="I748" i="19"/>
  <c r="I749" i="19"/>
  <c r="I750" i="19"/>
  <c r="I751" i="19"/>
  <c r="I752" i="19"/>
  <c r="I753" i="19"/>
  <c r="I754" i="19"/>
  <c r="I755" i="19"/>
  <c r="I756" i="19"/>
  <c r="I757" i="19"/>
  <c r="I758" i="19"/>
  <c r="I759" i="19"/>
  <c r="I760" i="19"/>
  <c r="I761" i="19"/>
  <c r="I762" i="19"/>
  <c r="I763" i="19"/>
  <c r="I764" i="19"/>
  <c r="I765" i="19"/>
  <c r="I766" i="19"/>
  <c r="I767" i="19"/>
  <c r="I768" i="19"/>
  <c r="I769" i="19"/>
  <c r="I770" i="19"/>
  <c r="I771" i="19"/>
  <c r="I772" i="19"/>
  <c r="I773" i="19"/>
  <c r="I774" i="19"/>
  <c r="I775" i="19"/>
  <c r="I776" i="19"/>
  <c r="I777" i="19"/>
  <c r="I778" i="19"/>
  <c r="I779" i="19"/>
  <c r="I780" i="19"/>
  <c r="I781" i="19"/>
  <c r="I782" i="19"/>
  <c r="I783" i="19"/>
  <c r="I784" i="19"/>
  <c r="I785" i="19"/>
  <c r="I786" i="19"/>
  <c r="I787" i="19"/>
  <c r="I788" i="19"/>
  <c r="I789" i="19"/>
  <c r="I790" i="19"/>
  <c r="I791" i="19"/>
  <c r="I792" i="19"/>
  <c r="I793" i="19"/>
  <c r="I794" i="19"/>
  <c r="I795" i="19"/>
  <c r="I796" i="19"/>
  <c r="I797" i="19"/>
  <c r="I798" i="19"/>
  <c r="I799" i="19"/>
  <c r="I800" i="19"/>
  <c r="I801" i="19"/>
  <c r="I802" i="19"/>
  <c r="I803" i="19"/>
  <c r="I804" i="19"/>
  <c r="I805" i="19"/>
  <c r="I806" i="19"/>
  <c r="I807" i="19"/>
  <c r="I808" i="19"/>
  <c r="I809" i="19"/>
  <c r="I810" i="19"/>
  <c r="I811" i="19"/>
  <c r="I812" i="19"/>
  <c r="I813" i="19"/>
  <c r="I814" i="19"/>
  <c r="I815" i="19"/>
  <c r="I816" i="19"/>
  <c r="I817" i="19"/>
  <c r="I818" i="19"/>
  <c r="I819" i="19"/>
  <c r="I820" i="19"/>
  <c r="I821" i="19"/>
  <c r="I822" i="19"/>
  <c r="I823" i="19"/>
  <c r="I824" i="19"/>
  <c r="I825" i="19"/>
  <c r="I826" i="19"/>
  <c r="I827" i="19"/>
  <c r="I828" i="19"/>
  <c r="I829" i="19"/>
  <c r="I830" i="19"/>
  <c r="I831" i="19"/>
  <c r="I832" i="19"/>
  <c r="I833" i="19"/>
  <c r="I834" i="19"/>
  <c r="I835" i="19"/>
  <c r="I836" i="19"/>
  <c r="I837" i="19"/>
  <c r="I838" i="19"/>
  <c r="I839" i="19"/>
  <c r="I840" i="19"/>
  <c r="I841" i="19"/>
  <c r="I842" i="19"/>
  <c r="I843" i="19"/>
  <c r="I844" i="19"/>
  <c r="I845" i="19"/>
  <c r="I846" i="19"/>
  <c r="I847" i="19"/>
  <c r="I848" i="19"/>
  <c r="I849" i="19"/>
  <c r="I850" i="19"/>
  <c r="I851" i="19"/>
  <c r="I852" i="19"/>
  <c r="I853" i="19"/>
  <c r="I854" i="19"/>
  <c r="I855" i="19"/>
  <c r="I856" i="19"/>
  <c r="I857" i="19"/>
  <c r="I858" i="19"/>
  <c r="I859" i="19"/>
  <c r="I860" i="19"/>
  <c r="I861" i="19"/>
  <c r="I862" i="19"/>
  <c r="I863" i="19"/>
  <c r="I864" i="19"/>
  <c r="I865" i="19"/>
  <c r="I866" i="19"/>
  <c r="I867" i="19"/>
  <c r="I868" i="19"/>
  <c r="I869" i="19"/>
  <c r="I870" i="19"/>
  <c r="I871" i="19"/>
  <c r="I872" i="19"/>
  <c r="I873" i="19"/>
  <c r="I874" i="19"/>
  <c r="I875" i="19"/>
  <c r="I876" i="19"/>
  <c r="I877" i="19"/>
  <c r="I878" i="19"/>
  <c r="I879" i="19"/>
  <c r="I880" i="19"/>
  <c r="I881" i="19"/>
  <c r="I882" i="19"/>
  <c r="I883" i="19"/>
  <c r="I884" i="19"/>
  <c r="I885" i="19"/>
  <c r="I886" i="19"/>
  <c r="I887" i="19"/>
  <c r="I888" i="19"/>
  <c r="I889" i="19"/>
  <c r="I890" i="19"/>
  <c r="I891" i="19"/>
  <c r="I892" i="19"/>
  <c r="I893" i="19"/>
  <c r="I894" i="19"/>
  <c r="I895" i="19"/>
  <c r="I896" i="19"/>
  <c r="I897" i="19"/>
  <c r="I898" i="19"/>
  <c r="I899" i="19"/>
  <c r="I900" i="19"/>
  <c r="I901" i="19"/>
  <c r="I902" i="19"/>
  <c r="I903" i="19"/>
  <c r="I904" i="19"/>
  <c r="I905" i="19"/>
  <c r="I906" i="19"/>
  <c r="I907" i="19"/>
  <c r="I908" i="19"/>
  <c r="I909" i="19"/>
  <c r="I910" i="19"/>
  <c r="I911" i="19"/>
  <c r="I912" i="19"/>
  <c r="I913" i="19"/>
  <c r="I914" i="19"/>
  <c r="I915" i="19"/>
  <c r="I916" i="19"/>
  <c r="I917" i="19"/>
  <c r="I918" i="19"/>
  <c r="I919" i="19"/>
  <c r="I920" i="19"/>
  <c r="I921" i="19"/>
  <c r="I922" i="19"/>
  <c r="I923" i="19"/>
  <c r="I924" i="19"/>
  <c r="I925" i="19"/>
  <c r="I926" i="19"/>
  <c r="I927" i="19"/>
  <c r="I928" i="19"/>
  <c r="I929" i="19"/>
  <c r="I930" i="19"/>
  <c r="I931" i="19"/>
  <c r="I932" i="19"/>
  <c r="I933" i="19"/>
  <c r="I934" i="19"/>
  <c r="I935" i="19"/>
  <c r="I936" i="19"/>
  <c r="I937" i="19"/>
  <c r="I938" i="19"/>
  <c r="I939" i="19"/>
  <c r="I940" i="19"/>
  <c r="I941" i="19"/>
  <c r="I942" i="19"/>
  <c r="I943" i="19"/>
  <c r="I944" i="19"/>
  <c r="I945" i="19"/>
  <c r="I946" i="19"/>
  <c r="I947" i="19"/>
  <c r="I948" i="19"/>
  <c r="I949" i="19"/>
  <c r="I950" i="19"/>
  <c r="I951" i="19"/>
  <c r="I952" i="19"/>
  <c r="I953" i="19"/>
  <c r="I954" i="19"/>
  <c r="I955" i="19"/>
  <c r="I956" i="19"/>
  <c r="I957" i="19"/>
  <c r="I958" i="19"/>
  <c r="I959" i="19"/>
  <c r="I960" i="19"/>
  <c r="I961" i="19"/>
  <c r="I962" i="19"/>
  <c r="I963" i="19"/>
  <c r="I964" i="19"/>
  <c r="I965" i="19"/>
  <c r="I966" i="19"/>
  <c r="I967" i="19"/>
  <c r="I968" i="19"/>
  <c r="I969" i="19"/>
  <c r="I970" i="19"/>
  <c r="I971" i="19"/>
  <c r="I972" i="19"/>
  <c r="I973" i="19"/>
  <c r="I974" i="19"/>
  <c r="I975" i="19"/>
  <c r="I976" i="19"/>
  <c r="I977" i="19"/>
  <c r="I978" i="19"/>
  <c r="I979" i="19"/>
  <c r="I980" i="19"/>
  <c r="I981" i="19"/>
  <c r="I982" i="19"/>
  <c r="I983" i="19"/>
  <c r="I984" i="19"/>
  <c r="I985" i="19"/>
  <c r="I986" i="19"/>
  <c r="I987" i="19"/>
  <c r="I988" i="19"/>
  <c r="I989" i="19"/>
  <c r="I990" i="19"/>
  <c r="I991" i="19"/>
  <c r="I992" i="19"/>
  <c r="I993" i="19"/>
  <c r="I994" i="19"/>
  <c r="I995" i="19"/>
  <c r="I996" i="19"/>
  <c r="I997" i="19"/>
  <c r="I998" i="19"/>
  <c r="I999" i="19"/>
  <c r="I1000" i="19"/>
  <c r="I1001" i="19"/>
  <c r="I1002" i="19"/>
  <c r="I1003" i="19"/>
  <c r="I1004" i="19"/>
  <c r="I1005" i="19"/>
  <c r="I1006" i="19"/>
  <c r="I1007" i="19"/>
  <c r="I1008" i="19"/>
  <c r="I1009" i="19"/>
  <c r="I1010" i="19"/>
  <c r="I1011" i="19"/>
  <c r="I1012" i="19"/>
  <c r="I1013" i="19"/>
  <c r="I1014" i="19"/>
  <c r="I1015" i="19"/>
  <c r="I1016" i="19"/>
  <c r="I1017" i="19"/>
  <c r="I1018" i="19"/>
  <c r="I1019" i="19"/>
  <c r="I1020" i="19"/>
  <c r="I1021" i="19"/>
  <c r="I1022" i="19"/>
  <c r="I1023" i="19"/>
  <c r="I1024" i="19"/>
  <c r="I1025" i="19"/>
  <c r="I1026" i="19"/>
  <c r="I1027" i="19"/>
  <c r="I1028" i="19"/>
  <c r="I1029" i="19"/>
  <c r="I1030" i="19"/>
  <c r="I1031" i="19"/>
  <c r="I1032" i="19"/>
  <c r="I1033" i="19"/>
  <c r="I1034" i="19"/>
  <c r="I1035" i="19"/>
  <c r="I1036" i="19"/>
  <c r="I1037" i="19"/>
  <c r="I1038" i="19"/>
  <c r="I1039" i="19"/>
  <c r="I1040" i="19"/>
  <c r="I1041" i="19"/>
  <c r="I1042" i="19"/>
  <c r="I1043" i="19"/>
  <c r="I1044" i="19"/>
  <c r="I1045" i="19"/>
  <c r="I1046" i="19"/>
  <c r="I1047" i="19"/>
  <c r="I1048" i="19"/>
  <c r="I1049" i="19"/>
  <c r="I1050" i="19"/>
  <c r="I1051" i="19"/>
  <c r="I1052" i="19"/>
  <c r="I1053" i="19"/>
  <c r="I1054" i="19"/>
  <c r="I1055" i="19"/>
  <c r="I1056" i="19"/>
  <c r="I1057" i="19"/>
  <c r="I1058" i="19"/>
  <c r="I1059" i="19"/>
  <c r="I1060" i="19"/>
  <c r="I1061" i="19"/>
  <c r="I1062" i="19"/>
  <c r="I1063" i="19"/>
  <c r="I1064" i="19"/>
  <c r="I1065" i="19"/>
  <c r="I1066" i="19"/>
  <c r="I1067" i="19"/>
  <c r="I1068" i="19"/>
  <c r="I1069" i="19"/>
  <c r="I1070" i="19"/>
  <c r="I1071" i="19"/>
  <c r="I1072" i="19"/>
  <c r="I1073" i="19"/>
  <c r="I1074" i="19"/>
  <c r="I1075" i="19"/>
  <c r="I1076" i="19"/>
  <c r="I1077" i="19"/>
  <c r="I1078" i="19"/>
  <c r="I1079" i="19"/>
  <c r="I1080" i="19"/>
  <c r="I1081" i="19"/>
  <c r="I1082" i="19"/>
  <c r="I1083" i="19"/>
  <c r="I1084" i="19"/>
  <c r="I1085" i="19"/>
  <c r="I1086" i="19"/>
  <c r="I1087" i="19"/>
  <c r="I1088" i="19"/>
  <c r="I1089" i="19"/>
  <c r="I1090" i="19"/>
  <c r="I1091" i="19"/>
  <c r="I1092" i="19"/>
  <c r="I1093" i="19"/>
  <c r="I1094" i="19"/>
  <c r="I1095" i="19"/>
  <c r="I1096" i="19"/>
  <c r="I1097" i="19"/>
  <c r="I1098" i="19"/>
  <c r="I1099" i="19"/>
  <c r="I1100" i="19"/>
  <c r="I1101" i="19"/>
  <c r="I1102" i="19"/>
  <c r="I1103" i="19"/>
  <c r="I1104" i="19"/>
  <c r="I1105" i="19"/>
  <c r="I1106" i="19"/>
  <c r="I1107" i="19"/>
  <c r="I1108" i="19"/>
  <c r="I1109" i="19"/>
  <c r="I1110" i="19"/>
  <c r="I1111" i="19"/>
  <c r="I1112" i="19"/>
  <c r="I1113" i="19"/>
  <c r="I1114" i="19"/>
  <c r="I1115" i="19"/>
  <c r="I1116" i="19"/>
  <c r="I1117" i="19"/>
  <c r="I1118" i="19"/>
  <c r="I1119" i="19"/>
  <c r="I1120" i="19"/>
  <c r="I1121" i="19"/>
  <c r="I1122" i="19"/>
  <c r="I1123" i="19"/>
  <c r="I1124" i="19"/>
  <c r="I1125" i="19"/>
  <c r="I1126" i="19"/>
  <c r="I1127" i="19"/>
  <c r="I1128" i="19"/>
  <c r="I1129" i="19"/>
  <c r="I1130" i="19"/>
  <c r="I1131" i="19"/>
  <c r="I1132" i="19"/>
  <c r="I1133" i="19"/>
  <c r="I1134" i="19"/>
  <c r="I1135" i="19"/>
  <c r="I1136" i="19"/>
  <c r="I1137" i="19"/>
  <c r="I1138" i="19"/>
  <c r="I1139" i="19"/>
  <c r="I1140" i="19"/>
  <c r="I1141" i="19"/>
  <c r="I1142" i="19"/>
  <c r="I1143" i="19"/>
  <c r="I1144" i="19"/>
  <c r="I1145" i="19"/>
  <c r="I1146" i="19"/>
  <c r="I1147" i="19"/>
  <c r="I1148" i="19"/>
  <c r="I1149" i="19"/>
  <c r="I1150" i="19"/>
  <c r="I1151" i="19"/>
  <c r="I1152" i="19"/>
  <c r="I1153" i="19"/>
  <c r="I1154" i="19"/>
  <c r="I1155" i="19"/>
  <c r="I1156" i="19"/>
  <c r="I1157" i="19"/>
  <c r="I1158" i="19"/>
  <c r="I1159" i="19"/>
  <c r="I1160" i="19"/>
  <c r="I1161" i="19"/>
  <c r="I1162" i="19"/>
  <c r="I1163" i="19"/>
  <c r="I1164" i="19"/>
  <c r="I1165" i="19"/>
  <c r="I1166" i="19"/>
  <c r="I1167" i="19"/>
  <c r="I1168" i="19"/>
  <c r="I1169" i="19"/>
  <c r="I1170" i="19"/>
  <c r="I1171" i="19"/>
  <c r="I1172" i="19"/>
  <c r="I1173" i="19"/>
  <c r="I1174" i="19"/>
  <c r="I1175" i="19"/>
  <c r="I1176" i="19"/>
  <c r="I1177" i="19"/>
  <c r="I1178" i="19"/>
  <c r="I1179" i="19"/>
  <c r="I1180" i="19"/>
  <c r="I1181" i="19"/>
  <c r="I1182" i="19"/>
  <c r="I1183" i="19"/>
  <c r="I1184" i="19"/>
  <c r="I1185" i="19"/>
  <c r="I1186" i="19"/>
  <c r="I1187" i="19"/>
  <c r="I1188" i="19"/>
  <c r="I1189" i="19"/>
  <c r="I1190" i="19"/>
  <c r="I1191" i="19"/>
  <c r="I1192" i="19"/>
  <c r="I1193" i="19"/>
  <c r="I1194" i="19"/>
  <c r="I1195" i="19"/>
  <c r="I1196" i="19"/>
  <c r="I1197" i="19"/>
  <c r="I1198" i="19"/>
  <c r="I1199" i="19"/>
  <c r="I1200" i="19"/>
  <c r="I1201" i="19"/>
  <c r="I1202" i="19"/>
  <c r="I1203" i="19"/>
  <c r="I1204" i="19"/>
  <c r="I1205" i="19"/>
  <c r="I1206" i="19"/>
  <c r="I1207" i="19"/>
  <c r="I1208" i="19"/>
  <c r="I1209" i="19"/>
  <c r="I1210" i="19"/>
  <c r="I1211" i="19"/>
  <c r="I1212" i="19"/>
  <c r="I1213" i="19"/>
  <c r="I1214" i="19"/>
  <c r="I1215" i="19"/>
  <c r="I1216" i="19"/>
  <c r="I1217" i="19"/>
  <c r="I1218" i="19"/>
  <c r="I1219" i="19"/>
  <c r="I1220" i="19"/>
  <c r="I1221" i="19"/>
  <c r="I1222" i="19"/>
  <c r="I1223" i="19"/>
  <c r="I1224" i="19"/>
  <c r="I1225" i="19"/>
  <c r="I1226" i="19"/>
  <c r="I1227" i="19"/>
  <c r="I1228" i="19"/>
  <c r="I1229" i="19"/>
  <c r="I1230" i="19"/>
  <c r="I1231" i="19"/>
  <c r="I1232" i="19"/>
  <c r="I1233" i="19"/>
  <c r="I1234" i="19"/>
  <c r="I1235" i="19"/>
  <c r="I1236" i="19"/>
  <c r="I1237" i="19"/>
  <c r="I1238" i="19"/>
  <c r="I1239" i="19"/>
  <c r="I1240" i="19"/>
  <c r="I1241" i="19"/>
  <c r="I1242" i="19"/>
  <c r="I1243" i="19"/>
  <c r="I1244" i="19"/>
  <c r="I1245" i="19"/>
  <c r="I1246" i="19"/>
  <c r="I1247" i="19"/>
  <c r="I1248" i="19"/>
  <c r="I1249" i="19"/>
  <c r="I1250" i="19"/>
  <c r="I1251" i="19"/>
  <c r="I1252" i="19"/>
  <c r="I1253" i="19"/>
  <c r="I1254" i="19"/>
  <c r="I1255" i="19"/>
  <c r="I1256" i="19"/>
  <c r="I1257" i="19"/>
  <c r="I1258" i="19"/>
  <c r="I1259" i="19"/>
  <c r="I1260" i="19"/>
  <c r="I1261" i="19"/>
  <c r="I1262" i="19"/>
  <c r="I1263" i="19"/>
  <c r="I1264" i="19"/>
  <c r="I1265" i="19"/>
  <c r="I1266" i="19"/>
  <c r="I1267" i="19"/>
  <c r="I1268" i="19"/>
  <c r="I1269" i="19"/>
  <c r="I1270" i="19"/>
  <c r="I1271" i="19"/>
  <c r="I1272" i="19"/>
  <c r="I1273" i="19"/>
  <c r="I1274" i="19"/>
  <c r="I1275" i="19"/>
  <c r="I1276" i="19"/>
  <c r="I1277" i="19"/>
  <c r="I1278" i="19"/>
  <c r="I1279" i="19"/>
  <c r="I1280" i="19"/>
  <c r="I1281" i="19"/>
  <c r="I1282" i="19"/>
  <c r="I1283" i="19"/>
  <c r="I1284" i="19"/>
  <c r="I1285" i="19"/>
  <c r="I1286" i="19"/>
  <c r="I1287" i="19"/>
  <c r="I1288" i="19"/>
  <c r="I1289" i="19"/>
  <c r="I1290" i="19"/>
  <c r="I1291" i="19"/>
  <c r="I1292" i="19"/>
  <c r="I1293" i="19"/>
  <c r="I1294" i="19"/>
  <c r="I1295" i="19"/>
  <c r="I1296" i="19"/>
  <c r="I1297" i="19"/>
  <c r="I1298" i="19"/>
  <c r="I1299" i="19"/>
  <c r="I1300" i="19"/>
  <c r="I1301" i="19"/>
  <c r="I1302" i="19"/>
  <c r="I1303" i="19"/>
  <c r="I1304" i="19"/>
  <c r="I1305" i="19"/>
  <c r="I1306" i="19"/>
  <c r="I1307" i="19"/>
  <c r="I1308" i="19"/>
  <c r="I1309" i="19"/>
  <c r="I1310" i="19"/>
  <c r="I1311" i="19"/>
  <c r="I1312" i="19"/>
  <c r="I1313" i="19"/>
  <c r="I1314" i="19"/>
  <c r="I1315" i="19"/>
  <c r="I1316" i="19"/>
  <c r="I1317" i="19"/>
  <c r="I1318" i="19"/>
  <c r="I1319" i="19"/>
  <c r="I1320" i="19"/>
  <c r="I1321" i="19"/>
  <c r="I1322" i="19"/>
  <c r="I1323" i="19"/>
  <c r="I1324" i="19"/>
  <c r="I1325" i="19"/>
  <c r="I1326" i="19"/>
  <c r="I1327" i="19"/>
  <c r="I1328" i="19"/>
  <c r="I1329" i="19"/>
  <c r="I1330" i="19"/>
  <c r="I1331" i="19"/>
  <c r="I1332" i="19"/>
  <c r="I1333" i="19"/>
  <c r="I1334" i="19"/>
  <c r="I1335" i="19"/>
  <c r="I1336" i="19"/>
  <c r="I1337" i="19"/>
  <c r="I1338" i="19"/>
  <c r="I1339" i="19"/>
  <c r="I1340" i="19"/>
  <c r="I1341" i="19"/>
  <c r="I1342" i="19"/>
  <c r="I1343" i="19"/>
  <c r="I1344" i="19"/>
  <c r="I1345" i="19"/>
  <c r="I1346" i="19"/>
  <c r="I1347" i="19"/>
  <c r="I1348" i="19"/>
  <c r="I1349" i="19"/>
  <c r="I1350" i="19"/>
  <c r="I1351" i="19"/>
  <c r="I1352" i="19"/>
  <c r="I1353" i="19"/>
  <c r="I1354" i="19"/>
  <c r="I1355" i="19"/>
  <c r="I1356" i="19"/>
  <c r="I1357" i="19"/>
  <c r="I1358" i="19"/>
  <c r="I1359" i="19"/>
  <c r="I1360" i="19"/>
  <c r="I1361" i="19"/>
  <c r="I1362" i="19"/>
  <c r="I1363" i="19"/>
  <c r="I1364" i="19"/>
  <c r="I1365" i="19"/>
  <c r="I1366" i="19"/>
  <c r="I1367" i="19"/>
  <c r="I1368" i="19"/>
  <c r="I1369" i="19"/>
  <c r="I1370" i="19"/>
  <c r="I1371" i="19"/>
  <c r="I1372" i="19"/>
  <c r="I1373" i="19"/>
  <c r="I1374" i="19"/>
  <c r="I1375" i="19"/>
  <c r="I1376" i="19"/>
  <c r="I1377" i="19"/>
  <c r="I1378" i="19"/>
  <c r="I1379" i="19"/>
  <c r="I1380" i="19"/>
  <c r="I1381" i="19"/>
  <c r="I1382" i="19"/>
  <c r="I1383" i="19"/>
  <c r="I1384" i="19"/>
  <c r="I1385" i="19"/>
  <c r="I1386" i="19"/>
  <c r="I1387" i="19"/>
  <c r="I1388" i="19"/>
  <c r="I1389" i="19"/>
  <c r="I1390" i="19"/>
  <c r="I1391" i="19"/>
  <c r="I1392" i="19"/>
  <c r="I1393" i="19"/>
  <c r="I1394" i="19"/>
  <c r="I1395" i="19"/>
  <c r="I1396" i="19"/>
  <c r="I1397" i="19"/>
  <c r="I1398" i="19"/>
  <c r="I1399" i="19"/>
  <c r="I1400" i="19"/>
  <c r="I1401" i="19"/>
  <c r="I1402" i="19"/>
  <c r="I1403" i="19"/>
  <c r="I1404" i="19"/>
  <c r="I1405" i="19"/>
  <c r="I1406" i="19"/>
  <c r="I1407" i="19"/>
  <c r="I1408" i="19"/>
  <c r="I1409" i="19"/>
  <c r="I1410" i="19"/>
  <c r="I1411" i="19"/>
  <c r="I1412" i="19"/>
  <c r="I1413" i="19"/>
  <c r="I1414" i="19"/>
  <c r="I1415" i="19"/>
  <c r="I1416" i="19"/>
  <c r="I1417" i="19"/>
  <c r="I1418" i="19"/>
  <c r="I1419" i="19"/>
  <c r="I1420" i="19"/>
  <c r="I1421" i="19"/>
  <c r="I1422" i="19"/>
  <c r="I1423" i="19"/>
  <c r="I1424" i="19"/>
  <c r="I1425" i="19"/>
  <c r="I1426" i="19"/>
  <c r="I1427" i="19"/>
  <c r="I1428" i="19"/>
  <c r="I1429" i="19"/>
  <c r="I1430" i="19"/>
  <c r="I1431" i="19"/>
  <c r="I1432" i="19"/>
  <c r="I1433" i="19"/>
  <c r="I1434" i="19"/>
  <c r="I1435" i="19"/>
  <c r="I1436" i="19"/>
  <c r="I1437" i="19"/>
  <c r="I1438" i="19"/>
  <c r="I1439" i="19"/>
  <c r="I1440" i="19"/>
  <c r="I1441" i="19"/>
  <c r="I1442" i="19"/>
  <c r="I1443" i="19"/>
  <c r="I1444" i="19"/>
  <c r="I1445" i="19"/>
  <c r="I1446" i="19"/>
  <c r="I1447" i="19"/>
  <c r="I1448" i="19"/>
  <c r="I1449" i="19"/>
  <c r="I1450" i="19"/>
  <c r="I1451" i="19"/>
  <c r="I1452" i="19"/>
  <c r="I1453" i="19"/>
  <c r="I1454" i="19"/>
  <c r="I1455" i="19"/>
  <c r="I1456" i="19"/>
  <c r="I1457" i="19"/>
  <c r="I1458" i="19"/>
  <c r="I1459" i="19"/>
  <c r="I1460" i="19"/>
  <c r="I1461" i="19"/>
  <c r="I1462" i="19"/>
  <c r="I1463" i="19"/>
  <c r="I1464" i="19"/>
  <c r="I1465" i="19"/>
  <c r="I1466" i="19"/>
  <c r="I1467" i="19"/>
  <c r="I1468" i="19"/>
  <c r="I1469" i="19"/>
  <c r="I1470" i="19"/>
  <c r="I1471" i="19"/>
  <c r="I1472" i="19"/>
  <c r="I1473" i="19"/>
  <c r="I1474" i="19"/>
  <c r="I1475" i="19"/>
  <c r="I1476" i="19"/>
  <c r="I1477" i="19"/>
  <c r="I1478" i="19"/>
  <c r="I1479" i="19"/>
  <c r="I1480" i="19"/>
  <c r="I1481" i="19"/>
  <c r="I1482" i="19"/>
  <c r="I1483" i="19"/>
  <c r="I1484" i="19"/>
  <c r="I1485" i="19"/>
  <c r="I1486" i="19"/>
  <c r="I1487" i="19"/>
  <c r="I1488" i="19"/>
  <c r="I1489" i="19"/>
  <c r="I1490" i="19"/>
  <c r="I1491" i="19"/>
  <c r="I1492" i="19"/>
  <c r="I1493" i="19"/>
  <c r="I1494" i="19"/>
  <c r="I1495" i="19"/>
  <c r="I1496" i="19"/>
  <c r="I1497" i="19"/>
  <c r="I1498" i="19"/>
  <c r="I1499" i="19"/>
  <c r="I1500" i="19"/>
  <c r="I1501" i="19"/>
  <c r="I1502" i="19"/>
  <c r="I1503" i="19"/>
  <c r="I1504" i="19"/>
  <c r="I1505" i="19"/>
  <c r="I1506" i="19"/>
  <c r="I1507" i="19"/>
  <c r="I1508" i="19"/>
  <c r="I1509" i="19"/>
  <c r="I1510" i="19"/>
  <c r="I1511" i="19"/>
  <c r="I1512" i="19"/>
  <c r="I1513" i="19"/>
  <c r="I1514" i="19"/>
  <c r="I1515" i="19"/>
  <c r="I1516" i="19"/>
  <c r="I1517" i="19"/>
  <c r="I1518" i="19"/>
  <c r="I1519" i="19"/>
  <c r="I1520" i="19"/>
  <c r="I1521" i="19"/>
  <c r="I1522" i="19"/>
  <c r="I1523" i="19"/>
  <c r="I1524" i="19"/>
  <c r="I1525" i="19"/>
  <c r="I1526" i="19"/>
  <c r="I1527" i="19"/>
  <c r="I1528" i="19"/>
  <c r="I1529" i="19"/>
  <c r="I1530" i="19"/>
  <c r="I1531" i="19"/>
  <c r="I1532" i="19"/>
  <c r="I1533" i="19"/>
  <c r="I1534" i="19"/>
  <c r="I1535" i="19"/>
  <c r="I1536" i="19"/>
  <c r="I1537" i="19"/>
  <c r="I1538" i="19"/>
  <c r="I1539" i="19"/>
  <c r="I1540" i="19"/>
  <c r="I1541" i="19"/>
  <c r="I1542" i="19"/>
  <c r="I1543" i="19"/>
  <c r="I1544" i="19"/>
  <c r="I1545" i="19"/>
  <c r="I1546" i="19"/>
  <c r="I1547" i="19"/>
  <c r="I1548" i="19"/>
  <c r="I1549" i="19"/>
  <c r="I1550" i="19"/>
  <c r="I1551" i="19"/>
  <c r="I1552" i="19"/>
  <c r="I1553" i="19"/>
  <c r="I1554" i="19"/>
  <c r="I1555" i="19"/>
  <c r="I1556" i="19"/>
  <c r="I1557" i="19"/>
  <c r="I1558" i="19"/>
  <c r="I1559" i="19"/>
  <c r="I1560" i="19"/>
  <c r="I1561" i="19"/>
  <c r="I1562" i="19"/>
  <c r="I1563" i="19"/>
  <c r="I1564" i="19"/>
  <c r="I1565" i="19"/>
  <c r="I1566" i="19"/>
  <c r="I1567" i="19"/>
  <c r="I1568" i="19"/>
  <c r="I1569" i="19"/>
  <c r="I1570" i="19"/>
  <c r="I1571" i="19"/>
  <c r="I1572" i="19"/>
  <c r="I1573" i="19"/>
  <c r="I1574" i="19"/>
  <c r="I1575" i="19"/>
  <c r="I1576" i="19"/>
  <c r="I1577" i="19"/>
  <c r="I1578" i="19"/>
  <c r="I1579" i="19"/>
  <c r="I1580" i="19"/>
  <c r="I1581" i="19"/>
  <c r="I1582" i="19"/>
  <c r="I1583" i="19"/>
  <c r="I1584" i="19"/>
  <c r="I1585" i="19"/>
  <c r="I1586" i="19"/>
  <c r="I1587" i="19"/>
  <c r="I1588" i="19"/>
  <c r="I1589" i="19"/>
  <c r="I1590" i="19"/>
  <c r="I1591" i="19"/>
  <c r="I1592" i="19"/>
  <c r="I1593" i="19"/>
  <c r="I1594" i="19"/>
  <c r="I1595" i="19"/>
  <c r="I1596" i="19"/>
  <c r="I1597" i="19"/>
  <c r="I1598" i="19"/>
  <c r="I1599" i="19"/>
  <c r="I1600" i="19"/>
  <c r="I1601" i="19"/>
  <c r="I1602" i="19"/>
  <c r="I1603" i="19"/>
  <c r="I1604" i="19"/>
  <c r="I1605" i="19"/>
  <c r="I1606" i="19"/>
  <c r="I1607" i="19"/>
  <c r="I1608" i="19"/>
  <c r="I1609" i="19"/>
  <c r="I1610" i="19"/>
  <c r="I1611" i="19"/>
  <c r="I1612" i="19"/>
  <c r="I1613" i="19"/>
  <c r="I1614" i="19"/>
  <c r="I1615" i="19"/>
  <c r="I1616" i="19"/>
  <c r="I1617" i="19"/>
  <c r="I1618" i="19"/>
  <c r="I1619" i="19"/>
  <c r="I1620" i="19"/>
  <c r="I1621" i="19"/>
  <c r="I1622" i="19"/>
  <c r="I1623" i="19"/>
  <c r="I1624" i="19"/>
  <c r="I1625" i="19"/>
  <c r="I1626" i="19"/>
  <c r="I1627" i="19"/>
  <c r="I1628" i="19"/>
  <c r="I1629" i="19"/>
  <c r="I1630" i="19"/>
  <c r="I1631" i="19"/>
  <c r="I1632" i="19"/>
  <c r="I1633" i="19"/>
  <c r="I1634" i="19"/>
  <c r="I1635" i="19"/>
  <c r="I1636" i="19"/>
  <c r="I1637" i="19"/>
  <c r="I1638" i="19"/>
  <c r="I1639" i="19"/>
  <c r="I1640" i="19"/>
  <c r="I1641" i="19"/>
  <c r="I1642" i="19"/>
  <c r="I1643" i="19"/>
  <c r="I1644" i="19"/>
  <c r="I1645" i="19"/>
  <c r="I1646" i="19"/>
  <c r="I1647" i="19"/>
  <c r="I1648" i="19"/>
  <c r="I1649" i="19"/>
  <c r="I1650" i="19"/>
  <c r="I1651" i="19"/>
  <c r="I1652" i="19"/>
  <c r="I1653" i="19"/>
  <c r="I1654" i="19"/>
  <c r="I1655" i="19"/>
  <c r="I1656" i="19"/>
  <c r="I1657" i="19"/>
  <c r="I1658" i="19"/>
  <c r="I1659" i="19"/>
  <c r="I1660" i="19"/>
  <c r="I1661" i="19"/>
  <c r="I1662" i="19"/>
  <c r="I1663" i="19"/>
  <c r="I1664" i="19"/>
  <c r="I1665" i="19"/>
  <c r="I1666" i="19"/>
  <c r="I1667" i="19"/>
  <c r="I1668" i="19"/>
  <c r="I1669" i="19"/>
  <c r="I1670" i="19"/>
  <c r="I1671" i="19"/>
  <c r="I1672" i="19"/>
  <c r="I1673" i="19"/>
  <c r="I1674" i="19"/>
  <c r="I1675" i="19"/>
  <c r="I1676" i="19"/>
  <c r="I1677" i="19"/>
  <c r="I1678" i="19"/>
  <c r="I1679" i="19"/>
  <c r="I1680" i="19"/>
  <c r="I1681" i="19"/>
  <c r="I1682" i="19"/>
  <c r="I1683" i="19"/>
  <c r="I1684" i="19"/>
  <c r="I1685" i="19"/>
  <c r="I1686" i="19"/>
  <c r="I1687" i="19"/>
  <c r="I1688" i="19"/>
  <c r="I1689" i="19"/>
  <c r="I1690" i="19"/>
  <c r="I1691" i="19"/>
  <c r="I1692" i="19"/>
  <c r="I1693" i="19"/>
  <c r="I1694" i="19"/>
  <c r="I1695" i="19"/>
  <c r="I1696" i="19"/>
  <c r="I1697" i="19"/>
  <c r="I1698" i="19"/>
  <c r="I1699" i="19"/>
  <c r="I1700" i="19"/>
  <c r="I1701" i="19"/>
  <c r="I1702" i="19"/>
  <c r="I1703" i="19"/>
  <c r="I1704" i="19"/>
  <c r="I1705" i="19"/>
  <c r="I1706" i="19"/>
  <c r="I1707" i="19"/>
  <c r="I1708" i="19"/>
  <c r="I1709" i="19"/>
  <c r="I1710" i="19"/>
  <c r="I1711" i="19"/>
  <c r="I1712" i="19"/>
  <c r="I1713" i="19"/>
  <c r="I1714" i="19"/>
  <c r="I1715" i="19"/>
  <c r="I1716" i="19"/>
  <c r="I1717" i="19"/>
  <c r="I1718" i="19"/>
  <c r="I1719" i="19"/>
  <c r="I1720" i="19"/>
  <c r="I1721" i="19"/>
  <c r="I1722" i="19"/>
  <c r="I1723" i="19"/>
  <c r="I1724" i="19"/>
  <c r="I1725" i="19"/>
  <c r="I1726" i="19"/>
  <c r="I1727" i="19"/>
  <c r="I1728" i="19"/>
  <c r="I1729" i="19"/>
  <c r="I1730" i="19"/>
  <c r="I1731" i="19"/>
  <c r="I1732" i="19"/>
  <c r="I1733" i="19"/>
  <c r="I1734" i="19"/>
  <c r="I1735" i="19"/>
  <c r="I1736" i="19"/>
  <c r="I1737" i="19"/>
  <c r="I1738" i="19"/>
  <c r="I1739" i="19"/>
  <c r="I1740" i="19"/>
  <c r="I1741" i="19"/>
  <c r="I1742" i="19"/>
  <c r="I1743" i="19"/>
  <c r="I1744" i="19"/>
  <c r="I1745" i="19"/>
  <c r="I1746" i="19"/>
  <c r="I1747" i="19"/>
  <c r="I1748" i="19"/>
  <c r="I1749" i="19"/>
  <c r="I1750" i="19"/>
  <c r="I1751" i="19"/>
  <c r="I1752" i="19"/>
  <c r="I1753" i="19"/>
  <c r="I1754" i="19"/>
  <c r="I1755" i="19"/>
  <c r="I1756" i="19"/>
  <c r="I1757" i="19"/>
  <c r="I1758" i="19"/>
  <c r="I1759" i="19"/>
  <c r="I1760" i="19"/>
  <c r="I1761" i="19"/>
  <c r="I1762" i="19"/>
  <c r="I1763" i="19"/>
  <c r="I1764" i="19"/>
  <c r="I1765" i="19"/>
  <c r="I1766" i="19"/>
  <c r="I1767" i="19"/>
  <c r="I1768" i="19"/>
  <c r="I1769" i="19"/>
  <c r="I1770" i="19"/>
  <c r="I1771" i="19"/>
  <c r="I1772" i="19"/>
  <c r="I1773" i="19"/>
  <c r="I1774" i="19"/>
  <c r="I1775" i="19"/>
  <c r="I1776" i="19"/>
  <c r="I1777" i="19"/>
  <c r="I1778" i="19"/>
  <c r="I1779" i="19"/>
  <c r="I1780" i="19"/>
  <c r="I1781" i="19"/>
  <c r="I1782" i="19"/>
  <c r="I1783" i="19"/>
  <c r="I1784" i="19"/>
  <c r="I1785" i="19"/>
  <c r="I1786" i="19"/>
  <c r="I1787" i="19"/>
  <c r="I1788" i="19"/>
  <c r="I1789" i="19"/>
  <c r="I1790" i="19"/>
  <c r="I1791" i="19"/>
  <c r="I1792" i="19"/>
  <c r="I1793" i="19"/>
  <c r="I1794" i="19"/>
  <c r="I1795" i="19"/>
  <c r="I1796" i="19"/>
  <c r="I1797" i="19"/>
  <c r="I1798" i="19"/>
  <c r="I1799" i="19"/>
  <c r="I1800" i="19"/>
  <c r="I1801" i="19"/>
  <c r="I1802" i="19"/>
  <c r="I1803" i="19"/>
  <c r="I1804" i="19"/>
  <c r="I1805" i="19"/>
  <c r="I1806" i="19"/>
  <c r="I1807" i="19"/>
  <c r="I1808" i="19"/>
  <c r="I1809" i="19"/>
  <c r="I1810" i="19"/>
  <c r="I1811" i="19"/>
  <c r="I1812" i="19"/>
  <c r="I1813" i="19"/>
  <c r="I1814" i="19"/>
  <c r="I1815" i="19"/>
  <c r="I1816" i="19"/>
  <c r="I1817" i="19"/>
  <c r="I1818" i="19"/>
  <c r="I1819" i="19"/>
  <c r="I1820" i="19"/>
  <c r="I1821" i="19"/>
  <c r="I1822" i="19"/>
  <c r="I1823" i="19"/>
  <c r="I1824" i="19"/>
  <c r="I1825" i="19"/>
  <c r="I1826" i="19"/>
  <c r="I1827" i="19"/>
  <c r="I1828" i="19"/>
  <c r="I1829" i="19"/>
  <c r="I1830" i="19"/>
  <c r="I1831" i="19"/>
  <c r="I1832" i="19"/>
  <c r="I1833" i="19"/>
  <c r="I1834" i="19"/>
  <c r="I1835" i="19"/>
  <c r="I1836" i="19"/>
  <c r="I1837" i="19"/>
  <c r="I1838" i="19"/>
  <c r="I1839" i="19"/>
  <c r="I1840" i="19"/>
  <c r="I1841" i="19"/>
  <c r="I1842" i="19"/>
  <c r="I1843" i="19"/>
  <c r="I1844" i="19"/>
  <c r="I1845" i="19"/>
  <c r="I1846" i="19"/>
  <c r="I1847" i="19"/>
  <c r="I1848" i="19"/>
  <c r="I1849" i="19"/>
  <c r="I1850" i="19"/>
  <c r="I1851" i="19"/>
  <c r="I1852" i="19"/>
  <c r="I1853" i="19"/>
  <c r="I1854" i="19"/>
  <c r="I1855" i="19"/>
  <c r="I1856" i="19"/>
  <c r="I1857" i="19"/>
  <c r="I1858" i="19"/>
  <c r="I1859" i="19"/>
  <c r="I1860" i="19"/>
  <c r="I1861" i="19"/>
  <c r="I1862" i="19"/>
  <c r="I1863" i="19"/>
  <c r="I1864" i="19"/>
  <c r="I1865" i="19"/>
  <c r="I1866" i="19"/>
  <c r="I1867" i="19"/>
  <c r="I1868" i="19"/>
  <c r="I1869" i="19"/>
  <c r="I1870" i="19"/>
  <c r="I1871" i="19"/>
  <c r="I1872" i="19"/>
  <c r="I1873" i="19"/>
  <c r="I1874" i="19"/>
  <c r="I1875" i="19"/>
  <c r="I1876" i="19"/>
  <c r="I1877" i="19"/>
  <c r="I1878" i="19"/>
  <c r="I1879" i="19"/>
  <c r="I1880" i="19"/>
  <c r="I1881" i="19"/>
  <c r="I1882" i="19"/>
  <c r="I1883" i="19"/>
  <c r="I1884" i="19"/>
  <c r="I1885" i="19"/>
  <c r="I1886" i="19"/>
  <c r="I1887" i="19"/>
  <c r="I1888" i="19"/>
  <c r="I1889" i="19"/>
  <c r="I1890" i="19"/>
  <c r="I1891" i="19"/>
  <c r="I1892" i="19"/>
  <c r="I1893" i="19"/>
  <c r="I1894" i="19"/>
  <c r="I1895" i="19"/>
  <c r="I1896" i="19"/>
  <c r="I1897" i="19"/>
  <c r="I1898" i="19"/>
  <c r="I1899" i="19"/>
  <c r="I1900" i="19"/>
  <c r="I1901" i="19"/>
  <c r="I1902" i="19"/>
  <c r="I1903" i="19"/>
  <c r="I1904" i="19"/>
  <c r="I1905" i="19"/>
  <c r="I1906" i="19"/>
  <c r="I1907" i="19"/>
  <c r="I1908" i="19"/>
  <c r="I1909" i="19"/>
  <c r="I1910" i="19"/>
  <c r="I1911" i="19"/>
  <c r="I1912" i="19"/>
  <c r="I1913" i="19"/>
  <c r="I1914" i="19"/>
  <c r="I1915" i="19"/>
  <c r="I1916" i="19"/>
  <c r="I1917" i="19"/>
  <c r="I1918" i="19"/>
  <c r="I1919" i="19"/>
  <c r="I1920" i="19"/>
  <c r="I1921" i="19"/>
  <c r="I1922" i="19"/>
  <c r="I1923" i="19"/>
  <c r="I1924" i="19"/>
  <c r="I1925" i="19"/>
  <c r="I1926" i="19"/>
  <c r="I1927" i="19"/>
  <c r="I1928" i="19"/>
  <c r="I1929" i="19"/>
  <c r="I1930" i="19"/>
  <c r="I1931" i="19"/>
  <c r="I1932" i="19"/>
  <c r="I1933" i="19"/>
  <c r="I1934" i="19"/>
  <c r="I1935" i="19"/>
  <c r="I1936" i="19"/>
  <c r="I1937" i="19"/>
  <c r="I1938" i="19"/>
  <c r="I1939" i="19"/>
  <c r="I1940" i="19"/>
  <c r="I1941" i="19"/>
  <c r="I1942" i="19"/>
  <c r="I1943" i="19"/>
  <c r="I1944" i="19"/>
  <c r="I1945" i="19"/>
  <c r="I1946" i="19"/>
  <c r="I1947" i="19"/>
  <c r="I1948" i="19"/>
  <c r="I1949" i="19"/>
  <c r="I1950" i="19"/>
  <c r="I1951" i="19"/>
  <c r="I1952" i="19"/>
  <c r="I1953" i="19"/>
  <c r="I1954" i="19"/>
  <c r="I1955" i="19"/>
  <c r="I1956" i="19"/>
  <c r="I1957" i="19"/>
  <c r="I1958" i="19"/>
  <c r="I1959" i="19"/>
  <c r="I1960" i="19"/>
  <c r="I1961" i="19"/>
  <c r="I1962" i="19"/>
  <c r="I1963" i="19"/>
  <c r="I1964" i="19"/>
  <c r="I1965" i="19"/>
  <c r="I1966" i="19"/>
  <c r="I1967" i="19"/>
  <c r="I1968" i="19"/>
  <c r="I1969" i="19"/>
  <c r="I1970" i="19"/>
  <c r="I1971" i="19"/>
  <c r="I1972" i="19"/>
  <c r="I1973" i="19"/>
  <c r="I1974" i="19"/>
  <c r="I1975" i="19"/>
  <c r="I1976" i="19"/>
  <c r="I1977" i="19"/>
  <c r="I1978" i="19"/>
  <c r="I1979" i="19"/>
  <c r="I1980" i="19"/>
  <c r="I1981" i="19"/>
  <c r="I1982" i="19"/>
  <c r="I1983" i="19"/>
  <c r="I1984" i="19"/>
  <c r="I1985" i="19"/>
  <c r="I1986" i="19"/>
  <c r="I1987" i="19"/>
  <c r="I1988" i="19"/>
  <c r="I1989" i="19"/>
  <c r="I1990" i="19"/>
  <c r="I1991" i="19"/>
  <c r="I1992" i="19"/>
  <c r="I1993" i="19"/>
  <c r="I1994" i="19"/>
  <c r="I1995" i="19"/>
  <c r="I1996" i="19"/>
  <c r="I1997" i="19"/>
  <c r="I1998" i="19"/>
  <c r="I1999" i="19"/>
  <c r="I2000" i="19"/>
  <c r="I2001" i="19"/>
  <c r="I2002" i="19"/>
  <c r="I2003" i="19"/>
  <c r="I2004" i="19"/>
  <c r="I2005" i="19"/>
  <c r="I2006" i="19"/>
  <c r="I2007" i="19"/>
  <c r="I2008" i="19"/>
  <c r="I2009" i="19"/>
  <c r="I2010" i="19"/>
  <c r="I2011" i="19"/>
  <c r="I2012" i="19"/>
  <c r="I2013" i="19"/>
  <c r="I2014" i="19"/>
  <c r="I2015" i="19"/>
  <c r="I2016" i="19"/>
  <c r="I2017" i="19"/>
  <c r="I2018" i="19"/>
  <c r="I2019" i="19"/>
  <c r="I2020" i="19"/>
  <c r="I2021" i="19"/>
  <c r="I2022" i="19"/>
  <c r="I2023" i="19"/>
  <c r="I2024" i="19"/>
  <c r="I2025" i="19"/>
  <c r="I2026" i="19"/>
  <c r="I2027" i="19"/>
  <c r="I2028" i="19"/>
  <c r="I2029" i="19"/>
  <c r="I2030" i="19"/>
  <c r="I2031" i="19"/>
  <c r="I2032" i="19"/>
  <c r="I2033" i="19"/>
  <c r="I2034" i="19"/>
  <c r="I2035" i="19"/>
  <c r="I2036" i="19"/>
  <c r="I2037" i="19"/>
  <c r="I2038" i="19"/>
  <c r="I2039" i="19"/>
  <c r="I2040" i="19"/>
  <c r="I2041" i="19"/>
  <c r="I2042" i="19"/>
  <c r="I2043" i="19"/>
  <c r="I2044" i="19"/>
  <c r="I2045" i="19"/>
  <c r="I2046" i="19"/>
  <c r="I2047" i="19"/>
  <c r="I2048" i="19"/>
  <c r="I2049" i="19"/>
  <c r="I2050" i="19"/>
  <c r="I2051" i="19"/>
  <c r="I2052" i="19"/>
  <c r="I2053" i="19"/>
  <c r="I2054" i="19"/>
  <c r="I2055" i="19"/>
  <c r="I2056" i="19"/>
  <c r="I2057" i="19"/>
  <c r="I2058" i="19"/>
  <c r="I2059" i="19"/>
  <c r="I2060" i="19"/>
  <c r="I2061" i="19"/>
  <c r="I2062" i="19"/>
  <c r="I2063" i="19"/>
  <c r="I2064" i="19"/>
  <c r="I2065" i="19"/>
  <c r="I2066" i="19"/>
  <c r="I2067" i="19"/>
  <c r="I2068" i="19"/>
  <c r="I2069" i="19"/>
  <c r="I2070" i="19"/>
  <c r="I2071" i="19"/>
  <c r="I2072" i="19"/>
  <c r="I2073" i="19"/>
  <c r="I2074" i="19"/>
  <c r="I2075" i="19"/>
  <c r="I2076" i="19"/>
  <c r="I2077" i="19"/>
  <c r="I2078" i="19"/>
  <c r="I2079" i="19"/>
  <c r="I2080" i="19"/>
  <c r="I2081" i="19"/>
  <c r="I2082" i="19"/>
  <c r="I2083" i="19"/>
  <c r="I2084" i="19"/>
  <c r="I2085" i="19"/>
  <c r="I2086" i="19"/>
  <c r="I2087" i="19"/>
  <c r="I2088" i="19"/>
  <c r="I2089" i="19"/>
  <c r="I2090" i="19"/>
  <c r="I2091" i="19"/>
  <c r="I2092" i="19"/>
  <c r="I2093" i="19"/>
  <c r="I2094" i="19"/>
  <c r="I2095" i="19"/>
  <c r="I2096" i="19"/>
  <c r="I2097" i="19"/>
  <c r="I2098" i="19"/>
  <c r="I2099" i="19"/>
  <c r="I2100" i="19"/>
  <c r="I2101" i="19"/>
  <c r="I2102" i="19"/>
  <c r="I2103" i="19"/>
  <c r="I2104" i="19"/>
  <c r="I2105" i="19"/>
  <c r="I2106" i="19"/>
  <c r="I2107" i="19"/>
  <c r="I2108" i="19"/>
  <c r="I2109" i="19"/>
  <c r="I2110" i="19"/>
  <c r="I2111" i="19"/>
  <c r="I2112" i="19"/>
  <c r="I2113" i="19"/>
  <c r="I2114" i="19"/>
  <c r="I2115" i="19"/>
  <c r="I2116" i="19"/>
  <c r="I2117" i="19"/>
  <c r="I2118" i="19"/>
  <c r="I2119" i="19"/>
  <c r="I2120" i="19"/>
  <c r="I2121" i="19"/>
  <c r="I2122" i="19"/>
  <c r="I2123" i="19"/>
  <c r="I2124" i="19"/>
  <c r="I2125" i="19"/>
  <c r="I2126" i="19"/>
  <c r="I2127" i="19"/>
  <c r="I2128" i="19"/>
  <c r="I2129" i="19"/>
  <c r="I2130" i="19"/>
  <c r="I2131" i="19"/>
  <c r="I2132" i="19"/>
  <c r="I2133" i="19"/>
  <c r="I2134" i="19"/>
  <c r="I2135" i="19"/>
  <c r="I2136" i="19"/>
  <c r="I2137" i="19"/>
  <c r="I2138" i="19"/>
  <c r="I2139" i="19"/>
  <c r="I2140" i="19"/>
  <c r="I2141" i="19"/>
  <c r="I2142" i="19"/>
  <c r="I2143" i="19"/>
  <c r="I2144" i="19"/>
  <c r="I2145" i="19"/>
  <c r="I2146" i="19"/>
  <c r="I2147" i="19"/>
  <c r="I2148" i="19"/>
  <c r="I2149" i="19"/>
  <c r="I2150" i="19"/>
  <c r="I2151" i="19"/>
  <c r="I2152" i="19"/>
  <c r="I2153" i="19"/>
  <c r="I2154" i="19"/>
  <c r="I2155" i="19"/>
  <c r="I2156" i="19"/>
  <c r="I2157" i="19"/>
  <c r="I2158" i="19"/>
  <c r="I2159" i="19"/>
  <c r="I2160" i="19"/>
  <c r="I2161" i="19"/>
  <c r="I2162" i="19"/>
  <c r="I2163" i="19"/>
  <c r="I2164" i="19"/>
  <c r="I2165" i="19"/>
  <c r="I2166" i="19"/>
  <c r="I2167" i="19"/>
  <c r="I2168" i="19"/>
  <c r="I2169" i="19"/>
  <c r="I2170" i="19"/>
  <c r="I2171" i="19"/>
  <c r="I2172" i="19"/>
  <c r="I2173" i="19"/>
  <c r="I2174" i="19"/>
  <c r="I2175" i="19"/>
  <c r="I2176" i="19"/>
  <c r="I2177" i="19"/>
  <c r="I2178" i="19"/>
  <c r="I2179" i="19"/>
  <c r="I2180" i="19"/>
  <c r="I2181" i="19"/>
  <c r="I2182" i="19"/>
  <c r="I2183" i="19"/>
  <c r="I2184" i="19"/>
  <c r="I2185" i="19"/>
  <c r="I2186" i="19"/>
  <c r="I2187" i="19"/>
  <c r="I2188" i="19"/>
  <c r="I2189" i="19"/>
  <c r="I2190" i="19"/>
  <c r="I2191" i="19"/>
  <c r="I2192" i="19"/>
  <c r="I2193" i="19"/>
  <c r="I2194" i="19"/>
  <c r="I2195" i="19"/>
  <c r="I2196" i="19"/>
  <c r="I2197" i="19"/>
  <c r="I2198" i="19"/>
  <c r="I2199" i="19"/>
  <c r="I2200" i="19"/>
  <c r="I2201" i="19"/>
  <c r="I2202" i="19"/>
  <c r="I2203" i="19"/>
  <c r="I2204" i="19"/>
  <c r="I2205" i="19"/>
  <c r="I2206" i="19"/>
  <c r="I2207" i="19"/>
  <c r="I2208" i="19"/>
  <c r="I2209" i="19"/>
  <c r="I2210" i="19"/>
  <c r="I2211" i="19"/>
  <c r="I2212" i="19"/>
  <c r="I2213" i="19"/>
  <c r="I2214" i="19"/>
  <c r="I2215" i="19"/>
  <c r="I2216" i="19"/>
  <c r="I2217" i="19"/>
  <c r="I2218" i="19"/>
  <c r="I2219" i="19"/>
  <c r="I2220" i="19"/>
  <c r="I2221" i="19"/>
  <c r="I2222" i="19"/>
  <c r="I2223" i="19"/>
  <c r="I2224" i="19"/>
  <c r="I2225" i="19"/>
  <c r="I2226" i="19"/>
  <c r="I2227" i="19"/>
  <c r="I2228" i="19"/>
  <c r="I2229" i="19"/>
  <c r="I2230" i="19"/>
  <c r="I2231" i="19"/>
  <c r="I2232" i="19"/>
  <c r="I2233" i="19"/>
  <c r="I2234" i="19"/>
  <c r="I2235" i="19"/>
  <c r="I2236" i="19"/>
  <c r="I2237" i="19"/>
  <c r="I2238" i="19"/>
  <c r="I2239" i="19"/>
  <c r="I2240" i="19"/>
  <c r="I2241" i="19"/>
  <c r="I2242" i="19"/>
  <c r="I2243" i="19"/>
  <c r="I2244" i="19"/>
  <c r="I2245" i="19"/>
  <c r="I2246" i="19"/>
  <c r="I2247" i="19"/>
  <c r="I2248" i="19"/>
  <c r="I2249" i="19"/>
  <c r="I2250" i="19"/>
  <c r="I2251" i="19"/>
  <c r="I2252" i="19"/>
  <c r="I2253" i="19"/>
  <c r="I2254" i="19"/>
  <c r="I2255" i="19"/>
  <c r="I2256" i="19"/>
  <c r="I2257" i="19"/>
  <c r="I2258" i="19"/>
  <c r="I2259" i="19"/>
  <c r="I2260" i="19"/>
  <c r="I2261" i="19"/>
  <c r="I2262" i="19"/>
  <c r="I2263" i="19"/>
  <c r="I2264" i="19"/>
  <c r="I2265" i="19"/>
  <c r="I2266" i="19"/>
  <c r="I2267" i="19"/>
  <c r="I2268" i="19"/>
  <c r="I2269" i="19"/>
  <c r="I2270" i="19"/>
  <c r="I2271" i="19"/>
  <c r="I2272" i="19"/>
  <c r="I2273" i="19"/>
  <c r="I2274" i="19"/>
  <c r="I2275" i="19"/>
  <c r="I2276" i="19"/>
  <c r="I2277" i="19"/>
  <c r="I2278" i="19"/>
  <c r="I2279" i="19"/>
  <c r="I2280" i="19"/>
  <c r="I2281" i="19"/>
  <c r="I2282" i="19"/>
  <c r="I2283" i="19"/>
  <c r="I2284" i="19"/>
  <c r="I2285" i="19"/>
  <c r="I2286" i="19"/>
  <c r="I2287" i="19"/>
  <c r="I2288" i="19"/>
  <c r="I2289" i="19"/>
  <c r="I2290" i="19"/>
  <c r="I2291" i="19"/>
  <c r="I2292" i="19"/>
  <c r="I2293" i="19"/>
  <c r="I2294" i="19"/>
  <c r="I2295" i="19"/>
  <c r="I2296" i="19"/>
  <c r="I2297" i="19"/>
  <c r="I2298" i="19"/>
  <c r="I2299" i="19"/>
  <c r="I2300" i="19"/>
  <c r="I2301" i="19"/>
  <c r="I2302" i="19"/>
  <c r="I2303" i="19"/>
  <c r="I2304" i="19"/>
  <c r="I2305" i="19"/>
  <c r="I2306" i="19"/>
  <c r="I2307" i="19"/>
  <c r="I2308" i="19"/>
  <c r="I2309" i="19"/>
  <c r="I2310" i="19"/>
  <c r="I2311" i="19"/>
  <c r="I2312" i="19"/>
  <c r="I2313" i="19"/>
  <c r="I2314" i="19"/>
  <c r="I2315" i="19"/>
  <c r="I2316" i="19"/>
  <c r="I2317" i="19"/>
  <c r="I2318" i="19"/>
  <c r="I2319" i="19"/>
  <c r="I2320" i="19"/>
  <c r="I2321" i="19"/>
  <c r="I2322" i="19"/>
  <c r="I2323" i="19"/>
  <c r="I2324" i="19"/>
  <c r="I2325" i="19"/>
  <c r="I2326" i="19"/>
  <c r="I2327" i="19"/>
  <c r="I2328" i="19"/>
  <c r="I2329" i="19"/>
  <c r="I2330" i="19"/>
  <c r="I2331" i="19"/>
  <c r="I2332" i="19"/>
  <c r="I2333" i="19"/>
  <c r="I2334" i="19"/>
  <c r="I2335" i="19"/>
  <c r="I2336" i="19"/>
  <c r="I2337" i="19"/>
  <c r="I2338" i="19"/>
  <c r="I2339" i="19"/>
  <c r="I2340" i="19"/>
  <c r="I2341" i="19"/>
  <c r="I2342" i="19"/>
  <c r="I2343" i="19"/>
  <c r="I2344" i="19"/>
  <c r="I2345" i="19"/>
  <c r="I2346" i="19"/>
  <c r="I2347" i="19"/>
  <c r="I2348" i="19"/>
  <c r="I2349" i="19"/>
  <c r="I2350" i="19"/>
  <c r="I2351" i="19"/>
  <c r="I2352" i="19"/>
  <c r="I2353" i="19"/>
  <c r="I2354" i="19"/>
  <c r="I2355" i="19"/>
  <c r="I2356" i="19"/>
  <c r="I2357" i="19"/>
  <c r="I2358" i="19"/>
  <c r="I2359" i="19"/>
  <c r="I2360" i="19"/>
  <c r="I2361" i="19"/>
  <c r="I2362" i="19"/>
  <c r="I2363" i="19"/>
  <c r="I2364" i="19"/>
  <c r="I2365" i="19"/>
  <c r="I2366" i="19"/>
  <c r="I2367" i="19"/>
  <c r="I2368" i="19"/>
  <c r="I2369" i="19"/>
  <c r="I2370" i="19"/>
  <c r="I2371" i="19"/>
  <c r="I2372" i="19"/>
  <c r="I2373" i="19"/>
  <c r="I2374" i="19"/>
  <c r="I2375" i="19"/>
  <c r="I2376" i="19"/>
  <c r="I2377" i="19"/>
  <c r="I2378" i="19"/>
  <c r="I2379" i="19"/>
  <c r="I2380" i="19"/>
  <c r="I2381" i="19"/>
  <c r="I2382" i="19"/>
  <c r="I2383" i="19"/>
  <c r="I2384" i="19"/>
  <c r="I2385" i="19"/>
  <c r="I2386" i="19"/>
  <c r="I2387" i="19"/>
  <c r="I2388" i="19"/>
  <c r="I2389" i="19"/>
  <c r="I2390" i="19"/>
  <c r="I2391" i="19"/>
  <c r="I2392" i="19"/>
  <c r="I2393" i="19"/>
  <c r="I2394" i="19"/>
  <c r="I2395" i="19"/>
  <c r="I2396" i="19"/>
  <c r="I2397" i="19"/>
  <c r="I2398" i="19"/>
  <c r="I2399" i="19"/>
  <c r="I2400" i="19"/>
  <c r="I2401" i="19"/>
  <c r="I2402" i="19"/>
  <c r="I2403" i="19"/>
  <c r="I2404" i="19"/>
  <c r="I2405" i="19"/>
  <c r="I2406" i="19"/>
  <c r="I2407" i="19"/>
  <c r="I2408" i="19"/>
  <c r="I2409" i="19"/>
  <c r="I2410" i="19"/>
  <c r="I2411" i="19"/>
  <c r="I2412" i="19"/>
  <c r="I2413" i="19"/>
  <c r="I2414" i="19"/>
  <c r="I2415" i="19"/>
  <c r="I2416" i="19"/>
  <c r="I2417" i="19"/>
  <c r="I2418" i="19"/>
  <c r="I2419" i="19"/>
  <c r="I2420" i="19"/>
  <c r="I2421" i="19"/>
  <c r="I2422" i="19"/>
  <c r="I2423" i="19"/>
  <c r="I2424" i="19"/>
  <c r="I2425" i="19"/>
  <c r="I2426" i="19"/>
  <c r="I2427" i="19"/>
  <c r="I2428" i="19"/>
  <c r="I2429" i="19"/>
  <c r="I2430" i="19"/>
  <c r="I2431" i="19"/>
  <c r="I2432" i="19"/>
  <c r="I2433" i="19"/>
  <c r="I2434" i="19"/>
  <c r="I2435" i="19"/>
  <c r="I2436" i="19"/>
  <c r="I2437" i="19"/>
  <c r="I2438" i="19"/>
  <c r="I2439" i="19"/>
  <c r="I2440" i="19"/>
  <c r="I2441" i="19"/>
  <c r="I2442" i="19"/>
  <c r="I2443" i="19"/>
  <c r="I2444" i="19"/>
  <c r="I2445" i="19"/>
  <c r="I2446" i="19"/>
  <c r="I2447" i="19"/>
  <c r="I2448" i="19"/>
  <c r="I2449" i="19"/>
  <c r="I2450" i="19"/>
  <c r="I2451" i="19"/>
  <c r="I2452" i="19"/>
  <c r="I2453" i="19"/>
  <c r="I2454" i="19"/>
  <c r="I2455" i="19"/>
  <c r="I2456" i="19"/>
  <c r="I2457" i="19"/>
  <c r="I2458" i="19"/>
  <c r="I2459" i="19"/>
  <c r="I2460" i="19"/>
  <c r="I2461" i="19"/>
  <c r="I2462" i="19"/>
  <c r="I2463" i="19"/>
  <c r="I2464" i="19"/>
  <c r="I2465" i="19"/>
  <c r="I2466" i="19"/>
  <c r="I2467" i="19"/>
  <c r="I2468" i="19"/>
  <c r="I2469" i="19"/>
  <c r="I2470" i="19"/>
  <c r="I2471" i="19"/>
  <c r="I2472" i="19"/>
  <c r="I2473" i="19"/>
  <c r="I2474" i="19"/>
  <c r="I2475" i="19"/>
  <c r="I2476" i="19"/>
  <c r="I2477" i="19"/>
  <c r="I2478" i="19"/>
  <c r="I2479" i="19"/>
  <c r="I2480" i="19"/>
  <c r="I2481" i="19"/>
  <c r="I2482" i="19"/>
  <c r="I2483" i="19"/>
  <c r="I2484" i="19"/>
  <c r="I2485" i="19"/>
  <c r="I2486" i="19"/>
  <c r="I2487" i="19"/>
  <c r="I2488" i="19"/>
  <c r="I2489" i="19"/>
  <c r="I2490" i="19"/>
  <c r="I2491" i="19"/>
  <c r="I2492" i="19"/>
  <c r="I2493" i="19"/>
  <c r="I2494" i="19"/>
  <c r="I2495" i="19"/>
  <c r="I2496" i="19"/>
  <c r="I2497" i="19"/>
  <c r="I2498" i="19"/>
  <c r="I2499" i="19"/>
  <c r="I2500" i="19"/>
  <c r="I2501" i="19"/>
  <c r="I2502" i="19"/>
  <c r="I2503" i="19"/>
  <c r="I2504" i="19"/>
  <c r="I2505" i="19"/>
  <c r="I2506" i="19"/>
  <c r="I2507" i="19"/>
  <c r="I2508" i="19"/>
  <c r="I2509" i="19"/>
  <c r="I2510" i="19"/>
  <c r="I2511" i="19"/>
  <c r="I2512" i="19"/>
  <c r="I2513" i="19"/>
  <c r="I2514" i="19"/>
  <c r="I2515" i="19"/>
  <c r="I2516" i="19"/>
  <c r="I2517" i="19"/>
  <c r="I2518" i="19"/>
  <c r="I2519" i="19"/>
  <c r="I2520" i="19"/>
  <c r="I2521" i="19"/>
  <c r="I2522" i="19"/>
  <c r="I2523" i="19"/>
  <c r="I2524" i="19"/>
  <c r="I2525" i="19"/>
  <c r="I2526" i="19"/>
  <c r="I2527" i="19"/>
  <c r="I2528" i="19"/>
  <c r="I2529" i="19"/>
  <c r="I2530" i="19"/>
  <c r="I2531" i="19"/>
  <c r="I2532" i="19"/>
  <c r="I2533" i="19"/>
  <c r="I2534" i="19"/>
  <c r="I2535" i="19"/>
  <c r="I2536" i="19"/>
  <c r="I2537" i="19"/>
  <c r="I2538" i="19"/>
  <c r="I2539" i="19"/>
  <c r="I2540" i="19"/>
  <c r="I2541" i="19"/>
  <c r="I2542" i="19"/>
  <c r="I2543" i="19"/>
  <c r="I2544" i="19"/>
  <c r="I2545" i="19"/>
  <c r="I2546" i="19"/>
  <c r="I2547" i="19"/>
  <c r="I2548" i="19"/>
  <c r="I2549" i="19"/>
  <c r="I2550" i="19"/>
  <c r="I2551" i="19"/>
  <c r="I2552" i="19"/>
  <c r="I2553" i="19"/>
  <c r="I2554" i="19"/>
  <c r="I2555" i="19"/>
  <c r="I2556" i="19"/>
  <c r="I2557" i="19"/>
  <c r="I2558" i="19"/>
  <c r="I2559" i="19"/>
  <c r="I2560" i="19"/>
  <c r="I2561" i="19"/>
  <c r="I2562" i="19"/>
  <c r="I2563" i="19"/>
  <c r="I2564" i="19"/>
  <c r="I2565" i="19"/>
  <c r="I2566" i="19"/>
  <c r="I2567" i="19"/>
  <c r="I2568" i="19"/>
  <c r="I2569" i="19"/>
  <c r="I2570" i="19"/>
  <c r="I2571" i="19"/>
  <c r="I2572" i="19"/>
  <c r="I2573" i="19"/>
  <c r="I2574" i="19"/>
  <c r="I2575" i="19"/>
  <c r="I2576" i="19"/>
  <c r="I2577" i="19"/>
  <c r="I2578" i="19"/>
  <c r="I2579" i="19"/>
  <c r="I2580" i="19"/>
  <c r="I2581" i="19"/>
  <c r="I2582" i="19"/>
  <c r="I2583" i="19"/>
  <c r="I2584" i="19"/>
  <c r="I2585" i="19"/>
  <c r="I2586" i="19"/>
  <c r="I2587" i="19"/>
  <c r="I2588" i="19"/>
  <c r="I2589" i="19"/>
  <c r="I2590" i="19"/>
  <c r="I2591" i="19"/>
  <c r="I2592" i="19"/>
  <c r="I2593" i="19"/>
  <c r="I2594" i="19"/>
  <c r="I2595" i="19"/>
  <c r="I2596" i="19"/>
  <c r="I2597" i="19"/>
  <c r="I2598" i="19"/>
  <c r="I2599" i="19"/>
  <c r="I2600" i="19"/>
  <c r="I2601" i="19"/>
  <c r="I2602" i="19"/>
  <c r="I2603" i="19"/>
  <c r="I2604" i="19"/>
  <c r="I2605" i="19"/>
  <c r="I2606" i="19"/>
  <c r="I2607" i="19"/>
  <c r="I2608" i="19"/>
  <c r="I2609" i="19"/>
  <c r="I2610" i="19"/>
  <c r="I2611" i="19"/>
  <c r="I2612" i="19"/>
  <c r="I2613" i="19"/>
  <c r="I2614" i="19"/>
  <c r="I2615" i="19"/>
  <c r="I2616" i="19"/>
  <c r="I2617" i="19"/>
  <c r="I2618" i="19"/>
  <c r="I2619" i="19"/>
  <c r="I2620" i="19"/>
  <c r="I2621" i="19"/>
  <c r="I2622" i="19"/>
  <c r="I2623" i="19"/>
  <c r="I2624" i="19"/>
  <c r="I2625" i="19"/>
  <c r="I2626" i="19"/>
  <c r="I2627" i="19"/>
  <c r="I2628" i="19"/>
  <c r="I2629" i="19"/>
  <c r="I2630" i="19"/>
  <c r="I2631" i="19"/>
  <c r="I2632" i="19"/>
  <c r="I2633" i="19"/>
  <c r="I2634" i="19"/>
  <c r="I2635" i="19"/>
  <c r="I2636" i="19"/>
  <c r="I2637" i="19"/>
  <c r="I2638" i="19"/>
  <c r="I2639" i="19"/>
  <c r="I2640" i="19"/>
  <c r="I2641" i="19"/>
  <c r="I2642" i="19"/>
  <c r="I2643" i="19"/>
  <c r="I2644" i="19"/>
  <c r="I2645" i="19"/>
  <c r="I2646" i="19"/>
  <c r="I2647" i="19"/>
  <c r="I2648" i="19"/>
  <c r="I2649" i="19"/>
  <c r="I2650" i="19"/>
  <c r="I2651" i="19"/>
  <c r="I2652" i="19"/>
  <c r="I2653" i="19"/>
  <c r="I2654" i="19"/>
  <c r="I2655" i="19"/>
  <c r="I2656" i="19"/>
  <c r="I2657" i="19"/>
  <c r="I2658" i="19"/>
  <c r="I2659" i="19"/>
  <c r="I2660" i="19"/>
  <c r="I2661" i="19"/>
  <c r="I2662" i="19"/>
  <c r="I2663" i="19"/>
  <c r="I2664" i="19"/>
  <c r="I2665" i="19"/>
  <c r="I2666" i="19"/>
  <c r="I2667" i="19"/>
  <c r="I2668" i="19"/>
  <c r="I2669" i="19"/>
  <c r="I2670" i="19"/>
  <c r="I2671" i="19"/>
  <c r="I2672" i="19"/>
  <c r="I2673" i="19"/>
  <c r="I2674" i="19"/>
  <c r="I2675" i="19"/>
  <c r="I2676" i="19"/>
  <c r="I2677" i="19"/>
  <c r="I2678" i="19"/>
  <c r="I2679" i="19"/>
  <c r="I2680" i="19"/>
  <c r="I2681" i="19"/>
  <c r="I2682" i="19"/>
  <c r="I2683" i="19"/>
  <c r="I2684" i="19"/>
  <c r="I2685" i="19"/>
  <c r="I2686" i="19"/>
  <c r="I2687" i="19"/>
  <c r="I2688" i="19"/>
  <c r="I2689" i="19"/>
  <c r="I2690" i="19"/>
  <c r="I2691" i="19"/>
  <c r="I2692" i="19"/>
  <c r="I2693" i="19"/>
  <c r="I2694" i="19"/>
  <c r="I2695" i="19"/>
  <c r="I2696" i="19"/>
  <c r="I2697" i="19"/>
  <c r="I2698" i="19"/>
  <c r="I2699" i="19"/>
  <c r="I2700" i="19"/>
  <c r="I2701" i="19"/>
  <c r="I2702" i="19"/>
  <c r="I2703" i="19"/>
  <c r="I2704" i="19"/>
  <c r="I2705" i="19"/>
  <c r="I2706" i="19"/>
  <c r="I2707" i="19"/>
  <c r="I2708" i="19"/>
  <c r="I2709" i="19"/>
  <c r="I2710" i="19"/>
  <c r="I2711" i="19"/>
  <c r="I2712" i="19"/>
  <c r="I2713" i="19"/>
  <c r="I2714" i="19"/>
  <c r="I2715" i="19"/>
  <c r="I2716" i="19"/>
  <c r="I2717" i="19"/>
  <c r="I2718" i="19"/>
  <c r="I2719" i="19"/>
  <c r="I2720" i="19"/>
  <c r="I2721" i="19"/>
  <c r="I2722" i="19"/>
  <c r="I2723" i="19"/>
  <c r="I2724" i="19"/>
  <c r="I2725" i="19"/>
  <c r="I2726" i="19"/>
  <c r="I2727" i="19"/>
  <c r="I2728" i="19"/>
  <c r="I2729" i="19"/>
  <c r="I2730" i="19"/>
  <c r="I2731" i="19"/>
  <c r="I2732" i="19"/>
  <c r="I2733" i="19"/>
  <c r="I2734" i="19"/>
  <c r="I2735" i="19"/>
  <c r="I2736" i="19"/>
  <c r="I2737" i="19"/>
  <c r="I2738" i="19"/>
  <c r="I2739" i="19"/>
  <c r="I2740" i="19"/>
  <c r="I2741" i="19"/>
  <c r="I2742" i="19"/>
  <c r="I2743" i="19"/>
  <c r="I2744" i="19"/>
  <c r="I2745" i="19"/>
  <c r="I2746" i="19"/>
  <c r="I2747" i="19"/>
  <c r="I2748" i="19"/>
  <c r="I2749" i="19"/>
  <c r="I2750" i="19"/>
  <c r="I2751" i="19"/>
  <c r="I2752" i="19"/>
  <c r="I2753" i="19"/>
  <c r="I2754" i="19"/>
  <c r="I2755" i="19"/>
  <c r="I2756" i="19"/>
  <c r="I2757" i="19"/>
  <c r="I2758" i="19"/>
  <c r="I2759" i="19"/>
  <c r="I2760" i="19"/>
  <c r="I2761" i="19"/>
  <c r="I2762" i="19"/>
  <c r="I2763" i="19"/>
  <c r="I2764" i="19"/>
  <c r="I2765" i="19"/>
  <c r="I2766" i="19"/>
  <c r="I2767" i="19"/>
  <c r="I2768" i="19"/>
  <c r="I2769" i="19"/>
  <c r="I2770" i="19"/>
  <c r="I2771" i="19"/>
  <c r="I2772" i="19"/>
  <c r="I2773" i="19"/>
  <c r="I2774" i="19"/>
  <c r="I2775" i="19"/>
  <c r="I2776" i="19"/>
  <c r="I2777" i="19"/>
  <c r="I2778" i="19"/>
  <c r="I2779" i="19"/>
  <c r="I2780" i="19"/>
  <c r="I2781" i="19"/>
  <c r="I2782" i="19"/>
  <c r="I2783" i="19"/>
  <c r="I2784" i="19"/>
  <c r="I2785" i="19"/>
  <c r="I2786" i="19"/>
  <c r="I2787" i="19"/>
  <c r="I2788" i="19"/>
  <c r="I2789" i="19"/>
  <c r="I2790" i="19"/>
  <c r="I2791" i="19"/>
  <c r="I2792" i="19"/>
  <c r="I2793" i="19"/>
  <c r="I2794" i="19"/>
  <c r="I2795" i="19"/>
  <c r="I2796" i="19"/>
  <c r="I2797" i="19"/>
  <c r="I2798" i="19"/>
  <c r="I2799" i="19"/>
  <c r="I2800" i="19"/>
  <c r="I2801" i="19"/>
  <c r="I2802" i="19"/>
  <c r="I2803" i="19"/>
  <c r="I2804" i="19"/>
  <c r="I2805" i="19"/>
  <c r="I2806" i="19"/>
  <c r="I2807" i="19"/>
  <c r="I2808" i="19"/>
  <c r="I2809" i="19"/>
  <c r="I2810" i="19"/>
  <c r="I2811" i="19"/>
  <c r="I2812" i="19"/>
  <c r="I2813" i="19"/>
  <c r="I2814" i="19"/>
  <c r="I2815" i="19"/>
  <c r="I2816" i="19"/>
  <c r="I2817" i="19"/>
  <c r="I2818" i="19"/>
  <c r="I2819" i="19"/>
  <c r="H2" i="19"/>
  <c r="J2" i="19" s="1"/>
  <c r="H3" i="19"/>
  <c r="J3" i="19" s="1"/>
  <c r="H4" i="19"/>
  <c r="J4" i="19" s="1"/>
  <c r="H5" i="19"/>
  <c r="J5" i="19" s="1"/>
  <c r="H6" i="19"/>
  <c r="J6" i="19" s="1"/>
  <c r="H7" i="19"/>
  <c r="J7" i="19" s="1"/>
  <c r="H8" i="19"/>
  <c r="J8" i="19" s="1"/>
  <c r="H9" i="19"/>
  <c r="J9" i="19" s="1"/>
  <c r="H10" i="19"/>
  <c r="J10" i="19" s="1"/>
  <c r="H11" i="19"/>
  <c r="J11" i="19" s="1"/>
  <c r="H12" i="19"/>
  <c r="J12" i="19" s="1"/>
  <c r="H13" i="19"/>
  <c r="J13" i="19" s="1"/>
  <c r="H14" i="19"/>
  <c r="J14" i="19" s="1"/>
  <c r="H15" i="19"/>
  <c r="J15" i="19" s="1"/>
  <c r="H16" i="19"/>
  <c r="J16" i="19" s="1"/>
  <c r="H17" i="19"/>
  <c r="J17" i="19" s="1"/>
  <c r="H18" i="19"/>
  <c r="J18" i="19" s="1"/>
  <c r="H19" i="19"/>
  <c r="J19" i="19" s="1"/>
  <c r="H20" i="19"/>
  <c r="J20" i="19" s="1"/>
  <c r="H21" i="19"/>
  <c r="J21" i="19" s="1"/>
  <c r="H22" i="19"/>
  <c r="J22" i="19" s="1"/>
  <c r="H23" i="19"/>
  <c r="J23" i="19" s="1"/>
  <c r="H24" i="19"/>
  <c r="J24" i="19" s="1"/>
  <c r="H25" i="19"/>
  <c r="J25" i="19" s="1"/>
  <c r="H26" i="19"/>
  <c r="J26" i="19" s="1"/>
  <c r="H27" i="19"/>
  <c r="J27" i="19" s="1"/>
  <c r="H28" i="19"/>
  <c r="J28" i="19" s="1"/>
  <c r="H29" i="19"/>
  <c r="J29" i="19" s="1"/>
  <c r="H30" i="19"/>
  <c r="J30" i="19" s="1"/>
  <c r="H31" i="19"/>
  <c r="J31" i="19" s="1"/>
  <c r="H32" i="19"/>
  <c r="J32" i="19" s="1"/>
  <c r="H33" i="19"/>
  <c r="J33" i="19" s="1"/>
  <c r="H34" i="19"/>
  <c r="J34" i="19" s="1"/>
  <c r="H35" i="19"/>
  <c r="J35" i="19" s="1"/>
  <c r="H36" i="19"/>
  <c r="J36" i="19" s="1"/>
  <c r="H37" i="19"/>
  <c r="J37" i="19" s="1"/>
  <c r="H38" i="19"/>
  <c r="J38" i="19" s="1"/>
  <c r="H39" i="19"/>
  <c r="J39" i="19" s="1"/>
  <c r="H40" i="19"/>
  <c r="J40" i="19" s="1"/>
  <c r="H41" i="19"/>
  <c r="J41" i="19" s="1"/>
  <c r="H42" i="19"/>
  <c r="J42" i="19" s="1"/>
  <c r="H43" i="19"/>
  <c r="J43" i="19" s="1"/>
  <c r="H44" i="19"/>
  <c r="J44" i="19" s="1"/>
  <c r="H45" i="19"/>
  <c r="J45" i="19" s="1"/>
  <c r="H46" i="19"/>
  <c r="J46" i="19" s="1"/>
  <c r="H47" i="19"/>
  <c r="J47" i="19" s="1"/>
  <c r="H48" i="19"/>
  <c r="J48" i="19" s="1"/>
  <c r="H49" i="19"/>
  <c r="J49" i="19" s="1"/>
  <c r="H50" i="19"/>
  <c r="J50" i="19" s="1"/>
  <c r="H51" i="19"/>
  <c r="J51" i="19" s="1"/>
  <c r="H52" i="19"/>
  <c r="J52" i="19" s="1"/>
  <c r="H53" i="19"/>
  <c r="J53" i="19" s="1"/>
  <c r="H54" i="19"/>
  <c r="J54" i="19" s="1"/>
  <c r="H55" i="19"/>
  <c r="J55" i="19" s="1"/>
  <c r="H56" i="19"/>
  <c r="J56" i="19" s="1"/>
  <c r="H57" i="19"/>
  <c r="J57" i="19" s="1"/>
  <c r="H58" i="19"/>
  <c r="J58" i="19" s="1"/>
  <c r="H59" i="19"/>
  <c r="J59" i="19" s="1"/>
  <c r="H60" i="19"/>
  <c r="J60" i="19" s="1"/>
  <c r="H61" i="19"/>
  <c r="J61" i="19" s="1"/>
  <c r="H62" i="19"/>
  <c r="J62" i="19" s="1"/>
  <c r="H63" i="19"/>
  <c r="J63" i="19" s="1"/>
  <c r="H64" i="19"/>
  <c r="J64" i="19" s="1"/>
  <c r="H65" i="19"/>
  <c r="J65" i="19" s="1"/>
  <c r="H66" i="19"/>
  <c r="J66" i="19" s="1"/>
  <c r="H67" i="19"/>
  <c r="J67" i="19" s="1"/>
  <c r="H68" i="19"/>
  <c r="J68" i="19" s="1"/>
  <c r="H69" i="19"/>
  <c r="J69" i="19" s="1"/>
  <c r="H70" i="19"/>
  <c r="J70" i="19" s="1"/>
  <c r="H71" i="19"/>
  <c r="J71" i="19" s="1"/>
  <c r="H72" i="19"/>
  <c r="J72" i="19" s="1"/>
  <c r="H73" i="19"/>
  <c r="J73" i="19" s="1"/>
  <c r="H74" i="19"/>
  <c r="J74" i="19" s="1"/>
  <c r="H75" i="19"/>
  <c r="J75" i="19" s="1"/>
  <c r="H76" i="19"/>
  <c r="J76" i="19" s="1"/>
  <c r="H77" i="19"/>
  <c r="J77" i="19" s="1"/>
  <c r="H78" i="19"/>
  <c r="J78" i="19" s="1"/>
  <c r="H79" i="19"/>
  <c r="J79" i="19" s="1"/>
  <c r="H80" i="19"/>
  <c r="J80" i="19" s="1"/>
  <c r="H81" i="19"/>
  <c r="J81" i="19" s="1"/>
  <c r="H82" i="19"/>
  <c r="J82" i="19" s="1"/>
  <c r="H83" i="19"/>
  <c r="J83" i="19" s="1"/>
  <c r="H84" i="19"/>
  <c r="J84" i="19" s="1"/>
  <c r="H85" i="19"/>
  <c r="J85" i="19" s="1"/>
  <c r="H86" i="19"/>
  <c r="J86" i="19" s="1"/>
  <c r="H87" i="19"/>
  <c r="J87" i="19" s="1"/>
  <c r="H88" i="19"/>
  <c r="J88" i="19" s="1"/>
  <c r="H89" i="19"/>
  <c r="J89" i="19" s="1"/>
  <c r="H90" i="19"/>
  <c r="J90" i="19" s="1"/>
  <c r="H91" i="19"/>
  <c r="J91" i="19" s="1"/>
  <c r="H92" i="19"/>
  <c r="J92" i="19" s="1"/>
  <c r="H93" i="19"/>
  <c r="J93" i="19" s="1"/>
  <c r="H94" i="19"/>
  <c r="J94" i="19" s="1"/>
  <c r="H95" i="19"/>
  <c r="J95" i="19" s="1"/>
  <c r="H96" i="19"/>
  <c r="J96" i="19" s="1"/>
  <c r="H97" i="19"/>
  <c r="J97" i="19" s="1"/>
  <c r="H98" i="19"/>
  <c r="J98" i="19" s="1"/>
  <c r="H99" i="19"/>
  <c r="J99" i="19" s="1"/>
  <c r="H100" i="19"/>
  <c r="J100" i="19" s="1"/>
  <c r="H101" i="19"/>
  <c r="J101" i="19" s="1"/>
  <c r="H102" i="19"/>
  <c r="J102" i="19" s="1"/>
  <c r="H103" i="19"/>
  <c r="J103" i="19" s="1"/>
  <c r="H104" i="19"/>
  <c r="J104" i="19" s="1"/>
  <c r="H105" i="19"/>
  <c r="J105" i="19" s="1"/>
  <c r="H106" i="19"/>
  <c r="J106" i="19" s="1"/>
  <c r="H107" i="19"/>
  <c r="J107" i="19" s="1"/>
  <c r="H108" i="19"/>
  <c r="J108" i="19" s="1"/>
  <c r="H109" i="19"/>
  <c r="J109" i="19" s="1"/>
  <c r="H110" i="19"/>
  <c r="J110" i="19" s="1"/>
  <c r="H111" i="19"/>
  <c r="J111" i="19" s="1"/>
  <c r="H112" i="19"/>
  <c r="J112" i="19" s="1"/>
  <c r="H113" i="19"/>
  <c r="J113" i="19" s="1"/>
  <c r="H114" i="19"/>
  <c r="J114" i="19" s="1"/>
  <c r="H115" i="19"/>
  <c r="J115" i="19" s="1"/>
  <c r="H116" i="19"/>
  <c r="J116" i="19" s="1"/>
  <c r="H117" i="19"/>
  <c r="J117" i="19" s="1"/>
  <c r="H118" i="19"/>
  <c r="J118" i="19" s="1"/>
  <c r="H119" i="19"/>
  <c r="J119" i="19" s="1"/>
  <c r="H120" i="19"/>
  <c r="J120" i="19" s="1"/>
  <c r="H121" i="19"/>
  <c r="J121" i="19" s="1"/>
  <c r="H122" i="19"/>
  <c r="J122" i="19" s="1"/>
  <c r="H123" i="19"/>
  <c r="J123" i="19" s="1"/>
  <c r="H124" i="19"/>
  <c r="J124" i="19" s="1"/>
  <c r="H125" i="19"/>
  <c r="J125" i="19" s="1"/>
  <c r="H126" i="19"/>
  <c r="J126" i="19" s="1"/>
  <c r="H127" i="19"/>
  <c r="J127" i="19" s="1"/>
  <c r="H128" i="19"/>
  <c r="J128" i="19" s="1"/>
  <c r="H129" i="19"/>
  <c r="J129" i="19" s="1"/>
  <c r="H130" i="19"/>
  <c r="J130" i="19" s="1"/>
  <c r="H131" i="19"/>
  <c r="J131" i="19" s="1"/>
  <c r="H132" i="19"/>
  <c r="J132" i="19" s="1"/>
  <c r="H133" i="19"/>
  <c r="J133" i="19" s="1"/>
  <c r="H134" i="19"/>
  <c r="J134" i="19" s="1"/>
  <c r="H135" i="19"/>
  <c r="J135" i="19" s="1"/>
  <c r="H136" i="19"/>
  <c r="J136" i="19" s="1"/>
  <c r="H137" i="19"/>
  <c r="J137" i="19" s="1"/>
  <c r="H138" i="19"/>
  <c r="J138" i="19" s="1"/>
  <c r="H139" i="19"/>
  <c r="J139" i="19" s="1"/>
  <c r="H140" i="19"/>
  <c r="J140" i="19" s="1"/>
  <c r="H141" i="19"/>
  <c r="J141" i="19" s="1"/>
  <c r="H142" i="19"/>
  <c r="J142" i="19" s="1"/>
  <c r="H143" i="19"/>
  <c r="J143" i="19" s="1"/>
  <c r="H144" i="19"/>
  <c r="J144" i="19" s="1"/>
  <c r="H145" i="19"/>
  <c r="J145" i="19" s="1"/>
  <c r="H146" i="19"/>
  <c r="J146" i="19" s="1"/>
  <c r="H147" i="19"/>
  <c r="J147" i="19" s="1"/>
  <c r="H148" i="19"/>
  <c r="J148" i="19" s="1"/>
  <c r="H149" i="19"/>
  <c r="J149" i="19" s="1"/>
  <c r="H150" i="19"/>
  <c r="J150" i="19" s="1"/>
  <c r="H151" i="19"/>
  <c r="J151" i="19" s="1"/>
  <c r="H152" i="19"/>
  <c r="J152" i="19" s="1"/>
  <c r="H153" i="19"/>
  <c r="J153" i="19" s="1"/>
  <c r="H154" i="19"/>
  <c r="J154" i="19" s="1"/>
  <c r="H155" i="19"/>
  <c r="J155" i="19" s="1"/>
  <c r="H156" i="19"/>
  <c r="J156" i="19" s="1"/>
  <c r="H157" i="19"/>
  <c r="J157" i="19" s="1"/>
  <c r="H158" i="19"/>
  <c r="J158" i="19" s="1"/>
  <c r="H159" i="19"/>
  <c r="J159" i="19" s="1"/>
  <c r="H160" i="19"/>
  <c r="J160" i="19" s="1"/>
  <c r="H161" i="19"/>
  <c r="J161" i="19" s="1"/>
  <c r="H162" i="19"/>
  <c r="J162" i="19" s="1"/>
  <c r="H163" i="19"/>
  <c r="J163" i="19" s="1"/>
  <c r="H164" i="19"/>
  <c r="J164" i="19" s="1"/>
  <c r="H165" i="19"/>
  <c r="J165" i="19" s="1"/>
  <c r="H166" i="19"/>
  <c r="J166" i="19" s="1"/>
  <c r="H167" i="19"/>
  <c r="J167" i="19" s="1"/>
  <c r="H168" i="19"/>
  <c r="J168" i="19" s="1"/>
  <c r="H169" i="19"/>
  <c r="J169" i="19" s="1"/>
  <c r="H170" i="19"/>
  <c r="J170" i="19" s="1"/>
  <c r="H171" i="19"/>
  <c r="J171" i="19" s="1"/>
  <c r="H172" i="19"/>
  <c r="J172" i="19" s="1"/>
  <c r="H173" i="19"/>
  <c r="J173" i="19" s="1"/>
  <c r="H174" i="19"/>
  <c r="J174" i="19" s="1"/>
  <c r="H175" i="19"/>
  <c r="J175" i="19" s="1"/>
  <c r="H176" i="19"/>
  <c r="J176" i="19" s="1"/>
  <c r="H177" i="19"/>
  <c r="J177" i="19" s="1"/>
  <c r="H178" i="19"/>
  <c r="J178" i="19" s="1"/>
  <c r="H179" i="19"/>
  <c r="J179" i="19" s="1"/>
  <c r="H180" i="19"/>
  <c r="J180" i="19" s="1"/>
  <c r="H181" i="19"/>
  <c r="J181" i="19" s="1"/>
  <c r="H182" i="19"/>
  <c r="J182" i="19" s="1"/>
  <c r="H183" i="19"/>
  <c r="J183" i="19" s="1"/>
  <c r="H184" i="19"/>
  <c r="J184" i="19" s="1"/>
  <c r="H185" i="19"/>
  <c r="J185" i="19" s="1"/>
  <c r="H186" i="19"/>
  <c r="J186" i="19" s="1"/>
  <c r="H187" i="19"/>
  <c r="J187" i="19" s="1"/>
  <c r="H188" i="19"/>
  <c r="J188" i="19" s="1"/>
  <c r="H189" i="19"/>
  <c r="J189" i="19" s="1"/>
  <c r="H190" i="19"/>
  <c r="J190" i="19" s="1"/>
  <c r="H191" i="19"/>
  <c r="J191" i="19" s="1"/>
  <c r="H192" i="19"/>
  <c r="J192" i="19" s="1"/>
  <c r="H193" i="19"/>
  <c r="J193" i="19" s="1"/>
  <c r="H194" i="19"/>
  <c r="J194" i="19" s="1"/>
  <c r="H195" i="19"/>
  <c r="J195" i="19" s="1"/>
  <c r="H196" i="19"/>
  <c r="J196" i="19" s="1"/>
  <c r="H197" i="19"/>
  <c r="J197" i="19" s="1"/>
  <c r="H198" i="19"/>
  <c r="J198" i="19" s="1"/>
  <c r="H199" i="19"/>
  <c r="J199" i="19" s="1"/>
  <c r="H200" i="19"/>
  <c r="J200" i="19" s="1"/>
  <c r="H201" i="19"/>
  <c r="J201" i="19" s="1"/>
  <c r="H202" i="19"/>
  <c r="J202" i="19" s="1"/>
  <c r="H203" i="19"/>
  <c r="J203" i="19" s="1"/>
  <c r="H204" i="19"/>
  <c r="J204" i="19" s="1"/>
  <c r="H205" i="19"/>
  <c r="J205" i="19" s="1"/>
  <c r="H206" i="19"/>
  <c r="J206" i="19" s="1"/>
  <c r="H207" i="19"/>
  <c r="J207" i="19" s="1"/>
  <c r="H208" i="19"/>
  <c r="J208" i="19" s="1"/>
  <c r="H209" i="19"/>
  <c r="J209" i="19" s="1"/>
  <c r="H210" i="19"/>
  <c r="J210" i="19" s="1"/>
  <c r="H211" i="19"/>
  <c r="J211" i="19" s="1"/>
  <c r="H212" i="19"/>
  <c r="J212" i="19" s="1"/>
  <c r="H213" i="19"/>
  <c r="J213" i="19" s="1"/>
  <c r="H214" i="19"/>
  <c r="J214" i="19" s="1"/>
  <c r="H215" i="19"/>
  <c r="J215" i="19" s="1"/>
  <c r="H216" i="19"/>
  <c r="J216" i="19" s="1"/>
  <c r="H217" i="19"/>
  <c r="J217" i="19" s="1"/>
  <c r="H218" i="19"/>
  <c r="J218" i="19" s="1"/>
  <c r="H219" i="19"/>
  <c r="J219" i="19" s="1"/>
  <c r="H220" i="19"/>
  <c r="J220" i="19" s="1"/>
  <c r="H221" i="19"/>
  <c r="J221" i="19" s="1"/>
  <c r="H222" i="19"/>
  <c r="J222" i="19" s="1"/>
  <c r="H223" i="19"/>
  <c r="J223" i="19" s="1"/>
  <c r="H224" i="19"/>
  <c r="J224" i="19" s="1"/>
  <c r="H225" i="19"/>
  <c r="J225" i="19" s="1"/>
  <c r="H226" i="19"/>
  <c r="J226" i="19" s="1"/>
  <c r="H227" i="19"/>
  <c r="J227" i="19" s="1"/>
  <c r="H228" i="19"/>
  <c r="J228" i="19" s="1"/>
  <c r="H229" i="19"/>
  <c r="J229" i="19" s="1"/>
  <c r="H230" i="19"/>
  <c r="J230" i="19" s="1"/>
  <c r="H231" i="19"/>
  <c r="J231" i="19" s="1"/>
  <c r="H232" i="19"/>
  <c r="J232" i="19" s="1"/>
  <c r="H233" i="19"/>
  <c r="J233" i="19" s="1"/>
  <c r="H234" i="19"/>
  <c r="J234" i="19" s="1"/>
  <c r="H235" i="19"/>
  <c r="J235" i="19" s="1"/>
  <c r="H236" i="19"/>
  <c r="J236" i="19" s="1"/>
  <c r="H237" i="19"/>
  <c r="J237" i="19" s="1"/>
  <c r="H238" i="19"/>
  <c r="J238" i="19" s="1"/>
  <c r="H239" i="19"/>
  <c r="J239" i="19" s="1"/>
  <c r="H240" i="19"/>
  <c r="J240" i="19" s="1"/>
  <c r="H241" i="19"/>
  <c r="J241" i="19" s="1"/>
  <c r="H242" i="19"/>
  <c r="J242" i="19" s="1"/>
  <c r="H243" i="19"/>
  <c r="J243" i="19" s="1"/>
  <c r="H244" i="19"/>
  <c r="J244" i="19" s="1"/>
  <c r="H245" i="19"/>
  <c r="J245" i="19" s="1"/>
  <c r="H246" i="19"/>
  <c r="J246" i="19" s="1"/>
  <c r="H247" i="19"/>
  <c r="J247" i="19" s="1"/>
  <c r="H248" i="19"/>
  <c r="J248" i="19" s="1"/>
  <c r="H249" i="19"/>
  <c r="J249" i="19" s="1"/>
  <c r="H250" i="19"/>
  <c r="J250" i="19" s="1"/>
  <c r="H251" i="19"/>
  <c r="J251" i="19" s="1"/>
  <c r="H252" i="19"/>
  <c r="J252" i="19" s="1"/>
  <c r="H253" i="19"/>
  <c r="J253" i="19" s="1"/>
  <c r="H254" i="19"/>
  <c r="J254" i="19" s="1"/>
  <c r="H255" i="19"/>
  <c r="J255" i="19" s="1"/>
  <c r="H256" i="19"/>
  <c r="J256" i="19" s="1"/>
  <c r="H257" i="19"/>
  <c r="J257" i="19" s="1"/>
  <c r="H258" i="19"/>
  <c r="J258" i="19" s="1"/>
  <c r="H259" i="19"/>
  <c r="J259" i="19" s="1"/>
  <c r="H260" i="19"/>
  <c r="J260" i="19" s="1"/>
  <c r="H261" i="19"/>
  <c r="J261" i="19" s="1"/>
  <c r="H262" i="19"/>
  <c r="J262" i="19" s="1"/>
  <c r="H263" i="19"/>
  <c r="J263" i="19" s="1"/>
  <c r="H264" i="19"/>
  <c r="J264" i="19" s="1"/>
  <c r="H265" i="19"/>
  <c r="J265" i="19" s="1"/>
  <c r="H266" i="19"/>
  <c r="J266" i="19" s="1"/>
  <c r="H267" i="19"/>
  <c r="J267" i="19" s="1"/>
  <c r="H268" i="19"/>
  <c r="J268" i="19" s="1"/>
  <c r="H269" i="19"/>
  <c r="J269" i="19" s="1"/>
  <c r="H270" i="19"/>
  <c r="J270" i="19" s="1"/>
  <c r="H271" i="19"/>
  <c r="J271" i="19" s="1"/>
  <c r="H272" i="19"/>
  <c r="J272" i="19" s="1"/>
  <c r="H273" i="19"/>
  <c r="J273" i="19" s="1"/>
  <c r="H274" i="19"/>
  <c r="J274" i="19" s="1"/>
  <c r="H275" i="19"/>
  <c r="J275" i="19" s="1"/>
  <c r="H276" i="19"/>
  <c r="J276" i="19" s="1"/>
  <c r="H277" i="19"/>
  <c r="J277" i="19" s="1"/>
  <c r="H278" i="19"/>
  <c r="J278" i="19" s="1"/>
  <c r="H279" i="19"/>
  <c r="J279" i="19" s="1"/>
  <c r="H280" i="19"/>
  <c r="J280" i="19" s="1"/>
  <c r="H281" i="19"/>
  <c r="J281" i="19" s="1"/>
  <c r="H282" i="19"/>
  <c r="J282" i="19" s="1"/>
  <c r="H283" i="19"/>
  <c r="J283" i="19" s="1"/>
  <c r="H284" i="19"/>
  <c r="J284" i="19" s="1"/>
  <c r="H285" i="19"/>
  <c r="J285" i="19" s="1"/>
  <c r="H286" i="19"/>
  <c r="J286" i="19" s="1"/>
  <c r="H287" i="19"/>
  <c r="J287" i="19" s="1"/>
  <c r="H288" i="19"/>
  <c r="J288" i="19" s="1"/>
  <c r="H289" i="19"/>
  <c r="J289" i="19" s="1"/>
  <c r="H290" i="19"/>
  <c r="J290" i="19" s="1"/>
  <c r="H291" i="19"/>
  <c r="J291" i="19" s="1"/>
  <c r="H292" i="19"/>
  <c r="J292" i="19" s="1"/>
  <c r="H293" i="19"/>
  <c r="J293" i="19" s="1"/>
  <c r="H294" i="19"/>
  <c r="J294" i="19" s="1"/>
  <c r="H295" i="19"/>
  <c r="J295" i="19" s="1"/>
  <c r="H296" i="19"/>
  <c r="J296" i="19" s="1"/>
  <c r="H297" i="19"/>
  <c r="J297" i="19" s="1"/>
  <c r="H298" i="19"/>
  <c r="J298" i="19" s="1"/>
  <c r="H299" i="19"/>
  <c r="J299" i="19" s="1"/>
  <c r="H300" i="19"/>
  <c r="J300" i="19" s="1"/>
  <c r="H301" i="19"/>
  <c r="J301" i="19" s="1"/>
  <c r="H302" i="19"/>
  <c r="J302" i="19" s="1"/>
  <c r="H303" i="19"/>
  <c r="J303" i="19" s="1"/>
  <c r="H304" i="19"/>
  <c r="J304" i="19" s="1"/>
  <c r="H305" i="19"/>
  <c r="J305" i="19" s="1"/>
  <c r="H306" i="19"/>
  <c r="J306" i="19" s="1"/>
  <c r="H307" i="19"/>
  <c r="J307" i="19" s="1"/>
  <c r="H308" i="19"/>
  <c r="J308" i="19" s="1"/>
  <c r="H309" i="19"/>
  <c r="J309" i="19" s="1"/>
  <c r="H310" i="19"/>
  <c r="J310" i="19" s="1"/>
  <c r="H311" i="19"/>
  <c r="J311" i="19" s="1"/>
  <c r="H312" i="19"/>
  <c r="J312" i="19" s="1"/>
  <c r="H313" i="19"/>
  <c r="J313" i="19" s="1"/>
  <c r="H314" i="19"/>
  <c r="J314" i="19" s="1"/>
  <c r="H315" i="19"/>
  <c r="J315" i="19" s="1"/>
  <c r="H316" i="19"/>
  <c r="J316" i="19" s="1"/>
  <c r="H317" i="19"/>
  <c r="J317" i="19" s="1"/>
  <c r="H318" i="19"/>
  <c r="J318" i="19" s="1"/>
  <c r="H319" i="19"/>
  <c r="J319" i="19" s="1"/>
  <c r="H320" i="19"/>
  <c r="J320" i="19" s="1"/>
  <c r="H321" i="19"/>
  <c r="J321" i="19" s="1"/>
  <c r="H322" i="19"/>
  <c r="J322" i="19" s="1"/>
  <c r="H323" i="19"/>
  <c r="J323" i="19" s="1"/>
  <c r="H324" i="19"/>
  <c r="J324" i="19" s="1"/>
  <c r="H325" i="19"/>
  <c r="J325" i="19" s="1"/>
  <c r="H326" i="19"/>
  <c r="J326" i="19" s="1"/>
  <c r="H327" i="19"/>
  <c r="J327" i="19" s="1"/>
  <c r="H328" i="19"/>
  <c r="J328" i="19" s="1"/>
  <c r="H329" i="19"/>
  <c r="J329" i="19" s="1"/>
  <c r="H330" i="19"/>
  <c r="J330" i="19" s="1"/>
  <c r="H331" i="19"/>
  <c r="J331" i="19" s="1"/>
  <c r="H332" i="19"/>
  <c r="J332" i="19" s="1"/>
  <c r="H333" i="19"/>
  <c r="J333" i="19" s="1"/>
  <c r="H334" i="19"/>
  <c r="J334" i="19" s="1"/>
  <c r="H335" i="19"/>
  <c r="J335" i="19" s="1"/>
  <c r="H336" i="19"/>
  <c r="J336" i="19" s="1"/>
  <c r="H337" i="19"/>
  <c r="J337" i="19" s="1"/>
  <c r="H338" i="19"/>
  <c r="J338" i="19" s="1"/>
  <c r="H339" i="19"/>
  <c r="J339" i="19" s="1"/>
  <c r="H340" i="19"/>
  <c r="J340" i="19" s="1"/>
  <c r="H341" i="19"/>
  <c r="J341" i="19" s="1"/>
  <c r="H342" i="19"/>
  <c r="J342" i="19" s="1"/>
  <c r="H343" i="19"/>
  <c r="J343" i="19" s="1"/>
  <c r="H344" i="19"/>
  <c r="J344" i="19" s="1"/>
  <c r="H345" i="19"/>
  <c r="J345" i="19" s="1"/>
  <c r="H346" i="19"/>
  <c r="J346" i="19" s="1"/>
  <c r="H347" i="19"/>
  <c r="J347" i="19" s="1"/>
  <c r="H348" i="19"/>
  <c r="J348" i="19" s="1"/>
  <c r="H349" i="19"/>
  <c r="J349" i="19" s="1"/>
  <c r="H350" i="19"/>
  <c r="J350" i="19" s="1"/>
  <c r="H351" i="19"/>
  <c r="J351" i="19" s="1"/>
  <c r="H352" i="19"/>
  <c r="J352" i="19" s="1"/>
  <c r="H353" i="19"/>
  <c r="J353" i="19" s="1"/>
  <c r="H354" i="19"/>
  <c r="J354" i="19" s="1"/>
  <c r="H355" i="19"/>
  <c r="J355" i="19" s="1"/>
  <c r="H356" i="19"/>
  <c r="J356" i="19" s="1"/>
  <c r="H357" i="19"/>
  <c r="J357" i="19" s="1"/>
  <c r="H358" i="19"/>
  <c r="J358" i="19" s="1"/>
  <c r="H359" i="19"/>
  <c r="J359" i="19" s="1"/>
  <c r="H360" i="19"/>
  <c r="J360" i="19" s="1"/>
  <c r="H361" i="19"/>
  <c r="J361" i="19" s="1"/>
  <c r="H362" i="19"/>
  <c r="J362" i="19" s="1"/>
  <c r="H363" i="19"/>
  <c r="J363" i="19" s="1"/>
  <c r="H364" i="19"/>
  <c r="J364" i="19" s="1"/>
  <c r="H365" i="19"/>
  <c r="J365" i="19" s="1"/>
  <c r="H366" i="19"/>
  <c r="J366" i="19" s="1"/>
  <c r="H367" i="19"/>
  <c r="J367" i="19" s="1"/>
  <c r="H368" i="19"/>
  <c r="J368" i="19" s="1"/>
  <c r="H369" i="19"/>
  <c r="J369" i="19" s="1"/>
  <c r="H370" i="19"/>
  <c r="J370" i="19" s="1"/>
  <c r="H371" i="19"/>
  <c r="J371" i="19" s="1"/>
  <c r="H372" i="19"/>
  <c r="J372" i="19" s="1"/>
  <c r="H373" i="19"/>
  <c r="J373" i="19" s="1"/>
  <c r="H374" i="19"/>
  <c r="J374" i="19" s="1"/>
  <c r="H375" i="19"/>
  <c r="J375" i="19" s="1"/>
  <c r="H376" i="19"/>
  <c r="J376" i="19" s="1"/>
  <c r="H377" i="19"/>
  <c r="J377" i="19" s="1"/>
  <c r="H378" i="19"/>
  <c r="J378" i="19" s="1"/>
  <c r="H379" i="19"/>
  <c r="J379" i="19" s="1"/>
  <c r="H380" i="19"/>
  <c r="J380" i="19" s="1"/>
  <c r="H381" i="19"/>
  <c r="J381" i="19" s="1"/>
  <c r="H382" i="19"/>
  <c r="J382" i="19" s="1"/>
  <c r="H383" i="19"/>
  <c r="J383" i="19" s="1"/>
  <c r="H384" i="19"/>
  <c r="J384" i="19" s="1"/>
  <c r="H385" i="19"/>
  <c r="J385" i="19" s="1"/>
  <c r="H386" i="19"/>
  <c r="J386" i="19" s="1"/>
  <c r="H387" i="19"/>
  <c r="J387" i="19" s="1"/>
  <c r="H388" i="19"/>
  <c r="J388" i="19" s="1"/>
  <c r="H389" i="19"/>
  <c r="J389" i="19" s="1"/>
  <c r="H390" i="19"/>
  <c r="J390" i="19" s="1"/>
  <c r="H391" i="19"/>
  <c r="J391" i="19" s="1"/>
  <c r="H392" i="19"/>
  <c r="J392" i="19" s="1"/>
  <c r="H393" i="19"/>
  <c r="J393" i="19" s="1"/>
  <c r="H394" i="19"/>
  <c r="J394" i="19" s="1"/>
  <c r="H395" i="19"/>
  <c r="J395" i="19" s="1"/>
  <c r="H396" i="19"/>
  <c r="J396" i="19" s="1"/>
  <c r="H397" i="19"/>
  <c r="J397" i="19" s="1"/>
  <c r="H398" i="19"/>
  <c r="J398" i="19" s="1"/>
  <c r="H399" i="19"/>
  <c r="J399" i="19" s="1"/>
  <c r="H400" i="19"/>
  <c r="J400" i="19" s="1"/>
  <c r="H401" i="19"/>
  <c r="J401" i="19" s="1"/>
  <c r="H402" i="19"/>
  <c r="J402" i="19" s="1"/>
  <c r="H403" i="19"/>
  <c r="J403" i="19" s="1"/>
  <c r="H404" i="19"/>
  <c r="J404" i="19" s="1"/>
  <c r="H405" i="19"/>
  <c r="J405" i="19" s="1"/>
  <c r="H406" i="19"/>
  <c r="J406" i="19" s="1"/>
  <c r="H407" i="19"/>
  <c r="J407" i="19" s="1"/>
  <c r="H408" i="19"/>
  <c r="J408" i="19" s="1"/>
  <c r="H409" i="19"/>
  <c r="J409" i="19" s="1"/>
  <c r="H410" i="19"/>
  <c r="J410" i="19" s="1"/>
  <c r="H411" i="19"/>
  <c r="J411" i="19" s="1"/>
  <c r="H412" i="19"/>
  <c r="J412" i="19" s="1"/>
  <c r="H413" i="19"/>
  <c r="J413" i="19" s="1"/>
  <c r="H414" i="19"/>
  <c r="J414" i="19" s="1"/>
  <c r="H415" i="19"/>
  <c r="J415" i="19" s="1"/>
  <c r="H416" i="19"/>
  <c r="J416" i="19" s="1"/>
  <c r="H417" i="19"/>
  <c r="J417" i="19" s="1"/>
  <c r="H418" i="19"/>
  <c r="J418" i="19" s="1"/>
  <c r="H419" i="19"/>
  <c r="J419" i="19" s="1"/>
  <c r="H420" i="19"/>
  <c r="J420" i="19" s="1"/>
  <c r="H421" i="19"/>
  <c r="J421" i="19" s="1"/>
  <c r="H422" i="19"/>
  <c r="J422" i="19" s="1"/>
  <c r="H423" i="19"/>
  <c r="J423" i="19" s="1"/>
  <c r="H424" i="19"/>
  <c r="J424" i="19" s="1"/>
  <c r="H425" i="19"/>
  <c r="J425" i="19" s="1"/>
  <c r="H426" i="19"/>
  <c r="J426" i="19" s="1"/>
  <c r="H427" i="19"/>
  <c r="J427" i="19" s="1"/>
  <c r="H428" i="19"/>
  <c r="J428" i="19" s="1"/>
  <c r="H429" i="19"/>
  <c r="J429" i="19" s="1"/>
  <c r="H430" i="19"/>
  <c r="J430" i="19" s="1"/>
  <c r="H431" i="19"/>
  <c r="J431" i="19" s="1"/>
  <c r="H432" i="19"/>
  <c r="J432" i="19" s="1"/>
  <c r="H433" i="19"/>
  <c r="J433" i="19" s="1"/>
  <c r="H434" i="19"/>
  <c r="J434" i="19" s="1"/>
  <c r="H435" i="19"/>
  <c r="J435" i="19" s="1"/>
  <c r="H436" i="19"/>
  <c r="J436" i="19" s="1"/>
  <c r="H437" i="19"/>
  <c r="J437" i="19" s="1"/>
  <c r="H438" i="19"/>
  <c r="J438" i="19" s="1"/>
  <c r="H439" i="19"/>
  <c r="J439" i="19" s="1"/>
  <c r="H440" i="19"/>
  <c r="J440" i="19" s="1"/>
  <c r="H441" i="19"/>
  <c r="J441" i="19" s="1"/>
  <c r="H442" i="19"/>
  <c r="J442" i="19" s="1"/>
  <c r="H443" i="19"/>
  <c r="J443" i="19" s="1"/>
  <c r="H444" i="19"/>
  <c r="J444" i="19" s="1"/>
  <c r="H445" i="19"/>
  <c r="J445" i="19" s="1"/>
  <c r="H446" i="19"/>
  <c r="J446" i="19" s="1"/>
  <c r="H447" i="19"/>
  <c r="J447" i="19" s="1"/>
  <c r="H448" i="19"/>
  <c r="J448" i="19" s="1"/>
  <c r="H449" i="19"/>
  <c r="J449" i="19" s="1"/>
  <c r="H450" i="19"/>
  <c r="J450" i="19" s="1"/>
  <c r="H451" i="19"/>
  <c r="J451" i="19" s="1"/>
  <c r="H452" i="19"/>
  <c r="J452" i="19" s="1"/>
  <c r="H453" i="19"/>
  <c r="J453" i="19" s="1"/>
  <c r="H454" i="19"/>
  <c r="J454" i="19" s="1"/>
  <c r="H455" i="19"/>
  <c r="J455" i="19" s="1"/>
  <c r="H456" i="19"/>
  <c r="J456" i="19" s="1"/>
  <c r="H457" i="19"/>
  <c r="J457" i="19" s="1"/>
  <c r="H458" i="19"/>
  <c r="J458" i="19" s="1"/>
  <c r="H459" i="19"/>
  <c r="J459" i="19" s="1"/>
  <c r="H460" i="19"/>
  <c r="J460" i="19" s="1"/>
  <c r="H461" i="19"/>
  <c r="J461" i="19" s="1"/>
  <c r="H462" i="19"/>
  <c r="J462" i="19" s="1"/>
  <c r="H463" i="19"/>
  <c r="J463" i="19" s="1"/>
  <c r="H464" i="19"/>
  <c r="J464" i="19" s="1"/>
  <c r="H465" i="19"/>
  <c r="J465" i="19" s="1"/>
  <c r="H466" i="19"/>
  <c r="J466" i="19" s="1"/>
  <c r="H467" i="19"/>
  <c r="J467" i="19" s="1"/>
  <c r="H468" i="19"/>
  <c r="J468" i="19" s="1"/>
  <c r="H469" i="19"/>
  <c r="J469" i="19" s="1"/>
  <c r="H470" i="19"/>
  <c r="J470" i="19" s="1"/>
  <c r="H471" i="19"/>
  <c r="J471" i="19" s="1"/>
  <c r="H472" i="19"/>
  <c r="J472" i="19" s="1"/>
  <c r="H473" i="19"/>
  <c r="J473" i="19" s="1"/>
  <c r="H474" i="19"/>
  <c r="J474" i="19" s="1"/>
  <c r="H475" i="19"/>
  <c r="J475" i="19" s="1"/>
  <c r="H476" i="19"/>
  <c r="J476" i="19" s="1"/>
  <c r="H477" i="19"/>
  <c r="J477" i="19" s="1"/>
  <c r="H478" i="19"/>
  <c r="J478" i="19" s="1"/>
  <c r="H479" i="19"/>
  <c r="J479" i="19" s="1"/>
  <c r="H480" i="19"/>
  <c r="J480" i="19" s="1"/>
  <c r="H481" i="19"/>
  <c r="J481" i="19" s="1"/>
  <c r="H482" i="19"/>
  <c r="J482" i="19" s="1"/>
  <c r="H483" i="19"/>
  <c r="J483" i="19" s="1"/>
  <c r="H484" i="19"/>
  <c r="J484" i="19" s="1"/>
  <c r="H485" i="19"/>
  <c r="J485" i="19" s="1"/>
  <c r="H486" i="19"/>
  <c r="J486" i="19" s="1"/>
  <c r="H487" i="19"/>
  <c r="J487" i="19" s="1"/>
  <c r="H488" i="19"/>
  <c r="J488" i="19" s="1"/>
  <c r="H489" i="19"/>
  <c r="J489" i="19" s="1"/>
  <c r="H490" i="19"/>
  <c r="J490" i="19" s="1"/>
  <c r="H491" i="19"/>
  <c r="J491" i="19" s="1"/>
  <c r="H492" i="19"/>
  <c r="J492" i="19" s="1"/>
  <c r="H493" i="19"/>
  <c r="J493" i="19" s="1"/>
  <c r="H494" i="19"/>
  <c r="J494" i="19" s="1"/>
  <c r="H495" i="19"/>
  <c r="J495" i="19" s="1"/>
  <c r="H496" i="19"/>
  <c r="J496" i="19" s="1"/>
  <c r="H497" i="19"/>
  <c r="J497" i="19" s="1"/>
  <c r="H498" i="19"/>
  <c r="J498" i="19" s="1"/>
  <c r="H499" i="19"/>
  <c r="J499" i="19" s="1"/>
  <c r="H500" i="19"/>
  <c r="J500" i="19" s="1"/>
  <c r="H501" i="19"/>
  <c r="J501" i="19" s="1"/>
  <c r="H502" i="19"/>
  <c r="J502" i="19" s="1"/>
  <c r="H503" i="19"/>
  <c r="J503" i="19" s="1"/>
  <c r="H504" i="19"/>
  <c r="J504" i="19" s="1"/>
  <c r="H505" i="19"/>
  <c r="J505" i="19" s="1"/>
  <c r="H506" i="19"/>
  <c r="J506" i="19" s="1"/>
  <c r="H507" i="19"/>
  <c r="J507" i="19" s="1"/>
  <c r="H508" i="19"/>
  <c r="J508" i="19" s="1"/>
  <c r="H509" i="19"/>
  <c r="J509" i="19" s="1"/>
  <c r="H510" i="19"/>
  <c r="J510" i="19" s="1"/>
  <c r="H511" i="19"/>
  <c r="J511" i="19" s="1"/>
  <c r="H512" i="19"/>
  <c r="J512" i="19" s="1"/>
  <c r="H513" i="19"/>
  <c r="J513" i="19" s="1"/>
  <c r="H514" i="19"/>
  <c r="J514" i="19" s="1"/>
  <c r="H515" i="19"/>
  <c r="J515" i="19" s="1"/>
  <c r="H516" i="19"/>
  <c r="J516" i="19" s="1"/>
  <c r="H517" i="19"/>
  <c r="J517" i="19" s="1"/>
  <c r="H518" i="19"/>
  <c r="J518" i="19" s="1"/>
  <c r="H519" i="19"/>
  <c r="J519" i="19" s="1"/>
  <c r="H520" i="19"/>
  <c r="J520" i="19" s="1"/>
  <c r="H521" i="19"/>
  <c r="J521" i="19" s="1"/>
  <c r="H522" i="19"/>
  <c r="J522" i="19" s="1"/>
  <c r="H523" i="19"/>
  <c r="J523" i="19" s="1"/>
  <c r="H524" i="19"/>
  <c r="J524" i="19" s="1"/>
  <c r="H525" i="19"/>
  <c r="J525" i="19" s="1"/>
  <c r="H526" i="19"/>
  <c r="J526" i="19" s="1"/>
  <c r="H527" i="19"/>
  <c r="J527" i="19" s="1"/>
  <c r="H528" i="19"/>
  <c r="J528" i="19" s="1"/>
  <c r="H529" i="19"/>
  <c r="J529" i="19" s="1"/>
  <c r="H530" i="19"/>
  <c r="J530" i="19" s="1"/>
  <c r="H531" i="19"/>
  <c r="J531" i="19" s="1"/>
  <c r="H532" i="19"/>
  <c r="J532" i="19" s="1"/>
  <c r="H533" i="19"/>
  <c r="J533" i="19" s="1"/>
  <c r="H534" i="19"/>
  <c r="J534" i="19" s="1"/>
  <c r="H535" i="19"/>
  <c r="J535" i="19" s="1"/>
  <c r="H536" i="19"/>
  <c r="J536" i="19" s="1"/>
  <c r="H537" i="19"/>
  <c r="J537" i="19" s="1"/>
  <c r="H538" i="19"/>
  <c r="J538" i="19" s="1"/>
  <c r="H539" i="19"/>
  <c r="J539" i="19" s="1"/>
  <c r="H540" i="19"/>
  <c r="J540" i="19" s="1"/>
  <c r="H541" i="19"/>
  <c r="J541" i="19" s="1"/>
  <c r="H542" i="19"/>
  <c r="J542" i="19" s="1"/>
  <c r="H543" i="19"/>
  <c r="J543" i="19" s="1"/>
  <c r="H544" i="19"/>
  <c r="J544" i="19" s="1"/>
  <c r="H545" i="19"/>
  <c r="J545" i="19" s="1"/>
  <c r="H546" i="19"/>
  <c r="J546" i="19" s="1"/>
  <c r="H547" i="19"/>
  <c r="J547" i="19" s="1"/>
  <c r="H548" i="19"/>
  <c r="J548" i="19" s="1"/>
  <c r="H549" i="19"/>
  <c r="J549" i="19" s="1"/>
  <c r="H550" i="19"/>
  <c r="J550" i="19" s="1"/>
  <c r="H551" i="19"/>
  <c r="J551" i="19" s="1"/>
  <c r="H552" i="19"/>
  <c r="J552" i="19" s="1"/>
  <c r="H553" i="19"/>
  <c r="J553" i="19" s="1"/>
  <c r="H554" i="19"/>
  <c r="J554" i="19" s="1"/>
  <c r="H555" i="19"/>
  <c r="J555" i="19" s="1"/>
  <c r="H556" i="19"/>
  <c r="J556" i="19" s="1"/>
  <c r="H557" i="19"/>
  <c r="J557" i="19" s="1"/>
  <c r="H558" i="19"/>
  <c r="J558" i="19" s="1"/>
  <c r="H559" i="19"/>
  <c r="J559" i="19" s="1"/>
  <c r="H560" i="19"/>
  <c r="J560" i="19" s="1"/>
  <c r="H561" i="19"/>
  <c r="J561" i="19" s="1"/>
  <c r="H562" i="19"/>
  <c r="J562" i="19" s="1"/>
  <c r="H563" i="19"/>
  <c r="J563" i="19" s="1"/>
  <c r="H564" i="19"/>
  <c r="J564" i="19" s="1"/>
  <c r="H565" i="19"/>
  <c r="J565" i="19" s="1"/>
  <c r="H566" i="19"/>
  <c r="J566" i="19" s="1"/>
  <c r="H567" i="19"/>
  <c r="J567" i="19" s="1"/>
  <c r="H568" i="19"/>
  <c r="J568" i="19" s="1"/>
  <c r="H569" i="19"/>
  <c r="J569" i="19" s="1"/>
  <c r="H570" i="19"/>
  <c r="J570" i="19" s="1"/>
  <c r="H571" i="19"/>
  <c r="J571" i="19" s="1"/>
  <c r="H572" i="19"/>
  <c r="J572" i="19" s="1"/>
  <c r="H573" i="19"/>
  <c r="J573" i="19" s="1"/>
  <c r="H574" i="19"/>
  <c r="J574" i="19" s="1"/>
  <c r="H575" i="19"/>
  <c r="J575" i="19" s="1"/>
  <c r="H576" i="19"/>
  <c r="J576" i="19" s="1"/>
  <c r="H577" i="19"/>
  <c r="J577" i="19" s="1"/>
  <c r="H578" i="19"/>
  <c r="J578" i="19" s="1"/>
  <c r="H579" i="19"/>
  <c r="J579" i="19" s="1"/>
  <c r="H580" i="19"/>
  <c r="J580" i="19" s="1"/>
  <c r="H581" i="19"/>
  <c r="J581" i="19" s="1"/>
  <c r="H582" i="19"/>
  <c r="J582" i="19" s="1"/>
  <c r="H583" i="19"/>
  <c r="J583" i="19" s="1"/>
  <c r="H584" i="19"/>
  <c r="J584" i="19" s="1"/>
  <c r="H585" i="19"/>
  <c r="J585" i="19" s="1"/>
  <c r="H586" i="19"/>
  <c r="J586" i="19" s="1"/>
  <c r="H587" i="19"/>
  <c r="J587" i="19" s="1"/>
  <c r="H588" i="19"/>
  <c r="J588" i="19" s="1"/>
  <c r="H589" i="19"/>
  <c r="J589" i="19" s="1"/>
  <c r="H590" i="19"/>
  <c r="J590" i="19" s="1"/>
  <c r="H591" i="19"/>
  <c r="J591" i="19" s="1"/>
  <c r="H592" i="19"/>
  <c r="J592" i="19" s="1"/>
  <c r="H593" i="19"/>
  <c r="J593" i="19" s="1"/>
  <c r="H594" i="19"/>
  <c r="J594" i="19" s="1"/>
  <c r="H595" i="19"/>
  <c r="J595" i="19" s="1"/>
  <c r="H596" i="19"/>
  <c r="J596" i="19" s="1"/>
  <c r="H597" i="19"/>
  <c r="J597" i="19" s="1"/>
  <c r="H598" i="19"/>
  <c r="J598" i="19" s="1"/>
  <c r="H599" i="19"/>
  <c r="J599" i="19" s="1"/>
  <c r="H600" i="19"/>
  <c r="J600" i="19" s="1"/>
  <c r="H601" i="19"/>
  <c r="J601" i="19" s="1"/>
  <c r="H602" i="19"/>
  <c r="J602" i="19" s="1"/>
  <c r="H603" i="19"/>
  <c r="J603" i="19" s="1"/>
  <c r="H604" i="19"/>
  <c r="J604" i="19" s="1"/>
  <c r="H605" i="19"/>
  <c r="J605" i="19" s="1"/>
  <c r="H606" i="19"/>
  <c r="J606" i="19" s="1"/>
  <c r="H607" i="19"/>
  <c r="J607" i="19" s="1"/>
  <c r="H608" i="19"/>
  <c r="J608" i="19" s="1"/>
  <c r="H609" i="19"/>
  <c r="J609" i="19" s="1"/>
  <c r="H610" i="19"/>
  <c r="J610" i="19" s="1"/>
  <c r="H611" i="19"/>
  <c r="J611" i="19" s="1"/>
  <c r="H612" i="19"/>
  <c r="J612" i="19" s="1"/>
  <c r="H613" i="19"/>
  <c r="J613" i="19" s="1"/>
  <c r="H614" i="19"/>
  <c r="J614" i="19" s="1"/>
  <c r="H615" i="19"/>
  <c r="J615" i="19" s="1"/>
  <c r="H616" i="19"/>
  <c r="J616" i="19" s="1"/>
  <c r="H617" i="19"/>
  <c r="J617" i="19" s="1"/>
  <c r="H618" i="19"/>
  <c r="J618" i="19" s="1"/>
  <c r="H619" i="19"/>
  <c r="J619" i="19" s="1"/>
  <c r="H620" i="19"/>
  <c r="J620" i="19" s="1"/>
  <c r="H621" i="19"/>
  <c r="J621" i="19" s="1"/>
  <c r="H622" i="19"/>
  <c r="J622" i="19" s="1"/>
  <c r="H623" i="19"/>
  <c r="J623" i="19" s="1"/>
  <c r="H624" i="19"/>
  <c r="J624" i="19" s="1"/>
  <c r="H625" i="19"/>
  <c r="J625" i="19" s="1"/>
  <c r="H626" i="19"/>
  <c r="J626" i="19" s="1"/>
  <c r="H627" i="19"/>
  <c r="J627" i="19" s="1"/>
  <c r="H628" i="19"/>
  <c r="J628" i="19" s="1"/>
  <c r="H629" i="19"/>
  <c r="J629" i="19" s="1"/>
  <c r="H630" i="19"/>
  <c r="J630" i="19" s="1"/>
  <c r="H631" i="19"/>
  <c r="J631" i="19" s="1"/>
  <c r="H632" i="19"/>
  <c r="J632" i="19" s="1"/>
  <c r="H633" i="19"/>
  <c r="J633" i="19" s="1"/>
  <c r="H634" i="19"/>
  <c r="J634" i="19" s="1"/>
  <c r="H635" i="19"/>
  <c r="J635" i="19" s="1"/>
  <c r="H636" i="19"/>
  <c r="J636" i="19" s="1"/>
  <c r="H637" i="19"/>
  <c r="J637" i="19" s="1"/>
  <c r="H638" i="19"/>
  <c r="J638" i="19" s="1"/>
  <c r="H639" i="19"/>
  <c r="J639" i="19" s="1"/>
  <c r="H640" i="19"/>
  <c r="J640" i="19" s="1"/>
  <c r="H641" i="19"/>
  <c r="J641" i="19" s="1"/>
  <c r="H642" i="19"/>
  <c r="J642" i="19" s="1"/>
  <c r="H643" i="19"/>
  <c r="J643" i="19" s="1"/>
  <c r="H644" i="19"/>
  <c r="J644" i="19" s="1"/>
  <c r="H645" i="19"/>
  <c r="J645" i="19" s="1"/>
  <c r="H646" i="19"/>
  <c r="J646" i="19" s="1"/>
  <c r="H647" i="19"/>
  <c r="J647" i="19" s="1"/>
  <c r="H648" i="19"/>
  <c r="J648" i="19" s="1"/>
  <c r="H649" i="19"/>
  <c r="J649" i="19" s="1"/>
  <c r="H650" i="19"/>
  <c r="J650" i="19" s="1"/>
  <c r="H651" i="19"/>
  <c r="J651" i="19" s="1"/>
  <c r="H652" i="19"/>
  <c r="J652" i="19" s="1"/>
  <c r="H653" i="19"/>
  <c r="J653" i="19" s="1"/>
  <c r="H654" i="19"/>
  <c r="J654" i="19" s="1"/>
  <c r="H655" i="19"/>
  <c r="J655" i="19" s="1"/>
  <c r="H656" i="19"/>
  <c r="J656" i="19" s="1"/>
  <c r="H657" i="19"/>
  <c r="J657" i="19" s="1"/>
  <c r="H658" i="19"/>
  <c r="J658" i="19" s="1"/>
  <c r="H659" i="19"/>
  <c r="J659" i="19" s="1"/>
  <c r="H660" i="19"/>
  <c r="J660" i="19" s="1"/>
  <c r="H661" i="19"/>
  <c r="J661" i="19" s="1"/>
  <c r="H662" i="19"/>
  <c r="J662" i="19" s="1"/>
  <c r="H663" i="19"/>
  <c r="J663" i="19" s="1"/>
  <c r="H664" i="19"/>
  <c r="J664" i="19" s="1"/>
  <c r="H665" i="19"/>
  <c r="J665" i="19" s="1"/>
  <c r="H666" i="19"/>
  <c r="J666" i="19" s="1"/>
  <c r="H667" i="19"/>
  <c r="J667" i="19" s="1"/>
  <c r="H668" i="19"/>
  <c r="J668" i="19" s="1"/>
  <c r="H669" i="19"/>
  <c r="J669" i="19" s="1"/>
  <c r="H670" i="19"/>
  <c r="J670" i="19" s="1"/>
  <c r="H671" i="19"/>
  <c r="J671" i="19" s="1"/>
  <c r="H672" i="19"/>
  <c r="J672" i="19" s="1"/>
  <c r="H673" i="19"/>
  <c r="J673" i="19" s="1"/>
  <c r="H674" i="19"/>
  <c r="J674" i="19" s="1"/>
  <c r="H675" i="19"/>
  <c r="J675" i="19" s="1"/>
  <c r="H676" i="19"/>
  <c r="J676" i="19" s="1"/>
  <c r="H677" i="19"/>
  <c r="J677" i="19" s="1"/>
  <c r="H678" i="19"/>
  <c r="J678" i="19" s="1"/>
  <c r="H679" i="19"/>
  <c r="J679" i="19" s="1"/>
  <c r="H680" i="19"/>
  <c r="J680" i="19" s="1"/>
  <c r="H681" i="19"/>
  <c r="J681" i="19" s="1"/>
  <c r="H682" i="19"/>
  <c r="J682" i="19" s="1"/>
  <c r="H683" i="19"/>
  <c r="J683" i="19" s="1"/>
  <c r="H684" i="19"/>
  <c r="J684" i="19" s="1"/>
  <c r="H685" i="19"/>
  <c r="J685" i="19" s="1"/>
  <c r="H686" i="19"/>
  <c r="J686" i="19" s="1"/>
  <c r="H687" i="19"/>
  <c r="J687" i="19" s="1"/>
  <c r="H688" i="19"/>
  <c r="J688" i="19" s="1"/>
  <c r="H689" i="19"/>
  <c r="J689" i="19" s="1"/>
  <c r="H690" i="19"/>
  <c r="J690" i="19" s="1"/>
  <c r="H691" i="19"/>
  <c r="J691" i="19" s="1"/>
  <c r="H692" i="19"/>
  <c r="J692" i="19" s="1"/>
  <c r="H693" i="19"/>
  <c r="J693" i="19" s="1"/>
  <c r="H694" i="19"/>
  <c r="J694" i="19" s="1"/>
  <c r="H695" i="19"/>
  <c r="J695" i="19" s="1"/>
  <c r="H696" i="19"/>
  <c r="J696" i="19" s="1"/>
  <c r="H697" i="19"/>
  <c r="J697" i="19" s="1"/>
  <c r="H698" i="19"/>
  <c r="J698" i="19" s="1"/>
  <c r="H699" i="19"/>
  <c r="J699" i="19" s="1"/>
  <c r="H700" i="19"/>
  <c r="J700" i="19" s="1"/>
  <c r="H701" i="19"/>
  <c r="J701" i="19" s="1"/>
  <c r="H702" i="19"/>
  <c r="J702" i="19" s="1"/>
  <c r="H703" i="19"/>
  <c r="J703" i="19" s="1"/>
  <c r="H704" i="19"/>
  <c r="J704" i="19" s="1"/>
  <c r="H705" i="19"/>
  <c r="J705" i="19" s="1"/>
  <c r="H706" i="19"/>
  <c r="J706" i="19" s="1"/>
  <c r="H707" i="19"/>
  <c r="J707" i="19" s="1"/>
  <c r="H708" i="19"/>
  <c r="J708" i="19" s="1"/>
  <c r="H709" i="19"/>
  <c r="J709" i="19" s="1"/>
  <c r="H710" i="19"/>
  <c r="J710" i="19" s="1"/>
  <c r="H711" i="19"/>
  <c r="J711" i="19" s="1"/>
  <c r="H712" i="19"/>
  <c r="J712" i="19" s="1"/>
  <c r="H713" i="19"/>
  <c r="J713" i="19" s="1"/>
  <c r="H714" i="19"/>
  <c r="J714" i="19" s="1"/>
  <c r="H715" i="19"/>
  <c r="J715" i="19" s="1"/>
  <c r="H716" i="19"/>
  <c r="J716" i="19" s="1"/>
  <c r="H717" i="19"/>
  <c r="J717" i="19" s="1"/>
  <c r="H718" i="19"/>
  <c r="J718" i="19" s="1"/>
  <c r="H719" i="19"/>
  <c r="J719" i="19" s="1"/>
  <c r="H720" i="19"/>
  <c r="J720" i="19" s="1"/>
  <c r="H721" i="19"/>
  <c r="J721" i="19" s="1"/>
  <c r="H722" i="19"/>
  <c r="J722" i="19" s="1"/>
  <c r="H723" i="19"/>
  <c r="J723" i="19" s="1"/>
  <c r="H724" i="19"/>
  <c r="J724" i="19" s="1"/>
  <c r="H725" i="19"/>
  <c r="J725" i="19" s="1"/>
  <c r="H726" i="19"/>
  <c r="J726" i="19" s="1"/>
  <c r="H727" i="19"/>
  <c r="J727" i="19" s="1"/>
  <c r="H728" i="19"/>
  <c r="J728" i="19" s="1"/>
  <c r="H729" i="19"/>
  <c r="J729" i="19" s="1"/>
  <c r="H730" i="19"/>
  <c r="J730" i="19" s="1"/>
  <c r="H731" i="19"/>
  <c r="J731" i="19" s="1"/>
  <c r="H732" i="19"/>
  <c r="J732" i="19" s="1"/>
  <c r="H733" i="19"/>
  <c r="J733" i="19" s="1"/>
  <c r="H734" i="19"/>
  <c r="J734" i="19" s="1"/>
  <c r="H735" i="19"/>
  <c r="J735" i="19" s="1"/>
  <c r="H736" i="19"/>
  <c r="J736" i="19" s="1"/>
  <c r="H737" i="19"/>
  <c r="J737" i="19" s="1"/>
  <c r="H738" i="19"/>
  <c r="J738" i="19" s="1"/>
  <c r="H739" i="19"/>
  <c r="J739" i="19" s="1"/>
  <c r="H740" i="19"/>
  <c r="J740" i="19" s="1"/>
  <c r="H741" i="19"/>
  <c r="J741" i="19" s="1"/>
  <c r="H742" i="19"/>
  <c r="J742" i="19" s="1"/>
  <c r="H743" i="19"/>
  <c r="J743" i="19" s="1"/>
  <c r="H744" i="19"/>
  <c r="J744" i="19" s="1"/>
  <c r="H745" i="19"/>
  <c r="J745" i="19" s="1"/>
  <c r="H746" i="19"/>
  <c r="J746" i="19" s="1"/>
  <c r="H747" i="19"/>
  <c r="J747" i="19" s="1"/>
  <c r="H748" i="19"/>
  <c r="J748" i="19" s="1"/>
  <c r="H749" i="19"/>
  <c r="J749" i="19" s="1"/>
  <c r="H750" i="19"/>
  <c r="J750" i="19" s="1"/>
  <c r="H751" i="19"/>
  <c r="J751" i="19" s="1"/>
  <c r="H752" i="19"/>
  <c r="J752" i="19" s="1"/>
  <c r="H753" i="19"/>
  <c r="J753" i="19" s="1"/>
  <c r="H754" i="19"/>
  <c r="J754" i="19" s="1"/>
  <c r="H755" i="19"/>
  <c r="J755" i="19" s="1"/>
  <c r="H756" i="19"/>
  <c r="J756" i="19" s="1"/>
  <c r="H757" i="19"/>
  <c r="J757" i="19" s="1"/>
  <c r="H758" i="19"/>
  <c r="J758" i="19" s="1"/>
  <c r="H759" i="19"/>
  <c r="J759" i="19" s="1"/>
  <c r="H760" i="19"/>
  <c r="J760" i="19" s="1"/>
  <c r="H761" i="19"/>
  <c r="J761" i="19" s="1"/>
  <c r="H762" i="19"/>
  <c r="J762" i="19" s="1"/>
  <c r="H763" i="19"/>
  <c r="J763" i="19" s="1"/>
  <c r="H764" i="19"/>
  <c r="J764" i="19" s="1"/>
  <c r="H765" i="19"/>
  <c r="J765" i="19" s="1"/>
  <c r="H766" i="19"/>
  <c r="J766" i="19" s="1"/>
  <c r="H767" i="19"/>
  <c r="J767" i="19" s="1"/>
  <c r="H768" i="19"/>
  <c r="J768" i="19" s="1"/>
  <c r="H769" i="19"/>
  <c r="J769" i="19" s="1"/>
  <c r="H770" i="19"/>
  <c r="J770" i="19" s="1"/>
  <c r="H771" i="19"/>
  <c r="J771" i="19" s="1"/>
  <c r="H772" i="19"/>
  <c r="J772" i="19" s="1"/>
  <c r="H773" i="19"/>
  <c r="J773" i="19" s="1"/>
  <c r="H774" i="19"/>
  <c r="J774" i="19" s="1"/>
  <c r="H775" i="19"/>
  <c r="J775" i="19" s="1"/>
  <c r="H776" i="19"/>
  <c r="J776" i="19" s="1"/>
  <c r="H777" i="19"/>
  <c r="J777" i="19" s="1"/>
  <c r="H778" i="19"/>
  <c r="J778" i="19" s="1"/>
  <c r="H779" i="19"/>
  <c r="J779" i="19" s="1"/>
  <c r="H780" i="19"/>
  <c r="J780" i="19" s="1"/>
  <c r="H781" i="19"/>
  <c r="J781" i="19" s="1"/>
  <c r="H782" i="19"/>
  <c r="J782" i="19" s="1"/>
  <c r="H783" i="19"/>
  <c r="J783" i="19" s="1"/>
  <c r="H784" i="19"/>
  <c r="J784" i="19" s="1"/>
  <c r="H785" i="19"/>
  <c r="J785" i="19" s="1"/>
  <c r="H786" i="19"/>
  <c r="J786" i="19" s="1"/>
  <c r="H787" i="19"/>
  <c r="J787" i="19" s="1"/>
  <c r="H788" i="19"/>
  <c r="J788" i="19" s="1"/>
  <c r="H789" i="19"/>
  <c r="J789" i="19" s="1"/>
  <c r="H790" i="19"/>
  <c r="J790" i="19" s="1"/>
  <c r="H791" i="19"/>
  <c r="J791" i="19" s="1"/>
  <c r="H792" i="19"/>
  <c r="J792" i="19" s="1"/>
  <c r="H793" i="19"/>
  <c r="J793" i="19" s="1"/>
  <c r="H794" i="19"/>
  <c r="J794" i="19" s="1"/>
  <c r="H795" i="19"/>
  <c r="J795" i="19" s="1"/>
  <c r="H796" i="19"/>
  <c r="J796" i="19" s="1"/>
  <c r="H797" i="19"/>
  <c r="J797" i="19" s="1"/>
  <c r="H798" i="19"/>
  <c r="J798" i="19" s="1"/>
  <c r="H799" i="19"/>
  <c r="J799" i="19" s="1"/>
  <c r="H800" i="19"/>
  <c r="J800" i="19" s="1"/>
  <c r="H801" i="19"/>
  <c r="J801" i="19" s="1"/>
  <c r="H802" i="19"/>
  <c r="J802" i="19" s="1"/>
  <c r="H803" i="19"/>
  <c r="J803" i="19" s="1"/>
  <c r="H804" i="19"/>
  <c r="J804" i="19" s="1"/>
  <c r="H805" i="19"/>
  <c r="J805" i="19" s="1"/>
  <c r="H806" i="19"/>
  <c r="J806" i="19" s="1"/>
  <c r="H807" i="19"/>
  <c r="J807" i="19" s="1"/>
  <c r="H808" i="19"/>
  <c r="J808" i="19" s="1"/>
  <c r="H809" i="19"/>
  <c r="J809" i="19" s="1"/>
  <c r="H810" i="19"/>
  <c r="J810" i="19" s="1"/>
  <c r="H811" i="19"/>
  <c r="J811" i="19" s="1"/>
  <c r="H812" i="19"/>
  <c r="J812" i="19" s="1"/>
  <c r="H813" i="19"/>
  <c r="J813" i="19" s="1"/>
  <c r="H814" i="19"/>
  <c r="J814" i="19" s="1"/>
  <c r="H815" i="19"/>
  <c r="J815" i="19" s="1"/>
  <c r="H816" i="19"/>
  <c r="J816" i="19" s="1"/>
  <c r="H817" i="19"/>
  <c r="J817" i="19" s="1"/>
  <c r="H818" i="19"/>
  <c r="J818" i="19" s="1"/>
  <c r="H819" i="19"/>
  <c r="J819" i="19" s="1"/>
  <c r="H820" i="19"/>
  <c r="J820" i="19" s="1"/>
  <c r="H821" i="19"/>
  <c r="J821" i="19" s="1"/>
  <c r="H822" i="19"/>
  <c r="J822" i="19" s="1"/>
  <c r="H823" i="19"/>
  <c r="J823" i="19" s="1"/>
  <c r="H824" i="19"/>
  <c r="J824" i="19" s="1"/>
  <c r="H825" i="19"/>
  <c r="J825" i="19" s="1"/>
  <c r="H826" i="19"/>
  <c r="J826" i="19" s="1"/>
  <c r="H827" i="19"/>
  <c r="J827" i="19" s="1"/>
  <c r="H828" i="19"/>
  <c r="J828" i="19" s="1"/>
  <c r="H829" i="19"/>
  <c r="J829" i="19" s="1"/>
  <c r="H830" i="19"/>
  <c r="J830" i="19" s="1"/>
  <c r="H831" i="19"/>
  <c r="J831" i="19" s="1"/>
  <c r="H832" i="19"/>
  <c r="J832" i="19" s="1"/>
  <c r="H833" i="19"/>
  <c r="J833" i="19" s="1"/>
  <c r="H834" i="19"/>
  <c r="J834" i="19" s="1"/>
  <c r="H835" i="19"/>
  <c r="J835" i="19" s="1"/>
  <c r="H836" i="19"/>
  <c r="J836" i="19" s="1"/>
  <c r="H837" i="19"/>
  <c r="J837" i="19" s="1"/>
  <c r="H838" i="19"/>
  <c r="J838" i="19" s="1"/>
  <c r="H839" i="19"/>
  <c r="J839" i="19" s="1"/>
  <c r="H840" i="19"/>
  <c r="J840" i="19" s="1"/>
  <c r="H841" i="19"/>
  <c r="J841" i="19" s="1"/>
  <c r="H842" i="19"/>
  <c r="J842" i="19" s="1"/>
  <c r="H843" i="19"/>
  <c r="J843" i="19" s="1"/>
  <c r="H844" i="19"/>
  <c r="J844" i="19" s="1"/>
  <c r="H845" i="19"/>
  <c r="J845" i="19" s="1"/>
  <c r="H846" i="19"/>
  <c r="J846" i="19" s="1"/>
  <c r="H847" i="19"/>
  <c r="J847" i="19" s="1"/>
  <c r="H848" i="19"/>
  <c r="J848" i="19" s="1"/>
  <c r="H849" i="19"/>
  <c r="J849" i="19" s="1"/>
  <c r="H850" i="19"/>
  <c r="J850" i="19" s="1"/>
  <c r="H851" i="19"/>
  <c r="J851" i="19" s="1"/>
  <c r="H852" i="19"/>
  <c r="J852" i="19" s="1"/>
  <c r="H853" i="19"/>
  <c r="J853" i="19" s="1"/>
  <c r="H854" i="19"/>
  <c r="J854" i="19" s="1"/>
  <c r="H855" i="19"/>
  <c r="J855" i="19" s="1"/>
  <c r="H856" i="19"/>
  <c r="J856" i="19" s="1"/>
  <c r="H857" i="19"/>
  <c r="J857" i="19" s="1"/>
  <c r="H858" i="19"/>
  <c r="J858" i="19" s="1"/>
  <c r="H859" i="19"/>
  <c r="J859" i="19" s="1"/>
  <c r="H860" i="19"/>
  <c r="J860" i="19" s="1"/>
  <c r="H861" i="19"/>
  <c r="J861" i="19" s="1"/>
  <c r="H862" i="19"/>
  <c r="J862" i="19" s="1"/>
  <c r="H863" i="19"/>
  <c r="J863" i="19" s="1"/>
  <c r="H864" i="19"/>
  <c r="J864" i="19" s="1"/>
  <c r="H865" i="19"/>
  <c r="J865" i="19" s="1"/>
  <c r="H866" i="19"/>
  <c r="J866" i="19" s="1"/>
  <c r="H867" i="19"/>
  <c r="J867" i="19" s="1"/>
  <c r="H868" i="19"/>
  <c r="J868" i="19" s="1"/>
  <c r="H869" i="19"/>
  <c r="J869" i="19" s="1"/>
  <c r="H870" i="19"/>
  <c r="J870" i="19" s="1"/>
  <c r="H871" i="19"/>
  <c r="J871" i="19" s="1"/>
  <c r="H872" i="19"/>
  <c r="J872" i="19" s="1"/>
  <c r="H873" i="19"/>
  <c r="J873" i="19" s="1"/>
  <c r="H874" i="19"/>
  <c r="J874" i="19" s="1"/>
  <c r="H875" i="19"/>
  <c r="J875" i="19" s="1"/>
  <c r="H876" i="19"/>
  <c r="J876" i="19" s="1"/>
  <c r="H877" i="19"/>
  <c r="J877" i="19" s="1"/>
  <c r="H878" i="19"/>
  <c r="J878" i="19" s="1"/>
  <c r="H879" i="19"/>
  <c r="J879" i="19" s="1"/>
  <c r="H880" i="19"/>
  <c r="J880" i="19" s="1"/>
  <c r="H881" i="19"/>
  <c r="J881" i="19" s="1"/>
  <c r="H882" i="19"/>
  <c r="J882" i="19" s="1"/>
  <c r="H883" i="19"/>
  <c r="J883" i="19" s="1"/>
  <c r="H884" i="19"/>
  <c r="J884" i="19" s="1"/>
  <c r="H885" i="19"/>
  <c r="J885" i="19" s="1"/>
  <c r="H886" i="19"/>
  <c r="J886" i="19" s="1"/>
  <c r="H887" i="19"/>
  <c r="J887" i="19" s="1"/>
  <c r="H888" i="19"/>
  <c r="J888" i="19" s="1"/>
  <c r="H889" i="19"/>
  <c r="J889" i="19" s="1"/>
  <c r="H890" i="19"/>
  <c r="J890" i="19" s="1"/>
  <c r="H891" i="19"/>
  <c r="J891" i="19" s="1"/>
  <c r="H892" i="19"/>
  <c r="J892" i="19" s="1"/>
  <c r="H893" i="19"/>
  <c r="J893" i="19" s="1"/>
  <c r="H894" i="19"/>
  <c r="J894" i="19" s="1"/>
  <c r="H895" i="19"/>
  <c r="J895" i="19" s="1"/>
  <c r="H896" i="19"/>
  <c r="J896" i="19" s="1"/>
  <c r="H897" i="19"/>
  <c r="J897" i="19" s="1"/>
  <c r="H898" i="19"/>
  <c r="J898" i="19" s="1"/>
  <c r="H899" i="19"/>
  <c r="J899" i="19" s="1"/>
  <c r="H900" i="19"/>
  <c r="J900" i="19" s="1"/>
  <c r="H901" i="19"/>
  <c r="J901" i="19" s="1"/>
  <c r="H902" i="19"/>
  <c r="J902" i="19" s="1"/>
  <c r="H903" i="19"/>
  <c r="J903" i="19" s="1"/>
  <c r="H904" i="19"/>
  <c r="J904" i="19" s="1"/>
  <c r="H905" i="19"/>
  <c r="J905" i="19" s="1"/>
  <c r="H906" i="19"/>
  <c r="J906" i="19" s="1"/>
  <c r="H907" i="19"/>
  <c r="J907" i="19" s="1"/>
  <c r="H908" i="19"/>
  <c r="J908" i="19" s="1"/>
  <c r="H909" i="19"/>
  <c r="J909" i="19" s="1"/>
  <c r="H910" i="19"/>
  <c r="J910" i="19" s="1"/>
  <c r="H911" i="19"/>
  <c r="J911" i="19" s="1"/>
  <c r="H912" i="19"/>
  <c r="J912" i="19" s="1"/>
  <c r="H913" i="19"/>
  <c r="J913" i="19" s="1"/>
  <c r="H914" i="19"/>
  <c r="J914" i="19" s="1"/>
  <c r="H915" i="19"/>
  <c r="J915" i="19" s="1"/>
  <c r="H916" i="19"/>
  <c r="J916" i="19" s="1"/>
  <c r="H917" i="19"/>
  <c r="J917" i="19" s="1"/>
  <c r="H918" i="19"/>
  <c r="J918" i="19" s="1"/>
  <c r="H919" i="19"/>
  <c r="J919" i="19" s="1"/>
  <c r="H920" i="19"/>
  <c r="J920" i="19" s="1"/>
  <c r="H921" i="19"/>
  <c r="J921" i="19" s="1"/>
  <c r="H922" i="19"/>
  <c r="J922" i="19" s="1"/>
  <c r="H923" i="19"/>
  <c r="J923" i="19" s="1"/>
  <c r="H924" i="19"/>
  <c r="J924" i="19" s="1"/>
  <c r="H925" i="19"/>
  <c r="J925" i="19" s="1"/>
  <c r="H926" i="19"/>
  <c r="J926" i="19" s="1"/>
  <c r="H927" i="19"/>
  <c r="J927" i="19" s="1"/>
  <c r="H928" i="19"/>
  <c r="J928" i="19" s="1"/>
  <c r="H929" i="19"/>
  <c r="J929" i="19" s="1"/>
  <c r="H930" i="19"/>
  <c r="J930" i="19" s="1"/>
  <c r="H931" i="19"/>
  <c r="J931" i="19" s="1"/>
  <c r="H932" i="19"/>
  <c r="J932" i="19" s="1"/>
  <c r="H933" i="19"/>
  <c r="J933" i="19" s="1"/>
  <c r="H934" i="19"/>
  <c r="J934" i="19" s="1"/>
  <c r="H935" i="19"/>
  <c r="J935" i="19" s="1"/>
  <c r="H936" i="19"/>
  <c r="J936" i="19" s="1"/>
  <c r="H937" i="19"/>
  <c r="J937" i="19" s="1"/>
  <c r="H938" i="19"/>
  <c r="J938" i="19" s="1"/>
  <c r="H939" i="19"/>
  <c r="J939" i="19" s="1"/>
  <c r="H940" i="19"/>
  <c r="J940" i="19" s="1"/>
  <c r="H941" i="19"/>
  <c r="J941" i="19" s="1"/>
  <c r="H942" i="19"/>
  <c r="J942" i="19" s="1"/>
  <c r="H943" i="19"/>
  <c r="J943" i="19" s="1"/>
  <c r="H944" i="19"/>
  <c r="J944" i="19" s="1"/>
  <c r="H945" i="19"/>
  <c r="J945" i="19" s="1"/>
  <c r="H946" i="19"/>
  <c r="J946" i="19" s="1"/>
  <c r="H947" i="19"/>
  <c r="J947" i="19" s="1"/>
  <c r="H948" i="19"/>
  <c r="J948" i="19" s="1"/>
  <c r="H949" i="19"/>
  <c r="J949" i="19" s="1"/>
  <c r="H950" i="19"/>
  <c r="J950" i="19" s="1"/>
  <c r="H951" i="19"/>
  <c r="J951" i="19" s="1"/>
  <c r="H952" i="19"/>
  <c r="J952" i="19" s="1"/>
  <c r="H953" i="19"/>
  <c r="J953" i="19" s="1"/>
  <c r="H954" i="19"/>
  <c r="J954" i="19" s="1"/>
  <c r="H955" i="19"/>
  <c r="J955" i="19" s="1"/>
  <c r="H956" i="19"/>
  <c r="J956" i="19" s="1"/>
  <c r="H957" i="19"/>
  <c r="J957" i="19" s="1"/>
  <c r="H958" i="19"/>
  <c r="J958" i="19" s="1"/>
  <c r="H959" i="19"/>
  <c r="J959" i="19" s="1"/>
  <c r="H960" i="19"/>
  <c r="J960" i="19" s="1"/>
  <c r="H961" i="19"/>
  <c r="J961" i="19" s="1"/>
  <c r="H962" i="19"/>
  <c r="J962" i="19" s="1"/>
  <c r="H963" i="19"/>
  <c r="J963" i="19" s="1"/>
  <c r="H964" i="19"/>
  <c r="J964" i="19" s="1"/>
  <c r="H965" i="19"/>
  <c r="J965" i="19" s="1"/>
  <c r="H966" i="19"/>
  <c r="J966" i="19" s="1"/>
  <c r="H967" i="19"/>
  <c r="J967" i="19" s="1"/>
  <c r="H968" i="19"/>
  <c r="J968" i="19" s="1"/>
  <c r="H969" i="19"/>
  <c r="J969" i="19" s="1"/>
  <c r="H970" i="19"/>
  <c r="J970" i="19" s="1"/>
  <c r="H971" i="19"/>
  <c r="J971" i="19" s="1"/>
  <c r="H972" i="19"/>
  <c r="J972" i="19" s="1"/>
  <c r="H973" i="19"/>
  <c r="J973" i="19" s="1"/>
  <c r="H974" i="19"/>
  <c r="J974" i="19" s="1"/>
  <c r="H975" i="19"/>
  <c r="J975" i="19" s="1"/>
  <c r="H976" i="19"/>
  <c r="J976" i="19" s="1"/>
  <c r="H977" i="19"/>
  <c r="J977" i="19" s="1"/>
  <c r="H978" i="19"/>
  <c r="J978" i="19" s="1"/>
  <c r="H979" i="19"/>
  <c r="J979" i="19" s="1"/>
  <c r="H980" i="19"/>
  <c r="J980" i="19" s="1"/>
  <c r="H981" i="19"/>
  <c r="J981" i="19" s="1"/>
  <c r="H982" i="19"/>
  <c r="J982" i="19" s="1"/>
  <c r="H983" i="19"/>
  <c r="J983" i="19" s="1"/>
  <c r="H984" i="19"/>
  <c r="J984" i="19" s="1"/>
  <c r="H985" i="19"/>
  <c r="J985" i="19" s="1"/>
  <c r="H986" i="19"/>
  <c r="J986" i="19" s="1"/>
  <c r="H987" i="19"/>
  <c r="J987" i="19" s="1"/>
  <c r="H988" i="19"/>
  <c r="J988" i="19" s="1"/>
  <c r="H989" i="19"/>
  <c r="J989" i="19" s="1"/>
  <c r="H990" i="19"/>
  <c r="J990" i="19" s="1"/>
  <c r="H991" i="19"/>
  <c r="J991" i="19" s="1"/>
  <c r="H992" i="19"/>
  <c r="J992" i="19" s="1"/>
  <c r="H993" i="19"/>
  <c r="J993" i="19" s="1"/>
  <c r="H994" i="19"/>
  <c r="J994" i="19" s="1"/>
  <c r="H995" i="19"/>
  <c r="J995" i="19" s="1"/>
  <c r="H996" i="19"/>
  <c r="J996" i="19" s="1"/>
  <c r="H997" i="19"/>
  <c r="J997" i="19" s="1"/>
  <c r="H998" i="19"/>
  <c r="J998" i="19" s="1"/>
  <c r="H999" i="19"/>
  <c r="J999" i="19" s="1"/>
  <c r="H1000" i="19"/>
  <c r="J1000" i="19" s="1"/>
  <c r="H1001" i="19"/>
  <c r="J1001" i="19" s="1"/>
  <c r="H1002" i="19"/>
  <c r="J1002" i="19" s="1"/>
  <c r="H1003" i="19"/>
  <c r="J1003" i="19" s="1"/>
  <c r="H1004" i="19"/>
  <c r="J1004" i="19" s="1"/>
  <c r="H1005" i="19"/>
  <c r="J1005" i="19" s="1"/>
  <c r="H1006" i="19"/>
  <c r="J1006" i="19" s="1"/>
  <c r="H1007" i="19"/>
  <c r="J1007" i="19" s="1"/>
  <c r="H1008" i="19"/>
  <c r="J1008" i="19" s="1"/>
  <c r="H1009" i="19"/>
  <c r="J1009" i="19" s="1"/>
  <c r="H1010" i="19"/>
  <c r="J1010" i="19" s="1"/>
  <c r="H1011" i="19"/>
  <c r="J1011" i="19" s="1"/>
  <c r="H1012" i="19"/>
  <c r="J1012" i="19" s="1"/>
  <c r="H1013" i="19"/>
  <c r="J1013" i="19" s="1"/>
  <c r="H1014" i="19"/>
  <c r="J1014" i="19" s="1"/>
  <c r="H1015" i="19"/>
  <c r="J1015" i="19" s="1"/>
  <c r="H1016" i="19"/>
  <c r="J1016" i="19" s="1"/>
  <c r="H1017" i="19"/>
  <c r="J1017" i="19" s="1"/>
  <c r="H1018" i="19"/>
  <c r="J1018" i="19" s="1"/>
  <c r="H1019" i="19"/>
  <c r="J1019" i="19" s="1"/>
  <c r="H1020" i="19"/>
  <c r="J1020" i="19" s="1"/>
  <c r="H1021" i="19"/>
  <c r="J1021" i="19" s="1"/>
  <c r="H1022" i="19"/>
  <c r="J1022" i="19" s="1"/>
  <c r="H1023" i="19"/>
  <c r="J1023" i="19" s="1"/>
  <c r="H1024" i="19"/>
  <c r="J1024" i="19" s="1"/>
  <c r="H1025" i="19"/>
  <c r="J1025" i="19" s="1"/>
  <c r="H1026" i="19"/>
  <c r="J1026" i="19" s="1"/>
  <c r="H1027" i="19"/>
  <c r="J1027" i="19" s="1"/>
  <c r="H1028" i="19"/>
  <c r="J1028" i="19" s="1"/>
  <c r="H1029" i="19"/>
  <c r="J1029" i="19" s="1"/>
  <c r="H1030" i="19"/>
  <c r="J1030" i="19" s="1"/>
  <c r="H1031" i="19"/>
  <c r="J1031" i="19" s="1"/>
  <c r="H1032" i="19"/>
  <c r="J1032" i="19" s="1"/>
  <c r="H1033" i="19"/>
  <c r="J1033" i="19" s="1"/>
  <c r="H1034" i="19"/>
  <c r="J1034" i="19" s="1"/>
  <c r="H1035" i="19"/>
  <c r="J1035" i="19" s="1"/>
  <c r="H1036" i="19"/>
  <c r="J1036" i="19" s="1"/>
  <c r="H1037" i="19"/>
  <c r="J1037" i="19" s="1"/>
  <c r="H1038" i="19"/>
  <c r="J1038" i="19" s="1"/>
  <c r="H1039" i="19"/>
  <c r="J1039" i="19" s="1"/>
  <c r="H1040" i="19"/>
  <c r="J1040" i="19" s="1"/>
  <c r="H1041" i="19"/>
  <c r="J1041" i="19" s="1"/>
  <c r="H1042" i="19"/>
  <c r="J1042" i="19" s="1"/>
  <c r="H1043" i="19"/>
  <c r="J1043" i="19" s="1"/>
  <c r="H1044" i="19"/>
  <c r="J1044" i="19" s="1"/>
  <c r="H1045" i="19"/>
  <c r="J1045" i="19" s="1"/>
  <c r="H1046" i="19"/>
  <c r="J1046" i="19" s="1"/>
  <c r="H1047" i="19"/>
  <c r="J1047" i="19" s="1"/>
  <c r="H1048" i="19"/>
  <c r="J1048" i="19" s="1"/>
  <c r="H1049" i="19"/>
  <c r="J1049" i="19" s="1"/>
  <c r="H1050" i="19"/>
  <c r="J1050" i="19" s="1"/>
  <c r="H1051" i="19"/>
  <c r="J1051" i="19" s="1"/>
  <c r="H1052" i="19"/>
  <c r="J1052" i="19" s="1"/>
  <c r="H1053" i="19"/>
  <c r="J1053" i="19" s="1"/>
  <c r="H1054" i="19"/>
  <c r="J1054" i="19" s="1"/>
  <c r="H1055" i="19"/>
  <c r="J1055" i="19" s="1"/>
  <c r="H1056" i="19"/>
  <c r="J1056" i="19" s="1"/>
  <c r="H1057" i="19"/>
  <c r="J1057" i="19" s="1"/>
  <c r="H1058" i="19"/>
  <c r="J1058" i="19" s="1"/>
  <c r="H1059" i="19"/>
  <c r="J1059" i="19" s="1"/>
  <c r="H1060" i="19"/>
  <c r="J1060" i="19" s="1"/>
  <c r="H1061" i="19"/>
  <c r="J1061" i="19" s="1"/>
  <c r="H1062" i="19"/>
  <c r="J1062" i="19" s="1"/>
  <c r="H1063" i="19"/>
  <c r="J1063" i="19" s="1"/>
  <c r="H1064" i="19"/>
  <c r="J1064" i="19" s="1"/>
  <c r="H1065" i="19"/>
  <c r="J1065" i="19" s="1"/>
  <c r="H1066" i="19"/>
  <c r="J1066" i="19" s="1"/>
  <c r="H1067" i="19"/>
  <c r="J1067" i="19" s="1"/>
  <c r="H1068" i="19"/>
  <c r="J1068" i="19" s="1"/>
  <c r="H1069" i="19"/>
  <c r="J1069" i="19" s="1"/>
  <c r="H1070" i="19"/>
  <c r="J1070" i="19" s="1"/>
  <c r="H1071" i="19"/>
  <c r="J1071" i="19" s="1"/>
  <c r="H1072" i="19"/>
  <c r="J1072" i="19" s="1"/>
  <c r="H1073" i="19"/>
  <c r="J1073" i="19" s="1"/>
  <c r="H1074" i="19"/>
  <c r="J1074" i="19" s="1"/>
  <c r="H1075" i="19"/>
  <c r="J1075" i="19" s="1"/>
  <c r="H1076" i="19"/>
  <c r="J1076" i="19" s="1"/>
  <c r="H1077" i="19"/>
  <c r="J1077" i="19" s="1"/>
  <c r="H1078" i="19"/>
  <c r="J1078" i="19" s="1"/>
  <c r="H1079" i="19"/>
  <c r="J1079" i="19" s="1"/>
  <c r="H1080" i="19"/>
  <c r="J1080" i="19" s="1"/>
  <c r="H1081" i="19"/>
  <c r="J1081" i="19" s="1"/>
  <c r="H1082" i="19"/>
  <c r="J1082" i="19" s="1"/>
  <c r="H1083" i="19"/>
  <c r="J1083" i="19" s="1"/>
  <c r="H1084" i="19"/>
  <c r="J1084" i="19" s="1"/>
  <c r="H1085" i="19"/>
  <c r="J1085" i="19" s="1"/>
  <c r="H1086" i="19"/>
  <c r="J1086" i="19" s="1"/>
  <c r="H1087" i="19"/>
  <c r="J1087" i="19" s="1"/>
  <c r="H1088" i="19"/>
  <c r="J1088" i="19" s="1"/>
  <c r="H1089" i="19"/>
  <c r="J1089" i="19" s="1"/>
  <c r="H1090" i="19"/>
  <c r="J1090" i="19" s="1"/>
  <c r="H1091" i="19"/>
  <c r="J1091" i="19" s="1"/>
  <c r="H1092" i="19"/>
  <c r="J1092" i="19" s="1"/>
  <c r="H1093" i="19"/>
  <c r="J1093" i="19" s="1"/>
  <c r="H1094" i="19"/>
  <c r="J1094" i="19" s="1"/>
  <c r="H1095" i="19"/>
  <c r="J1095" i="19" s="1"/>
  <c r="H1096" i="19"/>
  <c r="J1096" i="19" s="1"/>
  <c r="H1097" i="19"/>
  <c r="J1097" i="19" s="1"/>
  <c r="H1098" i="19"/>
  <c r="J1098" i="19" s="1"/>
  <c r="H1099" i="19"/>
  <c r="J1099" i="19" s="1"/>
  <c r="H1100" i="19"/>
  <c r="J1100" i="19" s="1"/>
  <c r="H1101" i="19"/>
  <c r="J1101" i="19" s="1"/>
  <c r="H1102" i="19"/>
  <c r="J1102" i="19" s="1"/>
  <c r="H1103" i="19"/>
  <c r="J1103" i="19" s="1"/>
  <c r="H1104" i="19"/>
  <c r="J1104" i="19" s="1"/>
  <c r="H1105" i="19"/>
  <c r="J1105" i="19" s="1"/>
  <c r="H1106" i="19"/>
  <c r="J1106" i="19" s="1"/>
  <c r="H1107" i="19"/>
  <c r="J1107" i="19" s="1"/>
  <c r="H1108" i="19"/>
  <c r="J1108" i="19" s="1"/>
  <c r="H1109" i="19"/>
  <c r="J1109" i="19" s="1"/>
  <c r="H1110" i="19"/>
  <c r="J1110" i="19" s="1"/>
  <c r="H1111" i="19"/>
  <c r="J1111" i="19" s="1"/>
  <c r="H1112" i="19"/>
  <c r="J1112" i="19" s="1"/>
  <c r="H1113" i="19"/>
  <c r="J1113" i="19" s="1"/>
  <c r="H1114" i="19"/>
  <c r="J1114" i="19" s="1"/>
  <c r="H1115" i="19"/>
  <c r="J1115" i="19" s="1"/>
  <c r="H1116" i="19"/>
  <c r="J1116" i="19" s="1"/>
  <c r="H1117" i="19"/>
  <c r="J1117" i="19" s="1"/>
  <c r="H1118" i="19"/>
  <c r="J1118" i="19" s="1"/>
  <c r="H1119" i="19"/>
  <c r="J1119" i="19" s="1"/>
  <c r="H1120" i="19"/>
  <c r="J1120" i="19" s="1"/>
  <c r="H1121" i="19"/>
  <c r="J1121" i="19" s="1"/>
  <c r="H1122" i="19"/>
  <c r="J1122" i="19" s="1"/>
  <c r="H1123" i="19"/>
  <c r="J1123" i="19" s="1"/>
  <c r="H1124" i="19"/>
  <c r="J1124" i="19" s="1"/>
  <c r="H1125" i="19"/>
  <c r="J1125" i="19" s="1"/>
  <c r="H1126" i="19"/>
  <c r="J1126" i="19" s="1"/>
  <c r="H1127" i="19"/>
  <c r="J1127" i="19" s="1"/>
  <c r="H1128" i="19"/>
  <c r="J1128" i="19" s="1"/>
  <c r="H1129" i="19"/>
  <c r="J1129" i="19" s="1"/>
  <c r="H1130" i="19"/>
  <c r="J1130" i="19" s="1"/>
  <c r="H1131" i="19"/>
  <c r="J1131" i="19" s="1"/>
  <c r="H1132" i="19"/>
  <c r="J1132" i="19" s="1"/>
  <c r="H1133" i="19"/>
  <c r="J1133" i="19" s="1"/>
  <c r="H1134" i="19"/>
  <c r="J1134" i="19" s="1"/>
  <c r="H1135" i="19"/>
  <c r="J1135" i="19" s="1"/>
  <c r="H1136" i="19"/>
  <c r="J1136" i="19" s="1"/>
  <c r="H1137" i="19"/>
  <c r="J1137" i="19" s="1"/>
  <c r="H1138" i="19"/>
  <c r="J1138" i="19" s="1"/>
  <c r="H1139" i="19"/>
  <c r="J1139" i="19" s="1"/>
  <c r="H1140" i="19"/>
  <c r="J1140" i="19" s="1"/>
  <c r="H1141" i="19"/>
  <c r="J1141" i="19" s="1"/>
  <c r="H1142" i="19"/>
  <c r="J1142" i="19" s="1"/>
  <c r="H1143" i="19"/>
  <c r="J1143" i="19" s="1"/>
  <c r="H1144" i="19"/>
  <c r="J1144" i="19" s="1"/>
  <c r="H1145" i="19"/>
  <c r="J1145" i="19" s="1"/>
  <c r="H1146" i="19"/>
  <c r="J1146" i="19" s="1"/>
  <c r="H1147" i="19"/>
  <c r="J1147" i="19" s="1"/>
  <c r="H1148" i="19"/>
  <c r="J1148" i="19" s="1"/>
  <c r="H1149" i="19"/>
  <c r="J1149" i="19" s="1"/>
  <c r="H1150" i="19"/>
  <c r="J1150" i="19" s="1"/>
  <c r="H1151" i="19"/>
  <c r="J1151" i="19" s="1"/>
  <c r="H1152" i="19"/>
  <c r="J1152" i="19" s="1"/>
  <c r="H1153" i="19"/>
  <c r="J1153" i="19" s="1"/>
  <c r="H1154" i="19"/>
  <c r="J1154" i="19" s="1"/>
  <c r="H1155" i="19"/>
  <c r="J1155" i="19" s="1"/>
  <c r="H1156" i="19"/>
  <c r="J1156" i="19" s="1"/>
  <c r="H1157" i="19"/>
  <c r="J1157" i="19" s="1"/>
  <c r="H1158" i="19"/>
  <c r="J1158" i="19" s="1"/>
  <c r="H1159" i="19"/>
  <c r="J1159" i="19" s="1"/>
  <c r="H1160" i="19"/>
  <c r="J1160" i="19" s="1"/>
  <c r="H1161" i="19"/>
  <c r="J1161" i="19" s="1"/>
  <c r="H1162" i="19"/>
  <c r="J1162" i="19" s="1"/>
  <c r="H1163" i="19"/>
  <c r="J1163" i="19" s="1"/>
  <c r="H1164" i="19"/>
  <c r="J1164" i="19" s="1"/>
  <c r="H1165" i="19"/>
  <c r="J1165" i="19" s="1"/>
  <c r="H1166" i="19"/>
  <c r="J1166" i="19" s="1"/>
  <c r="H1167" i="19"/>
  <c r="J1167" i="19" s="1"/>
  <c r="H1168" i="19"/>
  <c r="J1168" i="19" s="1"/>
  <c r="H1169" i="19"/>
  <c r="J1169" i="19" s="1"/>
  <c r="H1170" i="19"/>
  <c r="J1170" i="19" s="1"/>
  <c r="H1171" i="19"/>
  <c r="J1171" i="19" s="1"/>
  <c r="H1172" i="19"/>
  <c r="J1172" i="19" s="1"/>
  <c r="H1173" i="19"/>
  <c r="J1173" i="19" s="1"/>
  <c r="H1174" i="19"/>
  <c r="J1174" i="19" s="1"/>
  <c r="H1175" i="19"/>
  <c r="J1175" i="19" s="1"/>
  <c r="H1176" i="19"/>
  <c r="J1176" i="19" s="1"/>
  <c r="H1177" i="19"/>
  <c r="J1177" i="19" s="1"/>
  <c r="H1178" i="19"/>
  <c r="J1178" i="19" s="1"/>
  <c r="H1179" i="19"/>
  <c r="J1179" i="19" s="1"/>
  <c r="H1180" i="19"/>
  <c r="J1180" i="19" s="1"/>
  <c r="H1181" i="19"/>
  <c r="J1181" i="19" s="1"/>
  <c r="H1182" i="19"/>
  <c r="J1182" i="19" s="1"/>
  <c r="H1183" i="19"/>
  <c r="J1183" i="19" s="1"/>
  <c r="H1184" i="19"/>
  <c r="J1184" i="19" s="1"/>
  <c r="H1185" i="19"/>
  <c r="J1185" i="19" s="1"/>
  <c r="H1186" i="19"/>
  <c r="J1186" i="19" s="1"/>
  <c r="H1187" i="19"/>
  <c r="J1187" i="19" s="1"/>
  <c r="H1188" i="19"/>
  <c r="J1188" i="19" s="1"/>
  <c r="H1189" i="19"/>
  <c r="J1189" i="19" s="1"/>
  <c r="H1190" i="19"/>
  <c r="J1190" i="19" s="1"/>
  <c r="H1191" i="19"/>
  <c r="J1191" i="19" s="1"/>
  <c r="H1192" i="19"/>
  <c r="J1192" i="19" s="1"/>
  <c r="H1193" i="19"/>
  <c r="J1193" i="19" s="1"/>
  <c r="H1194" i="19"/>
  <c r="J1194" i="19" s="1"/>
  <c r="H1195" i="19"/>
  <c r="J1195" i="19" s="1"/>
  <c r="H1196" i="19"/>
  <c r="J1196" i="19" s="1"/>
  <c r="H1197" i="19"/>
  <c r="J1197" i="19" s="1"/>
  <c r="H1198" i="19"/>
  <c r="J1198" i="19" s="1"/>
  <c r="H1199" i="19"/>
  <c r="J1199" i="19" s="1"/>
  <c r="H1200" i="19"/>
  <c r="J1200" i="19" s="1"/>
  <c r="H1201" i="19"/>
  <c r="J1201" i="19" s="1"/>
  <c r="H1202" i="19"/>
  <c r="J1202" i="19" s="1"/>
  <c r="H1203" i="19"/>
  <c r="J1203" i="19" s="1"/>
  <c r="H1204" i="19"/>
  <c r="J1204" i="19" s="1"/>
  <c r="H1205" i="19"/>
  <c r="J1205" i="19" s="1"/>
  <c r="H1206" i="19"/>
  <c r="J1206" i="19" s="1"/>
  <c r="H1207" i="19"/>
  <c r="J1207" i="19" s="1"/>
  <c r="H1208" i="19"/>
  <c r="J1208" i="19" s="1"/>
  <c r="H1209" i="19"/>
  <c r="J1209" i="19" s="1"/>
  <c r="H1210" i="19"/>
  <c r="J1210" i="19" s="1"/>
  <c r="H1211" i="19"/>
  <c r="J1211" i="19" s="1"/>
  <c r="H1212" i="19"/>
  <c r="J1212" i="19" s="1"/>
  <c r="H1213" i="19"/>
  <c r="J1213" i="19" s="1"/>
  <c r="H1214" i="19"/>
  <c r="J1214" i="19" s="1"/>
  <c r="H1215" i="19"/>
  <c r="J1215" i="19" s="1"/>
  <c r="H1216" i="19"/>
  <c r="J1216" i="19" s="1"/>
  <c r="H1217" i="19"/>
  <c r="J1217" i="19" s="1"/>
  <c r="H1218" i="19"/>
  <c r="J1218" i="19" s="1"/>
  <c r="H1219" i="19"/>
  <c r="J1219" i="19" s="1"/>
  <c r="H1220" i="19"/>
  <c r="J1220" i="19" s="1"/>
  <c r="H1221" i="19"/>
  <c r="J1221" i="19" s="1"/>
  <c r="H1222" i="19"/>
  <c r="J1222" i="19" s="1"/>
  <c r="H1223" i="19"/>
  <c r="J1223" i="19" s="1"/>
  <c r="H1224" i="19"/>
  <c r="J1224" i="19" s="1"/>
  <c r="H1225" i="19"/>
  <c r="J1225" i="19" s="1"/>
  <c r="H1226" i="19"/>
  <c r="J1226" i="19" s="1"/>
  <c r="H1227" i="19"/>
  <c r="J1227" i="19" s="1"/>
  <c r="H1228" i="19"/>
  <c r="J1228" i="19" s="1"/>
  <c r="H1229" i="19"/>
  <c r="J1229" i="19" s="1"/>
  <c r="H1230" i="19"/>
  <c r="J1230" i="19" s="1"/>
  <c r="H1231" i="19"/>
  <c r="J1231" i="19" s="1"/>
  <c r="H1232" i="19"/>
  <c r="J1232" i="19" s="1"/>
  <c r="H1233" i="19"/>
  <c r="J1233" i="19" s="1"/>
  <c r="H1234" i="19"/>
  <c r="J1234" i="19" s="1"/>
  <c r="H1235" i="19"/>
  <c r="J1235" i="19" s="1"/>
  <c r="H1236" i="19"/>
  <c r="J1236" i="19" s="1"/>
  <c r="H1237" i="19"/>
  <c r="J1237" i="19" s="1"/>
  <c r="H1238" i="19"/>
  <c r="J1238" i="19" s="1"/>
  <c r="H1239" i="19"/>
  <c r="J1239" i="19" s="1"/>
  <c r="H1240" i="19"/>
  <c r="J1240" i="19" s="1"/>
  <c r="H1241" i="19"/>
  <c r="J1241" i="19" s="1"/>
  <c r="H1242" i="19"/>
  <c r="J1242" i="19" s="1"/>
  <c r="H1243" i="19"/>
  <c r="J1243" i="19" s="1"/>
  <c r="H1244" i="19"/>
  <c r="J1244" i="19" s="1"/>
  <c r="H1245" i="19"/>
  <c r="J1245" i="19" s="1"/>
  <c r="H1246" i="19"/>
  <c r="J1246" i="19" s="1"/>
  <c r="H1247" i="19"/>
  <c r="J1247" i="19" s="1"/>
  <c r="H1248" i="19"/>
  <c r="J1248" i="19" s="1"/>
  <c r="H1249" i="19"/>
  <c r="J1249" i="19" s="1"/>
  <c r="H1250" i="19"/>
  <c r="J1250" i="19" s="1"/>
  <c r="H1251" i="19"/>
  <c r="J1251" i="19" s="1"/>
  <c r="H1252" i="19"/>
  <c r="J1252" i="19" s="1"/>
  <c r="H1253" i="19"/>
  <c r="J1253" i="19" s="1"/>
  <c r="H1254" i="19"/>
  <c r="J1254" i="19" s="1"/>
  <c r="H1255" i="19"/>
  <c r="J1255" i="19" s="1"/>
  <c r="H1256" i="19"/>
  <c r="J1256" i="19" s="1"/>
  <c r="H1257" i="19"/>
  <c r="J1257" i="19" s="1"/>
  <c r="H1258" i="19"/>
  <c r="J1258" i="19" s="1"/>
  <c r="H1259" i="19"/>
  <c r="J1259" i="19" s="1"/>
  <c r="H1260" i="19"/>
  <c r="J1260" i="19" s="1"/>
  <c r="H1261" i="19"/>
  <c r="J1261" i="19" s="1"/>
  <c r="H1262" i="19"/>
  <c r="J1262" i="19" s="1"/>
  <c r="H1263" i="19"/>
  <c r="J1263" i="19" s="1"/>
  <c r="H1264" i="19"/>
  <c r="J1264" i="19" s="1"/>
  <c r="H1265" i="19"/>
  <c r="J1265" i="19" s="1"/>
  <c r="H1266" i="19"/>
  <c r="J1266" i="19" s="1"/>
  <c r="H1267" i="19"/>
  <c r="J1267" i="19" s="1"/>
  <c r="H1268" i="19"/>
  <c r="J1268" i="19" s="1"/>
  <c r="H1269" i="19"/>
  <c r="J1269" i="19" s="1"/>
  <c r="H1270" i="19"/>
  <c r="J1270" i="19" s="1"/>
  <c r="H1271" i="19"/>
  <c r="J1271" i="19" s="1"/>
  <c r="H1272" i="19"/>
  <c r="J1272" i="19" s="1"/>
  <c r="H1273" i="19"/>
  <c r="J1273" i="19" s="1"/>
  <c r="H1274" i="19"/>
  <c r="J1274" i="19" s="1"/>
  <c r="H1275" i="19"/>
  <c r="J1275" i="19" s="1"/>
  <c r="H1276" i="19"/>
  <c r="J1276" i="19" s="1"/>
  <c r="H1277" i="19"/>
  <c r="J1277" i="19" s="1"/>
  <c r="H1278" i="19"/>
  <c r="J1278" i="19" s="1"/>
  <c r="H1279" i="19"/>
  <c r="J1279" i="19" s="1"/>
  <c r="H1280" i="19"/>
  <c r="J1280" i="19" s="1"/>
  <c r="H1281" i="19"/>
  <c r="J1281" i="19" s="1"/>
  <c r="H1282" i="19"/>
  <c r="J1282" i="19" s="1"/>
  <c r="H1283" i="19"/>
  <c r="J1283" i="19" s="1"/>
  <c r="H1284" i="19"/>
  <c r="J1284" i="19" s="1"/>
  <c r="H1285" i="19"/>
  <c r="J1285" i="19" s="1"/>
  <c r="H1286" i="19"/>
  <c r="J1286" i="19" s="1"/>
  <c r="H1287" i="19"/>
  <c r="J1287" i="19" s="1"/>
  <c r="H1288" i="19"/>
  <c r="J1288" i="19" s="1"/>
  <c r="H1289" i="19"/>
  <c r="J1289" i="19" s="1"/>
  <c r="H1290" i="19"/>
  <c r="J1290" i="19" s="1"/>
  <c r="H1291" i="19"/>
  <c r="J1291" i="19" s="1"/>
  <c r="H1292" i="19"/>
  <c r="J1292" i="19" s="1"/>
  <c r="H1293" i="19"/>
  <c r="J1293" i="19" s="1"/>
  <c r="H1294" i="19"/>
  <c r="J1294" i="19" s="1"/>
  <c r="H1295" i="19"/>
  <c r="J1295" i="19" s="1"/>
  <c r="H1296" i="19"/>
  <c r="J1296" i="19" s="1"/>
  <c r="H1297" i="19"/>
  <c r="J1297" i="19" s="1"/>
  <c r="H1298" i="19"/>
  <c r="J1298" i="19" s="1"/>
  <c r="H1299" i="19"/>
  <c r="J1299" i="19" s="1"/>
  <c r="H1300" i="19"/>
  <c r="J1300" i="19" s="1"/>
  <c r="H1301" i="19"/>
  <c r="J1301" i="19" s="1"/>
  <c r="H1302" i="19"/>
  <c r="J1302" i="19" s="1"/>
  <c r="H1303" i="19"/>
  <c r="J1303" i="19" s="1"/>
  <c r="H1304" i="19"/>
  <c r="J1304" i="19" s="1"/>
  <c r="H1305" i="19"/>
  <c r="J1305" i="19" s="1"/>
  <c r="H1306" i="19"/>
  <c r="J1306" i="19" s="1"/>
  <c r="H1307" i="19"/>
  <c r="J1307" i="19" s="1"/>
  <c r="H1308" i="19"/>
  <c r="J1308" i="19" s="1"/>
  <c r="H1309" i="19"/>
  <c r="J1309" i="19" s="1"/>
  <c r="H1310" i="19"/>
  <c r="J1310" i="19" s="1"/>
  <c r="H1311" i="19"/>
  <c r="J1311" i="19" s="1"/>
  <c r="H1312" i="19"/>
  <c r="J1312" i="19" s="1"/>
  <c r="H1313" i="19"/>
  <c r="J1313" i="19" s="1"/>
  <c r="H1314" i="19"/>
  <c r="J1314" i="19" s="1"/>
  <c r="H1315" i="19"/>
  <c r="J1315" i="19" s="1"/>
  <c r="H1316" i="19"/>
  <c r="J1316" i="19" s="1"/>
  <c r="H1317" i="19"/>
  <c r="J1317" i="19" s="1"/>
  <c r="H1318" i="19"/>
  <c r="J1318" i="19" s="1"/>
  <c r="H1319" i="19"/>
  <c r="J1319" i="19" s="1"/>
  <c r="H1320" i="19"/>
  <c r="J1320" i="19" s="1"/>
  <c r="H1321" i="19"/>
  <c r="J1321" i="19" s="1"/>
  <c r="H1322" i="19"/>
  <c r="J1322" i="19" s="1"/>
  <c r="H1323" i="19"/>
  <c r="J1323" i="19" s="1"/>
  <c r="H1324" i="19"/>
  <c r="J1324" i="19" s="1"/>
  <c r="H1325" i="19"/>
  <c r="J1325" i="19" s="1"/>
  <c r="H1326" i="19"/>
  <c r="J1326" i="19" s="1"/>
  <c r="H1327" i="19"/>
  <c r="J1327" i="19" s="1"/>
  <c r="H1328" i="19"/>
  <c r="J1328" i="19" s="1"/>
  <c r="H1329" i="19"/>
  <c r="J1329" i="19" s="1"/>
  <c r="H1330" i="19"/>
  <c r="J1330" i="19" s="1"/>
  <c r="H1331" i="19"/>
  <c r="J1331" i="19" s="1"/>
  <c r="H1332" i="19"/>
  <c r="J1332" i="19" s="1"/>
  <c r="H1333" i="19"/>
  <c r="J1333" i="19" s="1"/>
  <c r="H1334" i="19"/>
  <c r="J1334" i="19" s="1"/>
  <c r="H1335" i="19"/>
  <c r="J1335" i="19" s="1"/>
  <c r="H1336" i="19"/>
  <c r="J1336" i="19" s="1"/>
  <c r="H1337" i="19"/>
  <c r="J1337" i="19" s="1"/>
  <c r="H1338" i="19"/>
  <c r="J1338" i="19" s="1"/>
  <c r="H1339" i="19"/>
  <c r="J1339" i="19" s="1"/>
  <c r="H1340" i="19"/>
  <c r="J1340" i="19" s="1"/>
  <c r="H1341" i="19"/>
  <c r="J1341" i="19" s="1"/>
  <c r="H1342" i="19"/>
  <c r="J1342" i="19" s="1"/>
  <c r="H1343" i="19"/>
  <c r="J1343" i="19" s="1"/>
  <c r="H1344" i="19"/>
  <c r="J1344" i="19" s="1"/>
  <c r="H1345" i="19"/>
  <c r="J1345" i="19" s="1"/>
  <c r="H1346" i="19"/>
  <c r="J1346" i="19" s="1"/>
  <c r="H1347" i="19"/>
  <c r="J1347" i="19" s="1"/>
  <c r="H1348" i="19"/>
  <c r="J1348" i="19" s="1"/>
  <c r="H1349" i="19"/>
  <c r="J1349" i="19" s="1"/>
  <c r="H1350" i="19"/>
  <c r="J1350" i="19" s="1"/>
  <c r="H1351" i="19"/>
  <c r="J1351" i="19" s="1"/>
  <c r="H1352" i="19"/>
  <c r="J1352" i="19" s="1"/>
  <c r="H1353" i="19"/>
  <c r="J1353" i="19" s="1"/>
  <c r="H1354" i="19"/>
  <c r="J1354" i="19" s="1"/>
  <c r="H1355" i="19"/>
  <c r="J1355" i="19" s="1"/>
  <c r="H1356" i="19"/>
  <c r="J1356" i="19" s="1"/>
  <c r="H1357" i="19"/>
  <c r="J1357" i="19" s="1"/>
  <c r="H1358" i="19"/>
  <c r="J1358" i="19" s="1"/>
  <c r="H1359" i="19"/>
  <c r="J1359" i="19" s="1"/>
  <c r="H1360" i="19"/>
  <c r="J1360" i="19" s="1"/>
  <c r="H1361" i="19"/>
  <c r="J1361" i="19" s="1"/>
  <c r="H1362" i="19"/>
  <c r="J1362" i="19" s="1"/>
  <c r="H1363" i="19"/>
  <c r="J1363" i="19" s="1"/>
  <c r="H1364" i="19"/>
  <c r="J1364" i="19" s="1"/>
  <c r="H1365" i="19"/>
  <c r="J1365" i="19" s="1"/>
  <c r="H1366" i="19"/>
  <c r="J1366" i="19" s="1"/>
  <c r="H1367" i="19"/>
  <c r="J1367" i="19" s="1"/>
  <c r="H1368" i="19"/>
  <c r="J1368" i="19" s="1"/>
  <c r="H1369" i="19"/>
  <c r="J1369" i="19" s="1"/>
  <c r="H1370" i="19"/>
  <c r="J1370" i="19" s="1"/>
  <c r="H1371" i="19"/>
  <c r="J1371" i="19" s="1"/>
  <c r="H1372" i="19"/>
  <c r="J1372" i="19" s="1"/>
  <c r="H1373" i="19"/>
  <c r="J1373" i="19" s="1"/>
  <c r="H1374" i="19"/>
  <c r="J1374" i="19" s="1"/>
  <c r="H1375" i="19"/>
  <c r="J1375" i="19" s="1"/>
  <c r="H1376" i="19"/>
  <c r="J1376" i="19" s="1"/>
  <c r="H1377" i="19"/>
  <c r="J1377" i="19" s="1"/>
  <c r="H1378" i="19"/>
  <c r="J1378" i="19" s="1"/>
  <c r="H1379" i="19"/>
  <c r="J1379" i="19" s="1"/>
  <c r="H1380" i="19"/>
  <c r="J1380" i="19" s="1"/>
  <c r="H1381" i="19"/>
  <c r="J1381" i="19" s="1"/>
  <c r="H1382" i="19"/>
  <c r="J1382" i="19" s="1"/>
  <c r="H1383" i="19"/>
  <c r="J1383" i="19" s="1"/>
  <c r="H1384" i="19"/>
  <c r="J1384" i="19" s="1"/>
  <c r="H1385" i="19"/>
  <c r="J1385" i="19" s="1"/>
  <c r="H1386" i="19"/>
  <c r="J1386" i="19" s="1"/>
  <c r="H1387" i="19"/>
  <c r="J1387" i="19" s="1"/>
  <c r="H1388" i="19"/>
  <c r="J1388" i="19" s="1"/>
  <c r="H1389" i="19"/>
  <c r="J1389" i="19" s="1"/>
  <c r="H1390" i="19"/>
  <c r="J1390" i="19" s="1"/>
  <c r="H1391" i="19"/>
  <c r="J1391" i="19" s="1"/>
  <c r="H1392" i="19"/>
  <c r="J1392" i="19" s="1"/>
  <c r="H1393" i="19"/>
  <c r="J1393" i="19" s="1"/>
  <c r="H1394" i="19"/>
  <c r="J1394" i="19" s="1"/>
  <c r="H1395" i="19"/>
  <c r="J1395" i="19" s="1"/>
  <c r="H1396" i="19"/>
  <c r="J1396" i="19" s="1"/>
  <c r="H1397" i="19"/>
  <c r="J1397" i="19" s="1"/>
  <c r="H1398" i="19"/>
  <c r="J1398" i="19" s="1"/>
  <c r="H1399" i="19"/>
  <c r="J1399" i="19" s="1"/>
  <c r="H1400" i="19"/>
  <c r="J1400" i="19" s="1"/>
  <c r="H1401" i="19"/>
  <c r="J1401" i="19" s="1"/>
  <c r="H1402" i="19"/>
  <c r="J1402" i="19" s="1"/>
  <c r="H1403" i="19"/>
  <c r="J1403" i="19" s="1"/>
  <c r="H1404" i="19"/>
  <c r="J1404" i="19" s="1"/>
  <c r="H1405" i="19"/>
  <c r="J1405" i="19" s="1"/>
  <c r="H1406" i="19"/>
  <c r="J1406" i="19" s="1"/>
  <c r="H1407" i="19"/>
  <c r="J1407" i="19" s="1"/>
  <c r="H1408" i="19"/>
  <c r="J1408" i="19" s="1"/>
  <c r="H1409" i="19"/>
  <c r="J1409" i="19" s="1"/>
  <c r="H1410" i="19"/>
  <c r="J1410" i="19" s="1"/>
  <c r="H1411" i="19"/>
  <c r="J1411" i="19" s="1"/>
  <c r="H1412" i="19"/>
  <c r="J1412" i="19" s="1"/>
  <c r="H1413" i="19"/>
  <c r="J1413" i="19" s="1"/>
  <c r="H1414" i="19"/>
  <c r="J1414" i="19" s="1"/>
  <c r="H1415" i="19"/>
  <c r="J1415" i="19" s="1"/>
  <c r="H1416" i="19"/>
  <c r="J1416" i="19" s="1"/>
  <c r="H1417" i="19"/>
  <c r="J1417" i="19" s="1"/>
  <c r="H1418" i="19"/>
  <c r="J1418" i="19" s="1"/>
  <c r="H1419" i="19"/>
  <c r="J1419" i="19" s="1"/>
  <c r="H1420" i="19"/>
  <c r="J1420" i="19" s="1"/>
  <c r="H1421" i="19"/>
  <c r="J1421" i="19" s="1"/>
  <c r="H1422" i="19"/>
  <c r="J1422" i="19" s="1"/>
  <c r="H1423" i="19"/>
  <c r="J1423" i="19" s="1"/>
  <c r="H1424" i="19"/>
  <c r="J1424" i="19" s="1"/>
  <c r="H1425" i="19"/>
  <c r="J1425" i="19" s="1"/>
  <c r="H1426" i="19"/>
  <c r="J1426" i="19" s="1"/>
  <c r="H1427" i="19"/>
  <c r="J1427" i="19" s="1"/>
  <c r="H1428" i="19"/>
  <c r="J1428" i="19" s="1"/>
  <c r="H1429" i="19"/>
  <c r="J1429" i="19" s="1"/>
  <c r="H1430" i="19"/>
  <c r="J1430" i="19" s="1"/>
  <c r="H1431" i="19"/>
  <c r="J1431" i="19" s="1"/>
  <c r="H1432" i="19"/>
  <c r="J1432" i="19" s="1"/>
  <c r="H1433" i="19"/>
  <c r="J1433" i="19" s="1"/>
  <c r="H1434" i="19"/>
  <c r="J1434" i="19" s="1"/>
  <c r="H1435" i="19"/>
  <c r="J1435" i="19" s="1"/>
  <c r="H1436" i="19"/>
  <c r="J1436" i="19" s="1"/>
  <c r="H1437" i="19"/>
  <c r="J1437" i="19" s="1"/>
  <c r="H1438" i="19"/>
  <c r="J1438" i="19" s="1"/>
  <c r="H1439" i="19"/>
  <c r="J1439" i="19" s="1"/>
  <c r="H1440" i="19"/>
  <c r="J1440" i="19" s="1"/>
  <c r="H1441" i="19"/>
  <c r="J1441" i="19" s="1"/>
  <c r="H1442" i="19"/>
  <c r="J1442" i="19" s="1"/>
  <c r="H1443" i="19"/>
  <c r="J1443" i="19" s="1"/>
  <c r="H1444" i="19"/>
  <c r="J1444" i="19" s="1"/>
  <c r="H1445" i="19"/>
  <c r="J1445" i="19" s="1"/>
  <c r="H1446" i="19"/>
  <c r="J1446" i="19" s="1"/>
  <c r="H1447" i="19"/>
  <c r="J1447" i="19" s="1"/>
  <c r="H1448" i="19"/>
  <c r="J1448" i="19" s="1"/>
  <c r="H1449" i="19"/>
  <c r="J1449" i="19" s="1"/>
  <c r="H1450" i="19"/>
  <c r="J1450" i="19" s="1"/>
  <c r="H1451" i="19"/>
  <c r="J1451" i="19" s="1"/>
  <c r="H1452" i="19"/>
  <c r="J1452" i="19" s="1"/>
  <c r="H1453" i="19"/>
  <c r="J1453" i="19" s="1"/>
  <c r="H1454" i="19"/>
  <c r="J1454" i="19" s="1"/>
  <c r="H1455" i="19"/>
  <c r="J1455" i="19" s="1"/>
  <c r="H1456" i="19"/>
  <c r="J1456" i="19" s="1"/>
  <c r="H1457" i="19"/>
  <c r="J1457" i="19" s="1"/>
  <c r="H1458" i="19"/>
  <c r="J1458" i="19" s="1"/>
  <c r="H1459" i="19"/>
  <c r="J1459" i="19" s="1"/>
  <c r="H1460" i="19"/>
  <c r="J1460" i="19" s="1"/>
  <c r="H1461" i="19"/>
  <c r="J1461" i="19" s="1"/>
  <c r="H1462" i="19"/>
  <c r="J1462" i="19" s="1"/>
  <c r="H1463" i="19"/>
  <c r="J1463" i="19" s="1"/>
  <c r="H1464" i="19"/>
  <c r="J1464" i="19" s="1"/>
  <c r="H1465" i="19"/>
  <c r="J1465" i="19" s="1"/>
  <c r="H1466" i="19"/>
  <c r="J1466" i="19" s="1"/>
  <c r="H1467" i="19"/>
  <c r="J1467" i="19" s="1"/>
  <c r="H1468" i="19"/>
  <c r="J1468" i="19" s="1"/>
  <c r="H1469" i="19"/>
  <c r="J1469" i="19" s="1"/>
  <c r="H1470" i="19"/>
  <c r="J1470" i="19" s="1"/>
  <c r="H1471" i="19"/>
  <c r="J1471" i="19" s="1"/>
  <c r="H1472" i="19"/>
  <c r="J1472" i="19" s="1"/>
  <c r="H1473" i="19"/>
  <c r="J1473" i="19" s="1"/>
  <c r="H1474" i="19"/>
  <c r="J1474" i="19" s="1"/>
  <c r="H1475" i="19"/>
  <c r="J1475" i="19" s="1"/>
  <c r="H1476" i="19"/>
  <c r="J1476" i="19" s="1"/>
  <c r="H1477" i="19"/>
  <c r="J1477" i="19" s="1"/>
  <c r="H1478" i="19"/>
  <c r="J1478" i="19" s="1"/>
  <c r="H1479" i="19"/>
  <c r="J1479" i="19" s="1"/>
  <c r="H1480" i="19"/>
  <c r="J1480" i="19" s="1"/>
  <c r="H1481" i="19"/>
  <c r="J1481" i="19" s="1"/>
  <c r="H1482" i="19"/>
  <c r="J1482" i="19" s="1"/>
  <c r="H1483" i="19"/>
  <c r="J1483" i="19" s="1"/>
  <c r="H1484" i="19"/>
  <c r="J1484" i="19" s="1"/>
  <c r="H1485" i="19"/>
  <c r="J1485" i="19" s="1"/>
  <c r="H1486" i="19"/>
  <c r="J1486" i="19" s="1"/>
  <c r="H1487" i="19"/>
  <c r="J1487" i="19" s="1"/>
  <c r="H1488" i="19"/>
  <c r="J1488" i="19" s="1"/>
  <c r="H1489" i="19"/>
  <c r="J1489" i="19" s="1"/>
  <c r="H1490" i="19"/>
  <c r="J1490" i="19" s="1"/>
  <c r="H1491" i="19"/>
  <c r="J1491" i="19" s="1"/>
  <c r="H1492" i="19"/>
  <c r="J1492" i="19" s="1"/>
  <c r="H1493" i="19"/>
  <c r="J1493" i="19" s="1"/>
  <c r="H1494" i="19"/>
  <c r="J1494" i="19" s="1"/>
  <c r="H1495" i="19"/>
  <c r="J1495" i="19" s="1"/>
  <c r="H1496" i="19"/>
  <c r="J1496" i="19" s="1"/>
  <c r="H1497" i="19"/>
  <c r="J1497" i="19" s="1"/>
  <c r="H1498" i="19"/>
  <c r="J1498" i="19" s="1"/>
  <c r="H1499" i="19"/>
  <c r="J1499" i="19" s="1"/>
  <c r="H1500" i="19"/>
  <c r="J1500" i="19" s="1"/>
  <c r="H1501" i="19"/>
  <c r="J1501" i="19" s="1"/>
  <c r="H1502" i="19"/>
  <c r="J1502" i="19" s="1"/>
  <c r="H1503" i="19"/>
  <c r="J1503" i="19" s="1"/>
  <c r="H1504" i="19"/>
  <c r="J1504" i="19" s="1"/>
  <c r="H1505" i="19"/>
  <c r="J1505" i="19" s="1"/>
  <c r="H1506" i="19"/>
  <c r="J1506" i="19" s="1"/>
  <c r="H1507" i="19"/>
  <c r="J1507" i="19" s="1"/>
  <c r="H1508" i="19"/>
  <c r="J1508" i="19" s="1"/>
  <c r="H1509" i="19"/>
  <c r="J1509" i="19" s="1"/>
  <c r="H1510" i="19"/>
  <c r="J1510" i="19" s="1"/>
  <c r="H1511" i="19"/>
  <c r="J1511" i="19" s="1"/>
  <c r="H1512" i="19"/>
  <c r="J1512" i="19" s="1"/>
  <c r="H1513" i="19"/>
  <c r="J1513" i="19" s="1"/>
  <c r="H1514" i="19"/>
  <c r="J1514" i="19" s="1"/>
  <c r="H1515" i="19"/>
  <c r="J1515" i="19" s="1"/>
  <c r="H1516" i="19"/>
  <c r="J1516" i="19" s="1"/>
  <c r="H1517" i="19"/>
  <c r="J1517" i="19" s="1"/>
  <c r="H1518" i="19"/>
  <c r="J1518" i="19" s="1"/>
  <c r="H1519" i="19"/>
  <c r="J1519" i="19" s="1"/>
  <c r="H1520" i="19"/>
  <c r="J1520" i="19" s="1"/>
  <c r="H1521" i="19"/>
  <c r="J1521" i="19" s="1"/>
  <c r="H1522" i="19"/>
  <c r="J1522" i="19" s="1"/>
  <c r="H1523" i="19"/>
  <c r="J1523" i="19" s="1"/>
  <c r="H1524" i="19"/>
  <c r="J1524" i="19" s="1"/>
  <c r="H1525" i="19"/>
  <c r="J1525" i="19" s="1"/>
  <c r="H1526" i="19"/>
  <c r="J1526" i="19" s="1"/>
  <c r="H1527" i="19"/>
  <c r="J1527" i="19" s="1"/>
  <c r="H1528" i="19"/>
  <c r="J1528" i="19" s="1"/>
  <c r="H1529" i="19"/>
  <c r="J1529" i="19" s="1"/>
  <c r="H1530" i="19"/>
  <c r="J1530" i="19" s="1"/>
  <c r="H1531" i="19"/>
  <c r="J1531" i="19" s="1"/>
  <c r="H1532" i="19"/>
  <c r="J1532" i="19" s="1"/>
  <c r="H1533" i="19"/>
  <c r="J1533" i="19" s="1"/>
  <c r="H1534" i="19"/>
  <c r="J1534" i="19" s="1"/>
  <c r="H1535" i="19"/>
  <c r="J1535" i="19" s="1"/>
  <c r="H1536" i="19"/>
  <c r="J1536" i="19" s="1"/>
  <c r="H1537" i="19"/>
  <c r="J1537" i="19" s="1"/>
  <c r="H1538" i="19"/>
  <c r="J1538" i="19" s="1"/>
  <c r="H1539" i="19"/>
  <c r="J1539" i="19" s="1"/>
  <c r="H1540" i="19"/>
  <c r="J1540" i="19" s="1"/>
  <c r="H1541" i="19"/>
  <c r="J1541" i="19" s="1"/>
  <c r="H1542" i="19"/>
  <c r="J1542" i="19" s="1"/>
  <c r="H1543" i="19"/>
  <c r="J1543" i="19" s="1"/>
  <c r="H1544" i="19"/>
  <c r="J1544" i="19" s="1"/>
  <c r="H1545" i="19"/>
  <c r="J1545" i="19" s="1"/>
  <c r="H1546" i="19"/>
  <c r="J1546" i="19" s="1"/>
  <c r="H1547" i="19"/>
  <c r="J1547" i="19" s="1"/>
  <c r="H1548" i="19"/>
  <c r="J1548" i="19" s="1"/>
  <c r="H1549" i="19"/>
  <c r="J1549" i="19" s="1"/>
  <c r="H1550" i="19"/>
  <c r="J1550" i="19" s="1"/>
  <c r="H1551" i="19"/>
  <c r="J1551" i="19" s="1"/>
  <c r="H1552" i="19"/>
  <c r="J1552" i="19" s="1"/>
  <c r="H1553" i="19"/>
  <c r="J1553" i="19" s="1"/>
  <c r="H1554" i="19"/>
  <c r="J1554" i="19" s="1"/>
  <c r="H1555" i="19"/>
  <c r="J1555" i="19" s="1"/>
  <c r="H1556" i="19"/>
  <c r="J1556" i="19" s="1"/>
  <c r="H1557" i="19"/>
  <c r="J1557" i="19" s="1"/>
  <c r="H1558" i="19"/>
  <c r="J1558" i="19" s="1"/>
  <c r="H1559" i="19"/>
  <c r="J1559" i="19" s="1"/>
  <c r="H1560" i="19"/>
  <c r="J1560" i="19" s="1"/>
  <c r="H1561" i="19"/>
  <c r="J1561" i="19" s="1"/>
  <c r="H1562" i="19"/>
  <c r="J1562" i="19" s="1"/>
  <c r="H1563" i="19"/>
  <c r="J1563" i="19" s="1"/>
  <c r="H1564" i="19"/>
  <c r="J1564" i="19" s="1"/>
  <c r="H1565" i="19"/>
  <c r="J1565" i="19" s="1"/>
  <c r="H1566" i="19"/>
  <c r="J1566" i="19" s="1"/>
  <c r="H1567" i="19"/>
  <c r="J1567" i="19" s="1"/>
  <c r="H1568" i="19"/>
  <c r="J1568" i="19" s="1"/>
  <c r="H1569" i="19"/>
  <c r="J1569" i="19" s="1"/>
  <c r="H1570" i="19"/>
  <c r="J1570" i="19" s="1"/>
  <c r="H1571" i="19"/>
  <c r="J1571" i="19" s="1"/>
  <c r="H1572" i="19"/>
  <c r="J1572" i="19" s="1"/>
  <c r="H1573" i="19"/>
  <c r="J1573" i="19" s="1"/>
  <c r="H1574" i="19"/>
  <c r="J1574" i="19" s="1"/>
  <c r="H1575" i="19"/>
  <c r="J1575" i="19" s="1"/>
  <c r="H1576" i="19"/>
  <c r="J1576" i="19" s="1"/>
  <c r="H1577" i="19"/>
  <c r="J1577" i="19" s="1"/>
  <c r="H1578" i="19"/>
  <c r="J1578" i="19" s="1"/>
  <c r="H1579" i="19"/>
  <c r="J1579" i="19" s="1"/>
  <c r="H1580" i="19"/>
  <c r="J1580" i="19" s="1"/>
  <c r="H1581" i="19"/>
  <c r="J1581" i="19" s="1"/>
  <c r="H1582" i="19"/>
  <c r="J1582" i="19" s="1"/>
  <c r="H1583" i="19"/>
  <c r="J1583" i="19" s="1"/>
  <c r="H1584" i="19"/>
  <c r="J1584" i="19" s="1"/>
  <c r="H1585" i="19"/>
  <c r="J1585" i="19" s="1"/>
  <c r="H1586" i="19"/>
  <c r="J1586" i="19" s="1"/>
  <c r="H1587" i="19"/>
  <c r="J1587" i="19" s="1"/>
  <c r="H1588" i="19"/>
  <c r="J1588" i="19" s="1"/>
  <c r="H1589" i="19"/>
  <c r="J1589" i="19" s="1"/>
  <c r="H1590" i="19"/>
  <c r="J1590" i="19" s="1"/>
  <c r="H1591" i="19"/>
  <c r="J1591" i="19" s="1"/>
  <c r="H1592" i="19"/>
  <c r="J1592" i="19" s="1"/>
  <c r="H1593" i="19"/>
  <c r="J1593" i="19" s="1"/>
  <c r="H1594" i="19"/>
  <c r="J1594" i="19" s="1"/>
  <c r="H1595" i="19"/>
  <c r="J1595" i="19" s="1"/>
  <c r="H1596" i="19"/>
  <c r="J1596" i="19" s="1"/>
  <c r="H1597" i="19"/>
  <c r="J1597" i="19" s="1"/>
  <c r="H1598" i="19"/>
  <c r="J1598" i="19" s="1"/>
  <c r="H1599" i="19"/>
  <c r="J1599" i="19" s="1"/>
  <c r="H1600" i="19"/>
  <c r="J1600" i="19" s="1"/>
  <c r="H1601" i="19"/>
  <c r="J1601" i="19" s="1"/>
  <c r="H1602" i="19"/>
  <c r="J1602" i="19" s="1"/>
  <c r="H1603" i="19"/>
  <c r="J1603" i="19" s="1"/>
  <c r="H1604" i="19"/>
  <c r="J1604" i="19" s="1"/>
  <c r="H1605" i="19"/>
  <c r="J1605" i="19" s="1"/>
  <c r="H1606" i="19"/>
  <c r="J1606" i="19" s="1"/>
  <c r="H1607" i="19"/>
  <c r="J1607" i="19" s="1"/>
  <c r="H1608" i="19"/>
  <c r="J1608" i="19" s="1"/>
  <c r="H1609" i="19"/>
  <c r="J1609" i="19" s="1"/>
  <c r="H1610" i="19"/>
  <c r="J1610" i="19" s="1"/>
  <c r="H1611" i="19"/>
  <c r="J1611" i="19" s="1"/>
  <c r="H1612" i="19"/>
  <c r="J1612" i="19" s="1"/>
  <c r="H1613" i="19"/>
  <c r="J1613" i="19" s="1"/>
  <c r="H1614" i="19"/>
  <c r="J1614" i="19" s="1"/>
  <c r="H1615" i="19"/>
  <c r="J1615" i="19" s="1"/>
  <c r="H1616" i="19"/>
  <c r="J1616" i="19" s="1"/>
  <c r="H1617" i="19"/>
  <c r="J1617" i="19" s="1"/>
  <c r="H1618" i="19"/>
  <c r="J1618" i="19" s="1"/>
  <c r="H1619" i="19"/>
  <c r="J1619" i="19" s="1"/>
  <c r="H1620" i="19"/>
  <c r="J1620" i="19" s="1"/>
  <c r="H1621" i="19"/>
  <c r="J1621" i="19" s="1"/>
  <c r="H1622" i="19"/>
  <c r="J1622" i="19" s="1"/>
  <c r="H1623" i="19"/>
  <c r="J1623" i="19" s="1"/>
  <c r="H1624" i="19"/>
  <c r="J1624" i="19" s="1"/>
  <c r="H1625" i="19"/>
  <c r="J1625" i="19" s="1"/>
  <c r="H1626" i="19"/>
  <c r="J1626" i="19" s="1"/>
  <c r="H1627" i="19"/>
  <c r="J1627" i="19" s="1"/>
  <c r="H1628" i="19"/>
  <c r="J1628" i="19" s="1"/>
  <c r="H1629" i="19"/>
  <c r="J1629" i="19" s="1"/>
  <c r="H1630" i="19"/>
  <c r="J1630" i="19" s="1"/>
  <c r="H1631" i="19"/>
  <c r="J1631" i="19" s="1"/>
  <c r="H1632" i="19"/>
  <c r="J1632" i="19" s="1"/>
  <c r="H1633" i="19"/>
  <c r="J1633" i="19" s="1"/>
  <c r="H1634" i="19"/>
  <c r="J1634" i="19" s="1"/>
  <c r="H1635" i="19"/>
  <c r="J1635" i="19" s="1"/>
  <c r="H1636" i="19"/>
  <c r="J1636" i="19" s="1"/>
  <c r="H1637" i="19"/>
  <c r="J1637" i="19" s="1"/>
  <c r="H1638" i="19"/>
  <c r="J1638" i="19" s="1"/>
  <c r="H1639" i="19"/>
  <c r="J1639" i="19" s="1"/>
  <c r="H1640" i="19"/>
  <c r="J1640" i="19" s="1"/>
  <c r="H1641" i="19"/>
  <c r="J1641" i="19" s="1"/>
  <c r="H1642" i="19"/>
  <c r="J1642" i="19" s="1"/>
  <c r="H1643" i="19"/>
  <c r="J1643" i="19" s="1"/>
  <c r="H1644" i="19"/>
  <c r="J1644" i="19" s="1"/>
  <c r="H1645" i="19"/>
  <c r="J1645" i="19" s="1"/>
  <c r="H1646" i="19"/>
  <c r="J1646" i="19" s="1"/>
  <c r="H1647" i="19"/>
  <c r="J1647" i="19" s="1"/>
  <c r="H1648" i="19"/>
  <c r="J1648" i="19" s="1"/>
  <c r="H1649" i="19"/>
  <c r="J1649" i="19" s="1"/>
  <c r="H1650" i="19"/>
  <c r="J1650" i="19" s="1"/>
  <c r="H1651" i="19"/>
  <c r="J1651" i="19" s="1"/>
  <c r="H1652" i="19"/>
  <c r="J1652" i="19" s="1"/>
  <c r="H1653" i="19"/>
  <c r="J1653" i="19" s="1"/>
  <c r="H1654" i="19"/>
  <c r="J1654" i="19" s="1"/>
  <c r="H1655" i="19"/>
  <c r="J1655" i="19" s="1"/>
  <c r="H1656" i="19"/>
  <c r="J1656" i="19" s="1"/>
  <c r="H1657" i="19"/>
  <c r="J1657" i="19" s="1"/>
  <c r="H1658" i="19"/>
  <c r="J1658" i="19" s="1"/>
  <c r="H1659" i="19"/>
  <c r="J1659" i="19" s="1"/>
  <c r="H1660" i="19"/>
  <c r="J1660" i="19" s="1"/>
  <c r="H1661" i="19"/>
  <c r="J1661" i="19" s="1"/>
  <c r="H1662" i="19"/>
  <c r="J1662" i="19" s="1"/>
  <c r="H1663" i="19"/>
  <c r="J1663" i="19" s="1"/>
  <c r="H1664" i="19"/>
  <c r="J1664" i="19" s="1"/>
  <c r="H1665" i="19"/>
  <c r="J1665" i="19" s="1"/>
  <c r="H1666" i="19"/>
  <c r="J1666" i="19" s="1"/>
  <c r="H1667" i="19"/>
  <c r="J1667" i="19" s="1"/>
  <c r="H1668" i="19"/>
  <c r="J1668" i="19" s="1"/>
  <c r="H1669" i="19"/>
  <c r="J1669" i="19" s="1"/>
  <c r="H1670" i="19"/>
  <c r="J1670" i="19" s="1"/>
  <c r="H1671" i="19"/>
  <c r="J1671" i="19" s="1"/>
  <c r="H1672" i="19"/>
  <c r="J1672" i="19" s="1"/>
  <c r="H1673" i="19"/>
  <c r="J1673" i="19" s="1"/>
  <c r="H1674" i="19"/>
  <c r="J1674" i="19" s="1"/>
  <c r="H1675" i="19"/>
  <c r="J1675" i="19" s="1"/>
  <c r="H1676" i="19"/>
  <c r="J1676" i="19" s="1"/>
  <c r="H1677" i="19"/>
  <c r="J1677" i="19" s="1"/>
  <c r="H1678" i="19"/>
  <c r="J1678" i="19" s="1"/>
  <c r="H1679" i="19"/>
  <c r="J1679" i="19" s="1"/>
  <c r="H1680" i="19"/>
  <c r="J1680" i="19" s="1"/>
  <c r="H1681" i="19"/>
  <c r="J1681" i="19" s="1"/>
  <c r="H1682" i="19"/>
  <c r="J1682" i="19" s="1"/>
  <c r="H1683" i="19"/>
  <c r="J1683" i="19" s="1"/>
  <c r="H1684" i="19"/>
  <c r="J1684" i="19" s="1"/>
  <c r="H1685" i="19"/>
  <c r="J1685" i="19" s="1"/>
  <c r="H1686" i="19"/>
  <c r="J1686" i="19" s="1"/>
  <c r="H1687" i="19"/>
  <c r="J1687" i="19" s="1"/>
  <c r="H1688" i="19"/>
  <c r="J1688" i="19" s="1"/>
  <c r="H1689" i="19"/>
  <c r="J1689" i="19" s="1"/>
  <c r="H1690" i="19"/>
  <c r="J1690" i="19" s="1"/>
  <c r="H1691" i="19"/>
  <c r="J1691" i="19" s="1"/>
  <c r="H1692" i="19"/>
  <c r="J1692" i="19" s="1"/>
  <c r="H1693" i="19"/>
  <c r="J1693" i="19" s="1"/>
  <c r="H1694" i="19"/>
  <c r="J1694" i="19" s="1"/>
  <c r="H1695" i="19"/>
  <c r="J1695" i="19" s="1"/>
  <c r="H1696" i="19"/>
  <c r="J1696" i="19" s="1"/>
  <c r="H1697" i="19"/>
  <c r="J1697" i="19" s="1"/>
  <c r="H1698" i="19"/>
  <c r="J1698" i="19" s="1"/>
  <c r="H1699" i="19"/>
  <c r="J1699" i="19" s="1"/>
  <c r="H1700" i="19"/>
  <c r="J1700" i="19" s="1"/>
  <c r="H1701" i="19"/>
  <c r="J1701" i="19" s="1"/>
  <c r="H1702" i="19"/>
  <c r="J1702" i="19" s="1"/>
  <c r="H1703" i="19"/>
  <c r="J1703" i="19" s="1"/>
  <c r="H1704" i="19"/>
  <c r="J1704" i="19" s="1"/>
  <c r="H1705" i="19"/>
  <c r="J1705" i="19" s="1"/>
  <c r="H1706" i="19"/>
  <c r="J1706" i="19" s="1"/>
  <c r="H1707" i="19"/>
  <c r="J1707" i="19" s="1"/>
  <c r="H1708" i="19"/>
  <c r="J1708" i="19" s="1"/>
  <c r="H1709" i="19"/>
  <c r="J1709" i="19" s="1"/>
  <c r="H1710" i="19"/>
  <c r="J1710" i="19" s="1"/>
  <c r="H1711" i="19"/>
  <c r="J1711" i="19" s="1"/>
  <c r="H1712" i="19"/>
  <c r="J1712" i="19" s="1"/>
  <c r="H1713" i="19"/>
  <c r="J1713" i="19" s="1"/>
  <c r="H1714" i="19"/>
  <c r="J1714" i="19" s="1"/>
  <c r="H1715" i="19"/>
  <c r="J1715" i="19" s="1"/>
  <c r="H1716" i="19"/>
  <c r="J1716" i="19" s="1"/>
  <c r="H1717" i="19"/>
  <c r="J1717" i="19" s="1"/>
  <c r="H1718" i="19"/>
  <c r="J1718" i="19" s="1"/>
  <c r="H1719" i="19"/>
  <c r="J1719" i="19" s="1"/>
  <c r="H1720" i="19"/>
  <c r="J1720" i="19" s="1"/>
  <c r="H1721" i="19"/>
  <c r="J1721" i="19" s="1"/>
  <c r="H1722" i="19"/>
  <c r="J1722" i="19" s="1"/>
  <c r="H1723" i="19"/>
  <c r="J1723" i="19" s="1"/>
  <c r="H1724" i="19"/>
  <c r="J1724" i="19" s="1"/>
  <c r="H1725" i="19"/>
  <c r="J1725" i="19" s="1"/>
  <c r="H1726" i="19"/>
  <c r="J1726" i="19" s="1"/>
  <c r="H1727" i="19"/>
  <c r="J1727" i="19" s="1"/>
  <c r="H1728" i="19"/>
  <c r="J1728" i="19" s="1"/>
  <c r="H1729" i="19"/>
  <c r="J1729" i="19" s="1"/>
  <c r="H1730" i="19"/>
  <c r="J1730" i="19" s="1"/>
  <c r="H1731" i="19"/>
  <c r="J1731" i="19" s="1"/>
  <c r="H1732" i="19"/>
  <c r="J1732" i="19" s="1"/>
  <c r="H1733" i="19"/>
  <c r="J1733" i="19" s="1"/>
  <c r="H1734" i="19"/>
  <c r="J1734" i="19" s="1"/>
  <c r="H1735" i="19"/>
  <c r="J1735" i="19" s="1"/>
  <c r="H1736" i="19"/>
  <c r="J1736" i="19" s="1"/>
  <c r="H1737" i="19"/>
  <c r="J1737" i="19" s="1"/>
  <c r="H1738" i="19"/>
  <c r="J1738" i="19" s="1"/>
  <c r="H1739" i="19"/>
  <c r="J1739" i="19" s="1"/>
  <c r="H1740" i="19"/>
  <c r="J1740" i="19" s="1"/>
  <c r="H1741" i="19"/>
  <c r="J1741" i="19" s="1"/>
  <c r="H1742" i="19"/>
  <c r="J1742" i="19" s="1"/>
  <c r="H1743" i="19"/>
  <c r="J1743" i="19" s="1"/>
  <c r="H1744" i="19"/>
  <c r="J1744" i="19" s="1"/>
  <c r="H1745" i="19"/>
  <c r="J1745" i="19" s="1"/>
  <c r="H1746" i="19"/>
  <c r="J1746" i="19" s="1"/>
  <c r="H1747" i="19"/>
  <c r="J1747" i="19" s="1"/>
  <c r="H1748" i="19"/>
  <c r="J1748" i="19" s="1"/>
  <c r="H1749" i="19"/>
  <c r="J1749" i="19" s="1"/>
  <c r="H1750" i="19"/>
  <c r="J1750" i="19" s="1"/>
  <c r="H1751" i="19"/>
  <c r="J1751" i="19" s="1"/>
  <c r="H1752" i="19"/>
  <c r="J1752" i="19" s="1"/>
  <c r="H1753" i="19"/>
  <c r="J1753" i="19" s="1"/>
  <c r="H1754" i="19"/>
  <c r="J1754" i="19" s="1"/>
  <c r="H1755" i="19"/>
  <c r="J1755" i="19" s="1"/>
  <c r="H1756" i="19"/>
  <c r="J1756" i="19" s="1"/>
  <c r="H1757" i="19"/>
  <c r="J1757" i="19" s="1"/>
  <c r="H1758" i="19"/>
  <c r="J1758" i="19" s="1"/>
  <c r="H1759" i="19"/>
  <c r="J1759" i="19" s="1"/>
  <c r="H1760" i="19"/>
  <c r="J1760" i="19" s="1"/>
  <c r="H1761" i="19"/>
  <c r="J1761" i="19" s="1"/>
  <c r="H1762" i="19"/>
  <c r="J1762" i="19" s="1"/>
  <c r="H1763" i="19"/>
  <c r="J1763" i="19" s="1"/>
  <c r="H1764" i="19"/>
  <c r="J1764" i="19" s="1"/>
  <c r="H1765" i="19"/>
  <c r="J1765" i="19" s="1"/>
  <c r="H1766" i="19"/>
  <c r="J1766" i="19" s="1"/>
  <c r="H1767" i="19"/>
  <c r="J1767" i="19" s="1"/>
  <c r="H1768" i="19"/>
  <c r="J1768" i="19" s="1"/>
  <c r="H1769" i="19"/>
  <c r="J1769" i="19" s="1"/>
  <c r="H1770" i="19"/>
  <c r="J1770" i="19" s="1"/>
  <c r="H1771" i="19"/>
  <c r="J1771" i="19" s="1"/>
  <c r="H1772" i="19"/>
  <c r="J1772" i="19" s="1"/>
  <c r="H1773" i="19"/>
  <c r="J1773" i="19" s="1"/>
  <c r="H1774" i="19"/>
  <c r="J1774" i="19" s="1"/>
  <c r="H1775" i="19"/>
  <c r="J1775" i="19" s="1"/>
  <c r="H1776" i="19"/>
  <c r="J1776" i="19" s="1"/>
  <c r="H1777" i="19"/>
  <c r="J1777" i="19" s="1"/>
  <c r="H1778" i="19"/>
  <c r="J1778" i="19" s="1"/>
  <c r="H1779" i="19"/>
  <c r="J1779" i="19" s="1"/>
  <c r="H1780" i="19"/>
  <c r="J1780" i="19" s="1"/>
  <c r="H1781" i="19"/>
  <c r="J1781" i="19" s="1"/>
  <c r="H1782" i="19"/>
  <c r="J1782" i="19" s="1"/>
  <c r="H1783" i="19"/>
  <c r="J1783" i="19" s="1"/>
  <c r="H1784" i="19"/>
  <c r="J1784" i="19" s="1"/>
  <c r="H1785" i="19"/>
  <c r="J1785" i="19" s="1"/>
  <c r="H1786" i="19"/>
  <c r="J1786" i="19" s="1"/>
  <c r="H1787" i="19"/>
  <c r="J1787" i="19" s="1"/>
  <c r="H1788" i="19"/>
  <c r="J1788" i="19" s="1"/>
  <c r="H1789" i="19"/>
  <c r="J1789" i="19" s="1"/>
  <c r="H1790" i="19"/>
  <c r="J1790" i="19" s="1"/>
  <c r="H1791" i="19"/>
  <c r="J1791" i="19" s="1"/>
  <c r="H1792" i="19"/>
  <c r="J1792" i="19" s="1"/>
  <c r="H1793" i="19"/>
  <c r="J1793" i="19" s="1"/>
  <c r="H1794" i="19"/>
  <c r="J1794" i="19" s="1"/>
  <c r="H1795" i="19"/>
  <c r="J1795" i="19" s="1"/>
  <c r="H1796" i="19"/>
  <c r="J1796" i="19" s="1"/>
  <c r="H1797" i="19"/>
  <c r="J1797" i="19" s="1"/>
  <c r="H1798" i="19"/>
  <c r="J1798" i="19" s="1"/>
  <c r="H1799" i="19"/>
  <c r="J1799" i="19" s="1"/>
  <c r="H1800" i="19"/>
  <c r="J1800" i="19" s="1"/>
  <c r="H1801" i="19"/>
  <c r="J1801" i="19" s="1"/>
  <c r="H1802" i="19"/>
  <c r="J1802" i="19" s="1"/>
  <c r="H1803" i="19"/>
  <c r="J1803" i="19" s="1"/>
  <c r="H1804" i="19"/>
  <c r="J1804" i="19" s="1"/>
  <c r="H1805" i="19"/>
  <c r="J1805" i="19" s="1"/>
  <c r="H1806" i="19"/>
  <c r="J1806" i="19" s="1"/>
  <c r="H1807" i="19"/>
  <c r="J1807" i="19" s="1"/>
  <c r="H1808" i="19"/>
  <c r="J1808" i="19" s="1"/>
  <c r="H1809" i="19"/>
  <c r="J1809" i="19" s="1"/>
  <c r="H1810" i="19"/>
  <c r="J1810" i="19" s="1"/>
  <c r="H1811" i="19"/>
  <c r="J1811" i="19" s="1"/>
  <c r="H1812" i="19"/>
  <c r="J1812" i="19" s="1"/>
  <c r="H1813" i="19"/>
  <c r="J1813" i="19" s="1"/>
  <c r="H1814" i="19"/>
  <c r="J1814" i="19" s="1"/>
  <c r="H1815" i="19"/>
  <c r="J1815" i="19" s="1"/>
  <c r="H1816" i="19"/>
  <c r="J1816" i="19" s="1"/>
  <c r="H1817" i="19"/>
  <c r="J1817" i="19" s="1"/>
  <c r="H1818" i="19"/>
  <c r="J1818" i="19" s="1"/>
  <c r="H1819" i="19"/>
  <c r="J1819" i="19" s="1"/>
  <c r="H1820" i="19"/>
  <c r="J1820" i="19" s="1"/>
  <c r="H1821" i="19"/>
  <c r="J1821" i="19" s="1"/>
  <c r="H1822" i="19"/>
  <c r="J1822" i="19" s="1"/>
  <c r="H1823" i="19"/>
  <c r="J1823" i="19" s="1"/>
  <c r="H1824" i="19"/>
  <c r="J1824" i="19" s="1"/>
  <c r="H1825" i="19"/>
  <c r="J1825" i="19" s="1"/>
  <c r="H1826" i="19"/>
  <c r="J1826" i="19" s="1"/>
  <c r="H1827" i="19"/>
  <c r="J1827" i="19" s="1"/>
  <c r="H1828" i="19"/>
  <c r="J1828" i="19" s="1"/>
  <c r="H1829" i="19"/>
  <c r="J1829" i="19" s="1"/>
  <c r="H1830" i="19"/>
  <c r="J1830" i="19" s="1"/>
  <c r="H1831" i="19"/>
  <c r="J1831" i="19" s="1"/>
  <c r="H1832" i="19"/>
  <c r="J1832" i="19" s="1"/>
  <c r="H1833" i="19"/>
  <c r="J1833" i="19" s="1"/>
  <c r="H1834" i="19"/>
  <c r="J1834" i="19" s="1"/>
  <c r="H1835" i="19"/>
  <c r="J1835" i="19" s="1"/>
  <c r="H1836" i="19"/>
  <c r="J1836" i="19" s="1"/>
  <c r="H1837" i="19"/>
  <c r="J1837" i="19" s="1"/>
  <c r="H1838" i="19"/>
  <c r="J1838" i="19" s="1"/>
  <c r="H1839" i="19"/>
  <c r="J1839" i="19" s="1"/>
  <c r="H1840" i="19"/>
  <c r="J1840" i="19" s="1"/>
  <c r="H1841" i="19"/>
  <c r="J1841" i="19" s="1"/>
  <c r="H1842" i="19"/>
  <c r="J1842" i="19" s="1"/>
  <c r="H1843" i="19"/>
  <c r="J1843" i="19" s="1"/>
  <c r="H1844" i="19"/>
  <c r="J1844" i="19" s="1"/>
  <c r="H1845" i="19"/>
  <c r="J1845" i="19" s="1"/>
  <c r="H1846" i="19"/>
  <c r="J1846" i="19" s="1"/>
  <c r="H1847" i="19"/>
  <c r="J1847" i="19" s="1"/>
  <c r="H1848" i="19"/>
  <c r="J1848" i="19" s="1"/>
  <c r="H1849" i="19"/>
  <c r="J1849" i="19" s="1"/>
  <c r="H1850" i="19"/>
  <c r="J1850" i="19" s="1"/>
  <c r="H1851" i="19"/>
  <c r="J1851" i="19" s="1"/>
  <c r="H1852" i="19"/>
  <c r="J1852" i="19" s="1"/>
  <c r="H1853" i="19"/>
  <c r="J1853" i="19" s="1"/>
  <c r="H1854" i="19"/>
  <c r="J1854" i="19" s="1"/>
  <c r="H1855" i="19"/>
  <c r="J1855" i="19" s="1"/>
  <c r="H1856" i="19"/>
  <c r="J1856" i="19" s="1"/>
  <c r="H1857" i="19"/>
  <c r="J1857" i="19" s="1"/>
  <c r="H1858" i="19"/>
  <c r="J1858" i="19" s="1"/>
  <c r="H1859" i="19"/>
  <c r="J1859" i="19" s="1"/>
  <c r="H1860" i="19"/>
  <c r="J1860" i="19" s="1"/>
  <c r="H1861" i="19"/>
  <c r="J1861" i="19" s="1"/>
  <c r="H1862" i="19"/>
  <c r="J1862" i="19" s="1"/>
  <c r="H1863" i="19"/>
  <c r="J1863" i="19" s="1"/>
  <c r="H1864" i="19"/>
  <c r="J1864" i="19" s="1"/>
  <c r="H1865" i="19"/>
  <c r="J1865" i="19" s="1"/>
  <c r="H1866" i="19"/>
  <c r="J1866" i="19" s="1"/>
  <c r="H1867" i="19"/>
  <c r="J1867" i="19" s="1"/>
  <c r="H1868" i="19"/>
  <c r="J1868" i="19" s="1"/>
  <c r="H1869" i="19"/>
  <c r="J1869" i="19" s="1"/>
  <c r="H1870" i="19"/>
  <c r="J1870" i="19" s="1"/>
  <c r="H1871" i="19"/>
  <c r="J1871" i="19" s="1"/>
  <c r="H1872" i="19"/>
  <c r="J1872" i="19" s="1"/>
  <c r="H1873" i="19"/>
  <c r="J1873" i="19" s="1"/>
  <c r="H1874" i="19"/>
  <c r="J1874" i="19" s="1"/>
  <c r="H1875" i="19"/>
  <c r="J1875" i="19" s="1"/>
  <c r="H1876" i="19"/>
  <c r="J1876" i="19" s="1"/>
  <c r="H1877" i="19"/>
  <c r="J1877" i="19" s="1"/>
  <c r="H1878" i="19"/>
  <c r="J1878" i="19" s="1"/>
  <c r="H1879" i="19"/>
  <c r="J1879" i="19" s="1"/>
  <c r="H1880" i="19"/>
  <c r="J1880" i="19" s="1"/>
  <c r="H1881" i="19"/>
  <c r="J1881" i="19" s="1"/>
  <c r="H1882" i="19"/>
  <c r="J1882" i="19" s="1"/>
  <c r="H1883" i="19"/>
  <c r="J1883" i="19" s="1"/>
  <c r="H1884" i="19"/>
  <c r="J1884" i="19" s="1"/>
  <c r="H1885" i="19"/>
  <c r="J1885" i="19" s="1"/>
  <c r="H1886" i="19"/>
  <c r="J1886" i="19" s="1"/>
  <c r="H1887" i="19"/>
  <c r="J1887" i="19" s="1"/>
  <c r="H1888" i="19"/>
  <c r="J1888" i="19" s="1"/>
  <c r="H1889" i="19"/>
  <c r="J1889" i="19" s="1"/>
  <c r="H1890" i="19"/>
  <c r="J1890" i="19" s="1"/>
  <c r="H1891" i="19"/>
  <c r="J1891" i="19" s="1"/>
  <c r="H1892" i="19"/>
  <c r="J1892" i="19" s="1"/>
  <c r="H1893" i="19"/>
  <c r="J1893" i="19" s="1"/>
  <c r="H1894" i="19"/>
  <c r="J1894" i="19" s="1"/>
  <c r="H1895" i="19"/>
  <c r="J1895" i="19" s="1"/>
  <c r="H1896" i="19"/>
  <c r="J1896" i="19" s="1"/>
  <c r="H1897" i="19"/>
  <c r="J1897" i="19" s="1"/>
  <c r="H1898" i="19"/>
  <c r="J1898" i="19" s="1"/>
  <c r="H1899" i="19"/>
  <c r="J1899" i="19" s="1"/>
  <c r="H1900" i="19"/>
  <c r="J1900" i="19" s="1"/>
  <c r="H1901" i="19"/>
  <c r="J1901" i="19" s="1"/>
  <c r="H1902" i="19"/>
  <c r="J1902" i="19" s="1"/>
  <c r="H1903" i="19"/>
  <c r="J1903" i="19" s="1"/>
  <c r="H1904" i="19"/>
  <c r="J1904" i="19" s="1"/>
  <c r="H1905" i="19"/>
  <c r="J1905" i="19" s="1"/>
  <c r="H1906" i="19"/>
  <c r="J1906" i="19" s="1"/>
  <c r="H1907" i="19"/>
  <c r="J1907" i="19" s="1"/>
  <c r="H1908" i="19"/>
  <c r="J1908" i="19" s="1"/>
  <c r="H1909" i="19"/>
  <c r="J1909" i="19" s="1"/>
  <c r="H1910" i="19"/>
  <c r="J1910" i="19" s="1"/>
  <c r="H1911" i="19"/>
  <c r="J1911" i="19" s="1"/>
  <c r="H1912" i="19"/>
  <c r="J1912" i="19" s="1"/>
  <c r="H1913" i="19"/>
  <c r="J1913" i="19" s="1"/>
  <c r="H1914" i="19"/>
  <c r="J1914" i="19" s="1"/>
  <c r="H1915" i="19"/>
  <c r="J1915" i="19" s="1"/>
  <c r="H1916" i="19"/>
  <c r="J1916" i="19" s="1"/>
  <c r="H1917" i="19"/>
  <c r="J1917" i="19" s="1"/>
  <c r="H1918" i="19"/>
  <c r="J1918" i="19" s="1"/>
  <c r="H1919" i="19"/>
  <c r="J1919" i="19" s="1"/>
  <c r="H1920" i="19"/>
  <c r="J1920" i="19" s="1"/>
  <c r="H1921" i="19"/>
  <c r="J1921" i="19" s="1"/>
  <c r="H1922" i="19"/>
  <c r="J1922" i="19" s="1"/>
  <c r="H1923" i="19"/>
  <c r="J1923" i="19" s="1"/>
  <c r="H1924" i="19"/>
  <c r="J1924" i="19" s="1"/>
  <c r="H1925" i="19"/>
  <c r="J1925" i="19" s="1"/>
  <c r="H1926" i="19"/>
  <c r="J1926" i="19" s="1"/>
  <c r="H1927" i="19"/>
  <c r="J1927" i="19" s="1"/>
  <c r="H1928" i="19"/>
  <c r="J1928" i="19" s="1"/>
  <c r="H1929" i="19"/>
  <c r="J1929" i="19" s="1"/>
  <c r="H1930" i="19"/>
  <c r="J1930" i="19" s="1"/>
  <c r="H1931" i="19"/>
  <c r="J1931" i="19" s="1"/>
  <c r="H1932" i="19"/>
  <c r="J1932" i="19" s="1"/>
  <c r="H1933" i="19"/>
  <c r="J1933" i="19" s="1"/>
  <c r="H1934" i="19"/>
  <c r="J1934" i="19" s="1"/>
  <c r="H1935" i="19"/>
  <c r="J1935" i="19" s="1"/>
  <c r="H1936" i="19"/>
  <c r="J1936" i="19" s="1"/>
  <c r="H1937" i="19"/>
  <c r="J1937" i="19" s="1"/>
  <c r="H1938" i="19"/>
  <c r="J1938" i="19" s="1"/>
  <c r="H1939" i="19"/>
  <c r="J1939" i="19" s="1"/>
  <c r="H1940" i="19"/>
  <c r="J1940" i="19" s="1"/>
  <c r="H1941" i="19"/>
  <c r="J1941" i="19" s="1"/>
  <c r="H1942" i="19"/>
  <c r="J1942" i="19" s="1"/>
  <c r="H1943" i="19"/>
  <c r="J1943" i="19" s="1"/>
  <c r="H1944" i="19"/>
  <c r="J1944" i="19" s="1"/>
  <c r="H1945" i="19"/>
  <c r="J1945" i="19" s="1"/>
  <c r="H1946" i="19"/>
  <c r="J1946" i="19" s="1"/>
  <c r="H1947" i="19"/>
  <c r="J1947" i="19" s="1"/>
  <c r="H1948" i="19"/>
  <c r="J1948" i="19" s="1"/>
  <c r="H1949" i="19"/>
  <c r="J1949" i="19" s="1"/>
  <c r="H1950" i="19"/>
  <c r="J1950" i="19" s="1"/>
  <c r="H1951" i="19"/>
  <c r="J1951" i="19" s="1"/>
  <c r="H1952" i="19"/>
  <c r="J1952" i="19" s="1"/>
  <c r="H1953" i="19"/>
  <c r="J1953" i="19" s="1"/>
  <c r="H1954" i="19"/>
  <c r="J1954" i="19" s="1"/>
  <c r="H1955" i="19"/>
  <c r="J1955" i="19" s="1"/>
  <c r="H1956" i="19"/>
  <c r="J1956" i="19" s="1"/>
  <c r="H1957" i="19"/>
  <c r="J1957" i="19" s="1"/>
  <c r="H1958" i="19"/>
  <c r="J1958" i="19" s="1"/>
  <c r="H1959" i="19"/>
  <c r="J1959" i="19" s="1"/>
  <c r="H1960" i="19"/>
  <c r="J1960" i="19" s="1"/>
  <c r="H1961" i="19"/>
  <c r="J1961" i="19" s="1"/>
  <c r="H1962" i="19"/>
  <c r="J1962" i="19" s="1"/>
  <c r="H1963" i="19"/>
  <c r="J1963" i="19" s="1"/>
  <c r="H1964" i="19"/>
  <c r="J1964" i="19" s="1"/>
  <c r="H1965" i="19"/>
  <c r="J1965" i="19" s="1"/>
  <c r="H1966" i="19"/>
  <c r="J1966" i="19" s="1"/>
  <c r="H1967" i="19"/>
  <c r="J1967" i="19" s="1"/>
  <c r="H1968" i="19"/>
  <c r="J1968" i="19" s="1"/>
  <c r="H1969" i="19"/>
  <c r="J1969" i="19" s="1"/>
  <c r="H1970" i="19"/>
  <c r="J1970" i="19" s="1"/>
  <c r="H1971" i="19"/>
  <c r="J1971" i="19" s="1"/>
  <c r="H1972" i="19"/>
  <c r="J1972" i="19" s="1"/>
  <c r="H1973" i="19"/>
  <c r="J1973" i="19" s="1"/>
  <c r="H1974" i="19"/>
  <c r="J1974" i="19" s="1"/>
  <c r="H1975" i="19"/>
  <c r="J1975" i="19" s="1"/>
  <c r="H1976" i="19"/>
  <c r="J1976" i="19" s="1"/>
  <c r="H1977" i="19"/>
  <c r="J1977" i="19" s="1"/>
  <c r="H1978" i="19"/>
  <c r="J1978" i="19" s="1"/>
  <c r="H1979" i="19"/>
  <c r="J1979" i="19" s="1"/>
  <c r="H1980" i="19"/>
  <c r="J1980" i="19" s="1"/>
  <c r="H1981" i="19"/>
  <c r="J1981" i="19" s="1"/>
  <c r="H1982" i="19"/>
  <c r="J1982" i="19" s="1"/>
  <c r="H1983" i="19"/>
  <c r="J1983" i="19" s="1"/>
  <c r="H1984" i="19"/>
  <c r="J1984" i="19" s="1"/>
  <c r="H1985" i="19"/>
  <c r="J1985" i="19" s="1"/>
  <c r="H1986" i="19"/>
  <c r="J1986" i="19" s="1"/>
  <c r="H1987" i="19"/>
  <c r="J1987" i="19" s="1"/>
  <c r="H1988" i="19"/>
  <c r="J1988" i="19" s="1"/>
  <c r="H1989" i="19"/>
  <c r="J1989" i="19" s="1"/>
  <c r="H1990" i="19"/>
  <c r="J1990" i="19" s="1"/>
  <c r="H1991" i="19"/>
  <c r="J1991" i="19" s="1"/>
  <c r="H1992" i="19"/>
  <c r="J1992" i="19" s="1"/>
  <c r="H1993" i="19"/>
  <c r="J1993" i="19" s="1"/>
  <c r="H1994" i="19"/>
  <c r="J1994" i="19" s="1"/>
  <c r="H1995" i="19"/>
  <c r="J1995" i="19" s="1"/>
  <c r="H1996" i="19"/>
  <c r="J1996" i="19" s="1"/>
  <c r="H1997" i="19"/>
  <c r="J1997" i="19" s="1"/>
  <c r="H1998" i="19"/>
  <c r="J1998" i="19" s="1"/>
  <c r="H1999" i="19"/>
  <c r="J1999" i="19" s="1"/>
  <c r="H2000" i="19"/>
  <c r="J2000" i="19" s="1"/>
  <c r="H2001" i="19"/>
  <c r="J2001" i="19" s="1"/>
  <c r="H2002" i="19"/>
  <c r="J2002" i="19" s="1"/>
  <c r="H2003" i="19"/>
  <c r="J2003" i="19" s="1"/>
  <c r="H2004" i="19"/>
  <c r="J2004" i="19" s="1"/>
  <c r="H2005" i="19"/>
  <c r="J2005" i="19" s="1"/>
  <c r="H2006" i="19"/>
  <c r="J2006" i="19" s="1"/>
  <c r="H2007" i="19"/>
  <c r="J2007" i="19" s="1"/>
  <c r="H2008" i="19"/>
  <c r="J2008" i="19" s="1"/>
  <c r="H2009" i="19"/>
  <c r="J2009" i="19" s="1"/>
  <c r="H2010" i="19"/>
  <c r="J2010" i="19" s="1"/>
  <c r="H2011" i="19"/>
  <c r="J2011" i="19" s="1"/>
  <c r="H2012" i="19"/>
  <c r="J2012" i="19" s="1"/>
  <c r="H2013" i="19"/>
  <c r="J2013" i="19" s="1"/>
  <c r="H2014" i="19"/>
  <c r="J2014" i="19" s="1"/>
  <c r="H2015" i="19"/>
  <c r="J2015" i="19" s="1"/>
  <c r="H2016" i="19"/>
  <c r="J2016" i="19" s="1"/>
  <c r="H2017" i="19"/>
  <c r="J2017" i="19" s="1"/>
  <c r="H2018" i="19"/>
  <c r="J2018" i="19" s="1"/>
  <c r="H2019" i="19"/>
  <c r="J2019" i="19" s="1"/>
  <c r="H2020" i="19"/>
  <c r="J2020" i="19" s="1"/>
  <c r="H2021" i="19"/>
  <c r="J2021" i="19" s="1"/>
  <c r="H2022" i="19"/>
  <c r="J2022" i="19" s="1"/>
  <c r="H2023" i="19"/>
  <c r="J2023" i="19" s="1"/>
  <c r="H2024" i="19"/>
  <c r="J2024" i="19" s="1"/>
  <c r="H2025" i="19"/>
  <c r="J2025" i="19" s="1"/>
  <c r="H2026" i="19"/>
  <c r="J2026" i="19" s="1"/>
  <c r="H2027" i="19"/>
  <c r="J2027" i="19" s="1"/>
  <c r="H2028" i="19"/>
  <c r="J2028" i="19" s="1"/>
  <c r="H2029" i="19"/>
  <c r="J2029" i="19" s="1"/>
  <c r="H2030" i="19"/>
  <c r="J2030" i="19" s="1"/>
  <c r="H2031" i="19"/>
  <c r="J2031" i="19" s="1"/>
  <c r="H2032" i="19"/>
  <c r="J2032" i="19" s="1"/>
  <c r="H2033" i="19"/>
  <c r="J2033" i="19" s="1"/>
  <c r="H2034" i="19"/>
  <c r="J2034" i="19" s="1"/>
  <c r="H2035" i="19"/>
  <c r="J2035" i="19" s="1"/>
  <c r="H2036" i="19"/>
  <c r="J2036" i="19" s="1"/>
  <c r="H2037" i="19"/>
  <c r="J2037" i="19" s="1"/>
  <c r="H2038" i="19"/>
  <c r="J2038" i="19" s="1"/>
  <c r="H2039" i="19"/>
  <c r="J2039" i="19" s="1"/>
  <c r="H2040" i="19"/>
  <c r="J2040" i="19" s="1"/>
  <c r="H2041" i="19"/>
  <c r="J2041" i="19" s="1"/>
  <c r="H2042" i="19"/>
  <c r="J2042" i="19" s="1"/>
  <c r="H2043" i="19"/>
  <c r="J2043" i="19" s="1"/>
  <c r="H2044" i="19"/>
  <c r="J2044" i="19" s="1"/>
  <c r="H2045" i="19"/>
  <c r="J2045" i="19" s="1"/>
  <c r="H2046" i="19"/>
  <c r="J2046" i="19" s="1"/>
  <c r="H2047" i="19"/>
  <c r="J2047" i="19" s="1"/>
  <c r="H2048" i="19"/>
  <c r="J2048" i="19" s="1"/>
  <c r="H2049" i="19"/>
  <c r="J2049" i="19" s="1"/>
  <c r="H2050" i="19"/>
  <c r="J2050" i="19" s="1"/>
  <c r="H2051" i="19"/>
  <c r="J2051" i="19" s="1"/>
  <c r="H2052" i="19"/>
  <c r="J2052" i="19" s="1"/>
  <c r="H2053" i="19"/>
  <c r="J2053" i="19" s="1"/>
  <c r="H2054" i="19"/>
  <c r="J2054" i="19" s="1"/>
  <c r="H2055" i="19"/>
  <c r="J2055" i="19" s="1"/>
  <c r="H2056" i="19"/>
  <c r="J2056" i="19" s="1"/>
  <c r="H2057" i="19"/>
  <c r="J2057" i="19" s="1"/>
  <c r="H2058" i="19"/>
  <c r="J2058" i="19" s="1"/>
  <c r="H2059" i="19"/>
  <c r="J2059" i="19" s="1"/>
  <c r="H2060" i="19"/>
  <c r="J2060" i="19" s="1"/>
  <c r="H2061" i="19"/>
  <c r="J2061" i="19" s="1"/>
  <c r="H2062" i="19"/>
  <c r="J2062" i="19" s="1"/>
  <c r="H2063" i="19"/>
  <c r="J2063" i="19" s="1"/>
  <c r="H2064" i="19"/>
  <c r="J2064" i="19" s="1"/>
  <c r="H2065" i="19"/>
  <c r="J2065" i="19" s="1"/>
  <c r="H2066" i="19"/>
  <c r="J2066" i="19" s="1"/>
  <c r="H2067" i="19"/>
  <c r="J2067" i="19" s="1"/>
  <c r="H2068" i="19"/>
  <c r="J2068" i="19" s="1"/>
  <c r="H2069" i="19"/>
  <c r="J2069" i="19" s="1"/>
  <c r="H2070" i="19"/>
  <c r="J2070" i="19" s="1"/>
  <c r="H2071" i="19"/>
  <c r="J2071" i="19" s="1"/>
  <c r="H2072" i="19"/>
  <c r="J2072" i="19" s="1"/>
  <c r="H2073" i="19"/>
  <c r="J2073" i="19" s="1"/>
  <c r="H2074" i="19"/>
  <c r="J2074" i="19" s="1"/>
  <c r="H2075" i="19"/>
  <c r="J2075" i="19" s="1"/>
  <c r="H2076" i="19"/>
  <c r="J2076" i="19" s="1"/>
  <c r="H2077" i="19"/>
  <c r="J2077" i="19" s="1"/>
  <c r="H2078" i="19"/>
  <c r="J2078" i="19" s="1"/>
  <c r="H2079" i="19"/>
  <c r="J2079" i="19" s="1"/>
  <c r="H2080" i="19"/>
  <c r="J2080" i="19" s="1"/>
  <c r="H2081" i="19"/>
  <c r="J2081" i="19" s="1"/>
  <c r="H2082" i="19"/>
  <c r="J2082" i="19" s="1"/>
  <c r="H2083" i="19"/>
  <c r="J2083" i="19" s="1"/>
  <c r="H2084" i="19"/>
  <c r="J2084" i="19" s="1"/>
  <c r="H2085" i="19"/>
  <c r="J2085" i="19" s="1"/>
  <c r="H2086" i="19"/>
  <c r="J2086" i="19" s="1"/>
  <c r="H2087" i="19"/>
  <c r="J2087" i="19" s="1"/>
  <c r="H2088" i="19"/>
  <c r="J2088" i="19" s="1"/>
  <c r="H2089" i="19"/>
  <c r="J2089" i="19" s="1"/>
  <c r="H2090" i="19"/>
  <c r="J2090" i="19" s="1"/>
  <c r="H2091" i="19"/>
  <c r="J2091" i="19" s="1"/>
  <c r="H2092" i="19"/>
  <c r="J2092" i="19" s="1"/>
  <c r="H2093" i="19"/>
  <c r="J2093" i="19" s="1"/>
  <c r="H2094" i="19"/>
  <c r="J2094" i="19" s="1"/>
  <c r="H2095" i="19"/>
  <c r="J2095" i="19" s="1"/>
  <c r="H2096" i="19"/>
  <c r="J2096" i="19" s="1"/>
  <c r="H2097" i="19"/>
  <c r="J2097" i="19" s="1"/>
  <c r="H2098" i="19"/>
  <c r="J2098" i="19" s="1"/>
  <c r="H2099" i="19"/>
  <c r="J2099" i="19" s="1"/>
  <c r="H2100" i="19"/>
  <c r="J2100" i="19" s="1"/>
  <c r="H2101" i="19"/>
  <c r="J2101" i="19" s="1"/>
  <c r="H2102" i="19"/>
  <c r="J2102" i="19" s="1"/>
  <c r="H2103" i="19"/>
  <c r="J2103" i="19" s="1"/>
  <c r="H2104" i="19"/>
  <c r="J2104" i="19" s="1"/>
  <c r="H2105" i="19"/>
  <c r="J2105" i="19" s="1"/>
  <c r="H2106" i="19"/>
  <c r="J2106" i="19" s="1"/>
  <c r="H2107" i="19"/>
  <c r="J2107" i="19" s="1"/>
  <c r="H2108" i="19"/>
  <c r="J2108" i="19" s="1"/>
  <c r="H2109" i="19"/>
  <c r="J2109" i="19" s="1"/>
  <c r="H2110" i="19"/>
  <c r="J2110" i="19" s="1"/>
  <c r="H2111" i="19"/>
  <c r="J2111" i="19" s="1"/>
  <c r="H2112" i="19"/>
  <c r="J2112" i="19" s="1"/>
  <c r="H2113" i="19"/>
  <c r="J2113" i="19" s="1"/>
  <c r="H2114" i="19"/>
  <c r="J2114" i="19" s="1"/>
  <c r="H2115" i="19"/>
  <c r="J2115" i="19" s="1"/>
  <c r="H2116" i="19"/>
  <c r="J2116" i="19" s="1"/>
  <c r="H2117" i="19"/>
  <c r="J2117" i="19" s="1"/>
  <c r="H2118" i="19"/>
  <c r="J2118" i="19" s="1"/>
  <c r="H2119" i="19"/>
  <c r="J2119" i="19" s="1"/>
  <c r="H2120" i="19"/>
  <c r="J2120" i="19" s="1"/>
  <c r="H2121" i="19"/>
  <c r="J2121" i="19" s="1"/>
  <c r="H2122" i="19"/>
  <c r="J2122" i="19" s="1"/>
  <c r="H2123" i="19"/>
  <c r="J2123" i="19" s="1"/>
  <c r="H2124" i="19"/>
  <c r="J2124" i="19" s="1"/>
  <c r="H2125" i="19"/>
  <c r="J2125" i="19" s="1"/>
  <c r="H2126" i="19"/>
  <c r="J2126" i="19" s="1"/>
  <c r="H2127" i="19"/>
  <c r="J2127" i="19" s="1"/>
  <c r="H2128" i="19"/>
  <c r="J2128" i="19" s="1"/>
  <c r="H2129" i="19"/>
  <c r="J2129" i="19" s="1"/>
  <c r="H2130" i="19"/>
  <c r="J2130" i="19" s="1"/>
  <c r="H2131" i="19"/>
  <c r="J2131" i="19" s="1"/>
  <c r="H2132" i="19"/>
  <c r="J2132" i="19" s="1"/>
  <c r="H2133" i="19"/>
  <c r="J2133" i="19" s="1"/>
  <c r="H2134" i="19"/>
  <c r="J2134" i="19" s="1"/>
  <c r="H2135" i="19"/>
  <c r="J2135" i="19" s="1"/>
  <c r="H2136" i="19"/>
  <c r="J2136" i="19" s="1"/>
  <c r="H2137" i="19"/>
  <c r="J2137" i="19" s="1"/>
  <c r="H2138" i="19"/>
  <c r="J2138" i="19" s="1"/>
  <c r="H2139" i="19"/>
  <c r="J2139" i="19" s="1"/>
  <c r="H2140" i="19"/>
  <c r="J2140" i="19" s="1"/>
  <c r="H2141" i="19"/>
  <c r="J2141" i="19" s="1"/>
  <c r="H2142" i="19"/>
  <c r="J2142" i="19" s="1"/>
  <c r="H2143" i="19"/>
  <c r="J2143" i="19" s="1"/>
  <c r="H2144" i="19"/>
  <c r="J2144" i="19" s="1"/>
  <c r="H2145" i="19"/>
  <c r="J2145" i="19" s="1"/>
  <c r="H2146" i="19"/>
  <c r="J2146" i="19" s="1"/>
  <c r="H2147" i="19"/>
  <c r="J2147" i="19" s="1"/>
  <c r="H2148" i="19"/>
  <c r="J2148" i="19" s="1"/>
  <c r="H2149" i="19"/>
  <c r="J2149" i="19" s="1"/>
  <c r="H2150" i="19"/>
  <c r="J2150" i="19" s="1"/>
  <c r="H2151" i="19"/>
  <c r="J2151" i="19" s="1"/>
  <c r="H2152" i="19"/>
  <c r="J2152" i="19" s="1"/>
  <c r="H2153" i="19"/>
  <c r="J2153" i="19" s="1"/>
  <c r="H2154" i="19"/>
  <c r="J2154" i="19" s="1"/>
  <c r="H2155" i="19"/>
  <c r="J2155" i="19" s="1"/>
  <c r="H2156" i="19"/>
  <c r="J2156" i="19" s="1"/>
  <c r="H2157" i="19"/>
  <c r="J2157" i="19" s="1"/>
  <c r="H2158" i="19"/>
  <c r="J2158" i="19" s="1"/>
  <c r="H2159" i="19"/>
  <c r="J2159" i="19" s="1"/>
  <c r="H2160" i="19"/>
  <c r="J2160" i="19" s="1"/>
  <c r="H2161" i="19"/>
  <c r="J2161" i="19" s="1"/>
  <c r="H2162" i="19"/>
  <c r="J2162" i="19" s="1"/>
  <c r="H2163" i="19"/>
  <c r="J2163" i="19" s="1"/>
  <c r="H2164" i="19"/>
  <c r="J2164" i="19" s="1"/>
  <c r="H2165" i="19"/>
  <c r="J2165" i="19" s="1"/>
  <c r="H2166" i="19"/>
  <c r="J2166" i="19" s="1"/>
  <c r="H2167" i="19"/>
  <c r="J2167" i="19" s="1"/>
  <c r="H2168" i="19"/>
  <c r="J2168" i="19" s="1"/>
  <c r="H2169" i="19"/>
  <c r="J2169" i="19" s="1"/>
  <c r="H2170" i="19"/>
  <c r="J2170" i="19" s="1"/>
  <c r="H2171" i="19"/>
  <c r="J2171" i="19" s="1"/>
  <c r="H2172" i="19"/>
  <c r="J2172" i="19" s="1"/>
  <c r="H2173" i="19"/>
  <c r="J2173" i="19" s="1"/>
  <c r="H2174" i="19"/>
  <c r="J2174" i="19" s="1"/>
  <c r="H2175" i="19"/>
  <c r="J2175" i="19" s="1"/>
  <c r="H2176" i="19"/>
  <c r="J2176" i="19" s="1"/>
  <c r="H2177" i="19"/>
  <c r="J2177" i="19" s="1"/>
  <c r="H2178" i="19"/>
  <c r="J2178" i="19" s="1"/>
  <c r="H2179" i="19"/>
  <c r="J2179" i="19" s="1"/>
  <c r="H2180" i="19"/>
  <c r="J2180" i="19" s="1"/>
  <c r="H2181" i="19"/>
  <c r="J2181" i="19" s="1"/>
  <c r="H2182" i="19"/>
  <c r="J2182" i="19" s="1"/>
  <c r="H2183" i="19"/>
  <c r="J2183" i="19" s="1"/>
  <c r="H2184" i="19"/>
  <c r="J2184" i="19" s="1"/>
  <c r="H2185" i="19"/>
  <c r="J2185" i="19" s="1"/>
  <c r="H2186" i="19"/>
  <c r="J2186" i="19" s="1"/>
  <c r="H2187" i="19"/>
  <c r="J2187" i="19" s="1"/>
  <c r="H2188" i="19"/>
  <c r="J2188" i="19" s="1"/>
  <c r="H2189" i="19"/>
  <c r="J2189" i="19" s="1"/>
  <c r="H2190" i="19"/>
  <c r="J2190" i="19" s="1"/>
  <c r="H2191" i="19"/>
  <c r="J2191" i="19" s="1"/>
  <c r="H2192" i="19"/>
  <c r="J2192" i="19" s="1"/>
  <c r="H2193" i="19"/>
  <c r="J2193" i="19" s="1"/>
  <c r="H2194" i="19"/>
  <c r="J2194" i="19" s="1"/>
  <c r="H2195" i="19"/>
  <c r="J2195" i="19" s="1"/>
  <c r="H2196" i="19"/>
  <c r="J2196" i="19" s="1"/>
  <c r="H2197" i="19"/>
  <c r="J2197" i="19" s="1"/>
  <c r="H2198" i="19"/>
  <c r="J2198" i="19" s="1"/>
  <c r="H2199" i="19"/>
  <c r="J2199" i="19" s="1"/>
  <c r="H2200" i="19"/>
  <c r="J2200" i="19" s="1"/>
  <c r="H2201" i="19"/>
  <c r="J2201" i="19" s="1"/>
  <c r="H2202" i="19"/>
  <c r="J2202" i="19" s="1"/>
  <c r="H2203" i="19"/>
  <c r="J2203" i="19" s="1"/>
  <c r="H2204" i="19"/>
  <c r="J2204" i="19" s="1"/>
  <c r="H2205" i="19"/>
  <c r="J2205" i="19" s="1"/>
  <c r="H2206" i="19"/>
  <c r="J2206" i="19" s="1"/>
  <c r="H2207" i="19"/>
  <c r="J2207" i="19" s="1"/>
  <c r="H2208" i="19"/>
  <c r="J2208" i="19" s="1"/>
  <c r="H2209" i="19"/>
  <c r="J2209" i="19" s="1"/>
  <c r="H2210" i="19"/>
  <c r="J2210" i="19" s="1"/>
  <c r="H2211" i="19"/>
  <c r="J2211" i="19" s="1"/>
  <c r="H2212" i="19"/>
  <c r="J2212" i="19" s="1"/>
  <c r="H2213" i="19"/>
  <c r="J2213" i="19" s="1"/>
  <c r="H2214" i="19"/>
  <c r="J2214" i="19" s="1"/>
  <c r="H2215" i="19"/>
  <c r="J2215" i="19" s="1"/>
  <c r="H2216" i="19"/>
  <c r="J2216" i="19" s="1"/>
  <c r="H2217" i="19"/>
  <c r="J2217" i="19" s="1"/>
  <c r="H2218" i="19"/>
  <c r="J2218" i="19" s="1"/>
  <c r="H2219" i="19"/>
  <c r="J2219" i="19" s="1"/>
  <c r="H2220" i="19"/>
  <c r="J2220" i="19" s="1"/>
  <c r="H2221" i="19"/>
  <c r="J2221" i="19" s="1"/>
  <c r="H2222" i="19"/>
  <c r="J2222" i="19" s="1"/>
  <c r="H2223" i="19"/>
  <c r="J2223" i="19" s="1"/>
  <c r="H2224" i="19"/>
  <c r="J2224" i="19" s="1"/>
  <c r="H2225" i="19"/>
  <c r="J2225" i="19" s="1"/>
  <c r="H2226" i="19"/>
  <c r="J2226" i="19" s="1"/>
  <c r="H2227" i="19"/>
  <c r="J2227" i="19" s="1"/>
  <c r="H2228" i="19"/>
  <c r="J2228" i="19" s="1"/>
  <c r="H2229" i="19"/>
  <c r="J2229" i="19" s="1"/>
  <c r="H2230" i="19"/>
  <c r="J2230" i="19" s="1"/>
  <c r="H2231" i="19"/>
  <c r="J2231" i="19" s="1"/>
  <c r="H2232" i="19"/>
  <c r="J2232" i="19" s="1"/>
  <c r="H2233" i="19"/>
  <c r="J2233" i="19" s="1"/>
  <c r="H2234" i="19"/>
  <c r="J2234" i="19" s="1"/>
  <c r="H2235" i="19"/>
  <c r="J2235" i="19" s="1"/>
  <c r="H2236" i="19"/>
  <c r="J2236" i="19" s="1"/>
  <c r="H2237" i="19"/>
  <c r="J2237" i="19" s="1"/>
  <c r="H2238" i="19"/>
  <c r="J2238" i="19" s="1"/>
  <c r="H2239" i="19"/>
  <c r="J2239" i="19" s="1"/>
  <c r="H2240" i="19"/>
  <c r="J2240" i="19" s="1"/>
  <c r="H2241" i="19"/>
  <c r="J2241" i="19" s="1"/>
  <c r="H2242" i="19"/>
  <c r="J2242" i="19" s="1"/>
  <c r="H2243" i="19"/>
  <c r="J2243" i="19" s="1"/>
  <c r="H2244" i="19"/>
  <c r="J2244" i="19" s="1"/>
  <c r="H2245" i="19"/>
  <c r="J2245" i="19" s="1"/>
  <c r="H2246" i="19"/>
  <c r="J2246" i="19" s="1"/>
  <c r="H2247" i="19"/>
  <c r="J2247" i="19" s="1"/>
  <c r="H2248" i="19"/>
  <c r="J2248" i="19" s="1"/>
  <c r="H2249" i="19"/>
  <c r="J2249" i="19" s="1"/>
  <c r="H2250" i="19"/>
  <c r="J2250" i="19" s="1"/>
  <c r="H2251" i="19"/>
  <c r="J2251" i="19" s="1"/>
  <c r="H2252" i="19"/>
  <c r="J2252" i="19" s="1"/>
  <c r="H2253" i="19"/>
  <c r="J2253" i="19" s="1"/>
  <c r="H2254" i="19"/>
  <c r="J2254" i="19" s="1"/>
  <c r="H2255" i="19"/>
  <c r="J2255" i="19" s="1"/>
  <c r="H2256" i="19"/>
  <c r="J2256" i="19" s="1"/>
  <c r="H2257" i="19"/>
  <c r="J2257" i="19" s="1"/>
  <c r="H2258" i="19"/>
  <c r="J2258" i="19" s="1"/>
  <c r="H2259" i="19"/>
  <c r="J2259" i="19" s="1"/>
  <c r="H2260" i="19"/>
  <c r="J2260" i="19" s="1"/>
  <c r="H2261" i="19"/>
  <c r="J2261" i="19" s="1"/>
  <c r="H2262" i="19"/>
  <c r="J2262" i="19" s="1"/>
  <c r="H2263" i="19"/>
  <c r="J2263" i="19" s="1"/>
  <c r="H2264" i="19"/>
  <c r="J2264" i="19" s="1"/>
  <c r="H2265" i="19"/>
  <c r="J2265" i="19" s="1"/>
  <c r="H2266" i="19"/>
  <c r="J2266" i="19" s="1"/>
  <c r="H2267" i="19"/>
  <c r="J2267" i="19" s="1"/>
  <c r="H2268" i="19"/>
  <c r="J2268" i="19" s="1"/>
  <c r="H2269" i="19"/>
  <c r="J2269" i="19" s="1"/>
  <c r="H2270" i="19"/>
  <c r="J2270" i="19" s="1"/>
  <c r="H2271" i="19"/>
  <c r="J2271" i="19" s="1"/>
  <c r="H2272" i="19"/>
  <c r="J2272" i="19" s="1"/>
  <c r="H2273" i="19"/>
  <c r="J2273" i="19" s="1"/>
  <c r="H2274" i="19"/>
  <c r="J2274" i="19" s="1"/>
  <c r="H2275" i="19"/>
  <c r="J2275" i="19" s="1"/>
  <c r="H2276" i="19"/>
  <c r="J2276" i="19" s="1"/>
  <c r="H2277" i="19"/>
  <c r="J2277" i="19" s="1"/>
  <c r="H2278" i="19"/>
  <c r="J2278" i="19" s="1"/>
  <c r="H2279" i="19"/>
  <c r="J2279" i="19" s="1"/>
  <c r="H2280" i="19"/>
  <c r="J2280" i="19" s="1"/>
  <c r="H2281" i="19"/>
  <c r="J2281" i="19" s="1"/>
  <c r="H2282" i="19"/>
  <c r="J2282" i="19" s="1"/>
  <c r="H2283" i="19"/>
  <c r="J2283" i="19" s="1"/>
  <c r="H2284" i="19"/>
  <c r="J2284" i="19" s="1"/>
  <c r="H2285" i="19"/>
  <c r="J2285" i="19" s="1"/>
  <c r="H2286" i="19"/>
  <c r="J2286" i="19" s="1"/>
  <c r="H2287" i="19"/>
  <c r="J2287" i="19" s="1"/>
  <c r="H2288" i="19"/>
  <c r="J2288" i="19" s="1"/>
  <c r="H2289" i="19"/>
  <c r="J2289" i="19" s="1"/>
  <c r="H2290" i="19"/>
  <c r="J2290" i="19" s="1"/>
  <c r="H2291" i="19"/>
  <c r="J2291" i="19" s="1"/>
  <c r="H2292" i="19"/>
  <c r="J2292" i="19" s="1"/>
  <c r="H2293" i="19"/>
  <c r="J2293" i="19" s="1"/>
  <c r="H2294" i="19"/>
  <c r="J2294" i="19" s="1"/>
  <c r="H2295" i="19"/>
  <c r="J2295" i="19" s="1"/>
  <c r="H2296" i="19"/>
  <c r="J2296" i="19" s="1"/>
  <c r="H2297" i="19"/>
  <c r="J2297" i="19" s="1"/>
  <c r="H2298" i="19"/>
  <c r="J2298" i="19" s="1"/>
  <c r="H2299" i="19"/>
  <c r="J2299" i="19" s="1"/>
  <c r="H2300" i="19"/>
  <c r="J2300" i="19" s="1"/>
  <c r="H2301" i="19"/>
  <c r="J2301" i="19" s="1"/>
  <c r="H2302" i="19"/>
  <c r="J2302" i="19" s="1"/>
  <c r="H2303" i="19"/>
  <c r="J2303" i="19" s="1"/>
  <c r="H2304" i="19"/>
  <c r="J2304" i="19" s="1"/>
  <c r="H2305" i="19"/>
  <c r="J2305" i="19" s="1"/>
  <c r="H2306" i="19"/>
  <c r="J2306" i="19" s="1"/>
  <c r="H2307" i="19"/>
  <c r="J2307" i="19" s="1"/>
  <c r="H2308" i="19"/>
  <c r="J2308" i="19" s="1"/>
  <c r="H2309" i="19"/>
  <c r="J2309" i="19" s="1"/>
  <c r="H2310" i="19"/>
  <c r="J2310" i="19" s="1"/>
  <c r="H2311" i="19"/>
  <c r="J2311" i="19" s="1"/>
  <c r="H2312" i="19"/>
  <c r="J2312" i="19" s="1"/>
  <c r="H2313" i="19"/>
  <c r="J2313" i="19" s="1"/>
  <c r="H2314" i="19"/>
  <c r="J2314" i="19" s="1"/>
  <c r="H2315" i="19"/>
  <c r="J2315" i="19" s="1"/>
  <c r="H2316" i="19"/>
  <c r="J2316" i="19" s="1"/>
  <c r="H2317" i="19"/>
  <c r="J2317" i="19" s="1"/>
  <c r="H2318" i="19"/>
  <c r="J2318" i="19" s="1"/>
  <c r="H2319" i="19"/>
  <c r="J2319" i="19" s="1"/>
  <c r="H2320" i="19"/>
  <c r="J2320" i="19" s="1"/>
  <c r="H2321" i="19"/>
  <c r="J2321" i="19" s="1"/>
  <c r="H2322" i="19"/>
  <c r="J2322" i="19" s="1"/>
  <c r="H2323" i="19"/>
  <c r="J2323" i="19" s="1"/>
  <c r="H2324" i="19"/>
  <c r="J2324" i="19" s="1"/>
  <c r="H2325" i="19"/>
  <c r="J2325" i="19" s="1"/>
  <c r="H2326" i="19"/>
  <c r="J2326" i="19" s="1"/>
  <c r="H2327" i="19"/>
  <c r="J2327" i="19" s="1"/>
  <c r="H2328" i="19"/>
  <c r="J2328" i="19" s="1"/>
  <c r="H2329" i="19"/>
  <c r="J2329" i="19" s="1"/>
  <c r="H2330" i="19"/>
  <c r="J2330" i="19" s="1"/>
  <c r="H2331" i="19"/>
  <c r="J2331" i="19" s="1"/>
  <c r="H2332" i="19"/>
  <c r="J2332" i="19" s="1"/>
  <c r="H2333" i="19"/>
  <c r="J2333" i="19" s="1"/>
  <c r="H2334" i="19"/>
  <c r="J2334" i="19" s="1"/>
  <c r="H2335" i="19"/>
  <c r="J2335" i="19" s="1"/>
  <c r="H2336" i="19"/>
  <c r="J2336" i="19" s="1"/>
  <c r="H2337" i="19"/>
  <c r="J2337" i="19" s="1"/>
  <c r="H2338" i="19"/>
  <c r="J2338" i="19" s="1"/>
  <c r="H2339" i="19"/>
  <c r="J2339" i="19" s="1"/>
  <c r="H2340" i="19"/>
  <c r="J2340" i="19" s="1"/>
  <c r="H2341" i="19"/>
  <c r="J2341" i="19" s="1"/>
  <c r="H2342" i="19"/>
  <c r="J2342" i="19" s="1"/>
  <c r="H2343" i="19"/>
  <c r="J2343" i="19" s="1"/>
  <c r="H2344" i="19"/>
  <c r="J2344" i="19" s="1"/>
  <c r="H2345" i="19"/>
  <c r="J2345" i="19" s="1"/>
  <c r="H2346" i="19"/>
  <c r="J2346" i="19" s="1"/>
  <c r="H2347" i="19"/>
  <c r="J2347" i="19" s="1"/>
  <c r="H2348" i="19"/>
  <c r="J2348" i="19" s="1"/>
  <c r="H2349" i="19"/>
  <c r="J2349" i="19" s="1"/>
  <c r="H2350" i="19"/>
  <c r="J2350" i="19" s="1"/>
  <c r="H2351" i="19"/>
  <c r="J2351" i="19" s="1"/>
  <c r="H2352" i="19"/>
  <c r="J2352" i="19" s="1"/>
  <c r="H2353" i="19"/>
  <c r="J2353" i="19" s="1"/>
  <c r="H2354" i="19"/>
  <c r="J2354" i="19" s="1"/>
  <c r="H2355" i="19"/>
  <c r="J2355" i="19" s="1"/>
  <c r="H2356" i="19"/>
  <c r="J2356" i="19" s="1"/>
  <c r="H2357" i="19"/>
  <c r="J2357" i="19" s="1"/>
  <c r="H2358" i="19"/>
  <c r="J2358" i="19" s="1"/>
  <c r="H2359" i="19"/>
  <c r="J2359" i="19" s="1"/>
  <c r="H2360" i="19"/>
  <c r="J2360" i="19" s="1"/>
  <c r="H2361" i="19"/>
  <c r="J2361" i="19" s="1"/>
  <c r="H2362" i="19"/>
  <c r="J2362" i="19" s="1"/>
  <c r="H2363" i="19"/>
  <c r="J2363" i="19" s="1"/>
  <c r="H2364" i="19"/>
  <c r="J2364" i="19" s="1"/>
  <c r="H2365" i="19"/>
  <c r="J2365" i="19" s="1"/>
  <c r="H2366" i="19"/>
  <c r="J2366" i="19" s="1"/>
  <c r="H2367" i="19"/>
  <c r="J2367" i="19" s="1"/>
  <c r="H2368" i="19"/>
  <c r="J2368" i="19" s="1"/>
  <c r="H2369" i="19"/>
  <c r="J2369" i="19" s="1"/>
  <c r="H2370" i="19"/>
  <c r="J2370" i="19" s="1"/>
  <c r="H2371" i="19"/>
  <c r="J2371" i="19" s="1"/>
  <c r="H2372" i="19"/>
  <c r="J2372" i="19" s="1"/>
  <c r="H2373" i="19"/>
  <c r="J2373" i="19" s="1"/>
  <c r="H2374" i="19"/>
  <c r="J2374" i="19" s="1"/>
  <c r="H2375" i="19"/>
  <c r="J2375" i="19" s="1"/>
  <c r="H2376" i="19"/>
  <c r="J2376" i="19" s="1"/>
  <c r="H2377" i="19"/>
  <c r="J2377" i="19" s="1"/>
  <c r="H2378" i="19"/>
  <c r="J2378" i="19" s="1"/>
  <c r="H2379" i="19"/>
  <c r="J2379" i="19" s="1"/>
  <c r="H2380" i="19"/>
  <c r="J2380" i="19" s="1"/>
  <c r="H2381" i="19"/>
  <c r="J2381" i="19" s="1"/>
  <c r="H2382" i="19"/>
  <c r="J2382" i="19" s="1"/>
  <c r="H2383" i="19"/>
  <c r="J2383" i="19" s="1"/>
  <c r="H2384" i="19"/>
  <c r="J2384" i="19" s="1"/>
  <c r="H2385" i="19"/>
  <c r="J2385" i="19" s="1"/>
  <c r="H2386" i="19"/>
  <c r="J2386" i="19" s="1"/>
  <c r="H2387" i="19"/>
  <c r="J2387" i="19" s="1"/>
  <c r="H2388" i="19"/>
  <c r="J2388" i="19" s="1"/>
  <c r="H2389" i="19"/>
  <c r="J2389" i="19" s="1"/>
  <c r="H2390" i="19"/>
  <c r="J2390" i="19" s="1"/>
  <c r="H2391" i="19"/>
  <c r="J2391" i="19" s="1"/>
  <c r="H2392" i="19"/>
  <c r="J2392" i="19" s="1"/>
  <c r="H2393" i="19"/>
  <c r="J2393" i="19" s="1"/>
  <c r="H2394" i="19"/>
  <c r="J2394" i="19" s="1"/>
  <c r="H2395" i="19"/>
  <c r="J2395" i="19" s="1"/>
  <c r="H2396" i="19"/>
  <c r="J2396" i="19" s="1"/>
  <c r="H2397" i="19"/>
  <c r="J2397" i="19" s="1"/>
  <c r="H2398" i="19"/>
  <c r="J2398" i="19" s="1"/>
  <c r="H2399" i="19"/>
  <c r="J2399" i="19" s="1"/>
  <c r="H2400" i="19"/>
  <c r="J2400" i="19" s="1"/>
  <c r="H2401" i="19"/>
  <c r="J2401" i="19" s="1"/>
  <c r="H2402" i="19"/>
  <c r="J2402" i="19" s="1"/>
  <c r="H2403" i="19"/>
  <c r="J2403" i="19" s="1"/>
  <c r="H2404" i="19"/>
  <c r="J2404" i="19" s="1"/>
  <c r="H2405" i="19"/>
  <c r="J2405" i="19" s="1"/>
  <c r="H2406" i="19"/>
  <c r="J2406" i="19" s="1"/>
  <c r="H2407" i="19"/>
  <c r="J2407" i="19" s="1"/>
  <c r="H2408" i="19"/>
  <c r="J2408" i="19" s="1"/>
  <c r="H2409" i="19"/>
  <c r="J2409" i="19" s="1"/>
  <c r="H2410" i="19"/>
  <c r="J2410" i="19" s="1"/>
  <c r="H2411" i="19"/>
  <c r="J2411" i="19" s="1"/>
  <c r="H2412" i="19"/>
  <c r="J2412" i="19" s="1"/>
  <c r="H2413" i="19"/>
  <c r="J2413" i="19" s="1"/>
  <c r="H2414" i="19"/>
  <c r="J2414" i="19" s="1"/>
  <c r="H2415" i="19"/>
  <c r="J2415" i="19" s="1"/>
  <c r="H2416" i="19"/>
  <c r="J2416" i="19" s="1"/>
  <c r="H2417" i="19"/>
  <c r="J2417" i="19" s="1"/>
  <c r="H2418" i="19"/>
  <c r="J2418" i="19" s="1"/>
  <c r="H2419" i="19"/>
  <c r="J2419" i="19" s="1"/>
  <c r="H2420" i="19"/>
  <c r="J2420" i="19" s="1"/>
  <c r="H2421" i="19"/>
  <c r="J2421" i="19" s="1"/>
  <c r="H2422" i="19"/>
  <c r="J2422" i="19" s="1"/>
  <c r="H2423" i="19"/>
  <c r="J2423" i="19" s="1"/>
  <c r="H2424" i="19"/>
  <c r="J2424" i="19" s="1"/>
  <c r="H2425" i="19"/>
  <c r="J2425" i="19" s="1"/>
  <c r="H2426" i="19"/>
  <c r="J2426" i="19" s="1"/>
  <c r="H2427" i="19"/>
  <c r="J2427" i="19" s="1"/>
  <c r="H2428" i="19"/>
  <c r="J2428" i="19" s="1"/>
  <c r="H2429" i="19"/>
  <c r="J2429" i="19" s="1"/>
  <c r="H2430" i="19"/>
  <c r="J2430" i="19" s="1"/>
  <c r="H2431" i="19"/>
  <c r="J2431" i="19" s="1"/>
  <c r="H2432" i="19"/>
  <c r="J2432" i="19" s="1"/>
  <c r="H2433" i="19"/>
  <c r="J2433" i="19" s="1"/>
  <c r="H2434" i="19"/>
  <c r="J2434" i="19" s="1"/>
  <c r="H2435" i="19"/>
  <c r="J2435" i="19" s="1"/>
  <c r="H2436" i="19"/>
  <c r="J2436" i="19" s="1"/>
  <c r="H2437" i="19"/>
  <c r="J2437" i="19" s="1"/>
  <c r="H2438" i="19"/>
  <c r="J2438" i="19" s="1"/>
  <c r="H2439" i="19"/>
  <c r="J2439" i="19" s="1"/>
  <c r="H2440" i="19"/>
  <c r="J2440" i="19" s="1"/>
  <c r="H2441" i="19"/>
  <c r="J2441" i="19" s="1"/>
  <c r="H2442" i="19"/>
  <c r="J2442" i="19" s="1"/>
  <c r="H2443" i="19"/>
  <c r="J2443" i="19" s="1"/>
  <c r="H2444" i="19"/>
  <c r="J2444" i="19" s="1"/>
  <c r="H2445" i="19"/>
  <c r="J2445" i="19" s="1"/>
  <c r="H2446" i="19"/>
  <c r="J2446" i="19" s="1"/>
  <c r="H2447" i="19"/>
  <c r="J2447" i="19" s="1"/>
  <c r="H2448" i="19"/>
  <c r="J2448" i="19" s="1"/>
  <c r="H2449" i="19"/>
  <c r="J2449" i="19" s="1"/>
  <c r="H2450" i="19"/>
  <c r="J2450" i="19" s="1"/>
  <c r="H2451" i="19"/>
  <c r="J2451" i="19" s="1"/>
  <c r="H2452" i="19"/>
  <c r="J2452" i="19" s="1"/>
  <c r="H2453" i="19"/>
  <c r="J2453" i="19" s="1"/>
  <c r="H2454" i="19"/>
  <c r="J2454" i="19" s="1"/>
  <c r="H2455" i="19"/>
  <c r="J2455" i="19" s="1"/>
  <c r="H2456" i="19"/>
  <c r="J2456" i="19" s="1"/>
  <c r="H2457" i="19"/>
  <c r="J2457" i="19" s="1"/>
  <c r="H2458" i="19"/>
  <c r="J2458" i="19" s="1"/>
  <c r="H2459" i="19"/>
  <c r="J2459" i="19" s="1"/>
  <c r="H2460" i="19"/>
  <c r="J2460" i="19" s="1"/>
  <c r="H2461" i="19"/>
  <c r="J2461" i="19" s="1"/>
  <c r="H2462" i="19"/>
  <c r="J2462" i="19" s="1"/>
  <c r="H2463" i="19"/>
  <c r="J2463" i="19" s="1"/>
  <c r="H2464" i="19"/>
  <c r="J2464" i="19" s="1"/>
  <c r="H2465" i="19"/>
  <c r="J2465" i="19" s="1"/>
  <c r="H2466" i="19"/>
  <c r="J2466" i="19" s="1"/>
  <c r="H2467" i="19"/>
  <c r="J2467" i="19" s="1"/>
  <c r="H2468" i="19"/>
  <c r="J2468" i="19" s="1"/>
  <c r="H2469" i="19"/>
  <c r="J2469" i="19" s="1"/>
  <c r="H2470" i="19"/>
  <c r="J2470" i="19" s="1"/>
  <c r="H2471" i="19"/>
  <c r="J2471" i="19" s="1"/>
  <c r="H2472" i="19"/>
  <c r="J2472" i="19" s="1"/>
  <c r="H2473" i="19"/>
  <c r="J2473" i="19" s="1"/>
  <c r="H2474" i="19"/>
  <c r="J2474" i="19" s="1"/>
  <c r="H2475" i="19"/>
  <c r="J2475" i="19" s="1"/>
  <c r="H2476" i="19"/>
  <c r="J2476" i="19" s="1"/>
  <c r="H2477" i="19"/>
  <c r="J2477" i="19" s="1"/>
  <c r="H2478" i="19"/>
  <c r="J2478" i="19" s="1"/>
  <c r="H2479" i="19"/>
  <c r="J2479" i="19" s="1"/>
  <c r="H2480" i="19"/>
  <c r="J2480" i="19" s="1"/>
  <c r="H2481" i="19"/>
  <c r="J2481" i="19" s="1"/>
  <c r="H2482" i="19"/>
  <c r="J2482" i="19" s="1"/>
  <c r="H2483" i="19"/>
  <c r="J2483" i="19" s="1"/>
  <c r="H2484" i="19"/>
  <c r="J2484" i="19" s="1"/>
  <c r="H2485" i="19"/>
  <c r="J2485" i="19" s="1"/>
  <c r="H2486" i="19"/>
  <c r="J2486" i="19" s="1"/>
  <c r="H2487" i="19"/>
  <c r="J2487" i="19" s="1"/>
  <c r="H2488" i="19"/>
  <c r="J2488" i="19" s="1"/>
  <c r="H2489" i="19"/>
  <c r="J2489" i="19" s="1"/>
  <c r="H2490" i="19"/>
  <c r="J2490" i="19" s="1"/>
  <c r="H2491" i="19"/>
  <c r="J2491" i="19" s="1"/>
  <c r="H2492" i="19"/>
  <c r="J2492" i="19" s="1"/>
  <c r="H2493" i="19"/>
  <c r="J2493" i="19" s="1"/>
  <c r="H2494" i="19"/>
  <c r="J2494" i="19" s="1"/>
  <c r="H2495" i="19"/>
  <c r="J2495" i="19" s="1"/>
  <c r="H2496" i="19"/>
  <c r="J2496" i="19" s="1"/>
  <c r="H2497" i="19"/>
  <c r="J2497" i="19" s="1"/>
  <c r="H2498" i="19"/>
  <c r="J2498" i="19" s="1"/>
  <c r="H2499" i="19"/>
  <c r="J2499" i="19" s="1"/>
  <c r="H2500" i="19"/>
  <c r="J2500" i="19" s="1"/>
  <c r="H2501" i="19"/>
  <c r="J2501" i="19" s="1"/>
  <c r="H2502" i="19"/>
  <c r="J2502" i="19" s="1"/>
  <c r="H2503" i="19"/>
  <c r="J2503" i="19" s="1"/>
  <c r="H2504" i="19"/>
  <c r="J2504" i="19" s="1"/>
  <c r="H2505" i="19"/>
  <c r="J2505" i="19" s="1"/>
  <c r="H2506" i="19"/>
  <c r="J2506" i="19" s="1"/>
  <c r="H2507" i="19"/>
  <c r="J2507" i="19" s="1"/>
  <c r="H2508" i="19"/>
  <c r="J2508" i="19" s="1"/>
  <c r="H2509" i="19"/>
  <c r="J2509" i="19" s="1"/>
  <c r="H2510" i="19"/>
  <c r="J2510" i="19" s="1"/>
  <c r="H2511" i="19"/>
  <c r="J2511" i="19" s="1"/>
  <c r="H2512" i="19"/>
  <c r="J2512" i="19" s="1"/>
  <c r="H2513" i="19"/>
  <c r="J2513" i="19" s="1"/>
  <c r="H2514" i="19"/>
  <c r="J2514" i="19" s="1"/>
  <c r="H2515" i="19"/>
  <c r="J2515" i="19" s="1"/>
  <c r="H2516" i="19"/>
  <c r="J2516" i="19" s="1"/>
  <c r="H2517" i="19"/>
  <c r="J2517" i="19" s="1"/>
  <c r="H2518" i="19"/>
  <c r="J2518" i="19" s="1"/>
  <c r="H2519" i="19"/>
  <c r="J2519" i="19" s="1"/>
  <c r="H2520" i="19"/>
  <c r="J2520" i="19" s="1"/>
  <c r="H2521" i="19"/>
  <c r="J2521" i="19" s="1"/>
  <c r="H2522" i="19"/>
  <c r="J2522" i="19" s="1"/>
  <c r="H2523" i="19"/>
  <c r="J2523" i="19" s="1"/>
  <c r="H2524" i="19"/>
  <c r="J2524" i="19" s="1"/>
  <c r="H2525" i="19"/>
  <c r="J2525" i="19" s="1"/>
  <c r="H2526" i="19"/>
  <c r="J2526" i="19" s="1"/>
  <c r="H2527" i="19"/>
  <c r="J2527" i="19" s="1"/>
  <c r="H2528" i="19"/>
  <c r="J2528" i="19" s="1"/>
  <c r="H2529" i="19"/>
  <c r="J2529" i="19" s="1"/>
  <c r="H2530" i="19"/>
  <c r="J2530" i="19" s="1"/>
  <c r="H2531" i="19"/>
  <c r="J2531" i="19" s="1"/>
  <c r="H2532" i="19"/>
  <c r="J2532" i="19" s="1"/>
  <c r="H2533" i="19"/>
  <c r="J2533" i="19" s="1"/>
  <c r="H2534" i="19"/>
  <c r="J2534" i="19" s="1"/>
  <c r="H2535" i="19"/>
  <c r="J2535" i="19" s="1"/>
  <c r="H2536" i="19"/>
  <c r="J2536" i="19" s="1"/>
  <c r="H2537" i="19"/>
  <c r="J2537" i="19" s="1"/>
  <c r="H2538" i="19"/>
  <c r="J2538" i="19" s="1"/>
  <c r="H2539" i="19"/>
  <c r="J2539" i="19" s="1"/>
  <c r="H2540" i="19"/>
  <c r="J2540" i="19" s="1"/>
  <c r="H2541" i="19"/>
  <c r="J2541" i="19" s="1"/>
  <c r="H2542" i="19"/>
  <c r="J2542" i="19" s="1"/>
  <c r="H2543" i="19"/>
  <c r="J2543" i="19" s="1"/>
  <c r="H2544" i="19"/>
  <c r="J2544" i="19" s="1"/>
  <c r="H2545" i="19"/>
  <c r="J2545" i="19" s="1"/>
  <c r="H2546" i="19"/>
  <c r="J2546" i="19" s="1"/>
  <c r="H2547" i="19"/>
  <c r="J2547" i="19" s="1"/>
  <c r="H2548" i="19"/>
  <c r="J2548" i="19" s="1"/>
  <c r="H2549" i="19"/>
  <c r="J2549" i="19" s="1"/>
  <c r="H2550" i="19"/>
  <c r="J2550" i="19" s="1"/>
  <c r="H2551" i="19"/>
  <c r="J2551" i="19" s="1"/>
  <c r="H2552" i="19"/>
  <c r="J2552" i="19" s="1"/>
  <c r="H2553" i="19"/>
  <c r="J2553" i="19" s="1"/>
  <c r="H2554" i="19"/>
  <c r="J2554" i="19" s="1"/>
  <c r="H2555" i="19"/>
  <c r="J2555" i="19" s="1"/>
  <c r="H2556" i="19"/>
  <c r="J2556" i="19" s="1"/>
  <c r="H2557" i="19"/>
  <c r="J2557" i="19" s="1"/>
  <c r="H2558" i="19"/>
  <c r="J2558" i="19" s="1"/>
  <c r="H2559" i="19"/>
  <c r="J2559" i="19" s="1"/>
  <c r="H2560" i="19"/>
  <c r="J2560" i="19" s="1"/>
  <c r="H2561" i="19"/>
  <c r="J2561" i="19" s="1"/>
  <c r="H2562" i="19"/>
  <c r="J2562" i="19" s="1"/>
  <c r="H2563" i="19"/>
  <c r="J2563" i="19" s="1"/>
  <c r="H2564" i="19"/>
  <c r="J2564" i="19" s="1"/>
  <c r="H2565" i="19"/>
  <c r="J2565" i="19" s="1"/>
  <c r="H2566" i="19"/>
  <c r="J2566" i="19" s="1"/>
  <c r="H2567" i="19"/>
  <c r="J2567" i="19" s="1"/>
  <c r="H2568" i="19"/>
  <c r="J2568" i="19" s="1"/>
  <c r="H2569" i="19"/>
  <c r="J2569" i="19" s="1"/>
  <c r="H2570" i="19"/>
  <c r="J2570" i="19" s="1"/>
  <c r="H2571" i="19"/>
  <c r="J2571" i="19" s="1"/>
  <c r="H2572" i="19"/>
  <c r="J2572" i="19" s="1"/>
  <c r="H2573" i="19"/>
  <c r="J2573" i="19" s="1"/>
  <c r="H2574" i="19"/>
  <c r="J2574" i="19" s="1"/>
  <c r="H2575" i="19"/>
  <c r="J2575" i="19" s="1"/>
  <c r="H2576" i="19"/>
  <c r="J2576" i="19" s="1"/>
  <c r="H2577" i="19"/>
  <c r="J2577" i="19" s="1"/>
  <c r="H2578" i="19"/>
  <c r="J2578" i="19" s="1"/>
  <c r="H2579" i="19"/>
  <c r="J2579" i="19" s="1"/>
  <c r="H2580" i="19"/>
  <c r="J2580" i="19" s="1"/>
  <c r="H2581" i="19"/>
  <c r="J2581" i="19" s="1"/>
  <c r="H2582" i="19"/>
  <c r="J2582" i="19" s="1"/>
  <c r="H2583" i="19"/>
  <c r="J2583" i="19" s="1"/>
  <c r="H2584" i="19"/>
  <c r="J2584" i="19" s="1"/>
  <c r="H2585" i="19"/>
  <c r="J2585" i="19" s="1"/>
  <c r="H2586" i="19"/>
  <c r="J2586" i="19" s="1"/>
  <c r="H2587" i="19"/>
  <c r="J2587" i="19" s="1"/>
  <c r="H2588" i="19"/>
  <c r="J2588" i="19" s="1"/>
  <c r="H2589" i="19"/>
  <c r="J2589" i="19" s="1"/>
  <c r="H2590" i="19"/>
  <c r="J2590" i="19" s="1"/>
  <c r="H2591" i="19"/>
  <c r="J2591" i="19" s="1"/>
  <c r="H2592" i="19"/>
  <c r="J2592" i="19" s="1"/>
  <c r="H2593" i="19"/>
  <c r="J2593" i="19" s="1"/>
  <c r="H2594" i="19"/>
  <c r="J2594" i="19" s="1"/>
  <c r="H2595" i="19"/>
  <c r="J2595" i="19" s="1"/>
  <c r="H2596" i="19"/>
  <c r="J2596" i="19" s="1"/>
  <c r="H2597" i="19"/>
  <c r="J2597" i="19" s="1"/>
  <c r="H2598" i="19"/>
  <c r="J2598" i="19" s="1"/>
  <c r="H2599" i="19"/>
  <c r="J2599" i="19" s="1"/>
  <c r="H2600" i="19"/>
  <c r="J2600" i="19" s="1"/>
  <c r="H2601" i="19"/>
  <c r="J2601" i="19" s="1"/>
  <c r="H2602" i="19"/>
  <c r="J2602" i="19" s="1"/>
  <c r="H2603" i="19"/>
  <c r="J2603" i="19" s="1"/>
  <c r="H2604" i="19"/>
  <c r="J2604" i="19" s="1"/>
  <c r="H2605" i="19"/>
  <c r="J2605" i="19" s="1"/>
  <c r="H2606" i="19"/>
  <c r="J2606" i="19" s="1"/>
  <c r="H2607" i="19"/>
  <c r="J2607" i="19" s="1"/>
  <c r="H2608" i="19"/>
  <c r="J2608" i="19" s="1"/>
  <c r="H2609" i="19"/>
  <c r="J2609" i="19" s="1"/>
  <c r="H2610" i="19"/>
  <c r="J2610" i="19" s="1"/>
  <c r="H2611" i="19"/>
  <c r="J2611" i="19" s="1"/>
  <c r="H2612" i="19"/>
  <c r="J2612" i="19" s="1"/>
  <c r="H2613" i="19"/>
  <c r="J2613" i="19" s="1"/>
  <c r="H2614" i="19"/>
  <c r="J2614" i="19" s="1"/>
  <c r="H2615" i="19"/>
  <c r="J2615" i="19" s="1"/>
  <c r="H2616" i="19"/>
  <c r="J2616" i="19" s="1"/>
  <c r="H2617" i="19"/>
  <c r="J2617" i="19" s="1"/>
  <c r="H2618" i="19"/>
  <c r="J2618" i="19" s="1"/>
  <c r="H2619" i="19"/>
  <c r="J2619" i="19" s="1"/>
  <c r="H2620" i="19"/>
  <c r="J2620" i="19" s="1"/>
  <c r="H2621" i="19"/>
  <c r="J2621" i="19" s="1"/>
  <c r="H2622" i="19"/>
  <c r="J2622" i="19" s="1"/>
  <c r="H2623" i="19"/>
  <c r="J2623" i="19" s="1"/>
  <c r="H2624" i="19"/>
  <c r="J2624" i="19" s="1"/>
  <c r="H2625" i="19"/>
  <c r="J2625" i="19" s="1"/>
  <c r="H2626" i="19"/>
  <c r="J2626" i="19" s="1"/>
  <c r="H2627" i="19"/>
  <c r="J2627" i="19" s="1"/>
  <c r="H2628" i="19"/>
  <c r="J2628" i="19" s="1"/>
  <c r="H2629" i="19"/>
  <c r="J2629" i="19" s="1"/>
  <c r="H2630" i="19"/>
  <c r="J2630" i="19" s="1"/>
  <c r="H2631" i="19"/>
  <c r="J2631" i="19" s="1"/>
  <c r="H2632" i="19"/>
  <c r="J2632" i="19" s="1"/>
  <c r="H2633" i="19"/>
  <c r="J2633" i="19" s="1"/>
  <c r="H2634" i="19"/>
  <c r="J2634" i="19" s="1"/>
  <c r="H2635" i="19"/>
  <c r="J2635" i="19" s="1"/>
  <c r="H2636" i="19"/>
  <c r="J2636" i="19" s="1"/>
  <c r="H2637" i="19"/>
  <c r="J2637" i="19" s="1"/>
  <c r="H2638" i="19"/>
  <c r="J2638" i="19" s="1"/>
  <c r="H2639" i="19"/>
  <c r="J2639" i="19" s="1"/>
  <c r="H2640" i="19"/>
  <c r="J2640" i="19" s="1"/>
  <c r="H2641" i="19"/>
  <c r="J2641" i="19" s="1"/>
  <c r="H2642" i="19"/>
  <c r="J2642" i="19" s="1"/>
  <c r="H2643" i="19"/>
  <c r="J2643" i="19" s="1"/>
  <c r="H2644" i="19"/>
  <c r="J2644" i="19" s="1"/>
  <c r="H2645" i="19"/>
  <c r="J2645" i="19" s="1"/>
  <c r="H2646" i="19"/>
  <c r="J2646" i="19" s="1"/>
  <c r="H2647" i="19"/>
  <c r="J2647" i="19" s="1"/>
  <c r="H2648" i="19"/>
  <c r="J2648" i="19" s="1"/>
  <c r="H2649" i="19"/>
  <c r="J2649" i="19" s="1"/>
  <c r="H2650" i="19"/>
  <c r="J2650" i="19" s="1"/>
  <c r="H2651" i="19"/>
  <c r="J2651" i="19" s="1"/>
  <c r="H2652" i="19"/>
  <c r="J2652" i="19" s="1"/>
  <c r="H2653" i="19"/>
  <c r="J2653" i="19" s="1"/>
  <c r="H2654" i="19"/>
  <c r="J2654" i="19" s="1"/>
  <c r="H2655" i="19"/>
  <c r="J2655" i="19" s="1"/>
  <c r="H2656" i="19"/>
  <c r="J2656" i="19" s="1"/>
  <c r="H2657" i="19"/>
  <c r="J2657" i="19" s="1"/>
  <c r="H2658" i="19"/>
  <c r="J2658" i="19" s="1"/>
  <c r="H2659" i="19"/>
  <c r="J2659" i="19" s="1"/>
  <c r="H2660" i="19"/>
  <c r="J2660" i="19" s="1"/>
  <c r="H2661" i="19"/>
  <c r="J2661" i="19" s="1"/>
  <c r="H2662" i="19"/>
  <c r="J2662" i="19" s="1"/>
  <c r="H2663" i="19"/>
  <c r="J2663" i="19" s="1"/>
  <c r="H2664" i="19"/>
  <c r="J2664" i="19" s="1"/>
  <c r="H2665" i="19"/>
  <c r="J2665" i="19" s="1"/>
  <c r="H2666" i="19"/>
  <c r="J2666" i="19" s="1"/>
  <c r="H2667" i="19"/>
  <c r="J2667" i="19" s="1"/>
  <c r="H2668" i="19"/>
  <c r="J2668" i="19" s="1"/>
  <c r="H2669" i="19"/>
  <c r="J2669" i="19" s="1"/>
  <c r="H2670" i="19"/>
  <c r="J2670" i="19" s="1"/>
  <c r="H2671" i="19"/>
  <c r="J2671" i="19" s="1"/>
  <c r="H2672" i="19"/>
  <c r="J2672" i="19" s="1"/>
  <c r="H2673" i="19"/>
  <c r="J2673" i="19" s="1"/>
  <c r="H2674" i="19"/>
  <c r="J2674" i="19" s="1"/>
  <c r="H2675" i="19"/>
  <c r="J2675" i="19" s="1"/>
  <c r="H2676" i="19"/>
  <c r="J2676" i="19" s="1"/>
  <c r="H2677" i="19"/>
  <c r="J2677" i="19" s="1"/>
  <c r="H2678" i="19"/>
  <c r="J2678" i="19" s="1"/>
  <c r="H2679" i="19"/>
  <c r="J2679" i="19" s="1"/>
  <c r="H2680" i="19"/>
  <c r="J2680" i="19" s="1"/>
  <c r="H2681" i="19"/>
  <c r="J2681" i="19" s="1"/>
  <c r="H2682" i="19"/>
  <c r="J2682" i="19" s="1"/>
  <c r="H2683" i="19"/>
  <c r="J2683" i="19" s="1"/>
  <c r="H2684" i="19"/>
  <c r="J2684" i="19" s="1"/>
  <c r="H2685" i="19"/>
  <c r="J2685" i="19" s="1"/>
  <c r="H2686" i="19"/>
  <c r="J2686" i="19" s="1"/>
  <c r="H2687" i="19"/>
  <c r="J2687" i="19" s="1"/>
  <c r="H2688" i="19"/>
  <c r="J2688" i="19" s="1"/>
  <c r="H2689" i="19"/>
  <c r="J2689" i="19" s="1"/>
  <c r="H2690" i="19"/>
  <c r="J2690" i="19" s="1"/>
  <c r="H2691" i="19"/>
  <c r="J2691" i="19" s="1"/>
  <c r="H2692" i="19"/>
  <c r="J2692" i="19" s="1"/>
  <c r="H2693" i="19"/>
  <c r="J2693" i="19" s="1"/>
  <c r="H2694" i="19"/>
  <c r="J2694" i="19" s="1"/>
  <c r="H2695" i="19"/>
  <c r="J2695" i="19" s="1"/>
  <c r="H2696" i="19"/>
  <c r="J2696" i="19" s="1"/>
  <c r="H2697" i="19"/>
  <c r="J2697" i="19" s="1"/>
  <c r="H2698" i="19"/>
  <c r="J2698" i="19" s="1"/>
  <c r="H2699" i="19"/>
  <c r="J2699" i="19" s="1"/>
  <c r="H2700" i="19"/>
  <c r="J2700" i="19" s="1"/>
  <c r="H2701" i="19"/>
  <c r="J2701" i="19" s="1"/>
  <c r="H2702" i="19"/>
  <c r="J2702" i="19" s="1"/>
  <c r="H2703" i="19"/>
  <c r="J2703" i="19" s="1"/>
  <c r="H2704" i="19"/>
  <c r="J2704" i="19" s="1"/>
  <c r="H2705" i="19"/>
  <c r="J2705" i="19" s="1"/>
  <c r="H2706" i="19"/>
  <c r="J2706" i="19" s="1"/>
  <c r="H2707" i="19"/>
  <c r="J2707" i="19" s="1"/>
  <c r="H2708" i="19"/>
  <c r="J2708" i="19" s="1"/>
  <c r="H2709" i="19"/>
  <c r="J2709" i="19" s="1"/>
  <c r="H2710" i="19"/>
  <c r="J2710" i="19" s="1"/>
  <c r="H2711" i="19"/>
  <c r="J2711" i="19" s="1"/>
  <c r="H2712" i="19"/>
  <c r="J2712" i="19" s="1"/>
  <c r="H2713" i="19"/>
  <c r="J2713" i="19" s="1"/>
  <c r="H2714" i="19"/>
  <c r="J2714" i="19" s="1"/>
  <c r="H2715" i="19"/>
  <c r="J2715" i="19" s="1"/>
  <c r="H2716" i="19"/>
  <c r="J2716" i="19" s="1"/>
  <c r="H2717" i="19"/>
  <c r="J2717" i="19" s="1"/>
  <c r="H2718" i="19"/>
  <c r="J2718" i="19" s="1"/>
  <c r="H2719" i="19"/>
  <c r="J2719" i="19" s="1"/>
  <c r="H2720" i="19"/>
  <c r="J2720" i="19" s="1"/>
  <c r="H2721" i="19"/>
  <c r="J2721" i="19" s="1"/>
  <c r="H2722" i="19"/>
  <c r="J2722" i="19" s="1"/>
  <c r="H2723" i="19"/>
  <c r="J2723" i="19" s="1"/>
  <c r="H2724" i="19"/>
  <c r="J2724" i="19" s="1"/>
  <c r="H2725" i="19"/>
  <c r="J2725" i="19" s="1"/>
  <c r="H2726" i="19"/>
  <c r="J2726" i="19" s="1"/>
  <c r="H2727" i="19"/>
  <c r="J2727" i="19" s="1"/>
  <c r="H2728" i="19"/>
  <c r="J2728" i="19" s="1"/>
  <c r="H2729" i="19"/>
  <c r="J2729" i="19" s="1"/>
  <c r="H2730" i="19"/>
  <c r="J2730" i="19" s="1"/>
  <c r="H2731" i="19"/>
  <c r="J2731" i="19" s="1"/>
  <c r="H2732" i="19"/>
  <c r="J2732" i="19" s="1"/>
  <c r="H2733" i="19"/>
  <c r="J2733" i="19" s="1"/>
  <c r="H2734" i="19"/>
  <c r="J2734" i="19" s="1"/>
  <c r="H2735" i="19"/>
  <c r="J2735" i="19" s="1"/>
  <c r="H2736" i="19"/>
  <c r="J2736" i="19" s="1"/>
  <c r="H2737" i="19"/>
  <c r="J2737" i="19" s="1"/>
  <c r="H2738" i="19"/>
  <c r="J2738" i="19" s="1"/>
  <c r="H2739" i="19"/>
  <c r="J2739" i="19" s="1"/>
  <c r="H2740" i="19"/>
  <c r="J2740" i="19" s="1"/>
  <c r="H2741" i="19"/>
  <c r="J2741" i="19" s="1"/>
  <c r="H2742" i="19"/>
  <c r="J2742" i="19" s="1"/>
  <c r="H2743" i="19"/>
  <c r="J2743" i="19" s="1"/>
  <c r="H2744" i="19"/>
  <c r="J2744" i="19" s="1"/>
  <c r="H2745" i="19"/>
  <c r="J2745" i="19" s="1"/>
  <c r="H2746" i="19"/>
  <c r="J2746" i="19" s="1"/>
  <c r="H2747" i="19"/>
  <c r="J2747" i="19" s="1"/>
  <c r="H2748" i="19"/>
  <c r="J2748" i="19" s="1"/>
  <c r="H2749" i="19"/>
  <c r="J2749" i="19" s="1"/>
  <c r="H2750" i="19"/>
  <c r="J2750" i="19" s="1"/>
  <c r="H2751" i="19"/>
  <c r="J2751" i="19" s="1"/>
  <c r="H2752" i="19"/>
  <c r="J2752" i="19" s="1"/>
  <c r="H2753" i="19"/>
  <c r="J2753" i="19" s="1"/>
  <c r="H2754" i="19"/>
  <c r="J2754" i="19" s="1"/>
  <c r="H2755" i="19"/>
  <c r="J2755" i="19" s="1"/>
  <c r="H2756" i="19"/>
  <c r="J2756" i="19" s="1"/>
  <c r="H2757" i="19"/>
  <c r="J2757" i="19" s="1"/>
  <c r="H2758" i="19"/>
  <c r="J2758" i="19" s="1"/>
  <c r="H2759" i="19"/>
  <c r="J2759" i="19" s="1"/>
  <c r="H2760" i="19"/>
  <c r="J2760" i="19" s="1"/>
  <c r="H2761" i="19"/>
  <c r="J2761" i="19" s="1"/>
  <c r="H2762" i="19"/>
  <c r="J2762" i="19" s="1"/>
  <c r="H2763" i="19"/>
  <c r="J2763" i="19" s="1"/>
  <c r="H2764" i="19"/>
  <c r="J2764" i="19" s="1"/>
  <c r="H2765" i="19"/>
  <c r="J2765" i="19" s="1"/>
  <c r="H2766" i="19"/>
  <c r="J2766" i="19" s="1"/>
  <c r="H2767" i="19"/>
  <c r="J2767" i="19" s="1"/>
  <c r="H2768" i="19"/>
  <c r="J2768" i="19" s="1"/>
  <c r="H2769" i="19"/>
  <c r="J2769" i="19" s="1"/>
  <c r="H2770" i="19"/>
  <c r="J2770" i="19" s="1"/>
  <c r="H2771" i="19"/>
  <c r="J2771" i="19" s="1"/>
  <c r="H2772" i="19"/>
  <c r="J2772" i="19" s="1"/>
  <c r="H2773" i="19"/>
  <c r="J2773" i="19" s="1"/>
  <c r="H2774" i="19"/>
  <c r="J2774" i="19" s="1"/>
  <c r="H2775" i="19"/>
  <c r="J2775" i="19" s="1"/>
  <c r="H2776" i="19"/>
  <c r="J2776" i="19" s="1"/>
  <c r="H2777" i="19"/>
  <c r="J2777" i="19" s="1"/>
  <c r="H2778" i="19"/>
  <c r="J2778" i="19" s="1"/>
  <c r="H2779" i="19"/>
  <c r="J2779" i="19" s="1"/>
  <c r="H2780" i="19"/>
  <c r="J2780" i="19" s="1"/>
  <c r="H2781" i="19"/>
  <c r="J2781" i="19" s="1"/>
  <c r="H2782" i="19"/>
  <c r="J2782" i="19" s="1"/>
  <c r="H2783" i="19"/>
  <c r="J2783" i="19" s="1"/>
  <c r="H2784" i="19"/>
  <c r="J2784" i="19" s="1"/>
  <c r="H2785" i="19"/>
  <c r="J2785" i="19" s="1"/>
  <c r="H2786" i="19"/>
  <c r="J2786" i="19" s="1"/>
  <c r="H2787" i="19"/>
  <c r="J2787" i="19" s="1"/>
  <c r="H2788" i="19"/>
  <c r="J2788" i="19" s="1"/>
  <c r="H2789" i="19"/>
  <c r="J2789" i="19" s="1"/>
  <c r="H2790" i="19"/>
  <c r="J2790" i="19" s="1"/>
  <c r="H2791" i="19"/>
  <c r="J2791" i="19" s="1"/>
  <c r="H2792" i="19"/>
  <c r="J2792" i="19" s="1"/>
  <c r="H2793" i="19"/>
  <c r="J2793" i="19" s="1"/>
  <c r="H2794" i="19"/>
  <c r="J2794" i="19" s="1"/>
  <c r="H2795" i="19"/>
  <c r="J2795" i="19" s="1"/>
  <c r="H2796" i="19"/>
  <c r="J2796" i="19" s="1"/>
  <c r="H2797" i="19"/>
  <c r="J2797" i="19" s="1"/>
  <c r="H2798" i="19"/>
  <c r="J2798" i="19" s="1"/>
  <c r="H2799" i="19"/>
  <c r="J2799" i="19" s="1"/>
  <c r="H2800" i="19"/>
  <c r="J2800" i="19" s="1"/>
  <c r="H2801" i="19"/>
  <c r="J2801" i="19" s="1"/>
  <c r="H2802" i="19"/>
  <c r="J2802" i="19" s="1"/>
  <c r="H2803" i="19"/>
  <c r="J2803" i="19" s="1"/>
  <c r="H2804" i="19"/>
  <c r="J2804" i="19" s="1"/>
  <c r="H2805" i="19"/>
  <c r="J2805" i="19" s="1"/>
  <c r="H2806" i="19"/>
  <c r="J2806" i="19" s="1"/>
  <c r="H2807" i="19"/>
  <c r="J2807" i="19" s="1"/>
  <c r="H2808" i="19"/>
  <c r="J2808" i="19" s="1"/>
  <c r="H2809" i="19"/>
  <c r="J2809" i="19" s="1"/>
  <c r="H2810" i="19"/>
  <c r="J2810" i="19" s="1"/>
  <c r="H2811" i="19"/>
  <c r="J2811" i="19" s="1"/>
  <c r="H2812" i="19"/>
  <c r="J2812" i="19" s="1"/>
  <c r="H2813" i="19"/>
  <c r="J2813" i="19" s="1"/>
  <c r="H2814" i="19"/>
  <c r="J2814" i="19" s="1"/>
  <c r="H2815" i="19"/>
  <c r="J2815" i="19" s="1"/>
  <c r="H2816" i="19"/>
  <c r="J2816" i="19" s="1"/>
  <c r="H2817" i="19"/>
  <c r="J2817" i="19" s="1"/>
  <c r="H2818" i="19"/>
  <c r="J2818" i="19" s="1"/>
  <c r="H2819" i="19"/>
  <c r="J2819" i="19" s="1"/>
  <c r="G2" i="19"/>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4" i="19"/>
  <c r="G295" i="19"/>
  <c r="G296" i="19"/>
  <c r="G297" i="19"/>
  <c r="G298" i="19"/>
  <c r="G299" i="19"/>
  <c r="G300" i="19"/>
  <c r="G301" i="19"/>
  <c r="G302" i="19"/>
  <c r="G303" i="19"/>
  <c r="G304" i="19"/>
  <c r="G305" i="19"/>
  <c r="G306"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G339" i="19"/>
  <c r="G340" i="19"/>
  <c r="G341" i="19"/>
  <c r="G342" i="19"/>
  <c r="G343"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3" i="19"/>
  <c r="G394" i="19"/>
  <c r="G395" i="19"/>
  <c r="G396" i="19"/>
  <c r="G397" i="19"/>
  <c r="G398" i="19"/>
  <c r="G399" i="19"/>
  <c r="G400" i="19"/>
  <c r="G401" i="19"/>
  <c r="G402" i="19"/>
  <c r="G403" i="19"/>
  <c r="G404" i="19"/>
  <c r="G405" i="19"/>
  <c r="G406" i="19"/>
  <c r="G407" i="19"/>
  <c r="G408" i="19"/>
  <c r="G409" i="19"/>
  <c r="G410" i="19"/>
  <c r="G411" i="19"/>
  <c r="G412" i="19"/>
  <c r="G413" i="19"/>
  <c r="G414" i="19"/>
  <c r="G415" i="19"/>
  <c r="G416" i="19"/>
  <c r="G417" i="19"/>
  <c r="G418" i="19"/>
  <c r="G419" i="19"/>
  <c r="G420" i="19"/>
  <c r="G421" i="19"/>
  <c r="G422" i="19"/>
  <c r="G423" i="19"/>
  <c r="G424" i="19"/>
  <c r="G425" i="19"/>
  <c r="G426" i="19"/>
  <c r="G427" i="19"/>
  <c r="G428" i="19"/>
  <c r="G429" i="19"/>
  <c r="G430" i="19"/>
  <c r="G431" i="19"/>
  <c r="G432" i="19"/>
  <c r="G433" i="19"/>
  <c r="G434" i="19"/>
  <c r="G435" i="19"/>
  <c r="G436" i="19"/>
  <c r="G437"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80" i="19"/>
  <c r="G481" i="19"/>
  <c r="G482" i="19"/>
  <c r="G483" i="19"/>
  <c r="G484" i="19"/>
  <c r="G485" i="19"/>
  <c r="G486" i="19"/>
  <c r="G487" i="19"/>
  <c r="G488" i="19"/>
  <c r="G489" i="19"/>
  <c r="G490" i="19"/>
  <c r="G491" i="19"/>
  <c r="G492" i="19"/>
  <c r="G493" i="19"/>
  <c r="G494" i="19"/>
  <c r="G495" i="19"/>
  <c r="G496" i="19"/>
  <c r="G497" i="19"/>
  <c r="G498" i="19"/>
  <c r="G499" i="19"/>
  <c r="G500" i="19"/>
  <c r="G501" i="19"/>
  <c r="G502" i="19"/>
  <c r="G503" i="19"/>
  <c r="G504" i="19"/>
  <c r="G505" i="19"/>
  <c r="G506" i="19"/>
  <c r="G507" i="19"/>
  <c r="G508" i="19"/>
  <c r="G509" i="19"/>
  <c r="G510" i="19"/>
  <c r="G511" i="19"/>
  <c r="G512" i="19"/>
  <c r="G513" i="19"/>
  <c r="G514" i="19"/>
  <c r="G515" i="19"/>
  <c r="G516" i="19"/>
  <c r="G517" i="19"/>
  <c r="G518" i="19"/>
  <c r="G519" i="19"/>
  <c r="G520" i="19"/>
  <c r="G521" i="19"/>
  <c r="G522" i="19"/>
  <c r="G523" i="19"/>
  <c r="G524" i="19"/>
  <c r="G525" i="19"/>
  <c r="G526" i="19"/>
  <c r="G527" i="19"/>
  <c r="G528" i="19"/>
  <c r="G529" i="19"/>
  <c r="G530" i="19"/>
  <c r="G531" i="19"/>
  <c r="G532" i="19"/>
  <c r="G533" i="19"/>
  <c r="G534" i="19"/>
  <c r="G535" i="19"/>
  <c r="G536" i="19"/>
  <c r="G537" i="19"/>
  <c r="G538" i="19"/>
  <c r="G539" i="19"/>
  <c r="G540" i="19"/>
  <c r="G541" i="19"/>
  <c r="G542" i="19"/>
  <c r="G543" i="19"/>
  <c r="G544" i="19"/>
  <c r="G545" i="19"/>
  <c r="G546" i="19"/>
  <c r="G547" i="19"/>
  <c r="G548" i="19"/>
  <c r="G549" i="19"/>
  <c r="G550" i="19"/>
  <c r="G551" i="19"/>
  <c r="G552" i="19"/>
  <c r="G553" i="19"/>
  <c r="G554" i="19"/>
  <c r="G555" i="19"/>
  <c r="G556" i="19"/>
  <c r="G557" i="19"/>
  <c r="G558" i="19"/>
  <c r="G559" i="19"/>
  <c r="G560" i="19"/>
  <c r="G561" i="19"/>
  <c r="G562" i="19"/>
  <c r="G563" i="19"/>
  <c r="G564" i="19"/>
  <c r="G565" i="19"/>
  <c r="G566" i="19"/>
  <c r="G567" i="19"/>
  <c r="G568" i="19"/>
  <c r="G569" i="19"/>
  <c r="G570" i="19"/>
  <c r="G571" i="19"/>
  <c r="G572" i="19"/>
  <c r="G573" i="19"/>
  <c r="G574" i="19"/>
  <c r="G575" i="19"/>
  <c r="G576" i="19"/>
  <c r="G577" i="19"/>
  <c r="G578" i="19"/>
  <c r="G579" i="19"/>
  <c r="G580" i="19"/>
  <c r="G581" i="19"/>
  <c r="G582" i="19"/>
  <c r="G583" i="19"/>
  <c r="G584" i="19"/>
  <c r="G585" i="19"/>
  <c r="G586" i="19"/>
  <c r="G587" i="19"/>
  <c r="G588" i="19"/>
  <c r="G589" i="19"/>
  <c r="G590" i="19"/>
  <c r="G591" i="19"/>
  <c r="G592" i="19"/>
  <c r="G593" i="19"/>
  <c r="G594" i="19"/>
  <c r="G595" i="19"/>
  <c r="G596" i="19"/>
  <c r="G597" i="19"/>
  <c r="G598" i="19"/>
  <c r="G599" i="19"/>
  <c r="G600" i="19"/>
  <c r="G601" i="19"/>
  <c r="G602" i="19"/>
  <c r="G603" i="19"/>
  <c r="G604" i="19"/>
  <c r="G605" i="19"/>
  <c r="G606" i="19"/>
  <c r="G607" i="19"/>
  <c r="G608" i="19"/>
  <c r="G609" i="19"/>
  <c r="G610" i="19"/>
  <c r="G611" i="19"/>
  <c r="G612" i="19"/>
  <c r="G613" i="19"/>
  <c r="G614" i="19"/>
  <c r="G615" i="19"/>
  <c r="G616" i="19"/>
  <c r="G617" i="19"/>
  <c r="G618" i="19"/>
  <c r="G619" i="19"/>
  <c r="G620" i="19"/>
  <c r="G621" i="19"/>
  <c r="G622" i="19"/>
  <c r="G623" i="19"/>
  <c r="G624" i="19"/>
  <c r="G625" i="19"/>
  <c r="G626" i="19"/>
  <c r="G627" i="19"/>
  <c r="G628" i="19"/>
  <c r="G629" i="19"/>
  <c r="G630" i="19"/>
  <c r="G631" i="19"/>
  <c r="G632" i="19"/>
  <c r="G633" i="19"/>
  <c r="G634" i="19"/>
  <c r="G635" i="19"/>
  <c r="G636" i="19"/>
  <c r="G637" i="19"/>
  <c r="G638" i="19"/>
  <c r="G639" i="19"/>
  <c r="G640" i="19"/>
  <c r="G641" i="19"/>
  <c r="G642" i="19"/>
  <c r="G643" i="19"/>
  <c r="G644" i="19"/>
  <c r="G645" i="19"/>
  <c r="G646" i="19"/>
  <c r="G647" i="19"/>
  <c r="G648" i="19"/>
  <c r="G649" i="19"/>
  <c r="G650" i="19"/>
  <c r="G651" i="19"/>
  <c r="G652" i="19"/>
  <c r="G653" i="19"/>
  <c r="G654" i="19"/>
  <c r="G655" i="19"/>
  <c r="G656" i="19"/>
  <c r="G657" i="19"/>
  <c r="G658" i="19"/>
  <c r="G659" i="19"/>
  <c r="G660" i="19"/>
  <c r="G661" i="19"/>
  <c r="G662" i="19"/>
  <c r="G663" i="19"/>
  <c r="G664" i="19"/>
  <c r="G665" i="19"/>
  <c r="G666" i="19"/>
  <c r="G667" i="19"/>
  <c r="G668" i="19"/>
  <c r="G669" i="19"/>
  <c r="G670" i="19"/>
  <c r="G671" i="19"/>
  <c r="G672" i="19"/>
  <c r="G673" i="19"/>
  <c r="G674" i="19"/>
  <c r="G675" i="19"/>
  <c r="G676" i="19"/>
  <c r="G677" i="19"/>
  <c r="G678" i="19"/>
  <c r="G679" i="19"/>
  <c r="G680" i="19"/>
  <c r="G681" i="19"/>
  <c r="G682" i="19"/>
  <c r="G683" i="19"/>
  <c r="G684" i="19"/>
  <c r="G685" i="19"/>
  <c r="G686" i="19"/>
  <c r="G687" i="19"/>
  <c r="G688" i="19"/>
  <c r="G689" i="19"/>
  <c r="G690" i="19"/>
  <c r="G691" i="19"/>
  <c r="G692" i="19"/>
  <c r="G693" i="19"/>
  <c r="G694" i="19"/>
  <c r="G695" i="19"/>
  <c r="G696" i="19"/>
  <c r="G697" i="19"/>
  <c r="G698" i="19"/>
  <c r="G699" i="19"/>
  <c r="G700" i="19"/>
  <c r="G701" i="19"/>
  <c r="G702" i="19"/>
  <c r="G703" i="19"/>
  <c r="G704" i="19"/>
  <c r="G705" i="19"/>
  <c r="G706" i="19"/>
  <c r="G707" i="19"/>
  <c r="G708" i="19"/>
  <c r="G709" i="19"/>
  <c r="G710" i="19"/>
  <c r="G711" i="19"/>
  <c r="G712" i="19"/>
  <c r="G713" i="19"/>
  <c r="G714" i="19"/>
  <c r="G715" i="19"/>
  <c r="G716" i="19"/>
  <c r="G717" i="19"/>
  <c r="G718" i="19"/>
  <c r="G719" i="19"/>
  <c r="G720" i="19"/>
  <c r="G721" i="19"/>
  <c r="G722" i="19"/>
  <c r="G723" i="19"/>
  <c r="G724" i="19"/>
  <c r="G725" i="19"/>
  <c r="G726" i="19"/>
  <c r="G727" i="19"/>
  <c r="G728" i="19"/>
  <c r="G729" i="19"/>
  <c r="G730" i="19"/>
  <c r="G731" i="19"/>
  <c r="G732" i="19"/>
  <c r="G733" i="19"/>
  <c r="G734" i="19"/>
  <c r="G735" i="19"/>
  <c r="G736" i="19"/>
  <c r="G737" i="19"/>
  <c r="G738" i="19"/>
  <c r="G739" i="19"/>
  <c r="G740" i="19"/>
  <c r="G741" i="19"/>
  <c r="G742" i="19"/>
  <c r="G743" i="19"/>
  <c r="G744" i="19"/>
  <c r="G745" i="19"/>
  <c r="G746" i="19"/>
  <c r="G747" i="19"/>
  <c r="G748" i="19"/>
  <c r="G749" i="19"/>
  <c r="G750" i="19"/>
  <c r="G751" i="19"/>
  <c r="G752" i="19"/>
  <c r="G753" i="19"/>
  <c r="G754" i="19"/>
  <c r="G755" i="19"/>
  <c r="G756" i="19"/>
  <c r="G757" i="19"/>
  <c r="G758" i="19"/>
  <c r="G759" i="19"/>
  <c r="G760" i="19"/>
  <c r="G761" i="19"/>
  <c r="G762" i="19"/>
  <c r="G763" i="19"/>
  <c r="G764" i="19"/>
  <c r="G765" i="19"/>
  <c r="G766" i="19"/>
  <c r="G767" i="19"/>
  <c r="G768" i="19"/>
  <c r="G769" i="19"/>
  <c r="G770" i="19"/>
  <c r="G771" i="19"/>
  <c r="G772" i="19"/>
  <c r="G773" i="19"/>
  <c r="G774" i="19"/>
  <c r="G775" i="19"/>
  <c r="G776" i="19"/>
  <c r="G777" i="19"/>
  <c r="G778" i="19"/>
  <c r="G779" i="19"/>
  <c r="G780" i="19"/>
  <c r="G781" i="19"/>
  <c r="G782" i="19"/>
  <c r="G783" i="19"/>
  <c r="G784" i="19"/>
  <c r="G785" i="19"/>
  <c r="G786" i="19"/>
  <c r="G787" i="19"/>
  <c r="G788" i="19"/>
  <c r="G789" i="19"/>
  <c r="G790" i="19"/>
  <c r="G791" i="19"/>
  <c r="G792" i="19"/>
  <c r="G793" i="19"/>
  <c r="G794" i="19"/>
  <c r="G795" i="19"/>
  <c r="G796" i="19"/>
  <c r="G797" i="19"/>
  <c r="G798" i="19"/>
  <c r="G799" i="19"/>
  <c r="G800" i="19"/>
  <c r="G801" i="19"/>
  <c r="G802" i="19"/>
  <c r="G803" i="19"/>
  <c r="G804" i="19"/>
  <c r="G805" i="19"/>
  <c r="G806" i="19"/>
  <c r="G807" i="19"/>
  <c r="G808" i="19"/>
  <c r="G809" i="19"/>
  <c r="G810" i="19"/>
  <c r="G811" i="19"/>
  <c r="G812" i="19"/>
  <c r="G813" i="19"/>
  <c r="G814" i="19"/>
  <c r="G815" i="19"/>
  <c r="G816" i="19"/>
  <c r="G817" i="19"/>
  <c r="G818" i="19"/>
  <c r="G819" i="19"/>
  <c r="G820" i="19"/>
  <c r="G821" i="19"/>
  <c r="G822" i="19"/>
  <c r="G823" i="19"/>
  <c r="G824" i="19"/>
  <c r="G825" i="19"/>
  <c r="G826" i="19"/>
  <c r="G827" i="19"/>
  <c r="G828" i="19"/>
  <c r="G829" i="19"/>
  <c r="G830" i="19"/>
  <c r="G831" i="19"/>
  <c r="G832" i="19"/>
  <c r="G833" i="19"/>
  <c r="G834" i="19"/>
  <c r="G835" i="19"/>
  <c r="G836" i="19"/>
  <c r="G837" i="19"/>
  <c r="G838" i="19"/>
  <c r="G839" i="19"/>
  <c r="G840" i="19"/>
  <c r="G841" i="19"/>
  <c r="G842" i="19"/>
  <c r="G843" i="19"/>
  <c r="G844" i="19"/>
  <c r="G845" i="19"/>
  <c r="G846" i="19"/>
  <c r="G847" i="19"/>
  <c r="G848" i="19"/>
  <c r="G849" i="19"/>
  <c r="G850" i="19"/>
  <c r="G851" i="19"/>
  <c r="G852" i="19"/>
  <c r="G853" i="19"/>
  <c r="G854" i="19"/>
  <c r="G855" i="19"/>
  <c r="G856" i="19"/>
  <c r="G857" i="19"/>
  <c r="G858" i="19"/>
  <c r="G859" i="19"/>
  <c r="G860" i="19"/>
  <c r="G861" i="19"/>
  <c r="G862" i="19"/>
  <c r="G863" i="19"/>
  <c r="G864" i="19"/>
  <c r="G865" i="19"/>
  <c r="G866" i="19"/>
  <c r="G867" i="19"/>
  <c r="G868" i="19"/>
  <c r="G869" i="19"/>
  <c r="G870" i="19"/>
  <c r="G871" i="19"/>
  <c r="G872" i="19"/>
  <c r="G873" i="19"/>
  <c r="G874" i="19"/>
  <c r="G875" i="19"/>
  <c r="G876" i="19"/>
  <c r="G877" i="19"/>
  <c r="G878" i="19"/>
  <c r="G879" i="19"/>
  <c r="G880" i="19"/>
  <c r="G881" i="19"/>
  <c r="G882" i="19"/>
  <c r="G883" i="19"/>
  <c r="G884" i="19"/>
  <c r="G885" i="19"/>
  <c r="G886" i="19"/>
  <c r="G887" i="19"/>
  <c r="G888" i="19"/>
  <c r="G889" i="19"/>
  <c r="G890" i="19"/>
  <c r="G891" i="19"/>
  <c r="G892" i="19"/>
  <c r="G893" i="19"/>
  <c r="G894" i="19"/>
  <c r="G895" i="19"/>
  <c r="G896" i="19"/>
  <c r="G897" i="19"/>
  <c r="G898" i="19"/>
  <c r="G899" i="19"/>
  <c r="G900" i="19"/>
  <c r="G901" i="19"/>
  <c r="G902" i="19"/>
  <c r="G903" i="19"/>
  <c r="G904" i="19"/>
  <c r="G905" i="19"/>
  <c r="G906" i="19"/>
  <c r="G907" i="19"/>
  <c r="G908" i="19"/>
  <c r="G909" i="19"/>
  <c r="G910" i="19"/>
  <c r="G911" i="19"/>
  <c r="G912" i="19"/>
  <c r="G913" i="19"/>
  <c r="G914" i="19"/>
  <c r="G915" i="19"/>
  <c r="G916" i="19"/>
  <c r="G917" i="19"/>
  <c r="G918" i="19"/>
  <c r="G919" i="19"/>
  <c r="G920" i="19"/>
  <c r="G921" i="19"/>
  <c r="G922" i="19"/>
  <c r="G923" i="19"/>
  <c r="G924" i="19"/>
  <c r="G925" i="19"/>
  <c r="G926" i="19"/>
  <c r="G927" i="19"/>
  <c r="G928" i="19"/>
  <c r="G929" i="19"/>
  <c r="G930" i="19"/>
  <c r="G931" i="19"/>
  <c r="G932" i="19"/>
  <c r="G933" i="19"/>
  <c r="G934" i="19"/>
  <c r="G935" i="19"/>
  <c r="G936" i="19"/>
  <c r="G937" i="19"/>
  <c r="G938" i="19"/>
  <c r="G939" i="19"/>
  <c r="G940" i="19"/>
  <c r="G941" i="19"/>
  <c r="G942" i="19"/>
  <c r="G943" i="19"/>
  <c r="G944" i="19"/>
  <c r="G945" i="19"/>
  <c r="G946" i="19"/>
  <c r="G947" i="19"/>
  <c r="G948" i="19"/>
  <c r="G949" i="19"/>
  <c r="G950" i="19"/>
  <c r="G951" i="19"/>
  <c r="G952" i="19"/>
  <c r="G953" i="19"/>
  <c r="G954" i="19"/>
  <c r="G955" i="19"/>
  <c r="G956" i="19"/>
  <c r="G957" i="19"/>
  <c r="G958" i="19"/>
  <c r="G959" i="19"/>
  <c r="G960" i="19"/>
  <c r="G961" i="19"/>
  <c r="G962" i="19"/>
  <c r="G963" i="19"/>
  <c r="G964" i="19"/>
  <c r="G965" i="19"/>
  <c r="G966" i="19"/>
  <c r="G967" i="19"/>
  <c r="G968" i="19"/>
  <c r="G969" i="19"/>
  <c r="G970" i="19"/>
  <c r="G971" i="19"/>
  <c r="G972" i="19"/>
  <c r="G973" i="19"/>
  <c r="G974" i="19"/>
  <c r="G975" i="19"/>
  <c r="G976" i="19"/>
  <c r="G977" i="19"/>
  <c r="G978" i="19"/>
  <c r="G979" i="19"/>
  <c r="G980" i="19"/>
  <c r="G981" i="19"/>
  <c r="G982" i="19"/>
  <c r="G983" i="19"/>
  <c r="G984" i="19"/>
  <c r="G985" i="19"/>
  <c r="G986" i="19"/>
  <c r="G987" i="19"/>
  <c r="G988" i="19"/>
  <c r="G989" i="19"/>
  <c r="G990" i="19"/>
  <c r="G991" i="19"/>
  <c r="G992" i="19"/>
  <c r="G993" i="19"/>
  <c r="G994" i="19"/>
  <c r="G995" i="19"/>
  <c r="G996" i="19"/>
  <c r="G997" i="19"/>
  <c r="G998" i="19"/>
  <c r="G999" i="19"/>
  <c r="G1000" i="19"/>
  <c r="G1001" i="19"/>
  <c r="G1002" i="19"/>
  <c r="G1003" i="19"/>
  <c r="G1004" i="19"/>
  <c r="G1005" i="19"/>
  <c r="G1006" i="19"/>
  <c r="G1007" i="19"/>
  <c r="G1008" i="19"/>
  <c r="G1009" i="19"/>
  <c r="G1010" i="19"/>
  <c r="G1011" i="19"/>
  <c r="G1012" i="19"/>
  <c r="G1013" i="19"/>
  <c r="G1014" i="19"/>
  <c r="G1015" i="19"/>
  <c r="G1016" i="19"/>
  <c r="G1017" i="19"/>
  <c r="G1018" i="19"/>
  <c r="G1019" i="19"/>
  <c r="G1020" i="19"/>
  <c r="G1021" i="19"/>
  <c r="G1022" i="19"/>
  <c r="G1023" i="19"/>
  <c r="G1024" i="19"/>
  <c r="G1025" i="19"/>
  <c r="G1026" i="19"/>
  <c r="G1027" i="19"/>
  <c r="G1028" i="19"/>
  <c r="G1029" i="19"/>
  <c r="G1030" i="19"/>
  <c r="G1031" i="19"/>
  <c r="G1032" i="19"/>
  <c r="G1033" i="19"/>
  <c r="G1034" i="19"/>
  <c r="G1035" i="19"/>
  <c r="G1036" i="19"/>
  <c r="G1037" i="19"/>
  <c r="G1038" i="19"/>
  <c r="G1039" i="19"/>
  <c r="G1040" i="19"/>
  <c r="G1041" i="19"/>
  <c r="G1042" i="19"/>
  <c r="G1043" i="19"/>
  <c r="G1044" i="19"/>
  <c r="G1045" i="19"/>
  <c r="G1046" i="19"/>
  <c r="G1047" i="19"/>
  <c r="G1048" i="19"/>
  <c r="G1049" i="19"/>
  <c r="G1050" i="19"/>
  <c r="G1051" i="19"/>
  <c r="G1052" i="19"/>
  <c r="G1053" i="19"/>
  <c r="G1054" i="19"/>
  <c r="G1055" i="19"/>
  <c r="G1056" i="19"/>
  <c r="G1057" i="19"/>
  <c r="G1058" i="19"/>
  <c r="G1059" i="19"/>
  <c r="G1060" i="19"/>
  <c r="G1061" i="19"/>
  <c r="G1062" i="19"/>
  <c r="G1063" i="19"/>
  <c r="G1064" i="19"/>
  <c r="G1065" i="19"/>
  <c r="G1066" i="19"/>
  <c r="G1067" i="19"/>
  <c r="G1068" i="19"/>
  <c r="G1069" i="19"/>
  <c r="G1070" i="19"/>
  <c r="G1071" i="19"/>
  <c r="G1072" i="19"/>
  <c r="G1073" i="19"/>
  <c r="G1074" i="19"/>
  <c r="G1075" i="19"/>
  <c r="G1076" i="19"/>
  <c r="G1077" i="19"/>
  <c r="G1078" i="19"/>
  <c r="G1079" i="19"/>
  <c r="G1080" i="19"/>
  <c r="G1081" i="19"/>
  <c r="G1082" i="19"/>
  <c r="G1083" i="19"/>
  <c r="G1084" i="19"/>
  <c r="G1085" i="19"/>
  <c r="G1086" i="19"/>
  <c r="G1087" i="19"/>
  <c r="G1088" i="19"/>
  <c r="G1089" i="19"/>
  <c r="G1090" i="19"/>
  <c r="G1091" i="19"/>
  <c r="G1092" i="19"/>
  <c r="G1093" i="19"/>
  <c r="G1094" i="19"/>
  <c r="G1095" i="19"/>
  <c r="G1096" i="19"/>
  <c r="G1097" i="19"/>
  <c r="G1098" i="19"/>
  <c r="G1099" i="19"/>
  <c r="G1100" i="19"/>
  <c r="G1101" i="19"/>
  <c r="G1102" i="19"/>
  <c r="G1103" i="19"/>
  <c r="G1104" i="19"/>
  <c r="G1105" i="19"/>
  <c r="G1106" i="19"/>
  <c r="G1107" i="19"/>
  <c r="G1108" i="19"/>
  <c r="G1109" i="19"/>
  <c r="G1110" i="19"/>
  <c r="G1111" i="19"/>
  <c r="G1112" i="19"/>
  <c r="G1113" i="19"/>
  <c r="G1114" i="19"/>
  <c r="G1115" i="19"/>
  <c r="G1116" i="19"/>
  <c r="G1117" i="19"/>
  <c r="G1118" i="19"/>
  <c r="G1119" i="19"/>
  <c r="G1120" i="19"/>
  <c r="G1121" i="19"/>
  <c r="G1122" i="19"/>
  <c r="G1123" i="19"/>
  <c r="G1124" i="19"/>
  <c r="G1125" i="19"/>
  <c r="G1126" i="19"/>
  <c r="G1127" i="19"/>
  <c r="G1128" i="19"/>
  <c r="G1129" i="19"/>
  <c r="G1130" i="19"/>
  <c r="G1131" i="19"/>
  <c r="G1132" i="19"/>
  <c r="G1133" i="19"/>
  <c r="G1134" i="19"/>
  <c r="G1135" i="19"/>
  <c r="G1136" i="19"/>
  <c r="G1137" i="19"/>
  <c r="G1138" i="19"/>
  <c r="G1139" i="19"/>
  <c r="G1140" i="19"/>
  <c r="G1141" i="19"/>
  <c r="G1142" i="19"/>
  <c r="G1143" i="19"/>
  <c r="G1144" i="19"/>
  <c r="G1145" i="19"/>
  <c r="G1146" i="19"/>
  <c r="G1147" i="19"/>
  <c r="G1148" i="19"/>
  <c r="G1149" i="19"/>
  <c r="G1150" i="19"/>
  <c r="G1151" i="19"/>
  <c r="G1152" i="19"/>
  <c r="G1153" i="19"/>
  <c r="G1154" i="19"/>
  <c r="G1155" i="19"/>
  <c r="G1156" i="19"/>
  <c r="G1157" i="19"/>
  <c r="G1158" i="19"/>
  <c r="G1159" i="19"/>
  <c r="G1160" i="19"/>
  <c r="G1161" i="19"/>
  <c r="G1162" i="19"/>
  <c r="G1163" i="19"/>
  <c r="G1164" i="19"/>
  <c r="G1165" i="19"/>
  <c r="G1166" i="19"/>
  <c r="G1167" i="19"/>
  <c r="G1168" i="19"/>
  <c r="G1169" i="19"/>
  <c r="G1170" i="19"/>
  <c r="G1171" i="19"/>
  <c r="G1172" i="19"/>
  <c r="G1173" i="19"/>
  <c r="G1174" i="19"/>
  <c r="G1175" i="19"/>
  <c r="G1176" i="19"/>
  <c r="G1177" i="19"/>
  <c r="G1178" i="19"/>
  <c r="G1179" i="19"/>
  <c r="G1180" i="19"/>
  <c r="G1181" i="19"/>
  <c r="G1182" i="19"/>
  <c r="G1183" i="19"/>
  <c r="G1184" i="19"/>
  <c r="G1185" i="19"/>
  <c r="G1186" i="19"/>
  <c r="G1187" i="19"/>
  <c r="G1188" i="19"/>
  <c r="G1189" i="19"/>
  <c r="G1190" i="19"/>
  <c r="G1191" i="19"/>
  <c r="G1192" i="19"/>
  <c r="G1193" i="19"/>
  <c r="G1194" i="19"/>
  <c r="G1195" i="19"/>
  <c r="G1196" i="19"/>
  <c r="G1197" i="19"/>
  <c r="G1198" i="19"/>
  <c r="G1199" i="19"/>
  <c r="G1200" i="19"/>
  <c r="G1201" i="19"/>
  <c r="G1202" i="19"/>
  <c r="G1203" i="19"/>
  <c r="G1204" i="19"/>
  <c r="G1205" i="19"/>
  <c r="G1206" i="19"/>
  <c r="G1207" i="19"/>
  <c r="G1208" i="19"/>
  <c r="G1209" i="19"/>
  <c r="G1210" i="19"/>
  <c r="G1211" i="19"/>
  <c r="G1212" i="19"/>
  <c r="G1213" i="19"/>
  <c r="G1214" i="19"/>
  <c r="G1215" i="19"/>
  <c r="G1216" i="19"/>
  <c r="G1217" i="19"/>
  <c r="G1218" i="19"/>
  <c r="G1219" i="19"/>
  <c r="G1220" i="19"/>
  <c r="G1221" i="19"/>
  <c r="G1222" i="19"/>
  <c r="G1223" i="19"/>
  <c r="G1224" i="19"/>
  <c r="G1225" i="19"/>
  <c r="G1226" i="19"/>
  <c r="G1227" i="19"/>
  <c r="G1228" i="19"/>
  <c r="G1229" i="19"/>
  <c r="G1230" i="19"/>
  <c r="G1231" i="19"/>
  <c r="G1232" i="19"/>
  <c r="G1233" i="19"/>
  <c r="G1234" i="19"/>
  <c r="G1235" i="19"/>
  <c r="G1236" i="19"/>
  <c r="G1237" i="19"/>
  <c r="G1238" i="19"/>
  <c r="G1239" i="19"/>
  <c r="G1240" i="19"/>
  <c r="G1241" i="19"/>
  <c r="G1242" i="19"/>
  <c r="G1243" i="19"/>
  <c r="G1244" i="19"/>
  <c r="G1245" i="19"/>
  <c r="G1246" i="19"/>
  <c r="G1247" i="19"/>
  <c r="G1248" i="19"/>
  <c r="G1249" i="19"/>
  <c r="G1250" i="19"/>
  <c r="G1251" i="19"/>
  <c r="G1252" i="19"/>
  <c r="G1253" i="19"/>
  <c r="G1254" i="19"/>
  <c r="G1255" i="19"/>
  <c r="G1256" i="19"/>
  <c r="G1257" i="19"/>
  <c r="G1258" i="19"/>
  <c r="G1259" i="19"/>
  <c r="G1260" i="19"/>
  <c r="G1261" i="19"/>
  <c r="G1262" i="19"/>
  <c r="G1263" i="19"/>
  <c r="G1264" i="19"/>
  <c r="G1265" i="19"/>
  <c r="G1266" i="19"/>
  <c r="G1267" i="19"/>
  <c r="G1268" i="19"/>
  <c r="G1269" i="19"/>
  <c r="G1270" i="19"/>
  <c r="G1271" i="19"/>
  <c r="G1272" i="19"/>
  <c r="G1273" i="19"/>
  <c r="G1274" i="19"/>
  <c r="G1275" i="19"/>
  <c r="G1276" i="19"/>
  <c r="G1277" i="19"/>
  <c r="G1278" i="19"/>
  <c r="G1279" i="19"/>
  <c r="G1280" i="19"/>
  <c r="G1281" i="19"/>
  <c r="G1282" i="19"/>
  <c r="G1283" i="19"/>
  <c r="G1284" i="19"/>
  <c r="G1285" i="19"/>
  <c r="G1286" i="19"/>
  <c r="G1287" i="19"/>
  <c r="G1288" i="19"/>
  <c r="G1289" i="19"/>
  <c r="G1290" i="19"/>
  <c r="G1291" i="19"/>
  <c r="G1292" i="19"/>
  <c r="G1293" i="19"/>
  <c r="G1294" i="19"/>
  <c r="G1295" i="19"/>
  <c r="G1296" i="19"/>
  <c r="G1297" i="19"/>
  <c r="G1298" i="19"/>
  <c r="G1299" i="19"/>
  <c r="G1300" i="19"/>
  <c r="G1301" i="19"/>
  <c r="G1302" i="19"/>
  <c r="G1303" i="19"/>
  <c r="G1304" i="19"/>
  <c r="G1305" i="19"/>
  <c r="G1306" i="19"/>
  <c r="G1307" i="19"/>
  <c r="G1308" i="19"/>
  <c r="G1309" i="19"/>
  <c r="G1310" i="19"/>
  <c r="G1311" i="19"/>
  <c r="G1312" i="19"/>
  <c r="G1313" i="19"/>
  <c r="G1314" i="19"/>
  <c r="G1315" i="19"/>
  <c r="G1316" i="19"/>
  <c r="G1317" i="19"/>
  <c r="G1318" i="19"/>
  <c r="G1319" i="19"/>
  <c r="G1320" i="19"/>
  <c r="G1321" i="19"/>
  <c r="G1322" i="19"/>
  <c r="G1323" i="19"/>
  <c r="G1324" i="19"/>
  <c r="G1325" i="19"/>
  <c r="G1326" i="19"/>
  <c r="G1327" i="19"/>
  <c r="G1328" i="19"/>
  <c r="G1329" i="19"/>
  <c r="G1330" i="19"/>
  <c r="G1331" i="19"/>
  <c r="G1332" i="19"/>
  <c r="G1333" i="19"/>
  <c r="G1334" i="19"/>
  <c r="G1335" i="19"/>
  <c r="G1336" i="19"/>
  <c r="G1337" i="19"/>
  <c r="G1338" i="19"/>
  <c r="G1339" i="19"/>
  <c r="G1340" i="19"/>
  <c r="G1341" i="19"/>
  <c r="G1342" i="19"/>
  <c r="G1343" i="19"/>
  <c r="G1344" i="19"/>
  <c r="G1345" i="19"/>
  <c r="G1346" i="19"/>
  <c r="G1347" i="19"/>
  <c r="G1348" i="19"/>
  <c r="G1349" i="19"/>
  <c r="G1350" i="19"/>
  <c r="G1351" i="19"/>
  <c r="G1352" i="19"/>
  <c r="G1353" i="19"/>
  <c r="G1354" i="19"/>
  <c r="G1355" i="19"/>
  <c r="G1356" i="19"/>
  <c r="G1357" i="19"/>
  <c r="G1358" i="19"/>
  <c r="G1359" i="19"/>
  <c r="G1360" i="19"/>
  <c r="G1361" i="19"/>
  <c r="G1362" i="19"/>
  <c r="G1363" i="19"/>
  <c r="G1364" i="19"/>
  <c r="G1365" i="19"/>
  <c r="G1366" i="19"/>
  <c r="G1367" i="19"/>
  <c r="G1368" i="19"/>
  <c r="G1369" i="19"/>
  <c r="G1370" i="19"/>
  <c r="G1371" i="19"/>
  <c r="G1372" i="19"/>
  <c r="G1373" i="19"/>
  <c r="G1374" i="19"/>
  <c r="G1375" i="19"/>
  <c r="G1376" i="19"/>
  <c r="G1377" i="19"/>
  <c r="G1378" i="19"/>
  <c r="G1379" i="19"/>
  <c r="G1380" i="19"/>
  <c r="G1381" i="19"/>
  <c r="G1382" i="19"/>
  <c r="G1383" i="19"/>
  <c r="G1384" i="19"/>
  <c r="G1385" i="19"/>
  <c r="G1386" i="19"/>
  <c r="G1387" i="19"/>
  <c r="G1388" i="19"/>
  <c r="G1389" i="19"/>
  <c r="G1390" i="19"/>
  <c r="G1391" i="19"/>
  <c r="G1392" i="19"/>
  <c r="G1393" i="19"/>
  <c r="G1394" i="19"/>
  <c r="G1395" i="19"/>
  <c r="G1396" i="19"/>
  <c r="G1397" i="19"/>
  <c r="G1398" i="19"/>
  <c r="G1399" i="19"/>
  <c r="G1400" i="19"/>
  <c r="G1401" i="19"/>
  <c r="G1402" i="19"/>
  <c r="G1403" i="19"/>
  <c r="G1404" i="19"/>
  <c r="G1405" i="19"/>
  <c r="G1406" i="19"/>
  <c r="G1407" i="19"/>
  <c r="G1408" i="19"/>
  <c r="G1409" i="19"/>
  <c r="G1410" i="19"/>
  <c r="G1411" i="19"/>
  <c r="G1412" i="19"/>
  <c r="G1413" i="19"/>
  <c r="G1414" i="19"/>
  <c r="G1415" i="19"/>
  <c r="G1416" i="19"/>
  <c r="G1417" i="19"/>
  <c r="G1418" i="19"/>
  <c r="G1419" i="19"/>
  <c r="G1420" i="19"/>
  <c r="G1421" i="19"/>
  <c r="G1422" i="19"/>
  <c r="G1423" i="19"/>
  <c r="G1424" i="19"/>
  <c r="G1425" i="19"/>
  <c r="G1426" i="19"/>
  <c r="G1427" i="19"/>
  <c r="G1428" i="19"/>
  <c r="G1429" i="19"/>
  <c r="G1430" i="19"/>
  <c r="G1431" i="19"/>
  <c r="G1432" i="19"/>
  <c r="G1433" i="19"/>
  <c r="G1434" i="19"/>
  <c r="G1435" i="19"/>
  <c r="G1436" i="19"/>
  <c r="G1437" i="19"/>
  <c r="G1438" i="19"/>
  <c r="G1439" i="19"/>
  <c r="G1440" i="19"/>
  <c r="G1441" i="19"/>
  <c r="G1442" i="19"/>
  <c r="G1443" i="19"/>
  <c r="G1444" i="19"/>
  <c r="G1445" i="19"/>
  <c r="G1446" i="19"/>
  <c r="G1447" i="19"/>
  <c r="G1448" i="19"/>
  <c r="G1449" i="19"/>
  <c r="G1450" i="19"/>
  <c r="G1451" i="19"/>
  <c r="G1452" i="19"/>
  <c r="G1453" i="19"/>
  <c r="G1454" i="19"/>
  <c r="G1455" i="19"/>
  <c r="G1456" i="19"/>
  <c r="G1457" i="19"/>
  <c r="G1458" i="19"/>
  <c r="G1459" i="19"/>
  <c r="G1460" i="19"/>
  <c r="G1461" i="19"/>
  <c r="G1462" i="19"/>
  <c r="G1463" i="19"/>
  <c r="G1464" i="19"/>
  <c r="G1465" i="19"/>
  <c r="G1466" i="19"/>
  <c r="G1467" i="19"/>
  <c r="G1468" i="19"/>
  <c r="G1469" i="19"/>
  <c r="G1470" i="19"/>
  <c r="G1471" i="19"/>
  <c r="G1472" i="19"/>
  <c r="G1473" i="19"/>
  <c r="G1474" i="19"/>
  <c r="G1475" i="19"/>
  <c r="G1476" i="19"/>
  <c r="G1477" i="19"/>
  <c r="G1478" i="19"/>
  <c r="G1479" i="19"/>
  <c r="G1480" i="19"/>
  <c r="G1481" i="19"/>
  <c r="G1482" i="19"/>
  <c r="G1483" i="19"/>
  <c r="G1484" i="19"/>
  <c r="G1485" i="19"/>
  <c r="G1486" i="19"/>
  <c r="G1487" i="19"/>
  <c r="G1488" i="19"/>
  <c r="G1489" i="19"/>
  <c r="G1490" i="19"/>
  <c r="G1491" i="19"/>
  <c r="G1492" i="19"/>
  <c r="G1493" i="19"/>
  <c r="G1494" i="19"/>
  <c r="G1495" i="19"/>
  <c r="G1496" i="19"/>
  <c r="G1497" i="19"/>
  <c r="G1498" i="19"/>
  <c r="G1499" i="19"/>
  <c r="G1500" i="19"/>
  <c r="G1501" i="19"/>
  <c r="G1502" i="19"/>
  <c r="G1503" i="19"/>
  <c r="G1504" i="19"/>
  <c r="G1505" i="19"/>
  <c r="G1506" i="19"/>
  <c r="G1507" i="19"/>
  <c r="G1508" i="19"/>
  <c r="G1509" i="19"/>
  <c r="G1510" i="19"/>
  <c r="G1511" i="19"/>
  <c r="G1512" i="19"/>
  <c r="G1513" i="19"/>
  <c r="G1514" i="19"/>
  <c r="G1515" i="19"/>
  <c r="G1516" i="19"/>
  <c r="G1517" i="19"/>
  <c r="G1518" i="19"/>
  <c r="G1519" i="19"/>
  <c r="G1520" i="19"/>
  <c r="G1521" i="19"/>
  <c r="G1522" i="19"/>
  <c r="G1523" i="19"/>
  <c r="G1524" i="19"/>
  <c r="G1525" i="19"/>
  <c r="G1526" i="19"/>
  <c r="G1527" i="19"/>
  <c r="G1528" i="19"/>
  <c r="G1529" i="19"/>
  <c r="G1530" i="19"/>
  <c r="G1531" i="19"/>
  <c r="G1532" i="19"/>
  <c r="G1533" i="19"/>
  <c r="G1534" i="19"/>
  <c r="G1535" i="19"/>
  <c r="G1536" i="19"/>
  <c r="G1537" i="19"/>
  <c r="G1538" i="19"/>
  <c r="G1539" i="19"/>
  <c r="G1540" i="19"/>
  <c r="G1541" i="19"/>
  <c r="G1542" i="19"/>
  <c r="G1543" i="19"/>
  <c r="G1544" i="19"/>
  <c r="G1545" i="19"/>
  <c r="G1546" i="19"/>
  <c r="G1547" i="19"/>
  <c r="G1548" i="19"/>
  <c r="G1549" i="19"/>
  <c r="G1550" i="19"/>
  <c r="G1551" i="19"/>
  <c r="G1552" i="19"/>
  <c r="G1553" i="19"/>
  <c r="G1554" i="19"/>
  <c r="G1555" i="19"/>
  <c r="G1556" i="19"/>
  <c r="G1557" i="19"/>
  <c r="G1558" i="19"/>
  <c r="G1559" i="19"/>
  <c r="G1560" i="19"/>
  <c r="G1561" i="19"/>
  <c r="G1562" i="19"/>
  <c r="G1563" i="19"/>
  <c r="G1564" i="19"/>
  <c r="G1565" i="19"/>
  <c r="G1566" i="19"/>
  <c r="G1567" i="19"/>
  <c r="G1568" i="19"/>
  <c r="G1569" i="19"/>
  <c r="G1570" i="19"/>
  <c r="G1571" i="19"/>
  <c r="G1572" i="19"/>
  <c r="G1573" i="19"/>
  <c r="G1574" i="19"/>
  <c r="G1575" i="19"/>
  <c r="G1576" i="19"/>
  <c r="G1577" i="19"/>
  <c r="G1578" i="19"/>
  <c r="G1579" i="19"/>
  <c r="G1580" i="19"/>
  <c r="G1581" i="19"/>
  <c r="G1582" i="19"/>
  <c r="G1583" i="19"/>
  <c r="G1584" i="19"/>
  <c r="G1585" i="19"/>
  <c r="G1586" i="19"/>
  <c r="G1587" i="19"/>
  <c r="G1588" i="19"/>
  <c r="G1589" i="19"/>
  <c r="G1590" i="19"/>
  <c r="G1591" i="19"/>
  <c r="G1592" i="19"/>
  <c r="G1593" i="19"/>
  <c r="G1594" i="19"/>
  <c r="G1595" i="19"/>
  <c r="G1596" i="19"/>
  <c r="G1597" i="19"/>
  <c r="G1598" i="19"/>
  <c r="G1599" i="19"/>
  <c r="G1600" i="19"/>
  <c r="G1601" i="19"/>
  <c r="G1602" i="19"/>
  <c r="G1603" i="19"/>
  <c r="G1604" i="19"/>
  <c r="G1605" i="19"/>
  <c r="G1606" i="19"/>
  <c r="G1607" i="19"/>
  <c r="G1608" i="19"/>
  <c r="G1609" i="19"/>
  <c r="G1610" i="19"/>
  <c r="G1611" i="19"/>
  <c r="G1612" i="19"/>
  <c r="G1613" i="19"/>
  <c r="G1614" i="19"/>
  <c r="G1615" i="19"/>
  <c r="G1616" i="19"/>
  <c r="G1617" i="19"/>
  <c r="G1618" i="19"/>
  <c r="G1619" i="19"/>
  <c r="G1620" i="19"/>
  <c r="G1621" i="19"/>
  <c r="G1622" i="19"/>
  <c r="G1623" i="19"/>
  <c r="G1624" i="19"/>
  <c r="G1625" i="19"/>
  <c r="G1626" i="19"/>
  <c r="G1627" i="19"/>
  <c r="G1628" i="19"/>
  <c r="G1629" i="19"/>
  <c r="G1630" i="19"/>
  <c r="G1631" i="19"/>
  <c r="G1632" i="19"/>
  <c r="G1633" i="19"/>
  <c r="G1634" i="19"/>
  <c r="G1635" i="19"/>
  <c r="G1636" i="19"/>
  <c r="G1637" i="19"/>
  <c r="G1638" i="19"/>
  <c r="G1639" i="19"/>
  <c r="G1640" i="19"/>
  <c r="G1641" i="19"/>
  <c r="G1642" i="19"/>
  <c r="G1643" i="19"/>
  <c r="G1644" i="19"/>
  <c r="G1645" i="19"/>
  <c r="G1646" i="19"/>
  <c r="G1647" i="19"/>
  <c r="G1648" i="19"/>
  <c r="G1649" i="19"/>
  <c r="G1650" i="19"/>
  <c r="G1651" i="19"/>
  <c r="G1652" i="19"/>
  <c r="G1653" i="19"/>
  <c r="G1654" i="19"/>
  <c r="G1655" i="19"/>
  <c r="G1656" i="19"/>
  <c r="G1657" i="19"/>
  <c r="G1658" i="19"/>
  <c r="G1659" i="19"/>
  <c r="G1660" i="19"/>
  <c r="G1661" i="19"/>
  <c r="G1662" i="19"/>
  <c r="G1663" i="19"/>
  <c r="G1664" i="19"/>
  <c r="G1665" i="19"/>
  <c r="G1666" i="19"/>
  <c r="G1667" i="19"/>
  <c r="G1668" i="19"/>
  <c r="G1669" i="19"/>
  <c r="G1670" i="19"/>
  <c r="G1671" i="19"/>
  <c r="G1672" i="19"/>
  <c r="G1673" i="19"/>
  <c r="G1674" i="19"/>
  <c r="G1675" i="19"/>
  <c r="G1676" i="19"/>
  <c r="G1677" i="19"/>
  <c r="G1678" i="19"/>
  <c r="G1679" i="19"/>
  <c r="G1680" i="19"/>
  <c r="G1681" i="19"/>
  <c r="G1682" i="19"/>
  <c r="G1683" i="19"/>
  <c r="G1684" i="19"/>
  <c r="G1685" i="19"/>
  <c r="G1686" i="19"/>
  <c r="G1687" i="19"/>
  <c r="G1688" i="19"/>
  <c r="G1689" i="19"/>
  <c r="G1690" i="19"/>
  <c r="G1691" i="19"/>
  <c r="G1692" i="19"/>
  <c r="G1693" i="19"/>
  <c r="G1694" i="19"/>
  <c r="G1695" i="19"/>
  <c r="G1696" i="19"/>
  <c r="G1697" i="19"/>
  <c r="G1698" i="19"/>
  <c r="G1699" i="19"/>
  <c r="G1700" i="19"/>
  <c r="G1701" i="19"/>
  <c r="G1702" i="19"/>
  <c r="G1703" i="19"/>
  <c r="G1704" i="19"/>
  <c r="G1705" i="19"/>
  <c r="G1706" i="19"/>
  <c r="G1707" i="19"/>
  <c r="G1708" i="19"/>
  <c r="G1709" i="19"/>
  <c r="G1710" i="19"/>
  <c r="G1711" i="19"/>
  <c r="G1712" i="19"/>
  <c r="G1713" i="19"/>
  <c r="G1714" i="19"/>
  <c r="G1715" i="19"/>
  <c r="G1716" i="19"/>
  <c r="G1717" i="19"/>
  <c r="G1718" i="19"/>
  <c r="G1719" i="19"/>
  <c r="G1720" i="19"/>
  <c r="G1721" i="19"/>
  <c r="G1722" i="19"/>
  <c r="G1723" i="19"/>
  <c r="G1724" i="19"/>
  <c r="G1725" i="19"/>
  <c r="G1726" i="19"/>
  <c r="G1727" i="19"/>
  <c r="G1728" i="19"/>
  <c r="G1729" i="19"/>
  <c r="G1730" i="19"/>
  <c r="G1731" i="19"/>
  <c r="G1732" i="19"/>
  <c r="G1733" i="19"/>
  <c r="G1734" i="19"/>
  <c r="G1735" i="19"/>
  <c r="G1736" i="19"/>
  <c r="G1737" i="19"/>
  <c r="G1738" i="19"/>
  <c r="G1739" i="19"/>
  <c r="G1740" i="19"/>
  <c r="G1741" i="19"/>
  <c r="G1742" i="19"/>
  <c r="G1743" i="19"/>
  <c r="G1744" i="19"/>
  <c r="G1745" i="19"/>
  <c r="G1746" i="19"/>
  <c r="G1747" i="19"/>
  <c r="G1748" i="19"/>
  <c r="G1749" i="19"/>
  <c r="G1750" i="19"/>
  <c r="G1751" i="19"/>
  <c r="G1752" i="19"/>
  <c r="G1753" i="19"/>
  <c r="G1754" i="19"/>
  <c r="G1755" i="19"/>
  <c r="G1756" i="19"/>
  <c r="G1757" i="19"/>
  <c r="G1758" i="19"/>
  <c r="G1759" i="19"/>
  <c r="G1760" i="19"/>
  <c r="G1761" i="19"/>
  <c r="G1762" i="19"/>
  <c r="G1763" i="19"/>
  <c r="G1764" i="19"/>
  <c r="G1765" i="19"/>
  <c r="G1766" i="19"/>
  <c r="G1767" i="19"/>
  <c r="G1768" i="19"/>
  <c r="G1769" i="19"/>
  <c r="G1770" i="19"/>
  <c r="G1771" i="19"/>
  <c r="G1772" i="19"/>
  <c r="G1773" i="19"/>
  <c r="G1774" i="19"/>
  <c r="G1775" i="19"/>
  <c r="G1776" i="19"/>
  <c r="G1777" i="19"/>
  <c r="G1778" i="19"/>
  <c r="G1779" i="19"/>
  <c r="G1780" i="19"/>
  <c r="G1781" i="19"/>
  <c r="G1782" i="19"/>
  <c r="G1783" i="19"/>
  <c r="G1784" i="19"/>
  <c r="G1785" i="19"/>
  <c r="G1786" i="19"/>
  <c r="G1787" i="19"/>
  <c r="G1788" i="19"/>
  <c r="G1789" i="19"/>
  <c r="G1790" i="19"/>
  <c r="G1791" i="19"/>
  <c r="G1792" i="19"/>
  <c r="G1793" i="19"/>
  <c r="G1794" i="19"/>
  <c r="G1795" i="19"/>
  <c r="G1796" i="19"/>
  <c r="G1797" i="19"/>
  <c r="G1798" i="19"/>
  <c r="G1799" i="19"/>
  <c r="G1800" i="19"/>
  <c r="G1801" i="19"/>
  <c r="G1802" i="19"/>
  <c r="G1803" i="19"/>
  <c r="G1804" i="19"/>
  <c r="G1805" i="19"/>
  <c r="G1806" i="19"/>
  <c r="G1807" i="19"/>
  <c r="G1808" i="19"/>
  <c r="G1809" i="19"/>
  <c r="G1810" i="19"/>
  <c r="G1811" i="19"/>
  <c r="G1812" i="19"/>
  <c r="G1813" i="19"/>
  <c r="G1814" i="19"/>
  <c r="G1815" i="19"/>
  <c r="G1816" i="19"/>
  <c r="G1817" i="19"/>
  <c r="G1818" i="19"/>
  <c r="G1819" i="19"/>
  <c r="G1820" i="19"/>
  <c r="G1821" i="19"/>
  <c r="G1822" i="19"/>
  <c r="G1823" i="19"/>
  <c r="G1824" i="19"/>
  <c r="G1825" i="19"/>
  <c r="G1826" i="19"/>
  <c r="G1827" i="19"/>
  <c r="G1828" i="19"/>
  <c r="G1829" i="19"/>
  <c r="G1830" i="19"/>
  <c r="G1831" i="19"/>
  <c r="G1832" i="19"/>
  <c r="G1833" i="19"/>
  <c r="G1834" i="19"/>
  <c r="G1835" i="19"/>
  <c r="G1836" i="19"/>
  <c r="G1837" i="19"/>
  <c r="G1838" i="19"/>
  <c r="G1839" i="19"/>
  <c r="G1840" i="19"/>
  <c r="G1841" i="19"/>
  <c r="G1842" i="19"/>
  <c r="G1843" i="19"/>
  <c r="G1844" i="19"/>
  <c r="G1845" i="19"/>
  <c r="G1846" i="19"/>
  <c r="G1847" i="19"/>
  <c r="G1848" i="19"/>
  <c r="G1849" i="19"/>
  <c r="G1850" i="19"/>
  <c r="G1851" i="19"/>
  <c r="G1852" i="19"/>
  <c r="G1853" i="19"/>
  <c r="G1854" i="19"/>
  <c r="G1855" i="19"/>
  <c r="G1856" i="19"/>
  <c r="G1857" i="19"/>
  <c r="G1858" i="19"/>
  <c r="G1859" i="19"/>
  <c r="G1860" i="19"/>
  <c r="G1861" i="19"/>
  <c r="G1862" i="19"/>
  <c r="G1863" i="19"/>
  <c r="G1864" i="19"/>
  <c r="G1865" i="19"/>
  <c r="G1866" i="19"/>
  <c r="G1867" i="19"/>
  <c r="G1868" i="19"/>
  <c r="G1869" i="19"/>
  <c r="G1870" i="19"/>
  <c r="G1871" i="19"/>
  <c r="G1872" i="19"/>
  <c r="G1873" i="19"/>
  <c r="G1874" i="19"/>
  <c r="G1875" i="19"/>
  <c r="G1876" i="19"/>
  <c r="G1877" i="19"/>
  <c r="G1878" i="19"/>
  <c r="G1879" i="19"/>
  <c r="G1880" i="19"/>
  <c r="G1881" i="19"/>
  <c r="G1882" i="19"/>
  <c r="G1883" i="19"/>
  <c r="G1884" i="19"/>
  <c r="G1885" i="19"/>
  <c r="G1886" i="19"/>
  <c r="G1887" i="19"/>
  <c r="G1888" i="19"/>
  <c r="G1889" i="19"/>
  <c r="G1890" i="19"/>
  <c r="G1891" i="19"/>
  <c r="G1892" i="19"/>
  <c r="G1893" i="19"/>
  <c r="G1894" i="19"/>
  <c r="G1895" i="19"/>
  <c r="G1896" i="19"/>
  <c r="G1897" i="19"/>
  <c r="G1898" i="19"/>
  <c r="G1899" i="19"/>
  <c r="G1900" i="19"/>
  <c r="G1901" i="19"/>
  <c r="G1902" i="19"/>
  <c r="G1903" i="19"/>
  <c r="G1904" i="19"/>
  <c r="G1905" i="19"/>
  <c r="G1906" i="19"/>
  <c r="G1907" i="19"/>
  <c r="G1908" i="19"/>
  <c r="G1909" i="19"/>
  <c r="G1910" i="19"/>
  <c r="G1911" i="19"/>
  <c r="G1912" i="19"/>
  <c r="G1913" i="19"/>
  <c r="G1914" i="19"/>
  <c r="G1915" i="19"/>
  <c r="G1916" i="19"/>
  <c r="G1917" i="19"/>
  <c r="G1918" i="19"/>
  <c r="G1919" i="19"/>
  <c r="G1920" i="19"/>
  <c r="G1921" i="19"/>
  <c r="G1922" i="19"/>
  <c r="G1923" i="19"/>
  <c r="G1924" i="19"/>
  <c r="G1925" i="19"/>
  <c r="G1926" i="19"/>
  <c r="G1927" i="19"/>
  <c r="G1928" i="19"/>
  <c r="G1929" i="19"/>
  <c r="G1930" i="19"/>
  <c r="G1931" i="19"/>
  <c r="G1932" i="19"/>
  <c r="G1933" i="19"/>
  <c r="G1934" i="19"/>
  <c r="G1935" i="19"/>
  <c r="G1936" i="19"/>
  <c r="G1937" i="19"/>
  <c r="G1938" i="19"/>
  <c r="G1939" i="19"/>
  <c r="G1940" i="19"/>
  <c r="G1941" i="19"/>
  <c r="G1942" i="19"/>
  <c r="G1943" i="19"/>
  <c r="G1944" i="19"/>
  <c r="G1945" i="19"/>
  <c r="G1946" i="19"/>
  <c r="G1947" i="19"/>
  <c r="G1948" i="19"/>
  <c r="G1949" i="19"/>
  <c r="G1950" i="19"/>
  <c r="G1951" i="19"/>
  <c r="G1952" i="19"/>
  <c r="G1953" i="19"/>
  <c r="G1954" i="19"/>
  <c r="G1955" i="19"/>
  <c r="G1956" i="19"/>
  <c r="G1957" i="19"/>
  <c r="G1958" i="19"/>
  <c r="G1959" i="19"/>
  <c r="G1960" i="19"/>
  <c r="G1961" i="19"/>
  <c r="G1962" i="19"/>
  <c r="G1963" i="19"/>
  <c r="G1964" i="19"/>
  <c r="G1965" i="19"/>
  <c r="G1966" i="19"/>
  <c r="G1967" i="19"/>
  <c r="G1968" i="19"/>
  <c r="G1969" i="19"/>
  <c r="G1970" i="19"/>
  <c r="G1971" i="19"/>
  <c r="G1972" i="19"/>
  <c r="G1973" i="19"/>
  <c r="G1974" i="19"/>
  <c r="G1975" i="19"/>
  <c r="G1976" i="19"/>
  <c r="G1977" i="19"/>
  <c r="G1978" i="19"/>
  <c r="G1979" i="19"/>
  <c r="G1980" i="19"/>
  <c r="G1981" i="19"/>
  <c r="G1982" i="19"/>
  <c r="G1983" i="19"/>
  <c r="G1984" i="19"/>
  <c r="G1985" i="19"/>
  <c r="G1986" i="19"/>
  <c r="G1987" i="19"/>
  <c r="G1988" i="19"/>
  <c r="G1989" i="19"/>
  <c r="G1990" i="19"/>
  <c r="G1991" i="19"/>
  <c r="G1992" i="19"/>
  <c r="G1993" i="19"/>
  <c r="G1994" i="19"/>
  <c r="G1995" i="19"/>
  <c r="G1996" i="19"/>
  <c r="G1997" i="19"/>
  <c r="G1998" i="19"/>
  <c r="G1999" i="19"/>
  <c r="G2000" i="19"/>
  <c r="G2001" i="19"/>
  <c r="G2002" i="19"/>
  <c r="G2003" i="19"/>
  <c r="G2004" i="19"/>
  <c r="G2005" i="19"/>
  <c r="G2006" i="19"/>
  <c r="G2007" i="19"/>
  <c r="G2008" i="19"/>
  <c r="G2009" i="19"/>
  <c r="G2010" i="19"/>
  <c r="G2011" i="19"/>
  <c r="G2012" i="19"/>
  <c r="G2013" i="19"/>
  <c r="G2014" i="19"/>
  <c r="G2015" i="19"/>
  <c r="G2016" i="19"/>
  <c r="G2017" i="19"/>
  <c r="G2018" i="19"/>
  <c r="G2019" i="19"/>
  <c r="G2020" i="19"/>
  <c r="G2021" i="19"/>
  <c r="G2022" i="19"/>
  <c r="G2023" i="19"/>
  <c r="G2024" i="19"/>
  <c r="G2025" i="19"/>
  <c r="G2026" i="19"/>
  <c r="G2027" i="19"/>
  <c r="G2028" i="19"/>
  <c r="G2029" i="19"/>
  <c r="G2030" i="19"/>
  <c r="G2031" i="19"/>
  <c r="G2032" i="19"/>
  <c r="G2033" i="19"/>
  <c r="G2034" i="19"/>
  <c r="G2035" i="19"/>
  <c r="G2036" i="19"/>
  <c r="G2037" i="19"/>
  <c r="G2038" i="19"/>
  <c r="G2039" i="19"/>
  <c r="G2040" i="19"/>
  <c r="G2041" i="19"/>
  <c r="G2042" i="19"/>
  <c r="G2043" i="19"/>
  <c r="G2044" i="19"/>
  <c r="G2045" i="19"/>
  <c r="G2046" i="19"/>
  <c r="G2047" i="19"/>
  <c r="G2048" i="19"/>
  <c r="G2049" i="19"/>
  <c r="G2050" i="19"/>
  <c r="G2051" i="19"/>
  <c r="G2052" i="19"/>
  <c r="G2053" i="19"/>
  <c r="G2054" i="19"/>
  <c r="G2055" i="19"/>
  <c r="G2056" i="19"/>
  <c r="G2057" i="19"/>
  <c r="G2058" i="19"/>
  <c r="G2059" i="19"/>
  <c r="G2060" i="19"/>
  <c r="G2061" i="19"/>
  <c r="G2062" i="19"/>
  <c r="G2063" i="19"/>
  <c r="G2064" i="19"/>
  <c r="G2065" i="19"/>
  <c r="G2066" i="19"/>
  <c r="G2067" i="19"/>
  <c r="G2068" i="19"/>
  <c r="G2069" i="19"/>
  <c r="G2070" i="19"/>
  <c r="G2071" i="19"/>
  <c r="G2072" i="19"/>
  <c r="G2073" i="19"/>
  <c r="G2074" i="19"/>
  <c r="G2075" i="19"/>
  <c r="G2076" i="19"/>
  <c r="G2077" i="19"/>
  <c r="G2078" i="19"/>
  <c r="G2079" i="19"/>
  <c r="G2080" i="19"/>
  <c r="G2081" i="19"/>
  <c r="G2082" i="19"/>
  <c r="G2083" i="19"/>
  <c r="G2084" i="19"/>
  <c r="G2085" i="19"/>
  <c r="G2086" i="19"/>
  <c r="G2087" i="19"/>
  <c r="G2088" i="19"/>
  <c r="G2089" i="19"/>
  <c r="G2090" i="19"/>
  <c r="G2091" i="19"/>
  <c r="G2092" i="19"/>
  <c r="G2093" i="19"/>
  <c r="G2094" i="19"/>
  <c r="G2095" i="19"/>
  <c r="G2096" i="19"/>
  <c r="G2097" i="19"/>
  <c r="G2098" i="19"/>
  <c r="G2099" i="19"/>
  <c r="G2100" i="19"/>
  <c r="G2101" i="19"/>
  <c r="G2102" i="19"/>
  <c r="G2103" i="19"/>
  <c r="G2104" i="19"/>
  <c r="G2105" i="19"/>
  <c r="G2106" i="19"/>
  <c r="G2107" i="19"/>
  <c r="G2108" i="19"/>
  <c r="G2109" i="19"/>
  <c r="G2110" i="19"/>
  <c r="G2111" i="19"/>
  <c r="G2112" i="19"/>
  <c r="G2113" i="19"/>
  <c r="G2114" i="19"/>
  <c r="G2115" i="19"/>
  <c r="G2116" i="19"/>
  <c r="G2117" i="19"/>
  <c r="G2118" i="19"/>
  <c r="G2119" i="19"/>
  <c r="G2120" i="19"/>
  <c r="G2121" i="19"/>
  <c r="G2122" i="19"/>
  <c r="G2123" i="19"/>
  <c r="G2124" i="19"/>
  <c r="G2125" i="19"/>
  <c r="G2126" i="19"/>
  <c r="G2127" i="19"/>
  <c r="G2128" i="19"/>
  <c r="G2129" i="19"/>
  <c r="G2130" i="19"/>
  <c r="G2131" i="19"/>
  <c r="G2132" i="19"/>
  <c r="G2133" i="19"/>
  <c r="G2134" i="19"/>
  <c r="G2135" i="19"/>
  <c r="G2136" i="19"/>
  <c r="G2137" i="19"/>
  <c r="G2138" i="19"/>
  <c r="G2139" i="19"/>
  <c r="G2140" i="19"/>
  <c r="G2141" i="19"/>
  <c r="G2142" i="19"/>
  <c r="G2143" i="19"/>
  <c r="G2144" i="19"/>
  <c r="G2145" i="19"/>
  <c r="G2146" i="19"/>
  <c r="G2147" i="19"/>
  <c r="G2148" i="19"/>
  <c r="G2149" i="19"/>
  <c r="G2150" i="19"/>
  <c r="G2151" i="19"/>
  <c r="G2152" i="19"/>
  <c r="G2153" i="19"/>
  <c r="G2154" i="19"/>
  <c r="G2155" i="19"/>
  <c r="G2156" i="19"/>
  <c r="G2157" i="19"/>
  <c r="G2158" i="19"/>
  <c r="G2159" i="19"/>
  <c r="G2160" i="19"/>
  <c r="G2161" i="19"/>
  <c r="G2162" i="19"/>
  <c r="G2163" i="19"/>
  <c r="G2164" i="19"/>
  <c r="G2165" i="19"/>
  <c r="G2166" i="19"/>
  <c r="G2167" i="19"/>
  <c r="G2168" i="19"/>
  <c r="G2169" i="19"/>
  <c r="G2170" i="19"/>
  <c r="G2171" i="19"/>
  <c r="G2172" i="19"/>
  <c r="G2173" i="19"/>
  <c r="G2174" i="19"/>
  <c r="G2175" i="19"/>
  <c r="G2176" i="19"/>
  <c r="G2177" i="19"/>
  <c r="G2178" i="19"/>
  <c r="G2179" i="19"/>
  <c r="G2180" i="19"/>
  <c r="G2181" i="19"/>
  <c r="G2182" i="19"/>
  <c r="G2183" i="19"/>
  <c r="G2184" i="19"/>
  <c r="G2185" i="19"/>
  <c r="G2186" i="19"/>
  <c r="G2187" i="19"/>
  <c r="G2188" i="19"/>
  <c r="G2189" i="19"/>
  <c r="G2190" i="19"/>
  <c r="G2191" i="19"/>
  <c r="G2192" i="19"/>
  <c r="G2193" i="19"/>
  <c r="G2194" i="19"/>
  <c r="G2195" i="19"/>
  <c r="G2196" i="19"/>
  <c r="G2197" i="19"/>
  <c r="G2198" i="19"/>
  <c r="G2199" i="19"/>
  <c r="G2200" i="19"/>
  <c r="G2201" i="19"/>
  <c r="G2202" i="19"/>
  <c r="G2203" i="19"/>
  <c r="G2204" i="19"/>
  <c r="G2205" i="19"/>
  <c r="G2206" i="19"/>
  <c r="G2207" i="19"/>
  <c r="G2208" i="19"/>
  <c r="G2209" i="19"/>
  <c r="G2210" i="19"/>
  <c r="G2211" i="19"/>
  <c r="G2212" i="19"/>
  <c r="G2213" i="19"/>
  <c r="G2214" i="19"/>
  <c r="G2215" i="19"/>
  <c r="G2216" i="19"/>
  <c r="G2217" i="19"/>
  <c r="G2218" i="19"/>
  <c r="G2219" i="19"/>
  <c r="G2220" i="19"/>
  <c r="G2221" i="19"/>
  <c r="G2222" i="19"/>
  <c r="G2223" i="19"/>
  <c r="G2224" i="19"/>
  <c r="G2225" i="19"/>
  <c r="G2226" i="19"/>
  <c r="G2227" i="19"/>
  <c r="G2228" i="19"/>
  <c r="G2229" i="19"/>
  <c r="G2230" i="19"/>
  <c r="G2231" i="19"/>
  <c r="G2232" i="19"/>
  <c r="G2233" i="19"/>
  <c r="G2234" i="19"/>
  <c r="G2235" i="19"/>
  <c r="G2236" i="19"/>
  <c r="G2237" i="19"/>
  <c r="G2238" i="19"/>
  <c r="G2239" i="19"/>
  <c r="G2240" i="19"/>
  <c r="G2241" i="19"/>
  <c r="G2242" i="19"/>
  <c r="G2243" i="19"/>
  <c r="G2244" i="19"/>
  <c r="G2245" i="19"/>
  <c r="G2246" i="19"/>
  <c r="G2247" i="19"/>
  <c r="G2248" i="19"/>
  <c r="G2249" i="19"/>
  <c r="G2250" i="19"/>
  <c r="G2251" i="19"/>
  <c r="G2252" i="19"/>
  <c r="G2253" i="19"/>
  <c r="G2254" i="19"/>
  <c r="G2255" i="19"/>
  <c r="G2256" i="19"/>
  <c r="G2257" i="19"/>
  <c r="G2258" i="19"/>
  <c r="G2259" i="19"/>
  <c r="G2260" i="19"/>
  <c r="G2261" i="19"/>
  <c r="G2262" i="19"/>
  <c r="G2263" i="19"/>
  <c r="G2264" i="19"/>
  <c r="G2265" i="19"/>
  <c r="G2266" i="19"/>
  <c r="G2267" i="19"/>
  <c r="G2268" i="19"/>
  <c r="G2269" i="19"/>
  <c r="G2270" i="19"/>
  <c r="G2271" i="19"/>
  <c r="G2272" i="19"/>
  <c r="G2273" i="19"/>
  <c r="G2274" i="19"/>
  <c r="G2275" i="19"/>
  <c r="G2276" i="19"/>
  <c r="G2277" i="19"/>
  <c r="G2278" i="19"/>
  <c r="G2279" i="19"/>
  <c r="G2280" i="19"/>
  <c r="G2281" i="19"/>
  <c r="G2282" i="19"/>
  <c r="G2283" i="19"/>
  <c r="G2284" i="19"/>
  <c r="G2285" i="19"/>
  <c r="G2286" i="19"/>
  <c r="G2287" i="19"/>
  <c r="G2288" i="19"/>
  <c r="G2289" i="19"/>
  <c r="G2290" i="19"/>
  <c r="G2291" i="19"/>
  <c r="G2292" i="19"/>
  <c r="G2293" i="19"/>
  <c r="G2294" i="19"/>
  <c r="G2295" i="19"/>
  <c r="G2296" i="19"/>
  <c r="G2297" i="19"/>
  <c r="G2298" i="19"/>
  <c r="G2299" i="19"/>
  <c r="G2300" i="19"/>
  <c r="G2301" i="19"/>
  <c r="G2302" i="19"/>
  <c r="G2303" i="19"/>
  <c r="G2304" i="19"/>
  <c r="G2305" i="19"/>
  <c r="G2306" i="19"/>
  <c r="G2307" i="19"/>
  <c r="G2308" i="19"/>
  <c r="G2309" i="19"/>
  <c r="G2310" i="19"/>
  <c r="G2311" i="19"/>
  <c r="G2312" i="19"/>
  <c r="G2313" i="19"/>
  <c r="G2314" i="19"/>
  <c r="G2315" i="19"/>
  <c r="G2316" i="19"/>
  <c r="G2317" i="19"/>
  <c r="G2318" i="19"/>
  <c r="G2319" i="19"/>
  <c r="G2320" i="19"/>
  <c r="G2321" i="19"/>
  <c r="G2322" i="19"/>
  <c r="G2323" i="19"/>
  <c r="G2324" i="19"/>
  <c r="G2325" i="19"/>
  <c r="G2326" i="19"/>
  <c r="G2327" i="19"/>
  <c r="G2328" i="19"/>
  <c r="G2329" i="19"/>
  <c r="G2330" i="19"/>
  <c r="G2331" i="19"/>
  <c r="G2332" i="19"/>
  <c r="G2333" i="19"/>
  <c r="G2334" i="19"/>
  <c r="G2335" i="19"/>
  <c r="G2336" i="19"/>
  <c r="G2337" i="19"/>
  <c r="G2338" i="19"/>
  <c r="G2339" i="19"/>
  <c r="G2340" i="19"/>
  <c r="G2341" i="19"/>
  <c r="G2342" i="19"/>
  <c r="G2343" i="19"/>
  <c r="G2344" i="19"/>
  <c r="G2345" i="19"/>
  <c r="G2346" i="19"/>
  <c r="G2347" i="19"/>
  <c r="G2348" i="19"/>
  <c r="G2349" i="19"/>
  <c r="G2350" i="19"/>
  <c r="G2351" i="19"/>
  <c r="G2352" i="19"/>
  <c r="G2353" i="19"/>
  <c r="G2354" i="19"/>
  <c r="G2355" i="19"/>
  <c r="G2356" i="19"/>
  <c r="G2357" i="19"/>
  <c r="G2358" i="19"/>
  <c r="G2359" i="19"/>
  <c r="G2360" i="19"/>
  <c r="G2361" i="19"/>
  <c r="G2362" i="19"/>
  <c r="G2363" i="19"/>
  <c r="G2364" i="19"/>
  <c r="G2365" i="19"/>
  <c r="G2366" i="19"/>
  <c r="G2367" i="19"/>
  <c r="G2368" i="19"/>
  <c r="G2369" i="19"/>
  <c r="G2370" i="19"/>
  <c r="G2371" i="19"/>
  <c r="G2372" i="19"/>
  <c r="G2373" i="19"/>
  <c r="G2374" i="19"/>
  <c r="G2375" i="19"/>
  <c r="G2376" i="19"/>
  <c r="G2377" i="19"/>
  <c r="G2378" i="19"/>
  <c r="G2379" i="19"/>
  <c r="G2380" i="19"/>
  <c r="G2381" i="19"/>
  <c r="G2382" i="19"/>
  <c r="G2383" i="19"/>
  <c r="G2384" i="19"/>
  <c r="G2385" i="19"/>
  <c r="G2386" i="19"/>
  <c r="G2387" i="19"/>
  <c r="G2388" i="19"/>
  <c r="G2389" i="19"/>
  <c r="G2390" i="19"/>
  <c r="G2391" i="19"/>
  <c r="G2392" i="19"/>
  <c r="G2393" i="19"/>
  <c r="G2394" i="19"/>
  <c r="G2395" i="19"/>
  <c r="G2396" i="19"/>
  <c r="G2397" i="19"/>
  <c r="G2398" i="19"/>
  <c r="G2399" i="19"/>
  <c r="G2400" i="19"/>
  <c r="G2401" i="19"/>
  <c r="G2402" i="19"/>
  <c r="G2403" i="19"/>
  <c r="G2404" i="19"/>
  <c r="G2405" i="19"/>
  <c r="G2406" i="19"/>
  <c r="G2407" i="19"/>
  <c r="G2408" i="19"/>
  <c r="G2409" i="19"/>
  <c r="G2410" i="19"/>
  <c r="G2411" i="19"/>
  <c r="G2412" i="19"/>
  <c r="G2413" i="19"/>
  <c r="G2414" i="19"/>
  <c r="G2415" i="19"/>
  <c r="G2416" i="19"/>
  <c r="G2417" i="19"/>
  <c r="G2418" i="19"/>
  <c r="G2419" i="19"/>
  <c r="G2420" i="19"/>
  <c r="G2421" i="19"/>
  <c r="G2422" i="19"/>
  <c r="G2423" i="19"/>
  <c r="G2424" i="19"/>
  <c r="G2425" i="19"/>
  <c r="G2426" i="19"/>
  <c r="G2427" i="19"/>
  <c r="G2428" i="19"/>
  <c r="G2429" i="19"/>
  <c r="G2430" i="19"/>
  <c r="G2431" i="19"/>
  <c r="G2432" i="19"/>
  <c r="G2433" i="19"/>
  <c r="G2434" i="19"/>
  <c r="G2435" i="19"/>
  <c r="G2436" i="19"/>
  <c r="G2437" i="19"/>
  <c r="G2438" i="19"/>
  <c r="G2439" i="19"/>
  <c r="G2440" i="19"/>
  <c r="G2441" i="19"/>
  <c r="G2442" i="19"/>
  <c r="G2443" i="19"/>
  <c r="G2444" i="19"/>
  <c r="G2445" i="19"/>
  <c r="G2446" i="19"/>
  <c r="G2447" i="19"/>
  <c r="G2448" i="19"/>
  <c r="G2449" i="19"/>
  <c r="G2450" i="19"/>
  <c r="G2451" i="19"/>
  <c r="G2452" i="19"/>
  <c r="G2453" i="19"/>
  <c r="G2454" i="19"/>
  <c r="G2455" i="19"/>
  <c r="G2456" i="19"/>
  <c r="G2457" i="19"/>
  <c r="G2458" i="19"/>
  <c r="G2459" i="19"/>
  <c r="G2460" i="19"/>
  <c r="G2461" i="19"/>
  <c r="G2462" i="19"/>
  <c r="G2463" i="19"/>
  <c r="G2464" i="19"/>
  <c r="G2465" i="19"/>
  <c r="G2466" i="19"/>
  <c r="G2467" i="19"/>
  <c r="G2468" i="19"/>
  <c r="G2469" i="19"/>
  <c r="G2470" i="19"/>
  <c r="G2471" i="19"/>
  <c r="G2472" i="19"/>
  <c r="G2473" i="19"/>
  <c r="G2474" i="19"/>
  <c r="G2475" i="19"/>
  <c r="G2476" i="19"/>
  <c r="G2477" i="19"/>
  <c r="G2478" i="19"/>
  <c r="G2479" i="19"/>
  <c r="G2480" i="19"/>
  <c r="G2481" i="19"/>
  <c r="G2482" i="19"/>
  <c r="G2483" i="19"/>
  <c r="G2484" i="19"/>
  <c r="G2485" i="19"/>
  <c r="G2486" i="19"/>
  <c r="G2487" i="19"/>
  <c r="G2488" i="19"/>
  <c r="G2489" i="19"/>
  <c r="G2490" i="19"/>
  <c r="G2491" i="19"/>
  <c r="G2492" i="19"/>
  <c r="G2493" i="19"/>
  <c r="G2494" i="19"/>
  <c r="G2495" i="19"/>
  <c r="G2496" i="19"/>
  <c r="G2497" i="19"/>
  <c r="G2498" i="19"/>
  <c r="G2499" i="19"/>
  <c r="G2500" i="19"/>
  <c r="G2501" i="19"/>
  <c r="G2502" i="19"/>
  <c r="G2503" i="19"/>
  <c r="G2504" i="19"/>
  <c r="G2505" i="19"/>
  <c r="G2506" i="19"/>
  <c r="G2507" i="19"/>
  <c r="G2508" i="19"/>
  <c r="G2509" i="19"/>
  <c r="G2510" i="19"/>
  <c r="G2511" i="19"/>
  <c r="G2512" i="19"/>
  <c r="G2513" i="19"/>
  <c r="G2514" i="19"/>
  <c r="G2515" i="19"/>
  <c r="G2516" i="19"/>
  <c r="G2517" i="19"/>
  <c r="G2518" i="19"/>
  <c r="G2519" i="19"/>
  <c r="G2520" i="19"/>
  <c r="G2521" i="19"/>
  <c r="G2522" i="19"/>
  <c r="G2523" i="19"/>
  <c r="G2524" i="19"/>
  <c r="G2525" i="19"/>
  <c r="G2526" i="19"/>
  <c r="G2527" i="19"/>
  <c r="G2528" i="19"/>
  <c r="G2529" i="19"/>
  <c r="G2530" i="19"/>
  <c r="G2531" i="19"/>
  <c r="G2532" i="19"/>
  <c r="G2533" i="19"/>
  <c r="G2534" i="19"/>
  <c r="G2535" i="19"/>
  <c r="G2536" i="19"/>
  <c r="G2537" i="19"/>
  <c r="G2538" i="19"/>
  <c r="G2539" i="19"/>
  <c r="G2540" i="19"/>
  <c r="G2541" i="19"/>
  <c r="G2542" i="19"/>
  <c r="G2543" i="19"/>
  <c r="G2544" i="19"/>
  <c r="G2545" i="19"/>
  <c r="G2546" i="19"/>
  <c r="G2547" i="19"/>
  <c r="G2548" i="19"/>
  <c r="G2549" i="19"/>
  <c r="G2550" i="19"/>
  <c r="G2551" i="19"/>
  <c r="G2552" i="19"/>
  <c r="G2553" i="19"/>
  <c r="G2554" i="19"/>
  <c r="G2555" i="19"/>
  <c r="G2556" i="19"/>
  <c r="G2557" i="19"/>
  <c r="G2558" i="19"/>
  <c r="G2559" i="19"/>
  <c r="G2560" i="19"/>
  <c r="G2561" i="19"/>
  <c r="G2562" i="19"/>
  <c r="G2563" i="19"/>
  <c r="G2564" i="19"/>
  <c r="G2565" i="19"/>
  <c r="G2566" i="19"/>
  <c r="G2567" i="19"/>
  <c r="G2568" i="19"/>
  <c r="G2569" i="19"/>
  <c r="G2570" i="19"/>
  <c r="G2571" i="19"/>
  <c r="G2572" i="19"/>
  <c r="G2573" i="19"/>
  <c r="G2574" i="19"/>
  <c r="G2575" i="19"/>
  <c r="G2576" i="19"/>
  <c r="G2577" i="19"/>
  <c r="G2578" i="19"/>
  <c r="G2579" i="19"/>
  <c r="G2580" i="19"/>
  <c r="G2581" i="19"/>
  <c r="G2582" i="19"/>
  <c r="G2583" i="19"/>
  <c r="G2584" i="19"/>
  <c r="G2585" i="19"/>
  <c r="G2586" i="19"/>
  <c r="G2587" i="19"/>
  <c r="G2588" i="19"/>
  <c r="G2589" i="19"/>
  <c r="G2590" i="19"/>
  <c r="G2591" i="19"/>
  <c r="G2592" i="19"/>
  <c r="G2593" i="19"/>
  <c r="G2594" i="19"/>
  <c r="G2595" i="19"/>
  <c r="G2596" i="19"/>
  <c r="G2597" i="19"/>
  <c r="G2598" i="19"/>
  <c r="G2599" i="19"/>
  <c r="G2600" i="19"/>
  <c r="G2601" i="19"/>
  <c r="G2602" i="19"/>
  <c r="G2603" i="19"/>
  <c r="G2604" i="19"/>
  <c r="G2605" i="19"/>
  <c r="G2606" i="19"/>
  <c r="G2607" i="19"/>
  <c r="G2608" i="19"/>
  <c r="G2609" i="19"/>
  <c r="G2610" i="19"/>
  <c r="G2611" i="19"/>
  <c r="G2612" i="19"/>
  <c r="G2613" i="19"/>
  <c r="G2614" i="19"/>
  <c r="G2615" i="19"/>
  <c r="G2616" i="19"/>
  <c r="G2617" i="19"/>
  <c r="G2618" i="19"/>
  <c r="G2619" i="19"/>
  <c r="G2620" i="19"/>
  <c r="G2621" i="19"/>
  <c r="G2622" i="19"/>
  <c r="G2623" i="19"/>
  <c r="G2624" i="19"/>
  <c r="G2625" i="19"/>
  <c r="G2626" i="19"/>
  <c r="G2627" i="19"/>
  <c r="G2628" i="19"/>
  <c r="G2629" i="19"/>
  <c r="G2630" i="19"/>
  <c r="G2631" i="19"/>
  <c r="G2632" i="19"/>
  <c r="G2633" i="19"/>
  <c r="G2634" i="19"/>
  <c r="G2635" i="19"/>
  <c r="G2636" i="19"/>
  <c r="G2637" i="19"/>
  <c r="G2638" i="19"/>
  <c r="G2639" i="19"/>
  <c r="G2640" i="19"/>
  <c r="G2641" i="19"/>
  <c r="G2642" i="19"/>
  <c r="G2643" i="19"/>
  <c r="G2644" i="19"/>
  <c r="G2645" i="19"/>
  <c r="G2646" i="19"/>
  <c r="G2647" i="19"/>
  <c r="G2648" i="19"/>
  <c r="G2649" i="19"/>
  <c r="G2650" i="19"/>
  <c r="G2651" i="19"/>
  <c r="G2652" i="19"/>
  <c r="G2653" i="19"/>
  <c r="G2654" i="19"/>
  <c r="G2655" i="19"/>
  <c r="G2656" i="19"/>
  <c r="G2657" i="19"/>
  <c r="G2658" i="19"/>
  <c r="G2659" i="19"/>
  <c r="G2660" i="19"/>
  <c r="G2661" i="19"/>
  <c r="G2662" i="19"/>
  <c r="G2663" i="19"/>
  <c r="G2664" i="19"/>
  <c r="G2665" i="19"/>
  <c r="G2666" i="19"/>
  <c r="G2667" i="19"/>
  <c r="G2668" i="19"/>
  <c r="G2669" i="19"/>
  <c r="G2670" i="19"/>
  <c r="G2671" i="19"/>
  <c r="G2672" i="19"/>
  <c r="G2673" i="19"/>
  <c r="G2674" i="19"/>
  <c r="G2675" i="19"/>
  <c r="G2676" i="19"/>
  <c r="G2677" i="19"/>
  <c r="G2678" i="19"/>
  <c r="G2679" i="19"/>
  <c r="G2680" i="19"/>
  <c r="G2681" i="19"/>
  <c r="G2682" i="19"/>
  <c r="G2683" i="19"/>
  <c r="G2684" i="19"/>
  <c r="G2685" i="19"/>
  <c r="G2686" i="19"/>
  <c r="G2687" i="19"/>
  <c r="G2688" i="19"/>
  <c r="G2689" i="19"/>
  <c r="G2690" i="19"/>
  <c r="G2691" i="19"/>
  <c r="G2692" i="19"/>
  <c r="G2693" i="19"/>
  <c r="G2694" i="19"/>
  <c r="G2695" i="19"/>
  <c r="G2696" i="19"/>
  <c r="G2697" i="19"/>
  <c r="G2698" i="19"/>
  <c r="G2699" i="19"/>
  <c r="G2700" i="19"/>
  <c r="G2701" i="19"/>
  <c r="G2702" i="19"/>
  <c r="G2703" i="19"/>
  <c r="G2704" i="19"/>
  <c r="G2705" i="19"/>
  <c r="G2706" i="19"/>
  <c r="G2707" i="19"/>
  <c r="G2708" i="19"/>
  <c r="G2709" i="19"/>
  <c r="G2710" i="19"/>
  <c r="G2711" i="19"/>
  <c r="G2712" i="19"/>
  <c r="G2713" i="19"/>
  <c r="G2714" i="19"/>
  <c r="G2715" i="19"/>
  <c r="G2716" i="19"/>
  <c r="G2717" i="19"/>
  <c r="G2718" i="19"/>
  <c r="G2719" i="19"/>
  <c r="G2720" i="19"/>
  <c r="G2721" i="19"/>
  <c r="G2722" i="19"/>
  <c r="G2723" i="19"/>
  <c r="G2724" i="19"/>
  <c r="G2725" i="19"/>
  <c r="G2726" i="19"/>
  <c r="G2727" i="19"/>
  <c r="G2728" i="19"/>
  <c r="G2729" i="19"/>
  <c r="G2730" i="19"/>
  <c r="G2731" i="19"/>
  <c r="G2732" i="19"/>
  <c r="G2733" i="19"/>
  <c r="G2734" i="19"/>
  <c r="G2735" i="19"/>
  <c r="G2736" i="19"/>
  <c r="G2737" i="19"/>
  <c r="G2738" i="19"/>
  <c r="G2739" i="19"/>
  <c r="G2740" i="19"/>
  <c r="G2741" i="19"/>
  <c r="G2742" i="19"/>
  <c r="G2743" i="19"/>
  <c r="G2744" i="19"/>
  <c r="G2745" i="19"/>
  <c r="G2746" i="19"/>
  <c r="G2747" i="19"/>
  <c r="G2748" i="19"/>
  <c r="G2749" i="19"/>
  <c r="G2750" i="19"/>
  <c r="G2751" i="19"/>
  <c r="G2752" i="19"/>
  <c r="G2753" i="19"/>
  <c r="G2754" i="19"/>
  <c r="G2755" i="19"/>
  <c r="G2756" i="19"/>
  <c r="G2757" i="19"/>
  <c r="G2758" i="19"/>
  <c r="G2759" i="19"/>
  <c r="G2760" i="19"/>
  <c r="G2761" i="19"/>
  <c r="G2762" i="19"/>
  <c r="G2763" i="19"/>
  <c r="G2764" i="19"/>
  <c r="G2765" i="19"/>
  <c r="G2766" i="19"/>
  <c r="G2767" i="19"/>
  <c r="G2768" i="19"/>
  <c r="G2769" i="19"/>
  <c r="G2770" i="19"/>
  <c r="G2771" i="19"/>
  <c r="G2772" i="19"/>
  <c r="G2773" i="19"/>
  <c r="G2774" i="19"/>
  <c r="G2775" i="19"/>
  <c r="G2776" i="19"/>
  <c r="G2777" i="19"/>
  <c r="G2778" i="19"/>
  <c r="G2779" i="19"/>
  <c r="G2780" i="19"/>
  <c r="G2781" i="19"/>
  <c r="G2782" i="19"/>
  <c r="G2783" i="19"/>
  <c r="G2784" i="19"/>
  <c r="G2785" i="19"/>
  <c r="G2786" i="19"/>
  <c r="G2787" i="19"/>
  <c r="G2788" i="19"/>
  <c r="G2789" i="19"/>
  <c r="G2790" i="19"/>
  <c r="G2791" i="19"/>
  <c r="G2792" i="19"/>
  <c r="G2793" i="19"/>
  <c r="G2794" i="19"/>
  <c r="G2795" i="19"/>
  <c r="G2796" i="19"/>
  <c r="G2797" i="19"/>
  <c r="G2798" i="19"/>
  <c r="G2799" i="19"/>
  <c r="G2800" i="19"/>
  <c r="G2801" i="19"/>
  <c r="G2802" i="19"/>
  <c r="G2803" i="19"/>
  <c r="G2804" i="19"/>
  <c r="G2805" i="19"/>
  <c r="G2806" i="19"/>
  <c r="G2807" i="19"/>
  <c r="G2808" i="19"/>
  <c r="G2809" i="19"/>
  <c r="G2810" i="19"/>
  <c r="G2811" i="19"/>
  <c r="G2812" i="19"/>
  <c r="G2813" i="19"/>
  <c r="G2814" i="19"/>
  <c r="G2815" i="19"/>
  <c r="G2816" i="19"/>
  <c r="G2817" i="19"/>
  <c r="G2818" i="19"/>
  <c r="G2819" i="19"/>
  <c r="F2" i="19"/>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4"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6" i="19"/>
  <c r="F167" i="19"/>
  <c r="F168" i="19"/>
  <c r="F169" i="19"/>
  <c r="F170" i="19"/>
  <c r="F171" i="19"/>
  <c r="F172" i="19"/>
  <c r="F173" i="19"/>
  <c r="F174"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02" i="19"/>
  <c r="F203" i="19"/>
  <c r="F204" i="19"/>
  <c r="F205" i="19"/>
  <c r="F206" i="19"/>
  <c r="F207" i="19"/>
  <c r="F208" i="19"/>
  <c r="F209" i="19"/>
  <c r="F210" i="19"/>
  <c r="F211" i="19"/>
  <c r="F212" i="19"/>
  <c r="F213" i="19"/>
  <c r="F214" i="19"/>
  <c r="F215" i="19"/>
  <c r="F216" i="19"/>
  <c r="F217" i="19"/>
  <c r="F218" i="19"/>
  <c r="F219" i="19"/>
  <c r="F220" i="19"/>
  <c r="F221" i="19"/>
  <c r="F222" i="19"/>
  <c r="F223" i="19"/>
  <c r="F224" i="19"/>
  <c r="F225" i="19"/>
  <c r="F226" i="19"/>
  <c r="F227" i="19"/>
  <c r="F228" i="19"/>
  <c r="F229" i="19"/>
  <c r="F230" i="19"/>
  <c r="F231" i="19"/>
  <c r="F232" i="19"/>
  <c r="F233" i="19"/>
  <c r="F234" i="19"/>
  <c r="F235" i="19"/>
  <c r="F236" i="19"/>
  <c r="F237" i="19"/>
  <c r="F238" i="19"/>
  <c r="F239" i="19"/>
  <c r="F240" i="19"/>
  <c r="F241" i="19"/>
  <c r="F242" i="19"/>
  <c r="F243" i="19"/>
  <c r="F244" i="19"/>
  <c r="F245" i="19"/>
  <c r="F246" i="19"/>
  <c r="F247" i="19"/>
  <c r="F248" i="19"/>
  <c r="F249" i="19"/>
  <c r="F250" i="19"/>
  <c r="F251" i="19"/>
  <c r="F252" i="19"/>
  <c r="F253" i="19"/>
  <c r="F254" i="19"/>
  <c r="F255" i="19"/>
  <c r="F256" i="19"/>
  <c r="F257" i="19"/>
  <c r="F258" i="19"/>
  <c r="F259" i="19"/>
  <c r="F260" i="19"/>
  <c r="F261" i="19"/>
  <c r="F262" i="19"/>
  <c r="F263" i="19"/>
  <c r="F264" i="19"/>
  <c r="F265" i="19"/>
  <c r="F266" i="19"/>
  <c r="F267" i="19"/>
  <c r="F268" i="19"/>
  <c r="F269" i="19"/>
  <c r="F270" i="19"/>
  <c r="F271" i="19"/>
  <c r="F272" i="19"/>
  <c r="F273" i="19"/>
  <c r="F274" i="19"/>
  <c r="F275" i="19"/>
  <c r="F276" i="19"/>
  <c r="F277" i="19"/>
  <c r="F278" i="19"/>
  <c r="F279" i="19"/>
  <c r="F280" i="19"/>
  <c r="F281" i="19"/>
  <c r="F282" i="19"/>
  <c r="F283" i="19"/>
  <c r="F284" i="19"/>
  <c r="F285" i="19"/>
  <c r="F286" i="19"/>
  <c r="F287" i="19"/>
  <c r="F288" i="19"/>
  <c r="F289" i="19"/>
  <c r="F290" i="19"/>
  <c r="F291" i="19"/>
  <c r="F292" i="19"/>
  <c r="F293" i="19"/>
  <c r="F294" i="19"/>
  <c r="F295" i="19"/>
  <c r="F296" i="19"/>
  <c r="F297" i="19"/>
  <c r="F298" i="19"/>
  <c r="F299" i="19"/>
  <c r="F300" i="19"/>
  <c r="F301" i="19"/>
  <c r="F302" i="19"/>
  <c r="F303" i="19"/>
  <c r="F304" i="19"/>
  <c r="F305" i="19"/>
  <c r="F306" i="19"/>
  <c r="F307" i="19"/>
  <c r="F308" i="19"/>
  <c r="F309" i="19"/>
  <c r="F310" i="19"/>
  <c r="F311" i="19"/>
  <c r="F312" i="19"/>
  <c r="F313" i="19"/>
  <c r="F314" i="19"/>
  <c r="F315" i="19"/>
  <c r="F316" i="19"/>
  <c r="F317" i="19"/>
  <c r="F318" i="19"/>
  <c r="F319" i="19"/>
  <c r="F320" i="19"/>
  <c r="F321" i="19"/>
  <c r="F322" i="19"/>
  <c r="F323" i="19"/>
  <c r="F324" i="19"/>
  <c r="F325" i="19"/>
  <c r="F326" i="19"/>
  <c r="F327" i="19"/>
  <c r="F328" i="19"/>
  <c r="F329" i="19"/>
  <c r="F330" i="19"/>
  <c r="F331" i="19"/>
  <c r="F332" i="19"/>
  <c r="F333" i="19"/>
  <c r="F334" i="19"/>
  <c r="F335" i="19"/>
  <c r="F336" i="19"/>
  <c r="F337" i="19"/>
  <c r="F338" i="19"/>
  <c r="F339" i="19"/>
  <c r="F340" i="19"/>
  <c r="F341" i="19"/>
  <c r="F342" i="19"/>
  <c r="F343" i="19"/>
  <c r="F344" i="19"/>
  <c r="F345" i="19"/>
  <c r="F346" i="19"/>
  <c r="F347" i="19"/>
  <c r="F348" i="19"/>
  <c r="F349" i="19"/>
  <c r="F350" i="19"/>
  <c r="F351" i="19"/>
  <c r="F352" i="19"/>
  <c r="F353" i="19"/>
  <c r="F354" i="19"/>
  <c r="F355" i="19"/>
  <c r="F356" i="19"/>
  <c r="F357" i="19"/>
  <c r="F358" i="19"/>
  <c r="F359" i="19"/>
  <c r="F360" i="19"/>
  <c r="F361" i="19"/>
  <c r="F362" i="19"/>
  <c r="F363" i="19"/>
  <c r="F364" i="19"/>
  <c r="F365" i="19"/>
  <c r="F366" i="19"/>
  <c r="F367" i="19"/>
  <c r="F368" i="19"/>
  <c r="F369" i="19"/>
  <c r="F370" i="19"/>
  <c r="F371" i="19"/>
  <c r="F372" i="19"/>
  <c r="F373" i="19"/>
  <c r="F374" i="19"/>
  <c r="F375" i="19"/>
  <c r="F376" i="19"/>
  <c r="F377" i="19"/>
  <c r="F378" i="19"/>
  <c r="F379" i="19"/>
  <c r="F380" i="19"/>
  <c r="F381" i="19"/>
  <c r="F382" i="19"/>
  <c r="F383" i="19"/>
  <c r="F384" i="19"/>
  <c r="F385" i="19"/>
  <c r="F386" i="19"/>
  <c r="F387" i="19"/>
  <c r="F388" i="19"/>
  <c r="F389" i="19"/>
  <c r="F390" i="19"/>
  <c r="F391" i="19"/>
  <c r="F392" i="19"/>
  <c r="F393" i="19"/>
  <c r="F394" i="19"/>
  <c r="F395" i="19"/>
  <c r="F396" i="19"/>
  <c r="F397" i="19"/>
  <c r="F398" i="19"/>
  <c r="F399" i="19"/>
  <c r="F400" i="19"/>
  <c r="F401" i="19"/>
  <c r="F402" i="19"/>
  <c r="F403" i="19"/>
  <c r="F404" i="19"/>
  <c r="F405" i="19"/>
  <c r="F406" i="19"/>
  <c r="F407" i="19"/>
  <c r="F408" i="19"/>
  <c r="F409" i="19"/>
  <c r="F410" i="19"/>
  <c r="F411" i="19"/>
  <c r="F412" i="19"/>
  <c r="F413" i="19"/>
  <c r="F414" i="19"/>
  <c r="F415" i="19"/>
  <c r="F416" i="19"/>
  <c r="F417" i="19"/>
  <c r="F418" i="19"/>
  <c r="F419" i="19"/>
  <c r="F420" i="19"/>
  <c r="F421" i="19"/>
  <c r="F422" i="19"/>
  <c r="F423" i="19"/>
  <c r="F424" i="19"/>
  <c r="F425" i="19"/>
  <c r="F426" i="19"/>
  <c r="F427" i="19"/>
  <c r="F428" i="19"/>
  <c r="F429" i="19"/>
  <c r="F430" i="19"/>
  <c r="F431" i="19"/>
  <c r="F432" i="19"/>
  <c r="F433" i="19"/>
  <c r="F434" i="19"/>
  <c r="F435" i="19"/>
  <c r="F436" i="19"/>
  <c r="F437" i="19"/>
  <c r="F438" i="19"/>
  <c r="F439" i="19"/>
  <c r="F440" i="19"/>
  <c r="F441" i="19"/>
  <c r="F442" i="19"/>
  <c r="F443" i="19"/>
  <c r="F444" i="19"/>
  <c r="F445" i="19"/>
  <c r="F446" i="19"/>
  <c r="F447" i="19"/>
  <c r="F448" i="19"/>
  <c r="F449" i="19"/>
  <c r="F450" i="19"/>
  <c r="F451" i="19"/>
  <c r="F452" i="19"/>
  <c r="F453" i="19"/>
  <c r="F454" i="19"/>
  <c r="F455" i="19"/>
  <c r="F456" i="19"/>
  <c r="F457" i="19"/>
  <c r="F458" i="19"/>
  <c r="F459" i="19"/>
  <c r="F460" i="19"/>
  <c r="F461" i="19"/>
  <c r="F462" i="19"/>
  <c r="F463" i="19"/>
  <c r="F464" i="19"/>
  <c r="F465" i="19"/>
  <c r="F466" i="19"/>
  <c r="F467" i="19"/>
  <c r="F468" i="19"/>
  <c r="F469" i="19"/>
  <c r="F470" i="19"/>
  <c r="F471" i="19"/>
  <c r="F472" i="19"/>
  <c r="F473" i="19"/>
  <c r="F474" i="19"/>
  <c r="F475" i="19"/>
  <c r="F476" i="19"/>
  <c r="F477" i="19"/>
  <c r="F478" i="19"/>
  <c r="F479" i="19"/>
  <c r="F480" i="19"/>
  <c r="F481" i="19"/>
  <c r="F482" i="19"/>
  <c r="F483" i="19"/>
  <c r="F484" i="19"/>
  <c r="F485" i="19"/>
  <c r="F486" i="19"/>
  <c r="F487" i="19"/>
  <c r="F488" i="19"/>
  <c r="F489" i="19"/>
  <c r="F490" i="19"/>
  <c r="F491" i="19"/>
  <c r="F492" i="19"/>
  <c r="F493" i="19"/>
  <c r="F494" i="19"/>
  <c r="F495" i="19"/>
  <c r="F496" i="19"/>
  <c r="F497" i="19"/>
  <c r="F498" i="19"/>
  <c r="F499" i="19"/>
  <c r="F500" i="19"/>
  <c r="F501" i="19"/>
  <c r="F502" i="19"/>
  <c r="F503" i="19"/>
  <c r="F504" i="19"/>
  <c r="F505" i="19"/>
  <c r="F506" i="19"/>
  <c r="F507" i="19"/>
  <c r="F508" i="19"/>
  <c r="F509" i="19"/>
  <c r="F510" i="19"/>
  <c r="F511" i="19"/>
  <c r="F512" i="19"/>
  <c r="F513" i="19"/>
  <c r="F514" i="19"/>
  <c r="F515" i="19"/>
  <c r="F516" i="19"/>
  <c r="F517" i="19"/>
  <c r="F518" i="19"/>
  <c r="F519" i="19"/>
  <c r="F520" i="19"/>
  <c r="F521" i="19"/>
  <c r="F522" i="19"/>
  <c r="F523" i="19"/>
  <c r="F524" i="19"/>
  <c r="F525" i="19"/>
  <c r="F526" i="19"/>
  <c r="F527" i="19"/>
  <c r="F528" i="19"/>
  <c r="F529" i="19"/>
  <c r="F530" i="19"/>
  <c r="F531" i="19"/>
  <c r="F532" i="19"/>
  <c r="F533" i="19"/>
  <c r="F534" i="19"/>
  <c r="F535" i="19"/>
  <c r="F536" i="19"/>
  <c r="F537" i="19"/>
  <c r="F538" i="19"/>
  <c r="F539" i="19"/>
  <c r="F540" i="19"/>
  <c r="F541" i="19"/>
  <c r="F542" i="19"/>
  <c r="F543" i="19"/>
  <c r="F544" i="19"/>
  <c r="F545" i="19"/>
  <c r="F546" i="19"/>
  <c r="F547" i="19"/>
  <c r="F548" i="19"/>
  <c r="F549" i="19"/>
  <c r="F550" i="19"/>
  <c r="F551" i="19"/>
  <c r="F552" i="19"/>
  <c r="F553" i="19"/>
  <c r="F554" i="19"/>
  <c r="F555" i="19"/>
  <c r="F556" i="19"/>
  <c r="F557" i="19"/>
  <c r="F558" i="19"/>
  <c r="F559" i="19"/>
  <c r="F560" i="19"/>
  <c r="F561" i="19"/>
  <c r="F562" i="19"/>
  <c r="F563" i="19"/>
  <c r="F564" i="19"/>
  <c r="F565" i="19"/>
  <c r="F566" i="19"/>
  <c r="F567" i="19"/>
  <c r="F568" i="19"/>
  <c r="F569" i="19"/>
  <c r="F570" i="19"/>
  <c r="F571" i="19"/>
  <c r="F572" i="19"/>
  <c r="F573" i="19"/>
  <c r="F574" i="19"/>
  <c r="F575" i="19"/>
  <c r="F576" i="19"/>
  <c r="F577" i="19"/>
  <c r="F578" i="19"/>
  <c r="F579" i="19"/>
  <c r="F580" i="19"/>
  <c r="F581" i="19"/>
  <c r="F582" i="19"/>
  <c r="F583" i="19"/>
  <c r="F584" i="19"/>
  <c r="F585" i="19"/>
  <c r="F586" i="19"/>
  <c r="F587" i="19"/>
  <c r="F588" i="19"/>
  <c r="F589" i="19"/>
  <c r="F590" i="19"/>
  <c r="F591" i="19"/>
  <c r="F592" i="19"/>
  <c r="F593" i="19"/>
  <c r="F594" i="19"/>
  <c r="F595" i="19"/>
  <c r="F596" i="19"/>
  <c r="F597" i="19"/>
  <c r="F598" i="19"/>
  <c r="F599" i="19"/>
  <c r="F600" i="19"/>
  <c r="F601" i="19"/>
  <c r="F602" i="19"/>
  <c r="F603" i="19"/>
  <c r="F604" i="19"/>
  <c r="F605" i="19"/>
  <c r="F606" i="19"/>
  <c r="F607" i="19"/>
  <c r="F608" i="19"/>
  <c r="F609" i="19"/>
  <c r="F610" i="19"/>
  <c r="F611" i="19"/>
  <c r="F612" i="19"/>
  <c r="F613" i="19"/>
  <c r="F614" i="19"/>
  <c r="F615" i="19"/>
  <c r="F616" i="19"/>
  <c r="F617" i="19"/>
  <c r="F618" i="19"/>
  <c r="F619" i="19"/>
  <c r="F620" i="19"/>
  <c r="F621" i="19"/>
  <c r="F622" i="19"/>
  <c r="F623" i="19"/>
  <c r="F624" i="19"/>
  <c r="F625" i="19"/>
  <c r="F626" i="19"/>
  <c r="F627" i="19"/>
  <c r="F628" i="19"/>
  <c r="F629" i="19"/>
  <c r="F630" i="19"/>
  <c r="F631" i="19"/>
  <c r="F632" i="19"/>
  <c r="F633" i="19"/>
  <c r="F634" i="19"/>
  <c r="F635" i="19"/>
  <c r="F636" i="19"/>
  <c r="F637" i="19"/>
  <c r="F638" i="19"/>
  <c r="F639" i="19"/>
  <c r="F640" i="19"/>
  <c r="F641" i="19"/>
  <c r="F642" i="19"/>
  <c r="F643" i="19"/>
  <c r="F644" i="19"/>
  <c r="F645" i="19"/>
  <c r="F646" i="19"/>
  <c r="F647" i="19"/>
  <c r="F648" i="19"/>
  <c r="F649" i="19"/>
  <c r="F650" i="19"/>
  <c r="F651" i="19"/>
  <c r="F652" i="19"/>
  <c r="F653" i="19"/>
  <c r="F654" i="19"/>
  <c r="F655" i="19"/>
  <c r="F656" i="19"/>
  <c r="F657" i="19"/>
  <c r="F658" i="19"/>
  <c r="F659" i="19"/>
  <c r="F660" i="19"/>
  <c r="F661" i="19"/>
  <c r="F662" i="19"/>
  <c r="F663" i="19"/>
  <c r="F664" i="19"/>
  <c r="F665" i="19"/>
  <c r="F666" i="19"/>
  <c r="F667" i="19"/>
  <c r="F668" i="19"/>
  <c r="F669" i="19"/>
  <c r="F670" i="19"/>
  <c r="F671" i="19"/>
  <c r="F672" i="19"/>
  <c r="F673" i="19"/>
  <c r="F674" i="19"/>
  <c r="F675" i="19"/>
  <c r="F676" i="19"/>
  <c r="F677" i="19"/>
  <c r="F678" i="19"/>
  <c r="F679" i="19"/>
  <c r="F680" i="19"/>
  <c r="F681" i="19"/>
  <c r="F682" i="19"/>
  <c r="F683" i="19"/>
  <c r="F684" i="19"/>
  <c r="F685" i="19"/>
  <c r="F686" i="19"/>
  <c r="F687" i="19"/>
  <c r="F688" i="19"/>
  <c r="F689" i="19"/>
  <c r="F690" i="19"/>
  <c r="F691" i="19"/>
  <c r="F692" i="19"/>
  <c r="F693" i="19"/>
  <c r="F694" i="19"/>
  <c r="F695" i="19"/>
  <c r="F696" i="19"/>
  <c r="F697" i="19"/>
  <c r="F698" i="19"/>
  <c r="F699" i="19"/>
  <c r="F700" i="19"/>
  <c r="F701" i="19"/>
  <c r="F702" i="19"/>
  <c r="F703" i="19"/>
  <c r="F704" i="19"/>
  <c r="F705" i="19"/>
  <c r="F706" i="19"/>
  <c r="F707" i="19"/>
  <c r="F708" i="19"/>
  <c r="F709" i="19"/>
  <c r="F710" i="19"/>
  <c r="F711" i="19"/>
  <c r="F712" i="19"/>
  <c r="F713" i="19"/>
  <c r="F714" i="19"/>
  <c r="F715" i="19"/>
  <c r="F716" i="19"/>
  <c r="F717" i="19"/>
  <c r="F718" i="19"/>
  <c r="F719" i="19"/>
  <c r="F720" i="19"/>
  <c r="L720" i="19" s="1"/>
  <c r="F721" i="19"/>
  <c r="F722" i="19"/>
  <c r="F723" i="19"/>
  <c r="F724" i="19"/>
  <c r="F725" i="19"/>
  <c r="F726" i="19"/>
  <c r="F727" i="19"/>
  <c r="F728" i="19"/>
  <c r="F729" i="19"/>
  <c r="F730" i="19"/>
  <c r="F731" i="19"/>
  <c r="F732" i="19"/>
  <c r="F733" i="19"/>
  <c r="F734" i="19"/>
  <c r="L734" i="19" s="1"/>
  <c r="F735" i="19"/>
  <c r="F736" i="19"/>
  <c r="F737" i="19"/>
  <c r="F738" i="19"/>
  <c r="F739" i="19"/>
  <c r="F740" i="19"/>
  <c r="F741" i="19"/>
  <c r="F742" i="19"/>
  <c r="F743" i="19"/>
  <c r="F744" i="19"/>
  <c r="F745" i="19"/>
  <c r="F746" i="19"/>
  <c r="F747" i="19"/>
  <c r="F748" i="19"/>
  <c r="F749" i="19"/>
  <c r="F750" i="19"/>
  <c r="F751" i="19"/>
  <c r="F752" i="19"/>
  <c r="F753" i="19"/>
  <c r="F754" i="19"/>
  <c r="F755" i="19"/>
  <c r="F756" i="19"/>
  <c r="F757" i="19"/>
  <c r="F758" i="19"/>
  <c r="F759" i="19"/>
  <c r="F760" i="19"/>
  <c r="F761" i="19"/>
  <c r="F762" i="19"/>
  <c r="F763" i="19"/>
  <c r="F764" i="19"/>
  <c r="F765" i="19"/>
  <c r="F766" i="19"/>
  <c r="F767" i="19"/>
  <c r="F768" i="19"/>
  <c r="F769" i="19"/>
  <c r="F770" i="19"/>
  <c r="F771" i="19"/>
  <c r="F772" i="19"/>
  <c r="F773" i="19"/>
  <c r="F774" i="19"/>
  <c r="F775" i="19"/>
  <c r="F776" i="19"/>
  <c r="F777" i="19"/>
  <c r="F778" i="19"/>
  <c r="F779" i="19"/>
  <c r="F780" i="19"/>
  <c r="F781" i="19"/>
  <c r="F782" i="19"/>
  <c r="F783" i="19"/>
  <c r="F784" i="19"/>
  <c r="F785" i="19"/>
  <c r="F786" i="19"/>
  <c r="F787" i="19"/>
  <c r="F788" i="19"/>
  <c r="F789" i="19"/>
  <c r="F790" i="19"/>
  <c r="F791" i="19"/>
  <c r="F792" i="19"/>
  <c r="F793" i="19"/>
  <c r="F794" i="19"/>
  <c r="F795" i="19"/>
  <c r="F796" i="19"/>
  <c r="F797" i="19"/>
  <c r="F798" i="19"/>
  <c r="F799" i="19"/>
  <c r="F800" i="19"/>
  <c r="F801" i="19"/>
  <c r="F802" i="19"/>
  <c r="F803" i="19"/>
  <c r="F804" i="19"/>
  <c r="F805" i="19"/>
  <c r="F806" i="19"/>
  <c r="F807" i="19"/>
  <c r="F808" i="19"/>
  <c r="F809" i="19"/>
  <c r="F810" i="19"/>
  <c r="F811" i="19"/>
  <c r="F812" i="19"/>
  <c r="F813" i="19"/>
  <c r="F814" i="19"/>
  <c r="F815" i="19"/>
  <c r="F816" i="19"/>
  <c r="F817" i="19"/>
  <c r="F818" i="19"/>
  <c r="F819" i="19"/>
  <c r="F820" i="19"/>
  <c r="F821" i="19"/>
  <c r="F822" i="19"/>
  <c r="F823" i="19"/>
  <c r="F824" i="19"/>
  <c r="F825" i="19"/>
  <c r="F826" i="19"/>
  <c r="F827" i="19"/>
  <c r="F828" i="19"/>
  <c r="F829" i="19"/>
  <c r="F830" i="19"/>
  <c r="F831" i="19"/>
  <c r="F832" i="19"/>
  <c r="F833" i="19"/>
  <c r="F834" i="19"/>
  <c r="F835" i="19"/>
  <c r="F836" i="19"/>
  <c r="F837" i="19"/>
  <c r="F838" i="19"/>
  <c r="F839" i="19"/>
  <c r="F840" i="19"/>
  <c r="F841" i="19"/>
  <c r="F842" i="19"/>
  <c r="F843" i="19"/>
  <c r="F844" i="19"/>
  <c r="F845" i="19"/>
  <c r="F846" i="19"/>
  <c r="F847" i="19"/>
  <c r="F848" i="19"/>
  <c r="F849" i="19"/>
  <c r="F850" i="19"/>
  <c r="F851" i="19"/>
  <c r="F852" i="19"/>
  <c r="F853" i="19"/>
  <c r="F854" i="19"/>
  <c r="F855" i="19"/>
  <c r="F856" i="19"/>
  <c r="F857" i="19"/>
  <c r="F858" i="19"/>
  <c r="F859" i="19"/>
  <c r="F860" i="19"/>
  <c r="F861" i="19"/>
  <c r="F862" i="19"/>
  <c r="F863" i="19"/>
  <c r="F864" i="19"/>
  <c r="F865" i="19"/>
  <c r="F866" i="19"/>
  <c r="F867" i="19"/>
  <c r="F868" i="19"/>
  <c r="F869" i="19"/>
  <c r="F870" i="19"/>
  <c r="F871" i="19"/>
  <c r="F872" i="19"/>
  <c r="F873" i="19"/>
  <c r="F874" i="19"/>
  <c r="F875" i="19"/>
  <c r="F876" i="19"/>
  <c r="F877" i="19"/>
  <c r="F878" i="19"/>
  <c r="F879" i="19"/>
  <c r="F880" i="19"/>
  <c r="F881" i="19"/>
  <c r="F882" i="19"/>
  <c r="F883" i="19"/>
  <c r="F884" i="19"/>
  <c r="F885" i="19"/>
  <c r="F886" i="19"/>
  <c r="F887" i="19"/>
  <c r="F888" i="19"/>
  <c r="F889" i="19"/>
  <c r="F890" i="19"/>
  <c r="F891" i="19"/>
  <c r="F892" i="19"/>
  <c r="F893" i="19"/>
  <c r="F894" i="19"/>
  <c r="F895" i="19"/>
  <c r="F896" i="19"/>
  <c r="F897" i="19"/>
  <c r="F898" i="19"/>
  <c r="F899" i="19"/>
  <c r="F900" i="19"/>
  <c r="F901" i="19"/>
  <c r="F902" i="19"/>
  <c r="F903" i="19"/>
  <c r="F904" i="19"/>
  <c r="F905" i="19"/>
  <c r="F906" i="19"/>
  <c r="F907" i="19"/>
  <c r="F908" i="19"/>
  <c r="F909" i="19"/>
  <c r="F910" i="19"/>
  <c r="F911" i="19"/>
  <c r="F912" i="19"/>
  <c r="F913" i="19"/>
  <c r="F914" i="19"/>
  <c r="F915" i="19"/>
  <c r="F916" i="19"/>
  <c r="F917" i="19"/>
  <c r="F918" i="19"/>
  <c r="F919" i="19"/>
  <c r="F920" i="19"/>
  <c r="F921" i="19"/>
  <c r="F922" i="19"/>
  <c r="F923" i="19"/>
  <c r="F924" i="19"/>
  <c r="F925" i="19"/>
  <c r="F926" i="19"/>
  <c r="F927" i="19"/>
  <c r="F928" i="19"/>
  <c r="F929" i="19"/>
  <c r="F930" i="19"/>
  <c r="F931" i="19"/>
  <c r="F932" i="19"/>
  <c r="F933" i="19"/>
  <c r="F934" i="19"/>
  <c r="F935" i="19"/>
  <c r="F936" i="19"/>
  <c r="F937" i="19"/>
  <c r="F938" i="19"/>
  <c r="F939" i="19"/>
  <c r="F940" i="19"/>
  <c r="F941" i="19"/>
  <c r="F942" i="19"/>
  <c r="F943" i="19"/>
  <c r="F944" i="19"/>
  <c r="F945" i="19"/>
  <c r="F946" i="19"/>
  <c r="F947" i="19"/>
  <c r="F948" i="19"/>
  <c r="F949" i="19"/>
  <c r="F950" i="19"/>
  <c r="F951" i="19"/>
  <c r="F952" i="19"/>
  <c r="F953" i="19"/>
  <c r="F954" i="19"/>
  <c r="F955" i="19"/>
  <c r="F956" i="19"/>
  <c r="F957" i="19"/>
  <c r="F958" i="19"/>
  <c r="F959" i="19"/>
  <c r="F960" i="19"/>
  <c r="F961" i="19"/>
  <c r="F962" i="19"/>
  <c r="F963" i="19"/>
  <c r="F964" i="19"/>
  <c r="F965" i="19"/>
  <c r="F966" i="19"/>
  <c r="F967" i="19"/>
  <c r="F968" i="19"/>
  <c r="F969" i="19"/>
  <c r="F970" i="19"/>
  <c r="F971" i="19"/>
  <c r="F972" i="19"/>
  <c r="F973" i="19"/>
  <c r="F974" i="19"/>
  <c r="F975" i="19"/>
  <c r="F976" i="19"/>
  <c r="F977" i="19"/>
  <c r="F978" i="19"/>
  <c r="F979" i="19"/>
  <c r="F980" i="19"/>
  <c r="F981" i="19"/>
  <c r="F982" i="19"/>
  <c r="F983" i="19"/>
  <c r="F984" i="19"/>
  <c r="F985" i="19"/>
  <c r="F986" i="19"/>
  <c r="F987" i="19"/>
  <c r="F988" i="19"/>
  <c r="F989" i="19"/>
  <c r="F990" i="19"/>
  <c r="F991" i="19"/>
  <c r="F992" i="19"/>
  <c r="F993" i="19"/>
  <c r="F994" i="19"/>
  <c r="F995" i="19"/>
  <c r="F996" i="19"/>
  <c r="F997" i="19"/>
  <c r="F998" i="19"/>
  <c r="F999" i="19"/>
  <c r="F1000" i="19"/>
  <c r="F1001" i="19"/>
  <c r="F1002" i="19"/>
  <c r="F1003" i="19"/>
  <c r="F1004" i="19"/>
  <c r="F1005" i="19"/>
  <c r="F1006" i="19"/>
  <c r="F1007" i="19"/>
  <c r="F1008" i="19"/>
  <c r="F1009" i="19"/>
  <c r="F1010" i="19"/>
  <c r="F1011" i="19"/>
  <c r="F1012" i="19"/>
  <c r="F1013" i="19"/>
  <c r="F1014" i="19"/>
  <c r="F1015" i="19"/>
  <c r="F1016" i="19"/>
  <c r="F1017" i="19"/>
  <c r="F1018" i="19"/>
  <c r="F1019" i="19"/>
  <c r="F1020" i="19"/>
  <c r="F1021" i="19"/>
  <c r="F1022" i="19"/>
  <c r="F1023" i="19"/>
  <c r="F1024" i="19"/>
  <c r="F1025" i="19"/>
  <c r="F1026" i="19"/>
  <c r="F1027" i="19"/>
  <c r="F1028" i="19"/>
  <c r="F1029" i="19"/>
  <c r="F1030" i="19"/>
  <c r="F1031" i="19"/>
  <c r="F1032" i="19"/>
  <c r="F1033" i="19"/>
  <c r="F1034" i="19"/>
  <c r="F1035" i="19"/>
  <c r="F1036" i="19"/>
  <c r="F1037" i="19"/>
  <c r="F1038" i="19"/>
  <c r="F1039" i="19"/>
  <c r="F1040" i="19"/>
  <c r="F1041" i="19"/>
  <c r="F1042" i="19"/>
  <c r="F1043" i="19"/>
  <c r="F1044" i="19"/>
  <c r="F1045" i="19"/>
  <c r="F1046" i="19"/>
  <c r="F1047" i="19"/>
  <c r="F1048" i="19"/>
  <c r="F1049" i="19"/>
  <c r="F1050" i="19"/>
  <c r="F1051" i="19"/>
  <c r="F1052" i="19"/>
  <c r="F1053" i="19"/>
  <c r="F1054" i="19"/>
  <c r="F1055" i="19"/>
  <c r="F1056" i="19"/>
  <c r="F1057" i="19"/>
  <c r="F1058" i="19"/>
  <c r="F1059" i="19"/>
  <c r="F1060" i="19"/>
  <c r="F1061" i="19"/>
  <c r="F1062" i="19"/>
  <c r="F1063" i="19"/>
  <c r="F1064" i="19"/>
  <c r="F1065" i="19"/>
  <c r="F1066" i="19"/>
  <c r="F1067" i="19"/>
  <c r="F1068" i="19"/>
  <c r="F1069" i="19"/>
  <c r="F1070" i="19"/>
  <c r="F1071" i="19"/>
  <c r="F1072" i="19"/>
  <c r="F1073" i="19"/>
  <c r="F1074" i="19"/>
  <c r="F1075" i="19"/>
  <c r="F1076" i="19"/>
  <c r="F1077" i="19"/>
  <c r="F1078" i="19"/>
  <c r="F1079" i="19"/>
  <c r="F1080" i="19"/>
  <c r="F1081" i="19"/>
  <c r="F1082" i="19"/>
  <c r="F1083" i="19"/>
  <c r="F1084" i="19"/>
  <c r="F1085" i="19"/>
  <c r="F1086" i="19"/>
  <c r="F1087" i="19"/>
  <c r="F1088" i="19"/>
  <c r="F1089" i="19"/>
  <c r="F1090" i="19"/>
  <c r="F1091" i="19"/>
  <c r="F1092" i="19"/>
  <c r="F1093" i="19"/>
  <c r="F1094" i="19"/>
  <c r="F1095" i="19"/>
  <c r="F1096" i="19"/>
  <c r="F1097" i="19"/>
  <c r="F1098" i="19"/>
  <c r="F1099" i="19"/>
  <c r="F1100" i="19"/>
  <c r="F1101" i="19"/>
  <c r="F1102" i="19"/>
  <c r="F1103" i="19"/>
  <c r="F1104" i="19"/>
  <c r="F1105" i="19"/>
  <c r="F1106" i="19"/>
  <c r="F1107" i="19"/>
  <c r="F1108" i="19"/>
  <c r="F1109" i="19"/>
  <c r="F1110" i="19"/>
  <c r="F1111" i="19"/>
  <c r="F1112" i="19"/>
  <c r="F1113" i="19"/>
  <c r="F1114" i="19"/>
  <c r="F1115" i="19"/>
  <c r="F1116" i="19"/>
  <c r="F1117" i="19"/>
  <c r="F1118" i="19"/>
  <c r="F1119" i="19"/>
  <c r="F1120" i="19"/>
  <c r="F1121" i="19"/>
  <c r="F1122" i="19"/>
  <c r="F1123" i="19"/>
  <c r="F1124" i="19"/>
  <c r="F1125" i="19"/>
  <c r="F1126" i="19"/>
  <c r="F1127" i="19"/>
  <c r="F1128" i="19"/>
  <c r="F1129" i="19"/>
  <c r="F1130" i="19"/>
  <c r="F1131" i="19"/>
  <c r="F1132" i="19"/>
  <c r="F1133" i="19"/>
  <c r="F1134" i="19"/>
  <c r="F1135" i="19"/>
  <c r="F1136" i="19"/>
  <c r="F1137" i="19"/>
  <c r="F1138" i="19"/>
  <c r="F1139" i="19"/>
  <c r="F1140" i="19"/>
  <c r="F1141" i="19"/>
  <c r="F1142" i="19"/>
  <c r="F1143" i="19"/>
  <c r="F1144" i="19"/>
  <c r="F1145" i="19"/>
  <c r="F1146" i="19"/>
  <c r="F1147" i="19"/>
  <c r="F1148" i="19"/>
  <c r="F1149" i="19"/>
  <c r="F1150" i="19"/>
  <c r="F1151" i="19"/>
  <c r="F1152" i="19"/>
  <c r="F1153" i="19"/>
  <c r="F1154" i="19"/>
  <c r="F1155" i="19"/>
  <c r="F1156" i="19"/>
  <c r="F1157" i="19"/>
  <c r="F1158" i="19"/>
  <c r="F1159" i="19"/>
  <c r="F1160" i="19"/>
  <c r="F1161" i="19"/>
  <c r="F1162" i="19"/>
  <c r="F1163" i="19"/>
  <c r="F1164" i="19"/>
  <c r="F1165" i="19"/>
  <c r="F1166" i="19"/>
  <c r="F1167" i="19"/>
  <c r="F1168" i="19"/>
  <c r="F1169" i="19"/>
  <c r="F1170" i="19"/>
  <c r="F1171" i="19"/>
  <c r="F1172" i="19"/>
  <c r="F1173" i="19"/>
  <c r="F1174" i="19"/>
  <c r="F1175" i="19"/>
  <c r="F1176" i="19"/>
  <c r="F1177" i="19"/>
  <c r="F1178" i="19"/>
  <c r="F1179" i="19"/>
  <c r="F1180" i="19"/>
  <c r="F1181" i="19"/>
  <c r="F1182" i="19"/>
  <c r="F1183" i="19"/>
  <c r="F1184" i="19"/>
  <c r="F1185" i="19"/>
  <c r="F1186" i="19"/>
  <c r="F1187" i="19"/>
  <c r="F1188" i="19"/>
  <c r="F1189" i="19"/>
  <c r="F1190" i="19"/>
  <c r="F1191" i="19"/>
  <c r="F1192" i="19"/>
  <c r="F1193" i="19"/>
  <c r="F1194" i="19"/>
  <c r="F1195" i="19"/>
  <c r="F1196" i="19"/>
  <c r="F1197" i="19"/>
  <c r="F1198" i="19"/>
  <c r="F1199" i="19"/>
  <c r="F1200" i="19"/>
  <c r="F1201" i="19"/>
  <c r="F1202" i="19"/>
  <c r="F1203" i="19"/>
  <c r="F1204" i="19"/>
  <c r="F1205" i="19"/>
  <c r="F1206" i="19"/>
  <c r="F1207" i="19"/>
  <c r="F1208" i="19"/>
  <c r="F1209" i="19"/>
  <c r="F1210" i="19"/>
  <c r="F1211" i="19"/>
  <c r="F1212" i="19"/>
  <c r="F1213" i="19"/>
  <c r="F1214" i="19"/>
  <c r="F1215" i="19"/>
  <c r="F1216" i="19"/>
  <c r="F1217" i="19"/>
  <c r="F1218" i="19"/>
  <c r="F1219" i="19"/>
  <c r="F1220" i="19"/>
  <c r="F1221" i="19"/>
  <c r="F1222" i="19"/>
  <c r="F1223" i="19"/>
  <c r="F1224" i="19"/>
  <c r="F1225" i="19"/>
  <c r="F1226" i="19"/>
  <c r="F1227" i="19"/>
  <c r="F1228" i="19"/>
  <c r="F1229" i="19"/>
  <c r="F1230" i="19"/>
  <c r="F1231" i="19"/>
  <c r="F1232" i="19"/>
  <c r="F1233" i="19"/>
  <c r="F1234" i="19"/>
  <c r="F1235" i="19"/>
  <c r="F1236" i="19"/>
  <c r="F1237" i="19"/>
  <c r="F1238" i="19"/>
  <c r="F1239" i="19"/>
  <c r="F1240" i="19"/>
  <c r="F1241" i="19"/>
  <c r="F1242" i="19"/>
  <c r="F1243" i="19"/>
  <c r="F1244" i="19"/>
  <c r="F1245" i="19"/>
  <c r="F1246" i="19"/>
  <c r="F1247" i="19"/>
  <c r="F1248" i="19"/>
  <c r="F1249" i="19"/>
  <c r="F1250" i="19"/>
  <c r="F1251" i="19"/>
  <c r="F1252" i="19"/>
  <c r="F1253" i="19"/>
  <c r="F1254" i="19"/>
  <c r="F1255" i="19"/>
  <c r="F1256" i="19"/>
  <c r="F1257" i="19"/>
  <c r="F1258" i="19"/>
  <c r="F1259" i="19"/>
  <c r="F1260" i="19"/>
  <c r="F1261" i="19"/>
  <c r="F1262" i="19"/>
  <c r="F1263" i="19"/>
  <c r="F1264" i="19"/>
  <c r="F1265" i="19"/>
  <c r="F1266" i="19"/>
  <c r="F1267" i="19"/>
  <c r="F1268" i="19"/>
  <c r="F1269" i="19"/>
  <c r="F1270" i="19"/>
  <c r="F1271" i="19"/>
  <c r="F1272" i="19"/>
  <c r="F1273" i="19"/>
  <c r="F1274" i="19"/>
  <c r="F1275" i="19"/>
  <c r="F1276" i="19"/>
  <c r="F1277" i="19"/>
  <c r="F1278" i="19"/>
  <c r="F1279" i="19"/>
  <c r="F1280" i="19"/>
  <c r="F1281" i="19"/>
  <c r="F1282" i="19"/>
  <c r="F1283" i="19"/>
  <c r="F1284" i="19"/>
  <c r="F1285" i="19"/>
  <c r="F1286" i="19"/>
  <c r="F1287" i="19"/>
  <c r="F1288" i="19"/>
  <c r="F1289" i="19"/>
  <c r="F1290" i="19"/>
  <c r="F1291" i="19"/>
  <c r="F1292" i="19"/>
  <c r="F1293" i="19"/>
  <c r="F1294" i="19"/>
  <c r="F1295" i="19"/>
  <c r="F1296" i="19"/>
  <c r="F1297" i="19"/>
  <c r="F1298" i="19"/>
  <c r="F1299" i="19"/>
  <c r="F1300" i="19"/>
  <c r="F1301" i="19"/>
  <c r="F1302" i="19"/>
  <c r="F1303" i="19"/>
  <c r="F1304" i="19"/>
  <c r="F1305" i="19"/>
  <c r="F1306" i="19"/>
  <c r="F1307" i="19"/>
  <c r="F1308" i="19"/>
  <c r="F1309" i="19"/>
  <c r="F1310" i="19"/>
  <c r="F1311" i="19"/>
  <c r="F1312" i="19"/>
  <c r="F1313" i="19"/>
  <c r="F1314" i="19"/>
  <c r="F1315" i="19"/>
  <c r="F1316" i="19"/>
  <c r="F1317" i="19"/>
  <c r="F1318" i="19"/>
  <c r="F1319" i="19"/>
  <c r="F1320" i="19"/>
  <c r="F1321" i="19"/>
  <c r="F1322" i="19"/>
  <c r="F1323" i="19"/>
  <c r="F1324" i="19"/>
  <c r="F1325" i="19"/>
  <c r="F1326" i="19"/>
  <c r="F1327" i="19"/>
  <c r="F1328" i="19"/>
  <c r="F1329" i="19"/>
  <c r="F1330" i="19"/>
  <c r="F1331" i="19"/>
  <c r="F1332" i="19"/>
  <c r="F1333" i="19"/>
  <c r="F1334" i="19"/>
  <c r="F1335" i="19"/>
  <c r="F1336" i="19"/>
  <c r="F1337" i="19"/>
  <c r="F1338" i="19"/>
  <c r="F1339" i="19"/>
  <c r="F1340" i="19"/>
  <c r="F1341" i="19"/>
  <c r="F1342" i="19"/>
  <c r="F1343" i="19"/>
  <c r="F1344" i="19"/>
  <c r="F1345" i="19"/>
  <c r="F1346" i="19"/>
  <c r="F1347" i="19"/>
  <c r="F1348" i="19"/>
  <c r="F1349" i="19"/>
  <c r="F1350" i="19"/>
  <c r="F1351" i="19"/>
  <c r="F1352" i="19"/>
  <c r="F1353" i="19"/>
  <c r="F1354" i="19"/>
  <c r="F1355" i="19"/>
  <c r="F1356" i="19"/>
  <c r="F1357" i="19"/>
  <c r="F1358" i="19"/>
  <c r="F1359" i="19"/>
  <c r="F1360" i="19"/>
  <c r="F1361" i="19"/>
  <c r="F1362" i="19"/>
  <c r="F1363" i="19"/>
  <c r="F1364" i="19"/>
  <c r="F1365" i="19"/>
  <c r="F1366" i="19"/>
  <c r="F1367" i="19"/>
  <c r="F1368" i="19"/>
  <c r="F1369" i="19"/>
  <c r="F1370" i="19"/>
  <c r="F1371" i="19"/>
  <c r="F1372" i="19"/>
  <c r="F1373" i="19"/>
  <c r="F1374" i="19"/>
  <c r="F1375" i="19"/>
  <c r="F1376" i="19"/>
  <c r="F1377" i="19"/>
  <c r="F1378" i="19"/>
  <c r="F1379" i="19"/>
  <c r="F1380" i="19"/>
  <c r="F1381" i="19"/>
  <c r="F1382" i="19"/>
  <c r="F1383" i="19"/>
  <c r="F1384" i="19"/>
  <c r="F1385" i="19"/>
  <c r="F1386" i="19"/>
  <c r="F1387" i="19"/>
  <c r="F1388" i="19"/>
  <c r="F1389" i="19"/>
  <c r="F1390" i="19"/>
  <c r="F1391" i="19"/>
  <c r="F1392" i="19"/>
  <c r="F1393" i="19"/>
  <c r="F1394" i="19"/>
  <c r="F1395" i="19"/>
  <c r="F1396" i="19"/>
  <c r="F1397" i="19"/>
  <c r="F1398" i="19"/>
  <c r="F1399" i="19"/>
  <c r="F1400" i="19"/>
  <c r="F1401" i="19"/>
  <c r="F1402" i="19"/>
  <c r="F1403" i="19"/>
  <c r="F1404" i="19"/>
  <c r="F1405" i="19"/>
  <c r="F1406" i="19"/>
  <c r="F1407" i="19"/>
  <c r="F1408" i="19"/>
  <c r="F1409" i="19"/>
  <c r="F1410" i="19"/>
  <c r="F1411" i="19"/>
  <c r="F1412" i="19"/>
  <c r="F1413" i="19"/>
  <c r="F1414" i="19"/>
  <c r="F1415" i="19"/>
  <c r="F1416" i="19"/>
  <c r="F1417" i="19"/>
  <c r="F1418" i="19"/>
  <c r="F1419" i="19"/>
  <c r="F1420" i="19"/>
  <c r="F1421" i="19"/>
  <c r="F1422" i="19"/>
  <c r="F1423" i="19"/>
  <c r="F1424" i="19"/>
  <c r="F1425" i="19"/>
  <c r="F1426" i="19"/>
  <c r="F1427" i="19"/>
  <c r="F1428" i="19"/>
  <c r="F1429" i="19"/>
  <c r="F1430" i="19"/>
  <c r="F1431" i="19"/>
  <c r="F1432" i="19"/>
  <c r="F1433" i="19"/>
  <c r="F1434" i="19"/>
  <c r="F1435" i="19"/>
  <c r="F1436" i="19"/>
  <c r="F1437" i="19"/>
  <c r="F1438" i="19"/>
  <c r="F1439" i="19"/>
  <c r="F1440" i="19"/>
  <c r="F1441" i="19"/>
  <c r="F1442" i="19"/>
  <c r="F1443" i="19"/>
  <c r="F1444" i="19"/>
  <c r="F1445" i="19"/>
  <c r="F1446" i="19"/>
  <c r="F1447" i="19"/>
  <c r="F1448" i="19"/>
  <c r="F1449" i="19"/>
  <c r="F1450" i="19"/>
  <c r="F1451" i="19"/>
  <c r="F1452" i="19"/>
  <c r="F1453" i="19"/>
  <c r="F1454" i="19"/>
  <c r="F1455" i="19"/>
  <c r="F1456" i="19"/>
  <c r="F1457" i="19"/>
  <c r="F1458" i="19"/>
  <c r="F1459" i="19"/>
  <c r="F1460" i="19"/>
  <c r="F1461" i="19"/>
  <c r="F1462" i="19"/>
  <c r="F1463" i="19"/>
  <c r="F1464" i="19"/>
  <c r="F1465" i="19"/>
  <c r="F1466" i="19"/>
  <c r="F1467" i="19"/>
  <c r="F1468" i="19"/>
  <c r="F1469" i="19"/>
  <c r="F1470" i="19"/>
  <c r="F1471" i="19"/>
  <c r="F1472" i="19"/>
  <c r="F1473" i="19"/>
  <c r="F1474" i="19"/>
  <c r="F1475" i="19"/>
  <c r="F1476" i="19"/>
  <c r="F1477" i="19"/>
  <c r="F1478" i="19"/>
  <c r="F1479" i="19"/>
  <c r="F1480" i="19"/>
  <c r="F1481" i="19"/>
  <c r="F1482" i="19"/>
  <c r="F1483" i="19"/>
  <c r="F1484" i="19"/>
  <c r="F1485" i="19"/>
  <c r="F1486" i="19"/>
  <c r="F1487" i="19"/>
  <c r="F1488" i="19"/>
  <c r="F1489" i="19"/>
  <c r="F1490" i="19"/>
  <c r="F1491" i="19"/>
  <c r="F1492" i="19"/>
  <c r="F1493" i="19"/>
  <c r="F1494" i="19"/>
  <c r="F1495" i="19"/>
  <c r="F1496" i="19"/>
  <c r="F1497" i="19"/>
  <c r="F1498" i="19"/>
  <c r="F1499" i="19"/>
  <c r="F1500" i="19"/>
  <c r="F1501" i="19"/>
  <c r="F1502" i="19"/>
  <c r="F1503" i="19"/>
  <c r="F1504" i="19"/>
  <c r="F1505" i="19"/>
  <c r="F1506" i="19"/>
  <c r="F1507" i="19"/>
  <c r="F1508" i="19"/>
  <c r="F1509" i="19"/>
  <c r="F1510" i="19"/>
  <c r="F1511" i="19"/>
  <c r="F1512" i="19"/>
  <c r="F1513" i="19"/>
  <c r="F1514" i="19"/>
  <c r="F1515" i="19"/>
  <c r="F1516" i="19"/>
  <c r="F1517" i="19"/>
  <c r="F1518" i="19"/>
  <c r="F1519" i="19"/>
  <c r="F1520" i="19"/>
  <c r="F1521" i="19"/>
  <c r="F1522" i="19"/>
  <c r="F1523" i="19"/>
  <c r="F1524" i="19"/>
  <c r="F1525" i="19"/>
  <c r="F1526" i="19"/>
  <c r="F1527" i="19"/>
  <c r="F1528" i="19"/>
  <c r="F1529" i="19"/>
  <c r="F1530" i="19"/>
  <c r="F1531" i="19"/>
  <c r="F1532" i="19"/>
  <c r="F1533" i="19"/>
  <c r="F1534" i="19"/>
  <c r="F1535" i="19"/>
  <c r="F1536" i="19"/>
  <c r="F1537" i="19"/>
  <c r="F1538" i="19"/>
  <c r="F1539" i="19"/>
  <c r="F1540" i="19"/>
  <c r="F1541" i="19"/>
  <c r="F1542" i="19"/>
  <c r="F1543" i="19"/>
  <c r="F1544" i="19"/>
  <c r="F1545" i="19"/>
  <c r="F1546" i="19"/>
  <c r="F1547" i="19"/>
  <c r="F1548" i="19"/>
  <c r="F1549" i="19"/>
  <c r="F1550" i="19"/>
  <c r="F1551" i="19"/>
  <c r="F1552" i="19"/>
  <c r="F1553" i="19"/>
  <c r="F1554" i="19"/>
  <c r="F1555" i="19"/>
  <c r="F1556" i="19"/>
  <c r="F1557" i="19"/>
  <c r="F1558" i="19"/>
  <c r="F1559" i="19"/>
  <c r="F1560" i="19"/>
  <c r="F1561" i="19"/>
  <c r="F1562" i="19"/>
  <c r="F1563" i="19"/>
  <c r="F1564" i="19"/>
  <c r="F1565" i="19"/>
  <c r="F1566" i="19"/>
  <c r="F1567" i="19"/>
  <c r="F1568" i="19"/>
  <c r="F1569" i="19"/>
  <c r="F1570" i="19"/>
  <c r="F1571" i="19"/>
  <c r="F1572" i="19"/>
  <c r="F1573" i="19"/>
  <c r="F1574" i="19"/>
  <c r="F1575" i="19"/>
  <c r="F1576" i="19"/>
  <c r="F1577" i="19"/>
  <c r="F1578" i="19"/>
  <c r="F1579" i="19"/>
  <c r="F1580" i="19"/>
  <c r="F1581" i="19"/>
  <c r="F1582" i="19"/>
  <c r="F1583" i="19"/>
  <c r="F1584" i="19"/>
  <c r="F1585" i="19"/>
  <c r="F1586" i="19"/>
  <c r="F1587" i="19"/>
  <c r="F1588" i="19"/>
  <c r="F1589" i="19"/>
  <c r="F1590" i="19"/>
  <c r="F1591" i="19"/>
  <c r="F1592" i="19"/>
  <c r="F1593" i="19"/>
  <c r="F1594" i="19"/>
  <c r="F1595" i="19"/>
  <c r="F1596" i="19"/>
  <c r="F1597" i="19"/>
  <c r="F1598" i="19"/>
  <c r="F1599" i="19"/>
  <c r="F1600" i="19"/>
  <c r="F1601" i="19"/>
  <c r="F1602" i="19"/>
  <c r="F1603" i="19"/>
  <c r="L1603" i="19" s="1"/>
  <c r="F1604" i="19"/>
  <c r="F1605" i="19"/>
  <c r="F1606" i="19"/>
  <c r="F1607" i="19"/>
  <c r="F1608" i="19"/>
  <c r="F1609" i="19"/>
  <c r="F1610" i="19"/>
  <c r="F1611" i="19"/>
  <c r="F1612" i="19"/>
  <c r="F1613" i="19"/>
  <c r="F1614" i="19"/>
  <c r="F1615" i="19"/>
  <c r="F1616" i="19"/>
  <c r="F1617" i="19"/>
  <c r="F1618" i="19"/>
  <c r="F1619" i="19"/>
  <c r="F1620" i="19"/>
  <c r="F1621" i="19"/>
  <c r="F1622" i="19"/>
  <c r="F1623" i="19"/>
  <c r="F1624" i="19"/>
  <c r="F1625" i="19"/>
  <c r="F1626" i="19"/>
  <c r="F1627" i="19"/>
  <c r="F1628" i="19"/>
  <c r="F1629" i="19"/>
  <c r="F1630" i="19"/>
  <c r="F1631" i="19"/>
  <c r="F1632" i="19"/>
  <c r="F1633" i="19"/>
  <c r="F1634" i="19"/>
  <c r="F1635" i="19"/>
  <c r="F1636" i="19"/>
  <c r="F1637" i="19"/>
  <c r="F1638" i="19"/>
  <c r="F1639" i="19"/>
  <c r="F1640" i="19"/>
  <c r="F1641" i="19"/>
  <c r="F1642" i="19"/>
  <c r="F1643" i="19"/>
  <c r="F1644" i="19"/>
  <c r="F1645" i="19"/>
  <c r="F1646" i="19"/>
  <c r="F1647" i="19"/>
  <c r="F1648" i="19"/>
  <c r="F1649" i="19"/>
  <c r="F1650" i="19"/>
  <c r="F1651" i="19"/>
  <c r="F1652" i="19"/>
  <c r="F1653" i="19"/>
  <c r="F1654" i="19"/>
  <c r="F1655" i="19"/>
  <c r="F1656" i="19"/>
  <c r="F1657" i="19"/>
  <c r="F1658" i="19"/>
  <c r="F1659" i="19"/>
  <c r="F1660" i="19"/>
  <c r="F1661" i="19"/>
  <c r="F1662" i="19"/>
  <c r="F1663" i="19"/>
  <c r="F1664" i="19"/>
  <c r="F1665" i="19"/>
  <c r="F1666" i="19"/>
  <c r="F1667" i="19"/>
  <c r="F1668" i="19"/>
  <c r="F1669" i="19"/>
  <c r="F1670" i="19"/>
  <c r="F1671" i="19"/>
  <c r="F1672" i="19"/>
  <c r="F1673" i="19"/>
  <c r="F1674" i="19"/>
  <c r="F1675" i="19"/>
  <c r="F1676" i="19"/>
  <c r="F1677" i="19"/>
  <c r="F1678" i="19"/>
  <c r="F1679" i="19"/>
  <c r="F1680" i="19"/>
  <c r="F1681" i="19"/>
  <c r="F1682" i="19"/>
  <c r="F1683" i="19"/>
  <c r="F1684" i="19"/>
  <c r="F1685" i="19"/>
  <c r="F1686" i="19"/>
  <c r="F1687" i="19"/>
  <c r="F1688" i="19"/>
  <c r="F1689" i="19"/>
  <c r="F1690" i="19"/>
  <c r="F1691" i="19"/>
  <c r="L1691" i="19" s="1"/>
  <c r="F1692" i="19"/>
  <c r="F1693" i="19"/>
  <c r="F1694" i="19"/>
  <c r="F1695" i="19"/>
  <c r="F1696" i="19"/>
  <c r="F1697" i="19"/>
  <c r="F1698" i="19"/>
  <c r="F1699" i="19"/>
  <c r="F1700" i="19"/>
  <c r="F1701" i="19"/>
  <c r="F1702" i="19"/>
  <c r="F1703" i="19"/>
  <c r="F1704" i="19"/>
  <c r="F1705" i="19"/>
  <c r="F1706" i="19"/>
  <c r="F1707" i="19"/>
  <c r="F1708" i="19"/>
  <c r="F1709" i="19"/>
  <c r="F1710" i="19"/>
  <c r="F1711" i="19"/>
  <c r="F1712" i="19"/>
  <c r="F1713" i="19"/>
  <c r="F1714" i="19"/>
  <c r="F1715" i="19"/>
  <c r="F1716" i="19"/>
  <c r="F1717" i="19"/>
  <c r="F1718" i="19"/>
  <c r="F1719" i="19"/>
  <c r="F1720" i="19"/>
  <c r="F1721" i="19"/>
  <c r="F1722" i="19"/>
  <c r="F1723" i="19"/>
  <c r="F1724" i="19"/>
  <c r="F1725" i="19"/>
  <c r="F1726" i="19"/>
  <c r="F1727" i="19"/>
  <c r="F1728" i="19"/>
  <c r="F1729" i="19"/>
  <c r="F1730" i="19"/>
  <c r="F1731" i="19"/>
  <c r="F1732" i="19"/>
  <c r="F1733" i="19"/>
  <c r="F1734" i="19"/>
  <c r="F1735" i="19"/>
  <c r="F1736" i="19"/>
  <c r="F1737" i="19"/>
  <c r="F1738" i="19"/>
  <c r="F1739" i="19"/>
  <c r="F1740" i="19"/>
  <c r="F1741" i="19"/>
  <c r="F1742" i="19"/>
  <c r="F1743" i="19"/>
  <c r="F1744" i="19"/>
  <c r="F1745" i="19"/>
  <c r="F1746" i="19"/>
  <c r="F1747" i="19"/>
  <c r="F1748" i="19"/>
  <c r="F1749" i="19"/>
  <c r="F1750" i="19"/>
  <c r="F1751" i="19"/>
  <c r="F1752" i="19"/>
  <c r="F1753" i="19"/>
  <c r="F1754" i="19"/>
  <c r="F1755" i="19"/>
  <c r="F1756" i="19"/>
  <c r="F1757" i="19"/>
  <c r="F1758" i="19"/>
  <c r="F1759" i="19"/>
  <c r="F1760" i="19"/>
  <c r="F1761" i="19"/>
  <c r="F1762" i="19"/>
  <c r="F1763" i="19"/>
  <c r="F1764" i="19"/>
  <c r="F1765" i="19"/>
  <c r="F1766" i="19"/>
  <c r="F1767" i="19"/>
  <c r="F1768" i="19"/>
  <c r="F1769" i="19"/>
  <c r="F1770" i="19"/>
  <c r="F1771" i="19"/>
  <c r="F1772" i="19"/>
  <c r="F1773" i="19"/>
  <c r="F1774" i="19"/>
  <c r="F1775" i="19"/>
  <c r="F1776" i="19"/>
  <c r="F1777" i="19"/>
  <c r="F1778" i="19"/>
  <c r="F1779" i="19"/>
  <c r="F1780" i="19"/>
  <c r="F1781" i="19"/>
  <c r="F1782" i="19"/>
  <c r="F1783" i="19"/>
  <c r="F1784" i="19"/>
  <c r="F1785" i="19"/>
  <c r="F1786" i="19"/>
  <c r="F1787" i="19"/>
  <c r="F1788" i="19"/>
  <c r="F1789" i="19"/>
  <c r="F1790" i="19"/>
  <c r="F1791" i="19"/>
  <c r="F1792" i="19"/>
  <c r="F1793" i="19"/>
  <c r="F1794" i="19"/>
  <c r="F1795" i="19"/>
  <c r="F1796" i="19"/>
  <c r="F1797" i="19"/>
  <c r="F1798" i="19"/>
  <c r="F1799" i="19"/>
  <c r="F1800" i="19"/>
  <c r="F1801" i="19"/>
  <c r="F1802" i="19"/>
  <c r="F1803" i="19"/>
  <c r="F1804" i="19"/>
  <c r="F1805" i="19"/>
  <c r="F1806" i="19"/>
  <c r="F1807" i="19"/>
  <c r="F1808" i="19"/>
  <c r="F1809" i="19"/>
  <c r="F1810" i="19"/>
  <c r="F1811" i="19"/>
  <c r="F1812" i="19"/>
  <c r="F1813" i="19"/>
  <c r="F1814" i="19"/>
  <c r="F1815" i="19"/>
  <c r="F1816" i="19"/>
  <c r="F1817" i="19"/>
  <c r="F1818" i="19"/>
  <c r="F1819" i="19"/>
  <c r="F1820" i="19"/>
  <c r="F1821" i="19"/>
  <c r="F1822" i="19"/>
  <c r="F1823" i="19"/>
  <c r="F1824" i="19"/>
  <c r="F1825" i="19"/>
  <c r="F1826" i="19"/>
  <c r="F1827" i="19"/>
  <c r="F1828" i="19"/>
  <c r="F1829" i="19"/>
  <c r="F1830" i="19"/>
  <c r="F1831" i="19"/>
  <c r="F1832" i="19"/>
  <c r="F1833" i="19"/>
  <c r="F1834" i="19"/>
  <c r="F1835" i="19"/>
  <c r="F1836" i="19"/>
  <c r="F1837" i="19"/>
  <c r="F1838" i="19"/>
  <c r="F1839" i="19"/>
  <c r="F1840" i="19"/>
  <c r="F1841" i="19"/>
  <c r="F1842" i="19"/>
  <c r="F1843" i="19"/>
  <c r="F1844" i="19"/>
  <c r="F1845" i="19"/>
  <c r="F1846" i="19"/>
  <c r="F1847" i="19"/>
  <c r="F1848" i="19"/>
  <c r="F1849" i="19"/>
  <c r="F1850" i="19"/>
  <c r="F1851" i="19"/>
  <c r="F1852" i="19"/>
  <c r="F1853" i="19"/>
  <c r="F1854" i="19"/>
  <c r="F1855" i="19"/>
  <c r="F1856" i="19"/>
  <c r="F1857" i="19"/>
  <c r="F1858" i="19"/>
  <c r="F1859" i="19"/>
  <c r="F1860" i="19"/>
  <c r="F1861" i="19"/>
  <c r="F1862" i="19"/>
  <c r="F1863" i="19"/>
  <c r="F1864" i="19"/>
  <c r="F1865" i="19"/>
  <c r="F1866" i="19"/>
  <c r="F1867" i="19"/>
  <c r="F1868" i="19"/>
  <c r="F1869" i="19"/>
  <c r="F1870" i="19"/>
  <c r="F1871" i="19"/>
  <c r="F1872" i="19"/>
  <c r="F1873" i="19"/>
  <c r="F1874" i="19"/>
  <c r="F1875" i="19"/>
  <c r="F1876" i="19"/>
  <c r="F1877" i="19"/>
  <c r="F1878" i="19"/>
  <c r="F1879" i="19"/>
  <c r="F1880" i="19"/>
  <c r="F1881" i="19"/>
  <c r="F1882" i="19"/>
  <c r="F1883" i="19"/>
  <c r="F1884" i="19"/>
  <c r="F1885" i="19"/>
  <c r="F1886" i="19"/>
  <c r="F1887" i="19"/>
  <c r="F1888" i="19"/>
  <c r="F1889" i="19"/>
  <c r="F1890" i="19"/>
  <c r="F1891" i="19"/>
  <c r="F1892" i="19"/>
  <c r="F1893" i="19"/>
  <c r="F1894" i="19"/>
  <c r="F1895" i="19"/>
  <c r="F1896" i="19"/>
  <c r="F1897" i="19"/>
  <c r="F1898" i="19"/>
  <c r="F1899" i="19"/>
  <c r="F1900" i="19"/>
  <c r="F1901" i="19"/>
  <c r="F1902" i="19"/>
  <c r="F1903" i="19"/>
  <c r="F1904" i="19"/>
  <c r="F1905" i="19"/>
  <c r="F1906" i="19"/>
  <c r="F1907" i="19"/>
  <c r="F1908" i="19"/>
  <c r="F1909" i="19"/>
  <c r="F1910" i="19"/>
  <c r="F1911" i="19"/>
  <c r="F1912" i="19"/>
  <c r="F1913" i="19"/>
  <c r="F1914" i="19"/>
  <c r="F1915" i="19"/>
  <c r="F1916" i="19"/>
  <c r="F1917" i="19"/>
  <c r="F1918" i="19"/>
  <c r="F1919" i="19"/>
  <c r="F1920" i="19"/>
  <c r="F1921" i="19"/>
  <c r="F1922" i="19"/>
  <c r="F1923" i="19"/>
  <c r="F1924" i="19"/>
  <c r="F1925" i="19"/>
  <c r="F1926" i="19"/>
  <c r="F1927" i="19"/>
  <c r="F1928" i="19"/>
  <c r="F1929" i="19"/>
  <c r="F1930" i="19"/>
  <c r="F1931" i="19"/>
  <c r="F1932" i="19"/>
  <c r="F1933" i="19"/>
  <c r="F1934" i="19"/>
  <c r="F1935" i="19"/>
  <c r="F1936" i="19"/>
  <c r="F1937" i="19"/>
  <c r="F1938" i="19"/>
  <c r="F1939" i="19"/>
  <c r="F1940" i="19"/>
  <c r="F1941" i="19"/>
  <c r="F1942" i="19"/>
  <c r="F1943" i="19"/>
  <c r="F1944" i="19"/>
  <c r="F1945" i="19"/>
  <c r="F1946" i="19"/>
  <c r="F1947" i="19"/>
  <c r="F1948" i="19"/>
  <c r="F1949" i="19"/>
  <c r="F1950" i="19"/>
  <c r="F1951" i="19"/>
  <c r="F1952" i="19"/>
  <c r="F1953" i="19"/>
  <c r="F1954" i="19"/>
  <c r="F1955" i="19"/>
  <c r="F1956" i="19"/>
  <c r="F1957" i="19"/>
  <c r="F1958" i="19"/>
  <c r="F1959" i="19"/>
  <c r="F1960" i="19"/>
  <c r="F1961" i="19"/>
  <c r="F1962" i="19"/>
  <c r="F1963" i="19"/>
  <c r="F1964" i="19"/>
  <c r="F1965" i="19"/>
  <c r="F1966" i="19"/>
  <c r="F1967" i="19"/>
  <c r="F1968" i="19"/>
  <c r="F1969" i="19"/>
  <c r="F1970" i="19"/>
  <c r="F1971" i="19"/>
  <c r="F1972" i="19"/>
  <c r="F1973" i="19"/>
  <c r="F1974" i="19"/>
  <c r="F1975" i="19"/>
  <c r="F1976" i="19"/>
  <c r="F1977" i="19"/>
  <c r="F1978" i="19"/>
  <c r="F1979" i="19"/>
  <c r="F1980" i="19"/>
  <c r="F1981" i="19"/>
  <c r="F1982" i="19"/>
  <c r="F1983" i="19"/>
  <c r="F1984" i="19"/>
  <c r="F1985" i="19"/>
  <c r="F1986" i="19"/>
  <c r="F1987" i="19"/>
  <c r="F1988" i="19"/>
  <c r="F1989" i="19"/>
  <c r="F1990" i="19"/>
  <c r="F1991" i="19"/>
  <c r="F1992" i="19"/>
  <c r="F1993" i="19"/>
  <c r="F1994" i="19"/>
  <c r="F1995" i="19"/>
  <c r="F1996" i="19"/>
  <c r="F1997" i="19"/>
  <c r="F1998" i="19"/>
  <c r="F1999" i="19"/>
  <c r="F2000" i="19"/>
  <c r="F2001" i="19"/>
  <c r="F2002" i="19"/>
  <c r="F2003" i="19"/>
  <c r="F2004" i="19"/>
  <c r="F2005" i="19"/>
  <c r="F2006" i="19"/>
  <c r="F2007" i="19"/>
  <c r="F2008" i="19"/>
  <c r="F2009" i="19"/>
  <c r="F2010" i="19"/>
  <c r="F2011" i="19"/>
  <c r="F2012" i="19"/>
  <c r="F2013" i="19"/>
  <c r="F2014" i="19"/>
  <c r="F2015" i="19"/>
  <c r="F2016" i="19"/>
  <c r="F2017" i="19"/>
  <c r="F2018" i="19"/>
  <c r="F2019" i="19"/>
  <c r="F2020" i="19"/>
  <c r="F2021" i="19"/>
  <c r="F2022" i="19"/>
  <c r="F2023" i="19"/>
  <c r="F2024" i="19"/>
  <c r="F2025" i="19"/>
  <c r="F2026" i="19"/>
  <c r="F2027" i="19"/>
  <c r="F2028" i="19"/>
  <c r="F2029" i="19"/>
  <c r="F2030" i="19"/>
  <c r="F2031" i="19"/>
  <c r="F2032" i="19"/>
  <c r="F2033" i="19"/>
  <c r="F2034" i="19"/>
  <c r="F2035" i="19"/>
  <c r="F2036" i="19"/>
  <c r="F2037" i="19"/>
  <c r="F2038" i="19"/>
  <c r="F2039" i="19"/>
  <c r="F2040" i="19"/>
  <c r="F2041" i="19"/>
  <c r="F2042" i="19"/>
  <c r="F2043" i="19"/>
  <c r="F2044" i="19"/>
  <c r="F2045" i="19"/>
  <c r="F2046" i="19"/>
  <c r="F2047" i="19"/>
  <c r="F2048" i="19"/>
  <c r="F2049" i="19"/>
  <c r="F2050" i="19"/>
  <c r="F2051" i="19"/>
  <c r="F2052" i="19"/>
  <c r="F2053" i="19"/>
  <c r="F2054" i="19"/>
  <c r="F2055" i="19"/>
  <c r="F2056" i="19"/>
  <c r="F2057" i="19"/>
  <c r="F2058" i="19"/>
  <c r="F2059" i="19"/>
  <c r="F2060" i="19"/>
  <c r="F2061" i="19"/>
  <c r="F2062" i="19"/>
  <c r="F2063" i="19"/>
  <c r="F2064" i="19"/>
  <c r="F2065" i="19"/>
  <c r="F2066" i="19"/>
  <c r="F2067" i="19"/>
  <c r="F2068" i="19"/>
  <c r="F2069" i="19"/>
  <c r="F2070" i="19"/>
  <c r="F2071" i="19"/>
  <c r="F2072" i="19"/>
  <c r="F2073" i="19"/>
  <c r="F2074" i="19"/>
  <c r="F2075" i="19"/>
  <c r="F2076" i="19"/>
  <c r="F2077" i="19"/>
  <c r="F2078" i="19"/>
  <c r="F2079" i="19"/>
  <c r="F2080" i="19"/>
  <c r="F2081" i="19"/>
  <c r="F2082" i="19"/>
  <c r="F2083" i="19"/>
  <c r="F2084" i="19"/>
  <c r="F2085" i="19"/>
  <c r="F2086" i="19"/>
  <c r="F2087" i="19"/>
  <c r="F2088" i="19"/>
  <c r="F2089" i="19"/>
  <c r="F2090" i="19"/>
  <c r="F2091" i="19"/>
  <c r="F2092" i="19"/>
  <c r="F2093" i="19"/>
  <c r="F2094" i="19"/>
  <c r="F2095" i="19"/>
  <c r="F2096" i="19"/>
  <c r="F2097" i="19"/>
  <c r="F2098" i="19"/>
  <c r="F2099" i="19"/>
  <c r="F2100" i="19"/>
  <c r="F2101" i="19"/>
  <c r="F2102" i="19"/>
  <c r="F2103" i="19"/>
  <c r="F2104" i="19"/>
  <c r="F2105" i="19"/>
  <c r="F2106" i="19"/>
  <c r="F2107" i="19"/>
  <c r="F2108" i="19"/>
  <c r="F2109" i="19"/>
  <c r="F2110" i="19"/>
  <c r="F2111" i="19"/>
  <c r="F2112" i="19"/>
  <c r="F2113" i="19"/>
  <c r="F2114" i="19"/>
  <c r="F2115" i="19"/>
  <c r="F2116" i="19"/>
  <c r="F2117" i="19"/>
  <c r="F2118" i="19"/>
  <c r="F2119" i="19"/>
  <c r="F2120" i="19"/>
  <c r="F2121" i="19"/>
  <c r="F2122" i="19"/>
  <c r="F2123" i="19"/>
  <c r="F2124" i="19"/>
  <c r="F2125" i="19"/>
  <c r="F2126" i="19"/>
  <c r="F2127" i="19"/>
  <c r="F2128" i="19"/>
  <c r="F2129" i="19"/>
  <c r="F2130" i="19"/>
  <c r="F2131" i="19"/>
  <c r="F2132" i="19"/>
  <c r="F2133" i="19"/>
  <c r="F2134" i="19"/>
  <c r="F2135" i="19"/>
  <c r="F2136" i="19"/>
  <c r="F2137" i="19"/>
  <c r="F2138" i="19"/>
  <c r="F2139" i="19"/>
  <c r="F2140" i="19"/>
  <c r="F2141" i="19"/>
  <c r="F2142" i="19"/>
  <c r="F2143" i="19"/>
  <c r="F2144" i="19"/>
  <c r="F2145" i="19"/>
  <c r="F2146" i="19"/>
  <c r="F2147" i="19"/>
  <c r="F2148" i="19"/>
  <c r="F2149" i="19"/>
  <c r="F2150" i="19"/>
  <c r="F2151" i="19"/>
  <c r="F2152" i="19"/>
  <c r="F2153" i="19"/>
  <c r="F2154" i="19"/>
  <c r="F2155" i="19"/>
  <c r="F2156" i="19"/>
  <c r="F2157" i="19"/>
  <c r="F2158" i="19"/>
  <c r="F2159" i="19"/>
  <c r="F2160" i="19"/>
  <c r="F2161" i="19"/>
  <c r="F2162" i="19"/>
  <c r="F2163" i="19"/>
  <c r="F2164" i="19"/>
  <c r="F2165" i="19"/>
  <c r="F2166" i="19"/>
  <c r="F2167" i="19"/>
  <c r="F2168" i="19"/>
  <c r="F2169" i="19"/>
  <c r="F2170" i="19"/>
  <c r="F2171" i="19"/>
  <c r="F2172" i="19"/>
  <c r="F2173" i="19"/>
  <c r="F2174" i="19"/>
  <c r="F2175" i="19"/>
  <c r="F2176" i="19"/>
  <c r="F2177" i="19"/>
  <c r="F2178" i="19"/>
  <c r="F2179" i="19"/>
  <c r="F2180" i="19"/>
  <c r="F2181" i="19"/>
  <c r="F2182" i="19"/>
  <c r="F2183" i="19"/>
  <c r="F2184" i="19"/>
  <c r="F2185" i="19"/>
  <c r="F2186" i="19"/>
  <c r="F2187" i="19"/>
  <c r="F2188" i="19"/>
  <c r="F2189" i="19"/>
  <c r="F2190" i="19"/>
  <c r="F2191" i="19"/>
  <c r="F2192" i="19"/>
  <c r="F2193" i="19"/>
  <c r="F2194" i="19"/>
  <c r="F2195" i="19"/>
  <c r="F2196" i="19"/>
  <c r="F2197" i="19"/>
  <c r="F2198" i="19"/>
  <c r="F2199" i="19"/>
  <c r="F2200" i="19"/>
  <c r="F2201" i="19"/>
  <c r="F2202" i="19"/>
  <c r="F2203" i="19"/>
  <c r="F2204" i="19"/>
  <c r="F2205" i="19"/>
  <c r="F2206" i="19"/>
  <c r="F2207" i="19"/>
  <c r="F2208" i="19"/>
  <c r="F2209" i="19"/>
  <c r="F2210" i="19"/>
  <c r="F2211" i="19"/>
  <c r="F2212" i="19"/>
  <c r="F2213" i="19"/>
  <c r="F2214" i="19"/>
  <c r="F2215" i="19"/>
  <c r="F2216" i="19"/>
  <c r="F2217" i="19"/>
  <c r="F2218" i="19"/>
  <c r="F2219" i="19"/>
  <c r="F2220" i="19"/>
  <c r="L2220" i="19" s="1"/>
  <c r="F2221" i="19"/>
  <c r="F2222" i="19"/>
  <c r="F2223" i="19"/>
  <c r="F2224" i="19"/>
  <c r="F2225" i="19"/>
  <c r="F2226" i="19"/>
  <c r="F2227" i="19"/>
  <c r="F2228" i="19"/>
  <c r="F2229" i="19"/>
  <c r="F2230" i="19"/>
  <c r="F2231" i="19"/>
  <c r="F2232" i="19"/>
  <c r="F2233" i="19"/>
  <c r="F2234" i="19"/>
  <c r="F2235" i="19"/>
  <c r="F2236" i="19"/>
  <c r="F2237" i="19"/>
  <c r="F2238" i="19"/>
  <c r="F2239" i="19"/>
  <c r="F2240" i="19"/>
  <c r="F2241" i="19"/>
  <c r="F2242" i="19"/>
  <c r="F2243" i="19"/>
  <c r="F2244" i="19"/>
  <c r="F2245" i="19"/>
  <c r="F2246" i="19"/>
  <c r="F2247" i="19"/>
  <c r="F2248" i="19"/>
  <c r="F2249" i="19"/>
  <c r="F2250" i="19"/>
  <c r="F2251" i="19"/>
  <c r="F2252" i="19"/>
  <c r="F2253" i="19"/>
  <c r="F2254" i="19"/>
  <c r="F2255" i="19"/>
  <c r="F2256" i="19"/>
  <c r="F2257" i="19"/>
  <c r="F2258" i="19"/>
  <c r="F2259" i="19"/>
  <c r="F2260" i="19"/>
  <c r="F2261" i="19"/>
  <c r="F2262" i="19"/>
  <c r="F2263" i="19"/>
  <c r="F2264" i="19"/>
  <c r="F2265" i="19"/>
  <c r="F2266" i="19"/>
  <c r="F2267" i="19"/>
  <c r="F2268" i="19"/>
  <c r="F2269" i="19"/>
  <c r="F2270" i="19"/>
  <c r="F2271" i="19"/>
  <c r="F2272" i="19"/>
  <c r="F2273" i="19"/>
  <c r="F2274" i="19"/>
  <c r="F2275" i="19"/>
  <c r="F2276" i="19"/>
  <c r="F2277" i="19"/>
  <c r="F2278" i="19"/>
  <c r="F2279" i="19"/>
  <c r="F2280" i="19"/>
  <c r="F2281" i="19"/>
  <c r="F2282" i="19"/>
  <c r="F2283" i="19"/>
  <c r="F2284" i="19"/>
  <c r="F2285" i="19"/>
  <c r="F2286" i="19"/>
  <c r="F2287" i="19"/>
  <c r="F2288" i="19"/>
  <c r="F2289" i="19"/>
  <c r="F2290" i="19"/>
  <c r="F2291" i="19"/>
  <c r="F2292" i="19"/>
  <c r="F2293" i="19"/>
  <c r="F2294" i="19"/>
  <c r="F2295" i="19"/>
  <c r="F2296" i="19"/>
  <c r="F2297" i="19"/>
  <c r="F2298" i="19"/>
  <c r="F2299" i="19"/>
  <c r="F2300" i="19"/>
  <c r="F2301" i="19"/>
  <c r="F2302" i="19"/>
  <c r="F2303" i="19"/>
  <c r="F2304" i="19"/>
  <c r="F2305" i="19"/>
  <c r="F2306" i="19"/>
  <c r="F2307" i="19"/>
  <c r="F2308" i="19"/>
  <c r="F2309" i="19"/>
  <c r="F2310" i="19"/>
  <c r="F2311" i="19"/>
  <c r="F2312" i="19"/>
  <c r="F2313" i="19"/>
  <c r="F2314" i="19"/>
  <c r="F2315" i="19"/>
  <c r="F2316" i="19"/>
  <c r="F2317" i="19"/>
  <c r="F2318" i="19"/>
  <c r="F2319" i="19"/>
  <c r="F2320" i="19"/>
  <c r="F2321" i="19"/>
  <c r="F2322" i="19"/>
  <c r="F2323" i="19"/>
  <c r="F2324" i="19"/>
  <c r="F2325" i="19"/>
  <c r="F2326" i="19"/>
  <c r="F2327" i="19"/>
  <c r="F2328" i="19"/>
  <c r="F2329" i="19"/>
  <c r="F2330" i="19"/>
  <c r="F2331" i="19"/>
  <c r="F2332" i="19"/>
  <c r="F2333" i="19"/>
  <c r="F2334" i="19"/>
  <c r="F2335" i="19"/>
  <c r="F2336" i="19"/>
  <c r="F2337" i="19"/>
  <c r="F2338" i="19"/>
  <c r="F2339" i="19"/>
  <c r="F2340" i="19"/>
  <c r="F2341" i="19"/>
  <c r="F2342" i="19"/>
  <c r="F2343" i="19"/>
  <c r="F2344" i="19"/>
  <c r="F2345" i="19"/>
  <c r="F2346" i="19"/>
  <c r="F2347" i="19"/>
  <c r="F2348" i="19"/>
  <c r="F2349" i="19"/>
  <c r="F2350" i="19"/>
  <c r="F2351" i="19"/>
  <c r="F2352" i="19"/>
  <c r="F2353" i="19"/>
  <c r="F2354" i="19"/>
  <c r="F2355" i="19"/>
  <c r="F2356" i="19"/>
  <c r="F2357" i="19"/>
  <c r="F2358" i="19"/>
  <c r="F2359" i="19"/>
  <c r="F2360" i="19"/>
  <c r="F2361" i="19"/>
  <c r="F2362" i="19"/>
  <c r="F2363" i="19"/>
  <c r="F2364" i="19"/>
  <c r="F2365" i="19"/>
  <c r="F2366" i="19"/>
  <c r="F2367" i="19"/>
  <c r="F2368" i="19"/>
  <c r="F2369" i="19"/>
  <c r="F2370" i="19"/>
  <c r="F2371" i="19"/>
  <c r="F2372" i="19"/>
  <c r="F2373" i="19"/>
  <c r="F2374" i="19"/>
  <c r="F2375" i="19"/>
  <c r="F2376" i="19"/>
  <c r="F2377" i="19"/>
  <c r="F2378" i="19"/>
  <c r="F2379" i="19"/>
  <c r="F2380" i="19"/>
  <c r="F2381" i="19"/>
  <c r="F2382" i="19"/>
  <c r="F2383" i="19"/>
  <c r="F2384" i="19"/>
  <c r="F2385" i="19"/>
  <c r="F2386" i="19"/>
  <c r="F2387" i="19"/>
  <c r="F2388" i="19"/>
  <c r="F2389" i="19"/>
  <c r="F2390" i="19"/>
  <c r="F2391" i="19"/>
  <c r="F2392" i="19"/>
  <c r="F2393" i="19"/>
  <c r="F2394" i="19"/>
  <c r="F2395" i="19"/>
  <c r="F2396" i="19"/>
  <c r="F2397" i="19"/>
  <c r="F2398" i="19"/>
  <c r="F2399" i="19"/>
  <c r="F2400" i="19"/>
  <c r="F2401" i="19"/>
  <c r="F2402" i="19"/>
  <c r="F2403" i="19"/>
  <c r="F2404" i="19"/>
  <c r="F2405" i="19"/>
  <c r="F2406" i="19"/>
  <c r="L2406" i="19" s="1"/>
  <c r="F2407" i="19"/>
  <c r="F2408" i="19"/>
  <c r="F2409" i="19"/>
  <c r="F2410" i="19"/>
  <c r="F2411" i="19"/>
  <c r="F2412" i="19"/>
  <c r="F2413" i="19"/>
  <c r="F2414" i="19"/>
  <c r="F2415" i="19"/>
  <c r="F2416" i="19"/>
  <c r="F2417" i="19"/>
  <c r="F2418" i="19"/>
  <c r="F2419" i="19"/>
  <c r="F2420" i="19"/>
  <c r="F2421" i="19"/>
  <c r="F2422" i="19"/>
  <c r="F2423" i="19"/>
  <c r="F2424" i="19"/>
  <c r="F2425" i="19"/>
  <c r="F2426" i="19"/>
  <c r="F2427" i="19"/>
  <c r="F2428" i="19"/>
  <c r="F2429" i="19"/>
  <c r="F2430" i="19"/>
  <c r="F2431" i="19"/>
  <c r="F2432" i="19"/>
  <c r="F2433" i="19"/>
  <c r="F2434" i="19"/>
  <c r="F2435" i="19"/>
  <c r="F2436" i="19"/>
  <c r="F2437" i="19"/>
  <c r="F2438" i="19"/>
  <c r="F2439" i="19"/>
  <c r="F2440" i="19"/>
  <c r="F2441" i="19"/>
  <c r="F2442" i="19"/>
  <c r="F2443" i="19"/>
  <c r="F2444" i="19"/>
  <c r="F2445" i="19"/>
  <c r="F2446" i="19"/>
  <c r="F2447" i="19"/>
  <c r="F2448" i="19"/>
  <c r="F2449" i="19"/>
  <c r="F2450" i="19"/>
  <c r="F2451" i="19"/>
  <c r="F2452" i="19"/>
  <c r="F2453" i="19"/>
  <c r="F2454" i="19"/>
  <c r="F2455" i="19"/>
  <c r="F2456" i="19"/>
  <c r="F2457" i="19"/>
  <c r="F2458" i="19"/>
  <c r="F2459" i="19"/>
  <c r="F2460" i="19"/>
  <c r="F2461" i="19"/>
  <c r="F2462" i="19"/>
  <c r="F2463" i="19"/>
  <c r="F2464" i="19"/>
  <c r="F2465" i="19"/>
  <c r="F2466" i="19"/>
  <c r="F2467" i="19"/>
  <c r="F2468" i="19"/>
  <c r="F2469" i="19"/>
  <c r="F2470" i="19"/>
  <c r="F2471" i="19"/>
  <c r="F2472" i="19"/>
  <c r="F2473" i="19"/>
  <c r="F2474" i="19"/>
  <c r="F2475" i="19"/>
  <c r="F2476" i="19"/>
  <c r="F2477" i="19"/>
  <c r="F2478" i="19"/>
  <c r="F2479" i="19"/>
  <c r="F2480" i="19"/>
  <c r="F2481" i="19"/>
  <c r="F2482" i="19"/>
  <c r="F2483" i="19"/>
  <c r="F2484" i="19"/>
  <c r="F2485" i="19"/>
  <c r="F2486" i="19"/>
  <c r="F2487" i="19"/>
  <c r="F2488" i="19"/>
  <c r="F2489" i="19"/>
  <c r="F2490" i="19"/>
  <c r="F2491" i="19"/>
  <c r="F2492" i="19"/>
  <c r="F2493" i="19"/>
  <c r="F2494" i="19"/>
  <c r="F2495" i="19"/>
  <c r="F2496" i="19"/>
  <c r="F2497" i="19"/>
  <c r="F2498" i="19"/>
  <c r="F2499" i="19"/>
  <c r="F2500" i="19"/>
  <c r="F2501" i="19"/>
  <c r="F2502" i="19"/>
  <c r="F2503" i="19"/>
  <c r="F2504" i="19"/>
  <c r="F2505" i="19"/>
  <c r="F2506" i="19"/>
  <c r="F2507" i="19"/>
  <c r="F2508" i="19"/>
  <c r="F2509" i="19"/>
  <c r="F2510" i="19"/>
  <c r="F2511" i="19"/>
  <c r="F2512" i="19"/>
  <c r="F2513" i="19"/>
  <c r="F2514" i="19"/>
  <c r="F2515" i="19"/>
  <c r="F2516" i="19"/>
  <c r="F2517" i="19"/>
  <c r="F2518" i="19"/>
  <c r="F2519" i="19"/>
  <c r="F2520" i="19"/>
  <c r="F2521" i="19"/>
  <c r="F2522" i="19"/>
  <c r="F2523" i="19"/>
  <c r="F2524" i="19"/>
  <c r="F2525" i="19"/>
  <c r="F2526" i="19"/>
  <c r="F2527" i="19"/>
  <c r="F2528" i="19"/>
  <c r="F2529" i="19"/>
  <c r="F2530" i="19"/>
  <c r="F2531" i="19"/>
  <c r="F2532" i="19"/>
  <c r="F2533" i="19"/>
  <c r="F2534" i="19"/>
  <c r="F2535" i="19"/>
  <c r="F2536" i="19"/>
  <c r="F2537" i="19"/>
  <c r="F2538" i="19"/>
  <c r="F2539" i="19"/>
  <c r="F2540" i="19"/>
  <c r="F2541" i="19"/>
  <c r="F2542" i="19"/>
  <c r="F2543" i="19"/>
  <c r="F2544" i="19"/>
  <c r="F2545" i="19"/>
  <c r="F2546" i="19"/>
  <c r="F2547" i="19"/>
  <c r="F2548" i="19"/>
  <c r="F2549" i="19"/>
  <c r="F2550" i="19"/>
  <c r="F2551" i="19"/>
  <c r="F2552" i="19"/>
  <c r="F2553" i="19"/>
  <c r="F2554" i="19"/>
  <c r="F2555" i="19"/>
  <c r="F2556" i="19"/>
  <c r="F2557" i="19"/>
  <c r="F2558" i="19"/>
  <c r="F2559" i="19"/>
  <c r="F2560" i="19"/>
  <c r="F2561" i="19"/>
  <c r="F2562" i="19"/>
  <c r="F2563" i="19"/>
  <c r="F2564" i="19"/>
  <c r="F2565" i="19"/>
  <c r="F2566" i="19"/>
  <c r="F2567" i="19"/>
  <c r="F2568" i="19"/>
  <c r="F2569" i="19"/>
  <c r="F2570" i="19"/>
  <c r="F2571" i="19"/>
  <c r="F2572" i="19"/>
  <c r="F2573" i="19"/>
  <c r="F2574" i="19"/>
  <c r="F2575" i="19"/>
  <c r="F2576" i="19"/>
  <c r="F2577" i="19"/>
  <c r="F2578" i="19"/>
  <c r="F2579" i="19"/>
  <c r="F2580" i="19"/>
  <c r="F2581" i="19"/>
  <c r="F2582" i="19"/>
  <c r="F2583" i="19"/>
  <c r="F2584" i="19"/>
  <c r="F2585" i="19"/>
  <c r="F2586" i="19"/>
  <c r="F2587" i="19"/>
  <c r="F2588" i="19"/>
  <c r="F2589" i="19"/>
  <c r="F2590" i="19"/>
  <c r="F2591" i="19"/>
  <c r="F2592" i="19"/>
  <c r="F2593" i="19"/>
  <c r="F2594" i="19"/>
  <c r="F2595" i="19"/>
  <c r="F2596" i="19"/>
  <c r="F2597" i="19"/>
  <c r="F2598" i="19"/>
  <c r="F2599" i="19"/>
  <c r="F2600" i="19"/>
  <c r="F2601" i="19"/>
  <c r="F2602" i="19"/>
  <c r="F2603" i="19"/>
  <c r="F2604" i="19"/>
  <c r="F2605" i="19"/>
  <c r="F2606" i="19"/>
  <c r="F2607" i="19"/>
  <c r="F2608" i="19"/>
  <c r="F2609" i="19"/>
  <c r="F2610" i="19"/>
  <c r="F2611" i="19"/>
  <c r="F2612" i="19"/>
  <c r="F2613" i="19"/>
  <c r="F2614" i="19"/>
  <c r="F2615" i="19"/>
  <c r="F2616" i="19"/>
  <c r="F2617" i="19"/>
  <c r="F2618" i="19"/>
  <c r="F2619" i="19"/>
  <c r="F2620" i="19"/>
  <c r="F2621" i="19"/>
  <c r="F2622" i="19"/>
  <c r="F2623" i="19"/>
  <c r="F2624" i="19"/>
  <c r="F2625" i="19"/>
  <c r="F2626" i="19"/>
  <c r="F2627" i="19"/>
  <c r="F2628" i="19"/>
  <c r="F2629" i="19"/>
  <c r="F2630" i="19"/>
  <c r="F2631" i="19"/>
  <c r="F2632" i="19"/>
  <c r="F2633" i="19"/>
  <c r="F2634" i="19"/>
  <c r="F2635" i="19"/>
  <c r="F2636" i="19"/>
  <c r="F2637" i="19"/>
  <c r="F2638" i="19"/>
  <c r="F2639" i="19"/>
  <c r="F2640" i="19"/>
  <c r="F2641" i="19"/>
  <c r="F2642" i="19"/>
  <c r="F2643" i="19"/>
  <c r="F2644" i="19"/>
  <c r="F2645" i="19"/>
  <c r="F2646" i="19"/>
  <c r="F2647" i="19"/>
  <c r="F2648" i="19"/>
  <c r="F2649" i="19"/>
  <c r="F2650" i="19"/>
  <c r="F2651" i="19"/>
  <c r="F2652" i="19"/>
  <c r="F2653" i="19"/>
  <c r="F2654" i="19"/>
  <c r="F2655" i="19"/>
  <c r="F2656" i="19"/>
  <c r="F2657" i="19"/>
  <c r="F2658" i="19"/>
  <c r="F2659" i="19"/>
  <c r="F2660" i="19"/>
  <c r="F2661" i="19"/>
  <c r="F2662" i="19"/>
  <c r="F2663" i="19"/>
  <c r="F2664" i="19"/>
  <c r="F2665" i="19"/>
  <c r="F2666" i="19"/>
  <c r="F2667" i="19"/>
  <c r="F2668" i="19"/>
  <c r="F2669" i="19"/>
  <c r="F2670" i="19"/>
  <c r="F2671" i="19"/>
  <c r="F2672" i="19"/>
  <c r="F2673" i="19"/>
  <c r="F2674" i="19"/>
  <c r="F2675" i="19"/>
  <c r="F2676" i="19"/>
  <c r="F2677" i="19"/>
  <c r="F2678" i="19"/>
  <c r="F2679" i="19"/>
  <c r="F2680" i="19"/>
  <c r="F2681" i="19"/>
  <c r="F2682" i="19"/>
  <c r="F2683" i="19"/>
  <c r="F2684" i="19"/>
  <c r="F2685" i="19"/>
  <c r="F2686" i="19"/>
  <c r="F2687" i="19"/>
  <c r="F2688" i="19"/>
  <c r="F2689" i="19"/>
  <c r="F2690" i="19"/>
  <c r="F2691" i="19"/>
  <c r="F2692" i="19"/>
  <c r="F2693" i="19"/>
  <c r="F2694" i="19"/>
  <c r="F2695" i="19"/>
  <c r="F2696" i="19"/>
  <c r="F2697" i="19"/>
  <c r="F2698" i="19"/>
  <c r="F2699" i="19"/>
  <c r="F2700" i="19"/>
  <c r="F2701" i="19"/>
  <c r="F2702" i="19"/>
  <c r="F2703" i="19"/>
  <c r="F2704" i="19"/>
  <c r="F2705" i="19"/>
  <c r="F2706" i="19"/>
  <c r="F2707" i="19"/>
  <c r="F2708" i="19"/>
  <c r="F2709" i="19"/>
  <c r="F2710" i="19"/>
  <c r="F2711" i="19"/>
  <c r="F2712" i="19"/>
  <c r="F2713" i="19"/>
  <c r="F2714" i="19"/>
  <c r="F2715" i="19"/>
  <c r="F2716" i="19"/>
  <c r="F2717" i="19"/>
  <c r="F2718" i="19"/>
  <c r="F2719" i="19"/>
  <c r="F2720" i="19"/>
  <c r="F2721" i="19"/>
  <c r="F2722" i="19"/>
  <c r="F2723" i="19"/>
  <c r="F2724" i="19"/>
  <c r="F2725" i="19"/>
  <c r="F2726" i="19"/>
  <c r="F2727" i="19"/>
  <c r="F2728" i="19"/>
  <c r="F2729" i="19"/>
  <c r="F2730" i="19"/>
  <c r="F2731" i="19"/>
  <c r="F2732" i="19"/>
  <c r="F2733" i="19"/>
  <c r="F2734" i="19"/>
  <c r="F2735" i="19"/>
  <c r="F2736" i="19"/>
  <c r="F2737" i="19"/>
  <c r="F2738" i="19"/>
  <c r="F2739" i="19"/>
  <c r="F2740" i="19"/>
  <c r="F2741" i="19"/>
  <c r="F2742" i="19"/>
  <c r="F2743" i="19"/>
  <c r="F2744" i="19"/>
  <c r="F2745" i="19"/>
  <c r="F2746" i="19"/>
  <c r="F2747" i="19"/>
  <c r="F2748" i="19"/>
  <c r="F2749" i="19"/>
  <c r="F2750" i="19"/>
  <c r="F2751" i="19"/>
  <c r="F2752" i="19"/>
  <c r="F2753" i="19"/>
  <c r="F2754" i="19"/>
  <c r="F2755" i="19"/>
  <c r="F2756" i="19"/>
  <c r="F2757" i="19"/>
  <c r="F2758" i="19"/>
  <c r="F2759" i="19"/>
  <c r="F2760" i="19"/>
  <c r="F2761" i="19"/>
  <c r="F2762" i="19"/>
  <c r="F2763" i="19"/>
  <c r="F2764" i="19"/>
  <c r="F2765" i="19"/>
  <c r="F2766" i="19"/>
  <c r="F2767" i="19"/>
  <c r="F2768" i="19"/>
  <c r="F2769" i="19"/>
  <c r="F2770" i="19"/>
  <c r="F2771" i="19"/>
  <c r="F2772" i="19"/>
  <c r="F2773" i="19"/>
  <c r="F2774" i="19"/>
  <c r="F2775" i="19"/>
  <c r="F2776" i="19"/>
  <c r="F2777" i="19"/>
  <c r="F2778" i="19"/>
  <c r="F2779" i="19"/>
  <c r="F2780" i="19"/>
  <c r="F2781" i="19"/>
  <c r="F2782" i="19"/>
  <c r="F2783" i="19"/>
  <c r="F2784" i="19"/>
  <c r="F2785" i="19"/>
  <c r="F2786" i="19"/>
  <c r="F2787" i="19"/>
  <c r="F2788" i="19"/>
  <c r="F2789" i="19"/>
  <c r="F2790" i="19"/>
  <c r="F2791" i="19"/>
  <c r="F2792" i="19"/>
  <c r="F2793" i="19"/>
  <c r="F2794" i="19"/>
  <c r="F2795" i="19"/>
  <c r="F2796" i="19"/>
  <c r="F2797" i="19"/>
  <c r="F2798" i="19"/>
  <c r="F2799" i="19"/>
  <c r="F2800" i="19"/>
  <c r="F2801" i="19"/>
  <c r="F2802" i="19"/>
  <c r="F2803" i="19"/>
  <c r="F2804" i="19"/>
  <c r="F2805" i="19"/>
  <c r="F2806" i="19"/>
  <c r="F2807" i="19"/>
  <c r="F2808" i="19"/>
  <c r="F2809" i="19"/>
  <c r="F2810" i="19"/>
  <c r="F2811" i="19"/>
  <c r="F2812" i="19"/>
  <c r="F2813" i="19"/>
  <c r="F2814" i="19"/>
  <c r="F2815" i="19"/>
  <c r="F2816" i="19"/>
  <c r="F2817" i="19"/>
  <c r="F2818" i="19"/>
  <c r="F2819" i="19"/>
  <c r="G2" i="18"/>
  <c r="G3" i="18"/>
  <c r="G4" i="18"/>
  <c r="G5" i="18"/>
  <c r="G6"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34" i="18"/>
  <c r="G35" i="18"/>
  <c r="G36" i="18"/>
  <c r="G37" i="18"/>
  <c r="G38" i="18"/>
  <c r="G39" i="18"/>
  <c r="G40" i="18"/>
  <c r="G41" i="18"/>
  <c r="G42" i="18"/>
  <c r="G43" i="18"/>
  <c r="G44" i="18"/>
  <c r="G45" i="18"/>
  <c r="G46" i="18"/>
  <c r="G47" i="18"/>
  <c r="G48" i="18"/>
  <c r="G49" i="18"/>
  <c r="G50" i="18"/>
  <c r="G51" i="18"/>
  <c r="G52" i="18"/>
  <c r="G53" i="18"/>
  <c r="G54" i="18"/>
  <c r="G55" i="18"/>
  <c r="G56" i="18"/>
  <c r="G57" i="18"/>
  <c r="G58" i="18"/>
  <c r="G59" i="18"/>
  <c r="G60" i="18"/>
  <c r="G61" i="18"/>
  <c r="G62" i="18"/>
  <c r="G63" i="18"/>
  <c r="G64" i="18"/>
  <c r="G65" i="18"/>
  <c r="G66" i="18"/>
  <c r="G67" i="18"/>
  <c r="G68" i="18"/>
  <c r="G69" i="18"/>
  <c r="G70" i="18"/>
  <c r="G71" i="18"/>
  <c r="G72" i="18"/>
  <c r="G73" i="18"/>
  <c r="G74" i="18"/>
  <c r="G75" i="18"/>
  <c r="G76" i="18"/>
  <c r="G77" i="18"/>
  <c r="G78" i="18"/>
  <c r="G79" i="18"/>
  <c r="G80" i="18"/>
  <c r="G81" i="18"/>
  <c r="G82" i="18"/>
  <c r="G83" i="18"/>
  <c r="G84" i="18"/>
  <c r="G85" i="18"/>
  <c r="G86" i="18"/>
  <c r="G87" i="18"/>
  <c r="G88" i="18"/>
  <c r="G89" i="18"/>
  <c r="G90" i="18"/>
  <c r="G91" i="18"/>
  <c r="G92" i="18"/>
  <c r="G93" i="18"/>
  <c r="G94" i="18"/>
  <c r="G95" i="18"/>
  <c r="G96" i="18"/>
  <c r="G97" i="18"/>
  <c r="G98" i="18"/>
  <c r="G99" i="18"/>
  <c r="G100" i="18"/>
  <c r="G101" i="18"/>
  <c r="G102" i="18"/>
  <c r="G103" i="18"/>
  <c r="G104" i="18"/>
  <c r="G105" i="18"/>
  <c r="G106" i="18"/>
  <c r="G107" i="18"/>
  <c r="G108" i="18"/>
  <c r="G109" i="18"/>
  <c r="G110" i="18"/>
  <c r="G111" i="18"/>
  <c r="G112" i="18"/>
  <c r="G113" i="18"/>
  <c r="G114" i="18"/>
  <c r="G115" i="18"/>
  <c r="G116" i="18"/>
  <c r="G117" i="18"/>
  <c r="G118" i="18"/>
  <c r="G119" i="18"/>
  <c r="G120" i="18"/>
  <c r="G121" i="18"/>
  <c r="G122" i="18"/>
  <c r="G123" i="18"/>
  <c r="G124" i="18"/>
  <c r="G125" i="18"/>
  <c r="G126" i="18"/>
  <c r="G127" i="18"/>
  <c r="G128" i="18"/>
  <c r="G129" i="18"/>
  <c r="G130" i="18"/>
  <c r="G131" i="18"/>
  <c r="G132" i="18"/>
  <c r="G133" i="18"/>
  <c r="G134" i="18"/>
  <c r="G135" i="18"/>
  <c r="G136" i="18"/>
  <c r="G137" i="18"/>
  <c r="G138" i="18"/>
  <c r="G139" i="18"/>
  <c r="G140" i="18"/>
  <c r="G141" i="18"/>
  <c r="G142" i="18"/>
  <c r="G143" i="18"/>
  <c r="G144" i="18"/>
  <c r="G145" i="18"/>
  <c r="G146" i="18"/>
  <c r="G147" i="18"/>
  <c r="G148" i="18"/>
  <c r="G149" i="18"/>
  <c r="G150" i="18"/>
  <c r="G151" i="18"/>
  <c r="G152" i="18"/>
  <c r="G153" i="18"/>
  <c r="G154" i="18"/>
  <c r="G155" i="18"/>
  <c r="G156" i="18"/>
  <c r="G157" i="18"/>
  <c r="G158" i="18"/>
  <c r="G159" i="18"/>
  <c r="G160" i="18"/>
  <c r="G161" i="18"/>
  <c r="G162" i="18"/>
  <c r="G163" i="18"/>
  <c r="G164" i="18"/>
  <c r="G165" i="18"/>
  <c r="G166" i="18"/>
  <c r="G167" i="18"/>
  <c r="G168" i="18"/>
  <c r="G169" i="18"/>
  <c r="G170" i="18"/>
  <c r="G171" i="18"/>
  <c r="G172" i="18"/>
  <c r="G173" i="18"/>
  <c r="G174" i="18"/>
  <c r="G175" i="18"/>
  <c r="G176" i="18"/>
  <c r="G177" i="18"/>
  <c r="G178" i="18"/>
  <c r="G179" i="18"/>
  <c r="G180" i="18"/>
  <c r="G181" i="18"/>
  <c r="G182" i="18"/>
  <c r="G183" i="18"/>
  <c r="G184" i="18"/>
  <c r="G185" i="18"/>
  <c r="G186" i="18"/>
  <c r="G187" i="18"/>
  <c r="G188" i="18"/>
  <c r="G189" i="18"/>
  <c r="G190" i="18"/>
  <c r="G191" i="18"/>
  <c r="G192" i="18"/>
  <c r="G193" i="18"/>
  <c r="G194" i="18"/>
  <c r="G195" i="18"/>
  <c r="G196" i="18"/>
  <c r="G197" i="18"/>
  <c r="G198" i="18"/>
  <c r="G199" i="18"/>
  <c r="G200" i="18"/>
  <c r="G201" i="18"/>
  <c r="G202" i="18"/>
  <c r="G203" i="18"/>
  <c r="G204" i="18"/>
  <c r="G205" i="18"/>
  <c r="G206" i="18"/>
  <c r="G207" i="18"/>
  <c r="G208" i="18"/>
  <c r="G209" i="18"/>
  <c r="G210" i="18"/>
  <c r="G211" i="18"/>
  <c r="G212" i="18"/>
  <c r="G213" i="18"/>
  <c r="G214" i="18"/>
  <c r="G215" i="18"/>
  <c r="G216" i="18"/>
  <c r="G217" i="18"/>
  <c r="G218" i="18"/>
  <c r="G219" i="18"/>
  <c r="G220" i="18"/>
  <c r="G221" i="18"/>
  <c r="G222" i="18"/>
  <c r="G223" i="18"/>
  <c r="G224" i="18"/>
  <c r="G225" i="18"/>
  <c r="G226" i="18"/>
  <c r="G227" i="18"/>
  <c r="G228" i="18"/>
  <c r="G229" i="18"/>
  <c r="G230" i="18"/>
  <c r="G231" i="18"/>
  <c r="G232" i="18"/>
  <c r="G233" i="18"/>
  <c r="G234" i="18"/>
  <c r="G235" i="18"/>
  <c r="G236" i="18"/>
  <c r="G237" i="18"/>
  <c r="G238" i="18"/>
  <c r="G239" i="18"/>
  <c r="G240" i="18"/>
  <c r="G241" i="18"/>
  <c r="G242" i="18"/>
  <c r="G243" i="18"/>
  <c r="G244" i="18"/>
  <c r="G245" i="18"/>
  <c r="G246" i="18"/>
  <c r="G247" i="18"/>
  <c r="G248" i="18"/>
  <c r="G249" i="18"/>
  <c r="G250" i="18"/>
  <c r="G251" i="18"/>
  <c r="G252" i="18"/>
  <c r="G253" i="18"/>
  <c r="G254" i="18"/>
  <c r="G255" i="18"/>
  <c r="G256" i="18"/>
  <c r="G257" i="18"/>
  <c r="G258" i="18"/>
  <c r="G259" i="18"/>
  <c r="G260" i="18"/>
  <c r="G261" i="18"/>
  <c r="G262" i="18"/>
  <c r="G263" i="18"/>
  <c r="G264" i="18"/>
  <c r="G265" i="18"/>
  <c r="G266" i="18"/>
  <c r="G267" i="18"/>
  <c r="G268" i="18"/>
  <c r="G269" i="18"/>
  <c r="G270" i="18"/>
  <c r="G271" i="18"/>
  <c r="G272" i="18"/>
  <c r="G273" i="18"/>
  <c r="G274" i="18"/>
  <c r="F2" i="18"/>
  <c r="F3" i="18"/>
  <c r="F4" i="18"/>
  <c r="F5" i="18"/>
  <c r="F6" i="18"/>
  <c r="F7" i="18"/>
  <c r="F8" i="18"/>
  <c r="F9" i="18"/>
  <c r="F10" i="18"/>
  <c r="F11" i="18"/>
  <c r="F12" i="18"/>
  <c r="F13" i="18"/>
  <c r="F14" i="18"/>
  <c r="F15" i="18"/>
  <c r="F16" i="18"/>
  <c r="F17" i="18"/>
  <c r="F18" i="18"/>
  <c r="F19" i="18"/>
  <c r="F20" i="18"/>
  <c r="F21" i="18"/>
  <c r="F22" i="18"/>
  <c r="F23" i="18"/>
  <c r="F24" i="18"/>
  <c r="F25" i="18"/>
  <c r="F26" i="18"/>
  <c r="F27" i="18"/>
  <c r="F28" i="18"/>
  <c r="F29" i="18"/>
  <c r="F30" i="18"/>
  <c r="F31" i="18"/>
  <c r="F32" i="18"/>
  <c r="F33" i="18"/>
  <c r="F34" i="18"/>
  <c r="F35" i="18"/>
  <c r="F36" i="18"/>
  <c r="F37" i="18"/>
  <c r="F38" i="18"/>
  <c r="F39" i="18"/>
  <c r="F40" i="18"/>
  <c r="F41" i="18"/>
  <c r="F42" i="18"/>
  <c r="F43" i="18"/>
  <c r="F44" i="18"/>
  <c r="F45" i="18"/>
  <c r="F46" i="18"/>
  <c r="F47" i="18"/>
  <c r="F48" i="18"/>
  <c r="F49" i="18"/>
  <c r="F50" i="18"/>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77" i="18"/>
  <c r="F78" i="18"/>
  <c r="F79" i="18"/>
  <c r="F80" i="18"/>
  <c r="F81" i="18"/>
  <c r="F82" i="18"/>
  <c r="F83" i="18"/>
  <c r="F84" i="18"/>
  <c r="F85" i="18"/>
  <c r="F86" i="18"/>
  <c r="F87" i="18"/>
  <c r="F88" i="18"/>
  <c r="F89" i="18"/>
  <c r="F90" i="18"/>
  <c r="F91" i="18"/>
  <c r="F92" i="18"/>
  <c r="F93" i="18"/>
  <c r="F94" i="18"/>
  <c r="F95" i="18"/>
  <c r="F96" i="18"/>
  <c r="F97" i="18"/>
  <c r="F98" i="18"/>
  <c r="F99" i="18"/>
  <c r="F100" i="18"/>
  <c r="F101" i="18"/>
  <c r="F102" i="18"/>
  <c r="F103" i="18"/>
  <c r="F104" i="18"/>
  <c r="F105" i="18"/>
  <c r="F106" i="18"/>
  <c r="F107" i="18"/>
  <c r="F108" i="18"/>
  <c r="F109" i="18"/>
  <c r="F110" i="18"/>
  <c r="F111" i="18"/>
  <c r="F112" i="18"/>
  <c r="F113" i="18"/>
  <c r="F114" i="18"/>
  <c r="F115" i="18"/>
  <c r="F116" i="18"/>
  <c r="F117" i="18"/>
  <c r="F118" i="18"/>
  <c r="F119" i="18"/>
  <c r="F120" i="18"/>
  <c r="F121" i="18"/>
  <c r="F122" i="18"/>
  <c r="F123" i="18"/>
  <c r="F124" i="18"/>
  <c r="F125" i="18"/>
  <c r="F126" i="18"/>
  <c r="F127" i="18"/>
  <c r="F128" i="18"/>
  <c r="F129" i="18"/>
  <c r="F130" i="18"/>
  <c r="F131" i="18"/>
  <c r="F132" i="18"/>
  <c r="F133" i="18"/>
  <c r="F134" i="18"/>
  <c r="F135" i="18"/>
  <c r="F136" i="18"/>
  <c r="F137" i="18"/>
  <c r="F138" i="18"/>
  <c r="F139" i="18"/>
  <c r="F140" i="18"/>
  <c r="F141" i="18"/>
  <c r="F142" i="18"/>
  <c r="F143" i="18"/>
  <c r="F144" i="18"/>
  <c r="F145" i="18"/>
  <c r="F146" i="18"/>
  <c r="F147" i="18"/>
  <c r="F148" i="18"/>
  <c r="F149" i="18"/>
  <c r="F150" i="18"/>
  <c r="F151" i="18"/>
  <c r="F152" i="18"/>
  <c r="F153" i="18"/>
  <c r="F154" i="18"/>
  <c r="F155" i="18"/>
  <c r="F156" i="18"/>
  <c r="F157" i="18"/>
  <c r="F158" i="18"/>
  <c r="F159" i="18"/>
  <c r="F160" i="18"/>
  <c r="F161" i="18"/>
  <c r="F162" i="18"/>
  <c r="F163" i="18"/>
  <c r="F164" i="18"/>
  <c r="F165" i="18"/>
  <c r="F166" i="18"/>
  <c r="F167" i="18"/>
  <c r="F168" i="18"/>
  <c r="F169" i="18"/>
  <c r="F170" i="18"/>
  <c r="F171" i="18"/>
  <c r="F172" i="18"/>
  <c r="F173" i="18"/>
  <c r="F174" i="18"/>
  <c r="F175" i="18"/>
  <c r="F176" i="18"/>
  <c r="F177" i="18"/>
  <c r="F178" i="18"/>
  <c r="F179" i="18"/>
  <c r="F180" i="18"/>
  <c r="F181" i="18"/>
  <c r="F182" i="18"/>
  <c r="F183" i="18"/>
  <c r="F184" i="18"/>
  <c r="F185" i="18"/>
  <c r="F186" i="18"/>
  <c r="F187" i="18"/>
  <c r="F188" i="18"/>
  <c r="F189" i="18"/>
  <c r="F190" i="18"/>
  <c r="F191" i="18"/>
  <c r="F192" i="18"/>
  <c r="F193" i="18"/>
  <c r="F194" i="18"/>
  <c r="F195" i="18"/>
  <c r="F196" i="18"/>
  <c r="F197" i="18"/>
  <c r="F198" i="18"/>
  <c r="F199" i="18"/>
  <c r="F200" i="18"/>
  <c r="F201" i="18"/>
  <c r="F202" i="18"/>
  <c r="F203" i="18"/>
  <c r="F204" i="18"/>
  <c r="F205" i="18"/>
  <c r="F206" i="18"/>
  <c r="F207" i="18"/>
  <c r="F208" i="18"/>
  <c r="F209" i="18"/>
  <c r="F210" i="18"/>
  <c r="F211" i="18"/>
  <c r="F212" i="18"/>
  <c r="F213" i="18"/>
  <c r="F214" i="18"/>
  <c r="F215" i="18"/>
  <c r="F216" i="18"/>
  <c r="F217" i="18"/>
  <c r="F218" i="18"/>
  <c r="F219" i="18"/>
  <c r="F220" i="18"/>
  <c r="F221" i="18"/>
  <c r="F222" i="18"/>
  <c r="F223" i="18"/>
  <c r="F224" i="18"/>
  <c r="F225" i="18"/>
  <c r="F226" i="18"/>
  <c r="F227" i="18"/>
  <c r="F228" i="18"/>
  <c r="F229" i="18"/>
  <c r="F230" i="18"/>
  <c r="F231" i="18"/>
  <c r="F232" i="18"/>
  <c r="F233" i="18"/>
  <c r="F234" i="18"/>
  <c r="F235" i="18"/>
  <c r="F236" i="18"/>
  <c r="F237" i="18"/>
  <c r="F238" i="18"/>
  <c r="F239" i="18"/>
  <c r="F240" i="18"/>
  <c r="F241" i="18"/>
  <c r="F242" i="18"/>
  <c r="F243" i="18"/>
  <c r="F244" i="18"/>
  <c r="F245" i="18"/>
  <c r="F246" i="18"/>
  <c r="F247" i="18"/>
  <c r="F248" i="18"/>
  <c r="F249" i="18"/>
  <c r="F250" i="18"/>
  <c r="F251" i="18"/>
  <c r="F252" i="18"/>
  <c r="F253" i="18"/>
  <c r="F254" i="18"/>
  <c r="F255" i="18"/>
  <c r="F256" i="18"/>
  <c r="F257" i="18"/>
  <c r="F258" i="18"/>
  <c r="F259" i="18"/>
  <c r="F260" i="18"/>
  <c r="F261" i="18"/>
  <c r="F262" i="18"/>
  <c r="F263" i="18"/>
  <c r="F264" i="18"/>
  <c r="F265" i="18"/>
  <c r="F266" i="18"/>
  <c r="F267" i="18"/>
  <c r="F268" i="18"/>
  <c r="F269" i="18"/>
  <c r="F270" i="18"/>
  <c r="F271" i="18"/>
  <c r="F272" i="18"/>
  <c r="F273" i="18"/>
  <c r="F274" i="18"/>
  <c r="E2" i="18"/>
  <c r="E3" i="18"/>
  <c r="E4" i="18"/>
  <c r="E5" i="18"/>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35" i="18"/>
  <c r="E36" i="18"/>
  <c r="E37" i="18"/>
  <c r="E38" i="18"/>
  <c r="E39" i="18"/>
  <c r="E40" i="18"/>
  <c r="E41" i="18"/>
  <c r="E42" i="18"/>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70" i="18"/>
  <c r="E71" i="18"/>
  <c r="E72" i="18"/>
  <c r="E73"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Z2" i="11"/>
  <c r="Z3" i="11"/>
  <c r="Z4" i="11"/>
  <c r="Z5" i="11"/>
  <c r="Z6" i="11"/>
  <c r="Z7" i="11"/>
  <c r="Z8" i="11"/>
  <c r="Z9" i="11"/>
  <c r="Z10" i="11"/>
  <c r="Z11" i="11"/>
  <c r="Z12" i="11"/>
  <c r="Z13" i="11"/>
  <c r="Z14" i="11"/>
  <c r="Z15" i="11"/>
  <c r="Z16" i="11"/>
  <c r="Z17" i="11"/>
  <c r="Z18" i="11"/>
  <c r="Z19" i="11"/>
  <c r="Z20" i="11"/>
  <c r="Z21"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7" i="11"/>
  <c r="Z58" i="11"/>
  <c r="Z59" i="11"/>
  <c r="Z60" i="11"/>
  <c r="Z61" i="11"/>
  <c r="Z62" i="11"/>
  <c r="Z63" i="11"/>
  <c r="Z64" i="11"/>
  <c r="Z65" i="11"/>
  <c r="Z66" i="11"/>
  <c r="Z67" i="11"/>
  <c r="Z68" i="11"/>
  <c r="Z69" i="11"/>
  <c r="Z70" i="11"/>
  <c r="Z71" i="11"/>
  <c r="Z72" i="11"/>
  <c r="Z73" i="11"/>
  <c r="Z74" i="11"/>
  <c r="Z75" i="11"/>
  <c r="Z76" i="11"/>
  <c r="Z77" i="11"/>
  <c r="Z78" i="11"/>
  <c r="Z79" i="11"/>
  <c r="Z80" i="11"/>
  <c r="Z81" i="11"/>
  <c r="Z82" i="11"/>
  <c r="Z83" i="11"/>
  <c r="Z84" i="11"/>
  <c r="Z85" i="11"/>
  <c r="Z86" i="11"/>
  <c r="Z87" i="11"/>
  <c r="Z88" i="11"/>
  <c r="Z89" i="11"/>
  <c r="Z90" i="11"/>
  <c r="Z91" i="11"/>
  <c r="Z92" i="11"/>
  <c r="Z93" i="11"/>
  <c r="Z94" i="11"/>
  <c r="Z95" i="11"/>
  <c r="Z96" i="11"/>
  <c r="Z97" i="11"/>
  <c r="Z98" i="11"/>
  <c r="Z99" i="11"/>
  <c r="Z100" i="11"/>
  <c r="Z101" i="11"/>
  <c r="Z102" i="11"/>
  <c r="Z103" i="11"/>
  <c r="Z104" i="11"/>
  <c r="Z105" i="11"/>
  <c r="Z106" i="11"/>
  <c r="Z107" i="11"/>
  <c r="Z108" i="11"/>
  <c r="Z109" i="11"/>
  <c r="Z110" i="11"/>
  <c r="Z111" i="11"/>
  <c r="Z112" i="11"/>
  <c r="Z113" i="11"/>
  <c r="Z114" i="11"/>
  <c r="Z115" i="11"/>
  <c r="Z116" i="11"/>
  <c r="Z117" i="11"/>
  <c r="Z118" i="11"/>
  <c r="Z119" i="11"/>
  <c r="Z120" i="11"/>
  <c r="Z121" i="11"/>
  <c r="Z122" i="11"/>
  <c r="Z123" i="11"/>
  <c r="Z124" i="11"/>
  <c r="Z125" i="11"/>
  <c r="Z126" i="11"/>
  <c r="Z127" i="11"/>
  <c r="Z128" i="11"/>
  <c r="Z129" i="11"/>
  <c r="Z130" i="11"/>
  <c r="Z131" i="11"/>
  <c r="Z132" i="11"/>
  <c r="Z133" i="11"/>
  <c r="Z134" i="11"/>
  <c r="Z135" i="11"/>
  <c r="Z136" i="11"/>
  <c r="Z137" i="11"/>
  <c r="Z138" i="11"/>
  <c r="Z139" i="11"/>
  <c r="Z140" i="11"/>
  <c r="Z141" i="11"/>
  <c r="Z142" i="11"/>
  <c r="Z143" i="11"/>
  <c r="Z144" i="11"/>
  <c r="Z145" i="11"/>
  <c r="Z146" i="11"/>
  <c r="Z147" i="11"/>
  <c r="Z148" i="11"/>
  <c r="Z149" i="11"/>
  <c r="Z150" i="11"/>
  <c r="Z151" i="11"/>
  <c r="Z152" i="11"/>
  <c r="Z153" i="11"/>
  <c r="Z154" i="11"/>
  <c r="Z155" i="11"/>
  <c r="Z156" i="11"/>
  <c r="Z157" i="11"/>
  <c r="Z158" i="11"/>
  <c r="Z159" i="11"/>
  <c r="Z160" i="11"/>
  <c r="Z161" i="11"/>
  <c r="Z162" i="11"/>
  <c r="Z163" i="11"/>
  <c r="Z164" i="11"/>
  <c r="Z165" i="11"/>
  <c r="Z166" i="11"/>
  <c r="Z167" i="11"/>
  <c r="Z168" i="11"/>
  <c r="Z169" i="11"/>
  <c r="Z170" i="11"/>
  <c r="Z171" i="11"/>
  <c r="Z172" i="11"/>
  <c r="Z173" i="11"/>
  <c r="Z174" i="11"/>
  <c r="Z175" i="11"/>
  <c r="Z176" i="11"/>
  <c r="Z177" i="11"/>
  <c r="Z178" i="11"/>
  <c r="Z179" i="11"/>
  <c r="Z180" i="11"/>
  <c r="Z181" i="11"/>
  <c r="Z182" i="11"/>
  <c r="Z183" i="11"/>
  <c r="Z184" i="11"/>
  <c r="Z185" i="11"/>
  <c r="Z186" i="11"/>
  <c r="Z187" i="11"/>
  <c r="Z188" i="11"/>
  <c r="Z189" i="11"/>
  <c r="Z190" i="11"/>
  <c r="Z191" i="11"/>
  <c r="Z192" i="11"/>
  <c r="Z193" i="11"/>
  <c r="Z194" i="11"/>
  <c r="Z195" i="11"/>
  <c r="Z196" i="11"/>
  <c r="Z197" i="11"/>
  <c r="Z198" i="11"/>
  <c r="Z199" i="11"/>
  <c r="Z200" i="11"/>
  <c r="Z201" i="11"/>
  <c r="Z202" i="11"/>
  <c r="Z203" i="11"/>
  <c r="Z204" i="11"/>
  <c r="Z205" i="11"/>
  <c r="Z206" i="11"/>
  <c r="Z207" i="11"/>
  <c r="Z208" i="11"/>
  <c r="Z209" i="11"/>
  <c r="Z210" i="11"/>
  <c r="Z211" i="11"/>
  <c r="Z212" i="11"/>
  <c r="Z213" i="11"/>
  <c r="Z214" i="11"/>
  <c r="Z215" i="11"/>
  <c r="Z216" i="11"/>
  <c r="Z217" i="11"/>
  <c r="Z218" i="11"/>
  <c r="Z219" i="11"/>
  <c r="Z220" i="11"/>
  <c r="Z221" i="11"/>
  <c r="Z222" i="11"/>
  <c r="Z223" i="11"/>
  <c r="Z224" i="11"/>
  <c r="Z225" i="11"/>
  <c r="Z226" i="11"/>
  <c r="Z227" i="11"/>
  <c r="Z228" i="11"/>
  <c r="Z229" i="11"/>
  <c r="Z230" i="11"/>
  <c r="Z231" i="11"/>
  <c r="Z232" i="11"/>
  <c r="Z233" i="11"/>
  <c r="Z234" i="11"/>
  <c r="Z235" i="11"/>
  <c r="Z236" i="11"/>
  <c r="Z237" i="11"/>
  <c r="Z238" i="11"/>
  <c r="Z239" i="11"/>
  <c r="Z240" i="11"/>
  <c r="Z241" i="11"/>
  <c r="Z242" i="11"/>
  <c r="Z243" i="11"/>
  <c r="Z244" i="11"/>
  <c r="Z245" i="11"/>
  <c r="Z246" i="11"/>
  <c r="Z247" i="11"/>
  <c r="Z248" i="11"/>
  <c r="Z249" i="11"/>
  <c r="Z250" i="11"/>
  <c r="Z251" i="11"/>
  <c r="Z252" i="11"/>
  <c r="Z253" i="11"/>
  <c r="Z254" i="11"/>
  <c r="Z255" i="11"/>
  <c r="Z256" i="11"/>
  <c r="Z257" i="11"/>
  <c r="Z258" i="11"/>
  <c r="Z259" i="11"/>
  <c r="Z260" i="11"/>
  <c r="Z261" i="11"/>
  <c r="Z262" i="11"/>
  <c r="Z263" i="11"/>
  <c r="Z264" i="11"/>
  <c r="Z265" i="11"/>
  <c r="Z266" i="11"/>
  <c r="Z267" i="11"/>
  <c r="Z268" i="11"/>
  <c r="Z269" i="11"/>
  <c r="Z270" i="11"/>
  <c r="Z271" i="11"/>
  <c r="Z272" i="11"/>
  <c r="Z273" i="11"/>
  <c r="Z274" i="11"/>
  <c r="Z275" i="11"/>
  <c r="Z276" i="11"/>
  <c r="Z277" i="11"/>
  <c r="Z278" i="11"/>
  <c r="Z279" i="11"/>
  <c r="Z280" i="11"/>
  <c r="Z281" i="11"/>
  <c r="Z282" i="11"/>
  <c r="Z283" i="11"/>
  <c r="Z284" i="11"/>
  <c r="Z285" i="11"/>
  <c r="Z286" i="11"/>
  <c r="Z287" i="11"/>
  <c r="Z288" i="11"/>
  <c r="Z289" i="11"/>
  <c r="Z290" i="11"/>
  <c r="Z291" i="11"/>
  <c r="Z292" i="11"/>
  <c r="Z293" i="11"/>
  <c r="Z294" i="11"/>
  <c r="Z295" i="11"/>
  <c r="Z296" i="11"/>
  <c r="Z297" i="11"/>
  <c r="Z298" i="11"/>
  <c r="Z299" i="11"/>
  <c r="Z300" i="11"/>
  <c r="Z301" i="11"/>
  <c r="Z302" i="11"/>
  <c r="Z303" i="11"/>
  <c r="Z304" i="11"/>
  <c r="Z305" i="11"/>
  <c r="Z306" i="11"/>
  <c r="Z307" i="11"/>
  <c r="Z308" i="11"/>
  <c r="Z309" i="11"/>
  <c r="Z310" i="11"/>
  <c r="Z311" i="11"/>
  <c r="Z312" i="11"/>
  <c r="Z313" i="11"/>
  <c r="Z314" i="11"/>
  <c r="Z315" i="11"/>
  <c r="Z316" i="11"/>
  <c r="Z317" i="11"/>
  <c r="Z318" i="11"/>
  <c r="Z319" i="11"/>
  <c r="Z320" i="11"/>
  <c r="Z321" i="11"/>
  <c r="Z322" i="11"/>
  <c r="Z323" i="11"/>
  <c r="Z324" i="11"/>
  <c r="Z325" i="11"/>
  <c r="Z326" i="11"/>
  <c r="Z327" i="11"/>
  <c r="Z328" i="11"/>
  <c r="Z329" i="11"/>
  <c r="Z330" i="11"/>
  <c r="Z331" i="11"/>
  <c r="Z332" i="11"/>
  <c r="Z333" i="11"/>
  <c r="Z334" i="11"/>
  <c r="Z335" i="11"/>
  <c r="Z336" i="11"/>
  <c r="Z337" i="11"/>
  <c r="Z338" i="11"/>
  <c r="Z339" i="11"/>
  <c r="Z340" i="11"/>
  <c r="Z341" i="11"/>
  <c r="Z342" i="11"/>
  <c r="Z343" i="11"/>
  <c r="Z344" i="11"/>
  <c r="Z345" i="11"/>
  <c r="Z346" i="11"/>
  <c r="Z347" i="11"/>
  <c r="Z348" i="11"/>
  <c r="Z349" i="11"/>
  <c r="Z350" i="11"/>
  <c r="Z351" i="11"/>
  <c r="Z352" i="11"/>
  <c r="Z353" i="11"/>
  <c r="Z354" i="11"/>
  <c r="Z355" i="11"/>
  <c r="Z356" i="11"/>
  <c r="Z357" i="11"/>
  <c r="Z358" i="11"/>
  <c r="Z359" i="11"/>
  <c r="Z360" i="11"/>
  <c r="Z361" i="11"/>
  <c r="Z362" i="11"/>
  <c r="Z363" i="11"/>
  <c r="Z364" i="11"/>
  <c r="Z365" i="11"/>
  <c r="Z366" i="11"/>
  <c r="Z367" i="11"/>
  <c r="Z368" i="11"/>
  <c r="Z369" i="11"/>
  <c r="Z370" i="11"/>
  <c r="Z371" i="11"/>
  <c r="Z372" i="11"/>
  <c r="Z373" i="11"/>
  <c r="Z374" i="11"/>
  <c r="Z375" i="11"/>
  <c r="Z376" i="11"/>
  <c r="Z377" i="11"/>
  <c r="Z378" i="11"/>
  <c r="Z379" i="11"/>
  <c r="Z380" i="11"/>
  <c r="Z381" i="11"/>
  <c r="Z382" i="11"/>
  <c r="Z383" i="11"/>
  <c r="Z384" i="11"/>
  <c r="Z385" i="11"/>
  <c r="Z386" i="11"/>
  <c r="Z387" i="11"/>
  <c r="Z388" i="11"/>
  <c r="Z389" i="11"/>
  <c r="Z390" i="11"/>
  <c r="Z391" i="11"/>
  <c r="Z392" i="11"/>
  <c r="Z393" i="11"/>
  <c r="Z394" i="11"/>
  <c r="Z395" i="11"/>
  <c r="Z396" i="11"/>
  <c r="Z397" i="11"/>
  <c r="Z398" i="11"/>
  <c r="Z399" i="11"/>
  <c r="Z400" i="11"/>
  <c r="Z401" i="11"/>
  <c r="Z402" i="11"/>
  <c r="Z403" i="11"/>
  <c r="Z404" i="11"/>
  <c r="Z405" i="11"/>
  <c r="Z406" i="11"/>
  <c r="Z407" i="11"/>
  <c r="Z408" i="11"/>
  <c r="Z409" i="11"/>
  <c r="Z410" i="11"/>
  <c r="Z411" i="11"/>
  <c r="Z412" i="11"/>
  <c r="Z413" i="11"/>
  <c r="Z414" i="11"/>
  <c r="Z415" i="11"/>
  <c r="Z416" i="11"/>
  <c r="Z417" i="11"/>
  <c r="Z418" i="11"/>
  <c r="Z419" i="11"/>
  <c r="Z420" i="11"/>
  <c r="Z421" i="11"/>
  <c r="Z422" i="11"/>
  <c r="Z423" i="11"/>
  <c r="Z424" i="11"/>
  <c r="Z425" i="11"/>
  <c r="Z426" i="11"/>
  <c r="Z427" i="11"/>
  <c r="Z428" i="11"/>
  <c r="Z429" i="11"/>
  <c r="Z430" i="11"/>
  <c r="Z431" i="11"/>
  <c r="Z432" i="11"/>
  <c r="Z433" i="11"/>
  <c r="Z434" i="11"/>
  <c r="Z435" i="11"/>
  <c r="Z436" i="11"/>
  <c r="Z437" i="11"/>
  <c r="Z438" i="11"/>
  <c r="Z439" i="11"/>
  <c r="Z440" i="11"/>
  <c r="Z441" i="11"/>
  <c r="Z442" i="11"/>
  <c r="Z443" i="11"/>
  <c r="Z444" i="11"/>
  <c r="Z445" i="11"/>
  <c r="Z446" i="11"/>
  <c r="Z447" i="11"/>
  <c r="Z448" i="11"/>
  <c r="Z449" i="11"/>
  <c r="Z450" i="11"/>
  <c r="Z451" i="11"/>
  <c r="Z452" i="11"/>
  <c r="Z453" i="11"/>
  <c r="Z454" i="11"/>
  <c r="Z455" i="11"/>
  <c r="Z456" i="11"/>
  <c r="Z457" i="11"/>
  <c r="Z458" i="11"/>
  <c r="Z459" i="11"/>
  <c r="Z460" i="11"/>
  <c r="Z461" i="11"/>
  <c r="Z462" i="11"/>
  <c r="Z463" i="11"/>
  <c r="Z464" i="11"/>
  <c r="Z465" i="11"/>
  <c r="Z466" i="11"/>
  <c r="Z467" i="11"/>
  <c r="Z468" i="11"/>
  <c r="Z469" i="11"/>
  <c r="Z470" i="11"/>
  <c r="Z471" i="11"/>
  <c r="Z472" i="11"/>
  <c r="Z473" i="11"/>
  <c r="Z474" i="11"/>
  <c r="Z475" i="11"/>
  <c r="Z476" i="11"/>
  <c r="Z477" i="11"/>
  <c r="Z478" i="11"/>
  <c r="Z479" i="11"/>
  <c r="Z480" i="11"/>
  <c r="Z481" i="11"/>
  <c r="Z482" i="11"/>
  <c r="Z483" i="11"/>
  <c r="Z484" i="11"/>
  <c r="Z485" i="11"/>
  <c r="Z486" i="11"/>
  <c r="Z487" i="11"/>
  <c r="Z488" i="11"/>
  <c r="Z489" i="11"/>
  <c r="Z490" i="11"/>
  <c r="Z491" i="11"/>
  <c r="Z492" i="11"/>
  <c r="Z493" i="11"/>
  <c r="Z494" i="11"/>
  <c r="Z495" i="11"/>
  <c r="Z496" i="11"/>
  <c r="Z497" i="11"/>
  <c r="Z498" i="11"/>
  <c r="Z499" i="11"/>
  <c r="Z500" i="11"/>
  <c r="Z501" i="11"/>
  <c r="Z502" i="11"/>
  <c r="Z503" i="11"/>
  <c r="Z504" i="11"/>
  <c r="Z505" i="11"/>
  <c r="Z506" i="11"/>
  <c r="Z507" i="11"/>
  <c r="Z508" i="11"/>
  <c r="Z509" i="11"/>
  <c r="Z510" i="11"/>
  <c r="Z511" i="11"/>
  <c r="Z512" i="11"/>
  <c r="Z513" i="11"/>
  <c r="Z514" i="11"/>
  <c r="Z515" i="11"/>
  <c r="Z516" i="11"/>
  <c r="Z517" i="11"/>
  <c r="Z518" i="11"/>
  <c r="Z519" i="11"/>
  <c r="Z520" i="11"/>
  <c r="Z521" i="11"/>
  <c r="Z522" i="11"/>
  <c r="Z523" i="11"/>
  <c r="Z524" i="11"/>
  <c r="Z525" i="11"/>
  <c r="Z526" i="11"/>
  <c r="Z527" i="11"/>
  <c r="Z528" i="11"/>
  <c r="Z529" i="11"/>
  <c r="Z530" i="11"/>
  <c r="Z531" i="11"/>
  <c r="Z532" i="11"/>
  <c r="Z533" i="11"/>
  <c r="Z534" i="11"/>
  <c r="Z535" i="11"/>
  <c r="Z536" i="11"/>
  <c r="Z537" i="11"/>
  <c r="Z538" i="11"/>
  <c r="Z539" i="11"/>
  <c r="Z540" i="11"/>
  <c r="Z541" i="11"/>
  <c r="Z542" i="11"/>
  <c r="Z543" i="11"/>
  <c r="Z544" i="11"/>
  <c r="Z545" i="11"/>
  <c r="Z546" i="11"/>
  <c r="Z547" i="11"/>
  <c r="Z548" i="11"/>
  <c r="Z549" i="11"/>
  <c r="Z550" i="11"/>
  <c r="Z551" i="11"/>
  <c r="Z552" i="11"/>
  <c r="Z553" i="11"/>
  <c r="Z554" i="11"/>
  <c r="Z555" i="11"/>
  <c r="Z556" i="11"/>
  <c r="Z557" i="11"/>
  <c r="Z558" i="11"/>
  <c r="Z559" i="11"/>
  <c r="Z560" i="11"/>
  <c r="Z561" i="11"/>
  <c r="Z562" i="11"/>
  <c r="Z563" i="11"/>
  <c r="Z564" i="11"/>
  <c r="Z565" i="11"/>
  <c r="Z566" i="11"/>
  <c r="Z567" i="11"/>
  <c r="Z568" i="11"/>
  <c r="Z569" i="11"/>
  <c r="Z570" i="11"/>
  <c r="Z571" i="11"/>
  <c r="Z572" i="11"/>
  <c r="Z573" i="11"/>
  <c r="Z574" i="11"/>
  <c r="Z575" i="11"/>
  <c r="Z576" i="11"/>
  <c r="Z577" i="11"/>
  <c r="Z578" i="11"/>
  <c r="Z579" i="11"/>
  <c r="Z580" i="11"/>
  <c r="Z581" i="11"/>
  <c r="Z582" i="11"/>
  <c r="Z583" i="11"/>
  <c r="Z584" i="11"/>
  <c r="Z585" i="11"/>
  <c r="Z586" i="11"/>
  <c r="Z587" i="11"/>
  <c r="Z588" i="11"/>
  <c r="Z589" i="11"/>
  <c r="Z590" i="11"/>
  <c r="Z591" i="11"/>
  <c r="Z592" i="11"/>
  <c r="Z593" i="11"/>
  <c r="Z594" i="11"/>
  <c r="Z595" i="11"/>
  <c r="Z596" i="11"/>
  <c r="Z597" i="11"/>
  <c r="Z598" i="11"/>
  <c r="Z599" i="11"/>
  <c r="Z600" i="11"/>
  <c r="Z601" i="11"/>
  <c r="Z602" i="11"/>
  <c r="Z603" i="11"/>
  <c r="Z604" i="11"/>
  <c r="Z605" i="11"/>
  <c r="Z606" i="11"/>
  <c r="Z607" i="11"/>
  <c r="Z608" i="11"/>
  <c r="Z609" i="11"/>
  <c r="Z610" i="11"/>
  <c r="Z611" i="11"/>
  <c r="Z612" i="11"/>
  <c r="Z613" i="11"/>
  <c r="Z614" i="11"/>
  <c r="Z615" i="11"/>
  <c r="Z616" i="11"/>
  <c r="Z617" i="11"/>
  <c r="Z618" i="11"/>
  <c r="Z619" i="11"/>
  <c r="Z620" i="11"/>
  <c r="Z621" i="11"/>
  <c r="Z622" i="11"/>
  <c r="Z623" i="11"/>
  <c r="Z624" i="11"/>
  <c r="Z625" i="11"/>
  <c r="Z626" i="11"/>
  <c r="Z627" i="11"/>
  <c r="Z628" i="11"/>
  <c r="Z629" i="11"/>
  <c r="Z630" i="11"/>
  <c r="Z631" i="11"/>
  <c r="Z632" i="11"/>
  <c r="Z633" i="11"/>
  <c r="Z634" i="11"/>
  <c r="Z635" i="11"/>
  <c r="Z636" i="11"/>
  <c r="Z637" i="11"/>
  <c r="Z638" i="11"/>
  <c r="Z639" i="11"/>
  <c r="Z640" i="11"/>
  <c r="Z641" i="11"/>
  <c r="Z642" i="11"/>
  <c r="Z643" i="11"/>
  <c r="Z644" i="11"/>
  <c r="Z645" i="11"/>
  <c r="Z646" i="11"/>
  <c r="Z647" i="11"/>
  <c r="Z648" i="11"/>
  <c r="Z649" i="11"/>
  <c r="Z650" i="11"/>
  <c r="Z651" i="11"/>
  <c r="Z652" i="11"/>
  <c r="Z653" i="11"/>
  <c r="Z654" i="11"/>
  <c r="Z655" i="11"/>
  <c r="Z656" i="11"/>
  <c r="Z657" i="11"/>
  <c r="Z658" i="11"/>
  <c r="Z659" i="11"/>
  <c r="Z660" i="11"/>
  <c r="Z661" i="11"/>
  <c r="Z662" i="11"/>
  <c r="Z663" i="11"/>
  <c r="Z664" i="11"/>
  <c r="Z665" i="11"/>
  <c r="Z666" i="11"/>
  <c r="Z667" i="11"/>
  <c r="Z668" i="11"/>
  <c r="Z669" i="11"/>
  <c r="Z670" i="11"/>
  <c r="Z671" i="11"/>
  <c r="Z672" i="11"/>
  <c r="Z673" i="11"/>
  <c r="Z674" i="11"/>
  <c r="Z675" i="11"/>
  <c r="Z676" i="11"/>
  <c r="Z677" i="11"/>
  <c r="Z678" i="11"/>
  <c r="Z679" i="11"/>
  <c r="Z680" i="11"/>
  <c r="Z681" i="11"/>
  <c r="Z682" i="11"/>
  <c r="Z683" i="11"/>
  <c r="Z684" i="11"/>
  <c r="Z685" i="11"/>
  <c r="Z686" i="11"/>
  <c r="Z687" i="11"/>
  <c r="Z688" i="11"/>
  <c r="Z689" i="11"/>
  <c r="Z690" i="11"/>
  <c r="Z691" i="11"/>
  <c r="Z692" i="11"/>
  <c r="Z693" i="11"/>
  <c r="Z694" i="11"/>
  <c r="Z695" i="11"/>
  <c r="Z696" i="11"/>
  <c r="Z697" i="11"/>
  <c r="Z698" i="11"/>
  <c r="Z699" i="11"/>
  <c r="Z700" i="11"/>
  <c r="Z701" i="11"/>
  <c r="Z702" i="11"/>
  <c r="Z703" i="11"/>
  <c r="Z704" i="11"/>
  <c r="Z705" i="11"/>
  <c r="Z706" i="11"/>
  <c r="Z707" i="11"/>
  <c r="Z708" i="11"/>
  <c r="Z709" i="11"/>
  <c r="Z710" i="11"/>
  <c r="Z711" i="11"/>
  <c r="Z712" i="11"/>
  <c r="Z713" i="11"/>
  <c r="Z714" i="11"/>
  <c r="Z715" i="11"/>
  <c r="Z716" i="11"/>
  <c r="Z717" i="11"/>
  <c r="Z718" i="11"/>
  <c r="Z719" i="11"/>
  <c r="Z720" i="11"/>
  <c r="Z721" i="11"/>
  <c r="Z722" i="11"/>
  <c r="Z723" i="11"/>
  <c r="Z724" i="11"/>
  <c r="Z725" i="11"/>
  <c r="Z726" i="11"/>
  <c r="Z727" i="11"/>
  <c r="Z728" i="11"/>
  <c r="Z729" i="11"/>
  <c r="Z730" i="11"/>
  <c r="Z731" i="11"/>
  <c r="Z732" i="11"/>
  <c r="Z733" i="11"/>
  <c r="Z734" i="11"/>
  <c r="Z735" i="11"/>
  <c r="Z736" i="11"/>
  <c r="Z737" i="11"/>
  <c r="Z738" i="11"/>
  <c r="Z739" i="11"/>
  <c r="Z740" i="11"/>
  <c r="Z741" i="11"/>
  <c r="Z742" i="11"/>
  <c r="Z743" i="11"/>
  <c r="Z744" i="11"/>
  <c r="Z745" i="11"/>
  <c r="Z746" i="11"/>
  <c r="Z747" i="11"/>
  <c r="Z748" i="11"/>
  <c r="Z749" i="11"/>
  <c r="Z750" i="11"/>
  <c r="Z751" i="11"/>
  <c r="Z752" i="11"/>
  <c r="Z753" i="11"/>
  <c r="Z754" i="11"/>
  <c r="Z755" i="11"/>
  <c r="Z756" i="11"/>
  <c r="Z757" i="11"/>
  <c r="Z758" i="11"/>
  <c r="Z759" i="11"/>
  <c r="Z760" i="11"/>
  <c r="Z761" i="11"/>
  <c r="Z762" i="11"/>
  <c r="Z763" i="11"/>
  <c r="Z764" i="11"/>
  <c r="Z765" i="11"/>
  <c r="Z766" i="11"/>
  <c r="Z767" i="11"/>
  <c r="Z768" i="11"/>
  <c r="Z769" i="11"/>
  <c r="Z770" i="11"/>
  <c r="Z771" i="11"/>
  <c r="Z772" i="11"/>
  <c r="Z773" i="11"/>
  <c r="Z774" i="11"/>
  <c r="Z775" i="11"/>
  <c r="Z776" i="11"/>
  <c r="Z777" i="11"/>
  <c r="Z778" i="11"/>
  <c r="Z779" i="11"/>
  <c r="Z780" i="11"/>
  <c r="Z781" i="11"/>
  <c r="Z782" i="11"/>
  <c r="Z783" i="11"/>
  <c r="Z784" i="11"/>
  <c r="Z785" i="11"/>
  <c r="Z786" i="11"/>
  <c r="Z787" i="11"/>
  <c r="Z788" i="11"/>
  <c r="Z789" i="11"/>
  <c r="Z790" i="11"/>
  <c r="Z791" i="11"/>
  <c r="Z792" i="11"/>
  <c r="Z793" i="11"/>
  <c r="Z794" i="11"/>
  <c r="Z795" i="11"/>
  <c r="Z796" i="11"/>
  <c r="Z797" i="11"/>
  <c r="Z798" i="11"/>
  <c r="Z799" i="11"/>
  <c r="Z800" i="11"/>
  <c r="Z801" i="11"/>
  <c r="Z802" i="11"/>
  <c r="Z803" i="11"/>
  <c r="Z804" i="11"/>
  <c r="Z805" i="11"/>
  <c r="Z806" i="11"/>
  <c r="Z807" i="11"/>
  <c r="Z808" i="11"/>
  <c r="Z809" i="11"/>
  <c r="Z810" i="11"/>
  <c r="Z811" i="11"/>
  <c r="Z812" i="11"/>
  <c r="Z813" i="11"/>
  <c r="Z814" i="11"/>
  <c r="Z815" i="11"/>
  <c r="Z816" i="11"/>
  <c r="Z817" i="11"/>
  <c r="Z818" i="11"/>
  <c r="Z819" i="11"/>
  <c r="Z820" i="11"/>
  <c r="Z821" i="11"/>
  <c r="Z822" i="11"/>
  <c r="Z823" i="11"/>
  <c r="Z824" i="11"/>
  <c r="Z825" i="11"/>
  <c r="Z826" i="11"/>
  <c r="Z827" i="11"/>
  <c r="Z828" i="11"/>
  <c r="Z829" i="11"/>
  <c r="Z830" i="11"/>
  <c r="Z831" i="11"/>
  <c r="Z832" i="11"/>
  <c r="Z833" i="11"/>
  <c r="Z834" i="11"/>
  <c r="Z835" i="11"/>
  <c r="Z836" i="11"/>
  <c r="Z837" i="11"/>
  <c r="Z838" i="11"/>
  <c r="Z839" i="11"/>
  <c r="Z840" i="11"/>
  <c r="Z841" i="11"/>
  <c r="Z842" i="11"/>
  <c r="Z843" i="11"/>
  <c r="Z844" i="11"/>
  <c r="Z845" i="11"/>
  <c r="Z846" i="11"/>
  <c r="Z847" i="11"/>
  <c r="Z848" i="11"/>
  <c r="Z849" i="11"/>
  <c r="Z850" i="11"/>
  <c r="Z851" i="11"/>
  <c r="Z852" i="11"/>
  <c r="Z853" i="11"/>
  <c r="Z854" i="11"/>
  <c r="Z855" i="11"/>
  <c r="Z856" i="11"/>
  <c r="Z857" i="11"/>
  <c r="Z858" i="11"/>
  <c r="Z859" i="11"/>
  <c r="Z860" i="11"/>
  <c r="Z861" i="11"/>
  <c r="Z862" i="11"/>
  <c r="Z863" i="11"/>
  <c r="Z864" i="11"/>
  <c r="Z865" i="11"/>
  <c r="Z866" i="11"/>
  <c r="Z867" i="11"/>
  <c r="Z868" i="11"/>
  <c r="Z869" i="11"/>
  <c r="Z870" i="11"/>
  <c r="Z871" i="11"/>
  <c r="Z872" i="11"/>
  <c r="Z873" i="11"/>
  <c r="Z874" i="11"/>
  <c r="Z875" i="11"/>
  <c r="Z876" i="11"/>
  <c r="Z877" i="11"/>
  <c r="Z878" i="11"/>
  <c r="Z879" i="11"/>
  <c r="Z880" i="11"/>
  <c r="Z881" i="11"/>
  <c r="Z882" i="11"/>
  <c r="Z883" i="11"/>
  <c r="Z884" i="11"/>
  <c r="Z885" i="11"/>
  <c r="Z886" i="11"/>
  <c r="Z887" i="11"/>
  <c r="Z888" i="11"/>
  <c r="Z889" i="11"/>
  <c r="Z890" i="11"/>
  <c r="Z891" i="11"/>
  <c r="Z892" i="11"/>
  <c r="Z893" i="11"/>
  <c r="Z894" i="11"/>
  <c r="Z895" i="11"/>
  <c r="Z896" i="11"/>
  <c r="Z897" i="11"/>
  <c r="Z898" i="11"/>
  <c r="Z899" i="11"/>
  <c r="Z900" i="11"/>
  <c r="Z901" i="11"/>
  <c r="Z902" i="11"/>
  <c r="Z903" i="11"/>
  <c r="Z904" i="11"/>
  <c r="Z905" i="11"/>
  <c r="Z906" i="11"/>
  <c r="Z907" i="11"/>
  <c r="Z908" i="11"/>
  <c r="Z909" i="11"/>
  <c r="Z910" i="11"/>
  <c r="Z911" i="11"/>
  <c r="Z912" i="11"/>
  <c r="Z913" i="11"/>
  <c r="Z914" i="11"/>
  <c r="Z915" i="11"/>
  <c r="Z916" i="11"/>
  <c r="Z917" i="11"/>
  <c r="Z918" i="11"/>
  <c r="Z919" i="11"/>
  <c r="Z920" i="11"/>
  <c r="Z921" i="11"/>
  <c r="Z922" i="11"/>
  <c r="Z923" i="11"/>
  <c r="Z924" i="11"/>
  <c r="Z925" i="11"/>
  <c r="Z926" i="11"/>
  <c r="Z927" i="11"/>
  <c r="Z928" i="11"/>
  <c r="Z929" i="11"/>
  <c r="Z930" i="11"/>
  <c r="Z931" i="11"/>
  <c r="Z932" i="11"/>
  <c r="Z933" i="11"/>
  <c r="Z934" i="11"/>
  <c r="Z935" i="11"/>
  <c r="Z936" i="11"/>
  <c r="Z937" i="11"/>
  <c r="Z938" i="11"/>
  <c r="Z939" i="11"/>
  <c r="Z940" i="11"/>
  <c r="Z941" i="11"/>
  <c r="Z942" i="11"/>
  <c r="Z943" i="11"/>
  <c r="Z944" i="11"/>
  <c r="Z945" i="11"/>
  <c r="Z946" i="11"/>
  <c r="Z947" i="11"/>
  <c r="Z948" i="11"/>
  <c r="Z949" i="11"/>
  <c r="Z950" i="11"/>
  <c r="Z951" i="11"/>
  <c r="Z952" i="11"/>
  <c r="Z953" i="11"/>
  <c r="Z954" i="11"/>
  <c r="Z955" i="11"/>
  <c r="Z956" i="11"/>
  <c r="Z957" i="11"/>
  <c r="Z958" i="11"/>
  <c r="Z959" i="11"/>
  <c r="Z960" i="11"/>
  <c r="Z961" i="11"/>
  <c r="Z962" i="11"/>
  <c r="Z963" i="11"/>
  <c r="Z964" i="11"/>
  <c r="Z965" i="11"/>
  <c r="Z966" i="11"/>
  <c r="Z967" i="11"/>
  <c r="Z968" i="11"/>
  <c r="Z969" i="11"/>
  <c r="Z970" i="11"/>
  <c r="Z971" i="11"/>
  <c r="Z972" i="11"/>
  <c r="Z973" i="11"/>
  <c r="Z974" i="11"/>
  <c r="Z975" i="11"/>
  <c r="Z976" i="11"/>
  <c r="Z977" i="11"/>
  <c r="Z978" i="11"/>
  <c r="Z979" i="11"/>
  <c r="Z980" i="11"/>
  <c r="Z981" i="11"/>
  <c r="Z982" i="11"/>
  <c r="Z983" i="11"/>
  <c r="Z984" i="11"/>
  <c r="Z985" i="11"/>
  <c r="Z986" i="11"/>
  <c r="Z987" i="11"/>
  <c r="Z988" i="11"/>
  <c r="Z989" i="11"/>
  <c r="Z990" i="11"/>
  <c r="Z991" i="11"/>
  <c r="Z992" i="11"/>
  <c r="Z993" i="11"/>
  <c r="Z994" i="11"/>
  <c r="Z995" i="11"/>
  <c r="Z996" i="11"/>
  <c r="Z997" i="11"/>
  <c r="Z998" i="11"/>
  <c r="Z999" i="11"/>
  <c r="Z1000" i="11"/>
  <c r="Z1001" i="11"/>
  <c r="Z1002" i="11"/>
  <c r="Z1003" i="11"/>
  <c r="Z1004" i="11"/>
  <c r="Z1005" i="11"/>
  <c r="Z1006" i="11"/>
  <c r="Z1007" i="11"/>
  <c r="Z1008" i="11"/>
  <c r="Z1009" i="11"/>
  <c r="Z1010" i="11"/>
  <c r="Z1011" i="11"/>
  <c r="Z1012" i="11"/>
  <c r="Z1013"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058"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129" i="1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175" i="11"/>
  <c r="Z1176" i="11"/>
  <c r="Z1177" i="11"/>
  <c r="Z1178" i="11"/>
  <c r="Z1179" i="11"/>
  <c r="Z1180" i="11"/>
  <c r="Z1181" i="11"/>
  <c r="Z1182" i="11"/>
  <c r="Z1183" i="11"/>
  <c r="Z1184" i="11"/>
  <c r="Z1185" i="11"/>
  <c r="Z1186" i="11"/>
  <c r="Z1187" i="11"/>
  <c r="Z1188" i="11"/>
  <c r="Z1189" i="11"/>
  <c r="Z1190" i="11"/>
  <c r="Z1191" i="11"/>
  <c r="Z1192" i="11"/>
  <c r="Z1193" i="11"/>
  <c r="Z1194" i="11"/>
  <c r="Z1195" i="11"/>
  <c r="Z1196" i="11"/>
  <c r="Z1197" i="11"/>
  <c r="Z1198" i="11"/>
  <c r="Z1199" i="11"/>
  <c r="Z1200" i="11"/>
  <c r="Z1201" i="11"/>
  <c r="Z1202" i="11"/>
  <c r="Z1203" i="11"/>
  <c r="Z1204" i="11"/>
  <c r="Z1205" i="11"/>
  <c r="Z1206" i="11"/>
  <c r="Z1207" i="11"/>
  <c r="Z1208" i="11"/>
  <c r="Z1209" i="11"/>
  <c r="Z1210" i="11"/>
  <c r="Z1211" i="11"/>
  <c r="Z1212" i="11"/>
  <c r="Z1213" i="11"/>
  <c r="Z1214" i="11"/>
  <c r="Z1215" i="11"/>
  <c r="Z1216" i="11"/>
  <c r="Z1217" i="11"/>
  <c r="Z1218" i="11"/>
  <c r="Z1219" i="11"/>
  <c r="Z1220" i="11"/>
  <c r="Z1221" i="11"/>
  <c r="Z1222" i="11"/>
  <c r="Z1223" i="11"/>
  <c r="Z1224" i="11"/>
  <c r="Z1225" i="11"/>
  <c r="Z1226" i="11"/>
  <c r="Z1227" i="11"/>
  <c r="Z1228" i="11"/>
  <c r="Z1229" i="11"/>
  <c r="Z1230" i="11"/>
  <c r="Z1231" i="11"/>
  <c r="Z1232" i="11"/>
  <c r="Z1233" i="11"/>
  <c r="Z1234" i="11"/>
  <c r="Z1235" i="11"/>
  <c r="Z1236" i="11"/>
  <c r="Z1237" i="11"/>
  <c r="Z1238" i="11"/>
  <c r="Z1239" i="11"/>
  <c r="Z1240" i="11"/>
  <c r="Z1241" i="11"/>
  <c r="Z1242" i="11"/>
  <c r="Z1243" i="11"/>
  <c r="Z1244" i="11"/>
  <c r="Z1245" i="11"/>
  <c r="Z1246" i="11"/>
  <c r="Z1247" i="11"/>
  <c r="Z1248" i="11"/>
  <c r="Z1249" i="11"/>
  <c r="Z1250" i="11"/>
  <c r="Z1251" i="11"/>
  <c r="Z1252" i="11"/>
  <c r="Z1253" i="11"/>
  <c r="Z1254" i="11"/>
  <c r="Z1255" i="11"/>
  <c r="Z1256" i="11"/>
  <c r="Z1257" i="11"/>
  <c r="Z1258" i="11"/>
  <c r="Z1259" i="11"/>
  <c r="Z1260" i="11"/>
  <c r="Z1261" i="11"/>
  <c r="Z1262" i="11"/>
  <c r="Z1263" i="11"/>
  <c r="Z1264" i="11"/>
  <c r="Z1265" i="11"/>
  <c r="Z1266" i="11"/>
  <c r="Z1267" i="11"/>
  <c r="Z1268" i="11"/>
  <c r="Z1269" i="11"/>
  <c r="Z1270" i="11"/>
  <c r="Z1271" i="11"/>
  <c r="Z1272" i="11"/>
  <c r="Z1273" i="11"/>
  <c r="Z1274" i="11"/>
  <c r="Z1275" i="11"/>
  <c r="Z1276" i="11"/>
  <c r="Z1277" i="11"/>
  <c r="Z1278" i="11"/>
  <c r="Z1279" i="11"/>
  <c r="Z1280" i="11"/>
  <c r="Z1281" i="11"/>
  <c r="Z1282" i="11"/>
  <c r="Z1283" i="11"/>
  <c r="Z1284" i="11"/>
  <c r="Z1285" i="11"/>
  <c r="Z1286" i="11"/>
  <c r="Z1287" i="11"/>
  <c r="Z1288" i="11"/>
  <c r="Z1289" i="11"/>
  <c r="Z1290" i="11"/>
  <c r="Z1291" i="11"/>
  <c r="Z1292" i="11"/>
  <c r="Z1293" i="11"/>
  <c r="Z1294" i="11"/>
  <c r="Z1295" i="11"/>
  <c r="Z1296" i="11"/>
  <c r="Z1297" i="11"/>
  <c r="Z1298" i="11"/>
  <c r="Z1299" i="11"/>
  <c r="Z1300" i="11"/>
  <c r="Z1301" i="11"/>
  <c r="Z1302" i="11"/>
  <c r="Z1303" i="11"/>
  <c r="Z1304" i="11"/>
  <c r="Z1305" i="11"/>
  <c r="Z1306" i="11"/>
  <c r="Z1307" i="11"/>
  <c r="Z1308" i="11"/>
  <c r="Z1309" i="11"/>
  <c r="Z1310" i="11"/>
  <c r="Z1311" i="11"/>
  <c r="Z1312" i="11"/>
  <c r="Z1313" i="11"/>
  <c r="Z1314" i="11"/>
  <c r="Z1315" i="11"/>
  <c r="Z1316" i="11"/>
  <c r="Z1317" i="11"/>
  <c r="Z1318" i="11"/>
  <c r="Z1319" i="11"/>
  <c r="Z1320" i="11"/>
  <c r="Z1321" i="11"/>
  <c r="Z1322" i="11"/>
  <c r="Z1323" i="11"/>
  <c r="Z1324" i="11"/>
  <c r="Z1325" i="11"/>
  <c r="Z1326" i="11"/>
  <c r="Z1327" i="11"/>
  <c r="Z1328" i="11"/>
  <c r="Z1329" i="11"/>
  <c r="Z1330" i="11"/>
  <c r="Z1331" i="11"/>
  <c r="Z1332" i="11"/>
  <c r="Z1333" i="11"/>
  <c r="Z1334" i="11"/>
  <c r="Z1335" i="11"/>
  <c r="Z1336" i="11"/>
  <c r="Z1337" i="11"/>
  <c r="Z1338" i="11"/>
  <c r="Z1339" i="11"/>
  <c r="Z1340" i="11"/>
  <c r="Z1341" i="11"/>
  <c r="Z1342" i="11"/>
  <c r="Z1343" i="11"/>
  <c r="Z1344" i="11"/>
  <c r="Z1345" i="11"/>
  <c r="Z1346" i="11"/>
  <c r="Z1347" i="11"/>
  <c r="Z1348" i="11"/>
  <c r="Z1349" i="11"/>
  <c r="Z1350" i="11"/>
  <c r="Z1351" i="11"/>
  <c r="Z1352" i="11"/>
  <c r="Z1353" i="11"/>
  <c r="Z1354" i="11"/>
  <c r="Z1355" i="11"/>
  <c r="Z1356" i="11"/>
  <c r="Z1357" i="11"/>
  <c r="Z1358" i="11"/>
  <c r="Z1359" i="11"/>
  <c r="Z1360" i="11"/>
  <c r="Z1361" i="11"/>
  <c r="Z1362" i="11"/>
  <c r="Z1363" i="11"/>
  <c r="Z1364" i="11"/>
  <c r="Z1365" i="11"/>
  <c r="Z1366" i="11"/>
  <c r="Z1367" i="11"/>
  <c r="Z1368" i="11"/>
  <c r="Z1369" i="11"/>
  <c r="Z1370" i="11"/>
  <c r="Z1371" i="11"/>
  <c r="Z1372" i="11"/>
  <c r="Z1373" i="11"/>
  <c r="Z1374" i="11"/>
  <c r="Z1375" i="11"/>
  <c r="Z1376" i="11"/>
  <c r="Z1377" i="11"/>
  <c r="Z1378" i="11"/>
  <c r="Z1379" i="11"/>
  <c r="Z1380" i="11"/>
  <c r="Z1381" i="11"/>
  <c r="Z1382" i="11"/>
  <c r="Z1383" i="11"/>
  <c r="Z1384" i="11"/>
  <c r="Z1385" i="11"/>
  <c r="Z1386" i="11"/>
  <c r="Z1387" i="11"/>
  <c r="Z1388" i="11"/>
  <c r="Z1389" i="11"/>
  <c r="Z1390" i="11"/>
  <c r="Z1391" i="11"/>
  <c r="Z1392" i="11"/>
  <c r="Z1393" i="11"/>
  <c r="Z1394" i="11"/>
  <c r="Z1395" i="11"/>
  <c r="Z1396" i="11"/>
  <c r="Z1397" i="11"/>
  <c r="Z1398" i="11"/>
  <c r="Z1399" i="11"/>
  <c r="Z1400" i="11"/>
  <c r="Z1401" i="11"/>
  <c r="Z1402" i="11"/>
  <c r="Z1403" i="11"/>
  <c r="Z1404" i="11"/>
  <c r="Z1405" i="11"/>
  <c r="Z1406" i="11"/>
  <c r="Z1407" i="11"/>
  <c r="Z1408" i="11"/>
  <c r="Z1409" i="11"/>
  <c r="Z1410" i="11"/>
  <c r="Z1411" i="11"/>
  <c r="Z1412" i="11"/>
  <c r="Z1413" i="11"/>
  <c r="Z1414" i="11"/>
  <c r="Z1415" i="11"/>
  <c r="Z1416" i="11"/>
  <c r="Z1417" i="11"/>
  <c r="Z1418" i="11"/>
  <c r="Z1419" i="11"/>
  <c r="Z1420" i="11"/>
  <c r="Z1421" i="11"/>
  <c r="Z1422" i="11"/>
  <c r="Z1423" i="11"/>
  <c r="Z1424" i="11"/>
  <c r="Z1425" i="11"/>
  <c r="Z1426" i="11"/>
  <c r="Z1427" i="11"/>
  <c r="Z1428" i="11"/>
  <c r="Z1429" i="11"/>
  <c r="Z1430" i="11"/>
  <c r="Z1431" i="11"/>
  <c r="Z1432" i="11"/>
  <c r="Z1433" i="11"/>
  <c r="Z1434" i="11"/>
  <c r="Z1435" i="11"/>
  <c r="Z1436" i="11"/>
  <c r="Z1437" i="11"/>
  <c r="Z1438" i="11"/>
  <c r="Z1439" i="11"/>
  <c r="Z1440" i="11"/>
  <c r="Z1441" i="11"/>
  <c r="Z1442" i="11"/>
  <c r="Z1443" i="11"/>
  <c r="Z1444" i="11"/>
  <c r="Z1445" i="11"/>
  <c r="Z1446" i="11"/>
  <c r="Z1447" i="11"/>
  <c r="Z1448" i="11"/>
  <c r="Z1449" i="11"/>
  <c r="Z1450" i="11"/>
  <c r="Z1451" i="11"/>
  <c r="Z1452" i="11"/>
  <c r="Z1453" i="11"/>
  <c r="Z1454" i="11"/>
  <c r="Z1455" i="11"/>
  <c r="Z1456" i="11"/>
  <c r="Z1457" i="11"/>
  <c r="Z1458" i="11"/>
  <c r="Z1459" i="11"/>
  <c r="Z1460" i="11"/>
  <c r="Z1461" i="11"/>
  <c r="Z1462" i="11"/>
  <c r="Z1463" i="11"/>
  <c r="Z1464" i="11"/>
  <c r="Z1465" i="11"/>
  <c r="Z1466" i="11"/>
  <c r="Z1467" i="11"/>
  <c r="Z1468" i="11"/>
  <c r="Z1469" i="11"/>
  <c r="Z1470" i="11"/>
  <c r="Z1471" i="11"/>
  <c r="Z1472" i="11"/>
  <c r="Z1473" i="11"/>
  <c r="Z1474" i="11"/>
  <c r="Z1475" i="11"/>
  <c r="Z1476" i="11"/>
  <c r="Z1477" i="11"/>
  <c r="Z1478" i="11"/>
  <c r="Z1479" i="11"/>
  <c r="Z1480" i="11"/>
  <c r="Z1481" i="11"/>
  <c r="Z1482" i="11"/>
  <c r="Z1483" i="11"/>
  <c r="Z1484" i="11"/>
  <c r="Z1485" i="11"/>
  <c r="Z1486" i="11"/>
  <c r="Z1487" i="11"/>
  <c r="Z1488" i="11"/>
  <c r="Z1489" i="11"/>
  <c r="Z1490" i="11"/>
  <c r="Z1491" i="11"/>
  <c r="Z1492" i="11"/>
  <c r="Z1493" i="11"/>
  <c r="Z1494" i="11"/>
  <c r="Z1495" i="11"/>
  <c r="Z1496" i="11"/>
  <c r="Z1497" i="11"/>
  <c r="Z1498" i="11"/>
  <c r="Z1499" i="11"/>
  <c r="Z1500" i="11"/>
  <c r="Z1501" i="11"/>
  <c r="Z1502" i="11"/>
  <c r="Z1503" i="11"/>
  <c r="Z1504" i="11"/>
  <c r="Z1505" i="11"/>
  <c r="Z1506" i="11"/>
  <c r="Z1507" i="11"/>
  <c r="Z1508" i="11"/>
  <c r="Z1509" i="11"/>
  <c r="Z1510" i="11"/>
  <c r="Z1511" i="11"/>
  <c r="Z1512" i="11"/>
  <c r="Z1513" i="11"/>
  <c r="Z1514" i="11"/>
  <c r="Z1515" i="11"/>
  <c r="Z1516" i="11"/>
  <c r="Z1517" i="11"/>
  <c r="Z1518" i="11"/>
  <c r="Z1519" i="11"/>
  <c r="Z1520" i="11"/>
  <c r="Z1521" i="11"/>
  <c r="Z1522" i="11"/>
  <c r="Z1523" i="11"/>
  <c r="Z1524" i="11"/>
  <c r="Z1525" i="11"/>
  <c r="Z1526" i="11"/>
  <c r="Z1527" i="11"/>
  <c r="Z1528" i="11"/>
  <c r="Z1529" i="11"/>
  <c r="Z1530" i="11"/>
  <c r="Z1531" i="11"/>
  <c r="Z1532" i="11"/>
  <c r="Z1533" i="11"/>
  <c r="Z1534" i="11"/>
  <c r="Z1535" i="11"/>
  <c r="Z1536" i="11"/>
  <c r="Z1537" i="11"/>
  <c r="Z1538" i="11"/>
  <c r="Z1539" i="11"/>
  <c r="Z1540" i="11"/>
  <c r="Z1541" i="11"/>
  <c r="Z1542" i="11"/>
  <c r="Z1543" i="11"/>
  <c r="Z1544" i="11"/>
  <c r="Z1545" i="11"/>
  <c r="Z1546" i="11"/>
  <c r="Z1547" i="11"/>
  <c r="Z1548" i="11"/>
  <c r="Z1549" i="11"/>
  <c r="Z1550" i="11"/>
  <c r="Z1551" i="11"/>
  <c r="Z1552" i="11"/>
  <c r="Z1553" i="11"/>
  <c r="Z1554" i="11"/>
  <c r="Z1555" i="11"/>
  <c r="Z1556" i="11"/>
  <c r="Z1557" i="11"/>
  <c r="Z1558" i="11"/>
  <c r="Z1559" i="11"/>
  <c r="Z1560" i="11"/>
  <c r="Z1561" i="11"/>
  <c r="Z1562" i="11"/>
  <c r="Z1563" i="11"/>
  <c r="Z1564" i="11"/>
  <c r="Z1565" i="11"/>
  <c r="Z1566" i="11"/>
  <c r="Z1567" i="11"/>
  <c r="Z1568" i="11"/>
  <c r="Z1569" i="11"/>
  <c r="Z1570" i="11"/>
  <c r="Z1571" i="11"/>
  <c r="Z1572" i="11"/>
  <c r="Z1573" i="11"/>
  <c r="Z1574" i="11"/>
  <c r="Z1575" i="11"/>
  <c r="Z1576" i="11"/>
  <c r="Z1577" i="11"/>
  <c r="Z1578" i="11"/>
  <c r="Z1579" i="11"/>
  <c r="Z1580" i="11"/>
  <c r="Z1581" i="11"/>
  <c r="Z1582" i="11"/>
  <c r="Z1583" i="11"/>
  <c r="Z1584" i="11"/>
  <c r="Z1585" i="11"/>
  <c r="Z1586" i="11"/>
  <c r="Z1587" i="11"/>
  <c r="Z1588" i="11"/>
  <c r="Z1589" i="11"/>
  <c r="Z1590" i="11"/>
  <c r="Z1591" i="11"/>
  <c r="Z1592" i="11"/>
  <c r="Z1593" i="11"/>
  <c r="Z1594" i="11"/>
  <c r="Z1595" i="11"/>
  <c r="Z1596" i="11"/>
  <c r="Z1597" i="11"/>
  <c r="Z1598" i="11"/>
  <c r="Z1599" i="11"/>
  <c r="Z1600" i="11"/>
  <c r="Z1601" i="11"/>
  <c r="Z1602" i="11"/>
  <c r="Z1603" i="11"/>
  <c r="Z1604" i="11"/>
  <c r="Z1605" i="11"/>
  <c r="Z1606" i="11"/>
  <c r="Z1607" i="11"/>
  <c r="Z1608" i="11"/>
  <c r="Z1609" i="11"/>
  <c r="Z1610" i="11"/>
  <c r="Z1611" i="11"/>
  <c r="Z1612" i="11"/>
  <c r="Z1613" i="11"/>
  <c r="Z1614" i="11"/>
  <c r="Z1615" i="11"/>
  <c r="Z1616" i="11"/>
  <c r="Z1617" i="11"/>
  <c r="Z1618" i="11"/>
  <c r="Z1619" i="11"/>
  <c r="Z1620" i="11"/>
  <c r="Z1621" i="11"/>
  <c r="Z1622" i="11"/>
  <c r="Z1623" i="11"/>
  <c r="Z1624" i="11"/>
  <c r="Z1625" i="11"/>
  <c r="Z1626" i="11"/>
  <c r="Z1627" i="11"/>
  <c r="Z1628" i="11"/>
  <c r="Z1629" i="11"/>
  <c r="Z1630" i="11"/>
  <c r="Z1631" i="11"/>
  <c r="Z1632" i="11"/>
  <c r="Z1633" i="11"/>
  <c r="Z1634" i="11"/>
  <c r="Z1635" i="11"/>
  <c r="Z1636" i="11"/>
  <c r="Z1637" i="11"/>
  <c r="Z1638" i="11"/>
  <c r="Z1639" i="11"/>
  <c r="Z1640" i="11"/>
  <c r="Z1641" i="11"/>
  <c r="Z1642" i="11"/>
  <c r="Z1643" i="11"/>
  <c r="Z1644" i="11"/>
  <c r="Z1645" i="11"/>
  <c r="Z1646" i="11"/>
  <c r="Z1647" i="11"/>
  <c r="Z1648" i="11"/>
  <c r="Z1649" i="11"/>
  <c r="Z1650" i="11"/>
  <c r="Z1651" i="11"/>
  <c r="Z1652" i="11"/>
  <c r="Z1653" i="11"/>
  <c r="Z1654" i="11"/>
  <c r="Z1655" i="11"/>
  <c r="Z1656" i="11"/>
  <c r="Z1657" i="11"/>
  <c r="Z1658" i="11"/>
  <c r="Z1659" i="11"/>
  <c r="Z1660" i="11"/>
  <c r="Z1661" i="11"/>
  <c r="Z1662" i="11"/>
  <c r="Z1663" i="11"/>
  <c r="Z1664" i="11"/>
  <c r="Z1665" i="11"/>
  <c r="Z1666" i="11"/>
  <c r="Z1667" i="11"/>
  <c r="Z1668" i="11"/>
  <c r="Z1669" i="11"/>
  <c r="Z1670" i="11"/>
  <c r="Z1671" i="11"/>
  <c r="Z1672" i="11"/>
  <c r="Z1673" i="11"/>
  <c r="Z1674" i="11"/>
  <c r="Z1675" i="11"/>
  <c r="Z1676" i="11"/>
  <c r="Z1677" i="11"/>
  <c r="Z1678" i="11"/>
  <c r="Z1679" i="11"/>
  <c r="Z1680" i="11"/>
  <c r="Z1681" i="11"/>
  <c r="Z1682" i="11"/>
  <c r="Z1683" i="11"/>
  <c r="Z1684" i="11"/>
  <c r="Z1685" i="11"/>
  <c r="Z1686" i="11"/>
  <c r="Z1687" i="11"/>
  <c r="Z1688" i="11"/>
  <c r="Z1689" i="11"/>
  <c r="Z1690" i="11"/>
  <c r="Z1691" i="11"/>
  <c r="Z1692" i="11"/>
  <c r="Z1693" i="11"/>
  <c r="Z1694" i="11"/>
  <c r="Z1695" i="11"/>
  <c r="Z1696" i="11"/>
  <c r="Z1697" i="11"/>
  <c r="Z1698" i="11"/>
  <c r="Z1699" i="11"/>
  <c r="Z1700" i="11"/>
  <c r="Z1701" i="11"/>
  <c r="Z1702" i="11"/>
  <c r="Z1703" i="11"/>
  <c r="Z1704" i="11"/>
  <c r="Z1705" i="11"/>
  <c r="Z1706" i="11"/>
  <c r="Z1707" i="11"/>
  <c r="Z1708" i="11"/>
  <c r="Z1709" i="11"/>
  <c r="Z1710" i="11"/>
  <c r="Z1711" i="11"/>
  <c r="Z1712" i="11"/>
  <c r="Z1713" i="11"/>
  <c r="Z1714" i="11"/>
  <c r="Z1715" i="11"/>
  <c r="Z1716" i="11"/>
  <c r="Z1717" i="11"/>
  <c r="Z1718" i="11"/>
  <c r="Z1719" i="11"/>
  <c r="Z1720" i="11"/>
  <c r="Z1721" i="11"/>
  <c r="Z1722" i="11"/>
  <c r="Z1723" i="11"/>
  <c r="Z1724" i="11"/>
  <c r="Z1725" i="11"/>
  <c r="Z1726" i="11"/>
  <c r="Z1727" i="11"/>
  <c r="Z1728" i="11"/>
  <c r="Z1729" i="11"/>
  <c r="Z1730" i="11"/>
  <c r="Z1731" i="11"/>
  <c r="Z1732" i="11"/>
  <c r="Z1733" i="11"/>
  <c r="Z1734" i="11"/>
  <c r="Z1735" i="11"/>
  <c r="Z1736" i="11"/>
  <c r="Z1737" i="11"/>
  <c r="Z1738" i="11"/>
  <c r="Z1739" i="11"/>
  <c r="Z1740" i="11"/>
  <c r="Z1741" i="11"/>
  <c r="Z1742" i="11"/>
  <c r="Z1743" i="11"/>
  <c r="Z1744" i="11"/>
  <c r="Z1745" i="11"/>
  <c r="Z1746" i="11"/>
  <c r="Z1747" i="11"/>
  <c r="Z1748" i="11"/>
  <c r="Z1749" i="11"/>
  <c r="Z1750" i="11"/>
  <c r="Z1751" i="11"/>
  <c r="Z1752" i="11"/>
  <c r="Z1753" i="11"/>
  <c r="Z1754" i="11"/>
  <c r="Z1755" i="11"/>
  <c r="Z1756" i="11"/>
  <c r="Z1757" i="11"/>
  <c r="Z1758" i="11"/>
  <c r="Z1759" i="11"/>
  <c r="Z1760" i="11"/>
  <c r="Z1761" i="11"/>
  <c r="Z1762" i="11"/>
  <c r="Z1763" i="11"/>
  <c r="Z1764" i="11"/>
  <c r="Z1765" i="11"/>
  <c r="Z1766" i="11"/>
  <c r="Z1767" i="11"/>
  <c r="Z1768" i="11"/>
  <c r="Z1769" i="11"/>
  <c r="Z1770" i="11"/>
  <c r="Z1771" i="11"/>
  <c r="Z1772" i="11"/>
  <c r="Z1773" i="11"/>
  <c r="Z1774" i="11"/>
  <c r="Z1775" i="11"/>
  <c r="Z1776" i="11"/>
  <c r="Z1777" i="11"/>
  <c r="Z1778" i="11"/>
  <c r="Z1779" i="11"/>
  <c r="Z1780" i="11"/>
  <c r="Z1781" i="11"/>
  <c r="Z1782" i="11"/>
  <c r="Z1783" i="11"/>
  <c r="Z1784" i="11"/>
  <c r="Z1785" i="11"/>
  <c r="Z1786" i="11"/>
  <c r="Z1787" i="11"/>
  <c r="Z1788" i="11"/>
  <c r="Z1789" i="11"/>
  <c r="Z1790" i="11"/>
  <c r="Z1791" i="11"/>
  <c r="Z1792" i="11"/>
  <c r="Z1793" i="11"/>
  <c r="Z1794" i="11"/>
  <c r="Z1795" i="11"/>
  <c r="Z1796" i="11"/>
  <c r="Z1797" i="11"/>
  <c r="Z1798" i="11"/>
  <c r="Z1799" i="11"/>
  <c r="Z1800" i="11"/>
  <c r="Z1801" i="11"/>
  <c r="Z1802" i="11"/>
  <c r="Z1803" i="11"/>
  <c r="Z1804" i="11"/>
  <c r="Z1805" i="11"/>
  <c r="Z1806" i="11"/>
  <c r="Z1807" i="11"/>
  <c r="Z1808" i="11"/>
  <c r="Z1809" i="11"/>
  <c r="Z1810" i="11"/>
  <c r="Z1811" i="11"/>
  <c r="Z1812" i="11"/>
  <c r="Z1813" i="11"/>
  <c r="Z1814" i="11"/>
  <c r="Z1815" i="11"/>
  <c r="Z1816" i="11"/>
  <c r="Z1817" i="11"/>
  <c r="Z1818" i="11"/>
  <c r="Z1819" i="11"/>
  <c r="Z1820" i="11"/>
  <c r="Z1821" i="11"/>
  <c r="Z1822" i="11"/>
  <c r="Z1823" i="11"/>
  <c r="Z1824" i="11"/>
  <c r="Z1825" i="11"/>
  <c r="Z1826" i="11"/>
  <c r="Z1827" i="11"/>
  <c r="Z1828" i="11"/>
  <c r="Z1829" i="11"/>
  <c r="Z1830" i="11"/>
  <c r="Z1831" i="11"/>
  <c r="Z1832" i="11"/>
  <c r="Z1833" i="11"/>
  <c r="Z1834" i="11"/>
  <c r="Z1835" i="11"/>
  <c r="Z1836" i="11"/>
  <c r="Z1837" i="11"/>
  <c r="Z1838" i="11"/>
  <c r="Z1839" i="11"/>
  <c r="Z1840" i="11"/>
  <c r="Z1841" i="11"/>
  <c r="Z1842" i="11"/>
  <c r="Z1843" i="11"/>
  <c r="Z1844" i="11"/>
  <c r="Z1845" i="11"/>
  <c r="Z1846" i="11"/>
  <c r="Z1847" i="11"/>
  <c r="Z1848" i="11"/>
  <c r="Z1849" i="11"/>
  <c r="Z1850" i="11"/>
  <c r="Z1851" i="11"/>
  <c r="Z1852" i="11"/>
  <c r="Z1853" i="11"/>
  <c r="Z1854" i="11"/>
  <c r="Z1855" i="11"/>
  <c r="Z1856" i="11"/>
  <c r="Z1857" i="11"/>
  <c r="Z1858" i="11"/>
  <c r="Z1859" i="11"/>
  <c r="Z1860" i="11"/>
  <c r="Z1861" i="11"/>
  <c r="Z1862" i="11"/>
  <c r="Z1863" i="11"/>
  <c r="Z1864" i="11"/>
  <c r="Z1865" i="11"/>
  <c r="Z1866" i="11"/>
  <c r="Z1867" i="11"/>
  <c r="Z1868" i="11"/>
  <c r="Z1869" i="11"/>
  <c r="Z1870" i="11"/>
  <c r="Z1871" i="11"/>
  <c r="Z1872" i="11"/>
  <c r="Z1873" i="11"/>
  <c r="Z1874" i="11"/>
  <c r="Z1875" i="11"/>
  <c r="Z1876" i="11"/>
  <c r="Z1877" i="11"/>
  <c r="Z1878" i="11"/>
  <c r="Z1879" i="11"/>
  <c r="Z1880" i="11"/>
  <c r="Z1881" i="11"/>
  <c r="Z1882" i="11"/>
  <c r="Z1883" i="11"/>
  <c r="Z1884" i="11"/>
  <c r="Z1885" i="11"/>
  <c r="Z1886" i="11"/>
  <c r="Z1887" i="11"/>
  <c r="Z1888" i="11"/>
  <c r="Z1889" i="11"/>
  <c r="Z1890" i="11"/>
  <c r="Z1891" i="11"/>
  <c r="Z1892" i="11"/>
  <c r="Z1893" i="11"/>
  <c r="Z1894" i="11"/>
  <c r="Z1895" i="11"/>
  <c r="Z1896" i="11"/>
  <c r="Z1897" i="11"/>
  <c r="Z1898" i="11"/>
  <c r="Z1899" i="11"/>
  <c r="Z1900" i="11"/>
  <c r="Z1901" i="11"/>
  <c r="Z1902" i="11"/>
  <c r="Z1903" i="11"/>
  <c r="Z1904" i="11"/>
  <c r="Z1905" i="11"/>
  <c r="Z1906" i="11"/>
  <c r="Z1907" i="11"/>
  <c r="Z1908" i="11"/>
  <c r="Z1909" i="11"/>
  <c r="Z1910" i="11"/>
  <c r="Z1911" i="11"/>
  <c r="Z1912" i="11"/>
  <c r="Z1913" i="11"/>
  <c r="Z1914" i="11"/>
  <c r="Z1915" i="11"/>
  <c r="Z1916" i="11"/>
  <c r="Z1917" i="11"/>
  <c r="Z1918" i="11"/>
  <c r="Z1919" i="11"/>
  <c r="Z1920" i="11"/>
  <c r="Z1921" i="11"/>
  <c r="Z1922" i="11"/>
  <c r="Z1923" i="11"/>
  <c r="Z1924" i="11"/>
  <c r="Z1925" i="11"/>
  <c r="Z1926" i="11"/>
  <c r="Z1927" i="11"/>
  <c r="Z1928" i="11"/>
  <c r="Z1929" i="11"/>
  <c r="Z1930" i="11"/>
  <c r="Z1931" i="11"/>
  <c r="Z1932" i="11"/>
  <c r="Z1933" i="11"/>
  <c r="Z1934" i="11"/>
  <c r="Z1935" i="11"/>
  <c r="Z1936" i="11"/>
  <c r="Z1937" i="11"/>
  <c r="Z1938" i="11"/>
  <c r="Z1939" i="11"/>
  <c r="Z1940" i="11"/>
  <c r="Z1941" i="11"/>
  <c r="Z1942" i="11"/>
  <c r="Z1943" i="11"/>
  <c r="Z1944" i="11"/>
  <c r="Z1945" i="11"/>
  <c r="Z1946" i="11"/>
  <c r="Z1947" i="11"/>
  <c r="Z1948" i="11"/>
  <c r="Z1949" i="11"/>
  <c r="Z1950" i="11"/>
  <c r="Z1951" i="11"/>
  <c r="Z1952" i="11"/>
  <c r="Z1953" i="11"/>
  <c r="Z1954" i="11"/>
  <c r="Z1955" i="11"/>
  <c r="Z1956" i="11"/>
  <c r="Z1957" i="11"/>
  <c r="Z1958" i="11"/>
  <c r="Z1959" i="11"/>
  <c r="Z1960" i="11"/>
  <c r="Z1961" i="11"/>
  <c r="Z1962" i="11"/>
  <c r="Z1963" i="11"/>
  <c r="Z1964" i="11"/>
  <c r="Z1965" i="11"/>
  <c r="Z1966" i="11"/>
  <c r="Z1967" i="11"/>
  <c r="Z1968" i="11"/>
  <c r="Z1969" i="11"/>
  <c r="Z1970" i="11"/>
  <c r="Z1971" i="11"/>
  <c r="Z1972" i="11"/>
  <c r="Z1973" i="11"/>
  <c r="Z1974" i="11"/>
  <c r="Z1975" i="11"/>
  <c r="Z1976" i="11"/>
  <c r="Z1977" i="11"/>
  <c r="Z1978" i="11"/>
  <c r="Z1979" i="11"/>
  <c r="Z1980" i="11"/>
  <c r="Z1981" i="11"/>
  <c r="Z1982" i="11"/>
  <c r="Z1983" i="11"/>
  <c r="Z1984" i="11"/>
  <c r="Z1985" i="11"/>
  <c r="Z1986" i="11"/>
  <c r="Z1987" i="11"/>
  <c r="Z1988" i="11"/>
  <c r="Z1989" i="11"/>
  <c r="Z1990" i="11"/>
  <c r="Z1991" i="11"/>
  <c r="Z1992" i="11"/>
  <c r="Z1993" i="11"/>
  <c r="Z1994" i="11"/>
  <c r="Z1995" i="11"/>
  <c r="Z1996" i="11"/>
  <c r="Z1997" i="11"/>
  <c r="Z1998" i="11"/>
  <c r="Z1999" i="11"/>
  <c r="Z2000" i="11"/>
  <c r="Z2001" i="11"/>
  <c r="Z2002" i="11"/>
  <c r="Z2003" i="11"/>
  <c r="Z2004" i="11"/>
  <c r="Z2005" i="11"/>
  <c r="Z2006" i="11"/>
  <c r="Z2007" i="11"/>
  <c r="Z2008" i="11"/>
  <c r="Z2009" i="11"/>
  <c r="Z2010" i="11"/>
  <c r="Z2011" i="11"/>
  <c r="Z2012" i="11"/>
  <c r="Z2013" i="11"/>
  <c r="Z2014" i="11"/>
  <c r="Z2015" i="11"/>
  <c r="Z2016" i="11"/>
  <c r="Z2017" i="11"/>
  <c r="Z2018" i="11"/>
  <c r="Z2019" i="11"/>
  <c r="Z2020" i="11"/>
  <c r="Z2021" i="11"/>
  <c r="Z2022" i="11"/>
  <c r="Z2023" i="11"/>
  <c r="Z2024" i="11"/>
  <c r="Z2025" i="11"/>
  <c r="Z2026" i="11"/>
  <c r="Z2027" i="11"/>
  <c r="Z2028" i="11"/>
  <c r="Z2029" i="11"/>
  <c r="Z2030" i="11"/>
  <c r="Z2031" i="11"/>
  <c r="Z2032" i="11"/>
  <c r="Z2033" i="11"/>
  <c r="Z2034" i="11"/>
  <c r="Z2035" i="11"/>
  <c r="Z2036" i="11"/>
  <c r="Z2037" i="11"/>
  <c r="Z2038" i="11"/>
  <c r="Z2039" i="11"/>
  <c r="Z2040" i="11"/>
  <c r="Z2041" i="11"/>
  <c r="Z2042" i="11"/>
  <c r="Z2043" i="11"/>
  <c r="Z2044" i="11"/>
  <c r="Z2045" i="11"/>
  <c r="Z2046" i="11"/>
  <c r="Z2047" i="11"/>
  <c r="Z2048" i="11"/>
  <c r="Z2049" i="11"/>
  <c r="Z2050" i="11"/>
  <c r="Z2051" i="11"/>
  <c r="Z2052" i="11"/>
  <c r="Z2053" i="11"/>
  <c r="Z2054" i="11"/>
  <c r="Z2055" i="11"/>
  <c r="Z2056" i="11"/>
  <c r="Z2057" i="11"/>
  <c r="Z2058" i="11"/>
  <c r="Z2059" i="11"/>
  <c r="Z2060" i="11"/>
  <c r="Z2061" i="11"/>
  <c r="Z2062" i="11"/>
  <c r="Z2063" i="11"/>
  <c r="Z2064" i="11"/>
  <c r="Z2065" i="11"/>
  <c r="Z2066" i="11"/>
  <c r="Z2067" i="11"/>
  <c r="Z2068" i="11"/>
  <c r="Z2069" i="11"/>
  <c r="Z2070" i="11"/>
  <c r="Z2071" i="11"/>
  <c r="Z2072" i="11"/>
  <c r="Z2073" i="11"/>
  <c r="Z2074" i="11"/>
  <c r="Z2075" i="11"/>
  <c r="Z2076" i="11"/>
  <c r="Z2077" i="11"/>
  <c r="Z2078" i="11"/>
  <c r="Z2079" i="11"/>
  <c r="Z2080" i="11"/>
  <c r="Z2081" i="11"/>
  <c r="Z2082" i="11"/>
  <c r="Z2083" i="11"/>
  <c r="Z2084" i="11"/>
  <c r="Z2085" i="11"/>
  <c r="Z2086" i="11"/>
  <c r="Z2087" i="11"/>
  <c r="Z2088" i="11"/>
  <c r="Z2089" i="11"/>
  <c r="Z2090" i="11"/>
  <c r="Z2091" i="11"/>
  <c r="Z2092" i="11"/>
  <c r="Z2093" i="11"/>
  <c r="Z2094" i="11"/>
  <c r="Z2095" i="11"/>
  <c r="Z2096" i="11"/>
  <c r="Z2097" i="11"/>
  <c r="Z2098" i="11"/>
  <c r="Z2099" i="11"/>
  <c r="Z2100" i="11"/>
  <c r="Z2101" i="11"/>
  <c r="Z2102" i="11"/>
  <c r="Z2103" i="11"/>
  <c r="Z2104" i="11"/>
  <c r="Z2105" i="11"/>
  <c r="Z2106" i="11"/>
  <c r="Z2107" i="11"/>
  <c r="Z2108" i="11"/>
  <c r="Z2109" i="11"/>
  <c r="Z2110" i="11"/>
  <c r="Z2111" i="11"/>
  <c r="Z2112" i="11"/>
  <c r="Z2113" i="11"/>
  <c r="Z2114" i="11"/>
  <c r="Z2115" i="11"/>
  <c r="Z2116" i="11"/>
  <c r="Z2117" i="11"/>
  <c r="Z2118" i="11"/>
  <c r="Z2119" i="11"/>
  <c r="Z2120" i="11"/>
  <c r="Z2121" i="11"/>
  <c r="Z2122" i="11"/>
  <c r="Z2123" i="11"/>
  <c r="Z2124" i="11"/>
  <c r="Z2125" i="11"/>
  <c r="Z2126" i="11"/>
  <c r="Z2127" i="11"/>
  <c r="Z2128" i="11"/>
  <c r="Z2129" i="11"/>
  <c r="Z2130" i="11"/>
  <c r="Z2131" i="11"/>
  <c r="Z2132" i="11"/>
  <c r="Z2133" i="11"/>
  <c r="Z2134" i="11"/>
  <c r="Z2135" i="11"/>
  <c r="Z2136" i="11"/>
  <c r="Z2137" i="11"/>
  <c r="Z2138" i="11"/>
  <c r="Z2139" i="11"/>
  <c r="Z2140" i="11"/>
  <c r="Z2141" i="11"/>
  <c r="Z2142" i="11"/>
  <c r="Z2143" i="11"/>
  <c r="Z2144" i="11"/>
  <c r="Z2145" i="11"/>
  <c r="Z2146" i="11"/>
  <c r="Z2147" i="11"/>
  <c r="Z2148" i="11"/>
  <c r="Z2149" i="11"/>
  <c r="Z2150" i="11"/>
  <c r="Z2151" i="11"/>
  <c r="Z2152" i="11"/>
  <c r="Z2153" i="11"/>
  <c r="Z2154" i="11"/>
  <c r="Z2155" i="11"/>
  <c r="Z2156" i="11"/>
  <c r="Z2157" i="11"/>
  <c r="Z2158" i="11"/>
  <c r="Z2159" i="11"/>
  <c r="Z2160" i="11"/>
  <c r="Z2161" i="11"/>
  <c r="Z2162" i="11"/>
  <c r="Z2163" i="11"/>
  <c r="Z2164" i="11"/>
  <c r="Z2165" i="11"/>
  <c r="Z2166" i="11"/>
  <c r="Z2167" i="11"/>
  <c r="Z2168" i="11"/>
  <c r="Z2169" i="11"/>
  <c r="Z2170" i="11"/>
  <c r="Z2171" i="11"/>
  <c r="Z2172" i="11"/>
  <c r="Z2173" i="11"/>
  <c r="Z2174" i="11"/>
  <c r="Z2175" i="11"/>
  <c r="Z2176" i="11"/>
  <c r="Z2177" i="11"/>
  <c r="Z2178" i="11"/>
  <c r="Z2179" i="11"/>
  <c r="Z2180" i="11"/>
  <c r="Z2181" i="11"/>
  <c r="Z2182" i="11"/>
  <c r="Z2183" i="11"/>
  <c r="Z2184" i="11"/>
  <c r="Z2185" i="11"/>
  <c r="Z2186" i="11"/>
  <c r="Z2187" i="11"/>
  <c r="Z2188" i="11"/>
  <c r="Z2189" i="11"/>
  <c r="Z2190" i="11"/>
  <c r="Z2191" i="11"/>
  <c r="Z2192" i="11"/>
  <c r="Z2193" i="11"/>
  <c r="Z2194" i="11"/>
  <c r="Z2195" i="11"/>
  <c r="Z2196" i="11"/>
  <c r="Z2197" i="11"/>
  <c r="Z2198" i="11"/>
  <c r="Z2199" i="11"/>
  <c r="Z2200" i="11"/>
  <c r="Z2201" i="11"/>
  <c r="Z2202" i="11"/>
  <c r="Z2203" i="11"/>
  <c r="Z2204" i="11"/>
  <c r="Z2205" i="11"/>
  <c r="Z2206" i="11"/>
  <c r="Z2207" i="11"/>
  <c r="Z2208" i="11"/>
  <c r="Z2209" i="11"/>
  <c r="Z2210" i="11"/>
  <c r="Z2211" i="11"/>
  <c r="Z2212" i="11"/>
  <c r="Z2213" i="11"/>
  <c r="Z2214" i="11"/>
  <c r="Z2215" i="11"/>
  <c r="Z2216" i="11"/>
  <c r="Z2217" i="11"/>
  <c r="Z2218" i="11"/>
  <c r="Z2219" i="11"/>
  <c r="Z2220" i="11"/>
  <c r="Z2221" i="11"/>
  <c r="Z2222" i="11"/>
  <c r="Z2223" i="11"/>
  <c r="Z2224" i="11"/>
  <c r="Z2225" i="11"/>
  <c r="Z2226" i="11"/>
  <c r="Z2227" i="11"/>
  <c r="Z2228" i="11"/>
  <c r="Z2229" i="11"/>
  <c r="Z2230" i="11"/>
  <c r="Z2231" i="11"/>
  <c r="Z2232" i="11"/>
  <c r="Z2233" i="11"/>
  <c r="Z2234" i="11"/>
  <c r="Z2235" i="11"/>
  <c r="Z2236" i="11"/>
  <c r="Z2237" i="11"/>
  <c r="Z2238" i="11"/>
  <c r="Z2239" i="11"/>
  <c r="Z2240" i="11"/>
  <c r="Z2241" i="11"/>
  <c r="Z2242" i="11"/>
  <c r="Z2243" i="11"/>
  <c r="Z2244" i="11"/>
  <c r="Z2245" i="11"/>
  <c r="Z2246" i="11"/>
  <c r="Z2247" i="11"/>
  <c r="Z2248" i="11"/>
  <c r="Z2249" i="11"/>
  <c r="Z2250" i="11"/>
  <c r="Z2251" i="11"/>
  <c r="Z2252" i="11"/>
  <c r="Z2253" i="11"/>
  <c r="Z2254" i="11"/>
  <c r="Z2255" i="11"/>
  <c r="Z2256" i="11"/>
  <c r="Z2257" i="11"/>
  <c r="Z2258" i="11"/>
  <c r="Z2259" i="11"/>
  <c r="Z2260" i="11"/>
  <c r="Z2261" i="11"/>
  <c r="Z2262" i="11"/>
  <c r="Z2263" i="11"/>
  <c r="Z2264" i="11"/>
  <c r="Z2265" i="11"/>
  <c r="Z2266" i="11"/>
  <c r="Z2267" i="11"/>
  <c r="Z2268" i="11"/>
  <c r="Z2269" i="11"/>
  <c r="Z2270" i="11"/>
  <c r="Z2271" i="11"/>
  <c r="Z2272" i="11"/>
  <c r="Z2273" i="11"/>
  <c r="Z2274" i="11"/>
  <c r="Z2275" i="11"/>
  <c r="Z2276" i="11"/>
  <c r="Z2277" i="11"/>
  <c r="Z2278" i="11"/>
  <c r="Z2279" i="11"/>
  <c r="Z2280" i="11"/>
  <c r="Z2281" i="11"/>
  <c r="Z2282" i="11"/>
  <c r="Z2283" i="11"/>
  <c r="Z2284" i="11"/>
  <c r="Z2285" i="11"/>
  <c r="Z2286" i="11"/>
  <c r="Z2287" i="11"/>
  <c r="Z2288" i="11"/>
  <c r="Z2289" i="11"/>
  <c r="Z2290" i="11"/>
  <c r="Z2291" i="11"/>
  <c r="Z2292" i="11"/>
  <c r="Z2293" i="11"/>
  <c r="Z2294" i="11"/>
  <c r="Z2295" i="11"/>
  <c r="Z2296" i="11"/>
  <c r="Z2297" i="11"/>
  <c r="Z2298" i="11"/>
  <c r="Z2299" i="11"/>
  <c r="Z2300" i="11"/>
  <c r="Z2301" i="11"/>
  <c r="Z2302" i="11"/>
  <c r="Z2303" i="11"/>
  <c r="Z2304" i="11"/>
  <c r="Z2305" i="11"/>
  <c r="Z2306" i="11"/>
  <c r="Z2307" i="11"/>
  <c r="Z2308" i="11"/>
  <c r="Z2309" i="11"/>
  <c r="Z2310" i="11"/>
  <c r="Z2311" i="11"/>
  <c r="Z2312" i="11"/>
  <c r="Z2313" i="11"/>
  <c r="Z2314" i="11"/>
  <c r="Z2315" i="11"/>
  <c r="Z2316" i="11"/>
  <c r="Z2317" i="11"/>
  <c r="Z2318" i="11"/>
  <c r="Z2319" i="11"/>
  <c r="Z2320" i="11"/>
  <c r="Z2321" i="11"/>
  <c r="Z2322" i="11"/>
  <c r="Z2323" i="11"/>
  <c r="Z2324" i="11"/>
  <c r="Z2325" i="11"/>
  <c r="Z2326" i="11"/>
  <c r="Z2327" i="11"/>
  <c r="Z2328" i="11"/>
  <c r="Z2329" i="11"/>
  <c r="Z2330" i="11"/>
  <c r="Z2331" i="11"/>
  <c r="Z2332" i="11"/>
  <c r="Z2333" i="11"/>
  <c r="Z2334" i="11"/>
  <c r="Z2335" i="11"/>
  <c r="Z2336" i="11"/>
  <c r="Z2337" i="11"/>
  <c r="Z2338" i="11"/>
  <c r="Z2339" i="11"/>
  <c r="Z2340" i="11"/>
  <c r="Z2341" i="11"/>
  <c r="Z2342" i="11"/>
  <c r="Z2343" i="11"/>
  <c r="Z2344" i="11"/>
  <c r="Z2345" i="11"/>
  <c r="Z2346" i="11"/>
  <c r="Z2347" i="11"/>
  <c r="Z2348" i="11"/>
  <c r="Z2349" i="11"/>
  <c r="Z2350" i="11"/>
  <c r="Z2351" i="11"/>
  <c r="Z2352" i="11"/>
  <c r="Z2353" i="11"/>
  <c r="Z2354" i="11"/>
  <c r="Z2355" i="11"/>
  <c r="Z2356" i="11"/>
  <c r="Z2357" i="11"/>
  <c r="Z2358" i="11"/>
  <c r="Z2359" i="11"/>
  <c r="Z2360" i="11"/>
  <c r="Z2361" i="11"/>
  <c r="Z2362" i="11"/>
  <c r="Z2363" i="11"/>
  <c r="Z2364" i="11"/>
  <c r="Z2365" i="11"/>
  <c r="Z2366" i="11"/>
  <c r="Z2367" i="11"/>
  <c r="Z2368" i="11"/>
  <c r="Z2369" i="11"/>
  <c r="Z2370" i="11"/>
  <c r="Z2371" i="11"/>
  <c r="Z2372" i="11"/>
  <c r="Z2373" i="11"/>
  <c r="Z2374" i="11"/>
  <c r="Z2375" i="11"/>
  <c r="Z2376" i="11"/>
  <c r="Z2377" i="11"/>
  <c r="Z2378" i="11"/>
  <c r="Z2379" i="11"/>
  <c r="Z2380" i="11"/>
  <c r="Z2381" i="11"/>
  <c r="Z2382" i="11"/>
  <c r="Z2383" i="11"/>
  <c r="Z2384" i="11"/>
  <c r="Z2385" i="11"/>
  <c r="Z2386" i="11"/>
  <c r="Z2387" i="11"/>
  <c r="Z2388" i="11"/>
  <c r="Z2389" i="11"/>
  <c r="Z2390" i="11"/>
  <c r="Z2391" i="11"/>
  <c r="Z2392" i="11"/>
  <c r="Z2393" i="11"/>
  <c r="Z2394" i="11"/>
  <c r="Z2395" i="11"/>
  <c r="Z2396" i="11"/>
  <c r="Z2397" i="11"/>
  <c r="Z2398" i="11"/>
  <c r="Z2399" i="11"/>
  <c r="Z2400" i="11"/>
  <c r="Z2401" i="11"/>
  <c r="Z2402" i="11"/>
  <c r="Z2403" i="11"/>
  <c r="Z2404" i="11"/>
  <c r="Z2405" i="11"/>
  <c r="Z2406" i="11"/>
  <c r="Z2407" i="11"/>
  <c r="Z2408" i="11"/>
  <c r="Z2409" i="11"/>
  <c r="Z2410" i="11"/>
  <c r="Z2411" i="11"/>
  <c r="Z2412" i="11"/>
  <c r="Z2413" i="11"/>
  <c r="Z2414" i="11"/>
  <c r="Z2415" i="11"/>
  <c r="Z2416" i="11"/>
  <c r="Z2417" i="11"/>
  <c r="Z2418" i="11"/>
  <c r="Z2419" i="11"/>
  <c r="Z2420" i="11"/>
  <c r="Z2421" i="11"/>
  <c r="Z2422" i="11"/>
  <c r="Z2423" i="11"/>
  <c r="Z2424" i="11"/>
  <c r="Z2425" i="11"/>
  <c r="Z2426" i="11"/>
  <c r="Z2427" i="11"/>
  <c r="Z2428" i="11"/>
  <c r="Z2429" i="11"/>
  <c r="Z2430" i="11"/>
  <c r="Z2431" i="11"/>
  <c r="Z2432" i="11"/>
  <c r="Z2433" i="11"/>
  <c r="Z2434" i="11"/>
  <c r="Z2435" i="11"/>
  <c r="Z2436" i="11"/>
  <c r="Z2437" i="11"/>
  <c r="Z2438" i="11"/>
  <c r="Z2439" i="11"/>
  <c r="Z2440" i="11"/>
  <c r="Z2441" i="11"/>
  <c r="Z2442" i="11"/>
  <c r="Z2443" i="11"/>
  <c r="Z2444" i="11"/>
  <c r="Z2445" i="11"/>
  <c r="Z2446" i="11"/>
  <c r="Z2447" i="11"/>
  <c r="Z2448" i="11"/>
  <c r="Z2449" i="11"/>
  <c r="Z2450" i="11"/>
  <c r="Z2451" i="11"/>
  <c r="Z2452" i="11"/>
  <c r="Z2453" i="11"/>
  <c r="Z2454" i="11"/>
  <c r="Z2455" i="11"/>
  <c r="Z2456" i="11"/>
  <c r="Z2457" i="11"/>
  <c r="Z2458" i="11"/>
  <c r="Z2459" i="11"/>
  <c r="Z2460" i="11"/>
  <c r="Z2461" i="11"/>
  <c r="Z2462" i="11"/>
  <c r="Z2463" i="11"/>
  <c r="Z2464" i="11"/>
  <c r="Z2465" i="11"/>
  <c r="Z2466" i="11"/>
  <c r="Z2467" i="11"/>
  <c r="Z2468" i="11"/>
  <c r="Z2469" i="11"/>
  <c r="Z2470" i="11"/>
  <c r="Z2471" i="11"/>
  <c r="Z2472" i="11"/>
  <c r="Z2473" i="11"/>
  <c r="Z2474" i="11"/>
  <c r="Z2475" i="11"/>
  <c r="Z2476" i="11"/>
  <c r="Z2477" i="11"/>
  <c r="Z2478" i="11"/>
  <c r="Z2479" i="11"/>
  <c r="Z2480" i="11"/>
  <c r="Z2481" i="11"/>
  <c r="Z2482" i="11"/>
  <c r="Z2483" i="11"/>
  <c r="Z2484" i="11"/>
  <c r="Z2485" i="11"/>
  <c r="Z2486" i="11"/>
  <c r="Z2487" i="11"/>
  <c r="Z2488" i="11"/>
  <c r="Z2489" i="11"/>
  <c r="Z2490" i="11"/>
  <c r="Z2491" i="11"/>
  <c r="Z2492" i="11"/>
  <c r="Z2493" i="11"/>
  <c r="Z2494" i="11"/>
  <c r="Z2495" i="11"/>
  <c r="Z2496" i="11"/>
  <c r="Z2497" i="11"/>
  <c r="Z2498" i="11"/>
  <c r="Z2499" i="11"/>
  <c r="Z2500" i="11"/>
  <c r="Z2501" i="11"/>
  <c r="Z2502" i="11"/>
  <c r="Z2503" i="11"/>
  <c r="Z2504" i="11"/>
  <c r="Z2505" i="11"/>
  <c r="Z2506" i="11"/>
  <c r="Z2507" i="11"/>
  <c r="Z2508" i="11"/>
  <c r="Z2509" i="11"/>
  <c r="Z2510" i="11"/>
  <c r="Z2511" i="11"/>
  <c r="Z2512" i="11"/>
  <c r="Z2513" i="11"/>
  <c r="Z2514" i="11"/>
  <c r="Z2515" i="11"/>
  <c r="Z2516" i="11"/>
  <c r="Z2517" i="11"/>
  <c r="Z2518" i="11"/>
  <c r="Z2519" i="11"/>
  <c r="Z2520" i="11"/>
  <c r="Z2521" i="11"/>
  <c r="Z2522" i="11"/>
  <c r="Z2523" i="11"/>
  <c r="Z2524" i="11"/>
  <c r="Z2525" i="11"/>
  <c r="Z2526" i="11"/>
  <c r="Z2527" i="11"/>
  <c r="Z2528" i="11"/>
  <c r="Z2529" i="11"/>
  <c r="Z2530" i="11"/>
  <c r="Z2531" i="11"/>
  <c r="Z2532" i="11"/>
  <c r="Z2533" i="11"/>
  <c r="Z2534" i="11"/>
  <c r="Z2535" i="11"/>
  <c r="Z2536" i="11"/>
  <c r="Z2537" i="11"/>
  <c r="Z2538" i="11"/>
  <c r="Z2539" i="11"/>
  <c r="Z2540" i="11"/>
  <c r="Z2541" i="11"/>
  <c r="Z2542" i="11"/>
  <c r="Z2543" i="11"/>
  <c r="Z2544" i="11"/>
  <c r="Z2545" i="11"/>
  <c r="Z2546" i="11"/>
  <c r="Z2547" i="11"/>
  <c r="Z2548" i="11"/>
  <c r="Z2549" i="11"/>
  <c r="Z2550" i="11"/>
  <c r="Z2551" i="11"/>
  <c r="Z2552" i="11"/>
  <c r="Z2553" i="11"/>
  <c r="Z2554" i="11"/>
  <c r="Z2555" i="11"/>
  <c r="Z2556" i="11"/>
  <c r="Z2557" i="11"/>
  <c r="Z2558" i="11"/>
  <c r="Z2559" i="11"/>
  <c r="Z2560" i="11"/>
  <c r="Z2561" i="11"/>
  <c r="Z2562" i="11"/>
  <c r="Z2563" i="11"/>
  <c r="Z2564" i="11"/>
  <c r="Z2565" i="11"/>
  <c r="Z2566" i="11"/>
  <c r="Z2567" i="11"/>
  <c r="Z2568" i="11"/>
  <c r="Z2569" i="11"/>
  <c r="Z2570" i="11"/>
  <c r="Z2571" i="11"/>
  <c r="Z2572" i="11"/>
  <c r="Z2573" i="11"/>
  <c r="Z2574" i="11"/>
  <c r="Z2575" i="11"/>
  <c r="Z2576" i="11"/>
  <c r="Z2577" i="11"/>
  <c r="Z2578" i="11"/>
  <c r="Z2579" i="11"/>
  <c r="Z2580" i="11"/>
  <c r="Z2581" i="11"/>
  <c r="Z2582" i="11"/>
  <c r="Z2583" i="11"/>
  <c r="Z2584" i="11"/>
  <c r="Z2585" i="11"/>
  <c r="Z2586" i="11"/>
  <c r="Z2587" i="11"/>
  <c r="Z2588" i="11"/>
  <c r="Z2589" i="11"/>
  <c r="Z2590" i="11"/>
  <c r="Z2591" i="11"/>
  <c r="Z2592" i="11"/>
  <c r="Z2593" i="11"/>
  <c r="Z2594" i="11"/>
  <c r="Z2595" i="11"/>
  <c r="Z2596" i="11"/>
  <c r="Z2597" i="11"/>
  <c r="Z2598" i="11"/>
  <c r="Z2599" i="11"/>
  <c r="Z2600" i="11"/>
  <c r="Z2601" i="11"/>
  <c r="Z2602" i="11"/>
  <c r="Z2603" i="11"/>
  <c r="Z2604" i="11"/>
  <c r="Z2605" i="11"/>
  <c r="Z2606" i="11"/>
  <c r="Z2607" i="11"/>
  <c r="Z2608" i="11"/>
  <c r="Z2609" i="11"/>
  <c r="Z2610" i="11"/>
  <c r="Z2611" i="11"/>
  <c r="Z2612" i="11"/>
  <c r="Z2613" i="11"/>
  <c r="Z2614" i="11"/>
  <c r="Z2615" i="11"/>
  <c r="Z2616" i="11"/>
  <c r="Z2617" i="11"/>
  <c r="Z2618" i="11"/>
  <c r="Z2619" i="11"/>
  <c r="Z2620" i="11"/>
  <c r="Z2621" i="11"/>
  <c r="Z2622" i="11"/>
  <c r="Z2623" i="11"/>
  <c r="Z2624" i="11"/>
  <c r="Z2625" i="11"/>
  <c r="Z2626" i="11"/>
  <c r="Z2627" i="11"/>
  <c r="Z2628" i="11"/>
  <c r="Z2629" i="11"/>
  <c r="Z2630" i="11"/>
  <c r="Z2631" i="11"/>
  <c r="Z2632" i="11"/>
  <c r="Z2633" i="11"/>
  <c r="Z2634" i="11"/>
  <c r="Z2635" i="11"/>
  <c r="Z2636" i="11"/>
  <c r="Z2637" i="11"/>
  <c r="Z2638" i="11"/>
  <c r="Z2639" i="11"/>
  <c r="Z2640" i="11"/>
  <c r="Z2641" i="11"/>
  <c r="Z2642" i="11"/>
  <c r="Z2643" i="11"/>
  <c r="Z2644" i="11"/>
  <c r="Z2645" i="11"/>
  <c r="Z2646" i="11"/>
  <c r="Z2647" i="11"/>
  <c r="Z2648" i="11"/>
  <c r="Z2649" i="11"/>
  <c r="Z2650" i="11"/>
  <c r="Z2651" i="11"/>
  <c r="Z2652" i="11"/>
  <c r="Z2653" i="11"/>
  <c r="Z2654" i="11"/>
  <c r="Z2655" i="11"/>
  <c r="Z2656" i="11"/>
  <c r="Z2657" i="11"/>
  <c r="Z2658" i="11"/>
  <c r="Z2659" i="11"/>
  <c r="Z2660" i="11"/>
  <c r="Z2661" i="11"/>
  <c r="Z2662" i="11"/>
  <c r="Z2663" i="11"/>
  <c r="Z2664" i="11"/>
  <c r="Z2665" i="11"/>
  <c r="Z2666" i="11"/>
  <c r="Z2667" i="11"/>
  <c r="Z2668" i="11"/>
  <c r="Z2669" i="11"/>
  <c r="Z2670" i="11"/>
  <c r="Z2671" i="11"/>
  <c r="Z2672" i="11"/>
  <c r="Z2673" i="11"/>
  <c r="Z2674" i="11"/>
  <c r="Z2675" i="11"/>
  <c r="Z2676" i="11"/>
  <c r="Z2677" i="11"/>
  <c r="Z2678" i="11"/>
  <c r="Z2679" i="11"/>
  <c r="Z2680" i="11"/>
  <c r="Z2681" i="11"/>
  <c r="Z2682" i="11"/>
  <c r="Z2683" i="11"/>
  <c r="Z2684" i="11"/>
  <c r="Z2685" i="11"/>
  <c r="Z2686" i="11"/>
  <c r="Z2687" i="11"/>
  <c r="Z2688" i="11"/>
  <c r="Z2689" i="11"/>
  <c r="Z2690" i="11"/>
  <c r="Z2691" i="11"/>
  <c r="Z2692" i="11"/>
  <c r="Z2693" i="11"/>
  <c r="Z2694" i="11"/>
  <c r="Z2695" i="11"/>
  <c r="Z2696" i="11"/>
  <c r="Z2697" i="11"/>
  <c r="Z2698" i="11"/>
  <c r="Z2699" i="11"/>
  <c r="Z2700" i="11"/>
  <c r="Z2701" i="11"/>
  <c r="Z2702" i="11"/>
  <c r="Z2703" i="11"/>
  <c r="Z2704" i="11"/>
  <c r="Z2705" i="11"/>
  <c r="Z2706" i="11"/>
  <c r="Z2707" i="11"/>
  <c r="Z2708" i="11"/>
  <c r="Z2709" i="11"/>
  <c r="Z2710" i="11"/>
  <c r="Z2711" i="11"/>
  <c r="Z2712" i="11"/>
  <c r="Z2713" i="11"/>
  <c r="Z2714" i="11"/>
  <c r="Z2715" i="11"/>
  <c r="Z2716" i="11"/>
  <c r="Z2717" i="11"/>
  <c r="Z2718" i="11"/>
  <c r="Z2719" i="11"/>
  <c r="Z2720" i="11"/>
  <c r="Z2721" i="11"/>
  <c r="Z2722" i="11"/>
  <c r="Z2723" i="11"/>
  <c r="Z2724" i="11"/>
  <c r="Z2725" i="11"/>
  <c r="Z2726" i="11"/>
  <c r="Z2727" i="11"/>
  <c r="Z2728" i="11"/>
  <c r="Z2729" i="11"/>
  <c r="Z2730" i="11"/>
  <c r="Z2731" i="11"/>
  <c r="Z2732" i="11"/>
  <c r="Z2733" i="11"/>
  <c r="Z2734" i="11"/>
  <c r="Z2735" i="11"/>
  <c r="Z2736" i="11"/>
  <c r="Z2737" i="11"/>
  <c r="Z2738" i="11"/>
  <c r="Z2739" i="11"/>
  <c r="Z2740" i="11"/>
  <c r="Z2741" i="11"/>
  <c r="Z2742" i="11"/>
  <c r="Z2743" i="11"/>
  <c r="Z2744" i="11"/>
  <c r="Z2745" i="11"/>
  <c r="Z2746" i="11"/>
  <c r="Z2747" i="11"/>
  <c r="Z2748" i="11"/>
  <c r="Z2749" i="11"/>
  <c r="Z2750" i="11"/>
  <c r="Z2751" i="11"/>
  <c r="Z2752" i="11"/>
  <c r="Z2753" i="11"/>
  <c r="Z2754" i="11"/>
  <c r="Z2755" i="11"/>
  <c r="Z2756" i="11"/>
  <c r="Z2757" i="11"/>
  <c r="Z2758" i="11"/>
  <c r="Z2759" i="11"/>
  <c r="Z2760" i="11"/>
  <c r="Z2761" i="11"/>
  <c r="Z2762" i="11"/>
  <c r="Z2763" i="11"/>
  <c r="Z2764" i="11"/>
  <c r="Z2765" i="11"/>
  <c r="Z2766" i="11"/>
  <c r="Z2767" i="11"/>
  <c r="Z2768" i="11"/>
  <c r="Z2769" i="11"/>
  <c r="Z2770" i="11"/>
  <c r="Z2771" i="11"/>
  <c r="Z2772" i="11"/>
  <c r="Z2773" i="11"/>
  <c r="Z2774" i="11"/>
  <c r="Z2775" i="11"/>
  <c r="Z2776" i="11"/>
  <c r="Z2777" i="11"/>
  <c r="Z2778" i="11"/>
  <c r="Z2779" i="11"/>
  <c r="Z2780" i="11"/>
  <c r="Z2781" i="11"/>
  <c r="Z2782" i="11"/>
  <c r="Z2783" i="11"/>
  <c r="Z2784" i="11"/>
  <c r="Z2785" i="11"/>
  <c r="Z2786" i="11"/>
  <c r="Z2787" i="11"/>
  <c r="Z2788" i="11"/>
  <c r="Z2789" i="11"/>
  <c r="Z2790" i="11"/>
  <c r="Z2791" i="11"/>
  <c r="Z2792" i="11"/>
  <c r="Z2793" i="11"/>
  <c r="Z2794" i="11"/>
  <c r="Z2795" i="11"/>
  <c r="Z2796" i="11"/>
  <c r="Z2797" i="11"/>
  <c r="Z2798" i="11"/>
  <c r="Z2799" i="11"/>
  <c r="Z2800" i="11"/>
  <c r="Z2801" i="11"/>
  <c r="Z2802" i="11"/>
  <c r="Z2803" i="11"/>
  <c r="Z2804" i="11"/>
  <c r="Z2805" i="11"/>
  <c r="Z2806" i="11"/>
  <c r="Z2807" i="11"/>
  <c r="Z2808" i="11"/>
  <c r="Z2809" i="11"/>
  <c r="Z2810" i="11"/>
  <c r="Z2811" i="11"/>
  <c r="Z2812" i="11"/>
  <c r="Z2813" i="11"/>
  <c r="Z2814" i="11"/>
  <c r="Z2815" i="11"/>
  <c r="Z2816" i="11"/>
  <c r="Z2817" i="11"/>
  <c r="Z2818" i="11"/>
  <c r="Z2819" i="11"/>
  <c r="Z2820" i="11"/>
  <c r="Z2821" i="11"/>
  <c r="Z2822" i="11"/>
  <c r="Z2823" i="11"/>
  <c r="Z2824" i="11"/>
  <c r="Z2825" i="11"/>
  <c r="Z2826" i="11"/>
  <c r="Z2827" i="11"/>
  <c r="Z2828" i="11"/>
  <c r="Z2829" i="11"/>
  <c r="Z2830" i="11"/>
  <c r="Z2831" i="11"/>
  <c r="Z2832" i="11"/>
  <c r="Z2833" i="11"/>
  <c r="Z2834" i="11"/>
  <c r="Z2835" i="11"/>
  <c r="Z2836" i="11"/>
  <c r="Z2837" i="11"/>
  <c r="Z2838" i="11"/>
  <c r="Z2839" i="11"/>
  <c r="Z2840" i="11"/>
  <c r="Z2841" i="11"/>
  <c r="Z2842" i="11"/>
  <c r="Z2843" i="11"/>
  <c r="Z2844" i="11"/>
  <c r="Z2845" i="11"/>
  <c r="Z2846" i="11"/>
  <c r="Z2847" i="11"/>
  <c r="Z2848" i="11"/>
  <c r="Z2849" i="11"/>
  <c r="Z2850" i="11"/>
  <c r="Z2851" i="11"/>
  <c r="Z2852" i="11"/>
  <c r="Z2853" i="11"/>
  <c r="Z2854" i="11"/>
  <c r="Z2855" i="11"/>
  <c r="Z2856" i="11"/>
  <c r="Z2857" i="11"/>
  <c r="Z2858" i="11"/>
  <c r="Z2859" i="11"/>
  <c r="Z2860" i="11"/>
  <c r="Z2861" i="11"/>
  <c r="Z2862" i="11"/>
  <c r="Z2863" i="11"/>
  <c r="Z2864" i="11"/>
  <c r="Z2865" i="11"/>
  <c r="Z2866" i="11"/>
  <c r="Z2867" i="11"/>
  <c r="Z2868" i="11"/>
  <c r="Z2869" i="11"/>
  <c r="Z2870" i="11"/>
  <c r="Z2871" i="11"/>
  <c r="Z2872" i="11"/>
  <c r="Z2873" i="11"/>
  <c r="Z2874" i="11"/>
  <c r="Z2875" i="11"/>
  <c r="Z2876" i="11"/>
  <c r="Z2877" i="11"/>
  <c r="Z2878" i="11"/>
  <c r="Z2879" i="11"/>
  <c r="Z2880" i="11"/>
  <c r="Z2881" i="11"/>
  <c r="Z2882" i="11"/>
  <c r="Z2883" i="11"/>
  <c r="Z2884" i="11"/>
  <c r="Z2885" i="11"/>
  <c r="Z2886" i="11"/>
  <c r="Z2887" i="11"/>
  <c r="Z2888" i="11"/>
  <c r="Z2889" i="11"/>
  <c r="Z2890" i="11"/>
  <c r="Z2891" i="11"/>
  <c r="Z2892" i="11"/>
  <c r="Z2893" i="11"/>
  <c r="Z2894" i="11"/>
  <c r="Z2895" i="11"/>
  <c r="Z2896" i="11"/>
  <c r="Z2897" i="11"/>
  <c r="Z2898" i="11"/>
  <c r="Z2899" i="11"/>
  <c r="Z2900" i="11"/>
  <c r="Z2901" i="11"/>
  <c r="Z2902" i="11"/>
  <c r="Z2903" i="11"/>
  <c r="Z2904" i="11"/>
  <c r="Z2905" i="11"/>
  <c r="Z2906" i="11"/>
  <c r="Z2907" i="11"/>
  <c r="Z2908" i="11"/>
  <c r="Z2909" i="11"/>
  <c r="Z2910" i="11"/>
  <c r="Z2911" i="11"/>
  <c r="Z2912" i="11"/>
  <c r="Z2913" i="11"/>
  <c r="Z2914" i="11"/>
  <c r="Z2915" i="11"/>
  <c r="Z2916" i="11"/>
  <c r="Z2917" i="11"/>
  <c r="Z2918" i="11"/>
  <c r="Z2919" i="11"/>
  <c r="Z2920" i="11"/>
  <c r="Z2921" i="11"/>
  <c r="Z2922" i="11"/>
  <c r="Z2923" i="11"/>
  <c r="Z2924" i="11"/>
  <c r="Z2925" i="11"/>
  <c r="Z2926" i="11"/>
  <c r="Z2927" i="11"/>
  <c r="Z2928" i="11"/>
  <c r="Z2929" i="11"/>
  <c r="Z2930" i="11"/>
  <c r="Z2931" i="11"/>
  <c r="Z2932" i="11"/>
  <c r="Z2933" i="11"/>
  <c r="Z2934" i="11"/>
  <c r="Z2935" i="11"/>
  <c r="Z2936" i="11"/>
  <c r="Z2937" i="11"/>
  <c r="Z2938" i="11"/>
  <c r="Z2939" i="11"/>
  <c r="Z2940" i="11"/>
  <c r="Z2941" i="11"/>
  <c r="Z2942" i="11"/>
  <c r="Z2943" i="11"/>
  <c r="Z2944" i="11"/>
  <c r="Z2945" i="11"/>
  <c r="Z2946" i="11"/>
  <c r="Z2947" i="11"/>
  <c r="Z2948" i="11"/>
  <c r="Z2949" i="11"/>
  <c r="Z2950" i="11"/>
  <c r="Z2951" i="11"/>
  <c r="Z2952" i="11"/>
  <c r="Z2953" i="11"/>
  <c r="Z2954" i="11"/>
  <c r="Z2955" i="11"/>
  <c r="Z2956" i="11"/>
  <c r="Z2957" i="11"/>
  <c r="Z2958" i="11"/>
  <c r="Z2959" i="11"/>
  <c r="Z2960" i="11"/>
  <c r="Z2961" i="11"/>
  <c r="Z2962" i="11"/>
  <c r="Z2963" i="11"/>
  <c r="Z2964" i="11"/>
  <c r="Z2965" i="11"/>
  <c r="Z2966" i="11"/>
  <c r="Z2967" i="11"/>
  <c r="Z2968" i="11"/>
  <c r="Z2969" i="11"/>
  <c r="Z2970" i="11"/>
  <c r="Z2971" i="11"/>
  <c r="Z2972" i="11"/>
  <c r="Z2973" i="11"/>
  <c r="Z2974" i="11"/>
  <c r="Z2975" i="11"/>
  <c r="Z2976" i="11"/>
  <c r="Z2977" i="11"/>
  <c r="Z2978" i="11"/>
  <c r="Z2979" i="11"/>
  <c r="Z2980" i="11"/>
  <c r="Z2981" i="11"/>
  <c r="Z2982" i="11"/>
  <c r="Z2983" i="11"/>
  <c r="Z2984" i="11"/>
  <c r="Z2985" i="11"/>
  <c r="Z2986" i="11"/>
  <c r="Z2987" i="11"/>
  <c r="Z2988" i="11"/>
  <c r="Z2989" i="11"/>
  <c r="Z2990" i="11"/>
  <c r="Z2991" i="11"/>
  <c r="Z2992" i="11"/>
  <c r="Z2993" i="11"/>
  <c r="Z2994" i="11"/>
  <c r="Z2995" i="11"/>
  <c r="Z2996" i="11"/>
  <c r="Z2997" i="11"/>
  <c r="Y2" i="11"/>
  <c r="Y3" i="11"/>
  <c r="Y4" i="11"/>
  <c r="Y5" i="11"/>
  <c r="Y6" i="11"/>
  <c r="Y7" i="11"/>
  <c r="Y8" i="11"/>
  <c r="Y9" i="11"/>
  <c r="Y10" i="11"/>
  <c r="Y11" i="11"/>
  <c r="Y12" i="11"/>
  <c r="Y13" i="11"/>
  <c r="Y14" i="11"/>
  <c r="Y15" i="11"/>
  <c r="Y16" i="11"/>
  <c r="Y17" i="11"/>
  <c r="Y18" i="11"/>
  <c r="Y19" i="11"/>
  <c r="Y20" i="11"/>
  <c r="Y21" i="11"/>
  <c r="Y22" i="11"/>
  <c r="Y23" i="11"/>
  <c r="Y24" i="11"/>
  <c r="Y25" i="11"/>
  <c r="Y26" i="11"/>
  <c r="Y27" i="11"/>
  <c r="Y28" i="11"/>
  <c r="Y29" i="11"/>
  <c r="Y30" i="11"/>
  <c r="Y31" i="11"/>
  <c r="Y32" i="11"/>
  <c r="Y33" i="11"/>
  <c r="Y34" i="11"/>
  <c r="Y35" i="11"/>
  <c r="Y36" i="11"/>
  <c r="Y37" i="11"/>
  <c r="Y38" i="11"/>
  <c r="Y39" i="11"/>
  <c r="Y40" i="11"/>
  <c r="Y41" i="11"/>
  <c r="Y42" i="11"/>
  <c r="Y43" i="11"/>
  <c r="Y44" i="11"/>
  <c r="Y45" i="11"/>
  <c r="Y46" i="11"/>
  <c r="Y47" i="11"/>
  <c r="Y48" i="11"/>
  <c r="Y49" i="11"/>
  <c r="Y50" i="11"/>
  <c r="Y51" i="11"/>
  <c r="Y52" i="11"/>
  <c r="Y53" i="11"/>
  <c r="Y54" i="11"/>
  <c r="Y55" i="11"/>
  <c r="Y56" i="11"/>
  <c r="Y57" i="11"/>
  <c r="Y58" i="11"/>
  <c r="Y59" i="11"/>
  <c r="Y60" i="11"/>
  <c r="Y61" i="11"/>
  <c r="Y62" i="11"/>
  <c r="Y63" i="11"/>
  <c r="Y64" i="11"/>
  <c r="Y65" i="11"/>
  <c r="Y66" i="11"/>
  <c r="Y67" i="11"/>
  <c r="Y68" i="11"/>
  <c r="Y69" i="11"/>
  <c r="Y70" i="11"/>
  <c r="Y71" i="11"/>
  <c r="Y72"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Y100" i="11"/>
  <c r="Y101" i="11"/>
  <c r="Y102" i="11"/>
  <c r="Y103" i="11"/>
  <c r="Y104" i="11"/>
  <c r="Y105" i="11"/>
  <c r="Y106" i="11"/>
  <c r="Y107" i="11"/>
  <c r="Y108" i="11"/>
  <c r="Y109" i="11"/>
  <c r="Y110" i="11"/>
  <c r="Y111" i="11"/>
  <c r="Y112" i="11"/>
  <c r="Y113" i="11"/>
  <c r="Y114" i="11"/>
  <c r="Y115" i="11"/>
  <c r="Y116" i="11"/>
  <c r="Y117" i="11"/>
  <c r="Y118" i="11"/>
  <c r="Y119" i="11"/>
  <c r="Y120" i="11"/>
  <c r="Y121" i="11"/>
  <c r="Y122" i="11"/>
  <c r="Y123" i="11"/>
  <c r="Y124" i="11"/>
  <c r="Y125" i="11"/>
  <c r="Y126" i="11"/>
  <c r="Y127" i="11"/>
  <c r="Y128" i="11"/>
  <c r="Y129" i="11"/>
  <c r="Y130" i="11"/>
  <c r="Y131" i="11"/>
  <c r="Y132" i="11"/>
  <c r="Y133" i="11"/>
  <c r="Y134" i="11"/>
  <c r="Y135" i="11"/>
  <c r="Y136" i="11"/>
  <c r="Y137" i="11"/>
  <c r="Y138" i="11"/>
  <c r="Y139" i="11"/>
  <c r="Y140" i="11"/>
  <c r="Y141" i="11"/>
  <c r="Y142" i="11"/>
  <c r="Y143" i="11"/>
  <c r="Y144" i="11"/>
  <c r="Y145" i="11"/>
  <c r="Y146" i="11"/>
  <c r="Y147" i="11"/>
  <c r="Y148" i="11"/>
  <c r="Y149" i="11"/>
  <c r="Y150" i="11"/>
  <c r="Y151" i="11"/>
  <c r="Y152" i="11"/>
  <c r="Y153" i="11"/>
  <c r="Y154" i="11"/>
  <c r="Y155" i="11"/>
  <c r="Y156" i="11"/>
  <c r="Y157" i="11"/>
  <c r="Y158" i="11"/>
  <c r="Y159" i="11"/>
  <c r="Y160" i="11"/>
  <c r="Y161" i="11"/>
  <c r="Y162" i="11"/>
  <c r="Y163" i="11"/>
  <c r="Y164" i="11"/>
  <c r="Y165" i="11"/>
  <c r="Y166" i="11"/>
  <c r="Y167" i="11"/>
  <c r="Y168" i="11"/>
  <c r="Y169" i="11"/>
  <c r="Y170" i="11"/>
  <c r="Y171" i="11"/>
  <c r="Y172" i="11"/>
  <c r="Y173" i="11"/>
  <c r="Y174" i="11"/>
  <c r="Y175" i="11"/>
  <c r="Y176" i="11"/>
  <c r="Y177" i="11"/>
  <c r="Y178" i="11"/>
  <c r="Y179" i="11"/>
  <c r="Y180" i="11"/>
  <c r="Y181" i="11"/>
  <c r="Y182" i="11"/>
  <c r="Y183" i="11"/>
  <c r="Y184" i="11"/>
  <c r="Y185" i="11"/>
  <c r="Y186" i="11"/>
  <c r="Y187" i="11"/>
  <c r="Y188" i="11"/>
  <c r="Y189" i="11"/>
  <c r="Y190" i="11"/>
  <c r="Y191" i="11"/>
  <c r="Y192" i="11"/>
  <c r="Y193" i="11"/>
  <c r="Y194" i="11"/>
  <c r="Y195" i="11"/>
  <c r="Y196" i="11"/>
  <c r="Y197" i="11"/>
  <c r="Y198" i="11"/>
  <c r="Y199" i="11"/>
  <c r="Y200" i="11"/>
  <c r="Y201" i="11"/>
  <c r="Y202" i="11"/>
  <c r="Y203" i="11"/>
  <c r="Y204" i="11"/>
  <c r="Y205" i="11"/>
  <c r="Y206" i="11"/>
  <c r="Y207" i="11"/>
  <c r="Y208" i="11"/>
  <c r="Y209" i="11"/>
  <c r="Y210" i="11"/>
  <c r="Y211" i="11"/>
  <c r="Y212" i="11"/>
  <c r="Y213" i="11"/>
  <c r="Y214" i="11"/>
  <c r="Y215" i="11"/>
  <c r="Y216" i="11"/>
  <c r="Y217" i="11"/>
  <c r="Y218" i="11"/>
  <c r="Y219" i="11"/>
  <c r="Y220" i="11"/>
  <c r="Y221" i="11"/>
  <c r="Y222" i="11"/>
  <c r="Y223" i="11"/>
  <c r="Y224" i="11"/>
  <c r="Y225" i="11"/>
  <c r="Y226" i="11"/>
  <c r="Y227" i="11"/>
  <c r="Y228" i="11"/>
  <c r="Y229" i="11"/>
  <c r="Y230" i="11"/>
  <c r="Y231" i="11"/>
  <c r="Y232" i="11"/>
  <c r="Y233" i="11"/>
  <c r="Y234" i="11"/>
  <c r="Y235" i="11"/>
  <c r="Y236" i="11"/>
  <c r="Y237" i="11"/>
  <c r="Y238" i="11"/>
  <c r="Y239" i="11"/>
  <c r="Y240" i="11"/>
  <c r="Y241" i="11"/>
  <c r="Y242" i="11"/>
  <c r="Y243" i="11"/>
  <c r="Y244" i="11"/>
  <c r="Y245" i="11"/>
  <c r="Y246" i="11"/>
  <c r="Y247" i="11"/>
  <c r="Y248" i="11"/>
  <c r="Y249" i="11"/>
  <c r="Y250" i="11"/>
  <c r="Y251" i="11"/>
  <c r="Y252" i="11"/>
  <c r="Y253" i="11"/>
  <c r="Y254" i="11"/>
  <c r="Y255" i="11"/>
  <c r="Y256" i="11"/>
  <c r="Y257" i="11"/>
  <c r="Y258" i="11"/>
  <c r="Y259" i="11"/>
  <c r="Y260" i="11"/>
  <c r="Y261" i="11"/>
  <c r="Y262" i="11"/>
  <c r="Y263" i="11"/>
  <c r="Y264" i="11"/>
  <c r="Y265" i="11"/>
  <c r="Y266" i="11"/>
  <c r="Y267" i="11"/>
  <c r="Y268" i="11"/>
  <c r="Y269" i="11"/>
  <c r="Y270" i="11"/>
  <c r="Y271" i="11"/>
  <c r="Y272" i="11"/>
  <c r="Y273" i="11"/>
  <c r="Y274" i="11"/>
  <c r="Y275" i="11"/>
  <c r="Y276" i="11"/>
  <c r="Y277" i="11"/>
  <c r="Y278" i="11"/>
  <c r="Y279" i="11"/>
  <c r="Y280" i="11"/>
  <c r="Y281" i="11"/>
  <c r="Y282" i="11"/>
  <c r="Y283" i="11"/>
  <c r="Y284" i="11"/>
  <c r="Y285" i="11"/>
  <c r="Y286" i="11"/>
  <c r="Y287" i="11"/>
  <c r="Y288" i="11"/>
  <c r="Y289" i="11"/>
  <c r="Y290" i="11"/>
  <c r="Y291" i="11"/>
  <c r="Y292" i="11"/>
  <c r="Y293" i="11"/>
  <c r="Y294" i="11"/>
  <c r="Y295" i="11"/>
  <c r="Y296" i="11"/>
  <c r="Y297" i="11"/>
  <c r="Y298" i="11"/>
  <c r="Y299" i="11"/>
  <c r="Y300" i="11"/>
  <c r="Y301" i="11"/>
  <c r="Y302" i="11"/>
  <c r="Y303" i="11"/>
  <c r="Y304" i="11"/>
  <c r="Y305" i="11"/>
  <c r="Y306" i="11"/>
  <c r="Y307" i="11"/>
  <c r="Y308" i="11"/>
  <c r="Y309" i="11"/>
  <c r="Y310" i="11"/>
  <c r="Y311" i="11"/>
  <c r="Y312" i="11"/>
  <c r="Y313" i="11"/>
  <c r="Y314" i="11"/>
  <c r="Y315" i="11"/>
  <c r="Y316" i="11"/>
  <c r="Y317" i="11"/>
  <c r="Y318" i="11"/>
  <c r="Y319" i="11"/>
  <c r="Y320" i="11"/>
  <c r="Y321" i="11"/>
  <c r="Y322" i="11"/>
  <c r="Y323" i="11"/>
  <c r="Y324" i="11"/>
  <c r="Y325" i="11"/>
  <c r="Y326" i="11"/>
  <c r="Y327" i="11"/>
  <c r="Y328" i="11"/>
  <c r="Y329" i="11"/>
  <c r="Y330" i="11"/>
  <c r="Y331" i="11"/>
  <c r="Y332" i="11"/>
  <c r="Y333" i="11"/>
  <c r="Y334" i="11"/>
  <c r="Y335" i="11"/>
  <c r="Y336" i="11"/>
  <c r="Y337" i="11"/>
  <c r="Y338" i="11"/>
  <c r="Y339" i="11"/>
  <c r="Y340" i="11"/>
  <c r="Y341" i="11"/>
  <c r="Y342" i="11"/>
  <c r="Y343" i="11"/>
  <c r="Y344" i="11"/>
  <c r="Y345" i="11"/>
  <c r="Y346" i="11"/>
  <c r="Y347" i="11"/>
  <c r="Y348" i="11"/>
  <c r="Y349" i="11"/>
  <c r="Y350" i="11"/>
  <c r="Y351" i="11"/>
  <c r="Y352" i="11"/>
  <c r="Y353" i="11"/>
  <c r="Y354" i="11"/>
  <c r="Y355" i="11"/>
  <c r="Y356" i="11"/>
  <c r="Y357" i="11"/>
  <c r="Y358" i="11"/>
  <c r="Y359" i="11"/>
  <c r="Y360" i="11"/>
  <c r="Y361" i="11"/>
  <c r="Y362" i="11"/>
  <c r="Y363" i="11"/>
  <c r="Y364" i="11"/>
  <c r="Y365" i="11"/>
  <c r="Y366" i="11"/>
  <c r="Y367" i="11"/>
  <c r="Y368" i="11"/>
  <c r="Y369" i="11"/>
  <c r="Y370" i="11"/>
  <c r="Y371" i="11"/>
  <c r="Y372" i="11"/>
  <c r="Y373" i="11"/>
  <c r="Y374" i="11"/>
  <c r="Y375" i="11"/>
  <c r="Y376" i="11"/>
  <c r="Y377" i="11"/>
  <c r="Y378" i="11"/>
  <c r="Y379" i="11"/>
  <c r="Y380" i="11"/>
  <c r="Y381" i="11"/>
  <c r="Y382" i="11"/>
  <c r="Y383" i="11"/>
  <c r="Y384" i="11"/>
  <c r="Y385" i="11"/>
  <c r="Y386" i="11"/>
  <c r="Y387" i="11"/>
  <c r="Y388" i="11"/>
  <c r="Y389" i="11"/>
  <c r="Y390" i="11"/>
  <c r="Y391" i="11"/>
  <c r="Y392" i="11"/>
  <c r="Y393" i="11"/>
  <c r="Y394" i="11"/>
  <c r="Y395" i="11"/>
  <c r="Y396" i="11"/>
  <c r="Y397" i="11"/>
  <c r="Y398" i="11"/>
  <c r="Y399" i="11"/>
  <c r="Y400" i="11"/>
  <c r="Y401" i="11"/>
  <c r="Y402" i="11"/>
  <c r="Y403" i="11"/>
  <c r="Y404" i="11"/>
  <c r="Y405" i="11"/>
  <c r="Y406" i="11"/>
  <c r="Y407" i="11"/>
  <c r="Y408" i="11"/>
  <c r="Y409" i="11"/>
  <c r="Y410" i="11"/>
  <c r="Y411" i="11"/>
  <c r="Y412" i="11"/>
  <c r="Y413" i="11"/>
  <c r="Y414" i="11"/>
  <c r="Y415" i="11"/>
  <c r="Y416" i="11"/>
  <c r="Y417" i="11"/>
  <c r="Y418" i="11"/>
  <c r="Y419" i="11"/>
  <c r="Y420" i="11"/>
  <c r="Y421" i="11"/>
  <c r="Y422" i="11"/>
  <c r="Y423" i="11"/>
  <c r="Y424" i="11"/>
  <c r="Y425" i="11"/>
  <c r="Y426" i="11"/>
  <c r="Y427" i="11"/>
  <c r="Y428" i="11"/>
  <c r="Y429" i="11"/>
  <c r="Y430" i="11"/>
  <c r="Y431" i="11"/>
  <c r="Y432" i="11"/>
  <c r="Y433" i="11"/>
  <c r="Y434" i="11"/>
  <c r="Y435" i="11"/>
  <c r="Y436" i="11"/>
  <c r="Y437" i="11"/>
  <c r="Y438" i="11"/>
  <c r="Y439" i="11"/>
  <c r="Y440" i="11"/>
  <c r="Y441" i="11"/>
  <c r="Y442" i="11"/>
  <c r="Y443" i="11"/>
  <c r="Y444" i="11"/>
  <c r="Y445" i="11"/>
  <c r="Y446" i="11"/>
  <c r="Y447" i="11"/>
  <c r="Y448" i="11"/>
  <c r="Y449" i="11"/>
  <c r="Y450" i="11"/>
  <c r="Y451" i="11"/>
  <c r="Y452" i="11"/>
  <c r="Y453" i="11"/>
  <c r="Y454" i="11"/>
  <c r="Y455" i="11"/>
  <c r="Y456" i="11"/>
  <c r="Y457" i="11"/>
  <c r="Y458" i="11"/>
  <c r="Y459" i="11"/>
  <c r="Y460" i="11"/>
  <c r="Y461" i="11"/>
  <c r="Y462" i="11"/>
  <c r="Y463" i="11"/>
  <c r="Y464" i="11"/>
  <c r="Y465" i="11"/>
  <c r="Y466" i="11"/>
  <c r="Y467" i="11"/>
  <c r="Y468" i="11"/>
  <c r="Y469" i="11"/>
  <c r="Y470" i="11"/>
  <c r="Y471" i="11"/>
  <c r="Y472" i="11"/>
  <c r="Y473" i="11"/>
  <c r="Y474" i="11"/>
  <c r="Y475" i="11"/>
  <c r="Y476" i="11"/>
  <c r="Y477" i="11"/>
  <c r="Y478" i="11"/>
  <c r="Y479" i="11"/>
  <c r="Y480" i="11"/>
  <c r="Y481" i="11"/>
  <c r="Y482" i="11"/>
  <c r="Y483" i="11"/>
  <c r="Y484" i="11"/>
  <c r="Y485" i="11"/>
  <c r="Y486" i="11"/>
  <c r="Y487" i="11"/>
  <c r="Y488" i="11"/>
  <c r="Y489" i="11"/>
  <c r="Y490" i="11"/>
  <c r="Y491" i="11"/>
  <c r="Y492" i="11"/>
  <c r="Y493" i="11"/>
  <c r="Y494" i="11"/>
  <c r="Y495" i="11"/>
  <c r="Y496" i="11"/>
  <c r="Y497" i="11"/>
  <c r="Y498" i="11"/>
  <c r="Y499" i="11"/>
  <c r="Y500" i="11"/>
  <c r="Y501" i="11"/>
  <c r="Y502" i="11"/>
  <c r="Y503" i="11"/>
  <c r="Y504" i="11"/>
  <c r="Y505" i="11"/>
  <c r="Y506" i="11"/>
  <c r="Y507" i="11"/>
  <c r="Y508" i="11"/>
  <c r="Y509" i="11"/>
  <c r="Y510" i="11"/>
  <c r="Y511" i="11"/>
  <c r="Y512" i="11"/>
  <c r="Y513" i="11"/>
  <c r="Y514" i="11"/>
  <c r="Y515" i="11"/>
  <c r="Y516" i="11"/>
  <c r="Y517" i="11"/>
  <c r="Y518" i="11"/>
  <c r="Y519" i="11"/>
  <c r="Y520" i="11"/>
  <c r="Y521" i="11"/>
  <c r="Y522" i="11"/>
  <c r="Y523" i="11"/>
  <c r="Y524" i="11"/>
  <c r="Y525" i="11"/>
  <c r="Y526" i="11"/>
  <c r="Y527" i="11"/>
  <c r="Y528" i="11"/>
  <c r="Y529" i="11"/>
  <c r="Y530" i="11"/>
  <c r="Y531" i="11"/>
  <c r="Y532" i="11"/>
  <c r="Y533" i="11"/>
  <c r="Y534" i="11"/>
  <c r="Y535" i="11"/>
  <c r="Y536" i="11"/>
  <c r="Y537" i="11"/>
  <c r="Y538" i="11"/>
  <c r="Y539" i="11"/>
  <c r="Y540" i="11"/>
  <c r="Y541" i="11"/>
  <c r="Y542" i="11"/>
  <c r="Y543" i="11"/>
  <c r="Y544" i="11"/>
  <c r="Y545" i="11"/>
  <c r="Y546" i="11"/>
  <c r="Y547" i="11"/>
  <c r="Y548" i="11"/>
  <c r="Y549" i="11"/>
  <c r="Y550" i="11"/>
  <c r="Y551" i="11"/>
  <c r="Y552" i="11"/>
  <c r="Y553" i="11"/>
  <c r="Y554" i="11"/>
  <c r="Y555" i="11"/>
  <c r="Y556" i="11"/>
  <c r="Y557" i="11"/>
  <c r="Y558" i="11"/>
  <c r="Y559" i="11"/>
  <c r="Y560" i="11"/>
  <c r="Y561" i="11"/>
  <c r="Y562" i="11"/>
  <c r="Y563" i="11"/>
  <c r="Y564" i="11"/>
  <c r="Y565" i="11"/>
  <c r="Y566" i="11"/>
  <c r="Y567" i="11"/>
  <c r="Y568" i="11"/>
  <c r="Y569" i="11"/>
  <c r="Y570" i="11"/>
  <c r="Y571" i="11"/>
  <c r="Y572" i="11"/>
  <c r="Y573" i="11"/>
  <c r="Y574" i="11"/>
  <c r="Y575" i="11"/>
  <c r="Y576" i="11"/>
  <c r="Y577" i="11"/>
  <c r="Y578" i="11"/>
  <c r="Y579" i="11"/>
  <c r="Y580" i="11"/>
  <c r="Y581" i="11"/>
  <c r="Y582" i="11"/>
  <c r="Y583" i="11"/>
  <c r="Y584" i="11"/>
  <c r="Y585" i="11"/>
  <c r="Y586" i="11"/>
  <c r="Y587" i="11"/>
  <c r="Y588" i="11"/>
  <c r="Y589" i="11"/>
  <c r="Y590" i="11"/>
  <c r="Y591" i="11"/>
  <c r="Y592" i="11"/>
  <c r="Y593" i="11"/>
  <c r="Y594" i="11"/>
  <c r="Y595" i="11"/>
  <c r="Y596" i="11"/>
  <c r="Y597" i="11"/>
  <c r="Y598" i="11"/>
  <c r="Y599" i="11"/>
  <c r="Y600" i="11"/>
  <c r="Y601" i="11"/>
  <c r="Y602" i="11"/>
  <c r="Y603" i="11"/>
  <c r="Y604" i="11"/>
  <c r="Y605" i="11"/>
  <c r="Y606" i="11"/>
  <c r="Y607" i="11"/>
  <c r="Y608" i="11"/>
  <c r="Y609" i="11"/>
  <c r="Y610" i="11"/>
  <c r="Y611" i="11"/>
  <c r="Y612" i="11"/>
  <c r="Y613" i="11"/>
  <c r="Y614" i="11"/>
  <c r="Y615" i="11"/>
  <c r="Y616" i="11"/>
  <c r="Y617" i="11"/>
  <c r="Y618" i="11"/>
  <c r="Y619" i="11"/>
  <c r="Y620" i="11"/>
  <c r="Y621" i="11"/>
  <c r="Y622" i="11"/>
  <c r="Y623" i="11"/>
  <c r="Y624" i="11"/>
  <c r="Y625" i="11"/>
  <c r="Y626" i="11"/>
  <c r="Y627" i="11"/>
  <c r="Y628" i="11"/>
  <c r="Y629" i="11"/>
  <c r="Y630" i="11"/>
  <c r="Y631" i="11"/>
  <c r="Y632" i="11"/>
  <c r="Y633" i="11"/>
  <c r="Y634" i="11"/>
  <c r="Y635" i="11"/>
  <c r="Y636" i="11"/>
  <c r="Y637" i="11"/>
  <c r="Y638" i="11"/>
  <c r="Y639" i="11"/>
  <c r="Y640" i="11"/>
  <c r="Y641" i="11"/>
  <c r="Y642" i="11"/>
  <c r="Y643" i="11"/>
  <c r="Y644" i="11"/>
  <c r="Y645" i="11"/>
  <c r="Y646" i="11"/>
  <c r="Y647" i="11"/>
  <c r="Y648" i="11"/>
  <c r="Y649" i="11"/>
  <c r="Y650" i="11"/>
  <c r="Y651" i="11"/>
  <c r="Y652" i="11"/>
  <c r="Y653" i="11"/>
  <c r="Y654" i="11"/>
  <c r="Y655" i="11"/>
  <c r="Y656" i="11"/>
  <c r="Y657" i="11"/>
  <c r="Y658" i="11"/>
  <c r="Y659" i="11"/>
  <c r="Y660" i="11"/>
  <c r="Y661" i="11"/>
  <c r="Y662" i="11"/>
  <c r="Y663" i="11"/>
  <c r="Y664" i="11"/>
  <c r="Y665" i="11"/>
  <c r="Y666" i="11"/>
  <c r="Y667" i="11"/>
  <c r="Y668" i="11"/>
  <c r="Y669" i="11"/>
  <c r="Y670" i="11"/>
  <c r="Y671" i="11"/>
  <c r="Y672" i="11"/>
  <c r="Y673" i="11"/>
  <c r="Y674" i="11"/>
  <c r="Y675" i="11"/>
  <c r="Y676" i="11"/>
  <c r="Y677" i="11"/>
  <c r="Y678" i="11"/>
  <c r="Y679" i="11"/>
  <c r="Y680" i="11"/>
  <c r="Y681" i="11"/>
  <c r="Y682" i="11"/>
  <c r="Y683" i="11"/>
  <c r="Y684" i="11"/>
  <c r="Y685" i="11"/>
  <c r="Y686" i="11"/>
  <c r="Y687" i="11"/>
  <c r="Y688" i="11"/>
  <c r="Y689" i="11"/>
  <c r="Y690" i="11"/>
  <c r="Y691" i="11"/>
  <c r="Y692" i="11"/>
  <c r="Y693" i="11"/>
  <c r="Y694" i="11"/>
  <c r="Y695" i="11"/>
  <c r="Y696" i="11"/>
  <c r="Y697" i="11"/>
  <c r="Y698" i="11"/>
  <c r="Y699" i="11"/>
  <c r="Y700" i="11"/>
  <c r="Y701" i="11"/>
  <c r="Y702" i="11"/>
  <c r="Y703" i="11"/>
  <c r="Y704" i="11"/>
  <c r="Y705" i="11"/>
  <c r="Y706" i="11"/>
  <c r="Y707" i="11"/>
  <c r="Y708" i="11"/>
  <c r="Y709" i="11"/>
  <c r="Y710" i="11"/>
  <c r="Y711" i="11"/>
  <c r="Y712" i="11"/>
  <c r="Y713" i="11"/>
  <c r="Y714" i="11"/>
  <c r="Y715" i="11"/>
  <c r="Y716" i="11"/>
  <c r="Y717" i="11"/>
  <c r="Y718" i="11"/>
  <c r="Y719" i="11"/>
  <c r="Y720" i="11"/>
  <c r="Y721" i="11"/>
  <c r="Y722" i="11"/>
  <c r="Y723" i="11"/>
  <c r="Y724" i="11"/>
  <c r="Y725" i="11"/>
  <c r="Y726" i="11"/>
  <c r="Y727" i="11"/>
  <c r="Y728" i="11"/>
  <c r="Y729" i="11"/>
  <c r="Y730" i="11"/>
  <c r="Y731" i="11"/>
  <c r="Y732" i="11"/>
  <c r="Y733" i="11"/>
  <c r="Y734" i="11"/>
  <c r="Y735" i="11"/>
  <c r="Y736" i="11"/>
  <c r="Y737" i="11"/>
  <c r="Y738" i="11"/>
  <c r="Y739" i="11"/>
  <c r="Y740" i="11"/>
  <c r="Y741" i="11"/>
  <c r="Y742" i="11"/>
  <c r="Y743" i="11"/>
  <c r="Y744" i="11"/>
  <c r="Y745" i="11"/>
  <c r="Y746" i="11"/>
  <c r="Y747" i="11"/>
  <c r="Y748" i="11"/>
  <c r="Y749" i="11"/>
  <c r="Y750" i="11"/>
  <c r="Y751" i="11"/>
  <c r="Y752" i="11"/>
  <c r="Y753" i="11"/>
  <c r="Y754" i="11"/>
  <c r="Y755" i="11"/>
  <c r="Y756" i="11"/>
  <c r="Y757" i="11"/>
  <c r="Y758" i="11"/>
  <c r="Y759" i="11"/>
  <c r="Y760" i="11"/>
  <c r="Y761" i="11"/>
  <c r="Y762" i="11"/>
  <c r="Y763" i="11"/>
  <c r="Y764" i="11"/>
  <c r="Y765" i="11"/>
  <c r="Y766" i="11"/>
  <c r="Y767" i="11"/>
  <c r="Y768" i="11"/>
  <c r="Y769" i="11"/>
  <c r="Y770" i="11"/>
  <c r="Y771" i="11"/>
  <c r="Y772" i="11"/>
  <c r="Y773" i="11"/>
  <c r="Y774" i="11"/>
  <c r="Y775" i="11"/>
  <c r="Y776" i="11"/>
  <c r="Y777" i="11"/>
  <c r="Y778" i="11"/>
  <c r="Y779" i="11"/>
  <c r="Y780" i="11"/>
  <c r="Y781" i="11"/>
  <c r="Y782" i="11"/>
  <c r="Y783" i="11"/>
  <c r="Y784" i="11"/>
  <c r="Y785" i="11"/>
  <c r="Y786" i="11"/>
  <c r="Y787" i="11"/>
  <c r="Y788" i="11"/>
  <c r="Y789" i="11"/>
  <c r="Y790" i="11"/>
  <c r="Y791" i="11"/>
  <c r="Y792" i="11"/>
  <c r="Y793" i="11"/>
  <c r="Y794" i="11"/>
  <c r="Y795" i="11"/>
  <c r="Y796" i="11"/>
  <c r="Y797" i="11"/>
  <c r="Y798" i="11"/>
  <c r="Y799" i="11"/>
  <c r="Y800" i="11"/>
  <c r="Y801" i="11"/>
  <c r="Y802" i="11"/>
  <c r="Y803" i="11"/>
  <c r="Y804" i="11"/>
  <c r="Y805" i="11"/>
  <c r="Y806" i="11"/>
  <c r="Y807" i="11"/>
  <c r="Y808" i="11"/>
  <c r="Y809" i="11"/>
  <c r="Y810" i="11"/>
  <c r="Y811" i="11"/>
  <c r="Y812" i="11"/>
  <c r="Y813" i="11"/>
  <c r="Y814" i="11"/>
  <c r="Y815" i="11"/>
  <c r="Y816" i="11"/>
  <c r="Y817" i="11"/>
  <c r="Y818" i="11"/>
  <c r="Y819" i="11"/>
  <c r="Y820" i="11"/>
  <c r="Y821" i="11"/>
  <c r="Y822" i="11"/>
  <c r="Y823" i="11"/>
  <c r="Y824" i="11"/>
  <c r="Y825" i="11"/>
  <c r="Y826" i="11"/>
  <c r="Y827" i="11"/>
  <c r="Y828" i="11"/>
  <c r="Y829" i="11"/>
  <c r="Y830" i="11"/>
  <c r="Y831" i="11"/>
  <c r="Y832" i="11"/>
  <c r="Y833" i="11"/>
  <c r="Y834" i="11"/>
  <c r="Y835" i="11"/>
  <c r="Y836" i="11"/>
  <c r="Y837" i="11"/>
  <c r="Y838" i="11"/>
  <c r="Y839" i="11"/>
  <c r="Y840" i="11"/>
  <c r="Y841" i="11"/>
  <c r="Y842" i="11"/>
  <c r="Y843" i="11"/>
  <c r="Y844" i="11"/>
  <c r="Y845" i="11"/>
  <c r="Y846" i="11"/>
  <c r="Y847" i="11"/>
  <c r="Y848" i="11"/>
  <c r="Y849" i="11"/>
  <c r="Y850" i="11"/>
  <c r="Y851" i="11"/>
  <c r="Y852" i="11"/>
  <c r="Y853" i="11"/>
  <c r="Y854" i="11"/>
  <c r="Y855" i="11"/>
  <c r="Y856" i="11"/>
  <c r="Y857" i="11"/>
  <c r="Y858" i="11"/>
  <c r="Y859" i="11"/>
  <c r="Y860" i="11"/>
  <c r="Y861" i="11"/>
  <c r="Y862" i="11"/>
  <c r="Y863" i="11"/>
  <c r="Y864" i="11"/>
  <c r="Y865" i="11"/>
  <c r="Y866" i="11"/>
  <c r="Y867" i="11"/>
  <c r="Y868" i="11"/>
  <c r="Y869" i="11"/>
  <c r="Y870" i="11"/>
  <c r="Y871" i="11"/>
  <c r="Y872" i="11"/>
  <c r="Y873" i="11"/>
  <c r="Y874" i="11"/>
  <c r="Y875" i="11"/>
  <c r="Y876" i="11"/>
  <c r="Y877" i="11"/>
  <c r="Y878" i="11"/>
  <c r="Y879" i="11"/>
  <c r="Y880" i="11"/>
  <c r="Y881" i="11"/>
  <c r="Y882" i="11"/>
  <c r="Y883" i="11"/>
  <c r="Y884" i="11"/>
  <c r="Y885" i="11"/>
  <c r="Y886" i="11"/>
  <c r="Y887" i="11"/>
  <c r="Y888" i="11"/>
  <c r="Y889" i="11"/>
  <c r="Y890" i="11"/>
  <c r="Y891" i="11"/>
  <c r="Y892" i="11"/>
  <c r="Y893" i="11"/>
  <c r="Y894" i="11"/>
  <c r="Y895" i="11"/>
  <c r="Y896" i="11"/>
  <c r="Y897" i="11"/>
  <c r="Y898" i="11"/>
  <c r="Y899" i="11"/>
  <c r="Y900" i="11"/>
  <c r="Y901" i="11"/>
  <c r="Y902" i="11"/>
  <c r="Y903" i="11"/>
  <c r="Y904" i="11"/>
  <c r="Y905" i="11"/>
  <c r="Y906" i="11"/>
  <c r="Y907" i="11"/>
  <c r="Y908" i="11"/>
  <c r="Y909" i="11"/>
  <c r="Y910" i="11"/>
  <c r="Y911" i="11"/>
  <c r="Y912" i="11"/>
  <c r="Y913" i="11"/>
  <c r="Y914" i="11"/>
  <c r="Y915" i="11"/>
  <c r="Y916" i="11"/>
  <c r="Y917" i="11"/>
  <c r="Y918" i="11"/>
  <c r="Y919" i="11"/>
  <c r="Y920" i="11"/>
  <c r="Y921" i="11"/>
  <c r="Y922" i="11"/>
  <c r="Y923" i="11"/>
  <c r="Y924" i="11"/>
  <c r="Y925" i="11"/>
  <c r="Y926" i="11"/>
  <c r="Y927" i="11"/>
  <c r="Y928" i="11"/>
  <c r="Y929" i="11"/>
  <c r="Y930" i="11"/>
  <c r="Y931" i="11"/>
  <c r="Y932" i="11"/>
  <c r="Y933" i="11"/>
  <c r="Y934" i="11"/>
  <c r="Y935" i="11"/>
  <c r="Y936" i="11"/>
  <c r="Y937" i="11"/>
  <c r="Y938" i="11"/>
  <c r="Y939" i="11"/>
  <c r="Y940" i="11"/>
  <c r="Y941" i="11"/>
  <c r="Y942" i="11"/>
  <c r="Y943" i="11"/>
  <c r="Y944" i="11"/>
  <c r="Y945" i="11"/>
  <c r="Y946" i="11"/>
  <c r="Y947" i="11"/>
  <c r="Y948" i="11"/>
  <c r="Y949" i="11"/>
  <c r="Y950" i="11"/>
  <c r="Y951" i="11"/>
  <c r="Y952" i="11"/>
  <c r="Y953" i="11"/>
  <c r="Y954" i="11"/>
  <c r="Y955" i="11"/>
  <c r="Y956" i="11"/>
  <c r="Y957" i="11"/>
  <c r="Y958" i="11"/>
  <c r="Y959" i="11"/>
  <c r="Y960" i="11"/>
  <c r="Y961" i="11"/>
  <c r="Y962" i="11"/>
  <c r="Y963" i="11"/>
  <c r="Y964" i="11"/>
  <c r="Y965" i="11"/>
  <c r="Y966" i="11"/>
  <c r="Y967" i="11"/>
  <c r="Y968" i="11"/>
  <c r="Y969" i="11"/>
  <c r="Y970" i="11"/>
  <c r="Y971" i="11"/>
  <c r="Y972" i="11"/>
  <c r="Y973" i="11"/>
  <c r="Y974" i="11"/>
  <c r="Y975" i="11"/>
  <c r="Y976" i="11"/>
  <c r="Y977" i="11"/>
  <c r="Y978" i="11"/>
  <c r="Y979" i="11"/>
  <c r="Y980" i="11"/>
  <c r="Y981" i="11"/>
  <c r="Y982" i="11"/>
  <c r="Y983" i="11"/>
  <c r="Y984" i="11"/>
  <c r="Y985" i="11"/>
  <c r="Y986" i="11"/>
  <c r="Y987" i="11"/>
  <c r="Y988" i="11"/>
  <c r="Y989" i="11"/>
  <c r="Y990" i="11"/>
  <c r="Y991" i="11"/>
  <c r="Y992" i="11"/>
  <c r="Y993" i="11"/>
  <c r="Y994" i="11"/>
  <c r="Y995" i="11"/>
  <c r="Y996" i="11"/>
  <c r="Y997" i="11"/>
  <c r="Y998" i="11"/>
  <c r="Y999" i="11"/>
  <c r="Y1000" i="11"/>
  <c r="Y1001" i="11"/>
  <c r="Y1002" i="11"/>
  <c r="Y1003" i="11"/>
  <c r="Y1004" i="11"/>
  <c r="Y1005" i="11"/>
  <c r="Y1006" i="11"/>
  <c r="Y1007" i="11"/>
  <c r="Y1008" i="11"/>
  <c r="Y1009" i="11"/>
  <c r="Y1010" i="11"/>
  <c r="Y1011" i="11"/>
  <c r="Y1012" i="11"/>
  <c r="Y1013" i="11"/>
  <c r="Y1014" i="11"/>
  <c r="Y1015" i="11"/>
  <c r="Y1016" i="11"/>
  <c r="Y1017" i="11"/>
  <c r="Y1018" i="11"/>
  <c r="Y1019" i="11"/>
  <c r="Y1020" i="11"/>
  <c r="Y1021" i="11"/>
  <c r="Y1022" i="11"/>
  <c r="Y1023" i="11"/>
  <c r="Y1024" i="11"/>
  <c r="Y1025" i="11"/>
  <c r="Y1026" i="11"/>
  <c r="Y1027" i="11"/>
  <c r="Y1028" i="11"/>
  <c r="Y1029" i="11"/>
  <c r="Y1030" i="11"/>
  <c r="Y1031" i="11"/>
  <c r="Y1032" i="11"/>
  <c r="Y1033" i="11"/>
  <c r="Y1034" i="11"/>
  <c r="Y1035" i="11"/>
  <c r="Y1036" i="11"/>
  <c r="Y1037" i="11"/>
  <c r="Y1038" i="11"/>
  <c r="Y1039" i="11"/>
  <c r="Y1040" i="11"/>
  <c r="Y1041" i="11"/>
  <c r="Y1042" i="11"/>
  <c r="Y1043" i="11"/>
  <c r="Y1044" i="11"/>
  <c r="Y1045" i="11"/>
  <c r="Y1046" i="11"/>
  <c r="Y1047" i="11"/>
  <c r="Y1048" i="11"/>
  <c r="Y1049" i="11"/>
  <c r="Y1050" i="11"/>
  <c r="Y1051" i="11"/>
  <c r="Y1052" i="11"/>
  <c r="Y1053" i="11"/>
  <c r="Y1054" i="11"/>
  <c r="Y1055" i="11"/>
  <c r="Y1056" i="11"/>
  <c r="Y1057" i="11"/>
  <c r="Y1058" i="11"/>
  <c r="Y1059" i="11"/>
  <c r="Y1060" i="11"/>
  <c r="Y1061" i="11"/>
  <c r="Y1062" i="11"/>
  <c r="Y1063" i="11"/>
  <c r="Y1064" i="11"/>
  <c r="Y1065" i="11"/>
  <c r="Y1066" i="11"/>
  <c r="Y1067" i="11"/>
  <c r="Y1068" i="11"/>
  <c r="Y1069" i="11"/>
  <c r="Y1070" i="11"/>
  <c r="Y1071" i="11"/>
  <c r="Y1072" i="11"/>
  <c r="Y1073" i="11"/>
  <c r="Y1074" i="11"/>
  <c r="Y1075" i="11"/>
  <c r="Y1076" i="11"/>
  <c r="Y1077" i="11"/>
  <c r="Y1078" i="11"/>
  <c r="Y1079" i="11"/>
  <c r="Y1080" i="11"/>
  <c r="Y1081" i="11"/>
  <c r="Y1082" i="11"/>
  <c r="Y1083" i="11"/>
  <c r="Y1084" i="11"/>
  <c r="Y1085" i="11"/>
  <c r="Y1086" i="11"/>
  <c r="Y1087" i="11"/>
  <c r="Y1088" i="11"/>
  <c r="Y1089" i="11"/>
  <c r="Y1090" i="11"/>
  <c r="Y1091" i="11"/>
  <c r="Y1092" i="11"/>
  <c r="Y1093" i="11"/>
  <c r="Y1094" i="11"/>
  <c r="Y1095" i="11"/>
  <c r="Y1096" i="11"/>
  <c r="Y1097" i="11"/>
  <c r="Y1098" i="11"/>
  <c r="Y1099" i="11"/>
  <c r="Y1100" i="11"/>
  <c r="Y1101" i="11"/>
  <c r="Y1102" i="11"/>
  <c r="Y1103" i="11"/>
  <c r="Y1104" i="11"/>
  <c r="Y1105" i="11"/>
  <c r="Y1106" i="11"/>
  <c r="Y1107" i="11"/>
  <c r="Y1108" i="11"/>
  <c r="Y1109" i="11"/>
  <c r="Y1110" i="11"/>
  <c r="Y1111" i="11"/>
  <c r="Y1112" i="11"/>
  <c r="Y1113" i="11"/>
  <c r="Y1114" i="11"/>
  <c r="Y1115" i="11"/>
  <c r="Y1116" i="11"/>
  <c r="Y1117" i="11"/>
  <c r="Y1118" i="11"/>
  <c r="Y1119" i="11"/>
  <c r="Y1120" i="11"/>
  <c r="Y1121" i="11"/>
  <c r="Y1122" i="11"/>
  <c r="Y1123" i="11"/>
  <c r="Y1124" i="11"/>
  <c r="Y1125" i="11"/>
  <c r="Y1126" i="11"/>
  <c r="Y1127" i="11"/>
  <c r="Y1128" i="11"/>
  <c r="Y1129" i="11"/>
  <c r="Y1130" i="11"/>
  <c r="Y1131" i="11"/>
  <c r="Y1132" i="11"/>
  <c r="Y1133" i="11"/>
  <c r="Y1134" i="11"/>
  <c r="Y1135" i="11"/>
  <c r="Y1136" i="11"/>
  <c r="Y1137" i="11"/>
  <c r="Y1138" i="11"/>
  <c r="Y1139" i="11"/>
  <c r="Y1140" i="11"/>
  <c r="Y1141" i="11"/>
  <c r="Y1142" i="11"/>
  <c r="Y1143" i="11"/>
  <c r="Y1144" i="11"/>
  <c r="Y1145" i="11"/>
  <c r="Y1146" i="11"/>
  <c r="Y1147" i="11"/>
  <c r="Y1148" i="11"/>
  <c r="Y1149" i="11"/>
  <c r="Y1150" i="11"/>
  <c r="Y1151" i="11"/>
  <c r="Y1152" i="11"/>
  <c r="Y1153" i="11"/>
  <c r="Y1154" i="11"/>
  <c r="Y1155" i="11"/>
  <c r="Y1156" i="11"/>
  <c r="Y1157" i="11"/>
  <c r="Y1158" i="11"/>
  <c r="Y1159" i="11"/>
  <c r="Y1160" i="11"/>
  <c r="Y1161" i="11"/>
  <c r="Y1162" i="11"/>
  <c r="Y1163" i="11"/>
  <c r="Y1164" i="11"/>
  <c r="Y1165" i="11"/>
  <c r="Y1166" i="11"/>
  <c r="Y1167" i="11"/>
  <c r="Y1168" i="11"/>
  <c r="Y1169" i="11"/>
  <c r="Y1170" i="11"/>
  <c r="Y1171" i="11"/>
  <c r="Y1172" i="11"/>
  <c r="Y1173" i="11"/>
  <c r="Y1174" i="11"/>
  <c r="Y1175" i="11"/>
  <c r="Y1176" i="11"/>
  <c r="Y1177" i="11"/>
  <c r="Y1178" i="11"/>
  <c r="Y1179" i="11"/>
  <c r="Y1180" i="11"/>
  <c r="Y1181" i="11"/>
  <c r="Y1182" i="11"/>
  <c r="Y1183" i="11"/>
  <c r="Y1184" i="11"/>
  <c r="Y1185" i="11"/>
  <c r="Y1186" i="11"/>
  <c r="Y1187" i="11"/>
  <c r="Y1188" i="11"/>
  <c r="Y1189" i="11"/>
  <c r="Y1190" i="11"/>
  <c r="Y1191" i="11"/>
  <c r="Y1192" i="11"/>
  <c r="Y1193" i="11"/>
  <c r="Y1194" i="11"/>
  <c r="Y1195" i="11"/>
  <c r="Y1196" i="11"/>
  <c r="Y1197" i="11"/>
  <c r="Y1198" i="11"/>
  <c r="Y1199" i="11"/>
  <c r="Y1200" i="11"/>
  <c r="Y1201" i="11"/>
  <c r="Y1202" i="11"/>
  <c r="Y1203" i="11"/>
  <c r="Y1204" i="11"/>
  <c r="Y1205" i="11"/>
  <c r="Y1206" i="11"/>
  <c r="Y1207" i="11"/>
  <c r="Y1208" i="11"/>
  <c r="Y1209" i="11"/>
  <c r="Y1210" i="11"/>
  <c r="Y1211" i="11"/>
  <c r="Y1212" i="11"/>
  <c r="Y1213" i="11"/>
  <c r="Y1214" i="11"/>
  <c r="Y1215" i="11"/>
  <c r="Y1216" i="11"/>
  <c r="Y1217" i="11"/>
  <c r="Y1218" i="11"/>
  <c r="Y1219" i="11"/>
  <c r="Y1220" i="11"/>
  <c r="Y1221" i="11"/>
  <c r="Y1222" i="11"/>
  <c r="Y1223" i="11"/>
  <c r="Y1224" i="11"/>
  <c r="Y1225" i="11"/>
  <c r="Y1226" i="11"/>
  <c r="Y1227" i="11"/>
  <c r="Y1228" i="11"/>
  <c r="Y1229" i="11"/>
  <c r="Y1230" i="11"/>
  <c r="Y1231" i="11"/>
  <c r="Y1232" i="11"/>
  <c r="Y1233" i="11"/>
  <c r="Y1234" i="11"/>
  <c r="Y1235" i="11"/>
  <c r="Y1236" i="11"/>
  <c r="Y1237" i="11"/>
  <c r="Y1238" i="11"/>
  <c r="Y1239" i="11"/>
  <c r="Y1240" i="11"/>
  <c r="Y1241" i="11"/>
  <c r="Y1242" i="11"/>
  <c r="Y1243" i="11"/>
  <c r="Y1244" i="11"/>
  <c r="Y1245" i="11"/>
  <c r="Y1246" i="11"/>
  <c r="Y1247" i="11"/>
  <c r="Y1248" i="11"/>
  <c r="Y1249" i="11"/>
  <c r="Y1250" i="11"/>
  <c r="Y1251" i="11"/>
  <c r="Y1252" i="11"/>
  <c r="Y1253" i="11"/>
  <c r="Y1254" i="11"/>
  <c r="Y1255" i="11"/>
  <c r="Y1256" i="11"/>
  <c r="Y1257" i="11"/>
  <c r="Y1258" i="11"/>
  <c r="Y1259" i="11"/>
  <c r="Y1260" i="11"/>
  <c r="Y1261" i="11"/>
  <c r="Y1262" i="11"/>
  <c r="Y1263" i="11"/>
  <c r="Y1264" i="11"/>
  <c r="Y1265" i="11"/>
  <c r="Y1266" i="11"/>
  <c r="Y1267" i="11"/>
  <c r="Y1268" i="11"/>
  <c r="Y1269" i="11"/>
  <c r="Y1270" i="11"/>
  <c r="Y1271" i="11"/>
  <c r="Y1272" i="11"/>
  <c r="Y1273" i="11"/>
  <c r="Y1274" i="11"/>
  <c r="Y1275" i="11"/>
  <c r="Y1276" i="11"/>
  <c r="Y1277" i="11"/>
  <c r="Y1278" i="11"/>
  <c r="Y1279" i="11"/>
  <c r="Y1280" i="11"/>
  <c r="Y1281" i="11"/>
  <c r="Y1282" i="11"/>
  <c r="Y1283" i="11"/>
  <c r="Y1284" i="11"/>
  <c r="Y1285" i="11"/>
  <c r="Y1286" i="11"/>
  <c r="Y1287" i="11"/>
  <c r="Y1288" i="11"/>
  <c r="Y1289" i="11"/>
  <c r="Y1290" i="11"/>
  <c r="Y1291" i="11"/>
  <c r="Y1292" i="11"/>
  <c r="Y1293" i="11"/>
  <c r="Y1294" i="11"/>
  <c r="Y1295" i="11"/>
  <c r="Y1296" i="11"/>
  <c r="Y1297" i="11"/>
  <c r="Y1298" i="11"/>
  <c r="Y1299" i="11"/>
  <c r="Y1300" i="11"/>
  <c r="Y1301" i="11"/>
  <c r="Y1302" i="11"/>
  <c r="Y1303" i="11"/>
  <c r="Y1304" i="11"/>
  <c r="Y1305" i="11"/>
  <c r="Y1306" i="11"/>
  <c r="Y1307" i="11"/>
  <c r="Y1308" i="11"/>
  <c r="Y1309" i="11"/>
  <c r="Y1310" i="11"/>
  <c r="Y1311" i="11"/>
  <c r="Y1312" i="11"/>
  <c r="Y1313" i="11"/>
  <c r="Y1314" i="11"/>
  <c r="Y1315" i="11"/>
  <c r="Y1316" i="11"/>
  <c r="Y1317" i="11"/>
  <c r="Y1318" i="11"/>
  <c r="Y1319" i="11"/>
  <c r="Y1320" i="11"/>
  <c r="Y1321" i="11"/>
  <c r="Y1322" i="11"/>
  <c r="Y1323" i="11"/>
  <c r="Y1324" i="11"/>
  <c r="Y1325" i="11"/>
  <c r="Y1326" i="11"/>
  <c r="Y1327" i="11"/>
  <c r="Y1328" i="11"/>
  <c r="Y1329" i="11"/>
  <c r="Y1330" i="11"/>
  <c r="Y1331" i="11"/>
  <c r="Y1332" i="11"/>
  <c r="Y1333" i="11"/>
  <c r="Y1334" i="11"/>
  <c r="Y1335" i="11"/>
  <c r="Y1336" i="11"/>
  <c r="Y1337" i="11"/>
  <c r="Y1338" i="11"/>
  <c r="Y1339" i="11"/>
  <c r="Y1340" i="11"/>
  <c r="Y1341" i="11"/>
  <c r="Y1342" i="11"/>
  <c r="Y1343" i="11"/>
  <c r="Y1344" i="11"/>
  <c r="Y1345" i="11"/>
  <c r="Y1346" i="11"/>
  <c r="Y1347" i="11"/>
  <c r="Y1348" i="11"/>
  <c r="Y1349" i="11"/>
  <c r="Y1350" i="11"/>
  <c r="Y1351" i="11"/>
  <c r="Y1352" i="11"/>
  <c r="Y1353" i="11"/>
  <c r="Y1354" i="11"/>
  <c r="Y1355" i="11"/>
  <c r="Y1356" i="11"/>
  <c r="Y1357" i="11"/>
  <c r="Y1358" i="11"/>
  <c r="Y1359" i="11"/>
  <c r="Y1360" i="11"/>
  <c r="Y1361" i="11"/>
  <c r="Y1362" i="11"/>
  <c r="Y1363" i="11"/>
  <c r="Y1364" i="11"/>
  <c r="Y1365" i="11"/>
  <c r="Y1366" i="11"/>
  <c r="Y1367" i="11"/>
  <c r="Y1368" i="11"/>
  <c r="Y1369" i="11"/>
  <c r="Y1370" i="11"/>
  <c r="Y1371" i="11"/>
  <c r="Y1372" i="11"/>
  <c r="Y1373" i="11"/>
  <c r="Y1374" i="11"/>
  <c r="Y1375" i="11"/>
  <c r="Y1376" i="11"/>
  <c r="Y1377" i="11"/>
  <c r="Y1378" i="11"/>
  <c r="Y1379" i="11"/>
  <c r="Y1380" i="11"/>
  <c r="Y1381" i="11"/>
  <c r="Y1382" i="11"/>
  <c r="Y1383" i="11"/>
  <c r="Y1384" i="11"/>
  <c r="Y1385" i="11"/>
  <c r="Y1386" i="11"/>
  <c r="Y1387" i="11"/>
  <c r="Y1388" i="11"/>
  <c r="Y1389" i="11"/>
  <c r="Y1390" i="11"/>
  <c r="Y1391" i="11"/>
  <c r="Y1392" i="11"/>
  <c r="Y1393" i="11"/>
  <c r="Y1394" i="11"/>
  <c r="Y1395" i="11"/>
  <c r="Y1396" i="11"/>
  <c r="Y1397" i="11"/>
  <c r="Y1398" i="11"/>
  <c r="Y1399" i="11"/>
  <c r="Y1400" i="11"/>
  <c r="Y1401" i="11"/>
  <c r="Y1402" i="11"/>
  <c r="Y1403" i="11"/>
  <c r="Y1404" i="11"/>
  <c r="Y1405" i="11"/>
  <c r="Y1406" i="11"/>
  <c r="Y1407" i="11"/>
  <c r="Y1408" i="11"/>
  <c r="Y1409" i="11"/>
  <c r="Y1410" i="11"/>
  <c r="Y1411" i="11"/>
  <c r="Y1412" i="11"/>
  <c r="Y1413" i="11"/>
  <c r="Y1414" i="11"/>
  <c r="Y1415" i="11"/>
  <c r="Y1416" i="11"/>
  <c r="Y1417" i="11"/>
  <c r="Y1418" i="11"/>
  <c r="Y1419" i="11"/>
  <c r="Y1420" i="11"/>
  <c r="Y1421" i="11"/>
  <c r="Y1422" i="11"/>
  <c r="Y1423" i="11"/>
  <c r="Y1424" i="11"/>
  <c r="Y1425" i="11"/>
  <c r="Y1426" i="11"/>
  <c r="Y1427" i="11"/>
  <c r="Y1428" i="11"/>
  <c r="Y1429" i="11"/>
  <c r="Y1430" i="11"/>
  <c r="Y1431" i="11"/>
  <c r="Y1432" i="11"/>
  <c r="Y1433" i="11"/>
  <c r="Y1434" i="11"/>
  <c r="Y1435" i="11"/>
  <c r="Y1436" i="11"/>
  <c r="Y1437" i="11"/>
  <c r="Y1438" i="11"/>
  <c r="Y1439" i="11"/>
  <c r="Y1440" i="11"/>
  <c r="Y1441" i="11"/>
  <c r="Y1442" i="11"/>
  <c r="Y1443" i="11"/>
  <c r="Y1444" i="11"/>
  <c r="Y1445" i="11"/>
  <c r="Y1446" i="11"/>
  <c r="Y1447" i="11"/>
  <c r="Y1448" i="11"/>
  <c r="Y1449" i="11"/>
  <c r="Y1450" i="11"/>
  <c r="Y1451" i="11"/>
  <c r="Y1452" i="11"/>
  <c r="Y1453" i="11"/>
  <c r="Y1454" i="11"/>
  <c r="Y1455" i="11"/>
  <c r="Y1456" i="11"/>
  <c r="Y1457" i="11"/>
  <c r="Y1458" i="11"/>
  <c r="Y1459" i="11"/>
  <c r="Y1460" i="11"/>
  <c r="Y1461" i="11"/>
  <c r="Y1462" i="11"/>
  <c r="Y1463" i="11"/>
  <c r="Y1464" i="11"/>
  <c r="Y1465" i="11"/>
  <c r="Y1466" i="11"/>
  <c r="Y1467" i="11"/>
  <c r="Y1468" i="11"/>
  <c r="Y1469" i="11"/>
  <c r="Y1470" i="11"/>
  <c r="Y1471" i="11"/>
  <c r="Y1472" i="11"/>
  <c r="Y1473" i="11"/>
  <c r="Y1474" i="11"/>
  <c r="Y1475" i="11"/>
  <c r="Y1476" i="11"/>
  <c r="Y1477" i="11"/>
  <c r="Y1478" i="11"/>
  <c r="Y1479" i="11"/>
  <c r="Y1480" i="11"/>
  <c r="Y1481" i="11"/>
  <c r="Y1482" i="11"/>
  <c r="Y1483" i="11"/>
  <c r="Y1484" i="11"/>
  <c r="Y1485" i="11"/>
  <c r="Y1486" i="11"/>
  <c r="Y1487" i="11"/>
  <c r="Y1488" i="11"/>
  <c r="Y1489" i="11"/>
  <c r="Y1490" i="11"/>
  <c r="Y1491" i="11"/>
  <c r="Y1492" i="11"/>
  <c r="Y1493" i="11"/>
  <c r="Y1494" i="11"/>
  <c r="Y1495" i="11"/>
  <c r="Y1496" i="11"/>
  <c r="Y1497" i="11"/>
  <c r="Y1498" i="11"/>
  <c r="Y1499" i="11"/>
  <c r="Y1500" i="11"/>
  <c r="Y1501" i="11"/>
  <c r="Y1502" i="11"/>
  <c r="Y1503" i="11"/>
  <c r="Y1504" i="11"/>
  <c r="Y1505" i="11"/>
  <c r="Y1506" i="11"/>
  <c r="Y1507" i="11"/>
  <c r="Y1508" i="11"/>
  <c r="Y1509" i="11"/>
  <c r="Y1510" i="11"/>
  <c r="Y1511" i="11"/>
  <c r="Y1512" i="11"/>
  <c r="Y1513" i="11"/>
  <c r="Y1514" i="11"/>
  <c r="Y1515" i="11"/>
  <c r="Y1516" i="11"/>
  <c r="Y1517" i="11"/>
  <c r="Y1518" i="11"/>
  <c r="Y1519" i="11"/>
  <c r="Y1520" i="11"/>
  <c r="Y1521" i="11"/>
  <c r="Y1522" i="11"/>
  <c r="Y1523" i="11"/>
  <c r="Y1524" i="11"/>
  <c r="Y1525" i="11"/>
  <c r="Y1526" i="11"/>
  <c r="Y1527" i="11"/>
  <c r="Y1528" i="11"/>
  <c r="Y1529" i="11"/>
  <c r="Y1530" i="11"/>
  <c r="Y1531" i="11"/>
  <c r="Y1532" i="11"/>
  <c r="Y1533" i="11"/>
  <c r="Y1534" i="11"/>
  <c r="Y1535" i="11"/>
  <c r="Y1536" i="11"/>
  <c r="Y1537" i="11"/>
  <c r="Y1538" i="11"/>
  <c r="Y1539" i="11"/>
  <c r="Y1540" i="11"/>
  <c r="Y1541" i="11"/>
  <c r="Y1542" i="11"/>
  <c r="Y1543" i="11"/>
  <c r="Y1544" i="11"/>
  <c r="Y1545" i="11"/>
  <c r="Y1546" i="11"/>
  <c r="Y1547" i="11"/>
  <c r="Y1548" i="11"/>
  <c r="Y1549" i="11"/>
  <c r="Y1550" i="11"/>
  <c r="Y1551" i="11"/>
  <c r="Y1552" i="11"/>
  <c r="Y1553" i="11"/>
  <c r="Y1554" i="11"/>
  <c r="Y1555" i="11"/>
  <c r="Y1556" i="11"/>
  <c r="Y1557" i="11"/>
  <c r="Y1558" i="11"/>
  <c r="Y1559" i="11"/>
  <c r="Y1560" i="11"/>
  <c r="Y1561" i="11"/>
  <c r="Y1562" i="11"/>
  <c r="Y1563" i="11"/>
  <c r="Y1564" i="11"/>
  <c r="Y1565" i="11"/>
  <c r="Y1566" i="11"/>
  <c r="Y1567" i="11"/>
  <c r="Y1568" i="11"/>
  <c r="Y1569" i="11"/>
  <c r="Y1570" i="11"/>
  <c r="Y1571" i="11"/>
  <c r="Y1572" i="11"/>
  <c r="Y1573" i="11"/>
  <c r="Y1574" i="11"/>
  <c r="Y1575" i="11"/>
  <c r="Y1576" i="11"/>
  <c r="Y1577" i="11"/>
  <c r="Y1578" i="11"/>
  <c r="Y1579" i="11"/>
  <c r="Y1580" i="11"/>
  <c r="Y1581" i="11"/>
  <c r="Y1582" i="11"/>
  <c r="Y1583" i="11"/>
  <c r="Y1584" i="11"/>
  <c r="Y1585" i="11"/>
  <c r="Y1586" i="11"/>
  <c r="Y1587" i="11"/>
  <c r="Y1588" i="11"/>
  <c r="Y1589" i="11"/>
  <c r="Y1590" i="11"/>
  <c r="Y1591" i="11"/>
  <c r="Y1592" i="11"/>
  <c r="Y1593" i="11"/>
  <c r="Y1594" i="11"/>
  <c r="Y1595" i="11"/>
  <c r="Y1596" i="11"/>
  <c r="Y1597" i="11"/>
  <c r="Y1598" i="11"/>
  <c r="Y1599" i="11"/>
  <c r="Y1600" i="11"/>
  <c r="Y1601" i="11"/>
  <c r="Y1602" i="11"/>
  <c r="Y1603" i="11"/>
  <c r="Y1604" i="11"/>
  <c r="Y1605" i="11"/>
  <c r="Y1606" i="11"/>
  <c r="Y1607" i="11"/>
  <c r="Y1608" i="11"/>
  <c r="Y1609" i="11"/>
  <c r="Y1610" i="11"/>
  <c r="Y1611" i="11"/>
  <c r="Y1612" i="11"/>
  <c r="Y1613" i="11"/>
  <c r="Y1614" i="11"/>
  <c r="Y1615" i="11"/>
  <c r="Y1616" i="11"/>
  <c r="Y1617" i="11"/>
  <c r="Y1618" i="11"/>
  <c r="Y1619" i="11"/>
  <c r="Y1620" i="11"/>
  <c r="Y1621" i="11"/>
  <c r="Y1622" i="11"/>
  <c r="Y1623" i="11"/>
  <c r="Y1624" i="11"/>
  <c r="Y1625" i="11"/>
  <c r="Y1626" i="11"/>
  <c r="Y1627" i="11"/>
  <c r="Y1628" i="11"/>
  <c r="Y1629" i="11"/>
  <c r="Y1630" i="11"/>
  <c r="Y1631" i="11"/>
  <c r="Y1632" i="11"/>
  <c r="Y1633" i="11"/>
  <c r="Y1634" i="11"/>
  <c r="Y1635" i="11"/>
  <c r="Y1636" i="11"/>
  <c r="Y1637" i="11"/>
  <c r="Y1638" i="11"/>
  <c r="Y1639" i="11"/>
  <c r="Y1640" i="11"/>
  <c r="Y1641" i="11"/>
  <c r="Y1642" i="11"/>
  <c r="Y1643" i="11"/>
  <c r="Y1644" i="11"/>
  <c r="Y1645" i="11"/>
  <c r="Y1646" i="11"/>
  <c r="Y1647" i="11"/>
  <c r="Y1648" i="11"/>
  <c r="Y1649" i="11"/>
  <c r="Y1650" i="11"/>
  <c r="Y1651" i="11"/>
  <c r="Y1652" i="11"/>
  <c r="Y1653" i="11"/>
  <c r="Y1654" i="11"/>
  <c r="Y1655" i="11"/>
  <c r="Y1656" i="11"/>
  <c r="Y1657" i="11"/>
  <c r="Y1658" i="11"/>
  <c r="Y1659" i="11"/>
  <c r="Y1660" i="11"/>
  <c r="Y1661" i="11"/>
  <c r="Y1662" i="11"/>
  <c r="Y1663" i="11"/>
  <c r="Y1664" i="11"/>
  <c r="Y1665" i="11"/>
  <c r="Y1666" i="11"/>
  <c r="Y1667" i="11"/>
  <c r="Y1668" i="11"/>
  <c r="Y1669" i="11"/>
  <c r="Y1670" i="11"/>
  <c r="Y1671" i="11"/>
  <c r="Y1672" i="11"/>
  <c r="Y1673" i="11"/>
  <c r="Y1674" i="11"/>
  <c r="Y1675" i="11"/>
  <c r="Y1676" i="11"/>
  <c r="Y1677" i="11"/>
  <c r="Y1678" i="11"/>
  <c r="Y1679" i="11"/>
  <c r="Y1680" i="11"/>
  <c r="Y1681" i="11"/>
  <c r="Y1682" i="11"/>
  <c r="Y1683" i="11"/>
  <c r="Y1684" i="11"/>
  <c r="Y1685" i="11"/>
  <c r="Y1686" i="11"/>
  <c r="Y1687" i="11"/>
  <c r="Y1688" i="11"/>
  <c r="Y1689" i="11"/>
  <c r="Y1690" i="11"/>
  <c r="Y1691" i="11"/>
  <c r="Y1692" i="11"/>
  <c r="Y1693" i="11"/>
  <c r="Y1694" i="11"/>
  <c r="Y1695" i="11"/>
  <c r="Y1696" i="11"/>
  <c r="Y1697" i="11"/>
  <c r="Y1698" i="11"/>
  <c r="Y1699" i="11"/>
  <c r="Y1700" i="11"/>
  <c r="Y1701" i="11"/>
  <c r="Y1702" i="11"/>
  <c r="Y1703" i="11"/>
  <c r="Y1704" i="11"/>
  <c r="Y1705" i="11"/>
  <c r="Y1706" i="11"/>
  <c r="Y1707" i="11"/>
  <c r="Y1708" i="11"/>
  <c r="Y1709" i="11"/>
  <c r="Y1710" i="11"/>
  <c r="Y1711" i="11"/>
  <c r="Y1712" i="11"/>
  <c r="Y1713" i="11"/>
  <c r="Y1714" i="11"/>
  <c r="Y1715" i="11"/>
  <c r="Y1716" i="11"/>
  <c r="Y1717" i="11"/>
  <c r="Y1718" i="11"/>
  <c r="Y1719" i="11"/>
  <c r="Y1720" i="11"/>
  <c r="Y1721" i="11"/>
  <c r="Y1722" i="11"/>
  <c r="Y1723" i="11"/>
  <c r="Y1724" i="11"/>
  <c r="Y1725" i="11"/>
  <c r="Y1726" i="11"/>
  <c r="Y1727" i="11"/>
  <c r="Y1728" i="11"/>
  <c r="Y1729" i="11"/>
  <c r="Y1730" i="11"/>
  <c r="Y1731" i="11"/>
  <c r="Y1732" i="11"/>
  <c r="Y1733" i="11"/>
  <c r="Y1734" i="11"/>
  <c r="Y1735" i="11"/>
  <c r="Y1736" i="11"/>
  <c r="Y1737" i="11"/>
  <c r="Y1738" i="11"/>
  <c r="Y1739" i="11"/>
  <c r="Y1740" i="11"/>
  <c r="Y1741" i="11"/>
  <c r="Y1742" i="11"/>
  <c r="Y1743" i="11"/>
  <c r="Y1744" i="11"/>
  <c r="Y1745" i="11"/>
  <c r="Y1746" i="11"/>
  <c r="Y1747" i="11"/>
  <c r="Y1748" i="11"/>
  <c r="Y1749" i="11"/>
  <c r="Y1750" i="11"/>
  <c r="Y1751" i="11"/>
  <c r="Y1752" i="11"/>
  <c r="Y1753" i="11"/>
  <c r="Y1754" i="11"/>
  <c r="Y1755" i="11"/>
  <c r="Y1756" i="11"/>
  <c r="Y1757" i="11"/>
  <c r="Y1758" i="11"/>
  <c r="Y1759" i="11"/>
  <c r="Y1760" i="11"/>
  <c r="Y1761" i="11"/>
  <c r="Y1762" i="11"/>
  <c r="Y1763" i="11"/>
  <c r="Y1764" i="11"/>
  <c r="Y1765" i="11"/>
  <c r="Y1766" i="11"/>
  <c r="Y1767" i="11"/>
  <c r="Y1768" i="11"/>
  <c r="Y1769" i="11"/>
  <c r="Y1770" i="11"/>
  <c r="Y1771" i="11"/>
  <c r="Y1772" i="11"/>
  <c r="Y1773" i="11"/>
  <c r="Y1774" i="11"/>
  <c r="Y1775" i="11"/>
  <c r="Y1776" i="11"/>
  <c r="Y1777" i="11"/>
  <c r="Y1778" i="11"/>
  <c r="Y1779" i="11"/>
  <c r="Y1780" i="11"/>
  <c r="Y1781" i="11"/>
  <c r="Y1782" i="11"/>
  <c r="Y1783" i="11"/>
  <c r="Y1784" i="11"/>
  <c r="Y1785" i="11"/>
  <c r="Y1786" i="11"/>
  <c r="Y1787" i="11"/>
  <c r="Y1788" i="11"/>
  <c r="Y1789" i="11"/>
  <c r="Y1790" i="11"/>
  <c r="Y1791" i="11"/>
  <c r="Y1792" i="11"/>
  <c r="Y1793" i="11"/>
  <c r="Y1794" i="11"/>
  <c r="Y1795" i="11"/>
  <c r="Y1796" i="11"/>
  <c r="Y1797" i="11"/>
  <c r="Y1798" i="11"/>
  <c r="Y1799" i="11"/>
  <c r="Y1800" i="11"/>
  <c r="Y1801" i="11"/>
  <c r="Y1802" i="11"/>
  <c r="Y1803" i="11"/>
  <c r="Y1804" i="11"/>
  <c r="Y1805" i="11"/>
  <c r="Y1806" i="11"/>
  <c r="Y1807" i="11"/>
  <c r="Y1808" i="11"/>
  <c r="Y1809" i="11"/>
  <c r="Y1810" i="11"/>
  <c r="Y1811" i="11"/>
  <c r="Y1812" i="11"/>
  <c r="Y1813" i="11"/>
  <c r="Y1814" i="11"/>
  <c r="Y1815" i="11"/>
  <c r="Y1816" i="11"/>
  <c r="Y1817" i="11"/>
  <c r="Y1818" i="11"/>
  <c r="Y1819" i="11"/>
  <c r="Y1820" i="11"/>
  <c r="Y1821" i="11"/>
  <c r="Y1822" i="11"/>
  <c r="Y1823" i="11"/>
  <c r="Y1824" i="11"/>
  <c r="Y1825" i="11"/>
  <c r="Y1826" i="11"/>
  <c r="Y1827" i="11"/>
  <c r="Y1828" i="11"/>
  <c r="Y1829" i="11"/>
  <c r="Y1830" i="11"/>
  <c r="Y1831" i="11"/>
  <c r="Y1832" i="11"/>
  <c r="Y1833" i="11"/>
  <c r="Y1834" i="11"/>
  <c r="Y1835" i="11"/>
  <c r="Y1836" i="11"/>
  <c r="Y1837" i="11"/>
  <c r="Y1838" i="11"/>
  <c r="Y1839" i="11"/>
  <c r="Y1840" i="11"/>
  <c r="Y1841" i="11"/>
  <c r="Y1842" i="11"/>
  <c r="Y1843" i="11"/>
  <c r="Y1844" i="11"/>
  <c r="Y1845" i="11"/>
  <c r="Y1846" i="11"/>
  <c r="Y1847" i="11"/>
  <c r="Y1848" i="11"/>
  <c r="Y1849" i="11"/>
  <c r="Y1850" i="11"/>
  <c r="Y1851" i="11"/>
  <c r="Y1852" i="11"/>
  <c r="Y1853" i="11"/>
  <c r="Y1854" i="11"/>
  <c r="Y1855" i="11"/>
  <c r="Y1856" i="11"/>
  <c r="Y1857" i="11"/>
  <c r="Y1858" i="11"/>
  <c r="Y1859" i="11"/>
  <c r="Y1860" i="11"/>
  <c r="Y1861" i="11"/>
  <c r="Y1862" i="11"/>
  <c r="Y1863" i="11"/>
  <c r="Y1864" i="11"/>
  <c r="Y1865" i="11"/>
  <c r="Y1866" i="11"/>
  <c r="Y1867" i="11"/>
  <c r="Y1868" i="11"/>
  <c r="Y1869" i="11"/>
  <c r="Y1870" i="11"/>
  <c r="Y1871" i="11"/>
  <c r="Y1872" i="11"/>
  <c r="Y1873" i="11"/>
  <c r="Y1874" i="11"/>
  <c r="Y1875" i="11"/>
  <c r="Y1876" i="11"/>
  <c r="Y1877" i="11"/>
  <c r="Y1878" i="11"/>
  <c r="Y1879" i="11"/>
  <c r="Y1880" i="11"/>
  <c r="Y1881" i="11"/>
  <c r="Y1882" i="11"/>
  <c r="Y1883" i="11"/>
  <c r="Y1884" i="11"/>
  <c r="Y1885" i="11"/>
  <c r="Y1886" i="11"/>
  <c r="Y1887" i="11"/>
  <c r="Y1888" i="11"/>
  <c r="Y1889" i="11"/>
  <c r="Y1890" i="11"/>
  <c r="Y1891" i="11"/>
  <c r="Y1892" i="11"/>
  <c r="Y1893" i="11"/>
  <c r="Y1894" i="11"/>
  <c r="Y1895" i="11"/>
  <c r="Y1896" i="11"/>
  <c r="Y1897" i="11"/>
  <c r="Y1898" i="11"/>
  <c r="Y1899" i="11"/>
  <c r="Y1900" i="11"/>
  <c r="Y1901" i="11"/>
  <c r="Y1902" i="11"/>
  <c r="Y1903" i="11"/>
  <c r="Y1904" i="11"/>
  <c r="Y1905" i="11"/>
  <c r="Y1906" i="11"/>
  <c r="Y1907" i="11"/>
  <c r="Y1908" i="11"/>
  <c r="Y1909" i="11"/>
  <c r="Y1910" i="11"/>
  <c r="Y1911" i="11"/>
  <c r="Y1912" i="11"/>
  <c r="Y1913" i="11"/>
  <c r="Y1914" i="11"/>
  <c r="Y1915" i="11"/>
  <c r="Y1916" i="11"/>
  <c r="Y1917" i="11"/>
  <c r="Y1918" i="11"/>
  <c r="Y1919" i="11"/>
  <c r="Y1920" i="11"/>
  <c r="Y1921" i="11"/>
  <c r="Y1922" i="11"/>
  <c r="Y1923" i="11"/>
  <c r="Y1924" i="11"/>
  <c r="Y1925" i="11"/>
  <c r="Y1926" i="11"/>
  <c r="Y1927" i="11"/>
  <c r="Y1928" i="11"/>
  <c r="Y1929" i="11"/>
  <c r="Y1930" i="11"/>
  <c r="Y1931" i="11"/>
  <c r="Y1932" i="11"/>
  <c r="Y1933" i="11"/>
  <c r="Y1934" i="11"/>
  <c r="Y1935" i="11"/>
  <c r="Y1936" i="11"/>
  <c r="Y1937" i="11"/>
  <c r="Y1938" i="11"/>
  <c r="Y1939" i="11"/>
  <c r="Y1940" i="11"/>
  <c r="Y1941" i="11"/>
  <c r="Y1942" i="11"/>
  <c r="Y1943" i="11"/>
  <c r="Y1944" i="11"/>
  <c r="Y1945" i="11"/>
  <c r="Y1946" i="11"/>
  <c r="Y1947" i="11"/>
  <c r="Y1948" i="11"/>
  <c r="Y1949" i="11"/>
  <c r="Y1950" i="11"/>
  <c r="Y1951" i="11"/>
  <c r="Y1952" i="11"/>
  <c r="Y1953" i="11"/>
  <c r="Y1954" i="11"/>
  <c r="Y1955" i="11"/>
  <c r="Y1956" i="11"/>
  <c r="Y1957" i="11"/>
  <c r="Y1958" i="11"/>
  <c r="Y1959" i="11"/>
  <c r="Y1960" i="11"/>
  <c r="Y1961" i="11"/>
  <c r="Y1962" i="11"/>
  <c r="Y1963" i="11"/>
  <c r="Y1964" i="11"/>
  <c r="Y1965" i="11"/>
  <c r="Y1966" i="11"/>
  <c r="Y1967" i="11"/>
  <c r="Y1968" i="11"/>
  <c r="Y1969" i="11"/>
  <c r="Y1970" i="11"/>
  <c r="Y1971" i="11"/>
  <c r="Y1972" i="11"/>
  <c r="Y1973" i="11"/>
  <c r="Y1974" i="11"/>
  <c r="Y1975" i="11"/>
  <c r="Y1976" i="11"/>
  <c r="Y1977" i="11"/>
  <c r="Y1978" i="11"/>
  <c r="Y1979" i="11"/>
  <c r="Y1980" i="11"/>
  <c r="Y1981" i="11"/>
  <c r="Y1982" i="11"/>
  <c r="Y1983" i="11"/>
  <c r="Y1984" i="11"/>
  <c r="Y1985" i="11"/>
  <c r="Y1986" i="11"/>
  <c r="Y1987" i="11"/>
  <c r="Y1988" i="11"/>
  <c r="Y1989" i="11"/>
  <c r="Y1990" i="11"/>
  <c r="Y1991" i="11"/>
  <c r="Y1992" i="11"/>
  <c r="Y1993" i="11"/>
  <c r="Y1994" i="11"/>
  <c r="Y1995" i="11"/>
  <c r="Y1996" i="11"/>
  <c r="Y1997" i="11"/>
  <c r="Y1998" i="11"/>
  <c r="Y1999" i="11"/>
  <c r="Y2000" i="11"/>
  <c r="Y2001" i="11"/>
  <c r="Y2002" i="11"/>
  <c r="Y2003" i="11"/>
  <c r="Y2004" i="11"/>
  <c r="Y2005" i="11"/>
  <c r="Y2006" i="11"/>
  <c r="Y2007" i="11"/>
  <c r="Y2008" i="11"/>
  <c r="Y2009" i="11"/>
  <c r="Y2010" i="11"/>
  <c r="Y2011" i="11"/>
  <c r="Y2012" i="11"/>
  <c r="Y2013" i="11"/>
  <c r="Y2014" i="11"/>
  <c r="Y2015" i="11"/>
  <c r="Y2016" i="11"/>
  <c r="Y2017" i="11"/>
  <c r="Y2018" i="11"/>
  <c r="Y2019" i="11"/>
  <c r="Y2020" i="11"/>
  <c r="Y2021" i="11"/>
  <c r="Y2022" i="11"/>
  <c r="Y2023" i="11"/>
  <c r="Y2024" i="11"/>
  <c r="Y2025" i="11"/>
  <c r="Y2026" i="11"/>
  <c r="Y2027" i="11"/>
  <c r="Y2028" i="11"/>
  <c r="Y2029" i="11"/>
  <c r="Y2030" i="11"/>
  <c r="Y2031" i="11"/>
  <c r="Y2032" i="11"/>
  <c r="Y2033" i="11"/>
  <c r="Y2034" i="11"/>
  <c r="Y2035" i="11"/>
  <c r="Y2036" i="11"/>
  <c r="Y2037" i="11"/>
  <c r="Y2038" i="11"/>
  <c r="Y2039" i="11"/>
  <c r="Y2040" i="11"/>
  <c r="Y2041" i="11"/>
  <c r="Y2042" i="11"/>
  <c r="Y2043" i="11"/>
  <c r="Y2044" i="11"/>
  <c r="Y2045" i="11"/>
  <c r="Y2046" i="11"/>
  <c r="Y2047" i="11"/>
  <c r="Y2048" i="11"/>
  <c r="Y2049" i="11"/>
  <c r="Y2050" i="11"/>
  <c r="Y2051" i="11"/>
  <c r="Y2052" i="11"/>
  <c r="Y2053" i="11"/>
  <c r="Y2054" i="11"/>
  <c r="Y2055" i="11"/>
  <c r="Y2056" i="11"/>
  <c r="Y2057" i="11"/>
  <c r="Y2058" i="11"/>
  <c r="Y2059" i="11"/>
  <c r="Y2060" i="11"/>
  <c r="Y2061" i="11"/>
  <c r="Y2062" i="11"/>
  <c r="Y2063" i="11"/>
  <c r="Y2064" i="11"/>
  <c r="Y2065" i="11"/>
  <c r="Y2066" i="11"/>
  <c r="Y2067" i="11"/>
  <c r="Y2068" i="11"/>
  <c r="Y2069" i="11"/>
  <c r="Y2070" i="11"/>
  <c r="Y2071" i="11"/>
  <c r="Y2072" i="11"/>
  <c r="Y2073" i="11"/>
  <c r="Y2074" i="11"/>
  <c r="Y2075" i="11"/>
  <c r="Y2076" i="11"/>
  <c r="Y2077" i="11"/>
  <c r="Y2078" i="11"/>
  <c r="Y2079" i="11"/>
  <c r="Y2080" i="11"/>
  <c r="Y2081" i="11"/>
  <c r="Y2082" i="11"/>
  <c r="Y2083" i="11"/>
  <c r="Y2084" i="11"/>
  <c r="Y2085" i="11"/>
  <c r="Y2086" i="11"/>
  <c r="Y2087" i="11"/>
  <c r="Y2088" i="11"/>
  <c r="Y2089" i="11"/>
  <c r="Y2090" i="11"/>
  <c r="Y2091" i="11"/>
  <c r="Y2092" i="11"/>
  <c r="Y2093" i="11"/>
  <c r="Y2094" i="11"/>
  <c r="Y2095" i="11"/>
  <c r="Y2096" i="11"/>
  <c r="Y2097" i="11"/>
  <c r="Y2098" i="11"/>
  <c r="Y2099" i="11"/>
  <c r="Y2100" i="11"/>
  <c r="Y2101" i="11"/>
  <c r="Y2102" i="11"/>
  <c r="Y2103" i="11"/>
  <c r="Y2104" i="11"/>
  <c r="Y2105" i="11"/>
  <c r="Y2106" i="11"/>
  <c r="Y2107" i="11"/>
  <c r="Y2108" i="11"/>
  <c r="Y2109" i="11"/>
  <c r="Y2110" i="11"/>
  <c r="Y2111" i="11"/>
  <c r="Y2112" i="11"/>
  <c r="Y2113" i="11"/>
  <c r="Y2114" i="11"/>
  <c r="Y2115" i="11"/>
  <c r="Y2116" i="11"/>
  <c r="Y2117" i="11"/>
  <c r="Y2118" i="11"/>
  <c r="Y2119" i="11"/>
  <c r="Y2120" i="11"/>
  <c r="Y2121" i="11"/>
  <c r="Y2122" i="11"/>
  <c r="Y2123" i="11"/>
  <c r="Y2124" i="11"/>
  <c r="Y2125" i="11"/>
  <c r="Y2126" i="11"/>
  <c r="Y2127" i="11"/>
  <c r="Y2128" i="11"/>
  <c r="Y2129" i="11"/>
  <c r="Y2130" i="11"/>
  <c r="Y2131" i="11"/>
  <c r="Y2132" i="11"/>
  <c r="Y2133" i="11"/>
  <c r="Y2134" i="11"/>
  <c r="Y2135" i="11"/>
  <c r="Y2136" i="11"/>
  <c r="Y2137" i="11"/>
  <c r="Y2138" i="11"/>
  <c r="Y2139" i="11"/>
  <c r="Y2140" i="11"/>
  <c r="Y2141" i="11"/>
  <c r="Y2142" i="11"/>
  <c r="Y2143" i="11"/>
  <c r="Y2144" i="11"/>
  <c r="Y2145" i="11"/>
  <c r="Y2146" i="11"/>
  <c r="Y2147" i="11"/>
  <c r="Y2148" i="11"/>
  <c r="Y2149" i="11"/>
  <c r="Y2150" i="11"/>
  <c r="Y2151" i="11"/>
  <c r="Y2152" i="11"/>
  <c r="Y2153" i="11"/>
  <c r="Y2154" i="11"/>
  <c r="Y2155" i="11"/>
  <c r="Y2156" i="11"/>
  <c r="Y2157" i="11"/>
  <c r="Y2158" i="11"/>
  <c r="Y2159" i="11"/>
  <c r="Y2160" i="11"/>
  <c r="Y2161" i="11"/>
  <c r="Y2162" i="11"/>
  <c r="Y2163" i="11"/>
  <c r="Y2164" i="11"/>
  <c r="Y2165" i="11"/>
  <c r="Y2166" i="11"/>
  <c r="Y2167" i="11"/>
  <c r="Y2168" i="11"/>
  <c r="Y2169" i="11"/>
  <c r="Y2170" i="11"/>
  <c r="Y2171" i="11"/>
  <c r="Y2172" i="11"/>
  <c r="Y2173" i="11"/>
  <c r="Y2174" i="11"/>
  <c r="Y2175" i="11"/>
  <c r="Y2176" i="11"/>
  <c r="Y2177" i="11"/>
  <c r="Y2178" i="11"/>
  <c r="Y2179" i="11"/>
  <c r="Y2180" i="11"/>
  <c r="Y2181" i="11"/>
  <c r="Y2182" i="11"/>
  <c r="Y2183" i="11"/>
  <c r="Y2184" i="11"/>
  <c r="Y2185" i="11"/>
  <c r="Y2186" i="11"/>
  <c r="Y2187" i="11"/>
  <c r="Y2188" i="11"/>
  <c r="Y2189" i="11"/>
  <c r="Y2190" i="11"/>
  <c r="Y2191" i="11"/>
  <c r="Y2192" i="11"/>
  <c r="Y2193" i="11"/>
  <c r="Y2194" i="11"/>
  <c r="Y2195" i="11"/>
  <c r="Y2196" i="11"/>
  <c r="Y2197" i="11"/>
  <c r="Y2198" i="11"/>
  <c r="Y2199" i="11"/>
  <c r="Y2200" i="11"/>
  <c r="Y2201" i="11"/>
  <c r="Y2202" i="11"/>
  <c r="Y2203" i="11"/>
  <c r="Y2204" i="11"/>
  <c r="Y2205" i="11"/>
  <c r="Y2206" i="11"/>
  <c r="Y2207" i="11"/>
  <c r="Y2208" i="11"/>
  <c r="Y2209" i="11"/>
  <c r="Y2210" i="11"/>
  <c r="Y2211" i="11"/>
  <c r="Y2212" i="11"/>
  <c r="Y2213" i="11"/>
  <c r="Y2214" i="11"/>
  <c r="Y2215" i="11"/>
  <c r="Y2216" i="11"/>
  <c r="Y2217" i="11"/>
  <c r="Y2218" i="11"/>
  <c r="Y2219" i="11"/>
  <c r="Y2220" i="11"/>
  <c r="Y2221" i="11"/>
  <c r="Y2222" i="11"/>
  <c r="Y2223" i="11"/>
  <c r="Y2224" i="11"/>
  <c r="Y2225" i="11"/>
  <c r="Y2226" i="11"/>
  <c r="Y2227" i="11"/>
  <c r="Y2228" i="11"/>
  <c r="Y2229" i="11"/>
  <c r="Y2230" i="11"/>
  <c r="Y2231" i="11"/>
  <c r="Y2232" i="11"/>
  <c r="Y2233" i="11"/>
  <c r="Y2234" i="11"/>
  <c r="Y2235" i="11"/>
  <c r="Y2236" i="11"/>
  <c r="Y2237" i="11"/>
  <c r="Y2238" i="11"/>
  <c r="Y2239" i="11"/>
  <c r="Y2240" i="11"/>
  <c r="Y2241" i="11"/>
  <c r="Y2242" i="11"/>
  <c r="Y2243" i="11"/>
  <c r="Y2244" i="11"/>
  <c r="Y2245" i="11"/>
  <c r="Y2246" i="11"/>
  <c r="Y2247" i="11"/>
  <c r="Y2248" i="11"/>
  <c r="Y2249" i="11"/>
  <c r="Y2250" i="11"/>
  <c r="Y2251" i="11"/>
  <c r="Y2252" i="11"/>
  <c r="Y2253" i="11"/>
  <c r="Y2254" i="11"/>
  <c r="Y2255" i="11"/>
  <c r="Y2256" i="11"/>
  <c r="Y2257" i="11"/>
  <c r="Y2258" i="11"/>
  <c r="Y2259" i="11"/>
  <c r="Y2260" i="11"/>
  <c r="Y2261" i="11"/>
  <c r="Y2262" i="11"/>
  <c r="Y2263" i="11"/>
  <c r="Y2264" i="11"/>
  <c r="Y2265" i="11"/>
  <c r="Y2266" i="11"/>
  <c r="Y2267" i="11"/>
  <c r="Y2268" i="11"/>
  <c r="Y2269" i="11"/>
  <c r="Y2270" i="11"/>
  <c r="Y2271" i="11"/>
  <c r="Y2272" i="11"/>
  <c r="Y2273" i="11"/>
  <c r="Y2274" i="11"/>
  <c r="Y2275" i="11"/>
  <c r="Y2276" i="11"/>
  <c r="Y2277" i="11"/>
  <c r="Y2278" i="11"/>
  <c r="Y2279" i="11"/>
  <c r="Y2280" i="11"/>
  <c r="Y2281" i="11"/>
  <c r="Y2282" i="11"/>
  <c r="Y2283" i="11"/>
  <c r="Y2284" i="11"/>
  <c r="Y2285" i="11"/>
  <c r="Y2286" i="11"/>
  <c r="Y2287" i="11"/>
  <c r="Y2288" i="11"/>
  <c r="Y2289" i="11"/>
  <c r="Y2290" i="11"/>
  <c r="Y2291" i="11"/>
  <c r="Y2292" i="11"/>
  <c r="Y2293" i="11"/>
  <c r="Y2294" i="11"/>
  <c r="Y2295" i="11"/>
  <c r="Y2296" i="11"/>
  <c r="Y2297" i="11"/>
  <c r="Y2298" i="11"/>
  <c r="Y2299" i="11"/>
  <c r="Y2300" i="11"/>
  <c r="Y2301" i="11"/>
  <c r="Y2302" i="11"/>
  <c r="Y2303" i="11"/>
  <c r="Y2304" i="11"/>
  <c r="Y2305" i="11"/>
  <c r="Y2306" i="11"/>
  <c r="Y2307" i="11"/>
  <c r="Y2308" i="11"/>
  <c r="Y2309" i="11"/>
  <c r="Y2310" i="11"/>
  <c r="Y2311" i="11"/>
  <c r="Y2312" i="11"/>
  <c r="Y2313" i="11"/>
  <c r="Y2314" i="11"/>
  <c r="Y2315" i="11"/>
  <c r="Y2316" i="11"/>
  <c r="Y2317" i="11"/>
  <c r="Y2318" i="11"/>
  <c r="Y2319" i="11"/>
  <c r="Y2320" i="11"/>
  <c r="Y2321" i="11"/>
  <c r="Y2322" i="11"/>
  <c r="Y2323" i="11"/>
  <c r="Y2324" i="11"/>
  <c r="Y2325" i="11"/>
  <c r="Y2326" i="11"/>
  <c r="Y2327" i="11"/>
  <c r="Y2328" i="11"/>
  <c r="Y2329" i="11"/>
  <c r="Y2330" i="11"/>
  <c r="Y2331" i="11"/>
  <c r="Y2332" i="11"/>
  <c r="Y2333" i="11"/>
  <c r="Y2334" i="11"/>
  <c r="Y2335" i="11"/>
  <c r="Y2336" i="11"/>
  <c r="Y2337" i="11"/>
  <c r="Y2338" i="11"/>
  <c r="Y2339" i="11"/>
  <c r="Y2340" i="11"/>
  <c r="Y2341" i="11"/>
  <c r="Y2342" i="11"/>
  <c r="Y2343" i="11"/>
  <c r="Y2344" i="11"/>
  <c r="Y2345" i="11"/>
  <c r="Y2346" i="11"/>
  <c r="Y2347" i="11"/>
  <c r="Y2348" i="11"/>
  <c r="Y2349" i="11"/>
  <c r="Y2350" i="11"/>
  <c r="Y2351" i="11"/>
  <c r="Y2352" i="11"/>
  <c r="Y2353" i="11"/>
  <c r="Y2354" i="11"/>
  <c r="Y2355" i="11"/>
  <c r="Y2356" i="11"/>
  <c r="Y2357" i="11"/>
  <c r="Y2358" i="11"/>
  <c r="Y2359" i="11"/>
  <c r="Y2360" i="11"/>
  <c r="Y2361" i="11"/>
  <c r="Y2362" i="11"/>
  <c r="Y2363" i="11"/>
  <c r="Y2364" i="11"/>
  <c r="Y2365" i="11"/>
  <c r="Y2366" i="11"/>
  <c r="Y2367" i="11"/>
  <c r="Y2368" i="11"/>
  <c r="Y2369" i="11"/>
  <c r="Y2370" i="11"/>
  <c r="Y2371" i="11"/>
  <c r="Y2372" i="11"/>
  <c r="Y2373" i="11"/>
  <c r="Y2374" i="11"/>
  <c r="Y2375" i="11"/>
  <c r="Y2376" i="11"/>
  <c r="Y2377" i="11"/>
  <c r="Y2378" i="11"/>
  <c r="Y2379" i="11"/>
  <c r="Y2380" i="11"/>
  <c r="Y2381" i="11"/>
  <c r="Y2382" i="11"/>
  <c r="Y2383" i="11"/>
  <c r="Y2384" i="11"/>
  <c r="Y2385" i="11"/>
  <c r="Y2386" i="11"/>
  <c r="Y2387" i="11"/>
  <c r="Y2388" i="11"/>
  <c r="Y2389" i="11"/>
  <c r="Y2390" i="11"/>
  <c r="Y2391" i="11"/>
  <c r="Y2392" i="11"/>
  <c r="Y2393" i="11"/>
  <c r="Y2394" i="11"/>
  <c r="Y2395" i="11"/>
  <c r="Y2396" i="11"/>
  <c r="Y2397" i="11"/>
  <c r="Y2398" i="11"/>
  <c r="Y2399" i="11"/>
  <c r="Y2400" i="11"/>
  <c r="Y2401" i="11"/>
  <c r="Y2402" i="11"/>
  <c r="Y2403" i="11"/>
  <c r="Y2404" i="11"/>
  <c r="Y2405" i="11"/>
  <c r="Y2406" i="11"/>
  <c r="Y2407" i="11"/>
  <c r="Y2408" i="11"/>
  <c r="Y2409" i="11"/>
  <c r="Y2410" i="11"/>
  <c r="Y2411" i="11"/>
  <c r="Y2412" i="11"/>
  <c r="Y2413" i="11"/>
  <c r="Y2414" i="11"/>
  <c r="Y2415" i="11"/>
  <c r="Y2416" i="11"/>
  <c r="Y2417" i="11"/>
  <c r="Y2418" i="11"/>
  <c r="Y2419" i="11"/>
  <c r="Y2420" i="11"/>
  <c r="Y2421" i="11"/>
  <c r="Y2422" i="11"/>
  <c r="Y2423" i="11"/>
  <c r="Y2424" i="11"/>
  <c r="Y2425" i="11"/>
  <c r="Y2426" i="11"/>
  <c r="Y2427" i="11"/>
  <c r="Y2428" i="11"/>
  <c r="Y2429" i="11"/>
  <c r="Y2430" i="11"/>
  <c r="Y2431" i="11"/>
  <c r="Y2432" i="11"/>
  <c r="Y2433" i="11"/>
  <c r="Y2434" i="11"/>
  <c r="Y2435" i="11"/>
  <c r="Y2436" i="11"/>
  <c r="Y2437" i="11"/>
  <c r="Y2438" i="11"/>
  <c r="Y2439" i="11"/>
  <c r="Y2440" i="11"/>
  <c r="Y2441" i="11"/>
  <c r="Y2442" i="11"/>
  <c r="Y2443" i="11"/>
  <c r="Y2444" i="11"/>
  <c r="Y2445" i="11"/>
  <c r="Y2446" i="11"/>
  <c r="Y2447" i="11"/>
  <c r="Y2448" i="11"/>
  <c r="Y2449" i="11"/>
  <c r="Y2450" i="11"/>
  <c r="Y2451" i="11"/>
  <c r="Y2452" i="11"/>
  <c r="Y2453" i="11"/>
  <c r="Y2454" i="11"/>
  <c r="Y2455" i="11"/>
  <c r="Y2456" i="11"/>
  <c r="Y2457" i="11"/>
  <c r="Y2458" i="11"/>
  <c r="Y2459" i="11"/>
  <c r="Y2460" i="11"/>
  <c r="Y2461" i="11"/>
  <c r="Y2462" i="11"/>
  <c r="Y2463" i="11"/>
  <c r="Y2464" i="11"/>
  <c r="Y2465" i="11"/>
  <c r="Y2466" i="11"/>
  <c r="Y2467" i="11"/>
  <c r="Y2468" i="11"/>
  <c r="Y2469" i="11"/>
  <c r="Y2470" i="11"/>
  <c r="Y2471" i="11"/>
  <c r="Y2472" i="11"/>
  <c r="Y2473" i="11"/>
  <c r="Y2474" i="11"/>
  <c r="Y2475" i="11"/>
  <c r="Y2476" i="11"/>
  <c r="Y2477" i="11"/>
  <c r="Y2478" i="11"/>
  <c r="Y2479" i="11"/>
  <c r="Y2480" i="11"/>
  <c r="Y2481" i="11"/>
  <c r="Y2482" i="11"/>
  <c r="Y2483" i="11"/>
  <c r="Y2484" i="11"/>
  <c r="Y2485" i="11"/>
  <c r="Y2486" i="11"/>
  <c r="Y2487" i="11"/>
  <c r="Y2488" i="11"/>
  <c r="Y2489" i="11"/>
  <c r="Y2490" i="11"/>
  <c r="Y2491" i="11"/>
  <c r="Y2492" i="11"/>
  <c r="Y2493" i="11"/>
  <c r="Y2494" i="11"/>
  <c r="Y2495" i="11"/>
  <c r="Y2496" i="11"/>
  <c r="Y2497" i="11"/>
  <c r="Y2498" i="11"/>
  <c r="Y2499" i="11"/>
  <c r="Y2500" i="11"/>
  <c r="Y2501" i="11"/>
  <c r="Y2502" i="11"/>
  <c r="Y2503" i="11"/>
  <c r="Y2504" i="11"/>
  <c r="Y2505" i="11"/>
  <c r="Y2506" i="11"/>
  <c r="Y2507" i="11"/>
  <c r="Y2508" i="11"/>
  <c r="Y2509" i="11"/>
  <c r="Y2510" i="11"/>
  <c r="Y2511" i="11"/>
  <c r="Y2512" i="11"/>
  <c r="Y2513" i="11"/>
  <c r="Y2514" i="11"/>
  <c r="Y2515" i="11"/>
  <c r="Y2516" i="11"/>
  <c r="Y2517" i="11"/>
  <c r="Y2518" i="11"/>
  <c r="Y2519" i="11"/>
  <c r="Y2520" i="11"/>
  <c r="Y2521" i="11"/>
  <c r="Y2522" i="11"/>
  <c r="Y2523" i="11"/>
  <c r="Y2524" i="11"/>
  <c r="Y2525" i="11"/>
  <c r="Y2526" i="11"/>
  <c r="Y2527" i="11"/>
  <c r="Y2528" i="11"/>
  <c r="Y2529" i="11"/>
  <c r="Y2530" i="11"/>
  <c r="Y2531" i="11"/>
  <c r="Y2532" i="11"/>
  <c r="Y2533" i="11"/>
  <c r="Y2534" i="11"/>
  <c r="Y2535" i="11"/>
  <c r="Y2536" i="11"/>
  <c r="Y2537" i="11"/>
  <c r="Y2538" i="11"/>
  <c r="Y2539" i="11"/>
  <c r="Y2540" i="11"/>
  <c r="Y2541" i="11"/>
  <c r="Y2542" i="11"/>
  <c r="Y2543" i="11"/>
  <c r="Y2544" i="11"/>
  <c r="Y2545" i="11"/>
  <c r="Y2546" i="11"/>
  <c r="Y2547" i="11"/>
  <c r="Y2548" i="11"/>
  <c r="Y2549" i="11"/>
  <c r="Y2550" i="11"/>
  <c r="Y2551" i="11"/>
  <c r="Y2552" i="11"/>
  <c r="Y2553" i="11"/>
  <c r="Y2554" i="11"/>
  <c r="Y2555" i="11"/>
  <c r="Y2556" i="11"/>
  <c r="Y2557" i="11"/>
  <c r="Y2558" i="11"/>
  <c r="Y2559" i="11"/>
  <c r="Y2560" i="11"/>
  <c r="Y2561" i="11"/>
  <c r="Y2562" i="11"/>
  <c r="Y2563" i="11"/>
  <c r="Y2564" i="11"/>
  <c r="Y2565" i="11"/>
  <c r="Y2566" i="11"/>
  <c r="Y2567" i="11"/>
  <c r="Y2568" i="11"/>
  <c r="Y2569" i="11"/>
  <c r="Y2570" i="11"/>
  <c r="Y2571" i="11"/>
  <c r="Y2572" i="11"/>
  <c r="Y2573" i="11"/>
  <c r="Y2574" i="11"/>
  <c r="Y2575" i="11"/>
  <c r="Y2576" i="11"/>
  <c r="Y2577" i="11"/>
  <c r="Y2578" i="11"/>
  <c r="Y2579" i="11"/>
  <c r="Y2580" i="11"/>
  <c r="Y2581" i="11"/>
  <c r="Y2582" i="11"/>
  <c r="Y2583" i="11"/>
  <c r="Y2584" i="11"/>
  <c r="Y2585" i="11"/>
  <c r="Y2586" i="11"/>
  <c r="Y2587" i="11"/>
  <c r="Y2588" i="11"/>
  <c r="Y2589" i="11"/>
  <c r="Y2590" i="11"/>
  <c r="Y2591" i="11"/>
  <c r="Y2592" i="11"/>
  <c r="Y2593" i="11"/>
  <c r="Y2594" i="11"/>
  <c r="Y2595" i="11"/>
  <c r="Y2596" i="11"/>
  <c r="Y2597" i="11"/>
  <c r="Y2598" i="11"/>
  <c r="Y2599" i="11"/>
  <c r="Y2600" i="11"/>
  <c r="Y2601" i="11"/>
  <c r="Y2602" i="11"/>
  <c r="Y2603" i="11"/>
  <c r="Y2604" i="11"/>
  <c r="Y2605" i="11"/>
  <c r="Y2606" i="11"/>
  <c r="Y2607" i="11"/>
  <c r="Y2608" i="11"/>
  <c r="Y2609" i="11"/>
  <c r="Y2610" i="11"/>
  <c r="Y2611" i="11"/>
  <c r="Y2612" i="11"/>
  <c r="Y2613" i="11"/>
  <c r="Y2614" i="11"/>
  <c r="Y2615" i="11"/>
  <c r="Y2616" i="11"/>
  <c r="Y2617" i="11"/>
  <c r="Y2618" i="11"/>
  <c r="Y2619" i="11"/>
  <c r="Y2620" i="11"/>
  <c r="Y2621" i="11"/>
  <c r="Y2622" i="11"/>
  <c r="Y2623" i="11"/>
  <c r="Y2624" i="11"/>
  <c r="Y2625" i="11"/>
  <c r="Y2626" i="11"/>
  <c r="Y2627" i="11"/>
  <c r="Y2628" i="11"/>
  <c r="Y2629" i="11"/>
  <c r="Y2630" i="11"/>
  <c r="Y2631" i="11"/>
  <c r="Y2632" i="11"/>
  <c r="Y2633" i="11"/>
  <c r="Y2634" i="11"/>
  <c r="Y2635" i="11"/>
  <c r="Y2636" i="11"/>
  <c r="Y2637" i="11"/>
  <c r="Y2638" i="11"/>
  <c r="Y2639" i="11"/>
  <c r="Y2640" i="11"/>
  <c r="Y2641" i="11"/>
  <c r="Y2642" i="11"/>
  <c r="Y2643" i="11"/>
  <c r="Y2644" i="11"/>
  <c r="Y2645" i="11"/>
  <c r="Y2646" i="11"/>
  <c r="Y2647" i="11"/>
  <c r="Y2648" i="11"/>
  <c r="Y2649" i="11"/>
  <c r="Y2650" i="11"/>
  <c r="Y2651" i="11"/>
  <c r="Y2652" i="11"/>
  <c r="Y2653" i="11"/>
  <c r="Y2654" i="11"/>
  <c r="Y2655" i="11"/>
  <c r="Y2656" i="11"/>
  <c r="Y2657" i="11"/>
  <c r="Y2658" i="11"/>
  <c r="Y2659" i="11"/>
  <c r="Y2660" i="11"/>
  <c r="Y2661" i="11"/>
  <c r="Y2662" i="11"/>
  <c r="Y2663" i="11"/>
  <c r="Y2664" i="11"/>
  <c r="Y2665" i="11"/>
  <c r="Y2666" i="11"/>
  <c r="Y2667" i="11"/>
  <c r="Y2668" i="11"/>
  <c r="Y2669" i="11"/>
  <c r="Y2670" i="11"/>
  <c r="Y2671" i="11"/>
  <c r="Y2672" i="11"/>
  <c r="Y2673" i="11"/>
  <c r="Y2674" i="11"/>
  <c r="Y2675" i="11"/>
  <c r="Y2676" i="11"/>
  <c r="Y2677" i="11"/>
  <c r="Y2678" i="11"/>
  <c r="Y2679" i="11"/>
  <c r="Y2680" i="11"/>
  <c r="Y2681" i="11"/>
  <c r="Y2682" i="11"/>
  <c r="Y2683" i="11"/>
  <c r="Y2684" i="11"/>
  <c r="Y2685" i="11"/>
  <c r="Y2686" i="11"/>
  <c r="Y2687" i="11"/>
  <c r="Y2688" i="11"/>
  <c r="Y2689" i="11"/>
  <c r="Y2690" i="11"/>
  <c r="Y2691" i="11"/>
  <c r="Y2692" i="11"/>
  <c r="Y2693" i="11"/>
  <c r="Y2694" i="11"/>
  <c r="Y2695" i="11"/>
  <c r="Y2696" i="11"/>
  <c r="Y2697" i="11"/>
  <c r="Y2698" i="11"/>
  <c r="Y2699" i="11"/>
  <c r="Y2700" i="11"/>
  <c r="Y2701" i="11"/>
  <c r="Y2702" i="11"/>
  <c r="Y2703" i="11"/>
  <c r="Y2704" i="11"/>
  <c r="Y2705" i="11"/>
  <c r="Y2706" i="11"/>
  <c r="Y2707" i="11"/>
  <c r="Y2708" i="11"/>
  <c r="Y2709" i="11"/>
  <c r="Y2710" i="11"/>
  <c r="Y2711" i="11"/>
  <c r="Y2712" i="11"/>
  <c r="Y2713" i="11"/>
  <c r="Y2714" i="11"/>
  <c r="Y2715" i="11"/>
  <c r="Y2716" i="11"/>
  <c r="Y2717" i="11"/>
  <c r="Y2718" i="11"/>
  <c r="Y2719" i="11"/>
  <c r="Y2720" i="11"/>
  <c r="Y2721" i="11"/>
  <c r="Y2722" i="11"/>
  <c r="Y2723" i="11"/>
  <c r="Y2724" i="11"/>
  <c r="Y2725" i="11"/>
  <c r="Y2726" i="11"/>
  <c r="Y2727" i="11"/>
  <c r="Y2728" i="11"/>
  <c r="Y2729" i="11"/>
  <c r="Y2730" i="11"/>
  <c r="Y2731" i="11"/>
  <c r="Y2732" i="11"/>
  <c r="Y2733" i="11"/>
  <c r="Y2734" i="11"/>
  <c r="Y2735" i="11"/>
  <c r="Y2736" i="11"/>
  <c r="Y2737" i="11"/>
  <c r="Y2738" i="11"/>
  <c r="Y2739" i="11"/>
  <c r="Y2740" i="11"/>
  <c r="Y2741" i="11"/>
  <c r="Y2742" i="11"/>
  <c r="Y2743" i="11"/>
  <c r="Y2744" i="11"/>
  <c r="Y2745" i="11"/>
  <c r="Y2746" i="11"/>
  <c r="Y2747" i="11"/>
  <c r="Y2748" i="11"/>
  <c r="Y2749" i="11"/>
  <c r="Y2750" i="11"/>
  <c r="Y2751" i="11"/>
  <c r="Y2752" i="11"/>
  <c r="Y2753" i="11"/>
  <c r="Y2754" i="11"/>
  <c r="Y2755" i="11"/>
  <c r="Y2756" i="11"/>
  <c r="Y2757" i="11"/>
  <c r="Y2758" i="11"/>
  <c r="Y2759" i="11"/>
  <c r="Y2760" i="11"/>
  <c r="Y2761" i="11"/>
  <c r="Y2762" i="11"/>
  <c r="Y2763" i="11"/>
  <c r="Y2764" i="11"/>
  <c r="Y2765" i="11"/>
  <c r="Y2766" i="11"/>
  <c r="Y2767" i="11"/>
  <c r="Y2768" i="11"/>
  <c r="Y2769" i="11"/>
  <c r="Y2770" i="11"/>
  <c r="Y2771" i="11"/>
  <c r="Y2772" i="11"/>
  <c r="Y2773" i="11"/>
  <c r="Y2774" i="11"/>
  <c r="Y2775" i="11"/>
  <c r="Y2776" i="11"/>
  <c r="Y2777" i="11"/>
  <c r="Y2778" i="11"/>
  <c r="Y2779" i="11"/>
  <c r="Y2780" i="11"/>
  <c r="Y2781" i="11"/>
  <c r="Y2782" i="11"/>
  <c r="Y2783" i="11"/>
  <c r="Y2784" i="11"/>
  <c r="Y2785" i="11"/>
  <c r="Y2786" i="11"/>
  <c r="Y2787" i="11"/>
  <c r="Y2788" i="11"/>
  <c r="Y2789" i="11"/>
  <c r="Y2790" i="11"/>
  <c r="Y2791" i="11"/>
  <c r="Y2792" i="11"/>
  <c r="Y2793" i="11"/>
  <c r="Y2794" i="11"/>
  <c r="Y2795" i="11"/>
  <c r="Y2796" i="11"/>
  <c r="Y2797" i="11"/>
  <c r="Y2798" i="11"/>
  <c r="Y2799" i="11"/>
  <c r="Y2800" i="11"/>
  <c r="Y2801" i="11"/>
  <c r="Y2802" i="11"/>
  <c r="Y2803" i="11"/>
  <c r="Y2804" i="11"/>
  <c r="Y2805" i="11"/>
  <c r="Y2806" i="11"/>
  <c r="Y2807" i="11"/>
  <c r="Y2808" i="11"/>
  <c r="Y2809" i="11"/>
  <c r="Y2810" i="11"/>
  <c r="Y2811" i="11"/>
  <c r="Y2812" i="11"/>
  <c r="Y2813" i="11"/>
  <c r="Y2814" i="11"/>
  <c r="Y2815" i="11"/>
  <c r="Y2816" i="11"/>
  <c r="Y2817" i="11"/>
  <c r="Y2818" i="11"/>
  <c r="Y2819" i="11"/>
  <c r="Y2820" i="11"/>
  <c r="Y2821" i="11"/>
  <c r="Y2822" i="11"/>
  <c r="Y2823" i="11"/>
  <c r="Y2824" i="11"/>
  <c r="Y2825" i="11"/>
  <c r="Y2826" i="11"/>
  <c r="Y2827" i="11"/>
  <c r="Y2828" i="11"/>
  <c r="Y2829" i="11"/>
  <c r="Y2830" i="11"/>
  <c r="Y2831" i="11"/>
  <c r="Y2832" i="11"/>
  <c r="Y2833" i="11"/>
  <c r="Y2834" i="11"/>
  <c r="Y2835" i="11"/>
  <c r="Y2836" i="11"/>
  <c r="Y2837" i="11"/>
  <c r="Y2838" i="11"/>
  <c r="Y2839" i="11"/>
  <c r="Y2840" i="11"/>
  <c r="Y2841" i="11"/>
  <c r="Y2842" i="11"/>
  <c r="Y2843" i="11"/>
  <c r="Y2844" i="11"/>
  <c r="Y2845" i="11"/>
  <c r="Y2846" i="11"/>
  <c r="Y2847" i="11"/>
  <c r="Y2848" i="11"/>
  <c r="Y2849" i="11"/>
  <c r="Y2850" i="11"/>
  <c r="Y2851" i="11"/>
  <c r="Y2852" i="11"/>
  <c r="Y2853" i="11"/>
  <c r="Y2854" i="11"/>
  <c r="Y2855" i="11"/>
  <c r="Y2856" i="11"/>
  <c r="Y2857" i="11"/>
  <c r="Y2858" i="11"/>
  <c r="Y2859" i="11"/>
  <c r="Y2860" i="11"/>
  <c r="Y2861" i="11"/>
  <c r="Y2862" i="11"/>
  <c r="Y2863" i="11"/>
  <c r="Y2864" i="11"/>
  <c r="Y2865" i="11"/>
  <c r="Y2866" i="11"/>
  <c r="Y2867" i="11"/>
  <c r="Y2868" i="11"/>
  <c r="Y2869" i="11"/>
  <c r="Y2870" i="11"/>
  <c r="Y2871" i="11"/>
  <c r="Y2872" i="11"/>
  <c r="Y2873" i="11"/>
  <c r="Y2874" i="11"/>
  <c r="Y2875" i="11"/>
  <c r="Y2876" i="11"/>
  <c r="Y2877" i="11"/>
  <c r="Y2878" i="11"/>
  <c r="Y2879" i="11"/>
  <c r="Y2880" i="11"/>
  <c r="Y2881" i="11"/>
  <c r="Y2882" i="11"/>
  <c r="Y2883" i="11"/>
  <c r="Y2884" i="11"/>
  <c r="Y2885" i="11"/>
  <c r="Y2886" i="11"/>
  <c r="Y2887" i="11"/>
  <c r="Y2888" i="11"/>
  <c r="Y2889" i="11"/>
  <c r="Y2890" i="11"/>
  <c r="Y2891" i="11"/>
  <c r="Y2892" i="11"/>
  <c r="Y2893" i="11"/>
  <c r="Y2894" i="11"/>
  <c r="Y2895" i="11"/>
  <c r="Y2896" i="11"/>
  <c r="Y2897" i="11"/>
  <c r="Y2898" i="11"/>
  <c r="Y2899" i="11"/>
  <c r="Y2900" i="11"/>
  <c r="Y2901" i="11"/>
  <c r="Y2902" i="11"/>
  <c r="Y2903" i="11"/>
  <c r="Y2904" i="11"/>
  <c r="Y2905" i="11"/>
  <c r="Y2906" i="11"/>
  <c r="Y2907" i="11"/>
  <c r="Y2908" i="11"/>
  <c r="Y2909" i="11"/>
  <c r="Y2910" i="11"/>
  <c r="Y2911" i="11"/>
  <c r="Y2912" i="11"/>
  <c r="Y2913" i="11"/>
  <c r="Y2914" i="11"/>
  <c r="Y2915" i="11"/>
  <c r="Y2916" i="11"/>
  <c r="Y2917" i="11"/>
  <c r="Y2918" i="11"/>
  <c r="Y2919" i="11"/>
  <c r="Y2920" i="11"/>
  <c r="Y2921" i="11"/>
  <c r="Y2922" i="11"/>
  <c r="Y2923" i="11"/>
  <c r="Y2924" i="11"/>
  <c r="Y2925" i="11"/>
  <c r="Y2926" i="11"/>
  <c r="Y2927" i="11"/>
  <c r="Y2928" i="11"/>
  <c r="Y2929" i="11"/>
  <c r="Y2930" i="11"/>
  <c r="Y2931" i="11"/>
  <c r="Y2932" i="11"/>
  <c r="Y2933" i="11"/>
  <c r="Y2934" i="11"/>
  <c r="Y2935" i="11"/>
  <c r="Y2936" i="11"/>
  <c r="Y2937" i="11"/>
  <c r="Y2938" i="11"/>
  <c r="Y2939" i="11"/>
  <c r="Y2940" i="11"/>
  <c r="Y2941" i="11"/>
  <c r="Y2942" i="11"/>
  <c r="Y2943" i="11"/>
  <c r="Y2944" i="11"/>
  <c r="Y2945" i="11"/>
  <c r="Y2946" i="11"/>
  <c r="Y2947" i="11"/>
  <c r="Y2948" i="11"/>
  <c r="Y2949" i="11"/>
  <c r="Y2950" i="11"/>
  <c r="Y2951" i="11"/>
  <c r="Y2952" i="11"/>
  <c r="Y2953" i="11"/>
  <c r="Y2954" i="11"/>
  <c r="Y2955" i="11"/>
  <c r="Y2956" i="11"/>
  <c r="Y2957" i="11"/>
  <c r="Y2958" i="11"/>
  <c r="Y2959" i="11"/>
  <c r="Y2960" i="11"/>
  <c r="Y2961" i="11"/>
  <c r="Y2962" i="11"/>
  <c r="Y2963" i="11"/>
  <c r="Y2964" i="11"/>
  <c r="Y2965" i="11"/>
  <c r="Y2966" i="11"/>
  <c r="Y2967" i="11"/>
  <c r="Y2968" i="11"/>
  <c r="Y2969" i="11"/>
  <c r="Y2970" i="11"/>
  <c r="Y2971" i="11"/>
  <c r="Y2972" i="11"/>
  <c r="Y2973" i="11"/>
  <c r="Y2974" i="11"/>
  <c r="Y2975" i="11"/>
  <c r="Y2976" i="11"/>
  <c r="Y2977" i="11"/>
  <c r="Y2978" i="11"/>
  <c r="Y2979" i="11"/>
  <c r="Y2980" i="11"/>
  <c r="Y2981" i="11"/>
  <c r="Y2982" i="11"/>
  <c r="Y2983" i="11"/>
  <c r="Y2984" i="11"/>
  <c r="Y2985" i="11"/>
  <c r="Y2986" i="11"/>
  <c r="Y2987" i="11"/>
  <c r="Y2988" i="11"/>
  <c r="Y2989" i="11"/>
  <c r="Y2990" i="11"/>
  <c r="Y2991" i="11"/>
  <c r="Y2992" i="11"/>
  <c r="Y2993" i="11"/>
  <c r="Y2994" i="11"/>
  <c r="Y2995" i="11"/>
  <c r="Y2996" i="11"/>
  <c r="Y2997" i="11"/>
  <c r="T2" i="11"/>
  <c r="T3" i="11"/>
  <c r="T4" i="11"/>
  <c r="T5" i="11"/>
  <c r="T6" i="11"/>
  <c r="T7" i="11"/>
  <c r="T8" i="11"/>
  <c r="T9" i="11"/>
  <c r="T10" i="11"/>
  <c r="T11" i="11"/>
  <c r="T12" i="11"/>
  <c r="T13" i="11"/>
  <c r="T14" i="11"/>
  <c r="T15" i="11"/>
  <c r="T16" i="11"/>
  <c r="T17" i="11"/>
  <c r="T18" i="11"/>
  <c r="T19" i="11"/>
  <c r="T20" i="11"/>
  <c r="T21" i="11"/>
  <c r="T22" i="11"/>
  <c r="T23" i="11"/>
  <c r="T24" i="11"/>
  <c r="T25" i="11"/>
  <c r="T26" i="11"/>
  <c r="T27" i="11"/>
  <c r="T28" i="11"/>
  <c r="T29" i="11"/>
  <c r="T30" i="11"/>
  <c r="T31" i="11"/>
  <c r="T32" i="11"/>
  <c r="T33" i="11"/>
  <c r="T34" i="11"/>
  <c r="T35" i="11"/>
  <c r="T36" i="11"/>
  <c r="T37" i="11"/>
  <c r="T38" i="11"/>
  <c r="T39" i="11"/>
  <c r="T40" i="11"/>
  <c r="T41" i="11"/>
  <c r="T42" i="11"/>
  <c r="T43" i="11"/>
  <c r="T44" i="11"/>
  <c r="T45" i="11"/>
  <c r="T46" i="11"/>
  <c r="T47" i="11"/>
  <c r="T48" i="11"/>
  <c r="T49" i="11"/>
  <c r="T50" i="11"/>
  <c r="T51" i="11"/>
  <c r="T52" i="11"/>
  <c r="T53" i="11"/>
  <c r="T54" i="11"/>
  <c r="T55" i="11"/>
  <c r="T56" i="11"/>
  <c r="T57" i="11"/>
  <c r="T58" i="11"/>
  <c r="T59" i="11"/>
  <c r="T60" i="11"/>
  <c r="T61" i="11"/>
  <c r="T62" i="11"/>
  <c r="T63" i="11"/>
  <c r="T64" i="11"/>
  <c r="T65" i="11"/>
  <c r="T66" i="11"/>
  <c r="T67" i="11"/>
  <c r="T68" i="11"/>
  <c r="T69" i="11"/>
  <c r="T70" i="11"/>
  <c r="T71" i="11"/>
  <c r="T72" i="11"/>
  <c r="T73" i="11"/>
  <c r="T74" i="11"/>
  <c r="T75" i="11"/>
  <c r="T76" i="11"/>
  <c r="T77" i="11"/>
  <c r="T78" i="11"/>
  <c r="T79" i="11"/>
  <c r="T80" i="11"/>
  <c r="T81" i="11"/>
  <c r="T82" i="11"/>
  <c r="T83" i="11"/>
  <c r="T84" i="11"/>
  <c r="T85" i="11"/>
  <c r="T86" i="11"/>
  <c r="T87" i="11"/>
  <c r="T88" i="11"/>
  <c r="T89" i="11"/>
  <c r="T90" i="11"/>
  <c r="T91" i="11"/>
  <c r="T92" i="11"/>
  <c r="T93" i="11"/>
  <c r="T94" i="11"/>
  <c r="T95" i="11"/>
  <c r="T96" i="11"/>
  <c r="T97" i="11"/>
  <c r="T98" i="11"/>
  <c r="T99" i="11"/>
  <c r="T100" i="11"/>
  <c r="T101" i="11"/>
  <c r="T102" i="11"/>
  <c r="T103" i="11"/>
  <c r="T104" i="11"/>
  <c r="T105" i="11"/>
  <c r="T106" i="11"/>
  <c r="T107" i="11"/>
  <c r="T108" i="11"/>
  <c r="T109" i="11"/>
  <c r="T110" i="11"/>
  <c r="T111" i="11"/>
  <c r="T112" i="11"/>
  <c r="T113" i="11"/>
  <c r="T114" i="11"/>
  <c r="T115" i="11"/>
  <c r="T116" i="11"/>
  <c r="T117" i="11"/>
  <c r="T118" i="11"/>
  <c r="T119" i="11"/>
  <c r="T120" i="11"/>
  <c r="T121" i="11"/>
  <c r="T122" i="11"/>
  <c r="T123" i="11"/>
  <c r="T124" i="11"/>
  <c r="T125" i="11"/>
  <c r="T126" i="11"/>
  <c r="T127" i="11"/>
  <c r="T128" i="11"/>
  <c r="T129" i="11"/>
  <c r="T130" i="11"/>
  <c r="T131" i="11"/>
  <c r="T132" i="11"/>
  <c r="T133" i="11"/>
  <c r="T134" i="11"/>
  <c r="T135" i="11"/>
  <c r="T136" i="11"/>
  <c r="T137" i="11"/>
  <c r="T138" i="11"/>
  <c r="T139" i="11"/>
  <c r="T140" i="11"/>
  <c r="T141" i="11"/>
  <c r="T142" i="11"/>
  <c r="T143" i="11"/>
  <c r="T144" i="11"/>
  <c r="T145" i="11"/>
  <c r="T146" i="11"/>
  <c r="T147" i="11"/>
  <c r="T148" i="11"/>
  <c r="T149" i="11"/>
  <c r="T150" i="11"/>
  <c r="T151" i="11"/>
  <c r="T152" i="11"/>
  <c r="T153" i="11"/>
  <c r="T154" i="11"/>
  <c r="T155" i="11"/>
  <c r="T156" i="11"/>
  <c r="T157" i="11"/>
  <c r="T158" i="11"/>
  <c r="T159" i="11"/>
  <c r="T160" i="11"/>
  <c r="T161" i="11"/>
  <c r="T162" i="11"/>
  <c r="T163" i="11"/>
  <c r="T164" i="11"/>
  <c r="T165" i="11"/>
  <c r="T166" i="11"/>
  <c r="T167" i="11"/>
  <c r="T168" i="11"/>
  <c r="T169" i="11"/>
  <c r="T170" i="11"/>
  <c r="T171" i="11"/>
  <c r="T172" i="11"/>
  <c r="T173" i="11"/>
  <c r="T174" i="11"/>
  <c r="T175" i="11"/>
  <c r="T176" i="11"/>
  <c r="T177" i="11"/>
  <c r="T178" i="11"/>
  <c r="T179" i="11"/>
  <c r="T180" i="11"/>
  <c r="T181" i="11"/>
  <c r="T182" i="11"/>
  <c r="T183" i="11"/>
  <c r="T184" i="11"/>
  <c r="T185" i="11"/>
  <c r="T186" i="11"/>
  <c r="T187" i="11"/>
  <c r="T188" i="11"/>
  <c r="T189" i="11"/>
  <c r="T190" i="11"/>
  <c r="T191" i="11"/>
  <c r="T192" i="11"/>
  <c r="T193" i="11"/>
  <c r="T194" i="11"/>
  <c r="T195" i="11"/>
  <c r="T196" i="11"/>
  <c r="T197" i="11"/>
  <c r="T198" i="11"/>
  <c r="T199" i="11"/>
  <c r="T200" i="11"/>
  <c r="T201" i="11"/>
  <c r="T202" i="11"/>
  <c r="T203" i="11"/>
  <c r="T204" i="11"/>
  <c r="T205" i="11"/>
  <c r="T206" i="11"/>
  <c r="T207" i="11"/>
  <c r="T208" i="11"/>
  <c r="T209" i="11"/>
  <c r="T210" i="11"/>
  <c r="T211" i="11"/>
  <c r="T212" i="11"/>
  <c r="T213" i="11"/>
  <c r="T214" i="11"/>
  <c r="T215" i="11"/>
  <c r="T216" i="11"/>
  <c r="T217" i="11"/>
  <c r="T218" i="11"/>
  <c r="T219" i="11"/>
  <c r="T220" i="11"/>
  <c r="T221" i="11"/>
  <c r="T222" i="11"/>
  <c r="T223" i="11"/>
  <c r="T224" i="11"/>
  <c r="T225" i="11"/>
  <c r="T226" i="11"/>
  <c r="T227" i="11"/>
  <c r="T228" i="11"/>
  <c r="T229" i="11"/>
  <c r="T230" i="11"/>
  <c r="T231" i="11"/>
  <c r="T232" i="11"/>
  <c r="T233" i="11"/>
  <c r="T234" i="11"/>
  <c r="T235" i="11"/>
  <c r="T236" i="11"/>
  <c r="T237" i="11"/>
  <c r="T238" i="11"/>
  <c r="T239" i="11"/>
  <c r="T240" i="11"/>
  <c r="T241" i="11"/>
  <c r="T242" i="11"/>
  <c r="T243" i="11"/>
  <c r="T244" i="11"/>
  <c r="T245" i="11"/>
  <c r="T246" i="11"/>
  <c r="T247" i="11"/>
  <c r="T248" i="11"/>
  <c r="T249" i="11"/>
  <c r="T250" i="11"/>
  <c r="T251" i="11"/>
  <c r="T252" i="11"/>
  <c r="T253" i="11"/>
  <c r="T254" i="11"/>
  <c r="T255" i="11"/>
  <c r="T256" i="11"/>
  <c r="T257" i="11"/>
  <c r="T258" i="11"/>
  <c r="T259" i="11"/>
  <c r="T260" i="11"/>
  <c r="T261" i="11"/>
  <c r="T262" i="11"/>
  <c r="T263" i="11"/>
  <c r="T264" i="11"/>
  <c r="T265" i="11"/>
  <c r="T266" i="11"/>
  <c r="T267" i="11"/>
  <c r="T268" i="11"/>
  <c r="T269" i="11"/>
  <c r="T270" i="11"/>
  <c r="T271" i="11"/>
  <c r="T272" i="11"/>
  <c r="T273" i="11"/>
  <c r="T274" i="11"/>
  <c r="T275" i="11"/>
  <c r="T276" i="11"/>
  <c r="T277" i="11"/>
  <c r="T278" i="11"/>
  <c r="T279" i="11"/>
  <c r="T280" i="11"/>
  <c r="T281" i="11"/>
  <c r="T282" i="11"/>
  <c r="T283" i="11"/>
  <c r="T284" i="11"/>
  <c r="T285" i="11"/>
  <c r="T286" i="11"/>
  <c r="T287" i="11"/>
  <c r="T288" i="11"/>
  <c r="T289" i="11"/>
  <c r="T290" i="11"/>
  <c r="T291" i="11"/>
  <c r="T292" i="11"/>
  <c r="T293" i="11"/>
  <c r="T294" i="11"/>
  <c r="T295" i="11"/>
  <c r="T296" i="11"/>
  <c r="T297" i="11"/>
  <c r="T298" i="11"/>
  <c r="T299" i="11"/>
  <c r="T300" i="11"/>
  <c r="T301" i="11"/>
  <c r="T302" i="11"/>
  <c r="T303" i="11"/>
  <c r="T304" i="11"/>
  <c r="T305" i="11"/>
  <c r="T306" i="11"/>
  <c r="T307" i="11"/>
  <c r="T308" i="11"/>
  <c r="T309" i="11"/>
  <c r="T310" i="11"/>
  <c r="T311" i="11"/>
  <c r="T312" i="11"/>
  <c r="T313" i="11"/>
  <c r="T314" i="11"/>
  <c r="T315" i="11"/>
  <c r="T316" i="11"/>
  <c r="T317" i="11"/>
  <c r="T318" i="11"/>
  <c r="T319" i="11"/>
  <c r="T320" i="11"/>
  <c r="T321" i="11"/>
  <c r="T322" i="11"/>
  <c r="T323" i="11"/>
  <c r="T324" i="11"/>
  <c r="T325" i="11"/>
  <c r="T326" i="11"/>
  <c r="T327" i="11"/>
  <c r="T328" i="11"/>
  <c r="T329" i="11"/>
  <c r="T330" i="11"/>
  <c r="T331" i="11"/>
  <c r="T332" i="11"/>
  <c r="T333" i="11"/>
  <c r="T334" i="11"/>
  <c r="T335" i="11"/>
  <c r="T336" i="11"/>
  <c r="T337" i="11"/>
  <c r="T338" i="11"/>
  <c r="T339" i="11"/>
  <c r="T340" i="11"/>
  <c r="T341" i="11"/>
  <c r="T342" i="11"/>
  <c r="T343" i="11"/>
  <c r="T344" i="11"/>
  <c r="T345" i="11"/>
  <c r="T346" i="11"/>
  <c r="T347" i="11"/>
  <c r="T348" i="11"/>
  <c r="T349" i="11"/>
  <c r="T350" i="11"/>
  <c r="T351" i="11"/>
  <c r="T352" i="11"/>
  <c r="T353" i="11"/>
  <c r="T354" i="11"/>
  <c r="T355" i="11"/>
  <c r="T356" i="11"/>
  <c r="T357" i="11"/>
  <c r="T358" i="11"/>
  <c r="T359" i="11"/>
  <c r="T360" i="11"/>
  <c r="T361" i="11"/>
  <c r="T362" i="11"/>
  <c r="T363" i="11"/>
  <c r="T364" i="11"/>
  <c r="T365" i="11"/>
  <c r="T366" i="11"/>
  <c r="T367" i="11"/>
  <c r="T368" i="11"/>
  <c r="T369" i="11"/>
  <c r="T370" i="11"/>
  <c r="T371" i="11"/>
  <c r="T372" i="11"/>
  <c r="T373" i="11"/>
  <c r="T374" i="11"/>
  <c r="T375" i="11"/>
  <c r="T376" i="11"/>
  <c r="T377" i="11"/>
  <c r="T378" i="11"/>
  <c r="T379" i="11"/>
  <c r="T380" i="11"/>
  <c r="T381" i="11"/>
  <c r="T382" i="11"/>
  <c r="T383" i="11"/>
  <c r="T384" i="11"/>
  <c r="T385" i="11"/>
  <c r="T386" i="11"/>
  <c r="T387" i="11"/>
  <c r="T388" i="11"/>
  <c r="T389" i="11"/>
  <c r="T390" i="11"/>
  <c r="T391" i="11"/>
  <c r="T392" i="11"/>
  <c r="T393" i="11"/>
  <c r="T394" i="11"/>
  <c r="T395" i="11"/>
  <c r="T396" i="11"/>
  <c r="T397" i="11"/>
  <c r="T398" i="11"/>
  <c r="T399" i="11"/>
  <c r="T400" i="11"/>
  <c r="T401" i="11"/>
  <c r="T402" i="11"/>
  <c r="T403" i="11"/>
  <c r="T404" i="11"/>
  <c r="T405" i="11"/>
  <c r="T406" i="11"/>
  <c r="T407" i="11"/>
  <c r="T408" i="11"/>
  <c r="T409" i="11"/>
  <c r="T410" i="11"/>
  <c r="T411" i="11"/>
  <c r="T412" i="11"/>
  <c r="T413" i="11"/>
  <c r="T414" i="11"/>
  <c r="T415" i="11"/>
  <c r="T416" i="11"/>
  <c r="T417" i="11"/>
  <c r="T418" i="11"/>
  <c r="T419" i="11"/>
  <c r="T420" i="11"/>
  <c r="T421" i="11"/>
  <c r="T422" i="11"/>
  <c r="T423" i="11"/>
  <c r="T424" i="11"/>
  <c r="T425" i="11"/>
  <c r="T426" i="11"/>
  <c r="T427" i="11"/>
  <c r="T428" i="11"/>
  <c r="T429" i="11"/>
  <c r="T430" i="11"/>
  <c r="T431" i="11"/>
  <c r="T432" i="11"/>
  <c r="T433" i="11"/>
  <c r="T434" i="11"/>
  <c r="T435" i="11"/>
  <c r="T436" i="11"/>
  <c r="T437" i="11"/>
  <c r="T438" i="11"/>
  <c r="T439" i="11"/>
  <c r="T440" i="11"/>
  <c r="T441" i="11"/>
  <c r="T442" i="11"/>
  <c r="T443" i="11"/>
  <c r="T444" i="11"/>
  <c r="T445" i="11"/>
  <c r="T446" i="11"/>
  <c r="T447" i="11"/>
  <c r="T448" i="11"/>
  <c r="T449" i="11"/>
  <c r="T450" i="11"/>
  <c r="T451" i="11"/>
  <c r="T452" i="11"/>
  <c r="T453" i="11"/>
  <c r="T454" i="11"/>
  <c r="T455" i="11"/>
  <c r="T456" i="11"/>
  <c r="T457" i="11"/>
  <c r="T458" i="11"/>
  <c r="T459" i="11"/>
  <c r="T460" i="11"/>
  <c r="T461" i="11"/>
  <c r="T462" i="11"/>
  <c r="T463" i="11"/>
  <c r="T464" i="11"/>
  <c r="T465" i="11"/>
  <c r="T466" i="11"/>
  <c r="T467" i="11"/>
  <c r="T468" i="11"/>
  <c r="T469" i="11"/>
  <c r="T470" i="11"/>
  <c r="T471" i="11"/>
  <c r="T472" i="11"/>
  <c r="T473" i="11"/>
  <c r="T474" i="11"/>
  <c r="T475" i="11"/>
  <c r="T476" i="11"/>
  <c r="T477" i="11"/>
  <c r="T478" i="11"/>
  <c r="T479" i="11"/>
  <c r="T480" i="11"/>
  <c r="T481" i="11"/>
  <c r="T482" i="11"/>
  <c r="T483" i="11"/>
  <c r="T484" i="11"/>
  <c r="T485" i="11"/>
  <c r="T486" i="11"/>
  <c r="T487" i="11"/>
  <c r="T488" i="11"/>
  <c r="T489" i="11"/>
  <c r="T490" i="11"/>
  <c r="T491" i="11"/>
  <c r="T492" i="11"/>
  <c r="T493" i="11"/>
  <c r="T494" i="11"/>
  <c r="T495" i="11"/>
  <c r="T496" i="11"/>
  <c r="T497" i="11"/>
  <c r="T498" i="11"/>
  <c r="T499" i="11"/>
  <c r="T500" i="11"/>
  <c r="T501" i="11"/>
  <c r="T502" i="11"/>
  <c r="T503" i="11"/>
  <c r="T504" i="11"/>
  <c r="T505" i="11"/>
  <c r="T506" i="11"/>
  <c r="T507" i="11"/>
  <c r="T508" i="11"/>
  <c r="T509" i="11"/>
  <c r="T510" i="11"/>
  <c r="T511" i="11"/>
  <c r="T512" i="11"/>
  <c r="T513" i="11"/>
  <c r="T514" i="11"/>
  <c r="T515" i="11"/>
  <c r="T516" i="11"/>
  <c r="T517" i="11"/>
  <c r="T518" i="11"/>
  <c r="T519" i="11"/>
  <c r="T520" i="11"/>
  <c r="T521" i="11"/>
  <c r="T522" i="11"/>
  <c r="T523" i="11"/>
  <c r="T524" i="11"/>
  <c r="T525" i="11"/>
  <c r="T526" i="11"/>
  <c r="T527" i="11"/>
  <c r="T528" i="11"/>
  <c r="T529" i="11"/>
  <c r="T530" i="11"/>
  <c r="T531" i="11"/>
  <c r="T532" i="11"/>
  <c r="T533" i="11"/>
  <c r="T534" i="11"/>
  <c r="T535" i="11"/>
  <c r="T536" i="11"/>
  <c r="T537" i="11"/>
  <c r="T538" i="11"/>
  <c r="T539" i="11"/>
  <c r="T540" i="11"/>
  <c r="T541" i="11"/>
  <c r="T542" i="11"/>
  <c r="T543" i="11"/>
  <c r="T544" i="11"/>
  <c r="T545" i="11"/>
  <c r="T546" i="11"/>
  <c r="T547" i="11"/>
  <c r="T548" i="11"/>
  <c r="T549" i="11"/>
  <c r="T550" i="11"/>
  <c r="T551" i="11"/>
  <c r="T552" i="11"/>
  <c r="T553" i="11"/>
  <c r="T554" i="11"/>
  <c r="T555" i="11"/>
  <c r="T556" i="11"/>
  <c r="T557" i="11"/>
  <c r="T558" i="11"/>
  <c r="T559" i="11"/>
  <c r="T560" i="11"/>
  <c r="T561" i="11"/>
  <c r="T562" i="11"/>
  <c r="T563" i="11"/>
  <c r="T564" i="11"/>
  <c r="T565" i="11"/>
  <c r="T566" i="11"/>
  <c r="T567" i="11"/>
  <c r="T568" i="11"/>
  <c r="T569" i="11"/>
  <c r="T570" i="11"/>
  <c r="T571" i="11"/>
  <c r="T572" i="11"/>
  <c r="T573" i="11"/>
  <c r="T574" i="11"/>
  <c r="T575" i="11"/>
  <c r="T576" i="11"/>
  <c r="T577" i="11"/>
  <c r="T578" i="11"/>
  <c r="T579" i="11"/>
  <c r="T580" i="11"/>
  <c r="T581" i="11"/>
  <c r="T582" i="11"/>
  <c r="T583" i="11"/>
  <c r="T584" i="11"/>
  <c r="T585" i="11"/>
  <c r="T586" i="11"/>
  <c r="T587" i="11"/>
  <c r="T588" i="11"/>
  <c r="T589" i="11"/>
  <c r="T590" i="11"/>
  <c r="T591" i="11"/>
  <c r="T592" i="11"/>
  <c r="T593" i="11"/>
  <c r="T594" i="11"/>
  <c r="T595" i="11"/>
  <c r="T596" i="11"/>
  <c r="T597" i="11"/>
  <c r="T598" i="11"/>
  <c r="T599" i="11"/>
  <c r="T600" i="11"/>
  <c r="T601" i="11"/>
  <c r="T602" i="11"/>
  <c r="T603" i="11"/>
  <c r="T604" i="11"/>
  <c r="T605" i="11"/>
  <c r="T606" i="11"/>
  <c r="T607" i="11"/>
  <c r="T608" i="11"/>
  <c r="T609" i="11"/>
  <c r="T610" i="11"/>
  <c r="T611" i="11"/>
  <c r="T612" i="11"/>
  <c r="T613" i="11"/>
  <c r="T614" i="11"/>
  <c r="T615" i="11"/>
  <c r="T616" i="11"/>
  <c r="T617" i="11"/>
  <c r="T618" i="11"/>
  <c r="T619" i="11"/>
  <c r="T620" i="11"/>
  <c r="T621" i="11"/>
  <c r="T622" i="11"/>
  <c r="T623" i="11"/>
  <c r="T624" i="11"/>
  <c r="T625" i="11"/>
  <c r="T626" i="11"/>
  <c r="T627" i="11"/>
  <c r="T628" i="11"/>
  <c r="T629" i="11"/>
  <c r="T630" i="11"/>
  <c r="T631" i="11"/>
  <c r="T632" i="11"/>
  <c r="T633" i="11"/>
  <c r="T634" i="11"/>
  <c r="T635" i="11"/>
  <c r="T636" i="11"/>
  <c r="T637" i="11"/>
  <c r="T638" i="11"/>
  <c r="T639" i="11"/>
  <c r="T640" i="11"/>
  <c r="T641" i="11"/>
  <c r="T642" i="11"/>
  <c r="T643" i="11"/>
  <c r="T644" i="11"/>
  <c r="T645" i="11"/>
  <c r="T646" i="11"/>
  <c r="T647" i="11"/>
  <c r="T648" i="11"/>
  <c r="T649" i="11"/>
  <c r="T650" i="11"/>
  <c r="T651" i="11"/>
  <c r="T652" i="11"/>
  <c r="T653" i="11"/>
  <c r="T654" i="11"/>
  <c r="T655" i="11"/>
  <c r="T656" i="11"/>
  <c r="T657" i="11"/>
  <c r="T658" i="11"/>
  <c r="T659" i="11"/>
  <c r="T660" i="11"/>
  <c r="T661" i="11"/>
  <c r="T662" i="11"/>
  <c r="T663" i="11"/>
  <c r="T664" i="11"/>
  <c r="T665" i="11"/>
  <c r="T666" i="11"/>
  <c r="T667" i="11"/>
  <c r="T668" i="11"/>
  <c r="T669" i="11"/>
  <c r="T670" i="11"/>
  <c r="T671" i="11"/>
  <c r="T672" i="11"/>
  <c r="T673" i="11"/>
  <c r="T674" i="11"/>
  <c r="T675" i="11"/>
  <c r="T676" i="11"/>
  <c r="T677" i="11"/>
  <c r="T678" i="11"/>
  <c r="T679" i="11"/>
  <c r="T680" i="11"/>
  <c r="T681" i="11"/>
  <c r="T682" i="11"/>
  <c r="T683" i="11"/>
  <c r="T684" i="11"/>
  <c r="T685" i="11"/>
  <c r="T686" i="11"/>
  <c r="T687" i="11"/>
  <c r="T688" i="11"/>
  <c r="T689" i="11"/>
  <c r="T690" i="11"/>
  <c r="T691" i="11"/>
  <c r="T692" i="11"/>
  <c r="T693" i="11"/>
  <c r="T694" i="11"/>
  <c r="T695" i="11"/>
  <c r="T696" i="11"/>
  <c r="T697" i="11"/>
  <c r="T698" i="11"/>
  <c r="T699" i="11"/>
  <c r="T700" i="11"/>
  <c r="T701" i="11"/>
  <c r="T702" i="11"/>
  <c r="T703" i="11"/>
  <c r="T704" i="11"/>
  <c r="T705" i="11"/>
  <c r="T706" i="11"/>
  <c r="T707" i="11"/>
  <c r="T708" i="11"/>
  <c r="T709" i="11"/>
  <c r="T710" i="11"/>
  <c r="T711" i="11"/>
  <c r="T712" i="11"/>
  <c r="T713" i="11"/>
  <c r="T714" i="11"/>
  <c r="T715" i="11"/>
  <c r="T716" i="11"/>
  <c r="T717" i="11"/>
  <c r="T718" i="11"/>
  <c r="T719" i="11"/>
  <c r="T720" i="11"/>
  <c r="T721" i="11"/>
  <c r="T722" i="11"/>
  <c r="T723" i="11"/>
  <c r="T724" i="11"/>
  <c r="T725" i="11"/>
  <c r="T726" i="11"/>
  <c r="T727" i="11"/>
  <c r="T728" i="11"/>
  <c r="T729" i="11"/>
  <c r="T730" i="11"/>
  <c r="T731" i="11"/>
  <c r="T732" i="11"/>
  <c r="T733" i="11"/>
  <c r="T734" i="11"/>
  <c r="T735" i="11"/>
  <c r="T736" i="11"/>
  <c r="T737" i="11"/>
  <c r="T738" i="11"/>
  <c r="T739" i="11"/>
  <c r="T740" i="11"/>
  <c r="T741" i="11"/>
  <c r="T742" i="11"/>
  <c r="T743" i="11"/>
  <c r="T744" i="11"/>
  <c r="T745" i="11"/>
  <c r="T746" i="11"/>
  <c r="T747" i="11"/>
  <c r="T748" i="11"/>
  <c r="T749" i="11"/>
  <c r="T750" i="11"/>
  <c r="T751" i="11"/>
  <c r="T752" i="11"/>
  <c r="T753" i="11"/>
  <c r="T754" i="11"/>
  <c r="T755" i="11"/>
  <c r="T756" i="11"/>
  <c r="T757" i="11"/>
  <c r="T758" i="11"/>
  <c r="T759" i="11"/>
  <c r="T760" i="11"/>
  <c r="T761" i="11"/>
  <c r="T762" i="11"/>
  <c r="T763" i="11"/>
  <c r="T764" i="11"/>
  <c r="T765" i="11"/>
  <c r="T766" i="11"/>
  <c r="T767" i="11"/>
  <c r="T768" i="11"/>
  <c r="T769" i="11"/>
  <c r="T770" i="11"/>
  <c r="T771" i="11"/>
  <c r="T772" i="11"/>
  <c r="T773" i="11"/>
  <c r="T774" i="11"/>
  <c r="T775" i="11"/>
  <c r="T776" i="11"/>
  <c r="T777" i="11"/>
  <c r="T778" i="11"/>
  <c r="T779" i="11"/>
  <c r="T780" i="11"/>
  <c r="T781" i="11"/>
  <c r="T782" i="11"/>
  <c r="T783" i="11"/>
  <c r="T784" i="11"/>
  <c r="T785" i="11"/>
  <c r="T786" i="11"/>
  <c r="T787" i="11"/>
  <c r="T788" i="11"/>
  <c r="T789" i="11"/>
  <c r="T790" i="11"/>
  <c r="T791" i="11"/>
  <c r="T792" i="11"/>
  <c r="T793" i="11"/>
  <c r="T794" i="11"/>
  <c r="T795" i="11"/>
  <c r="T796" i="11"/>
  <c r="T797" i="11"/>
  <c r="T798" i="11"/>
  <c r="T799" i="11"/>
  <c r="T800" i="11"/>
  <c r="T801" i="11"/>
  <c r="T802" i="11"/>
  <c r="T803" i="11"/>
  <c r="T804" i="11"/>
  <c r="T805" i="11"/>
  <c r="T806" i="11"/>
  <c r="T807" i="11"/>
  <c r="T808" i="11"/>
  <c r="T809" i="11"/>
  <c r="T810" i="11"/>
  <c r="T811" i="11"/>
  <c r="T812" i="11"/>
  <c r="T813" i="11"/>
  <c r="T814" i="11"/>
  <c r="T815" i="11"/>
  <c r="T816" i="11"/>
  <c r="T817" i="11"/>
  <c r="T818" i="11"/>
  <c r="T819" i="11"/>
  <c r="T820" i="11"/>
  <c r="T821" i="11"/>
  <c r="T822" i="11"/>
  <c r="T823" i="11"/>
  <c r="T824" i="11"/>
  <c r="T825" i="11"/>
  <c r="T826" i="11"/>
  <c r="T827" i="11"/>
  <c r="T828" i="11"/>
  <c r="T829" i="11"/>
  <c r="T830" i="11"/>
  <c r="T831" i="11"/>
  <c r="T832" i="11"/>
  <c r="T833" i="11"/>
  <c r="T834" i="11"/>
  <c r="T835" i="11"/>
  <c r="T836" i="11"/>
  <c r="T837" i="11"/>
  <c r="T838" i="11"/>
  <c r="T839" i="11"/>
  <c r="T840" i="11"/>
  <c r="T841" i="11"/>
  <c r="T842" i="11"/>
  <c r="T843" i="11"/>
  <c r="T844" i="11"/>
  <c r="T845" i="11"/>
  <c r="T846" i="11"/>
  <c r="T847" i="11"/>
  <c r="T848" i="11"/>
  <c r="T849" i="11"/>
  <c r="T850" i="11"/>
  <c r="T851" i="11"/>
  <c r="T852" i="11"/>
  <c r="T853" i="11"/>
  <c r="T854" i="11"/>
  <c r="T855" i="11"/>
  <c r="T856" i="11"/>
  <c r="T857" i="11"/>
  <c r="T858" i="11"/>
  <c r="T859" i="11"/>
  <c r="T860" i="11"/>
  <c r="T861" i="11"/>
  <c r="T862" i="11"/>
  <c r="T863" i="11"/>
  <c r="T864" i="11"/>
  <c r="T865" i="11"/>
  <c r="T866" i="11"/>
  <c r="T867" i="11"/>
  <c r="T868" i="11"/>
  <c r="T869" i="11"/>
  <c r="T870" i="11"/>
  <c r="T871" i="11"/>
  <c r="T872" i="11"/>
  <c r="T873" i="11"/>
  <c r="T874" i="11"/>
  <c r="T875" i="11"/>
  <c r="T876" i="11"/>
  <c r="T877" i="11"/>
  <c r="T878" i="11"/>
  <c r="T879" i="11"/>
  <c r="T880" i="11"/>
  <c r="T881" i="11"/>
  <c r="T882" i="11"/>
  <c r="T883" i="11"/>
  <c r="T884" i="11"/>
  <c r="T885" i="11"/>
  <c r="T886" i="11"/>
  <c r="T887" i="11"/>
  <c r="T888" i="11"/>
  <c r="T889" i="11"/>
  <c r="T890" i="11"/>
  <c r="T891" i="11"/>
  <c r="T892" i="11"/>
  <c r="T893" i="11"/>
  <c r="T894" i="11"/>
  <c r="T895" i="11"/>
  <c r="T896" i="11"/>
  <c r="T897" i="11"/>
  <c r="T898" i="11"/>
  <c r="T899" i="11"/>
  <c r="T900" i="11"/>
  <c r="T901" i="11"/>
  <c r="T902" i="11"/>
  <c r="T903" i="11"/>
  <c r="T904" i="11"/>
  <c r="T905" i="11"/>
  <c r="T906" i="11"/>
  <c r="T907" i="11"/>
  <c r="T908" i="11"/>
  <c r="T909" i="11"/>
  <c r="T910" i="11"/>
  <c r="T911" i="11"/>
  <c r="T912" i="11"/>
  <c r="T913" i="11"/>
  <c r="T914" i="11"/>
  <c r="T915" i="11"/>
  <c r="T916" i="11"/>
  <c r="T917" i="11"/>
  <c r="T918" i="11"/>
  <c r="T919" i="11"/>
  <c r="T920" i="11"/>
  <c r="T921" i="11"/>
  <c r="T922" i="11"/>
  <c r="T923" i="11"/>
  <c r="T924" i="11"/>
  <c r="T925" i="11"/>
  <c r="T926" i="11"/>
  <c r="T927" i="11"/>
  <c r="T928" i="11"/>
  <c r="T929" i="11"/>
  <c r="T930" i="11"/>
  <c r="T931" i="11"/>
  <c r="T932" i="11"/>
  <c r="T933" i="11"/>
  <c r="T934" i="11"/>
  <c r="T935" i="11"/>
  <c r="T936" i="11"/>
  <c r="T937" i="11"/>
  <c r="T938" i="11"/>
  <c r="T939" i="11"/>
  <c r="T940" i="11"/>
  <c r="T941" i="11"/>
  <c r="T942" i="11"/>
  <c r="T943" i="11"/>
  <c r="T944" i="11"/>
  <c r="T945" i="11"/>
  <c r="T946" i="11"/>
  <c r="T947" i="11"/>
  <c r="T948" i="11"/>
  <c r="T949" i="11"/>
  <c r="T950" i="11"/>
  <c r="T951" i="11"/>
  <c r="T952" i="11"/>
  <c r="T953" i="11"/>
  <c r="T954" i="11"/>
  <c r="T955" i="11"/>
  <c r="T956" i="11"/>
  <c r="T957" i="11"/>
  <c r="T958" i="11"/>
  <c r="T959" i="11"/>
  <c r="T960" i="11"/>
  <c r="T961" i="11"/>
  <c r="T962" i="11"/>
  <c r="T963" i="11"/>
  <c r="T964" i="11"/>
  <c r="T965" i="11"/>
  <c r="T966" i="11"/>
  <c r="T967" i="11"/>
  <c r="T968" i="11"/>
  <c r="T969" i="11"/>
  <c r="T970" i="11"/>
  <c r="T971" i="11"/>
  <c r="T972" i="11"/>
  <c r="T973" i="11"/>
  <c r="T974" i="11"/>
  <c r="T975" i="11"/>
  <c r="T976" i="11"/>
  <c r="T977" i="11"/>
  <c r="T978" i="11"/>
  <c r="T979" i="11"/>
  <c r="T980" i="11"/>
  <c r="T981" i="11"/>
  <c r="T982" i="11"/>
  <c r="T983" i="11"/>
  <c r="T984" i="11"/>
  <c r="T985" i="11"/>
  <c r="T986" i="11"/>
  <c r="T987" i="11"/>
  <c r="T988" i="11"/>
  <c r="T989" i="11"/>
  <c r="T990" i="11"/>
  <c r="T991" i="11"/>
  <c r="T992" i="11"/>
  <c r="T993" i="11"/>
  <c r="T994" i="11"/>
  <c r="T995" i="11"/>
  <c r="T996" i="11"/>
  <c r="T997" i="11"/>
  <c r="T998" i="11"/>
  <c r="T999" i="11"/>
  <c r="T1000" i="11"/>
  <c r="T1001" i="11"/>
  <c r="T1002" i="11"/>
  <c r="T1003" i="11"/>
  <c r="T1004" i="11"/>
  <c r="T1005" i="11"/>
  <c r="T1006" i="11"/>
  <c r="T1007" i="11"/>
  <c r="T1008" i="11"/>
  <c r="T1009" i="11"/>
  <c r="T1010" i="11"/>
  <c r="T1011" i="11"/>
  <c r="T1012" i="11"/>
  <c r="T1013" i="11"/>
  <c r="T1014" i="11"/>
  <c r="T1015" i="11"/>
  <c r="T1016" i="11"/>
  <c r="T1017" i="11"/>
  <c r="T1018" i="11"/>
  <c r="T1019" i="11"/>
  <c r="T1020" i="11"/>
  <c r="T1021" i="11"/>
  <c r="T1022" i="11"/>
  <c r="T1023" i="11"/>
  <c r="T1024" i="11"/>
  <c r="T1025" i="11"/>
  <c r="T1026" i="11"/>
  <c r="T1027" i="11"/>
  <c r="T1028" i="11"/>
  <c r="T1029" i="11"/>
  <c r="T1030" i="11"/>
  <c r="T1031" i="11"/>
  <c r="T1032" i="11"/>
  <c r="T1033" i="11"/>
  <c r="T1034" i="11"/>
  <c r="T1035" i="11"/>
  <c r="T1036" i="11"/>
  <c r="T1037" i="11"/>
  <c r="T1038" i="11"/>
  <c r="T1039" i="11"/>
  <c r="T1040" i="11"/>
  <c r="T1041" i="11"/>
  <c r="T1042" i="11"/>
  <c r="T1043" i="11"/>
  <c r="T1044" i="11"/>
  <c r="T1045" i="11"/>
  <c r="T1046" i="11"/>
  <c r="T1047" i="11"/>
  <c r="T1048" i="11"/>
  <c r="T1049" i="11"/>
  <c r="T1050" i="11"/>
  <c r="T1051" i="11"/>
  <c r="T1052" i="11"/>
  <c r="T1053" i="11"/>
  <c r="T1054" i="11"/>
  <c r="T1055" i="11"/>
  <c r="T1056" i="11"/>
  <c r="T1057" i="11"/>
  <c r="T1058" i="11"/>
  <c r="T1059" i="11"/>
  <c r="T1060" i="11"/>
  <c r="T1061" i="11"/>
  <c r="T1062" i="11"/>
  <c r="T1063" i="11"/>
  <c r="T1064" i="11"/>
  <c r="T1065" i="11"/>
  <c r="T1066" i="11"/>
  <c r="T1067" i="11"/>
  <c r="T1068" i="11"/>
  <c r="T1069" i="11"/>
  <c r="T1070" i="11"/>
  <c r="T1071" i="11"/>
  <c r="T1072" i="11"/>
  <c r="T1073" i="11"/>
  <c r="T1074" i="11"/>
  <c r="T1075" i="11"/>
  <c r="T1076" i="11"/>
  <c r="T1077" i="11"/>
  <c r="T1078" i="11"/>
  <c r="T1079" i="11"/>
  <c r="T1080" i="11"/>
  <c r="T1081" i="11"/>
  <c r="T1082" i="11"/>
  <c r="T1083" i="11"/>
  <c r="T1084" i="11"/>
  <c r="T1085" i="11"/>
  <c r="T1086" i="11"/>
  <c r="T1087" i="11"/>
  <c r="T1088" i="11"/>
  <c r="T1089" i="11"/>
  <c r="T1090" i="11"/>
  <c r="T1091" i="11"/>
  <c r="T1092" i="11"/>
  <c r="T1093" i="11"/>
  <c r="T1094" i="11"/>
  <c r="T1095" i="11"/>
  <c r="T1096" i="11"/>
  <c r="T1097" i="11"/>
  <c r="T1098" i="11"/>
  <c r="T1099" i="11"/>
  <c r="T1100" i="11"/>
  <c r="T1101" i="11"/>
  <c r="T1102" i="11"/>
  <c r="T1103" i="11"/>
  <c r="T1104" i="11"/>
  <c r="T1105" i="11"/>
  <c r="T1106" i="11"/>
  <c r="T1107" i="11"/>
  <c r="T1108" i="11"/>
  <c r="T1109" i="11"/>
  <c r="T1110" i="11"/>
  <c r="T1111" i="11"/>
  <c r="T1112" i="11"/>
  <c r="T1113" i="11"/>
  <c r="T1114" i="11"/>
  <c r="T1115" i="11"/>
  <c r="T1116" i="11"/>
  <c r="T1117" i="11"/>
  <c r="T1118" i="11"/>
  <c r="T1119" i="11"/>
  <c r="T1120" i="11"/>
  <c r="T1121" i="11"/>
  <c r="T1122" i="11"/>
  <c r="T1123" i="11"/>
  <c r="T1124" i="11"/>
  <c r="T1125" i="11"/>
  <c r="T1126" i="11"/>
  <c r="T1127" i="11"/>
  <c r="T1128" i="11"/>
  <c r="T1129" i="11"/>
  <c r="T1130" i="11"/>
  <c r="T1131" i="11"/>
  <c r="T1132" i="11"/>
  <c r="T1133" i="11"/>
  <c r="T1134" i="11"/>
  <c r="T1135" i="11"/>
  <c r="T1136" i="11"/>
  <c r="T1137" i="11"/>
  <c r="T1138" i="11"/>
  <c r="T1139" i="11"/>
  <c r="T1140" i="11"/>
  <c r="T1141" i="11"/>
  <c r="T1142" i="11"/>
  <c r="T1143" i="11"/>
  <c r="T1144" i="11"/>
  <c r="T1145" i="11"/>
  <c r="T1146" i="11"/>
  <c r="T1147" i="11"/>
  <c r="T1148" i="11"/>
  <c r="T1149" i="11"/>
  <c r="T1150" i="11"/>
  <c r="T1151" i="11"/>
  <c r="T1152" i="11"/>
  <c r="T1153" i="11"/>
  <c r="T1154" i="11"/>
  <c r="T1155" i="11"/>
  <c r="T1156" i="11"/>
  <c r="T1157" i="11"/>
  <c r="T1158" i="11"/>
  <c r="T1159" i="11"/>
  <c r="T1160" i="11"/>
  <c r="T1161" i="11"/>
  <c r="T1162" i="11"/>
  <c r="T1163" i="11"/>
  <c r="T1164" i="11"/>
  <c r="T1165" i="11"/>
  <c r="T1166" i="11"/>
  <c r="T1167" i="11"/>
  <c r="T1168" i="11"/>
  <c r="T1169" i="11"/>
  <c r="T1170" i="11"/>
  <c r="T1171" i="11"/>
  <c r="T1172" i="11"/>
  <c r="T1173" i="11"/>
  <c r="T1174" i="11"/>
  <c r="T1175" i="11"/>
  <c r="T1176" i="11"/>
  <c r="T1177" i="11"/>
  <c r="T1178" i="11"/>
  <c r="T1179" i="11"/>
  <c r="T1180" i="11"/>
  <c r="T1181" i="11"/>
  <c r="T1182" i="11"/>
  <c r="T1183" i="11"/>
  <c r="T1184" i="11"/>
  <c r="T1185" i="11"/>
  <c r="T1186" i="11"/>
  <c r="T1187" i="11"/>
  <c r="T1188" i="11"/>
  <c r="T1189" i="11"/>
  <c r="T1190" i="11"/>
  <c r="T1191" i="11"/>
  <c r="T1192" i="11"/>
  <c r="T1193" i="11"/>
  <c r="T1194" i="11"/>
  <c r="T1195" i="11"/>
  <c r="T1196" i="11"/>
  <c r="T1197" i="11"/>
  <c r="T1198" i="11"/>
  <c r="T1199" i="11"/>
  <c r="T1200" i="11"/>
  <c r="T1201" i="11"/>
  <c r="T1202" i="11"/>
  <c r="T1203" i="11"/>
  <c r="T1204" i="11"/>
  <c r="T1205" i="11"/>
  <c r="T1206" i="11"/>
  <c r="T1207" i="11"/>
  <c r="T1208" i="11"/>
  <c r="T1209" i="11"/>
  <c r="T1210" i="11"/>
  <c r="T1211" i="11"/>
  <c r="T1212" i="11"/>
  <c r="T1213" i="11"/>
  <c r="T1214" i="11"/>
  <c r="T1215" i="11"/>
  <c r="T1216" i="11"/>
  <c r="T1217" i="11"/>
  <c r="T1218" i="11"/>
  <c r="T1219" i="11"/>
  <c r="T1220" i="11"/>
  <c r="T1221" i="11"/>
  <c r="T1222" i="11"/>
  <c r="T1223" i="11"/>
  <c r="T1224" i="11"/>
  <c r="T1225" i="11"/>
  <c r="T1226" i="11"/>
  <c r="T1227" i="11"/>
  <c r="T1228" i="11"/>
  <c r="T1229" i="11"/>
  <c r="T1230" i="11"/>
  <c r="T1231" i="11"/>
  <c r="T1232" i="11"/>
  <c r="T1233" i="11"/>
  <c r="T1234" i="11"/>
  <c r="T1235" i="11"/>
  <c r="T1236" i="11"/>
  <c r="T1237" i="11"/>
  <c r="T1238" i="11"/>
  <c r="T1239" i="11"/>
  <c r="T1240" i="11"/>
  <c r="T1241" i="11"/>
  <c r="T1242" i="11"/>
  <c r="T1243" i="11"/>
  <c r="T1244" i="11"/>
  <c r="T1245" i="11"/>
  <c r="T1246" i="11"/>
  <c r="T1247" i="11"/>
  <c r="T1248" i="11"/>
  <c r="T1249" i="11"/>
  <c r="T1250" i="11"/>
  <c r="T1251" i="11"/>
  <c r="T1252" i="11"/>
  <c r="T1253" i="11"/>
  <c r="T1254" i="11"/>
  <c r="T1255" i="11"/>
  <c r="T1256" i="11"/>
  <c r="T1257" i="11"/>
  <c r="T1258" i="11"/>
  <c r="T1259" i="11"/>
  <c r="T1260" i="11"/>
  <c r="T1261" i="11"/>
  <c r="T1262" i="11"/>
  <c r="T1263" i="11"/>
  <c r="T1264" i="11"/>
  <c r="T1265" i="11"/>
  <c r="T1266" i="11"/>
  <c r="T1267" i="11"/>
  <c r="T1268" i="11"/>
  <c r="T1269" i="11"/>
  <c r="T1270" i="11"/>
  <c r="T1271" i="11"/>
  <c r="T1272" i="11"/>
  <c r="T1273" i="11"/>
  <c r="T1274" i="11"/>
  <c r="T1275" i="11"/>
  <c r="T1276" i="11"/>
  <c r="T1277" i="11"/>
  <c r="T1278" i="11"/>
  <c r="T1279" i="11"/>
  <c r="T1280" i="11"/>
  <c r="T1281" i="11"/>
  <c r="T1282" i="11"/>
  <c r="T1283" i="11"/>
  <c r="T1284" i="11"/>
  <c r="T1285" i="11"/>
  <c r="T1286" i="11"/>
  <c r="T1287" i="11"/>
  <c r="T1288" i="11"/>
  <c r="T1289" i="11"/>
  <c r="T1290" i="11"/>
  <c r="T1291" i="11"/>
  <c r="T1292" i="11"/>
  <c r="T1293" i="11"/>
  <c r="T1294" i="11"/>
  <c r="T1295" i="11"/>
  <c r="T1296" i="11"/>
  <c r="T1297" i="11"/>
  <c r="T1298" i="11"/>
  <c r="T1299" i="11"/>
  <c r="T1300" i="11"/>
  <c r="T1301" i="11"/>
  <c r="T1302" i="11"/>
  <c r="T1303" i="11"/>
  <c r="T1304" i="11"/>
  <c r="T1305" i="11"/>
  <c r="T1306" i="11"/>
  <c r="T1307" i="11"/>
  <c r="T1308" i="11"/>
  <c r="T1309" i="11"/>
  <c r="T1310" i="11"/>
  <c r="T1311" i="11"/>
  <c r="T1312" i="11"/>
  <c r="T1313" i="11"/>
  <c r="T1314" i="11"/>
  <c r="T1315" i="11"/>
  <c r="T1316" i="11"/>
  <c r="T1317" i="11"/>
  <c r="T1318" i="11"/>
  <c r="T1319" i="11"/>
  <c r="T1320" i="11"/>
  <c r="T1321" i="11"/>
  <c r="T1322" i="11"/>
  <c r="T1323" i="11"/>
  <c r="T1324" i="11"/>
  <c r="T1325" i="11"/>
  <c r="T1326" i="11"/>
  <c r="T1327" i="11"/>
  <c r="T1328" i="11"/>
  <c r="T1329" i="11"/>
  <c r="T1330" i="11"/>
  <c r="T1331" i="11"/>
  <c r="T1332" i="11"/>
  <c r="T1333" i="11"/>
  <c r="T1334" i="11"/>
  <c r="T1335" i="11"/>
  <c r="T1336" i="11"/>
  <c r="T1337" i="11"/>
  <c r="T1338" i="11"/>
  <c r="T1339" i="11"/>
  <c r="T1340" i="11"/>
  <c r="T1341" i="11"/>
  <c r="T1342" i="11"/>
  <c r="T1343" i="11"/>
  <c r="T1344" i="11"/>
  <c r="T1345" i="11"/>
  <c r="T1346" i="11"/>
  <c r="T1347" i="11"/>
  <c r="T1348" i="11"/>
  <c r="T1349" i="11"/>
  <c r="T1350" i="11"/>
  <c r="T1351" i="11"/>
  <c r="T1352" i="11"/>
  <c r="T1353" i="11"/>
  <c r="T1354" i="11"/>
  <c r="T1355" i="11"/>
  <c r="T1356" i="11"/>
  <c r="T1357" i="11"/>
  <c r="T1358" i="11"/>
  <c r="T1359" i="11"/>
  <c r="T1360" i="11"/>
  <c r="T1361" i="11"/>
  <c r="T1362" i="11"/>
  <c r="T1363" i="11"/>
  <c r="T1364" i="11"/>
  <c r="T1365" i="11"/>
  <c r="T1366" i="11"/>
  <c r="T1367" i="11"/>
  <c r="T1368" i="11"/>
  <c r="T1369" i="11"/>
  <c r="T1370" i="11"/>
  <c r="T1371" i="11"/>
  <c r="T1372" i="11"/>
  <c r="T1373" i="11"/>
  <c r="T1374" i="11"/>
  <c r="T1375" i="11"/>
  <c r="T1376" i="11"/>
  <c r="T1377" i="11"/>
  <c r="T1378" i="11"/>
  <c r="T1379" i="11"/>
  <c r="T1380" i="11"/>
  <c r="T1381" i="11"/>
  <c r="T1382" i="11"/>
  <c r="T1383" i="11"/>
  <c r="T1384" i="11"/>
  <c r="T1385" i="11"/>
  <c r="T1386" i="11"/>
  <c r="T1387" i="11"/>
  <c r="T1388" i="11"/>
  <c r="T1389" i="11"/>
  <c r="T1390" i="11"/>
  <c r="T1391" i="11"/>
  <c r="T1392" i="11"/>
  <c r="T1393" i="11"/>
  <c r="T1394" i="11"/>
  <c r="T1395" i="11"/>
  <c r="T1396" i="11"/>
  <c r="T1397" i="11"/>
  <c r="T1398" i="11"/>
  <c r="T1399" i="11"/>
  <c r="T1400" i="11"/>
  <c r="T1401" i="11"/>
  <c r="T1402" i="11"/>
  <c r="T1403" i="11"/>
  <c r="T1404" i="11"/>
  <c r="T1405" i="11"/>
  <c r="T1406" i="11"/>
  <c r="T1407" i="11"/>
  <c r="T1408" i="11"/>
  <c r="T1409" i="11"/>
  <c r="T1410" i="11"/>
  <c r="T1411" i="11"/>
  <c r="T1412" i="11"/>
  <c r="T1413" i="11"/>
  <c r="T1414" i="11"/>
  <c r="T1415" i="11"/>
  <c r="T1416" i="11"/>
  <c r="T1417" i="11"/>
  <c r="T1418" i="11"/>
  <c r="T1419" i="11"/>
  <c r="T1420" i="11"/>
  <c r="T1421" i="11"/>
  <c r="T1422" i="11"/>
  <c r="T1423" i="11"/>
  <c r="T1424" i="11"/>
  <c r="T1425" i="11"/>
  <c r="T1426" i="11"/>
  <c r="T1427" i="11"/>
  <c r="T1428" i="11"/>
  <c r="T1429" i="11"/>
  <c r="T1430" i="11"/>
  <c r="T1431" i="11"/>
  <c r="T1432" i="11"/>
  <c r="T1433" i="11"/>
  <c r="T1434" i="11"/>
  <c r="T1435" i="11"/>
  <c r="T1436" i="11"/>
  <c r="T1437" i="11"/>
  <c r="T1438" i="11"/>
  <c r="T1439" i="11"/>
  <c r="T1440" i="11"/>
  <c r="T1441" i="11"/>
  <c r="T1442" i="11"/>
  <c r="T1443" i="11"/>
  <c r="T1444" i="11"/>
  <c r="T1445" i="11"/>
  <c r="T1446" i="11"/>
  <c r="T1447" i="11"/>
  <c r="T1448" i="11"/>
  <c r="T1449" i="11"/>
  <c r="T1450" i="11"/>
  <c r="T1451" i="11"/>
  <c r="T1452" i="11"/>
  <c r="T1453" i="11"/>
  <c r="T1454" i="11"/>
  <c r="T1455" i="11"/>
  <c r="T1456" i="11"/>
  <c r="T1457" i="11"/>
  <c r="T1458" i="11"/>
  <c r="T1459" i="11"/>
  <c r="T1460" i="11"/>
  <c r="T1461" i="11"/>
  <c r="T1462" i="11"/>
  <c r="T1463" i="11"/>
  <c r="T1464" i="11"/>
  <c r="T1465" i="11"/>
  <c r="T1466" i="11"/>
  <c r="T1467" i="11"/>
  <c r="T1468" i="11"/>
  <c r="T1469" i="11"/>
  <c r="T1470" i="11"/>
  <c r="T1471" i="11"/>
  <c r="T1472" i="11"/>
  <c r="T1473" i="11"/>
  <c r="T1474" i="11"/>
  <c r="T1475" i="11"/>
  <c r="T1476" i="11"/>
  <c r="T1477" i="11"/>
  <c r="T1478" i="11"/>
  <c r="T1479" i="11"/>
  <c r="T1480" i="11"/>
  <c r="T1481" i="11"/>
  <c r="T1482" i="11"/>
  <c r="T1483" i="11"/>
  <c r="T1484" i="11"/>
  <c r="T1485" i="11"/>
  <c r="T1486" i="11"/>
  <c r="T1487" i="11"/>
  <c r="T1488" i="11"/>
  <c r="T1489" i="11"/>
  <c r="T1490" i="11"/>
  <c r="T1491" i="11"/>
  <c r="T1492" i="11"/>
  <c r="T1493" i="11"/>
  <c r="T1494" i="11"/>
  <c r="T1495" i="11"/>
  <c r="T1496" i="11"/>
  <c r="T1497" i="11"/>
  <c r="T1498" i="11"/>
  <c r="T1499" i="11"/>
  <c r="T1500" i="11"/>
  <c r="T1501" i="11"/>
  <c r="T1502" i="11"/>
  <c r="T1503" i="11"/>
  <c r="T1504" i="11"/>
  <c r="T1505" i="11"/>
  <c r="T1506" i="11"/>
  <c r="T1507" i="11"/>
  <c r="T1508" i="11"/>
  <c r="T1509" i="11"/>
  <c r="T1510" i="11"/>
  <c r="T1511" i="11"/>
  <c r="T1512" i="11"/>
  <c r="T1513" i="11"/>
  <c r="T1514" i="11"/>
  <c r="T1515" i="11"/>
  <c r="T1516" i="11"/>
  <c r="T1517" i="11"/>
  <c r="T1518" i="11"/>
  <c r="T1519" i="11"/>
  <c r="T1520" i="11"/>
  <c r="T1521" i="11"/>
  <c r="T1522" i="11"/>
  <c r="T1523" i="11"/>
  <c r="T1524" i="11"/>
  <c r="T1525" i="11"/>
  <c r="T1526" i="11"/>
  <c r="T1527" i="11"/>
  <c r="T1528" i="11"/>
  <c r="T1529" i="11"/>
  <c r="T1530" i="11"/>
  <c r="T1531" i="11"/>
  <c r="T1532" i="11"/>
  <c r="T1533" i="11"/>
  <c r="T1534" i="11"/>
  <c r="T1535" i="11"/>
  <c r="T1536" i="11"/>
  <c r="T1537" i="11"/>
  <c r="T1538" i="11"/>
  <c r="T1539" i="11"/>
  <c r="T1540" i="11"/>
  <c r="T1541" i="11"/>
  <c r="T1542" i="11"/>
  <c r="T1543" i="11"/>
  <c r="T1544" i="11"/>
  <c r="T1545" i="11"/>
  <c r="T1546" i="11"/>
  <c r="T1547" i="11"/>
  <c r="T1548" i="11"/>
  <c r="T1549" i="11"/>
  <c r="T1550" i="11"/>
  <c r="T1551" i="11"/>
  <c r="T1552" i="11"/>
  <c r="T1553" i="11"/>
  <c r="T1554" i="11"/>
  <c r="T1555" i="11"/>
  <c r="T1556" i="11"/>
  <c r="T1557" i="11"/>
  <c r="T1558" i="11"/>
  <c r="T1559" i="11"/>
  <c r="T1560" i="11"/>
  <c r="T1561" i="11"/>
  <c r="T1562" i="11"/>
  <c r="T1563" i="11"/>
  <c r="T1564" i="11"/>
  <c r="T1565" i="11"/>
  <c r="T1566" i="11"/>
  <c r="T1567" i="11"/>
  <c r="T1568" i="11"/>
  <c r="T1569" i="11"/>
  <c r="T1570" i="11"/>
  <c r="T1571" i="11"/>
  <c r="T1572" i="11"/>
  <c r="T1573" i="11"/>
  <c r="T1574" i="11"/>
  <c r="T1575" i="11"/>
  <c r="T1576" i="11"/>
  <c r="T1577" i="11"/>
  <c r="T1578" i="11"/>
  <c r="T1579" i="11"/>
  <c r="T1580" i="11"/>
  <c r="T1581" i="11"/>
  <c r="T1582" i="11"/>
  <c r="T1583" i="11"/>
  <c r="T1584" i="11"/>
  <c r="T1585" i="11"/>
  <c r="T1586" i="11"/>
  <c r="T1587" i="11"/>
  <c r="T1588" i="11"/>
  <c r="T1589" i="11"/>
  <c r="T1590" i="11"/>
  <c r="T1591" i="11"/>
  <c r="T1592" i="11"/>
  <c r="T1593" i="11"/>
  <c r="T1594" i="11"/>
  <c r="T1595" i="11"/>
  <c r="T1596" i="11"/>
  <c r="T1597" i="11"/>
  <c r="T1598" i="11"/>
  <c r="T1599" i="11"/>
  <c r="T1600" i="11"/>
  <c r="T1601" i="11"/>
  <c r="T1602" i="11"/>
  <c r="T1603" i="11"/>
  <c r="T1604" i="11"/>
  <c r="T1605" i="11"/>
  <c r="T1606" i="11"/>
  <c r="T1607" i="11"/>
  <c r="T1608" i="11"/>
  <c r="T1609" i="11"/>
  <c r="T1610" i="11"/>
  <c r="T1611" i="11"/>
  <c r="T1612" i="11"/>
  <c r="T1613" i="11"/>
  <c r="T1614" i="11"/>
  <c r="T1615" i="11"/>
  <c r="T1616" i="11"/>
  <c r="T1617" i="11"/>
  <c r="T1618" i="11"/>
  <c r="T1619" i="11"/>
  <c r="T1620" i="11"/>
  <c r="T1621" i="11"/>
  <c r="T1622" i="11"/>
  <c r="T1623" i="11"/>
  <c r="T1624" i="11"/>
  <c r="T1625" i="11"/>
  <c r="T1626" i="11"/>
  <c r="T1627" i="11"/>
  <c r="T1628" i="11"/>
  <c r="T1629" i="11"/>
  <c r="T1630" i="11"/>
  <c r="T1631" i="11"/>
  <c r="T1632" i="11"/>
  <c r="T1633" i="11"/>
  <c r="T1634" i="11"/>
  <c r="T1635" i="11"/>
  <c r="T1636" i="11"/>
  <c r="T1637" i="11"/>
  <c r="T1638" i="11"/>
  <c r="T1639" i="11"/>
  <c r="T1640" i="11"/>
  <c r="T1641" i="11"/>
  <c r="T1642" i="11"/>
  <c r="T1643" i="11"/>
  <c r="T1644" i="11"/>
  <c r="T1645" i="11"/>
  <c r="T1646" i="11"/>
  <c r="T1647" i="11"/>
  <c r="T1648" i="11"/>
  <c r="T1649" i="11"/>
  <c r="T1650" i="11"/>
  <c r="T1651" i="11"/>
  <c r="T1652" i="11"/>
  <c r="T1653" i="11"/>
  <c r="T1654" i="11"/>
  <c r="T1655" i="11"/>
  <c r="T1656" i="11"/>
  <c r="T1657" i="11"/>
  <c r="T1658" i="11"/>
  <c r="T1659" i="11"/>
  <c r="T1660" i="11"/>
  <c r="T1661" i="11"/>
  <c r="T1662" i="11"/>
  <c r="T1663" i="11"/>
  <c r="T1664" i="11"/>
  <c r="T1665" i="11"/>
  <c r="T1666" i="11"/>
  <c r="T1667" i="11"/>
  <c r="T1668" i="11"/>
  <c r="T1669" i="11"/>
  <c r="T1670" i="11"/>
  <c r="T1671" i="11"/>
  <c r="T1672" i="11"/>
  <c r="T1673" i="11"/>
  <c r="T1674" i="11"/>
  <c r="T1675" i="11"/>
  <c r="T1676" i="11"/>
  <c r="T1677" i="11"/>
  <c r="T1678" i="11"/>
  <c r="T1679" i="11"/>
  <c r="T1680" i="11"/>
  <c r="T1681" i="11"/>
  <c r="T1682" i="11"/>
  <c r="T1683" i="11"/>
  <c r="T1684" i="11"/>
  <c r="T1685" i="11"/>
  <c r="T1686" i="11"/>
  <c r="T1687" i="11"/>
  <c r="T1688" i="11"/>
  <c r="T1689" i="11"/>
  <c r="T1690" i="11"/>
  <c r="T1691" i="11"/>
  <c r="T1692" i="11"/>
  <c r="T1693" i="11"/>
  <c r="T1694" i="11"/>
  <c r="T1695" i="11"/>
  <c r="T1696" i="11"/>
  <c r="T1697" i="11"/>
  <c r="T1698" i="11"/>
  <c r="T1699" i="11"/>
  <c r="T1700" i="11"/>
  <c r="T1701" i="11"/>
  <c r="T1702" i="11"/>
  <c r="T1703" i="11"/>
  <c r="T1704" i="11"/>
  <c r="T1705" i="11"/>
  <c r="T1706" i="11"/>
  <c r="T1707" i="11"/>
  <c r="T1708" i="11"/>
  <c r="T1709" i="11"/>
  <c r="T1710" i="11"/>
  <c r="T1711" i="11"/>
  <c r="T1712" i="11"/>
  <c r="T1713" i="11"/>
  <c r="T1714" i="11"/>
  <c r="T1715" i="11"/>
  <c r="T1716" i="11"/>
  <c r="T1717" i="11"/>
  <c r="T1718" i="11"/>
  <c r="T1719" i="11"/>
  <c r="T1720" i="11"/>
  <c r="T1721" i="11"/>
  <c r="T1722" i="11"/>
  <c r="T1723" i="11"/>
  <c r="T1724" i="11"/>
  <c r="T1725" i="11"/>
  <c r="T1726" i="11"/>
  <c r="T1727" i="11"/>
  <c r="T1728" i="11"/>
  <c r="T1729" i="11"/>
  <c r="T1730" i="11"/>
  <c r="T1731" i="11"/>
  <c r="T1732" i="11"/>
  <c r="T1733" i="11"/>
  <c r="T1734" i="11"/>
  <c r="T1735" i="11"/>
  <c r="T1736" i="11"/>
  <c r="T1737" i="11"/>
  <c r="T1738" i="11"/>
  <c r="T1739" i="11"/>
  <c r="T1740" i="11"/>
  <c r="T1741" i="11"/>
  <c r="T1742" i="11"/>
  <c r="T1743" i="11"/>
  <c r="T1744" i="11"/>
  <c r="T1745" i="11"/>
  <c r="T1746" i="11"/>
  <c r="T1747" i="11"/>
  <c r="T1748" i="11"/>
  <c r="T1749" i="11"/>
  <c r="T1750" i="11"/>
  <c r="T1751" i="11"/>
  <c r="T1752" i="11"/>
  <c r="T1753" i="11"/>
  <c r="T1754" i="11"/>
  <c r="T1755" i="11"/>
  <c r="T1756" i="11"/>
  <c r="T1757" i="11"/>
  <c r="T1758" i="11"/>
  <c r="T1759" i="11"/>
  <c r="T1760" i="11"/>
  <c r="T1761" i="11"/>
  <c r="T1762" i="11"/>
  <c r="T1763" i="11"/>
  <c r="T1764" i="11"/>
  <c r="T1765" i="11"/>
  <c r="T1766" i="11"/>
  <c r="T1767" i="11"/>
  <c r="T1768" i="11"/>
  <c r="T1769" i="11"/>
  <c r="T1770" i="11"/>
  <c r="T1771" i="11"/>
  <c r="T1772" i="11"/>
  <c r="T1773" i="11"/>
  <c r="T1774" i="11"/>
  <c r="T1775" i="11"/>
  <c r="T1776" i="11"/>
  <c r="T1777" i="11"/>
  <c r="T1778" i="11"/>
  <c r="T1779" i="11"/>
  <c r="T1780" i="11"/>
  <c r="T1781" i="11"/>
  <c r="T1782" i="11"/>
  <c r="T1783" i="11"/>
  <c r="T1784" i="11"/>
  <c r="T1785" i="11"/>
  <c r="T1786" i="11"/>
  <c r="T1787" i="11"/>
  <c r="T1788" i="11"/>
  <c r="T1789" i="11"/>
  <c r="T1790" i="11"/>
  <c r="T1791" i="11"/>
  <c r="T1792" i="11"/>
  <c r="T1793" i="11"/>
  <c r="T1794" i="11"/>
  <c r="T1795" i="11"/>
  <c r="T1796" i="11"/>
  <c r="T1797" i="11"/>
  <c r="T1798" i="11"/>
  <c r="T1799" i="11"/>
  <c r="T1800" i="11"/>
  <c r="T1801" i="11"/>
  <c r="T1802" i="11"/>
  <c r="T1803" i="11"/>
  <c r="T1804" i="11"/>
  <c r="T1805" i="11"/>
  <c r="T1806" i="11"/>
  <c r="T1807" i="11"/>
  <c r="T1808" i="11"/>
  <c r="T1809" i="11"/>
  <c r="T1810" i="11"/>
  <c r="T1811" i="11"/>
  <c r="T1812" i="11"/>
  <c r="T1813" i="11"/>
  <c r="T1814" i="11"/>
  <c r="T1815" i="11"/>
  <c r="T1816" i="11"/>
  <c r="T1817" i="11"/>
  <c r="T1818" i="11"/>
  <c r="T1819" i="11"/>
  <c r="T1820" i="11"/>
  <c r="T1821" i="11"/>
  <c r="T1822" i="11"/>
  <c r="T1823" i="11"/>
  <c r="T1824" i="11"/>
  <c r="T1825" i="11"/>
  <c r="T1826" i="11"/>
  <c r="T1827" i="11"/>
  <c r="T1828" i="11"/>
  <c r="T1829" i="11"/>
  <c r="T1830" i="11"/>
  <c r="T1831" i="11"/>
  <c r="T1832" i="11"/>
  <c r="T1833" i="11"/>
  <c r="T1834" i="11"/>
  <c r="T1835" i="11"/>
  <c r="T1836" i="11"/>
  <c r="T1837" i="11"/>
  <c r="T1838" i="11"/>
  <c r="T1839" i="11"/>
  <c r="T1840" i="11"/>
  <c r="T1841" i="11"/>
  <c r="T1842" i="11"/>
  <c r="T1843" i="11"/>
  <c r="T1844" i="11"/>
  <c r="T1845" i="11"/>
  <c r="T1846" i="11"/>
  <c r="T1847" i="11"/>
  <c r="T1848" i="11"/>
  <c r="T1849" i="11"/>
  <c r="T1850" i="11"/>
  <c r="T1851" i="11"/>
  <c r="T1852" i="11"/>
  <c r="T1853" i="11"/>
  <c r="T1854" i="11"/>
  <c r="T1855" i="11"/>
  <c r="T1856" i="11"/>
  <c r="T1857" i="11"/>
  <c r="T1858" i="11"/>
  <c r="T1859" i="11"/>
  <c r="T1860" i="11"/>
  <c r="T1861" i="11"/>
  <c r="T1862" i="11"/>
  <c r="T1863" i="11"/>
  <c r="T1864" i="11"/>
  <c r="T1865" i="11"/>
  <c r="T1866" i="11"/>
  <c r="T1867" i="11"/>
  <c r="T1868" i="11"/>
  <c r="T1869" i="11"/>
  <c r="T1870" i="11"/>
  <c r="T1871" i="11"/>
  <c r="T1872" i="11"/>
  <c r="T1873" i="11"/>
  <c r="T1874" i="11"/>
  <c r="T1875" i="11"/>
  <c r="T1876" i="11"/>
  <c r="T1877" i="11"/>
  <c r="T1878" i="11"/>
  <c r="T1879" i="11"/>
  <c r="T1880" i="11"/>
  <c r="T1881" i="11"/>
  <c r="T1882" i="11"/>
  <c r="T1883" i="11"/>
  <c r="T1884" i="11"/>
  <c r="T1885" i="11"/>
  <c r="T1886" i="11"/>
  <c r="T1887" i="11"/>
  <c r="T1888" i="11"/>
  <c r="T1889" i="11"/>
  <c r="T1890" i="11"/>
  <c r="T1891" i="11"/>
  <c r="T1892" i="11"/>
  <c r="T1893" i="11"/>
  <c r="T1894" i="11"/>
  <c r="T1895" i="11"/>
  <c r="T1896" i="11"/>
  <c r="T1897" i="11"/>
  <c r="T1898" i="11"/>
  <c r="T1899" i="11"/>
  <c r="T1900" i="11"/>
  <c r="T1901" i="11"/>
  <c r="T1902" i="11"/>
  <c r="T1903" i="11"/>
  <c r="T1904" i="11"/>
  <c r="T1905" i="11"/>
  <c r="T1906" i="11"/>
  <c r="T1907" i="11"/>
  <c r="T1908" i="11"/>
  <c r="T1909" i="11"/>
  <c r="T1910" i="11"/>
  <c r="T1911" i="11"/>
  <c r="T1912" i="11"/>
  <c r="T1913" i="11"/>
  <c r="T1914" i="11"/>
  <c r="T1915" i="11"/>
  <c r="T1916" i="11"/>
  <c r="T1917" i="11"/>
  <c r="T1918" i="11"/>
  <c r="T1919" i="11"/>
  <c r="T1920" i="11"/>
  <c r="T1921" i="11"/>
  <c r="T1922" i="11"/>
  <c r="T1923" i="11"/>
  <c r="T1924" i="11"/>
  <c r="T1925" i="11"/>
  <c r="T1926" i="11"/>
  <c r="T1927" i="11"/>
  <c r="T1928" i="11"/>
  <c r="T1929" i="11"/>
  <c r="T1930" i="11"/>
  <c r="T1931" i="11"/>
  <c r="T1932" i="11"/>
  <c r="T1933" i="11"/>
  <c r="T1934" i="11"/>
  <c r="T1935" i="11"/>
  <c r="T1936" i="11"/>
  <c r="T1937" i="11"/>
  <c r="T1938" i="11"/>
  <c r="T1939" i="11"/>
  <c r="T1940" i="11"/>
  <c r="T1941" i="11"/>
  <c r="T1942" i="11"/>
  <c r="T1943" i="11"/>
  <c r="T1944" i="11"/>
  <c r="T1945" i="11"/>
  <c r="T1946" i="11"/>
  <c r="T1947" i="11"/>
  <c r="T1948" i="11"/>
  <c r="T1949" i="11"/>
  <c r="T1950" i="11"/>
  <c r="T1951" i="11"/>
  <c r="T1952" i="11"/>
  <c r="T1953" i="11"/>
  <c r="T1954" i="11"/>
  <c r="T1955" i="11"/>
  <c r="T1956" i="11"/>
  <c r="T1957" i="11"/>
  <c r="T1958" i="11"/>
  <c r="T1959" i="11"/>
  <c r="T1960" i="11"/>
  <c r="T1961" i="11"/>
  <c r="T1962" i="11"/>
  <c r="T1963" i="11"/>
  <c r="T1964" i="11"/>
  <c r="T1965" i="11"/>
  <c r="T1966" i="11"/>
  <c r="T1967" i="11"/>
  <c r="T1968" i="11"/>
  <c r="T1969" i="11"/>
  <c r="T1970" i="11"/>
  <c r="T1971" i="11"/>
  <c r="T1972" i="11"/>
  <c r="T1973" i="11"/>
  <c r="T1974" i="11"/>
  <c r="T1975" i="11"/>
  <c r="T1976" i="11"/>
  <c r="T1977" i="11"/>
  <c r="T1978" i="11"/>
  <c r="T1979" i="11"/>
  <c r="T1980" i="11"/>
  <c r="T1981" i="11"/>
  <c r="T1982" i="11"/>
  <c r="T1983" i="11"/>
  <c r="T1984" i="11"/>
  <c r="T1985" i="11"/>
  <c r="T1986" i="11"/>
  <c r="T1987" i="11"/>
  <c r="T1988" i="11"/>
  <c r="T1989" i="11"/>
  <c r="T1990" i="11"/>
  <c r="T1991" i="11"/>
  <c r="T1992" i="11"/>
  <c r="T1993" i="11"/>
  <c r="T1994" i="11"/>
  <c r="T1995" i="11"/>
  <c r="T1996" i="11"/>
  <c r="T1997" i="11"/>
  <c r="T1998" i="11"/>
  <c r="T1999" i="11"/>
  <c r="T2000" i="11"/>
  <c r="T2001" i="11"/>
  <c r="T2002" i="11"/>
  <c r="T2003" i="11"/>
  <c r="T2004" i="11"/>
  <c r="T2005" i="11"/>
  <c r="T2006" i="11"/>
  <c r="T2007" i="11"/>
  <c r="T2008" i="11"/>
  <c r="T2009" i="11"/>
  <c r="T2010" i="11"/>
  <c r="T2011" i="11"/>
  <c r="T2012" i="11"/>
  <c r="T2013" i="11"/>
  <c r="T2014" i="11"/>
  <c r="T2015" i="11"/>
  <c r="T2016" i="11"/>
  <c r="T2017" i="11"/>
  <c r="T2018" i="11"/>
  <c r="T2019" i="11"/>
  <c r="T2020" i="11"/>
  <c r="T2021" i="11"/>
  <c r="T2022" i="11"/>
  <c r="T2023" i="11"/>
  <c r="T2024" i="11"/>
  <c r="T2025" i="11"/>
  <c r="T2026" i="11"/>
  <c r="T2027" i="11"/>
  <c r="T2028" i="11"/>
  <c r="T2029" i="11"/>
  <c r="T2030" i="11"/>
  <c r="T2031" i="11"/>
  <c r="T2032" i="11"/>
  <c r="T2033" i="11"/>
  <c r="T2034" i="11"/>
  <c r="T2035" i="11"/>
  <c r="T2036" i="11"/>
  <c r="T2037" i="11"/>
  <c r="T2038" i="11"/>
  <c r="T2039" i="11"/>
  <c r="T2040" i="11"/>
  <c r="T2041" i="11"/>
  <c r="T2042" i="11"/>
  <c r="T2043" i="11"/>
  <c r="T2044" i="11"/>
  <c r="T2045" i="11"/>
  <c r="T2046" i="11"/>
  <c r="T2047" i="11"/>
  <c r="T2048" i="11"/>
  <c r="T2049" i="11"/>
  <c r="T2050" i="11"/>
  <c r="T2051" i="11"/>
  <c r="T2052" i="11"/>
  <c r="T2053" i="11"/>
  <c r="T2054" i="11"/>
  <c r="T2055" i="11"/>
  <c r="T2056" i="11"/>
  <c r="T2057" i="11"/>
  <c r="T2058" i="11"/>
  <c r="T2059" i="11"/>
  <c r="T2060" i="11"/>
  <c r="T2061" i="11"/>
  <c r="T2062" i="11"/>
  <c r="T2063" i="11"/>
  <c r="T2064" i="11"/>
  <c r="T2065" i="11"/>
  <c r="T2066" i="11"/>
  <c r="T2067" i="11"/>
  <c r="T2068" i="11"/>
  <c r="T2069" i="11"/>
  <c r="T2070" i="11"/>
  <c r="T2071" i="11"/>
  <c r="T2072" i="11"/>
  <c r="T2073" i="11"/>
  <c r="T2074" i="11"/>
  <c r="T2075" i="11"/>
  <c r="T2076" i="11"/>
  <c r="T2077" i="11"/>
  <c r="T2078" i="11"/>
  <c r="T2079" i="11"/>
  <c r="T2080" i="11"/>
  <c r="T2081" i="11"/>
  <c r="T2082" i="11"/>
  <c r="T2083" i="11"/>
  <c r="T2084" i="11"/>
  <c r="T2085" i="11"/>
  <c r="T2086" i="11"/>
  <c r="T2087" i="11"/>
  <c r="T2088" i="11"/>
  <c r="T2089" i="11"/>
  <c r="T2090" i="11"/>
  <c r="T2091" i="11"/>
  <c r="T2092" i="11"/>
  <c r="T2093" i="11"/>
  <c r="T2094" i="11"/>
  <c r="T2095" i="11"/>
  <c r="T2096" i="11"/>
  <c r="T2097" i="11"/>
  <c r="T2098" i="11"/>
  <c r="T2099" i="11"/>
  <c r="T2100" i="11"/>
  <c r="T2101" i="11"/>
  <c r="T2102" i="11"/>
  <c r="T2103" i="11"/>
  <c r="T2104" i="11"/>
  <c r="T2105" i="11"/>
  <c r="T2106" i="11"/>
  <c r="T2107" i="11"/>
  <c r="T2108" i="11"/>
  <c r="T2109" i="11"/>
  <c r="T2110" i="11"/>
  <c r="T2111" i="11"/>
  <c r="T2112" i="11"/>
  <c r="T2113" i="11"/>
  <c r="T2114" i="11"/>
  <c r="T2115" i="11"/>
  <c r="T2116" i="11"/>
  <c r="T2117" i="11"/>
  <c r="T2118" i="11"/>
  <c r="T2119" i="11"/>
  <c r="T2120" i="11"/>
  <c r="T2121" i="11"/>
  <c r="T2122" i="11"/>
  <c r="T2123" i="11"/>
  <c r="T2124" i="11"/>
  <c r="T2125" i="11"/>
  <c r="T2126" i="11"/>
  <c r="T2127" i="11"/>
  <c r="T2128" i="11"/>
  <c r="T2129" i="11"/>
  <c r="T2130" i="11"/>
  <c r="T2131" i="11"/>
  <c r="T2132" i="11"/>
  <c r="T2133" i="11"/>
  <c r="T2134" i="11"/>
  <c r="T2135" i="11"/>
  <c r="T2136" i="11"/>
  <c r="T2137" i="11"/>
  <c r="T2138" i="11"/>
  <c r="T2139" i="11"/>
  <c r="T2140" i="11"/>
  <c r="T2141" i="11"/>
  <c r="T2142" i="11"/>
  <c r="T2143" i="11"/>
  <c r="T2144" i="11"/>
  <c r="T2145" i="11"/>
  <c r="T2146" i="11"/>
  <c r="T2147" i="11"/>
  <c r="T2148" i="11"/>
  <c r="T2149" i="11"/>
  <c r="T2150" i="11"/>
  <c r="T2151" i="11"/>
  <c r="T2152" i="11"/>
  <c r="T2153" i="11"/>
  <c r="T2154" i="11"/>
  <c r="T2155" i="11"/>
  <c r="T2156" i="11"/>
  <c r="T2157" i="11"/>
  <c r="T2158" i="11"/>
  <c r="T2159" i="11"/>
  <c r="T2160" i="11"/>
  <c r="T2161" i="11"/>
  <c r="T2162" i="11"/>
  <c r="T2163" i="11"/>
  <c r="T2164" i="11"/>
  <c r="T2165" i="11"/>
  <c r="T2166" i="11"/>
  <c r="T2167" i="11"/>
  <c r="T2168" i="11"/>
  <c r="T2169" i="11"/>
  <c r="T2170" i="11"/>
  <c r="T2171" i="11"/>
  <c r="T2172" i="11"/>
  <c r="T2173" i="11"/>
  <c r="T2174" i="11"/>
  <c r="T2175" i="11"/>
  <c r="T2176" i="11"/>
  <c r="T2177" i="11"/>
  <c r="T2178" i="11"/>
  <c r="T2179" i="11"/>
  <c r="T2180" i="11"/>
  <c r="T2181" i="11"/>
  <c r="T2182" i="11"/>
  <c r="T2183" i="11"/>
  <c r="T2184" i="11"/>
  <c r="T2185" i="11"/>
  <c r="T2186" i="11"/>
  <c r="T2187" i="11"/>
  <c r="T2188" i="11"/>
  <c r="T2189" i="11"/>
  <c r="T2190" i="11"/>
  <c r="T2191" i="11"/>
  <c r="T2192" i="11"/>
  <c r="T2193" i="11"/>
  <c r="T2194" i="11"/>
  <c r="T2195" i="11"/>
  <c r="T2196" i="11"/>
  <c r="T2197" i="11"/>
  <c r="T2198" i="11"/>
  <c r="T2199" i="11"/>
  <c r="T2200" i="11"/>
  <c r="T2201" i="11"/>
  <c r="T2202" i="11"/>
  <c r="T2203" i="11"/>
  <c r="T2204" i="11"/>
  <c r="T2205" i="11"/>
  <c r="T2206" i="11"/>
  <c r="T2207" i="11"/>
  <c r="T2208" i="11"/>
  <c r="T2209" i="11"/>
  <c r="T2210" i="11"/>
  <c r="T2211" i="11"/>
  <c r="T2212" i="11"/>
  <c r="T2213" i="11"/>
  <c r="T2214" i="11"/>
  <c r="T2215" i="11"/>
  <c r="T2216" i="11"/>
  <c r="T2217" i="11"/>
  <c r="T2218" i="11"/>
  <c r="T2219" i="11"/>
  <c r="T2220" i="11"/>
  <c r="T2221" i="11"/>
  <c r="T2222" i="11"/>
  <c r="T2223" i="11"/>
  <c r="T2224" i="11"/>
  <c r="T2225" i="11"/>
  <c r="T2226" i="11"/>
  <c r="T2227" i="11"/>
  <c r="T2228" i="11"/>
  <c r="T2229" i="11"/>
  <c r="T2230" i="11"/>
  <c r="T2231" i="11"/>
  <c r="T2232" i="11"/>
  <c r="T2233" i="11"/>
  <c r="T2234" i="11"/>
  <c r="T2235" i="11"/>
  <c r="T2236" i="11"/>
  <c r="T2237" i="11"/>
  <c r="T2238" i="11"/>
  <c r="T2239" i="11"/>
  <c r="T2240" i="11"/>
  <c r="T2241" i="11"/>
  <c r="T2242" i="11"/>
  <c r="T2243" i="11"/>
  <c r="T2244" i="11"/>
  <c r="T2245" i="11"/>
  <c r="T2246" i="11"/>
  <c r="T2247" i="11"/>
  <c r="T2248" i="11"/>
  <c r="T2249" i="11"/>
  <c r="T2250" i="11"/>
  <c r="T2251" i="11"/>
  <c r="T2252" i="11"/>
  <c r="T2253" i="11"/>
  <c r="T2254" i="11"/>
  <c r="T2255" i="11"/>
  <c r="T2256" i="11"/>
  <c r="T2257" i="11"/>
  <c r="T2258" i="11"/>
  <c r="T2259" i="11"/>
  <c r="T2260" i="11"/>
  <c r="T2261" i="11"/>
  <c r="T2262" i="11"/>
  <c r="T2263" i="11"/>
  <c r="T2264" i="11"/>
  <c r="T2265" i="11"/>
  <c r="T2266" i="11"/>
  <c r="T2267" i="11"/>
  <c r="T2268" i="11"/>
  <c r="T2269" i="11"/>
  <c r="T2270" i="11"/>
  <c r="T2271" i="11"/>
  <c r="T2272" i="11"/>
  <c r="T2273" i="11"/>
  <c r="T2274" i="11"/>
  <c r="T2275" i="11"/>
  <c r="T2276" i="11"/>
  <c r="T2277" i="11"/>
  <c r="T2278" i="11"/>
  <c r="T2279" i="11"/>
  <c r="T2280" i="11"/>
  <c r="T2281" i="11"/>
  <c r="T2282" i="11"/>
  <c r="T2283" i="11"/>
  <c r="T2284" i="11"/>
  <c r="T2285" i="11"/>
  <c r="T2286" i="11"/>
  <c r="T2287" i="11"/>
  <c r="T2288" i="11"/>
  <c r="T2289" i="11"/>
  <c r="T2290" i="11"/>
  <c r="T2291" i="11"/>
  <c r="T2292" i="11"/>
  <c r="T2293" i="11"/>
  <c r="T2294" i="11"/>
  <c r="T2295" i="11"/>
  <c r="T2296" i="11"/>
  <c r="T2297" i="11"/>
  <c r="T2298" i="11"/>
  <c r="T2299" i="11"/>
  <c r="T2300" i="11"/>
  <c r="T2301" i="11"/>
  <c r="T2302" i="11"/>
  <c r="T2303" i="11"/>
  <c r="T2304" i="11"/>
  <c r="T2305" i="11"/>
  <c r="T2306" i="11"/>
  <c r="T2307" i="11"/>
  <c r="T2308" i="11"/>
  <c r="T2309" i="11"/>
  <c r="T2310" i="11"/>
  <c r="T2311" i="11"/>
  <c r="T2312" i="11"/>
  <c r="T2313" i="11"/>
  <c r="T2314" i="11"/>
  <c r="T2315" i="11"/>
  <c r="T2316" i="11"/>
  <c r="T2317" i="11"/>
  <c r="T2318" i="11"/>
  <c r="T2319" i="11"/>
  <c r="T2320" i="11"/>
  <c r="T2321" i="11"/>
  <c r="T2322" i="11"/>
  <c r="T2323" i="11"/>
  <c r="T2324" i="11"/>
  <c r="T2325" i="11"/>
  <c r="T2326" i="11"/>
  <c r="T2327" i="11"/>
  <c r="T2328" i="11"/>
  <c r="T2329" i="11"/>
  <c r="T2330" i="11"/>
  <c r="T2331" i="11"/>
  <c r="T2332" i="11"/>
  <c r="T2333" i="11"/>
  <c r="T2334" i="11"/>
  <c r="T2335" i="11"/>
  <c r="T2336" i="11"/>
  <c r="T2337" i="11"/>
  <c r="T2338" i="11"/>
  <c r="T2339" i="11"/>
  <c r="T2340" i="11"/>
  <c r="T2341" i="11"/>
  <c r="T2342" i="11"/>
  <c r="T2343" i="11"/>
  <c r="T2344" i="11"/>
  <c r="T2345" i="11"/>
  <c r="T2346" i="11"/>
  <c r="T2347" i="11"/>
  <c r="T2348" i="11"/>
  <c r="T2349" i="11"/>
  <c r="T2350" i="11"/>
  <c r="T2351" i="11"/>
  <c r="T2352" i="11"/>
  <c r="T2353" i="11"/>
  <c r="T2354" i="11"/>
  <c r="T2355" i="11"/>
  <c r="T2356" i="11"/>
  <c r="T2357" i="11"/>
  <c r="T2358" i="11"/>
  <c r="T2359" i="11"/>
  <c r="T2360" i="11"/>
  <c r="T2361" i="11"/>
  <c r="T2362" i="11"/>
  <c r="T2363" i="11"/>
  <c r="T2364" i="11"/>
  <c r="T2365" i="11"/>
  <c r="T2366" i="11"/>
  <c r="T2367" i="11"/>
  <c r="T2368" i="11"/>
  <c r="T2369" i="11"/>
  <c r="T2370" i="11"/>
  <c r="T2371" i="11"/>
  <c r="T2372" i="11"/>
  <c r="T2373" i="11"/>
  <c r="T2374" i="11"/>
  <c r="T2375" i="11"/>
  <c r="T2376" i="11"/>
  <c r="T2377" i="11"/>
  <c r="T2378" i="11"/>
  <c r="T2379" i="11"/>
  <c r="T2380" i="11"/>
  <c r="T2381" i="11"/>
  <c r="T2382" i="11"/>
  <c r="T2383" i="11"/>
  <c r="T2384" i="11"/>
  <c r="T2385" i="11"/>
  <c r="T2386" i="11"/>
  <c r="T2387" i="11"/>
  <c r="T2388" i="11"/>
  <c r="T2389" i="11"/>
  <c r="T2390" i="11"/>
  <c r="T2391" i="11"/>
  <c r="T2392" i="11"/>
  <c r="T2393" i="11"/>
  <c r="T2394" i="11"/>
  <c r="T2395" i="11"/>
  <c r="T2396" i="11"/>
  <c r="T2397" i="11"/>
  <c r="T2398" i="11"/>
  <c r="T2399" i="11"/>
  <c r="T2400" i="11"/>
  <c r="T2401" i="11"/>
  <c r="T2402" i="11"/>
  <c r="T2403" i="11"/>
  <c r="T2404" i="11"/>
  <c r="T2405" i="11"/>
  <c r="T2406" i="11"/>
  <c r="T2407" i="11"/>
  <c r="T2408" i="11"/>
  <c r="T2409" i="11"/>
  <c r="T2410" i="11"/>
  <c r="T2411" i="11"/>
  <c r="T2412" i="11"/>
  <c r="T2413" i="11"/>
  <c r="T2414" i="11"/>
  <c r="T2415" i="11"/>
  <c r="T2416" i="11"/>
  <c r="T2417" i="11"/>
  <c r="T2418" i="11"/>
  <c r="T2419" i="11"/>
  <c r="T2420" i="11"/>
  <c r="T2421" i="11"/>
  <c r="T2422" i="11"/>
  <c r="T2423" i="11"/>
  <c r="T2424" i="11"/>
  <c r="T2425" i="11"/>
  <c r="T2426" i="11"/>
  <c r="T2427" i="11"/>
  <c r="T2428" i="11"/>
  <c r="T2429" i="11"/>
  <c r="T2430" i="11"/>
  <c r="T2431" i="11"/>
  <c r="T2432" i="11"/>
  <c r="T2433" i="11"/>
  <c r="T2434" i="11"/>
  <c r="T2435" i="11"/>
  <c r="T2436" i="11"/>
  <c r="T2437" i="11"/>
  <c r="T2438" i="11"/>
  <c r="T2439" i="11"/>
  <c r="T2440" i="11"/>
  <c r="T2441" i="11"/>
  <c r="T2442" i="11"/>
  <c r="T2443" i="11"/>
  <c r="T2444" i="11"/>
  <c r="T2445" i="11"/>
  <c r="T2446" i="11"/>
  <c r="T2447" i="11"/>
  <c r="T2448" i="11"/>
  <c r="T2449" i="11"/>
  <c r="T2450" i="11"/>
  <c r="T2451" i="11"/>
  <c r="T2452" i="11"/>
  <c r="T2453" i="11"/>
  <c r="T2454" i="11"/>
  <c r="T2455" i="11"/>
  <c r="T2456" i="11"/>
  <c r="T2457" i="11"/>
  <c r="T2458" i="11"/>
  <c r="T2459" i="11"/>
  <c r="T2460" i="11"/>
  <c r="T2461" i="11"/>
  <c r="T2462" i="11"/>
  <c r="T2463" i="11"/>
  <c r="T2464" i="11"/>
  <c r="T2465" i="11"/>
  <c r="T2466" i="11"/>
  <c r="T2467" i="11"/>
  <c r="T2468" i="11"/>
  <c r="T2469" i="11"/>
  <c r="T2470" i="11"/>
  <c r="T2471" i="11"/>
  <c r="T2472" i="11"/>
  <c r="T2473" i="11"/>
  <c r="T2474" i="11"/>
  <c r="T2475" i="11"/>
  <c r="T2476" i="11"/>
  <c r="T2477" i="11"/>
  <c r="T2478" i="11"/>
  <c r="T2479" i="11"/>
  <c r="T2480" i="11"/>
  <c r="T2481" i="11"/>
  <c r="T2482" i="11"/>
  <c r="T2483" i="11"/>
  <c r="T2484" i="11"/>
  <c r="T2485" i="11"/>
  <c r="T2486" i="11"/>
  <c r="T2487" i="11"/>
  <c r="T2488" i="11"/>
  <c r="T2489" i="11"/>
  <c r="T2490" i="11"/>
  <c r="T2491" i="11"/>
  <c r="T2492" i="11"/>
  <c r="T2493" i="11"/>
  <c r="T2494" i="11"/>
  <c r="T2495" i="11"/>
  <c r="T2496" i="11"/>
  <c r="T2497" i="11"/>
  <c r="T2498" i="11"/>
  <c r="T2499" i="11"/>
  <c r="T2500" i="11"/>
  <c r="T2501" i="11"/>
  <c r="T2502" i="11"/>
  <c r="T2503" i="11"/>
  <c r="T2504" i="11"/>
  <c r="T2505" i="11"/>
  <c r="T2506" i="11"/>
  <c r="T2507" i="11"/>
  <c r="T2508" i="11"/>
  <c r="T2509" i="11"/>
  <c r="T2510" i="11"/>
  <c r="T2511" i="11"/>
  <c r="T2512" i="11"/>
  <c r="T2513" i="11"/>
  <c r="T2514" i="11"/>
  <c r="T2515" i="11"/>
  <c r="T2516" i="11"/>
  <c r="T2517" i="11"/>
  <c r="T2518" i="11"/>
  <c r="T2519" i="11"/>
  <c r="T2520" i="11"/>
  <c r="T2521" i="11"/>
  <c r="T2522" i="11"/>
  <c r="T2523" i="11"/>
  <c r="T2524" i="11"/>
  <c r="T2525" i="11"/>
  <c r="T2526" i="11"/>
  <c r="T2527" i="11"/>
  <c r="T2528" i="11"/>
  <c r="T2529" i="11"/>
  <c r="T2530" i="11"/>
  <c r="T2531" i="11"/>
  <c r="T2532" i="11"/>
  <c r="T2533" i="11"/>
  <c r="T2534" i="11"/>
  <c r="T2535" i="11"/>
  <c r="T2536" i="11"/>
  <c r="T2537" i="11"/>
  <c r="T2538" i="11"/>
  <c r="T2539" i="11"/>
  <c r="T2540" i="11"/>
  <c r="T2541" i="11"/>
  <c r="T2542" i="11"/>
  <c r="T2543" i="11"/>
  <c r="T2544" i="11"/>
  <c r="T2545" i="11"/>
  <c r="T2546" i="11"/>
  <c r="T2547" i="11"/>
  <c r="T2548" i="11"/>
  <c r="T2549" i="11"/>
  <c r="T2550" i="11"/>
  <c r="T2551" i="11"/>
  <c r="T2552" i="11"/>
  <c r="T2553" i="11"/>
  <c r="T2554" i="11"/>
  <c r="T2555" i="11"/>
  <c r="T2556" i="11"/>
  <c r="T2557" i="11"/>
  <c r="T2558" i="11"/>
  <c r="T2559" i="11"/>
  <c r="T2560" i="11"/>
  <c r="T2561" i="11"/>
  <c r="T2562" i="11"/>
  <c r="T2563" i="11"/>
  <c r="T2564" i="11"/>
  <c r="T2565" i="11"/>
  <c r="T2566" i="11"/>
  <c r="T2567" i="11"/>
  <c r="T2568" i="11"/>
  <c r="T2569" i="11"/>
  <c r="T2570" i="11"/>
  <c r="T2571" i="11"/>
  <c r="T2572" i="11"/>
  <c r="T2573" i="11"/>
  <c r="T2574" i="11"/>
  <c r="T2575" i="11"/>
  <c r="T2576" i="11"/>
  <c r="T2577" i="11"/>
  <c r="T2578" i="11"/>
  <c r="T2579" i="11"/>
  <c r="T2580" i="11"/>
  <c r="T2581" i="11"/>
  <c r="T2582" i="11"/>
  <c r="T2583" i="11"/>
  <c r="T2584" i="11"/>
  <c r="T2585" i="11"/>
  <c r="T2586" i="11"/>
  <c r="T2587" i="11"/>
  <c r="T2588" i="11"/>
  <c r="T2589" i="11"/>
  <c r="T2590" i="11"/>
  <c r="T2591" i="11"/>
  <c r="T2592" i="11"/>
  <c r="T2593" i="11"/>
  <c r="T2594" i="11"/>
  <c r="T2595" i="11"/>
  <c r="T2596" i="11"/>
  <c r="T2597" i="11"/>
  <c r="T2598" i="11"/>
  <c r="T2599" i="11"/>
  <c r="T2600" i="11"/>
  <c r="T2601" i="11"/>
  <c r="T2602" i="11"/>
  <c r="T2603" i="11"/>
  <c r="T2604" i="11"/>
  <c r="T2605" i="11"/>
  <c r="T2606" i="11"/>
  <c r="T2607" i="11"/>
  <c r="T2608" i="11"/>
  <c r="T2609" i="11"/>
  <c r="T2610" i="11"/>
  <c r="T2611" i="11"/>
  <c r="T2612" i="11"/>
  <c r="T2613" i="11"/>
  <c r="T2614" i="11"/>
  <c r="T2615" i="11"/>
  <c r="T2616" i="11"/>
  <c r="T2617" i="11"/>
  <c r="T2618" i="11"/>
  <c r="T2619" i="11"/>
  <c r="T2620" i="11"/>
  <c r="T2621" i="11"/>
  <c r="T2622" i="11"/>
  <c r="T2623" i="11"/>
  <c r="T2624" i="11"/>
  <c r="T2625" i="11"/>
  <c r="T2626" i="11"/>
  <c r="T2627" i="11"/>
  <c r="T2628" i="11"/>
  <c r="T2629" i="11"/>
  <c r="T2630" i="11"/>
  <c r="T2631" i="11"/>
  <c r="T2632" i="11"/>
  <c r="T2633" i="11"/>
  <c r="T2634" i="11"/>
  <c r="T2635" i="11"/>
  <c r="T2636" i="11"/>
  <c r="T2637" i="11"/>
  <c r="T2638" i="11"/>
  <c r="T2639" i="11"/>
  <c r="T2640" i="11"/>
  <c r="T2641" i="11"/>
  <c r="T2642" i="11"/>
  <c r="T2643" i="11"/>
  <c r="T2644" i="11"/>
  <c r="T2645" i="11"/>
  <c r="T2646" i="11"/>
  <c r="T2647" i="11"/>
  <c r="T2648" i="11"/>
  <c r="T2649" i="11"/>
  <c r="T2650" i="11"/>
  <c r="T2651" i="11"/>
  <c r="T2652" i="11"/>
  <c r="T2653" i="11"/>
  <c r="T2654" i="11"/>
  <c r="T2655" i="11"/>
  <c r="T2656" i="11"/>
  <c r="T2657" i="11"/>
  <c r="T2658" i="11"/>
  <c r="T2659" i="11"/>
  <c r="T2660" i="11"/>
  <c r="T2661" i="11"/>
  <c r="T2662" i="11"/>
  <c r="T2663" i="11"/>
  <c r="T2664" i="11"/>
  <c r="T2665" i="11"/>
  <c r="T2666" i="11"/>
  <c r="T2667" i="11"/>
  <c r="T2668" i="11"/>
  <c r="T2669" i="11"/>
  <c r="T2670" i="11"/>
  <c r="T2671" i="11"/>
  <c r="T2672" i="11"/>
  <c r="T2673" i="11"/>
  <c r="T2674" i="11"/>
  <c r="T2675" i="11"/>
  <c r="T2676" i="11"/>
  <c r="T2677" i="11"/>
  <c r="T2678" i="11"/>
  <c r="T2679" i="11"/>
  <c r="T2680" i="11"/>
  <c r="T2681" i="11"/>
  <c r="T2682" i="11"/>
  <c r="T2683" i="11"/>
  <c r="T2684" i="11"/>
  <c r="T2685" i="11"/>
  <c r="T2686" i="11"/>
  <c r="T2687" i="11"/>
  <c r="T2688" i="11"/>
  <c r="T2689" i="11"/>
  <c r="T2690" i="11"/>
  <c r="T2691" i="11"/>
  <c r="T2692" i="11"/>
  <c r="T2693" i="11"/>
  <c r="T2694" i="11"/>
  <c r="T2695" i="11"/>
  <c r="T2696" i="11"/>
  <c r="T2697" i="11"/>
  <c r="T2698" i="11"/>
  <c r="T2699" i="11"/>
  <c r="T2700" i="11"/>
  <c r="T2701" i="11"/>
  <c r="T2702" i="11"/>
  <c r="T2703" i="11"/>
  <c r="T2704" i="11"/>
  <c r="T2705" i="11"/>
  <c r="T2706" i="11"/>
  <c r="T2707" i="11"/>
  <c r="T2708" i="11"/>
  <c r="T2709" i="11"/>
  <c r="T2710" i="11"/>
  <c r="T2711" i="11"/>
  <c r="T2712" i="11"/>
  <c r="T2713" i="11"/>
  <c r="T2714" i="11"/>
  <c r="T2715" i="11"/>
  <c r="T2716" i="11"/>
  <c r="T2717" i="11"/>
  <c r="T2718" i="11"/>
  <c r="T2719" i="11"/>
  <c r="T2720" i="11"/>
  <c r="T2721" i="11"/>
  <c r="T2722" i="11"/>
  <c r="T2723" i="11"/>
  <c r="T2724" i="11"/>
  <c r="T2725" i="11"/>
  <c r="T2726" i="11"/>
  <c r="T2727" i="11"/>
  <c r="T2728" i="11"/>
  <c r="T2729" i="11"/>
  <c r="T2730" i="11"/>
  <c r="T2731" i="11"/>
  <c r="T2732" i="11"/>
  <c r="T2733" i="11"/>
  <c r="T2734" i="11"/>
  <c r="T2735" i="11"/>
  <c r="T2736" i="11"/>
  <c r="T2737" i="11"/>
  <c r="T2738" i="11"/>
  <c r="T2739" i="11"/>
  <c r="T2740" i="11"/>
  <c r="T2741" i="11"/>
  <c r="T2742" i="11"/>
  <c r="T2743" i="11"/>
  <c r="T2744" i="11"/>
  <c r="T2745" i="11"/>
  <c r="T2746" i="11"/>
  <c r="T2747" i="11"/>
  <c r="T2748" i="11"/>
  <c r="T2749" i="11"/>
  <c r="T2750" i="11"/>
  <c r="T2751" i="11"/>
  <c r="T2752" i="11"/>
  <c r="T2753" i="11"/>
  <c r="T2754" i="11"/>
  <c r="T2755" i="11"/>
  <c r="T2756" i="11"/>
  <c r="T2757" i="11"/>
  <c r="T2758" i="11"/>
  <c r="T2759" i="11"/>
  <c r="T2760" i="11"/>
  <c r="T2761" i="11"/>
  <c r="T2762" i="11"/>
  <c r="T2763" i="11"/>
  <c r="T2764" i="11"/>
  <c r="T2765" i="11"/>
  <c r="T2766" i="11"/>
  <c r="T2767" i="11"/>
  <c r="T2768" i="11"/>
  <c r="T2769" i="11"/>
  <c r="T2770" i="11"/>
  <c r="T2771" i="11"/>
  <c r="T2772" i="11"/>
  <c r="T2773" i="11"/>
  <c r="T2774" i="11"/>
  <c r="T2775" i="11"/>
  <c r="T2776" i="11"/>
  <c r="T2777" i="11"/>
  <c r="T2778" i="11"/>
  <c r="T2779" i="11"/>
  <c r="T2780" i="11"/>
  <c r="T2781" i="11"/>
  <c r="T2782" i="11"/>
  <c r="T2783" i="11"/>
  <c r="T2784" i="11"/>
  <c r="T2785" i="11"/>
  <c r="T2786" i="11"/>
  <c r="T2787" i="11"/>
  <c r="T2788" i="11"/>
  <c r="T2789" i="11"/>
  <c r="T2790" i="11"/>
  <c r="T2791" i="11"/>
  <c r="T2792" i="11"/>
  <c r="T2793" i="11"/>
  <c r="T2794" i="11"/>
  <c r="T2795" i="11"/>
  <c r="T2796" i="11"/>
  <c r="T2797" i="11"/>
  <c r="T2798" i="11"/>
  <c r="T2799" i="11"/>
  <c r="T2800" i="11"/>
  <c r="T2801" i="11"/>
  <c r="T2802" i="11"/>
  <c r="T2803" i="11"/>
  <c r="T2804" i="11"/>
  <c r="T2805" i="11"/>
  <c r="T2806" i="11"/>
  <c r="T2807" i="11"/>
  <c r="T2808" i="11"/>
  <c r="T2809" i="11"/>
  <c r="T2810" i="11"/>
  <c r="T2811" i="11"/>
  <c r="T2812" i="11"/>
  <c r="T2813" i="11"/>
  <c r="T2814" i="11"/>
  <c r="T2815" i="11"/>
  <c r="T2816" i="11"/>
  <c r="T2817" i="11"/>
  <c r="T2818" i="11"/>
  <c r="T2819" i="11"/>
  <c r="T2820" i="11"/>
  <c r="T2821" i="11"/>
  <c r="T2822" i="11"/>
  <c r="T2823" i="11"/>
  <c r="T2824" i="11"/>
  <c r="T2825" i="11"/>
  <c r="T2826" i="11"/>
  <c r="T2827" i="11"/>
  <c r="T2828" i="11"/>
  <c r="T2829" i="11"/>
  <c r="T2830" i="11"/>
  <c r="T2831" i="11"/>
  <c r="T2832" i="11"/>
  <c r="T2833" i="11"/>
  <c r="T2834" i="11"/>
  <c r="T2835" i="11"/>
  <c r="T2836" i="11"/>
  <c r="T2837" i="11"/>
  <c r="T2838" i="11"/>
  <c r="T2839" i="11"/>
  <c r="T2840" i="11"/>
  <c r="T2841" i="11"/>
  <c r="T2842" i="11"/>
  <c r="T2843" i="11"/>
  <c r="T2844" i="11"/>
  <c r="T2845" i="11"/>
  <c r="T2846" i="11"/>
  <c r="T2847" i="11"/>
  <c r="T2848" i="11"/>
  <c r="T2849" i="11"/>
  <c r="T2850" i="11"/>
  <c r="T2851" i="11"/>
  <c r="T2852" i="11"/>
  <c r="T2853" i="11"/>
  <c r="T2854" i="11"/>
  <c r="T2855" i="11"/>
  <c r="T2856" i="11"/>
  <c r="T2857" i="11"/>
  <c r="T2858" i="11"/>
  <c r="T2859" i="11"/>
  <c r="T2860" i="11"/>
  <c r="T2861" i="11"/>
  <c r="T2862" i="11"/>
  <c r="T2863" i="11"/>
  <c r="T2864" i="11"/>
  <c r="T2865" i="11"/>
  <c r="T2866" i="11"/>
  <c r="T2867" i="11"/>
  <c r="T2868" i="11"/>
  <c r="T2869" i="11"/>
  <c r="T2870" i="11"/>
  <c r="T2871" i="11"/>
  <c r="T2872" i="11"/>
  <c r="T2873" i="11"/>
  <c r="T2874" i="11"/>
  <c r="T2875" i="11"/>
  <c r="T2876" i="11"/>
  <c r="T2877" i="11"/>
  <c r="T2878" i="11"/>
  <c r="T2879" i="11"/>
  <c r="T2880" i="11"/>
  <c r="T2881" i="11"/>
  <c r="T2882" i="11"/>
  <c r="T2883" i="11"/>
  <c r="T2884" i="11"/>
  <c r="T2885" i="11"/>
  <c r="T2886" i="11"/>
  <c r="T2887" i="11"/>
  <c r="T2888" i="11"/>
  <c r="T2889" i="11"/>
  <c r="T2890" i="11"/>
  <c r="T2891" i="11"/>
  <c r="T2892" i="11"/>
  <c r="T2893" i="11"/>
  <c r="T2894" i="11"/>
  <c r="T2895" i="11"/>
  <c r="T2896" i="11"/>
  <c r="T2897" i="11"/>
  <c r="T2898" i="11"/>
  <c r="T2899" i="11"/>
  <c r="T2900" i="11"/>
  <c r="T2901" i="11"/>
  <c r="T2902" i="11"/>
  <c r="T2903" i="11"/>
  <c r="T2904" i="11"/>
  <c r="T2905" i="11"/>
  <c r="T2906" i="11"/>
  <c r="T2907" i="11"/>
  <c r="T2908" i="11"/>
  <c r="T2909" i="11"/>
  <c r="T2910" i="11"/>
  <c r="T2911" i="11"/>
  <c r="T2912" i="11"/>
  <c r="T2913" i="11"/>
  <c r="T2914" i="11"/>
  <c r="T2915" i="11"/>
  <c r="T2916" i="11"/>
  <c r="T2917" i="11"/>
  <c r="T2918" i="11"/>
  <c r="T2919" i="11"/>
  <c r="T2920" i="11"/>
  <c r="T2921" i="11"/>
  <c r="T2922" i="11"/>
  <c r="T2923" i="11"/>
  <c r="T2924" i="11"/>
  <c r="T2925" i="11"/>
  <c r="T2926" i="11"/>
  <c r="T2927" i="11"/>
  <c r="T2928" i="11"/>
  <c r="T2929" i="11"/>
  <c r="T2930" i="11"/>
  <c r="T2931" i="11"/>
  <c r="T2932" i="11"/>
  <c r="T2933" i="11"/>
  <c r="T2934" i="11"/>
  <c r="T2935" i="11"/>
  <c r="T2936" i="11"/>
  <c r="T2937" i="11"/>
  <c r="T2938" i="11"/>
  <c r="T2939" i="11"/>
  <c r="T2940" i="11"/>
  <c r="T2941" i="11"/>
  <c r="T2942" i="11"/>
  <c r="T2943" i="11"/>
  <c r="T2944" i="11"/>
  <c r="T2945" i="11"/>
  <c r="T2946" i="11"/>
  <c r="T2947" i="11"/>
  <c r="T2948" i="11"/>
  <c r="T2949" i="11"/>
  <c r="T2950" i="11"/>
  <c r="T2951" i="11"/>
  <c r="T2952" i="11"/>
  <c r="T2953" i="11"/>
  <c r="T2954" i="11"/>
  <c r="T2955" i="11"/>
  <c r="T2956" i="11"/>
  <c r="T2957" i="11"/>
  <c r="T2958" i="11"/>
  <c r="T2959" i="11"/>
  <c r="T2960" i="11"/>
  <c r="T2961" i="11"/>
  <c r="T2962" i="11"/>
  <c r="T2963" i="11"/>
  <c r="T2964" i="11"/>
  <c r="T2965" i="11"/>
  <c r="T2966" i="11"/>
  <c r="T2967" i="11"/>
  <c r="T2968" i="11"/>
  <c r="T2969" i="11"/>
  <c r="T2970" i="11"/>
  <c r="T2971" i="11"/>
  <c r="T2972" i="11"/>
  <c r="T2973" i="11"/>
  <c r="T2974" i="11"/>
  <c r="T2975" i="11"/>
  <c r="T2976" i="11"/>
  <c r="T2977" i="11"/>
  <c r="T2978" i="11"/>
  <c r="T2979" i="11"/>
  <c r="T2980" i="11"/>
  <c r="T2981" i="11"/>
  <c r="T2982" i="11"/>
  <c r="T2983" i="11"/>
  <c r="T2984" i="11"/>
  <c r="T2985" i="11"/>
  <c r="T2986" i="11"/>
  <c r="T2987" i="11"/>
  <c r="T2988" i="11"/>
  <c r="T2989" i="11"/>
  <c r="T2990" i="11"/>
  <c r="T2991" i="11"/>
  <c r="T2992" i="11"/>
  <c r="T2993" i="11"/>
  <c r="T2994" i="11"/>
  <c r="T2995" i="11"/>
  <c r="T2996" i="11"/>
  <c r="T2997" i="11"/>
  <c r="S2" i="11"/>
  <c r="S3" i="11"/>
  <c r="S4" i="11"/>
  <c r="S5" i="1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7" i="11"/>
  <c r="S138"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S225" i="11"/>
  <c r="S226" i="11"/>
  <c r="S227" i="11"/>
  <c r="S228" i="11"/>
  <c r="S229" i="11"/>
  <c r="S230" i="11"/>
  <c r="S231" i="11"/>
  <c r="S232" i="11"/>
  <c r="S233" i="11"/>
  <c r="S234" i="11"/>
  <c r="S235" i="11"/>
  <c r="S236" i="11"/>
  <c r="S237" i="11"/>
  <c r="S238" i="11"/>
  <c r="S239" i="11"/>
  <c r="S240" i="11"/>
  <c r="S241" i="11"/>
  <c r="S242" i="11"/>
  <c r="S243" i="11"/>
  <c r="S244" i="11"/>
  <c r="S245" i="11"/>
  <c r="S246" i="11"/>
  <c r="S247" i="11"/>
  <c r="S248" i="11"/>
  <c r="S249" i="11"/>
  <c r="S250" i="11"/>
  <c r="S251" i="11"/>
  <c r="S252" i="11"/>
  <c r="S253" i="11"/>
  <c r="S254" i="11"/>
  <c r="S255" i="11"/>
  <c r="S256" i="11"/>
  <c r="S257" i="11"/>
  <c r="S258" i="11"/>
  <c r="S259" i="11"/>
  <c r="S260" i="11"/>
  <c r="S261" i="11"/>
  <c r="S262" i="11"/>
  <c r="S263" i="11"/>
  <c r="S264" i="11"/>
  <c r="S265" i="11"/>
  <c r="S266" i="11"/>
  <c r="S267" i="11"/>
  <c r="S268" i="11"/>
  <c r="S269" i="11"/>
  <c r="S270" i="11"/>
  <c r="S271" i="11"/>
  <c r="S272" i="11"/>
  <c r="S273" i="11"/>
  <c r="S274" i="11"/>
  <c r="S275" i="11"/>
  <c r="S276" i="11"/>
  <c r="S277" i="11"/>
  <c r="S278" i="11"/>
  <c r="S279" i="11"/>
  <c r="S280" i="11"/>
  <c r="S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332" i="11"/>
  <c r="S333" i="11"/>
  <c r="S334" i="11"/>
  <c r="S335" i="11"/>
  <c r="S336" i="11"/>
  <c r="S337" i="11"/>
  <c r="S338" i="11"/>
  <c r="S339" i="11"/>
  <c r="S340" i="11"/>
  <c r="S341" i="11"/>
  <c r="S342" i="11"/>
  <c r="S343" i="11"/>
  <c r="S344" i="11"/>
  <c r="S345" i="11"/>
  <c r="S346" i="11"/>
  <c r="S347" i="11"/>
  <c r="S348" i="11"/>
  <c r="S349" i="11"/>
  <c r="S350" i="11"/>
  <c r="S351" i="11"/>
  <c r="S352" i="11"/>
  <c r="S353" i="11"/>
  <c r="S354" i="11"/>
  <c r="S355" i="11"/>
  <c r="S356" i="11"/>
  <c r="S357" i="11"/>
  <c r="S358" i="11"/>
  <c r="S359" i="11"/>
  <c r="S360" i="11"/>
  <c r="S361" i="11"/>
  <c r="S362" i="11"/>
  <c r="S363" i="11"/>
  <c r="S364" i="11"/>
  <c r="S365" i="11"/>
  <c r="S366" i="11"/>
  <c r="S367" i="11"/>
  <c r="S368" i="11"/>
  <c r="S369" i="11"/>
  <c r="S370" i="11"/>
  <c r="S371" i="11"/>
  <c r="S372" i="11"/>
  <c r="S373" i="11"/>
  <c r="S374" i="11"/>
  <c r="S375" i="11"/>
  <c r="S376" i="11"/>
  <c r="S377" i="11"/>
  <c r="S378" i="11"/>
  <c r="S379" i="11"/>
  <c r="S380" i="11"/>
  <c r="S381" i="11"/>
  <c r="S382" i="11"/>
  <c r="S383" i="11"/>
  <c r="S384" i="11"/>
  <c r="S385" i="11"/>
  <c r="S386" i="11"/>
  <c r="S387" i="11"/>
  <c r="S388" i="11"/>
  <c r="S389" i="11"/>
  <c r="S390" i="11"/>
  <c r="S391" i="11"/>
  <c r="S392" i="11"/>
  <c r="S393" i="11"/>
  <c r="S394" i="11"/>
  <c r="S395" i="11"/>
  <c r="S396" i="11"/>
  <c r="S397" i="11"/>
  <c r="S398" i="11"/>
  <c r="S399" i="11"/>
  <c r="S400" i="11"/>
  <c r="S401" i="11"/>
  <c r="S402" i="11"/>
  <c r="S403" i="11"/>
  <c r="S404" i="11"/>
  <c r="S405" i="11"/>
  <c r="S406" i="11"/>
  <c r="S407" i="11"/>
  <c r="S408" i="11"/>
  <c r="S409" i="11"/>
  <c r="S410" i="11"/>
  <c r="S411" i="11"/>
  <c r="S412" i="11"/>
  <c r="S413" i="11"/>
  <c r="S414" i="11"/>
  <c r="S415" i="11"/>
  <c r="S416" i="11"/>
  <c r="S417" i="11"/>
  <c r="S418" i="11"/>
  <c r="S419" i="11"/>
  <c r="S420" i="11"/>
  <c r="S421" i="11"/>
  <c r="S422" i="11"/>
  <c r="S423" i="11"/>
  <c r="S424" i="11"/>
  <c r="S425" i="11"/>
  <c r="S426" i="11"/>
  <c r="S427" i="11"/>
  <c r="S428" i="11"/>
  <c r="S429" i="11"/>
  <c r="S430" i="11"/>
  <c r="S431" i="11"/>
  <c r="S432" i="11"/>
  <c r="S433" i="11"/>
  <c r="S434" i="11"/>
  <c r="S435" i="11"/>
  <c r="S436" i="11"/>
  <c r="S437" i="11"/>
  <c r="S438" i="11"/>
  <c r="S439" i="11"/>
  <c r="S440" i="11"/>
  <c r="S441" i="11"/>
  <c r="S442" i="11"/>
  <c r="S443" i="11"/>
  <c r="S444" i="11"/>
  <c r="S445" i="11"/>
  <c r="S446" i="11"/>
  <c r="S447" i="11"/>
  <c r="S448" i="11"/>
  <c r="S449" i="11"/>
  <c r="S450" i="11"/>
  <c r="S451" i="11"/>
  <c r="S452" i="11"/>
  <c r="S453" i="11"/>
  <c r="S454" i="11"/>
  <c r="S455" i="11"/>
  <c r="S456" i="11"/>
  <c r="S457" i="11"/>
  <c r="S458" i="11"/>
  <c r="S459" i="11"/>
  <c r="S460" i="11"/>
  <c r="S461" i="11"/>
  <c r="S462" i="11"/>
  <c r="S463" i="11"/>
  <c r="S464" i="11"/>
  <c r="S465" i="11"/>
  <c r="S466" i="11"/>
  <c r="S467" i="11"/>
  <c r="S468" i="11"/>
  <c r="S469" i="11"/>
  <c r="S470" i="11"/>
  <c r="S471" i="11"/>
  <c r="S472" i="11"/>
  <c r="S473" i="11"/>
  <c r="S474" i="11"/>
  <c r="S475" i="11"/>
  <c r="S476" i="11"/>
  <c r="S477" i="11"/>
  <c r="S478" i="11"/>
  <c r="S479" i="11"/>
  <c r="S480" i="11"/>
  <c r="S481" i="11"/>
  <c r="S482" i="11"/>
  <c r="S483" i="11"/>
  <c r="S484" i="11"/>
  <c r="S485" i="11"/>
  <c r="S486" i="11"/>
  <c r="S487" i="11"/>
  <c r="S488" i="11"/>
  <c r="S489" i="11"/>
  <c r="S490" i="11"/>
  <c r="S491" i="11"/>
  <c r="S492" i="11"/>
  <c r="S493" i="11"/>
  <c r="S494" i="11"/>
  <c r="S495" i="11"/>
  <c r="S496" i="11"/>
  <c r="S497" i="11"/>
  <c r="S498" i="11"/>
  <c r="S499" i="11"/>
  <c r="S500" i="11"/>
  <c r="S501" i="11"/>
  <c r="S502" i="11"/>
  <c r="S503" i="11"/>
  <c r="S504" i="11"/>
  <c r="S505" i="11"/>
  <c r="S506" i="11"/>
  <c r="S507" i="11"/>
  <c r="S508" i="11"/>
  <c r="S509" i="11"/>
  <c r="S510" i="11"/>
  <c r="S511" i="11"/>
  <c r="S512" i="11"/>
  <c r="S513" i="11"/>
  <c r="S514" i="11"/>
  <c r="S515" i="11"/>
  <c r="S516" i="11"/>
  <c r="S517" i="11"/>
  <c r="S518" i="11"/>
  <c r="S519" i="11"/>
  <c r="S520" i="11"/>
  <c r="S521" i="11"/>
  <c r="S522" i="11"/>
  <c r="S523" i="11"/>
  <c r="S524" i="11"/>
  <c r="S525" i="11"/>
  <c r="S526" i="11"/>
  <c r="S527" i="11"/>
  <c r="S528" i="11"/>
  <c r="S529" i="11"/>
  <c r="S530" i="11"/>
  <c r="S531" i="11"/>
  <c r="S532" i="11"/>
  <c r="S533" i="11"/>
  <c r="S534" i="11"/>
  <c r="S535" i="11"/>
  <c r="S536" i="11"/>
  <c r="S537" i="11"/>
  <c r="S538" i="11"/>
  <c r="S539" i="11"/>
  <c r="S540" i="11"/>
  <c r="S541" i="11"/>
  <c r="S542" i="11"/>
  <c r="S543" i="11"/>
  <c r="S544" i="11"/>
  <c r="S545" i="11"/>
  <c r="S546" i="11"/>
  <c r="S547" i="11"/>
  <c r="S548" i="11"/>
  <c r="S549" i="11"/>
  <c r="S550" i="11"/>
  <c r="S551" i="11"/>
  <c r="S552" i="11"/>
  <c r="S553" i="11"/>
  <c r="S554" i="11"/>
  <c r="S555" i="11"/>
  <c r="S556" i="11"/>
  <c r="S557" i="11"/>
  <c r="S558" i="11"/>
  <c r="S559" i="11"/>
  <c r="S560" i="11"/>
  <c r="S561" i="11"/>
  <c r="S562" i="11"/>
  <c r="S563" i="11"/>
  <c r="S564" i="11"/>
  <c r="S565" i="11"/>
  <c r="S566" i="11"/>
  <c r="S567" i="11"/>
  <c r="S568" i="11"/>
  <c r="S569" i="11"/>
  <c r="S570" i="11"/>
  <c r="S571" i="11"/>
  <c r="S572" i="11"/>
  <c r="S573" i="11"/>
  <c r="S574" i="11"/>
  <c r="S575" i="11"/>
  <c r="S576" i="11"/>
  <c r="S577" i="11"/>
  <c r="S578" i="11"/>
  <c r="S579" i="11"/>
  <c r="S580" i="11"/>
  <c r="S581" i="11"/>
  <c r="S582" i="11"/>
  <c r="S583" i="11"/>
  <c r="S584" i="11"/>
  <c r="S585" i="11"/>
  <c r="S586" i="11"/>
  <c r="S587" i="11"/>
  <c r="S588" i="11"/>
  <c r="S589" i="11"/>
  <c r="S590" i="11"/>
  <c r="S591" i="11"/>
  <c r="S592" i="11"/>
  <c r="S593" i="11"/>
  <c r="S594" i="11"/>
  <c r="S595" i="11"/>
  <c r="S596" i="11"/>
  <c r="S597" i="11"/>
  <c r="S598" i="11"/>
  <c r="S599" i="11"/>
  <c r="S600" i="11"/>
  <c r="S601" i="11"/>
  <c r="S602" i="11"/>
  <c r="S603" i="11"/>
  <c r="S604" i="11"/>
  <c r="S605" i="11"/>
  <c r="S606" i="11"/>
  <c r="S607" i="11"/>
  <c r="S608" i="11"/>
  <c r="S609" i="11"/>
  <c r="S610" i="11"/>
  <c r="S611" i="11"/>
  <c r="S612" i="11"/>
  <c r="S613" i="11"/>
  <c r="S614" i="11"/>
  <c r="S615" i="11"/>
  <c r="S616" i="11"/>
  <c r="S617" i="11"/>
  <c r="S618" i="11"/>
  <c r="S619" i="11"/>
  <c r="S620" i="11"/>
  <c r="S621" i="11"/>
  <c r="S622" i="11"/>
  <c r="S623" i="11"/>
  <c r="S624" i="11"/>
  <c r="S625" i="11"/>
  <c r="S626" i="11"/>
  <c r="S627" i="11"/>
  <c r="S628" i="11"/>
  <c r="S629" i="11"/>
  <c r="S630" i="11"/>
  <c r="S631" i="11"/>
  <c r="S632" i="11"/>
  <c r="S633" i="11"/>
  <c r="S634" i="11"/>
  <c r="S635" i="11"/>
  <c r="S636" i="11"/>
  <c r="S637" i="11"/>
  <c r="S638" i="11"/>
  <c r="S639" i="11"/>
  <c r="S640" i="11"/>
  <c r="S641" i="11"/>
  <c r="S642" i="11"/>
  <c r="S643" i="11"/>
  <c r="S644" i="11"/>
  <c r="S645" i="11"/>
  <c r="S646" i="11"/>
  <c r="S647" i="11"/>
  <c r="S648" i="11"/>
  <c r="S649" i="11"/>
  <c r="S650" i="11"/>
  <c r="S651" i="11"/>
  <c r="S652" i="11"/>
  <c r="S653" i="11"/>
  <c r="S654" i="11"/>
  <c r="S655" i="11"/>
  <c r="S656" i="11"/>
  <c r="S657" i="11"/>
  <c r="S658" i="11"/>
  <c r="S659" i="11"/>
  <c r="S660" i="11"/>
  <c r="S661" i="11"/>
  <c r="S662" i="11"/>
  <c r="S663" i="11"/>
  <c r="S664" i="11"/>
  <c r="S665" i="11"/>
  <c r="S666" i="11"/>
  <c r="S667" i="11"/>
  <c r="S668" i="11"/>
  <c r="S669" i="11"/>
  <c r="S670" i="11"/>
  <c r="S671" i="11"/>
  <c r="S672" i="11"/>
  <c r="S673" i="11"/>
  <c r="S674" i="11"/>
  <c r="S675" i="11"/>
  <c r="S676" i="11"/>
  <c r="S677" i="11"/>
  <c r="S678" i="11"/>
  <c r="S679" i="11"/>
  <c r="S680" i="11"/>
  <c r="S681" i="11"/>
  <c r="S682" i="11"/>
  <c r="S683" i="11"/>
  <c r="S684" i="11"/>
  <c r="S685" i="11"/>
  <c r="S686" i="11"/>
  <c r="S687" i="11"/>
  <c r="S688" i="11"/>
  <c r="S689" i="11"/>
  <c r="S690" i="11"/>
  <c r="S691" i="11"/>
  <c r="S692" i="11"/>
  <c r="S693" i="11"/>
  <c r="S694" i="11"/>
  <c r="S695" i="11"/>
  <c r="S696" i="11"/>
  <c r="S697" i="11"/>
  <c r="S698" i="11"/>
  <c r="S699" i="11"/>
  <c r="S700" i="11"/>
  <c r="S701" i="11"/>
  <c r="S702" i="11"/>
  <c r="S703" i="11"/>
  <c r="S704" i="11"/>
  <c r="S705" i="11"/>
  <c r="S706" i="11"/>
  <c r="S707" i="11"/>
  <c r="S708" i="11"/>
  <c r="S709" i="11"/>
  <c r="S710" i="11"/>
  <c r="S711" i="11"/>
  <c r="S712" i="11"/>
  <c r="S713" i="11"/>
  <c r="S714" i="11"/>
  <c r="S715" i="11"/>
  <c r="S716" i="11"/>
  <c r="S717" i="11"/>
  <c r="S718" i="11"/>
  <c r="S719" i="11"/>
  <c r="S720" i="11"/>
  <c r="S721" i="11"/>
  <c r="S722" i="11"/>
  <c r="S723" i="11"/>
  <c r="S724" i="11"/>
  <c r="S725" i="11"/>
  <c r="S726" i="11"/>
  <c r="S727" i="11"/>
  <c r="S728" i="11"/>
  <c r="S729" i="11"/>
  <c r="S730" i="11"/>
  <c r="S731" i="11"/>
  <c r="S732" i="11"/>
  <c r="S733" i="11"/>
  <c r="S734" i="11"/>
  <c r="S735" i="11"/>
  <c r="S736" i="11"/>
  <c r="S737" i="11"/>
  <c r="S738" i="11"/>
  <c r="S739" i="11"/>
  <c r="S740" i="11"/>
  <c r="S741" i="11"/>
  <c r="S742" i="11"/>
  <c r="S743" i="11"/>
  <c r="S744" i="11"/>
  <c r="S745" i="11"/>
  <c r="S746" i="11"/>
  <c r="S747" i="11"/>
  <c r="S748" i="11"/>
  <c r="S749" i="11"/>
  <c r="S750" i="11"/>
  <c r="S751" i="11"/>
  <c r="S752" i="11"/>
  <c r="S753" i="11"/>
  <c r="S754" i="11"/>
  <c r="S755" i="11"/>
  <c r="S756" i="11"/>
  <c r="S757" i="11"/>
  <c r="S758" i="11"/>
  <c r="S759" i="11"/>
  <c r="S760" i="11"/>
  <c r="S761" i="11"/>
  <c r="S762" i="11"/>
  <c r="S763" i="11"/>
  <c r="S764" i="11"/>
  <c r="S765" i="11"/>
  <c r="S766" i="11"/>
  <c r="S767" i="11"/>
  <c r="S768" i="11"/>
  <c r="S769" i="11"/>
  <c r="S770" i="11"/>
  <c r="S771" i="11"/>
  <c r="S772" i="11"/>
  <c r="S773" i="11"/>
  <c r="S774" i="11"/>
  <c r="S775" i="11"/>
  <c r="S776" i="11"/>
  <c r="S777" i="11"/>
  <c r="S778" i="11"/>
  <c r="S779" i="11"/>
  <c r="S780" i="11"/>
  <c r="S781" i="11"/>
  <c r="S782" i="11"/>
  <c r="S783" i="11"/>
  <c r="S784" i="11"/>
  <c r="S785" i="11"/>
  <c r="S786" i="11"/>
  <c r="S787" i="11"/>
  <c r="S788" i="11"/>
  <c r="S789" i="11"/>
  <c r="S790" i="11"/>
  <c r="S791" i="11"/>
  <c r="S792" i="11"/>
  <c r="S793" i="11"/>
  <c r="S794" i="11"/>
  <c r="S795" i="11"/>
  <c r="S796" i="11"/>
  <c r="S797" i="11"/>
  <c r="S798" i="11"/>
  <c r="S799" i="11"/>
  <c r="S800" i="11"/>
  <c r="S801" i="11"/>
  <c r="S802" i="11"/>
  <c r="S803" i="11"/>
  <c r="S804" i="11"/>
  <c r="S805" i="11"/>
  <c r="S806" i="11"/>
  <c r="S807" i="11"/>
  <c r="S808" i="11"/>
  <c r="S809" i="11"/>
  <c r="S810" i="11"/>
  <c r="S811" i="11"/>
  <c r="S812" i="11"/>
  <c r="S813" i="11"/>
  <c r="S814" i="11"/>
  <c r="S815" i="11"/>
  <c r="S816" i="11"/>
  <c r="S817" i="1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944" i="11"/>
  <c r="S945" i="11"/>
  <c r="S946" i="11"/>
  <c r="S947" i="11"/>
  <c r="S948" i="11"/>
  <c r="S949" i="11"/>
  <c r="S950" i="11"/>
  <c r="S951" i="11"/>
  <c r="S952" i="11"/>
  <c r="S953" i="11"/>
  <c r="S954" i="11"/>
  <c r="S955" i="11"/>
  <c r="S956" i="11"/>
  <c r="S957" i="11"/>
  <c r="S958" i="11"/>
  <c r="S959" i="11"/>
  <c r="S960" i="11"/>
  <c r="S961" i="11"/>
  <c r="S962" i="11"/>
  <c r="S963" i="11"/>
  <c r="S964" i="11"/>
  <c r="S965" i="11"/>
  <c r="S966" i="11"/>
  <c r="S967" i="11"/>
  <c r="S968" i="11"/>
  <c r="S969" i="11"/>
  <c r="S970" i="11"/>
  <c r="S971" i="11"/>
  <c r="S972" i="11"/>
  <c r="S973" i="11"/>
  <c r="S974" i="11"/>
  <c r="S975" i="11"/>
  <c r="S976" i="11"/>
  <c r="S977" i="11"/>
  <c r="S978" i="11"/>
  <c r="S979" i="11"/>
  <c r="S980" i="11"/>
  <c r="S981" i="11"/>
  <c r="S982" i="11"/>
  <c r="S983" i="11"/>
  <c r="S984" i="11"/>
  <c r="S985" i="11"/>
  <c r="S986" i="11"/>
  <c r="S987" i="11"/>
  <c r="S988" i="11"/>
  <c r="S989" i="11"/>
  <c r="S990" i="11"/>
  <c r="S991" i="11"/>
  <c r="S992" i="11"/>
  <c r="S993" i="11"/>
  <c r="S994" i="11"/>
  <c r="S995" i="11"/>
  <c r="S996" i="11"/>
  <c r="S997" i="11"/>
  <c r="S998" i="11"/>
  <c r="S999" i="11"/>
  <c r="S1000" i="11"/>
  <c r="S1001" i="11"/>
  <c r="S1002" i="11"/>
  <c r="S1003" i="11"/>
  <c r="S1004" i="11"/>
  <c r="S1005" i="11"/>
  <c r="S1006" i="11"/>
  <c r="S1007" i="11"/>
  <c r="S1008" i="11"/>
  <c r="S1009" i="11"/>
  <c r="S1010" i="11"/>
  <c r="S1011" i="11"/>
  <c r="S1012" i="11"/>
  <c r="S1013" i="11"/>
  <c r="S1014" i="11"/>
  <c r="S1015" i="11"/>
  <c r="S1016" i="11"/>
  <c r="S1017" i="11"/>
  <c r="S1018" i="11"/>
  <c r="S1019" i="11"/>
  <c r="S1020" i="11"/>
  <c r="S1021" i="11"/>
  <c r="S1022" i="11"/>
  <c r="S1023" i="11"/>
  <c r="S1024" i="11"/>
  <c r="S1025" i="11"/>
  <c r="S1026" i="11"/>
  <c r="S1027" i="11"/>
  <c r="S1028" i="11"/>
  <c r="S1029" i="11"/>
  <c r="S1030" i="11"/>
  <c r="S1031" i="11"/>
  <c r="S1032" i="11"/>
  <c r="S1033" i="11"/>
  <c r="S1034" i="11"/>
  <c r="S1035" i="11"/>
  <c r="S1036" i="11"/>
  <c r="S1037" i="11"/>
  <c r="S1038" i="11"/>
  <c r="S1039" i="11"/>
  <c r="S1040" i="11"/>
  <c r="S1041" i="11"/>
  <c r="S1042" i="11"/>
  <c r="S1043" i="11"/>
  <c r="S1044" i="11"/>
  <c r="S1045" i="11"/>
  <c r="S1046" i="11"/>
  <c r="S1047" i="11"/>
  <c r="S1048" i="11"/>
  <c r="S1049" i="11"/>
  <c r="S1050" i="11"/>
  <c r="S1051" i="11"/>
  <c r="S1052" i="11"/>
  <c r="S1053" i="11"/>
  <c r="S1054" i="11"/>
  <c r="S1055" i="11"/>
  <c r="S1056" i="11"/>
  <c r="S1057" i="11"/>
  <c r="S1058" i="11"/>
  <c r="S1059" i="11"/>
  <c r="S1060" i="11"/>
  <c r="S1061" i="11"/>
  <c r="S1062" i="11"/>
  <c r="S1063" i="11"/>
  <c r="S1064" i="11"/>
  <c r="S1065" i="11"/>
  <c r="S1066" i="11"/>
  <c r="S1067" i="11"/>
  <c r="S1068" i="11"/>
  <c r="S1069" i="11"/>
  <c r="S1070" i="11"/>
  <c r="S1071" i="11"/>
  <c r="S1072" i="11"/>
  <c r="S1073" i="11"/>
  <c r="S1074" i="11"/>
  <c r="S1075" i="11"/>
  <c r="S1076" i="11"/>
  <c r="S1077" i="11"/>
  <c r="S1078" i="11"/>
  <c r="S1079" i="11"/>
  <c r="S1080" i="11"/>
  <c r="S1081" i="11"/>
  <c r="S1082" i="11"/>
  <c r="S1083" i="11"/>
  <c r="S1084" i="11"/>
  <c r="S1085" i="11"/>
  <c r="S1086" i="11"/>
  <c r="S1087" i="11"/>
  <c r="S1088" i="11"/>
  <c r="S1089" i="11"/>
  <c r="S1090" i="11"/>
  <c r="S1091" i="11"/>
  <c r="S1092" i="11"/>
  <c r="S1093" i="11"/>
  <c r="S1094" i="11"/>
  <c r="S1095" i="11"/>
  <c r="S1096" i="11"/>
  <c r="S1097" i="11"/>
  <c r="S1098" i="11"/>
  <c r="S1099" i="11"/>
  <c r="S1100" i="11"/>
  <c r="S1101" i="11"/>
  <c r="S1102" i="11"/>
  <c r="S1103" i="11"/>
  <c r="S1104" i="11"/>
  <c r="S1105" i="11"/>
  <c r="S1106" i="11"/>
  <c r="S1107" i="11"/>
  <c r="S1108" i="11"/>
  <c r="S1109" i="11"/>
  <c r="S1110" i="11"/>
  <c r="S1111" i="11"/>
  <c r="S1112" i="11"/>
  <c r="S1113" i="11"/>
  <c r="S1114" i="11"/>
  <c r="S1115" i="11"/>
  <c r="S1116" i="11"/>
  <c r="S1117" i="11"/>
  <c r="S1118" i="11"/>
  <c r="S1119" i="11"/>
  <c r="S1120" i="11"/>
  <c r="S1121" i="11"/>
  <c r="S1122" i="11"/>
  <c r="S1123" i="11"/>
  <c r="S1124" i="11"/>
  <c r="S1125" i="11"/>
  <c r="S1126" i="11"/>
  <c r="S1127" i="11"/>
  <c r="S1128" i="11"/>
  <c r="S1129" i="11"/>
  <c r="S1130" i="11"/>
  <c r="S1131" i="11"/>
  <c r="S1132" i="11"/>
  <c r="S1133" i="11"/>
  <c r="S1134" i="11"/>
  <c r="S1135" i="11"/>
  <c r="S1136" i="11"/>
  <c r="S1137" i="11"/>
  <c r="S1138" i="11"/>
  <c r="S1139" i="11"/>
  <c r="S1140" i="11"/>
  <c r="S1141" i="11"/>
  <c r="S1142" i="11"/>
  <c r="S1143" i="11"/>
  <c r="S1144" i="11"/>
  <c r="S1145" i="11"/>
  <c r="S1146" i="11"/>
  <c r="S1147" i="11"/>
  <c r="S1148" i="11"/>
  <c r="S1149" i="11"/>
  <c r="S1150" i="11"/>
  <c r="S1151" i="11"/>
  <c r="S1152" i="11"/>
  <c r="S1153" i="11"/>
  <c r="S1154" i="11"/>
  <c r="S1155" i="11"/>
  <c r="S1156" i="11"/>
  <c r="S1157" i="11"/>
  <c r="S1158" i="11"/>
  <c r="S1159" i="11"/>
  <c r="S1160" i="11"/>
  <c r="S1161" i="11"/>
  <c r="S1162" i="11"/>
  <c r="S1163" i="11"/>
  <c r="S1164" i="11"/>
  <c r="S1165" i="11"/>
  <c r="S1166" i="11"/>
  <c r="S1167" i="11"/>
  <c r="S1168" i="11"/>
  <c r="S1169" i="11"/>
  <c r="S1170" i="11"/>
  <c r="S1171" i="11"/>
  <c r="S1172" i="11"/>
  <c r="S1173" i="11"/>
  <c r="S1174" i="11"/>
  <c r="S1175" i="11"/>
  <c r="S1176" i="11"/>
  <c r="S1177" i="11"/>
  <c r="S1178" i="11"/>
  <c r="S1179" i="11"/>
  <c r="S1180" i="11"/>
  <c r="S1181" i="11"/>
  <c r="S1182" i="11"/>
  <c r="S1183" i="11"/>
  <c r="S1184" i="11"/>
  <c r="S1185" i="11"/>
  <c r="S1186" i="11"/>
  <c r="S1187" i="11"/>
  <c r="S1188" i="11"/>
  <c r="S1189" i="11"/>
  <c r="S1190" i="11"/>
  <c r="S1191" i="11"/>
  <c r="S1192" i="11"/>
  <c r="S1193" i="11"/>
  <c r="S1194" i="11"/>
  <c r="S1195" i="11"/>
  <c r="S1196" i="11"/>
  <c r="S1197" i="11"/>
  <c r="S1198" i="11"/>
  <c r="S1199" i="11"/>
  <c r="S1200" i="11"/>
  <c r="S1201" i="11"/>
  <c r="S1202" i="11"/>
  <c r="S1203" i="11"/>
  <c r="S1204" i="11"/>
  <c r="S1205" i="11"/>
  <c r="S1206" i="11"/>
  <c r="S1207" i="11"/>
  <c r="S1208" i="11"/>
  <c r="S1209" i="11"/>
  <c r="S1210" i="11"/>
  <c r="S1211" i="11"/>
  <c r="S1212" i="11"/>
  <c r="S1213" i="11"/>
  <c r="S1214" i="11"/>
  <c r="S1215" i="11"/>
  <c r="S1216" i="11"/>
  <c r="S1217" i="11"/>
  <c r="S1218" i="11"/>
  <c r="S1219" i="11"/>
  <c r="S1220" i="11"/>
  <c r="S1221" i="11"/>
  <c r="S1222" i="11"/>
  <c r="S1223" i="11"/>
  <c r="S1224" i="11"/>
  <c r="S1225" i="11"/>
  <c r="S1226" i="11"/>
  <c r="S1227" i="11"/>
  <c r="S1228" i="11"/>
  <c r="S1229" i="11"/>
  <c r="S1230" i="11"/>
  <c r="S1231" i="11"/>
  <c r="S1232" i="11"/>
  <c r="S1233" i="11"/>
  <c r="S1234" i="11"/>
  <c r="S1235" i="11"/>
  <c r="S1236" i="11"/>
  <c r="S1237" i="11"/>
  <c r="S1238" i="11"/>
  <c r="S1239" i="11"/>
  <c r="S1240" i="11"/>
  <c r="S1241" i="11"/>
  <c r="S1242" i="11"/>
  <c r="S1243" i="11"/>
  <c r="S1244" i="11"/>
  <c r="S1245" i="11"/>
  <c r="S1246" i="11"/>
  <c r="S1247" i="11"/>
  <c r="S1248" i="11"/>
  <c r="S1249" i="11"/>
  <c r="S1250" i="11"/>
  <c r="S1251" i="11"/>
  <c r="S1252" i="11"/>
  <c r="S1253" i="11"/>
  <c r="S1254" i="11"/>
  <c r="S1255" i="11"/>
  <c r="S1256" i="11"/>
  <c r="S1257" i="11"/>
  <c r="S1258" i="11"/>
  <c r="S1259" i="11"/>
  <c r="S1260" i="11"/>
  <c r="S1261" i="11"/>
  <c r="S1262" i="11"/>
  <c r="S1263" i="11"/>
  <c r="S1264" i="11"/>
  <c r="S1265" i="11"/>
  <c r="S1266" i="11"/>
  <c r="S1267" i="11"/>
  <c r="S1268" i="11"/>
  <c r="S1269" i="11"/>
  <c r="S1270" i="11"/>
  <c r="S1271" i="11"/>
  <c r="S1272" i="11"/>
  <c r="S1273" i="11"/>
  <c r="S1274" i="11"/>
  <c r="S1275" i="11"/>
  <c r="S1276" i="11"/>
  <c r="S1277" i="11"/>
  <c r="S1278" i="11"/>
  <c r="S1279" i="11"/>
  <c r="S1280" i="11"/>
  <c r="S1281" i="11"/>
  <c r="S1282" i="11"/>
  <c r="S1283" i="11"/>
  <c r="S1284" i="11"/>
  <c r="S1285" i="11"/>
  <c r="S1286" i="11"/>
  <c r="S1287" i="11"/>
  <c r="S1288" i="11"/>
  <c r="S1289" i="11"/>
  <c r="S1290" i="11"/>
  <c r="S1291" i="11"/>
  <c r="S1292" i="11"/>
  <c r="S1293" i="11"/>
  <c r="S1294" i="11"/>
  <c r="S1295" i="11"/>
  <c r="S1296" i="11"/>
  <c r="S1297" i="11"/>
  <c r="S1298" i="11"/>
  <c r="S1299" i="11"/>
  <c r="S1300" i="11"/>
  <c r="S1301" i="11"/>
  <c r="S1302" i="11"/>
  <c r="S1303" i="11"/>
  <c r="S1304" i="11"/>
  <c r="S1305" i="11"/>
  <c r="S1306" i="11"/>
  <c r="S1307" i="11"/>
  <c r="S1308" i="11"/>
  <c r="S1309" i="11"/>
  <c r="S1310" i="11"/>
  <c r="S1311" i="11"/>
  <c r="S1312" i="11"/>
  <c r="S1313" i="11"/>
  <c r="S1314" i="11"/>
  <c r="S1315" i="11"/>
  <c r="S1316" i="11"/>
  <c r="S1317" i="11"/>
  <c r="S1318" i="11"/>
  <c r="S1319" i="11"/>
  <c r="S1320" i="11"/>
  <c r="S1321" i="11"/>
  <c r="S1322" i="11"/>
  <c r="S1323" i="11"/>
  <c r="S1324" i="11"/>
  <c r="S1325" i="11"/>
  <c r="S1326" i="11"/>
  <c r="S1327" i="11"/>
  <c r="S1328" i="11"/>
  <c r="S1329" i="11"/>
  <c r="S1330" i="11"/>
  <c r="S1331" i="11"/>
  <c r="S1332" i="11"/>
  <c r="S1333" i="11"/>
  <c r="S1334" i="11"/>
  <c r="S1335" i="11"/>
  <c r="S1336" i="11"/>
  <c r="S1337" i="11"/>
  <c r="S1338" i="11"/>
  <c r="S1339" i="11"/>
  <c r="S1340" i="11"/>
  <c r="S1341" i="11"/>
  <c r="S1342" i="11"/>
  <c r="S1343" i="11"/>
  <c r="S1344" i="11"/>
  <c r="S1345" i="11"/>
  <c r="S1346" i="11"/>
  <c r="S1347" i="11"/>
  <c r="S1348" i="11"/>
  <c r="S1349" i="11"/>
  <c r="S1350" i="11"/>
  <c r="S1351" i="11"/>
  <c r="S1352" i="11"/>
  <c r="S1353" i="11"/>
  <c r="S1354" i="11"/>
  <c r="S1355" i="11"/>
  <c r="S1356" i="11"/>
  <c r="S1357" i="11"/>
  <c r="S1358" i="11"/>
  <c r="S1359" i="11"/>
  <c r="S1360" i="11"/>
  <c r="S1361" i="11"/>
  <c r="S1362" i="11"/>
  <c r="S1363" i="11"/>
  <c r="S1364" i="11"/>
  <c r="S1365" i="11"/>
  <c r="S1366" i="11"/>
  <c r="S1367" i="11"/>
  <c r="S1368" i="11"/>
  <c r="S1369" i="11"/>
  <c r="S1370" i="11"/>
  <c r="S1371" i="11"/>
  <c r="S1372" i="11"/>
  <c r="S1373" i="11"/>
  <c r="S1374" i="11"/>
  <c r="S1375" i="11"/>
  <c r="S1376" i="11"/>
  <c r="S1377" i="11"/>
  <c r="S1378" i="11"/>
  <c r="S1379" i="11"/>
  <c r="S1380" i="11"/>
  <c r="S1381" i="11"/>
  <c r="S1382" i="11"/>
  <c r="S1383" i="11"/>
  <c r="S1384" i="11"/>
  <c r="S1385" i="11"/>
  <c r="S1386" i="11"/>
  <c r="S1387" i="11"/>
  <c r="S1388" i="11"/>
  <c r="S1389" i="11"/>
  <c r="S1390" i="11"/>
  <c r="S1391" i="11"/>
  <c r="S1392" i="11"/>
  <c r="S1393" i="11"/>
  <c r="S1394" i="11"/>
  <c r="S1395" i="11"/>
  <c r="S1396" i="11"/>
  <c r="S1397" i="11"/>
  <c r="S1398" i="11"/>
  <c r="S1399" i="11"/>
  <c r="S1400" i="11"/>
  <c r="S1401" i="11"/>
  <c r="S1402" i="11"/>
  <c r="S1403" i="11"/>
  <c r="S1404" i="11"/>
  <c r="S1405" i="11"/>
  <c r="S1406" i="11"/>
  <c r="S1407" i="11"/>
  <c r="S1408" i="11"/>
  <c r="S1409" i="11"/>
  <c r="S1410" i="11"/>
  <c r="S1411" i="11"/>
  <c r="S1412" i="11"/>
  <c r="S1413" i="11"/>
  <c r="S1414" i="11"/>
  <c r="S1415" i="11"/>
  <c r="S1416" i="11"/>
  <c r="S1417" i="11"/>
  <c r="S1418" i="11"/>
  <c r="S1419" i="11"/>
  <c r="S1420" i="11"/>
  <c r="S1421" i="11"/>
  <c r="S1422" i="11"/>
  <c r="S1423" i="11"/>
  <c r="S1424" i="11"/>
  <c r="S1425" i="11"/>
  <c r="S1426" i="11"/>
  <c r="S1427" i="11"/>
  <c r="S1428" i="11"/>
  <c r="S1429" i="11"/>
  <c r="S1430" i="11"/>
  <c r="S1431" i="11"/>
  <c r="S1432" i="11"/>
  <c r="S1433" i="11"/>
  <c r="S1434" i="11"/>
  <c r="S1435" i="11"/>
  <c r="S1436" i="11"/>
  <c r="S1437" i="11"/>
  <c r="S1438" i="11"/>
  <c r="S1439" i="11"/>
  <c r="S1440" i="11"/>
  <c r="S1441" i="11"/>
  <c r="S1442" i="11"/>
  <c r="S1443" i="11"/>
  <c r="S1444" i="11"/>
  <c r="S1445" i="11"/>
  <c r="S1446" i="11"/>
  <c r="S1447" i="11"/>
  <c r="S1448" i="11"/>
  <c r="S1449" i="11"/>
  <c r="S1450" i="11"/>
  <c r="S1451" i="11"/>
  <c r="S1452" i="11"/>
  <c r="S1453" i="11"/>
  <c r="S1454" i="11"/>
  <c r="S1455" i="11"/>
  <c r="S1456" i="11"/>
  <c r="S1457" i="11"/>
  <c r="S1458" i="11"/>
  <c r="S1459" i="11"/>
  <c r="S1460" i="11"/>
  <c r="S1461" i="11"/>
  <c r="S1462" i="11"/>
  <c r="S1463" i="11"/>
  <c r="S1464" i="11"/>
  <c r="S1465" i="11"/>
  <c r="S1466" i="11"/>
  <c r="S1467" i="11"/>
  <c r="S1468" i="11"/>
  <c r="S1469" i="11"/>
  <c r="S1470" i="11"/>
  <c r="S1471" i="11"/>
  <c r="S1472" i="11"/>
  <c r="S1473" i="11"/>
  <c r="S1474" i="11"/>
  <c r="S1475" i="11"/>
  <c r="S1476" i="11"/>
  <c r="S1477" i="11"/>
  <c r="S1478" i="11"/>
  <c r="S1479" i="11"/>
  <c r="S1480" i="11"/>
  <c r="S1481" i="11"/>
  <c r="S1482" i="11"/>
  <c r="S1483" i="11"/>
  <c r="S1484" i="11"/>
  <c r="S1485" i="11"/>
  <c r="S1486" i="11"/>
  <c r="S1487" i="11"/>
  <c r="S1488" i="11"/>
  <c r="S1489" i="11"/>
  <c r="S1490" i="11"/>
  <c r="S1491" i="11"/>
  <c r="S1492" i="11"/>
  <c r="S1493" i="11"/>
  <c r="S1494" i="11"/>
  <c r="S1495" i="11"/>
  <c r="S1496" i="11"/>
  <c r="S1497" i="11"/>
  <c r="S1498" i="11"/>
  <c r="S1499" i="11"/>
  <c r="S1500" i="11"/>
  <c r="S1501" i="11"/>
  <c r="S1502" i="11"/>
  <c r="S1503" i="11"/>
  <c r="S1504" i="11"/>
  <c r="S1505" i="11"/>
  <c r="S1506" i="11"/>
  <c r="S1507" i="11"/>
  <c r="S1508" i="11"/>
  <c r="S1509" i="11"/>
  <c r="S1510" i="11"/>
  <c r="S1511" i="11"/>
  <c r="S1512" i="11"/>
  <c r="S1513" i="11"/>
  <c r="S1514" i="11"/>
  <c r="S1515" i="11"/>
  <c r="S1516" i="11"/>
  <c r="S1517" i="11"/>
  <c r="S1518" i="11"/>
  <c r="S1519" i="11"/>
  <c r="S1520" i="11"/>
  <c r="S1521" i="11"/>
  <c r="S1522" i="11"/>
  <c r="S1523" i="11"/>
  <c r="S1524" i="11"/>
  <c r="S1525" i="11"/>
  <c r="S1526" i="11"/>
  <c r="S1527" i="11"/>
  <c r="S1528" i="11"/>
  <c r="S1529" i="11"/>
  <c r="S1530" i="11"/>
  <c r="S1531" i="11"/>
  <c r="S1532" i="11"/>
  <c r="S1533" i="11"/>
  <c r="S1534" i="11"/>
  <c r="S1535" i="11"/>
  <c r="S1536" i="11"/>
  <c r="S1537" i="11"/>
  <c r="S1538" i="11"/>
  <c r="S1539" i="11"/>
  <c r="S1540" i="11"/>
  <c r="S1541" i="11"/>
  <c r="S1542" i="11"/>
  <c r="S1543" i="11"/>
  <c r="S1544" i="11"/>
  <c r="S1545" i="11"/>
  <c r="S1546" i="11"/>
  <c r="S1547" i="11"/>
  <c r="S1548" i="11"/>
  <c r="S1549" i="11"/>
  <c r="S1550" i="11"/>
  <c r="S1551" i="11"/>
  <c r="S1552" i="11"/>
  <c r="S1553" i="11"/>
  <c r="S1554" i="11"/>
  <c r="S1555" i="11"/>
  <c r="S1556" i="11"/>
  <c r="S1557" i="11"/>
  <c r="S1558" i="11"/>
  <c r="S1559" i="11"/>
  <c r="S1560" i="11"/>
  <c r="S1561" i="11"/>
  <c r="S1562" i="11"/>
  <c r="S1563" i="11"/>
  <c r="S1564" i="11"/>
  <c r="S1565" i="11"/>
  <c r="S1566" i="11"/>
  <c r="S1567" i="11"/>
  <c r="S1568" i="11"/>
  <c r="S1569" i="11"/>
  <c r="S1570" i="11"/>
  <c r="S1571" i="11"/>
  <c r="S1572" i="11"/>
  <c r="S1573" i="11"/>
  <c r="S1574" i="11"/>
  <c r="S1575" i="11"/>
  <c r="S1576" i="11"/>
  <c r="S1577" i="11"/>
  <c r="S1578" i="11"/>
  <c r="S1579" i="11"/>
  <c r="S1580" i="11"/>
  <c r="S1581" i="11"/>
  <c r="S1582" i="11"/>
  <c r="S1583" i="11"/>
  <c r="S1584" i="11"/>
  <c r="S1585" i="11"/>
  <c r="S1586" i="11"/>
  <c r="S1587" i="11"/>
  <c r="S1588" i="11"/>
  <c r="S1589" i="11"/>
  <c r="S1590" i="11"/>
  <c r="S1591" i="11"/>
  <c r="S1592" i="11"/>
  <c r="S1593" i="11"/>
  <c r="S1594" i="11"/>
  <c r="S1595" i="11"/>
  <c r="S1596" i="11"/>
  <c r="S1597" i="11"/>
  <c r="S1598" i="11"/>
  <c r="S1599" i="11"/>
  <c r="S1600" i="11"/>
  <c r="S1601" i="11"/>
  <c r="S1602" i="11"/>
  <c r="S1603" i="11"/>
  <c r="S1604" i="11"/>
  <c r="S1605" i="11"/>
  <c r="S1606" i="11"/>
  <c r="S1607" i="11"/>
  <c r="S1608" i="11"/>
  <c r="S1609" i="11"/>
  <c r="S1610" i="11"/>
  <c r="S1611" i="11"/>
  <c r="S1612" i="11"/>
  <c r="S1613" i="11"/>
  <c r="S1614" i="11"/>
  <c r="S1615" i="11"/>
  <c r="S1616" i="11"/>
  <c r="S1617" i="11"/>
  <c r="S1618" i="11"/>
  <c r="S1619" i="11"/>
  <c r="S1620" i="11"/>
  <c r="S1621" i="11"/>
  <c r="S1622" i="11"/>
  <c r="S1623" i="11"/>
  <c r="S1624" i="11"/>
  <c r="S1625" i="11"/>
  <c r="S1626" i="11"/>
  <c r="S1627" i="11"/>
  <c r="S1628" i="11"/>
  <c r="S1629" i="11"/>
  <c r="S1630" i="11"/>
  <c r="S1631" i="11"/>
  <c r="S1632" i="11"/>
  <c r="S1633" i="11"/>
  <c r="S1634" i="11"/>
  <c r="S1635" i="11"/>
  <c r="S1636" i="11"/>
  <c r="S1637" i="11"/>
  <c r="S1638" i="11"/>
  <c r="S1639" i="11"/>
  <c r="S1640" i="11"/>
  <c r="S1641" i="11"/>
  <c r="S1642" i="11"/>
  <c r="S1643" i="11"/>
  <c r="S1644" i="11"/>
  <c r="S1645" i="11"/>
  <c r="S1646" i="11"/>
  <c r="S1647" i="11"/>
  <c r="S1648" i="11"/>
  <c r="S1649" i="11"/>
  <c r="S1650" i="11"/>
  <c r="S1651" i="11"/>
  <c r="S1652" i="11"/>
  <c r="S1653" i="11"/>
  <c r="S1654" i="11"/>
  <c r="S1655" i="11"/>
  <c r="S1656" i="11"/>
  <c r="S1657" i="11"/>
  <c r="S1658" i="11"/>
  <c r="S1659" i="11"/>
  <c r="S1660" i="11"/>
  <c r="S1661" i="11"/>
  <c r="S1662" i="11"/>
  <c r="S1663" i="11"/>
  <c r="S1664" i="11"/>
  <c r="S1665" i="11"/>
  <c r="S1666" i="11"/>
  <c r="S1667" i="11"/>
  <c r="S1668" i="11"/>
  <c r="S1669" i="11"/>
  <c r="S1670" i="11"/>
  <c r="S1671" i="11"/>
  <c r="S1672" i="11"/>
  <c r="S1673" i="11"/>
  <c r="S1674" i="11"/>
  <c r="S1675" i="11"/>
  <c r="S1676" i="11"/>
  <c r="S1677" i="11"/>
  <c r="S1678" i="11"/>
  <c r="S1679" i="11"/>
  <c r="S1680" i="11"/>
  <c r="S1681" i="11"/>
  <c r="S1682" i="11"/>
  <c r="S1683" i="11"/>
  <c r="S1684" i="11"/>
  <c r="S1685" i="11"/>
  <c r="S1686" i="11"/>
  <c r="S1687" i="11"/>
  <c r="S1688" i="11"/>
  <c r="S1689" i="11"/>
  <c r="S1690" i="11"/>
  <c r="S1691" i="11"/>
  <c r="S1692" i="11"/>
  <c r="S1693" i="11"/>
  <c r="S1694" i="11"/>
  <c r="S1695" i="11"/>
  <c r="S1696" i="11"/>
  <c r="S1697" i="11"/>
  <c r="S1698" i="11"/>
  <c r="S1699" i="11"/>
  <c r="S1700" i="11"/>
  <c r="S1701" i="11"/>
  <c r="S1702" i="11"/>
  <c r="S1703" i="11"/>
  <c r="S1704" i="11"/>
  <c r="S1705" i="11"/>
  <c r="S1706" i="11"/>
  <c r="S1707" i="11"/>
  <c r="S1708" i="11"/>
  <c r="S1709" i="11"/>
  <c r="S1710" i="11"/>
  <c r="S1711" i="11"/>
  <c r="S1712" i="11"/>
  <c r="S1713" i="11"/>
  <c r="S1714" i="11"/>
  <c r="S1715" i="11"/>
  <c r="S1716" i="11"/>
  <c r="S1717" i="11"/>
  <c r="S1718" i="11"/>
  <c r="S1719" i="11"/>
  <c r="S1720" i="11"/>
  <c r="S1721" i="11"/>
  <c r="S1722" i="11"/>
  <c r="S1723" i="11"/>
  <c r="S1724" i="11"/>
  <c r="S1725" i="11"/>
  <c r="S1726" i="11"/>
  <c r="S1727" i="11"/>
  <c r="S1728" i="11"/>
  <c r="S1729" i="11"/>
  <c r="S1730" i="11"/>
  <c r="S1731" i="11"/>
  <c r="S1732" i="11"/>
  <c r="S1733" i="11"/>
  <c r="S1734" i="11"/>
  <c r="S1735" i="11"/>
  <c r="S1736" i="11"/>
  <c r="S1737" i="11"/>
  <c r="S1738" i="11"/>
  <c r="S1739" i="11"/>
  <c r="S1740" i="11"/>
  <c r="S1741" i="11"/>
  <c r="S1742" i="11"/>
  <c r="S1743" i="11"/>
  <c r="S1744" i="11"/>
  <c r="S1745" i="11"/>
  <c r="S1746" i="11"/>
  <c r="S1747" i="11"/>
  <c r="S1748" i="11"/>
  <c r="S1749" i="11"/>
  <c r="S1750" i="11"/>
  <c r="S1751" i="11"/>
  <c r="S1752" i="11"/>
  <c r="S1753" i="11"/>
  <c r="S1754" i="11"/>
  <c r="S1755" i="11"/>
  <c r="S1756" i="11"/>
  <c r="S1757" i="11"/>
  <c r="S1758" i="11"/>
  <c r="S1759" i="11"/>
  <c r="S1760" i="11"/>
  <c r="S1761" i="11"/>
  <c r="S1762" i="11"/>
  <c r="S1763" i="11"/>
  <c r="S1764" i="11"/>
  <c r="S1765" i="11"/>
  <c r="S1766" i="11"/>
  <c r="S1767" i="11"/>
  <c r="S1768" i="11"/>
  <c r="S1769" i="11"/>
  <c r="S1770" i="11"/>
  <c r="S1771" i="11"/>
  <c r="S1772" i="11"/>
  <c r="S1773" i="11"/>
  <c r="S1774" i="11"/>
  <c r="S1775" i="11"/>
  <c r="S1776" i="11"/>
  <c r="S1777" i="11"/>
  <c r="S1778" i="11"/>
  <c r="S1779" i="11"/>
  <c r="S1780" i="11"/>
  <c r="S1781" i="11"/>
  <c r="S1782" i="11"/>
  <c r="S1783" i="11"/>
  <c r="S1784" i="11"/>
  <c r="S1785" i="11"/>
  <c r="S1786" i="11"/>
  <c r="S1787" i="11"/>
  <c r="S1788" i="11"/>
  <c r="S1789" i="11"/>
  <c r="S1790" i="11"/>
  <c r="S1791" i="11"/>
  <c r="S1792" i="11"/>
  <c r="S1793" i="11"/>
  <c r="S1794" i="11"/>
  <c r="S1795" i="11"/>
  <c r="S1796" i="11"/>
  <c r="S1797" i="11"/>
  <c r="S1798" i="11"/>
  <c r="S1799" i="11"/>
  <c r="S1800" i="11"/>
  <c r="S1801" i="11"/>
  <c r="S1802" i="11"/>
  <c r="S1803" i="11"/>
  <c r="S1804" i="11"/>
  <c r="S1805" i="11"/>
  <c r="S1806" i="11"/>
  <c r="S1807" i="11"/>
  <c r="S1808" i="11"/>
  <c r="S1809" i="11"/>
  <c r="S1810" i="11"/>
  <c r="S1811" i="11"/>
  <c r="S1812" i="11"/>
  <c r="S1813" i="11"/>
  <c r="S1814" i="11"/>
  <c r="S1815" i="11"/>
  <c r="S1816" i="11"/>
  <c r="S1817" i="11"/>
  <c r="S1818" i="11"/>
  <c r="S1819" i="11"/>
  <c r="S1820" i="11"/>
  <c r="S1821" i="11"/>
  <c r="S1822" i="11"/>
  <c r="S1823" i="11"/>
  <c r="S1824" i="11"/>
  <c r="S1825" i="11"/>
  <c r="S1826" i="11"/>
  <c r="S1827" i="11"/>
  <c r="S1828" i="11"/>
  <c r="S1829" i="11"/>
  <c r="S1830" i="11"/>
  <c r="S1831" i="11"/>
  <c r="S1832" i="11"/>
  <c r="S1833" i="11"/>
  <c r="S1834" i="11"/>
  <c r="S1835" i="11"/>
  <c r="S1836" i="11"/>
  <c r="S1837" i="11"/>
  <c r="S1838" i="11"/>
  <c r="S1839" i="11"/>
  <c r="S1840" i="11"/>
  <c r="S1841" i="11"/>
  <c r="S1842" i="11"/>
  <c r="S1843" i="11"/>
  <c r="S1844" i="11"/>
  <c r="S1845" i="11"/>
  <c r="S1846" i="11"/>
  <c r="S1847" i="11"/>
  <c r="S1848" i="11"/>
  <c r="S1849" i="11"/>
  <c r="S1850" i="11"/>
  <c r="S1851" i="11"/>
  <c r="S1852" i="11"/>
  <c r="S1853" i="11"/>
  <c r="S1854" i="11"/>
  <c r="S1855" i="11"/>
  <c r="S1856" i="11"/>
  <c r="S1857" i="11"/>
  <c r="S1858" i="11"/>
  <c r="S1859" i="11"/>
  <c r="S1860" i="11"/>
  <c r="S1861" i="11"/>
  <c r="S1862" i="11"/>
  <c r="S1863" i="11"/>
  <c r="S1864" i="11"/>
  <c r="S1865" i="11"/>
  <c r="S1866" i="11"/>
  <c r="S1867" i="11"/>
  <c r="S1868" i="11"/>
  <c r="S1869" i="11"/>
  <c r="S1870" i="11"/>
  <c r="S1871" i="11"/>
  <c r="S1872" i="11"/>
  <c r="S1873" i="11"/>
  <c r="S1874" i="11"/>
  <c r="S1875" i="11"/>
  <c r="S1876" i="11"/>
  <c r="S1877" i="11"/>
  <c r="S1878" i="11"/>
  <c r="S1879" i="11"/>
  <c r="S1880" i="11"/>
  <c r="S1881" i="11"/>
  <c r="S1882" i="11"/>
  <c r="S1883" i="11"/>
  <c r="S1884" i="11"/>
  <c r="S1885" i="11"/>
  <c r="S1886" i="11"/>
  <c r="S1887" i="11"/>
  <c r="S1888" i="11"/>
  <c r="S1889" i="11"/>
  <c r="S1890" i="11"/>
  <c r="S1891" i="11"/>
  <c r="S1892" i="11"/>
  <c r="S1893" i="11"/>
  <c r="S1894" i="11"/>
  <c r="S1895" i="11"/>
  <c r="S1896" i="11"/>
  <c r="S1897" i="11"/>
  <c r="S1898" i="11"/>
  <c r="S1899" i="11"/>
  <c r="S1900" i="11"/>
  <c r="S1901" i="11"/>
  <c r="S1902" i="11"/>
  <c r="S1903" i="11"/>
  <c r="S1904" i="11"/>
  <c r="S1905" i="11"/>
  <c r="S1906" i="11"/>
  <c r="S1907" i="11"/>
  <c r="S1908" i="11"/>
  <c r="S1909" i="11"/>
  <c r="S1910" i="11"/>
  <c r="S1911" i="11"/>
  <c r="S1912" i="11"/>
  <c r="S1913" i="11"/>
  <c r="S1914" i="11"/>
  <c r="S1915" i="11"/>
  <c r="S1916" i="11"/>
  <c r="S1917" i="11"/>
  <c r="S1918" i="11"/>
  <c r="S1919" i="11"/>
  <c r="S1920" i="11"/>
  <c r="S1921" i="11"/>
  <c r="S1922" i="11"/>
  <c r="S1923" i="11"/>
  <c r="S1924" i="11"/>
  <c r="S1925" i="11"/>
  <c r="S1926" i="11"/>
  <c r="S1927" i="11"/>
  <c r="S1928" i="11"/>
  <c r="S1929" i="11"/>
  <c r="S1930" i="11"/>
  <c r="S1931" i="11"/>
  <c r="S1932" i="11"/>
  <c r="S1933" i="11"/>
  <c r="S1934" i="11"/>
  <c r="S1935" i="11"/>
  <c r="S1936" i="11"/>
  <c r="S1937" i="11"/>
  <c r="S1938" i="11"/>
  <c r="S1939" i="11"/>
  <c r="S1940" i="11"/>
  <c r="S1941" i="11"/>
  <c r="S1942" i="11"/>
  <c r="S1943" i="11"/>
  <c r="S1944" i="11"/>
  <c r="S1945" i="11"/>
  <c r="S1946" i="11"/>
  <c r="S1947" i="11"/>
  <c r="S1948" i="11"/>
  <c r="S1949" i="11"/>
  <c r="S1950" i="11"/>
  <c r="S1951" i="11"/>
  <c r="S1952" i="11"/>
  <c r="S1953" i="11"/>
  <c r="S1954" i="11"/>
  <c r="S1955" i="11"/>
  <c r="S1956" i="11"/>
  <c r="S1957" i="11"/>
  <c r="S1958" i="11"/>
  <c r="S1959" i="11"/>
  <c r="S1960" i="11"/>
  <c r="S1961" i="11"/>
  <c r="S1962" i="11"/>
  <c r="S1963" i="11"/>
  <c r="S1964" i="11"/>
  <c r="S1965" i="11"/>
  <c r="S1966" i="11"/>
  <c r="S1967" i="11"/>
  <c r="S1968" i="11"/>
  <c r="S1969" i="11"/>
  <c r="S1970" i="11"/>
  <c r="S1971" i="11"/>
  <c r="S1972" i="11"/>
  <c r="S1973" i="11"/>
  <c r="S1974" i="11"/>
  <c r="S1975" i="11"/>
  <c r="S1976" i="11"/>
  <c r="S1977" i="11"/>
  <c r="S1978" i="11"/>
  <c r="S1979" i="11"/>
  <c r="S1980" i="11"/>
  <c r="S1981" i="11"/>
  <c r="S1982" i="11"/>
  <c r="S1983" i="11"/>
  <c r="S1984" i="11"/>
  <c r="S1985" i="11"/>
  <c r="S1986" i="11"/>
  <c r="S1987" i="11"/>
  <c r="S1988" i="11"/>
  <c r="S1989" i="11"/>
  <c r="S1990" i="11"/>
  <c r="S1991" i="11"/>
  <c r="S1992" i="11"/>
  <c r="S1993" i="11"/>
  <c r="S1994" i="11"/>
  <c r="S1995" i="11"/>
  <c r="S1996" i="11"/>
  <c r="S1997" i="11"/>
  <c r="S1998" i="11"/>
  <c r="S1999" i="11"/>
  <c r="S2000" i="11"/>
  <c r="S2001" i="11"/>
  <c r="S2002" i="11"/>
  <c r="S2003" i="11"/>
  <c r="S2004" i="11"/>
  <c r="S2005" i="11"/>
  <c r="S2006" i="11"/>
  <c r="S2007" i="11"/>
  <c r="S2008" i="11"/>
  <c r="S2009" i="11"/>
  <c r="S2010" i="11"/>
  <c r="S2011" i="11"/>
  <c r="S2012" i="11"/>
  <c r="S2013" i="11"/>
  <c r="S2014" i="11"/>
  <c r="S2015" i="11"/>
  <c r="S2016" i="11"/>
  <c r="S2017" i="11"/>
  <c r="S2018" i="11"/>
  <c r="S2019" i="11"/>
  <c r="S2020" i="11"/>
  <c r="S2021" i="11"/>
  <c r="S2022" i="11"/>
  <c r="S2023" i="11"/>
  <c r="S2024" i="11"/>
  <c r="S2025" i="11"/>
  <c r="S2026" i="11"/>
  <c r="S2027" i="11"/>
  <c r="S2028" i="11"/>
  <c r="S2029" i="11"/>
  <c r="S2030" i="11"/>
  <c r="S2031" i="11"/>
  <c r="S2032" i="11"/>
  <c r="S2033" i="11"/>
  <c r="S2034" i="11"/>
  <c r="S2035" i="11"/>
  <c r="S2036" i="11"/>
  <c r="S2037" i="11"/>
  <c r="S2038" i="11"/>
  <c r="S2039" i="11"/>
  <c r="S2040" i="11"/>
  <c r="S2041" i="11"/>
  <c r="S2042" i="11"/>
  <c r="S2043" i="11"/>
  <c r="S2044" i="11"/>
  <c r="S2045" i="11"/>
  <c r="S2046" i="11"/>
  <c r="S2047" i="11"/>
  <c r="S2048" i="11"/>
  <c r="S2049" i="11"/>
  <c r="S2050" i="11"/>
  <c r="S2051" i="11"/>
  <c r="S2052" i="11"/>
  <c r="S2053" i="11"/>
  <c r="S2054" i="11"/>
  <c r="S2055" i="11"/>
  <c r="S2056" i="11"/>
  <c r="S2057" i="11"/>
  <c r="S2058" i="11"/>
  <c r="S2059" i="11"/>
  <c r="S2060" i="11"/>
  <c r="S2061" i="11"/>
  <c r="S2062" i="11"/>
  <c r="S2063" i="11"/>
  <c r="S2064" i="11"/>
  <c r="S2065" i="11"/>
  <c r="S2066" i="11"/>
  <c r="S2067" i="11"/>
  <c r="S2068" i="11"/>
  <c r="S2069" i="11"/>
  <c r="S2070" i="11"/>
  <c r="S2071" i="11"/>
  <c r="S2072" i="11"/>
  <c r="S2073" i="11"/>
  <c r="S2074" i="11"/>
  <c r="S2075" i="11"/>
  <c r="S2076" i="11"/>
  <c r="S2077" i="11"/>
  <c r="S2078" i="11"/>
  <c r="S2079" i="11"/>
  <c r="S2080" i="11"/>
  <c r="S2081" i="11"/>
  <c r="S2082" i="11"/>
  <c r="S2083" i="11"/>
  <c r="S2084" i="11"/>
  <c r="S2085" i="11"/>
  <c r="S2086" i="11"/>
  <c r="S2087" i="11"/>
  <c r="S2088" i="11"/>
  <c r="S2089" i="11"/>
  <c r="S2090" i="11"/>
  <c r="S2091" i="11"/>
  <c r="S2092" i="11"/>
  <c r="S2093" i="11"/>
  <c r="S2094" i="11"/>
  <c r="S2095" i="11"/>
  <c r="S2096" i="11"/>
  <c r="S2097" i="11"/>
  <c r="S2098" i="11"/>
  <c r="S2099" i="11"/>
  <c r="S2100" i="11"/>
  <c r="S2101" i="11"/>
  <c r="S2102" i="11"/>
  <c r="S2103" i="11"/>
  <c r="S2104" i="11"/>
  <c r="S2105" i="11"/>
  <c r="S2106" i="11"/>
  <c r="S2107" i="11"/>
  <c r="S2108" i="11"/>
  <c r="S2109" i="11"/>
  <c r="S2110" i="11"/>
  <c r="S2111" i="11"/>
  <c r="S2112" i="11"/>
  <c r="S2113" i="11"/>
  <c r="S2114" i="11"/>
  <c r="S2115" i="11"/>
  <c r="S2116" i="11"/>
  <c r="S2117" i="11"/>
  <c r="S2118" i="11"/>
  <c r="S2119" i="11"/>
  <c r="S2120" i="11"/>
  <c r="S2121" i="11"/>
  <c r="S2122" i="11"/>
  <c r="S2123" i="11"/>
  <c r="S2124" i="11"/>
  <c r="S2125" i="11"/>
  <c r="S2126" i="11"/>
  <c r="S2127" i="11"/>
  <c r="S2128" i="11"/>
  <c r="S2129" i="11"/>
  <c r="S2130" i="11"/>
  <c r="S2131" i="11"/>
  <c r="S2132" i="11"/>
  <c r="S2133" i="11"/>
  <c r="S2134" i="11"/>
  <c r="S2135" i="11"/>
  <c r="S2136" i="11"/>
  <c r="S2137" i="11"/>
  <c r="S2138" i="11"/>
  <c r="S2139" i="11"/>
  <c r="S2140" i="11"/>
  <c r="S2141" i="11"/>
  <c r="S2142" i="11"/>
  <c r="S2143" i="11"/>
  <c r="S2144" i="11"/>
  <c r="S2145" i="11"/>
  <c r="S2146" i="11"/>
  <c r="S2147" i="11"/>
  <c r="S2148" i="11"/>
  <c r="S2149" i="11"/>
  <c r="S2150" i="11"/>
  <c r="S2151" i="11"/>
  <c r="S2152" i="11"/>
  <c r="S2153" i="11"/>
  <c r="S2154" i="11"/>
  <c r="S2155" i="11"/>
  <c r="S2156" i="11"/>
  <c r="S2157" i="11"/>
  <c r="S2158" i="11"/>
  <c r="S2159" i="11"/>
  <c r="S2160" i="11"/>
  <c r="S2161" i="11"/>
  <c r="S2162" i="11"/>
  <c r="S2163" i="11"/>
  <c r="S2164" i="11"/>
  <c r="S2165" i="11"/>
  <c r="S2166" i="11"/>
  <c r="S2167" i="11"/>
  <c r="S2168" i="11"/>
  <c r="S2169" i="11"/>
  <c r="S2170" i="11"/>
  <c r="S2171" i="11"/>
  <c r="S2172" i="11"/>
  <c r="S2173" i="11"/>
  <c r="S2174" i="11"/>
  <c r="S2175" i="11"/>
  <c r="S2176" i="11"/>
  <c r="S2177" i="11"/>
  <c r="S2178" i="11"/>
  <c r="S2179" i="11"/>
  <c r="S2180" i="11"/>
  <c r="S2181" i="11"/>
  <c r="S2182" i="11"/>
  <c r="S2183" i="11"/>
  <c r="S2184" i="11"/>
  <c r="S2185" i="11"/>
  <c r="S2186" i="11"/>
  <c r="S2187" i="11"/>
  <c r="S2188" i="11"/>
  <c r="S2189" i="11"/>
  <c r="S2190" i="11"/>
  <c r="S2191" i="11"/>
  <c r="S2192" i="11"/>
  <c r="S2193" i="11"/>
  <c r="S2194" i="11"/>
  <c r="S2195" i="11"/>
  <c r="S2196" i="11"/>
  <c r="S2197" i="11"/>
  <c r="S2198" i="11"/>
  <c r="S2199" i="11"/>
  <c r="S2200" i="11"/>
  <c r="S2201" i="11"/>
  <c r="S2202" i="11"/>
  <c r="S2203" i="11"/>
  <c r="S2204" i="11"/>
  <c r="S2205" i="11"/>
  <c r="S2206" i="11"/>
  <c r="S2207" i="11"/>
  <c r="S2208" i="11"/>
  <c r="S2209" i="11"/>
  <c r="S2210" i="11"/>
  <c r="S2211" i="11"/>
  <c r="S2212" i="11"/>
  <c r="S2213" i="11"/>
  <c r="S2214" i="11"/>
  <c r="S2215" i="11"/>
  <c r="S2216" i="11"/>
  <c r="S2217" i="11"/>
  <c r="S2218" i="11"/>
  <c r="S2219" i="11"/>
  <c r="S2220" i="11"/>
  <c r="S2221" i="11"/>
  <c r="S2222" i="11"/>
  <c r="S2223" i="11"/>
  <c r="S2224" i="11"/>
  <c r="S2225" i="11"/>
  <c r="S2226" i="11"/>
  <c r="S2227" i="11"/>
  <c r="S2228" i="11"/>
  <c r="S2229" i="11"/>
  <c r="S2230" i="11"/>
  <c r="S2231" i="11"/>
  <c r="S2232" i="11"/>
  <c r="S2233" i="11"/>
  <c r="S2234" i="11"/>
  <c r="S2235" i="11"/>
  <c r="S2236" i="11"/>
  <c r="S2237" i="11"/>
  <c r="S2238" i="11"/>
  <c r="S2239" i="11"/>
  <c r="S2240" i="11"/>
  <c r="S2241" i="11"/>
  <c r="S2242" i="11"/>
  <c r="S2243" i="11"/>
  <c r="S2244" i="11"/>
  <c r="S2245" i="11"/>
  <c r="S2246" i="11"/>
  <c r="S2247" i="11"/>
  <c r="S2248" i="11"/>
  <c r="S2249" i="11"/>
  <c r="S2250" i="11"/>
  <c r="S2251" i="11"/>
  <c r="S2252" i="11"/>
  <c r="S2253" i="11"/>
  <c r="S2254" i="11"/>
  <c r="S2255" i="11"/>
  <c r="S2256" i="11"/>
  <c r="S2257" i="11"/>
  <c r="S2258" i="11"/>
  <c r="S2259" i="11"/>
  <c r="S2260" i="11"/>
  <c r="S2261" i="11"/>
  <c r="S2262" i="11"/>
  <c r="S2263" i="11"/>
  <c r="S2264" i="11"/>
  <c r="S2265" i="11"/>
  <c r="S2266" i="11"/>
  <c r="S2267" i="11"/>
  <c r="S2268" i="11"/>
  <c r="S2269" i="11"/>
  <c r="S2270" i="11"/>
  <c r="S2271" i="11"/>
  <c r="S2272" i="11"/>
  <c r="S2273" i="11"/>
  <c r="S2274" i="11"/>
  <c r="S2275" i="11"/>
  <c r="S2276" i="11"/>
  <c r="S2277" i="11"/>
  <c r="S2278" i="11"/>
  <c r="S2279" i="11"/>
  <c r="S2280" i="11"/>
  <c r="S2281" i="11"/>
  <c r="S2282" i="11"/>
  <c r="S2283" i="11"/>
  <c r="S2284" i="11"/>
  <c r="S2285" i="11"/>
  <c r="S2286" i="11"/>
  <c r="S2287" i="11"/>
  <c r="S2288" i="11"/>
  <c r="S2289" i="11"/>
  <c r="S2290" i="11"/>
  <c r="S2291" i="11"/>
  <c r="S2292" i="11"/>
  <c r="S2293" i="11"/>
  <c r="S2294" i="11"/>
  <c r="S2295" i="11"/>
  <c r="S2296" i="11"/>
  <c r="S2297" i="11"/>
  <c r="S2298" i="11"/>
  <c r="S2299" i="11"/>
  <c r="S2300" i="11"/>
  <c r="S2301" i="11"/>
  <c r="S2302" i="11"/>
  <c r="S2303" i="11"/>
  <c r="S2304" i="11"/>
  <c r="S2305" i="11"/>
  <c r="S2306" i="11"/>
  <c r="S2307" i="11"/>
  <c r="S2308" i="11"/>
  <c r="S2309" i="11"/>
  <c r="S2310" i="11"/>
  <c r="S2311" i="11"/>
  <c r="S2312" i="11"/>
  <c r="S2313" i="11"/>
  <c r="S2314" i="11"/>
  <c r="S2315" i="11"/>
  <c r="S2316" i="11"/>
  <c r="S2317" i="11"/>
  <c r="S2318" i="11"/>
  <c r="S2319" i="11"/>
  <c r="S2320" i="11"/>
  <c r="S2321" i="11"/>
  <c r="S2322" i="11"/>
  <c r="S2323" i="11"/>
  <c r="S2324" i="11"/>
  <c r="S2325" i="11"/>
  <c r="S2326" i="11"/>
  <c r="S2327" i="11"/>
  <c r="S2328" i="11"/>
  <c r="S2329" i="11"/>
  <c r="S2330" i="11"/>
  <c r="S2331" i="11"/>
  <c r="S2332" i="11"/>
  <c r="S2333" i="11"/>
  <c r="S2334" i="11"/>
  <c r="S2335" i="11"/>
  <c r="S2336" i="11"/>
  <c r="S2337" i="11"/>
  <c r="S2338" i="11"/>
  <c r="S2339" i="11"/>
  <c r="S2340" i="11"/>
  <c r="S2341" i="11"/>
  <c r="S2342" i="11"/>
  <c r="S2343" i="11"/>
  <c r="S2344" i="11"/>
  <c r="S2345" i="11"/>
  <c r="S2346" i="11"/>
  <c r="S2347" i="11"/>
  <c r="S2348" i="11"/>
  <c r="S2349" i="11"/>
  <c r="S2350" i="11"/>
  <c r="S2351" i="11"/>
  <c r="S2352" i="11"/>
  <c r="S2353" i="11"/>
  <c r="S2354" i="11"/>
  <c r="S2355" i="11"/>
  <c r="S2356" i="11"/>
  <c r="S2357" i="11"/>
  <c r="S2358" i="11"/>
  <c r="S2359" i="11"/>
  <c r="S2360" i="11"/>
  <c r="S2361" i="11"/>
  <c r="S2362" i="11"/>
  <c r="S2363" i="11"/>
  <c r="S2364" i="11"/>
  <c r="S2365" i="11"/>
  <c r="S2366" i="11"/>
  <c r="S2367" i="11"/>
  <c r="S2368" i="11"/>
  <c r="S2369" i="11"/>
  <c r="S2370" i="11"/>
  <c r="S2371" i="11"/>
  <c r="S2372" i="11"/>
  <c r="S2373" i="11"/>
  <c r="S2374" i="11"/>
  <c r="S2375" i="11"/>
  <c r="S2376" i="11"/>
  <c r="S2377" i="11"/>
  <c r="S2378" i="11"/>
  <c r="S2379" i="11"/>
  <c r="S2380" i="11"/>
  <c r="S2381" i="11"/>
  <c r="S2382" i="11"/>
  <c r="S2383" i="11"/>
  <c r="S2384" i="11"/>
  <c r="S2385" i="11"/>
  <c r="S2386" i="11"/>
  <c r="S2387" i="11"/>
  <c r="S2388" i="11"/>
  <c r="S2389" i="11"/>
  <c r="S2390" i="11"/>
  <c r="S2391" i="11"/>
  <c r="S2392" i="11"/>
  <c r="S2393" i="11"/>
  <c r="S2394" i="11"/>
  <c r="S2395" i="11"/>
  <c r="S2396" i="11"/>
  <c r="S2397" i="11"/>
  <c r="S2398" i="11"/>
  <c r="S2399" i="11"/>
  <c r="S2400" i="11"/>
  <c r="S2401" i="11"/>
  <c r="S2402" i="11"/>
  <c r="S2403" i="11"/>
  <c r="S2404" i="11"/>
  <c r="S2405" i="11"/>
  <c r="S2406" i="11"/>
  <c r="S2407" i="11"/>
  <c r="S2408" i="11"/>
  <c r="S2409" i="11"/>
  <c r="S2410" i="11"/>
  <c r="S2411" i="11"/>
  <c r="S2412" i="11"/>
  <c r="S2413" i="11"/>
  <c r="S2414" i="11"/>
  <c r="S2415" i="11"/>
  <c r="S2416" i="11"/>
  <c r="S2417" i="11"/>
  <c r="S2418" i="11"/>
  <c r="S2419" i="11"/>
  <c r="S2420" i="11"/>
  <c r="S2421" i="11"/>
  <c r="S2422" i="11"/>
  <c r="S2423" i="11"/>
  <c r="S2424" i="11"/>
  <c r="S2425" i="11"/>
  <c r="S2426" i="11"/>
  <c r="S2427" i="11"/>
  <c r="S2428" i="11"/>
  <c r="S2429" i="11"/>
  <c r="S2430" i="11"/>
  <c r="S2431" i="11"/>
  <c r="S2432" i="11"/>
  <c r="S2433" i="11"/>
  <c r="S2434" i="11"/>
  <c r="S2435" i="11"/>
  <c r="S2436" i="11"/>
  <c r="S2437" i="11"/>
  <c r="S2438" i="11"/>
  <c r="S2439" i="11"/>
  <c r="S2440" i="11"/>
  <c r="S2441" i="11"/>
  <c r="S2442" i="11"/>
  <c r="S2443" i="11"/>
  <c r="S2444" i="11"/>
  <c r="S2445" i="11"/>
  <c r="S2446" i="11"/>
  <c r="S2447" i="11"/>
  <c r="S2448" i="11"/>
  <c r="S2449" i="11"/>
  <c r="S2450" i="11"/>
  <c r="S2451" i="11"/>
  <c r="S2452" i="11"/>
  <c r="S2453" i="11"/>
  <c r="S2454" i="11"/>
  <c r="S2455" i="11"/>
  <c r="S2456" i="11"/>
  <c r="S2457" i="11"/>
  <c r="S2458" i="11"/>
  <c r="S2459" i="11"/>
  <c r="S2460" i="11"/>
  <c r="S2461" i="11"/>
  <c r="S2462" i="11"/>
  <c r="S2463" i="11"/>
  <c r="S2464" i="11"/>
  <c r="S2465" i="11"/>
  <c r="S2466" i="11"/>
  <c r="S2467" i="11"/>
  <c r="S2468" i="11"/>
  <c r="S2469" i="11"/>
  <c r="S2470" i="11"/>
  <c r="S2471" i="11"/>
  <c r="S2472" i="11"/>
  <c r="S2473" i="11"/>
  <c r="S2474" i="11"/>
  <c r="S2475" i="11"/>
  <c r="S2476" i="11"/>
  <c r="S2477" i="11"/>
  <c r="S2478" i="11"/>
  <c r="S2479" i="11"/>
  <c r="S2480" i="11"/>
  <c r="S2481" i="11"/>
  <c r="S2482" i="11"/>
  <c r="S2483" i="11"/>
  <c r="S2484" i="11"/>
  <c r="S2485" i="11"/>
  <c r="S2486" i="11"/>
  <c r="S2487" i="11"/>
  <c r="S2488" i="11"/>
  <c r="S2489" i="11"/>
  <c r="S2490" i="11"/>
  <c r="S2491" i="11"/>
  <c r="S2492" i="11"/>
  <c r="S2493" i="11"/>
  <c r="S2494" i="11"/>
  <c r="S2495" i="11"/>
  <c r="S2496" i="11"/>
  <c r="S2497" i="11"/>
  <c r="S2498" i="11"/>
  <c r="S2499" i="11"/>
  <c r="S2500" i="11"/>
  <c r="S2501" i="11"/>
  <c r="S2502" i="11"/>
  <c r="S2503" i="11"/>
  <c r="S2504" i="11"/>
  <c r="S2505" i="11"/>
  <c r="S2506" i="11"/>
  <c r="S2507" i="11"/>
  <c r="S2508" i="11"/>
  <c r="S2509" i="11"/>
  <c r="S2510" i="11"/>
  <c r="S2511" i="11"/>
  <c r="S2512" i="11"/>
  <c r="S2513" i="11"/>
  <c r="S2514" i="11"/>
  <c r="S2515" i="11"/>
  <c r="S2516" i="11"/>
  <c r="S2517" i="11"/>
  <c r="S2518" i="11"/>
  <c r="S2519" i="11"/>
  <c r="S2520" i="11"/>
  <c r="S2521" i="11"/>
  <c r="S2522" i="11"/>
  <c r="S2523" i="11"/>
  <c r="S2524" i="11"/>
  <c r="S2525" i="11"/>
  <c r="S2526" i="11"/>
  <c r="S2527" i="11"/>
  <c r="S2528" i="11"/>
  <c r="S2529" i="11"/>
  <c r="S2530" i="11"/>
  <c r="S2531" i="11"/>
  <c r="S2532" i="11"/>
  <c r="S2533" i="11"/>
  <c r="S2534" i="11"/>
  <c r="S2535" i="11"/>
  <c r="S2536" i="11"/>
  <c r="S2537" i="11"/>
  <c r="S2538" i="11"/>
  <c r="S2539" i="11"/>
  <c r="S2540" i="11"/>
  <c r="S2541" i="11"/>
  <c r="S2542" i="11"/>
  <c r="S2543" i="11"/>
  <c r="S2544" i="11"/>
  <c r="S2545" i="11"/>
  <c r="S2546" i="11"/>
  <c r="S2547" i="11"/>
  <c r="S2548" i="11"/>
  <c r="S2549" i="11"/>
  <c r="S2550" i="11"/>
  <c r="S2551" i="11"/>
  <c r="S2552" i="11"/>
  <c r="S2553" i="11"/>
  <c r="S2554" i="11"/>
  <c r="S2555" i="11"/>
  <c r="S2556" i="11"/>
  <c r="S2557" i="11"/>
  <c r="S2558" i="11"/>
  <c r="S2559" i="11"/>
  <c r="S2560" i="11"/>
  <c r="S2561" i="11"/>
  <c r="S2562" i="11"/>
  <c r="S2563" i="11"/>
  <c r="S2564" i="11"/>
  <c r="S2565" i="11"/>
  <c r="S2566" i="11"/>
  <c r="S2567" i="11"/>
  <c r="S2568" i="11"/>
  <c r="S2569" i="11"/>
  <c r="S2570" i="11"/>
  <c r="S2571" i="11"/>
  <c r="S2572" i="11"/>
  <c r="S2573" i="11"/>
  <c r="S2574" i="11"/>
  <c r="S2575" i="11"/>
  <c r="S2576" i="11"/>
  <c r="S2577" i="11"/>
  <c r="S2578" i="11"/>
  <c r="S2579" i="11"/>
  <c r="S2580" i="11"/>
  <c r="S2581" i="11"/>
  <c r="S2582" i="11"/>
  <c r="S2583" i="11"/>
  <c r="S2584" i="11"/>
  <c r="S2585" i="11"/>
  <c r="S2586" i="11"/>
  <c r="S2587" i="11"/>
  <c r="S2588" i="11"/>
  <c r="S2589" i="11"/>
  <c r="S2590" i="11"/>
  <c r="S2591" i="11"/>
  <c r="S2592" i="11"/>
  <c r="S2593" i="11"/>
  <c r="S2594" i="11"/>
  <c r="S2595" i="11"/>
  <c r="S2596" i="11"/>
  <c r="S2597" i="11"/>
  <c r="S2598" i="11"/>
  <c r="S2599" i="11"/>
  <c r="S2600" i="11"/>
  <c r="S2601" i="11"/>
  <c r="S2602" i="11"/>
  <c r="S2603" i="11"/>
  <c r="S2604" i="11"/>
  <c r="S2605" i="11"/>
  <c r="S2606" i="11"/>
  <c r="S2607" i="11"/>
  <c r="S2608" i="11"/>
  <c r="S2609" i="11"/>
  <c r="S2610" i="11"/>
  <c r="S2611" i="11"/>
  <c r="S2612" i="11"/>
  <c r="S2613" i="11"/>
  <c r="S2614" i="11"/>
  <c r="S2615" i="11"/>
  <c r="S2616" i="11"/>
  <c r="S2617" i="11"/>
  <c r="S2618" i="11"/>
  <c r="S2619" i="11"/>
  <c r="S2620" i="11"/>
  <c r="S2621" i="11"/>
  <c r="S2622" i="11"/>
  <c r="S2623" i="11"/>
  <c r="S2624" i="11"/>
  <c r="S2625" i="11"/>
  <c r="S2626" i="11"/>
  <c r="S2627" i="11"/>
  <c r="S2628" i="11"/>
  <c r="S2629" i="11"/>
  <c r="S2630" i="11"/>
  <c r="S2631" i="11"/>
  <c r="S2632" i="11"/>
  <c r="S2633" i="11"/>
  <c r="S2634" i="11"/>
  <c r="S2635" i="11"/>
  <c r="S2636" i="11"/>
  <c r="S2637" i="11"/>
  <c r="S2638" i="11"/>
  <c r="S2639" i="11"/>
  <c r="S2640" i="11"/>
  <c r="S2641" i="11"/>
  <c r="S2642" i="11"/>
  <c r="S2643" i="11"/>
  <c r="S2644" i="11"/>
  <c r="S2645" i="11"/>
  <c r="S2646" i="11"/>
  <c r="S2647" i="11"/>
  <c r="S2648" i="11"/>
  <c r="S2649" i="11"/>
  <c r="S2650" i="11"/>
  <c r="S2651" i="11"/>
  <c r="S2652" i="11"/>
  <c r="S2653" i="11"/>
  <c r="S2654" i="11"/>
  <c r="S2655" i="11"/>
  <c r="S2656" i="11"/>
  <c r="S2657" i="11"/>
  <c r="S2658" i="11"/>
  <c r="S2659" i="11"/>
  <c r="S2660" i="11"/>
  <c r="S2661" i="11"/>
  <c r="S2662" i="11"/>
  <c r="S2663" i="11"/>
  <c r="S2664" i="11"/>
  <c r="S2665" i="11"/>
  <c r="S2666" i="11"/>
  <c r="S2667" i="11"/>
  <c r="S2668" i="11"/>
  <c r="S2669" i="11"/>
  <c r="S2670" i="11"/>
  <c r="S2671" i="11"/>
  <c r="S2672" i="11"/>
  <c r="S2673" i="11"/>
  <c r="S2674" i="11"/>
  <c r="S2675" i="11"/>
  <c r="S2676" i="11"/>
  <c r="S2677" i="11"/>
  <c r="S2678" i="11"/>
  <c r="S2679" i="11"/>
  <c r="S2680" i="11"/>
  <c r="S2681" i="11"/>
  <c r="S2682" i="11"/>
  <c r="S2683" i="11"/>
  <c r="S2684" i="11"/>
  <c r="S2685" i="11"/>
  <c r="S2686" i="11"/>
  <c r="S2687" i="11"/>
  <c r="S2688" i="11"/>
  <c r="S2689" i="11"/>
  <c r="S2690" i="11"/>
  <c r="S2691" i="11"/>
  <c r="S2692" i="11"/>
  <c r="S2693" i="11"/>
  <c r="S2694" i="11"/>
  <c r="S2695" i="11"/>
  <c r="S2696" i="11"/>
  <c r="S2697" i="11"/>
  <c r="S2698" i="11"/>
  <c r="S2699" i="11"/>
  <c r="S2700" i="11"/>
  <c r="S2701" i="11"/>
  <c r="S2702" i="11"/>
  <c r="S2703" i="11"/>
  <c r="S2704" i="11"/>
  <c r="S2705" i="11"/>
  <c r="S2706" i="11"/>
  <c r="S2707" i="11"/>
  <c r="S2708" i="11"/>
  <c r="S2709" i="11"/>
  <c r="S2710" i="11"/>
  <c r="S2711" i="11"/>
  <c r="S2712" i="11"/>
  <c r="S2713" i="11"/>
  <c r="S2714" i="11"/>
  <c r="S2715" i="11"/>
  <c r="S2716" i="11"/>
  <c r="S2717" i="11"/>
  <c r="S2718" i="11"/>
  <c r="S2719" i="11"/>
  <c r="S2720" i="11"/>
  <c r="S2721" i="11"/>
  <c r="S2722" i="11"/>
  <c r="S2723" i="11"/>
  <c r="S2724" i="11"/>
  <c r="S2725" i="11"/>
  <c r="S2726" i="11"/>
  <c r="S2727" i="11"/>
  <c r="S2728" i="11"/>
  <c r="S2729" i="11"/>
  <c r="S2730" i="11"/>
  <c r="S2731" i="11"/>
  <c r="S2732" i="11"/>
  <c r="S2733" i="11"/>
  <c r="S2734" i="11"/>
  <c r="S2735" i="11"/>
  <c r="S2736" i="11"/>
  <c r="S2737" i="11"/>
  <c r="S2738" i="11"/>
  <c r="S2739" i="11"/>
  <c r="S2740" i="11"/>
  <c r="S2741" i="11"/>
  <c r="S2742" i="11"/>
  <c r="S2743" i="11"/>
  <c r="S2744" i="11"/>
  <c r="S2745" i="11"/>
  <c r="S2746" i="11"/>
  <c r="S2747" i="11"/>
  <c r="S2748" i="11"/>
  <c r="S2749" i="11"/>
  <c r="S2750" i="11"/>
  <c r="S2751" i="11"/>
  <c r="S2752" i="11"/>
  <c r="S2753" i="11"/>
  <c r="S2754" i="11"/>
  <c r="S2755" i="11"/>
  <c r="S2756" i="11"/>
  <c r="S2757" i="11"/>
  <c r="S2758" i="11"/>
  <c r="S2759" i="11"/>
  <c r="S2760" i="11"/>
  <c r="S2761" i="11"/>
  <c r="S2762" i="11"/>
  <c r="S2763" i="11"/>
  <c r="S2764" i="11"/>
  <c r="S2765" i="11"/>
  <c r="S2766" i="11"/>
  <c r="S2767" i="11"/>
  <c r="S2768" i="11"/>
  <c r="S2769" i="11"/>
  <c r="S2770" i="11"/>
  <c r="S2771" i="11"/>
  <c r="S2772" i="11"/>
  <c r="S2773" i="11"/>
  <c r="S2774" i="11"/>
  <c r="S2775" i="11"/>
  <c r="S2776" i="11"/>
  <c r="S2777" i="11"/>
  <c r="S2778" i="11"/>
  <c r="S2779" i="11"/>
  <c r="S2780" i="11"/>
  <c r="S2781" i="11"/>
  <c r="S2782" i="11"/>
  <c r="S2783" i="11"/>
  <c r="S2784" i="11"/>
  <c r="S2785" i="11"/>
  <c r="S2786" i="11"/>
  <c r="S2787" i="11"/>
  <c r="S2788" i="11"/>
  <c r="S2789" i="11"/>
  <c r="S2790" i="11"/>
  <c r="S2791" i="11"/>
  <c r="S2792" i="11"/>
  <c r="S2793" i="11"/>
  <c r="S2794" i="11"/>
  <c r="S2795" i="11"/>
  <c r="S2796" i="11"/>
  <c r="S2797" i="11"/>
  <c r="S2798" i="11"/>
  <c r="S2799" i="11"/>
  <c r="S2800" i="11"/>
  <c r="S2801" i="11"/>
  <c r="S2802" i="11"/>
  <c r="S2803" i="11"/>
  <c r="S2804" i="11"/>
  <c r="S2805" i="11"/>
  <c r="S2806" i="11"/>
  <c r="S2807" i="11"/>
  <c r="S2808" i="11"/>
  <c r="S2809" i="11"/>
  <c r="S2810" i="11"/>
  <c r="S2811" i="11"/>
  <c r="S2812" i="11"/>
  <c r="S2813" i="11"/>
  <c r="S2814" i="11"/>
  <c r="S2815" i="11"/>
  <c r="S2816" i="11"/>
  <c r="S2817" i="11"/>
  <c r="S2818" i="11"/>
  <c r="S2819" i="11"/>
  <c r="S2820" i="11"/>
  <c r="S2821" i="11"/>
  <c r="S2822" i="11"/>
  <c r="S2823" i="11"/>
  <c r="S2824" i="11"/>
  <c r="S2825" i="11"/>
  <c r="S2826" i="11"/>
  <c r="S2827" i="11"/>
  <c r="S2828" i="11"/>
  <c r="S2829" i="11"/>
  <c r="S2830" i="11"/>
  <c r="S2831" i="11"/>
  <c r="S2832" i="11"/>
  <c r="S2833" i="11"/>
  <c r="S2834" i="11"/>
  <c r="S2835" i="11"/>
  <c r="S2836" i="11"/>
  <c r="S2837" i="11"/>
  <c r="S2838" i="11"/>
  <c r="S2839" i="11"/>
  <c r="S2840" i="11"/>
  <c r="S2841" i="11"/>
  <c r="S2842" i="11"/>
  <c r="S2843" i="11"/>
  <c r="S2844" i="11"/>
  <c r="S2845" i="11"/>
  <c r="S2846" i="11"/>
  <c r="S2847" i="11"/>
  <c r="S2848" i="11"/>
  <c r="S2849" i="11"/>
  <c r="S2850" i="11"/>
  <c r="S2851" i="11"/>
  <c r="S2852" i="11"/>
  <c r="S2853" i="11"/>
  <c r="S2854" i="11"/>
  <c r="S2855" i="11"/>
  <c r="S2856" i="11"/>
  <c r="S2857" i="11"/>
  <c r="S2858" i="11"/>
  <c r="S2859" i="11"/>
  <c r="S2860" i="11"/>
  <c r="S2861" i="11"/>
  <c r="S2862" i="11"/>
  <c r="S2863" i="11"/>
  <c r="S2864" i="11"/>
  <c r="S2865" i="11"/>
  <c r="S2866" i="11"/>
  <c r="S2867" i="11"/>
  <c r="S2868" i="11"/>
  <c r="S2869" i="11"/>
  <c r="S2870" i="11"/>
  <c r="S2871" i="11"/>
  <c r="S2872" i="11"/>
  <c r="S2873" i="11"/>
  <c r="S2874" i="11"/>
  <c r="S2875" i="11"/>
  <c r="S2876" i="11"/>
  <c r="S2877" i="11"/>
  <c r="S2878" i="11"/>
  <c r="S2879" i="11"/>
  <c r="S2880" i="11"/>
  <c r="S2881" i="11"/>
  <c r="S2882" i="11"/>
  <c r="S2883" i="11"/>
  <c r="S2884" i="11"/>
  <c r="S2885" i="11"/>
  <c r="S2886" i="11"/>
  <c r="S2887" i="11"/>
  <c r="S2888" i="11"/>
  <c r="S2889" i="11"/>
  <c r="S2890" i="11"/>
  <c r="S2891" i="11"/>
  <c r="S2892" i="11"/>
  <c r="S2893" i="11"/>
  <c r="S2894" i="11"/>
  <c r="S2895" i="11"/>
  <c r="S2896" i="11"/>
  <c r="S2897" i="11"/>
  <c r="S2898" i="11"/>
  <c r="S2899" i="11"/>
  <c r="S2900" i="11"/>
  <c r="S2901" i="11"/>
  <c r="S2902" i="11"/>
  <c r="S2903" i="11"/>
  <c r="S2904" i="11"/>
  <c r="S2905" i="11"/>
  <c r="S2906" i="11"/>
  <c r="S2907" i="11"/>
  <c r="S2908" i="11"/>
  <c r="S2909" i="11"/>
  <c r="S2910" i="11"/>
  <c r="S2911" i="11"/>
  <c r="S2912" i="11"/>
  <c r="S2913" i="11"/>
  <c r="S2914" i="11"/>
  <c r="S2915" i="11"/>
  <c r="S2916" i="11"/>
  <c r="S2917" i="11"/>
  <c r="S2918" i="11"/>
  <c r="S2919" i="11"/>
  <c r="S2920" i="11"/>
  <c r="S2921" i="11"/>
  <c r="S2922" i="11"/>
  <c r="S2923" i="11"/>
  <c r="S2924" i="11"/>
  <c r="S2925" i="11"/>
  <c r="S2926" i="11"/>
  <c r="S2927" i="11"/>
  <c r="S2928" i="11"/>
  <c r="S2929" i="11"/>
  <c r="S2930" i="11"/>
  <c r="S2931" i="11"/>
  <c r="S2932" i="11"/>
  <c r="S2933" i="11"/>
  <c r="S2934" i="11"/>
  <c r="S2935" i="11"/>
  <c r="S2936" i="11"/>
  <c r="S2937" i="11"/>
  <c r="S2938" i="11"/>
  <c r="S2939" i="11"/>
  <c r="S2940" i="11"/>
  <c r="S2941" i="11"/>
  <c r="S2942" i="11"/>
  <c r="S2943" i="11"/>
  <c r="S2944" i="11"/>
  <c r="S2945" i="11"/>
  <c r="S2946" i="11"/>
  <c r="S2947" i="11"/>
  <c r="S2948" i="11"/>
  <c r="S2949" i="11"/>
  <c r="S2950" i="11"/>
  <c r="S2951" i="11"/>
  <c r="S2952" i="11"/>
  <c r="S2953" i="11"/>
  <c r="S2954" i="11"/>
  <c r="S2955" i="11"/>
  <c r="S2956" i="11"/>
  <c r="S2957" i="11"/>
  <c r="S2958" i="11"/>
  <c r="S2959" i="11"/>
  <c r="S2960" i="11"/>
  <c r="S2961" i="11"/>
  <c r="S2962" i="11"/>
  <c r="S2963" i="11"/>
  <c r="S2964" i="11"/>
  <c r="S2965" i="11"/>
  <c r="S2966" i="11"/>
  <c r="S2967" i="11"/>
  <c r="S2968" i="11"/>
  <c r="S2969" i="11"/>
  <c r="S2970" i="11"/>
  <c r="S2971" i="11"/>
  <c r="S2972" i="11"/>
  <c r="S2973" i="11"/>
  <c r="S2974" i="11"/>
  <c r="S2975" i="11"/>
  <c r="S2976" i="11"/>
  <c r="S2977" i="11"/>
  <c r="S2978" i="11"/>
  <c r="S2979" i="11"/>
  <c r="S2980" i="11"/>
  <c r="S2981" i="11"/>
  <c r="S2982" i="11"/>
  <c r="S2983" i="11"/>
  <c r="S2984" i="11"/>
  <c r="S2985" i="11"/>
  <c r="S2986" i="11"/>
  <c r="S2987" i="11"/>
  <c r="S2988" i="11"/>
  <c r="S2989" i="11"/>
  <c r="S2990" i="11"/>
  <c r="S2991" i="11"/>
  <c r="S2992" i="11"/>
  <c r="S2993" i="11"/>
  <c r="S2994" i="11"/>
  <c r="S2995" i="11"/>
  <c r="S2996" i="11"/>
  <c r="S2997" i="11"/>
  <c r="R2" i="11"/>
  <c r="R3" i="11"/>
  <c r="R4" i="11"/>
  <c r="R5" i="11"/>
  <c r="R6" i="11"/>
  <c r="R7" i="11"/>
  <c r="R8" i="11"/>
  <c r="R9" i="11"/>
  <c r="R10" i="11"/>
  <c r="R11" i="11"/>
  <c r="R12" i="11"/>
  <c r="R13" i="11"/>
  <c r="R14" i="11"/>
  <c r="R15" i="11"/>
  <c r="R16" i="11"/>
  <c r="R17" i="11"/>
  <c r="R18" i="11"/>
  <c r="R19" i="11"/>
  <c r="R20" i="11"/>
  <c r="R21"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7" i="11"/>
  <c r="R58" i="11"/>
  <c r="R59" i="11"/>
  <c r="R60" i="11"/>
  <c r="R61" i="11"/>
  <c r="R62" i="11"/>
  <c r="R63" i="11"/>
  <c r="R64" i="11"/>
  <c r="R65" i="11"/>
  <c r="R66" i="11"/>
  <c r="R67" i="11"/>
  <c r="R68" i="11"/>
  <c r="R69" i="11"/>
  <c r="R70" i="11"/>
  <c r="R71" i="11"/>
  <c r="R72" i="11"/>
  <c r="R73" i="11"/>
  <c r="R74" i="11"/>
  <c r="R75" i="11"/>
  <c r="R76" i="11"/>
  <c r="R77" i="11"/>
  <c r="R78" i="11"/>
  <c r="R79" i="11"/>
  <c r="R80" i="11"/>
  <c r="R81" i="11"/>
  <c r="R82" i="11"/>
  <c r="R83" i="11"/>
  <c r="R84" i="11"/>
  <c r="R85" i="11"/>
  <c r="R86" i="11"/>
  <c r="R87" i="11"/>
  <c r="R88" i="11"/>
  <c r="R89" i="11"/>
  <c r="R90" i="11"/>
  <c r="R91" i="11"/>
  <c r="R92" i="11"/>
  <c r="R93" i="11"/>
  <c r="R94" i="11"/>
  <c r="R95" i="11"/>
  <c r="R96" i="11"/>
  <c r="R97" i="11"/>
  <c r="R98" i="11"/>
  <c r="R99" i="11"/>
  <c r="R100" i="11"/>
  <c r="R101" i="11"/>
  <c r="R102" i="11"/>
  <c r="R103" i="11"/>
  <c r="R104" i="11"/>
  <c r="R105" i="11"/>
  <c r="R106" i="11"/>
  <c r="R107" i="11"/>
  <c r="R108" i="11"/>
  <c r="R109" i="11"/>
  <c r="R110" i="11"/>
  <c r="R111" i="11"/>
  <c r="R112" i="11"/>
  <c r="R113" i="11"/>
  <c r="R114" i="11"/>
  <c r="R115" i="11"/>
  <c r="R116" i="11"/>
  <c r="R117" i="11"/>
  <c r="R118" i="11"/>
  <c r="R119" i="11"/>
  <c r="R120" i="11"/>
  <c r="R121" i="11"/>
  <c r="R122" i="11"/>
  <c r="R123" i="11"/>
  <c r="R124" i="11"/>
  <c r="R125" i="11"/>
  <c r="R126" i="11"/>
  <c r="R127" i="11"/>
  <c r="R128" i="11"/>
  <c r="R129" i="11"/>
  <c r="R130" i="11"/>
  <c r="R131" i="11"/>
  <c r="R132" i="11"/>
  <c r="R133" i="11"/>
  <c r="R134" i="11"/>
  <c r="R135" i="11"/>
  <c r="R136" i="11"/>
  <c r="R137" i="11"/>
  <c r="R138" i="11"/>
  <c r="R139" i="11"/>
  <c r="R140" i="11"/>
  <c r="R141" i="11"/>
  <c r="R142" i="11"/>
  <c r="R143" i="11"/>
  <c r="R144" i="11"/>
  <c r="R145" i="11"/>
  <c r="R146" i="11"/>
  <c r="R147" i="11"/>
  <c r="R148" i="11"/>
  <c r="R149" i="11"/>
  <c r="R150" i="11"/>
  <c r="R151" i="11"/>
  <c r="R152" i="11"/>
  <c r="R153" i="11"/>
  <c r="R154" i="11"/>
  <c r="R155" i="11"/>
  <c r="R156" i="11"/>
  <c r="R157" i="11"/>
  <c r="R158" i="11"/>
  <c r="R159" i="11"/>
  <c r="R160" i="11"/>
  <c r="R161" i="11"/>
  <c r="R162" i="11"/>
  <c r="R163" i="11"/>
  <c r="R164" i="11"/>
  <c r="R165" i="11"/>
  <c r="R166" i="11"/>
  <c r="R167" i="11"/>
  <c r="R168" i="11"/>
  <c r="R169" i="11"/>
  <c r="R170" i="11"/>
  <c r="R171" i="11"/>
  <c r="R172" i="11"/>
  <c r="R173" i="11"/>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202" i="11"/>
  <c r="R203" i="11"/>
  <c r="R204" i="11"/>
  <c r="R205" i="11"/>
  <c r="R206" i="11"/>
  <c r="R207" i="11"/>
  <c r="R208" i="11"/>
  <c r="R209" i="11"/>
  <c r="R210" i="11"/>
  <c r="R211" i="11"/>
  <c r="R212" i="11"/>
  <c r="R213" i="1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73" i="11"/>
  <c r="R274" i="11"/>
  <c r="R275" i="11"/>
  <c r="R276" i="11"/>
  <c r="R277" i="11"/>
  <c r="R278" i="11"/>
  <c r="R279" i="11"/>
  <c r="R280" i="11"/>
  <c r="R281" i="11"/>
  <c r="R282" i="11"/>
  <c r="R283" i="11"/>
  <c r="R284" i="11"/>
  <c r="R285" i="11"/>
  <c r="R286" i="11"/>
  <c r="R287" i="11"/>
  <c r="R288" i="11"/>
  <c r="R289" i="11"/>
  <c r="R290" i="11"/>
  <c r="R291" i="11"/>
  <c r="R292" i="11"/>
  <c r="R293" i="11"/>
  <c r="R294" i="11"/>
  <c r="R295" i="11"/>
  <c r="R296" i="11"/>
  <c r="R297" i="11"/>
  <c r="R298" i="11"/>
  <c r="R299" i="11"/>
  <c r="R300" i="11"/>
  <c r="R301" i="11"/>
  <c r="R302" i="11"/>
  <c r="R303" i="11"/>
  <c r="R304" i="11"/>
  <c r="R305" i="11"/>
  <c r="R306" i="11"/>
  <c r="R307" i="11"/>
  <c r="R308" i="11"/>
  <c r="R309" i="11"/>
  <c r="R310" i="11"/>
  <c r="R311" i="11"/>
  <c r="R312" i="11"/>
  <c r="R313" i="11"/>
  <c r="R314" i="11"/>
  <c r="R315" i="11"/>
  <c r="R316" i="11"/>
  <c r="R317" i="11"/>
  <c r="R318" i="11"/>
  <c r="R319" i="11"/>
  <c r="R320" i="11"/>
  <c r="R321" i="11"/>
  <c r="R322" i="11"/>
  <c r="R323" i="11"/>
  <c r="R324" i="11"/>
  <c r="R325" i="11"/>
  <c r="R326" i="11"/>
  <c r="R327" i="11"/>
  <c r="R328" i="11"/>
  <c r="R329" i="11"/>
  <c r="R330" i="11"/>
  <c r="R331" i="11"/>
  <c r="R332" i="11"/>
  <c r="R333" i="11"/>
  <c r="R334" i="11"/>
  <c r="R335" i="11"/>
  <c r="R336" i="11"/>
  <c r="R337" i="11"/>
  <c r="R338" i="11"/>
  <c r="R339" i="11"/>
  <c r="R340" i="11"/>
  <c r="R341" i="11"/>
  <c r="R342" i="11"/>
  <c r="R343" i="11"/>
  <c r="R344" i="11"/>
  <c r="R345" i="11"/>
  <c r="R346" i="11"/>
  <c r="R347" i="11"/>
  <c r="R348" i="11"/>
  <c r="R349" i="11"/>
  <c r="R350" i="11"/>
  <c r="R351" i="11"/>
  <c r="R352" i="11"/>
  <c r="R353" i="11"/>
  <c r="R354" i="11"/>
  <c r="R355" i="11"/>
  <c r="R356" i="11"/>
  <c r="R357" i="11"/>
  <c r="R358" i="11"/>
  <c r="R359" i="11"/>
  <c r="R360" i="11"/>
  <c r="R361" i="11"/>
  <c r="R362" i="11"/>
  <c r="R363" i="11"/>
  <c r="R364" i="11"/>
  <c r="R365" i="11"/>
  <c r="R366" i="11"/>
  <c r="R367" i="11"/>
  <c r="R368" i="11"/>
  <c r="R369" i="11"/>
  <c r="R370" i="11"/>
  <c r="R371" i="11"/>
  <c r="R372" i="11"/>
  <c r="R373" i="11"/>
  <c r="R374" i="11"/>
  <c r="R375" i="11"/>
  <c r="R376" i="11"/>
  <c r="R377" i="11"/>
  <c r="R378" i="11"/>
  <c r="R379" i="11"/>
  <c r="R380" i="11"/>
  <c r="R381" i="11"/>
  <c r="R382" i="11"/>
  <c r="R383" i="11"/>
  <c r="R384" i="11"/>
  <c r="R385" i="11"/>
  <c r="R386" i="11"/>
  <c r="R387" i="11"/>
  <c r="R388" i="11"/>
  <c r="R389" i="11"/>
  <c r="R390" i="11"/>
  <c r="R391" i="11"/>
  <c r="R392" i="11"/>
  <c r="R393" i="11"/>
  <c r="R394" i="11"/>
  <c r="R395" i="11"/>
  <c r="R396" i="11"/>
  <c r="R397" i="11"/>
  <c r="R398" i="11"/>
  <c r="R399" i="11"/>
  <c r="R400" i="11"/>
  <c r="R401" i="11"/>
  <c r="R402" i="11"/>
  <c r="R403" i="11"/>
  <c r="R404" i="11"/>
  <c r="R405" i="11"/>
  <c r="R406" i="11"/>
  <c r="R407" i="11"/>
  <c r="R408" i="11"/>
  <c r="R409" i="11"/>
  <c r="R410" i="11"/>
  <c r="R411" i="11"/>
  <c r="R412" i="11"/>
  <c r="R413" i="11"/>
  <c r="R414" i="11"/>
  <c r="R415" i="11"/>
  <c r="R416" i="11"/>
  <c r="R417" i="11"/>
  <c r="R418" i="11"/>
  <c r="R419" i="11"/>
  <c r="R420" i="11"/>
  <c r="R421" i="11"/>
  <c r="R422" i="11"/>
  <c r="R423" i="11"/>
  <c r="R424" i="11"/>
  <c r="R425" i="11"/>
  <c r="R426" i="11"/>
  <c r="R427" i="11"/>
  <c r="R428" i="11"/>
  <c r="R429" i="11"/>
  <c r="R430" i="11"/>
  <c r="R431" i="11"/>
  <c r="R432" i="11"/>
  <c r="R433" i="11"/>
  <c r="R434" i="11"/>
  <c r="R435" i="11"/>
  <c r="R436" i="11"/>
  <c r="R437" i="11"/>
  <c r="R438" i="11"/>
  <c r="R439" i="11"/>
  <c r="R440" i="11"/>
  <c r="R441" i="11"/>
  <c r="R442" i="11"/>
  <c r="R443" i="11"/>
  <c r="R444" i="11"/>
  <c r="R445" i="11"/>
  <c r="R446" i="11"/>
  <c r="R447" i="11"/>
  <c r="R448" i="11"/>
  <c r="R449" i="11"/>
  <c r="R450" i="11"/>
  <c r="R451" i="11"/>
  <c r="R452" i="11"/>
  <c r="R453" i="11"/>
  <c r="R454" i="11"/>
  <c r="R455" i="11"/>
  <c r="R456" i="11"/>
  <c r="R457" i="11"/>
  <c r="R458" i="11"/>
  <c r="R459" i="11"/>
  <c r="R460" i="11"/>
  <c r="R461" i="11"/>
  <c r="R462" i="11"/>
  <c r="R463" i="11"/>
  <c r="R464" i="11"/>
  <c r="R465" i="11"/>
  <c r="R466" i="11"/>
  <c r="R467" i="11"/>
  <c r="R468" i="11"/>
  <c r="R469" i="11"/>
  <c r="R470" i="11"/>
  <c r="R471" i="11"/>
  <c r="R472" i="11"/>
  <c r="R473" i="11"/>
  <c r="R474" i="11"/>
  <c r="R475" i="11"/>
  <c r="R476" i="11"/>
  <c r="R477" i="11"/>
  <c r="R478" i="11"/>
  <c r="R479" i="11"/>
  <c r="R480" i="11"/>
  <c r="R481" i="11"/>
  <c r="R482" i="11"/>
  <c r="R483" i="11"/>
  <c r="R484" i="11"/>
  <c r="R485" i="11"/>
  <c r="R486" i="11"/>
  <c r="R487" i="11"/>
  <c r="R488" i="11"/>
  <c r="R489" i="11"/>
  <c r="R490" i="11"/>
  <c r="R491" i="11"/>
  <c r="R492" i="11"/>
  <c r="R493" i="11"/>
  <c r="R494" i="11"/>
  <c r="R495" i="11"/>
  <c r="R496" i="11"/>
  <c r="R497" i="11"/>
  <c r="R498" i="11"/>
  <c r="R499" i="11"/>
  <c r="R500" i="11"/>
  <c r="R501" i="11"/>
  <c r="R502" i="11"/>
  <c r="R503" i="11"/>
  <c r="R504" i="11"/>
  <c r="R505" i="11"/>
  <c r="R506" i="11"/>
  <c r="R507" i="11"/>
  <c r="R508" i="11"/>
  <c r="R509" i="11"/>
  <c r="R510" i="11"/>
  <c r="R511" i="11"/>
  <c r="R512" i="11"/>
  <c r="R513" i="11"/>
  <c r="R514" i="11"/>
  <c r="R515" i="11"/>
  <c r="R516" i="11"/>
  <c r="R517" i="11"/>
  <c r="R518" i="11"/>
  <c r="R519" i="11"/>
  <c r="R520" i="11"/>
  <c r="R521" i="11"/>
  <c r="R522" i="11"/>
  <c r="R523" i="11"/>
  <c r="R524" i="11"/>
  <c r="R525" i="11"/>
  <c r="R526" i="11"/>
  <c r="R527" i="11"/>
  <c r="R528" i="11"/>
  <c r="R529" i="11"/>
  <c r="R530" i="11"/>
  <c r="R531" i="11"/>
  <c r="R532" i="11"/>
  <c r="R533" i="11"/>
  <c r="R534" i="11"/>
  <c r="R535" i="11"/>
  <c r="R536" i="11"/>
  <c r="R537" i="11"/>
  <c r="R538" i="11"/>
  <c r="R539" i="11"/>
  <c r="R540" i="11"/>
  <c r="R541" i="11"/>
  <c r="R542" i="11"/>
  <c r="R543" i="11"/>
  <c r="R544" i="11"/>
  <c r="R545" i="11"/>
  <c r="R546" i="11"/>
  <c r="R547" i="11"/>
  <c r="R548" i="11"/>
  <c r="R549" i="11"/>
  <c r="R550" i="11"/>
  <c r="R551" i="11"/>
  <c r="R552" i="11"/>
  <c r="R553" i="11"/>
  <c r="R554" i="11"/>
  <c r="R555" i="11"/>
  <c r="R556" i="11"/>
  <c r="R557" i="11"/>
  <c r="R558" i="11"/>
  <c r="R559" i="11"/>
  <c r="R560" i="11"/>
  <c r="R561" i="11"/>
  <c r="R562" i="11"/>
  <c r="R563" i="11"/>
  <c r="R564" i="11"/>
  <c r="R565" i="11"/>
  <c r="R566" i="11"/>
  <c r="R567" i="11"/>
  <c r="R568" i="11"/>
  <c r="R569" i="11"/>
  <c r="R570" i="11"/>
  <c r="R571" i="11"/>
  <c r="R572" i="11"/>
  <c r="R573" i="11"/>
  <c r="R574" i="11"/>
  <c r="R575" i="11"/>
  <c r="R576" i="11"/>
  <c r="R577" i="11"/>
  <c r="R578" i="11"/>
  <c r="R579" i="11"/>
  <c r="R580" i="11"/>
  <c r="R581" i="11"/>
  <c r="R582" i="11"/>
  <c r="R583" i="11"/>
  <c r="R584" i="11"/>
  <c r="R585" i="11"/>
  <c r="R586" i="11"/>
  <c r="R587" i="11"/>
  <c r="R588" i="11"/>
  <c r="R589" i="11"/>
  <c r="R590" i="11"/>
  <c r="R591" i="11"/>
  <c r="R592" i="11"/>
  <c r="R593" i="11"/>
  <c r="R594" i="11"/>
  <c r="R595" i="11"/>
  <c r="R596" i="11"/>
  <c r="R597" i="11"/>
  <c r="R598" i="11"/>
  <c r="R599" i="11"/>
  <c r="R600" i="11"/>
  <c r="R601" i="11"/>
  <c r="R602" i="11"/>
  <c r="R603" i="11"/>
  <c r="R604" i="11"/>
  <c r="R605" i="11"/>
  <c r="R606" i="11"/>
  <c r="R607" i="11"/>
  <c r="R608" i="11"/>
  <c r="R609" i="11"/>
  <c r="R610" i="11"/>
  <c r="R611" i="11"/>
  <c r="R612" i="11"/>
  <c r="R613" i="11"/>
  <c r="R614" i="11"/>
  <c r="R615" i="11"/>
  <c r="R616" i="11"/>
  <c r="R617" i="11"/>
  <c r="R618" i="11"/>
  <c r="R619" i="11"/>
  <c r="R620" i="11"/>
  <c r="R621" i="11"/>
  <c r="R622" i="11"/>
  <c r="R623" i="11"/>
  <c r="R624" i="11"/>
  <c r="R625" i="11"/>
  <c r="R626" i="11"/>
  <c r="R627" i="11"/>
  <c r="R628" i="11"/>
  <c r="R629" i="11"/>
  <c r="R630" i="11"/>
  <c r="R631" i="11"/>
  <c r="R632" i="11"/>
  <c r="R633" i="11"/>
  <c r="R634" i="11"/>
  <c r="R635" i="11"/>
  <c r="R636" i="11"/>
  <c r="R637" i="11"/>
  <c r="R638" i="11"/>
  <c r="R639" i="11"/>
  <c r="R640" i="11"/>
  <c r="R641" i="11"/>
  <c r="R642" i="11"/>
  <c r="R643" i="11"/>
  <c r="R644" i="11"/>
  <c r="R645" i="11"/>
  <c r="R646" i="11"/>
  <c r="R647" i="11"/>
  <c r="R648" i="11"/>
  <c r="R649" i="11"/>
  <c r="R650" i="11"/>
  <c r="R651" i="11"/>
  <c r="R652" i="11"/>
  <c r="R653" i="11"/>
  <c r="R654" i="11"/>
  <c r="R655" i="11"/>
  <c r="R656" i="11"/>
  <c r="R657" i="11"/>
  <c r="R658" i="11"/>
  <c r="R659" i="11"/>
  <c r="R660" i="11"/>
  <c r="R661" i="11"/>
  <c r="R662" i="11"/>
  <c r="R663" i="11"/>
  <c r="R664" i="11"/>
  <c r="R665" i="11"/>
  <c r="R666" i="11"/>
  <c r="R667" i="11"/>
  <c r="R668" i="11"/>
  <c r="R669" i="11"/>
  <c r="R670" i="11"/>
  <c r="R671" i="11"/>
  <c r="R672" i="11"/>
  <c r="R673" i="11"/>
  <c r="R674" i="11"/>
  <c r="R675" i="11"/>
  <c r="R676" i="11"/>
  <c r="R677" i="11"/>
  <c r="R678" i="11"/>
  <c r="R679" i="11"/>
  <c r="R680" i="11"/>
  <c r="R681" i="11"/>
  <c r="R682" i="11"/>
  <c r="R683" i="11"/>
  <c r="R684" i="11"/>
  <c r="R685" i="11"/>
  <c r="R686" i="11"/>
  <c r="R687" i="11"/>
  <c r="R688" i="11"/>
  <c r="R689" i="11"/>
  <c r="R690" i="11"/>
  <c r="R691" i="11"/>
  <c r="R692" i="11"/>
  <c r="R693" i="11"/>
  <c r="R694" i="11"/>
  <c r="R695" i="11"/>
  <c r="R696" i="11"/>
  <c r="R697" i="11"/>
  <c r="R698" i="11"/>
  <c r="R699" i="11"/>
  <c r="R700" i="11"/>
  <c r="R701" i="11"/>
  <c r="R702" i="11"/>
  <c r="R703" i="11"/>
  <c r="R704" i="11"/>
  <c r="R705" i="11"/>
  <c r="R706" i="11"/>
  <c r="R707" i="11"/>
  <c r="R708" i="11"/>
  <c r="R709" i="11"/>
  <c r="R710" i="11"/>
  <c r="R711" i="11"/>
  <c r="R712" i="11"/>
  <c r="R713" i="11"/>
  <c r="R714" i="11"/>
  <c r="R715" i="11"/>
  <c r="R716" i="11"/>
  <c r="R717" i="11"/>
  <c r="R718" i="11"/>
  <c r="R719" i="11"/>
  <c r="R720" i="11"/>
  <c r="R721" i="11"/>
  <c r="R722" i="11"/>
  <c r="R723" i="11"/>
  <c r="R724" i="11"/>
  <c r="R725" i="11"/>
  <c r="R726" i="11"/>
  <c r="R727" i="11"/>
  <c r="R728" i="11"/>
  <c r="R729" i="11"/>
  <c r="R730" i="11"/>
  <c r="R731" i="11"/>
  <c r="R732" i="11"/>
  <c r="R733" i="11"/>
  <c r="R734" i="11"/>
  <c r="R735" i="11"/>
  <c r="R736" i="11"/>
  <c r="R737" i="11"/>
  <c r="R738" i="11"/>
  <c r="R739" i="11"/>
  <c r="R740" i="11"/>
  <c r="R741" i="11"/>
  <c r="R742" i="11"/>
  <c r="R743" i="11"/>
  <c r="R744" i="11"/>
  <c r="R745" i="11"/>
  <c r="R746" i="11"/>
  <c r="R747" i="11"/>
  <c r="R748" i="11"/>
  <c r="R749" i="11"/>
  <c r="R750" i="11"/>
  <c r="R751" i="11"/>
  <c r="R752" i="11"/>
  <c r="R753" i="11"/>
  <c r="R754" i="11"/>
  <c r="R755" i="11"/>
  <c r="R756" i="11"/>
  <c r="R757" i="11"/>
  <c r="R758" i="11"/>
  <c r="R759" i="11"/>
  <c r="R760" i="11"/>
  <c r="R761" i="11"/>
  <c r="R762" i="11"/>
  <c r="R763" i="11"/>
  <c r="R764" i="11"/>
  <c r="R765" i="11"/>
  <c r="R766" i="11"/>
  <c r="R767" i="11"/>
  <c r="R768" i="11"/>
  <c r="R769" i="11"/>
  <c r="R770" i="11"/>
  <c r="R771" i="11"/>
  <c r="R772" i="11"/>
  <c r="R773" i="11"/>
  <c r="R774" i="11"/>
  <c r="R775" i="11"/>
  <c r="R776" i="11"/>
  <c r="R777" i="11"/>
  <c r="R778" i="11"/>
  <c r="R779" i="11"/>
  <c r="R780" i="11"/>
  <c r="R781" i="11"/>
  <c r="R782" i="11"/>
  <c r="R783" i="11"/>
  <c r="R784" i="11"/>
  <c r="R785" i="11"/>
  <c r="R786" i="11"/>
  <c r="R787" i="11"/>
  <c r="R788" i="11"/>
  <c r="R789" i="11"/>
  <c r="R790" i="11"/>
  <c r="R791" i="11"/>
  <c r="R792" i="11"/>
  <c r="R793" i="11"/>
  <c r="R794" i="11"/>
  <c r="R795" i="11"/>
  <c r="R796" i="11"/>
  <c r="R797" i="11"/>
  <c r="R798" i="11"/>
  <c r="R799" i="11"/>
  <c r="R800" i="11"/>
  <c r="R801" i="11"/>
  <c r="R802" i="11"/>
  <c r="R803" i="11"/>
  <c r="R804" i="11"/>
  <c r="R805" i="11"/>
  <c r="R806" i="11"/>
  <c r="R807" i="11"/>
  <c r="R808" i="11"/>
  <c r="R809" i="11"/>
  <c r="R810" i="11"/>
  <c r="R811" i="11"/>
  <c r="R812" i="11"/>
  <c r="R813" i="11"/>
  <c r="R814" i="11"/>
  <c r="R815" i="11"/>
  <c r="R816" i="11"/>
  <c r="R817" i="11"/>
  <c r="R818" i="11"/>
  <c r="R819" i="11"/>
  <c r="R820" i="11"/>
  <c r="R821" i="11"/>
  <c r="R822" i="11"/>
  <c r="R823" i="11"/>
  <c r="R824" i="11"/>
  <c r="R825" i="11"/>
  <c r="R826" i="11"/>
  <c r="R827" i="11"/>
  <c r="R828" i="11"/>
  <c r="R829" i="11"/>
  <c r="R830" i="11"/>
  <c r="R831" i="11"/>
  <c r="R832" i="11"/>
  <c r="R833" i="11"/>
  <c r="R834" i="11"/>
  <c r="R835" i="11"/>
  <c r="R836" i="11"/>
  <c r="R837" i="11"/>
  <c r="R838" i="11"/>
  <c r="R839" i="11"/>
  <c r="R840" i="11"/>
  <c r="R841" i="11"/>
  <c r="R842" i="11"/>
  <c r="R843" i="11"/>
  <c r="R844" i="11"/>
  <c r="R845" i="11"/>
  <c r="R846" i="11"/>
  <c r="R847" i="11"/>
  <c r="R848" i="11"/>
  <c r="R849" i="11"/>
  <c r="R850" i="11"/>
  <c r="R851" i="11"/>
  <c r="R852" i="11"/>
  <c r="R853" i="11"/>
  <c r="R854" i="11"/>
  <c r="R855" i="11"/>
  <c r="R856" i="11"/>
  <c r="R857" i="11"/>
  <c r="R858" i="11"/>
  <c r="R859" i="11"/>
  <c r="R860" i="11"/>
  <c r="R861" i="11"/>
  <c r="R862" i="11"/>
  <c r="R863" i="11"/>
  <c r="R864" i="11"/>
  <c r="R865" i="11"/>
  <c r="R866" i="11"/>
  <c r="R867" i="11"/>
  <c r="R868" i="11"/>
  <c r="R869" i="11"/>
  <c r="R870" i="11"/>
  <c r="R871" i="11"/>
  <c r="R872" i="11"/>
  <c r="R873" i="11"/>
  <c r="R874" i="11"/>
  <c r="R875" i="11"/>
  <c r="R876" i="11"/>
  <c r="R877" i="11"/>
  <c r="R878" i="11"/>
  <c r="R879" i="11"/>
  <c r="R880" i="11"/>
  <c r="R881" i="11"/>
  <c r="R882" i="11"/>
  <c r="R883" i="11"/>
  <c r="R884" i="11"/>
  <c r="R885" i="11"/>
  <c r="R886" i="11"/>
  <c r="R887" i="11"/>
  <c r="R888" i="11"/>
  <c r="R889" i="11"/>
  <c r="R890" i="11"/>
  <c r="R891" i="11"/>
  <c r="R892" i="11"/>
  <c r="R893" i="11"/>
  <c r="R894" i="11"/>
  <c r="R895" i="11"/>
  <c r="R896" i="11"/>
  <c r="R897" i="11"/>
  <c r="R898" i="11"/>
  <c r="R899" i="11"/>
  <c r="R900" i="11"/>
  <c r="R901" i="11"/>
  <c r="R902" i="11"/>
  <c r="R903" i="11"/>
  <c r="R904" i="11"/>
  <c r="R905" i="11"/>
  <c r="R906" i="11"/>
  <c r="R907" i="11"/>
  <c r="R908" i="11"/>
  <c r="R909" i="11"/>
  <c r="R910" i="11"/>
  <c r="R911" i="11"/>
  <c r="R912" i="11"/>
  <c r="R913" i="11"/>
  <c r="R914" i="11"/>
  <c r="R915" i="11"/>
  <c r="R916" i="11"/>
  <c r="R917" i="11"/>
  <c r="R918" i="11"/>
  <c r="R919" i="11"/>
  <c r="R920" i="11"/>
  <c r="R921" i="11"/>
  <c r="R922" i="11"/>
  <c r="R923" i="11"/>
  <c r="R924" i="11"/>
  <c r="R925" i="11"/>
  <c r="R926" i="11"/>
  <c r="R927" i="11"/>
  <c r="R928" i="11"/>
  <c r="R929" i="11"/>
  <c r="R930" i="11"/>
  <c r="R931" i="11"/>
  <c r="R932" i="11"/>
  <c r="R933" i="11"/>
  <c r="R934" i="11"/>
  <c r="R935" i="11"/>
  <c r="R936" i="11"/>
  <c r="R937" i="11"/>
  <c r="R938" i="11"/>
  <c r="R939" i="11"/>
  <c r="R940" i="11"/>
  <c r="R941" i="11"/>
  <c r="R942" i="11"/>
  <c r="R943" i="11"/>
  <c r="R944" i="11"/>
  <c r="R945" i="11"/>
  <c r="R946" i="11"/>
  <c r="R947" i="11"/>
  <c r="R948" i="11"/>
  <c r="R949" i="11"/>
  <c r="R950" i="11"/>
  <c r="R951" i="11"/>
  <c r="R952" i="11"/>
  <c r="R953" i="11"/>
  <c r="R954" i="11"/>
  <c r="R955" i="11"/>
  <c r="R956" i="11"/>
  <c r="R957" i="11"/>
  <c r="R958" i="11"/>
  <c r="R959" i="11"/>
  <c r="R960" i="11"/>
  <c r="R961" i="11"/>
  <c r="R962" i="11"/>
  <c r="R963" i="11"/>
  <c r="R964" i="11"/>
  <c r="R965" i="11"/>
  <c r="R966" i="11"/>
  <c r="R967" i="11"/>
  <c r="R968" i="11"/>
  <c r="R969" i="11"/>
  <c r="R970" i="11"/>
  <c r="R971" i="11"/>
  <c r="R972" i="11"/>
  <c r="R973" i="11"/>
  <c r="R974" i="11"/>
  <c r="R975" i="11"/>
  <c r="R976" i="11"/>
  <c r="R977" i="11"/>
  <c r="R978" i="11"/>
  <c r="R979" i="11"/>
  <c r="R980" i="11"/>
  <c r="R981" i="11"/>
  <c r="R982" i="11"/>
  <c r="R983" i="11"/>
  <c r="R984" i="11"/>
  <c r="R985" i="11"/>
  <c r="R986" i="11"/>
  <c r="R987" i="11"/>
  <c r="R988" i="11"/>
  <c r="R989" i="11"/>
  <c r="R990" i="11"/>
  <c r="R991" i="11"/>
  <c r="R992" i="11"/>
  <c r="R993" i="11"/>
  <c r="R994" i="11"/>
  <c r="R995" i="11"/>
  <c r="R996" i="11"/>
  <c r="R997" i="11"/>
  <c r="R998" i="11"/>
  <c r="R999" i="11"/>
  <c r="R1000" i="11"/>
  <c r="R1001" i="11"/>
  <c r="R1002" i="11"/>
  <c r="R1003" i="11"/>
  <c r="R1004" i="11"/>
  <c r="R1005" i="11"/>
  <c r="R1006" i="11"/>
  <c r="R1007" i="11"/>
  <c r="R1008" i="11"/>
  <c r="R1009" i="11"/>
  <c r="R1010" i="11"/>
  <c r="R1011" i="11"/>
  <c r="R1012" i="11"/>
  <c r="R1013" i="11"/>
  <c r="R1014" i="11"/>
  <c r="R1015" i="11"/>
  <c r="R1016" i="11"/>
  <c r="R1017" i="11"/>
  <c r="R1018" i="11"/>
  <c r="R1019" i="11"/>
  <c r="R1020" i="11"/>
  <c r="R1021" i="11"/>
  <c r="R1022" i="11"/>
  <c r="R1023" i="11"/>
  <c r="R1024" i="11"/>
  <c r="R1025" i="11"/>
  <c r="R1026" i="11"/>
  <c r="R1027" i="11"/>
  <c r="R1028" i="11"/>
  <c r="R1029" i="11"/>
  <c r="R1030" i="11"/>
  <c r="R1031" i="11"/>
  <c r="R1032" i="11"/>
  <c r="R1033" i="11"/>
  <c r="R1034" i="11"/>
  <c r="R1035" i="11"/>
  <c r="R1036" i="11"/>
  <c r="R1037" i="11"/>
  <c r="R1038" i="11"/>
  <c r="R1039" i="11"/>
  <c r="R1040" i="11"/>
  <c r="R1041" i="11"/>
  <c r="R1042" i="11"/>
  <c r="R1043" i="11"/>
  <c r="R1044" i="11"/>
  <c r="R1045" i="11"/>
  <c r="R1046" i="11"/>
  <c r="R1047" i="11"/>
  <c r="R1048" i="11"/>
  <c r="R1049" i="11"/>
  <c r="R1050" i="11"/>
  <c r="R1051" i="11"/>
  <c r="R1052" i="11"/>
  <c r="R1053" i="11"/>
  <c r="R1054" i="11"/>
  <c r="R1055" i="11"/>
  <c r="R1056" i="11"/>
  <c r="R1057" i="11"/>
  <c r="R1058" i="11"/>
  <c r="R1059" i="11"/>
  <c r="R1060" i="11"/>
  <c r="R1061" i="11"/>
  <c r="R1062" i="11"/>
  <c r="R1063" i="11"/>
  <c r="R1064" i="11"/>
  <c r="R1065" i="11"/>
  <c r="R1066" i="11"/>
  <c r="R1067" i="11"/>
  <c r="R1068" i="11"/>
  <c r="R1069" i="11"/>
  <c r="R1070" i="11"/>
  <c r="R1071" i="11"/>
  <c r="R1072" i="11"/>
  <c r="R1073" i="11"/>
  <c r="R1074" i="11"/>
  <c r="R1075" i="11"/>
  <c r="R1076" i="11"/>
  <c r="R1077" i="11"/>
  <c r="R1078" i="11"/>
  <c r="R1079" i="11"/>
  <c r="R1080" i="11"/>
  <c r="R1081" i="11"/>
  <c r="R1082" i="11"/>
  <c r="R1083" i="11"/>
  <c r="R1084" i="11"/>
  <c r="R1085" i="11"/>
  <c r="R1086" i="11"/>
  <c r="R1087" i="11"/>
  <c r="R1088" i="11"/>
  <c r="R1089" i="11"/>
  <c r="R1090" i="11"/>
  <c r="R1091" i="11"/>
  <c r="R1092" i="11"/>
  <c r="R1093" i="11"/>
  <c r="R1094" i="11"/>
  <c r="R1095" i="11"/>
  <c r="R1096" i="11"/>
  <c r="R1097" i="11"/>
  <c r="R1098" i="11"/>
  <c r="R1099" i="11"/>
  <c r="R1100" i="11"/>
  <c r="R1101" i="11"/>
  <c r="R1102" i="11"/>
  <c r="R1103" i="11"/>
  <c r="R1104" i="11"/>
  <c r="R1105" i="11"/>
  <c r="R1106" i="11"/>
  <c r="R1107" i="11"/>
  <c r="R1108" i="11"/>
  <c r="R1109" i="11"/>
  <c r="R1110" i="11"/>
  <c r="R1111" i="11"/>
  <c r="R1112" i="11"/>
  <c r="R1113" i="11"/>
  <c r="R1114" i="11"/>
  <c r="R1115" i="11"/>
  <c r="R1116" i="11"/>
  <c r="R1117" i="11"/>
  <c r="R1118" i="11"/>
  <c r="R1119" i="11"/>
  <c r="R1120" i="11"/>
  <c r="R1121" i="11"/>
  <c r="R1122" i="11"/>
  <c r="R1123" i="11"/>
  <c r="R1124" i="11"/>
  <c r="R1125" i="11"/>
  <c r="R1126" i="11"/>
  <c r="R1127" i="11"/>
  <c r="R1128" i="11"/>
  <c r="R1129" i="11"/>
  <c r="R1130" i="11"/>
  <c r="R1131" i="11"/>
  <c r="R1132" i="11"/>
  <c r="R1133" i="11"/>
  <c r="R1134" i="11"/>
  <c r="R1135" i="11"/>
  <c r="R1136" i="11"/>
  <c r="R1137" i="11"/>
  <c r="R1138" i="11"/>
  <c r="R1139" i="11"/>
  <c r="R1140" i="11"/>
  <c r="R1141" i="11"/>
  <c r="R1142" i="11"/>
  <c r="R1143" i="11"/>
  <c r="R1144" i="11"/>
  <c r="R1145" i="11"/>
  <c r="R1146" i="11"/>
  <c r="R1147" i="11"/>
  <c r="R1148" i="11"/>
  <c r="R1149" i="11"/>
  <c r="R1150" i="11"/>
  <c r="R1151" i="11"/>
  <c r="R1152" i="11"/>
  <c r="R1153" i="11"/>
  <c r="R1154" i="11"/>
  <c r="R1155" i="11"/>
  <c r="R1156" i="11"/>
  <c r="R1157" i="11"/>
  <c r="R1158" i="11"/>
  <c r="R1159" i="11"/>
  <c r="R1160" i="11"/>
  <c r="R1161" i="11"/>
  <c r="R1162" i="11"/>
  <c r="R1163" i="11"/>
  <c r="R1164" i="11"/>
  <c r="R1165" i="11"/>
  <c r="R1166" i="11"/>
  <c r="R1167" i="11"/>
  <c r="R1168" i="11"/>
  <c r="R1169" i="11"/>
  <c r="R1170" i="11"/>
  <c r="R1171" i="11"/>
  <c r="R1172" i="11"/>
  <c r="R1173" i="11"/>
  <c r="R1174" i="11"/>
  <c r="R1175" i="11"/>
  <c r="R1176" i="11"/>
  <c r="R1177" i="11"/>
  <c r="R1178" i="11"/>
  <c r="R1179" i="11"/>
  <c r="R1180" i="11"/>
  <c r="R1181" i="11"/>
  <c r="R1182" i="11"/>
  <c r="R1183" i="11"/>
  <c r="R1184" i="11"/>
  <c r="R1185" i="11"/>
  <c r="R1186" i="11"/>
  <c r="R1187" i="11"/>
  <c r="R1188" i="11"/>
  <c r="R1189" i="11"/>
  <c r="R1190" i="11"/>
  <c r="R1191" i="11"/>
  <c r="R1192" i="11"/>
  <c r="R1193" i="11"/>
  <c r="R1194" i="11"/>
  <c r="R1195" i="11"/>
  <c r="R1196" i="11"/>
  <c r="R1197" i="11"/>
  <c r="R1198" i="11"/>
  <c r="R1199" i="11"/>
  <c r="R1200" i="11"/>
  <c r="R1201" i="11"/>
  <c r="R1202" i="11"/>
  <c r="R1203" i="11"/>
  <c r="R1204" i="11"/>
  <c r="R1205" i="11"/>
  <c r="R1206" i="11"/>
  <c r="R1207" i="11"/>
  <c r="R1208" i="11"/>
  <c r="R1209" i="11"/>
  <c r="R1210" i="11"/>
  <c r="R1211" i="11"/>
  <c r="R1212" i="11"/>
  <c r="R1213" i="11"/>
  <c r="R1214" i="11"/>
  <c r="R1215" i="11"/>
  <c r="R1216" i="11"/>
  <c r="R1217" i="11"/>
  <c r="R1218" i="11"/>
  <c r="R1219" i="11"/>
  <c r="R1220" i="11"/>
  <c r="R1221" i="11"/>
  <c r="R1222" i="11"/>
  <c r="R1223" i="11"/>
  <c r="R1224" i="11"/>
  <c r="R1225" i="11"/>
  <c r="R1226" i="11"/>
  <c r="R1227" i="11"/>
  <c r="R1228" i="11"/>
  <c r="R1229" i="11"/>
  <c r="R1230" i="11"/>
  <c r="R1231" i="11"/>
  <c r="R1232" i="11"/>
  <c r="R1233" i="11"/>
  <c r="R1234" i="11"/>
  <c r="R1235" i="11"/>
  <c r="R1236" i="11"/>
  <c r="R1237" i="11"/>
  <c r="R1238" i="11"/>
  <c r="R1239" i="11"/>
  <c r="R1240" i="11"/>
  <c r="R1241" i="11"/>
  <c r="R1242" i="11"/>
  <c r="R1243" i="11"/>
  <c r="R1244" i="11"/>
  <c r="R1245" i="11"/>
  <c r="R1246" i="11"/>
  <c r="R1247" i="11"/>
  <c r="R1248" i="11"/>
  <c r="R1249" i="11"/>
  <c r="R1250" i="11"/>
  <c r="R1251" i="11"/>
  <c r="R1252" i="11"/>
  <c r="R1253" i="11"/>
  <c r="R1254" i="11"/>
  <c r="R1255" i="11"/>
  <c r="R1256" i="11"/>
  <c r="R1257" i="11"/>
  <c r="R1258" i="11"/>
  <c r="R1259" i="11"/>
  <c r="R1260" i="11"/>
  <c r="R1261" i="11"/>
  <c r="R1262" i="11"/>
  <c r="R1263" i="11"/>
  <c r="R1264" i="11"/>
  <c r="R1265" i="11"/>
  <c r="R1266" i="11"/>
  <c r="R1267" i="11"/>
  <c r="R1268" i="11"/>
  <c r="R1269" i="11"/>
  <c r="R1270" i="11"/>
  <c r="R1271" i="11"/>
  <c r="R1272" i="11"/>
  <c r="R1273" i="11"/>
  <c r="R1274" i="11"/>
  <c r="R1275" i="11"/>
  <c r="R1276" i="11"/>
  <c r="R1277" i="11"/>
  <c r="R1278" i="11"/>
  <c r="R1279" i="11"/>
  <c r="R1280" i="11"/>
  <c r="R1281" i="11"/>
  <c r="R1282" i="11"/>
  <c r="R1283" i="11"/>
  <c r="R1284" i="11"/>
  <c r="R1285" i="11"/>
  <c r="R1286" i="11"/>
  <c r="R1287" i="11"/>
  <c r="R1288" i="11"/>
  <c r="R1289" i="11"/>
  <c r="R1290" i="11"/>
  <c r="R1291" i="11"/>
  <c r="R1292" i="11"/>
  <c r="R1293" i="11"/>
  <c r="R1294" i="11"/>
  <c r="R1295" i="11"/>
  <c r="R1296" i="11"/>
  <c r="R1297" i="11"/>
  <c r="R1298" i="11"/>
  <c r="R1299" i="11"/>
  <c r="R1300" i="11"/>
  <c r="R1301" i="11"/>
  <c r="R1302" i="11"/>
  <c r="R1303" i="11"/>
  <c r="R1304" i="11"/>
  <c r="R1305" i="11"/>
  <c r="R1306" i="11"/>
  <c r="R1307" i="11"/>
  <c r="R1308" i="11"/>
  <c r="R1309" i="11"/>
  <c r="R1310" i="11"/>
  <c r="R1311" i="11"/>
  <c r="R1312" i="11"/>
  <c r="R1313" i="11"/>
  <c r="R1314" i="11"/>
  <c r="R1315" i="11"/>
  <c r="R1316" i="11"/>
  <c r="R1317" i="11"/>
  <c r="R1318" i="11"/>
  <c r="R1319" i="11"/>
  <c r="R1320" i="11"/>
  <c r="R1321" i="11"/>
  <c r="R1322" i="11"/>
  <c r="R1323" i="11"/>
  <c r="R1324" i="11"/>
  <c r="R1325" i="11"/>
  <c r="R1326" i="11"/>
  <c r="R1327" i="11"/>
  <c r="R1328" i="11"/>
  <c r="R1329" i="11"/>
  <c r="R1330" i="11"/>
  <c r="R1331" i="11"/>
  <c r="R1332" i="11"/>
  <c r="R1333" i="11"/>
  <c r="R1334" i="11"/>
  <c r="R1335" i="11"/>
  <c r="R1336" i="11"/>
  <c r="R1337" i="11"/>
  <c r="R1338" i="11"/>
  <c r="R1339" i="11"/>
  <c r="R1340" i="11"/>
  <c r="R1341" i="11"/>
  <c r="R1342" i="11"/>
  <c r="R1343" i="11"/>
  <c r="R1344" i="11"/>
  <c r="R1345" i="11"/>
  <c r="R1346" i="11"/>
  <c r="R1347" i="11"/>
  <c r="R1348" i="11"/>
  <c r="R1349" i="11"/>
  <c r="R1350" i="11"/>
  <c r="R1351" i="11"/>
  <c r="R1352" i="11"/>
  <c r="R1353" i="11"/>
  <c r="R1354" i="11"/>
  <c r="R1355" i="11"/>
  <c r="R1356" i="11"/>
  <c r="R1357" i="11"/>
  <c r="R1358" i="11"/>
  <c r="R1359" i="11"/>
  <c r="R1360" i="11"/>
  <c r="R1361" i="11"/>
  <c r="R1362" i="11"/>
  <c r="R1363" i="11"/>
  <c r="R1364" i="11"/>
  <c r="R1365" i="11"/>
  <c r="R1366" i="11"/>
  <c r="R1367" i="11"/>
  <c r="R1368" i="11"/>
  <c r="R1369" i="11"/>
  <c r="R1370" i="11"/>
  <c r="R1371" i="11"/>
  <c r="R1372" i="11"/>
  <c r="R1373" i="11"/>
  <c r="R1374" i="11"/>
  <c r="R1375" i="11"/>
  <c r="R1376" i="11"/>
  <c r="R1377" i="11"/>
  <c r="R1378" i="11"/>
  <c r="R1379" i="11"/>
  <c r="R1380" i="11"/>
  <c r="R1381" i="11"/>
  <c r="R1382" i="11"/>
  <c r="R1383" i="11"/>
  <c r="R1384" i="11"/>
  <c r="R1385" i="11"/>
  <c r="R1386" i="11"/>
  <c r="R1387" i="11"/>
  <c r="R1388" i="11"/>
  <c r="R1389" i="11"/>
  <c r="R1390" i="11"/>
  <c r="R1391" i="11"/>
  <c r="R1392" i="11"/>
  <c r="R1393" i="11"/>
  <c r="R1394" i="11"/>
  <c r="R1395" i="11"/>
  <c r="R1396" i="11"/>
  <c r="R1397" i="11"/>
  <c r="R1398" i="11"/>
  <c r="R1399" i="11"/>
  <c r="R1400" i="11"/>
  <c r="R1401" i="11"/>
  <c r="R1402" i="11"/>
  <c r="R1403" i="11"/>
  <c r="R1404" i="11"/>
  <c r="R1405" i="11"/>
  <c r="R1406" i="11"/>
  <c r="R1407" i="11"/>
  <c r="R1408" i="11"/>
  <c r="R1409" i="11"/>
  <c r="R1410" i="11"/>
  <c r="R1411" i="11"/>
  <c r="R1412" i="11"/>
  <c r="R1413" i="11"/>
  <c r="R1414" i="11"/>
  <c r="R1415" i="11"/>
  <c r="R1416" i="11"/>
  <c r="R1417" i="11"/>
  <c r="R1418" i="11"/>
  <c r="R1419" i="11"/>
  <c r="R1420" i="11"/>
  <c r="R1421" i="11"/>
  <c r="R1422" i="11"/>
  <c r="R1423" i="11"/>
  <c r="R1424" i="11"/>
  <c r="R1425" i="11"/>
  <c r="R1426" i="11"/>
  <c r="R1427" i="11"/>
  <c r="R1428" i="11"/>
  <c r="R1429" i="11"/>
  <c r="R1430" i="11"/>
  <c r="R1431" i="11"/>
  <c r="R1432" i="11"/>
  <c r="R1433" i="11"/>
  <c r="R1434" i="11"/>
  <c r="R1435" i="11"/>
  <c r="R1436" i="11"/>
  <c r="R1437" i="11"/>
  <c r="R1438" i="11"/>
  <c r="R1439" i="11"/>
  <c r="R1440" i="11"/>
  <c r="R1441" i="11"/>
  <c r="R1442" i="11"/>
  <c r="R1443" i="11"/>
  <c r="R1444" i="11"/>
  <c r="R1445" i="11"/>
  <c r="R1446" i="11"/>
  <c r="R1447" i="11"/>
  <c r="R1448" i="11"/>
  <c r="R1449" i="11"/>
  <c r="R1450" i="11"/>
  <c r="R1451" i="11"/>
  <c r="R1452" i="11"/>
  <c r="R1453" i="11"/>
  <c r="R1454" i="11"/>
  <c r="R1455" i="11"/>
  <c r="R1456" i="11"/>
  <c r="R1457" i="11"/>
  <c r="R1458" i="11"/>
  <c r="R1459" i="11"/>
  <c r="R1460" i="11"/>
  <c r="R1461" i="11"/>
  <c r="R1462" i="11"/>
  <c r="R1463" i="11"/>
  <c r="R1464" i="11"/>
  <c r="R1465" i="11"/>
  <c r="R1466" i="11"/>
  <c r="R1467" i="11"/>
  <c r="R1468" i="11"/>
  <c r="R1469" i="11"/>
  <c r="R1470" i="11"/>
  <c r="R1471" i="11"/>
  <c r="R1472" i="11"/>
  <c r="R1473" i="11"/>
  <c r="R1474" i="11"/>
  <c r="R1475" i="11"/>
  <c r="R1476" i="11"/>
  <c r="R1477" i="11"/>
  <c r="R1478" i="11"/>
  <c r="R1479" i="11"/>
  <c r="R1480" i="11"/>
  <c r="R1481" i="11"/>
  <c r="R1482" i="11"/>
  <c r="R1483" i="11"/>
  <c r="R1484" i="11"/>
  <c r="R1485" i="11"/>
  <c r="R1486" i="11"/>
  <c r="R1487" i="11"/>
  <c r="R1488" i="11"/>
  <c r="R1489" i="11"/>
  <c r="R1490" i="11"/>
  <c r="R1491" i="11"/>
  <c r="R1492" i="11"/>
  <c r="R1493" i="11"/>
  <c r="R1494" i="11"/>
  <c r="R1495" i="11"/>
  <c r="R1496" i="11"/>
  <c r="R1497" i="11"/>
  <c r="R1498" i="11"/>
  <c r="R1499" i="11"/>
  <c r="R1500" i="11"/>
  <c r="R1501" i="11"/>
  <c r="R1502" i="11"/>
  <c r="R1503" i="11"/>
  <c r="R1504" i="11"/>
  <c r="R1505" i="11"/>
  <c r="R1506" i="11"/>
  <c r="R1507" i="11"/>
  <c r="R1508" i="11"/>
  <c r="R1509" i="11"/>
  <c r="R1510" i="11"/>
  <c r="R1511" i="11"/>
  <c r="R1512" i="11"/>
  <c r="R1513" i="11"/>
  <c r="R1514" i="11"/>
  <c r="R1515" i="11"/>
  <c r="R1516" i="11"/>
  <c r="R1517" i="11"/>
  <c r="R1518" i="11"/>
  <c r="R1519" i="11"/>
  <c r="R1520" i="11"/>
  <c r="R1521" i="11"/>
  <c r="R1522" i="11"/>
  <c r="R1523" i="11"/>
  <c r="R1524" i="11"/>
  <c r="R1525" i="11"/>
  <c r="R1526" i="11"/>
  <c r="R1527" i="11"/>
  <c r="R1528" i="11"/>
  <c r="R1529" i="11"/>
  <c r="R1530" i="11"/>
  <c r="R1531" i="11"/>
  <c r="R1532" i="11"/>
  <c r="R1533" i="11"/>
  <c r="R1534" i="11"/>
  <c r="R1535" i="11"/>
  <c r="R1536" i="11"/>
  <c r="R1537" i="11"/>
  <c r="R1538" i="11"/>
  <c r="R1539" i="11"/>
  <c r="R1540" i="11"/>
  <c r="R1541" i="11"/>
  <c r="R1542" i="11"/>
  <c r="R1543" i="11"/>
  <c r="R1544" i="11"/>
  <c r="R1545" i="11"/>
  <c r="R1546" i="11"/>
  <c r="R1547" i="11"/>
  <c r="R1548" i="11"/>
  <c r="R1549" i="11"/>
  <c r="R1550" i="11"/>
  <c r="R1551" i="11"/>
  <c r="R1552" i="11"/>
  <c r="R1553" i="11"/>
  <c r="R1554" i="11"/>
  <c r="R1555" i="11"/>
  <c r="R1556" i="11"/>
  <c r="R1557" i="11"/>
  <c r="R1558" i="11"/>
  <c r="R1559" i="11"/>
  <c r="R1560" i="11"/>
  <c r="R1561" i="11"/>
  <c r="R1562" i="11"/>
  <c r="R1563" i="11"/>
  <c r="R1564" i="11"/>
  <c r="R1565" i="11"/>
  <c r="R1566" i="11"/>
  <c r="R1567" i="11"/>
  <c r="R1568" i="11"/>
  <c r="R1569" i="11"/>
  <c r="R1570" i="11"/>
  <c r="R1571" i="11"/>
  <c r="R1572" i="11"/>
  <c r="R1573" i="11"/>
  <c r="R1574" i="11"/>
  <c r="R1575" i="11"/>
  <c r="R1576" i="11"/>
  <c r="R1577" i="11"/>
  <c r="R1578" i="11"/>
  <c r="R1579" i="11"/>
  <c r="R1580" i="11"/>
  <c r="R1581" i="11"/>
  <c r="R1582" i="11"/>
  <c r="R1583" i="11"/>
  <c r="R1584" i="11"/>
  <c r="R1585" i="11"/>
  <c r="R1586" i="11"/>
  <c r="R1587" i="11"/>
  <c r="R1588" i="11"/>
  <c r="R1589" i="11"/>
  <c r="R1590" i="11"/>
  <c r="R1591" i="11"/>
  <c r="R1592" i="11"/>
  <c r="R1593" i="11"/>
  <c r="R1594" i="11"/>
  <c r="R1595" i="11"/>
  <c r="R1596" i="11"/>
  <c r="R1597" i="11"/>
  <c r="R1598" i="11"/>
  <c r="R1599" i="11"/>
  <c r="R1600" i="11"/>
  <c r="R1601" i="11"/>
  <c r="R1602" i="11"/>
  <c r="R1603" i="11"/>
  <c r="R1604" i="11"/>
  <c r="R1605" i="11"/>
  <c r="R1606" i="11"/>
  <c r="R1607" i="11"/>
  <c r="R1608" i="11"/>
  <c r="R1609" i="11"/>
  <c r="R1610" i="11"/>
  <c r="R1611" i="11"/>
  <c r="R1612" i="11"/>
  <c r="R1613" i="11"/>
  <c r="R1614" i="11"/>
  <c r="R1615" i="11"/>
  <c r="R1616" i="11"/>
  <c r="R1617" i="11"/>
  <c r="R1618" i="11"/>
  <c r="R1619" i="11"/>
  <c r="R1620" i="11"/>
  <c r="R1621" i="11"/>
  <c r="R1622" i="11"/>
  <c r="R1623" i="11"/>
  <c r="R1624" i="11"/>
  <c r="R1625" i="11"/>
  <c r="R1626" i="11"/>
  <c r="R1627" i="11"/>
  <c r="R1628" i="11"/>
  <c r="R1629" i="11"/>
  <c r="R1630" i="11"/>
  <c r="R1631" i="11"/>
  <c r="R1632" i="11"/>
  <c r="R1633" i="11"/>
  <c r="R1634" i="11"/>
  <c r="R1635" i="11"/>
  <c r="R1636" i="11"/>
  <c r="R1637" i="11"/>
  <c r="R1638" i="11"/>
  <c r="R1639" i="11"/>
  <c r="R1640" i="11"/>
  <c r="R1641" i="11"/>
  <c r="R1642" i="11"/>
  <c r="R1643" i="11"/>
  <c r="R1644" i="11"/>
  <c r="R1645" i="11"/>
  <c r="R1646" i="11"/>
  <c r="R1647" i="11"/>
  <c r="R1648" i="11"/>
  <c r="R1649" i="11"/>
  <c r="R1650" i="11"/>
  <c r="R1651" i="11"/>
  <c r="R1652" i="11"/>
  <c r="R1653" i="11"/>
  <c r="R1654" i="11"/>
  <c r="R1655" i="11"/>
  <c r="R1656" i="11"/>
  <c r="R1657" i="11"/>
  <c r="R1658" i="11"/>
  <c r="R1659" i="11"/>
  <c r="R1660" i="11"/>
  <c r="R1661" i="11"/>
  <c r="R1662" i="11"/>
  <c r="R1663" i="11"/>
  <c r="R1664" i="11"/>
  <c r="R1665" i="11"/>
  <c r="R1666" i="11"/>
  <c r="R1667" i="11"/>
  <c r="R1668" i="11"/>
  <c r="R1669" i="11"/>
  <c r="R1670" i="11"/>
  <c r="R1671" i="11"/>
  <c r="R1672" i="11"/>
  <c r="R1673" i="11"/>
  <c r="R1674" i="11"/>
  <c r="R1675" i="11"/>
  <c r="R1676" i="11"/>
  <c r="R1677" i="11"/>
  <c r="R1678" i="11"/>
  <c r="R1679" i="11"/>
  <c r="R1680" i="11"/>
  <c r="R1681" i="11"/>
  <c r="R1682" i="11"/>
  <c r="R1683" i="11"/>
  <c r="R1684" i="11"/>
  <c r="R1685" i="11"/>
  <c r="R1686" i="11"/>
  <c r="R1687" i="11"/>
  <c r="R1688" i="11"/>
  <c r="R1689" i="11"/>
  <c r="R1690" i="11"/>
  <c r="R1691" i="11"/>
  <c r="R1692" i="11"/>
  <c r="R1693" i="11"/>
  <c r="R1694" i="11"/>
  <c r="R1695" i="11"/>
  <c r="R1696" i="11"/>
  <c r="R1697" i="11"/>
  <c r="R1698" i="11"/>
  <c r="R1699" i="11"/>
  <c r="R1700" i="11"/>
  <c r="R1701" i="11"/>
  <c r="R1702" i="11"/>
  <c r="R1703" i="11"/>
  <c r="R1704" i="11"/>
  <c r="R1705" i="11"/>
  <c r="R1706" i="11"/>
  <c r="R1707" i="11"/>
  <c r="R1708" i="11"/>
  <c r="R1709" i="11"/>
  <c r="R1710" i="11"/>
  <c r="R1711" i="11"/>
  <c r="R1712" i="11"/>
  <c r="R1713" i="11"/>
  <c r="R1714" i="11"/>
  <c r="R1715" i="11"/>
  <c r="R1716" i="11"/>
  <c r="R1717" i="11"/>
  <c r="R1718" i="11"/>
  <c r="R1719" i="11"/>
  <c r="R1720" i="11"/>
  <c r="R1721" i="11"/>
  <c r="R1722" i="11"/>
  <c r="R1723" i="11"/>
  <c r="R1724" i="11"/>
  <c r="R1725" i="11"/>
  <c r="R1726" i="11"/>
  <c r="R1727" i="11"/>
  <c r="R1728" i="11"/>
  <c r="R1729" i="11"/>
  <c r="R1730" i="11"/>
  <c r="R1731" i="11"/>
  <c r="R1732" i="11"/>
  <c r="R1733" i="11"/>
  <c r="R1734" i="11"/>
  <c r="R1735" i="11"/>
  <c r="R1736" i="11"/>
  <c r="R1737" i="11"/>
  <c r="R1738" i="11"/>
  <c r="R1739" i="11"/>
  <c r="R1740" i="11"/>
  <c r="R1741" i="11"/>
  <c r="R1742" i="11"/>
  <c r="R1743" i="11"/>
  <c r="R1744" i="11"/>
  <c r="R1745" i="11"/>
  <c r="R1746" i="11"/>
  <c r="R1747" i="11"/>
  <c r="R1748" i="11"/>
  <c r="R1749" i="11"/>
  <c r="R1750" i="11"/>
  <c r="R1751" i="11"/>
  <c r="R1752" i="11"/>
  <c r="R1753" i="11"/>
  <c r="R1754" i="11"/>
  <c r="R1755" i="11"/>
  <c r="R1756" i="11"/>
  <c r="R1757" i="11"/>
  <c r="R1758" i="11"/>
  <c r="R1759" i="11"/>
  <c r="R1760" i="11"/>
  <c r="R1761" i="11"/>
  <c r="R1762" i="11"/>
  <c r="R1763" i="11"/>
  <c r="R1764" i="11"/>
  <c r="R1765" i="11"/>
  <c r="R1766" i="11"/>
  <c r="R1767" i="11"/>
  <c r="R1768" i="11"/>
  <c r="R1769" i="11"/>
  <c r="R1770" i="11"/>
  <c r="R1771" i="11"/>
  <c r="R1772" i="11"/>
  <c r="R1773" i="11"/>
  <c r="R1774" i="11"/>
  <c r="R1775" i="11"/>
  <c r="R1776" i="11"/>
  <c r="R1777" i="11"/>
  <c r="R1778" i="11"/>
  <c r="R1779" i="11"/>
  <c r="R1780" i="11"/>
  <c r="R1781" i="11"/>
  <c r="R1782" i="11"/>
  <c r="R1783" i="11"/>
  <c r="R1784" i="11"/>
  <c r="R1785" i="11"/>
  <c r="R1786" i="11"/>
  <c r="R1787" i="11"/>
  <c r="R1788" i="11"/>
  <c r="R1789" i="11"/>
  <c r="R1790" i="11"/>
  <c r="R1791" i="11"/>
  <c r="R1792" i="11"/>
  <c r="R1793" i="11"/>
  <c r="R1794" i="11"/>
  <c r="R1795" i="11"/>
  <c r="R1796" i="11"/>
  <c r="R1797" i="11"/>
  <c r="R1798" i="11"/>
  <c r="R1799" i="11"/>
  <c r="R1800" i="11"/>
  <c r="R1801" i="11"/>
  <c r="R1802" i="11"/>
  <c r="R1803" i="11"/>
  <c r="R1804" i="11"/>
  <c r="R1805" i="11"/>
  <c r="R1806" i="11"/>
  <c r="R1807" i="11"/>
  <c r="R1808" i="11"/>
  <c r="R1809" i="11"/>
  <c r="R1810" i="11"/>
  <c r="R1811" i="11"/>
  <c r="R1812" i="11"/>
  <c r="R1813" i="11"/>
  <c r="R1814" i="11"/>
  <c r="R1815" i="11"/>
  <c r="R1816" i="11"/>
  <c r="R1817" i="11"/>
  <c r="R1818" i="11"/>
  <c r="R1819" i="11"/>
  <c r="R1820" i="11"/>
  <c r="R1821" i="11"/>
  <c r="R1822" i="11"/>
  <c r="R1823" i="11"/>
  <c r="R1824" i="11"/>
  <c r="R1825" i="11"/>
  <c r="R1826" i="11"/>
  <c r="R1827" i="11"/>
  <c r="R1828" i="11"/>
  <c r="R1829" i="11"/>
  <c r="R1830" i="11"/>
  <c r="R1831" i="11"/>
  <c r="R1832" i="11"/>
  <c r="R1833" i="11"/>
  <c r="R1834" i="11"/>
  <c r="R1835" i="11"/>
  <c r="R1836" i="11"/>
  <c r="R1837" i="11"/>
  <c r="R1838" i="11"/>
  <c r="R1839" i="11"/>
  <c r="R1840" i="11"/>
  <c r="R1841" i="11"/>
  <c r="R1842" i="11"/>
  <c r="R1843" i="11"/>
  <c r="R1844" i="11"/>
  <c r="R1845" i="11"/>
  <c r="R1846" i="11"/>
  <c r="R1847" i="11"/>
  <c r="R1848" i="11"/>
  <c r="R1849" i="11"/>
  <c r="R1850" i="11"/>
  <c r="R1851" i="11"/>
  <c r="R1852" i="11"/>
  <c r="R1853" i="11"/>
  <c r="R1854" i="11"/>
  <c r="R1855" i="11"/>
  <c r="R1856" i="11"/>
  <c r="R1857" i="11"/>
  <c r="R1858" i="11"/>
  <c r="R1859" i="11"/>
  <c r="R1860" i="11"/>
  <c r="R1861" i="11"/>
  <c r="R1862" i="11"/>
  <c r="R1863" i="11"/>
  <c r="R1864" i="11"/>
  <c r="R1865" i="11"/>
  <c r="R1866" i="11"/>
  <c r="R1867" i="11"/>
  <c r="R1868" i="11"/>
  <c r="R1869" i="11"/>
  <c r="R1870" i="11"/>
  <c r="R1871" i="11"/>
  <c r="R1872" i="11"/>
  <c r="R1873" i="11"/>
  <c r="R1874" i="11"/>
  <c r="R1875" i="11"/>
  <c r="R1876" i="11"/>
  <c r="R1877" i="11"/>
  <c r="R1878" i="11"/>
  <c r="R1879" i="11"/>
  <c r="R1880" i="11"/>
  <c r="R1881" i="11"/>
  <c r="R1882" i="11"/>
  <c r="R1883" i="11"/>
  <c r="R1884" i="11"/>
  <c r="R1885" i="11"/>
  <c r="R1886" i="11"/>
  <c r="R1887" i="11"/>
  <c r="R1888" i="11"/>
  <c r="R1889" i="11"/>
  <c r="R1890" i="11"/>
  <c r="R1891" i="11"/>
  <c r="R1892" i="11"/>
  <c r="R1893" i="11"/>
  <c r="R1894" i="11"/>
  <c r="R1895" i="11"/>
  <c r="R1896" i="11"/>
  <c r="R1897" i="11"/>
  <c r="R1898" i="11"/>
  <c r="R1899" i="11"/>
  <c r="R1900" i="11"/>
  <c r="R1901" i="11"/>
  <c r="R1902" i="11"/>
  <c r="R1903" i="11"/>
  <c r="R1904" i="11"/>
  <c r="R1905" i="11"/>
  <c r="R1906" i="11"/>
  <c r="R1907" i="11"/>
  <c r="R1908" i="11"/>
  <c r="R1909" i="11"/>
  <c r="R1910" i="11"/>
  <c r="R1911" i="11"/>
  <c r="R1912" i="11"/>
  <c r="R1913" i="11"/>
  <c r="R1914" i="11"/>
  <c r="R1915" i="11"/>
  <c r="R1916" i="11"/>
  <c r="R1917" i="11"/>
  <c r="R1918" i="11"/>
  <c r="R1919" i="11"/>
  <c r="R1920" i="11"/>
  <c r="R1921" i="11"/>
  <c r="R1922" i="11"/>
  <c r="R1923" i="11"/>
  <c r="R1924" i="11"/>
  <c r="R1925" i="11"/>
  <c r="R1926" i="11"/>
  <c r="R1927" i="11"/>
  <c r="R1928" i="11"/>
  <c r="R1929"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2036" i="11"/>
  <c r="R2037" i="11"/>
  <c r="R2038" i="11"/>
  <c r="R2039" i="11"/>
  <c r="R2040" i="11"/>
  <c r="R2041" i="11"/>
  <c r="R2042" i="11"/>
  <c r="R2043" i="11"/>
  <c r="R2044" i="11"/>
  <c r="R2045" i="11"/>
  <c r="R2046" i="11"/>
  <c r="R2047" i="11"/>
  <c r="R2048" i="11"/>
  <c r="R2049" i="11"/>
  <c r="R2050" i="11"/>
  <c r="R2051" i="11"/>
  <c r="R2052" i="11"/>
  <c r="R2053" i="11"/>
  <c r="R2054" i="11"/>
  <c r="R2055" i="11"/>
  <c r="R2056" i="11"/>
  <c r="R2057" i="11"/>
  <c r="R2058" i="11"/>
  <c r="R2059" i="11"/>
  <c r="R2060" i="11"/>
  <c r="R2061" i="11"/>
  <c r="R2062" i="11"/>
  <c r="R2063" i="11"/>
  <c r="R2064" i="11"/>
  <c r="R2065" i="11"/>
  <c r="R2066" i="11"/>
  <c r="R2067" i="11"/>
  <c r="R2068" i="11"/>
  <c r="R2069" i="11"/>
  <c r="R2070" i="11"/>
  <c r="R2071" i="11"/>
  <c r="R2072" i="11"/>
  <c r="R2073" i="11"/>
  <c r="R2074" i="11"/>
  <c r="R2075" i="11"/>
  <c r="R2076" i="11"/>
  <c r="R2077" i="11"/>
  <c r="R2078" i="11"/>
  <c r="R2079" i="11"/>
  <c r="R2080" i="11"/>
  <c r="R2081" i="11"/>
  <c r="R2082" i="11"/>
  <c r="R2083" i="11"/>
  <c r="R2084" i="11"/>
  <c r="R2085" i="11"/>
  <c r="R2086" i="11"/>
  <c r="R2087" i="11"/>
  <c r="R2088" i="11"/>
  <c r="R2089" i="11"/>
  <c r="R2090" i="11"/>
  <c r="R2091" i="11"/>
  <c r="R2092" i="11"/>
  <c r="R2093" i="11"/>
  <c r="R2094" i="11"/>
  <c r="R2095" i="11"/>
  <c r="R2096" i="11"/>
  <c r="R2097" i="11"/>
  <c r="R2098" i="11"/>
  <c r="R2099" i="11"/>
  <c r="R2100" i="11"/>
  <c r="R2101" i="11"/>
  <c r="R2102" i="11"/>
  <c r="R2103" i="11"/>
  <c r="R2104" i="11"/>
  <c r="R2105" i="11"/>
  <c r="R2106" i="11"/>
  <c r="R2107" i="11"/>
  <c r="R2108" i="11"/>
  <c r="R2109" i="11"/>
  <c r="R2110" i="11"/>
  <c r="R2111" i="11"/>
  <c r="R2112" i="11"/>
  <c r="R2113" i="11"/>
  <c r="R2114" i="11"/>
  <c r="R2115" i="11"/>
  <c r="R2116" i="11"/>
  <c r="R2117" i="11"/>
  <c r="R2118" i="11"/>
  <c r="R2119" i="11"/>
  <c r="R2120" i="11"/>
  <c r="R2121" i="11"/>
  <c r="R2122" i="11"/>
  <c r="R2123" i="11"/>
  <c r="R2124" i="11"/>
  <c r="R2125" i="11"/>
  <c r="R2126" i="11"/>
  <c r="R2127" i="11"/>
  <c r="R2128" i="11"/>
  <c r="R2129" i="11"/>
  <c r="R2130" i="11"/>
  <c r="R2131" i="11"/>
  <c r="R2132" i="11"/>
  <c r="R2133" i="11"/>
  <c r="R2134" i="11"/>
  <c r="R2135" i="11"/>
  <c r="R2136" i="11"/>
  <c r="R2137" i="11"/>
  <c r="R2138" i="11"/>
  <c r="R2139" i="11"/>
  <c r="R2140" i="11"/>
  <c r="R2141" i="11"/>
  <c r="R2142" i="11"/>
  <c r="R2143" i="11"/>
  <c r="R2144" i="11"/>
  <c r="R2145" i="11"/>
  <c r="R2146" i="11"/>
  <c r="R2147" i="11"/>
  <c r="R2148" i="11"/>
  <c r="R2149" i="11"/>
  <c r="R2150" i="11"/>
  <c r="R2151" i="11"/>
  <c r="R2152" i="11"/>
  <c r="R2153" i="11"/>
  <c r="R2154" i="11"/>
  <c r="R2155" i="11"/>
  <c r="R2156" i="11"/>
  <c r="R2157" i="11"/>
  <c r="R2158" i="11"/>
  <c r="R2159" i="11"/>
  <c r="R2160" i="11"/>
  <c r="R2161" i="11"/>
  <c r="R2162" i="11"/>
  <c r="R2163" i="11"/>
  <c r="R2164" i="11"/>
  <c r="R2165" i="11"/>
  <c r="R2166" i="11"/>
  <c r="R2167" i="11"/>
  <c r="R2168" i="11"/>
  <c r="R2169" i="11"/>
  <c r="R2170" i="11"/>
  <c r="R2171" i="11"/>
  <c r="R2172" i="11"/>
  <c r="R2173" i="11"/>
  <c r="R2174" i="11"/>
  <c r="R2175" i="11"/>
  <c r="R2176" i="11"/>
  <c r="R2177" i="11"/>
  <c r="R2178" i="11"/>
  <c r="R2179" i="11"/>
  <c r="R2180" i="11"/>
  <c r="R2181" i="11"/>
  <c r="R2182" i="11"/>
  <c r="R2183" i="11"/>
  <c r="R2184" i="11"/>
  <c r="R2185" i="11"/>
  <c r="R2186" i="11"/>
  <c r="R2187" i="11"/>
  <c r="R2188" i="11"/>
  <c r="R2189" i="11"/>
  <c r="R2190" i="11"/>
  <c r="R2191" i="11"/>
  <c r="R2192" i="11"/>
  <c r="R2193" i="11"/>
  <c r="R2194" i="11"/>
  <c r="R2195" i="11"/>
  <c r="R2196" i="11"/>
  <c r="R2197" i="11"/>
  <c r="R2198" i="11"/>
  <c r="R2199" i="11"/>
  <c r="R2200" i="11"/>
  <c r="R2201" i="11"/>
  <c r="R2202" i="11"/>
  <c r="R2203" i="11"/>
  <c r="R2204" i="11"/>
  <c r="R2205" i="11"/>
  <c r="R2206" i="11"/>
  <c r="R2207" i="11"/>
  <c r="R2208" i="11"/>
  <c r="R2209" i="11"/>
  <c r="R2210" i="11"/>
  <c r="R2211" i="11"/>
  <c r="R2212" i="11"/>
  <c r="R2213" i="11"/>
  <c r="R2214" i="11"/>
  <c r="R2215" i="11"/>
  <c r="R2216" i="11"/>
  <c r="R2217" i="11"/>
  <c r="R2218" i="11"/>
  <c r="R2219" i="11"/>
  <c r="R2220" i="11"/>
  <c r="R2221" i="11"/>
  <c r="R2222" i="11"/>
  <c r="R2223" i="11"/>
  <c r="R2224" i="11"/>
  <c r="R2225" i="11"/>
  <c r="R2226" i="11"/>
  <c r="R2227" i="11"/>
  <c r="R2228" i="11"/>
  <c r="R2229" i="11"/>
  <c r="R2230" i="11"/>
  <c r="R2231" i="11"/>
  <c r="R2232" i="11"/>
  <c r="R2233" i="11"/>
  <c r="R2234" i="11"/>
  <c r="R2235" i="11"/>
  <c r="R2236" i="11"/>
  <c r="R2237" i="11"/>
  <c r="R2238" i="11"/>
  <c r="R2239" i="11"/>
  <c r="R2240" i="11"/>
  <c r="R2241" i="11"/>
  <c r="R2242" i="11"/>
  <c r="R2243" i="11"/>
  <c r="R2244" i="11"/>
  <c r="R2245" i="11"/>
  <c r="R2246" i="11"/>
  <c r="R2247" i="11"/>
  <c r="R2248" i="11"/>
  <c r="R2249" i="11"/>
  <c r="R2250" i="11"/>
  <c r="R2251" i="11"/>
  <c r="R2252" i="11"/>
  <c r="R2253" i="11"/>
  <c r="R2254" i="11"/>
  <c r="R2255" i="11"/>
  <c r="R2256" i="11"/>
  <c r="R2257" i="11"/>
  <c r="R2258" i="11"/>
  <c r="R2259" i="11"/>
  <c r="R2260" i="11"/>
  <c r="R2261" i="11"/>
  <c r="R2262" i="11"/>
  <c r="R2263" i="11"/>
  <c r="R2264" i="11"/>
  <c r="R2265" i="11"/>
  <c r="R2266" i="11"/>
  <c r="R2267" i="11"/>
  <c r="R2268" i="11"/>
  <c r="R2269" i="11"/>
  <c r="R2270" i="11"/>
  <c r="R2271" i="11"/>
  <c r="R2272" i="11"/>
  <c r="R2273" i="11"/>
  <c r="R2274" i="11"/>
  <c r="R2275" i="11"/>
  <c r="R2276" i="11"/>
  <c r="R2277" i="11"/>
  <c r="R2278" i="11"/>
  <c r="R2279" i="11"/>
  <c r="R2280" i="11"/>
  <c r="R2281" i="11"/>
  <c r="R2282" i="11"/>
  <c r="R2283" i="11"/>
  <c r="R2284" i="11"/>
  <c r="R2285" i="11"/>
  <c r="R2286" i="11"/>
  <c r="R2287" i="11"/>
  <c r="R2288" i="11"/>
  <c r="R2289" i="11"/>
  <c r="R2290" i="11"/>
  <c r="R2291" i="11"/>
  <c r="R2292" i="11"/>
  <c r="R2293" i="11"/>
  <c r="R2294" i="11"/>
  <c r="R2295" i="11"/>
  <c r="R2296" i="11"/>
  <c r="R2297" i="11"/>
  <c r="R2298" i="11"/>
  <c r="R2299" i="11"/>
  <c r="R2300" i="11"/>
  <c r="R2301" i="11"/>
  <c r="R2302" i="11"/>
  <c r="R2303" i="11"/>
  <c r="R2304" i="11"/>
  <c r="R2305" i="11"/>
  <c r="R2306" i="11"/>
  <c r="R2307" i="11"/>
  <c r="R2308" i="11"/>
  <c r="R2309" i="11"/>
  <c r="R2310" i="11"/>
  <c r="R2311" i="11"/>
  <c r="R2312" i="11"/>
  <c r="R2313" i="11"/>
  <c r="R2314" i="11"/>
  <c r="R2315" i="11"/>
  <c r="R2316" i="11"/>
  <c r="R2317" i="11"/>
  <c r="R2318" i="11"/>
  <c r="R2319" i="11"/>
  <c r="R2320" i="11"/>
  <c r="R2321" i="11"/>
  <c r="R2322" i="11"/>
  <c r="R2323" i="11"/>
  <c r="R2324" i="11"/>
  <c r="R2325" i="11"/>
  <c r="R2326" i="11"/>
  <c r="R2327" i="11"/>
  <c r="R2328" i="11"/>
  <c r="R2329" i="11"/>
  <c r="R2330" i="11"/>
  <c r="R2331" i="11"/>
  <c r="R2332" i="11"/>
  <c r="R2333" i="11"/>
  <c r="R2334" i="11"/>
  <c r="R2335" i="11"/>
  <c r="R2336" i="11"/>
  <c r="R2337" i="11"/>
  <c r="R2338" i="11"/>
  <c r="R2339" i="11"/>
  <c r="R2340" i="11"/>
  <c r="R2341" i="11"/>
  <c r="R2342" i="11"/>
  <c r="R2343" i="11"/>
  <c r="R2344" i="11"/>
  <c r="R2345" i="11"/>
  <c r="R2346" i="11"/>
  <c r="R2347" i="11"/>
  <c r="R2348" i="11"/>
  <c r="R2349" i="11"/>
  <c r="R2350" i="11"/>
  <c r="R2351" i="11"/>
  <c r="R2352" i="11"/>
  <c r="R2353" i="11"/>
  <c r="R2354" i="11"/>
  <c r="R2355" i="11"/>
  <c r="R2356" i="11"/>
  <c r="R2357" i="11"/>
  <c r="R2358" i="11"/>
  <c r="R2359" i="11"/>
  <c r="R2360" i="11"/>
  <c r="R2361" i="11"/>
  <c r="R2362" i="11"/>
  <c r="R2363" i="11"/>
  <c r="R2364" i="11"/>
  <c r="R2365" i="11"/>
  <c r="R2366" i="11"/>
  <c r="R2367" i="11"/>
  <c r="R2368" i="11"/>
  <c r="R2369" i="11"/>
  <c r="R2370" i="11"/>
  <c r="R2371" i="11"/>
  <c r="R2372" i="11"/>
  <c r="R2373" i="11"/>
  <c r="R2374" i="11"/>
  <c r="R2375" i="11"/>
  <c r="R2376" i="11"/>
  <c r="R2377" i="11"/>
  <c r="R2378" i="11"/>
  <c r="R2379" i="11"/>
  <c r="R2380" i="11"/>
  <c r="R2381" i="11"/>
  <c r="R2382" i="11"/>
  <c r="R2383" i="11"/>
  <c r="R2384" i="11"/>
  <c r="R2385" i="11"/>
  <c r="R2386" i="11"/>
  <c r="R2387" i="11"/>
  <c r="R2388" i="11"/>
  <c r="R2389" i="11"/>
  <c r="R2390" i="11"/>
  <c r="R2391" i="11"/>
  <c r="R2392" i="11"/>
  <c r="R2393" i="11"/>
  <c r="R2394" i="11"/>
  <c r="R2395" i="11"/>
  <c r="R2396" i="11"/>
  <c r="R2397" i="11"/>
  <c r="R2398" i="11"/>
  <c r="R2399" i="11"/>
  <c r="R2400" i="11"/>
  <c r="R2401" i="11"/>
  <c r="R2402" i="11"/>
  <c r="R2403" i="11"/>
  <c r="R2404" i="11"/>
  <c r="R2405" i="11"/>
  <c r="R2406" i="11"/>
  <c r="R2407" i="11"/>
  <c r="R2408" i="11"/>
  <c r="R2409" i="11"/>
  <c r="R2410" i="11"/>
  <c r="R2411" i="11"/>
  <c r="R2412" i="11"/>
  <c r="R2413" i="11"/>
  <c r="R2414" i="11"/>
  <c r="R2415" i="11"/>
  <c r="R2416" i="11"/>
  <c r="R2417" i="11"/>
  <c r="R2418" i="11"/>
  <c r="R2419" i="11"/>
  <c r="R2420" i="11"/>
  <c r="R2421" i="11"/>
  <c r="R2422" i="11"/>
  <c r="R2423" i="11"/>
  <c r="R2424" i="11"/>
  <c r="R2425" i="11"/>
  <c r="R2426" i="11"/>
  <c r="R2427" i="11"/>
  <c r="R2428" i="11"/>
  <c r="R2429" i="11"/>
  <c r="R2430" i="11"/>
  <c r="R2431" i="11"/>
  <c r="R2432" i="11"/>
  <c r="R2433" i="11"/>
  <c r="R2434" i="11"/>
  <c r="R2435" i="11"/>
  <c r="R2436" i="11"/>
  <c r="R2437" i="11"/>
  <c r="R2438" i="11"/>
  <c r="R2439" i="11"/>
  <c r="R2440" i="11"/>
  <c r="R2441" i="11"/>
  <c r="R2442" i="11"/>
  <c r="R2443" i="11"/>
  <c r="R2444" i="11"/>
  <c r="R2445" i="11"/>
  <c r="R2446" i="11"/>
  <c r="R2447" i="11"/>
  <c r="R2448" i="11"/>
  <c r="R2449" i="11"/>
  <c r="R2450" i="11"/>
  <c r="R2451" i="11"/>
  <c r="R2452" i="11"/>
  <c r="R2453" i="11"/>
  <c r="R2454" i="11"/>
  <c r="R2455" i="11"/>
  <c r="R2456" i="11"/>
  <c r="R2457" i="11"/>
  <c r="R2458" i="11"/>
  <c r="R2459" i="11"/>
  <c r="R2460" i="11"/>
  <c r="R2461" i="11"/>
  <c r="R2462" i="11"/>
  <c r="R2463" i="11"/>
  <c r="R2464" i="11"/>
  <c r="R2465" i="11"/>
  <c r="R2466" i="11"/>
  <c r="R2467" i="11"/>
  <c r="R2468" i="11"/>
  <c r="R2469" i="11"/>
  <c r="R2470" i="11"/>
  <c r="R2471" i="11"/>
  <c r="R2472" i="11"/>
  <c r="R2473" i="11"/>
  <c r="R2474" i="11"/>
  <c r="R2475" i="11"/>
  <c r="R2476" i="11"/>
  <c r="R2477" i="11"/>
  <c r="R2478" i="11"/>
  <c r="R2479" i="11"/>
  <c r="R2480" i="11"/>
  <c r="R2481" i="11"/>
  <c r="R2482" i="11"/>
  <c r="R2483" i="11"/>
  <c r="R2484" i="11"/>
  <c r="R2485" i="11"/>
  <c r="R2486" i="11"/>
  <c r="R2487" i="11"/>
  <c r="R2488" i="11"/>
  <c r="R2489" i="11"/>
  <c r="R2490" i="11"/>
  <c r="R2491" i="11"/>
  <c r="R2492" i="11"/>
  <c r="R2493" i="11"/>
  <c r="R2494" i="11"/>
  <c r="R2495" i="11"/>
  <c r="R2496" i="11"/>
  <c r="R2497" i="11"/>
  <c r="R2498" i="11"/>
  <c r="R2499" i="11"/>
  <c r="R2500" i="11"/>
  <c r="R2501" i="11"/>
  <c r="R2502" i="11"/>
  <c r="R2503" i="11"/>
  <c r="R2504" i="11"/>
  <c r="R2505" i="11"/>
  <c r="R2506" i="11"/>
  <c r="R2507" i="11"/>
  <c r="R2508" i="11"/>
  <c r="R2509" i="11"/>
  <c r="R2510" i="11"/>
  <c r="R2511" i="11"/>
  <c r="R2512" i="11"/>
  <c r="R2513" i="11"/>
  <c r="R2514" i="11"/>
  <c r="R2515" i="11"/>
  <c r="R2516" i="11"/>
  <c r="R2517" i="11"/>
  <c r="R2518" i="11"/>
  <c r="R2519" i="11"/>
  <c r="R2520" i="11"/>
  <c r="R2521" i="11"/>
  <c r="R2522" i="11"/>
  <c r="R2523" i="11"/>
  <c r="R2524" i="11"/>
  <c r="R2525" i="11"/>
  <c r="R2526" i="11"/>
  <c r="R2527" i="11"/>
  <c r="R2528" i="11"/>
  <c r="R2529" i="11"/>
  <c r="R2530" i="11"/>
  <c r="R2531" i="11"/>
  <c r="R2532" i="11"/>
  <c r="R2533" i="11"/>
  <c r="R2534" i="11"/>
  <c r="R2535" i="11"/>
  <c r="R2536" i="11"/>
  <c r="R2537" i="11"/>
  <c r="R2538" i="11"/>
  <c r="R2539" i="11"/>
  <c r="R2540" i="11"/>
  <c r="R2541" i="11"/>
  <c r="R2542" i="11"/>
  <c r="R2543" i="11"/>
  <c r="R2544" i="11"/>
  <c r="R2545" i="11"/>
  <c r="R2546" i="11"/>
  <c r="R2547" i="11"/>
  <c r="R2548" i="11"/>
  <c r="R2549" i="11"/>
  <c r="R2550" i="11"/>
  <c r="R2551" i="11"/>
  <c r="R2552" i="11"/>
  <c r="R2553" i="11"/>
  <c r="R2554" i="11"/>
  <c r="R2555" i="11"/>
  <c r="R2556" i="11"/>
  <c r="R2557" i="11"/>
  <c r="R2558" i="11"/>
  <c r="R2559" i="11"/>
  <c r="R2560" i="11"/>
  <c r="R2561" i="11"/>
  <c r="R2562" i="11"/>
  <c r="R2563" i="11"/>
  <c r="R2564" i="11"/>
  <c r="R2565" i="11"/>
  <c r="R2566" i="11"/>
  <c r="R2567" i="11"/>
  <c r="R2568" i="11"/>
  <c r="R2569" i="11"/>
  <c r="R2570" i="11"/>
  <c r="R2571" i="11"/>
  <c r="R2572" i="11"/>
  <c r="R2573" i="11"/>
  <c r="R2574" i="11"/>
  <c r="R2575" i="11"/>
  <c r="R2576" i="11"/>
  <c r="R2577" i="11"/>
  <c r="R2578" i="11"/>
  <c r="R2579" i="11"/>
  <c r="R2580" i="11"/>
  <c r="R2581" i="11"/>
  <c r="R2582" i="11"/>
  <c r="R2583" i="11"/>
  <c r="R2584" i="11"/>
  <c r="R2585" i="11"/>
  <c r="R2586" i="11"/>
  <c r="R2587" i="11"/>
  <c r="R2588" i="11"/>
  <c r="R2589" i="11"/>
  <c r="R2590" i="11"/>
  <c r="R2591" i="11"/>
  <c r="R2592" i="11"/>
  <c r="R2593" i="11"/>
  <c r="R2594" i="11"/>
  <c r="R2595" i="11"/>
  <c r="R2596" i="11"/>
  <c r="R2597" i="11"/>
  <c r="R2598" i="11"/>
  <c r="R2599" i="11"/>
  <c r="R2600" i="11"/>
  <c r="R2601" i="11"/>
  <c r="R2602" i="11"/>
  <c r="R2603" i="11"/>
  <c r="R2604" i="11"/>
  <c r="R2605" i="11"/>
  <c r="R2606" i="11"/>
  <c r="R2607" i="11"/>
  <c r="R2608" i="11"/>
  <c r="R2609" i="11"/>
  <c r="R2610" i="11"/>
  <c r="R2611" i="11"/>
  <c r="R2612" i="11"/>
  <c r="R2613" i="11"/>
  <c r="R2614" i="11"/>
  <c r="R2615" i="11"/>
  <c r="R2616" i="11"/>
  <c r="R2617" i="11"/>
  <c r="R2618" i="11"/>
  <c r="R2619" i="11"/>
  <c r="R2620" i="11"/>
  <c r="R2621" i="11"/>
  <c r="R2622" i="11"/>
  <c r="R2623" i="11"/>
  <c r="R2624" i="11"/>
  <c r="R2625" i="11"/>
  <c r="R2626" i="11"/>
  <c r="R2627" i="11"/>
  <c r="R2628" i="11"/>
  <c r="R2629" i="11"/>
  <c r="R2630" i="11"/>
  <c r="R2631" i="11"/>
  <c r="R2632" i="11"/>
  <c r="R2633" i="11"/>
  <c r="R2634" i="11"/>
  <c r="R2635" i="11"/>
  <c r="R2636" i="11"/>
  <c r="R2637" i="11"/>
  <c r="R2638" i="11"/>
  <c r="R2639" i="11"/>
  <c r="R2640" i="11"/>
  <c r="R2641" i="11"/>
  <c r="R2642" i="11"/>
  <c r="R2643" i="11"/>
  <c r="R2644" i="11"/>
  <c r="R2645" i="11"/>
  <c r="R2646" i="11"/>
  <c r="R2647" i="11"/>
  <c r="R2648" i="11"/>
  <c r="R2649" i="11"/>
  <c r="R2650" i="11"/>
  <c r="R2651" i="11"/>
  <c r="R2652" i="11"/>
  <c r="R2653" i="11"/>
  <c r="R2654" i="11"/>
  <c r="R2655" i="11"/>
  <c r="R2656" i="11"/>
  <c r="R2657" i="11"/>
  <c r="R2658" i="11"/>
  <c r="R2659" i="11"/>
  <c r="R2660" i="11"/>
  <c r="R2661" i="11"/>
  <c r="R2662" i="11"/>
  <c r="R2663" i="11"/>
  <c r="R2664" i="11"/>
  <c r="R2665" i="11"/>
  <c r="R2666" i="11"/>
  <c r="R2667" i="11"/>
  <c r="R2668" i="11"/>
  <c r="R2669" i="11"/>
  <c r="R2670" i="11"/>
  <c r="R2671" i="11"/>
  <c r="R2672" i="11"/>
  <c r="R2673" i="11"/>
  <c r="R2674" i="11"/>
  <c r="R2675" i="11"/>
  <c r="R2676" i="11"/>
  <c r="R2677" i="11"/>
  <c r="R2678" i="11"/>
  <c r="R2679" i="11"/>
  <c r="R2680" i="11"/>
  <c r="R2681" i="11"/>
  <c r="R2682" i="11"/>
  <c r="R2683" i="11"/>
  <c r="R2684" i="11"/>
  <c r="R2685" i="11"/>
  <c r="R2686" i="11"/>
  <c r="R2687" i="11"/>
  <c r="R2688" i="11"/>
  <c r="R2689" i="11"/>
  <c r="R2690" i="11"/>
  <c r="R2691" i="11"/>
  <c r="R2692" i="11"/>
  <c r="R2693" i="11"/>
  <c r="R2694" i="11"/>
  <c r="R2695" i="11"/>
  <c r="R2696" i="11"/>
  <c r="R2697" i="11"/>
  <c r="R2698" i="11"/>
  <c r="R2699" i="11"/>
  <c r="R2700" i="11"/>
  <c r="R2701" i="11"/>
  <c r="R2702" i="11"/>
  <c r="R2703" i="11"/>
  <c r="R2704" i="11"/>
  <c r="R2705" i="11"/>
  <c r="R2706" i="11"/>
  <c r="R2707" i="11"/>
  <c r="R2708" i="11"/>
  <c r="R2709" i="11"/>
  <c r="R2710" i="11"/>
  <c r="R2711" i="11"/>
  <c r="R2712" i="11"/>
  <c r="R2713" i="11"/>
  <c r="R2714" i="11"/>
  <c r="R2715" i="11"/>
  <c r="R2716" i="11"/>
  <c r="R2717" i="11"/>
  <c r="R2718" i="11"/>
  <c r="R2719" i="11"/>
  <c r="R2720" i="11"/>
  <c r="R2721" i="11"/>
  <c r="R2722" i="11"/>
  <c r="R2723" i="11"/>
  <c r="R2724" i="11"/>
  <c r="R2725" i="11"/>
  <c r="R2726" i="11"/>
  <c r="R2727" i="11"/>
  <c r="R2728" i="11"/>
  <c r="R2729" i="11"/>
  <c r="R2730" i="11"/>
  <c r="R2731" i="11"/>
  <c r="R2732" i="11"/>
  <c r="R2733" i="11"/>
  <c r="R2734" i="11"/>
  <c r="R2735" i="11"/>
  <c r="R2736" i="11"/>
  <c r="R2737" i="11"/>
  <c r="R2738" i="11"/>
  <c r="R2739" i="11"/>
  <c r="R2740" i="11"/>
  <c r="R2741" i="11"/>
  <c r="R2742" i="11"/>
  <c r="R2743" i="11"/>
  <c r="R2744" i="11"/>
  <c r="R2745" i="11"/>
  <c r="R2746" i="11"/>
  <c r="R2747" i="11"/>
  <c r="R2748" i="11"/>
  <c r="R2749" i="11"/>
  <c r="R2750" i="11"/>
  <c r="R2751" i="11"/>
  <c r="R2752" i="11"/>
  <c r="R2753" i="11"/>
  <c r="R2754" i="11"/>
  <c r="R2755" i="11"/>
  <c r="R2756" i="11"/>
  <c r="R2757" i="11"/>
  <c r="R2758" i="11"/>
  <c r="R2759" i="11"/>
  <c r="R2760" i="11"/>
  <c r="R2761" i="11"/>
  <c r="R2762" i="11"/>
  <c r="R2763" i="11"/>
  <c r="R2764" i="11"/>
  <c r="R2765" i="11"/>
  <c r="R2766" i="11"/>
  <c r="R2767" i="11"/>
  <c r="R2768" i="11"/>
  <c r="R2769" i="11"/>
  <c r="R2770" i="11"/>
  <c r="R2771" i="11"/>
  <c r="R2772" i="11"/>
  <c r="R2773" i="11"/>
  <c r="R2774" i="11"/>
  <c r="R2775" i="11"/>
  <c r="R2776" i="11"/>
  <c r="R2777" i="11"/>
  <c r="R2778" i="11"/>
  <c r="R2779" i="11"/>
  <c r="R2780" i="11"/>
  <c r="R2781" i="11"/>
  <c r="R2782" i="11"/>
  <c r="R2783" i="11"/>
  <c r="R2784" i="11"/>
  <c r="R2785" i="11"/>
  <c r="R2786" i="11"/>
  <c r="R2787" i="11"/>
  <c r="R2788" i="11"/>
  <c r="R2789" i="11"/>
  <c r="R2790" i="11"/>
  <c r="R2791" i="11"/>
  <c r="R2792" i="11"/>
  <c r="R2793" i="11"/>
  <c r="R2794" i="11"/>
  <c r="R2795" i="11"/>
  <c r="R2796" i="11"/>
  <c r="R2797" i="11"/>
  <c r="R2798" i="11"/>
  <c r="R2799" i="11"/>
  <c r="R2800" i="11"/>
  <c r="R2801" i="11"/>
  <c r="R2802" i="11"/>
  <c r="R2803" i="11"/>
  <c r="R2804" i="11"/>
  <c r="R2805" i="11"/>
  <c r="R2806" i="11"/>
  <c r="R2807" i="11"/>
  <c r="R2808" i="11"/>
  <c r="R2809" i="11"/>
  <c r="R2810" i="11"/>
  <c r="R2811" i="11"/>
  <c r="R2812" i="11"/>
  <c r="R2813" i="11"/>
  <c r="R2814" i="11"/>
  <c r="R2815" i="11"/>
  <c r="R2816" i="11"/>
  <c r="R2817" i="11"/>
  <c r="R2818" i="11"/>
  <c r="R2819" i="11"/>
  <c r="R2820" i="11"/>
  <c r="R2821" i="11"/>
  <c r="R2822" i="11"/>
  <c r="R2823" i="11"/>
  <c r="R2824" i="11"/>
  <c r="R2825" i="11"/>
  <c r="R2826" i="11"/>
  <c r="R2827" i="11"/>
  <c r="R2828" i="11"/>
  <c r="R2829" i="11"/>
  <c r="R2830" i="11"/>
  <c r="R2831" i="11"/>
  <c r="R2832" i="11"/>
  <c r="R2833" i="11"/>
  <c r="R2834" i="11"/>
  <c r="R2835" i="11"/>
  <c r="R2836" i="11"/>
  <c r="R2837" i="11"/>
  <c r="R2838" i="11"/>
  <c r="R2839" i="11"/>
  <c r="R2840" i="11"/>
  <c r="R2841" i="11"/>
  <c r="R2842" i="11"/>
  <c r="R2843" i="11"/>
  <c r="R2844" i="11"/>
  <c r="R2845" i="11"/>
  <c r="R2846" i="11"/>
  <c r="R2847" i="11"/>
  <c r="R2848" i="11"/>
  <c r="R2849" i="11"/>
  <c r="R2850" i="11"/>
  <c r="R2851" i="11"/>
  <c r="R2852" i="11"/>
  <c r="R2853" i="11"/>
  <c r="R2854" i="11"/>
  <c r="R2855" i="11"/>
  <c r="R2856" i="11"/>
  <c r="R2857" i="11"/>
  <c r="R2858" i="11"/>
  <c r="R2859" i="11"/>
  <c r="R2860" i="11"/>
  <c r="R2861" i="11"/>
  <c r="R2862" i="11"/>
  <c r="R2863" i="11"/>
  <c r="R2864" i="11"/>
  <c r="R2865" i="11"/>
  <c r="R2866" i="11"/>
  <c r="R2867" i="11"/>
  <c r="R2868" i="11"/>
  <c r="R2869" i="11"/>
  <c r="R2870" i="11"/>
  <c r="R2871" i="11"/>
  <c r="R2872" i="11"/>
  <c r="R2873" i="11"/>
  <c r="R2874" i="11"/>
  <c r="R2875" i="11"/>
  <c r="R2876" i="11"/>
  <c r="R2877" i="11"/>
  <c r="R2878" i="11"/>
  <c r="R2879" i="11"/>
  <c r="R2880" i="11"/>
  <c r="R2881" i="11"/>
  <c r="R2882" i="11"/>
  <c r="R2883" i="11"/>
  <c r="R2884" i="11"/>
  <c r="R2885" i="11"/>
  <c r="R2886" i="11"/>
  <c r="R2887" i="11"/>
  <c r="R2888" i="11"/>
  <c r="R2889" i="11"/>
  <c r="R2890" i="11"/>
  <c r="R2891" i="11"/>
  <c r="R2892" i="11"/>
  <c r="R2893" i="11"/>
  <c r="R2894" i="11"/>
  <c r="R2895" i="11"/>
  <c r="R2896" i="11"/>
  <c r="R2897" i="11"/>
  <c r="R2898" i="11"/>
  <c r="R2899" i="11"/>
  <c r="R2900" i="11"/>
  <c r="R2901" i="11"/>
  <c r="R2902" i="11"/>
  <c r="R2903" i="11"/>
  <c r="R2904" i="11"/>
  <c r="R2905" i="11"/>
  <c r="R2906" i="11"/>
  <c r="R2907" i="11"/>
  <c r="R2908" i="11"/>
  <c r="R2909" i="11"/>
  <c r="R2910" i="11"/>
  <c r="R2911" i="11"/>
  <c r="R2912" i="11"/>
  <c r="R2913" i="11"/>
  <c r="R2914" i="11"/>
  <c r="R2915" i="11"/>
  <c r="R2916" i="11"/>
  <c r="R2917" i="11"/>
  <c r="R2918" i="11"/>
  <c r="R2919" i="11"/>
  <c r="R2920" i="11"/>
  <c r="R2921" i="11"/>
  <c r="R2922" i="11"/>
  <c r="R2923" i="11"/>
  <c r="R2924" i="11"/>
  <c r="R2925" i="11"/>
  <c r="R2926" i="11"/>
  <c r="R2927" i="11"/>
  <c r="R2928" i="11"/>
  <c r="R2929" i="11"/>
  <c r="R2930" i="11"/>
  <c r="R2931" i="11"/>
  <c r="R2932" i="11"/>
  <c r="R2933" i="11"/>
  <c r="R2934" i="11"/>
  <c r="R2935" i="11"/>
  <c r="R2936" i="11"/>
  <c r="R2937" i="11"/>
  <c r="R2938" i="11"/>
  <c r="R2939" i="11"/>
  <c r="R2940" i="11"/>
  <c r="R2941" i="11"/>
  <c r="R2942" i="11"/>
  <c r="R2943" i="11"/>
  <c r="R2944" i="11"/>
  <c r="R2945" i="11"/>
  <c r="R2946" i="11"/>
  <c r="R2947" i="11"/>
  <c r="R2948" i="11"/>
  <c r="R2949" i="11"/>
  <c r="R2950" i="11"/>
  <c r="R2951" i="11"/>
  <c r="R2952" i="11"/>
  <c r="R2953" i="11"/>
  <c r="R2954" i="11"/>
  <c r="R2955" i="11"/>
  <c r="R2956" i="11"/>
  <c r="R2957" i="11"/>
  <c r="R2958" i="11"/>
  <c r="R2959" i="11"/>
  <c r="R2960" i="11"/>
  <c r="R2961" i="11"/>
  <c r="R2962" i="11"/>
  <c r="R2963" i="11"/>
  <c r="R2964" i="11"/>
  <c r="R2965" i="11"/>
  <c r="R2966" i="11"/>
  <c r="R2967" i="11"/>
  <c r="R2968" i="11"/>
  <c r="R2969" i="11"/>
  <c r="R2970" i="11"/>
  <c r="R2971" i="11"/>
  <c r="R2972" i="11"/>
  <c r="R2973" i="11"/>
  <c r="R2974" i="11"/>
  <c r="R2975" i="11"/>
  <c r="R2976" i="11"/>
  <c r="R2977" i="11"/>
  <c r="R2978" i="11"/>
  <c r="R2979" i="11"/>
  <c r="R2980" i="11"/>
  <c r="R2981" i="11"/>
  <c r="R2982" i="11"/>
  <c r="R2983" i="11"/>
  <c r="R2984" i="11"/>
  <c r="R2985" i="11"/>
  <c r="R2986" i="11"/>
  <c r="R2987" i="11"/>
  <c r="R2988" i="11"/>
  <c r="R2989" i="11"/>
  <c r="R2990" i="11"/>
  <c r="R2991" i="11"/>
  <c r="R2992" i="11"/>
  <c r="R2993" i="11"/>
  <c r="R2994" i="11"/>
  <c r="R2995" i="11"/>
  <c r="R2996" i="11"/>
  <c r="R2997" i="11"/>
  <c r="M272" i="11"/>
  <c r="M352" i="11"/>
  <c r="M732" i="11"/>
  <c r="M1027" i="11"/>
  <c r="M1283" i="11"/>
  <c r="M2659" i="11"/>
  <c r="M2755" i="11"/>
  <c r="L45" i="11"/>
  <c r="L51" i="11"/>
  <c r="L109" i="11"/>
  <c r="L115" i="11"/>
  <c r="L173" i="11"/>
  <c r="L179" i="11"/>
  <c r="L237" i="11"/>
  <c r="L243" i="11"/>
  <c r="L301" i="11"/>
  <c r="L307" i="11"/>
  <c r="L365" i="11"/>
  <c r="L371" i="11"/>
  <c r="L429" i="11"/>
  <c r="L435" i="11"/>
  <c r="L735" i="11"/>
  <c r="L776" i="11"/>
  <c r="L1246" i="11"/>
  <c r="L1269" i="11"/>
  <c r="L1455" i="11"/>
  <c r="L1617" i="11"/>
  <c r="L1640" i="11"/>
  <c r="L1805" i="11"/>
  <c r="L1827" i="11"/>
  <c r="L1987" i="11"/>
  <c r="L2157" i="11"/>
  <c r="L2176" i="11"/>
  <c r="L2306" i="11"/>
  <c r="L2322" i="11"/>
  <c r="L2434" i="11"/>
  <c r="L2450" i="11"/>
  <c r="L2562" i="11"/>
  <c r="L2578" i="11"/>
  <c r="L2690" i="11"/>
  <c r="L2706" i="11"/>
  <c r="L2818" i="11"/>
  <c r="L2834" i="11"/>
  <c r="L2946" i="11"/>
  <c r="L2962" i="11"/>
  <c r="K12" i="11"/>
  <c r="N12" i="11" s="1"/>
  <c r="O12" i="11" s="1"/>
  <c r="K14" i="11"/>
  <c r="N14" i="11" s="1"/>
  <c r="O14" i="11" s="1"/>
  <c r="K28" i="11"/>
  <c r="N28" i="11" s="1"/>
  <c r="O28" i="11" s="1"/>
  <c r="K30" i="11"/>
  <c r="N30" i="11" s="1"/>
  <c r="O30" i="11" s="1"/>
  <c r="K44" i="11"/>
  <c r="N44" i="11" s="1"/>
  <c r="O44" i="11" s="1"/>
  <c r="K46" i="11"/>
  <c r="N46" i="11" s="1"/>
  <c r="O46" i="11" s="1"/>
  <c r="K60" i="11"/>
  <c r="N60" i="11" s="1"/>
  <c r="O60" i="11" s="1"/>
  <c r="K62" i="11"/>
  <c r="N62" i="11" s="1"/>
  <c r="O62" i="11" s="1"/>
  <c r="K76" i="11"/>
  <c r="N76" i="11" s="1"/>
  <c r="O76" i="11" s="1"/>
  <c r="K78" i="11"/>
  <c r="N78" i="11" s="1"/>
  <c r="O78" i="11" s="1"/>
  <c r="K92" i="11"/>
  <c r="N92" i="11" s="1"/>
  <c r="O92" i="11" s="1"/>
  <c r="K94" i="11"/>
  <c r="N94" i="11" s="1"/>
  <c r="O94" i="11" s="1"/>
  <c r="K108" i="11"/>
  <c r="N108" i="11" s="1"/>
  <c r="O108" i="11" s="1"/>
  <c r="K110" i="11"/>
  <c r="N110" i="11" s="1"/>
  <c r="O110" i="11" s="1"/>
  <c r="K124" i="11"/>
  <c r="N124" i="11" s="1"/>
  <c r="O124" i="11" s="1"/>
  <c r="K126" i="11"/>
  <c r="N126" i="11" s="1"/>
  <c r="O126" i="11" s="1"/>
  <c r="K140" i="11"/>
  <c r="N140" i="11" s="1"/>
  <c r="O140" i="11" s="1"/>
  <c r="K142" i="11"/>
  <c r="N142" i="11" s="1"/>
  <c r="O142" i="11" s="1"/>
  <c r="K156" i="11"/>
  <c r="N156" i="11" s="1"/>
  <c r="O156" i="11" s="1"/>
  <c r="K158" i="11"/>
  <c r="N158" i="11" s="1"/>
  <c r="O158" i="11" s="1"/>
  <c r="K172" i="11"/>
  <c r="N172" i="11" s="1"/>
  <c r="O172" i="11" s="1"/>
  <c r="K174" i="11"/>
  <c r="N174" i="11" s="1"/>
  <c r="O174" i="11" s="1"/>
  <c r="K188" i="11"/>
  <c r="N188" i="11" s="1"/>
  <c r="O188" i="11" s="1"/>
  <c r="K190" i="11"/>
  <c r="N190" i="11" s="1"/>
  <c r="O190" i="11" s="1"/>
  <c r="K204" i="11"/>
  <c r="N204" i="11" s="1"/>
  <c r="O204" i="11" s="1"/>
  <c r="K206" i="11"/>
  <c r="N206" i="11" s="1"/>
  <c r="O206" i="11" s="1"/>
  <c r="K220" i="11"/>
  <c r="N220" i="11" s="1"/>
  <c r="O220" i="11" s="1"/>
  <c r="K222" i="11"/>
  <c r="N222" i="11" s="1"/>
  <c r="O222" i="11" s="1"/>
  <c r="K236" i="11"/>
  <c r="N236" i="11" s="1"/>
  <c r="O236" i="11" s="1"/>
  <c r="K238" i="11"/>
  <c r="N238" i="11" s="1"/>
  <c r="O238" i="11" s="1"/>
  <c r="K252" i="11"/>
  <c r="N252" i="11" s="1"/>
  <c r="O252" i="11" s="1"/>
  <c r="K254" i="11"/>
  <c r="N254" i="11" s="1"/>
  <c r="O254" i="11" s="1"/>
  <c r="K268" i="11"/>
  <c r="N268" i="11" s="1"/>
  <c r="O268" i="11" s="1"/>
  <c r="K270" i="11"/>
  <c r="N270" i="11" s="1"/>
  <c r="O270" i="11" s="1"/>
  <c r="K284" i="11"/>
  <c r="N284" i="11" s="1"/>
  <c r="O284" i="11" s="1"/>
  <c r="K286" i="11"/>
  <c r="N286" i="11" s="1"/>
  <c r="O286" i="11" s="1"/>
  <c r="K300" i="11"/>
  <c r="N300" i="11" s="1"/>
  <c r="O300" i="11" s="1"/>
  <c r="K302" i="11"/>
  <c r="N302" i="11" s="1"/>
  <c r="O302" i="11" s="1"/>
  <c r="K316" i="11"/>
  <c r="N316" i="11" s="1"/>
  <c r="O316" i="11" s="1"/>
  <c r="K318" i="11"/>
  <c r="N318" i="11" s="1"/>
  <c r="O318" i="11" s="1"/>
  <c r="K332" i="11"/>
  <c r="N332" i="11" s="1"/>
  <c r="O332" i="11" s="1"/>
  <c r="K334" i="11"/>
  <c r="N334" i="11" s="1"/>
  <c r="O334" i="11" s="1"/>
  <c r="K348" i="11"/>
  <c r="N348" i="11" s="1"/>
  <c r="O348" i="11" s="1"/>
  <c r="K350" i="11"/>
  <c r="N350" i="11" s="1"/>
  <c r="O350" i="11" s="1"/>
  <c r="K364" i="11"/>
  <c r="N364" i="11" s="1"/>
  <c r="O364" i="11" s="1"/>
  <c r="K366" i="11"/>
  <c r="N366" i="11" s="1"/>
  <c r="O366" i="11" s="1"/>
  <c r="K380" i="11"/>
  <c r="N380" i="11" s="1"/>
  <c r="O380" i="11" s="1"/>
  <c r="K382" i="11"/>
  <c r="N382" i="11" s="1"/>
  <c r="O382" i="11" s="1"/>
  <c r="K396" i="11"/>
  <c r="N396" i="11" s="1"/>
  <c r="O396" i="11" s="1"/>
  <c r="K398" i="11"/>
  <c r="N398" i="11" s="1"/>
  <c r="O398" i="11" s="1"/>
  <c r="K412" i="11"/>
  <c r="N412" i="11" s="1"/>
  <c r="O412" i="11" s="1"/>
  <c r="K428" i="11"/>
  <c r="N428" i="11" s="1"/>
  <c r="O428" i="11" s="1"/>
  <c r="K444" i="11"/>
  <c r="N444" i="11" s="1"/>
  <c r="O444" i="11" s="1"/>
  <c r="K460" i="11"/>
  <c r="N460" i="11" s="1"/>
  <c r="O460" i="11" s="1"/>
  <c r="K462" i="11"/>
  <c r="N462" i="11" s="1"/>
  <c r="O462" i="11" s="1"/>
  <c r="K476" i="11"/>
  <c r="N476" i="11" s="1"/>
  <c r="O476" i="11" s="1"/>
  <c r="K478" i="11"/>
  <c r="N478" i="11" s="1"/>
  <c r="O478" i="11" s="1"/>
  <c r="K492" i="11"/>
  <c r="N492" i="11" s="1"/>
  <c r="O492" i="11" s="1"/>
  <c r="K508" i="11"/>
  <c r="N508" i="11" s="1"/>
  <c r="O508" i="11" s="1"/>
  <c r="K524" i="11"/>
  <c r="N524" i="11" s="1"/>
  <c r="O524" i="11" s="1"/>
  <c r="K540" i="11"/>
  <c r="N540" i="11" s="1"/>
  <c r="O540" i="11" s="1"/>
  <c r="K556" i="11"/>
  <c r="N556" i="11" s="1"/>
  <c r="O556" i="11" s="1"/>
  <c r="K572" i="11"/>
  <c r="N572" i="11" s="1"/>
  <c r="O572" i="11" s="1"/>
  <c r="K588" i="11"/>
  <c r="N588" i="11" s="1"/>
  <c r="O588" i="11" s="1"/>
  <c r="K590" i="11"/>
  <c r="N590" i="11" s="1"/>
  <c r="O590" i="11" s="1"/>
  <c r="K604" i="11"/>
  <c r="N604" i="11" s="1"/>
  <c r="O604" i="11" s="1"/>
  <c r="K606" i="11"/>
  <c r="N606" i="11" s="1"/>
  <c r="O606" i="11" s="1"/>
  <c r="K620" i="11"/>
  <c r="N620" i="11" s="1"/>
  <c r="O620" i="11" s="1"/>
  <c r="K636" i="11"/>
  <c r="N636" i="11" s="1"/>
  <c r="O636" i="11" s="1"/>
  <c r="K652" i="11"/>
  <c r="N652" i="11" s="1"/>
  <c r="O652" i="11" s="1"/>
  <c r="K668" i="11"/>
  <c r="N668" i="11" s="1"/>
  <c r="O668" i="11" s="1"/>
  <c r="K684" i="11"/>
  <c r="N684" i="11" s="1"/>
  <c r="O684" i="11" s="1"/>
  <c r="K700" i="11"/>
  <c r="N700" i="11" s="1"/>
  <c r="O700" i="11" s="1"/>
  <c r="K716" i="11"/>
  <c r="N716" i="11" s="1"/>
  <c r="O716" i="11" s="1"/>
  <c r="K718" i="11"/>
  <c r="N718" i="11" s="1"/>
  <c r="O718" i="11" s="1"/>
  <c r="K732" i="11"/>
  <c r="N732" i="11" s="1"/>
  <c r="O732" i="11" s="1"/>
  <c r="K734" i="11"/>
  <c r="N734" i="11" s="1"/>
  <c r="O734" i="11" s="1"/>
  <c r="K748" i="11"/>
  <c r="N748" i="11" s="1"/>
  <c r="O748" i="11" s="1"/>
  <c r="K764" i="11"/>
  <c r="N764" i="11" s="1"/>
  <c r="O764" i="11" s="1"/>
  <c r="K780" i="11"/>
  <c r="N780" i="11" s="1"/>
  <c r="O780" i="11" s="1"/>
  <c r="K796" i="11"/>
  <c r="N796" i="11" s="1"/>
  <c r="O796" i="11" s="1"/>
  <c r="K828" i="11"/>
  <c r="N828" i="11" s="1"/>
  <c r="O828" i="11" s="1"/>
  <c r="K846" i="11"/>
  <c r="N846" i="11" s="1"/>
  <c r="O846" i="11" s="1"/>
  <c r="K862" i="11"/>
  <c r="N862" i="11" s="1"/>
  <c r="O862" i="11" s="1"/>
  <c r="K924" i="11"/>
  <c r="N924" i="11" s="1"/>
  <c r="O924" i="11" s="1"/>
  <c r="K956" i="11"/>
  <c r="N956" i="11" s="1"/>
  <c r="O956" i="11" s="1"/>
  <c r="K974" i="11"/>
  <c r="N974" i="11" s="1"/>
  <c r="O974" i="11" s="1"/>
  <c r="K990" i="11"/>
  <c r="N990" i="11" s="1"/>
  <c r="O990" i="11" s="1"/>
  <c r="K1102" i="11"/>
  <c r="N1102" i="11" s="1"/>
  <c r="O1102" i="11" s="1"/>
  <c r="K1118" i="11"/>
  <c r="N1118" i="11" s="1"/>
  <c r="O1118" i="11" s="1"/>
  <c r="K1230" i="11"/>
  <c r="N1230" i="11" s="1"/>
  <c r="O1230" i="11" s="1"/>
  <c r="K1246" i="11"/>
  <c r="N1246" i="11" s="1"/>
  <c r="O1246" i="11" s="1"/>
  <c r="K1358" i="11"/>
  <c r="N1358" i="11" s="1"/>
  <c r="O1358" i="11" s="1"/>
  <c r="K1374" i="11"/>
  <c r="N1374" i="11" s="1"/>
  <c r="O1374" i="11" s="1"/>
  <c r="K1486" i="11"/>
  <c r="N1486" i="11" s="1"/>
  <c r="O1486" i="11" s="1"/>
  <c r="K1502" i="11"/>
  <c r="N1502" i="11" s="1"/>
  <c r="O1502" i="11" s="1"/>
  <c r="K1614" i="11"/>
  <c r="N1614" i="11" s="1"/>
  <c r="O1614" i="11" s="1"/>
  <c r="K1630" i="11"/>
  <c r="N1630" i="11" s="1"/>
  <c r="O1630" i="11" s="1"/>
  <c r="K1742" i="11"/>
  <c r="N1742" i="11" s="1"/>
  <c r="O1742" i="11" s="1"/>
  <c r="K1758" i="11"/>
  <c r="N1758" i="11" s="1"/>
  <c r="O1758" i="11" s="1"/>
  <c r="K1870" i="11"/>
  <c r="N1870" i="11" s="1"/>
  <c r="O1870" i="11" s="1"/>
  <c r="K1886" i="11"/>
  <c r="N1886" i="11" s="1"/>
  <c r="O1886" i="11" s="1"/>
  <c r="K1998" i="11"/>
  <c r="N1998" i="11" s="1"/>
  <c r="O1998" i="11" s="1"/>
  <c r="K2014" i="11"/>
  <c r="N2014" i="11" s="1"/>
  <c r="O2014" i="11" s="1"/>
  <c r="K2126" i="11"/>
  <c r="N2126" i="11" s="1"/>
  <c r="O2126" i="11" s="1"/>
  <c r="K2142" i="11"/>
  <c r="N2142" i="11" s="1"/>
  <c r="O2142" i="11" s="1"/>
  <c r="K2254" i="11"/>
  <c r="N2254" i="11" s="1"/>
  <c r="O2254" i="11" s="1"/>
  <c r="K2270" i="11"/>
  <c r="N2270" i="11" s="1"/>
  <c r="O2270" i="11" s="1"/>
  <c r="K2382" i="11"/>
  <c r="N2382" i="11" s="1"/>
  <c r="O2382" i="11" s="1"/>
  <c r="K2398" i="11"/>
  <c r="N2398" i="11" s="1"/>
  <c r="O2398" i="11" s="1"/>
  <c r="K2510" i="11"/>
  <c r="N2510" i="11" s="1"/>
  <c r="O2510" i="11" s="1"/>
  <c r="K2526" i="11"/>
  <c r="N2526" i="11" s="1"/>
  <c r="O2526" i="11" s="1"/>
  <c r="K2638" i="11"/>
  <c r="N2638" i="11" s="1"/>
  <c r="O2638" i="11" s="1"/>
  <c r="K2654" i="11"/>
  <c r="N2654" i="11" s="1"/>
  <c r="O2654" i="11" s="1"/>
  <c r="K2766" i="11"/>
  <c r="N2766" i="11" s="1"/>
  <c r="O2766" i="11" s="1"/>
  <c r="K2782" i="11"/>
  <c r="N2782" i="11" s="1"/>
  <c r="O2782" i="11" s="1"/>
  <c r="K2894" i="11"/>
  <c r="N2894" i="11" s="1"/>
  <c r="O2894" i="11" s="1"/>
  <c r="K2910" i="11"/>
  <c r="N2910" i="11" s="1"/>
  <c r="O2910" i="11" s="1"/>
  <c r="J2" i="11"/>
  <c r="J3" i="11"/>
  <c r="J4" i="11"/>
  <c r="J5" i="11"/>
  <c r="J6" i="11"/>
  <c r="J7" i="11"/>
  <c r="J8" i="11"/>
  <c r="J9" i="11"/>
  <c r="J10" i="11"/>
  <c r="J11" i="11"/>
  <c r="K11" i="11" s="1"/>
  <c r="N11" i="11" s="1"/>
  <c r="O11" i="11" s="1"/>
  <c r="J12" i="11"/>
  <c r="J13" i="11"/>
  <c r="L13" i="11" s="1"/>
  <c r="J14" i="11"/>
  <c r="J15" i="11"/>
  <c r="L15" i="11" s="1"/>
  <c r="J16" i="11"/>
  <c r="J17" i="11"/>
  <c r="J18" i="11"/>
  <c r="J19" i="11"/>
  <c r="J20" i="11"/>
  <c r="J21" i="11"/>
  <c r="J22" i="11"/>
  <c r="J23" i="11"/>
  <c r="J24" i="11"/>
  <c r="J25" i="11"/>
  <c r="J26" i="11"/>
  <c r="J27" i="11"/>
  <c r="K27" i="11" s="1"/>
  <c r="N27" i="11" s="1"/>
  <c r="O27" i="11" s="1"/>
  <c r="J28" i="11"/>
  <c r="J29" i="11"/>
  <c r="L29" i="11" s="1"/>
  <c r="J30" i="11"/>
  <c r="J31" i="11"/>
  <c r="L31" i="11" s="1"/>
  <c r="J32" i="11"/>
  <c r="J33" i="11"/>
  <c r="J34" i="11"/>
  <c r="J35" i="11"/>
  <c r="L35" i="11" s="1"/>
  <c r="J36" i="11"/>
  <c r="J37" i="11"/>
  <c r="L37" i="11" s="1"/>
  <c r="J38" i="11"/>
  <c r="J39" i="11"/>
  <c r="J40" i="11"/>
  <c r="J41" i="11"/>
  <c r="J42" i="11"/>
  <c r="J43" i="11"/>
  <c r="K43" i="11" s="1"/>
  <c r="N43" i="11" s="1"/>
  <c r="O43" i="11" s="1"/>
  <c r="J44" i="11"/>
  <c r="J45" i="11"/>
  <c r="K45" i="11" s="1"/>
  <c r="N45" i="11" s="1"/>
  <c r="O45" i="11" s="1"/>
  <c r="J46" i="11"/>
  <c r="J47" i="11"/>
  <c r="L47" i="11" s="1"/>
  <c r="J48" i="11"/>
  <c r="J49" i="11"/>
  <c r="J50" i="11"/>
  <c r="J51" i="11"/>
  <c r="J52" i="11"/>
  <c r="J53" i="11"/>
  <c r="J54" i="11"/>
  <c r="J55" i="11"/>
  <c r="J56" i="11"/>
  <c r="J57" i="11"/>
  <c r="J58" i="11"/>
  <c r="J59" i="11"/>
  <c r="K59" i="11" s="1"/>
  <c r="N59" i="11" s="1"/>
  <c r="O59" i="11" s="1"/>
  <c r="J60" i="11"/>
  <c r="J61" i="11"/>
  <c r="K61" i="11" s="1"/>
  <c r="N61" i="11" s="1"/>
  <c r="O61" i="11" s="1"/>
  <c r="J62" i="11"/>
  <c r="J63" i="11"/>
  <c r="J64" i="11"/>
  <c r="J65" i="11"/>
  <c r="J66" i="11"/>
  <c r="J67" i="11"/>
  <c r="M67" i="11" s="1"/>
  <c r="J68" i="11"/>
  <c r="J69" i="11"/>
  <c r="J70" i="11"/>
  <c r="J71" i="11"/>
  <c r="J72" i="11"/>
  <c r="J73" i="11"/>
  <c r="J74" i="11"/>
  <c r="J75" i="11"/>
  <c r="K75" i="11" s="1"/>
  <c r="N75" i="11" s="1"/>
  <c r="O75" i="11" s="1"/>
  <c r="J76" i="11"/>
  <c r="J77" i="11"/>
  <c r="L77" i="11" s="1"/>
  <c r="J78" i="11"/>
  <c r="J79" i="11"/>
  <c r="L79" i="11" s="1"/>
  <c r="J80" i="11"/>
  <c r="J81" i="11"/>
  <c r="J82" i="11"/>
  <c r="J83" i="11"/>
  <c r="J84" i="11"/>
  <c r="J85" i="11"/>
  <c r="J86" i="11"/>
  <c r="J87" i="11"/>
  <c r="J88" i="11"/>
  <c r="J89" i="11"/>
  <c r="J90" i="11"/>
  <c r="J91" i="11"/>
  <c r="K91" i="11" s="1"/>
  <c r="N91" i="11" s="1"/>
  <c r="O91" i="11" s="1"/>
  <c r="J92" i="11"/>
  <c r="J93" i="11"/>
  <c r="L93" i="11" s="1"/>
  <c r="J94" i="11"/>
  <c r="J95" i="11"/>
  <c r="L95" i="11" s="1"/>
  <c r="J96" i="11"/>
  <c r="J97" i="11"/>
  <c r="J98" i="11"/>
  <c r="J99" i="11"/>
  <c r="L99" i="11" s="1"/>
  <c r="J100" i="11"/>
  <c r="J101" i="11"/>
  <c r="L101" i="11" s="1"/>
  <c r="J102" i="11"/>
  <c r="J103" i="11"/>
  <c r="J104" i="11"/>
  <c r="J105" i="11"/>
  <c r="J106" i="11"/>
  <c r="J107" i="11"/>
  <c r="K107" i="11" s="1"/>
  <c r="N107" i="11" s="1"/>
  <c r="O107" i="11" s="1"/>
  <c r="J108" i="11"/>
  <c r="J109" i="11"/>
  <c r="K109" i="11" s="1"/>
  <c r="N109" i="11" s="1"/>
  <c r="O109" i="11" s="1"/>
  <c r="J110" i="11"/>
  <c r="J111" i="11"/>
  <c r="L111" i="11" s="1"/>
  <c r="J112" i="11"/>
  <c r="J113" i="11"/>
  <c r="J114" i="11"/>
  <c r="J115" i="11"/>
  <c r="J116" i="11"/>
  <c r="J117" i="11"/>
  <c r="J118" i="11"/>
  <c r="J119" i="11"/>
  <c r="J120" i="11"/>
  <c r="J121" i="11"/>
  <c r="J122" i="11"/>
  <c r="J123" i="11"/>
  <c r="K123" i="11" s="1"/>
  <c r="N123" i="11" s="1"/>
  <c r="O123" i="11" s="1"/>
  <c r="J124" i="11"/>
  <c r="M124" i="11" s="1"/>
  <c r="J125" i="11"/>
  <c r="K125" i="11" s="1"/>
  <c r="N125" i="11" s="1"/>
  <c r="O125" i="11" s="1"/>
  <c r="J126" i="11"/>
  <c r="J127" i="11"/>
  <c r="J128" i="11"/>
  <c r="J129" i="11"/>
  <c r="J130" i="11"/>
  <c r="J131" i="11"/>
  <c r="J132" i="11"/>
  <c r="J133" i="11"/>
  <c r="J134" i="11"/>
  <c r="J135" i="11"/>
  <c r="J136" i="11"/>
  <c r="J137" i="11"/>
  <c r="J138" i="11"/>
  <c r="J139" i="11"/>
  <c r="K139" i="11" s="1"/>
  <c r="N139" i="11" s="1"/>
  <c r="O139" i="11" s="1"/>
  <c r="J140" i="11"/>
  <c r="J141" i="11"/>
  <c r="L141" i="11" s="1"/>
  <c r="J142" i="11"/>
  <c r="J143" i="11"/>
  <c r="L143" i="11" s="1"/>
  <c r="J144" i="11"/>
  <c r="J145" i="11"/>
  <c r="J146" i="11"/>
  <c r="J147" i="11"/>
  <c r="J148" i="11"/>
  <c r="J149" i="11"/>
  <c r="J150" i="11"/>
  <c r="J151" i="11"/>
  <c r="J152" i="11"/>
  <c r="J153" i="11"/>
  <c r="J154" i="11"/>
  <c r="J155" i="11"/>
  <c r="K155" i="11" s="1"/>
  <c r="N155" i="11" s="1"/>
  <c r="O155" i="11" s="1"/>
  <c r="J156" i="11"/>
  <c r="J157" i="11"/>
  <c r="L157" i="11" s="1"/>
  <c r="J158" i="11"/>
  <c r="J159" i="11"/>
  <c r="L159" i="11" s="1"/>
  <c r="J160" i="11"/>
  <c r="J161" i="11"/>
  <c r="J162" i="11"/>
  <c r="J163" i="11"/>
  <c r="L163" i="11" s="1"/>
  <c r="J164" i="11"/>
  <c r="J165" i="11"/>
  <c r="L165" i="11" s="1"/>
  <c r="J166" i="11"/>
  <c r="J167" i="11"/>
  <c r="J168" i="11"/>
  <c r="J169" i="11"/>
  <c r="J170" i="11"/>
  <c r="J171" i="11"/>
  <c r="K171" i="11" s="1"/>
  <c r="N171" i="11" s="1"/>
  <c r="O171" i="11" s="1"/>
  <c r="J172" i="11"/>
  <c r="J173" i="11"/>
  <c r="M173" i="11" s="1"/>
  <c r="J174" i="11"/>
  <c r="J175" i="11"/>
  <c r="L175" i="11" s="1"/>
  <c r="J176" i="11"/>
  <c r="J177" i="11"/>
  <c r="J178" i="11"/>
  <c r="J179" i="11"/>
  <c r="J180" i="11"/>
  <c r="J181" i="11"/>
  <c r="J182" i="11"/>
  <c r="J183" i="11"/>
  <c r="J184" i="11"/>
  <c r="J185" i="11"/>
  <c r="J186" i="11"/>
  <c r="J187" i="11"/>
  <c r="K187" i="11" s="1"/>
  <c r="N187" i="11" s="1"/>
  <c r="O187" i="11" s="1"/>
  <c r="J188" i="11"/>
  <c r="J189" i="11"/>
  <c r="K189" i="11" s="1"/>
  <c r="N189" i="11" s="1"/>
  <c r="O189" i="11" s="1"/>
  <c r="J190" i="11"/>
  <c r="J191" i="11"/>
  <c r="J192" i="11"/>
  <c r="J193" i="11"/>
  <c r="J194" i="11"/>
  <c r="J195" i="11"/>
  <c r="J196" i="11"/>
  <c r="J197" i="11"/>
  <c r="J198" i="11"/>
  <c r="J199" i="11"/>
  <c r="J200" i="11"/>
  <c r="J201" i="11"/>
  <c r="J202" i="11"/>
  <c r="J203" i="11"/>
  <c r="K203" i="11" s="1"/>
  <c r="N203" i="11" s="1"/>
  <c r="O203" i="11" s="1"/>
  <c r="J204" i="11"/>
  <c r="J205" i="11"/>
  <c r="L205" i="11" s="1"/>
  <c r="J206" i="11"/>
  <c r="J207" i="11"/>
  <c r="L207" i="11" s="1"/>
  <c r="J208" i="11"/>
  <c r="J209" i="11"/>
  <c r="J210" i="11"/>
  <c r="J211" i="11"/>
  <c r="J212" i="11"/>
  <c r="J213" i="11"/>
  <c r="J214" i="11"/>
  <c r="J215" i="11"/>
  <c r="J216" i="11"/>
  <c r="J217" i="11"/>
  <c r="J218" i="11"/>
  <c r="J219" i="11"/>
  <c r="K219" i="11" s="1"/>
  <c r="N219" i="11" s="1"/>
  <c r="O219" i="11" s="1"/>
  <c r="J220" i="11"/>
  <c r="J221" i="11"/>
  <c r="L221" i="11" s="1"/>
  <c r="J222" i="11"/>
  <c r="M222" i="11" s="1"/>
  <c r="J223" i="11"/>
  <c r="L223" i="11" s="1"/>
  <c r="J224" i="11"/>
  <c r="J225" i="11"/>
  <c r="J226" i="11"/>
  <c r="J227" i="11"/>
  <c r="L227" i="11" s="1"/>
  <c r="J228" i="11"/>
  <c r="J229" i="11"/>
  <c r="L229" i="11" s="1"/>
  <c r="J230" i="11"/>
  <c r="J231" i="11"/>
  <c r="J232" i="11"/>
  <c r="J233" i="11"/>
  <c r="J234" i="11"/>
  <c r="J235" i="11"/>
  <c r="K235" i="11" s="1"/>
  <c r="N235" i="11" s="1"/>
  <c r="O235" i="11" s="1"/>
  <c r="J236" i="11"/>
  <c r="J237" i="11"/>
  <c r="K237" i="11" s="1"/>
  <c r="N237" i="11" s="1"/>
  <c r="O237" i="11" s="1"/>
  <c r="J238" i="11"/>
  <c r="J239" i="11"/>
  <c r="L239" i="11" s="1"/>
  <c r="J240" i="11"/>
  <c r="J241" i="11"/>
  <c r="J242" i="11"/>
  <c r="J243" i="11"/>
  <c r="J244" i="11"/>
  <c r="J245" i="11"/>
  <c r="J246" i="11"/>
  <c r="J247" i="11"/>
  <c r="J248" i="11"/>
  <c r="J249" i="11"/>
  <c r="J250" i="11"/>
  <c r="J251" i="11"/>
  <c r="K251" i="11" s="1"/>
  <c r="N251" i="11" s="1"/>
  <c r="O251" i="11" s="1"/>
  <c r="J252" i="11"/>
  <c r="J253" i="11"/>
  <c r="K253" i="11" s="1"/>
  <c r="N253" i="11" s="1"/>
  <c r="O253" i="11" s="1"/>
  <c r="J254" i="11"/>
  <c r="J255" i="11"/>
  <c r="J256" i="11"/>
  <c r="J257" i="11"/>
  <c r="J258" i="11"/>
  <c r="J259" i="11"/>
  <c r="J260" i="11"/>
  <c r="J261" i="11"/>
  <c r="J262" i="11"/>
  <c r="J263" i="11"/>
  <c r="J264" i="11"/>
  <c r="J265" i="11"/>
  <c r="J266" i="11"/>
  <c r="J267" i="11"/>
  <c r="K267" i="11" s="1"/>
  <c r="N267" i="11" s="1"/>
  <c r="O267" i="11" s="1"/>
  <c r="J268" i="11"/>
  <c r="J269" i="11"/>
  <c r="L269" i="11" s="1"/>
  <c r="J270" i="11"/>
  <c r="J271" i="11"/>
  <c r="L271" i="11" s="1"/>
  <c r="J272" i="11"/>
  <c r="J273" i="11"/>
  <c r="J274" i="11"/>
  <c r="J275" i="11"/>
  <c r="J276" i="11"/>
  <c r="J277" i="11"/>
  <c r="J278" i="11"/>
  <c r="J279" i="11"/>
  <c r="J280" i="11"/>
  <c r="J281" i="11"/>
  <c r="J282" i="11"/>
  <c r="J283" i="11"/>
  <c r="K283" i="11" s="1"/>
  <c r="N283" i="11" s="1"/>
  <c r="O283" i="11" s="1"/>
  <c r="J284" i="11"/>
  <c r="J285" i="11"/>
  <c r="L285" i="11" s="1"/>
  <c r="J286" i="11"/>
  <c r="J287" i="11"/>
  <c r="L287" i="11" s="1"/>
  <c r="J288" i="11"/>
  <c r="J289" i="11"/>
  <c r="J290" i="11"/>
  <c r="J291" i="11"/>
  <c r="L291" i="11" s="1"/>
  <c r="J292" i="11"/>
  <c r="J293" i="11"/>
  <c r="L293" i="11" s="1"/>
  <c r="J294" i="11"/>
  <c r="J295" i="11"/>
  <c r="J296" i="11"/>
  <c r="J297" i="11"/>
  <c r="J298" i="11"/>
  <c r="J299" i="11"/>
  <c r="K299" i="11" s="1"/>
  <c r="N299" i="11" s="1"/>
  <c r="O299" i="11" s="1"/>
  <c r="J300" i="11"/>
  <c r="J301" i="11"/>
  <c r="K301" i="11" s="1"/>
  <c r="N301" i="11" s="1"/>
  <c r="O301" i="11" s="1"/>
  <c r="J302" i="11"/>
  <c r="J303" i="11"/>
  <c r="L303" i="11" s="1"/>
  <c r="J304" i="11"/>
  <c r="J305" i="11"/>
  <c r="J306" i="11"/>
  <c r="J307" i="11"/>
  <c r="J308" i="11"/>
  <c r="J309" i="11"/>
  <c r="J310" i="11"/>
  <c r="J311" i="11"/>
  <c r="J312" i="11"/>
  <c r="J313" i="11"/>
  <c r="J314" i="11"/>
  <c r="J315" i="11"/>
  <c r="K315" i="11" s="1"/>
  <c r="N315" i="11" s="1"/>
  <c r="O315" i="11" s="1"/>
  <c r="J316" i="11"/>
  <c r="J317" i="11"/>
  <c r="K317" i="11" s="1"/>
  <c r="N317" i="11" s="1"/>
  <c r="O317" i="11" s="1"/>
  <c r="J318" i="11"/>
  <c r="M318" i="11" s="1"/>
  <c r="J319" i="11"/>
  <c r="J320" i="11"/>
  <c r="J321" i="11"/>
  <c r="J322" i="11"/>
  <c r="J323" i="11"/>
  <c r="J324" i="11"/>
  <c r="J325" i="11"/>
  <c r="J326" i="11"/>
  <c r="J327" i="11"/>
  <c r="J328" i="11"/>
  <c r="J329" i="11"/>
  <c r="J330" i="11"/>
  <c r="J331" i="11"/>
  <c r="K331" i="11" s="1"/>
  <c r="N331" i="11" s="1"/>
  <c r="O331" i="11" s="1"/>
  <c r="J332" i="11"/>
  <c r="J333" i="11"/>
  <c r="L333" i="11" s="1"/>
  <c r="J334" i="11"/>
  <c r="J335" i="11"/>
  <c r="L335" i="11" s="1"/>
  <c r="J336" i="11"/>
  <c r="J337" i="11"/>
  <c r="J338" i="11"/>
  <c r="J339" i="11"/>
  <c r="J340" i="11"/>
  <c r="J341" i="11"/>
  <c r="J342" i="11"/>
  <c r="J343" i="11"/>
  <c r="J344" i="11"/>
  <c r="J345" i="11"/>
  <c r="J346" i="11"/>
  <c r="J347" i="11"/>
  <c r="K347" i="11" s="1"/>
  <c r="N347" i="11" s="1"/>
  <c r="O347" i="11" s="1"/>
  <c r="J348" i="11"/>
  <c r="J349" i="11"/>
  <c r="L349" i="11" s="1"/>
  <c r="J350" i="11"/>
  <c r="J351" i="11"/>
  <c r="L351" i="11" s="1"/>
  <c r="J352" i="11"/>
  <c r="J353" i="11"/>
  <c r="J354" i="11"/>
  <c r="J355" i="11"/>
  <c r="L355" i="11" s="1"/>
  <c r="J356" i="11"/>
  <c r="J357" i="11"/>
  <c r="L357" i="11" s="1"/>
  <c r="J358" i="11"/>
  <c r="J359" i="11"/>
  <c r="J360" i="11"/>
  <c r="J361" i="11"/>
  <c r="J362" i="11"/>
  <c r="J363" i="11"/>
  <c r="K363" i="11" s="1"/>
  <c r="N363" i="11" s="1"/>
  <c r="O363" i="11" s="1"/>
  <c r="J364" i="11"/>
  <c r="J365" i="11"/>
  <c r="K365" i="11" s="1"/>
  <c r="N365" i="11" s="1"/>
  <c r="O365" i="11" s="1"/>
  <c r="J366" i="11"/>
  <c r="J367" i="11"/>
  <c r="L367" i="11" s="1"/>
  <c r="J368" i="11"/>
  <c r="J369" i="11"/>
  <c r="J370" i="11"/>
  <c r="J371" i="11"/>
  <c r="J372" i="11"/>
  <c r="J373" i="11"/>
  <c r="J374" i="11"/>
  <c r="J375" i="11"/>
  <c r="J376" i="11"/>
  <c r="J377" i="11"/>
  <c r="J378" i="11"/>
  <c r="J379" i="11"/>
  <c r="K379" i="11" s="1"/>
  <c r="N379" i="11" s="1"/>
  <c r="O379" i="11" s="1"/>
  <c r="J380" i="11"/>
  <c r="J381" i="11"/>
  <c r="K381" i="11" s="1"/>
  <c r="N381" i="11" s="1"/>
  <c r="O381" i="11" s="1"/>
  <c r="J382" i="11"/>
  <c r="J383" i="11"/>
  <c r="J384" i="11"/>
  <c r="J385" i="11"/>
  <c r="J386" i="11"/>
  <c r="J387" i="11"/>
  <c r="J388" i="11"/>
  <c r="J389" i="11"/>
  <c r="J390" i="11"/>
  <c r="J391" i="11"/>
  <c r="J392" i="11"/>
  <c r="J393" i="11"/>
  <c r="J394" i="11"/>
  <c r="J395" i="11"/>
  <c r="K395" i="11" s="1"/>
  <c r="N395" i="11" s="1"/>
  <c r="O395" i="11" s="1"/>
  <c r="J396" i="11"/>
  <c r="J397" i="11"/>
  <c r="L397" i="11" s="1"/>
  <c r="J398" i="11"/>
  <c r="J399" i="11"/>
  <c r="L399" i="11" s="1"/>
  <c r="J400" i="11"/>
  <c r="J401" i="11"/>
  <c r="J402" i="11"/>
  <c r="J403" i="11"/>
  <c r="J404" i="11"/>
  <c r="J405" i="11"/>
  <c r="J406" i="11"/>
  <c r="J407" i="11"/>
  <c r="J408" i="11"/>
  <c r="J409" i="11"/>
  <c r="J410" i="11"/>
  <c r="J411" i="11"/>
  <c r="M411" i="11" s="1"/>
  <c r="J412" i="11"/>
  <c r="J413" i="11"/>
  <c r="L413" i="11" s="1"/>
  <c r="J414" i="11"/>
  <c r="K414" i="11" s="1"/>
  <c r="N414" i="11" s="1"/>
  <c r="O414" i="11" s="1"/>
  <c r="J415" i="11"/>
  <c r="L415" i="11" s="1"/>
  <c r="J416" i="11"/>
  <c r="J417" i="11"/>
  <c r="J418" i="11"/>
  <c r="J419" i="11"/>
  <c r="L419" i="11" s="1"/>
  <c r="J420" i="11"/>
  <c r="J421" i="11"/>
  <c r="L421" i="11" s="1"/>
  <c r="J422" i="11"/>
  <c r="J423" i="11"/>
  <c r="J424" i="11"/>
  <c r="J425" i="11"/>
  <c r="J426" i="11"/>
  <c r="J427" i="11"/>
  <c r="K427" i="11" s="1"/>
  <c r="N427" i="11" s="1"/>
  <c r="O427" i="11" s="1"/>
  <c r="J428" i="11"/>
  <c r="J429" i="11"/>
  <c r="K429" i="11" s="1"/>
  <c r="N429" i="11" s="1"/>
  <c r="O429" i="11" s="1"/>
  <c r="J430" i="11"/>
  <c r="K430" i="11" s="1"/>
  <c r="N430" i="11" s="1"/>
  <c r="O430" i="11" s="1"/>
  <c r="J431" i="11"/>
  <c r="L431" i="11" s="1"/>
  <c r="J432" i="11"/>
  <c r="J433" i="11"/>
  <c r="J434" i="11"/>
  <c r="J435" i="11"/>
  <c r="J436" i="11"/>
  <c r="J437" i="11"/>
  <c r="J438" i="11"/>
  <c r="J439" i="11"/>
  <c r="J440" i="11"/>
  <c r="J441" i="11"/>
  <c r="J442" i="11"/>
  <c r="J443" i="11"/>
  <c r="K443" i="11" s="1"/>
  <c r="N443" i="11" s="1"/>
  <c r="O443" i="11" s="1"/>
  <c r="J444" i="11"/>
  <c r="J445" i="11"/>
  <c r="J446" i="11"/>
  <c r="K446" i="11" s="1"/>
  <c r="N446" i="11" s="1"/>
  <c r="O446" i="11" s="1"/>
  <c r="J447" i="11"/>
  <c r="J448" i="11"/>
  <c r="J449" i="11"/>
  <c r="J450" i="11"/>
  <c r="J451" i="11"/>
  <c r="J452" i="11"/>
  <c r="J453" i="11"/>
  <c r="J454" i="11"/>
  <c r="J455" i="11"/>
  <c r="J456" i="11"/>
  <c r="J457" i="11"/>
  <c r="J458" i="11"/>
  <c r="J459" i="11"/>
  <c r="K459" i="11" s="1"/>
  <c r="N459" i="11" s="1"/>
  <c r="O459" i="11" s="1"/>
  <c r="J460" i="11"/>
  <c r="J461" i="11"/>
  <c r="J462" i="11"/>
  <c r="J463" i="11"/>
  <c r="L463" i="11" s="1"/>
  <c r="J464" i="11"/>
  <c r="J465" i="11"/>
  <c r="J466" i="11"/>
  <c r="J467" i="11"/>
  <c r="J468" i="11"/>
  <c r="J469" i="11"/>
  <c r="J470" i="11"/>
  <c r="J471" i="11"/>
  <c r="J472" i="11"/>
  <c r="J473" i="11"/>
  <c r="J474" i="11"/>
  <c r="J475" i="11"/>
  <c r="K475" i="11" s="1"/>
  <c r="N475" i="11" s="1"/>
  <c r="O475" i="11" s="1"/>
  <c r="J476" i="11"/>
  <c r="J477" i="11"/>
  <c r="J478" i="11"/>
  <c r="J479" i="11"/>
  <c r="L479" i="11" s="1"/>
  <c r="J480" i="11"/>
  <c r="J481" i="11"/>
  <c r="J482" i="11"/>
  <c r="J483" i="11"/>
  <c r="L483" i="11" s="1"/>
  <c r="J484" i="11"/>
  <c r="J485" i="11"/>
  <c r="J486" i="11"/>
  <c r="J487" i="11"/>
  <c r="J488" i="11"/>
  <c r="J489" i="11"/>
  <c r="J490" i="11"/>
  <c r="J491" i="11"/>
  <c r="K491" i="11" s="1"/>
  <c r="N491" i="11" s="1"/>
  <c r="O491" i="11" s="1"/>
  <c r="J492" i="11"/>
  <c r="J493" i="11"/>
  <c r="J494" i="11"/>
  <c r="J495" i="11"/>
  <c r="L495" i="11" s="1"/>
  <c r="J496" i="11"/>
  <c r="J497" i="11"/>
  <c r="J498" i="11"/>
  <c r="J499" i="11"/>
  <c r="J500" i="11"/>
  <c r="J501" i="11"/>
  <c r="J502" i="11"/>
  <c r="J503" i="11"/>
  <c r="J504" i="11"/>
  <c r="J505" i="11"/>
  <c r="J506" i="11"/>
  <c r="J507" i="11"/>
  <c r="K507" i="11" s="1"/>
  <c r="N507" i="11" s="1"/>
  <c r="O507" i="11" s="1"/>
  <c r="J508" i="11"/>
  <c r="J509" i="11"/>
  <c r="J510" i="11"/>
  <c r="J511" i="11"/>
  <c r="J512" i="11"/>
  <c r="J513" i="11"/>
  <c r="J514" i="11"/>
  <c r="J515" i="11"/>
  <c r="J516" i="11"/>
  <c r="J517" i="11"/>
  <c r="J518" i="11"/>
  <c r="J519" i="11"/>
  <c r="J520" i="11"/>
  <c r="J521" i="11"/>
  <c r="J522" i="11"/>
  <c r="J523" i="11"/>
  <c r="K523" i="11" s="1"/>
  <c r="N523" i="11" s="1"/>
  <c r="O523" i="11" s="1"/>
  <c r="J524" i="11"/>
  <c r="M524" i="11" s="1"/>
  <c r="J525" i="11"/>
  <c r="J526" i="11"/>
  <c r="J527" i="11"/>
  <c r="L527" i="11" s="1"/>
  <c r="J528" i="11"/>
  <c r="J529" i="11"/>
  <c r="J530" i="11"/>
  <c r="J531" i="11"/>
  <c r="J532" i="11"/>
  <c r="J533" i="11"/>
  <c r="J534" i="11"/>
  <c r="J535" i="11"/>
  <c r="J536" i="11"/>
  <c r="J537" i="11"/>
  <c r="J538" i="11"/>
  <c r="J539" i="11"/>
  <c r="K539" i="11" s="1"/>
  <c r="N539" i="11" s="1"/>
  <c r="O539" i="11" s="1"/>
  <c r="J540" i="11"/>
  <c r="J541" i="11"/>
  <c r="J542" i="11"/>
  <c r="K542" i="11" s="1"/>
  <c r="N542" i="11" s="1"/>
  <c r="O542" i="11" s="1"/>
  <c r="J543" i="11"/>
  <c r="L543" i="11" s="1"/>
  <c r="J544" i="11"/>
  <c r="J545" i="11"/>
  <c r="J546" i="11"/>
  <c r="J547" i="11"/>
  <c r="J548" i="11"/>
  <c r="J549" i="11"/>
  <c r="J550" i="11"/>
  <c r="J551" i="11"/>
  <c r="J552" i="11"/>
  <c r="J553" i="11"/>
  <c r="J554" i="11"/>
  <c r="J555" i="11"/>
  <c r="K555" i="11" s="1"/>
  <c r="N555" i="11" s="1"/>
  <c r="O555" i="11" s="1"/>
  <c r="J556" i="11"/>
  <c r="J557" i="11"/>
  <c r="L557" i="11" s="1"/>
  <c r="J558" i="11"/>
  <c r="K558" i="11" s="1"/>
  <c r="N558" i="11" s="1"/>
  <c r="O558" i="11" s="1"/>
  <c r="J559" i="11"/>
  <c r="L559" i="11" s="1"/>
  <c r="J560" i="11"/>
  <c r="J561" i="11"/>
  <c r="J562" i="11"/>
  <c r="J563" i="11"/>
  <c r="J564" i="11"/>
  <c r="J565" i="11"/>
  <c r="J566" i="11"/>
  <c r="J567" i="11"/>
  <c r="J568" i="11"/>
  <c r="J569" i="11"/>
  <c r="J570" i="11"/>
  <c r="J571" i="11"/>
  <c r="K571" i="11" s="1"/>
  <c r="N571" i="11" s="1"/>
  <c r="O571" i="11" s="1"/>
  <c r="J572" i="11"/>
  <c r="J573" i="11"/>
  <c r="J574" i="11"/>
  <c r="K574" i="11" s="1"/>
  <c r="N574" i="11" s="1"/>
  <c r="O574" i="11" s="1"/>
  <c r="J575" i="11"/>
  <c r="J576" i="11"/>
  <c r="J577" i="11"/>
  <c r="J578" i="11"/>
  <c r="J579" i="11"/>
  <c r="J580" i="11"/>
  <c r="J581" i="11"/>
  <c r="J582" i="11"/>
  <c r="J583" i="11"/>
  <c r="J584" i="11"/>
  <c r="J585" i="11"/>
  <c r="J586" i="11"/>
  <c r="J587" i="11"/>
  <c r="K587" i="11" s="1"/>
  <c r="N587" i="11" s="1"/>
  <c r="O587" i="11" s="1"/>
  <c r="J588" i="11"/>
  <c r="J589" i="11"/>
  <c r="J590" i="11"/>
  <c r="J591" i="11"/>
  <c r="L591" i="11" s="1"/>
  <c r="J592" i="11"/>
  <c r="J593" i="11"/>
  <c r="J594" i="11"/>
  <c r="J595" i="11"/>
  <c r="J596" i="11"/>
  <c r="J597" i="11"/>
  <c r="J598" i="11"/>
  <c r="J599" i="11"/>
  <c r="J600" i="11"/>
  <c r="J601" i="11"/>
  <c r="J602" i="11"/>
  <c r="J603" i="11"/>
  <c r="K603" i="11" s="1"/>
  <c r="N603" i="11" s="1"/>
  <c r="O603" i="11" s="1"/>
  <c r="J604" i="11"/>
  <c r="J605" i="11"/>
  <c r="J606" i="11"/>
  <c r="J607" i="11"/>
  <c r="L607" i="11" s="1"/>
  <c r="J608" i="11"/>
  <c r="J609" i="11"/>
  <c r="J610" i="11"/>
  <c r="J611" i="11"/>
  <c r="J612" i="11"/>
  <c r="J613" i="11"/>
  <c r="J614" i="11"/>
  <c r="J615" i="11"/>
  <c r="J616" i="11"/>
  <c r="J617" i="11"/>
  <c r="J618" i="11"/>
  <c r="J619" i="11"/>
  <c r="K619" i="11" s="1"/>
  <c r="N619" i="11" s="1"/>
  <c r="O619" i="11" s="1"/>
  <c r="J620" i="11"/>
  <c r="J621" i="11"/>
  <c r="L621" i="11" s="1"/>
  <c r="J622" i="11"/>
  <c r="J623" i="11"/>
  <c r="L623" i="11" s="1"/>
  <c r="J624" i="11"/>
  <c r="J625" i="11"/>
  <c r="J626" i="11"/>
  <c r="J627" i="11"/>
  <c r="J628" i="11"/>
  <c r="J629" i="11"/>
  <c r="J630" i="11"/>
  <c r="J631" i="11"/>
  <c r="J632" i="11"/>
  <c r="J633" i="11"/>
  <c r="J634" i="11"/>
  <c r="J635" i="11"/>
  <c r="M635" i="11" s="1"/>
  <c r="J636" i="11"/>
  <c r="J637" i="11"/>
  <c r="J638" i="11"/>
  <c r="J639" i="11"/>
  <c r="J640" i="11"/>
  <c r="J641" i="11"/>
  <c r="J642" i="11"/>
  <c r="J643" i="11"/>
  <c r="J644" i="11"/>
  <c r="J645" i="11"/>
  <c r="J646" i="11"/>
  <c r="J647" i="11"/>
  <c r="J648" i="11"/>
  <c r="J649" i="11"/>
  <c r="J650" i="11"/>
  <c r="J651" i="11"/>
  <c r="K651" i="11" s="1"/>
  <c r="N651" i="11" s="1"/>
  <c r="O651" i="11" s="1"/>
  <c r="J652" i="11"/>
  <c r="J653" i="11"/>
  <c r="J654" i="11"/>
  <c r="J655" i="11"/>
  <c r="L655" i="11" s="1"/>
  <c r="J656" i="11"/>
  <c r="J657" i="11"/>
  <c r="J658" i="11"/>
  <c r="M658" i="11" s="1"/>
  <c r="J659" i="11"/>
  <c r="J660" i="11"/>
  <c r="J661" i="11"/>
  <c r="J662" i="11"/>
  <c r="J663" i="11"/>
  <c r="J664" i="11"/>
  <c r="J665" i="11"/>
  <c r="J666" i="11"/>
  <c r="J667" i="11"/>
  <c r="K667" i="11" s="1"/>
  <c r="N667" i="11" s="1"/>
  <c r="O667" i="11" s="1"/>
  <c r="J668" i="11"/>
  <c r="J669" i="11"/>
  <c r="J670" i="11"/>
  <c r="K670" i="11" s="1"/>
  <c r="N670" i="11" s="1"/>
  <c r="O670" i="11" s="1"/>
  <c r="J671" i="11"/>
  <c r="L671" i="11" s="1"/>
  <c r="J672" i="11"/>
  <c r="J673" i="11"/>
  <c r="J674" i="11"/>
  <c r="J675" i="11"/>
  <c r="J676" i="11"/>
  <c r="J677" i="11"/>
  <c r="J678" i="11"/>
  <c r="J679" i="11"/>
  <c r="J680" i="11"/>
  <c r="J681" i="11"/>
  <c r="J682" i="11"/>
  <c r="J683" i="11"/>
  <c r="K683" i="11" s="1"/>
  <c r="N683" i="11" s="1"/>
  <c r="O683" i="11" s="1"/>
  <c r="J684" i="11"/>
  <c r="J685" i="11"/>
  <c r="L685" i="11" s="1"/>
  <c r="J686" i="11"/>
  <c r="K686" i="11" s="1"/>
  <c r="N686" i="11" s="1"/>
  <c r="O686" i="11" s="1"/>
  <c r="J687" i="11"/>
  <c r="L687" i="11" s="1"/>
  <c r="J688" i="11"/>
  <c r="J689" i="11"/>
  <c r="J690" i="11"/>
  <c r="J691" i="11"/>
  <c r="J692" i="11"/>
  <c r="J693" i="11"/>
  <c r="J694" i="11"/>
  <c r="J695" i="11"/>
  <c r="J696" i="11"/>
  <c r="J697" i="11"/>
  <c r="J698" i="11"/>
  <c r="J699" i="11"/>
  <c r="K699" i="11" s="1"/>
  <c r="N699" i="11" s="1"/>
  <c r="O699" i="11" s="1"/>
  <c r="J700" i="11"/>
  <c r="J701" i="11"/>
  <c r="J702" i="11"/>
  <c r="K702" i="11" s="1"/>
  <c r="N702" i="11" s="1"/>
  <c r="O702" i="11" s="1"/>
  <c r="J703" i="11"/>
  <c r="J704" i="11"/>
  <c r="J705" i="11"/>
  <c r="J706" i="11"/>
  <c r="J707" i="11"/>
  <c r="J708" i="11"/>
  <c r="J709" i="11"/>
  <c r="J710" i="11"/>
  <c r="J711" i="11"/>
  <c r="J712" i="11"/>
  <c r="J713" i="11"/>
  <c r="J714" i="11"/>
  <c r="J715" i="11"/>
  <c r="K715" i="11" s="1"/>
  <c r="N715" i="11" s="1"/>
  <c r="O715" i="11" s="1"/>
  <c r="J716" i="11"/>
  <c r="J717" i="11"/>
  <c r="J718" i="11"/>
  <c r="J719" i="11"/>
  <c r="L719" i="11" s="1"/>
  <c r="J720" i="11"/>
  <c r="J721" i="11"/>
  <c r="J722" i="11"/>
  <c r="J723" i="11"/>
  <c r="J724" i="11"/>
  <c r="J725" i="11"/>
  <c r="J726" i="11"/>
  <c r="J727" i="11"/>
  <c r="J728" i="11"/>
  <c r="L728" i="11" s="1"/>
  <c r="J729" i="11"/>
  <c r="J730" i="11"/>
  <c r="J731" i="11"/>
  <c r="K731" i="11" s="1"/>
  <c r="N731" i="11" s="1"/>
  <c r="O731" i="11" s="1"/>
  <c r="J732" i="11"/>
  <c r="J733" i="11"/>
  <c r="J734" i="11"/>
  <c r="J735" i="11"/>
  <c r="J736" i="11"/>
  <c r="J737" i="11"/>
  <c r="J738" i="11"/>
  <c r="J739" i="11"/>
  <c r="J740" i="11"/>
  <c r="J741" i="11"/>
  <c r="J742" i="11"/>
  <c r="J743" i="11"/>
  <c r="J744" i="11"/>
  <c r="J745" i="11"/>
  <c r="J746" i="11"/>
  <c r="J747" i="11"/>
  <c r="K747" i="11" s="1"/>
  <c r="N747" i="11" s="1"/>
  <c r="O747" i="11" s="1"/>
  <c r="J748" i="11"/>
  <c r="J749" i="11"/>
  <c r="J750" i="11"/>
  <c r="J751" i="11"/>
  <c r="L751" i="11" s="1"/>
  <c r="J752" i="11"/>
  <c r="J753" i="11"/>
  <c r="J754" i="11"/>
  <c r="J755" i="11"/>
  <c r="J756" i="11"/>
  <c r="J757" i="11"/>
  <c r="J758" i="11"/>
  <c r="J759" i="11"/>
  <c r="J760" i="11"/>
  <c r="J761" i="11"/>
  <c r="J762" i="11"/>
  <c r="J763" i="11"/>
  <c r="K763" i="11" s="1"/>
  <c r="N763" i="11" s="1"/>
  <c r="O763" i="11" s="1"/>
  <c r="J764" i="11"/>
  <c r="J765" i="11"/>
  <c r="J766" i="11"/>
  <c r="J767" i="11"/>
  <c r="L767" i="11" s="1"/>
  <c r="J768" i="11"/>
  <c r="J769" i="11"/>
  <c r="J770" i="11"/>
  <c r="J771" i="11"/>
  <c r="J772" i="11"/>
  <c r="J773" i="11"/>
  <c r="L773" i="11" s="1"/>
  <c r="J774" i="11"/>
  <c r="J775" i="11"/>
  <c r="J776" i="11"/>
  <c r="J777" i="11"/>
  <c r="J778" i="11"/>
  <c r="J779" i="11"/>
  <c r="K779" i="11" s="1"/>
  <c r="N779" i="11" s="1"/>
  <c r="O779" i="11" s="1"/>
  <c r="J780" i="11"/>
  <c r="J781" i="11"/>
  <c r="J782" i="11"/>
  <c r="J783" i="11"/>
  <c r="J784" i="11"/>
  <c r="J785" i="11"/>
  <c r="J786" i="11"/>
  <c r="J787" i="11"/>
  <c r="J788" i="11"/>
  <c r="J789" i="11"/>
  <c r="J790" i="11"/>
  <c r="J791" i="11"/>
  <c r="J792" i="11"/>
  <c r="J793" i="11"/>
  <c r="J794" i="11"/>
  <c r="J795" i="11"/>
  <c r="K795" i="11" s="1"/>
  <c r="N795" i="11" s="1"/>
  <c r="O795" i="11" s="1"/>
  <c r="J796" i="11"/>
  <c r="J797" i="11"/>
  <c r="J798" i="11"/>
  <c r="K798" i="11" s="1"/>
  <c r="N798" i="11" s="1"/>
  <c r="O798" i="11" s="1"/>
  <c r="J799" i="11"/>
  <c r="L799" i="11" s="1"/>
  <c r="J800" i="11"/>
  <c r="J801" i="11"/>
  <c r="J802" i="11"/>
  <c r="J803" i="11"/>
  <c r="J804" i="11"/>
  <c r="J805" i="11"/>
  <c r="J806" i="11"/>
  <c r="J807" i="11"/>
  <c r="J808" i="11"/>
  <c r="J809" i="11"/>
  <c r="J810" i="11"/>
  <c r="J811" i="11"/>
  <c r="J812" i="11"/>
  <c r="K812" i="11" s="1"/>
  <c r="N812" i="11" s="1"/>
  <c r="O812" i="11" s="1"/>
  <c r="J813" i="11"/>
  <c r="J814" i="11"/>
  <c r="K814" i="11" s="1"/>
  <c r="N814" i="11" s="1"/>
  <c r="O814" i="11" s="1"/>
  <c r="J815" i="11"/>
  <c r="J816" i="11"/>
  <c r="J817" i="11"/>
  <c r="J818" i="11"/>
  <c r="J819" i="11"/>
  <c r="J820" i="11"/>
  <c r="J821" i="11"/>
  <c r="J822" i="11"/>
  <c r="J823" i="11"/>
  <c r="J824" i="11"/>
  <c r="J825" i="11"/>
  <c r="J826" i="11"/>
  <c r="J827" i="11"/>
  <c r="J828" i="11"/>
  <c r="J829" i="11"/>
  <c r="J830" i="11"/>
  <c r="K830" i="11" s="1"/>
  <c r="N830" i="11" s="1"/>
  <c r="O830" i="11" s="1"/>
  <c r="J831" i="11"/>
  <c r="J832" i="11"/>
  <c r="J833" i="11"/>
  <c r="J834" i="11"/>
  <c r="J835" i="11"/>
  <c r="J836" i="11"/>
  <c r="J837" i="11"/>
  <c r="J838" i="11"/>
  <c r="J839" i="11"/>
  <c r="J840" i="11"/>
  <c r="J841" i="11"/>
  <c r="J842" i="11"/>
  <c r="J843" i="11"/>
  <c r="J844" i="11"/>
  <c r="K844" i="11" s="1"/>
  <c r="N844" i="11" s="1"/>
  <c r="O844" i="11" s="1"/>
  <c r="J845" i="11"/>
  <c r="J846" i="11"/>
  <c r="J847" i="11"/>
  <c r="J848" i="11"/>
  <c r="J849" i="11"/>
  <c r="J850" i="11"/>
  <c r="J851" i="11"/>
  <c r="J852" i="11"/>
  <c r="J853" i="11"/>
  <c r="J854" i="11"/>
  <c r="J855" i="11"/>
  <c r="J856" i="11"/>
  <c r="L856" i="11" s="1"/>
  <c r="J857" i="11"/>
  <c r="J858" i="11"/>
  <c r="J859" i="11"/>
  <c r="J860" i="11"/>
  <c r="K860" i="11" s="1"/>
  <c r="N860" i="11" s="1"/>
  <c r="O860" i="11" s="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K926" i="11" s="1"/>
  <c r="N926" i="11" s="1"/>
  <c r="O926" i="11" s="1"/>
  <c r="J927" i="11"/>
  <c r="J928" i="11"/>
  <c r="J929" i="11"/>
  <c r="J930" i="11"/>
  <c r="J931" i="11"/>
  <c r="J932" i="11"/>
  <c r="J933" i="11"/>
  <c r="J934" i="11"/>
  <c r="J935" i="11"/>
  <c r="J936" i="11"/>
  <c r="J937" i="11"/>
  <c r="J938" i="11"/>
  <c r="J939" i="11"/>
  <c r="J940" i="11"/>
  <c r="K940" i="11" s="1"/>
  <c r="N940" i="11" s="1"/>
  <c r="O940" i="11" s="1"/>
  <c r="J941" i="11"/>
  <c r="J942" i="11"/>
  <c r="K942" i="11" s="1"/>
  <c r="N942" i="11" s="1"/>
  <c r="O942" i="11" s="1"/>
  <c r="J943" i="11"/>
  <c r="J944" i="11"/>
  <c r="J945" i="11"/>
  <c r="J946" i="11"/>
  <c r="J947" i="11"/>
  <c r="J948" i="11"/>
  <c r="J949" i="11"/>
  <c r="J950" i="11"/>
  <c r="J951" i="11"/>
  <c r="J952" i="11"/>
  <c r="J953" i="11"/>
  <c r="J954" i="11"/>
  <c r="J955" i="11"/>
  <c r="J956" i="11"/>
  <c r="J957" i="11"/>
  <c r="J958" i="11"/>
  <c r="K958" i="11" s="1"/>
  <c r="N958" i="11" s="1"/>
  <c r="O958" i="11" s="1"/>
  <c r="J959" i="11"/>
  <c r="J960" i="11"/>
  <c r="J961" i="11"/>
  <c r="J962" i="11"/>
  <c r="J963" i="11"/>
  <c r="J964" i="11"/>
  <c r="J965" i="11"/>
  <c r="J966" i="11"/>
  <c r="J967" i="11"/>
  <c r="J968" i="11"/>
  <c r="J969" i="11"/>
  <c r="J970" i="11"/>
  <c r="J971" i="11"/>
  <c r="J972" i="11"/>
  <c r="K972" i="11" s="1"/>
  <c r="N972" i="11" s="1"/>
  <c r="O972" i="11" s="1"/>
  <c r="J973" i="11"/>
  <c r="J974" i="11"/>
  <c r="J975" i="11"/>
  <c r="J976" i="11"/>
  <c r="J977" i="11"/>
  <c r="J978" i="11"/>
  <c r="J979" i="11"/>
  <c r="J980" i="11"/>
  <c r="J981" i="11"/>
  <c r="J982" i="11"/>
  <c r="J983" i="11"/>
  <c r="J984" i="11"/>
  <c r="J985" i="11"/>
  <c r="J986" i="11"/>
  <c r="J987" i="11"/>
  <c r="J988" i="11"/>
  <c r="K988" i="11" s="1"/>
  <c r="N988" i="11" s="1"/>
  <c r="O988" i="11" s="1"/>
  <c r="J989" i="11"/>
  <c r="J990" i="11"/>
  <c r="J991" i="11"/>
  <c r="J992" i="11"/>
  <c r="J993" i="11"/>
  <c r="J994" i="11"/>
  <c r="J995" i="11"/>
  <c r="M995" i="11" s="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L1027" i="11" s="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K1052" i="11" s="1"/>
  <c r="N1052" i="11" s="1"/>
  <c r="O1052" i="11" s="1"/>
  <c r="J1053" i="11"/>
  <c r="J1054" i="11"/>
  <c r="K1054" i="11" s="1"/>
  <c r="N1054" i="11" s="1"/>
  <c r="O1054" i="11" s="1"/>
  <c r="J1055" i="11"/>
  <c r="J1056" i="11"/>
  <c r="J1057" i="11"/>
  <c r="J1058" i="11"/>
  <c r="J1059" i="11"/>
  <c r="L1059" i="11" s="1"/>
  <c r="J1060" i="11"/>
  <c r="J1061" i="11"/>
  <c r="J1062" i="11"/>
  <c r="J1063" i="11"/>
  <c r="J1064" i="11"/>
  <c r="J1065" i="11"/>
  <c r="J1066" i="11"/>
  <c r="J1067" i="11"/>
  <c r="J1068" i="11"/>
  <c r="K1068" i="11" s="1"/>
  <c r="N1068" i="11" s="1"/>
  <c r="O1068" i="11" s="1"/>
  <c r="J1069" i="11"/>
  <c r="J1070" i="11"/>
  <c r="K1070" i="11" s="1"/>
  <c r="N1070" i="11" s="1"/>
  <c r="O1070" i="11" s="1"/>
  <c r="J1071" i="11"/>
  <c r="J1072" i="11"/>
  <c r="J1073" i="11"/>
  <c r="J1074" i="11"/>
  <c r="J1075" i="11"/>
  <c r="J1076" i="11"/>
  <c r="J1077" i="11"/>
  <c r="J1078" i="11"/>
  <c r="J1079" i="11"/>
  <c r="J1080" i="11"/>
  <c r="J1081" i="11"/>
  <c r="J1082" i="11"/>
  <c r="J1083" i="11"/>
  <c r="J1084" i="11"/>
  <c r="K1084" i="11" s="1"/>
  <c r="N1084" i="11" s="1"/>
  <c r="O1084" i="11" s="1"/>
  <c r="J1085" i="11"/>
  <c r="J1086" i="11"/>
  <c r="K1086" i="11" s="1"/>
  <c r="N1086" i="11" s="1"/>
  <c r="O1086" i="11" s="1"/>
  <c r="J1087" i="11"/>
  <c r="J1088" i="11"/>
  <c r="J1089" i="11"/>
  <c r="J1090" i="11"/>
  <c r="J1091" i="11"/>
  <c r="J1092" i="11"/>
  <c r="J1093" i="11"/>
  <c r="J1094" i="11"/>
  <c r="J1095" i="11"/>
  <c r="J1096" i="11"/>
  <c r="J1097" i="11"/>
  <c r="J1098" i="11"/>
  <c r="J1099" i="11"/>
  <c r="J1100" i="11"/>
  <c r="K1100" i="11" s="1"/>
  <c r="N1100" i="11" s="1"/>
  <c r="O1100" i="11" s="1"/>
  <c r="J1101" i="11"/>
  <c r="J1102" i="11"/>
  <c r="J1103" i="11"/>
  <c r="J1104" i="11"/>
  <c r="J1105" i="11"/>
  <c r="J1106" i="11"/>
  <c r="J1107" i="11"/>
  <c r="J1108" i="11"/>
  <c r="J1109" i="11"/>
  <c r="J1110" i="11"/>
  <c r="J1111" i="11"/>
  <c r="J1112" i="11"/>
  <c r="J1113" i="11"/>
  <c r="J1114" i="11"/>
  <c r="J1115" i="11"/>
  <c r="J1116" i="11"/>
  <c r="K1116" i="11" s="1"/>
  <c r="N1116" i="11" s="1"/>
  <c r="O1116" i="11" s="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K1180" i="11" s="1"/>
  <c r="N1180" i="11" s="1"/>
  <c r="O1180" i="11" s="1"/>
  <c r="J1181" i="11"/>
  <c r="J1182" i="11"/>
  <c r="K1182" i="11" s="1"/>
  <c r="N1182" i="11" s="1"/>
  <c r="O1182" i="11" s="1"/>
  <c r="J1183" i="11"/>
  <c r="J1184" i="11"/>
  <c r="J1185" i="11"/>
  <c r="J1186" i="11"/>
  <c r="J1187" i="11"/>
  <c r="J1188" i="11"/>
  <c r="J1189" i="11"/>
  <c r="J1190" i="11"/>
  <c r="J1191" i="11"/>
  <c r="J1192" i="11"/>
  <c r="J1193" i="11"/>
  <c r="J1194" i="11"/>
  <c r="J1195" i="11"/>
  <c r="J1196" i="11"/>
  <c r="K1196" i="11" s="1"/>
  <c r="N1196" i="11" s="1"/>
  <c r="O1196" i="11" s="1"/>
  <c r="J1197" i="11"/>
  <c r="L1197" i="11" s="1"/>
  <c r="J1198" i="11"/>
  <c r="K1198" i="11" s="1"/>
  <c r="N1198" i="11" s="1"/>
  <c r="O1198" i="11" s="1"/>
  <c r="J1199" i="11"/>
  <c r="L1199" i="11" s="1"/>
  <c r="J1200" i="11"/>
  <c r="J1201" i="11"/>
  <c r="J1202" i="11"/>
  <c r="J1203" i="11"/>
  <c r="J1204" i="11"/>
  <c r="J1205" i="11"/>
  <c r="J1206" i="11"/>
  <c r="J1207" i="11"/>
  <c r="J1208" i="11"/>
  <c r="J1209" i="11"/>
  <c r="J1210" i="11"/>
  <c r="J1211" i="11"/>
  <c r="J1212" i="11"/>
  <c r="K1212" i="11" s="1"/>
  <c r="N1212" i="11" s="1"/>
  <c r="O1212" i="11" s="1"/>
  <c r="J1213" i="11"/>
  <c r="J1214" i="11"/>
  <c r="K1214" i="11" s="1"/>
  <c r="N1214" i="11" s="1"/>
  <c r="O1214" i="11" s="1"/>
  <c r="J1215" i="11"/>
  <c r="J1216" i="11"/>
  <c r="J1217" i="11"/>
  <c r="J1218" i="11"/>
  <c r="J1219" i="11"/>
  <c r="J1220" i="11"/>
  <c r="J1221" i="11"/>
  <c r="J1222" i="11"/>
  <c r="J1223" i="11"/>
  <c r="J1224" i="11"/>
  <c r="J1225" i="11"/>
  <c r="J1226" i="11"/>
  <c r="J1227" i="11"/>
  <c r="J1228" i="11"/>
  <c r="K1228" i="11" s="1"/>
  <c r="N1228" i="11" s="1"/>
  <c r="O1228" i="11" s="1"/>
  <c r="J1229" i="11"/>
  <c r="J1230" i="11"/>
  <c r="J1231" i="11"/>
  <c r="J1232" i="11"/>
  <c r="J1233" i="11"/>
  <c r="J1234" i="11"/>
  <c r="J1235" i="11"/>
  <c r="J1236" i="11"/>
  <c r="J1237" i="11"/>
  <c r="J1238" i="11"/>
  <c r="J1239" i="11"/>
  <c r="J1240" i="11"/>
  <c r="J1241" i="11"/>
  <c r="L1241" i="11" s="1"/>
  <c r="J1242" i="11"/>
  <c r="J1243" i="11"/>
  <c r="J1244" i="11"/>
  <c r="K1244" i="11" s="1"/>
  <c r="N1244" i="11" s="1"/>
  <c r="O1244" i="11" s="1"/>
  <c r="J1245" i="11"/>
  <c r="J1246" i="11"/>
  <c r="J1247" i="11"/>
  <c r="J1248" i="11"/>
  <c r="J1249" i="11"/>
  <c r="J1250" i="11"/>
  <c r="J1251" i="11"/>
  <c r="M1251" i="11" s="1"/>
  <c r="J1252" i="11"/>
  <c r="J1253" i="11"/>
  <c r="J1254" i="11"/>
  <c r="J1255" i="11"/>
  <c r="J1256" i="11"/>
  <c r="J1257" i="11"/>
  <c r="J1258" i="11"/>
  <c r="J1259" i="11"/>
  <c r="J1260" i="11"/>
  <c r="J1261" i="11"/>
  <c r="J1262" i="11"/>
  <c r="J1263" i="11"/>
  <c r="J1264" i="11"/>
  <c r="J1265" i="11"/>
  <c r="L1265" i="11" s="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K1308" i="11" s="1"/>
  <c r="N1308" i="11" s="1"/>
  <c r="O1308" i="11" s="1"/>
  <c r="J1309" i="11"/>
  <c r="J1310" i="11"/>
  <c r="K1310" i="11" s="1"/>
  <c r="N1310" i="11" s="1"/>
  <c r="O1310" i="11" s="1"/>
  <c r="J1311" i="11"/>
  <c r="J1312" i="11"/>
  <c r="J1313" i="11"/>
  <c r="J1314" i="11"/>
  <c r="J1315" i="11"/>
  <c r="J1316" i="11"/>
  <c r="J1317" i="11"/>
  <c r="J1318" i="11"/>
  <c r="J1319" i="11"/>
  <c r="J1320" i="11"/>
  <c r="J1321" i="11"/>
  <c r="J1322" i="11"/>
  <c r="J1323" i="11"/>
  <c r="J1324" i="11"/>
  <c r="K1324" i="11" s="1"/>
  <c r="N1324" i="11" s="1"/>
  <c r="O1324" i="11" s="1"/>
  <c r="J1325" i="11"/>
  <c r="J1326" i="11"/>
  <c r="K1326" i="11" s="1"/>
  <c r="N1326" i="11" s="1"/>
  <c r="O1326" i="11" s="1"/>
  <c r="J1327" i="11"/>
  <c r="J1328" i="11"/>
  <c r="J1329" i="11"/>
  <c r="J1330" i="11"/>
  <c r="J1331" i="11"/>
  <c r="J1332" i="11"/>
  <c r="J1333" i="11"/>
  <c r="J1334" i="11"/>
  <c r="J1335" i="11"/>
  <c r="J1336" i="11"/>
  <c r="J1337" i="11"/>
  <c r="L1337" i="11" s="1"/>
  <c r="J1338" i="11"/>
  <c r="J1339" i="11"/>
  <c r="J1340" i="11"/>
  <c r="K1340" i="11" s="1"/>
  <c r="N1340" i="11" s="1"/>
  <c r="O1340" i="11" s="1"/>
  <c r="J1341" i="11"/>
  <c r="J1342" i="11"/>
  <c r="K1342" i="11" s="1"/>
  <c r="N1342" i="11" s="1"/>
  <c r="O1342" i="11" s="1"/>
  <c r="J1343" i="11"/>
  <c r="J1344" i="11"/>
  <c r="J1345" i="11"/>
  <c r="J1346" i="11"/>
  <c r="J1347" i="11"/>
  <c r="J1348" i="11"/>
  <c r="J1349" i="11"/>
  <c r="J1350" i="11"/>
  <c r="J1351" i="11"/>
  <c r="J1352" i="11"/>
  <c r="J1353" i="11"/>
  <c r="J1354" i="11"/>
  <c r="J1355" i="11"/>
  <c r="J1356" i="11"/>
  <c r="K1356" i="11" s="1"/>
  <c r="N1356" i="11" s="1"/>
  <c r="O1356" i="11" s="1"/>
  <c r="J1357" i="11"/>
  <c r="J1358" i="11"/>
  <c r="J1359" i="11"/>
  <c r="J1360" i="11"/>
  <c r="J1361" i="11"/>
  <c r="J1362" i="11"/>
  <c r="J1363" i="11"/>
  <c r="J1364" i="11"/>
  <c r="J1365" i="11"/>
  <c r="J1366" i="11"/>
  <c r="J1367" i="11"/>
  <c r="J1368" i="11"/>
  <c r="J1369" i="11"/>
  <c r="J1370" i="11"/>
  <c r="J1371" i="11"/>
  <c r="J1372" i="11"/>
  <c r="K1372" i="11" s="1"/>
  <c r="N1372" i="11" s="1"/>
  <c r="O1372" i="11" s="1"/>
  <c r="J1373" i="11"/>
  <c r="J1374" i="11"/>
  <c r="J1375" i="11"/>
  <c r="J1376" i="11"/>
  <c r="J1377" i="11"/>
  <c r="J1378" i="11"/>
  <c r="J1379" i="11"/>
  <c r="J1380" i="11"/>
  <c r="J1381" i="11"/>
  <c r="J1382" i="11"/>
  <c r="J1383" i="11"/>
  <c r="J1384" i="11"/>
  <c r="L1384" i="11" s="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L1406" i="11" s="1"/>
  <c r="J1407" i="11"/>
  <c r="J1408" i="11"/>
  <c r="L1408" i="11" s="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K1436" i="11" s="1"/>
  <c r="N1436" i="11" s="1"/>
  <c r="O1436" i="11" s="1"/>
  <c r="J1437" i="11"/>
  <c r="J1438" i="11"/>
  <c r="K1438" i="11" s="1"/>
  <c r="N1438" i="11" s="1"/>
  <c r="O1438" i="11" s="1"/>
  <c r="J1439" i="11"/>
  <c r="J1440" i="11"/>
  <c r="J1441" i="11"/>
  <c r="J1442" i="11"/>
  <c r="J1443" i="11"/>
  <c r="J1444" i="11"/>
  <c r="J1445" i="11"/>
  <c r="J1446" i="11"/>
  <c r="J1447" i="11"/>
  <c r="J1448" i="11"/>
  <c r="J1449" i="11"/>
  <c r="J1450" i="11"/>
  <c r="J1451" i="11"/>
  <c r="J1452" i="11"/>
  <c r="K1452" i="11" s="1"/>
  <c r="N1452" i="11" s="1"/>
  <c r="O1452" i="11" s="1"/>
  <c r="J1453" i="11"/>
  <c r="L1453" i="11" s="1"/>
  <c r="J1454" i="11"/>
  <c r="K1454" i="11" s="1"/>
  <c r="N1454" i="11" s="1"/>
  <c r="O1454" i="11" s="1"/>
  <c r="J1455" i="11"/>
  <c r="J1456" i="11"/>
  <c r="J1457" i="11"/>
  <c r="J1458" i="11"/>
  <c r="J1459" i="11"/>
  <c r="J1460" i="11"/>
  <c r="J1461" i="11"/>
  <c r="J1462" i="11"/>
  <c r="J1463" i="11"/>
  <c r="J1464" i="11"/>
  <c r="J1465" i="11"/>
  <c r="J1466" i="11"/>
  <c r="J1467" i="11"/>
  <c r="J1468" i="11"/>
  <c r="K1468" i="11" s="1"/>
  <c r="N1468" i="11" s="1"/>
  <c r="O1468" i="11" s="1"/>
  <c r="J1469" i="11"/>
  <c r="J1470" i="11"/>
  <c r="K1470" i="11" s="1"/>
  <c r="N1470" i="11" s="1"/>
  <c r="O1470" i="11" s="1"/>
  <c r="J1471" i="11"/>
  <c r="J1472" i="11"/>
  <c r="J1473" i="11"/>
  <c r="J1474" i="11"/>
  <c r="J1475" i="11"/>
  <c r="J1476" i="11"/>
  <c r="J1477" i="11"/>
  <c r="J1478" i="11"/>
  <c r="J1479" i="11"/>
  <c r="J1480" i="11"/>
  <c r="J1481" i="11"/>
  <c r="J1482" i="11"/>
  <c r="J1483" i="11"/>
  <c r="J1484" i="11"/>
  <c r="K1484" i="11" s="1"/>
  <c r="N1484" i="11" s="1"/>
  <c r="O1484" i="11" s="1"/>
  <c r="J1485" i="11"/>
  <c r="J1486" i="11"/>
  <c r="J1487" i="11"/>
  <c r="J1488" i="11"/>
  <c r="J1489" i="11"/>
  <c r="J1490" i="11"/>
  <c r="J1491" i="11"/>
  <c r="J1492" i="11"/>
  <c r="J1493" i="11"/>
  <c r="J1494" i="11"/>
  <c r="J1495" i="11"/>
  <c r="J1496" i="11"/>
  <c r="J1497" i="11"/>
  <c r="L1497" i="11" s="1"/>
  <c r="J1498" i="11"/>
  <c r="J1499" i="11"/>
  <c r="J1500" i="11"/>
  <c r="K1500" i="11" s="1"/>
  <c r="N1500" i="11" s="1"/>
  <c r="O1500" i="11" s="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L1544" i="11" s="1"/>
  <c r="J1545" i="11"/>
  <c r="J1546" i="11"/>
  <c r="J1547" i="11"/>
  <c r="J1548" i="11"/>
  <c r="J1549" i="11"/>
  <c r="L1549" i="11" s="1"/>
  <c r="J1550" i="11"/>
  <c r="J1551" i="11"/>
  <c r="J1552" i="11"/>
  <c r="J1553" i="11"/>
  <c r="J1554" i="11"/>
  <c r="J1555" i="11"/>
  <c r="J1556" i="11"/>
  <c r="J1557" i="11"/>
  <c r="J1558" i="11"/>
  <c r="J1559" i="11"/>
  <c r="J1560" i="11"/>
  <c r="J1561" i="11"/>
  <c r="J1562" i="11"/>
  <c r="J1563" i="11"/>
  <c r="J1564" i="11"/>
  <c r="K1564" i="11" s="1"/>
  <c r="N1564" i="11" s="1"/>
  <c r="O1564" i="11" s="1"/>
  <c r="J1565" i="11"/>
  <c r="J1566" i="11"/>
  <c r="K1566" i="11" s="1"/>
  <c r="N1566" i="11" s="1"/>
  <c r="O1566" i="11" s="1"/>
  <c r="J1567" i="11"/>
  <c r="J1568" i="11"/>
  <c r="J1569" i="11"/>
  <c r="J1570" i="11"/>
  <c r="J1571" i="11"/>
  <c r="J1572" i="11"/>
  <c r="J1573" i="11"/>
  <c r="J1574" i="11"/>
  <c r="J1575" i="11"/>
  <c r="J1576" i="11"/>
  <c r="J1577" i="11"/>
  <c r="J1578" i="11"/>
  <c r="J1579" i="11"/>
  <c r="J1580" i="11"/>
  <c r="K1580" i="11" s="1"/>
  <c r="N1580" i="11" s="1"/>
  <c r="O1580" i="11" s="1"/>
  <c r="J1581" i="11"/>
  <c r="J1582" i="11"/>
  <c r="K1582" i="11" s="1"/>
  <c r="N1582" i="11" s="1"/>
  <c r="O1582" i="11" s="1"/>
  <c r="J1583" i="11"/>
  <c r="J1584" i="11"/>
  <c r="J1585" i="11"/>
  <c r="J1586" i="11"/>
  <c r="J1587" i="11"/>
  <c r="J1588" i="11"/>
  <c r="J1589" i="11"/>
  <c r="J1590" i="11"/>
  <c r="J1591" i="11"/>
  <c r="J1592" i="11"/>
  <c r="J1593" i="11"/>
  <c r="L1593" i="11" s="1"/>
  <c r="J1594" i="11"/>
  <c r="J1595" i="11"/>
  <c r="J1596" i="11"/>
  <c r="K1596" i="11" s="1"/>
  <c r="N1596" i="11" s="1"/>
  <c r="O1596" i="11" s="1"/>
  <c r="J1597" i="11"/>
  <c r="J1598" i="11"/>
  <c r="K1598" i="11" s="1"/>
  <c r="N1598" i="11" s="1"/>
  <c r="O1598" i="11" s="1"/>
  <c r="J1599" i="11"/>
  <c r="J1600" i="11"/>
  <c r="J1601" i="11"/>
  <c r="J1602" i="11"/>
  <c r="J1603" i="11"/>
  <c r="J1604" i="11"/>
  <c r="J1605" i="11"/>
  <c r="J1606" i="11"/>
  <c r="J1607" i="11"/>
  <c r="J1608" i="11"/>
  <c r="J1609" i="11"/>
  <c r="J1610" i="11"/>
  <c r="J1611" i="11"/>
  <c r="J1612" i="11"/>
  <c r="K1612" i="11" s="1"/>
  <c r="N1612" i="11" s="1"/>
  <c r="O1612" i="11" s="1"/>
  <c r="J1613" i="11"/>
  <c r="J1614" i="11"/>
  <c r="J1615" i="11"/>
  <c r="L1615" i="11" s="1"/>
  <c r="J1616" i="11"/>
  <c r="J1617" i="11"/>
  <c r="J1618" i="11"/>
  <c r="J1619" i="11"/>
  <c r="J1620" i="11"/>
  <c r="J1621" i="11"/>
  <c r="J1622" i="11"/>
  <c r="J1623" i="11"/>
  <c r="J1624" i="11"/>
  <c r="J1625" i="11"/>
  <c r="J1626" i="11"/>
  <c r="J1627" i="11"/>
  <c r="J1628" i="11"/>
  <c r="K1628" i="11" s="1"/>
  <c r="N1628" i="11" s="1"/>
  <c r="O1628" i="11" s="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K1692" i="11" s="1"/>
  <c r="N1692" i="11" s="1"/>
  <c r="O1692" i="11" s="1"/>
  <c r="J1693" i="11"/>
  <c r="J1694" i="11"/>
  <c r="K1694" i="11" s="1"/>
  <c r="N1694" i="11" s="1"/>
  <c r="O1694" i="11" s="1"/>
  <c r="J1695" i="11"/>
  <c r="J1696" i="11"/>
  <c r="J1697" i="11"/>
  <c r="J1698" i="11"/>
  <c r="J1699" i="11"/>
  <c r="J1700" i="11"/>
  <c r="J1701" i="11"/>
  <c r="J1702" i="11"/>
  <c r="J1703" i="11"/>
  <c r="J1704" i="11"/>
  <c r="J1705" i="11"/>
  <c r="J1706" i="11"/>
  <c r="J1707" i="11"/>
  <c r="J1708" i="11"/>
  <c r="K1708" i="11" s="1"/>
  <c r="N1708" i="11" s="1"/>
  <c r="O1708" i="11" s="1"/>
  <c r="J1709" i="11"/>
  <c r="J1710" i="11"/>
  <c r="K1710" i="11" s="1"/>
  <c r="N1710" i="11" s="1"/>
  <c r="O1710" i="11" s="1"/>
  <c r="J1711" i="11"/>
  <c r="J1712" i="11"/>
  <c r="J1713" i="11"/>
  <c r="J1714" i="11"/>
  <c r="J1715" i="11"/>
  <c r="J1716" i="11"/>
  <c r="J1717" i="11"/>
  <c r="J1718" i="11"/>
  <c r="J1719" i="11"/>
  <c r="J1720" i="11"/>
  <c r="J1721" i="11"/>
  <c r="J1722" i="11"/>
  <c r="J1723" i="11"/>
  <c r="J1724" i="11"/>
  <c r="K1724" i="11" s="1"/>
  <c r="N1724" i="11" s="1"/>
  <c r="O1724" i="11" s="1"/>
  <c r="J1725" i="11"/>
  <c r="J1726" i="11"/>
  <c r="K1726" i="11" s="1"/>
  <c r="N1726" i="11" s="1"/>
  <c r="O1726" i="11" s="1"/>
  <c r="J1727" i="11"/>
  <c r="J1728" i="11"/>
  <c r="J1729" i="11"/>
  <c r="J1730" i="11"/>
  <c r="J1731" i="11"/>
  <c r="J1732" i="11"/>
  <c r="J1733" i="11"/>
  <c r="J1734" i="11"/>
  <c r="J1735" i="11"/>
  <c r="J1736" i="11"/>
  <c r="J1737" i="11"/>
  <c r="J1738" i="11"/>
  <c r="J1739" i="11"/>
  <c r="J1740" i="11"/>
  <c r="K1740" i="11" s="1"/>
  <c r="N1740" i="11" s="1"/>
  <c r="O1740" i="11" s="1"/>
  <c r="J1741" i="11"/>
  <c r="J1742" i="11"/>
  <c r="J1743" i="11"/>
  <c r="J1744" i="11"/>
  <c r="J1745" i="11"/>
  <c r="J1746" i="11"/>
  <c r="J1747" i="11"/>
  <c r="J1748" i="11"/>
  <c r="J1749" i="11"/>
  <c r="J1750" i="11"/>
  <c r="J1751" i="11"/>
  <c r="J1752" i="11"/>
  <c r="J1753" i="11"/>
  <c r="L1753" i="11" s="1"/>
  <c r="J1754" i="11"/>
  <c r="J1755" i="11"/>
  <c r="J1756" i="11"/>
  <c r="K1756" i="11" s="1"/>
  <c r="N1756" i="11" s="1"/>
  <c r="O1756" i="11" s="1"/>
  <c r="J1757" i="11"/>
  <c r="J1758" i="11"/>
  <c r="L1758" i="11" s="1"/>
  <c r="J1759" i="11"/>
  <c r="J1760" i="11"/>
  <c r="J1761" i="11"/>
  <c r="J1762" i="11"/>
  <c r="J1763" i="11"/>
  <c r="J1764" i="11"/>
  <c r="J1765" i="11"/>
  <c r="J1766" i="11"/>
  <c r="J1767" i="11"/>
  <c r="J1768" i="11"/>
  <c r="J1769" i="11"/>
  <c r="J1770" i="11"/>
  <c r="J1771" i="11"/>
  <c r="J1772" i="11"/>
  <c r="J1773" i="11"/>
  <c r="J1774" i="11"/>
  <c r="J1775" i="11"/>
  <c r="J1776" i="11"/>
  <c r="J1777" i="11"/>
  <c r="L1777" i="11" s="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L1800" i="11" s="1"/>
  <c r="J1801" i="11"/>
  <c r="J1802" i="11"/>
  <c r="J1803" i="11"/>
  <c r="J1804" i="11"/>
  <c r="J1805" i="11"/>
  <c r="J1806" i="11"/>
  <c r="J1807" i="11"/>
  <c r="J1808" i="11"/>
  <c r="J1809" i="11"/>
  <c r="J1810" i="11"/>
  <c r="J1811" i="11"/>
  <c r="J1812" i="11"/>
  <c r="J1813" i="11"/>
  <c r="J1814" i="11"/>
  <c r="J1815" i="11"/>
  <c r="J1816" i="11"/>
  <c r="J1817" i="11"/>
  <c r="J1818" i="11"/>
  <c r="J1819" i="11"/>
  <c r="J1820" i="11"/>
  <c r="K1820" i="11" s="1"/>
  <c r="N1820" i="11" s="1"/>
  <c r="O1820" i="11" s="1"/>
  <c r="J1821" i="11"/>
  <c r="J1822" i="11"/>
  <c r="K1822" i="11" s="1"/>
  <c r="N1822" i="11" s="1"/>
  <c r="O1822" i="11" s="1"/>
  <c r="J1823" i="11"/>
  <c r="J1824" i="11"/>
  <c r="L1824" i="11" s="1"/>
  <c r="J1825" i="11"/>
  <c r="J1826" i="11"/>
  <c r="J1827" i="11"/>
  <c r="J1828" i="11"/>
  <c r="J1829" i="11"/>
  <c r="J1830" i="11"/>
  <c r="J1831" i="11"/>
  <c r="J1832" i="11"/>
  <c r="J1833" i="11"/>
  <c r="J1834" i="11"/>
  <c r="J1835" i="11"/>
  <c r="J1836" i="11"/>
  <c r="K1836" i="11" s="1"/>
  <c r="N1836" i="11" s="1"/>
  <c r="O1836" i="11" s="1"/>
  <c r="J1837" i="11"/>
  <c r="J1838" i="11"/>
  <c r="K1838" i="11" s="1"/>
  <c r="N1838" i="11" s="1"/>
  <c r="O1838" i="11" s="1"/>
  <c r="J1839" i="11"/>
  <c r="J1840" i="11"/>
  <c r="J1841" i="11"/>
  <c r="J1842" i="11"/>
  <c r="J1843" i="11"/>
  <c r="J1844" i="11"/>
  <c r="J1845" i="11"/>
  <c r="J1846" i="11"/>
  <c r="J1847" i="11"/>
  <c r="J1848" i="11"/>
  <c r="J1849" i="11"/>
  <c r="J1850" i="11"/>
  <c r="J1851" i="11"/>
  <c r="J1852" i="11"/>
  <c r="K1852" i="11" s="1"/>
  <c r="N1852" i="11" s="1"/>
  <c r="O1852" i="11" s="1"/>
  <c r="J1853" i="11"/>
  <c r="J1854" i="11"/>
  <c r="K1854" i="11" s="1"/>
  <c r="N1854" i="11" s="1"/>
  <c r="O1854" i="11" s="1"/>
  <c r="J1855" i="11"/>
  <c r="J1856" i="11"/>
  <c r="J1857" i="11"/>
  <c r="J1858" i="11"/>
  <c r="J1859" i="11"/>
  <c r="J1860" i="11"/>
  <c r="J1861" i="11"/>
  <c r="J1862" i="11"/>
  <c r="J1863" i="11"/>
  <c r="J1864" i="11"/>
  <c r="J1865" i="11"/>
  <c r="J1866" i="11"/>
  <c r="J1867" i="11"/>
  <c r="J1868" i="11"/>
  <c r="K1868" i="11" s="1"/>
  <c r="N1868" i="11" s="1"/>
  <c r="O1868" i="11" s="1"/>
  <c r="J1869" i="11"/>
  <c r="J1870" i="11"/>
  <c r="J1871" i="11"/>
  <c r="J1872" i="11"/>
  <c r="J1873" i="11"/>
  <c r="J1874" i="11"/>
  <c r="J1875" i="11"/>
  <c r="J1876" i="11"/>
  <c r="J1877" i="11"/>
  <c r="J1878" i="11"/>
  <c r="J1879" i="11"/>
  <c r="J1880" i="11"/>
  <c r="J1881" i="11"/>
  <c r="J1882" i="11"/>
  <c r="J1883" i="11"/>
  <c r="J1884" i="11"/>
  <c r="K1884" i="11" s="1"/>
  <c r="N1884" i="11" s="1"/>
  <c r="O1884" i="11" s="1"/>
  <c r="J1885" i="11"/>
  <c r="J1886" i="11"/>
  <c r="J1887" i="11"/>
  <c r="J1888" i="11"/>
  <c r="J1889" i="11"/>
  <c r="J1890" i="11"/>
  <c r="J1891" i="11"/>
  <c r="J1892" i="11"/>
  <c r="J1893" i="11"/>
  <c r="J1894" i="11"/>
  <c r="J1895" i="11"/>
  <c r="J1896" i="11"/>
  <c r="L1896" i="11" s="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K1948" i="11" s="1"/>
  <c r="N1948" i="11" s="1"/>
  <c r="O1948" i="11" s="1"/>
  <c r="J1949" i="11"/>
  <c r="J1950" i="11"/>
  <c r="K1950" i="11" s="1"/>
  <c r="N1950" i="11" s="1"/>
  <c r="O1950" i="11" s="1"/>
  <c r="J1951" i="11"/>
  <c r="J1952" i="11"/>
  <c r="J1953" i="11"/>
  <c r="J1954" i="11"/>
  <c r="J1955" i="11"/>
  <c r="J1956" i="11"/>
  <c r="J1957" i="11"/>
  <c r="J1958" i="11"/>
  <c r="J1959" i="11"/>
  <c r="J1960" i="11"/>
  <c r="J1961" i="11"/>
  <c r="L1961" i="11" s="1"/>
  <c r="J1962" i="11"/>
  <c r="J1963" i="11"/>
  <c r="J1964" i="11"/>
  <c r="K1964" i="11" s="1"/>
  <c r="N1964" i="11" s="1"/>
  <c r="O1964" i="11" s="1"/>
  <c r="J1965" i="11"/>
  <c r="J1966" i="11"/>
  <c r="K1966" i="11" s="1"/>
  <c r="N1966" i="11" s="1"/>
  <c r="O1966" i="11" s="1"/>
  <c r="J1967" i="11"/>
  <c r="J1968" i="11"/>
  <c r="J1969" i="11"/>
  <c r="J1970" i="11"/>
  <c r="J1971" i="11"/>
  <c r="J1972" i="11"/>
  <c r="J1973" i="11"/>
  <c r="J1974" i="11"/>
  <c r="J1975" i="11"/>
  <c r="J1976" i="11"/>
  <c r="J1977" i="11"/>
  <c r="J1978" i="11"/>
  <c r="J1979" i="11"/>
  <c r="J1980" i="11"/>
  <c r="K1980" i="11" s="1"/>
  <c r="N1980" i="11" s="1"/>
  <c r="O1980" i="11" s="1"/>
  <c r="J1981" i="11"/>
  <c r="J1982" i="11"/>
  <c r="K1982" i="11" s="1"/>
  <c r="N1982" i="11" s="1"/>
  <c r="O1982" i="11" s="1"/>
  <c r="J1983" i="11"/>
  <c r="J1984" i="11"/>
  <c r="L1984" i="11" s="1"/>
  <c r="J1985" i="11"/>
  <c r="J1986" i="11"/>
  <c r="J1987" i="11"/>
  <c r="J1988" i="11"/>
  <c r="J1989" i="11"/>
  <c r="J1990" i="11"/>
  <c r="J1991" i="11"/>
  <c r="J1992" i="11"/>
  <c r="J1993" i="11"/>
  <c r="J1994" i="11"/>
  <c r="J1995" i="11"/>
  <c r="J1996" i="11"/>
  <c r="K1996" i="11" s="1"/>
  <c r="N1996" i="11" s="1"/>
  <c r="O1996" i="11" s="1"/>
  <c r="J1997" i="11"/>
  <c r="J1998" i="11"/>
  <c r="J1999" i="11"/>
  <c r="J2000" i="11"/>
  <c r="J2001" i="11"/>
  <c r="J2002" i="11"/>
  <c r="J2003" i="11"/>
  <c r="J2004" i="11"/>
  <c r="J2005" i="11"/>
  <c r="L2005" i="11" s="1"/>
  <c r="J2006" i="11"/>
  <c r="J2007" i="11"/>
  <c r="J2008" i="11"/>
  <c r="J2009" i="11"/>
  <c r="J2010" i="11"/>
  <c r="J2011" i="11"/>
  <c r="J2012" i="11"/>
  <c r="K2012" i="11" s="1"/>
  <c r="N2012" i="11" s="1"/>
  <c r="O2012" i="11" s="1"/>
  <c r="J2013" i="11"/>
  <c r="J2014" i="11"/>
  <c r="J2015" i="11"/>
  <c r="J2016" i="11"/>
  <c r="J2017" i="11"/>
  <c r="J2018" i="11"/>
  <c r="J2019" i="11"/>
  <c r="J2020" i="11"/>
  <c r="J2021" i="11"/>
  <c r="J2022" i="11"/>
  <c r="J2023" i="11"/>
  <c r="J2024" i="11"/>
  <c r="J2025" i="11"/>
  <c r="J2026" i="11"/>
  <c r="J2027" i="11"/>
  <c r="J2028" i="11"/>
  <c r="J2029" i="11"/>
  <c r="J2030" i="11"/>
  <c r="J2031" i="11"/>
  <c r="J2032" i="11"/>
  <c r="J2033" i="11"/>
  <c r="J2034" i="11"/>
  <c r="J2035" i="11"/>
  <c r="J2036" i="11"/>
  <c r="J2037" i="11"/>
  <c r="J2038" i="11"/>
  <c r="J2039" i="11"/>
  <c r="J2040" i="11"/>
  <c r="J2041" i="11"/>
  <c r="J2042" i="11"/>
  <c r="J2043" i="11"/>
  <c r="J2044" i="11"/>
  <c r="J2045" i="11"/>
  <c r="J2046" i="11"/>
  <c r="J2047" i="11"/>
  <c r="J2048" i="11"/>
  <c r="J2049" i="11"/>
  <c r="J2050" i="11"/>
  <c r="J2051" i="11"/>
  <c r="J2052" i="11"/>
  <c r="J2053" i="11"/>
  <c r="J2054" i="11"/>
  <c r="J2055" i="11"/>
  <c r="J2056" i="11"/>
  <c r="J2057" i="11"/>
  <c r="J2058" i="11"/>
  <c r="J2059" i="11"/>
  <c r="J2060" i="11"/>
  <c r="J2061" i="11"/>
  <c r="J2062" i="11"/>
  <c r="J2063" i="11"/>
  <c r="J2064" i="11"/>
  <c r="J2065" i="11"/>
  <c r="J2066" i="11"/>
  <c r="J2067" i="11"/>
  <c r="J2068" i="11"/>
  <c r="J2069" i="11"/>
  <c r="J2070" i="11"/>
  <c r="J2071" i="11"/>
  <c r="J2072" i="11"/>
  <c r="J2073" i="11"/>
  <c r="J2074" i="11"/>
  <c r="J2075" i="11"/>
  <c r="J2076" i="11"/>
  <c r="K2076" i="11" s="1"/>
  <c r="N2076" i="11" s="1"/>
  <c r="O2076" i="11" s="1"/>
  <c r="J2077" i="11"/>
  <c r="J2078" i="11"/>
  <c r="K2078" i="11" s="1"/>
  <c r="N2078" i="11" s="1"/>
  <c r="O2078" i="11" s="1"/>
  <c r="J2079" i="11"/>
  <c r="J2080" i="11"/>
  <c r="J2081" i="11"/>
  <c r="J2082" i="11"/>
  <c r="J2083" i="11"/>
  <c r="J2084" i="11"/>
  <c r="J2085" i="11"/>
  <c r="J2086" i="11"/>
  <c r="J2087" i="11"/>
  <c r="J2088" i="11"/>
  <c r="J2089" i="11"/>
  <c r="L2089" i="11" s="1"/>
  <c r="J2090" i="11"/>
  <c r="J2091" i="11"/>
  <c r="J2092" i="11"/>
  <c r="K2092" i="11" s="1"/>
  <c r="N2092" i="11" s="1"/>
  <c r="O2092" i="11" s="1"/>
  <c r="J2093" i="11"/>
  <c r="J2094" i="11"/>
  <c r="L2094" i="11" s="1"/>
  <c r="J2095" i="11"/>
  <c r="J2096" i="11"/>
  <c r="J2097" i="11"/>
  <c r="J2098" i="11"/>
  <c r="J2099" i="11"/>
  <c r="J2100" i="11"/>
  <c r="J2101" i="11"/>
  <c r="J2102" i="11"/>
  <c r="J2103" i="11"/>
  <c r="J2104" i="11"/>
  <c r="J2105" i="11"/>
  <c r="J2106" i="11"/>
  <c r="J2107" i="11"/>
  <c r="J2108" i="11"/>
  <c r="K2108" i="11" s="1"/>
  <c r="N2108" i="11" s="1"/>
  <c r="O2108" i="11" s="1"/>
  <c r="J2109" i="11"/>
  <c r="J2110" i="11"/>
  <c r="K2110" i="11" s="1"/>
  <c r="N2110" i="11" s="1"/>
  <c r="O2110" i="11" s="1"/>
  <c r="J2111" i="11"/>
  <c r="J2112" i="11"/>
  <c r="J2113" i="11"/>
  <c r="J2114" i="11"/>
  <c r="J2115" i="11"/>
  <c r="J2116" i="11"/>
  <c r="J2117" i="11"/>
  <c r="J2118" i="11"/>
  <c r="J2119" i="11"/>
  <c r="J2120" i="11"/>
  <c r="J2121" i="11"/>
  <c r="J2122" i="11"/>
  <c r="J2123" i="11"/>
  <c r="J2124" i="11"/>
  <c r="K2124" i="11" s="1"/>
  <c r="N2124" i="11" s="1"/>
  <c r="O2124" i="11" s="1"/>
  <c r="J2125" i="11"/>
  <c r="J2126" i="11"/>
  <c r="J2127" i="11"/>
  <c r="J2128" i="11"/>
  <c r="J2129" i="11"/>
  <c r="J2130" i="11"/>
  <c r="J2131" i="11"/>
  <c r="J2132" i="11"/>
  <c r="J2133" i="11"/>
  <c r="J2134" i="11"/>
  <c r="J2135" i="11"/>
  <c r="J2136" i="11"/>
  <c r="J2137" i="11"/>
  <c r="J2138" i="11"/>
  <c r="J2139" i="11"/>
  <c r="J2140" i="11"/>
  <c r="K2140" i="11" s="1"/>
  <c r="N2140" i="11" s="1"/>
  <c r="O2140" i="11" s="1"/>
  <c r="J2141" i="11"/>
  <c r="J2142" i="11"/>
  <c r="J2143" i="11"/>
  <c r="J2144" i="11"/>
  <c r="J2145" i="11"/>
  <c r="J2146" i="11"/>
  <c r="J2147" i="11"/>
  <c r="J2148" i="11"/>
  <c r="J2149" i="11"/>
  <c r="J2150" i="11"/>
  <c r="J2151" i="11"/>
  <c r="J2152" i="11"/>
  <c r="J2153" i="11"/>
  <c r="L2153" i="11" s="1"/>
  <c r="J2154" i="11"/>
  <c r="J2155" i="11"/>
  <c r="J2156" i="11"/>
  <c r="J2157" i="11"/>
  <c r="J2158" i="11"/>
  <c r="J2159" i="11"/>
  <c r="J2160" i="11"/>
  <c r="J2161" i="11"/>
  <c r="J2162" i="11"/>
  <c r="J2163" i="11"/>
  <c r="J2164" i="11"/>
  <c r="J2165" i="11"/>
  <c r="J2166" i="11"/>
  <c r="J2167" i="11"/>
  <c r="J2168" i="11"/>
  <c r="J2169" i="11"/>
  <c r="J2170" i="11"/>
  <c r="J2171" i="11"/>
  <c r="J2172" i="11"/>
  <c r="J2173" i="11"/>
  <c r="J2174" i="11"/>
  <c r="L2174" i="11" s="1"/>
  <c r="J2175" i="11"/>
  <c r="J2176" i="11"/>
  <c r="J2177" i="11"/>
  <c r="J2178" i="11"/>
  <c r="J2179" i="11"/>
  <c r="J2180" i="11"/>
  <c r="J2181" i="11"/>
  <c r="J2182" i="11"/>
  <c r="J2183" i="11"/>
  <c r="J2184" i="11"/>
  <c r="J2185" i="11"/>
  <c r="J2186" i="11"/>
  <c r="J2187" i="11"/>
  <c r="J2188" i="11"/>
  <c r="J2189" i="11"/>
  <c r="J2190" i="11"/>
  <c r="J2191" i="11"/>
  <c r="J2192" i="11"/>
  <c r="J2193" i="11"/>
  <c r="J2194" i="11"/>
  <c r="J2195" i="11"/>
  <c r="J2196" i="11"/>
  <c r="J2197" i="11"/>
  <c r="J2198" i="11"/>
  <c r="J2199" i="11"/>
  <c r="J2200" i="11"/>
  <c r="J2201" i="11"/>
  <c r="J2202" i="11"/>
  <c r="J2203" i="11"/>
  <c r="J2204" i="11"/>
  <c r="K2204" i="11" s="1"/>
  <c r="N2204" i="11" s="1"/>
  <c r="O2204" i="11" s="1"/>
  <c r="J2205" i="11"/>
  <c r="J2206" i="11"/>
  <c r="K2206" i="11" s="1"/>
  <c r="N2206" i="11" s="1"/>
  <c r="O2206" i="11" s="1"/>
  <c r="J2207" i="11"/>
  <c r="J2208" i="11"/>
  <c r="J2209" i="11"/>
  <c r="J2210" i="11"/>
  <c r="J2211" i="11"/>
  <c r="J2212" i="11"/>
  <c r="J2213" i="11"/>
  <c r="J2214" i="11"/>
  <c r="J2215" i="11"/>
  <c r="J2216" i="11"/>
  <c r="J2217" i="11"/>
  <c r="J2218" i="11"/>
  <c r="J2219" i="11"/>
  <c r="J2220" i="11"/>
  <c r="K2220" i="11" s="1"/>
  <c r="N2220" i="11" s="1"/>
  <c r="O2220" i="11" s="1"/>
  <c r="J2221" i="11"/>
  <c r="J2222" i="11"/>
  <c r="K2222" i="11" s="1"/>
  <c r="N2222" i="11" s="1"/>
  <c r="O2222" i="11" s="1"/>
  <c r="J2223" i="11"/>
  <c r="J2224" i="11"/>
  <c r="J2225" i="11"/>
  <c r="J2226" i="11"/>
  <c r="J2227" i="11"/>
  <c r="J2228" i="11"/>
  <c r="J2229" i="11"/>
  <c r="J2230" i="11"/>
  <c r="J2231" i="11"/>
  <c r="J2232" i="11"/>
  <c r="L2232" i="11" s="1"/>
  <c r="J2233" i="11"/>
  <c r="J2234" i="11"/>
  <c r="L2234" i="11" s="1"/>
  <c r="J2235" i="11"/>
  <c r="J2236" i="11"/>
  <c r="K2236" i="11" s="1"/>
  <c r="N2236" i="11" s="1"/>
  <c r="O2236" i="11" s="1"/>
  <c r="J2237" i="11"/>
  <c r="J2238" i="11"/>
  <c r="K2238" i="11" s="1"/>
  <c r="N2238" i="11" s="1"/>
  <c r="O2238" i="11" s="1"/>
  <c r="J2239" i="11"/>
  <c r="J2240" i="11"/>
  <c r="J2241" i="11"/>
  <c r="J2242" i="11"/>
  <c r="J2243" i="11"/>
  <c r="J2244" i="11"/>
  <c r="J2245" i="11"/>
  <c r="J2246" i="11"/>
  <c r="J2247" i="11"/>
  <c r="J2248" i="11"/>
  <c r="J2249" i="11"/>
  <c r="J2250" i="11"/>
  <c r="J2251" i="11"/>
  <c r="J2252" i="11"/>
  <c r="K2252" i="11" s="1"/>
  <c r="N2252" i="11" s="1"/>
  <c r="O2252" i="11" s="1"/>
  <c r="J2253" i="11"/>
  <c r="L2253" i="11" s="1"/>
  <c r="J2254" i="11"/>
  <c r="J2255" i="11"/>
  <c r="J2256" i="11"/>
  <c r="J2257" i="11"/>
  <c r="J2258" i="11"/>
  <c r="J2259" i="11"/>
  <c r="J2260" i="11"/>
  <c r="J2261" i="11"/>
  <c r="J2262" i="11"/>
  <c r="J2263" i="11"/>
  <c r="J2264" i="11"/>
  <c r="J2265" i="11"/>
  <c r="J2266" i="11"/>
  <c r="J2267" i="11"/>
  <c r="J2268" i="11"/>
  <c r="K2268" i="11" s="1"/>
  <c r="N2268" i="11" s="1"/>
  <c r="O2268" i="11" s="1"/>
  <c r="J2269" i="11"/>
  <c r="J2270" i="11"/>
  <c r="J2271" i="11"/>
  <c r="L2271" i="11" s="1"/>
  <c r="J2272" i="11"/>
  <c r="J2273" i="11"/>
  <c r="J2274" i="11"/>
  <c r="J2275" i="11"/>
  <c r="J2276" i="11"/>
  <c r="J2277" i="11"/>
  <c r="J2278" i="11"/>
  <c r="J2279" i="11"/>
  <c r="J2280" i="11"/>
  <c r="J2281" i="11"/>
  <c r="J2282" i="11"/>
  <c r="J2283" i="11"/>
  <c r="J2284" i="11"/>
  <c r="J2285" i="11"/>
  <c r="J2286" i="11"/>
  <c r="J2287" i="11"/>
  <c r="J2288" i="11"/>
  <c r="L2288" i="11" s="1"/>
  <c r="J2289" i="11"/>
  <c r="J2290" i="11"/>
  <c r="L2290" i="11" s="1"/>
  <c r="J2291" i="11"/>
  <c r="J2292" i="11"/>
  <c r="J2293" i="11"/>
  <c r="J2294" i="11"/>
  <c r="J2295" i="11"/>
  <c r="J2296" i="11"/>
  <c r="J2297" i="11"/>
  <c r="J2298" i="11"/>
  <c r="J2299" i="11"/>
  <c r="J2300" i="11"/>
  <c r="J2301" i="11"/>
  <c r="J2302" i="11"/>
  <c r="J2303" i="11"/>
  <c r="J2304" i="11"/>
  <c r="L2304" i="11" s="1"/>
  <c r="J2305" i="11"/>
  <c r="J2306" i="11"/>
  <c r="J2307" i="11"/>
  <c r="J2308" i="11"/>
  <c r="J2309" i="11"/>
  <c r="J2310" i="11"/>
  <c r="J2311" i="11"/>
  <c r="J2312" i="11"/>
  <c r="J2313" i="11"/>
  <c r="J2314" i="11"/>
  <c r="J2315" i="11"/>
  <c r="J2316" i="11"/>
  <c r="J2317" i="11"/>
  <c r="J2318" i="11"/>
  <c r="J2319" i="11"/>
  <c r="J2320" i="11"/>
  <c r="L2320" i="11" s="1"/>
  <c r="J2321" i="11"/>
  <c r="J2322" i="11"/>
  <c r="J2323" i="11"/>
  <c r="J2324" i="11"/>
  <c r="J2325" i="11"/>
  <c r="J2326" i="11"/>
  <c r="J2327" i="11"/>
  <c r="J2328" i="11"/>
  <c r="J2329" i="11"/>
  <c r="J2330" i="11"/>
  <c r="J2331" i="11"/>
  <c r="J2332" i="11"/>
  <c r="K2332" i="11" s="1"/>
  <c r="N2332" i="11" s="1"/>
  <c r="O2332" i="11" s="1"/>
  <c r="J2333" i="11"/>
  <c r="J2334" i="11"/>
  <c r="K2334" i="11" s="1"/>
  <c r="N2334" i="11" s="1"/>
  <c r="O2334" i="11" s="1"/>
  <c r="J2335" i="11"/>
  <c r="J2336" i="11"/>
  <c r="J2337" i="11"/>
  <c r="J2338" i="11"/>
  <c r="J2339" i="11"/>
  <c r="J2340" i="11"/>
  <c r="J2341" i="11"/>
  <c r="J2342" i="11"/>
  <c r="J2343" i="11"/>
  <c r="J2344" i="11"/>
  <c r="J2345" i="11"/>
  <c r="J2346" i="11"/>
  <c r="J2347" i="11"/>
  <c r="J2348" i="11"/>
  <c r="K2348" i="11" s="1"/>
  <c r="N2348" i="11" s="1"/>
  <c r="O2348" i="11" s="1"/>
  <c r="J2349" i="11"/>
  <c r="J2350" i="11"/>
  <c r="K2350" i="11" s="1"/>
  <c r="N2350" i="11" s="1"/>
  <c r="O2350" i="11" s="1"/>
  <c r="J2351" i="11"/>
  <c r="J2352" i="11"/>
  <c r="J2353" i="11"/>
  <c r="J2354" i="11"/>
  <c r="J2355" i="11"/>
  <c r="J2356" i="11"/>
  <c r="J2357" i="11"/>
  <c r="J2358" i="11"/>
  <c r="J2359" i="11"/>
  <c r="J2360" i="11"/>
  <c r="J2361" i="11"/>
  <c r="J2362" i="11"/>
  <c r="J2363" i="11"/>
  <c r="J2364" i="11"/>
  <c r="K2364" i="11" s="1"/>
  <c r="N2364" i="11" s="1"/>
  <c r="O2364" i="11" s="1"/>
  <c r="J2365" i="11"/>
  <c r="J2366" i="11"/>
  <c r="K2366" i="11" s="1"/>
  <c r="N2366" i="11" s="1"/>
  <c r="O2366" i="11" s="1"/>
  <c r="J2367" i="11"/>
  <c r="J2368" i="11"/>
  <c r="J2369" i="11"/>
  <c r="J2370" i="11"/>
  <c r="J2371" i="11"/>
  <c r="J2372" i="11"/>
  <c r="J2373" i="11"/>
  <c r="J2374" i="11"/>
  <c r="J2375" i="11"/>
  <c r="J2376" i="11"/>
  <c r="J2377" i="11"/>
  <c r="J2378" i="11"/>
  <c r="J2379" i="11"/>
  <c r="J2380" i="11"/>
  <c r="K2380" i="11" s="1"/>
  <c r="N2380" i="11" s="1"/>
  <c r="O2380" i="11" s="1"/>
  <c r="J2381" i="11"/>
  <c r="J2382" i="11"/>
  <c r="J2383" i="11"/>
  <c r="J2384" i="11"/>
  <c r="J2385" i="11"/>
  <c r="J2386" i="11"/>
  <c r="J2387" i="11"/>
  <c r="J2388" i="11"/>
  <c r="J2389" i="11"/>
  <c r="J2390" i="11"/>
  <c r="J2391" i="11"/>
  <c r="J2392" i="11"/>
  <c r="J2393" i="11"/>
  <c r="J2394" i="11"/>
  <c r="J2395" i="11"/>
  <c r="J2396" i="11"/>
  <c r="K2396" i="11" s="1"/>
  <c r="N2396" i="11" s="1"/>
  <c r="O2396" i="11" s="1"/>
  <c r="J2397" i="11"/>
  <c r="J2398" i="11"/>
  <c r="J2399" i="11"/>
  <c r="J2400" i="11"/>
  <c r="J2401" i="11"/>
  <c r="J2402" i="11"/>
  <c r="J2403" i="11"/>
  <c r="J2404" i="11"/>
  <c r="J2405" i="11"/>
  <c r="J2406" i="11"/>
  <c r="J2407" i="11"/>
  <c r="J2408" i="11"/>
  <c r="J2409" i="11"/>
  <c r="J2410" i="11"/>
  <c r="J2411" i="11"/>
  <c r="J2412" i="11"/>
  <c r="J2413" i="11"/>
  <c r="J2414" i="11"/>
  <c r="J2415" i="11"/>
  <c r="J2416" i="11"/>
  <c r="L2416" i="11" s="1"/>
  <c r="J2417" i="11"/>
  <c r="J2418" i="11"/>
  <c r="L2418" i="11" s="1"/>
  <c r="J2419" i="11"/>
  <c r="J2420" i="11"/>
  <c r="J2421" i="11"/>
  <c r="J2422" i="11"/>
  <c r="J2423" i="11"/>
  <c r="J2424" i="11"/>
  <c r="J2425" i="11"/>
  <c r="J2426" i="11"/>
  <c r="J2427" i="11"/>
  <c r="J2428" i="11"/>
  <c r="J2429" i="11"/>
  <c r="J2430" i="11"/>
  <c r="J2431" i="11"/>
  <c r="J2432" i="11"/>
  <c r="L2432" i="11" s="1"/>
  <c r="J2433" i="11"/>
  <c r="J2434" i="11"/>
  <c r="J2435" i="11"/>
  <c r="J2436" i="11"/>
  <c r="J2437" i="11"/>
  <c r="J2438" i="11"/>
  <c r="J2439" i="11"/>
  <c r="J2440" i="11"/>
  <c r="J2441" i="11"/>
  <c r="J2442" i="11"/>
  <c r="J2443" i="11"/>
  <c r="J2444" i="11"/>
  <c r="J2445" i="11"/>
  <c r="J2446" i="11"/>
  <c r="J2447" i="11"/>
  <c r="J2448" i="11"/>
  <c r="L2448" i="11" s="1"/>
  <c r="J2449" i="11"/>
  <c r="J2450" i="11"/>
  <c r="J2451" i="11"/>
  <c r="J2452" i="11"/>
  <c r="J2453" i="11"/>
  <c r="J2454" i="11"/>
  <c r="J2455" i="11"/>
  <c r="J2456" i="11"/>
  <c r="J2457" i="11"/>
  <c r="J2458" i="11"/>
  <c r="J2459" i="11"/>
  <c r="J2460" i="11"/>
  <c r="K2460" i="11" s="1"/>
  <c r="N2460" i="11" s="1"/>
  <c r="O2460" i="11" s="1"/>
  <c r="J2461" i="11"/>
  <c r="J2462" i="11"/>
  <c r="K2462" i="11" s="1"/>
  <c r="N2462" i="11" s="1"/>
  <c r="O2462" i="11" s="1"/>
  <c r="J2463" i="11"/>
  <c r="J2464" i="11"/>
  <c r="J2465" i="11"/>
  <c r="J2466" i="11"/>
  <c r="J2467" i="11"/>
  <c r="J2468" i="11"/>
  <c r="J2469" i="11"/>
  <c r="J2470" i="11"/>
  <c r="J2471" i="11"/>
  <c r="J2472" i="11"/>
  <c r="J2473" i="11"/>
  <c r="J2474" i="11"/>
  <c r="J2475" i="11"/>
  <c r="J2476" i="11"/>
  <c r="K2476" i="11" s="1"/>
  <c r="N2476" i="11" s="1"/>
  <c r="O2476" i="11" s="1"/>
  <c r="J2477" i="11"/>
  <c r="J2478" i="11"/>
  <c r="K2478" i="11" s="1"/>
  <c r="N2478" i="11" s="1"/>
  <c r="O2478" i="11" s="1"/>
  <c r="J2479" i="11"/>
  <c r="J2480" i="11"/>
  <c r="J2481" i="11"/>
  <c r="J2482" i="11"/>
  <c r="J2483" i="11"/>
  <c r="J2484" i="11"/>
  <c r="J2485" i="11"/>
  <c r="J2486" i="11"/>
  <c r="J2487" i="11"/>
  <c r="J2488" i="11"/>
  <c r="J2489" i="11"/>
  <c r="J2490" i="11"/>
  <c r="J2491" i="11"/>
  <c r="J2492" i="11"/>
  <c r="K2492" i="11" s="1"/>
  <c r="N2492" i="11" s="1"/>
  <c r="O2492" i="11" s="1"/>
  <c r="J2493" i="11"/>
  <c r="J2494" i="11"/>
  <c r="K2494" i="11" s="1"/>
  <c r="N2494" i="11" s="1"/>
  <c r="O2494" i="11" s="1"/>
  <c r="J2495" i="11"/>
  <c r="J2496" i="11"/>
  <c r="J2497" i="11"/>
  <c r="J2498" i="11"/>
  <c r="J2499" i="11"/>
  <c r="J2500" i="11"/>
  <c r="J2501" i="11"/>
  <c r="J2502" i="11"/>
  <c r="J2503" i="11"/>
  <c r="J2504" i="11"/>
  <c r="J2505" i="11"/>
  <c r="J2506" i="11"/>
  <c r="J2507" i="11"/>
  <c r="J2508" i="11"/>
  <c r="K2508" i="11" s="1"/>
  <c r="N2508" i="11" s="1"/>
  <c r="O2508" i="11" s="1"/>
  <c r="J2509" i="11"/>
  <c r="J2510" i="11"/>
  <c r="J2511" i="11"/>
  <c r="J2512" i="11"/>
  <c r="J2513" i="11"/>
  <c r="J2514" i="11"/>
  <c r="J2515" i="11"/>
  <c r="J2516" i="11"/>
  <c r="J2517" i="11"/>
  <c r="J2518" i="11"/>
  <c r="J2519" i="11"/>
  <c r="J2520" i="11"/>
  <c r="J2521" i="11"/>
  <c r="J2522" i="11"/>
  <c r="J2523" i="11"/>
  <c r="J2524" i="11"/>
  <c r="K2524" i="11" s="1"/>
  <c r="N2524" i="11" s="1"/>
  <c r="O2524" i="11" s="1"/>
  <c r="J2525" i="11"/>
  <c r="J2526" i="11"/>
  <c r="J2527" i="11"/>
  <c r="J2528" i="11"/>
  <c r="J2529" i="11"/>
  <c r="J2530" i="11"/>
  <c r="J2531" i="11"/>
  <c r="J2532" i="11"/>
  <c r="J2533" i="11"/>
  <c r="J2534" i="11"/>
  <c r="J2535" i="11"/>
  <c r="J2536" i="11"/>
  <c r="J2537" i="11"/>
  <c r="J2538" i="11"/>
  <c r="J2539" i="11"/>
  <c r="J2540" i="11"/>
  <c r="J2541" i="11"/>
  <c r="J2542" i="11"/>
  <c r="J2543" i="11"/>
  <c r="J2544" i="11"/>
  <c r="L2544" i="11" s="1"/>
  <c r="J2545" i="11"/>
  <c r="J2546" i="11"/>
  <c r="L2546" i="11" s="1"/>
  <c r="J2547" i="11"/>
  <c r="J2548" i="11"/>
  <c r="J2549" i="11"/>
  <c r="J2550" i="11"/>
  <c r="J2551" i="11"/>
  <c r="J2552" i="11"/>
  <c r="J2553" i="11"/>
  <c r="J2554" i="11"/>
  <c r="J2555" i="11"/>
  <c r="J2556" i="11"/>
  <c r="J2557" i="11"/>
  <c r="J2558" i="11"/>
  <c r="J2559" i="11"/>
  <c r="J2560" i="11"/>
  <c r="L2560" i="11" s="1"/>
  <c r="J2561" i="11"/>
  <c r="J2562" i="11"/>
  <c r="J2563" i="11"/>
  <c r="J2564" i="11"/>
  <c r="J2565" i="11"/>
  <c r="J2566" i="11"/>
  <c r="J2567" i="11"/>
  <c r="J2568" i="11"/>
  <c r="J2569" i="11"/>
  <c r="J2570" i="11"/>
  <c r="J2571" i="11"/>
  <c r="J2572" i="11"/>
  <c r="J2573" i="11"/>
  <c r="J2574" i="11"/>
  <c r="J2575" i="11"/>
  <c r="J2576" i="11"/>
  <c r="L2576" i="11" s="1"/>
  <c r="J2577" i="11"/>
  <c r="J2578" i="11"/>
  <c r="J2579" i="11"/>
  <c r="J2580" i="11"/>
  <c r="J2581" i="11"/>
  <c r="J2582" i="11"/>
  <c r="J2583" i="11"/>
  <c r="J2584" i="11"/>
  <c r="J2585" i="11"/>
  <c r="J2586" i="11"/>
  <c r="J2587" i="11"/>
  <c r="J2588" i="11"/>
  <c r="K2588" i="11" s="1"/>
  <c r="N2588" i="11" s="1"/>
  <c r="O2588" i="11" s="1"/>
  <c r="J2589" i="11"/>
  <c r="J2590" i="11"/>
  <c r="K2590" i="11" s="1"/>
  <c r="N2590" i="11" s="1"/>
  <c r="O2590" i="11" s="1"/>
  <c r="J2591" i="11"/>
  <c r="J2592" i="11"/>
  <c r="J2593" i="11"/>
  <c r="J2594" i="11"/>
  <c r="J2595" i="11"/>
  <c r="J2596" i="11"/>
  <c r="J2597" i="11"/>
  <c r="J2598" i="11"/>
  <c r="J2599" i="11"/>
  <c r="J2600" i="11"/>
  <c r="J2601" i="11"/>
  <c r="J2602" i="11"/>
  <c r="J2603" i="11"/>
  <c r="J2604" i="11"/>
  <c r="K2604" i="11" s="1"/>
  <c r="N2604" i="11" s="1"/>
  <c r="O2604" i="11" s="1"/>
  <c r="J2605" i="11"/>
  <c r="J2606" i="11"/>
  <c r="K2606" i="11" s="1"/>
  <c r="N2606" i="11" s="1"/>
  <c r="O2606" i="11" s="1"/>
  <c r="J2607" i="11"/>
  <c r="J2608" i="11"/>
  <c r="J2609" i="11"/>
  <c r="J2610" i="11"/>
  <c r="J2611" i="11"/>
  <c r="J2612" i="11"/>
  <c r="J2613" i="11"/>
  <c r="J2614" i="11"/>
  <c r="J2615" i="11"/>
  <c r="J2616" i="11"/>
  <c r="J2617" i="11"/>
  <c r="J2618" i="11"/>
  <c r="J2619" i="11"/>
  <c r="J2620" i="11"/>
  <c r="K2620" i="11" s="1"/>
  <c r="N2620" i="11" s="1"/>
  <c r="O2620" i="11" s="1"/>
  <c r="J2621" i="11"/>
  <c r="J2622" i="11"/>
  <c r="K2622" i="11" s="1"/>
  <c r="N2622" i="11" s="1"/>
  <c r="O2622" i="11" s="1"/>
  <c r="J2623" i="11"/>
  <c r="J2624" i="11"/>
  <c r="J2625" i="11"/>
  <c r="J2626" i="11"/>
  <c r="J2627" i="11"/>
  <c r="J2628" i="11"/>
  <c r="J2629" i="11"/>
  <c r="J2630" i="11"/>
  <c r="J2631" i="11"/>
  <c r="J2632" i="11"/>
  <c r="J2633" i="11"/>
  <c r="J2634" i="11"/>
  <c r="J2635" i="11"/>
  <c r="J2636" i="11"/>
  <c r="K2636" i="11" s="1"/>
  <c r="N2636" i="11" s="1"/>
  <c r="O2636" i="11" s="1"/>
  <c r="J2637" i="11"/>
  <c r="J2638" i="11"/>
  <c r="J2639" i="11"/>
  <c r="J2640" i="11"/>
  <c r="J2641" i="11"/>
  <c r="J2642" i="11"/>
  <c r="J2643" i="11"/>
  <c r="M2643" i="11" s="1"/>
  <c r="J2644" i="11"/>
  <c r="J2645" i="11"/>
  <c r="J2646" i="11"/>
  <c r="J2647" i="11"/>
  <c r="J2648" i="11"/>
  <c r="J2649" i="11"/>
  <c r="J2650" i="11"/>
  <c r="J2651" i="11"/>
  <c r="J2652" i="11"/>
  <c r="K2652" i="11" s="1"/>
  <c r="N2652" i="11" s="1"/>
  <c r="O2652" i="11" s="1"/>
  <c r="J2653" i="11"/>
  <c r="J2654" i="11"/>
  <c r="J2655" i="11"/>
  <c r="J2656" i="11"/>
  <c r="J2657" i="11"/>
  <c r="J2658" i="11"/>
  <c r="J2659" i="11"/>
  <c r="J2660" i="11"/>
  <c r="J2661" i="11"/>
  <c r="J2662" i="11"/>
  <c r="J2663" i="11"/>
  <c r="J2664" i="11"/>
  <c r="J2665" i="11"/>
  <c r="J2666" i="11"/>
  <c r="J2667" i="11"/>
  <c r="J2668" i="11"/>
  <c r="J2669" i="11"/>
  <c r="J2670" i="11"/>
  <c r="J2671" i="11"/>
  <c r="J2672" i="11"/>
  <c r="L2672" i="11" s="1"/>
  <c r="J2673" i="11"/>
  <c r="J2674" i="11"/>
  <c r="L2674" i="11" s="1"/>
  <c r="J2675" i="11"/>
  <c r="J2676" i="11"/>
  <c r="J2677" i="11"/>
  <c r="J2678" i="11"/>
  <c r="J2679" i="11"/>
  <c r="J2680" i="11"/>
  <c r="J2681" i="11"/>
  <c r="J2682" i="11"/>
  <c r="J2683" i="11"/>
  <c r="J2684" i="11"/>
  <c r="J2685" i="11"/>
  <c r="J2686" i="11"/>
  <c r="J2687" i="11"/>
  <c r="J2688" i="11"/>
  <c r="L2688" i="11" s="1"/>
  <c r="J2689" i="11"/>
  <c r="J2690" i="11"/>
  <c r="J2691" i="11"/>
  <c r="J2692" i="11"/>
  <c r="J2693" i="11"/>
  <c r="J2694" i="11"/>
  <c r="J2695" i="11"/>
  <c r="J2696" i="11"/>
  <c r="J2697" i="11"/>
  <c r="J2698" i="11"/>
  <c r="J2699" i="11"/>
  <c r="J2700" i="11"/>
  <c r="J2701" i="11"/>
  <c r="J2702" i="11"/>
  <c r="J2703" i="11"/>
  <c r="J2704" i="11"/>
  <c r="L2704" i="11" s="1"/>
  <c r="J2705" i="11"/>
  <c r="J2706" i="11"/>
  <c r="J2707" i="11"/>
  <c r="J2708" i="11"/>
  <c r="J2709" i="11"/>
  <c r="J2710" i="11"/>
  <c r="J2711" i="11"/>
  <c r="J2712" i="11"/>
  <c r="J2713" i="11"/>
  <c r="J2714" i="11"/>
  <c r="J2715" i="11"/>
  <c r="J2716" i="11"/>
  <c r="K2716" i="11" s="1"/>
  <c r="N2716" i="11" s="1"/>
  <c r="O2716" i="11" s="1"/>
  <c r="J2717" i="11"/>
  <c r="J2718" i="11"/>
  <c r="K2718" i="11" s="1"/>
  <c r="N2718" i="11" s="1"/>
  <c r="O2718" i="11" s="1"/>
  <c r="J2719" i="11"/>
  <c r="J2720" i="11"/>
  <c r="J2721" i="11"/>
  <c r="J2722" i="11"/>
  <c r="J2723" i="11"/>
  <c r="J2724" i="11"/>
  <c r="J2725" i="11"/>
  <c r="J2726" i="11"/>
  <c r="J2727" i="11"/>
  <c r="J2728" i="11"/>
  <c r="J2729" i="11"/>
  <c r="J2730" i="11"/>
  <c r="J2731" i="11"/>
  <c r="J2732" i="11"/>
  <c r="K2732" i="11" s="1"/>
  <c r="N2732" i="11" s="1"/>
  <c r="O2732" i="11" s="1"/>
  <c r="J2733" i="11"/>
  <c r="J2734" i="11"/>
  <c r="K2734" i="11" s="1"/>
  <c r="N2734" i="11" s="1"/>
  <c r="O2734" i="11" s="1"/>
  <c r="J2735" i="11"/>
  <c r="J2736" i="11"/>
  <c r="J2737" i="11"/>
  <c r="J2738" i="11"/>
  <c r="J2739" i="11"/>
  <c r="J2740" i="11"/>
  <c r="J2741" i="11"/>
  <c r="J2742" i="11"/>
  <c r="J2743" i="11"/>
  <c r="J2744" i="11"/>
  <c r="J2745" i="11"/>
  <c r="M2745" i="11" s="1"/>
  <c r="J2746" i="11"/>
  <c r="J2747" i="11"/>
  <c r="J2748" i="11"/>
  <c r="K2748" i="11" s="1"/>
  <c r="N2748" i="11" s="1"/>
  <c r="O2748" i="11" s="1"/>
  <c r="J2749" i="11"/>
  <c r="J2750" i="11"/>
  <c r="K2750" i="11" s="1"/>
  <c r="N2750" i="11" s="1"/>
  <c r="O2750" i="11" s="1"/>
  <c r="J2751" i="11"/>
  <c r="J2752" i="11"/>
  <c r="J2753" i="11"/>
  <c r="J2754" i="11"/>
  <c r="J2755" i="11"/>
  <c r="J2756" i="11"/>
  <c r="J2757" i="11"/>
  <c r="J2758" i="11"/>
  <c r="J2759" i="11"/>
  <c r="J2760" i="11"/>
  <c r="J2761" i="11"/>
  <c r="J2762" i="11"/>
  <c r="J2763" i="11"/>
  <c r="J2764" i="11"/>
  <c r="K2764" i="11" s="1"/>
  <c r="N2764" i="11" s="1"/>
  <c r="O2764" i="11" s="1"/>
  <c r="J2765" i="11"/>
  <c r="J2766" i="11"/>
  <c r="J2767" i="11"/>
  <c r="J2768" i="11"/>
  <c r="J2769" i="11"/>
  <c r="J2770" i="11"/>
  <c r="J2771" i="11"/>
  <c r="J2772" i="11"/>
  <c r="J2773" i="11"/>
  <c r="J2774" i="11"/>
  <c r="J2775" i="11"/>
  <c r="J2776" i="11"/>
  <c r="J2777" i="11"/>
  <c r="J2778" i="11"/>
  <c r="J2779" i="11"/>
  <c r="J2780" i="11"/>
  <c r="K2780" i="11" s="1"/>
  <c r="N2780" i="11" s="1"/>
  <c r="O2780" i="11" s="1"/>
  <c r="J2781" i="11"/>
  <c r="J2782" i="11"/>
  <c r="J2783" i="11"/>
  <c r="J2784" i="11"/>
  <c r="J2785" i="11"/>
  <c r="J2786" i="11"/>
  <c r="J2787" i="11"/>
  <c r="J2788" i="11"/>
  <c r="J2789" i="11"/>
  <c r="J2790" i="11"/>
  <c r="J2791" i="11"/>
  <c r="J2792" i="11"/>
  <c r="J2793" i="11"/>
  <c r="J2794" i="11"/>
  <c r="J2795" i="11"/>
  <c r="J2796" i="11"/>
  <c r="J2797" i="11"/>
  <c r="J2798" i="11"/>
  <c r="J2799" i="11"/>
  <c r="J2800" i="11"/>
  <c r="L2800" i="11" s="1"/>
  <c r="J2801" i="11"/>
  <c r="J2802" i="11"/>
  <c r="L2802" i="11" s="1"/>
  <c r="J2803" i="11"/>
  <c r="J2804" i="11"/>
  <c r="J2805" i="11"/>
  <c r="J2806" i="11"/>
  <c r="J2807" i="11"/>
  <c r="J2808" i="11"/>
  <c r="J2809" i="11"/>
  <c r="J2810" i="11"/>
  <c r="J2811" i="11"/>
  <c r="J2812" i="11"/>
  <c r="J2813" i="11"/>
  <c r="J2814" i="11"/>
  <c r="J2815" i="11"/>
  <c r="J2816" i="11"/>
  <c r="L2816" i="11" s="1"/>
  <c r="J2817" i="11"/>
  <c r="J2818" i="11"/>
  <c r="J2819" i="11"/>
  <c r="J2820" i="11"/>
  <c r="J2821" i="11"/>
  <c r="J2822" i="11"/>
  <c r="J2823" i="11"/>
  <c r="J2824" i="11"/>
  <c r="J2825" i="11"/>
  <c r="J2826" i="11"/>
  <c r="J2827" i="11"/>
  <c r="J2828" i="11"/>
  <c r="J2829" i="11"/>
  <c r="J2830" i="11"/>
  <c r="J2831" i="11"/>
  <c r="J2832" i="11"/>
  <c r="L2832" i="11" s="1"/>
  <c r="J2833" i="11"/>
  <c r="J2834" i="11"/>
  <c r="J2835" i="11"/>
  <c r="J2836" i="11"/>
  <c r="J2837" i="11"/>
  <c r="J2838" i="11"/>
  <c r="J2839" i="11"/>
  <c r="J2840" i="11"/>
  <c r="J2841" i="11"/>
  <c r="J2842" i="11"/>
  <c r="J2843" i="11"/>
  <c r="J2844" i="11"/>
  <c r="K2844" i="11" s="1"/>
  <c r="N2844" i="11" s="1"/>
  <c r="O2844" i="11" s="1"/>
  <c r="J2845" i="11"/>
  <c r="J2846" i="11"/>
  <c r="K2846" i="11" s="1"/>
  <c r="N2846" i="11" s="1"/>
  <c r="O2846" i="11" s="1"/>
  <c r="J2847" i="11"/>
  <c r="J2848" i="11"/>
  <c r="J2849" i="11"/>
  <c r="J2850" i="11"/>
  <c r="J2851" i="11"/>
  <c r="J2852" i="11"/>
  <c r="J2853" i="11"/>
  <c r="J2854" i="11"/>
  <c r="J2855" i="11"/>
  <c r="J2856" i="11"/>
  <c r="J2857" i="11"/>
  <c r="J2858" i="11"/>
  <c r="J2859" i="11"/>
  <c r="J2860" i="11"/>
  <c r="K2860" i="11" s="1"/>
  <c r="N2860" i="11" s="1"/>
  <c r="O2860" i="11" s="1"/>
  <c r="J2861" i="11"/>
  <c r="J2862" i="11"/>
  <c r="K2862" i="11" s="1"/>
  <c r="N2862" i="11" s="1"/>
  <c r="O2862" i="11" s="1"/>
  <c r="J2863" i="11"/>
  <c r="J2864" i="11"/>
  <c r="J2865" i="11"/>
  <c r="J2866" i="11"/>
  <c r="J2867" i="11"/>
  <c r="J2868" i="11"/>
  <c r="J2869" i="11"/>
  <c r="J2870" i="11"/>
  <c r="J2871" i="11"/>
  <c r="J2872" i="11"/>
  <c r="J2873" i="11"/>
  <c r="J2874" i="11"/>
  <c r="J2875" i="11"/>
  <c r="J2876" i="11"/>
  <c r="K2876" i="11" s="1"/>
  <c r="N2876" i="11" s="1"/>
  <c r="O2876" i="11" s="1"/>
  <c r="J2877" i="11"/>
  <c r="J2878" i="11"/>
  <c r="K2878" i="11" s="1"/>
  <c r="N2878" i="11" s="1"/>
  <c r="O2878" i="11" s="1"/>
  <c r="J2879" i="11"/>
  <c r="J2880" i="11"/>
  <c r="J2881" i="11"/>
  <c r="J2882" i="11"/>
  <c r="J2883" i="11"/>
  <c r="J2884" i="11"/>
  <c r="J2885" i="11"/>
  <c r="J2886" i="11"/>
  <c r="J2887" i="11"/>
  <c r="J2888" i="11"/>
  <c r="J2889" i="11"/>
  <c r="J2890" i="11"/>
  <c r="J2891" i="11"/>
  <c r="J2892" i="11"/>
  <c r="K2892" i="11" s="1"/>
  <c r="N2892" i="11" s="1"/>
  <c r="O2892" i="11" s="1"/>
  <c r="J2893" i="11"/>
  <c r="J2894" i="11"/>
  <c r="J2895" i="11"/>
  <c r="J2896" i="11"/>
  <c r="J2897" i="11"/>
  <c r="J2898" i="11"/>
  <c r="J2899" i="11"/>
  <c r="J2900" i="11"/>
  <c r="J2901" i="11"/>
  <c r="J2902" i="11"/>
  <c r="J2903" i="11"/>
  <c r="J2904" i="11"/>
  <c r="J2905" i="11"/>
  <c r="J2906" i="11"/>
  <c r="J2907" i="11"/>
  <c r="J2908" i="11"/>
  <c r="K2908" i="11" s="1"/>
  <c r="N2908" i="11" s="1"/>
  <c r="O2908" i="11" s="1"/>
  <c r="J2909" i="11"/>
  <c r="J2910" i="11"/>
  <c r="J2911" i="11"/>
  <c r="J2912" i="11"/>
  <c r="J2913" i="11"/>
  <c r="J2914" i="11"/>
  <c r="J2915" i="11"/>
  <c r="J2916" i="11"/>
  <c r="J2917" i="11"/>
  <c r="J2918" i="11"/>
  <c r="J2919" i="11"/>
  <c r="J2920" i="11"/>
  <c r="J2921" i="11"/>
  <c r="J2922" i="11"/>
  <c r="J2923" i="11"/>
  <c r="J2924" i="11"/>
  <c r="J2925" i="11"/>
  <c r="J2926" i="11"/>
  <c r="J2927" i="11"/>
  <c r="J2928" i="11"/>
  <c r="L2928" i="11" s="1"/>
  <c r="J2929" i="11"/>
  <c r="J2930" i="11"/>
  <c r="L2930" i="11" s="1"/>
  <c r="J2931" i="11"/>
  <c r="J2932" i="11"/>
  <c r="J2933" i="11"/>
  <c r="J2934" i="11"/>
  <c r="J2935" i="11"/>
  <c r="J2936" i="11"/>
  <c r="J2937" i="11"/>
  <c r="J2938" i="11"/>
  <c r="J2939" i="11"/>
  <c r="J2940" i="11"/>
  <c r="J2941" i="11"/>
  <c r="J2942" i="11"/>
  <c r="J2943" i="11"/>
  <c r="J2944" i="11"/>
  <c r="L2944" i="11" s="1"/>
  <c r="J2945" i="11"/>
  <c r="J2946" i="11"/>
  <c r="J2947" i="11"/>
  <c r="J2948" i="11"/>
  <c r="J2949" i="11"/>
  <c r="J2950" i="11"/>
  <c r="J2951" i="11"/>
  <c r="J2952" i="11"/>
  <c r="J2953" i="11"/>
  <c r="J2954" i="11"/>
  <c r="J2955" i="11"/>
  <c r="J2956" i="11"/>
  <c r="J2957" i="11"/>
  <c r="J2958" i="11"/>
  <c r="J2959" i="11"/>
  <c r="J2960" i="11"/>
  <c r="L2960" i="11" s="1"/>
  <c r="J2961" i="11"/>
  <c r="J2962" i="11"/>
  <c r="J2963" i="11"/>
  <c r="J2964" i="11"/>
  <c r="J2965" i="11"/>
  <c r="J2966" i="11"/>
  <c r="J2967" i="11"/>
  <c r="J2968" i="11"/>
  <c r="J2969" i="11"/>
  <c r="J2970" i="11"/>
  <c r="J2971" i="11"/>
  <c r="J2972" i="11"/>
  <c r="K2972" i="11" s="1"/>
  <c r="N2972" i="11" s="1"/>
  <c r="O2972" i="11" s="1"/>
  <c r="J2973" i="11"/>
  <c r="J2974" i="11"/>
  <c r="K2974" i="11" s="1"/>
  <c r="N2974" i="11" s="1"/>
  <c r="O2974" i="11" s="1"/>
  <c r="J2975" i="11"/>
  <c r="J2976" i="11"/>
  <c r="J2977" i="11"/>
  <c r="J2978" i="11"/>
  <c r="J2979" i="11"/>
  <c r="J2980" i="11"/>
  <c r="J2981" i="11"/>
  <c r="J2982" i="11"/>
  <c r="J2983" i="11"/>
  <c r="J2984" i="11"/>
  <c r="J2985" i="11"/>
  <c r="J2986" i="11"/>
  <c r="J2987" i="11"/>
  <c r="J2988" i="11"/>
  <c r="K2988" i="11" s="1"/>
  <c r="N2988" i="11" s="1"/>
  <c r="O2988" i="11" s="1"/>
  <c r="J2989" i="11"/>
  <c r="J2990" i="11"/>
  <c r="K2990" i="11" s="1"/>
  <c r="N2990" i="11" s="1"/>
  <c r="O2990" i="11" s="1"/>
  <c r="J2991" i="11"/>
  <c r="J2992" i="11"/>
  <c r="J2993" i="11"/>
  <c r="J2994" i="11"/>
  <c r="J2995" i="11"/>
  <c r="J2996" i="11"/>
  <c r="J2997" i="11"/>
  <c r="I2" i="11"/>
  <c r="I3" i="11"/>
  <c r="V3" i="11" s="1"/>
  <c r="I4" i="11"/>
  <c r="I5" i="11"/>
  <c r="I6" i="11"/>
  <c r="I7" i="11"/>
  <c r="I8" i="11"/>
  <c r="I9" i="11"/>
  <c r="I10" i="11"/>
  <c r="I11" i="11"/>
  <c r="I12" i="11"/>
  <c r="I13" i="11"/>
  <c r="I14" i="11"/>
  <c r="I15" i="11"/>
  <c r="I16" i="11"/>
  <c r="I17" i="11"/>
  <c r="I18" i="11"/>
  <c r="I19" i="11"/>
  <c r="V19" i="11" s="1"/>
  <c r="I20" i="11"/>
  <c r="I21" i="11"/>
  <c r="I22" i="11"/>
  <c r="I23" i="11"/>
  <c r="I24" i="11"/>
  <c r="I25" i="11"/>
  <c r="I26" i="11"/>
  <c r="I27" i="11"/>
  <c r="I28" i="11"/>
  <c r="I29" i="11"/>
  <c r="I30" i="11"/>
  <c r="I31" i="11"/>
  <c r="I32" i="11"/>
  <c r="I33" i="11"/>
  <c r="I34" i="11"/>
  <c r="I35" i="11"/>
  <c r="V35" i="11" s="1"/>
  <c r="I36" i="11"/>
  <c r="I37" i="11"/>
  <c r="I38" i="11"/>
  <c r="I39" i="11"/>
  <c r="I40" i="11"/>
  <c r="I41" i="11"/>
  <c r="I42" i="11"/>
  <c r="I43" i="11"/>
  <c r="I44" i="11"/>
  <c r="I45" i="11"/>
  <c r="I46" i="11"/>
  <c r="I47" i="11"/>
  <c r="I48" i="11"/>
  <c r="I49" i="11"/>
  <c r="I50" i="11"/>
  <c r="I51" i="11"/>
  <c r="V51" i="11" s="1"/>
  <c r="I52" i="11"/>
  <c r="I53" i="11"/>
  <c r="I54" i="11"/>
  <c r="I55" i="11"/>
  <c r="I56" i="11"/>
  <c r="I57" i="11"/>
  <c r="I58" i="11"/>
  <c r="I59" i="11"/>
  <c r="I60" i="11"/>
  <c r="I61" i="11"/>
  <c r="I62" i="11"/>
  <c r="I63" i="11"/>
  <c r="I64" i="11"/>
  <c r="I65" i="11"/>
  <c r="I66" i="11"/>
  <c r="I67" i="11"/>
  <c r="V67" i="11" s="1"/>
  <c r="I68" i="11"/>
  <c r="I69" i="11"/>
  <c r="I70" i="11"/>
  <c r="I71" i="11"/>
  <c r="I72" i="11"/>
  <c r="I73" i="11"/>
  <c r="I74" i="11"/>
  <c r="I75" i="11"/>
  <c r="I76" i="11"/>
  <c r="I77" i="11"/>
  <c r="I78" i="11"/>
  <c r="I79" i="11"/>
  <c r="I80" i="11"/>
  <c r="I81" i="11"/>
  <c r="I82" i="11"/>
  <c r="I83" i="11"/>
  <c r="V83" i="11" s="1"/>
  <c r="I84" i="11"/>
  <c r="I85" i="11"/>
  <c r="I86" i="11"/>
  <c r="I87" i="11"/>
  <c r="I88" i="11"/>
  <c r="I89" i="11"/>
  <c r="I90" i="11"/>
  <c r="I91" i="11"/>
  <c r="I92" i="11"/>
  <c r="I93" i="11"/>
  <c r="I94" i="11"/>
  <c r="I95" i="11"/>
  <c r="I96" i="11"/>
  <c r="I97" i="11"/>
  <c r="I98" i="11"/>
  <c r="I99" i="11"/>
  <c r="V99" i="11" s="1"/>
  <c r="I100" i="11"/>
  <c r="I101" i="11"/>
  <c r="I102" i="11"/>
  <c r="I103" i="11"/>
  <c r="I104" i="11"/>
  <c r="I105" i="11"/>
  <c r="I106" i="11"/>
  <c r="I107" i="11"/>
  <c r="I108" i="11"/>
  <c r="I109" i="11"/>
  <c r="I110" i="11"/>
  <c r="I111" i="11"/>
  <c r="I112" i="11"/>
  <c r="I113" i="11"/>
  <c r="I114" i="11"/>
  <c r="I115" i="11"/>
  <c r="V115" i="11" s="1"/>
  <c r="I116" i="11"/>
  <c r="I117" i="11"/>
  <c r="I118" i="11"/>
  <c r="I119" i="11"/>
  <c r="I120" i="11"/>
  <c r="I121" i="11"/>
  <c r="I122" i="11"/>
  <c r="I123" i="11"/>
  <c r="I124" i="11"/>
  <c r="I125" i="11"/>
  <c r="I126" i="11"/>
  <c r="I127" i="11"/>
  <c r="I128" i="11"/>
  <c r="I129" i="11"/>
  <c r="I130" i="11"/>
  <c r="I131" i="11"/>
  <c r="V131" i="11" s="1"/>
  <c r="I132" i="11"/>
  <c r="I133" i="11"/>
  <c r="I134" i="11"/>
  <c r="I135" i="11"/>
  <c r="I136" i="11"/>
  <c r="I137" i="11"/>
  <c r="I138" i="11"/>
  <c r="I139" i="11"/>
  <c r="I140" i="11"/>
  <c r="I141" i="11"/>
  <c r="I142" i="11"/>
  <c r="I143" i="11"/>
  <c r="I144" i="11"/>
  <c r="I145" i="11"/>
  <c r="I146" i="11"/>
  <c r="I147" i="11"/>
  <c r="V147" i="11" s="1"/>
  <c r="I148" i="11"/>
  <c r="I149" i="11"/>
  <c r="I150" i="11"/>
  <c r="I151" i="11"/>
  <c r="I152" i="11"/>
  <c r="I153" i="11"/>
  <c r="I154" i="11"/>
  <c r="I155" i="11"/>
  <c r="I156" i="11"/>
  <c r="I157" i="11"/>
  <c r="I158" i="11"/>
  <c r="I159" i="11"/>
  <c r="I160" i="11"/>
  <c r="I161" i="11"/>
  <c r="I162" i="11"/>
  <c r="I163" i="11"/>
  <c r="V163" i="11" s="1"/>
  <c r="I164" i="11"/>
  <c r="I165" i="11"/>
  <c r="I166" i="11"/>
  <c r="I167" i="11"/>
  <c r="I168" i="11"/>
  <c r="I169" i="11"/>
  <c r="I170" i="11"/>
  <c r="I171" i="11"/>
  <c r="I172" i="11"/>
  <c r="I173" i="11"/>
  <c r="I174" i="11"/>
  <c r="I175" i="11"/>
  <c r="I176" i="11"/>
  <c r="I177" i="11"/>
  <c r="I178" i="11"/>
  <c r="I179" i="11"/>
  <c r="V179" i="11" s="1"/>
  <c r="I180" i="11"/>
  <c r="I181" i="11"/>
  <c r="I182" i="11"/>
  <c r="I183" i="11"/>
  <c r="I184" i="11"/>
  <c r="I185" i="11"/>
  <c r="I186" i="11"/>
  <c r="I187" i="11"/>
  <c r="I188" i="11"/>
  <c r="I189" i="11"/>
  <c r="I190" i="11"/>
  <c r="I191" i="11"/>
  <c r="I192" i="11"/>
  <c r="I193" i="11"/>
  <c r="I194" i="11"/>
  <c r="I195" i="11"/>
  <c r="V195" i="11" s="1"/>
  <c r="I196" i="11"/>
  <c r="I197" i="11"/>
  <c r="I198" i="11"/>
  <c r="I199" i="11"/>
  <c r="I200" i="11"/>
  <c r="I201" i="11"/>
  <c r="I202" i="11"/>
  <c r="I203" i="11"/>
  <c r="I204" i="11"/>
  <c r="I205" i="11"/>
  <c r="I206" i="11"/>
  <c r="I207" i="11"/>
  <c r="I208" i="11"/>
  <c r="I209" i="11"/>
  <c r="I210" i="11"/>
  <c r="I211" i="11"/>
  <c r="V211" i="11" s="1"/>
  <c r="I212" i="11"/>
  <c r="I213" i="11"/>
  <c r="I214" i="11"/>
  <c r="I215" i="11"/>
  <c r="I216" i="11"/>
  <c r="I217" i="11"/>
  <c r="I218" i="11"/>
  <c r="I219" i="11"/>
  <c r="I220" i="11"/>
  <c r="I221" i="11"/>
  <c r="I222" i="11"/>
  <c r="I223" i="11"/>
  <c r="I224" i="11"/>
  <c r="I225" i="11"/>
  <c r="I226" i="11"/>
  <c r="I227" i="11"/>
  <c r="V227" i="11" s="1"/>
  <c r="I228" i="11"/>
  <c r="I229" i="11"/>
  <c r="I230" i="11"/>
  <c r="I231" i="11"/>
  <c r="I232" i="11"/>
  <c r="I233" i="11"/>
  <c r="I234" i="11"/>
  <c r="I235" i="11"/>
  <c r="I236" i="11"/>
  <c r="I237" i="11"/>
  <c r="I238" i="11"/>
  <c r="I239" i="11"/>
  <c r="I240" i="11"/>
  <c r="I241" i="11"/>
  <c r="I242" i="11"/>
  <c r="I243" i="11"/>
  <c r="V243" i="11" s="1"/>
  <c r="I244" i="11"/>
  <c r="I245" i="11"/>
  <c r="I246" i="11"/>
  <c r="I247" i="11"/>
  <c r="I248" i="11"/>
  <c r="I249" i="11"/>
  <c r="I250" i="11"/>
  <c r="I251" i="11"/>
  <c r="I252" i="11"/>
  <c r="I253" i="11"/>
  <c r="I254" i="11"/>
  <c r="I255" i="11"/>
  <c r="I256" i="11"/>
  <c r="I257" i="11"/>
  <c r="I258" i="11"/>
  <c r="I259" i="11"/>
  <c r="V259" i="11" s="1"/>
  <c r="I260" i="11"/>
  <c r="I261" i="11"/>
  <c r="I262" i="11"/>
  <c r="I263" i="11"/>
  <c r="I264" i="11"/>
  <c r="I265" i="11"/>
  <c r="I266" i="11"/>
  <c r="I267" i="11"/>
  <c r="I268" i="11"/>
  <c r="I269" i="11"/>
  <c r="I270" i="11"/>
  <c r="I271" i="11"/>
  <c r="I272" i="11"/>
  <c r="I273" i="11"/>
  <c r="I274" i="11"/>
  <c r="I275" i="11"/>
  <c r="V275" i="11" s="1"/>
  <c r="I276" i="11"/>
  <c r="I277" i="11"/>
  <c r="I278" i="11"/>
  <c r="I279" i="11"/>
  <c r="I280" i="11"/>
  <c r="I281" i="11"/>
  <c r="I282" i="11"/>
  <c r="I283" i="11"/>
  <c r="I284" i="11"/>
  <c r="I285" i="11"/>
  <c r="I286" i="11"/>
  <c r="I287" i="11"/>
  <c r="I288" i="11"/>
  <c r="I289" i="11"/>
  <c r="I290" i="11"/>
  <c r="I291" i="11"/>
  <c r="V291" i="11" s="1"/>
  <c r="I292" i="11"/>
  <c r="I293" i="11"/>
  <c r="I294" i="11"/>
  <c r="I295" i="11"/>
  <c r="I296" i="11"/>
  <c r="I297" i="11"/>
  <c r="I298" i="11"/>
  <c r="I299" i="11"/>
  <c r="I300" i="11"/>
  <c r="I301" i="11"/>
  <c r="I302" i="11"/>
  <c r="I303" i="11"/>
  <c r="I304" i="11"/>
  <c r="I305" i="11"/>
  <c r="I306" i="11"/>
  <c r="I307" i="11"/>
  <c r="V307" i="11" s="1"/>
  <c r="I308" i="11"/>
  <c r="I309" i="11"/>
  <c r="I310" i="11"/>
  <c r="I311" i="11"/>
  <c r="I312" i="11"/>
  <c r="I313" i="11"/>
  <c r="I314" i="11"/>
  <c r="I315" i="11"/>
  <c r="I316" i="11"/>
  <c r="I317" i="11"/>
  <c r="I318" i="11"/>
  <c r="I319" i="11"/>
  <c r="I320" i="11"/>
  <c r="I321" i="11"/>
  <c r="I322" i="11"/>
  <c r="I323" i="11"/>
  <c r="V323" i="11" s="1"/>
  <c r="I324" i="11"/>
  <c r="I325" i="11"/>
  <c r="I326" i="11"/>
  <c r="I327" i="11"/>
  <c r="I328" i="11"/>
  <c r="I329" i="11"/>
  <c r="I330" i="11"/>
  <c r="I331" i="11"/>
  <c r="I332" i="11"/>
  <c r="I333" i="11"/>
  <c r="I334" i="11"/>
  <c r="I335" i="11"/>
  <c r="I336" i="11"/>
  <c r="I337" i="11"/>
  <c r="I338" i="11"/>
  <c r="I339" i="11"/>
  <c r="V339" i="11" s="1"/>
  <c r="I340" i="11"/>
  <c r="I341" i="11"/>
  <c r="I342" i="11"/>
  <c r="I343" i="11"/>
  <c r="I344" i="11"/>
  <c r="I345" i="11"/>
  <c r="I346" i="11"/>
  <c r="I347" i="11"/>
  <c r="I348" i="11"/>
  <c r="I349" i="11"/>
  <c r="I350" i="11"/>
  <c r="I351" i="11"/>
  <c r="I352" i="11"/>
  <c r="I353" i="11"/>
  <c r="I354" i="11"/>
  <c r="I355" i="11"/>
  <c r="V355" i="11" s="1"/>
  <c r="I356" i="11"/>
  <c r="I357" i="11"/>
  <c r="I358" i="11"/>
  <c r="I359" i="11"/>
  <c r="I360" i="11"/>
  <c r="I361" i="11"/>
  <c r="I362" i="11"/>
  <c r="I363" i="11"/>
  <c r="I364" i="11"/>
  <c r="I365" i="11"/>
  <c r="I366" i="11"/>
  <c r="I367" i="11"/>
  <c r="I368" i="11"/>
  <c r="I369" i="11"/>
  <c r="I370" i="11"/>
  <c r="I371" i="11"/>
  <c r="V371" i="11" s="1"/>
  <c r="I372" i="11"/>
  <c r="I373" i="11"/>
  <c r="I374" i="11"/>
  <c r="I375" i="11"/>
  <c r="I376" i="11"/>
  <c r="I377" i="11"/>
  <c r="I378" i="11"/>
  <c r="I379" i="11"/>
  <c r="I380" i="11"/>
  <c r="I381" i="11"/>
  <c r="I382" i="11"/>
  <c r="I383" i="11"/>
  <c r="I384" i="11"/>
  <c r="I385" i="11"/>
  <c r="I386" i="11"/>
  <c r="I387" i="11"/>
  <c r="V387" i="11" s="1"/>
  <c r="I388" i="11"/>
  <c r="I389" i="11"/>
  <c r="I390" i="11"/>
  <c r="I391" i="11"/>
  <c r="I392" i="11"/>
  <c r="I393" i="11"/>
  <c r="I394" i="11"/>
  <c r="I395" i="11"/>
  <c r="I396" i="11"/>
  <c r="I397" i="11"/>
  <c r="I398" i="11"/>
  <c r="I399" i="11"/>
  <c r="I400" i="11"/>
  <c r="I401" i="11"/>
  <c r="I402" i="11"/>
  <c r="I403" i="11"/>
  <c r="V403" i="11" s="1"/>
  <c r="I404" i="11"/>
  <c r="I405" i="11"/>
  <c r="I406" i="11"/>
  <c r="I407" i="11"/>
  <c r="I408" i="11"/>
  <c r="I409" i="11"/>
  <c r="I410" i="11"/>
  <c r="I411" i="11"/>
  <c r="I412" i="11"/>
  <c r="I413" i="11"/>
  <c r="I414" i="11"/>
  <c r="I415" i="11"/>
  <c r="I416" i="11"/>
  <c r="I417" i="11"/>
  <c r="I418" i="11"/>
  <c r="I419" i="11"/>
  <c r="V419" i="11" s="1"/>
  <c r="I420" i="11"/>
  <c r="I421" i="11"/>
  <c r="I422" i="11"/>
  <c r="I423" i="11"/>
  <c r="I424" i="11"/>
  <c r="I425" i="11"/>
  <c r="I426" i="11"/>
  <c r="I427" i="11"/>
  <c r="I428" i="11"/>
  <c r="I429" i="11"/>
  <c r="I430" i="11"/>
  <c r="I431" i="11"/>
  <c r="I432" i="11"/>
  <c r="I433" i="11"/>
  <c r="I434" i="11"/>
  <c r="I435" i="11"/>
  <c r="V435" i="11" s="1"/>
  <c r="I436" i="11"/>
  <c r="I437" i="11"/>
  <c r="I438" i="11"/>
  <c r="I439" i="11"/>
  <c r="I440" i="11"/>
  <c r="I441" i="11"/>
  <c r="I442" i="11"/>
  <c r="I443" i="11"/>
  <c r="I444" i="11"/>
  <c r="I445" i="11"/>
  <c r="I446" i="11"/>
  <c r="I447" i="11"/>
  <c r="I448" i="11"/>
  <c r="I449" i="11"/>
  <c r="I450" i="11"/>
  <c r="I451" i="11"/>
  <c r="V451" i="11" s="1"/>
  <c r="I452" i="11"/>
  <c r="I453" i="11"/>
  <c r="I454" i="11"/>
  <c r="I455" i="11"/>
  <c r="I456" i="11"/>
  <c r="I457" i="11"/>
  <c r="I458" i="11"/>
  <c r="I459" i="11"/>
  <c r="I460" i="11"/>
  <c r="I461" i="11"/>
  <c r="I462" i="11"/>
  <c r="I463" i="11"/>
  <c r="I464" i="11"/>
  <c r="I465" i="11"/>
  <c r="I466" i="11"/>
  <c r="I467" i="11"/>
  <c r="V467" i="11" s="1"/>
  <c r="I468" i="11"/>
  <c r="I469" i="11"/>
  <c r="I470" i="11"/>
  <c r="I471" i="11"/>
  <c r="I472" i="11"/>
  <c r="I473" i="11"/>
  <c r="I474" i="11"/>
  <c r="I475" i="11"/>
  <c r="I476" i="11"/>
  <c r="I477" i="11"/>
  <c r="I478" i="11"/>
  <c r="I479" i="11"/>
  <c r="I480" i="11"/>
  <c r="I481" i="11"/>
  <c r="I482" i="11"/>
  <c r="I483" i="11"/>
  <c r="V483" i="11" s="1"/>
  <c r="I484" i="11"/>
  <c r="I485" i="11"/>
  <c r="I486" i="11"/>
  <c r="I487" i="11"/>
  <c r="I488" i="11"/>
  <c r="I489" i="11"/>
  <c r="I490" i="11"/>
  <c r="I491" i="11"/>
  <c r="I492" i="11"/>
  <c r="I493" i="11"/>
  <c r="I494" i="11"/>
  <c r="I495" i="11"/>
  <c r="I496" i="11"/>
  <c r="I497" i="11"/>
  <c r="I498" i="11"/>
  <c r="I499" i="11"/>
  <c r="V499" i="11" s="1"/>
  <c r="I500" i="11"/>
  <c r="I501" i="11"/>
  <c r="I502" i="11"/>
  <c r="I503" i="11"/>
  <c r="I504" i="11"/>
  <c r="I505" i="11"/>
  <c r="I506" i="11"/>
  <c r="I507" i="11"/>
  <c r="I508" i="11"/>
  <c r="I509" i="11"/>
  <c r="I510" i="11"/>
  <c r="I511" i="11"/>
  <c r="I512" i="11"/>
  <c r="I513" i="11"/>
  <c r="I514" i="11"/>
  <c r="I515" i="11"/>
  <c r="V515" i="11" s="1"/>
  <c r="I516" i="11"/>
  <c r="I517" i="11"/>
  <c r="I518" i="11"/>
  <c r="I519" i="11"/>
  <c r="I520" i="11"/>
  <c r="I521" i="11"/>
  <c r="I522" i="11"/>
  <c r="I523" i="11"/>
  <c r="I524" i="11"/>
  <c r="I525" i="11"/>
  <c r="I526" i="11"/>
  <c r="I527" i="11"/>
  <c r="I528" i="11"/>
  <c r="I529" i="11"/>
  <c r="I530" i="11"/>
  <c r="I531" i="11"/>
  <c r="V531" i="11" s="1"/>
  <c r="I532" i="11"/>
  <c r="I533" i="11"/>
  <c r="I534" i="11"/>
  <c r="I535" i="11"/>
  <c r="I536" i="11"/>
  <c r="I537" i="11"/>
  <c r="I538" i="11"/>
  <c r="I539" i="11"/>
  <c r="I540" i="11"/>
  <c r="I541" i="11"/>
  <c r="I542" i="11"/>
  <c r="I543" i="11"/>
  <c r="I544" i="11"/>
  <c r="I545" i="11"/>
  <c r="I546" i="11"/>
  <c r="I547" i="11"/>
  <c r="V547" i="11" s="1"/>
  <c r="I548" i="11"/>
  <c r="I549" i="11"/>
  <c r="I550" i="11"/>
  <c r="I551" i="11"/>
  <c r="I552" i="11"/>
  <c r="I553" i="11"/>
  <c r="I554" i="11"/>
  <c r="I555" i="11"/>
  <c r="I556" i="11"/>
  <c r="I557" i="11"/>
  <c r="I558" i="11"/>
  <c r="I559" i="11"/>
  <c r="I560" i="11"/>
  <c r="I561" i="11"/>
  <c r="I562" i="11"/>
  <c r="I563" i="11"/>
  <c r="V563" i="11" s="1"/>
  <c r="I564" i="11"/>
  <c r="I565" i="11"/>
  <c r="I566" i="11"/>
  <c r="I567" i="11"/>
  <c r="I568" i="11"/>
  <c r="I569" i="11"/>
  <c r="I570" i="11"/>
  <c r="I571" i="11"/>
  <c r="I572" i="11"/>
  <c r="I573" i="11"/>
  <c r="I574" i="11"/>
  <c r="I575" i="11"/>
  <c r="I576" i="11"/>
  <c r="I577" i="11"/>
  <c r="I578" i="11"/>
  <c r="I579" i="11"/>
  <c r="V579" i="11" s="1"/>
  <c r="I580" i="11"/>
  <c r="I581" i="11"/>
  <c r="I582" i="11"/>
  <c r="I583" i="11"/>
  <c r="I584" i="11"/>
  <c r="I585" i="11"/>
  <c r="I586" i="11"/>
  <c r="I587" i="11"/>
  <c r="I588" i="11"/>
  <c r="I589" i="11"/>
  <c r="I590" i="11"/>
  <c r="I591" i="11"/>
  <c r="I592" i="11"/>
  <c r="I593" i="11"/>
  <c r="I594" i="11"/>
  <c r="I595" i="11"/>
  <c r="V595" i="11" s="1"/>
  <c r="I596" i="11"/>
  <c r="I597" i="11"/>
  <c r="V597" i="11" s="1"/>
  <c r="I598" i="11"/>
  <c r="V598" i="11" s="1"/>
  <c r="I599" i="11"/>
  <c r="V599" i="11" s="1"/>
  <c r="I600" i="11"/>
  <c r="V600" i="11" s="1"/>
  <c r="I601" i="11"/>
  <c r="V601" i="11" s="1"/>
  <c r="I602" i="11"/>
  <c r="V602" i="11" s="1"/>
  <c r="I603" i="11"/>
  <c r="V603" i="11" s="1"/>
  <c r="I604" i="11"/>
  <c r="V604" i="11" s="1"/>
  <c r="I605" i="11"/>
  <c r="V605" i="11" s="1"/>
  <c r="I606" i="11"/>
  <c r="V606" i="11" s="1"/>
  <c r="I607" i="11"/>
  <c r="V607" i="11" s="1"/>
  <c r="I608" i="11"/>
  <c r="V608" i="11" s="1"/>
  <c r="I609" i="11"/>
  <c r="V609" i="11" s="1"/>
  <c r="I610" i="11"/>
  <c r="V610" i="11" s="1"/>
  <c r="I611" i="11"/>
  <c r="V611" i="11" s="1"/>
  <c r="I612" i="11"/>
  <c r="V612" i="11" s="1"/>
  <c r="I613" i="11"/>
  <c r="I614" i="11"/>
  <c r="I615" i="11"/>
  <c r="I616" i="11"/>
  <c r="I617" i="11"/>
  <c r="I618" i="11"/>
  <c r="I619" i="11"/>
  <c r="I620" i="11"/>
  <c r="I621" i="11"/>
  <c r="I622" i="11"/>
  <c r="I623" i="11"/>
  <c r="I624" i="11"/>
  <c r="I625" i="11"/>
  <c r="I626" i="11"/>
  <c r="I627" i="11"/>
  <c r="V627" i="11" s="1"/>
  <c r="I628" i="11"/>
  <c r="I629" i="11"/>
  <c r="I630" i="11"/>
  <c r="I631" i="11"/>
  <c r="I632" i="11"/>
  <c r="I633" i="11"/>
  <c r="I634" i="11"/>
  <c r="I635" i="11"/>
  <c r="I636" i="11"/>
  <c r="I637" i="11"/>
  <c r="I638" i="11"/>
  <c r="I639" i="11"/>
  <c r="I640" i="11"/>
  <c r="I641" i="11"/>
  <c r="I642" i="11"/>
  <c r="I643" i="11"/>
  <c r="V643" i="11" s="1"/>
  <c r="I644" i="11"/>
  <c r="I645" i="11"/>
  <c r="I646" i="11"/>
  <c r="I647" i="11"/>
  <c r="I648" i="11"/>
  <c r="I649" i="11"/>
  <c r="I650" i="11"/>
  <c r="I651" i="11"/>
  <c r="I652" i="11"/>
  <c r="I653" i="11"/>
  <c r="I654" i="11"/>
  <c r="I655" i="11"/>
  <c r="I656" i="11"/>
  <c r="I657" i="11"/>
  <c r="I658" i="11"/>
  <c r="I659" i="11"/>
  <c r="V659" i="11" s="1"/>
  <c r="I660" i="11"/>
  <c r="I661" i="11"/>
  <c r="I662" i="11"/>
  <c r="I663" i="11"/>
  <c r="I664" i="11"/>
  <c r="I665" i="11"/>
  <c r="I666" i="11"/>
  <c r="I667" i="11"/>
  <c r="I668" i="11"/>
  <c r="I669" i="11"/>
  <c r="I670" i="11"/>
  <c r="I671" i="11"/>
  <c r="I672" i="11"/>
  <c r="I673" i="11"/>
  <c r="I674" i="11"/>
  <c r="I675" i="11"/>
  <c r="V675" i="11" s="1"/>
  <c r="I676" i="11"/>
  <c r="I677" i="11"/>
  <c r="I678" i="11"/>
  <c r="I679" i="11"/>
  <c r="I680" i="11"/>
  <c r="I681" i="11"/>
  <c r="I682" i="11"/>
  <c r="I683" i="11"/>
  <c r="I684" i="11"/>
  <c r="I685" i="11"/>
  <c r="I686" i="11"/>
  <c r="I687" i="11"/>
  <c r="I688" i="11"/>
  <c r="I689" i="11"/>
  <c r="I690" i="11"/>
  <c r="I691" i="11"/>
  <c r="V691" i="11" s="1"/>
  <c r="I692" i="11"/>
  <c r="I693" i="11"/>
  <c r="I694" i="11"/>
  <c r="I695" i="11"/>
  <c r="I696" i="11"/>
  <c r="I697" i="11"/>
  <c r="I698" i="11"/>
  <c r="I699" i="11"/>
  <c r="I700" i="11"/>
  <c r="I701" i="11"/>
  <c r="I702" i="11"/>
  <c r="I703" i="11"/>
  <c r="I704" i="11"/>
  <c r="I705" i="11"/>
  <c r="I706" i="11"/>
  <c r="I707" i="11"/>
  <c r="V707" i="11" s="1"/>
  <c r="I708" i="11"/>
  <c r="I709" i="11"/>
  <c r="I710" i="11"/>
  <c r="I711" i="11"/>
  <c r="I712" i="11"/>
  <c r="I713" i="11"/>
  <c r="I714" i="11"/>
  <c r="I715" i="11"/>
  <c r="I716" i="11"/>
  <c r="I717" i="11"/>
  <c r="I718" i="11"/>
  <c r="I719" i="11"/>
  <c r="I720" i="11"/>
  <c r="I721" i="11"/>
  <c r="I722" i="11"/>
  <c r="I723" i="11"/>
  <c r="V723" i="11" s="1"/>
  <c r="I724" i="11"/>
  <c r="I725" i="11"/>
  <c r="I726" i="11"/>
  <c r="V726" i="11" s="1"/>
  <c r="I727" i="11"/>
  <c r="V727" i="11" s="1"/>
  <c r="I728" i="11"/>
  <c r="V728" i="11" s="1"/>
  <c r="I729" i="11"/>
  <c r="V729" i="11" s="1"/>
  <c r="I730" i="11"/>
  <c r="V730" i="11" s="1"/>
  <c r="I731" i="11"/>
  <c r="V731" i="11" s="1"/>
  <c r="I732" i="11"/>
  <c r="V732" i="11" s="1"/>
  <c r="I733" i="11"/>
  <c r="V733" i="11" s="1"/>
  <c r="I734" i="11"/>
  <c r="V734" i="11" s="1"/>
  <c r="I735" i="11"/>
  <c r="I736" i="11"/>
  <c r="I737" i="11"/>
  <c r="I738" i="11"/>
  <c r="I739" i="11"/>
  <c r="V739" i="11" s="1"/>
  <c r="I740" i="11"/>
  <c r="I741" i="11"/>
  <c r="I742" i="11"/>
  <c r="I743" i="11"/>
  <c r="I744" i="11"/>
  <c r="I745" i="11"/>
  <c r="I746" i="11"/>
  <c r="I747" i="11"/>
  <c r="I748" i="11"/>
  <c r="I749" i="11"/>
  <c r="I750" i="11"/>
  <c r="I751" i="11"/>
  <c r="I752" i="11"/>
  <c r="I753" i="11"/>
  <c r="I754" i="11"/>
  <c r="I755" i="11"/>
  <c r="V755" i="11" s="1"/>
  <c r="I756" i="11"/>
  <c r="I757" i="11"/>
  <c r="I758" i="11"/>
  <c r="I759" i="11"/>
  <c r="I760" i="11"/>
  <c r="I761" i="11"/>
  <c r="I762" i="11"/>
  <c r="I763" i="11"/>
  <c r="I764" i="11"/>
  <c r="I765" i="11"/>
  <c r="I766" i="11"/>
  <c r="I767" i="11"/>
  <c r="I768" i="11"/>
  <c r="I769" i="11"/>
  <c r="I770" i="11"/>
  <c r="I771" i="11"/>
  <c r="V771" i="11" s="1"/>
  <c r="I772" i="11"/>
  <c r="I773" i="11"/>
  <c r="I774" i="11"/>
  <c r="I775" i="11"/>
  <c r="I776" i="11"/>
  <c r="I777" i="11"/>
  <c r="I778" i="11"/>
  <c r="I779" i="11"/>
  <c r="I780" i="11"/>
  <c r="I781" i="11"/>
  <c r="I782" i="11"/>
  <c r="I783" i="11"/>
  <c r="I784" i="11"/>
  <c r="I785" i="11"/>
  <c r="I786" i="11"/>
  <c r="I787" i="11"/>
  <c r="V787" i="11" s="1"/>
  <c r="I788" i="11"/>
  <c r="I789" i="11"/>
  <c r="I790" i="11"/>
  <c r="I791" i="11"/>
  <c r="I792" i="11"/>
  <c r="I793" i="11"/>
  <c r="I794" i="11"/>
  <c r="I795" i="11"/>
  <c r="I796" i="11"/>
  <c r="I797" i="11"/>
  <c r="I798" i="11"/>
  <c r="I799" i="11"/>
  <c r="I800" i="11"/>
  <c r="I801" i="11"/>
  <c r="I802" i="11"/>
  <c r="I803" i="11"/>
  <c r="V803" i="11" s="1"/>
  <c r="I804" i="11"/>
  <c r="I805" i="11"/>
  <c r="I806" i="11"/>
  <c r="I807" i="11"/>
  <c r="I808" i="11"/>
  <c r="I809" i="11"/>
  <c r="I810" i="11"/>
  <c r="I811" i="11"/>
  <c r="I812" i="11"/>
  <c r="I813" i="11"/>
  <c r="I814" i="11"/>
  <c r="I815" i="11"/>
  <c r="I816" i="11"/>
  <c r="I817" i="11"/>
  <c r="I818" i="11"/>
  <c r="I819" i="11"/>
  <c r="V819" i="11" s="1"/>
  <c r="I820" i="11"/>
  <c r="I821" i="11"/>
  <c r="I822" i="11"/>
  <c r="I823" i="11"/>
  <c r="I824" i="11"/>
  <c r="I825" i="11"/>
  <c r="I826" i="11"/>
  <c r="I827" i="11"/>
  <c r="I828" i="11"/>
  <c r="I829" i="11"/>
  <c r="I830" i="11"/>
  <c r="I831" i="11"/>
  <c r="I832" i="11"/>
  <c r="I833" i="11"/>
  <c r="I834" i="11"/>
  <c r="I835" i="11"/>
  <c r="V835" i="11" s="1"/>
  <c r="I836" i="11"/>
  <c r="I837" i="11"/>
  <c r="I838" i="11"/>
  <c r="I839" i="11"/>
  <c r="I840" i="11"/>
  <c r="I841" i="11"/>
  <c r="I842" i="11"/>
  <c r="I843" i="11"/>
  <c r="I844" i="11"/>
  <c r="I845" i="11"/>
  <c r="I846" i="11"/>
  <c r="I847" i="11"/>
  <c r="I848" i="11"/>
  <c r="I849" i="11"/>
  <c r="I850" i="11"/>
  <c r="I851" i="11"/>
  <c r="V851" i="11" s="1"/>
  <c r="I852" i="11"/>
  <c r="I853" i="11"/>
  <c r="I854" i="11"/>
  <c r="I855" i="11"/>
  <c r="I856" i="11"/>
  <c r="I857" i="11"/>
  <c r="I858" i="11"/>
  <c r="I859" i="11"/>
  <c r="I860" i="11"/>
  <c r="I861" i="11"/>
  <c r="I862" i="11"/>
  <c r="I863" i="11"/>
  <c r="I864" i="11"/>
  <c r="I865" i="11"/>
  <c r="I866" i="11"/>
  <c r="I867" i="11"/>
  <c r="V867" i="11" s="1"/>
  <c r="I868" i="11"/>
  <c r="I869" i="11"/>
  <c r="I870" i="11"/>
  <c r="I871" i="11"/>
  <c r="I872" i="11"/>
  <c r="I873" i="11"/>
  <c r="I874" i="11"/>
  <c r="I875" i="11"/>
  <c r="I876" i="11"/>
  <c r="I877" i="11"/>
  <c r="I878" i="11"/>
  <c r="I879" i="11"/>
  <c r="I880" i="11"/>
  <c r="I881" i="11"/>
  <c r="I882" i="11"/>
  <c r="I883" i="11"/>
  <c r="V883" i="11" s="1"/>
  <c r="I884" i="11"/>
  <c r="I885" i="11"/>
  <c r="I886" i="11"/>
  <c r="I887" i="11"/>
  <c r="I888" i="11"/>
  <c r="I889" i="11"/>
  <c r="I890" i="11"/>
  <c r="I891" i="11"/>
  <c r="I892" i="11"/>
  <c r="I893" i="11"/>
  <c r="I894" i="11"/>
  <c r="I895" i="11"/>
  <c r="I896" i="11"/>
  <c r="I897" i="11"/>
  <c r="I898" i="11"/>
  <c r="I899" i="11"/>
  <c r="V899" i="11" s="1"/>
  <c r="I900" i="11"/>
  <c r="I901" i="11"/>
  <c r="I902" i="11"/>
  <c r="I903" i="11"/>
  <c r="I904" i="11"/>
  <c r="I905" i="11"/>
  <c r="I906" i="11"/>
  <c r="I907" i="11"/>
  <c r="I908" i="11"/>
  <c r="I909" i="11"/>
  <c r="I910" i="11"/>
  <c r="I911" i="11"/>
  <c r="I912" i="11"/>
  <c r="I913" i="11"/>
  <c r="I914" i="11"/>
  <c r="I915" i="11"/>
  <c r="V915" i="11" s="1"/>
  <c r="I916" i="11"/>
  <c r="I917" i="11"/>
  <c r="I918" i="11"/>
  <c r="I919" i="11"/>
  <c r="I920" i="11"/>
  <c r="I921" i="11"/>
  <c r="I922" i="11"/>
  <c r="I923" i="11"/>
  <c r="I924" i="11"/>
  <c r="I925" i="11"/>
  <c r="I926" i="11"/>
  <c r="I927" i="11"/>
  <c r="I928" i="11"/>
  <c r="I929" i="11"/>
  <c r="I930" i="11"/>
  <c r="I931" i="11"/>
  <c r="V931" i="11" s="1"/>
  <c r="I932" i="11"/>
  <c r="I933" i="11"/>
  <c r="I934" i="11"/>
  <c r="I935" i="11"/>
  <c r="I936" i="11"/>
  <c r="I937" i="11"/>
  <c r="I938" i="11"/>
  <c r="I939" i="11"/>
  <c r="I940" i="11"/>
  <c r="I941" i="11"/>
  <c r="I942" i="11"/>
  <c r="I943" i="11"/>
  <c r="I944" i="11"/>
  <c r="I945" i="11"/>
  <c r="I946" i="11"/>
  <c r="I947" i="11"/>
  <c r="V947" i="11" s="1"/>
  <c r="I948" i="11"/>
  <c r="I949" i="11"/>
  <c r="I950" i="11"/>
  <c r="I951" i="11"/>
  <c r="I952" i="11"/>
  <c r="I953" i="11"/>
  <c r="I954" i="11"/>
  <c r="I955" i="11"/>
  <c r="I956" i="11"/>
  <c r="I957" i="11"/>
  <c r="I958" i="11"/>
  <c r="I959" i="11"/>
  <c r="I960" i="11"/>
  <c r="I961" i="11"/>
  <c r="I962" i="11"/>
  <c r="I963" i="11"/>
  <c r="V963" i="11" s="1"/>
  <c r="I964" i="11"/>
  <c r="I965" i="11"/>
  <c r="I966" i="11"/>
  <c r="I967" i="11"/>
  <c r="I968" i="11"/>
  <c r="I969" i="11"/>
  <c r="I970" i="11"/>
  <c r="I971" i="11"/>
  <c r="I972" i="11"/>
  <c r="I973" i="11"/>
  <c r="I974" i="11"/>
  <c r="I975" i="11"/>
  <c r="I976" i="11"/>
  <c r="I977" i="11"/>
  <c r="I978" i="11"/>
  <c r="I979" i="11"/>
  <c r="V979" i="11" s="1"/>
  <c r="I980" i="11"/>
  <c r="I981" i="11"/>
  <c r="I982" i="11"/>
  <c r="I983" i="11"/>
  <c r="I984" i="11"/>
  <c r="I985" i="11"/>
  <c r="I986" i="11"/>
  <c r="I987" i="11"/>
  <c r="I988" i="11"/>
  <c r="I989" i="11"/>
  <c r="I990" i="11"/>
  <c r="I991" i="11"/>
  <c r="I992" i="11"/>
  <c r="I993" i="11"/>
  <c r="I994" i="11"/>
  <c r="I995" i="11"/>
  <c r="V995" i="11" s="1"/>
  <c r="I996" i="11"/>
  <c r="I997" i="11"/>
  <c r="I998" i="11"/>
  <c r="I999" i="11"/>
  <c r="I1000" i="11"/>
  <c r="I1001" i="11"/>
  <c r="I1002" i="11"/>
  <c r="I1003" i="11"/>
  <c r="I1004" i="11"/>
  <c r="I1005" i="11"/>
  <c r="I1006" i="11"/>
  <c r="I1007" i="11"/>
  <c r="I1008" i="11"/>
  <c r="I1009" i="11"/>
  <c r="I1010" i="11"/>
  <c r="I1011" i="11"/>
  <c r="V1011" i="11" s="1"/>
  <c r="I1012" i="11"/>
  <c r="I1013" i="11"/>
  <c r="I1014" i="11"/>
  <c r="I1015" i="11"/>
  <c r="I1016" i="11"/>
  <c r="I1017" i="11"/>
  <c r="I1018" i="11"/>
  <c r="I1019" i="11"/>
  <c r="I1020" i="11"/>
  <c r="I1021" i="11"/>
  <c r="I1022" i="11"/>
  <c r="I1023" i="11"/>
  <c r="I1024" i="11"/>
  <c r="I1025" i="11"/>
  <c r="I1026" i="11"/>
  <c r="I1027" i="11"/>
  <c r="V1027" i="11" s="1"/>
  <c r="I1028" i="11"/>
  <c r="I1029" i="11"/>
  <c r="I1030" i="11"/>
  <c r="I1031" i="11"/>
  <c r="I1032" i="11"/>
  <c r="I1033" i="11"/>
  <c r="I1034" i="11"/>
  <c r="I1035" i="11"/>
  <c r="I1036" i="11"/>
  <c r="I1037" i="11"/>
  <c r="I1038" i="11"/>
  <c r="I1039" i="11"/>
  <c r="I1040" i="11"/>
  <c r="I1041" i="11"/>
  <c r="I1042" i="11"/>
  <c r="I1043" i="11"/>
  <c r="V1043" i="11" s="1"/>
  <c r="I1044" i="11"/>
  <c r="I1045" i="11"/>
  <c r="I1046" i="11"/>
  <c r="I1047" i="11"/>
  <c r="I1048" i="11"/>
  <c r="I1049" i="11"/>
  <c r="I1050" i="11"/>
  <c r="I1051" i="11"/>
  <c r="I1052" i="11"/>
  <c r="I1053" i="11"/>
  <c r="I1054" i="11"/>
  <c r="I1055" i="11"/>
  <c r="I1056" i="11"/>
  <c r="I1057" i="11"/>
  <c r="I1058" i="11"/>
  <c r="I1059" i="11"/>
  <c r="V1059" i="11" s="1"/>
  <c r="I1060" i="11"/>
  <c r="I1061" i="11"/>
  <c r="I1062" i="11"/>
  <c r="I1063" i="11"/>
  <c r="I1064" i="11"/>
  <c r="I1065" i="11"/>
  <c r="I1066" i="11"/>
  <c r="I1067" i="11"/>
  <c r="I1068" i="11"/>
  <c r="I1069" i="11"/>
  <c r="I1070" i="11"/>
  <c r="I1071" i="11"/>
  <c r="I1072" i="11"/>
  <c r="I1073" i="11"/>
  <c r="I1074" i="11"/>
  <c r="I1075" i="11"/>
  <c r="V1075" i="11" s="1"/>
  <c r="I1076" i="11"/>
  <c r="I1077" i="11"/>
  <c r="I1078" i="11"/>
  <c r="I1079" i="11"/>
  <c r="I1080" i="11"/>
  <c r="I1081" i="11"/>
  <c r="I1082" i="11"/>
  <c r="I1083" i="11"/>
  <c r="I1084" i="11"/>
  <c r="I1085" i="11"/>
  <c r="I1086" i="11"/>
  <c r="I1087" i="11"/>
  <c r="I1088" i="11"/>
  <c r="I1089" i="11"/>
  <c r="I1090" i="11"/>
  <c r="I1091" i="11"/>
  <c r="V1091" i="11" s="1"/>
  <c r="I1092" i="11"/>
  <c r="I1093" i="11"/>
  <c r="I1094" i="11"/>
  <c r="I1095" i="11"/>
  <c r="I1096" i="11"/>
  <c r="I1097" i="11"/>
  <c r="I1098" i="11"/>
  <c r="I1099" i="11"/>
  <c r="I1100" i="11"/>
  <c r="I1101" i="11"/>
  <c r="I1102" i="11"/>
  <c r="I1103" i="11"/>
  <c r="I1104" i="11"/>
  <c r="I1105" i="11"/>
  <c r="I1106" i="11"/>
  <c r="I1107" i="11"/>
  <c r="V1107" i="11" s="1"/>
  <c r="I1108" i="11"/>
  <c r="I1109" i="11"/>
  <c r="I1110" i="11"/>
  <c r="I1111" i="11"/>
  <c r="I1112" i="11"/>
  <c r="I1113" i="11"/>
  <c r="I1114" i="11"/>
  <c r="I1115" i="11"/>
  <c r="I1116" i="11"/>
  <c r="I1117" i="11"/>
  <c r="I1118" i="11"/>
  <c r="I1119" i="11"/>
  <c r="I1120" i="11"/>
  <c r="I1121" i="11"/>
  <c r="I1122" i="11"/>
  <c r="I1123" i="11"/>
  <c r="V1123" i="11" s="1"/>
  <c r="I1124" i="11"/>
  <c r="I1125" i="11"/>
  <c r="I1126" i="11"/>
  <c r="I1127" i="11"/>
  <c r="I1128" i="11"/>
  <c r="I1129" i="11"/>
  <c r="I1130" i="11"/>
  <c r="I1131" i="11"/>
  <c r="I1132" i="11"/>
  <c r="I1133" i="11"/>
  <c r="I1134" i="11"/>
  <c r="I1135" i="11"/>
  <c r="I1136" i="11"/>
  <c r="I1137" i="11"/>
  <c r="I1138" i="11"/>
  <c r="I1139" i="11"/>
  <c r="V1139" i="11" s="1"/>
  <c r="I1140" i="11"/>
  <c r="I1141" i="11"/>
  <c r="I1142" i="11"/>
  <c r="I1143" i="11"/>
  <c r="I1144" i="11"/>
  <c r="I1145" i="11"/>
  <c r="I1146" i="11"/>
  <c r="I1147" i="11"/>
  <c r="I1148" i="11"/>
  <c r="I1149" i="11"/>
  <c r="I1150" i="11"/>
  <c r="I1151" i="11"/>
  <c r="I1152" i="11"/>
  <c r="I1153" i="11"/>
  <c r="I1154" i="11"/>
  <c r="I1155" i="11"/>
  <c r="V1155" i="11" s="1"/>
  <c r="I1156" i="11"/>
  <c r="I1157" i="11"/>
  <c r="I1158" i="11"/>
  <c r="I1159" i="11"/>
  <c r="I1160" i="11"/>
  <c r="I1161" i="11"/>
  <c r="I1162" i="11"/>
  <c r="I1163" i="11"/>
  <c r="I1164" i="11"/>
  <c r="I1165" i="11"/>
  <c r="I1166" i="11"/>
  <c r="I1167" i="11"/>
  <c r="I1168" i="11"/>
  <c r="I1169" i="11"/>
  <c r="I1170" i="11"/>
  <c r="I1171" i="11"/>
  <c r="V1171" i="11" s="1"/>
  <c r="I1172" i="11"/>
  <c r="I1173" i="11"/>
  <c r="I1174" i="11"/>
  <c r="I1175" i="11"/>
  <c r="I1176" i="11"/>
  <c r="I1177" i="11"/>
  <c r="I1178" i="11"/>
  <c r="I1179" i="11"/>
  <c r="I1180" i="11"/>
  <c r="I1181" i="11"/>
  <c r="I1182" i="11"/>
  <c r="I1183" i="11"/>
  <c r="I1184" i="11"/>
  <c r="I1185" i="11"/>
  <c r="I1186" i="11"/>
  <c r="I1187" i="11"/>
  <c r="V1187" i="11" s="1"/>
  <c r="I1188" i="11"/>
  <c r="I1189" i="11"/>
  <c r="I1190" i="11"/>
  <c r="I1191" i="11"/>
  <c r="I1192" i="11"/>
  <c r="I1193" i="11"/>
  <c r="I1194" i="11"/>
  <c r="I1195" i="11"/>
  <c r="I1196" i="11"/>
  <c r="I1197" i="11"/>
  <c r="I1198" i="11"/>
  <c r="I1199" i="11"/>
  <c r="I1200" i="11"/>
  <c r="I1201" i="11"/>
  <c r="I1202" i="11"/>
  <c r="I1203" i="11"/>
  <c r="V1203" i="11" s="1"/>
  <c r="I1204" i="11"/>
  <c r="I1205" i="11"/>
  <c r="I1206" i="11"/>
  <c r="I1207" i="11"/>
  <c r="I1208" i="11"/>
  <c r="I1209" i="11"/>
  <c r="I1210" i="11"/>
  <c r="I1211" i="11"/>
  <c r="I1212" i="11"/>
  <c r="I1213" i="11"/>
  <c r="I1214" i="11"/>
  <c r="I1215" i="11"/>
  <c r="I1216" i="11"/>
  <c r="I1217" i="11"/>
  <c r="I1218" i="11"/>
  <c r="I1219" i="11"/>
  <c r="V1219" i="11" s="1"/>
  <c r="I1220" i="11"/>
  <c r="I1221" i="11"/>
  <c r="I1222" i="11"/>
  <c r="I1223" i="11"/>
  <c r="I1224" i="11"/>
  <c r="I1225" i="11"/>
  <c r="I1226" i="11"/>
  <c r="I1227" i="11"/>
  <c r="I1228" i="11"/>
  <c r="I1229" i="11"/>
  <c r="I1230" i="11"/>
  <c r="I1231" i="11"/>
  <c r="I1232" i="11"/>
  <c r="I1233" i="11"/>
  <c r="I1234" i="11"/>
  <c r="I1235" i="11"/>
  <c r="V1235" i="11" s="1"/>
  <c r="I1236" i="11"/>
  <c r="I1237" i="11"/>
  <c r="I1238" i="11"/>
  <c r="I1239" i="11"/>
  <c r="I1240" i="11"/>
  <c r="I1241" i="11"/>
  <c r="I1242" i="11"/>
  <c r="I1243" i="11"/>
  <c r="I1244" i="11"/>
  <c r="I1245" i="11"/>
  <c r="I1246" i="11"/>
  <c r="I1247" i="11"/>
  <c r="I1248" i="11"/>
  <c r="I1249" i="11"/>
  <c r="I1250" i="11"/>
  <c r="I1251" i="11"/>
  <c r="V1251" i="11" s="1"/>
  <c r="I1252" i="11"/>
  <c r="I1253" i="11"/>
  <c r="I1254" i="11"/>
  <c r="I1255" i="11"/>
  <c r="I1256" i="11"/>
  <c r="I1257" i="11"/>
  <c r="I1258" i="11"/>
  <c r="I1259" i="11"/>
  <c r="I1260" i="11"/>
  <c r="I1261" i="11"/>
  <c r="I1262" i="11"/>
  <c r="I1263" i="11"/>
  <c r="I1264" i="11"/>
  <c r="I1265" i="11"/>
  <c r="I1266" i="11"/>
  <c r="I1267" i="11"/>
  <c r="V1267" i="11" s="1"/>
  <c r="I1268" i="11"/>
  <c r="I1269" i="11"/>
  <c r="I1270" i="11"/>
  <c r="I1271" i="11"/>
  <c r="I1272" i="11"/>
  <c r="I1273" i="11"/>
  <c r="I1274" i="11"/>
  <c r="I1275" i="11"/>
  <c r="I1276" i="11"/>
  <c r="I1277" i="11"/>
  <c r="I1278" i="11"/>
  <c r="I1279" i="11"/>
  <c r="I1280" i="11"/>
  <c r="I1281" i="11"/>
  <c r="I1282" i="11"/>
  <c r="I1283" i="11"/>
  <c r="V1283" i="11" s="1"/>
  <c r="I1284" i="11"/>
  <c r="I1285" i="11"/>
  <c r="I1286" i="11"/>
  <c r="I1287" i="11"/>
  <c r="I1288" i="11"/>
  <c r="I1289" i="11"/>
  <c r="I1290" i="11"/>
  <c r="I1291" i="11"/>
  <c r="I1292" i="11"/>
  <c r="I1293" i="11"/>
  <c r="I1294" i="11"/>
  <c r="I1295" i="11"/>
  <c r="I1296" i="11"/>
  <c r="I1297" i="11"/>
  <c r="I1298" i="11"/>
  <c r="I1299" i="11"/>
  <c r="V1299" i="11" s="1"/>
  <c r="I1300" i="11"/>
  <c r="I1301" i="11"/>
  <c r="I1302" i="11"/>
  <c r="I1303" i="11"/>
  <c r="I1304" i="11"/>
  <c r="I1305" i="11"/>
  <c r="I1306" i="11"/>
  <c r="I1307" i="11"/>
  <c r="I1308" i="11"/>
  <c r="I1309" i="11"/>
  <c r="I1310" i="11"/>
  <c r="I1311" i="11"/>
  <c r="I1312" i="11"/>
  <c r="I1313" i="11"/>
  <c r="I1314" i="11"/>
  <c r="I1315" i="11"/>
  <c r="V1315" i="11" s="1"/>
  <c r="I1316" i="11"/>
  <c r="I1317" i="11"/>
  <c r="I1318" i="11"/>
  <c r="I1319" i="11"/>
  <c r="I1320" i="11"/>
  <c r="I1321" i="11"/>
  <c r="I1322" i="11"/>
  <c r="I1323" i="11"/>
  <c r="I1324" i="11"/>
  <c r="I1325" i="11"/>
  <c r="I1326" i="11"/>
  <c r="I1327" i="11"/>
  <c r="I1328" i="11"/>
  <c r="I1329" i="11"/>
  <c r="I1330" i="11"/>
  <c r="I1331" i="11"/>
  <c r="V1331" i="11" s="1"/>
  <c r="I1332" i="11"/>
  <c r="I1333" i="11"/>
  <c r="I1334" i="11"/>
  <c r="I1335" i="11"/>
  <c r="I1336" i="11"/>
  <c r="I1337" i="11"/>
  <c r="I1338" i="11"/>
  <c r="I1339" i="11"/>
  <c r="I1340" i="11"/>
  <c r="I1341" i="11"/>
  <c r="I1342" i="11"/>
  <c r="I1343" i="11"/>
  <c r="I1344" i="11"/>
  <c r="I1345" i="11"/>
  <c r="I1346" i="11"/>
  <c r="I1347" i="11"/>
  <c r="V1347" i="11" s="1"/>
  <c r="I1348" i="11"/>
  <c r="I1349" i="11"/>
  <c r="I1350" i="11"/>
  <c r="I1351" i="11"/>
  <c r="I1352" i="11"/>
  <c r="I1353" i="11"/>
  <c r="I1354" i="11"/>
  <c r="I1355" i="11"/>
  <c r="I1356" i="11"/>
  <c r="I1357" i="11"/>
  <c r="I1358" i="11"/>
  <c r="I1359" i="11"/>
  <c r="I1360" i="11"/>
  <c r="I1361" i="11"/>
  <c r="I1362" i="11"/>
  <c r="I1363" i="11"/>
  <c r="V1363" i="11" s="1"/>
  <c r="I1364" i="11"/>
  <c r="V1364" i="11" s="1"/>
  <c r="I1365" i="11"/>
  <c r="V1365" i="11" s="1"/>
  <c r="I1366" i="11"/>
  <c r="V1366" i="11" s="1"/>
  <c r="I1367" i="11"/>
  <c r="V1367" i="11" s="1"/>
  <c r="I1368" i="11"/>
  <c r="V1368" i="11" s="1"/>
  <c r="I1369" i="11"/>
  <c r="V1369" i="11" s="1"/>
  <c r="I1370" i="11"/>
  <c r="V1370" i="11" s="1"/>
  <c r="I1371" i="11"/>
  <c r="V1371" i="11" s="1"/>
  <c r="I1372" i="11"/>
  <c r="V1372" i="11" s="1"/>
  <c r="I1373" i="11"/>
  <c r="V1373" i="11" s="1"/>
  <c r="I1374" i="11"/>
  <c r="V1374" i="11" s="1"/>
  <c r="I1375" i="11"/>
  <c r="V1375" i="11" s="1"/>
  <c r="I1376" i="11"/>
  <c r="V1376" i="11" s="1"/>
  <c r="I1377" i="11"/>
  <c r="I1378" i="11"/>
  <c r="I1379" i="11"/>
  <c r="V1379" i="11" s="1"/>
  <c r="I1380" i="11"/>
  <c r="I1381" i="11"/>
  <c r="I1382" i="11"/>
  <c r="I1383" i="11"/>
  <c r="I1384" i="11"/>
  <c r="I1385" i="11"/>
  <c r="I1386" i="11"/>
  <c r="I1387" i="11"/>
  <c r="I1388" i="11"/>
  <c r="I1389" i="11"/>
  <c r="I1390" i="11"/>
  <c r="I1391" i="11"/>
  <c r="I1392" i="11"/>
  <c r="I1393" i="11"/>
  <c r="I1394" i="11"/>
  <c r="I1395" i="11"/>
  <c r="V1395" i="11" s="1"/>
  <c r="I1396" i="11"/>
  <c r="I1397" i="11"/>
  <c r="I1398" i="11"/>
  <c r="I1399" i="11"/>
  <c r="I1400" i="11"/>
  <c r="I1401" i="11"/>
  <c r="I1402" i="11"/>
  <c r="I1403" i="11"/>
  <c r="I1404" i="11"/>
  <c r="I1405" i="11"/>
  <c r="I1406" i="11"/>
  <c r="I1407" i="11"/>
  <c r="I1408" i="11"/>
  <c r="I1409" i="11"/>
  <c r="I1410" i="11"/>
  <c r="I1411" i="11"/>
  <c r="V1411" i="11" s="1"/>
  <c r="I1412" i="11"/>
  <c r="V1412" i="11" s="1"/>
  <c r="I1413" i="11"/>
  <c r="V1413" i="11" s="1"/>
  <c r="I1414" i="11"/>
  <c r="V1414" i="11" s="1"/>
  <c r="I1415" i="11"/>
  <c r="V1415" i="11" s="1"/>
  <c r="I1416" i="11"/>
  <c r="V1416" i="11" s="1"/>
  <c r="I1417" i="11"/>
  <c r="V1417" i="11" s="1"/>
  <c r="I1418" i="11"/>
  <c r="V1418" i="11" s="1"/>
  <c r="I1419" i="11"/>
  <c r="V1419" i="11" s="1"/>
  <c r="I1420" i="11"/>
  <c r="V1420" i="11" s="1"/>
  <c r="I1421" i="11"/>
  <c r="V1421" i="11" s="1"/>
  <c r="I1422" i="11"/>
  <c r="V1422" i="11" s="1"/>
  <c r="I1423" i="11"/>
  <c r="V1423" i="11" s="1"/>
  <c r="I1424" i="11"/>
  <c r="V1424" i="11" s="1"/>
  <c r="I1425" i="11"/>
  <c r="I1426" i="11"/>
  <c r="I1427" i="11"/>
  <c r="V1427" i="11" s="1"/>
  <c r="I1428" i="11"/>
  <c r="I1429" i="11"/>
  <c r="I1430" i="11"/>
  <c r="I1431" i="11"/>
  <c r="I1432" i="11"/>
  <c r="I1433" i="11"/>
  <c r="I1434" i="11"/>
  <c r="I1435" i="11"/>
  <c r="I1436" i="11"/>
  <c r="I1437" i="11"/>
  <c r="I1438" i="11"/>
  <c r="I1439" i="11"/>
  <c r="I1440" i="11"/>
  <c r="I1441" i="11"/>
  <c r="I1442" i="11"/>
  <c r="I1443" i="11"/>
  <c r="V1443" i="11" s="1"/>
  <c r="I1444" i="11"/>
  <c r="I1445" i="11"/>
  <c r="I1446" i="11"/>
  <c r="I1447" i="11"/>
  <c r="I1448" i="11"/>
  <c r="I1449" i="11"/>
  <c r="I1450" i="11"/>
  <c r="I1451" i="11"/>
  <c r="I1452" i="11"/>
  <c r="I1453" i="11"/>
  <c r="I1454" i="11"/>
  <c r="I1455" i="11"/>
  <c r="I1456" i="11"/>
  <c r="I1457" i="11"/>
  <c r="I1458" i="11"/>
  <c r="I1459" i="11"/>
  <c r="V1459" i="11" s="1"/>
  <c r="I1460" i="11"/>
  <c r="I1461" i="11"/>
  <c r="I1462" i="11"/>
  <c r="I1463" i="11"/>
  <c r="I1464" i="11"/>
  <c r="I1465" i="11"/>
  <c r="I1466" i="11"/>
  <c r="V1466" i="11" s="1"/>
  <c r="I1467" i="11"/>
  <c r="V1467" i="11" s="1"/>
  <c r="I1468" i="11"/>
  <c r="V1468" i="11" s="1"/>
  <c r="I1469" i="11"/>
  <c r="V1469" i="11" s="1"/>
  <c r="I1470" i="11"/>
  <c r="V1470" i="11" s="1"/>
  <c r="I1471" i="11"/>
  <c r="V1471" i="11" s="1"/>
  <c r="I1472" i="11"/>
  <c r="V1472" i="11" s="1"/>
  <c r="I1473" i="11"/>
  <c r="V1473" i="11" s="1"/>
  <c r="I1474" i="11"/>
  <c r="V1474" i="11" s="1"/>
  <c r="I1475" i="11"/>
  <c r="V1475" i="11" s="1"/>
  <c r="I1476" i="11"/>
  <c r="I1477" i="11"/>
  <c r="I1478" i="11"/>
  <c r="I1479" i="11"/>
  <c r="I1480" i="11"/>
  <c r="I1481" i="11"/>
  <c r="I1482" i="11"/>
  <c r="I1483" i="11"/>
  <c r="I1484" i="11"/>
  <c r="I1485" i="11"/>
  <c r="V1485" i="11" s="1"/>
  <c r="I1486" i="11"/>
  <c r="V1486" i="11" s="1"/>
  <c r="I1487" i="11"/>
  <c r="V1487" i="11" s="1"/>
  <c r="I1488" i="11"/>
  <c r="V1488" i="11" s="1"/>
  <c r="I1489" i="11"/>
  <c r="V1489" i="11" s="1"/>
  <c r="I1490" i="11"/>
  <c r="V1490" i="11" s="1"/>
  <c r="I1491" i="11"/>
  <c r="V1491" i="11" s="1"/>
  <c r="I1492" i="11"/>
  <c r="V1492" i="11" s="1"/>
  <c r="I1493" i="11"/>
  <c r="V1493" i="11" s="1"/>
  <c r="I1494" i="11"/>
  <c r="V1494" i="11" s="1"/>
  <c r="I1495" i="11"/>
  <c r="V1495" i="11" s="1"/>
  <c r="I1496" i="11"/>
  <c r="V1496" i="11" s="1"/>
  <c r="I1497" i="11"/>
  <c r="V1497" i="11" s="1"/>
  <c r="I1498" i="11"/>
  <c r="V1498" i="11" s="1"/>
  <c r="I1499" i="11"/>
  <c r="V1499" i="11" s="1"/>
  <c r="I1500" i="11"/>
  <c r="V1500" i="11" s="1"/>
  <c r="I1501" i="11"/>
  <c r="I1502" i="11"/>
  <c r="I1503" i="11"/>
  <c r="I1504" i="11"/>
  <c r="I1505" i="11"/>
  <c r="I1506" i="11"/>
  <c r="I1507" i="11"/>
  <c r="V1507" i="11" s="1"/>
  <c r="I1508" i="11"/>
  <c r="I1509" i="11"/>
  <c r="I1510" i="11"/>
  <c r="I1511" i="11"/>
  <c r="I1512" i="11"/>
  <c r="I1513" i="11"/>
  <c r="I1514" i="11"/>
  <c r="I1515" i="11"/>
  <c r="I1516" i="11"/>
  <c r="I1517" i="11"/>
  <c r="I1518" i="11"/>
  <c r="I1519" i="11"/>
  <c r="I1520" i="11"/>
  <c r="I1521" i="11"/>
  <c r="I1522" i="11"/>
  <c r="I1523" i="11"/>
  <c r="V1523" i="11" s="1"/>
  <c r="I1524" i="11"/>
  <c r="I1525" i="11"/>
  <c r="I1526" i="11"/>
  <c r="I1527" i="11"/>
  <c r="I1528" i="11"/>
  <c r="I1529" i="11"/>
  <c r="I1530" i="11"/>
  <c r="I1531" i="11"/>
  <c r="I1532" i="11"/>
  <c r="I1533" i="11"/>
  <c r="I1534" i="11"/>
  <c r="I1535" i="11"/>
  <c r="I1536" i="11"/>
  <c r="I1537" i="11"/>
  <c r="I1538" i="11"/>
  <c r="I1539" i="11"/>
  <c r="V1539" i="11" s="1"/>
  <c r="I1540" i="11"/>
  <c r="I1541" i="11"/>
  <c r="I1542" i="11"/>
  <c r="I1543" i="11"/>
  <c r="I1544" i="11"/>
  <c r="I1545" i="11"/>
  <c r="I1546" i="11"/>
  <c r="I1547" i="11"/>
  <c r="I1548" i="11"/>
  <c r="I1549" i="11"/>
  <c r="I1550" i="11"/>
  <c r="I1551" i="11"/>
  <c r="I1552" i="11"/>
  <c r="I1553" i="11"/>
  <c r="I1554" i="11"/>
  <c r="I1555" i="11"/>
  <c r="V1555" i="11" s="1"/>
  <c r="I1556" i="11"/>
  <c r="I1557" i="11"/>
  <c r="I1558" i="11"/>
  <c r="I1559" i="11"/>
  <c r="I1560" i="11"/>
  <c r="I1561" i="11"/>
  <c r="I1562" i="11"/>
  <c r="I1563" i="11"/>
  <c r="I1564" i="11"/>
  <c r="I1565" i="11"/>
  <c r="I1566" i="11"/>
  <c r="I1567" i="11"/>
  <c r="I1568" i="11"/>
  <c r="I1569" i="11"/>
  <c r="I1570" i="11"/>
  <c r="I1571" i="11"/>
  <c r="V1571" i="11" s="1"/>
  <c r="I1572" i="11"/>
  <c r="I1573" i="11"/>
  <c r="I1574" i="11"/>
  <c r="I1575" i="11"/>
  <c r="I1576" i="11"/>
  <c r="I1577" i="11"/>
  <c r="I1578" i="11"/>
  <c r="I1579" i="11"/>
  <c r="I1580" i="11"/>
  <c r="I1581" i="11"/>
  <c r="I1582" i="11"/>
  <c r="I1583" i="11"/>
  <c r="I1584" i="11"/>
  <c r="I1585" i="11"/>
  <c r="I1586" i="11"/>
  <c r="I1587" i="11"/>
  <c r="V1587" i="11" s="1"/>
  <c r="I1588" i="11"/>
  <c r="I1589" i="11"/>
  <c r="I1590" i="11"/>
  <c r="I1591" i="11"/>
  <c r="I1592" i="11"/>
  <c r="I1593" i="11"/>
  <c r="I1594" i="11"/>
  <c r="I1595" i="11"/>
  <c r="I1596" i="11"/>
  <c r="I1597" i="11"/>
  <c r="I1598" i="11"/>
  <c r="I1599" i="11"/>
  <c r="I1600" i="11"/>
  <c r="I1601" i="11"/>
  <c r="I1602" i="11"/>
  <c r="I1603" i="11"/>
  <c r="V1603" i="11" s="1"/>
  <c r="I1604" i="11"/>
  <c r="I1605" i="11"/>
  <c r="I1606" i="11"/>
  <c r="I1607" i="11"/>
  <c r="I1608" i="11"/>
  <c r="I1609" i="11"/>
  <c r="I1610" i="11"/>
  <c r="I1611" i="11"/>
  <c r="I1612" i="11"/>
  <c r="I1613" i="11"/>
  <c r="I1614" i="11"/>
  <c r="I1615" i="11"/>
  <c r="I1616" i="11"/>
  <c r="I1617" i="11"/>
  <c r="I1618" i="11"/>
  <c r="I1619" i="11"/>
  <c r="V1619" i="11" s="1"/>
  <c r="I1620" i="11"/>
  <c r="I1621" i="11"/>
  <c r="I1622" i="11"/>
  <c r="I1623" i="11"/>
  <c r="I1624" i="11"/>
  <c r="I1625" i="11"/>
  <c r="I1626" i="11"/>
  <c r="I1627" i="11"/>
  <c r="I1628" i="11"/>
  <c r="I1629" i="11"/>
  <c r="I1630" i="11"/>
  <c r="I1631" i="11"/>
  <c r="I1632" i="11"/>
  <c r="I1633" i="11"/>
  <c r="I1634" i="11"/>
  <c r="I1635" i="11"/>
  <c r="V1635" i="11" s="1"/>
  <c r="I1636" i="11"/>
  <c r="I1637" i="11"/>
  <c r="I1638" i="11"/>
  <c r="I1639" i="11"/>
  <c r="I1640" i="11"/>
  <c r="I1641" i="11"/>
  <c r="I1642" i="11"/>
  <c r="I1643" i="11"/>
  <c r="I1644" i="11"/>
  <c r="I1645" i="11"/>
  <c r="I1646" i="11"/>
  <c r="I1647" i="11"/>
  <c r="I1648" i="11"/>
  <c r="I1649" i="11"/>
  <c r="I1650" i="11"/>
  <c r="I1651" i="11"/>
  <c r="V1651" i="11" s="1"/>
  <c r="I1652" i="11"/>
  <c r="I1653" i="11"/>
  <c r="I1654" i="11"/>
  <c r="I1655" i="11"/>
  <c r="I1656" i="11"/>
  <c r="I1657" i="11"/>
  <c r="I1658" i="11"/>
  <c r="I1659" i="11"/>
  <c r="I1660" i="11"/>
  <c r="I1661" i="11"/>
  <c r="I1662" i="11"/>
  <c r="I1663" i="11"/>
  <c r="I1664" i="11"/>
  <c r="I1665" i="11"/>
  <c r="I1666" i="11"/>
  <c r="I1667" i="11"/>
  <c r="V1667" i="11" s="1"/>
  <c r="I1668" i="11"/>
  <c r="I1669" i="11"/>
  <c r="I1670" i="11"/>
  <c r="I1671" i="11"/>
  <c r="I1672" i="11"/>
  <c r="I1673" i="11"/>
  <c r="I1674" i="11"/>
  <c r="I1675" i="11"/>
  <c r="I1676" i="11"/>
  <c r="I1677" i="11"/>
  <c r="I1678" i="11"/>
  <c r="I1679" i="11"/>
  <c r="I1680" i="11"/>
  <c r="I1681" i="11"/>
  <c r="I1682" i="11"/>
  <c r="I1683" i="11"/>
  <c r="V1683" i="11" s="1"/>
  <c r="I1684" i="11"/>
  <c r="I1685" i="11"/>
  <c r="I1686" i="11"/>
  <c r="I1687" i="11"/>
  <c r="I1688" i="11"/>
  <c r="I1689" i="11"/>
  <c r="I1690" i="11"/>
  <c r="I1691" i="11"/>
  <c r="I1692" i="11"/>
  <c r="I1693" i="11"/>
  <c r="I1694" i="11"/>
  <c r="I1695" i="11"/>
  <c r="I1696" i="11"/>
  <c r="I1697" i="11"/>
  <c r="I1698" i="11"/>
  <c r="I1699" i="11"/>
  <c r="V1699" i="11" s="1"/>
  <c r="I1700" i="11"/>
  <c r="I1701" i="11"/>
  <c r="I1702" i="11"/>
  <c r="I1703" i="11"/>
  <c r="I1704" i="11"/>
  <c r="I1705" i="11"/>
  <c r="I1706" i="11"/>
  <c r="I1707" i="11"/>
  <c r="I1708" i="11"/>
  <c r="I1709" i="11"/>
  <c r="I1710" i="11"/>
  <c r="I1711" i="11"/>
  <c r="I1712" i="11"/>
  <c r="I1713" i="11"/>
  <c r="I1714" i="11"/>
  <c r="I1715" i="11"/>
  <c r="V1715" i="11" s="1"/>
  <c r="I1716" i="11"/>
  <c r="I1717" i="11"/>
  <c r="I1718" i="11"/>
  <c r="I1719" i="11"/>
  <c r="I1720" i="11"/>
  <c r="I1721" i="11"/>
  <c r="I1722" i="11"/>
  <c r="I1723" i="11"/>
  <c r="I1724" i="11"/>
  <c r="I1725" i="11"/>
  <c r="I1726" i="11"/>
  <c r="I1727" i="11"/>
  <c r="I1728" i="11"/>
  <c r="I1729" i="11"/>
  <c r="I1730" i="11"/>
  <c r="I1731" i="11"/>
  <c r="V1731" i="11" s="1"/>
  <c r="I1732" i="11"/>
  <c r="I1733" i="11"/>
  <c r="I1734" i="11"/>
  <c r="I1735" i="11"/>
  <c r="I1736" i="11"/>
  <c r="I1737" i="11"/>
  <c r="I1738" i="11"/>
  <c r="I1739" i="11"/>
  <c r="I1740" i="11"/>
  <c r="I1741" i="11"/>
  <c r="I1742" i="11"/>
  <c r="I1743" i="11"/>
  <c r="I1744" i="11"/>
  <c r="I1745" i="11"/>
  <c r="I1746" i="11"/>
  <c r="I1747" i="11"/>
  <c r="V1747" i="11" s="1"/>
  <c r="I1748" i="11"/>
  <c r="I1749" i="11"/>
  <c r="I1750" i="11"/>
  <c r="I1751" i="11"/>
  <c r="I1752" i="11"/>
  <c r="I1753" i="11"/>
  <c r="I1754" i="11"/>
  <c r="I1755" i="11"/>
  <c r="I1756" i="11"/>
  <c r="I1757" i="11"/>
  <c r="I1758" i="11"/>
  <c r="I1759" i="11"/>
  <c r="I1760" i="11"/>
  <c r="I1761" i="11"/>
  <c r="I1762" i="11"/>
  <c r="I1763" i="11"/>
  <c r="V1763" i="11" s="1"/>
  <c r="I1764" i="11"/>
  <c r="I1765" i="11"/>
  <c r="I1766" i="11"/>
  <c r="I1767" i="11"/>
  <c r="I1768" i="11"/>
  <c r="I1769" i="11"/>
  <c r="I1770" i="11"/>
  <c r="I1771" i="11"/>
  <c r="I1772" i="11"/>
  <c r="I1773" i="11"/>
  <c r="I1774" i="11"/>
  <c r="I1775" i="11"/>
  <c r="I1776" i="11"/>
  <c r="I1777" i="11"/>
  <c r="I1778" i="11"/>
  <c r="I1779" i="11"/>
  <c r="V1779" i="11" s="1"/>
  <c r="I1780" i="11"/>
  <c r="I1781" i="11"/>
  <c r="I1782" i="11"/>
  <c r="I1783" i="11"/>
  <c r="I1784" i="11"/>
  <c r="I1785" i="11"/>
  <c r="I1786" i="11"/>
  <c r="I1787" i="11"/>
  <c r="I1788" i="11"/>
  <c r="I1789" i="11"/>
  <c r="I1790" i="11"/>
  <c r="I1791" i="11"/>
  <c r="I1792" i="11"/>
  <c r="I1793" i="11"/>
  <c r="I1794" i="11"/>
  <c r="I1795" i="11"/>
  <c r="V1795" i="11" s="1"/>
  <c r="I1796" i="11"/>
  <c r="I1797" i="11"/>
  <c r="I1798" i="11"/>
  <c r="I1799" i="11"/>
  <c r="I1800" i="11"/>
  <c r="I1801" i="11"/>
  <c r="I1802" i="11"/>
  <c r="I1803" i="11"/>
  <c r="I1804" i="11"/>
  <c r="I1805" i="11"/>
  <c r="I1806" i="11"/>
  <c r="I1807" i="11"/>
  <c r="I1808" i="11"/>
  <c r="I1809" i="11"/>
  <c r="I1810" i="11"/>
  <c r="I1811" i="11"/>
  <c r="V1811" i="11" s="1"/>
  <c r="I1812" i="11"/>
  <c r="I1813" i="11"/>
  <c r="I1814" i="11"/>
  <c r="I1815" i="11"/>
  <c r="I1816" i="11"/>
  <c r="I1817" i="11"/>
  <c r="I1818" i="11"/>
  <c r="I1819" i="11"/>
  <c r="I1820" i="11"/>
  <c r="I1821" i="11"/>
  <c r="I1822" i="11"/>
  <c r="I1823" i="11"/>
  <c r="I1824" i="11"/>
  <c r="I1825" i="11"/>
  <c r="I1826" i="11"/>
  <c r="I1827" i="11"/>
  <c r="V1827" i="11" s="1"/>
  <c r="I1828" i="11"/>
  <c r="I1829" i="11"/>
  <c r="I1830" i="11"/>
  <c r="I1831" i="11"/>
  <c r="I1832" i="11"/>
  <c r="I1833" i="11"/>
  <c r="I1834" i="11"/>
  <c r="I1835" i="11"/>
  <c r="I1836" i="11"/>
  <c r="I1837" i="11"/>
  <c r="I1838" i="11"/>
  <c r="I1839" i="11"/>
  <c r="I1840" i="11"/>
  <c r="I1841" i="11"/>
  <c r="I1842" i="11"/>
  <c r="I1843" i="11"/>
  <c r="V1843" i="11" s="1"/>
  <c r="I1844" i="11"/>
  <c r="I1845" i="11"/>
  <c r="I1846" i="11"/>
  <c r="I1847" i="11"/>
  <c r="I1848" i="11"/>
  <c r="I1849" i="11"/>
  <c r="I1850" i="11"/>
  <c r="I1851" i="11"/>
  <c r="I1852" i="11"/>
  <c r="I1853" i="11"/>
  <c r="I1854" i="11"/>
  <c r="I1855" i="11"/>
  <c r="I1856" i="11"/>
  <c r="I1857" i="11"/>
  <c r="I1858" i="11"/>
  <c r="I1859" i="11"/>
  <c r="V1859" i="11" s="1"/>
  <c r="I1860" i="11"/>
  <c r="I1861" i="11"/>
  <c r="I1862" i="11"/>
  <c r="I1863" i="11"/>
  <c r="I1864" i="11"/>
  <c r="I1865" i="11"/>
  <c r="I1866" i="11"/>
  <c r="I1867" i="11"/>
  <c r="I1868" i="11"/>
  <c r="I1869" i="11"/>
  <c r="I1870" i="11"/>
  <c r="I1871" i="11"/>
  <c r="I1872" i="11"/>
  <c r="I1873" i="11"/>
  <c r="I1874" i="11"/>
  <c r="I1875" i="11"/>
  <c r="V1875" i="11" s="1"/>
  <c r="I1876" i="11"/>
  <c r="I1877" i="11"/>
  <c r="I1878" i="11"/>
  <c r="I1879" i="11"/>
  <c r="I1880" i="11"/>
  <c r="I1881" i="11"/>
  <c r="I1882" i="11"/>
  <c r="I1883" i="11"/>
  <c r="I1884" i="11"/>
  <c r="I1885" i="11"/>
  <c r="I1886" i="11"/>
  <c r="I1887" i="11"/>
  <c r="I1888" i="11"/>
  <c r="I1889" i="11"/>
  <c r="I1890" i="11"/>
  <c r="I1891" i="11"/>
  <c r="V1891" i="11" s="1"/>
  <c r="I1892" i="11"/>
  <c r="I1893" i="11"/>
  <c r="I1894" i="11"/>
  <c r="I1895" i="11"/>
  <c r="I1896" i="11"/>
  <c r="I1897" i="11"/>
  <c r="I1898" i="11"/>
  <c r="I1899" i="11"/>
  <c r="I1900" i="11"/>
  <c r="I1901" i="11"/>
  <c r="I1902" i="11"/>
  <c r="I1903" i="11"/>
  <c r="I1904" i="11"/>
  <c r="I1905" i="11"/>
  <c r="I1906" i="11"/>
  <c r="I1907" i="11"/>
  <c r="V1907" i="11" s="1"/>
  <c r="I1908" i="11"/>
  <c r="I1909" i="11"/>
  <c r="I1910" i="11"/>
  <c r="I1911" i="11"/>
  <c r="I1912" i="11"/>
  <c r="I1913" i="11"/>
  <c r="I1914" i="11"/>
  <c r="I1915" i="11"/>
  <c r="I1916" i="11"/>
  <c r="I1917" i="11"/>
  <c r="I1918" i="11"/>
  <c r="I1919" i="11"/>
  <c r="I1920" i="11"/>
  <c r="I1921" i="11"/>
  <c r="I1922" i="11"/>
  <c r="I1923" i="11"/>
  <c r="V1923" i="11" s="1"/>
  <c r="I1924" i="11"/>
  <c r="I1925" i="11"/>
  <c r="I1926" i="11"/>
  <c r="I1927" i="11"/>
  <c r="I1928" i="11"/>
  <c r="I1929" i="11"/>
  <c r="I1930" i="11"/>
  <c r="I1931" i="11"/>
  <c r="I1932" i="11"/>
  <c r="I1933" i="11"/>
  <c r="I1934" i="11"/>
  <c r="I1935" i="11"/>
  <c r="I1936" i="11"/>
  <c r="I1937" i="11"/>
  <c r="I1938" i="11"/>
  <c r="I1939" i="11"/>
  <c r="V1939" i="11" s="1"/>
  <c r="I1940" i="11"/>
  <c r="I1941" i="11"/>
  <c r="I1942" i="11"/>
  <c r="I1943" i="11"/>
  <c r="I1944" i="11"/>
  <c r="I1945" i="11"/>
  <c r="I1946" i="11"/>
  <c r="I1947" i="11"/>
  <c r="I1948" i="11"/>
  <c r="I1949" i="11"/>
  <c r="I1950" i="11"/>
  <c r="I1951" i="11"/>
  <c r="I1952" i="11"/>
  <c r="I1953" i="11"/>
  <c r="I1954" i="11"/>
  <c r="I1955" i="11"/>
  <c r="V1955" i="11" s="1"/>
  <c r="I1956" i="11"/>
  <c r="I1957" i="11"/>
  <c r="I1958" i="11"/>
  <c r="I1959" i="11"/>
  <c r="I1960" i="11"/>
  <c r="I1961" i="11"/>
  <c r="I1962" i="11"/>
  <c r="I1963" i="11"/>
  <c r="I1964" i="11"/>
  <c r="I1965" i="11"/>
  <c r="I1966" i="11"/>
  <c r="I1967" i="11"/>
  <c r="I1968" i="11"/>
  <c r="I1969" i="11"/>
  <c r="I1970" i="11"/>
  <c r="I1971" i="11"/>
  <c r="V1971" i="11" s="1"/>
  <c r="I1972" i="11"/>
  <c r="I1973" i="11"/>
  <c r="I1974" i="11"/>
  <c r="I1975" i="11"/>
  <c r="I1976" i="11"/>
  <c r="I1977" i="11"/>
  <c r="I1978" i="11"/>
  <c r="I1979" i="11"/>
  <c r="I1980" i="11"/>
  <c r="I1981" i="11"/>
  <c r="I1982" i="11"/>
  <c r="I1983" i="11"/>
  <c r="I1984" i="11"/>
  <c r="I1985" i="11"/>
  <c r="I1986" i="11"/>
  <c r="I1987" i="11"/>
  <c r="V1987" i="11" s="1"/>
  <c r="I1988" i="11"/>
  <c r="I1989" i="11"/>
  <c r="I1990" i="11"/>
  <c r="I1991" i="11"/>
  <c r="I1992" i="11"/>
  <c r="I1993" i="11"/>
  <c r="I1994" i="11"/>
  <c r="I1995" i="11"/>
  <c r="I1996" i="11"/>
  <c r="I1997" i="11"/>
  <c r="I1998" i="11"/>
  <c r="I1999" i="11"/>
  <c r="I2000" i="11"/>
  <c r="I2001" i="11"/>
  <c r="I2002" i="11"/>
  <c r="I2003" i="11"/>
  <c r="V2003" i="11" s="1"/>
  <c r="I2004" i="11"/>
  <c r="I2005" i="11"/>
  <c r="I2006" i="11"/>
  <c r="I2007" i="11"/>
  <c r="I2008" i="11"/>
  <c r="I2009" i="11"/>
  <c r="I2010" i="11"/>
  <c r="I2011" i="11"/>
  <c r="I2012" i="11"/>
  <c r="I2013" i="11"/>
  <c r="I2014" i="11"/>
  <c r="I2015" i="11"/>
  <c r="I2016" i="11"/>
  <c r="I2017" i="11"/>
  <c r="I2018" i="11"/>
  <c r="I2019" i="11"/>
  <c r="V2019" i="11" s="1"/>
  <c r="I2020" i="11"/>
  <c r="I2021" i="11"/>
  <c r="I2022" i="11"/>
  <c r="I2023" i="11"/>
  <c r="I2024" i="11"/>
  <c r="I2025" i="11"/>
  <c r="I2026" i="11"/>
  <c r="I2027" i="11"/>
  <c r="I2028" i="11"/>
  <c r="I2029" i="11"/>
  <c r="I2030" i="11"/>
  <c r="I2031" i="11"/>
  <c r="I2032" i="11"/>
  <c r="I2033" i="11"/>
  <c r="I2034" i="11"/>
  <c r="I2035" i="11"/>
  <c r="V2035" i="11" s="1"/>
  <c r="I2036" i="11"/>
  <c r="I2037" i="11"/>
  <c r="I2038" i="11"/>
  <c r="I2039" i="11"/>
  <c r="I2040" i="11"/>
  <c r="I2041" i="11"/>
  <c r="I2042" i="11"/>
  <c r="I2043" i="11"/>
  <c r="I2044" i="11"/>
  <c r="I2045" i="11"/>
  <c r="I2046" i="11"/>
  <c r="I2047" i="11"/>
  <c r="I2048" i="11"/>
  <c r="I2049" i="11"/>
  <c r="I2050" i="11"/>
  <c r="I2051" i="11"/>
  <c r="V2051" i="11" s="1"/>
  <c r="I2052" i="11"/>
  <c r="I2053" i="11"/>
  <c r="I2054" i="11"/>
  <c r="I2055" i="11"/>
  <c r="I2056" i="11"/>
  <c r="I2057" i="11"/>
  <c r="I2058" i="11"/>
  <c r="I2059" i="11"/>
  <c r="I2060" i="11"/>
  <c r="I2061" i="11"/>
  <c r="I2062" i="11"/>
  <c r="I2063" i="11"/>
  <c r="I2064" i="11"/>
  <c r="I2065" i="11"/>
  <c r="I2066" i="11"/>
  <c r="I2067" i="11"/>
  <c r="V2067" i="11" s="1"/>
  <c r="I2068" i="11"/>
  <c r="I2069" i="11"/>
  <c r="I2070" i="11"/>
  <c r="I2071" i="11"/>
  <c r="I2072" i="11"/>
  <c r="I2073" i="11"/>
  <c r="I2074" i="11"/>
  <c r="I2075" i="11"/>
  <c r="I2076" i="11"/>
  <c r="I2077" i="11"/>
  <c r="I2078" i="11"/>
  <c r="I2079" i="11"/>
  <c r="I2080" i="11"/>
  <c r="I2081" i="11"/>
  <c r="I2082" i="11"/>
  <c r="I2083" i="11"/>
  <c r="V2083" i="11" s="1"/>
  <c r="I2084" i="11"/>
  <c r="I2085" i="11"/>
  <c r="I2086" i="11"/>
  <c r="I2087" i="11"/>
  <c r="I2088" i="11"/>
  <c r="I2089" i="11"/>
  <c r="I2090" i="11"/>
  <c r="I2091" i="11"/>
  <c r="I2092" i="11"/>
  <c r="I2093" i="11"/>
  <c r="I2094" i="11"/>
  <c r="I2095" i="11"/>
  <c r="I2096" i="11"/>
  <c r="I2097" i="11"/>
  <c r="I2098" i="11"/>
  <c r="I2099" i="11"/>
  <c r="V2099" i="11" s="1"/>
  <c r="I2100" i="11"/>
  <c r="I2101" i="11"/>
  <c r="I2102" i="11"/>
  <c r="I2103" i="11"/>
  <c r="I2104" i="11"/>
  <c r="I2105" i="11"/>
  <c r="I2106" i="11"/>
  <c r="I2107" i="11"/>
  <c r="I2108" i="11"/>
  <c r="I2109" i="11"/>
  <c r="I2110" i="11"/>
  <c r="I2111" i="11"/>
  <c r="I2112" i="11"/>
  <c r="I2113" i="11"/>
  <c r="I2114" i="11"/>
  <c r="I2115" i="11"/>
  <c r="V2115" i="11" s="1"/>
  <c r="I2116" i="11"/>
  <c r="I2117" i="11"/>
  <c r="I2118" i="11"/>
  <c r="I2119" i="11"/>
  <c r="I2120" i="11"/>
  <c r="I2121" i="11"/>
  <c r="I2122" i="11"/>
  <c r="I2123" i="11"/>
  <c r="I2124" i="11"/>
  <c r="I2125" i="11"/>
  <c r="I2126" i="11"/>
  <c r="I2127" i="11"/>
  <c r="I2128" i="11"/>
  <c r="I2129" i="11"/>
  <c r="I2130" i="11"/>
  <c r="I2131" i="11"/>
  <c r="V2131" i="11" s="1"/>
  <c r="I2132" i="11"/>
  <c r="I2133" i="11"/>
  <c r="I2134" i="11"/>
  <c r="I2135" i="11"/>
  <c r="I2136" i="11"/>
  <c r="I2137" i="11"/>
  <c r="I2138" i="11"/>
  <c r="I2139" i="11"/>
  <c r="I2140" i="11"/>
  <c r="I2141" i="11"/>
  <c r="I2142" i="11"/>
  <c r="I2143" i="11"/>
  <c r="I2144" i="11"/>
  <c r="I2145" i="11"/>
  <c r="I2146" i="11"/>
  <c r="I2147" i="11"/>
  <c r="V2147" i="11" s="1"/>
  <c r="I2148" i="11"/>
  <c r="I2149" i="11"/>
  <c r="I2150" i="11"/>
  <c r="I2151" i="11"/>
  <c r="I2152" i="11"/>
  <c r="I2153" i="11"/>
  <c r="I2154" i="11"/>
  <c r="I2155" i="11"/>
  <c r="I2156" i="11"/>
  <c r="I2157" i="11"/>
  <c r="I2158" i="11"/>
  <c r="I2159" i="11"/>
  <c r="I2160" i="11"/>
  <c r="I2161" i="11"/>
  <c r="I2162" i="11"/>
  <c r="I2163" i="11"/>
  <c r="V2163" i="11" s="1"/>
  <c r="I2164" i="11"/>
  <c r="I2165" i="11"/>
  <c r="I2166" i="11"/>
  <c r="I2167" i="11"/>
  <c r="I2168" i="11"/>
  <c r="I2169" i="11"/>
  <c r="I2170" i="11"/>
  <c r="I2171" i="11"/>
  <c r="I2172" i="11"/>
  <c r="I2173" i="11"/>
  <c r="I2174" i="11"/>
  <c r="I2175" i="11"/>
  <c r="I2176" i="11"/>
  <c r="I2177" i="11"/>
  <c r="I2178" i="11"/>
  <c r="I2179" i="11"/>
  <c r="V2179" i="11" s="1"/>
  <c r="I2180" i="11"/>
  <c r="I2181" i="11"/>
  <c r="I2182" i="11"/>
  <c r="I2183" i="11"/>
  <c r="I2184" i="11"/>
  <c r="I2185" i="11"/>
  <c r="I2186" i="11"/>
  <c r="I2187" i="11"/>
  <c r="I2188" i="11"/>
  <c r="I2189" i="11"/>
  <c r="I2190" i="11"/>
  <c r="I2191" i="11"/>
  <c r="I2192" i="11"/>
  <c r="I2193" i="11"/>
  <c r="I2194" i="11"/>
  <c r="I2195" i="11"/>
  <c r="V2195" i="11" s="1"/>
  <c r="I2196" i="11"/>
  <c r="I2197" i="11"/>
  <c r="I2198" i="11"/>
  <c r="I2199" i="11"/>
  <c r="I2200" i="11"/>
  <c r="I2201" i="11"/>
  <c r="I2202" i="11"/>
  <c r="I2203" i="11"/>
  <c r="I2204" i="11"/>
  <c r="I2205" i="11"/>
  <c r="I2206" i="11"/>
  <c r="I2207" i="11"/>
  <c r="I2208" i="11"/>
  <c r="I2209" i="11"/>
  <c r="I2210" i="11"/>
  <c r="I2211" i="11"/>
  <c r="V2211" i="11" s="1"/>
  <c r="I2212" i="11"/>
  <c r="I2213" i="11"/>
  <c r="I2214" i="11"/>
  <c r="I2215" i="11"/>
  <c r="I2216" i="11"/>
  <c r="V2216" i="11" s="1"/>
  <c r="I2217" i="11"/>
  <c r="V2217" i="11" s="1"/>
  <c r="I2218" i="11"/>
  <c r="V2218" i="11" s="1"/>
  <c r="I2219" i="11"/>
  <c r="V2219" i="11" s="1"/>
  <c r="I2220" i="11"/>
  <c r="V2220" i="11" s="1"/>
  <c r="I2221" i="11"/>
  <c r="V2221" i="11" s="1"/>
  <c r="I2222" i="11"/>
  <c r="I2223" i="11"/>
  <c r="I2224" i="11"/>
  <c r="I2225" i="11"/>
  <c r="I2226" i="11"/>
  <c r="I2227" i="11"/>
  <c r="V2227" i="11" s="1"/>
  <c r="I2228" i="11"/>
  <c r="I2229" i="11"/>
  <c r="I2230" i="11"/>
  <c r="I2231" i="11"/>
  <c r="I2232" i="11"/>
  <c r="I2233" i="11"/>
  <c r="I2234" i="11"/>
  <c r="I2235" i="11"/>
  <c r="I2236" i="11"/>
  <c r="I2237" i="11"/>
  <c r="I2238" i="11"/>
  <c r="I2239" i="11"/>
  <c r="I2240" i="11"/>
  <c r="I2241" i="11"/>
  <c r="I2242" i="11"/>
  <c r="I2243" i="11"/>
  <c r="V2243" i="11" s="1"/>
  <c r="I2244" i="11"/>
  <c r="I2245" i="11"/>
  <c r="I2246" i="11"/>
  <c r="I2247" i="11"/>
  <c r="I2248" i="11"/>
  <c r="I2249" i="11"/>
  <c r="I2250" i="11"/>
  <c r="I2251" i="11"/>
  <c r="I2252" i="11"/>
  <c r="I2253" i="11"/>
  <c r="I2254" i="11"/>
  <c r="I2255" i="11"/>
  <c r="I2256" i="11"/>
  <c r="I2257" i="11"/>
  <c r="I2258" i="11"/>
  <c r="I2259" i="11"/>
  <c r="V2259" i="11" s="1"/>
  <c r="I2260" i="11"/>
  <c r="I2261" i="11"/>
  <c r="I2262" i="11"/>
  <c r="I2263" i="11"/>
  <c r="I2264" i="11"/>
  <c r="I2265" i="11"/>
  <c r="I2266" i="11"/>
  <c r="I2267" i="11"/>
  <c r="I2268" i="11"/>
  <c r="I2269" i="11"/>
  <c r="I2270" i="11"/>
  <c r="I2271" i="11"/>
  <c r="I2272" i="11"/>
  <c r="I2273" i="11"/>
  <c r="I2274" i="11"/>
  <c r="I2275" i="11"/>
  <c r="V2275" i="11" s="1"/>
  <c r="I2276" i="11"/>
  <c r="I2277" i="11"/>
  <c r="I2278" i="11"/>
  <c r="I2279" i="11"/>
  <c r="I2280" i="11"/>
  <c r="I2281" i="11"/>
  <c r="I2282" i="11"/>
  <c r="I2283" i="11"/>
  <c r="I2284" i="11"/>
  <c r="I2285" i="11"/>
  <c r="I2286" i="11"/>
  <c r="I2287" i="11"/>
  <c r="I2288" i="11"/>
  <c r="I2289" i="11"/>
  <c r="I2290" i="11"/>
  <c r="I2291" i="11"/>
  <c r="V2291" i="11" s="1"/>
  <c r="I2292" i="11"/>
  <c r="I2293" i="11"/>
  <c r="I2294" i="11"/>
  <c r="I2295" i="11"/>
  <c r="I2296" i="11"/>
  <c r="I2297" i="11"/>
  <c r="I2298" i="11"/>
  <c r="I2299" i="11"/>
  <c r="I2300" i="11"/>
  <c r="I2301" i="11"/>
  <c r="I2302" i="11"/>
  <c r="I2303" i="11"/>
  <c r="I2304" i="11"/>
  <c r="I2305" i="11"/>
  <c r="I2306" i="11"/>
  <c r="I2307" i="11"/>
  <c r="V2307" i="11" s="1"/>
  <c r="I2308" i="11"/>
  <c r="I2309" i="11"/>
  <c r="I2310" i="11"/>
  <c r="I2311" i="11"/>
  <c r="I2312" i="11"/>
  <c r="I2313" i="11"/>
  <c r="I2314" i="11"/>
  <c r="I2315" i="11"/>
  <c r="I2316" i="11"/>
  <c r="I2317" i="11"/>
  <c r="I2318" i="11"/>
  <c r="I2319" i="11"/>
  <c r="I2320" i="11"/>
  <c r="I2321" i="11"/>
  <c r="I2322" i="11"/>
  <c r="I2323" i="11"/>
  <c r="V2323" i="11" s="1"/>
  <c r="I2324" i="11"/>
  <c r="I2325" i="11"/>
  <c r="I2326" i="11"/>
  <c r="I2327" i="11"/>
  <c r="I2328" i="11"/>
  <c r="I2329" i="11"/>
  <c r="I2330" i="11"/>
  <c r="I2331" i="11"/>
  <c r="I2332" i="11"/>
  <c r="I2333" i="11"/>
  <c r="I2334" i="11"/>
  <c r="I2335" i="11"/>
  <c r="I2336" i="11"/>
  <c r="I2337" i="11"/>
  <c r="I2338" i="11"/>
  <c r="I2339" i="11"/>
  <c r="V2339" i="11" s="1"/>
  <c r="I2340" i="11"/>
  <c r="I2341" i="11"/>
  <c r="I2342" i="11"/>
  <c r="I2343" i="11"/>
  <c r="I2344" i="11"/>
  <c r="I2345" i="11"/>
  <c r="I2346" i="11"/>
  <c r="I2347" i="11"/>
  <c r="I2348" i="11"/>
  <c r="I2349" i="11"/>
  <c r="I2350" i="11"/>
  <c r="I2351" i="11"/>
  <c r="I2352" i="11"/>
  <c r="I2353" i="11"/>
  <c r="I2354" i="11"/>
  <c r="I2355" i="11"/>
  <c r="V2355" i="11" s="1"/>
  <c r="I2356" i="11"/>
  <c r="I2357" i="11"/>
  <c r="I2358" i="11"/>
  <c r="I2359" i="11"/>
  <c r="I2360" i="11"/>
  <c r="I2361" i="11"/>
  <c r="I2362" i="11"/>
  <c r="I2363" i="11"/>
  <c r="I2364" i="11"/>
  <c r="I2365" i="11"/>
  <c r="I2366" i="11"/>
  <c r="I2367" i="11"/>
  <c r="I2368" i="11"/>
  <c r="I2369" i="11"/>
  <c r="I2370" i="11"/>
  <c r="I2371" i="11"/>
  <c r="V2371" i="11" s="1"/>
  <c r="I2372" i="11"/>
  <c r="I2373" i="11"/>
  <c r="I2374" i="11"/>
  <c r="I2375" i="11"/>
  <c r="I2376" i="11"/>
  <c r="I2377" i="11"/>
  <c r="I2378" i="11"/>
  <c r="I2379" i="11"/>
  <c r="I2380" i="11"/>
  <c r="I2381" i="11"/>
  <c r="I2382" i="11"/>
  <c r="I2383" i="11"/>
  <c r="I2384" i="11"/>
  <c r="I2385" i="11"/>
  <c r="I2386" i="11"/>
  <c r="I2387" i="11"/>
  <c r="V2387" i="11" s="1"/>
  <c r="I2388" i="11"/>
  <c r="I2389" i="11"/>
  <c r="I2390" i="11"/>
  <c r="I2391" i="11"/>
  <c r="I2392" i="11"/>
  <c r="I2393" i="11"/>
  <c r="I2394" i="11"/>
  <c r="I2395" i="11"/>
  <c r="I2396" i="11"/>
  <c r="I2397" i="11"/>
  <c r="I2398" i="11"/>
  <c r="I2399" i="11"/>
  <c r="I2400" i="11"/>
  <c r="I2401" i="11"/>
  <c r="I2402" i="11"/>
  <c r="I2403" i="11"/>
  <c r="V2403" i="11" s="1"/>
  <c r="I2404" i="11"/>
  <c r="I2405" i="11"/>
  <c r="I2406" i="11"/>
  <c r="I2407" i="11"/>
  <c r="I2408" i="11"/>
  <c r="I2409" i="11"/>
  <c r="I2410" i="11"/>
  <c r="I2411" i="11"/>
  <c r="I2412" i="11"/>
  <c r="I2413" i="11"/>
  <c r="I2414" i="11"/>
  <c r="I2415" i="11"/>
  <c r="I2416" i="11"/>
  <c r="I2417" i="11"/>
  <c r="I2418" i="11"/>
  <c r="I2419" i="11"/>
  <c r="V2419" i="11" s="1"/>
  <c r="I2420" i="11"/>
  <c r="I2421" i="11"/>
  <c r="I2422" i="11"/>
  <c r="I2423" i="11"/>
  <c r="I2424" i="11"/>
  <c r="I2425" i="11"/>
  <c r="I2426" i="11"/>
  <c r="I2427" i="11"/>
  <c r="I2428" i="11"/>
  <c r="I2429" i="11"/>
  <c r="I2430" i="11"/>
  <c r="I2431" i="11"/>
  <c r="I2432" i="11"/>
  <c r="I2433" i="11"/>
  <c r="I2434" i="11"/>
  <c r="I2435" i="11"/>
  <c r="V2435" i="11" s="1"/>
  <c r="I2436" i="11"/>
  <c r="I2437" i="11"/>
  <c r="I2438" i="11"/>
  <c r="I2439" i="11"/>
  <c r="I2440" i="11"/>
  <c r="I2441" i="11"/>
  <c r="I2442" i="11"/>
  <c r="I2443" i="11"/>
  <c r="I2444" i="11"/>
  <c r="I2445" i="11"/>
  <c r="I2446" i="11"/>
  <c r="I2447" i="11"/>
  <c r="I2448" i="11"/>
  <c r="I2449" i="11"/>
  <c r="I2450" i="11"/>
  <c r="I2451" i="11"/>
  <c r="V2451" i="11" s="1"/>
  <c r="I2452" i="11"/>
  <c r="I2453" i="11"/>
  <c r="I2454" i="11"/>
  <c r="I2455" i="11"/>
  <c r="I2456" i="11"/>
  <c r="I2457" i="11"/>
  <c r="I2458" i="11"/>
  <c r="I2459" i="11"/>
  <c r="I2460" i="11"/>
  <c r="I2461" i="11"/>
  <c r="I2462" i="11"/>
  <c r="I2463" i="11"/>
  <c r="I2464" i="11"/>
  <c r="I2465" i="11"/>
  <c r="I2466" i="11"/>
  <c r="I2467" i="11"/>
  <c r="V2467" i="11" s="1"/>
  <c r="I2468" i="11"/>
  <c r="I2469" i="11"/>
  <c r="I2470" i="11"/>
  <c r="I2471" i="11"/>
  <c r="I2472" i="11"/>
  <c r="I2473" i="11"/>
  <c r="I2474" i="11"/>
  <c r="I2475" i="11"/>
  <c r="I2476" i="11"/>
  <c r="I2477" i="11"/>
  <c r="I2478" i="11"/>
  <c r="I2479" i="11"/>
  <c r="I2480" i="11"/>
  <c r="I2481" i="11"/>
  <c r="I2482" i="11"/>
  <c r="I2483" i="11"/>
  <c r="V2483" i="11" s="1"/>
  <c r="I2484" i="11"/>
  <c r="I2485" i="11"/>
  <c r="I2486" i="11"/>
  <c r="I2487" i="11"/>
  <c r="I2488" i="11"/>
  <c r="I2489" i="11"/>
  <c r="I2490" i="11"/>
  <c r="I2491" i="11"/>
  <c r="I2492" i="11"/>
  <c r="I2493" i="11"/>
  <c r="I2494" i="11"/>
  <c r="I2495" i="11"/>
  <c r="I2496" i="11"/>
  <c r="I2497" i="11"/>
  <c r="I2498" i="11"/>
  <c r="I2499" i="11"/>
  <c r="V2499" i="11" s="1"/>
  <c r="I2500" i="11"/>
  <c r="I2501" i="11"/>
  <c r="I2502" i="11"/>
  <c r="I2503" i="11"/>
  <c r="I2504" i="11"/>
  <c r="I2505" i="11"/>
  <c r="I2506" i="11"/>
  <c r="I2507" i="11"/>
  <c r="I2508" i="11"/>
  <c r="I2509" i="11"/>
  <c r="I2510" i="11"/>
  <c r="I2511" i="11"/>
  <c r="I2512" i="11"/>
  <c r="I2513" i="11"/>
  <c r="I2514" i="11"/>
  <c r="I2515" i="11"/>
  <c r="V2515" i="11" s="1"/>
  <c r="I2516" i="11"/>
  <c r="I2517" i="11"/>
  <c r="I2518" i="11"/>
  <c r="I2519" i="11"/>
  <c r="I2520" i="11"/>
  <c r="I2521" i="11"/>
  <c r="I2522" i="11"/>
  <c r="I2523" i="11"/>
  <c r="I2524" i="11"/>
  <c r="I2525" i="11"/>
  <c r="I2526" i="11"/>
  <c r="I2527" i="11"/>
  <c r="I2528" i="11"/>
  <c r="I2529" i="11"/>
  <c r="I2530" i="11"/>
  <c r="I2531" i="11"/>
  <c r="V2531" i="11" s="1"/>
  <c r="I2532" i="11"/>
  <c r="I2533" i="11"/>
  <c r="I2534" i="11"/>
  <c r="I2535" i="11"/>
  <c r="I2536" i="11"/>
  <c r="I2537" i="11"/>
  <c r="I2538" i="11"/>
  <c r="I2539" i="11"/>
  <c r="I2540" i="11"/>
  <c r="I2541" i="11"/>
  <c r="I2542" i="11"/>
  <c r="I2543" i="11"/>
  <c r="I2544" i="11"/>
  <c r="I2545" i="11"/>
  <c r="I2546" i="11"/>
  <c r="I2547" i="11"/>
  <c r="V2547" i="11" s="1"/>
  <c r="I2548" i="11"/>
  <c r="I2549" i="11"/>
  <c r="I2550" i="11"/>
  <c r="I2551" i="11"/>
  <c r="I2552" i="11"/>
  <c r="I2553" i="11"/>
  <c r="I2554" i="11"/>
  <c r="I2555" i="11"/>
  <c r="I2556" i="11"/>
  <c r="I2557" i="11"/>
  <c r="I2558" i="11"/>
  <c r="I2559" i="11"/>
  <c r="I2560" i="11"/>
  <c r="I2561" i="11"/>
  <c r="I2562" i="11"/>
  <c r="I2563" i="11"/>
  <c r="V2563" i="11" s="1"/>
  <c r="I2564" i="11"/>
  <c r="I2565" i="11"/>
  <c r="I2566" i="11"/>
  <c r="I2567" i="11"/>
  <c r="I2568" i="11"/>
  <c r="I2569" i="11"/>
  <c r="I2570" i="11"/>
  <c r="I2571" i="11"/>
  <c r="I2572" i="11"/>
  <c r="I2573" i="11"/>
  <c r="I2574" i="11"/>
  <c r="I2575" i="11"/>
  <c r="I2576" i="11"/>
  <c r="I2577" i="11"/>
  <c r="I2578" i="11"/>
  <c r="I2579" i="11"/>
  <c r="V2579" i="11" s="1"/>
  <c r="I2580" i="11"/>
  <c r="I2581" i="11"/>
  <c r="I2582" i="11"/>
  <c r="I2583" i="11"/>
  <c r="I2584" i="11"/>
  <c r="I2585" i="11"/>
  <c r="I2586" i="11"/>
  <c r="I2587" i="11"/>
  <c r="I2588" i="11"/>
  <c r="I2589" i="11"/>
  <c r="I2590" i="11"/>
  <c r="I2591" i="11"/>
  <c r="I2592" i="11"/>
  <c r="I2593" i="11"/>
  <c r="I2594" i="11"/>
  <c r="I2595" i="11"/>
  <c r="V2595" i="11" s="1"/>
  <c r="I2596" i="11"/>
  <c r="I2597" i="11"/>
  <c r="I2598" i="11"/>
  <c r="I2599" i="11"/>
  <c r="I2600" i="11"/>
  <c r="I2601" i="11"/>
  <c r="I2602" i="11"/>
  <c r="I2603" i="11"/>
  <c r="I2604" i="11"/>
  <c r="I2605" i="11"/>
  <c r="I2606" i="11"/>
  <c r="I2607" i="11"/>
  <c r="I2608" i="11"/>
  <c r="I2609" i="11"/>
  <c r="I2610" i="11"/>
  <c r="I2611" i="11"/>
  <c r="V2611" i="11" s="1"/>
  <c r="I2612" i="11"/>
  <c r="I2613" i="11"/>
  <c r="I2614" i="11"/>
  <c r="I2615" i="11"/>
  <c r="I2616" i="11"/>
  <c r="I2617" i="11"/>
  <c r="I2618" i="11"/>
  <c r="I2619" i="11"/>
  <c r="I2620" i="11"/>
  <c r="I2621" i="11"/>
  <c r="I2622" i="11"/>
  <c r="I2623" i="11"/>
  <c r="I2624" i="11"/>
  <c r="I2625" i="11"/>
  <c r="I2626" i="11"/>
  <c r="I2627" i="11"/>
  <c r="V2627" i="11" s="1"/>
  <c r="I2628" i="11"/>
  <c r="I2629" i="11"/>
  <c r="I2630" i="11"/>
  <c r="I2631" i="11"/>
  <c r="I2632" i="11"/>
  <c r="I2633" i="11"/>
  <c r="I2634" i="11"/>
  <c r="I2635" i="11"/>
  <c r="I2636" i="11"/>
  <c r="I2637" i="11"/>
  <c r="I2638" i="11"/>
  <c r="I2639" i="11"/>
  <c r="I2640" i="11"/>
  <c r="I2641" i="11"/>
  <c r="I2642" i="11"/>
  <c r="I2643" i="11"/>
  <c r="V2643" i="11" s="1"/>
  <c r="I2644" i="11"/>
  <c r="I2645" i="11"/>
  <c r="I2646" i="11"/>
  <c r="I2647" i="11"/>
  <c r="I2648" i="11"/>
  <c r="I2649" i="11"/>
  <c r="I2650" i="11"/>
  <c r="I2651" i="11"/>
  <c r="I2652" i="11"/>
  <c r="I2653" i="11"/>
  <c r="I2654" i="11"/>
  <c r="I2655" i="11"/>
  <c r="I2656" i="11"/>
  <c r="I2657" i="11"/>
  <c r="I2658" i="11"/>
  <c r="I2659" i="11"/>
  <c r="V2659" i="11" s="1"/>
  <c r="I2660" i="11"/>
  <c r="I2661" i="11"/>
  <c r="I2662" i="11"/>
  <c r="I2663" i="11"/>
  <c r="I2664" i="11"/>
  <c r="I2665" i="11"/>
  <c r="I2666" i="11"/>
  <c r="I2667" i="11"/>
  <c r="I2668" i="11"/>
  <c r="I2669" i="11"/>
  <c r="I2670" i="11"/>
  <c r="I2671" i="11"/>
  <c r="I2672" i="11"/>
  <c r="I2673" i="11"/>
  <c r="I2674" i="11"/>
  <c r="I2675" i="11"/>
  <c r="V2675" i="11" s="1"/>
  <c r="I2676" i="11"/>
  <c r="I2677" i="11"/>
  <c r="I2678" i="11"/>
  <c r="I2679" i="11"/>
  <c r="I2680" i="11"/>
  <c r="I2681" i="11"/>
  <c r="I2682" i="11"/>
  <c r="I2683" i="11"/>
  <c r="I2684" i="11"/>
  <c r="I2685" i="11"/>
  <c r="I2686" i="11"/>
  <c r="I2687" i="11"/>
  <c r="I2688" i="11"/>
  <c r="I2689" i="11"/>
  <c r="I2690" i="11"/>
  <c r="I2691" i="11"/>
  <c r="V2691" i="11" s="1"/>
  <c r="I2692" i="11"/>
  <c r="I2693" i="11"/>
  <c r="I2694" i="11"/>
  <c r="I2695" i="11"/>
  <c r="I2696" i="11"/>
  <c r="I2697" i="11"/>
  <c r="I2698" i="11"/>
  <c r="I2699" i="11"/>
  <c r="I2700" i="11"/>
  <c r="I2701" i="11"/>
  <c r="I2702" i="11"/>
  <c r="I2703" i="11"/>
  <c r="I2704" i="11"/>
  <c r="I2705" i="11"/>
  <c r="I2706" i="11"/>
  <c r="I2707" i="11"/>
  <c r="V2707" i="11" s="1"/>
  <c r="I2708" i="11"/>
  <c r="I2709" i="11"/>
  <c r="I2710" i="11"/>
  <c r="I2711" i="11"/>
  <c r="I2712" i="11"/>
  <c r="I2713" i="11"/>
  <c r="I2714" i="11"/>
  <c r="I2715" i="11"/>
  <c r="I2716" i="11"/>
  <c r="I2717" i="11"/>
  <c r="I2718" i="11"/>
  <c r="I2719" i="11"/>
  <c r="I2720" i="11"/>
  <c r="I2721" i="11"/>
  <c r="I2722" i="11"/>
  <c r="I2723" i="11"/>
  <c r="V2723" i="11" s="1"/>
  <c r="I2724" i="11"/>
  <c r="I2725" i="11"/>
  <c r="I2726" i="11"/>
  <c r="I2727" i="11"/>
  <c r="I2728" i="11"/>
  <c r="I2729" i="11"/>
  <c r="I2730" i="11"/>
  <c r="I2731" i="11"/>
  <c r="I2732" i="11"/>
  <c r="I2733" i="11"/>
  <c r="I2734" i="11"/>
  <c r="I2735" i="11"/>
  <c r="I2736" i="11"/>
  <c r="I2737" i="11"/>
  <c r="I2738" i="11"/>
  <c r="I2739" i="11"/>
  <c r="V2739" i="11" s="1"/>
  <c r="I2740" i="11"/>
  <c r="I2741" i="11"/>
  <c r="I2742" i="11"/>
  <c r="I2743" i="11"/>
  <c r="I2744" i="11"/>
  <c r="I2745" i="11"/>
  <c r="I2746" i="11"/>
  <c r="I2747" i="11"/>
  <c r="I2748" i="11"/>
  <c r="I2749" i="11"/>
  <c r="I2750" i="11"/>
  <c r="I2751" i="11"/>
  <c r="I2752" i="11"/>
  <c r="I2753" i="11"/>
  <c r="I2754" i="11"/>
  <c r="I2755" i="11"/>
  <c r="V2755" i="11" s="1"/>
  <c r="I2756" i="11"/>
  <c r="I2757" i="11"/>
  <c r="I2758" i="11"/>
  <c r="I2759" i="11"/>
  <c r="I2760" i="11"/>
  <c r="I2761" i="11"/>
  <c r="I2762" i="11"/>
  <c r="I2763" i="11"/>
  <c r="I2764" i="11"/>
  <c r="I2765" i="11"/>
  <c r="I2766" i="11"/>
  <c r="I2767" i="11"/>
  <c r="I2768" i="11"/>
  <c r="I2769" i="11"/>
  <c r="I2770" i="11"/>
  <c r="I2771" i="11"/>
  <c r="V2771" i="11" s="1"/>
  <c r="I2772" i="11"/>
  <c r="I2773" i="11"/>
  <c r="I2774" i="11"/>
  <c r="I2775" i="11"/>
  <c r="I2776" i="11"/>
  <c r="I2777" i="11"/>
  <c r="I2778" i="11"/>
  <c r="I2779" i="11"/>
  <c r="I2780" i="11"/>
  <c r="I2781" i="11"/>
  <c r="I2782" i="11"/>
  <c r="I2783" i="11"/>
  <c r="I2784" i="11"/>
  <c r="I2785" i="11"/>
  <c r="I2786" i="11"/>
  <c r="I2787" i="11"/>
  <c r="V2787" i="11" s="1"/>
  <c r="I2788" i="11"/>
  <c r="I2789" i="11"/>
  <c r="I2790" i="11"/>
  <c r="I2791" i="11"/>
  <c r="I2792" i="11"/>
  <c r="I2793" i="11"/>
  <c r="I2794" i="11"/>
  <c r="I2795" i="11"/>
  <c r="I2796" i="11"/>
  <c r="I2797" i="11"/>
  <c r="I2798" i="11"/>
  <c r="I2799" i="11"/>
  <c r="I2800" i="11"/>
  <c r="I2801" i="11"/>
  <c r="I2802" i="11"/>
  <c r="I2803" i="11"/>
  <c r="V2803" i="11" s="1"/>
  <c r="I2804" i="11"/>
  <c r="I2805" i="11"/>
  <c r="V2805" i="11" s="1"/>
  <c r="I2806" i="11"/>
  <c r="V2806" i="11" s="1"/>
  <c r="I2807" i="11"/>
  <c r="V2807" i="11" s="1"/>
  <c r="I2808" i="11"/>
  <c r="V2808" i="11" s="1"/>
  <c r="I2809" i="11"/>
  <c r="V2809" i="11" s="1"/>
  <c r="I2810" i="11"/>
  <c r="V2810" i="11" s="1"/>
  <c r="I2811" i="11"/>
  <c r="V2811" i="11" s="1"/>
  <c r="I2812" i="11"/>
  <c r="V2812" i="11" s="1"/>
  <c r="I2813" i="11"/>
  <c r="V2813" i="11" s="1"/>
  <c r="I2814" i="11"/>
  <c r="V2814" i="11" s="1"/>
  <c r="I2815" i="11"/>
  <c r="V2815" i="11" s="1"/>
  <c r="I2816" i="11"/>
  <c r="V2816" i="11" s="1"/>
  <c r="I2817" i="11"/>
  <c r="I2818" i="11"/>
  <c r="I2819" i="11"/>
  <c r="V2819" i="11" s="1"/>
  <c r="I2820" i="11"/>
  <c r="I2821" i="11"/>
  <c r="I2822" i="11"/>
  <c r="I2823" i="11"/>
  <c r="I2824" i="11"/>
  <c r="I2825" i="11"/>
  <c r="I2826" i="11"/>
  <c r="I2827" i="11"/>
  <c r="I2828" i="11"/>
  <c r="I2829" i="11"/>
  <c r="I2830" i="11"/>
  <c r="I2831" i="11"/>
  <c r="I2832" i="11"/>
  <c r="I2833" i="11"/>
  <c r="I2834" i="11"/>
  <c r="I2835" i="11"/>
  <c r="V2835" i="11" s="1"/>
  <c r="I2836" i="11"/>
  <c r="I2837" i="11"/>
  <c r="I2838" i="11"/>
  <c r="I2839" i="11"/>
  <c r="I2840" i="11"/>
  <c r="I2841" i="11"/>
  <c r="I2842" i="11"/>
  <c r="V2842" i="11" s="1"/>
  <c r="I2843" i="11"/>
  <c r="V2843" i="11" s="1"/>
  <c r="I2844" i="11"/>
  <c r="V2844" i="11" s="1"/>
  <c r="I2845" i="11"/>
  <c r="V2845" i="11" s="1"/>
  <c r="I2846" i="11"/>
  <c r="V2846" i="11" s="1"/>
  <c r="I2847" i="11"/>
  <c r="V2847" i="11" s="1"/>
  <c r="I2848" i="11"/>
  <c r="V2848" i="11" s="1"/>
  <c r="I2849" i="11"/>
  <c r="V2849" i="11" s="1"/>
  <c r="I2850" i="11"/>
  <c r="V2850" i="11" s="1"/>
  <c r="I2851" i="11"/>
  <c r="V2851" i="11" s="1"/>
  <c r="I2852" i="11"/>
  <c r="V2852" i="11" s="1"/>
  <c r="I2853" i="11"/>
  <c r="V2853" i="11" s="1"/>
  <c r="I2854" i="11"/>
  <c r="V2854" i="11" s="1"/>
  <c r="I2855" i="11"/>
  <c r="V2855" i="11" s="1"/>
  <c r="I2856" i="11"/>
  <c r="V2856" i="11" s="1"/>
  <c r="I2857" i="11"/>
  <c r="I2858" i="11"/>
  <c r="I2859" i="11"/>
  <c r="I2860" i="11"/>
  <c r="I2861" i="11"/>
  <c r="I2862" i="11"/>
  <c r="I2863" i="11"/>
  <c r="I2864" i="11"/>
  <c r="I2865" i="11"/>
  <c r="I2866" i="11"/>
  <c r="I2867" i="11"/>
  <c r="V2867" i="11" s="1"/>
  <c r="I2868" i="11"/>
  <c r="I2869" i="11"/>
  <c r="I2870" i="11"/>
  <c r="I2871" i="11"/>
  <c r="I2872" i="11"/>
  <c r="I2873" i="11"/>
  <c r="I2874" i="11"/>
  <c r="I2875" i="11"/>
  <c r="I2876" i="11"/>
  <c r="I2877" i="11"/>
  <c r="I2878" i="11"/>
  <c r="I2879" i="11"/>
  <c r="I2880" i="11"/>
  <c r="I2881" i="11"/>
  <c r="I2882" i="11"/>
  <c r="I2883" i="11"/>
  <c r="V2883" i="11" s="1"/>
  <c r="I2884" i="11"/>
  <c r="I2885" i="11"/>
  <c r="I2886" i="11"/>
  <c r="I2887" i="11"/>
  <c r="I2888" i="11"/>
  <c r="I2889" i="11"/>
  <c r="I2890" i="11"/>
  <c r="I2891" i="11"/>
  <c r="I2892" i="11"/>
  <c r="I2893" i="11"/>
  <c r="I2894" i="11"/>
  <c r="I2895" i="11"/>
  <c r="V2895" i="11" s="1"/>
  <c r="I2896" i="11"/>
  <c r="V2896" i="11" s="1"/>
  <c r="I2897" i="11"/>
  <c r="V2897" i="11" s="1"/>
  <c r="I2898" i="11"/>
  <c r="V2898" i="11" s="1"/>
  <c r="I2899" i="11"/>
  <c r="V2899" i="11" s="1"/>
  <c r="I2900" i="11"/>
  <c r="V2900" i="11" s="1"/>
  <c r="I2901" i="11"/>
  <c r="V2901" i="11" s="1"/>
  <c r="I2902" i="11"/>
  <c r="V2902" i="11" s="1"/>
  <c r="I2903" i="11"/>
  <c r="V2903" i="11" s="1"/>
  <c r="I2904" i="11"/>
  <c r="V2904" i="11" s="1"/>
  <c r="I2905" i="11"/>
  <c r="V2905" i="11" s="1"/>
  <c r="I2906" i="11"/>
  <c r="V2906" i="11" s="1"/>
  <c r="I2907" i="11"/>
  <c r="V2907" i="11" s="1"/>
  <c r="I2908" i="11"/>
  <c r="V2908" i="11" s="1"/>
  <c r="I2909" i="11"/>
  <c r="V2909" i="11" s="1"/>
  <c r="I2910" i="11"/>
  <c r="V2910" i="11" s="1"/>
  <c r="I2911" i="11"/>
  <c r="V2911" i="11" s="1"/>
  <c r="I2912" i="11"/>
  <c r="V2912" i="11" s="1"/>
  <c r="I2913" i="11"/>
  <c r="V2913" i="11" s="1"/>
  <c r="I2914" i="11"/>
  <c r="I2915" i="11"/>
  <c r="V2915" i="11" s="1"/>
  <c r="I2916" i="11"/>
  <c r="I2917" i="11"/>
  <c r="I2918" i="11"/>
  <c r="I2919" i="11"/>
  <c r="I2920" i="11"/>
  <c r="I2921" i="11"/>
  <c r="I2922" i="11"/>
  <c r="I2923" i="11"/>
  <c r="I2924" i="11"/>
  <c r="I2925" i="11"/>
  <c r="I2926" i="11"/>
  <c r="I2927" i="11"/>
  <c r="I2928" i="11"/>
  <c r="V2928" i="11" s="1"/>
  <c r="I2929" i="11"/>
  <c r="V2929" i="11" s="1"/>
  <c r="I2930" i="11"/>
  <c r="V2930" i="11" s="1"/>
  <c r="I2931" i="11"/>
  <c r="V2931" i="11" s="1"/>
  <c r="I2932" i="11"/>
  <c r="V2932" i="11" s="1"/>
  <c r="I2933" i="11"/>
  <c r="V2933" i="11" s="1"/>
  <c r="I2934" i="11"/>
  <c r="I2935" i="11"/>
  <c r="I2936" i="11"/>
  <c r="I2937" i="11"/>
  <c r="I2938" i="11"/>
  <c r="I2939" i="11"/>
  <c r="I2940" i="11"/>
  <c r="I2941" i="11"/>
  <c r="I2942" i="11"/>
  <c r="I2943" i="11"/>
  <c r="I2944" i="11"/>
  <c r="I2945" i="11"/>
  <c r="I2946" i="11"/>
  <c r="I2947" i="11"/>
  <c r="V2947" i="11" s="1"/>
  <c r="I2948" i="11"/>
  <c r="I2949" i="11"/>
  <c r="I2950" i="11"/>
  <c r="I2951" i="11"/>
  <c r="I2952" i="11"/>
  <c r="I2953" i="11"/>
  <c r="I2954" i="11"/>
  <c r="I2955" i="11"/>
  <c r="I2956" i="11"/>
  <c r="I2957" i="11"/>
  <c r="V2957" i="11" s="1"/>
  <c r="I2958" i="11"/>
  <c r="V2958" i="11" s="1"/>
  <c r="I2959" i="11"/>
  <c r="V2959" i="11" s="1"/>
  <c r="I2960" i="11"/>
  <c r="V2960" i="11" s="1"/>
  <c r="I2961" i="11"/>
  <c r="V2961" i="11" s="1"/>
  <c r="I2962" i="11"/>
  <c r="V2962" i="11" s="1"/>
  <c r="I2963" i="11"/>
  <c r="V2963" i="11" s="1"/>
  <c r="I2964" i="11"/>
  <c r="V2964" i="11" s="1"/>
  <c r="I2965" i="11"/>
  <c r="V2965" i="11" s="1"/>
  <c r="I2966" i="11"/>
  <c r="V2966" i="11" s="1"/>
  <c r="I2967" i="11"/>
  <c r="V2967" i="11" s="1"/>
  <c r="I2968" i="11"/>
  <c r="V2968" i="11" s="1"/>
  <c r="I2969" i="11"/>
  <c r="V2969" i="11" s="1"/>
  <c r="I2970" i="11"/>
  <c r="V2970" i="11" s="1"/>
  <c r="I2971" i="11"/>
  <c r="V2971" i="11" s="1"/>
  <c r="I2972" i="11"/>
  <c r="V2972" i="11" s="1"/>
  <c r="I2973" i="11"/>
  <c r="V2973" i="11" s="1"/>
  <c r="I2974" i="11"/>
  <c r="V2974" i="11" s="1"/>
  <c r="I2975" i="11"/>
  <c r="V2975" i="11" s="1"/>
  <c r="I2976" i="11"/>
  <c r="V2976" i="11" s="1"/>
  <c r="I2977" i="11"/>
  <c r="V2977" i="11" s="1"/>
  <c r="I2978" i="11"/>
  <c r="V2978" i="11" s="1"/>
  <c r="I2979" i="11"/>
  <c r="V2979" i="11" s="1"/>
  <c r="I2980" i="11"/>
  <c r="V2980" i="11" s="1"/>
  <c r="I2981" i="11"/>
  <c r="V2981" i="11" s="1"/>
  <c r="I2982" i="11"/>
  <c r="V2982" i="11" s="1"/>
  <c r="I2983" i="11"/>
  <c r="V2983" i="11" s="1"/>
  <c r="I2984" i="11"/>
  <c r="V2984" i="11" s="1"/>
  <c r="I2985" i="11"/>
  <c r="V2985" i="11" s="1"/>
  <c r="I2986" i="11"/>
  <c r="V2986" i="11" s="1"/>
  <c r="I2987" i="11"/>
  <c r="V2987" i="11" s="1"/>
  <c r="I2988" i="11"/>
  <c r="V2988" i="11" s="1"/>
  <c r="I2989" i="11"/>
  <c r="V2989" i="11" s="1"/>
  <c r="I2990" i="11"/>
  <c r="V2990" i="11" s="1"/>
  <c r="I2991" i="11"/>
  <c r="V2991" i="11" s="1"/>
  <c r="I2992" i="11"/>
  <c r="V2992" i="11" s="1"/>
  <c r="I2993" i="11"/>
  <c r="V2993" i="11" s="1"/>
  <c r="I2994" i="11"/>
  <c r="V2994" i="11" s="1"/>
  <c r="I2995" i="11"/>
  <c r="V2995" i="11" s="1"/>
  <c r="I2996" i="11"/>
  <c r="V2996" i="11" s="1"/>
  <c r="I2997" i="11"/>
  <c r="V2997" i="11" s="1"/>
  <c r="H2" i="11"/>
  <c r="H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4"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H728" i="11"/>
  <c r="H729" i="11"/>
  <c r="H730" i="11"/>
  <c r="H731" i="11"/>
  <c r="H732" i="11"/>
  <c r="H733" i="11"/>
  <c r="H734" i="11"/>
  <c r="H735" i="11"/>
  <c r="H736" i="11"/>
  <c r="H737" i="11"/>
  <c r="H738" i="11"/>
  <c r="H739" i="11"/>
  <c r="H740" i="11"/>
  <c r="H741" i="11"/>
  <c r="H742" i="11"/>
  <c r="H743" i="11"/>
  <c r="H744" i="11"/>
  <c r="H745" i="11"/>
  <c r="H746" i="11"/>
  <c r="H747" i="11"/>
  <c r="H748" i="11"/>
  <c r="H749" i="11"/>
  <c r="H750" i="11"/>
  <c r="H751" i="11"/>
  <c r="H752" i="11"/>
  <c r="H753" i="11"/>
  <c r="H754" i="11"/>
  <c r="H755" i="11"/>
  <c r="H756" i="11"/>
  <c r="H757" i="11"/>
  <c r="H758" i="11"/>
  <c r="H759" i="11"/>
  <c r="H760" i="11"/>
  <c r="H761" i="11"/>
  <c r="H762" i="11"/>
  <c r="H763" i="11"/>
  <c r="H764" i="11"/>
  <c r="H765" i="11"/>
  <c r="H766" i="11"/>
  <c r="H767" i="11"/>
  <c r="H768" i="11"/>
  <c r="H769" i="11"/>
  <c r="H770" i="11"/>
  <c r="H771" i="11"/>
  <c r="H772" i="11"/>
  <c r="H773" i="11"/>
  <c r="H774" i="11"/>
  <c r="H775" i="11"/>
  <c r="H776" i="11"/>
  <c r="H777" i="11"/>
  <c r="H778" i="11"/>
  <c r="H779" i="11"/>
  <c r="H780" i="11"/>
  <c r="H781" i="11"/>
  <c r="H782" i="11"/>
  <c r="H783" i="11"/>
  <c r="H784" i="11"/>
  <c r="H785" i="11"/>
  <c r="H786" i="11"/>
  <c r="H787" i="11"/>
  <c r="H788" i="11"/>
  <c r="H789" i="11"/>
  <c r="H790" i="11"/>
  <c r="H791" i="11"/>
  <c r="H792" i="11"/>
  <c r="H793" i="11"/>
  <c r="H794" i="11"/>
  <c r="H795" i="11"/>
  <c r="H796" i="11"/>
  <c r="H797" i="11"/>
  <c r="H798" i="11"/>
  <c r="H799" i="11"/>
  <c r="H800" i="11"/>
  <c r="H801" i="11"/>
  <c r="H802" i="11"/>
  <c r="H803" i="11"/>
  <c r="H804" i="11"/>
  <c r="H805" i="11"/>
  <c r="H806" i="11"/>
  <c r="H807" i="11"/>
  <c r="H808" i="11"/>
  <c r="H809" i="11"/>
  <c r="H810" i="11"/>
  <c r="H811" i="11"/>
  <c r="H812" i="11"/>
  <c r="H813" i="11"/>
  <c r="H814" i="11"/>
  <c r="H815" i="11"/>
  <c r="H816" i="11"/>
  <c r="H817" i="11"/>
  <c r="H818" i="11"/>
  <c r="H819" i="11"/>
  <c r="H820" i="11"/>
  <c r="H821" i="11"/>
  <c r="H822" i="11"/>
  <c r="H823" i="11"/>
  <c r="H824" i="11"/>
  <c r="H825" i="11"/>
  <c r="H826" i="11"/>
  <c r="H827" i="11"/>
  <c r="H828" i="11"/>
  <c r="H829" i="11"/>
  <c r="H830" i="11"/>
  <c r="H831" i="11"/>
  <c r="H832" i="11"/>
  <c r="H833" i="11"/>
  <c r="H834" i="11"/>
  <c r="H835" i="11"/>
  <c r="H836" i="11"/>
  <c r="H837" i="11"/>
  <c r="H838" i="11"/>
  <c r="H839" i="11"/>
  <c r="H840" i="11"/>
  <c r="H841" i="11"/>
  <c r="H842" i="11"/>
  <c r="H843" i="11"/>
  <c r="H844" i="11"/>
  <c r="H845" i="11"/>
  <c r="H846" i="11"/>
  <c r="H847" i="11"/>
  <c r="H848" i="11"/>
  <c r="H849" i="11"/>
  <c r="H850" i="11"/>
  <c r="H851" i="11"/>
  <c r="H852" i="11"/>
  <c r="H853" i="11"/>
  <c r="H854" i="11"/>
  <c r="H855" i="11"/>
  <c r="H856" i="11"/>
  <c r="H857" i="11"/>
  <c r="H858" i="11"/>
  <c r="H859" i="11"/>
  <c r="H860" i="11"/>
  <c r="H861" i="11"/>
  <c r="H862" i="11"/>
  <c r="H863" i="11"/>
  <c r="H864" i="11"/>
  <c r="H865" i="11"/>
  <c r="H866" i="11"/>
  <c r="H867" i="11"/>
  <c r="H868" i="11"/>
  <c r="H869" i="11"/>
  <c r="H870" i="11"/>
  <c r="H871" i="11"/>
  <c r="H872" i="11"/>
  <c r="H873" i="11"/>
  <c r="H874" i="11"/>
  <c r="H875" i="11"/>
  <c r="H876" i="11"/>
  <c r="H877" i="11"/>
  <c r="H878" i="11"/>
  <c r="H879" i="11"/>
  <c r="H880" i="11"/>
  <c r="H881" i="11"/>
  <c r="H882" i="11"/>
  <c r="H883" i="11"/>
  <c r="H884" i="11"/>
  <c r="H885" i="11"/>
  <c r="H886" i="11"/>
  <c r="H887" i="11"/>
  <c r="H888" i="11"/>
  <c r="H889" i="11"/>
  <c r="H890" i="11"/>
  <c r="H891" i="11"/>
  <c r="H892" i="11"/>
  <c r="H893" i="11"/>
  <c r="H894" i="11"/>
  <c r="H895" i="11"/>
  <c r="H896" i="11"/>
  <c r="H897" i="11"/>
  <c r="H898" i="11"/>
  <c r="H899" i="11"/>
  <c r="H900" i="11"/>
  <c r="H901" i="11"/>
  <c r="H902" i="11"/>
  <c r="H903" i="11"/>
  <c r="H904" i="11"/>
  <c r="H905" i="11"/>
  <c r="H906" i="11"/>
  <c r="H907" i="11"/>
  <c r="H908" i="11"/>
  <c r="H909" i="11"/>
  <c r="H910" i="11"/>
  <c r="H911" i="11"/>
  <c r="H912" i="11"/>
  <c r="H913" i="11"/>
  <c r="H914" i="11"/>
  <c r="H915" i="11"/>
  <c r="H916" i="11"/>
  <c r="H917" i="11"/>
  <c r="H918" i="11"/>
  <c r="H919" i="11"/>
  <c r="H920" i="11"/>
  <c r="H921" i="11"/>
  <c r="H922" i="11"/>
  <c r="H923" i="11"/>
  <c r="H924" i="11"/>
  <c r="H925" i="11"/>
  <c r="H926" i="11"/>
  <c r="H927" i="11"/>
  <c r="H928" i="11"/>
  <c r="H929" i="11"/>
  <c r="H930" i="11"/>
  <c r="H931" i="11"/>
  <c r="H932" i="11"/>
  <c r="H933" i="11"/>
  <c r="H934" i="11"/>
  <c r="H935" i="11"/>
  <c r="H936" i="11"/>
  <c r="H937" i="11"/>
  <c r="H938" i="11"/>
  <c r="H939" i="11"/>
  <c r="H940" i="11"/>
  <c r="H941" i="11"/>
  <c r="H942" i="11"/>
  <c r="H943" i="11"/>
  <c r="H944" i="11"/>
  <c r="H945" i="11"/>
  <c r="H946" i="11"/>
  <c r="H947" i="11"/>
  <c r="H948" i="11"/>
  <c r="H949" i="11"/>
  <c r="H950" i="11"/>
  <c r="H951" i="11"/>
  <c r="H952" i="11"/>
  <c r="H953" i="11"/>
  <c r="H954" i="11"/>
  <c r="H955" i="11"/>
  <c r="H956" i="11"/>
  <c r="H957" i="11"/>
  <c r="H958" i="11"/>
  <c r="H959" i="11"/>
  <c r="H960" i="11"/>
  <c r="H961" i="11"/>
  <c r="H962" i="11"/>
  <c r="H963" i="11"/>
  <c r="H964" i="11"/>
  <c r="H965" i="11"/>
  <c r="H966" i="11"/>
  <c r="H967" i="11"/>
  <c r="H968" i="11"/>
  <c r="H969" i="11"/>
  <c r="H970" i="11"/>
  <c r="H971" i="11"/>
  <c r="H972" i="11"/>
  <c r="H973" i="11"/>
  <c r="H974" i="11"/>
  <c r="H975" i="11"/>
  <c r="H976" i="11"/>
  <c r="H977" i="11"/>
  <c r="H978" i="11"/>
  <c r="H979" i="11"/>
  <c r="H980" i="11"/>
  <c r="H981" i="11"/>
  <c r="H982" i="11"/>
  <c r="H983" i="11"/>
  <c r="H984" i="11"/>
  <c r="H985" i="11"/>
  <c r="H986" i="11"/>
  <c r="H987" i="11"/>
  <c r="H988" i="11"/>
  <c r="H989" i="11"/>
  <c r="H990" i="11"/>
  <c r="H991" i="11"/>
  <c r="H992" i="11"/>
  <c r="H993" i="11"/>
  <c r="H994" i="11"/>
  <c r="H995" i="11"/>
  <c r="H996" i="11"/>
  <c r="H997" i="11"/>
  <c r="H998" i="11"/>
  <c r="H999" i="11"/>
  <c r="H1000" i="11"/>
  <c r="H1001" i="11"/>
  <c r="H1002" i="11"/>
  <c r="H1003" i="11"/>
  <c r="H1004" i="11"/>
  <c r="H1005" i="11"/>
  <c r="H1006" i="11"/>
  <c r="H1007" i="11"/>
  <c r="H1008" i="11"/>
  <c r="H1009" i="11"/>
  <c r="H1010" i="11"/>
  <c r="H1011" i="11"/>
  <c r="H1012" i="11"/>
  <c r="H1013" i="11"/>
  <c r="H1014" i="11"/>
  <c r="H1015" i="11"/>
  <c r="H1016" i="11"/>
  <c r="H1017" i="11"/>
  <c r="H1018" i="11"/>
  <c r="H1019" i="11"/>
  <c r="H1020" i="11"/>
  <c r="H1021" i="11"/>
  <c r="H1022" i="11"/>
  <c r="H1023" i="11"/>
  <c r="H1024" i="11"/>
  <c r="H1025" i="11"/>
  <c r="H1026" i="11"/>
  <c r="H1027" i="11"/>
  <c r="H1028" i="11"/>
  <c r="H1029" i="11"/>
  <c r="H1030" i="11"/>
  <c r="H1031" i="11"/>
  <c r="H1032" i="11"/>
  <c r="H1033" i="11"/>
  <c r="H1034" i="11"/>
  <c r="H1035" i="11"/>
  <c r="H1036" i="11"/>
  <c r="H1037" i="11"/>
  <c r="H1038" i="11"/>
  <c r="H1039" i="11"/>
  <c r="H1040" i="11"/>
  <c r="H1041" i="11"/>
  <c r="H1042" i="11"/>
  <c r="H1043" i="11"/>
  <c r="H1044" i="11"/>
  <c r="H1045" i="11"/>
  <c r="H1046" i="11"/>
  <c r="H1047" i="11"/>
  <c r="H1048" i="11"/>
  <c r="H1049" i="11"/>
  <c r="H1050" i="11"/>
  <c r="H1051" i="11"/>
  <c r="H1052" i="11"/>
  <c r="H1053" i="11"/>
  <c r="H1054" i="11"/>
  <c r="H1055" i="11"/>
  <c r="H1056" i="11"/>
  <c r="H1057" i="11"/>
  <c r="H1058" i="11"/>
  <c r="H1059" i="11"/>
  <c r="H1060" i="11"/>
  <c r="H1061" i="11"/>
  <c r="H1062" i="11"/>
  <c r="H1063" i="11"/>
  <c r="H1064" i="11"/>
  <c r="H1065" i="11"/>
  <c r="H1066" i="11"/>
  <c r="H1067" i="11"/>
  <c r="H1068" i="11"/>
  <c r="H1069" i="11"/>
  <c r="H1070" i="11"/>
  <c r="H1071" i="11"/>
  <c r="H1072" i="11"/>
  <c r="H1073" i="11"/>
  <c r="H1074" i="11"/>
  <c r="H1075" i="11"/>
  <c r="H1076" i="11"/>
  <c r="H1077" i="11"/>
  <c r="H1078" i="11"/>
  <c r="H1079" i="11"/>
  <c r="H1080" i="11"/>
  <c r="H1081" i="11"/>
  <c r="H1082" i="11"/>
  <c r="H1083" i="11"/>
  <c r="H1084" i="11"/>
  <c r="H1085" i="11"/>
  <c r="H1086" i="11"/>
  <c r="H1087" i="11"/>
  <c r="H1088" i="11"/>
  <c r="H1089" i="11"/>
  <c r="H1090" i="11"/>
  <c r="H1091" i="11"/>
  <c r="H1092" i="11"/>
  <c r="H1093" i="11"/>
  <c r="H1094" i="11"/>
  <c r="H1095" i="11"/>
  <c r="H1096" i="11"/>
  <c r="H1097" i="11"/>
  <c r="H1098" i="11"/>
  <c r="H1099" i="11"/>
  <c r="H1100" i="11"/>
  <c r="H1101" i="11"/>
  <c r="H1102" i="11"/>
  <c r="H1103" i="11"/>
  <c r="H1104" i="11"/>
  <c r="H1105" i="11"/>
  <c r="H1106" i="11"/>
  <c r="H1107" i="11"/>
  <c r="H1108" i="11"/>
  <c r="H1109" i="11"/>
  <c r="H1110" i="11"/>
  <c r="H1111" i="11"/>
  <c r="H1112" i="11"/>
  <c r="H1113" i="11"/>
  <c r="H1114" i="11"/>
  <c r="H1115" i="11"/>
  <c r="H1116" i="11"/>
  <c r="H1117" i="11"/>
  <c r="H1118" i="11"/>
  <c r="H1119" i="11"/>
  <c r="H1120" i="11"/>
  <c r="H1121" i="11"/>
  <c r="H1122" i="11"/>
  <c r="H1123" i="11"/>
  <c r="H1124" i="11"/>
  <c r="H1125" i="11"/>
  <c r="H1126" i="11"/>
  <c r="H1127" i="11"/>
  <c r="H1128" i="11"/>
  <c r="H1129" i="11"/>
  <c r="H1130" i="11"/>
  <c r="H1131" i="11"/>
  <c r="H1132" i="11"/>
  <c r="H1133" i="11"/>
  <c r="H1134" i="11"/>
  <c r="H1135" i="11"/>
  <c r="H1136" i="11"/>
  <c r="H1137" i="11"/>
  <c r="H1138" i="11"/>
  <c r="H1139" i="11"/>
  <c r="H1140" i="11"/>
  <c r="H1141" i="11"/>
  <c r="H1142" i="11"/>
  <c r="H1143" i="11"/>
  <c r="H1144" i="11"/>
  <c r="H1145" i="11"/>
  <c r="H1146" i="11"/>
  <c r="H1147" i="11"/>
  <c r="H1148" i="11"/>
  <c r="H1149" i="11"/>
  <c r="H1150" i="11"/>
  <c r="H1151" i="11"/>
  <c r="H1152" i="11"/>
  <c r="H1153" i="11"/>
  <c r="H1154" i="11"/>
  <c r="H1155" i="11"/>
  <c r="H1156" i="11"/>
  <c r="H1157" i="11"/>
  <c r="H1158" i="11"/>
  <c r="H1159" i="11"/>
  <c r="H1160" i="11"/>
  <c r="H1161" i="11"/>
  <c r="H1162" i="11"/>
  <c r="H1163" i="11"/>
  <c r="H1164" i="11"/>
  <c r="H1165" i="11"/>
  <c r="H1166" i="11"/>
  <c r="H1167" i="11"/>
  <c r="H1168" i="11"/>
  <c r="H1169" i="11"/>
  <c r="H1170" i="11"/>
  <c r="H1171" i="11"/>
  <c r="H1172" i="11"/>
  <c r="H1173" i="11"/>
  <c r="H1174" i="11"/>
  <c r="H1175" i="11"/>
  <c r="H1176" i="11"/>
  <c r="H1177" i="11"/>
  <c r="H1178" i="11"/>
  <c r="H1179" i="11"/>
  <c r="H1180" i="11"/>
  <c r="H1181" i="11"/>
  <c r="H1182" i="11"/>
  <c r="H1183" i="11"/>
  <c r="H1184" i="11"/>
  <c r="H1185" i="11"/>
  <c r="H1186" i="11"/>
  <c r="H1187" i="11"/>
  <c r="H1188" i="11"/>
  <c r="H1189" i="11"/>
  <c r="H1190" i="11"/>
  <c r="H1191" i="11"/>
  <c r="H1192" i="11"/>
  <c r="H1193" i="11"/>
  <c r="H1194" i="11"/>
  <c r="H1195" i="11"/>
  <c r="H1196" i="11"/>
  <c r="H1197" i="11"/>
  <c r="H1198" i="11"/>
  <c r="H1199" i="11"/>
  <c r="H1200" i="11"/>
  <c r="H1201" i="11"/>
  <c r="H1202" i="11"/>
  <c r="H1203" i="11"/>
  <c r="H1204" i="11"/>
  <c r="H1205" i="11"/>
  <c r="H1206" i="11"/>
  <c r="H1207" i="11"/>
  <c r="H1208" i="11"/>
  <c r="H1209" i="11"/>
  <c r="H1210" i="11"/>
  <c r="H1211" i="11"/>
  <c r="H1212" i="11"/>
  <c r="H1213" i="11"/>
  <c r="H1214" i="11"/>
  <c r="H1215" i="11"/>
  <c r="H1216" i="11"/>
  <c r="H1217" i="11"/>
  <c r="H1218" i="11"/>
  <c r="H1219" i="11"/>
  <c r="H1220" i="11"/>
  <c r="H1221" i="11"/>
  <c r="H1222" i="11"/>
  <c r="H1223" i="11"/>
  <c r="H1224" i="11"/>
  <c r="H1225" i="11"/>
  <c r="H1226" i="11"/>
  <c r="H1227" i="11"/>
  <c r="H1228" i="11"/>
  <c r="H1229" i="11"/>
  <c r="H1230" i="11"/>
  <c r="H1231" i="11"/>
  <c r="H1232" i="11"/>
  <c r="H1233" i="11"/>
  <c r="H1234" i="11"/>
  <c r="H1235" i="11"/>
  <c r="H1236" i="11"/>
  <c r="H1237" i="11"/>
  <c r="H1238" i="11"/>
  <c r="H1239" i="11"/>
  <c r="H1240" i="11"/>
  <c r="H1241" i="11"/>
  <c r="H1242" i="11"/>
  <c r="H1243" i="11"/>
  <c r="H1244" i="11"/>
  <c r="H1245" i="11"/>
  <c r="H1246" i="11"/>
  <c r="H1247" i="11"/>
  <c r="H1248" i="11"/>
  <c r="H1249" i="11"/>
  <c r="H1250" i="11"/>
  <c r="H1251" i="11"/>
  <c r="H1252" i="11"/>
  <c r="H1253" i="11"/>
  <c r="H1254" i="11"/>
  <c r="H1255" i="11"/>
  <c r="H1256" i="11"/>
  <c r="H1257" i="11"/>
  <c r="H1258" i="11"/>
  <c r="H1259" i="11"/>
  <c r="H1260" i="11"/>
  <c r="H1261" i="11"/>
  <c r="H1262" i="11"/>
  <c r="H1263" i="11"/>
  <c r="H1264" i="11"/>
  <c r="H1265" i="11"/>
  <c r="H1266" i="11"/>
  <c r="H1267" i="11"/>
  <c r="H1268" i="11"/>
  <c r="H1269" i="11"/>
  <c r="H1270" i="11"/>
  <c r="H1271" i="11"/>
  <c r="H1272" i="11"/>
  <c r="H1273" i="11"/>
  <c r="H1274" i="11"/>
  <c r="H1275" i="11"/>
  <c r="H1276" i="11"/>
  <c r="H1277" i="11"/>
  <c r="H1278" i="11"/>
  <c r="H1279" i="11"/>
  <c r="H1280" i="11"/>
  <c r="H1281" i="11"/>
  <c r="H1282" i="11"/>
  <c r="H1283" i="11"/>
  <c r="H1284" i="11"/>
  <c r="H1285" i="11"/>
  <c r="H1286" i="11"/>
  <c r="H1287" i="11"/>
  <c r="H1288" i="11"/>
  <c r="H1289" i="11"/>
  <c r="H1290" i="11"/>
  <c r="H1291" i="11"/>
  <c r="H1292" i="11"/>
  <c r="H1293" i="11"/>
  <c r="H1294" i="11"/>
  <c r="H1295" i="11"/>
  <c r="H1296" i="11"/>
  <c r="H1297" i="11"/>
  <c r="H1298" i="11"/>
  <c r="H1299" i="11"/>
  <c r="H1300" i="11"/>
  <c r="H1301" i="11"/>
  <c r="H1302" i="11"/>
  <c r="H1303" i="11"/>
  <c r="H1304" i="11"/>
  <c r="H1305" i="11"/>
  <c r="H1306" i="11"/>
  <c r="H1307" i="11"/>
  <c r="H1308" i="11"/>
  <c r="H1309" i="11"/>
  <c r="H1310" i="11"/>
  <c r="H1311" i="11"/>
  <c r="H1312" i="11"/>
  <c r="H1313" i="11"/>
  <c r="H1314" i="11"/>
  <c r="H1315" i="11"/>
  <c r="H1316" i="11"/>
  <c r="H1317" i="11"/>
  <c r="H1318" i="11"/>
  <c r="H1319" i="11"/>
  <c r="H1320" i="11"/>
  <c r="H1321" i="11"/>
  <c r="H1322" i="11"/>
  <c r="H1323" i="11"/>
  <c r="H1324" i="11"/>
  <c r="H1325" i="11"/>
  <c r="H1326" i="11"/>
  <c r="H1327" i="11"/>
  <c r="H1328" i="11"/>
  <c r="H1329" i="11"/>
  <c r="H1330" i="11"/>
  <c r="H1331" i="11"/>
  <c r="H1332" i="11"/>
  <c r="H1333" i="11"/>
  <c r="H1334" i="11"/>
  <c r="H1335" i="11"/>
  <c r="H1336" i="11"/>
  <c r="H1337" i="11"/>
  <c r="H1338" i="11"/>
  <c r="H1339" i="11"/>
  <c r="H1340" i="11"/>
  <c r="H1341" i="11"/>
  <c r="H1342" i="11"/>
  <c r="H1343" i="11"/>
  <c r="H1344" i="11"/>
  <c r="H1345" i="11"/>
  <c r="H1346" i="11"/>
  <c r="H1347" i="11"/>
  <c r="H1348" i="11"/>
  <c r="H1349" i="11"/>
  <c r="H1350" i="11"/>
  <c r="H1351" i="11"/>
  <c r="H1352" i="11"/>
  <c r="H1353" i="11"/>
  <c r="H1354" i="11"/>
  <c r="H1355" i="11"/>
  <c r="H1356" i="11"/>
  <c r="H1357" i="11"/>
  <c r="H1358" i="11"/>
  <c r="H1359" i="11"/>
  <c r="H1360" i="11"/>
  <c r="H1361" i="11"/>
  <c r="H1362" i="11"/>
  <c r="H1363" i="11"/>
  <c r="H1364" i="11"/>
  <c r="H1365" i="11"/>
  <c r="H1366" i="11"/>
  <c r="H1367" i="11"/>
  <c r="H1368" i="11"/>
  <c r="H1369" i="11"/>
  <c r="H1370" i="11"/>
  <c r="H1371" i="11"/>
  <c r="H1372" i="11"/>
  <c r="H1373" i="11"/>
  <c r="H1374" i="11"/>
  <c r="H1375" i="11"/>
  <c r="H1376" i="11"/>
  <c r="H1377" i="11"/>
  <c r="H1378" i="11"/>
  <c r="H1379" i="11"/>
  <c r="H1380" i="11"/>
  <c r="H1381" i="11"/>
  <c r="H1382" i="11"/>
  <c r="H1383" i="11"/>
  <c r="H1384" i="11"/>
  <c r="H1385" i="11"/>
  <c r="H1386" i="11"/>
  <c r="H1387" i="11"/>
  <c r="H1388" i="11"/>
  <c r="H1389" i="11"/>
  <c r="H1390" i="11"/>
  <c r="H1391" i="11"/>
  <c r="H1392" i="11"/>
  <c r="H1393" i="11"/>
  <c r="H1394" i="11"/>
  <c r="H1395" i="11"/>
  <c r="H1396" i="11"/>
  <c r="H1397" i="11"/>
  <c r="H1398" i="11"/>
  <c r="H1399" i="11"/>
  <c r="H1400" i="11"/>
  <c r="H1401" i="11"/>
  <c r="H1402" i="11"/>
  <c r="H1403" i="11"/>
  <c r="H1404" i="11"/>
  <c r="H1405" i="11"/>
  <c r="H1406" i="11"/>
  <c r="H1407" i="11"/>
  <c r="H1408" i="11"/>
  <c r="H1409" i="11"/>
  <c r="H1410" i="11"/>
  <c r="H1411" i="11"/>
  <c r="H1412" i="11"/>
  <c r="H1413" i="11"/>
  <c r="H1414" i="11"/>
  <c r="H1415" i="11"/>
  <c r="H1416" i="11"/>
  <c r="H1417" i="11"/>
  <c r="H1418" i="11"/>
  <c r="H1419" i="11"/>
  <c r="H1420" i="11"/>
  <c r="H1421" i="11"/>
  <c r="H1422" i="11"/>
  <c r="H1423" i="11"/>
  <c r="H1424" i="11"/>
  <c r="H1425" i="11"/>
  <c r="H1426" i="11"/>
  <c r="H1427" i="11"/>
  <c r="H1428" i="11"/>
  <c r="H1429" i="11"/>
  <c r="H1430" i="11"/>
  <c r="H1431" i="11"/>
  <c r="H1432" i="11"/>
  <c r="H1433" i="11"/>
  <c r="H1434" i="11"/>
  <c r="H1435" i="11"/>
  <c r="H1436" i="11"/>
  <c r="H1437" i="11"/>
  <c r="H1438" i="11"/>
  <c r="H1439" i="11"/>
  <c r="H1440" i="11"/>
  <c r="H1441" i="11"/>
  <c r="H1442" i="11"/>
  <c r="H1443" i="11"/>
  <c r="H1444" i="11"/>
  <c r="H1445" i="11"/>
  <c r="H1446" i="11"/>
  <c r="H1447" i="11"/>
  <c r="H1448" i="11"/>
  <c r="H1449" i="11"/>
  <c r="H1450" i="11"/>
  <c r="H1451" i="11"/>
  <c r="H1452" i="11"/>
  <c r="H1453" i="11"/>
  <c r="H1454" i="11"/>
  <c r="H1455" i="11"/>
  <c r="H1456" i="11"/>
  <c r="H1457" i="11"/>
  <c r="H1458" i="11"/>
  <c r="H1459" i="11"/>
  <c r="H1460" i="11"/>
  <c r="H1461" i="11"/>
  <c r="H1462" i="11"/>
  <c r="H1463" i="11"/>
  <c r="H1464" i="11"/>
  <c r="H1465" i="11"/>
  <c r="H1466" i="11"/>
  <c r="H1467" i="11"/>
  <c r="H1468" i="11"/>
  <c r="H1469" i="11"/>
  <c r="H1470" i="11"/>
  <c r="H1471" i="11"/>
  <c r="H1472" i="11"/>
  <c r="H1473" i="11"/>
  <c r="H1474" i="11"/>
  <c r="H1475" i="11"/>
  <c r="H1476" i="11"/>
  <c r="H1477" i="11"/>
  <c r="H1478" i="11"/>
  <c r="H1479" i="11"/>
  <c r="H1480" i="11"/>
  <c r="H1481" i="11"/>
  <c r="H1482" i="11"/>
  <c r="H1483" i="11"/>
  <c r="H1484" i="11"/>
  <c r="H1485" i="11"/>
  <c r="H1486" i="11"/>
  <c r="H1487" i="11"/>
  <c r="H1488" i="11"/>
  <c r="H1489" i="11"/>
  <c r="H1490" i="11"/>
  <c r="H1491" i="11"/>
  <c r="H1492" i="11"/>
  <c r="H1493" i="11"/>
  <c r="H1494" i="11"/>
  <c r="H1495" i="11"/>
  <c r="H1496" i="11"/>
  <c r="H1497" i="11"/>
  <c r="H1498" i="11"/>
  <c r="H1499" i="11"/>
  <c r="H1500" i="11"/>
  <c r="H1501" i="11"/>
  <c r="H1502" i="11"/>
  <c r="H1503" i="11"/>
  <c r="H1504" i="11"/>
  <c r="H1505" i="11"/>
  <c r="H1506" i="11"/>
  <c r="H1507" i="11"/>
  <c r="H1508" i="11"/>
  <c r="H1509" i="11"/>
  <c r="H1510" i="11"/>
  <c r="H1511" i="11"/>
  <c r="H1512" i="11"/>
  <c r="H1513" i="11"/>
  <c r="H1514" i="11"/>
  <c r="H1515" i="11"/>
  <c r="H1516" i="11"/>
  <c r="H1517" i="11"/>
  <c r="H1518" i="11"/>
  <c r="H1519" i="11"/>
  <c r="H1520" i="11"/>
  <c r="H1521" i="11"/>
  <c r="H1522" i="11"/>
  <c r="H1523" i="11"/>
  <c r="H1524" i="11"/>
  <c r="H1525" i="11"/>
  <c r="H1526" i="11"/>
  <c r="H1527" i="11"/>
  <c r="H1528" i="11"/>
  <c r="H1529" i="11"/>
  <c r="H1530" i="11"/>
  <c r="H1531" i="11"/>
  <c r="H1532" i="11"/>
  <c r="H1533" i="11"/>
  <c r="H1534" i="11"/>
  <c r="H1535" i="11"/>
  <c r="H1536" i="11"/>
  <c r="H1537" i="11"/>
  <c r="H1538" i="11"/>
  <c r="H1539" i="11"/>
  <c r="H1540" i="11"/>
  <c r="H1541" i="11"/>
  <c r="H1542" i="11"/>
  <c r="H1543" i="11"/>
  <c r="H1544" i="11"/>
  <c r="H1545" i="11"/>
  <c r="H1546" i="11"/>
  <c r="H1547" i="11"/>
  <c r="H1548" i="11"/>
  <c r="H1549" i="11"/>
  <c r="H1550" i="11"/>
  <c r="H1551" i="11"/>
  <c r="H1552" i="11"/>
  <c r="H1553" i="11"/>
  <c r="H1554" i="11"/>
  <c r="H1555" i="11"/>
  <c r="H1556" i="11"/>
  <c r="H1557" i="11"/>
  <c r="H1558" i="11"/>
  <c r="H1559" i="11"/>
  <c r="H1560" i="11"/>
  <c r="H1561" i="11"/>
  <c r="H1562" i="11"/>
  <c r="H1563" i="11"/>
  <c r="H1564" i="11"/>
  <c r="H1565" i="11"/>
  <c r="H1566" i="11"/>
  <c r="H1567" i="11"/>
  <c r="H1568" i="11"/>
  <c r="H1569" i="11"/>
  <c r="H1570" i="11"/>
  <c r="H1571" i="11"/>
  <c r="H1572" i="11"/>
  <c r="H1573" i="11"/>
  <c r="H1574" i="11"/>
  <c r="H1575" i="11"/>
  <c r="H1576" i="11"/>
  <c r="H1577" i="11"/>
  <c r="H1578" i="11"/>
  <c r="H1579" i="11"/>
  <c r="H1580" i="11"/>
  <c r="H1581" i="11"/>
  <c r="H1582" i="11"/>
  <c r="H1583" i="11"/>
  <c r="H1584" i="11"/>
  <c r="H1585" i="11"/>
  <c r="H1586" i="11"/>
  <c r="H1587" i="11"/>
  <c r="H1588" i="11"/>
  <c r="H1589" i="11"/>
  <c r="H1590" i="11"/>
  <c r="H1591" i="11"/>
  <c r="H1592" i="11"/>
  <c r="H1593" i="11"/>
  <c r="H1594" i="11"/>
  <c r="H1595" i="11"/>
  <c r="H1596" i="11"/>
  <c r="H1597" i="11"/>
  <c r="H1598" i="11"/>
  <c r="H1599" i="11"/>
  <c r="H1600" i="11"/>
  <c r="H1601" i="11"/>
  <c r="H1602" i="11"/>
  <c r="H1603" i="11"/>
  <c r="H1604" i="11"/>
  <c r="H1605" i="11"/>
  <c r="H1606" i="11"/>
  <c r="H1607" i="11"/>
  <c r="H1608" i="11"/>
  <c r="H1609" i="11"/>
  <c r="H1610" i="11"/>
  <c r="H1611" i="11"/>
  <c r="H1612" i="11"/>
  <c r="H1613" i="11"/>
  <c r="H1614" i="11"/>
  <c r="H1615" i="11"/>
  <c r="H1616" i="11"/>
  <c r="H1617" i="11"/>
  <c r="H1618" i="11"/>
  <c r="H1619" i="11"/>
  <c r="H1620" i="11"/>
  <c r="H1621" i="11"/>
  <c r="H1622" i="11"/>
  <c r="H1623" i="11"/>
  <c r="H1624" i="11"/>
  <c r="H1625" i="11"/>
  <c r="H1626" i="11"/>
  <c r="H1627" i="11"/>
  <c r="H1628" i="11"/>
  <c r="H1629" i="11"/>
  <c r="H1630" i="11"/>
  <c r="H1631" i="11"/>
  <c r="H1632" i="11"/>
  <c r="H1633" i="11"/>
  <c r="H1634" i="11"/>
  <c r="H1635" i="11"/>
  <c r="H1636" i="11"/>
  <c r="H1637" i="11"/>
  <c r="H1638" i="11"/>
  <c r="H1639" i="11"/>
  <c r="H1640" i="11"/>
  <c r="H1641" i="11"/>
  <c r="H1642" i="11"/>
  <c r="H1643" i="11"/>
  <c r="H1644" i="11"/>
  <c r="H1645" i="11"/>
  <c r="H1646" i="11"/>
  <c r="H1647" i="11"/>
  <c r="H1648" i="11"/>
  <c r="H1649" i="11"/>
  <c r="H1650" i="11"/>
  <c r="H1651" i="11"/>
  <c r="H1652" i="11"/>
  <c r="H1653" i="11"/>
  <c r="H1654" i="11"/>
  <c r="H1655" i="11"/>
  <c r="H1656" i="11"/>
  <c r="H1657" i="11"/>
  <c r="H1658" i="11"/>
  <c r="H1659" i="11"/>
  <c r="H1660" i="11"/>
  <c r="H1661" i="11"/>
  <c r="H1662" i="11"/>
  <c r="H1663" i="11"/>
  <c r="H1664" i="11"/>
  <c r="H1665" i="11"/>
  <c r="H1666" i="11"/>
  <c r="H1667" i="11"/>
  <c r="H1668" i="11"/>
  <c r="H1669" i="11"/>
  <c r="H1670" i="11"/>
  <c r="H1671" i="11"/>
  <c r="H1672" i="11"/>
  <c r="H1673" i="11"/>
  <c r="H1674" i="11"/>
  <c r="H1675" i="11"/>
  <c r="H1676" i="11"/>
  <c r="H1677" i="11"/>
  <c r="H1678" i="11"/>
  <c r="H1679" i="11"/>
  <c r="H1680" i="11"/>
  <c r="H1681" i="11"/>
  <c r="H1682" i="11"/>
  <c r="H1683" i="11"/>
  <c r="H1684" i="11"/>
  <c r="H1685" i="11"/>
  <c r="H1686" i="11"/>
  <c r="H1687" i="11"/>
  <c r="H1688" i="11"/>
  <c r="H1689" i="11"/>
  <c r="H1690" i="11"/>
  <c r="H1691" i="11"/>
  <c r="H1692" i="11"/>
  <c r="H1693" i="11"/>
  <c r="H1694" i="11"/>
  <c r="H1695" i="11"/>
  <c r="H1696" i="11"/>
  <c r="H1697" i="11"/>
  <c r="H1698" i="11"/>
  <c r="H1699" i="11"/>
  <c r="H1700" i="11"/>
  <c r="H1701" i="11"/>
  <c r="H1702" i="11"/>
  <c r="H1703" i="11"/>
  <c r="H1704" i="11"/>
  <c r="H1705" i="11"/>
  <c r="H1706" i="11"/>
  <c r="H1707" i="11"/>
  <c r="H1708" i="11"/>
  <c r="H1709" i="11"/>
  <c r="H1710" i="11"/>
  <c r="H1711" i="11"/>
  <c r="H1712" i="11"/>
  <c r="H1713" i="11"/>
  <c r="H1714" i="11"/>
  <c r="H1715" i="11"/>
  <c r="H1716" i="11"/>
  <c r="H1717" i="11"/>
  <c r="H1718" i="11"/>
  <c r="H1719" i="11"/>
  <c r="H1720" i="11"/>
  <c r="H1721" i="11"/>
  <c r="H1722" i="11"/>
  <c r="H1723" i="11"/>
  <c r="H1724" i="11"/>
  <c r="H1725" i="11"/>
  <c r="H1726" i="11"/>
  <c r="H1727" i="11"/>
  <c r="H1728" i="11"/>
  <c r="H1729" i="11"/>
  <c r="H1730" i="11"/>
  <c r="H1731" i="11"/>
  <c r="H1732" i="11"/>
  <c r="H1733" i="11"/>
  <c r="H1734" i="11"/>
  <c r="H1735" i="11"/>
  <c r="H1736" i="11"/>
  <c r="H1737" i="11"/>
  <c r="H1738" i="11"/>
  <c r="H1739" i="11"/>
  <c r="H1740" i="11"/>
  <c r="H1741" i="11"/>
  <c r="H1742" i="11"/>
  <c r="H1743" i="11"/>
  <c r="H1744" i="11"/>
  <c r="H1745" i="11"/>
  <c r="H1746" i="11"/>
  <c r="H1747" i="11"/>
  <c r="H1748" i="11"/>
  <c r="H1749" i="11"/>
  <c r="H1750" i="11"/>
  <c r="H1751" i="11"/>
  <c r="H1752" i="11"/>
  <c r="H1753" i="11"/>
  <c r="H1754" i="11"/>
  <c r="H1755" i="11"/>
  <c r="H1756" i="11"/>
  <c r="H1757" i="11"/>
  <c r="H1758" i="11"/>
  <c r="H1759" i="11"/>
  <c r="H1760" i="11"/>
  <c r="H1761" i="11"/>
  <c r="H1762" i="11"/>
  <c r="H1763" i="11"/>
  <c r="H1764" i="11"/>
  <c r="H1765" i="11"/>
  <c r="H1766" i="11"/>
  <c r="H1767" i="11"/>
  <c r="H1768" i="11"/>
  <c r="H1769" i="11"/>
  <c r="H1770" i="11"/>
  <c r="H1771" i="11"/>
  <c r="H1772" i="11"/>
  <c r="H1773" i="11"/>
  <c r="H1774" i="11"/>
  <c r="H1775" i="11"/>
  <c r="H1776" i="11"/>
  <c r="H1777" i="11"/>
  <c r="H1778" i="11"/>
  <c r="H1779" i="11"/>
  <c r="H1780" i="11"/>
  <c r="H1781" i="11"/>
  <c r="H1782" i="11"/>
  <c r="H1783" i="11"/>
  <c r="H1784" i="11"/>
  <c r="H1785" i="11"/>
  <c r="H1786" i="11"/>
  <c r="H1787" i="11"/>
  <c r="H1788" i="11"/>
  <c r="H1789" i="11"/>
  <c r="H1790" i="11"/>
  <c r="H1791" i="11"/>
  <c r="H1792" i="11"/>
  <c r="H1793" i="11"/>
  <c r="H1794" i="11"/>
  <c r="H1795" i="11"/>
  <c r="H1796" i="11"/>
  <c r="H1797" i="11"/>
  <c r="H1798" i="11"/>
  <c r="H1799" i="11"/>
  <c r="H1800" i="11"/>
  <c r="H1801" i="11"/>
  <c r="H1802" i="11"/>
  <c r="H1803" i="11"/>
  <c r="H1804" i="11"/>
  <c r="H1805" i="11"/>
  <c r="H1806" i="11"/>
  <c r="H1807" i="11"/>
  <c r="H1808" i="11"/>
  <c r="H1809" i="11"/>
  <c r="H1810" i="11"/>
  <c r="H1811" i="11"/>
  <c r="H1812" i="11"/>
  <c r="H1813" i="11"/>
  <c r="H1814" i="11"/>
  <c r="H1815" i="11"/>
  <c r="H1816" i="11"/>
  <c r="H1817" i="11"/>
  <c r="H1818" i="11"/>
  <c r="H1819" i="11"/>
  <c r="H1820" i="11"/>
  <c r="H1821" i="11"/>
  <c r="H1822" i="11"/>
  <c r="H1823" i="11"/>
  <c r="H1824" i="11"/>
  <c r="H1825" i="11"/>
  <c r="H1826" i="11"/>
  <c r="H1827" i="11"/>
  <c r="H1828" i="11"/>
  <c r="H1829" i="11"/>
  <c r="H1830" i="11"/>
  <c r="H1831" i="11"/>
  <c r="H1832" i="11"/>
  <c r="H1833" i="11"/>
  <c r="H1834" i="11"/>
  <c r="H1835" i="11"/>
  <c r="H1836" i="11"/>
  <c r="H1837" i="11"/>
  <c r="H1838" i="11"/>
  <c r="H1839" i="11"/>
  <c r="H1840" i="11"/>
  <c r="H1841" i="11"/>
  <c r="H1842" i="11"/>
  <c r="H1843" i="11"/>
  <c r="H1844" i="11"/>
  <c r="H1845" i="11"/>
  <c r="H1846" i="11"/>
  <c r="H1847" i="11"/>
  <c r="H1848" i="11"/>
  <c r="H1849" i="11"/>
  <c r="H1850" i="11"/>
  <c r="H1851" i="11"/>
  <c r="H1852" i="11"/>
  <c r="H1853" i="11"/>
  <c r="H1854" i="11"/>
  <c r="H1855" i="11"/>
  <c r="H1856" i="11"/>
  <c r="H1857" i="11"/>
  <c r="H1858" i="11"/>
  <c r="H1859" i="11"/>
  <c r="H1860" i="11"/>
  <c r="H1861" i="11"/>
  <c r="H1862" i="11"/>
  <c r="H1863" i="11"/>
  <c r="H1864" i="11"/>
  <c r="H1865" i="11"/>
  <c r="H1866" i="11"/>
  <c r="H1867" i="11"/>
  <c r="H1868" i="11"/>
  <c r="H1869" i="11"/>
  <c r="H1870" i="11"/>
  <c r="H1871" i="11"/>
  <c r="H1872" i="11"/>
  <c r="H1873" i="11"/>
  <c r="H1874" i="11"/>
  <c r="H1875" i="11"/>
  <c r="H1876" i="11"/>
  <c r="H1877" i="11"/>
  <c r="H1878" i="11"/>
  <c r="H1879" i="11"/>
  <c r="H1880" i="11"/>
  <c r="H1881" i="11"/>
  <c r="H1882" i="11"/>
  <c r="H1883" i="11"/>
  <c r="H1884" i="11"/>
  <c r="H1885" i="11"/>
  <c r="H1886" i="11"/>
  <c r="H1887" i="11"/>
  <c r="H1888" i="11"/>
  <c r="H1889" i="11"/>
  <c r="H1890" i="11"/>
  <c r="H1891" i="11"/>
  <c r="H1892" i="11"/>
  <c r="H1893" i="11"/>
  <c r="H1894" i="11"/>
  <c r="H1895" i="11"/>
  <c r="H1896" i="11"/>
  <c r="H1897" i="11"/>
  <c r="H1898" i="11"/>
  <c r="H1899" i="11"/>
  <c r="H1900" i="11"/>
  <c r="H1901" i="11"/>
  <c r="H1902" i="11"/>
  <c r="H1903" i="11"/>
  <c r="H1904" i="11"/>
  <c r="H1905" i="11"/>
  <c r="H1906" i="11"/>
  <c r="H1907" i="11"/>
  <c r="H1908" i="11"/>
  <c r="H1909" i="11"/>
  <c r="H1910" i="11"/>
  <c r="H1911" i="11"/>
  <c r="H1912" i="11"/>
  <c r="H1913" i="11"/>
  <c r="H1914" i="11"/>
  <c r="H1915" i="11"/>
  <c r="H1916" i="11"/>
  <c r="H1917" i="11"/>
  <c r="H1918" i="11"/>
  <c r="H1919" i="11"/>
  <c r="H1920" i="11"/>
  <c r="H1921" i="11"/>
  <c r="H1922" i="11"/>
  <c r="H1923" i="11"/>
  <c r="H1924" i="11"/>
  <c r="H1925" i="11"/>
  <c r="H1926" i="11"/>
  <c r="H1927" i="11"/>
  <c r="H1928" i="11"/>
  <c r="H1929" i="11"/>
  <c r="H1930" i="11"/>
  <c r="H1931" i="11"/>
  <c r="H1932" i="11"/>
  <c r="H1933" i="11"/>
  <c r="H1934" i="11"/>
  <c r="H1935" i="11"/>
  <c r="H1936" i="11"/>
  <c r="H1937" i="11"/>
  <c r="H1938" i="11"/>
  <c r="H1939" i="11"/>
  <c r="H1940" i="11"/>
  <c r="H1941" i="11"/>
  <c r="H1942" i="11"/>
  <c r="H1943" i="11"/>
  <c r="H1944" i="11"/>
  <c r="H1945" i="11"/>
  <c r="H1946" i="11"/>
  <c r="H1947" i="11"/>
  <c r="H1948" i="11"/>
  <c r="H1949" i="11"/>
  <c r="H1950" i="11"/>
  <c r="H1951" i="11"/>
  <c r="H1952" i="11"/>
  <c r="H1953" i="11"/>
  <c r="H1954" i="11"/>
  <c r="H1955" i="11"/>
  <c r="H1956" i="11"/>
  <c r="H1957" i="11"/>
  <c r="H1958" i="11"/>
  <c r="H1959" i="11"/>
  <c r="H1960" i="11"/>
  <c r="H1961" i="11"/>
  <c r="H1962" i="11"/>
  <c r="H1963" i="11"/>
  <c r="H1964" i="11"/>
  <c r="H1965" i="11"/>
  <c r="H1966" i="11"/>
  <c r="H1967" i="11"/>
  <c r="H1968" i="11"/>
  <c r="H1969" i="11"/>
  <c r="H1970" i="11"/>
  <c r="H1971" i="11"/>
  <c r="H1972" i="11"/>
  <c r="H1973" i="11"/>
  <c r="H1974" i="11"/>
  <c r="H1975" i="11"/>
  <c r="H1976" i="11"/>
  <c r="H1977" i="11"/>
  <c r="H1978" i="11"/>
  <c r="H1979" i="11"/>
  <c r="H1980" i="11"/>
  <c r="H1981" i="11"/>
  <c r="H1982" i="11"/>
  <c r="H1983" i="11"/>
  <c r="H1984" i="11"/>
  <c r="H1985" i="11"/>
  <c r="H1986" i="11"/>
  <c r="H1987" i="11"/>
  <c r="H1988" i="11"/>
  <c r="H1989" i="11"/>
  <c r="H1990" i="11"/>
  <c r="H1991" i="11"/>
  <c r="H1992" i="11"/>
  <c r="H1993" i="11"/>
  <c r="H1994" i="11"/>
  <c r="H1995" i="11"/>
  <c r="H1996" i="11"/>
  <c r="H1997" i="11"/>
  <c r="H1998" i="11"/>
  <c r="H1999" i="11"/>
  <c r="H2000" i="11"/>
  <c r="H2001" i="11"/>
  <c r="H2002" i="11"/>
  <c r="H2003" i="11"/>
  <c r="H2004" i="11"/>
  <c r="H2005" i="11"/>
  <c r="H2006" i="11"/>
  <c r="H2007" i="11"/>
  <c r="H2008" i="11"/>
  <c r="H2009" i="11"/>
  <c r="H2010" i="11"/>
  <c r="H2011" i="11"/>
  <c r="H2012" i="11"/>
  <c r="H2013" i="11"/>
  <c r="H2014" i="11"/>
  <c r="H2015" i="11"/>
  <c r="H2016" i="11"/>
  <c r="H2017" i="11"/>
  <c r="H2018" i="11"/>
  <c r="H2019" i="11"/>
  <c r="H2020" i="11"/>
  <c r="H2021" i="11"/>
  <c r="H2022" i="11"/>
  <c r="H2023" i="11"/>
  <c r="H2024" i="11"/>
  <c r="H2025" i="11"/>
  <c r="H2026" i="11"/>
  <c r="H2027" i="11"/>
  <c r="H2028" i="11"/>
  <c r="H2029" i="11"/>
  <c r="H2030" i="11"/>
  <c r="H2031" i="11"/>
  <c r="H2032" i="11"/>
  <c r="H2033" i="11"/>
  <c r="H2034" i="11"/>
  <c r="H2035" i="11"/>
  <c r="H2036" i="11"/>
  <c r="H2037" i="11"/>
  <c r="H2038" i="11"/>
  <c r="H2039" i="11"/>
  <c r="H2040" i="11"/>
  <c r="H2041" i="11"/>
  <c r="H2042" i="11"/>
  <c r="H2043" i="11"/>
  <c r="H2044" i="11"/>
  <c r="H2045" i="11"/>
  <c r="H2046" i="11"/>
  <c r="H2047" i="11"/>
  <c r="H2048" i="11"/>
  <c r="H2049" i="11"/>
  <c r="H2050" i="11"/>
  <c r="H2051" i="11"/>
  <c r="H2052" i="11"/>
  <c r="H2053" i="11"/>
  <c r="H2054" i="11"/>
  <c r="H2055" i="11"/>
  <c r="H2056" i="11"/>
  <c r="H2057" i="11"/>
  <c r="H2058" i="11"/>
  <c r="H2059" i="11"/>
  <c r="H2060" i="11"/>
  <c r="H2061" i="11"/>
  <c r="H2062" i="11"/>
  <c r="H2063" i="11"/>
  <c r="H2064" i="11"/>
  <c r="H2065" i="11"/>
  <c r="H2066" i="11"/>
  <c r="H2067" i="11"/>
  <c r="H2068" i="11"/>
  <c r="H2069" i="11"/>
  <c r="H2070" i="11"/>
  <c r="H2071" i="11"/>
  <c r="H2072" i="11"/>
  <c r="H2073" i="11"/>
  <c r="H2074" i="11"/>
  <c r="H2075" i="11"/>
  <c r="H2076" i="11"/>
  <c r="H2077" i="11"/>
  <c r="H2078" i="11"/>
  <c r="H2079" i="11"/>
  <c r="H2080" i="11"/>
  <c r="H2081" i="11"/>
  <c r="H2082" i="11"/>
  <c r="H2083" i="11"/>
  <c r="H2084" i="11"/>
  <c r="H2085" i="11"/>
  <c r="H2086" i="11"/>
  <c r="H2087" i="11"/>
  <c r="H2088" i="11"/>
  <c r="H2089" i="11"/>
  <c r="H2090" i="11"/>
  <c r="H2091" i="11"/>
  <c r="H2092" i="11"/>
  <c r="H2093" i="11"/>
  <c r="H2094" i="11"/>
  <c r="H2095" i="11"/>
  <c r="H2096" i="11"/>
  <c r="H2097" i="11"/>
  <c r="H2098" i="11"/>
  <c r="H2099" i="11"/>
  <c r="H2100" i="11"/>
  <c r="H2101" i="11"/>
  <c r="H2102" i="11"/>
  <c r="H2103" i="11"/>
  <c r="H2104" i="11"/>
  <c r="H2105" i="11"/>
  <c r="H2106" i="11"/>
  <c r="H2107" i="11"/>
  <c r="H2108" i="11"/>
  <c r="H2109" i="11"/>
  <c r="H2110" i="11"/>
  <c r="H2111" i="11"/>
  <c r="H2112" i="11"/>
  <c r="H2113" i="11"/>
  <c r="H2114" i="11"/>
  <c r="H2115" i="11"/>
  <c r="H2116" i="11"/>
  <c r="H2117" i="11"/>
  <c r="H2118" i="11"/>
  <c r="H2119" i="11"/>
  <c r="H2120" i="11"/>
  <c r="H2121" i="11"/>
  <c r="H2122" i="11"/>
  <c r="H2123" i="11"/>
  <c r="H2124" i="11"/>
  <c r="H2125" i="11"/>
  <c r="H2126" i="11"/>
  <c r="H2127" i="11"/>
  <c r="H2128" i="11"/>
  <c r="H2129" i="11"/>
  <c r="H2130" i="11"/>
  <c r="H2131" i="11"/>
  <c r="H2132" i="11"/>
  <c r="H2133" i="11"/>
  <c r="H2134" i="11"/>
  <c r="H2135" i="11"/>
  <c r="H2136" i="11"/>
  <c r="H2137" i="11"/>
  <c r="H2138" i="11"/>
  <c r="H2139" i="11"/>
  <c r="H2140" i="11"/>
  <c r="H2141" i="11"/>
  <c r="H2142" i="11"/>
  <c r="H2143" i="11"/>
  <c r="H2144" i="11"/>
  <c r="H2145" i="11"/>
  <c r="H2146" i="11"/>
  <c r="H2147" i="11"/>
  <c r="H2148" i="11"/>
  <c r="H2149" i="11"/>
  <c r="H2150" i="11"/>
  <c r="H2151" i="11"/>
  <c r="H2152" i="11"/>
  <c r="H2153" i="11"/>
  <c r="H2154" i="11"/>
  <c r="H2155" i="11"/>
  <c r="H2156" i="11"/>
  <c r="H2157" i="11"/>
  <c r="H2158" i="11"/>
  <c r="H2159" i="11"/>
  <c r="H2160" i="11"/>
  <c r="H2161" i="11"/>
  <c r="H2162" i="11"/>
  <c r="H2163" i="11"/>
  <c r="H2164" i="11"/>
  <c r="H2165" i="11"/>
  <c r="H2166" i="11"/>
  <c r="H2167" i="11"/>
  <c r="H2168" i="11"/>
  <c r="H2169" i="11"/>
  <c r="H2170" i="11"/>
  <c r="H2171" i="11"/>
  <c r="H2172" i="11"/>
  <c r="H2173" i="11"/>
  <c r="H2174" i="11"/>
  <c r="H2175" i="11"/>
  <c r="H2176" i="11"/>
  <c r="H2177" i="11"/>
  <c r="H2178" i="11"/>
  <c r="H2179" i="11"/>
  <c r="H2180" i="11"/>
  <c r="H2181" i="11"/>
  <c r="H2182" i="11"/>
  <c r="H2183" i="11"/>
  <c r="H2184" i="11"/>
  <c r="H2185" i="11"/>
  <c r="H2186" i="11"/>
  <c r="H2187" i="11"/>
  <c r="H2188" i="11"/>
  <c r="H2189" i="11"/>
  <c r="H2190" i="11"/>
  <c r="H2191" i="11"/>
  <c r="H2192" i="11"/>
  <c r="H2193" i="11"/>
  <c r="H2194" i="11"/>
  <c r="H2195" i="11"/>
  <c r="H2196" i="11"/>
  <c r="H2197" i="11"/>
  <c r="H2198" i="11"/>
  <c r="H2199" i="11"/>
  <c r="H2200" i="11"/>
  <c r="H2201" i="11"/>
  <c r="H2202" i="11"/>
  <c r="H2203" i="11"/>
  <c r="H2204" i="11"/>
  <c r="H2205" i="11"/>
  <c r="H2206" i="11"/>
  <c r="H2207" i="11"/>
  <c r="H2208" i="11"/>
  <c r="H2209" i="11"/>
  <c r="H2210" i="11"/>
  <c r="H2211" i="11"/>
  <c r="H2212" i="11"/>
  <c r="H2213" i="11"/>
  <c r="H2214" i="11"/>
  <c r="H2215" i="11"/>
  <c r="H2216" i="11"/>
  <c r="H2217" i="11"/>
  <c r="H2218" i="11"/>
  <c r="H2219" i="11"/>
  <c r="H2220" i="11"/>
  <c r="H2221" i="11"/>
  <c r="H2222" i="11"/>
  <c r="H2223" i="11"/>
  <c r="H2224" i="11"/>
  <c r="H2225" i="11"/>
  <c r="H2226" i="11"/>
  <c r="H2227" i="11"/>
  <c r="H2228" i="11"/>
  <c r="H2229" i="11"/>
  <c r="H2230" i="11"/>
  <c r="H2231" i="11"/>
  <c r="H2232" i="11"/>
  <c r="H2233" i="11"/>
  <c r="H2234" i="11"/>
  <c r="H2235" i="11"/>
  <c r="H2236" i="11"/>
  <c r="H2237" i="11"/>
  <c r="H2238" i="11"/>
  <c r="H2239" i="11"/>
  <c r="H2240" i="11"/>
  <c r="H2241" i="11"/>
  <c r="H2242" i="11"/>
  <c r="H2243" i="11"/>
  <c r="H2244" i="11"/>
  <c r="H2245" i="11"/>
  <c r="H2246" i="11"/>
  <c r="H2247" i="11"/>
  <c r="H2248" i="11"/>
  <c r="H2249" i="11"/>
  <c r="H2250" i="11"/>
  <c r="H2251" i="11"/>
  <c r="H2252" i="11"/>
  <c r="H2253" i="11"/>
  <c r="H2254" i="11"/>
  <c r="H2255" i="11"/>
  <c r="H2256" i="11"/>
  <c r="H2257" i="11"/>
  <c r="H2258" i="11"/>
  <c r="H2259" i="11"/>
  <c r="H2260" i="11"/>
  <c r="H2261" i="11"/>
  <c r="H2262" i="11"/>
  <c r="H2263" i="11"/>
  <c r="H2264" i="11"/>
  <c r="H2265" i="11"/>
  <c r="H2266" i="11"/>
  <c r="H2267" i="11"/>
  <c r="H2268" i="11"/>
  <c r="H2269" i="11"/>
  <c r="H2270" i="11"/>
  <c r="H2271" i="11"/>
  <c r="H2272" i="11"/>
  <c r="H2273" i="11"/>
  <c r="H2274" i="11"/>
  <c r="H2275" i="11"/>
  <c r="H2276" i="11"/>
  <c r="H2277" i="11"/>
  <c r="H2278" i="11"/>
  <c r="H2279" i="11"/>
  <c r="H2280" i="11"/>
  <c r="H2281" i="11"/>
  <c r="H2282" i="11"/>
  <c r="H2283" i="11"/>
  <c r="H2284" i="11"/>
  <c r="H2285" i="11"/>
  <c r="H2286" i="11"/>
  <c r="H2287" i="11"/>
  <c r="H2288" i="11"/>
  <c r="H2289" i="11"/>
  <c r="H2290" i="11"/>
  <c r="H2291" i="11"/>
  <c r="H2292" i="11"/>
  <c r="H2293" i="11"/>
  <c r="H2294" i="11"/>
  <c r="H2295" i="11"/>
  <c r="H2296" i="11"/>
  <c r="H2297" i="11"/>
  <c r="H2298" i="11"/>
  <c r="H2299" i="11"/>
  <c r="H2300" i="11"/>
  <c r="H2301" i="11"/>
  <c r="H2302" i="11"/>
  <c r="H2303" i="11"/>
  <c r="H2304" i="11"/>
  <c r="H2305" i="11"/>
  <c r="H2306" i="11"/>
  <c r="H2307" i="11"/>
  <c r="H2308" i="11"/>
  <c r="H2309" i="11"/>
  <c r="H2310" i="11"/>
  <c r="H2311" i="11"/>
  <c r="H2312" i="11"/>
  <c r="H2313" i="11"/>
  <c r="H2314" i="11"/>
  <c r="H2315" i="11"/>
  <c r="H2316" i="11"/>
  <c r="H2317" i="11"/>
  <c r="H2318" i="11"/>
  <c r="H2319" i="11"/>
  <c r="H2320" i="11"/>
  <c r="H2321" i="11"/>
  <c r="H2322" i="11"/>
  <c r="H2323" i="11"/>
  <c r="H2324" i="11"/>
  <c r="H2325" i="11"/>
  <c r="H2326" i="11"/>
  <c r="H2327" i="11"/>
  <c r="H2328" i="11"/>
  <c r="H2329" i="11"/>
  <c r="H2330" i="11"/>
  <c r="H2331" i="11"/>
  <c r="H2332" i="11"/>
  <c r="H2333" i="11"/>
  <c r="H2334" i="11"/>
  <c r="H2335" i="11"/>
  <c r="H2336" i="11"/>
  <c r="H2337" i="11"/>
  <c r="H2338" i="11"/>
  <c r="H2339" i="11"/>
  <c r="H2340" i="11"/>
  <c r="H2341" i="11"/>
  <c r="H2342" i="11"/>
  <c r="H2343" i="11"/>
  <c r="H2344" i="11"/>
  <c r="H2345" i="11"/>
  <c r="H2346" i="11"/>
  <c r="H2347" i="11"/>
  <c r="H2348" i="11"/>
  <c r="H2349" i="11"/>
  <c r="H2350" i="11"/>
  <c r="H2351" i="11"/>
  <c r="H2352" i="11"/>
  <c r="H2353" i="11"/>
  <c r="H2354" i="11"/>
  <c r="H2355" i="11"/>
  <c r="H2356" i="11"/>
  <c r="H2357" i="11"/>
  <c r="H2358" i="11"/>
  <c r="H2359" i="11"/>
  <c r="H2360" i="11"/>
  <c r="H2361" i="11"/>
  <c r="H2362" i="11"/>
  <c r="H2363" i="11"/>
  <c r="H2364" i="11"/>
  <c r="H2365" i="11"/>
  <c r="H2366" i="11"/>
  <c r="H2367" i="11"/>
  <c r="H2368" i="11"/>
  <c r="H2369" i="11"/>
  <c r="H2370" i="11"/>
  <c r="H2371" i="11"/>
  <c r="H2372" i="11"/>
  <c r="H2373" i="11"/>
  <c r="H2374" i="11"/>
  <c r="H2375" i="11"/>
  <c r="H2376" i="11"/>
  <c r="H2377" i="11"/>
  <c r="H2378" i="11"/>
  <c r="H2379" i="11"/>
  <c r="H2380" i="11"/>
  <c r="H2381" i="11"/>
  <c r="H2382" i="11"/>
  <c r="H2383" i="11"/>
  <c r="H2384" i="11"/>
  <c r="H2385" i="11"/>
  <c r="H2386" i="11"/>
  <c r="H2387" i="11"/>
  <c r="H2388" i="11"/>
  <c r="H2389" i="11"/>
  <c r="H2390" i="11"/>
  <c r="H2391" i="11"/>
  <c r="H2392" i="11"/>
  <c r="H2393" i="11"/>
  <c r="H2394" i="11"/>
  <c r="H2395" i="11"/>
  <c r="H2396" i="11"/>
  <c r="H2397" i="11"/>
  <c r="H2398" i="11"/>
  <c r="H2399" i="11"/>
  <c r="H2400" i="11"/>
  <c r="H2401" i="11"/>
  <c r="H2402" i="11"/>
  <c r="H2403" i="11"/>
  <c r="H2404" i="11"/>
  <c r="H2405" i="11"/>
  <c r="H2406" i="11"/>
  <c r="H2407" i="11"/>
  <c r="H2408" i="11"/>
  <c r="H2409" i="11"/>
  <c r="H2410" i="11"/>
  <c r="H2411" i="11"/>
  <c r="H2412" i="11"/>
  <c r="H2413" i="11"/>
  <c r="H2414" i="11"/>
  <c r="H2415" i="11"/>
  <c r="H2416" i="11"/>
  <c r="H2417" i="11"/>
  <c r="H2418" i="11"/>
  <c r="H2419" i="11"/>
  <c r="H2420" i="11"/>
  <c r="H2421" i="11"/>
  <c r="H2422" i="11"/>
  <c r="H2423" i="11"/>
  <c r="H2424" i="11"/>
  <c r="H2425" i="11"/>
  <c r="H2426" i="11"/>
  <c r="H2427" i="11"/>
  <c r="H2428" i="11"/>
  <c r="H2429" i="11"/>
  <c r="H2430" i="11"/>
  <c r="H2431" i="11"/>
  <c r="H2432" i="11"/>
  <c r="H2433" i="11"/>
  <c r="H2434" i="11"/>
  <c r="H2435" i="11"/>
  <c r="H2436" i="11"/>
  <c r="H2437" i="11"/>
  <c r="H2438" i="11"/>
  <c r="H2439" i="11"/>
  <c r="H2440" i="11"/>
  <c r="H2441" i="11"/>
  <c r="H2442" i="11"/>
  <c r="H2443" i="11"/>
  <c r="H2444" i="11"/>
  <c r="H2445" i="11"/>
  <c r="H2446" i="11"/>
  <c r="H2447" i="11"/>
  <c r="H2448" i="11"/>
  <c r="H2449" i="11"/>
  <c r="H2450" i="11"/>
  <c r="H2451" i="11"/>
  <c r="H2452" i="11"/>
  <c r="H2453" i="11"/>
  <c r="H2454" i="11"/>
  <c r="H2455" i="11"/>
  <c r="H2456" i="11"/>
  <c r="H2457" i="11"/>
  <c r="H2458" i="11"/>
  <c r="H2459" i="11"/>
  <c r="H2460" i="11"/>
  <c r="H2461" i="11"/>
  <c r="H2462" i="11"/>
  <c r="H2463" i="11"/>
  <c r="H2464" i="11"/>
  <c r="H2465" i="11"/>
  <c r="H2466" i="11"/>
  <c r="H2467" i="11"/>
  <c r="H2468" i="11"/>
  <c r="H2469" i="11"/>
  <c r="H2470" i="11"/>
  <c r="H2471" i="11"/>
  <c r="H2472" i="11"/>
  <c r="H2473" i="11"/>
  <c r="H2474" i="11"/>
  <c r="H2475" i="11"/>
  <c r="H2476" i="11"/>
  <c r="H2477" i="11"/>
  <c r="H2478" i="11"/>
  <c r="H2479" i="11"/>
  <c r="H2480" i="11"/>
  <c r="H2481" i="11"/>
  <c r="H2482" i="11"/>
  <c r="H2483" i="11"/>
  <c r="H2484" i="11"/>
  <c r="H2485" i="11"/>
  <c r="H2486" i="11"/>
  <c r="H2487" i="11"/>
  <c r="H2488" i="11"/>
  <c r="H2489" i="11"/>
  <c r="H2490" i="11"/>
  <c r="H2491" i="11"/>
  <c r="H2492" i="11"/>
  <c r="H2493" i="11"/>
  <c r="H2494" i="11"/>
  <c r="H2495" i="11"/>
  <c r="H2496" i="11"/>
  <c r="H2497" i="11"/>
  <c r="H2498" i="11"/>
  <c r="H2499" i="11"/>
  <c r="H2500" i="11"/>
  <c r="H2501" i="11"/>
  <c r="H2502" i="11"/>
  <c r="H2503" i="11"/>
  <c r="H2504" i="11"/>
  <c r="H2505" i="11"/>
  <c r="H2506" i="11"/>
  <c r="H2507" i="11"/>
  <c r="H2508" i="11"/>
  <c r="H2509" i="11"/>
  <c r="H2510" i="11"/>
  <c r="H2511" i="11"/>
  <c r="H2512" i="11"/>
  <c r="H2513" i="11"/>
  <c r="H2514" i="11"/>
  <c r="H2515" i="11"/>
  <c r="H2516" i="11"/>
  <c r="H2517" i="11"/>
  <c r="H2518" i="11"/>
  <c r="H2519" i="11"/>
  <c r="H2520" i="11"/>
  <c r="H2521" i="11"/>
  <c r="H2522" i="11"/>
  <c r="H2523" i="11"/>
  <c r="H2524" i="11"/>
  <c r="H2525" i="11"/>
  <c r="H2526" i="11"/>
  <c r="H2527" i="11"/>
  <c r="H2528" i="11"/>
  <c r="H2529" i="11"/>
  <c r="H2530" i="11"/>
  <c r="H2531" i="11"/>
  <c r="H2532" i="11"/>
  <c r="H2533" i="11"/>
  <c r="H2534" i="11"/>
  <c r="H2535" i="11"/>
  <c r="H2536" i="11"/>
  <c r="H2537" i="11"/>
  <c r="H2538" i="11"/>
  <c r="H2539" i="11"/>
  <c r="H2540" i="11"/>
  <c r="H2541" i="11"/>
  <c r="H2542" i="11"/>
  <c r="H2543" i="11"/>
  <c r="H2544" i="11"/>
  <c r="H2545" i="11"/>
  <c r="H2546" i="11"/>
  <c r="H2547" i="11"/>
  <c r="H2548" i="11"/>
  <c r="H2549" i="11"/>
  <c r="H2550" i="11"/>
  <c r="H2551" i="11"/>
  <c r="H2552" i="11"/>
  <c r="H2553" i="11"/>
  <c r="H2554" i="11"/>
  <c r="H2555" i="11"/>
  <c r="H2556" i="11"/>
  <c r="H2557" i="11"/>
  <c r="H2558" i="11"/>
  <c r="H2559" i="11"/>
  <c r="H2560" i="11"/>
  <c r="H2561" i="11"/>
  <c r="H2562" i="11"/>
  <c r="H2563" i="11"/>
  <c r="H2564" i="11"/>
  <c r="H2565" i="11"/>
  <c r="H2566" i="11"/>
  <c r="H2567" i="11"/>
  <c r="H2568" i="11"/>
  <c r="H2569" i="11"/>
  <c r="H2570" i="11"/>
  <c r="H2571" i="11"/>
  <c r="H2572" i="11"/>
  <c r="H2573" i="11"/>
  <c r="H2574" i="11"/>
  <c r="H2575" i="11"/>
  <c r="H2576" i="11"/>
  <c r="H2577" i="11"/>
  <c r="H2578" i="11"/>
  <c r="H2579" i="11"/>
  <c r="H2580" i="11"/>
  <c r="H2581" i="11"/>
  <c r="H2582" i="11"/>
  <c r="H2583" i="11"/>
  <c r="H2584" i="11"/>
  <c r="H2585" i="11"/>
  <c r="H2586" i="11"/>
  <c r="H2587" i="11"/>
  <c r="H2588" i="11"/>
  <c r="H2589" i="11"/>
  <c r="H2590" i="11"/>
  <c r="H2591" i="11"/>
  <c r="H2592" i="11"/>
  <c r="H2593" i="11"/>
  <c r="H2594" i="11"/>
  <c r="H2595" i="11"/>
  <c r="H2596" i="11"/>
  <c r="H2597" i="11"/>
  <c r="H2598" i="11"/>
  <c r="H2599" i="11"/>
  <c r="H2600" i="11"/>
  <c r="H2601" i="11"/>
  <c r="H2602" i="11"/>
  <c r="H2603" i="11"/>
  <c r="H2604" i="11"/>
  <c r="H2605" i="11"/>
  <c r="H2606" i="11"/>
  <c r="H2607" i="11"/>
  <c r="H2608" i="11"/>
  <c r="H2609" i="11"/>
  <c r="H2610" i="11"/>
  <c r="H2611" i="11"/>
  <c r="H2612" i="11"/>
  <c r="H2613" i="11"/>
  <c r="H2614" i="11"/>
  <c r="H2615" i="11"/>
  <c r="H2616" i="11"/>
  <c r="H2617" i="11"/>
  <c r="H2618" i="11"/>
  <c r="H2619" i="11"/>
  <c r="H2620" i="11"/>
  <c r="H2621" i="11"/>
  <c r="H2622" i="11"/>
  <c r="H2623" i="11"/>
  <c r="H2624" i="11"/>
  <c r="H2625" i="11"/>
  <c r="H2626" i="11"/>
  <c r="H2627" i="11"/>
  <c r="H2628" i="11"/>
  <c r="H2629" i="11"/>
  <c r="H2630" i="11"/>
  <c r="H2631" i="11"/>
  <c r="H2632" i="11"/>
  <c r="H2633" i="11"/>
  <c r="H2634" i="11"/>
  <c r="H2635" i="11"/>
  <c r="H2636" i="11"/>
  <c r="H2637" i="11"/>
  <c r="H2638" i="11"/>
  <c r="H2639" i="11"/>
  <c r="H2640" i="11"/>
  <c r="H2641" i="11"/>
  <c r="H2642" i="11"/>
  <c r="H2643" i="11"/>
  <c r="H2644" i="11"/>
  <c r="H2645" i="11"/>
  <c r="H2646" i="11"/>
  <c r="H2647" i="11"/>
  <c r="H2648" i="11"/>
  <c r="H2649" i="11"/>
  <c r="H2650" i="11"/>
  <c r="H2651" i="11"/>
  <c r="H2652" i="11"/>
  <c r="H2653" i="11"/>
  <c r="H2654" i="11"/>
  <c r="H2655" i="11"/>
  <c r="H2656" i="11"/>
  <c r="H2657" i="11"/>
  <c r="H2658" i="11"/>
  <c r="H2659" i="11"/>
  <c r="H2660" i="11"/>
  <c r="H2661" i="11"/>
  <c r="H2662" i="11"/>
  <c r="H2663" i="11"/>
  <c r="H2664" i="11"/>
  <c r="H2665" i="11"/>
  <c r="H2666" i="11"/>
  <c r="H2667" i="11"/>
  <c r="H2668" i="11"/>
  <c r="H2669" i="11"/>
  <c r="H2670" i="11"/>
  <c r="H2671" i="11"/>
  <c r="H2672" i="11"/>
  <c r="H2673" i="11"/>
  <c r="H2674" i="11"/>
  <c r="H2675" i="11"/>
  <c r="H2676" i="11"/>
  <c r="H2677" i="11"/>
  <c r="H2678" i="11"/>
  <c r="H2679" i="11"/>
  <c r="H2680" i="11"/>
  <c r="H2681" i="11"/>
  <c r="H2682" i="11"/>
  <c r="H2683" i="11"/>
  <c r="H2684" i="11"/>
  <c r="H2685" i="11"/>
  <c r="H2686" i="11"/>
  <c r="H2687" i="11"/>
  <c r="H2688" i="11"/>
  <c r="H2689" i="11"/>
  <c r="H2690" i="11"/>
  <c r="H2691" i="11"/>
  <c r="H2692" i="11"/>
  <c r="H2693" i="11"/>
  <c r="H2694" i="11"/>
  <c r="H2695" i="11"/>
  <c r="H2696" i="11"/>
  <c r="H2697" i="11"/>
  <c r="H2698" i="11"/>
  <c r="H2699" i="11"/>
  <c r="H2700" i="11"/>
  <c r="H2701" i="11"/>
  <c r="H2702" i="11"/>
  <c r="H2703" i="11"/>
  <c r="H2704" i="11"/>
  <c r="H2705" i="11"/>
  <c r="H2706" i="11"/>
  <c r="H2707" i="11"/>
  <c r="H2708" i="11"/>
  <c r="H2709" i="11"/>
  <c r="H2710" i="11"/>
  <c r="H2711" i="11"/>
  <c r="H2712" i="11"/>
  <c r="H2713" i="11"/>
  <c r="H2714" i="11"/>
  <c r="H2715" i="11"/>
  <c r="H2716" i="11"/>
  <c r="H2717" i="11"/>
  <c r="H2718" i="11"/>
  <c r="H2719" i="11"/>
  <c r="H2720" i="11"/>
  <c r="H2721" i="11"/>
  <c r="H2722" i="11"/>
  <c r="H2723" i="11"/>
  <c r="H2724" i="11"/>
  <c r="H2725" i="11"/>
  <c r="H2726" i="11"/>
  <c r="H2727" i="11"/>
  <c r="H2728" i="11"/>
  <c r="H2729" i="11"/>
  <c r="H2730" i="11"/>
  <c r="H2731" i="11"/>
  <c r="H2732" i="11"/>
  <c r="H2733" i="11"/>
  <c r="H2734" i="11"/>
  <c r="H2735" i="11"/>
  <c r="H2736" i="11"/>
  <c r="H2737" i="11"/>
  <c r="H2738" i="11"/>
  <c r="H2739" i="11"/>
  <c r="H2740" i="11"/>
  <c r="H2741" i="11"/>
  <c r="H2742" i="11"/>
  <c r="H2743" i="11"/>
  <c r="H2744" i="11"/>
  <c r="H2745" i="11"/>
  <c r="H2746" i="11"/>
  <c r="H2747" i="11"/>
  <c r="H2748" i="11"/>
  <c r="H2749" i="11"/>
  <c r="H2750" i="11"/>
  <c r="H2751" i="11"/>
  <c r="H2752" i="11"/>
  <c r="H2753" i="11"/>
  <c r="H2754" i="11"/>
  <c r="H2755" i="11"/>
  <c r="H2756" i="11"/>
  <c r="H2757" i="11"/>
  <c r="H2758" i="11"/>
  <c r="H2759" i="11"/>
  <c r="H2760" i="11"/>
  <c r="H2761" i="11"/>
  <c r="H2762" i="11"/>
  <c r="H2763" i="11"/>
  <c r="H2764" i="11"/>
  <c r="H2765" i="11"/>
  <c r="H2766" i="11"/>
  <c r="H2767" i="11"/>
  <c r="H2768" i="11"/>
  <c r="H2769" i="11"/>
  <c r="H2770" i="11"/>
  <c r="H2771" i="11"/>
  <c r="H2772" i="11"/>
  <c r="H2773" i="11"/>
  <c r="H2774" i="11"/>
  <c r="H2775" i="11"/>
  <c r="H2776" i="11"/>
  <c r="H2777" i="11"/>
  <c r="H2778" i="11"/>
  <c r="H2779" i="11"/>
  <c r="H2780" i="11"/>
  <c r="H2781" i="11"/>
  <c r="H2782" i="11"/>
  <c r="H2783" i="11"/>
  <c r="H2784" i="11"/>
  <c r="H2785" i="11"/>
  <c r="H2786" i="11"/>
  <c r="H2787" i="11"/>
  <c r="H2788" i="11"/>
  <c r="H2789" i="11"/>
  <c r="H2790" i="11"/>
  <c r="H2791" i="11"/>
  <c r="H2792" i="11"/>
  <c r="H2793" i="11"/>
  <c r="H2794" i="11"/>
  <c r="H2795" i="11"/>
  <c r="H2796" i="11"/>
  <c r="H2797" i="11"/>
  <c r="H2798" i="11"/>
  <c r="H2799" i="11"/>
  <c r="H2800" i="11"/>
  <c r="H2801" i="11"/>
  <c r="H2802" i="11"/>
  <c r="H2803" i="11"/>
  <c r="H2804" i="11"/>
  <c r="H2805" i="11"/>
  <c r="H2806" i="11"/>
  <c r="H2807" i="11"/>
  <c r="H2808" i="11"/>
  <c r="H2809" i="11"/>
  <c r="H2810" i="11"/>
  <c r="H2811" i="11"/>
  <c r="H2812" i="11"/>
  <c r="H2813" i="11"/>
  <c r="H2814" i="11"/>
  <c r="H2815" i="11"/>
  <c r="H2816" i="11"/>
  <c r="H2817" i="11"/>
  <c r="H2818" i="11"/>
  <c r="H2819" i="11"/>
  <c r="H2820" i="11"/>
  <c r="H2821" i="11"/>
  <c r="H2822" i="11"/>
  <c r="H2823" i="11"/>
  <c r="H2824" i="11"/>
  <c r="H2825" i="11"/>
  <c r="H2826" i="11"/>
  <c r="H2827" i="11"/>
  <c r="H2828" i="11"/>
  <c r="H2829" i="11"/>
  <c r="H2830" i="11"/>
  <c r="H2831" i="11"/>
  <c r="H2832" i="11"/>
  <c r="H2833" i="11"/>
  <c r="H2834" i="11"/>
  <c r="H2835" i="11"/>
  <c r="H2836" i="11"/>
  <c r="H2837" i="11"/>
  <c r="H2838" i="11"/>
  <c r="H2839" i="11"/>
  <c r="H2840" i="11"/>
  <c r="H2841" i="11"/>
  <c r="H2842" i="11"/>
  <c r="H2843" i="11"/>
  <c r="H2844" i="11"/>
  <c r="H2845" i="11"/>
  <c r="H2846" i="11"/>
  <c r="H2847" i="11"/>
  <c r="H2848" i="11"/>
  <c r="H2849" i="11"/>
  <c r="H2850" i="11"/>
  <c r="H2851" i="11"/>
  <c r="H2852" i="11"/>
  <c r="H2853" i="11"/>
  <c r="H2854" i="11"/>
  <c r="H2855" i="11"/>
  <c r="H2856" i="11"/>
  <c r="H2857" i="11"/>
  <c r="H2858" i="11"/>
  <c r="H2859" i="11"/>
  <c r="H2860" i="11"/>
  <c r="H2861" i="11"/>
  <c r="H2862" i="11"/>
  <c r="H2863" i="11"/>
  <c r="H2864" i="11"/>
  <c r="H2865" i="11"/>
  <c r="H2866" i="11"/>
  <c r="H2867" i="11"/>
  <c r="H2868" i="11"/>
  <c r="H2869" i="11"/>
  <c r="H2870" i="11"/>
  <c r="H2871" i="11"/>
  <c r="H2872" i="11"/>
  <c r="H2873" i="11"/>
  <c r="H2874" i="11"/>
  <c r="H2875" i="11"/>
  <c r="H2876" i="11"/>
  <c r="H2877" i="11"/>
  <c r="H2878" i="11"/>
  <c r="H2879" i="11"/>
  <c r="H2880" i="11"/>
  <c r="H2881" i="11"/>
  <c r="H2882" i="11"/>
  <c r="H2883" i="11"/>
  <c r="H2884" i="11"/>
  <c r="H2885" i="11"/>
  <c r="H2886" i="11"/>
  <c r="H2887" i="11"/>
  <c r="H2888" i="11"/>
  <c r="H2889" i="11"/>
  <c r="H2890" i="11"/>
  <c r="H2891" i="11"/>
  <c r="H2892" i="11"/>
  <c r="H2893" i="11"/>
  <c r="H2894" i="11"/>
  <c r="H2895" i="11"/>
  <c r="H2896" i="11"/>
  <c r="H2897" i="11"/>
  <c r="H2898" i="11"/>
  <c r="H2899" i="11"/>
  <c r="H2900" i="11"/>
  <c r="H2901" i="11"/>
  <c r="H2902" i="11"/>
  <c r="H2903" i="11"/>
  <c r="H2904" i="11"/>
  <c r="H2905" i="11"/>
  <c r="H2906" i="11"/>
  <c r="H2907" i="11"/>
  <c r="H2908" i="11"/>
  <c r="H2909" i="11"/>
  <c r="H2910" i="11"/>
  <c r="H2911" i="11"/>
  <c r="H2912" i="11"/>
  <c r="H2913" i="11"/>
  <c r="H2914" i="11"/>
  <c r="H2915" i="11"/>
  <c r="H2916" i="11"/>
  <c r="H2917" i="11"/>
  <c r="H2918" i="11"/>
  <c r="H2919" i="11"/>
  <c r="H2920" i="11"/>
  <c r="H2921" i="11"/>
  <c r="H2922" i="11"/>
  <c r="H2923" i="11"/>
  <c r="H2924" i="11"/>
  <c r="H2925" i="11"/>
  <c r="H2926" i="11"/>
  <c r="H2927" i="11"/>
  <c r="H2928" i="11"/>
  <c r="H2929" i="11"/>
  <c r="H2930" i="11"/>
  <c r="H2931" i="11"/>
  <c r="H2932" i="11"/>
  <c r="H2933" i="11"/>
  <c r="H2934" i="11"/>
  <c r="H2935" i="11"/>
  <c r="H2936" i="11"/>
  <c r="H2937" i="11"/>
  <c r="H2938" i="11"/>
  <c r="H2939" i="11"/>
  <c r="H2940" i="11"/>
  <c r="H2941" i="11"/>
  <c r="H2942" i="11"/>
  <c r="H2943" i="11"/>
  <c r="H2944" i="11"/>
  <c r="H2945" i="11"/>
  <c r="H2946" i="11"/>
  <c r="H2947" i="11"/>
  <c r="H2948" i="11"/>
  <c r="H2949" i="11"/>
  <c r="H2950" i="11"/>
  <c r="H2951" i="11"/>
  <c r="H2952" i="11"/>
  <c r="H2953" i="11"/>
  <c r="H2954" i="11"/>
  <c r="H2955" i="11"/>
  <c r="H2956" i="11"/>
  <c r="H2957" i="11"/>
  <c r="H2958" i="11"/>
  <c r="H2959" i="11"/>
  <c r="H2960" i="11"/>
  <c r="H2961" i="11"/>
  <c r="H2962" i="11"/>
  <c r="H2963" i="11"/>
  <c r="H2964" i="11"/>
  <c r="H2965" i="11"/>
  <c r="H2966" i="11"/>
  <c r="H2967" i="11"/>
  <c r="H2968" i="11"/>
  <c r="H2969" i="11"/>
  <c r="H2970" i="11"/>
  <c r="H2971" i="11"/>
  <c r="H2972" i="11"/>
  <c r="H2973" i="11"/>
  <c r="H2974" i="11"/>
  <c r="H2975" i="11"/>
  <c r="H2976" i="11"/>
  <c r="H2977" i="11"/>
  <c r="H2978" i="11"/>
  <c r="H2979" i="11"/>
  <c r="H2980" i="11"/>
  <c r="H2981" i="11"/>
  <c r="H2982" i="11"/>
  <c r="H2983" i="11"/>
  <c r="H2984" i="11"/>
  <c r="H2985" i="11"/>
  <c r="H2986" i="11"/>
  <c r="H2987" i="11"/>
  <c r="H2988" i="11"/>
  <c r="H2989" i="11"/>
  <c r="H2990" i="11"/>
  <c r="H2991" i="11"/>
  <c r="H2992" i="11"/>
  <c r="H2993" i="11"/>
  <c r="H2994" i="11"/>
  <c r="H2995" i="11"/>
  <c r="H2996" i="11"/>
  <c r="H2997" i="11"/>
  <c r="G2" i="11"/>
  <c r="U2" i="11" s="1"/>
  <c r="G3" i="11"/>
  <c r="U3" i="11" s="1"/>
  <c r="G4" i="11"/>
  <c r="U4" i="11" s="1"/>
  <c r="G5" i="11"/>
  <c r="U5" i="11" s="1"/>
  <c r="G6" i="11"/>
  <c r="U6" i="11" s="1"/>
  <c r="G7" i="11"/>
  <c r="U7" i="11" s="1"/>
  <c r="G8" i="11"/>
  <c r="U8" i="11" s="1"/>
  <c r="G9" i="11"/>
  <c r="U9" i="11" s="1"/>
  <c r="G10" i="11"/>
  <c r="U10" i="11" s="1"/>
  <c r="G11" i="11"/>
  <c r="U11" i="11" s="1"/>
  <c r="G12" i="11"/>
  <c r="U12" i="11" s="1"/>
  <c r="G13" i="11"/>
  <c r="G14" i="11"/>
  <c r="U14" i="11" s="1"/>
  <c r="G15" i="11"/>
  <c r="G16" i="11"/>
  <c r="U16" i="11" s="1"/>
  <c r="G17" i="11"/>
  <c r="U17" i="11" s="1"/>
  <c r="G18" i="11"/>
  <c r="U18" i="11" s="1"/>
  <c r="G19" i="11"/>
  <c r="U19" i="11" s="1"/>
  <c r="G20" i="11"/>
  <c r="U20" i="11" s="1"/>
  <c r="G21" i="11"/>
  <c r="U21" i="11" s="1"/>
  <c r="G22" i="11"/>
  <c r="U22" i="11" s="1"/>
  <c r="G23" i="11"/>
  <c r="U23" i="11" s="1"/>
  <c r="G24" i="11"/>
  <c r="U24" i="11" s="1"/>
  <c r="G25" i="11"/>
  <c r="U25" i="11" s="1"/>
  <c r="G26" i="11"/>
  <c r="U26" i="11" s="1"/>
  <c r="G27" i="11"/>
  <c r="U27" i="11" s="1"/>
  <c r="G28" i="11"/>
  <c r="U28" i="11" s="1"/>
  <c r="G29" i="11"/>
  <c r="G30" i="11"/>
  <c r="U30" i="11" s="1"/>
  <c r="G31" i="11"/>
  <c r="G32" i="11"/>
  <c r="U32" i="11" s="1"/>
  <c r="G33" i="11"/>
  <c r="U33" i="11" s="1"/>
  <c r="G34" i="11"/>
  <c r="U34" i="11" s="1"/>
  <c r="G35" i="11"/>
  <c r="U35" i="11" s="1"/>
  <c r="G36" i="11"/>
  <c r="U36" i="11" s="1"/>
  <c r="G37" i="11"/>
  <c r="U37" i="11" s="1"/>
  <c r="G38" i="11"/>
  <c r="U38" i="11" s="1"/>
  <c r="G39" i="11"/>
  <c r="U39" i="11" s="1"/>
  <c r="G40" i="11"/>
  <c r="U40" i="11" s="1"/>
  <c r="G41" i="11"/>
  <c r="U41" i="11" s="1"/>
  <c r="G42" i="11"/>
  <c r="U42" i="11" s="1"/>
  <c r="G43" i="11"/>
  <c r="U43" i="11" s="1"/>
  <c r="G44" i="11"/>
  <c r="U44" i="11" s="1"/>
  <c r="G45" i="11"/>
  <c r="G46" i="11"/>
  <c r="U46" i="11" s="1"/>
  <c r="G47" i="11"/>
  <c r="G48" i="11"/>
  <c r="U48" i="11" s="1"/>
  <c r="G49" i="11"/>
  <c r="U49" i="11" s="1"/>
  <c r="G50" i="11"/>
  <c r="U50" i="11" s="1"/>
  <c r="G51" i="11"/>
  <c r="U51" i="11" s="1"/>
  <c r="G52" i="11"/>
  <c r="U52" i="11" s="1"/>
  <c r="G53" i="11"/>
  <c r="U53" i="11" s="1"/>
  <c r="G54" i="11"/>
  <c r="U54" i="11" s="1"/>
  <c r="G55" i="11"/>
  <c r="U55" i="11" s="1"/>
  <c r="G56" i="11"/>
  <c r="U56" i="11" s="1"/>
  <c r="G57" i="11"/>
  <c r="U57" i="11" s="1"/>
  <c r="G58" i="11"/>
  <c r="U58" i="11" s="1"/>
  <c r="G59" i="11"/>
  <c r="U59" i="11" s="1"/>
  <c r="G60" i="11"/>
  <c r="U60" i="11" s="1"/>
  <c r="G61" i="11"/>
  <c r="G62" i="11"/>
  <c r="U62" i="11" s="1"/>
  <c r="G63" i="11"/>
  <c r="G64" i="11"/>
  <c r="U64" i="11" s="1"/>
  <c r="G65" i="11"/>
  <c r="U65" i="11" s="1"/>
  <c r="G66" i="11"/>
  <c r="U66" i="11" s="1"/>
  <c r="G67" i="11"/>
  <c r="U67" i="11" s="1"/>
  <c r="G68" i="11"/>
  <c r="U68" i="11" s="1"/>
  <c r="G69" i="11"/>
  <c r="U69" i="11" s="1"/>
  <c r="G70" i="11"/>
  <c r="U70" i="11" s="1"/>
  <c r="G71" i="11"/>
  <c r="U71" i="11" s="1"/>
  <c r="G72" i="11"/>
  <c r="U72" i="11" s="1"/>
  <c r="G73" i="11"/>
  <c r="U73" i="11" s="1"/>
  <c r="G74" i="11"/>
  <c r="U74" i="11" s="1"/>
  <c r="G75" i="11"/>
  <c r="U75" i="11" s="1"/>
  <c r="G76" i="11"/>
  <c r="U76" i="11" s="1"/>
  <c r="G77" i="11"/>
  <c r="G78" i="11"/>
  <c r="U78" i="11" s="1"/>
  <c r="G79" i="11"/>
  <c r="G80" i="11"/>
  <c r="U80" i="11" s="1"/>
  <c r="G81" i="11"/>
  <c r="U81" i="11" s="1"/>
  <c r="G82" i="11"/>
  <c r="U82" i="11" s="1"/>
  <c r="G83" i="11"/>
  <c r="U83" i="11" s="1"/>
  <c r="G84" i="11"/>
  <c r="U84" i="11" s="1"/>
  <c r="G85" i="11"/>
  <c r="U85" i="11" s="1"/>
  <c r="G86" i="11"/>
  <c r="U86" i="11" s="1"/>
  <c r="G87" i="11"/>
  <c r="U87" i="11" s="1"/>
  <c r="G88" i="11"/>
  <c r="U88" i="11" s="1"/>
  <c r="G89" i="11"/>
  <c r="U89" i="11" s="1"/>
  <c r="G90" i="11"/>
  <c r="U90" i="11" s="1"/>
  <c r="G91" i="11"/>
  <c r="U91" i="11" s="1"/>
  <c r="G92" i="11"/>
  <c r="U92" i="11" s="1"/>
  <c r="G93" i="11"/>
  <c r="G94" i="11"/>
  <c r="U94" i="11" s="1"/>
  <c r="G95" i="11"/>
  <c r="G96" i="11"/>
  <c r="U96" i="11" s="1"/>
  <c r="G97" i="11"/>
  <c r="U97" i="11" s="1"/>
  <c r="G98" i="11"/>
  <c r="U98" i="11" s="1"/>
  <c r="G99" i="11"/>
  <c r="U99" i="11" s="1"/>
  <c r="G100" i="11"/>
  <c r="U100" i="11" s="1"/>
  <c r="G101" i="11"/>
  <c r="U101" i="11" s="1"/>
  <c r="G102" i="11"/>
  <c r="U102" i="11" s="1"/>
  <c r="G103" i="11"/>
  <c r="U103" i="11" s="1"/>
  <c r="G104" i="11"/>
  <c r="U104" i="11" s="1"/>
  <c r="G105" i="11"/>
  <c r="U105" i="11" s="1"/>
  <c r="G106" i="11"/>
  <c r="U106" i="11" s="1"/>
  <c r="G107" i="11"/>
  <c r="U107" i="11" s="1"/>
  <c r="G108" i="11"/>
  <c r="U108" i="11" s="1"/>
  <c r="G109" i="11"/>
  <c r="G110" i="11"/>
  <c r="U110" i="11" s="1"/>
  <c r="G111" i="11"/>
  <c r="G112" i="11"/>
  <c r="U112" i="11" s="1"/>
  <c r="G113" i="11"/>
  <c r="U113" i="11" s="1"/>
  <c r="G114" i="11"/>
  <c r="U114" i="11" s="1"/>
  <c r="G115" i="11"/>
  <c r="U115" i="11" s="1"/>
  <c r="G116" i="11"/>
  <c r="U116" i="11" s="1"/>
  <c r="G117" i="11"/>
  <c r="U117" i="11" s="1"/>
  <c r="G118" i="11"/>
  <c r="U118" i="11" s="1"/>
  <c r="G119" i="11"/>
  <c r="U119" i="11" s="1"/>
  <c r="G120" i="11"/>
  <c r="U120" i="11" s="1"/>
  <c r="G121" i="11"/>
  <c r="U121" i="11" s="1"/>
  <c r="G122" i="11"/>
  <c r="U122" i="11" s="1"/>
  <c r="G123" i="11"/>
  <c r="U123" i="11" s="1"/>
  <c r="G124" i="11"/>
  <c r="U124" i="11" s="1"/>
  <c r="G125" i="11"/>
  <c r="G126" i="11"/>
  <c r="U126" i="11" s="1"/>
  <c r="G127" i="11"/>
  <c r="G128" i="11"/>
  <c r="U128" i="11" s="1"/>
  <c r="G129" i="11"/>
  <c r="U129" i="11" s="1"/>
  <c r="G130" i="11"/>
  <c r="U130" i="11" s="1"/>
  <c r="G131" i="11"/>
  <c r="U131" i="11" s="1"/>
  <c r="G132" i="11"/>
  <c r="U132" i="11" s="1"/>
  <c r="G133" i="11"/>
  <c r="U133" i="11" s="1"/>
  <c r="G134" i="11"/>
  <c r="U134" i="11" s="1"/>
  <c r="G135" i="11"/>
  <c r="U135" i="11" s="1"/>
  <c r="G136" i="11"/>
  <c r="U136" i="11" s="1"/>
  <c r="G137" i="11"/>
  <c r="U137" i="11" s="1"/>
  <c r="G138" i="11"/>
  <c r="U138" i="11" s="1"/>
  <c r="G139" i="11"/>
  <c r="U139" i="11" s="1"/>
  <c r="G140" i="11"/>
  <c r="U140" i="11" s="1"/>
  <c r="G141" i="11"/>
  <c r="G142" i="11"/>
  <c r="U142" i="11" s="1"/>
  <c r="G143" i="11"/>
  <c r="G144" i="11"/>
  <c r="U144" i="11" s="1"/>
  <c r="G145" i="11"/>
  <c r="U145" i="11" s="1"/>
  <c r="G146" i="11"/>
  <c r="U146" i="11" s="1"/>
  <c r="G147" i="11"/>
  <c r="U147" i="11" s="1"/>
  <c r="G148" i="11"/>
  <c r="U148" i="11" s="1"/>
  <c r="G149" i="11"/>
  <c r="U149" i="11" s="1"/>
  <c r="G150" i="11"/>
  <c r="U150" i="11" s="1"/>
  <c r="G151" i="11"/>
  <c r="U151" i="11" s="1"/>
  <c r="G152" i="11"/>
  <c r="U152" i="11" s="1"/>
  <c r="G153" i="11"/>
  <c r="U153" i="11" s="1"/>
  <c r="G154" i="11"/>
  <c r="U154" i="11" s="1"/>
  <c r="G155" i="11"/>
  <c r="U155" i="11" s="1"/>
  <c r="G156" i="11"/>
  <c r="U156" i="11" s="1"/>
  <c r="G157" i="11"/>
  <c r="G158" i="11"/>
  <c r="U158" i="11" s="1"/>
  <c r="G159" i="11"/>
  <c r="G160" i="11"/>
  <c r="U160" i="11" s="1"/>
  <c r="G161" i="11"/>
  <c r="U161" i="11" s="1"/>
  <c r="G162" i="11"/>
  <c r="U162" i="11" s="1"/>
  <c r="G163" i="11"/>
  <c r="U163" i="11" s="1"/>
  <c r="G164" i="11"/>
  <c r="U164" i="11" s="1"/>
  <c r="G165" i="11"/>
  <c r="U165" i="11" s="1"/>
  <c r="G166" i="11"/>
  <c r="U166" i="11" s="1"/>
  <c r="G167" i="11"/>
  <c r="U167" i="11" s="1"/>
  <c r="G168" i="11"/>
  <c r="U168" i="11" s="1"/>
  <c r="G169" i="11"/>
  <c r="U169" i="11" s="1"/>
  <c r="G170" i="11"/>
  <c r="U170" i="11" s="1"/>
  <c r="G171" i="11"/>
  <c r="U171" i="11" s="1"/>
  <c r="G172" i="11"/>
  <c r="U172" i="11" s="1"/>
  <c r="G173" i="11"/>
  <c r="G174" i="11"/>
  <c r="U174" i="11" s="1"/>
  <c r="G175" i="11"/>
  <c r="G176" i="11"/>
  <c r="U176" i="11" s="1"/>
  <c r="G177" i="11"/>
  <c r="U177" i="11" s="1"/>
  <c r="G178" i="11"/>
  <c r="U178" i="11" s="1"/>
  <c r="G179" i="11"/>
  <c r="U179" i="11" s="1"/>
  <c r="G180" i="11"/>
  <c r="U180" i="11" s="1"/>
  <c r="G181" i="11"/>
  <c r="U181" i="11" s="1"/>
  <c r="G182" i="11"/>
  <c r="U182" i="11" s="1"/>
  <c r="G183" i="11"/>
  <c r="U183" i="11" s="1"/>
  <c r="G184" i="11"/>
  <c r="U184" i="11" s="1"/>
  <c r="G185" i="11"/>
  <c r="U185" i="11" s="1"/>
  <c r="G186" i="11"/>
  <c r="U186" i="11" s="1"/>
  <c r="G187" i="11"/>
  <c r="U187" i="11" s="1"/>
  <c r="G188" i="11"/>
  <c r="U188" i="11" s="1"/>
  <c r="G189" i="11"/>
  <c r="G190" i="11"/>
  <c r="U190" i="11" s="1"/>
  <c r="G191" i="11"/>
  <c r="G192" i="11"/>
  <c r="U192" i="11" s="1"/>
  <c r="G193" i="11"/>
  <c r="U193" i="11" s="1"/>
  <c r="G194" i="11"/>
  <c r="U194" i="11" s="1"/>
  <c r="G195" i="11"/>
  <c r="U195" i="11" s="1"/>
  <c r="G196" i="11"/>
  <c r="U196" i="11" s="1"/>
  <c r="G197" i="11"/>
  <c r="U197" i="11" s="1"/>
  <c r="G198" i="11"/>
  <c r="U198" i="11" s="1"/>
  <c r="G199" i="11"/>
  <c r="U199" i="11" s="1"/>
  <c r="G200" i="11"/>
  <c r="U200" i="11" s="1"/>
  <c r="G201" i="11"/>
  <c r="U201" i="11" s="1"/>
  <c r="G202" i="11"/>
  <c r="U202" i="11" s="1"/>
  <c r="G203" i="11"/>
  <c r="U203" i="11" s="1"/>
  <c r="G204" i="11"/>
  <c r="U204" i="11" s="1"/>
  <c r="G205" i="11"/>
  <c r="G206" i="11"/>
  <c r="U206" i="11" s="1"/>
  <c r="G207" i="11"/>
  <c r="G208" i="11"/>
  <c r="U208" i="11" s="1"/>
  <c r="G209" i="11"/>
  <c r="U209" i="11" s="1"/>
  <c r="G210" i="11"/>
  <c r="U210" i="11" s="1"/>
  <c r="G211" i="11"/>
  <c r="U211" i="11" s="1"/>
  <c r="G212" i="11"/>
  <c r="U212" i="11" s="1"/>
  <c r="G213" i="11"/>
  <c r="U213" i="11" s="1"/>
  <c r="G214" i="11"/>
  <c r="U214" i="11" s="1"/>
  <c r="G215" i="11"/>
  <c r="U215" i="11" s="1"/>
  <c r="G216" i="11"/>
  <c r="U216" i="11" s="1"/>
  <c r="G217" i="11"/>
  <c r="U217" i="11" s="1"/>
  <c r="G218" i="11"/>
  <c r="U218" i="11" s="1"/>
  <c r="G219" i="11"/>
  <c r="U219" i="11" s="1"/>
  <c r="G220" i="11"/>
  <c r="U220" i="11" s="1"/>
  <c r="G221" i="11"/>
  <c r="G222" i="11"/>
  <c r="U222" i="11" s="1"/>
  <c r="G223" i="11"/>
  <c r="G224" i="11"/>
  <c r="U224" i="11" s="1"/>
  <c r="G225" i="11"/>
  <c r="U225" i="11" s="1"/>
  <c r="G226" i="11"/>
  <c r="U226" i="11" s="1"/>
  <c r="G227" i="11"/>
  <c r="U227" i="11" s="1"/>
  <c r="G228" i="11"/>
  <c r="U228" i="11" s="1"/>
  <c r="G229" i="11"/>
  <c r="U229" i="11" s="1"/>
  <c r="G230" i="11"/>
  <c r="U230" i="11" s="1"/>
  <c r="G231" i="11"/>
  <c r="U231" i="11" s="1"/>
  <c r="G232" i="11"/>
  <c r="U232" i="11" s="1"/>
  <c r="G233" i="11"/>
  <c r="U233" i="11" s="1"/>
  <c r="G234" i="11"/>
  <c r="U234" i="11" s="1"/>
  <c r="G235" i="11"/>
  <c r="U235" i="11" s="1"/>
  <c r="G236" i="11"/>
  <c r="U236" i="11" s="1"/>
  <c r="G237" i="11"/>
  <c r="G238" i="11"/>
  <c r="U238" i="11" s="1"/>
  <c r="G239" i="11"/>
  <c r="G240" i="11"/>
  <c r="U240" i="11" s="1"/>
  <c r="G241" i="11"/>
  <c r="U241" i="11" s="1"/>
  <c r="G242" i="11"/>
  <c r="U242" i="11" s="1"/>
  <c r="G243" i="11"/>
  <c r="U243" i="11" s="1"/>
  <c r="G244" i="11"/>
  <c r="U244" i="11" s="1"/>
  <c r="G245" i="11"/>
  <c r="U245" i="11" s="1"/>
  <c r="G246" i="11"/>
  <c r="U246" i="11" s="1"/>
  <c r="G247" i="11"/>
  <c r="U247" i="11" s="1"/>
  <c r="G248" i="11"/>
  <c r="U248" i="11" s="1"/>
  <c r="G249" i="11"/>
  <c r="U249" i="11" s="1"/>
  <c r="G250" i="11"/>
  <c r="U250" i="11" s="1"/>
  <c r="G251" i="11"/>
  <c r="U251" i="11" s="1"/>
  <c r="G252" i="11"/>
  <c r="U252" i="11" s="1"/>
  <c r="G253" i="11"/>
  <c r="G254" i="11"/>
  <c r="U254" i="11" s="1"/>
  <c r="G255" i="11"/>
  <c r="G256" i="11"/>
  <c r="U256" i="11" s="1"/>
  <c r="G257" i="11"/>
  <c r="U257" i="11" s="1"/>
  <c r="G258" i="11"/>
  <c r="U258" i="11" s="1"/>
  <c r="G259" i="11"/>
  <c r="U259" i="11" s="1"/>
  <c r="G260" i="11"/>
  <c r="U260" i="11" s="1"/>
  <c r="G261" i="11"/>
  <c r="U261" i="11" s="1"/>
  <c r="G262" i="11"/>
  <c r="U262" i="11" s="1"/>
  <c r="G263" i="11"/>
  <c r="U263" i="11" s="1"/>
  <c r="G264" i="11"/>
  <c r="U264" i="11" s="1"/>
  <c r="G265" i="11"/>
  <c r="U265" i="11" s="1"/>
  <c r="G266" i="11"/>
  <c r="U266" i="11" s="1"/>
  <c r="G267" i="11"/>
  <c r="U267" i="11" s="1"/>
  <c r="G268" i="11"/>
  <c r="U268" i="11" s="1"/>
  <c r="G269" i="11"/>
  <c r="G270" i="11"/>
  <c r="U270" i="11" s="1"/>
  <c r="G271" i="11"/>
  <c r="G272" i="11"/>
  <c r="U272" i="11" s="1"/>
  <c r="G273" i="11"/>
  <c r="U273" i="11" s="1"/>
  <c r="G274" i="11"/>
  <c r="U274" i="11" s="1"/>
  <c r="G275" i="11"/>
  <c r="U275" i="11" s="1"/>
  <c r="G276" i="11"/>
  <c r="U276" i="11" s="1"/>
  <c r="G277" i="11"/>
  <c r="U277" i="11" s="1"/>
  <c r="G278" i="11"/>
  <c r="U278" i="11" s="1"/>
  <c r="G279" i="11"/>
  <c r="U279" i="11" s="1"/>
  <c r="G280" i="11"/>
  <c r="U280" i="11" s="1"/>
  <c r="G281" i="11"/>
  <c r="U281" i="11" s="1"/>
  <c r="G282" i="11"/>
  <c r="U282" i="11" s="1"/>
  <c r="G283" i="11"/>
  <c r="U283" i="11" s="1"/>
  <c r="G284" i="11"/>
  <c r="U284" i="11" s="1"/>
  <c r="G285" i="11"/>
  <c r="G286" i="11"/>
  <c r="U286" i="11" s="1"/>
  <c r="G287" i="11"/>
  <c r="G288" i="11"/>
  <c r="U288" i="11" s="1"/>
  <c r="G289" i="11"/>
  <c r="U289" i="11" s="1"/>
  <c r="G290" i="11"/>
  <c r="U290" i="11" s="1"/>
  <c r="G291" i="11"/>
  <c r="U291" i="11" s="1"/>
  <c r="G292" i="11"/>
  <c r="U292" i="11" s="1"/>
  <c r="G293" i="11"/>
  <c r="U293" i="11" s="1"/>
  <c r="G294" i="11"/>
  <c r="U294" i="11" s="1"/>
  <c r="G295" i="11"/>
  <c r="U295" i="11" s="1"/>
  <c r="G296" i="11"/>
  <c r="U296" i="11" s="1"/>
  <c r="G297" i="11"/>
  <c r="U297" i="11" s="1"/>
  <c r="G298" i="11"/>
  <c r="U298" i="11" s="1"/>
  <c r="G299" i="11"/>
  <c r="U299" i="11" s="1"/>
  <c r="G300" i="11"/>
  <c r="U300" i="11" s="1"/>
  <c r="G301" i="11"/>
  <c r="G302" i="11"/>
  <c r="U302" i="11" s="1"/>
  <c r="G303" i="11"/>
  <c r="G304" i="11"/>
  <c r="U304" i="11" s="1"/>
  <c r="G305" i="11"/>
  <c r="U305" i="11" s="1"/>
  <c r="G306" i="11"/>
  <c r="U306" i="11" s="1"/>
  <c r="G307" i="11"/>
  <c r="U307" i="11" s="1"/>
  <c r="G308" i="11"/>
  <c r="U308" i="11" s="1"/>
  <c r="G309" i="11"/>
  <c r="U309" i="11" s="1"/>
  <c r="G310" i="11"/>
  <c r="U310" i="11" s="1"/>
  <c r="G311" i="11"/>
  <c r="U311" i="11" s="1"/>
  <c r="G312" i="11"/>
  <c r="U312" i="11" s="1"/>
  <c r="G313" i="11"/>
  <c r="U313" i="11" s="1"/>
  <c r="G314" i="11"/>
  <c r="U314" i="11" s="1"/>
  <c r="G315" i="11"/>
  <c r="U315" i="11" s="1"/>
  <c r="G316" i="11"/>
  <c r="U316" i="11" s="1"/>
  <c r="G317" i="11"/>
  <c r="G318" i="11"/>
  <c r="U318" i="11" s="1"/>
  <c r="G319" i="11"/>
  <c r="G320" i="11"/>
  <c r="U320" i="11" s="1"/>
  <c r="G321" i="11"/>
  <c r="U321" i="11" s="1"/>
  <c r="G322" i="11"/>
  <c r="U322" i="11" s="1"/>
  <c r="G323" i="11"/>
  <c r="U323" i="11" s="1"/>
  <c r="G324" i="11"/>
  <c r="U324" i="11" s="1"/>
  <c r="G325" i="11"/>
  <c r="U325" i="11" s="1"/>
  <c r="G326" i="11"/>
  <c r="U326" i="11" s="1"/>
  <c r="G327" i="11"/>
  <c r="U327" i="11" s="1"/>
  <c r="G328" i="11"/>
  <c r="U328" i="11" s="1"/>
  <c r="G329" i="11"/>
  <c r="U329" i="11" s="1"/>
  <c r="G330" i="11"/>
  <c r="U330" i="11" s="1"/>
  <c r="G331" i="11"/>
  <c r="U331" i="11" s="1"/>
  <c r="G332" i="11"/>
  <c r="U332" i="11" s="1"/>
  <c r="G333" i="11"/>
  <c r="G334" i="11"/>
  <c r="U334" i="11" s="1"/>
  <c r="G335" i="11"/>
  <c r="G336" i="11"/>
  <c r="U336" i="11" s="1"/>
  <c r="G337" i="11"/>
  <c r="U337" i="11" s="1"/>
  <c r="G338" i="11"/>
  <c r="U338" i="11" s="1"/>
  <c r="G339" i="11"/>
  <c r="U339" i="11" s="1"/>
  <c r="G340" i="11"/>
  <c r="U340" i="11" s="1"/>
  <c r="G341" i="11"/>
  <c r="U341" i="11" s="1"/>
  <c r="G342" i="11"/>
  <c r="U342" i="11" s="1"/>
  <c r="G343" i="11"/>
  <c r="U343" i="11" s="1"/>
  <c r="G344" i="11"/>
  <c r="U344" i="11" s="1"/>
  <c r="G345" i="11"/>
  <c r="U345" i="11" s="1"/>
  <c r="G346" i="11"/>
  <c r="U346" i="11" s="1"/>
  <c r="G347" i="11"/>
  <c r="U347" i="11" s="1"/>
  <c r="G348" i="11"/>
  <c r="U348" i="11" s="1"/>
  <c r="G349" i="11"/>
  <c r="G350" i="11"/>
  <c r="U350" i="11" s="1"/>
  <c r="G351" i="11"/>
  <c r="G352" i="11"/>
  <c r="U352" i="11" s="1"/>
  <c r="G353" i="11"/>
  <c r="U353" i="11" s="1"/>
  <c r="G354" i="11"/>
  <c r="U354" i="11" s="1"/>
  <c r="G355" i="11"/>
  <c r="U355" i="11" s="1"/>
  <c r="G356" i="11"/>
  <c r="U356" i="11" s="1"/>
  <c r="G357" i="11"/>
  <c r="U357" i="11" s="1"/>
  <c r="G358" i="11"/>
  <c r="U358" i="11" s="1"/>
  <c r="G359" i="11"/>
  <c r="U359" i="11" s="1"/>
  <c r="G360" i="11"/>
  <c r="U360" i="11" s="1"/>
  <c r="G361" i="11"/>
  <c r="U361" i="11" s="1"/>
  <c r="G362" i="11"/>
  <c r="U362" i="11" s="1"/>
  <c r="G363" i="11"/>
  <c r="U363" i="11" s="1"/>
  <c r="G364" i="11"/>
  <c r="U364" i="11" s="1"/>
  <c r="G365" i="11"/>
  <c r="G366" i="11"/>
  <c r="U366" i="11" s="1"/>
  <c r="G367" i="11"/>
  <c r="G368" i="11"/>
  <c r="U368" i="11" s="1"/>
  <c r="G369" i="11"/>
  <c r="U369" i="11" s="1"/>
  <c r="G370" i="11"/>
  <c r="U370" i="11" s="1"/>
  <c r="G371" i="11"/>
  <c r="U371" i="11" s="1"/>
  <c r="G372" i="11"/>
  <c r="U372" i="11" s="1"/>
  <c r="G373" i="11"/>
  <c r="U373" i="11" s="1"/>
  <c r="G374" i="11"/>
  <c r="U374" i="11" s="1"/>
  <c r="G375" i="11"/>
  <c r="U375" i="11" s="1"/>
  <c r="G376" i="11"/>
  <c r="U376" i="11" s="1"/>
  <c r="G377" i="11"/>
  <c r="U377" i="11" s="1"/>
  <c r="G378" i="11"/>
  <c r="U378" i="11" s="1"/>
  <c r="G379" i="11"/>
  <c r="U379" i="11" s="1"/>
  <c r="G380" i="11"/>
  <c r="U380" i="11" s="1"/>
  <c r="G381" i="11"/>
  <c r="G382" i="11"/>
  <c r="U382" i="11" s="1"/>
  <c r="G383" i="11"/>
  <c r="G384" i="11"/>
  <c r="U384" i="11" s="1"/>
  <c r="G385" i="11"/>
  <c r="U385" i="11" s="1"/>
  <c r="G386" i="11"/>
  <c r="U386" i="11" s="1"/>
  <c r="G387" i="11"/>
  <c r="U387" i="11" s="1"/>
  <c r="G388" i="11"/>
  <c r="U388" i="11" s="1"/>
  <c r="G389" i="11"/>
  <c r="U389" i="11" s="1"/>
  <c r="G390" i="11"/>
  <c r="U390" i="11" s="1"/>
  <c r="G391" i="11"/>
  <c r="U391" i="11" s="1"/>
  <c r="G392" i="11"/>
  <c r="U392" i="11" s="1"/>
  <c r="G393" i="11"/>
  <c r="U393" i="11" s="1"/>
  <c r="G394" i="11"/>
  <c r="U394" i="11" s="1"/>
  <c r="G395" i="11"/>
  <c r="U395" i="11" s="1"/>
  <c r="G396" i="11"/>
  <c r="U396" i="11" s="1"/>
  <c r="G397" i="11"/>
  <c r="G398" i="11"/>
  <c r="U398" i="11" s="1"/>
  <c r="G399" i="11"/>
  <c r="G400" i="11"/>
  <c r="U400" i="11" s="1"/>
  <c r="G401" i="11"/>
  <c r="U401" i="11" s="1"/>
  <c r="G402" i="11"/>
  <c r="U402" i="11" s="1"/>
  <c r="G403" i="11"/>
  <c r="U403" i="11" s="1"/>
  <c r="G404" i="11"/>
  <c r="U404" i="11" s="1"/>
  <c r="G405" i="11"/>
  <c r="U405" i="11" s="1"/>
  <c r="G406" i="11"/>
  <c r="U406" i="11" s="1"/>
  <c r="G407" i="11"/>
  <c r="U407" i="11" s="1"/>
  <c r="G408" i="11"/>
  <c r="U408" i="11" s="1"/>
  <c r="G409" i="11"/>
  <c r="U409" i="11" s="1"/>
  <c r="G410" i="11"/>
  <c r="U410" i="11" s="1"/>
  <c r="G411" i="11"/>
  <c r="U411" i="11" s="1"/>
  <c r="G412" i="11"/>
  <c r="U412" i="11" s="1"/>
  <c r="G413" i="11"/>
  <c r="G414" i="11"/>
  <c r="U414" i="11" s="1"/>
  <c r="G415" i="11"/>
  <c r="G416" i="11"/>
  <c r="U416" i="11" s="1"/>
  <c r="G417" i="11"/>
  <c r="U417" i="11" s="1"/>
  <c r="G418" i="11"/>
  <c r="U418" i="11" s="1"/>
  <c r="G419" i="11"/>
  <c r="U419" i="11" s="1"/>
  <c r="G420" i="11"/>
  <c r="U420" i="11" s="1"/>
  <c r="G421" i="11"/>
  <c r="U421" i="11" s="1"/>
  <c r="G422" i="11"/>
  <c r="U422" i="11" s="1"/>
  <c r="G423" i="11"/>
  <c r="U423" i="11" s="1"/>
  <c r="G424" i="11"/>
  <c r="U424" i="11" s="1"/>
  <c r="G425" i="11"/>
  <c r="U425" i="11" s="1"/>
  <c r="G426" i="11"/>
  <c r="U426" i="11" s="1"/>
  <c r="G427" i="11"/>
  <c r="U427" i="11" s="1"/>
  <c r="G428" i="11"/>
  <c r="U428" i="11" s="1"/>
  <c r="G429" i="11"/>
  <c r="G430" i="11"/>
  <c r="U430" i="11" s="1"/>
  <c r="G431" i="11"/>
  <c r="G432" i="11"/>
  <c r="U432" i="11" s="1"/>
  <c r="G433" i="11"/>
  <c r="U433" i="11" s="1"/>
  <c r="G434" i="11"/>
  <c r="U434" i="11" s="1"/>
  <c r="G435" i="11"/>
  <c r="U435" i="11" s="1"/>
  <c r="G436" i="11"/>
  <c r="U436" i="11" s="1"/>
  <c r="G437" i="11"/>
  <c r="U437" i="11" s="1"/>
  <c r="G438" i="11"/>
  <c r="U438" i="11" s="1"/>
  <c r="G439" i="11"/>
  <c r="U439" i="11" s="1"/>
  <c r="G440" i="11"/>
  <c r="U440" i="11" s="1"/>
  <c r="G441" i="11"/>
  <c r="U441" i="11" s="1"/>
  <c r="G442" i="11"/>
  <c r="U442" i="11" s="1"/>
  <c r="G443" i="11"/>
  <c r="U443" i="11" s="1"/>
  <c r="G444" i="11"/>
  <c r="U444" i="11" s="1"/>
  <c r="G445" i="11"/>
  <c r="G446" i="11"/>
  <c r="U446" i="11" s="1"/>
  <c r="G447" i="11"/>
  <c r="G448" i="11"/>
  <c r="U448" i="11" s="1"/>
  <c r="G449" i="11"/>
  <c r="U449" i="11" s="1"/>
  <c r="G450" i="11"/>
  <c r="U450" i="11" s="1"/>
  <c r="G451" i="11"/>
  <c r="U451" i="11" s="1"/>
  <c r="G452" i="11"/>
  <c r="U452" i="11" s="1"/>
  <c r="G453" i="11"/>
  <c r="U453" i="11" s="1"/>
  <c r="G454" i="11"/>
  <c r="U454" i="11" s="1"/>
  <c r="G455" i="11"/>
  <c r="U455" i="11" s="1"/>
  <c r="G456" i="11"/>
  <c r="U456" i="11" s="1"/>
  <c r="G457" i="11"/>
  <c r="U457" i="11" s="1"/>
  <c r="G458" i="11"/>
  <c r="U458" i="11" s="1"/>
  <c r="G459" i="11"/>
  <c r="U459" i="11" s="1"/>
  <c r="G460" i="11"/>
  <c r="U460" i="11" s="1"/>
  <c r="G461" i="11"/>
  <c r="G462" i="11"/>
  <c r="U462" i="11" s="1"/>
  <c r="G463" i="11"/>
  <c r="G464" i="11"/>
  <c r="U464" i="11" s="1"/>
  <c r="G465" i="11"/>
  <c r="U465" i="11" s="1"/>
  <c r="G466" i="11"/>
  <c r="U466" i="11" s="1"/>
  <c r="G467" i="11"/>
  <c r="U467" i="11" s="1"/>
  <c r="G468" i="11"/>
  <c r="U468" i="11" s="1"/>
  <c r="G469" i="11"/>
  <c r="U469" i="11" s="1"/>
  <c r="G470" i="11"/>
  <c r="U470" i="11" s="1"/>
  <c r="G471" i="11"/>
  <c r="U471" i="11" s="1"/>
  <c r="G472" i="11"/>
  <c r="U472" i="11" s="1"/>
  <c r="G473" i="11"/>
  <c r="U473" i="11" s="1"/>
  <c r="G474" i="11"/>
  <c r="U474" i="11" s="1"/>
  <c r="G475" i="11"/>
  <c r="U475" i="11" s="1"/>
  <c r="G476" i="11"/>
  <c r="U476" i="11" s="1"/>
  <c r="G477" i="11"/>
  <c r="G478" i="11"/>
  <c r="U478" i="11" s="1"/>
  <c r="G479" i="11"/>
  <c r="G480" i="11"/>
  <c r="U480" i="11" s="1"/>
  <c r="G481" i="11"/>
  <c r="U481" i="11" s="1"/>
  <c r="G482" i="11"/>
  <c r="U482" i="11" s="1"/>
  <c r="G483" i="11"/>
  <c r="U483" i="11" s="1"/>
  <c r="G484" i="11"/>
  <c r="U484" i="11" s="1"/>
  <c r="G485" i="11"/>
  <c r="U485" i="11" s="1"/>
  <c r="G486" i="11"/>
  <c r="U486" i="11" s="1"/>
  <c r="G487" i="11"/>
  <c r="U487" i="11" s="1"/>
  <c r="G488" i="11"/>
  <c r="U488" i="11" s="1"/>
  <c r="G489" i="11"/>
  <c r="U489" i="11" s="1"/>
  <c r="G490" i="11"/>
  <c r="U490" i="11" s="1"/>
  <c r="G491" i="11"/>
  <c r="U491" i="11" s="1"/>
  <c r="G492" i="11"/>
  <c r="U492" i="11" s="1"/>
  <c r="G493" i="11"/>
  <c r="G494" i="11"/>
  <c r="U494" i="11" s="1"/>
  <c r="G495" i="11"/>
  <c r="G496" i="11"/>
  <c r="U496" i="11" s="1"/>
  <c r="G497" i="11"/>
  <c r="U497" i="11" s="1"/>
  <c r="G498" i="11"/>
  <c r="U498" i="11" s="1"/>
  <c r="G499" i="11"/>
  <c r="U499" i="11" s="1"/>
  <c r="G500" i="11"/>
  <c r="U500" i="11" s="1"/>
  <c r="G501" i="11"/>
  <c r="U501" i="11" s="1"/>
  <c r="G502" i="11"/>
  <c r="U502" i="11" s="1"/>
  <c r="G503" i="11"/>
  <c r="U503" i="11" s="1"/>
  <c r="G504" i="11"/>
  <c r="U504" i="11" s="1"/>
  <c r="G505" i="11"/>
  <c r="U505" i="11" s="1"/>
  <c r="G506" i="11"/>
  <c r="U506" i="11" s="1"/>
  <c r="G507" i="11"/>
  <c r="U507" i="11" s="1"/>
  <c r="G508" i="11"/>
  <c r="U508" i="11" s="1"/>
  <c r="G509" i="11"/>
  <c r="G510" i="11"/>
  <c r="U510" i="11" s="1"/>
  <c r="G511" i="11"/>
  <c r="G512" i="11"/>
  <c r="U512" i="11" s="1"/>
  <c r="G513" i="11"/>
  <c r="U513" i="11" s="1"/>
  <c r="G514" i="11"/>
  <c r="U514" i="11" s="1"/>
  <c r="G515" i="11"/>
  <c r="U515" i="11" s="1"/>
  <c r="G516" i="11"/>
  <c r="U516" i="11" s="1"/>
  <c r="G517" i="11"/>
  <c r="U517" i="11" s="1"/>
  <c r="G518" i="11"/>
  <c r="U518" i="11" s="1"/>
  <c r="G519" i="11"/>
  <c r="U519" i="11" s="1"/>
  <c r="G520" i="11"/>
  <c r="U520" i="11" s="1"/>
  <c r="G521" i="11"/>
  <c r="U521" i="11" s="1"/>
  <c r="G522" i="11"/>
  <c r="U522" i="11" s="1"/>
  <c r="G523" i="11"/>
  <c r="U523" i="11" s="1"/>
  <c r="G524" i="11"/>
  <c r="U524" i="11" s="1"/>
  <c r="G525" i="11"/>
  <c r="G526" i="11"/>
  <c r="U526" i="11" s="1"/>
  <c r="G527" i="11"/>
  <c r="G528" i="11"/>
  <c r="U528" i="11" s="1"/>
  <c r="G529" i="11"/>
  <c r="U529" i="11" s="1"/>
  <c r="G530" i="11"/>
  <c r="U530" i="11" s="1"/>
  <c r="G531" i="11"/>
  <c r="U531" i="11" s="1"/>
  <c r="G532" i="11"/>
  <c r="U532" i="11" s="1"/>
  <c r="G533" i="11"/>
  <c r="U533" i="11" s="1"/>
  <c r="G534" i="11"/>
  <c r="U534" i="11" s="1"/>
  <c r="G535" i="11"/>
  <c r="U535" i="11" s="1"/>
  <c r="G536" i="11"/>
  <c r="U536" i="11" s="1"/>
  <c r="G537" i="11"/>
  <c r="U537" i="11" s="1"/>
  <c r="G538" i="11"/>
  <c r="U538" i="11" s="1"/>
  <c r="G539" i="11"/>
  <c r="U539" i="11" s="1"/>
  <c r="G540" i="11"/>
  <c r="U540" i="11" s="1"/>
  <c r="G541" i="11"/>
  <c r="G542" i="11"/>
  <c r="U542" i="11" s="1"/>
  <c r="G543" i="11"/>
  <c r="G544" i="11"/>
  <c r="U544" i="11" s="1"/>
  <c r="G545" i="11"/>
  <c r="U545" i="11" s="1"/>
  <c r="G546" i="11"/>
  <c r="U546" i="11" s="1"/>
  <c r="G547" i="11"/>
  <c r="U547" i="11" s="1"/>
  <c r="G548" i="11"/>
  <c r="U548" i="11" s="1"/>
  <c r="G549" i="11"/>
  <c r="U549" i="11" s="1"/>
  <c r="G550" i="11"/>
  <c r="U550" i="11" s="1"/>
  <c r="G551" i="11"/>
  <c r="U551" i="11" s="1"/>
  <c r="G552" i="11"/>
  <c r="U552" i="11" s="1"/>
  <c r="G553" i="11"/>
  <c r="U553" i="11" s="1"/>
  <c r="G554" i="11"/>
  <c r="U554" i="11" s="1"/>
  <c r="G555" i="11"/>
  <c r="U555" i="11" s="1"/>
  <c r="G556" i="11"/>
  <c r="U556" i="11" s="1"/>
  <c r="G557" i="11"/>
  <c r="G558" i="11"/>
  <c r="U558" i="11" s="1"/>
  <c r="G559" i="11"/>
  <c r="G560" i="11"/>
  <c r="U560" i="11" s="1"/>
  <c r="G561" i="11"/>
  <c r="U561" i="11" s="1"/>
  <c r="G562" i="11"/>
  <c r="U562" i="11" s="1"/>
  <c r="G563" i="11"/>
  <c r="U563" i="11" s="1"/>
  <c r="G564" i="11"/>
  <c r="U564" i="11" s="1"/>
  <c r="G565" i="11"/>
  <c r="U565" i="11" s="1"/>
  <c r="G566" i="11"/>
  <c r="U566" i="11" s="1"/>
  <c r="G567" i="11"/>
  <c r="U567" i="11" s="1"/>
  <c r="G568" i="11"/>
  <c r="U568" i="11" s="1"/>
  <c r="G569" i="11"/>
  <c r="U569" i="11" s="1"/>
  <c r="G570" i="11"/>
  <c r="U570" i="11" s="1"/>
  <c r="G571" i="11"/>
  <c r="U571" i="11" s="1"/>
  <c r="G572" i="11"/>
  <c r="U572" i="11" s="1"/>
  <c r="G573" i="11"/>
  <c r="G574" i="11"/>
  <c r="U574" i="11" s="1"/>
  <c r="G575" i="11"/>
  <c r="G576" i="11"/>
  <c r="U576" i="11" s="1"/>
  <c r="G577" i="11"/>
  <c r="U577" i="11" s="1"/>
  <c r="G578" i="11"/>
  <c r="U578" i="11" s="1"/>
  <c r="G579" i="11"/>
  <c r="U579" i="11" s="1"/>
  <c r="G580" i="11"/>
  <c r="U580" i="11" s="1"/>
  <c r="G581" i="11"/>
  <c r="U581" i="11" s="1"/>
  <c r="G582" i="11"/>
  <c r="U582" i="11" s="1"/>
  <c r="G583" i="11"/>
  <c r="U583" i="11" s="1"/>
  <c r="G584" i="11"/>
  <c r="U584" i="11" s="1"/>
  <c r="G585" i="11"/>
  <c r="U585" i="11" s="1"/>
  <c r="G586" i="11"/>
  <c r="U586" i="11" s="1"/>
  <c r="G587" i="11"/>
  <c r="U587" i="11" s="1"/>
  <c r="G588" i="11"/>
  <c r="U588" i="11" s="1"/>
  <c r="G589" i="11"/>
  <c r="G590" i="11"/>
  <c r="U590" i="11" s="1"/>
  <c r="G591" i="11"/>
  <c r="G592" i="11"/>
  <c r="U592" i="11" s="1"/>
  <c r="G593" i="11"/>
  <c r="U593" i="11" s="1"/>
  <c r="G594" i="11"/>
  <c r="U594" i="11" s="1"/>
  <c r="G595" i="11"/>
  <c r="U595" i="11" s="1"/>
  <c r="G596" i="11"/>
  <c r="U596" i="11" s="1"/>
  <c r="G597" i="11"/>
  <c r="U597" i="11" s="1"/>
  <c r="G598" i="11"/>
  <c r="U598" i="11" s="1"/>
  <c r="G599" i="11"/>
  <c r="U599" i="11" s="1"/>
  <c r="G600" i="11"/>
  <c r="U600" i="11" s="1"/>
  <c r="G601" i="11"/>
  <c r="U601" i="11" s="1"/>
  <c r="G602" i="11"/>
  <c r="U602" i="11" s="1"/>
  <c r="G603" i="11"/>
  <c r="U603" i="11" s="1"/>
  <c r="G604" i="11"/>
  <c r="U604" i="11" s="1"/>
  <c r="G605" i="11"/>
  <c r="G606" i="11"/>
  <c r="U606" i="11" s="1"/>
  <c r="G607" i="11"/>
  <c r="G608" i="11"/>
  <c r="U608" i="11" s="1"/>
  <c r="G609" i="11"/>
  <c r="U609" i="11" s="1"/>
  <c r="G610" i="11"/>
  <c r="U610" i="11" s="1"/>
  <c r="G611" i="11"/>
  <c r="U611" i="11" s="1"/>
  <c r="G612" i="11"/>
  <c r="U612" i="11" s="1"/>
  <c r="G613" i="11"/>
  <c r="U613" i="11" s="1"/>
  <c r="G614" i="11"/>
  <c r="U614" i="11" s="1"/>
  <c r="G615" i="11"/>
  <c r="U615" i="11" s="1"/>
  <c r="G616" i="11"/>
  <c r="U616" i="11" s="1"/>
  <c r="G617" i="11"/>
  <c r="U617" i="11" s="1"/>
  <c r="G618" i="11"/>
  <c r="U618" i="11" s="1"/>
  <c r="G619" i="11"/>
  <c r="U619" i="11" s="1"/>
  <c r="G620" i="11"/>
  <c r="U620" i="11" s="1"/>
  <c r="G621" i="11"/>
  <c r="G622" i="11"/>
  <c r="U622" i="11" s="1"/>
  <c r="G623" i="11"/>
  <c r="G624" i="11"/>
  <c r="U624" i="11" s="1"/>
  <c r="G625" i="11"/>
  <c r="U625" i="11" s="1"/>
  <c r="G626" i="11"/>
  <c r="U626" i="11" s="1"/>
  <c r="G627" i="11"/>
  <c r="U627" i="11" s="1"/>
  <c r="G628" i="11"/>
  <c r="U628" i="11" s="1"/>
  <c r="G629" i="11"/>
  <c r="U629" i="11" s="1"/>
  <c r="G630" i="11"/>
  <c r="U630" i="11" s="1"/>
  <c r="G631" i="11"/>
  <c r="U631" i="11" s="1"/>
  <c r="G632" i="11"/>
  <c r="U632" i="11" s="1"/>
  <c r="G633" i="11"/>
  <c r="U633" i="11" s="1"/>
  <c r="G634" i="11"/>
  <c r="U634" i="11" s="1"/>
  <c r="G635" i="11"/>
  <c r="U635" i="11" s="1"/>
  <c r="G636" i="11"/>
  <c r="U636" i="11" s="1"/>
  <c r="G637" i="11"/>
  <c r="G638" i="11"/>
  <c r="U638" i="11" s="1"/>
  <c r="G639" i="11"/>
  <c r="G640" i="11"/>
  <c r="U640" i="11" s="1"/>
  <c r="G641" i="11"/>
  <c r="U641" i="11" s="1"/>
  <c r="G642" i="11"/>
  <c r="U642" i="11" s="1"/>
  <c r="G643" i="11"/>
  <c r="U643" i="11" s="1"/>
  <c r="G644" i="11"/>
  <c r="U644" i="11" s="1"/>
  <c r="G645" i="11"/>
  <c r="U645" i="11" s="1"/>
  <c r="G646" i="11"/>
  <c r="U646" i="11" s="1"/>
  <c r="G647" i="11"/>
  <c r="U647" i="11" s="1"/>
  <c r="G648" i="11"/>
  <c r="U648" i="11" s="1"/>
  <c r="G649" i="11"/>
  <c r="U649" i="11" s="1"/>
  <c r="G650" i="11"/>
  <c r="U650" i="11" s="1"/>
  <c r="G651" i="11"/>
  <c r="U651" i="11" s="1"/>
  <c r="G652" i="11"/>
  <c r="U652" i="11" s="1"/>
  <c r="G653" i="11"/>
  <c r="G654" i="11"/>
  <c r="U654" i="11" s="1"/>
  <c r="G655" i="11"/>
  <c r="G656" i="11"/>
  <c r="U656" i="11" s="1"/>
  <c r="G657" i="11"/>
  <c r="U657" i="11" s="1"/>
  <c r="G658" i="11"/>
  <c r="U658" i="11" s="1"/>
  <c r="G659" i="11"/>
  <c r="U659" i="11" s="1"/>
  <c r="G660" i="11"/>
  <c r="U660" i="11" s="1"/>
  <c r="G661" i="11"/>
  <c r="U661" i="11" s="1"/>
  <c r="G662" i="11"/>
  <c r="U662" i="11" s="1"/>
  <c r="G663" i="11"/>
  <c r="U663" i="11" s="1"/>
  <c r="G664" i="11"/>
  <c r="U664" i="11" s="1"/>
  <c r="G665" i="11"/>
  <c r="U665" i="11" s="1"/>
  <c r="G666" i="11"/>
  <c r="U666" i="11" s="1"/>
  <c r="G667" i="11"/>
  <c r="U667" i="11" s="1"/>
  <c r="G668" i="11"/>
  <c r="U668" i="11" s="1"/>
  <c r="G669" i="11"/>
  <c r="G670" i="11"/>
  <c r="U670" i="11" s="1"/>
  <c r="G671" i="11"/>
  <c r="G672" i="11"/>
  <c r="U672" i="11" s="1"/>
  <c r="G673" i="11"/>
  <c r="U673" i="11" s="1"/>
  <c r="G674" i="11"/>
  <c r="U674" i="11" s="1"/>
  <c r="G675" i="11"/>
  <c r="U675" i="11" s="1"/>
  <c r="G676" i="11"/>
  <c r="U676" i="11" s="1"/>
  <c r="G677" i="11"/>
  <c r="U677" i="11" s="1"/>
  <c r="G678" i="11"/>
  <c r="U678" i="11" s="1"/>
  <c r="G679" i="11"/>
  <c r="U679" i="11" s="1"/>
  <c r="G680" i="11"/>
  <c r="U680" i="11" s="1"/>
  <c r="G681" i="11"/>
  <c r="U681" i="11" s="1"/>
  <c r="G682" i="11"/>
  <c r="U682" i="11" s="1"/>
  <c r="G683" i="11"/>
  <c r="U683" i="11" s="1"/>
  <c r="G684" i="11"/>
  <c r="U684" i="11" s="1"/>
  <c r="G685" i="11"/>
  <c r="G686" i="11"/>
  <c r="U686" i="11" s="1"/>
  <c r="G687" i="11"/>
  <c r="G688" i="11"/>
  <c r="U688" i="11" s="1"/>
  <c r="G689" i="11"/>
  <c r="U689" i="11" s="1"/>
  <c r="G690" i="11"/>
  <c r="U690" i="11" s="1"/>
  <c r="G691" i="11"/>
  <c r="U691" i="11" s="1"/>
  <c r="G692" i="11"/>
  <c r="U692" i="11" s="1"/>
  <c r="G693" i="11"/>
  <c r="U693" i="11" s="1"/>
  <c r="G694" i="11"/>
  <c r="U694" i="11" s="1"/>
  <c r="G695" i="11"/>
  <c r="U695" i="11" s="1"/>
  <c r="G696" i="11"/>
  <c r="U696" i="11" s="1"/>
  <c r="G697" i="11"/>
  <c r="U697" i="11" s="1"/>
  <c r="G698" i="11"/>
  <c r="U698" i="11" s="1"/>
  <c r="G699" i="11"/>
  <c r="U699" i="11" s="1"/>
  <c r="G700" i="11"/>
  <c r="U700" i="11" s="1"/>
  <c r="G701" i="11"/>
  <c r="G702" i="11"/>
  <c r="U702" i="11" s="1"/>
  <c r="G703" i="11"/>
  <c r="G704" i="11"/>
  <c r="U704" i="11" s="1"/>
  <c r="G705" i="11"/>
  <c r="U705" i="11" s="1"/>
  <c r="G706" i="11"/>
  <c r="U706" i="11" s="1"/>
  <c r="G707" i="11"/>
  <c r="U707" i="11" s="1"/>
  <c r="G708" i="11"/>
  <c r="U708" i="11" s="1"/>
  <c r="G709" i="11"/>
  <c r="U709" i="11" s="1"/>
  <c r="G710" i="11"/>
  <c r="U710" i="11" s="1"/>
  <c r="G711" i="11"/>
  <c r="U711" i="11" s="1"/>
  <c r="G712" i="11"/>
  <c r="U712" i="11" s="1"/>
  <c r="G713" i="11"/>
  <c r="U713" i="11" s="1"/>
  <c r="G714" i="11"/>
  <c r="U714" i="11" s="1"/>
  <c r="G715" i="11"/>
  <c r="U715" i="11" s="1"/>
  <c r="G716" i="11"/>
  <c r="U716" i="11" s="1"/>
  <c r="G717" i="11"/>
  <c r="G718" i="11"/>
  <c r="U718" i="11" s="1"/>
  <c r="G719" i="11"/>
  <c r="G720" i="11"/>
  <c r="U720" i="11" s="1"/>
  <c r="G721" i="11"/>
  <c r="U721" i="11" s="1"/>
  <c r="G722" i="11"/>
  <c r="U722" i="11" s="1"/>
  <c r="G723" i="11"/>
  <c r="U723" i="11" s="1"/>
  <c r="G724" i="11"/>
  <c r="U724" i="11" s="1"/>
  <c r="G725" i="11"/>
  <c r="U725" i="11" s="1"/>
  <c r="G726" i="11"/>
  <c r="U726" i="11" s="1"/>
  <c r="G727" i="11"/>
  <c r="U727" i="11" s="1"/>
  <c r="G728" i="11"/>
  <c r="U728" i="11" s="1"/>
  <c r="G729" i="11"/>
  <c r="U729" i="11" s="1"/>
  <c r="G730" i="11"/>
  <c r="U730" i="11" s="1"/>
  <c r="G731" i="11"/>
  <c r="U731" i="11" s="1"/>
  <c r="G732" i="11"/>
  <c r="U732" i="11" s="1"/>
  <c r="G733" i="11"/>
  <c r="G734" i="11"/>
  <c r="U734" i="11" s="1"/>
  <c r="G735" i="11"/>
  <c r="G736" i="11"/>
  <c r="U736" i="11" s="1"/>
  <c r="G737" i="11"/>
  <c r="U737" i="11" s="1"/>
  <c r="G738" i="11"/>
  <c r="U738" i="11" s="1"/>
  <c r="G739" i="11"/>
  <c r="U739" i="11" s="1"/>
  <c r="G740" i="11"/>
  <c r="U740" i="11" s="1"/>
  <c r="G741" i="11"/>
  <c r="U741" i="11" s="1"/>
  <c r="G742" i="11"/>
  <c r="U742" i="11" s="1"/>
  <c r="G743" i="11"/>
  <c r="U743" i="11" s="1"/>
  <c r="G744" i="11"/>
  <c r="U744" i="11" s="1"/>
  <c r="G745" i="11"/>
  <c r="U745" i="11" s="1"/>
  <c r="G746" i="11"/>
  <c r="U746" i="11" s="1"/>
  <c r="G747" i="11"/>
  <c r="U747" i="11" s="1"/>
  <c r="G748" i="11"/>
  <c r="U748" i="11" s="1"/>
  <c r="G749" i="11"/>
  <c r="G750" i="11"/>
  <c r="U750" i="11" s="1"/>
  <c r="G751" i="11"/>
  <c r="G752" i="11"/>
  <c r="U752" i="11" s="1"/>
  <c r="G753" i="11"/>
  <c r="U753" i="11" s="1"/>
  <c r="G754" i="11"/>
  <c r="U754" i="11" s="1"/>
  <c r="G755" i="11"/>
  <c r="U755" i="11" s="1"/>
  <c r="G756" i="11"/>
  <c r="U756" i="11" s="1"/>
  <c r="G757" i="11"/>
  <c r="U757" i="11" s="1"/>
  <c r="G758" i="11"/>
  <c r="U758" i="11" s="1"/>
  <c r="G759" i="11"/>
  <c r="U759" i="11" s="1"/>
  <c r="G760" i="11"/>
  <c r="U760" i="11" s="1"/>
  <c r="G761" i="11"/>
  <c r="U761" i="11" s="1"/>
  <c r="G762" i="11"/>
  <c r="U762" i="11" s="1"/>
  <c r="G763" i="11"/>
  <c r="U763" i="11" s="1"/>
  <c r="G764" i="11"/>
  <c r="U764" i="11" s="1"/>
  <c r="G765" i="11"/>
  <c r="G766" i="11"/>
  <c r="U766" i="11" s="1"/>
  <c r="G767" i="11"/>
  <c r="G768" i="11"/>
  <c r="U768" i="11" s="1"/>
  <c r="G769" i="11"/>
  <c r="U769" i="11" s="1"/>
  <c r="G770" i="11"/>
  <c r="U770" i="11" s="1"/>
  <c r="G771" i="11"/>
  <c r="U771" i="11" s="1"/>
  <c r="G772" i="11"/>
  <c r="U772" i="11" s="1"/>
  <c r="G773" i="11"/>
  <c r="U773" i="11" s="1"/>
  <c r="G774" i="11"/>
  <c r="U774" i="11" s="1"/>
  <c r="G775" i="11"/>
  <c r="U775" i="11" s="1"/>
  <c r="G776" i="11"/>
  <c r="U776" i="11" s="1"/>
  <c r="G777" i="11"/>
  <c r="U777" i="11" s="1"/>
  <c r="G778" i="11"/>
  <c r="U778" i="11" s="1"/>
  <c r="G779" i="11"/>
  <c r="U779" i="11" s="1"/>
  <c r="G780" i="11"/>
  <c r="U780" i="11" s="1"/>
  <c r="G781" i="11"/>
  <c r="G782" i="11"/>
  <c r="U782" i="11" s="1"/>
  <c r="G783" i="11"/>
  <c r="G784" i="11"/>
  <c r="U784" i="11" s="1"/>
  <c r="G785" i="11"/>
  <c r="U785" i="11" s="1"/>
  <c r="G786" i="11"/>
  <c r="U786" i="11" s="1"/>
  <c r="G787" i="11"/>
  <c r="U787" i="11" s="1"/>
  <c r="G788" i="11"/>
  <c r="U788" i="11" s="1"/>
  <c r="G789" i="11"/>
  <c r="U789" i="11" s="1"/>
  <c r="G790" i="11"/>
  <c r="U790" i="11" s="1"/>
  <c r="G791" i="11"/>
  <c r="U791" i="11" s="1"/>
  <c r="G792" i="11"/>
  <c r="U792" i="11" s="1"/>
  <c r="G793" i="11"/>
  <c r="U793" i="11" s="1"/>
  <c r="G794" i="11"/>
  <c r="U794" i="11" s="1"/>
  <c r="G795" i="11"/>
  <c r="U795" i="11" s="1"/>
  <c r="G796" i="11"/>
  <c r="U796" i="11" s="1"/>
  <c r="G797" i="11"/>
  <c r="G798" i="11"/>
  <c r="U798" i="11" s="1"/>
  <c r="G799" i="11"/>
  <c r="G800" i="11"/>
  <c r="U800" i="11" s="1"/>
  <c r="G801" i="11"/>
  <c r="U801" i="11" s="1"/>
  <c r="G802" i="11"/>
  <c r="U802" i="11" s="1"/>
  <c r="G803" i="11"/>
  <c r="U803" i="11" s="1"/>
  <c r="G804" i="11"/>
  <c r="U804" i="11" s="1"/>
  <c r="G805" i="11"/>
  <c r="U805" i="11" s="1"/>
  <c r="G806" i="11"/>
  <c r="U806" i="11" s="1"/>
  <c r="G807" i="11"/>
  <c r="U807" i="11" s="1"/>
  <c r="G808" i="11"/>
  <c r="U808" i="11" s="1"/>
  <c r="G809" i="11"/>
  <c r="U809" i="11" s="1"/>
  <c r="G810" i="11"/>
  <c r="U810" i="11" s="1"/>
  <c r="G811" i="11"/>
  <c r="U811" i="11" s="1"/>
  <c r="G812" i="11"/>
  <c r="U812" i="11" s="1"/>
  <c r="G813" i="11"/>
  <c r="G814" i="11"/>
  <c r="U814" i="11" s="1"/>
  <c r="G815" i="11"/>
  <c r="G816" i="11"/>
  <c r="U816" i="11" s="1"/>
  <c r="G817" i="11"/>
  <c r="U817" i="11" s="1"/>
  <c r="G818" i="11"/>
  <c r="U818" i="11" s="1"/>
  <c r="G819" i="11"/>
  <c r="U819" i="11" s="1"/>
  <c r="G820" i="11"/>
  <c r="U820" i="11" s="1"/>
  <c r="G821" i="11"/>
  <c r="U821" i="11" s="1"/>
  <c r="G822" i="11"/>
  <c r="U822" i="11" s="1"/>
  <c r="G823" i="11"/>
  <c r="U823" i="11" s="1"/>
  <c r="G824" i="11"/>
  <c r="U824" i="11" s="1"/>
  <c r="G825" i="11"/>
  <c r="U825" i="11" s="1"/>
  <c r="G826" i="11"/>
  <c r="U826" i="11" s="1"/>
  <c r="G827" i="11"/>
  <c r="U827" i="11" s="1"/>
  <c r="G828" i="11"/>
  <c r="U828" i="11" s="1"/>
  <c r="G829" i="11"/>
  <c r="G830" i="11"/>
  <c r="U830" i="11" s="1"/>
  <c r="G831" i="11"/>
  <c r="G832" i="11"/>
  <c r="U832" i="11" s="1"/>
  <c r="G833" i="11"/>
  <c r="U833" i="11" s="1"/>
  <c r="G834" i="11"/>
  <c r="U834" i="11" s="1"/>
  <c r="G835" i="11"/>
  <c r="U835" i="11" s="1"/>
  <c r="G836" i="11"/>
  <c r="U836" i="11" s="1"/>
  <c r="G837" i="11"/>
  <c r="U837" i="11" s="1"/>
  <c r="G838" i="11"/>
  <c r="U838" i="11" s="1"/>
  <c r="G839" i="11"/>
  <c r="U839" i="11" s="1"/>
  <c r="G840" i="11"/>
  <c r="U840" i="11" s="1"/>
  <c r="G841" i="11"/>
  <c r="U841" i="11" s="1"/>
  <c r="G842" i="11"/>
  <c r="U842" i="11" s="1"/>
  <c r="G843" i="11"/>
  <c r="U843" i="11" s="1"/>
  <c r="G844" i="11"/>
  <c r="U844" i="11" s="1"/>
  <c r="G845" i="11"/>
  <c r="G846" i="11"/>
  <c r="U846" i="11" s="1"/>
  <c r="G847" i="11"/>
  <c r="G848" i="11"/>
  <c r="U848" i="11" s="1"/>
  <c r="G849" i="11"/>
  <c r="U849" i="11" s="1"/>
  <c r="G850" i="11"/>
  <c r="U850" i="11" s="1"/>
  <c r="G851" i="11"/>
  <c r="U851" i="11" s="1"/>
  <c r="G852" i="11"/>
  <c r="U852" i="11" s="1"/>
  <c r="G853" i="11"/>
  <c r="U853" i="11" s="1"/>
  <c r="G854" i="11"/>
  <c r="U854" i="11" s="1"/>
  <c r="G855" i="11"/>
  <c r="U855" i="11" s="1"/>
  <c r="G856" i="11"/>
  <c r="U856" i="11" s="1"/>
  <c r="G857" i="11"/>
  <c r="U857" i="11" s="1"/>
  <c r="G858" i="11"/>
  <c r="U858" i="11" s="1"/>
  <c r="G859" i="11"/>
  <c r="U859" i="11" s="1"/>
  <c r="G860" i="11"/>
  <c r="U860" i="11" s="1"/>
  <c r="G861" i="11"/>
  <c r="G862" i="11"/>
  <c r="U862" i="11" s="1"/>
  <c r="G863" i="11"/>
  <c r="G864" i="11"/>
  <c r="U864" i="11" s="1"/>
  <c r="G865" i="11"/>
  <c r="U865" i="11" s="1"/>
  <c r="G866" i="11"/>
  <c r="U866" i="11" s="1"/>
  <c r="G867" i="11"/>
  <c r="U867" i="11" s="1"/>
  <c r="G868" i="11"/>
  <c r="U868" i="11" s="1"/>
  <c r="G869" i="11"/>
  <c r="U869" i="11" s="1"/>
  <c r="G870" i="11"/>
  <c r="U870" i="11" s="1"/>
  <c r="G871" i="11"/>
  <c r="U871" i="11" s="1"/>
  <c r="G872" i="11"/>
  <c r="U872" i="11" s="1"/>
  <c r="G873" i="11"/>
  <c r="U873" i="11" s="1"/>
  <c r="G874" i="11"/>
  <c r="U874" i="11" s="1"/>
  <c r="G875" i="11"/>
  <c r="U875" i="11" s="1"/>
  <c r="G876" i="11"/>
  <c r="U876" i="11" s="1"/>
  <c r="G877" i="11"/>
  <c r="G878" i="11"/>
  <c r="U878" i="11" s="1"/>
  <c r="G879" i="11"/>
  <c r="G880" i="11"/>
  <c r="U880" i="11" s="1"/>
  <c r="G881" i="11"/>
  <c r="U881" i="11" s="1"/>
  <c r="G882" i="11"/>
  <c r="U882" i="11" s="1"/>
  <c r="G883" i="11"/>
  <c r="U883" i="11" s="1"/>
  <c r="G884" i="11"/>
  <c r="U884" i="11" s="1"/>
  <c r="G885" i="11"/>
  <c r="U885" i="11" s="1"/>
  <c r="G886" i="11"/>
  <c r="U886" i="11" s="1"/>
  <c r="G887" i="11"/>
  <c r="U887" i="11" s="1"/>
  <c r="G888" i="11"/>
  <c r="U888" i="11" s="1"/>
  <c r="G889" i="11"/>
  <c r="U889" i="11" s="1"/>
  <c r="G890" i="11"/>
  <c r="U890" i="11" s="1"/>
  <c r="G891" i="11"/>
  <c r="U891" i="11" s="1"/>
  <c r="G892" i="11"/>
  <c r="U892" i="11" s="1"/>
  <c r="G893" i="11"/>
  <c r="G894" i="11"/>
  <c r="U894" i="11" s="1"/>
  <c r="G895" i="11"/>
  <c r="G896" i="11"/>
  <c r="U896" i="11" s="1"/>
  <c r="G897" i="11"/>
  <c r="U897" i="11" s="1"/>
  <c r="G898" i="11"/>
  <c r="U898" i="11" s="1"/>
  <c r="G899" i="11"/>
  <c r="U899" i="11" s="1"/>
  <c r="G900" i="11"/>
  <c r="U900" i="11" s="1"/>
  <c r="G901" i="11"/>
  <c r="U901" i="11" s="1"/>
  <c r="G902" i="11"/>
  <c r="U902" i="11" s="1"/>
  <c r="G903" i="11"/>
  <c r="U903" i="11" s="1"/>
  <c r="G904" i="11"/>
  <c r="U904" i="11" s="1"/>
  <c r="G905" i="11"/>
  <c r="U905" i="11" s="1"/>
  <c r="G906" i="11"/>
  <c r="U906" i="11" s="1"/>
  <c r="G907" i="11"/>
  <c r="U907" i="11" s="1"/>
  <c r="G908" i="11"/>
  <c r="U908" i="11" s="1"/>
  <c r="G909" i="11"/>
  <c r="G910" i="11"/>
  <c r="U910" i="11" s="1"/>
  <c r="G911" i="11"/>
  <c r="G912" i="11"/>
  <c r="U912" i="11" s="1"/>
  <c r="G913" i="11"/>
  <c r="U913" i="11" s="1"/>
  <c r="G914" i="11"/>
  <c r="U914" i="11" s="1"/>
  <c r="G915" i="11"/>
  <c r="U915" i="11" s="1"/>
  <c r="G916" i="11"/>
  <c r="U916" i="11" s="1"/>
  <c r="G917" i="11"/>
  <c r="U917" i="11" s="1"/>
  <c r="G918" i="11"/>
  <c r="U918" i="11" s="1"/>
  <c r="G919" i="11"/>
  <c r="U919" i="11" s="1"/>
  <c r="G920" i="11"/>
  <c r="U920" i="11" s="1"/>
  <c r="G921" i="11"/>
  <c r="U921" i="11" s="1"/>
  <c r="G922" i="11"/>
  <c r="U922" i="11" s="1"/>
  <c r="G923" i="11"/>
  <c r="U923" i="11" s="1"/>
  <c r="G924" i="11"/>
  <c r="U924" i="11" s="1"/>
  <c r="G925" i="11"/>
  <c r="G926" i="11"/>
  <c r="U926" i="11" s="1"/>
  <c r="G927" i="11"/>
  <c r="G928" i="11"/>
  <c r="U928" i="11" s="1"/>
  <c r="G929" i="11"/>
  <c r="U929" i="11" s="1"/>
  <c r="G930" i="11"/>
  <c r="U930" i="11" s="1"/>
  <c r="G931" i="11"/>
  <c r="U931" i="11" s="1"/>
  <c r="G932" i="11"/>
  <c r="U932" i="11" s="1"/>
  <c r="G933" i="11"/>
  <c r="U933" i="11" s="1"/>
  <c r="G934" i="11"/>
  <c r="U934" i="11" s="1"/>
  <c r="G935" i="11"/>
  <c r="U935" i="11" s="1"/>
  <c r="G936" i="11"/>
  <c r="U936" i="11" s="1"/>
  <c r="G937" i="11"/>
  <c r="U937" i="11" s="1"/>
  <c r="G938" i="11"/>
  <c r="U938" i="11" s="1"/>
  <c r="G939" i="11"/>
  <c r="U939" i="11" s="1"/>
  <c r="G940" i="11"/>
  <c r="U940" i="11" s="1"/>
  <c r="G941" i="11"/>
  <c r="G942" i="11"/>
  <c r="U942" i="11" s="1"/>
  <c r="G943" i="11"/>
  <c r="G944" i="11"/>
  <c r="U944" i="11" s="1"/>
  <c r="G945" i="11"/>
  <c r="U945" i="11" s="1"/>
  <c r="G946" i="11"/>
  <c r="U946" i="11" s="1"/>
  <c r="G947" i="11"/>
  <c r="U947" i="11" s="1"/>
  <c r="G948" i="11"/>
  <c r="U948" i="11" s="1"/>
  <c r="G949" i="11"/>
  <c r="U949" i="11" s="1"/>
  <c r="G950" i="11"/>
  <c r="U950" i="11" s="1"/>
  <c r="G951" i="11"/>
  <c r="U951" i="11" s="1"/>
  <c r="G952" i="11"/>
  <c r="U952" i="11" s="1"/>
  <c r="G953" i="11"/>
  <c r="U953" i="11" s="1"/>
  <c r="G954" i="11"/>
  <c r="U954" i="11" s="1"/>
  <c r="G955" i="11"/>
  <c r="U955" i="11" s="1"/>
  <c r="G956" i="11"/>
  <c r="U956" i="11" s="1"/>
  <c r="G957" i="11"/>
  <c r="G958" i="11"/>
  <c r="U958" i="11" s="1"/>
  <c r="G959" i="11"/>
  <c r="G960" i="11"/>
  <c r="U960" i="11" s="1"/>
  <c r="G961" i="11"/>
  <c r="U961" i="11" s="1"/>
  <c r="G962" i="11"/>
  <c r="U962" i="11" s="1"/>
  <c r="G963" i="11"/>
  <c r="U963" i="11" s="1"/>
  <c r="G964" i="11"/>
  <c r="U964" i="11" s="1"/>
  <c r="G965" i="11"/>
  <c r="U965" i="11" s="1"/>
  <c r="G966" i="11"/>
  <c r="U966" i="11" s="1"/>
  <c r="G967" i="11"/>
  <c r="U967" i="11" s="1"/>
  <c r="G968" i="11"/>
  <c r="U968" i="11" s="1"/>
  <c r="G969" i="11"/>
  <c r="U969" i="11" s="1"/>
  <c r="G970" i="11"/>
  <c r="U970" i="11" s="1"/>
  <c r="G971" i="11"/>
  <c r="U971" i="11" s="1"/>
  <c r="G972" i="11"/>
  <c r="U972" i="11" s="1"/>
  <c r="G973" i="11"/>
  <c r="G974" i="11"/>
  <c r="U974" i="11" s="1"/>
  <c r="G975" i="11"/>
  <c r="G976" i="11"/>
  <c r="U976" i="11" s="1"/>
  <c r="G977" i="11"/>
  <c r="U977" i="11" s="1"/>
  <c r="G978" i="11"/>
  <c r="U978" i="11" s="1"/>
  <c r="G979" i="11"/>
  <c r="U979" i="11" s="1"/>
  <c r="G980" i="11"/>
  <c r="U980" i="11" s="1"/>
  <c r="G981" i="11"/>
  <c r="U981" i="11" s="1"/>
  <c r="G982" i="11"/>
  <c r="U982" i="11" s="1"/>
  <c r="G983" i="11"/>
  <c r="U983" i="11" s="1"/>
  <c r="G984" i="11"/>
  <c r="U984" i="11" s="1"/>
  <c r="G985" i="11"/>
  <c r="U985" i="11" s="1"/>
  <c r="G986" i="11"/>
  <c r="U986" i="11" s="1"/>
  <c r="G987" i="11"/>
  <c r="U987" i="11" s="1"/>
  <c r="G988" i="11"/>
  <c r="U988" i="11" s="1"/>
  <c r="G989" i="11"/>
  <c r="G990" i="11"/>
  <c r="U990" i="11" s="1"/>
  <c r="G991" i="11"/>
  <c r="G992" i="11"/>
  <c r="U992" i="11" s="1"/>
  <c r="G993" i="11"/>
  <c r="U993" i="11" s="1"/>
  <c r="G994" i="11"/>
  <c r="U994" i="11" s="1"/>
  <c r="G995" i="11"/>
  <c r="U995" i="11" s="1"/>
  <c r="G996" i="11"/>
  <c r="U996" i="11" s="1"/>
  <c r="G997" i="11"/>
  <c r="U997" i="11" s="1"/>
  <c r="G998" i="11"/>
  <c r="U998" i="11" s="1"/>
  <c r="G999" i="11"/>
  <c r="U999" i="11" s="1"/>
  <c r="G1000" i="11"/>
  <c r="U1000" i="11" s="1"/>
  <c r="G1001" i="11"/>
  <c r="U1001" i="11" s="1"/>
  <c r="G1002" i="11"/>
  <c r="U1002" i="11" s="1"/>
  <c r="G1003" i="11"/>
  <c r="U1003" i="11" s="1"/>
  <c r="G1004" i="11"/>
  <c r="U1004" i="11" s="1"/>
  <c r="G1005" i="11"/>
  <c r="G1006" i="11"/>
  <c r="U1006" i="11" s="1"/>
  <c r="G1007" i="11"/>
  <c r="G1008" i="11"/>
  <c r="U1008" i="11" s="1"/>
  <c r="G1009" i="11"/>
  <c r="U1009" i="11" s="1"/>
  <c r="G1010" i="11"/>
  <c r="U1010" i="11" s="1"/>
  <c r="G1011" i="11"/>
  <c r="U1011" i="11" s="1"/>
  <c r="G1012" i="11"/>
  <c r="U1012" i="11" s="1"/>
  <c r="G1013" i="11"/>
  <c r="U1013" i="11" s="1"/>
  <c r="G1014" i="11"/>
  <c r="U1014" i="11" s="1"/>
  <c r="G1015" i="11"/>
  <c r="U1015" i="11" s="1"/>
  <c r="G1016" i="11"/>
  <c r="U1016" i="11" s="1"/>
  <c r="G1017" i="11"/>
  <c r="U1017" i="11" s="1"/>
  <c r="G1018" i="11"/>
  <c r="U1018" i="11" s="1"/>
  <c r="G1019" i="11"/>
  <c r="U1019" i="11" s="1"/>
  <c r="G1020" i="11"/>
  <c r="U1020" i="11" s="1"/>
  <c r="G1021" i="11"/>
  <c r="G1022" i="11"/>
  <c r="U1022" i="11" s="1"/>
  <c r="G1023" i="11"/>
  <c r="G1024" i="11"/>
  <c r="U1024" i="11" s="1"/>
  <c r="G1025" i="11"/>
  <c r="U1025" i="11" s="1"/>
  <c r="G1026" i="11"/>
  <c r="U1026" i="11" s="1"/>
  <c r="G1027" i="11"/>
  <c r="U1027" i="11" s="1"/>
  <c r="G1028" i="11"/>
  <c r="U1028" i="11" s="1"/>
  <c r="G1029" i="11"/>
  <c r="U1029" i="11" s="1"/>
  <c r="G1030" i="11"/>
  <c r="U1030" i="11" s="1"/>
  <c r="G1031" i="11"/>
  <c r="U1031" i="11" s="1"/>
  <c r="G1032" i="11"/>
  <c r="U1032" i="11" s="1"/>
  <c r="G1033" i="11"/>
  <c r="U1033" i="11" s="1"/>
  <c r="G1034" i="11"/>
  <c r="U1034" i="11" s="1"/>
  <c r="G1035" i="11"/>
  <c r="U1035" i="11" s="1"/>
  <c r="G1036" i="11"/>
  <c r="U1036" i="11" s="1"/>
  <c r="G1037" i="11"/>
  <c r="G1038" i="11"/>
  <c r="U1038" i="11" s="1"/>
  <c r="G1039" i="11"/>
  <c r="G1040" i="11"/>
  <c r="U1040" i="11" s="1"/>
  <c r="G1041" i="11"/>
  <c r="U1041" i="11" s="1"/>
  <c r="G1042" i="11"/>
  <c r="U1042" i="11" s="1"/>
  <c r="G1043" i="11"/>
  <c r="U1043" i="11" s="1"/>
  <c r="G1044" i="11"/>
  <c r="U1044" i="11" s="1"/>
  <c r="G1045" i="11"/>
  <c r="U1045" i="11" s="1"/>
  <c r="G1046" i="11"/>
  <c r="U1046" i="11" s="1"/>
  <c r="G1047" i="11"/>
  <c r="U1047" i="11" s="1"/>
  <c r="G1048" i="11"/>
  <c r="U1048" i="11" s="1"/>
  <c r="G1049" i="11"/>
  <c r="U1049" i="11" s="1"/>
  <c r="G1050" i="11"/>
  <c r="U1050" i="11" s="1"/>
  <c r="G1051" i="11"/>
  <c r="U1051" i="11" s="1"/>
  <c r="G1052" i="11"/>
  <c r="U1052" i="11" s="1"/>
  <c r="G1053" i="11"/>
  <c r="G1054" i="11"/>
  <c r="U1054" i="11" s="1"/>
  <c r="G1055" i="11"/>
  <c r="G1056" i="11"/>
  <c r="U1056" i="11" s="1"/>
  <c r="G1057" i="11"/>
  <c r="U1057" i="11" s="1"/>
  <c r="G1058" i="11"/>
  <c r="U1058" i="11" s="1"/>
  <c r="G1059" i="11"/>
  <c r="U1059" i="11" s="1"/>
  <c r="G1060" i="11"/>
  <c r="U1060" i="11" s="1"/>
  <c r="G1061" i="11"/>
  <c r="U1061" i="11" s="1"/>
  <c r="G1062" i="11"/>
  <c r="U1062" i="11" s="1"/>
  <c r="G1063" i="11"/>
  <c r="U1063" i="11" s="1"/>
  <c r="G1064" i="11"/>
  <c r="U1064" i="11" s="1"/>
  <c r="G1065" i="11"/>
  <c r="U1065" i="11" s="1"/>
  <c r="G1066" i="11"/>
  <c r="U1066" i="11" s="1"/>
  <c r="G1067" i="11"/>
  <c r="U1067" i="11" s="1"/>
  <c r="G1068" i="11"/>
  <c r="U1068" i="11" s="1"/>
  <c r="G1069" i="11"/>
  <c r="G1070" i="11"/>
  <c r="U1070" i="11" s="1"/>
  <c r="G1071" i="11"/>
  <c r="G1072" i="11"/>
  <c r="U1072" i="11" s="1"/>
  <c r="G1073" i="11"/>
  <c r="U1073" i="11" s="1"/>
  <c r="G1074" i="11"/>
  <c r="U1074" i="11" s="1"/>
  <c r="G1075" i="11"/>
  <c r="U1075" i="11" s="1"/>
  <c r="G1076" i="11"/>
  <c r="U1076" i="11" s="1"/>
  <c r="G1077" i="11"/>
  <c r="U1077" i="11" s="1"/>
  <c r="G1078" i="11"/>
  <c r="U1078" i="11" s="1"/>
  <c r="G1079" i="11"/>
  <c r="U1079" i="11" s="1"/>
  <c r="G1080" i="11"/>
  <c r="U1080" i="11" s="1"/>
  <c r="G1081" i="11"/>
  <c r="U1081" i="11" s="1"/>
  <c r="G1082" i="11"/>
  <c r="U1082" i="11" s="1"/>
  <c r="G1083" i="11"/>
  <c r="U1083" i="11" s="1"/>
  <c r="G1084" i="11"/>
  <c r="U1084" i="11" s="1"/>
  <c r="G1085" i="11"/>
  <c r="G1086" i="11"/>
  <c r="U1086" i="11" s="1"/>
  <c r="G1087" i="11"/>
  <c r="G1088" i="11"/>
  <c r="U1088" i="11" s="1"/>
  <c r="G1089" i="11"/>
  <c r="U1089" i="11" s="1"/>
  <c r="G1090" i="11"/>
  <c r="U1090" i="11" s="1"/>
  <c r="G1091" i="11"/>
  <c r="U1091" i="11" s="1"/>
  <c r="G1092" i="11"/>
  <c r="U1092" i="11" s="1"/>
  <c r="G1093" i="11"/>
  <c r="U1093" i="11" s="1"/>
  <c r="G1094" i="11"/>
  <c r="U1094" i="11" s="1"/>
  <c r="G1095" i="11"/>
  <c r="U1095" i="11" s="1"/>
  <c r="G1096" i="11"/>
  <c r="U1096" i="11" s="1"/>
  <c r="G1097" i="11"/>
  <c r="U1097" i="11" s="1"/>
  <c r="G1098" i="11"/>
  <c r="U1098" i="11" s="1"/>
  <c r="G1099" i="11"/>
  <c r="U1099" i="11" s="1"/>
  <c r="G1100" i="11"/>
  <c r="U1100" i="11" s="1"/>
  <c r="G1101" i="11"/>
  <c r="G1102" i="11"/>
  <c r="U1102" i="11" s="1"/>
  <c r="G1103" i="11"/>
  <c r="G1104" i="11"/>
  <c r="U1104" i="11" s="1"/>
  <c r="G1105" i="11"/>
  <c r="U1105" i="11" s="1"/>
  <c r="G1106" i="11"/>
  <c r="U1106" i="11" s="1"/>
  <c r="G1107" i="11"/>
  <c r="U1107" i="11" s="1"/>
  <c r="G1108" i="11"/>
  <c r="U1108" i="11" s="1"/>
  <c r="G1109" i="11"/>
  <c r="U1109" i="11" s="1"/>
  <c r="G1110" i="11"/>
  <c r="U1110" i="11" s="1"/>
  <c r="G1111" i="11"/>
  <c r="U1111" i="11" s="1"/>
  <c r="G1112" i="11"/>
  <c r="U1112" i="11" s="1"/>
  <c r="G1113" i="11"/>
  <c r="U1113" i="11" s="1"/>
  <c r="G1114" i="11"/>
  <c r="U1114" i="11" s="1"/>
  <c r="G1115" i="11"/>
  <c r="U1115" i="11" s="1"/>
  <c r="G1116" i="11"/>
  <c r="U1116" i="11" s="1"/>
  <c r="G1117" i="11"/>
  <c r="G1118" i="11"/>
  <c r="U1118" i="11" s="1"/>
  <c r="G1119" i="11"/>
  <c r="G1120" i="11"/>
  <c r="U1120" i="11" s="1"/>
  <c r="G1121" i="11"/>
  <c r="U1121" i="11" s="1"/>
  <c r="G1122" i="11"/>
  <c r="U1122" i="11" s="1"/>
  <c r="G1123" i="11"/>
  <c r="U1123" i="11" s="1"/>
  <c r="G1124" i="11"/>
  <c r="U1124" i="11" s="1"/>
  <c r="G1125" i="11"/>
  <c r="U1125" i="11" s="1"/>
  <c r="G1126" i="11"/>
  <c r="U1126" i="11" s="1"/>
  <c r="G1127" i="11"/>
  <c r="U1127" i="11" s="1"/>
  <c r="G1128" i="11"/>
  <c r="U1128" i="11" s="1"/>
  <c r="G1129" i="11"/>
  <c r="U1129" i="11" s="1"/>
  <c r="G1130" i="11"/>
  <c r="U1130" i="11" s="1"/>
  <c r="G1131" i="11"/>
  <c r="U1131" i="11" s="1"/>
  <c r="G1132" i="11"/>
  <c r="U1132" i="11" s="1"/>
  <c r="G1133" i="11"/>
  <c r="G1134" i="11"/>
  <c r="U1134" i="11" s="1"/>
  <c r="G1135" i="11"/>
  <c r="G1136" i="11"/>
  <c r="U1136" i="11" s="1"/>
  <c r="G1137" i="11"/>
  <c r="U1137" i="11" s="1"/>
  <c r="G1138" i="11"/>
  <c r="U1138" i="11" s="1"/>
  <c r="G1139" i="11"/>
  <c r="U1139" i="11" s="1"/>
  <c r="G1140" i="11"/>
  <c r="U1140" i="11" s="1"/>
  <c r="G1141" i="11"/>
  <c r="U1141" i="11" s="1"/>
  <c r="G1142" i="11"/>
  <c r="U1142" i="11" s="1"/>
  <c r="G1143" i="11"/>
  <c r="U1143" i="11" s="1"/>
  <c r="G1144" i="11"/>
  <c r="U1144" i="11" s="1"/>
  <c r="G1145" i="11"/>
  <c r="U1145" i="11" s="1"/>
  <c r="G1146" i="11"/>
  <c r="U1146" i="11" s="1"/>
  <c r="G1147" i="11"/>
  <c r="U1147" i="11" s="1"/>
  <c r="G1148" i="11"/>
  <c r="U1148" i="11" s="1"/>
  <c r="G1149" i="11"/>
  <c r="G1150" i="11"/>
  <c r="U1150" i="11" s="1"/>
  <c r="G1151" i="11"/>
  <c r="G1152" i="11"/>
  <c r="U1152" i="11" s="1"/>
  <c r="G1153" i="11"/>
  <c r="U1153" i="11" s="1"/>
  <c r="G1154" i="11"/>
  <c r="U1154" i="11" s="1"/>
  <c r="G1155" i="11"/>
  <c r="U1155" i="11" s="1"/>
  <c r="G1156" i="11"/>
  <c r="U1156" i="11" s="1"/>
  <c r="G1157" i="11"/>
  <c r="U1157" i="11" s="1"/>
  <c r="G1158" i="11"/>
  <c r="U1158" i="11" s="1"/>
  <c r="G1159" i="11"/>
  <c r="U1159" i="11" s="1"/>
  <c r="G1160" i="11"/>
  <c r="U1160" i="11" s="1"/>
  <c r="G1161" i="11"/>
  <c r="U1161" i="11" s="1"/>
  <c r="G1162" i="11"/>
  <c r="U1162" i="11" s="1"/>
  <c r="G1163" i="11"/>
  <c r="U1163" i="11" s="1"/>
  <c r="G1164" i="11"/>
  <c r="U1164" i="11" s="1"/>
  <c r="G1165" i="11"/>
  <c r="G1166" i="11"/>
  <c r="U1166" i="11" s="1"/>
  <c r="G1167" i="11"/>
  <c r="G1168" i="11"/>
  <c r="U1168" i="11" s="1"/>
  <c r="G1169" i="11"/>
  <c r="U1169" i="11" s="1"/>
  <c r="G1170" i="11"/>
  <c r="U1170" i="11" s="1"/>
  <c r="G1171" i="11"/>
  <c r="U1171" i="11" s="1"/>
  <c r="G1172" i="11"/>
  <c r="U1172" i="11" s="1"/>
  <c r="G1173" i="11"/>
  <c r="U1173" i="11" s="1"/>
  <c r="G1174" i="11"/>
  <c r="U1174" i="11" s="1"/>
  <c r="G1175" i="11"/>
  <c r="U1175" i="11" s="1"/>
  <c r="G1176" i="11"/>
  <c r="U1176" i="11" s="1"/>
  <c r="G1177" i="11"/>
  <c r="U1177" i="11" s="1"/>
  <c r="G1178" i="11"/>
  <c r="U1178" i="11" s="1"/>
  <c r="G1179" i="11"/>
  <c r="U1179" i="11" s="1"/>
  <c r="G1180" i="11"/>
  <c r="U1180" i="11" s="1"/>
  <c r="G1181" i="11"/>
  <c r="G1182" i="11"/>
  <c r="U1182" i="11" s="1"/>
  <c r="G1183" i="11"/>
  <c r="G1184" i="11"/>
  <c r="U1184" i="11" s="1"/>
  <c r="G1185" i="11"/>
  <c r="U1185" i="11" s="1"/>
  <c r="G1186" i="11"/>
  <c r="U1186" i="11" s="1"/>
  <c r="G1187" i="11"/>
  <c r="U1187" i="11" s="1"/>
  <c r="G1188" i="11"/>
  <c r="U1188" i="11" s="1"/>
  <c r="G1189" i="11"/>
  <c r="U1189" i="11" s="1"/>
  <c r="G1190" i="11"/>
  <c r="U1190" i="11" s="1"/>
  <c r="G1191" i="11"/>
  <c r="U1191" i="11" s="1"/>
  <c r="G1192" i="11"/>
  <c r="U1192" i="11" s="1"/>
  <c r="G1193" i="11"/>
  <c r="U1193" i="11" s="1"/>
  <c r="G1194" i="11"/>
  <c r="U1194" i="11" s="1"/>
  <c r="G1195" i="11"/>
  <c r="U1195" i="11" s="1"/>
  <c r="G1196" i="11"/>
  <c r="U1196" i="11" s="1"/>
  <c r="G1197" i="11"/>
  <c r="G1198" i="11"/>
  <c r="U1198" i="11" s="1"/>
  <c r="G1199" i="11"/>
  <c r="G1200" i="11"/>
  <c r="U1200" i="11" s="1"/>
  <c r="G1201" i="11"/>
  <c r="U1201" i="11" s="1"/>
  <c r="G1202" i="11"/>
  <c r="U1202" i="11" s="1"/>
  <c r="G1203" i="11"/>
  <c r="U1203" i="11" s="1"/>
  <c r="G1204" i="11"/>
  <c r="U1204" i="11" s="1"/>
  <c r="G1205" i="11"/>
  <c r="U1205" i="11" s="1"/>
  <c r="G1206" i="11"/>
  <c r="U1206" i="11" s="1"/>
  <c r="G1207" i="11"/>
  <c r="U1207" i="11" s="1"/>
  <c r="G1208" i="11"/>
  <c r="U1208" i="11" s="1"/>
  <c r="G1209" i="11"/>
  <c r="U1209" i="11" s="1"/>
  <c r="G1210" i="11"/>
  <c r="U1210" i="11" s="1"/>
  <c r="G1211" i="11"/>
  <c r="U1211" i="11" s="1"/>
  <c r="G1212" i="11"/>
  <c r="U1212" i="11" s="1"/>
  <c r="G1213" i="11"/>
  <c r="G1214" i="11"/>
  <c r="U1214" i="11" s="1"/>
  <c r="G1215" i="11"/>
  <c r="G1216" i="11"/>
  <c r="U1216" i="11" s="1"/>
  <c r="G1217" i="11"/>
  <c r="U1217" i="11" s="1"/>
  <c r="G1218" i="11"/>
  <c r="U1218" i="11" s="1"/>
  <c r="G1219" i="11"/>
  <c r="U1219" i="11" s="1"/>
  <c r="G1220" i="11"/>
  <c r="U1220" i="11" s="1"/>
  <c r="G1221" i="11"/>
  <c r="U1221" i="11" s="1"/>
  <c r="G1222" i="11"/>
  <c r="U1222" i="11" s="1"/>
  <c r="G1223" i="11"/>
  <c r="U1223" i="11" s="1"/>
  <c r="G1224" i="11"/>
  <c r="U1224" i="11" s="1"/>
  <c r="G1225" i="11"/>
  <c r="U1225" i="11" s="1"/>
  <c r="G1226" i="11"/>
  <c r="U1226" i="11" s="1"/>
  <c r="G1227" i="11"/>
  <c r="U1227" i="11" s="1"/>
  <c r="G1228" i="11"/>
  <c r="U1228" i="11" s="1"/>
  <c r="G1229" i="11"/>
  <c r="G1230" i="11"/>
  <c r="U1230" i="11" s="1"/>
  <c r="G1231" i="11"/>
  <c r="G1232" i="11"/>
  <c r="U1232" i="11" s="1"/>
  <c r="G1233" i="11"/>
  <c r="U1233" i="11" s="1"/>
  <c r="G1234" i="11"/>
  <c r="U1234" i="11" s="1"/>
  <c r="G1235" i="11"/>
  <c r="U1235" i="11" s="1"/>
  <c r="G1236" i="11"/>
  <c r="U1236" i="11" s="1"/>
  <c r="G1237" i="11"/>
  <c r="U1237" i="11" s="1"/>
  <c r="G1238" i="11"/>
  <c r="U1238" i="11" s="1"/>
  <c r="G1239" i="11"/>
  <c r="U1239" i="11" s="1"/>
  <c r="G1240" i="11"/>
  <c r="U1240" i="11" s="1"/>
  <c r="G1241" i="11"/>
  <c r="U1241" i="11" s="1"/>
  <c r="G1242" i="11"/>
  <c r="U1242" i="11" s="1"/>
  <c r="G1243" i="11"/>
  <c r="U1243" i="11" s="1"/>
  <c r="G1244" i="11"/>
  <c r="U1244" i="11" s="1"/>
  <c r="G1245" i="11"/>
  <c r="G1246" i="11"/>
  <c r="U1246" i="11" s="1"/>
  <c r="G1247" i="11"/>
  <c r="G1248" i="11"/>
  <c r="U1248" i="11" s="1"/>
  <c r="G1249" i="11"/>
  <c r="U1249" i="11" s="1"/>
  <c r="G1250" i="11"/>
  <c r="U1250" i="11" s="1"/>
  <c r="G1251" i="11"/>
  <c r="U1251" i="11" s="1"/>
  <c r="G1252" i="11"/>
  <c r="U1252" i="11" s="1"/>
  <c r="G1253" i="11"/>
  <c r="U1253" i="11" s="1"/>
  <c r="G1254" i="11"/>
  <c r="U1254" i="11" s="1"/>
  <c r="G1255" i="11"/>
  <c r="U1255" i="11" s="1"/>
  <c r="G1256" i="11"/>
  <c r="U1256" i="11" s="1"/>
  <c r="G1257" i="11"/>
  <c r="U1257" i="11" s="1"/>
  <c r="G1258" i="11"/>
  <c r="U1258" i="11" s="1"/>
  <c r="G1259" i="11"/>
  <c r="U1259" i="11" s="1"/>
  <c r="G1260" i="11"/>
  <c r="U1260" i="11" s="1"/>
  <c r="G1261" i="11"/>
  <c r="G1262" i="11"/>
  <c r="U1262" i="11" s="1"/>
  <c r="G1263" i="11"/>
  <c r="G1264" i="11"/>
  <c r="U1264" i="11" s="1"/>
  <c r="G1265" i="11"/>
  <c r="U1265" i="11" s="1"/>
  <c r="G1266" i="11"/>
  <c r="U1266" i="11" s="1"/>
  <c r="G1267" i="11"/>
  <c r="U1267" i="11" s="1"/>
  <c r="G1268" i="11"/>
  <c r="U1268" i="11" s="1"/>
  <c r="G1269" i="11"/>
  <c r="U1269" i="11" s="1"/>
  <c r="G1270" i="11"/>
  <c r="U1270" i="11" s="1"/>
  <c r="G1271" i="11"/>
  <c r="U1271" i="11" s="1"/>
  <c r="G1272" i="11"/>
  <c r="U1272" i="11" s="1"/>
  <c r="G1273" i="11"/>
  <c r="U1273" i="11" s="1"/>
  <c r="G1274" i="11"/>
  <c r="U1274" i="11" s="1"/>
  <c r="G1275" i="11"/>
  <c r="U1275" i="11" s="1"/>
  <c r="G1276" i="11"/>
  <c r="U1276" i="11" s="1"/>
  <c r="G1277" i="11"/>
  <c r="G1278" i="11"/>
  <c r="U1278" i="11" s="1"/>
  <c r="G1279" i="11"/>
  <c r="G1280" i="11"/>
  <c r="U1280" i="11" s="1"/>
  <c r="G1281" i="11"/>
  <c r="U1281" i="11" s="1"/>
  <c r="G1282" i="11"/>
  <c r="U1282" i="11" s="1"/>
  <c r="G1283" i="11"/>
  <c r="U1283" i="11" s="1"/>
  <c r="G1284" i="11"/>
  <c r="U1284" i="11" s="1"/>
  <c r="G1285" i="11"/>
  <c r="U1285" i="11" s="1"/>
  <c r="G1286" i="11"/>
  <c r="U1286" i="11" s="1"/>
  <c r="G1287" i="11"/>
  <c r="U1287" i="11" s="1"/>
  <c r="G1288" i="11"/>
  <c r="U1288" i="11" s="1"/>
  <c r="G1289" i="11"/>
  <c r="U1289" i="11" s="1"/>
  <c r="G1290" i="11"/>
  <c r="U1290" i="11" s="1"/>
  <c r="G1291" i="11"/>
  <c r="U1291" i="11" s="1"/>
  <c r="G1292" i="11"/>
  <c r="U1292" i="11" s="1"/>
  <c r="G1293" i="11"/>
  <c r="G1294" i="11"/>
  <c r="U1294" i="11" s="1"/>
  <c r="G1295" i="11"/>
  <c r="G1296" i="11"/>
  <c r="U1296" i="11" s="1"/>
  <c r="G1297" i="11"/>
  <c r="U1297" i="11" s="1"/>
  <c r="G1298" i="11"/>
  <c r="U1298" i="11" s="1"/>
  <c r="G1299" i="11"/>
  <c r="U1299" i="11" s="1"/>
  <c r="G1300" i="11"/>
  <c r="U1300" i="11" s="1"/>
  <c r="G1301" i="11"/>
  <c r="U1301" i="11" s="1"/>
  <c r="G1302" i="11"/>
  <c r="U1302" i="11" s="1"/>
  <c r="G1303" i="11"/>
  <c r="U1303" i="11" s="1"/>
  <c r="G1304" i="11"/>
  <c r="U1304" i="11" s="1"/>
  <c r="G1305" i="11"/>
  <c r="U1305" i="11" s="1"/>
  <c r="G1306" i="11"/>
  <c r="U1306" i="11" s="1"/>
  <c r="G1307" i="11"/>
  <c r="U1307" i="11" s="1"/>
  <c r="G1308" i="11"/>
  <c r="U1308" i="11" s="1"/>
  <c r="G1309" i="11"/>
  <c r="G1310" i="11"/>
  <c r="U1310" i="11" s="1"/>
  <c r="G1311" i="11"/>
  <c r="G1312" i="11"/>
  <c r="U1312" i="11" s="1"/>
  <c r="G1313" i="11"/>
  <c r="U1313" i="11" s="1"/>
  <c r="G1314" i="11"/>
  <c r="U1314" i="11" s="1"/>
  <c r="G1315" i="11"/>
  <c r="U1315" i="11" s="1"/>
  <c r="G1316" i="11"/>
  <c r="U1316" i="11" s="1"/>
  <c r="G1317" i="11"/>
  <c r="U1317" i="11" s="1"/>
  <c r="G1318" i="11"/>
  <c r="U1318" i="11" s="1"/>
  <c r="G1319" i="11"/>
  <c r="U1319" i="11" s="1"/>
  <c r="G1320" i="11"/>
  <c r="U1320" i="11" s="1"/>
  <c r="G1321" i="11"/>
  <c r="U1321" i="11" s="1"/>
  <c r="G1322" i="11"/>
  <c r="U1322" i="11" s="1"/>
  <c r="G1323" i="11"/>
  <c r="U1323" i="11" s="1"/>
  <c r="G1324" i="11"/>
  <c r="U1324" i="11" s="1"/>
  <c r="G1325" i="11"/>
  <c r="G1326" i="11"/>
  <c r="U1326" i="11" s="1"/>
  <c r="G1327" i="11"/>
  <c r="G1328" i="11"/>
  <c r="U1328" i="11" s="1"/>
  <c r="G1329" i="11"/>
  <c r="U1329" i="11" s="1"/>
  <c r="G1330" i="11"/>
  <c r="U1330" i="11" s="1"/>
  <c r="G1331" i="11"/>
  <c r="U1331" i="11" s="1"/>
  <c r="G1332" i="11"/>
  <c r="U1332" i="11" s="1"/>
  <c r="G1333" i="11"/>
  <c r="U1333" i="11" s="1"/>
  <c r="G1334" i="11"/>
  <c r="U1334" i="11" s="1"/>
  <c r="G1335" i="11"/>
  <c r="U1335" i="11" s="1"/>
  <c r="G1336" i="11"/>
  <c r="U1336" i="11" s="1"/>
  <c r="G1337" i="11"/>
  <c r="U1337" i="11" s="1"/>
  <c r="G1338" i="11"/>
  <c r="U1338" i="11" s="1"/>
  <c r="G1339" i="11"/>
  <c r="U1339" i="11" s="1"/>
  <c r="G1340" i="11"/>
  <c r="U1340" i="11" s="1"/>
  <c r="G1341" i="11"/>
  <c r="G1342" i="11"/>
  <c r="U1342" i="11" s="1"/>
  <c r="G1343" i="11"/>
  <c r="G1344" i="11"/>
  <c r="U1344" i="11" s="1"/>
  <c r="G1345" i="11"/>
  <c r="U1345" i="11" s="1"/>
  <c r="G1346" i="11"/>
  <c r="U1346" i="11" s="1"/>
  <c r="G1347" i="11"/>
  <c r="U1347" i="11" s="1"/>
  <c r="G1348" i="11"/>
  <c r="U1348" i="11" s="1"/>
  <c r="G1349" i="11"/>
  <c r="U1349" i="11" s="1"/>
  <c r="G1350" i="11"/>
  <c r="U1350" i="11" s="1"/>
  <c r="G1351" i="11"/>
  <c r="U1351" i="11" s="1"/>
  <c r="G1352" i="11"/>
  <c r="U1352" i="11" s="1"/>
  <c r="G1353" i="11"/>
  <c r="U1353" i="11" s="1"/>
  <c r="G1354" i="11"/>
  <c r="U1354" i="11" s="1"/>
  <c r="G1355" i="11"/>
  <c r="U1355" i="11" s="1"/>
  <c r="G1356" i="11"/>
  <c r="U1356" i="11" s="1"/>
  <c r="G1357" i="11"/>
  <c r="G1358" i="11"/>
  <c r="U1358" i="11" s="1"/>
  <c r="G1359" i="11"/>
  <c r="G1360" i="11"/>
  <c r="U1360" i="11" s="1"/>
  <c r="G1361" i="11"/>
  <c r="U1361" i="11" s="1"/>
  <c r="G1362" i="11"/>
  <c r="U1362" i="11" s="1"/>
  <c r="G1363" i="11"/>
  <c r="U1363" i="11" s="1"/>
  <c r="G1364" i="11"/>
  <c r="U1364" i="11" s="1"/>
  <c r="G1365" i="11"/>
  <c r="U1365" i="11" s="1"/>
  <c r="G1366" i="11"/>
  <c r="U1366" i="11" s="1"/>
  <c r="G1367" i="11"/>
  <c r="U1367" i="11" s="1"/>
  <c r="G1368" i="11"/>
  <c r="U1368" i="11" s="1"/>
  <c r="G1369" i="11"/>
  <c r="U1369" i="11" s="1"/>
  <c r="G1370" i="11"/>
  <c r="U1370" i="11" s="1"/>
  <c r="G1371" i="11"/>
  <c r="U1371" i="11" s="1"/>
  <c r="G1372" i="11"/>
  <c r="U1372" i="11" s="1"/>
  <c r="G1373" i="11"/>
  <c r="G1374" i="11"/>
  <c r="U1374" i="11" s="1"/>
  <c r="G1375" i="11"/>
  <c r="G1376" i="11"/>
  <c r="U1376" i="11" s="1"/>
  <c r="G1377" i="11"/>
  <c r="U1377" i="11" s="1"/>
  <c r="G1378" i="11"/>
  <c r="U1378" i="11" s="1"/>
  <c r="G1379" i="11"/>
  <c r="U1379" i="11" s="1"/>
  <c r="G1380" i="11"/>
  <c r="U1380" i="11" s="1"/>
  <c r="G1381" i="11"/>
  <c r="U1381" i="11" s="1"/>
  <c r="G1382" i="11"/>
  <c r="U1382" i="11" s="1"/>
  <c r="G1383" i="11"/>
  <c r="U1383" i="11" s="1"/>
  <c r="G1384" i="11"/>
  <c r="U1384" i="11" s="1"/>
  <c r="G1385" i="11"/>
  <c r="U1385" i="11" s="1"/>
  <c r="G1386" i="11"/>
  <c r="U1386" i="11" s="1"/>
  <c r="G1387" i="11"/>
  <c r="U1387" i="11" s="1"/>
  <c r="G1388" i="11"/>
  <c r="U1388" i="11" s="1"/>
  <c r="G1389" i="11"/>
  <c r="G1390" i="11"/>
  <c r="U1390" i="11" s="1"/>
  <c r="G1391" i="11"/>
  <c r="G1392" i="11"/>
  <c r="U1392" i="11" s="1"/>
  <c r="G1393" i="11"/>
  <c r="U1393" i="11" s="1"/>
  <c r="G1394" i="11"/>
  <c r="U1394" i="11" s="1"/>
  <c r="G1395" i="11"/>
  <c r="U1395" i="11" s="1"/>
  <c r="G1396" i="11"/>
  <c r="U1396" i="11" s="1"/>
  <c r="G1397" i="11"/>
  <c r="U1397" i="11" s="1"/>
  <c r="G1398" i="11"/>
  <c r="U1398" i="11" s="1"/>
  <c r="G1399" i="11"/>
  <c r="U1399" i="11" s="1"/>
  <c r="G1400" i="11"/>
  <c r="U1400" i="11" s="1"/>
  <c r="G1401" i="11"/>
  <c r="U1401" i="11" s="1"/>
  <c r="G1402" i="11"/>
  <c r="U1402" i="11" s="1"/>
  <c r="G1403" i="11"/>
  <c r="U1403" i="11" s="1"/>
  <c r="G1404" i="11"/>
  <c r="U1404" i="11" s="1"/>
  <c r="G1405" i="11"/>
  <c r="G1406" i="11"/>
  <c r="U1406" i="11" s="1"/>
  <c r="G1407" i="11"/>
  <c r="G1408" i="11"/>
  <c r="U1408" i="11" s="1"/>
  <c r="G1409" i="11"/>
  <c r="U1409" i="11" s="1"/>
  <c r="G1410" i="11"/>
  <c r="U1410" i="11" s="1"/>
  <c r="G1411" i="11"/>
  <c r="U1411" i="11" s="1"/>
  <c r="G1412" i="11"/>
  <c r="U1412" i="11" s="1"/>
  <c r="G1413" i="11"/>
  <c r="U1413" i="11" s="1"/>
  <c r="G1414" i="11"/>
  <c r="U1414" i="11" s="1"/>
  <c r="G1415" i="11"/>
  <c r="U1415" i="11" s="1"/>
  <c r="G1416" i="11"/>
  <c r="U1416" i="11" s="1"/>
  <c r="G1417" i="11"/>
  <c r="U1417" i="11" s="1"/>
  <c r="G1418" i="11"/>
  <c r="U1418" i="11" s="1"/>
  <c r="G1419" i="11"/>
  <c r="U1419" i="11" s="1"/>
  <c r="G1420" i="11"/>
  <c r="U1420" i="11" s="1"/>
  <c r="G1421" i="11"/>
  <c r="G1422" i="11"/>
  <c r="U1422" i="11" s="1"/>
  <c r="G1423" i="11"/>
  <c r="G1424" i="11"/>
  <c r="U1424" i="11" s="1"/>
  <c r="G1425" i="11"/>
  <c r="U1425" i="11" s="1"/>
  <c r="G1426" i="11"/>
  <c r="U1426" i="11" s="1"/>
  <c r="G1427" i="11"/>
  <c r="U1427" i="11" s="1"/>
  <c r="G1428" i="11"/>
  <c r="U1428" i="11" s="1"/>
  <c r="G1429" i="11"/>
  <c r="U1429" i="11" s="1"/>
  <c r="G1430" i="11"/>
  <c r="U1430" i="11" s="1"/>
  <c r="G1431" i="11"/>
  <c r="U1431" i="11" s="1"/>
  <c r="G1432" i="11"/>
  <c r="U1432" i="11" s="1"/>
  <c r="G1433" i="11"/>
  <c r="U1433" i="11" s="1"/>
  <c r="G1434" i="11"/>
  <c r="U1434" i="11" s="1"/>
  <c r="G1435" i="11"/>
  <c r="U1435" i="11" s="1"/>
  <c r="G1436" i="11"/>
  <c r="U1436" i="11" s="1"/>
  <c r="G1437" i="11"/>
  <c r="G1438" i="11"/>
  <c r="U1438" i="11" s="1"/>
  <c r="G1439" i="11"/>
  <c r="G1440" i="11"/>
  <c r="U1440" i="11" s="1"/>
  <c r="G1441" i="11"/>
  <c r="U1441" i="11" s="1"/>
  <c r="G1442" i="11"/>
  <c r="U1442" i="11" s="1"/>
  <c r="G1443" i="11"/>
  <c r="U1443" i="11" s="1"/>
  <c r="G1444" i="11"/>
  <c r="U1444" i="11" s="1"/>
  <c r="G1445" i="11"/>
  <c r="U1445" i="11" s="1"/>
  <c r="G1446" i="11"/>
  <c r="U1446" i="11" s="1"/>
  <c r="G1447" i="11"/>
  <c r="U1447" i="11" s="1"/>
  <c r="G1448" i="11"/>
  <c r="U1448" i="11" s="1"/>
  <c r="G1449" i="11"/>
  <c r="U1449" i="11" s="1"/>
  <c r="G1450" i="11"/>
  <c r="U1450" i="11" s="1"/>
  <c r="G1451" i="11"/>
  <c r="U1451" i="11" s="1"/>
  <c r="G1452" i="11"/>
  <c r="U1452" i="11" s="1"/>
  <c r="G1453" i="11"/>
  <c r="G1454" i="11"/>
  <c r="U1454" i="11" s="1"/>
  <c r="G1455" i="11"/>
  <c r="G1456" i="11"/>
  <c r="U1456" i="11" s="1"/>
  <c r="G1457" i="11"/>
  <c r="U1457" i="11" s="1"/>
  <c r="G1458" i="11"/>
  <c r="U1458" i="11" s="1"/>
  <c r="G1459" i="11"/>
  <c r="U1459" i="11" s="1"/>
  <c r="G1460" i="11"/>
  <c r="U1460" i="11" s="1"/>
  <c r="G1461" i="11"/>
  <c r="U1461" i="11" s="1"/>
  <c r="G1462" i="11"/>
  <c r="U1462" i="11" s="1"/>
  <c r="G1463" i="11"/>
  <c r="U1463" i="11" s="1"/>
  <c r="G1464" i="11"/>
  <c r="U1464" i="11" s="1"/>
  <c r="G1465" i="11"/>
  <c r="U1465" i="11" s="1"/>
  <c r="G1466" i="11"/>
  <c r="U1466" i="11" s="1"/>
  <c r="G1467" i="11"/>
  <c r="U1467" i="11" s="1"/>
  <c r="G1468" i="11"/>
  <c r="U1468" i="11" s="1"/>
  <c r="G1469" i="11"/>
  <c r="G1470" i="11"/>
  <c r="U1470" i="11" s="1"/>
  <c r="G1471" i="11"/>
  <c r="G1472" i="11"/>
  <c r="U1472" i="11" s="1"/>
  <c r="G1473" i="11"/>
  <c r="U1473" i="11" s="1"/>
  <c r="G1474" i="11"/>
  <c r="U1474" i="11" s="1"/>
  <c r="G1475" i="11"/>
  <c r="U1475" i="11" s="1"/>
  <c r="G1476" i="11"/>
  <c r="U1476" i="11" s="1"/>
  <c r="G1477" i="11"/>
  <c r="U1477" i="11" s="1"/>
  <c r="G1478" i="11"/>
  <c r="U1478" i="11" s="1"/>
  <c r="G1479" i="11"/>
  <c r="U1479" i="11" s="1"/>
  <c r="G1480" i="11"/>
  <c r="U1480" i="11" s="1"/>
  <c r="G1481" i="11"/>
  <c r="U1481" i="11" s="1"/>
  <c r="G1482" i="11"/>
  <c r="U1482" i="11" s="1"/>
  <c r="G1483" i="11"/>
  <c r="U1483" i="11" s="1"/>
  <c r="G1484" i="11"/>
  <c r="U1484" i="11" s="1"/>
  <c r="G1485" i="11"/>
  <c r="G1486" i="11"/>
  <c r="U1486" i="11" s="1"/>
  <c r="G1487" i="11"/>
  <c r="G1488" i="11"/>
  <c r="U1488" i="11" s="1"/>
  <c r="G1489" i="11"/>
  <c r="U1489" i="11" s="1"/>
  <c r="G1490" i="11"/>
  <c r="U1490" i="11" s="1"/>
  <c r="G1491" i="11"/>
  <c r="U1491" i="11" s="1"/>
  <c r="G1492" i="11"/>
  <c r="U1492" i="11" s="1"/>
  <c r="G1493" i="11"/>
  <c r="U1493" i="11" s="1"/>
  <c r="G1494" i="11"/>
  <c r="U1494" i="11" s="1"/>
  <c r="G1495" i="11"/>
  <c r="U1495" i="11" s="1"/>
  <c r="G1496" i="11"/>
  <c r="U1496" i="11" s="1"/>
  <c r="G1497" i="11"/>
  <c r="U1497" i="11" s="1"/>
  <c r="G1498" i="11"/>
  <c r="U1498" i="11" s="1"/>
  <c r="G1499" i="11"/>
  <c r="U1499" i="11" s="1"/>
  <c r="G1500" i="11"/>
  <c r="U1500" i="11" s="1"/>
  <c r="G1501" i="11"/>
  <c r="G1502" i="11"/>
  <c r="U1502" i="11" s="1"/>
  <c r="G1503" i="11"/>
  <c r="G1504" i="11"/>
  <c r="U1504" i="11" s="1"/>
  <c r="G1505" i="11"/>
  <c r="U1505" i="11" s="1"/>
  <c r="G1506" i="11"/>
  <c r="U1506" i="11" s="1"/>
  <c r="G1507" i="11"/>
  <c r="U1507" i="11" s="1"/>
  <c r="G1508" i="11"/>
  <c r="U1508" i="11" s="1"/>
  <c r="G1509" i="11"/>
  <c r="U1509" i="11" s="1"/>
  <c r="G1510" i="11"/>
  <c r="U1510" i="11" s="1"/>
  <c r="G1511" i="11"/>
  <c r="U1511" i="11" s="1"/>
  <c r="G1512" i="11"/>
  <c r="U1512" i="11" s="1"/>
  <c r="G1513" i="11"/>
  <c r="U1513" i="11" s="1"/>
  <c r="G1514" i="11"/>
  <c r="U1514" i="11" s="1"/>
  <c r="G1515" i="11"/>
  <c r="U1515" i="11" s="1"/>
  <c r="G1516" i="11"/>
  <c r="U1516" i="11" s="1"/>
  <c r="G1517" i="11"/>
  <c r="G1518" i="11"/>
  <c r="U1518" i="11" s="1"/>
  <c r="G1519" i="11"/>
  <c r="G1520" i="11"/>
  <c r="U1520" i="11" s="1"/>
  <c r="G1521" i="11"/>
  <c r="U1521" i="11" s="1"/>
  <c r="G1522" i="11"/>
  <c r="U1522" i="11" s="1"/>
  <c r="G1523" i="11"/>
  <c r="U1523" i="11" s="1"/>
  <c r="G1524" i="11"/>
  <c r="U1524" i="11" s="1"/>
  <c r="G1525" i="11"/>
  <c r="U1525" i="11" s="1"/>
  <c r="G1526" i="11"/>
  <c r="U1526" i="11" s="1"/>
  <c r="G1527" i="11"/>
  <c r="U1527" i="11" s="1"/>
  <c r="G1528" i="11"/>
  <c r="U1528" i="11" s="1"/>
  <c r="G1529" i="11"/>
  <c r="U1529" i="11" s="1"/>
  <c r="G1530" i="11"/>
  <c r="U1530" i="11" s="1"/>
  <c r="G1531" i="11"/>
  <c r="U1531" i="11" s="1"/>
  <c r="G1532" i="11"/>
  <c r="U1532" i="11" s="1"/>
  <c r="G1533" i="11"/>
  <c r="G1534" i="11"/>
  <c r="U1534" i="11" s="1"/>
  <c r="G1535" i="11"/>
  <c r="G1536" i="11"/>
  <c r="U1536" i="11" s="1"/>
  <c r="G1537" i="11"/>
  <c r="U1537" i="11" s="1"/>
  <c r="G1538" i="11"/>
  <c r="U1538" i="11" s="1"/>
  <c r="G1539" i="11"/>
  <c r="U1539" i="11" s="1"/>
  <c r="G1540" i="11"/>
  <c r="U1540" i="11" s="1"/>
  <c r="G1541" i="11"/>
  <c r="U1541" i="11" s="1"/>
  <c r="G1542" i="11"/>
  <c r="U1542" i="11" s="1"/>
  <c r="G1543" i="11"/>
  <c r="U1543" i="11" s="1"/>
  <c r="G1544" i="11"/>
  <c r="U1544" i="11" s="1"/>
  <c r="G1545" i="11"/>
  <c r="U1545" i="11" s="1"/>
  <c r="G1546" i="11"/>
  <c r="U1546" i="11" s="1"/>
  <c r="G1547" i="11"/>
  <c r="U1547" i="11" s="1"/>
  <c r="G1548" i="11"/>
  <c r="U1548" i="11" s="1"/>
  <c r="G1549" i="11"/>
  <c r="G1550" i="11"/>
  <c r="U1550" i="11" s="1"/>
  <c r="G1551" i="11"/>
  <c r="G1552" i="11"/>
  <c r="U1552" i="11" s="1"/>
  <c r="G1553" i="11"/>
  <c r="U1553" i="11" s="1"/>
  <c r="G1554" i="11"/>
  <c r="U1554" i="11" s="1"/>
  <c r="G1555" i="11"/>
  <c r="U1555" i="11" s="1"/>
  <c r="G1556" i="11"/>
  <c r="U1556" i="11" s="1"/>
  <c r="G1557" i="11"/>
  <c r="U1557" i="11" s="1"/>
  <c r="G1558" i="11"/>
  <c r="U1558" i="11" s="1"/>
  <c r="G1559" i="11"/>
  <c r="U1559" i="11" s="1"/>
  <c r="G1560" i="11"/>
  <c r="U1560" i="11" s="1"/>
  <c r="G1561" i="11"/>
  <c r="U1561" i="11" s="1"/>
  <c r="G1562" i="11"/>
  <c r="U1562" i="11" s="1"/>
  <c r="G1563" i="11"/>
  <c r="U1563" i="11" s="1"/>
  <c r="G1564" i="11"/>
  <c r="U1564" i="11" s="1"/>
  <c r="G1565" i="11"/>
  <c r="G1566" i="11"/>
  <c r="U1566" i="11" s="1"/>
  <c r="G1567" i="11"/>
  <c r="G1568" i="11"/>
  <c r="U1568" i="11" s="1"/>
  <c r="G1569" i="11"/>
  <c r="U1569" i="11" s="1"/>
  <c r="G1570" i="11"/>
  <c r="U1570" i="11" s="1"/>
  <c r="G1571" i="11"/>
  <c r="U1571" i="11" s="1"/>
  <c r="G1572" i="11"/>
  <c r="U1572" i="11" s="1"/>
  <c r="G1573" i="11"/>
  <c r="U1573" i="11" s="1"/>
  <c r="G1574" i="11"/>
  <c r="U1574" i="11" s="1"/>
  <c r="G1575" i="11"/>
  <c r="U1575" i="11" s="1"/>
  <c r="G1576" i="11"/>
  <c r="U1576" i="11" s="1"/>
  <c r="G1577" i="11"/>
  <c r="U1577" i="11" s="1"/>
  <c r="G1578" i="11"/>
  <c r="U1578" i="11" s="1"/>
  <c r="G1579" i="11"/>
  <c r="U1579" i="11" s="1"/>
  <c r="G1580" i="11"/>
  <c r="U1580" i="11" s="1"/>
  <c r="G1581" i="11"/>
  <c r="G1582" i="11"/>
  <c r="U1582" i="11" s="1"/>
  <c r="G1583" i="11"/>
  <c r="G1584" i="11"/>
  <c r="U1584" i="11" s="1"/>
  <c r="G1585" i="11"/>
  <c r="U1585" i="11" s="1"/>
  <c r="G1586" i="11"/>
  <c r="U1586" i="11" s="1"/>
  <c r="G1587" i="11"/>
  <c r="U1587" i="11" s="1"/>
  <c r="G1588" i="11"/>
  <c r="U1588" i="11" s="1"/>
  <c r="G1589" i="11"/>
  <c r="U1589" i="11" s="1"/>
  <c r="G1590" i="11"/>
  <c r="U1590" i="11" s="1"/>
  <c r="G1591" i="11"/>
  <c r="U1591" i="11" s="1"/>
  <c r="G1592" i="11"/>
  <c r="U1592" i="11" s="1"/>
  <c r="G1593" i="11"/>
  <c r="U1593" i="11" s="1"/>
  <c r="G1594" i="11"/>
  <c r="U1594" i="11" s="1"/>
  <c r="G1595" i="11"/>
  <c r="U1595" i="11" s="1"/>
  <c r="G1596" i="11"/>
  <c r="U1596" i="11" s="1"/>
  <c r="G1597" i="11"/>
  <c r="G1598" i="11"/>
  <c r="U1598" i="11" s="1"/>
  <c r="G1599" i="11"/>
  <c r="G1600" i="11"/>
  <c r="U1600" i="11" s="1"/>
  <c r="G1601" i="11"/>
  <c r="U1601" i="11" s="1"/>
  <c r="G1602" i="11"/>
  <c r="U1602" i="11" s="1"/>
  <c r="G1603" i="11"/>
  <c r="U1603" i="11" s="1"/>
  <c r="G1604" i="11"/>
  <c r="U1604" i="11" s="1"/>
  <c r="G1605" i="11"/>
  <c r="U1605" i="11" s="1"/>
  <c r="G1606" i="11"/>
  <c r="U1606" i="11" s="1"/>
  <c r="G1607" i="11"/>
  <c r="U1607" i="11" s="1"/>
  <c r="G1608" i="11"/>
  <c r="U1608" i="11" s="1"/>
  <c r="G1609" i="11"/>
  <c r="U1609" i="11" s="1"/>
  <c r="G1610" i="11"/>
  <c r="U1610" i="11" s="1"/>
  <c r="G1611" i="11"/>
  <c r="U1611" i="11" s="1"/>
  <c r="G1612" i="11"/>
  <c r="U1612" i="11" s="1"/>
  <c r="G1613" i="11"/>
  <c r="G1614" i="11"/>
  <c r="U1614" i="11" s="1"/>
  <c r="G1615" i="11"/>
  <c r="G1616" i="11"/>
  <c r="U1616" i="11" s="1"/>
  <c r="G1617" i="11"/>
  <c r="U1617" i="11" s="1"/>
  <c r="G1618" i="11"/>
  <c r="U1618" i="11" s="1"/>
  <c r="G1619" i="11"/>
  <c r="U1619" i="11" s="1"/>
  <c r="G1620" i="11"/>
  <c r="U1620" i="11" s="1"/>
  <c r="G1621" i="11"/>
  <c r="U1621" i="11" s="1"/>
  <c r="G1622" i="11"/>
  <c r="U1622" i="11" s="1"/>
  <c r="G1623" i="11"/>
  <c r="U1623" i="11" s="1"/>
  <c r="G1624" i="11"/>
  <c r="U1624" i="11" s="1"/>
  <c r="G1625" i="11"/>
  <c r="U1625" i="11" s="1"/>
  <c r="G1626" i="11"/>
  <c r="U1626" i="11" s="1"/>
  <c r="G1627" i="11"/>
  <c r="U1627" i="11" s="1"/>
  <c r="G1628" i="11"/>
  <c r="U1628" i="11" s="1"/>
  <c r="G1629" i="11"/>
  <c r="G1630" i="11"/>
  <c r="U1630" i="11" s="1"/>
  <c r="G1631" i="11"/>
  <c r="G1632" i="11"/>
  <c r="U1632" i="11" s="1"/>
  <c r="G1633" i="11"/>
  <c r="U1633" i="11" s="1"/>
  <c r="G1634" i="11"/>
  <c r="U1634" i="11" s="1"/>
  <c r="G1635" i="11"/>
  <c r="U1635" i="11" s="1"/>
  <c r="G1636" i="11"/>
  <c r="U1636" i="11" s="1"/>
  <c r="G1637" i="11"/>
  <c r="U1637" i="11" s="1"/>
  <c r="G1638" i="11"/>
  <c r="U1638" i="11" s="1"/>
  <c r="G1639" i="11"/>
  <c r="U1639" i="11" s="1"/>
  <c r="G1640" i="11"/>
  <c r="U1640" i="11" s="1"/>
  <c r="G1641" i="11"/>
  <c r="U1641" i="11" s="1"/>
  <c r="G1642" i="11"/>
  <c r="U1642" i="11" s="1"/>
  <c r="G1643" i="11"/>
  <c r="U1643" i="11" s="1"/>
  <c r="G1644" i="11"/>
  <c r="U1644" i="11" s="1"/>
  <c r="G1645" i="11"/>
  <c r="G1646" i="11"/>
  <c r="U1646" i="11" s="1"/>
  <c r="G1647" i="11"/>
  <c r="G1648" i="11"/>
  <c r="U1648" i="11" s="1"/>
  <c r="G1649" i="11"/>
  <c r="U1649" i="11" s="1"/>
  <c r="G1650" i="11"/>
  <c r="U1650" i="11" s="1"/>
  <c r="G1651" i="11"/>
  <c r="U1651" i="11" s="1"/>
  <c r="G1652" i="11"/>
  <c r="U1652" i="11" s="1"/>
  <c r="G1653" i="11"/>
  <c r="U1653" i="11" s="1"/>
  <c r="G1654" i="11"/>
  <c r="U1654" i="11" s="1"/>
  <c r="G1655" i="11"/>
  <c r="U1655" i="11" s="1"/>
  <c r="G1656" i="11"/>
  <c r="U1656" i="11" s="1"/>
  <c r="G1657" i="11"/>
  <c r="U1657" i="11" s="1"/>
  <c r="G1658" i="11"/>
  <c r="U1658" i="11" s="1"/>
  <c r="G1659" i="11"/>
  <c r="U1659" i="11" s="1"/>
  <c r="G1660" i="11"/>
  <c r="U1660" i="11" s="1"/>
  <c r="G1661" i="11"/>
  <c r="G1662" i="11"/>
  <c r="U1662" i="11" s="1"/>
  <c r="G1663" i="11"/>
  <c r="G1664" i="11"/>
  <c r="U1664" i="11" s="1"/>
  <c r="G1665" i="11"/>
  <c r="U1665" i="11" s="1"/>
  <c r="G1666" i="11"/>
  <c r="U1666" i="11" s="1"/>
  <c r="G1667" i="11"/>
  <c r="U1667" i="11" s="1"/>
  <c r="G1668" i="11"/>
  <c r="U1668" i="11" s="1"/>
  <c r="G1669" i="11"/>
  <c r="U1669" i="11" s="1"/>
  <c r="G1670" i="11"/>
  <c r="U1670" i="11" s="1"/>
  <c r="G1671" i="11"/>
  <c r="U1671" i="11" s="1"/>
  <c r="G1672" i="11"/>
  <c r="U1672" i="11" s="1"/>
  <c r="G1673" i="11"/>
  <c r="U1673" i="11" s="1"/>
  <c r="G1674" i="11"/>
  <c r="U1674" i="11" s="1"/>
  <c r="G1675" i="11"/>
  <c r="U1675" i="11" s="1"/>
  <c r="G1676" i="11"/>
  <c r="U1676" i="11" s="1"/>
  <c r="G1677" i="11"/>
  <c r="G1678" i="11"/>
  <c r="U1678" i="11" s="1"/>
  <c r="G1679" i="11"/>
  <c r="G1680" i="11"/>
  <c r="U1680" i="11" s="1"/>
  <c r="G1681" i="11"/>
  <c r="U1681" i="11" s="1"/>
  <c r="G1682" i="11"/>
  <c r="U1682" i="11" s="1"/>
  <c r="G1683" i="11"/>
  <c r="U1683" i="11" s="1"/>
  <c r="G1684" i="11"/>
  <c r="U1684" i="11" s="1"/>
  <c r="G1685" i="11"/>
  <c r="U1685" i="11" s="1"/>
  <c r="G1686" i="11"/>
  <c r="U1686" i="11" s="1"/>
  <c r="G1687" i="11"/>
  <c r="U1687" i="11" s="1"/>
  <c r="G1688" i="11"/>
  <c r="U1688" i="11" s="1"/>
  <c r="G1689" i="11"/>
  <c r="U1689" i="11" s="1"/>
  <c r="G1690" i="11"/>
  <c r="U1690" i="11" s="1"/>
  <c r="G1691" i="11"/>
  <c r="U1691" i="11" s="1"/>
  <c r="G1692" i="11"/>
  <c r="U1692" i="11" s="1"/>
  <c r="G1693" i="11"/>
  <c r="G1694" i="11"/>
  <c r="U1694" i="11" s="1"/>
  <c r="G1695" i="11"/>
  <c r="G1696" i="11"/>
  <c r="U1696" i="11" s="1"/>
  <c r="G1697" i="11"/>
  <c r="U1697" i="11" s="1"/>
  <c r="G1698" i="11"/>
  <c r="U1698" i="11" s="1"/>
  <c r="G1699" i="11"/>
  <c r="U1699" i="11" s="1"/>
  <c r="G1700" i="11"/>
  <c r="U1700" i="11" s="1"/>
  <c r="G1701" i="11"/>
  <c r="U1701" i="11" s="1"/>
  <c r="G1702" i="11"/>
  <c r="U1702" i="11" s="1"/>
  <c r="G1703" i="11"/>
  <c r="U1703" i="11" s="1"/>
  <c r="G1704" i="11"/>
  <c r="U1704" i="11" s="1"/>
  <c r="G1705" i="11"/>
  <c r="U1705" i="11" s="1"/>
  <c r="G1706" i="11"/>
  <c r="U1706" i="11" s="1"/>
  <c r="G1707" i="11"/>
  <c r="U1707" i="11" s="1"/>
  <c r="G1708" i="11"/>
  <c r="U1708" i="11" s="1"/>
  <c r="G1709" i="11"/>
  <c r="G1710" i="11"/>
  <c r="U1710" i="11" s="1"/>
  <c r="G1711" i="11"/>
  <c r="G1712" i="11"/>
  <c r="U1712" i="11" s="1"/>
  <c r="G1713" i="11"/>
  <c r="U1713" i="11" s="1"/>
  <c r="G1714" i="11"/>
  <c r="U1714" i="11" s="1"/>
  <c r="G1715" i="11"/>
  <c r="U1715" i="11" s="1"/>
  <c r="G1716" i="11"/>
  <c r="U1716" i="11" s="1"/>
  <c r="G1717" i="11"/>
  <c r="U1717" i="11" s="1"/>
  <c r="G1718" i="11"/>
  <c r="U1718" i="11" s="1"/>
  <c r="G1719" i="11"/>
  <c r="U1719" i="11" s="1"/>
  <c r="G1720" i="11"/>
  <c r="U1720" i="11" s="1"/>
  <c r="G1721" i="11"/>
  <c r="U1721" i="11" s="1"/>
  <c r="G1722" i="11"/>
  <c r="U1722" i="11" s="1"/>
  <c r="G1723" i="11"/>
  <c r="U1723" i="11" s="1"/>
  <c r="G1724" i="11"/>
  <c r="U1724" i="11" s="1"/>
  <c r="G1725" i="11"/>
  <c r="G1726" i="11"/>
  <c r="U1726" i="11" s="1"/>
  <c r="G1727" i="11"/>
  <c r="G1728" i="11"/>
  <c r="U1728" i="11" s="1"/>
  <c r="G1729" i="11"/>
  <c r="U1729" i="11" s="1"/>
  <c r="G1730" i="11"/>
  <c r="U1730" i="11" s="1"/>
  <c r="G1731" i="11"/>
  <c r="U1731" i="11" s="1"/>
  <c r="G1732" i="11"/>
  <c r="U1732" i="11" s="1"/>
  <c r="G1733" i="11"/>
  <c r="U1733" i="11" s="1"/>
  <c r="G1734" i="11"/>
  <c r="U1734" i="11" s="1"/>
  <c r="G1735" i="11"/>
  <c r="U1735" i="11" s="1"/>
  <c r="G1736" i="11"/>
  <c r="U1736" i="11" s="1"/>
  <c r="G1737" i="11"/>
  <c r="U1737" i="11" s="1"/>
  <c r="G1738" i="11"/>
  <c r="U1738" i="11" s="1"/>
  <c r="G1739" i="11"/>
  <c r="U1739" i="11" s="1"/>
  <c r="G1740" i="11"/>
  <c r="U1740" i="11" s="1"/>
  <c r="G1741" i="11"/>
  <c r="G1742" i="11"/>
  <c r="U1742" i="11" s="1"/>
  <c r="G1743" i="11"/>
  <c r="G1744" i="11"/>
  <c r="U1744" i="11" s="1"/>
  <c r="G1745" i="11"/>
  <c r="U1745" i="11" s="1"/>
  <c r="G1746" i="11"/>
  <c r="U1746" i="11" s="1"/>
  <c r="G1747" i="11"/>
  <c r="U1747" i="11" s="1"/>
  <c r="G1748" i="11"/>
  <c r="U1748" i="11" s="1"/>
  <c r="G1749" i="11"/>
  <c r="U1749" i="11" s="1"/>
  <c r="G1750" i="11"/>
  <c r="U1750" i="11" s="1"/>
  <c r="G1751" i="11"/>
  <c r="U1751" i="11" s="1"/>
  <c r="G1752" i="11"/>
  <c r="U1752" i="11" s="1"/>
  <c r="G1753" i="11"/>
  <c r="U1753" i="11" s="1"/>
  <c r="G1754" i="11"/>
  <c r="U1754" i="11" s="1"/>
  <c r="G1755" i="11"/>
  <c r="U1755" i="11" s="1"/>
  <c r="G1756" i="11"/>
  <c r="U1756" i="11" s="1"/>
  <c r="G1757" i="11"/>
  <c r="G1758" i="11"/>
  <c r="U1758" i="11" s="1"/>
  <c r="G1759" i="11"/>
  <c r="G1760" i="11"/>
  <c r="U1760" i="11" s="1"/>
  <c r="G1761" i="11"/>
  <c r="U1761" i="11" s="1"/>
  <c r="G1762" i="11"/>
  <c r="U1762" i="11" s="1"/>
  <c r="G1763" i="11"/>
  <c r="U1763" i="11" s="1"/>
  <c r="G1764" i="11"/>
  <c r="U1764" i="11" s="1"/>
  <c r="G1765" i="11"/>
  <c r="U1765" i="11" s="1"/>
  <c r="G1766" i="11"/>
  <c r="U1766" i="11" s="1"/>
  <c r="G1767" i="11"/>
  <c r="U1767" i="11" s="1"/>
  <c r="G1768" i="11"/>
  <c r="U1768" i="11" s="1"/>
  <c r="G1769" i="11"/>
  <c r="U1769" i="11" s="1"/>
  <c r="G1770" i="11"/>
  <c r="U1770" i="11" s="1"/>
  <c r="G1771" i="11"/>
  <c r="U1771" i="11" s="1"/>
  <c r="G1772" i="11"/>
  <c r="U1772" i="11" s="1"/>
  <c r="G1773" i="11"/>
  <c r="G1774" i="11"/>
  <c r="U1774" i="11" s="1"/>
  <c r="G1775" i="11"/>
  <c r="G1776" i="11"/>
  <c r="U1776" i="11" s="1"/>
  <c r="G1777" i="11"/>
  <c r="U1777" i="11" s="1"/>
  <c r="G1778" i="11"/>
  <c r="U1778" i="11" s="1"/>
  <c r="G1779" i="11"/>
  <c r="U1779" i="11" s="1"/>
  <c r="G1780" i="11"/>
  <c r="U1780" i="11" s="1"/>
  <c r="G1781" i="11"/>
  <c r="U1781" i="11" s="1"/>
  <c r="G1782" i="11"/>
  <c r="U1782" i="11" s="1"/>
  <c r="G1783" i="11"/>
  <c r="U1783" i="11" s="1"/>
  <c r="G1784" i="11"/>
  <c r="U1784" i="11" s="1"/>
  <c r="G1785" i="11"/>
  <c r="U1785" i="11" s="1"/>
  <c r="G1786" i="11"/>
  <c r="U1786" i="11" s="1"/>
  <c r="G1787" i="11"/>
  <c r="U1787" i="11" s="1"/>
  <c r="G1788" i="11"/>
  <c r="U1788" i="11" s="1"/>
  <c r="G1789" i="11"/>
  <c r="G1790" i="11"/>
  <c r="U1790" i="11" s="1"/>
  <c r="G1791" i="11"/>
  <c r="G1792" i="11"/>
  <c r="U1792" i="11" s="1"/>
  <c r="G1793" i="11"/>
  <c r="U1793" i="11" s="1"/>
  <c r="G1794" i="11"/>
  <c r="U1794" i="11" s="1"/>
  <c r="G1795" i="11"/>
  <c r="U1795" i="11" s="1"/>
  <c r="G1796" i="11"/>
  <c r="U1796" i="11" s="1"/>
  <c r="G1797" i="11"/>
  <c r="U1797" i="11" s="1"/>
  <c r="G1798" i="11"/>
  <c r="U1798" i="11" s="1"/>
  <c r="G1799" i="11"/>
  <c r="U1799" i="11" s="1"/>
  <c r="G1800" i="11"/>
  <c r="U1800" i="11" s="1"/>
  <c r="G1801" i="11"/>
  <c r="U1801" i="11" s="1"/>
  <c r="G1802" i="11"/>
  <c r="U1802" i="11" s="1"/>
  <c r="G1803" i="11"/>
  <c r="U1803" i="11" s="1"/>
  <c r="G1804" i="11"/>
  <c r="U1804" i="11" s="1"/>
  <c r="G1805" i="11"/>
  <c r="G1806" i="11"/>
  <c r="U1806" i="11" s="1"/>
  <c r="G1807" i="11"/>
  <c r="G1808" i="11"/>
  <c r="U1808" i="11" s="1"/>
  <c r="G1809" i="11"/>
  <c r="U1809" i="11" s="1"/>
  <c r="G1810" i="11"/>
  <c r="U1810" i="11" s="1"/>
  <c r="G1811" i="11"/>
  <c r="U1811" i="11" s="1"/>
  <c r="G1812" i="11"/>
  <c r="U1812" i="11" s="1"/>
  <c r="G1813" i="11"/>
  <c r="U1813" i="11" s="1"/>
  <c r="G1814" i="11"/>
  <c r="U1814" i="11" s="1"/>
  <c r="G1815" i="11"/>
  <c r="U1815" i="11" s="1"/>
  <c r="G1816" i="11"/>
  <c r="U1816" i="11" s="1"/>
  <c r="G1817" i="11"/>
  <c r="U1817" i="11" s="1"/>
  <c r="G1818" i="11"/>
  <c r="U1818" i="11" s="1"/>
  <c r="G1819" i="11"/>
  <c r="U1819" i="11" s="1"/>
  <c r="G1820" i="11"/>
  <c r="U1820" i="11" s="1"/>
  <c r="G1821" i="11"/>
  <c r="G1822" i="11"/>
  <c r="U1822" i="11" s="1"/>
  <c r="G1823" i="11"/>
  <c r="G1824" i="11"/>
  <c r="U1824" i="11" s="1"/>
  <c r="G1825" i="11"/>
  <c r="U1825" i="11" s="1"/>
  <c r="G1826" i="11"/>
  <c r="U1826" i="11" s="1"/>
  <c r="G1827" i="11"/>
  <c r="U1827" i="11" s="1"/>
  <c r="G1828" i="11"/>
  <c r="U1828" i="11" s="1"/>
  <c r="G1829" i="11"/>
  <c r="U1829" i="11" s="1"/>
  <c r="G1830" i="11"/>
  <c r="U1830" i="11" s="1"/>
  <c r="G1831" i="11"/>
  <c r="U1831" i="11" s="1"/>
  <c r="G1832" i="11"/>
  <c r="U1832" i="11" s="1"/>
  <c r="G1833" i="11"/>
  <c r="U1833" i="11" s="1"/>
  <c r="G1834" i="11"/>
  <c r="U1834" i="11" s="1"/>
  <c r="G1835" i="11"/>
  <c r="U1835" i="11" s="1"/>
  <c r="G1836" i="11"/>
  <c r="U1836" i="11" s="1"/>
  <c r="G1837" i="11"/>
  <c r="G1838" i="11"/>
  <c r="U1838" i="11" s="1"/>
  <c r="G1839" i="11"/>
  <c r="G1840" i="11"/>
  <c r="U1840" i="11" s="1"/>
  <c r="G1841" i="11"/>
  <c r="U1841" i="11" s="1"/>
  <c r="G1842" i="11"/>
  <c r="U1842" i="11" s="1"/>
  <c r="G1843" i="11"/>
  <c r="U1843" i="11" s="1"/>
  <c r="G1844" i="11"/>
  <c r="U1844" i="11" s="1"/>
  <c r="G1845" i="11"/>
  <c r="U1845" i="11" s="1"/>
  <c r="G1846" i="11"/>
  <c r="U1846" i="11" s="1"/>
  <c r="G1847" i="11"/>
  <c r="U1847" i="11" s="1"/>
  <c r="G1848" i="11"/>
  <c r="U1848" i="11" s="1"/>
  <c r="G1849" i="11"/>
  <c r="U1849" i="11" s="1"/>
  <c r="G1850" i="11"/>
  <c r="U1850" i="11" s="1"/>
  <c r="G1851" i="11"/>
  <c r="U1851" i="11" s="1"/>
  <c r="G1852" i="11"/>
  <c r="U1852" i="11" s="1"/>
  <c r="G1853" i="11"/>
  <c r="G1854" i="11"/>
  <c r="U1854" i="11" s="1"/>
  <c r="G1855" i="11"/>
  <c r="G1856" i="11"/>
  <c r="U1856" i="11" s="1"/>
  <c r="G1857" i="11"/>
  <c r="U1857" i="11" s="1"/>
  <c r="G1858" i="11"/>
  <c r="U1858" i="11" s="1"/>
  <c r="G1859" i="11"/>
  <c r="U1859" i="11" s="1"/>
  <c r="G1860" i="11"/>
  <c r="U1860" i="11" s="1"/>
  <c r="G1861" i="11"/>
  <c r="U1861" i="11" s="1"/>
  <c r="G1862" i="11"/>
  <c r="U1862" i="11" s="1"/>
  <c r="G1863" i="11"/>
  <c r="U1863" i="11" s="1"/>
  <c r="G1864" i="11"/>
  <c r="U1864" i="11" s="1"/>
  <c r="G1865" i="11"/>
  <c r="U1865" i="11" s="1"/>
  <c r="G1866" i="11"/>
  <c r="U1866" i="11" s="1"/>
  <c r="G1867" i="11"/>
  <c r="U1867" i="11" s="1"/>
  <c r="G1868" i="11"/>
  <c r="U1868" i="11" s="1"/>
  <c r="G1869" i="11"/>
  <c r="G1870" i="11"/>
  <c r="U1870" i="11" s="1"/>
  <c r="G1871" i="11"/>
  <c r="G1872" i="11"/>
  <c r="U1872" i="11" s="1"/>
  <c r="G1873" i="11"/>
  <c r="U1873" i="11" s="1"/>
  <c r="G1874" i="11"/>
  <c r="U1874" i="11" s="1"/>
  <c r="G1875" i="11"/>
  <c r="U1875" i="11" s="1"/>
  <c r="G1876" i="11"/>
  <c r="U1876" i="11" s="1"/>
  <c r="G1877" i="11"/>
  <c r="U1877" i="11" s="1"/>
  <c r="G1878" i="11"/>
  <c r="U1878" i="11" s="1"/>
  <c r="G1879" i="11"/>
  <c r="U1879" i="11" s="1"/>
  <c r="G1880" i="11"/>
  <c r="U1880" i="11" s="1"/>
  <c r="G1881" i="11"/>
  <c r="U1881" i="11" s="1"/>
  <c r="G1882" i="11"/>
  <c r="U1882" i="11" s="1"/>
  <c r="G1883" i="11"/>
  <c r="U1883" i="11" s="1"/>
  <c r="G1884" i="11"/>
  <c r="U1884" i="11" s="1"/>
  <c r="G1885" i="11"/>
  <c r="G1886" i="11"/>
  <c r="U1886" i="11" s="1"/>
  <c r="G1887" i="11"/>
  <c r="G1888" i="11"/>
  <c r="U1888" i="11" s="1"/>
  <c r="G1889" i="11"/>
  <c r="U1889" i="11" s="1"/>
  <c r="G1890" i="11"/>
  <c r="U1890" i="11" s="1"/>
  <c r="G1891" i="11"/>
  <c r="U1891" i="11" s="1"/>
  <c r="G1892" i="11"/>
  <c r="U1892" i="11" s="1"/>
  <c r="G1893" i="11"/>
  <c r="U1893" i="11" s="1"/>
  <c r="G1894" i="11"/>
  <c r="U1894" i="11" s="1"/>
  <c r="G1895" i="11"/>
  <c r="U1895" i="11" s="1"/>
  <c r="G1896" i="11"/>
  <c r="U1896" i="11" s="1"/>
  <c r="G1897" i="11"/>
  <c r="U1897" i="11" s="1"/>
  <c r="G1898" i="11"/>
  <c r="U1898" i="11" s="1"/>
  <c r="G1899" i="11"/>
  <c r="U1899" i="11" s="1"/>
  <c r="G1900" i="11"/>
  <c r="U1900" i="11" s="1"/>
  <c r="G1901" i="11"/>
  <c r="G1902" i="11"/>
  <c r="U1902" i="11" s="1"/>
  <c r="G1903" i="11"/>
  <c r="G1904" i="11"/>
  <c r="U1904" i="11" s="1"/>
  <c r="G1905" i="11"/>
  <c r="U1905" i="11" s="1"/>
  <c r="G1906" i="11"/>
  <c r="U1906" i="11" s="1"/>
  <c r="G1907" i="11"/>
  <c r="U1907" i="11" s="1"/>
  <c r="G1908" i="11"/>
  <c r="U1908" i="11" s="1"/>
  <c r="G1909" i="11"/>
  <c r="U1909" i="11" s="1"/>
  <c r="G1910" i="11"/>
  <c r="U1910" i="11" s="1"/>
  <c r="G1911" i="11"/>
  <c r="U1911" i="11" s="1"/>
  <c r="G1912" i="11"/>
  <c r="U1912" i="11" s="1"/>
  <c r="G1913" i="11"/>
  <c r="U1913" i="11" s="1"/>
  <c r="G1914" i="11"/>
  <c r="U1914" i="11" s="1"/>
  <c r="G1915" i="11"/>
  <c r="U1915" i="11" s="1"/>
  <c r="G1916" i="11"/>
  <c r="U1916" i="11" s="1"/>
  <c r="G1917" i="11"/>
  <c r="G1918" i="11"/>
  <c r="U1918" i="11" s="1"/>
  <c r="G1919" i="11"/>
  <c r="G1920" i="11"/>
  <c r="U1920" i="11" s="1"/>
  <c r="G1921" i="11"/>
  <c r="U1921" i="11" s="1"/>
  <c r="G1922" i="11"/>
  <c r="U1922" i="11" s="1"/>
  <c r="G1923" i="11"/>
  <c r="U1923" i="11" s="1"/>
  <c r="G1924" i="11"/>
  <c r="U1924" i="11" s="1"/>
  <c r="G1925" i="11"/>
  <c r="U1925" i="11" s="1"/>
  <c r="G1926" i="11"/>
  <c r="U1926" i="11" s="1"/>
  <c r="G1927" i="11"/>
  <c r="U1927" i="11" s="1"/>
  <c r="G1928" i="11"/>
  <c r="U1928" i="11" s="1"/>
  <c r="G1929" i="11"/>
  <c r="U1929" i="11" s="1"/>
  <c r="G1930" i="11"/>
  <c r="U1930" i="11" s="1"/>
  <c r="G1931" i="11"/>
  <c r="U1931" i="11" s="1"/>
  <c r="G1932" i="11"/>
  <c r="U1932" i="11" s="1"/>
  <c r="G1933" i="11"/>
  <c r="G1934" i="11"/>
  <c r="U1934" i="11" s="1"/>
  <c r="G1935" i="11"/>
  <c r="G1936" i="11"/>
  <c r="U1936" i="11" s="1"/>
  <c r="G1937" i="11"/>
  <c r="U1937" i="11" s="1"/>
  <c r="G1938" i="11"/>
  <c r="U1938" i="11" s="1"/>
  <c r="G1939" i="11"/>
  <c r="U1939" i="11" s="1"/>
  <c r="G1940" i="11"/>
  <c r="U1940" i="11" s="1"/>
  <c r="G1941" i="11"/>
  <c r="U1941" i="11" s="1"/>
  <c r="G1942" i="11"/>
  <c r="U1942" i="11" s="1"/>
  <c r="G1943" i="11"/>
  <c r="U1943" i="11" s="1"/>
  <c r="G1944" i="11"/>
  <c r="U1944" i="11" s="1"/>
  <c r="G1945" i="11"/>
  <c r="U1945" i="11" s="1"/>
  <c r="G1946" i="11"/>
  <c r="U1946" i="11" s="1"/>
  <c r="G1947" i="11"/>
  <c r="U1947" i="11" s="1"/>
  <c r="G1948" i="11"/>
  <c r="U1948" i="11" s="1"/>
  <c r="G1949" i="11"/>
  <c r="G1950" i="11"/>
  <c r="U1950" i="11" s="1"/>
  <c r="G1951" i="11"/>
  <c r="G1952" i="11"/>
  <c r="U1952" i="11" s="1"/>
  <c r="G1953" i="11"/>
  <c r="U1953" i="11" s="1"/>
  <c r="G1954" i="11"/>
  <c r="U1954" i="11" s="1"/>
  <c r="G1955" i="11"/>
  <c r="U1955" i="11" s="1"/>
  <c r="G1956" i="11"/>
  <c r="U1956" i="11" s="1"/>
  <c r="G1957" i="11"/>
  <c r="U1957" i="11" s="1"/>
  <c r="G1958" i="11"/>
  <c r="U1958" i="11" s="1"/>
  <c r="G1959" i="11"/>
  <c r="U1959" i="11" s="1"/>
  <c r="G1960" i="11"/>
  <c r="U1960" i="11" s="1"/>
  <c r="G1961" i="11"/>
  <c r="U1961" i="11" s="1"/>
  <c r="G1962" i="11"/>
  <c r="U1962" i="11" s="1"/>
  <c r="G1963" i="11"/>
  <c r="U1963" i="11" s="1"/>
  <c r="G1964" i="11"/>
  <c r="U1964" i="11" s="1"/>
  <c r="G1965" i="11"/>
  <c r="G1966" i="11"/>
  <c r="U1966" i="11" s="1"/>
  <c r="G1967" i="11"/>
  <c r="G1968" i="11"/>
  <c r="U1968" i="11" s="1"/>
  <c r="G1969" i="11"/>
  <c r="U1969" i="11" s="1"/>
  <c r="G1970" i="11"/>
  <c r="U1970" i="11" s="1"/>
  <c r="G1971" i="11"/>
  <c r="U1971" i="11" s="1"/>
  <c r="G1972" i="11"/>
  <c r="U1972" i="11" s="1"/>
  <c r="G1973" i="11"/>
  <c r="U1973" i="11" s="1"/>
  <c r="G1974" i="11"/>
  <c r="U1974" i="11" s="1"/>
  <c r="G1975" i="11"/>
  <c r="U1975" i="11" s="1"/>
  <c r="G1976" i="11"/>
  <c r="U1976" i="11" s="1"/>
  <c r="G1977" i="11"/>
  <c r="U1977" i="11" s="1"/>
  <c r="G1978" i="11"/>
  <c r="U1978" i="11" s="1"/>
  <c r="G1979" i="11"/>
  <c r="U1979" i="11" s="1"/>
  <c r="G1980" i="11"/>
  <c r="U1980" i="11" s="1"/>
  <c r="G1981" i="11"/>
  <c r="G1982" i="11"/>
  <c r="U1982" i="11" s="1"/>
  <c r="G1983" i="11"/>
  <c r="G1984" i="11"/>
  <c r="U1984" i="11" s="1"/>
  <c r="G1985" i="11"/>
  <c r="U1985" i="11" s="1"/>
  <c r="G1986" i="11"/>
  <c r="U1986" i="11" s="1"/>
  <c r="G1987" i="11"/>
  <c r="U1987" i="11" s="1"/>
  <c r="G1988" i="11"/>
  <c r="U1988" i="11" s="1"/>
  <c r="G1989" i="11"/>
  <c r="U1989" i="11" s="1"/>
  <c r="G1990" i="11"/>
  <c r="U1990" i="11" s="1"/>
  <c r="G1991" i="11"/>
  <c r="U1991" i="11" s="1"/>
  <c r="G1992" i="11"/>
  <c r="U1992" i="11" s="1"/>
  <c r="G1993" i="11"/>
  <c r="U1993" i="11" s="1"/>
  <c r="G1994" i="11"/>
  <c r="U1994" i="11" s="1"/>
  <c r="G1995" i="11"/>
  <c r="U1995" i="11" s="1"/>
  <c r="G1996" i="11"/>
  <c r="U1996" i="11" s="1"/>
  <c r="G1997" i="11"/>
  <c r="G1998" i="11"/>
  <c r="U1998" i="11" s="1"/>
  <c r="G1999" i="11"/>
  <c r="G2000" i="11"/>
  <c r="U2000" i="11" s="1"/>
  <c r="G2001" i="11"/>
  <c r="U2001" i="11" s="1"/>
  <c r="G2002" i="11"/>
  <c r="U2002" i="11" s="1"/>
  <c r="G2003" i="11"/>
  <c r="U2003" i="11" s="1"/>
  <c r="G2004" i="11"/>
  <c r="U2004" i="11" s="1"/>
  <c r="G2005" i="11"/>
  <c r="U2005" i="11" s="1"/>
  <c r="G2006" i="11"/>
  <c r="U2006" i="11" s="1"/>
  <c r="G2007" i="11"/>
  <c r="U2007" i="11" s="1"/>
  <c r="G2008" i="11"/>
  <c r="U2008" i="11" s="1"/>
  <c r="G2009" i="11"/>
  <c r="U2009" i="11" s="1"/>
  <c r="G2010" i="11"/>
  <c r="U2010" i="11" s="1"/>
  <c r="G2011" i="11"/>
  <c r="U2011" i="11" s="1"/>
  <c r="G2012" i="11"/>
  <c r="U2012" i="11" s="1"/>
  <c r="G2013" i="11"/>
  <c r="G2014" i="11"/>
  <c r="U2014" i="11" s="1"/>
  <c r="G2015" i="11"/>
  <c r="G2016" i="11"/>
  <c r="U2016" i="11" s="1"/>
  <c r="G2017" i="11"/>
  <c r="U2017" i="11" s="1"/>
  <c r="G2018" i="11"/>
  <c r="U2018" i="11" s="1"/>
  <c r="G2019" i="11"/>
  <c r="U2019" i="11" s="1"/>
  <c r="G2020" i="11"/>
  <c r="U2020" i="11" s="1"/>
  <c r="G2021" i="11"/>
  <c r="U2021" i="11" s="1"/>
  <c r="G2022" i="11"/>
  <c r="U2022" i="11" s="1"/>
  <c r="G2023" i="11"/>
  <c r="U2023" i="11" s="1"/>
  <c r="G2024" i="11"/>
  <c r="U2024" i="11" s="1"/>
  <c r="G2025" i="11"/>
  <c r="U2025" i="11" s="1"/>
  <c r="G2026" i="11"/>
  <c r="U2026" i="11" s="1"/>
  <c r="G2027" i="11"/>
  <c r="U2027" i="11" s="1"/>
  <c r="G2028" i="11"/>
  <c r="U2028" i="11" s="1"/>
  <c r="G2029" i="11"/>
  <c r="G2030" i="11"/>
  <c r="U2030" i="11" s="1"/>
  <c r="G2031" i="11"/>
  <c r="G2032" i="11"/>
  <c r="U2032" i="11" s="1"/>
  <c r="G2033" i="11"/>
  <c r="U2033" i="11" s="1"/>
  <c r="G2034" i="11"/>
  <c r="U2034" i="11" s="1"/>
  <c r="G2035" i="11"/>
  <c r="U2035" i="11" s="1"/>
  <c r="G2036" i="11"/>
  <c r="U2036" i="11" s="1"/>
  <c r="G2037" i="11"/>
  <c r="U2037" i="11" s="1"/>
  <c r="G2038" i="11"/>
  <c r="U2038" i="11" s="1"/>
  <c r="G2039" i="11"/>
  <c r="U2039" i="11" s="1"/>
  <c r="G2040" i="11"/>
  <c r="U2040" i="11" s="1"/>
  <c r="G2041" i="11"/>
  <c r="U2041" i="11" s="1"/>
  <c r="G2042" i="11"/>
  <c r="U2042" i="11" s="1"/>
  <c r="G2043" i="11"/>
  <c r="U2043" i="11" s="1"/>
  <c r="G2044" i="11"/>
  <c r="U2044" i="11" s="1"/>
  <c r="G2045" i="11"/>
  <c r="G2046" i="11"/>
  <c r="U2046" i="11" s="1"/>
  <c r="G2047" i="11"/>
  <c r="G2048" i="11"/>
  <c r="U2048" i="11" s="1"/>
  <c r="G2049" i="11"/>
  <c r="U2049" i="11" s="1"/>
  <c r="G2050" i="11"/>
  <c r="U2050" i="11" s="1"/>
  <c r="G2051" i="11"/>
  <c r="U2051" i="11" s="1"/>
  <c r="G2052" i="11"/>
  <c r="U2052" i="11" s="1"/>
  <c r="G2053" i="11"/>
  <c r="U2053" i="11" s="1"/>
  <c r="G2054" i="11"/>
  <c r="U2054" i="11" s="1"/>
  <c r="G2055" i="11"/>
  <c r="U2055" i="11" s="1"/>
  <c r="G2056" i="11"/>
  <c r="U2056" i="11" s="1"/>
  <c r="G2057" i="11"/>
  <c r="U2057" i="11" s="1"/>
  <c r="G2058" i="11"/>
  <c r="U2058" i="11" s="1"/>
  <c r="G2059" i="11"/>
  <c r="U2059" i="11" s="1"/>
  <c r="G2060" i="11"/>
  <c r="U2060" i="11" s="1"/>
  <c r="G2061" i="11"/>
  <c r="G2062" i="11"/>
  <c r="U2062" i="11" s="1"/>
  <c r="G2063" i="11"/>
  <c r="G2064" i="11"/>
  <c r="U2064" i="11" s="1"/>
  <c r="G2065" i="11"/>
  <c r="U2065" i="11" s="1"/>
  <c r="G2066" i="11"/>
  <c r="U2066" i="11" s="1"/>
  <c r="G2067" i="11"/>
  <c r="U2067" i="11" s="1"/>
  <c r="G2068" i="11"/>
  <c r="U2068" i="11" s="1"/>
  <c r="G2069" i="11"/>
  <c r="U2069" i="11" s="1"/>
  <c r="G2070" i="11"/>
  <c r="U2070" i="11" s="1"/>
  <c r="G2071" i="11"/>
  <c r="U2071" i="11" s="1"/>
  <c r="G2072" i="11"/>
  <c r="U2072" i="11" s="1"/>
  <c r="G2073" i="11"/>
  <c r="U2073" i="11" s="1"/>
  <c r="G2074" i="11"/>
  <c r="U2074" i="11" s="1"/>
  <c r="G2075" i="11"/>
  <c r="U2075" i="11" s="1"/>
  <c r="G2076" i="11"/>
  <c r="U2076" i="11" s="1"/>
  <c r="G2077" i="11"/>
  <c r="G2078" i="11"/>
  <c r="U2078" i="11" s="1"/>
  <c r="G2079" i="11"/>
  <c r="G2080" i="11"/>
  <c r="U2080" i="11" s="1"/>
  <c r="G2081" i="11"/>
  <c r="U2081" i="11" s="1"/>
  <c r="G2082" i="11"/>
  <c r="U2082" i="11" s="1"/>
  <c r="G2083" i="11"/>
  <c r="U2083" i="11" s="1"/>
  <c r="G2084" i="11"/>
  <c r="U2084" i="11" s="1"/>
  <c r="G2085" i="11"/>
  <c r="U2085" i="11" s="1"/>
  <c r="G2086" i="11"/>
  <c r="U2086" i="11" s="1"/>
  <c r="G2087" i="11"/>
  <c r="U2087" i="11" s="1"/>
  <c r="G2088" i="11"/>
  <c r="U2088" i="11" s="1"/>
  <c r="G2089" i="11"/>
  <c r="U2089" i="11" s="1"/>
  <c r="G2090" i="11"/>
  <c r="U2090" i="11" s="1"/>
  <c r="G2091" i="11"/>
  <c r="U2091" i="11" s="1"/>
  <c r="G2092" i="11"/>
  <c r="U2092" i="11" s="1"/>
  <c r="G2093" i="11"/>
  <c r="G2094" i="11"/>
  <c r="U2094" i="11" s="1"/>
  <c r="G2095" i="11"/>
  <c r="G2096" i="11"/>
  <c r="U2096" i="11" s="1"/>
  <c r="G2097" i="11"/>
  <c r="U2097" i="11" s="1"/>
  <c r="G2098" i="11"/>
  <c r="U2098" i="11" s="1"/>
  <c r="G2099" i="11"/>
  <c r="U2099" i="11" s="1"/>
  <c r="G2100" i="11"/>
  <c r="U2100" i="11" s="1"/>
  <c r="G2101" i="11"/>
  <c r="U2101" i="11" s="1"/>
  <c r="G2102" i="11"/>
  <c r="U2102" i="11" s="1"/>
  <c r="G2103" i="11"/>
  <c r="U2103" i="11" s="1"/>
  <c r="G2104" i="11"/>
  <c r="U2104" i="11" s="1"/>
  <c r="G2105" i="11"/>
  <c r="U2105" i="11" s="1"/>
  <c r="G2106" i="11"/>
  <c r="U2106" i="11" s="1"/>
  <c r="G2107" i="11"/>
  <c r="U2107" i="11" s="1"/>
  <c r="G2108" i="11"/>
  <c r="U2108" i="11" s="1"/>
  <c r="G2109" i="11"/>
  <c r="G2110" i="11"/>
  <c r="U2110" i="11" s="1"/>
  <c r="G2111" i="11"/>
  <c r="G2112" i="11"/>
  <c r="U2112" i="11" s="1"/>
  <c r="G2113" i="11"/>
  <c r="U2113" i="11" s="1"/>
  <c r="G2114" i="11"/>
  <c r="U2114" i="11" s="1"/>
  <c r="G2115" i="11"/>
  <c r="U2115" i="11" s="1"/>
  <c r="G2116" i="11"/>
  <c r="U2116" i="11" s="1"/>
  <c r="G2117" i="11"/>
  <c r="U2117" i="11" s="1"/>
  <c r="G2118" i="11"/>
  <c r="U2118" i="11" s="1"/>
  <c r="G2119" i="11"/>
  <c r="U2119" i="11" s="1"/>
  <c r="G2120" i="11"/>
  <c r="U2120" i="11" s="1"/>
  <c r="G2121" i="11"/>
  <c r="U2121" i="11" s="1"/>
  <c r="G2122" i="11"/>
  <c r="U2122" i="11" s="1"/>
  <c r="G2123" i="11"/>
  <c r="U2123" i="11" s="1"/>
  <c r="G2124" i="11"/>
  <c r="U2124" i="11" s="1"/>
  <c r="G2125" i="11"/>
  <c r="G2126" i="11"/>
  <c r="U2126" i="11" s="1"/>
  <c r="G2127" i="11"/>
  <c r="G2128" i="11"/>
  <c r="U2128" i="11" s="1"/>
  <c r="G2129" i="11"/>
  <c r="U2129" i="11" s="1"/>
  <c r="G2130" i="11"/>
  <c r="U2130" i="11" s="1"/>
  <c r="G2131" i="11"/>
  <c r="U2131" i="11" s="1"/>
  <c r="G2132" i="11"/>
  <c r="U2132" i="11" s="1"/>
  <c r="G2133" i="11"/>
  <c r="U2133" i="11" s="1"/>
  <c r="G2134" i="11"/>
  <c r="U2134" i="11" s="1"/>
  <c r="G2135" i="11"/>
  <c r="U2135" i="11" s="1"/>
  <c r="G2136" i="11"/>
  <c r="U2136" i="11" s="1"/>
  <c r="G2137" i="11"/>
  <c r="U2137" i="11" s="1"/>
  <c r="G2138" i="11"/>
  <c r="U2138" i="11" s="1"/>
  <c r="G2139" i="11"/>
  <c r="U2139" i="11" s="1"/>
  <c r="G2140" i="11"/>
  <c r="U2140" i="11" s="1"/>
  <c r="G2141" i="11"/>
  <c r="G2142" i="11"/>
  <c r="U2142" i="11" s="1"/>
  <c r="G2143" i="11"/>
  <c r="G2144" i="11"/>
  <c r="U2144" i="11" s="1"/>
  <c r="G2145" i="11"/>
  <c r="U2145" i="11" s="1"/>
  <c r="G2146" i="11"/>
  <c r="U2146" i="11" s="1"/>
  <c r="G2147" i="11"/>
  <c r="U2147" i="11" s="1"/>
  <c r="G2148" i="11"/>
  <c r="U2148" i="11" s="1"/>
  <c r="G2149" i="11"/>
  <c r="U2149" i="11" s="1"/>
  <c r="G2150" i="11"/>
  <c r="U2150" i="11" s="1"/>
  <c r="G2151" i="11"/>
  <c r="U2151" i="11" s="1"/>
  <c r="G2152" i="11"/>
  <c r="U2152" i="11" s="1"/>
  <c r="G2153" i="11"/>
  <c r="U2153" i="11" s="1"/>
  <c r="G2154" i="11"/>
  <c r="U2154" i="11" s="1"/>
  <c r="G2155" i="11"/>
  <c r="U2155" i="11" s="1"/>
  <c r="G2156" i="11"/>
  <c r="U2156" i="11" s="1"/>
  <c r="G2157" i="11"/>
  <c r="G2158" i="11"/>
  <c r="U2158" i="11" s="1"/>
  <c r="G2159" i="11"/>
  <c r="G2160" i="11"/>
  <c r="U2160" i="11" s="1"/>
  <c r="G2161" i="11"/>
  <c r="U2161" i="11" s="1"/>
  <c r="G2162" i="11"/>
  <c r="U2162" i="11" s="1"/>
  <c r="G2163" i="11"/>
  <c r="U2163" i="11" s="1"/>
  <c r="G2164" i="11"/>
  <c r="U2164" i="11" s="1"/>
  <c r="G2165" i="11"/>
  <c r="U2165" i="11" s="1"/>
  <c r="G2166" i="11"/>
  <c r="U2166" i="11" s="1"/>
  <c r="G2167" i="11"/>
  <c r="U2167" i="11" s="1"/>
  <c r="G2168" i="11"/>
  <c r="U2168" i="11" s="1"/>
  <c r="G2169" i="11"/>
  <c r="U2169" i="11" s="1"/>
  <c r="G2170" i="11"/>
  <c r="U2170" i="11" s="1"/>
  <c r="G2171" i="11"/>
  <c r="U2171" i="11" s="1"/>
  <c r="G2172" i="11"/>
  <c r="U2172" i="11" s="1"/>
  <c r="G2173" i="11"/>
  <c r="G2174" i="11"/>
  <c r="U2174" i="11" s="1"/>
  <c r="G2175" i="11"/>
  <c r="G2176" i="11"/>
  <c r="U2176" i="11" s="1"/>
  <c r="G2177" i="11"/>
  <c r="U2177" i="11" s="1"/>
  <c r="G2178" i="11"/>
  <c r="U2178" i="11" s="1"/>
  <c r="G2179" i="11"/>
  <c r="U2179" i="11" s="1"/>
  <c r="G2180" i="11"/>
  <c r="U2180" i="11" s="1"/>
  <c r="G2181" i="11"/>
  <c r="U2181" i="11" s="1"/>
  <c r="G2182" i="11"/>
  <c r="U2182" i="11" s="1"/>
  <c r="G2183" i="11"/>
  <c r="U2183" i="11" s="1"/>
  <c r="G2184" i="11"/>
  <c r="U2184" i="11" s="1"/>
  <c r="G2185" i="11"/>
  <c r="U2185" i="11" s="1"/>
  <c r="G2186" i="11"/>
  <c r="U2186" i="11" s="1"/>
  <c r="G2187" i="11"/>
  <c r="U2187" i="11" s="1"/>
  <c r="G2188" i="11"/>
  <c r="U2188" i="11" s="1"/>
  <c r="G2189" i="11"/>
  <c r="G2190" i="11"/>
  <c r="U2190" i="11" s="1"/>
  <c r="G2191" i="11"/>
  <c r="G2192" i="11"/>
  <c r="U2192" i="11" s="1"/>
  <c r="G2193" i="11"/>
  <c r="U2193" i="11" s="1"/>
  <c r="G2194" i="11"/>
  <c r="U2194" i="11" s="1"/>
  <c r="G2195" i="11"/>
  <c r="U2195" i="11" s="1"/>
  <c r="G2196" i="11"/>
  <c r="U2196" i="11" s="1"/>
  <c r="G2197" i="11"/>
  <c r="U2197" i="11" s="1"/>
  <c r="G2198" i="11"/>
  <c r="U2198" i="11" s="1"/>
  <c r="G2199" i="11"/>
  <c r="U2199" i="11" s="1"/>
  <c r="G2200" i="11"/>
  <c r="U2200" i="11" s="1"/>
  <c r="G2201" i="11"/>
  <c r="U2201" i="11" s="1"/>
  <c r="G2202" i="11"/>
  <c r="U2202" i="11" s="1"/>
  <c r="G2203" i="11"/>
  <c r="U2203" i="11" s="1"/>
  <c r="G2204" i="11"/>
  <c r="U2204" i="11" s="1"/>
  <c r="G2205" i="11"/>
  <c r="G2206" i="11"/>
  <c r="U2206" i="11" s="1"/>
  <c r="G2207" i="11"/>
  <c r="G2208" i="11"/>
  <c r="U2208" i="11" s="1"/>
  <c r="G2209" i="11"/>
  <c r="U2209" i="11" s="1"/>
  <c r="G2210" i="11"/>
  <c r="U2210" i="11" s="1"/>
  <c r="G2211" i="11"/>
  <c r="U2211" i="11" s="1"/>
  <c r="G2212" i="11"/>
  <c r="U2212" i="11" s="1"/>
  <c r="G2213" i="11"/>
  <c r="U2213" i="11" s="1"/>
  <c r="G2214" i="11"/>
  <c r="U2214" i="11" s="1"/>
  <c r="G2215" i="11"/>
  <c r="U2215" i="11" s="1"/>
  <c r="G2216" i="11"/>
  <c r="U2216" i="11" s="1"/>
  <c r="G2217" i="11"/>
  <c r="U2217" i="11" s="1"/>
  <c r="G2218" i="11"/>
  <c r="U2218" i="11" s="1"/>
  <c r="G2219" i="11"/>
  <c r="U2219" i="11" s="1"/>
  <c r="G2220" i="11"/>
  <c r="U2220" i="11" s="1"/>
  <c r="G2221" i="11"/>
  <c r="G2222" i="11"/>
  <c r="U2222" i="11" s="1"/>
  <c r="G2223" i="11"/>
  <c r="G2224" i="11"/>
  <c r="U2224" i="11" s="1"/>
  <c r="G2225" i="11"/>
  <c r="U2225" i="11" s="1"/>
  <c r="G2226" i="11"/>
  <c r="U2226" i="11" s="1"/>
  <c r="G2227" i="11"/>
  <c r="U2227" i="11" s="1"/>
  <c r="G2228" i="11"/>
  <c r="U2228" i="11" s="1"/>
  <c r="G2229" i="11"/>
  <c r="U2229" i="11" s="1"/>
  <c r="G2230" i="11"/>
  <c r="U2230" i="11" s="1"/>
  <c r="G2231" i="11"/>
  <c r="U2231" i="11" s="1"/>
  <c r="G2232" i="11"/>
  <c r="U2232" i="11" s="1"/>
  <c r="G2233" i="11"/>
  <c r="U2233" i="11" s="1"/>
  <c r="G2234" i="11"/>
  <c r="U2234" i="11" s="1"/>
  <c r="G2235" i="11"/>
  <c r="U2235" i="11" s="1"/>
  <c r="G2236" i="11"/>
  <c r="U2236" i="11" s="1"/>
  <c r="G2237" i="11"/>
  <c r="G2238" i="11"/>
  <c r="U2238" i="11" s="1"/>
  <c r="G2239" i="11"/>
  <c r="G2240" i="11"/>
  <c r="U2240" i="11" s="1"/>
  <c r="G2241" i="11"/>
  <c r="U2241" i="11" s="1"/>
  <c r="G2242" i="11"/>
  <c r="U2242" i="11" s="1"/>
  <c r="G2243" i="11"/>
  <c r="U2243" i="11" s="1"/>
  <c r="G2244" i="11"/>
  <c r="U2244" i="11" s="1"/>
  <c r="G2245" i="11"/>
  <c r="U2245" i="11" s="1"/>
  <c r="G2246" i="11"/>
  <c r="U2246" i="11" s="1"/>
  <c r="G2247" i="11"/>
  <c r="U2247" i="11" s="1"/>
  <c r="G2248" i="11"/>
  <c r="U2248" i="11" s="1"/>
  <c r="G2249" i="11"/>
  <c r="U2249" i="11" s="1"/>
  <c r="G2250" i="11"/>
  <c r="U2250" i="11" s="1"/>
  <c r="G2251" i="11"/>
  <c r="U2251" i="11" s="1"/>
  <c r="G2252" i="11"/>
  <c r="U2252" i="11" s="1"/>
  <c r="G2253" i="11"/>
  <c r="G2254" i="11"/>
  <c r="U2254" i="11" s="1"/>
  <c r="G2255" i="11"/>
  <c r="G2256" i="11"/>
  <c r="U2256" i="11" s="1"/>
  <c r="G2257" i="11"/>
  <c r="U2257" i="11" s="1"/>
  <c r="G2258" i="11"/>
  <c r="U2258" i="11" s="1"/>
  <c r="G2259" i="11"/>
  <c r="U2259" i="11" s="1"/>
  <c r="G2260" i="11"/>
  <c r="U2260" i="11" s="1"/>
  <c r="G2261" i="11"/>
  <c r="U2261" i="11" s="1"/>
  <c r="G2262" i="11"/>
  <c r="U2262" i="11" s="1"/>
  <c r="G2263" i="11"/>
  <c r="U2263" i="11" s="1"/>
  <c r="G2264" i="11"/>
  <c r="U2264" i="11" s="1"/>
  <c r="G2265" i="11"/>
  <c r="U2265" i="11" s="1"/>
  <c r="G2266" i="11"/>
  <c r="U2266" i="11" s="1"/>
  <c r="G2267" i="11"/>
  <c r="U2267" i="11" s="1"/>
  <c r="G2268" i="11"/>
  <c r="U2268" i="11" s="1"/>
  <c r="G2269" i="11"/>
  <c r="G2270" i="11"/>
  <c r="U2270" i="11" s="1"/>
  <c r="G2271" i="11"/>
  <c r="G2272" i="11"/>
  <c r="U2272" i="11" s="1"/>
  <c r="G2273" i="11"/>
  <c r="U2273" i="11" s="1"/>
  <c r="G2274" i="11"/>
  <c r="U2274" i="11" s="1"/>
  <c r="G2275" i="11"/>
  <c r="U2275" i="11" s="1"/>
  <c r="G2276" i="11"/>
  <c r="U2276" i="11" s="1"/>
  <c r="G2277" i="11"/>
  <c r="U2277" i="11" s="1"/>
  <c r="G2278" i="11"/>
  <c r="U2278" i="11" s="1"/>
  <c r="G2279" i="11"/>
  <c r="U2279" i="11" s="1"/>
  <c r="G2280" i="11"/>
  <c r="U2280" i="11" s="1"/>
  <c r="G2281" i="11"/>
  <c r="U2281" i="11" s="1"/>
  <c r="G2282" i="11"/>
  <c r="U2282" i="11" s="1"/>
  <c r="G2283" i="11"/>
  <c r="U2283" i="11" s="1"/>
  <c r="G2284" i="11"/>
  <c r="U2284" i="11" s="1"/>
  <c r="G2285" i="11"/>
  <c r="G2286" i="11"/>
  <c r="U2286" i="11" s="1"/>
  <c r="G2287" i="11"/>
  <c r="G2288" i="11"/>
  <c r="U2288" i="11" s="1"/>
  <c r="G2289" i="11"/>
  <c r="U2289" i="11" s="1"/>
  <c r="G2290" i="11"/>
  <c r="U2290" i="11" s="1"/>
  <c r="G2291" i="11"/>
  <c r="U2291" i="11" s="1"/>
  <c r="G2292" i="11"/>
  <c r="U2292" i="11" s="1"/>
  <c r="G2293" i="11"/>
  <c r="U2293" i="11" s="1"/>
  <c r="G2294" i="11"/>
  <c r="U2294" i="11" s="1"/>
  <c r="G2295" i="11"/>
  <c r="U2295" i="11" s="1"/>
  <c r="G2296" i="11"/>
  <c r="U2296" i="11" s="1"/>
  <c r="G2297" i="11"/>
  <c r="U2297" i="11" s="1"/>
  <c r="G2298" i="11"/>
  <c r="U2298" i="11" s="1"/>
  <c r="G2299" i="11"/>
  <c r="U2299" i="11" s="1"/>
  <c r="G2300" i="11"/>
  <c r="U2300" i="11" s="1"/>
  <c r="G2301" i="11"/>
  <c r="G2302" i="11"/>
  <c r="U2302" i="11" s="1"/>
  <c r="G2303" i="11"/>
  <c r="G2304" i="11"/>
  <c r="U2304" i="11" s="1"/>
  <c r="G2305" i="11"/>
  <c r="U2305" i="11" s="1"/>
  <c r="G2306" i="11"/>
  <c r="U2306" i="11" s="1"/>
  <c r="G2307" i="11"/>
  <c r="U2307" i="11" s="1"/>
  <c r="G2308" i="11"/>
  <c r="U2308" i="11" s="1"/>
  <c r="G2309" i="11"/>
  <c r="U2309" i="11" s="1"/>
  <c r="G2310" i="11"/>
  <c r="U2310" i="11" s="1"/>
  <c r="G2311" i="11"/>
  <c r="U2311" i="11" s="1"/>
  <c r="G2312" i="11"/>
  <c r="U2312" i="11" s="1"/>
  <c r="G2313" i="11"/>
  <c r="U2313" i="11" s="1"/>
  <c r="G2314" i="11"/>
  <c r="U2314" i="11" s="1"/>
  <c r="G2315" i="11"/>
  <c r="U2315" i="11" s="1"/>
  <c r="G2316" i="11"/>
  <c r="U2316" i="11" s="1"/>
  <c r="G2317" i="11"/>
  <c r="G2318" i="11"/>
  <c r="U2318" i="11" s="1"/>
  <c r="G2319" i="11"/>
  <c r="G2320" i="11"/>
  <c r="U2320" i="11" s="1"/>
  <c r="G2321" i="11"/>
  <c r="U2321" i="11" s="1"/>
  <c r="G2322" i="11"/>
  <c r="U2322" i="11" s="1"/>
  <c r="G2323" i="11"/>
  <c r="U2323" i="11" s="1"/>
  <c r="G2324" i="11"/>
  <c r="U2324" i="11" s="1"/>
  <c r="G2325" i="11"/>
  <c r="U2325" i="11" s="1"/>
  <c r="G2326" i="11"/>
  <c r="U2326" i="11" s="1"/>
  <c r="G2327" i="11"/>
  <c r="U2327" i="11" s="1"/>
  <c r="G2328" i="11"/>
  <c r="U2328" i="11" s="1"/>
  <c r="G2329" i="11"/>
  <c r="U2329" i="11" s="1"/>
  <c r="G2330" i="11"/>
  <c r="U2330" i="11" s="1"/>
  <c r="G2331" i="11"/>
  <c r="U2331" i="11" s="1"/>
  <c r="G2332" i="11"/>
  <c r="U2332" i="11" s="1"/>
  <c r="G2333" i="11"/>
  <c r="G2334" i="11"/>
  <c r="U2334" i="11" s="1"/>
  <c r="G2335" i="11"/>
  <c r="G2336" i="11"/>
  <c r="U2336" i="11" s="1"/>
  <c r="G2337" i="11"/>
  <c r="U2337" i="11" s="1"/>
  <c r="G2338" i="11"/>
  <c r="U2338" i="11" s="1"/>
  <c r="G2339" i="11"/>
  <c r="U2339" i="11" s="1"/>
  <c r="G2340" i="11"/>
  <c r="U2340" i="11" s="1"/>
  <c r="G2341" i="11"/>
  <c r="U2341" i="11" s="1"/>
  <c r="G2342" i="11"/>
  <c r="U2342" i="11" s="1"/>
  <c r="G2343" i="11"/>
  <c r="U2343" i="11" s="1"/>
  <c r="G2344" i="11"/>
  <c r="U2344" i="11" s="1"/>
  <c r="G2345" i="11"/>
  <c r="U2345" i="11" s="1"/>
  <c r="G2346" i="11"/>
  <c r="U2346" i="11" s="1"/>
  <c r="G2347" i="11"/>
  <c r="U2347" i="11" s="1"/>
  <c r="G2348" i="11"/>
  <c r="U2348" i="11" s="1"/>
  <c r="G2349" i="11"/>
  <c r="G2350" i="11"/>
  <c r="U2350" i="11" s="1"/>
  <c r="G2351" i="11"/>
  <c r="G2352" i="11"/>
  <c r="U2352" i="11" s="1"/>
  <c r="G2353" i="11"/>
  <c r="U2353" i="11" s="1"/>
  <c r="G2354" i="11"/>
  <c r="U2354" i="11" s="1"/>
  <c r="G2355" i="11"/>
  <c r="U2355" i="11" s="1"/>
  <c r="G2356" i="11"/>
  <c r="U2356" i="11" s="1"/>
  <c r="G2357" i="11"/>
  <c r="U2357" i="11" s="1"/>
  <c r="G2358" i="11"/>
  <c r="U2358" i="11" s="1"/>
  <c r="G2359" i="11"/>
  <c r="U2359" i="11" s="1"/>
  <c r="G2360" i="11"/>
  <c r="U2360" i="11" s="1"/>
  <c r="G2361" i="11"/>
  <c r="U2361" i="11" s="1"/>
  <c r="G2362" i="11"/>
  <c r="U2362" i="11" s="1"/>
  <c r="G2363" i="11"/>
  <c r="U2363" i="11" s="1"/>
  <c r="G2364" i="11"/>
  <c r="U2364" i="11" s="1"/>
  <c r="G2365" i="11"/>
  <c r="G2366" i="11"/>
  <c r="U2366" i="11" s="1"/>
  <c r="G2367" i="11"/>
  <c r="G2368" i="11"/>
  <c r="U2368" i="11" s="1"/>
  <c r="G2369" i="11"/>
  <c r="U2369" i="11" s="1"/>
  <c r="G2370" i="11"/>
  <c r="U2370" i="11" s="1"/>
  <c r="G2371" i="11"/>
  <c r="U2371" i="11" s="1"/>
  <c r="G2372" i="11"/>
  <c r="U2372" i="11" s="1"/>
  <c r="G2373" i="11"/>
  <c r="U2373" i="11" s="1"/>
  <c r="G2374" i="11"/>
  <c r="U2374" i="11" s="1"/>
  <c r="G2375" i="11"/>
  <c r="U2375" i="11" s="1"/>
  <c r="G2376" i="11"/>
  <c r="U2376" i="11" s="1"/>
  <c r="G2377" i="11"/>
  <c r="U2377" i="11" s="1"/>
  <c r="G2378" i="11"/>
  <c r="U2378" i="11" s="1"/>
  <c r="G2379" i="11"/>
  <c r="U2379" i="11" s="1"/>
  <c r="G2380" i="11"/>
  <c r="U2380" i="11" s="1"/>
  <c r="G2381" i="11"/>
  <c r="G2382" i="11"/>
  <c r="U2382" i="11" s="1"/>
  <c r="G2383" i="11"/>
  <c r="G2384" i="11"/>
  <c r="U2384" i="11" s="1"/>
  <c r="G2385" i="11"/>
  <c r="U2385" i="11" s="1"/>
  <c r="G2386" i="11"/>
  <c r="U2386" i="11" s="1"/>
  <c r="G2387" i="11"/>
  <c r="U2387" i="11" s="1"/>
  <c r="G2388" i="11"/>
  <c r="U2388" i="11" s="1"/>
  <c r="G2389" i="11"/>
  <c r="U2389" i="11" s="1"/>
  <c r="G2390" i="11"/>
  <c r="U2390" i="11" s="1"/>
  <c r="G2391" i="11"/>
  <c r="U2391" i="11" s="1"/>
  <c r="G2392" i="11"/>
  <c r="U2392" i="11" s="1"/>
  <c r="G2393" i="11"/>
  <c r="U2393" i="11" s="1"/>
  <c r="G2394" i="11"/>
  <c r="U2394" i="11" s="1"/>
  <c r="G2395" i="11"/>
  <c r="U2395" i="11" s="1"/>
  <c r="G2396" i="11"/>
  <c r="U2396" i="11" s="1"/>
  <c r="G2397" i="11"/>
  <c r="G2398" i="11"/>
  <c r="U2398" i="11" s="1"/>
  <c r="G2399" i="11"/>
  <c r="G2400" i="11"/>
  <c r="U2400" i="11" s="1"/>
  <c r="G2401" i="11"/>
  <c r="U2401" i="11" s="1"/>
  <c r="G2402" i="11"/>
  <c r="U2402" i="11" s="1"/>
  <c r="G2403" i="11"/>
  <c r="U2403" i="11" s="1"/>
  <c r="G2404" i="11"/>
  <c r="U2404" i="11" s="1"/>
  <c r="G2405" i="11"/>
  <c r="U2405" i="11" s="1"/>
  <c r="G2406" i="11"/>
  <c r="U2406" i="11" s="1"/>
  <c r="G2407" i="11"/>
  <c r="U2407" i="11" s="1"/>
  <c r="G2408" i="11"/>
  <c r="U2408" i="11" s="1"/>
  <c r="G2409" i="11"/>
  <c r="U2409" i="11" s="1"/>
  <c r="G2410" i="11"/>
  <c r="U2410" i="11" s="1"/>
  <c r="G2411" i="11"/>
  <c r="U2411" i="11" s="1"/>
  <c r="G2412" i="11"/>
  <c r="U2412" i="11" s="1"/>
  <c r="G2413" i="11"/>
  <c r="G2414" i="11"/>
  <c r="U2414" i="11" s="1"/>
  <c r="G2415" i="11"/>
  <c r="G2416" i="11"/>
  <c r="U2416" i="11" s="1"/>
  <c r="G2417" i="11"/>
  <c r="U2417" i="11" s="1"/>
  <c r="G2418" i="11"/>
  <c r="U2418" i="11" s="1"/>
  <c r="G2419" i="11"/>
  <c r="U2419" i="11" s="1"/>
  <c r="G2420" i="11"/>
  <c r="U2420" i="11" s="1"/>
  <c r="G2421" i="11"/>
  <c r="U2421" i="11" s="1"/>
  <c r="G2422" i="11"/>
  <c r="U2422" i="11" s="1"/>
  <c r="G2423" i="11"/>
  <c r="U2423" i="11" s="1"/>
  <c r="G2424" i="11"/>
  <c r="U2424" i="11" s="1"/>
  <c r="G2425" i="11"/>
  <c r="U2425" i="11" s="1"/>
  <c r="G2426" i="11"/>
  <c r="U2426" i="11" s="1"/>
  <c r="G2427" i="11"/>
  <c r="U2427" i="11" s="1"/>
  <c r="G2428" i="11"/>
  <c r="U2428" i="11" s="1"/>
  <c r="G2429" i="11"/>
  <c r="G2430" i="11"/>
  <c r="U2430" i="11" s="1"/>
  <c r="G2431" i="11"/>
  <c r="G2432" i="11"/>
  <c r="U2432" i="11" s="1"/>
  <c r="G2433" i="11"/>
  <c r="U2433" i="11" s="1"/>
  <c r="G2434" i="11"/>
  <c r="U2434" i="11" s="1"/>
  <c r="G2435" i="11"/>
  <c r="U2435" i="11" s="1"/>
  <c r="G2436" i="11"/>
  <c r="U2436" i="11" s="1"/>
  <c r="G2437" i="11"/>
  <c r="U2437" i="11" s="1"/>
  <c r="G2438" i="11"/>
  <c r="U2438" i="11" s="1"/>
  <c r="G2439" i="11"/>
  <c r="U2439" i="11" s="1"/>
  <c r="G2440" i="11"/>
  <c r="U2440" i="11" s="1"/>
  <c r="G2441" i="11"/>
  <c r="U2441" i="11" s="1"/>
  <c r="G2442" i="11"/>
  <c r="U2442" i="11" s="1"/>
  <c r="G2443" i="11"/>
  <c r="U2443" i="11" s="1"/>
  <c r="G2444" i="11"/>
  <c r="U2444" i="11" s="1"/>
  <c r="G2445" i="11"/>
  <c r="G2446" i="11"/>
  <c r="U2446" i="11" s="1"/>
  <c r="G2447" i="11"/>
  <c r="G2448" i="11"/>
  <c r="U2448" i="11" s="1"/>
  <c r="G2449" i="11"/>
  <c r="U2449" i="11" s="1"/>
  <c r="G2450" i="11"/>
  <c r="U2450" i="11" s="1"/>
  <c r="G2451" i="11"/>
  <c r="U2451" i="11" s="1"/>
  <c r="G2452" i="11"/>
  <c r="U2452" i="11" s="1"/>
  <c r="G2453" i="11"/>
  <c r="U2453" i="11" s="1"/>
  <c r="G2454" i="11"/>
  <c r="U2454" i="11" s="1"/>
  <c r="G2455" i="11"/>
  <c r="U2455" i="11" s="1"/>
  <c r="G2456" i="11"/>
  <c r="U2456" i="11" s="1"/>
  <c r="G2457" i="11"/>
  <c r="U2457" i="11" s="1"/>
  <c r="G2458" i="11"/>
  <c r="U2458" i="11" s="1"/>
  <c r="G2459" i="11"/>
  <c r="U2459" i="11" s="1"/>
  <c r="G2460" i="11"/>
  <c r="U2460" i="11" s="1"/>
  <c r="G2461" i="11"/>
  <c r="G2462" i="11"/>
  <c r="U2462" i="11" s="1"/>
  <c r="G2463" i="11"/>
  <c r="G2464" i="11"/>
  <c r="U2464" i="11" s="1"/>
  <c r="G2465" i="11"/>
  <c r="U2465" i="11" s="1"/>
  <c r="G2466" i="11"/>
  <c r="U2466" i="11" s="1"/>
  <c r="G2467" i="11"/>
  <c r="U2467" i="11" s="1"/>
  <c r="G2468" i="11"/>
  <c r="U2468" i="11" s="1"/>
  <c r="G2469" i="11"/>
  <c r="U2469" i="11" s="1"/>
  <c r="G2470" i="11"/>
  <c r="U2470" i="11" s="1"/>
  <c r="G2471" i="11"/>
  <c r="U2471" i="11" s="1"/>
  <c r="G2472" i="11"/>
  <c r="U2472" i="11" s="1"/>
  <c r="G2473" i="11"/>
  <c r="U2473" i="11" s="1"/>
  <c r="G2474" i="11"/>
  <c r="U2474" i="11" s="1"/>
  <c r="G2475" i="11"/>
  <c r="U2475" i="11" s="1"/>
  <c r="G2476" i="11"/>
  <c r="U2476" i="11" s="1"/>
  <c r="G2477" i="11"/>
  <c r="G2478" i="11"/>
  <c r="U2478" i="11" s="1"/>
  <c r="G2479" i="11"/>
  <c r="G2480" i="11"/>
  <c r="U2480" i="11" s="1"/>
  <c r="G2481" i="11"/>
  <c r="U2481" i="11" s="1"/>
  <c r="G2482" i="11"/>
  <c r="U2482" i="11" s="1"/>
  <c r="G2483" i="11"/>
  <c r="U2483" i="11" s="1"/>
  <c r="G2484" i="11"/>
  <c r="U2484" i="11" s="1"/>
  <c r="G2485" i="11"/>
  <c r="U2485" i="11" s="1"/>
  <c r="G2486" i="11"/>
  <c r="U2486" i="11" s="1"/>
  <c r="G2487" i="11"/>
  <c r="U2487" i="11" s="1"/>
  <c r="G2488" i="11"/>
  <c r="U2488" i="11" s="1"/>
  <c r="G2489" i="11"/>
  <c r="U2489" i="11" s="1"/>
  <c r="G2490" i="11"/>
  <c r="U2490" i="11" s="1"/>
  <c r="G2491" i="11"/>
  <c r="U2491" i="11" s="1"/>
  <c r="G2492" i="11"/>
  <c r="U2492" i="11" s="1"/>
  <c r="G2493" i="11"/>
  <c r="G2494" i="11"/>
  <c r="U2494" i="11" s="1"/>
  <c r="G2495" i="11"/>
  <c r="G2496" i="11"/>
  <c r="U2496" i="11" s="1"/>
  <c r="G2497" i="11"/>
  <c r="U2497" i="11" s="1"/>
  <c r="G2498" i="11"/>
  <c r="U2498" i="11" s="1"/>
  <c r="G2499" i="11"/>
  <c r="U2499" i="11" s="1"/>
  <c r="G2500" i="11"/>
  <c r="U2500" i="11" s="1"/>
  <c r="G2501" i="11"/>
  <c r="U2501" i="11" s="1"/>
  <c r="G2502" i="11"/>
  <c r="U2502" i="11" s="1"/>
  <c r="G2503" i="11"/>
  <c r="U2503" i="11" s="1"/>
  <c r="G2504" i="11"/>
  <c r="U2504" i="11" s="1"/>
  <c r="G2505" i="11"/>
  <c r="U2505" i="11" s="1"/>
  <c r="G2506" i="11"/>
  <c r="U2506" i="11" s="1"/>
  <c r="G2507" i="11"/>
  <c r="U2507" i="11" s="1"/>
  <c r="G2508" i="11"/>
  <c r="U2508" i="11" s="1"/>
  <c r="G2509" i="11"/>
  <c r="G2510" i="11"/>
  <c r="U2510" i="11" s="1"/>
  <c r="G2511" i="11"/>
  <c r="G2512" i="11"/>
  <c r="U2512" i="11" s="1"/>
  <c r="G2513" i="11"/>
  <c r="U2513" i="11" s="1"/>
  <c r="G2514" i="11"/>
  <c r="U2514" i="11" s="1"/>
  <c r="G2515" i="11"/>
  <c r="U2515" i="11" s="1"/>
  <c r="G2516" i="11"/>
  <c r="U2516" i="11" s="1"/>
  <c r="G2517" i="11"/>
  <c r="U2517" i="11" s="1"/>
  <c r="G2518" i="11"/>
  <c r="U2518" i="11" s="1"/>
  <c r="G2519" i="11"/>
  <c r="U2519" i="11" s="1"/>
  <c r="G2520" i="11"/>
  <c r="U2520" i="11" s="1"/>
  <c r="G2521" i="11"/>
  <c r="U2521" i="11" s="1"/>
  <c r="G2522" i="11"/>
  <c r="U2522" i="11" s="1"/>
  <c r="G2523" i="11"/>
  <c r="U2523" i="11" s="1"/>
  <c r="G2524" i="11"/>
  <c r="U2524" i="11" s="1"/>
  <c r="G2525" i="11"/>
  <c r="G2526" i="11"/>
  <c r="U2526" i="11" s="1"/>
  <c r="G2527" i="11"/>
  <c r="G2528" i="11"/>
  <c r="U2528" i="11" s="1"/>
  <c r="G2529" i="11"/>
  <c r="U2529" i="11" s="1"/>
  <c r="G2530" i="11"/>
  <c r="U2530" i="11" s="1"/>
  <c r="G2531" i="11"/>
  <c r="U2531" i="11" s="1"/>
  <c r="G2532" i="11"/>
  <c r="U2532" i="11" s="1"/>
  <c r="G2533" i="11"/>
  <c r="U2533" i="11" s="1"/>
  <c r="G2534" i="11"/>
  <c r="U2534" i="11" s="1"/>
  <c r="G2535" i="11"/>
  <c r="U2535" i="11" s="1"/>
  <c r="G2536" i="11"/>
  <c r="U2536" i="11" s="1"/>
  <c r="G2537" i="11"/>
  <c r="U2537" i="11" s="1"/>
  <c r="G2538" i="11"/>
  <c r="U2538" i="11" s="1"/>
  <c r="G2539" i="11"/>
  <c r="U2539" i="11" s="1"/>
  <c r="G2540" i="11"/>
  <c r="U2540" i="11" s="1"/>
  <c r="G2541" i="11"/>
  <c r="G2542" i="11"/>
  <c r="U2542" i="11" s="1"/>
  <c r="G2543" i="11"/>
  <c r="G2544" i="11"/>
  <c r="U2544" i="11" s="1"/>
  <c r="G2545" i="11"/>
  <c r="U2545" i="11" s="1"/>
  <c r="G2546" i="11"/>
  <c r="U2546" i="11" s="1"/>
  <c r="G2547" i="11"/>
  <c r="U2547" i="11" s="1"/>
  <c r="G2548" i="11"/>
  <c r="U2548" i="11" s="1"/>
  <c r="G2549" i="11"/>
  <c r="U2549" i="11" s="1"/>
  <c r="G2550" i="11"/>
  <c r="U2550" i="11" s="1"/>
  <c r="G2551" i="11"/>
  <c r="U2551" i="11" s="1"/>
  <c r="G2552" i="11"/>
  <c r="U2552" i="11" s="1"/>
  <c r="G2553" i="11"/>
  <c r="U2553" i="11" s="1"/>
  <c r="G2554" i="11"/>
  <c r="U2554" i="11" s="1"/>
  <c r="G2555" i="11"/>
  <c r="U2555" i="11" s="1"/>
  <c r="G2556" i="11"/>
  <c r="U2556" i="11" s="1"/>
  <c r="G2557" i="11"/>
  <c r="G2558" i="11"/>
  <c r="U2558" i="11" s="1"/>
  <c r="G2559" i="11"/>
  <c r="G2560" i="11"/>
  <c r="U2560" i="11" s="1"/>
  <c r="G2561" i="11"/>
  <c r="U2561" i="11" s="1"/>
  <c r="G2562" i="11"/>
  <c r="U2562" i="11" s="1"/>
  <c r="G2563" i="11"/>
  <c r="U2563" i="11" s="1"/>
  <c r="G2564" i="11"/>
  <c r="U2564" i="11" s="1"/>
  <c r="G2565" i="11"/>
  <c r="U2565" i="11" s="1"/>
  <c r="G2566" i="11"/>
  <c r="U2566" i="11" s="1"/>
  <c r="G2567" i="11"/>
  <c r="U2567" i="11" s="1"/>
  <c r="G2568" i="11"/>
  <c r="U2568" i="11" s="1"/>
  <c r="G2569" i="11"/>
  <c r="U2569" i="11" s="1"/>
  <c r="G2570" i="11"/>
  <c r="U2570" i="11" s="1"/>
  <c r="G2571" i="11"/>
  <c r="U2571" i="11" s="1"/>
  <c r="G2572" i="11"/>
  <c r="U2572" i="11" s="1"/>
  <c r="G2573" i="11"/>
  <c r="G2574" i="11"/>
  <c r="U2574" i="11" s="1"/>
  <c r="G2575" i="11"/>
  <c r="G2576" i="11"/>
  <c r="U2576" i="11" s="1"/>
  <c r="G2577" i="11"/>
  <c r="U2577" i="11" s="1"/>
  <c r="G2578" i="11"/>
  <c r="U2578" i="11" s="1"/>
  <c r="G2579" i="11"/>
  <c r="U2579" i="11" s="1"/>
  <c r="G2580" i="11"/>
  <c r="U2580" i="11" s="1"/>
  <c r="G2581" i="11"/>
  <c r="U2581" i="11" s="1"/>
  <c r="G2582" i="11"/>
  <c r="U2582" i="11" s="1"/>
  <c r="G2583" i="11"/>
  <c r="U2583" i="11" s="1"/>
  <c r="G2584" i="11"/>
  <c r="U2584" i="11" s="1"/>
  <c r="G2585" i="11"/>
  <c r="U2585" i="11" s="1"/>
  <c r="G2586" i="11"/>
  <c r="U2586" i="11" s="1"/>
  <c r="G2587" i="11"/>
  <c r="U2587" i="11" s="1"/>
  <c r="G2588" i="11"/>
  <c r="U2588" i="11" s="1"/>
  <c r="G2589" i="11"/>
  <c r="G2590" i="11"/>
  <c r="U2590" i="11" s="1"/>
  <c r="G2591" i="11"/>
  <c r="G2592" i="11"/>
  <c r="U2592" i="11" s="1"/>
  <c r="G2593" i="11"/>
  <c r="U2593" i="11" s="1"/>
  <c r="G2594" i="11"/>
  <c r="U2594" i="11" s="1"/>
  <c r="G2595" i="11"/>
  <c r="U2595" i="11" s="1"/>
  <c r="G2596" i="11"/>
  <c r="U2596" i="11" s="1"/>
  <c r="G2597" i="11"/>
  <c r="U2597" i="11" s="1"/>
  <c r="G2598" i="11"/>
  <c r="U2598" i="11" s="1"/>
  <c r="G2599" i="11"/>
  <c r="U2599" i="11" s="1"/>
  <c r="G2600" i="11"/>
  <c r="U2600" i="11" s="1"/>
  <c r="G2601" i="11"/>
  <c r="U2601" i="11" s="1"/>
  <c r="G2602" i="11"/>
  <c r="U2602" i="11" s="1"/>
  <c r="G2603" i="11"/>
  <c r="U2603" i="11" s="1"/>
  <c r="G2604" i="11"/>
  <c r="U2604" i="11" s="1"/>
  <c r="G2605" i="11"/>
  <c r="G2606" i="11"/>
  <c r="U2606" i="11" s="1"/>
  <c r="G2607" i="11"/>
  <c r="G2608" i="11"/>
  <c r="U2608" i="11" s="1"/>
  <c r="G2609" i="11"/>
  <c r="U2609" i="11" s="1"/>
  <c r="G2610" i="11"/>
  <c r="U2610" i="11" s="1"/>
  <c r="G2611" i="11"/>
  <c r="U2611" i="11" s="1"/>
  <c r="G2612" i="11"/>
  <c r="U2612" i="11" s="1"/>
  <c r="G2613" i="11"/>
  <c r="U2613" i="11" s="1"/>
  <c r="G2614" i="11"/>
  <c r="U2614" i="11" s="1"/>
  <c r="G2615" i="11"/>
  <c r="U2615" i="11" s="1"/>
  <c r="G2616" i="11"/>
  <c r="U2616" i="11" s="1"/>
  <c r="G2617" i="11"/>
  <c r="U2617" i="11" s="1"/>
  <c r="G2618" i="11"/>
  <c r="U2618" i="11" s="1"/>
  <c r="G2619" i="11"/>
  <c r="U2619" i="11" s="1"/>
  <c r="G2620" i="11"/>
  <c r="U2620" i="11" s="1"/>
  <c r="G2621" i="11"/>
  <c r="G2622" i="11"/>
  <c r="U2622" i="11" s="1"/>
  <c r="G2623" i="11"/>
  <c r="G2624" i="11"/>
  <c r="U2624" i="11" s="1"/>
  <c r="G2625" i="11"/>
  <c r="U2625" i="11" s="1"/>
  <c r="G2626" i="11"/>
  <c r="U2626" i="11" s="1"/>
  <c r="G2627" i="11"/>
  <c r="U2627" i="11" s="1"/>
  <c r="G2628" i="11"/>
  <c r="U2628" i="11" s="1"/>
  <c r="G2629" i="11"/>
  <c r="U2629" i="11" s="1"/>
  <c r="G2630" i="11"/>
  <c r="U2630" i="11" s="1"/>
  <c r="G2631" i="11"/>
  <c r="U2631" i="11" s="1"/>
  <c r="G2632" i="11"/>
  <c r="U2632" i="11" s="1"/>
  <c r="G2633" i="11"/>
  <c r="U2633" i="11" s="1"/>
  <c r="G2634" i="11"/>
  <c r="U2634" i="11" s="1"/>
  <c r="G2635" i="11"/>
  <c r="U2635" i="11" s="1"/>
  <c r="G2636" i="11"/>
  <c r="U2636" i="11" s="1"/>
  <c r="G2637" i="11"/>
  <c r="G2638" i="11"/>
  <c r="U2638" i="11" s="1"/>
  <c r="G2639" i="11"/>
  <c r="G2640" i="11"/>
  <c r="U2640" i="11" s="1"/>
  <c r="G2641" i="11"/>
  <c r="U2641" i="11" s="1"/>
  <c r="G2642" i="11"/>
  <c r="U2642" i="11" s="1"/>
  <c r="G2643" i="11"/>
  <c r="U2643" i="11" s="1"/>
  <c r="G2644" i="11"/>
  <c r="U2644" i="11" s="1"/>
  <c r="G2645" i="11"/>
  <c r="U2645" i="11" s="1"/>
  <c r="G2646" i="11"/>
  <c r="U2646" i="11" s="1"/>
  <c r="G2647" i="11"/>
  <c r="U2647" i="11" s="1"/>
  <c r="G2648" i="11"/>
  <c r="U2648" i="11" s="1"/>
  <c r="G2649" i="11"/>
  <c r="U2649" i="11" s="1"/>
  <c r="G2650" i="11"/>
  <c r="U2650" i="11" s="1"/>
  <c r="G2651" i="11"/>
  <c r="U2651" i="11" s="1"/>
  <c r="G2652" i="11"/>
  <c r="U2652" i="11" s="1"/>
  <c r="G2653" i="11"/>
  <c r="G2654" i="11"/>
  <c r="U2654" i="11" s="1"/>
  <c r="G2655" i="11"/>
  <c r="G2656" i="11"/>
  <c r="U2656" i="11" s="1"/>
  <c r="G2657" i="11"/>
  <c r="U2657" i="11" s="1"/>
  <c r="G2658" i="11"/>
  <c r="U2658" i="11" s="1"/>
  <c r="G2659" i="11"/>
  <c r="U2659" i="11" s="1"/>
  <c r="G2660" i="11"/>
  <c r="U2660" i="11" s="1"/>
  <c r="G2661" i="11"/>
  <c r="U2661" i="11" s="1"/>
  <c r="G2662" i="11"/>
  <c r="U2662" i="11" s="1"/>
  <c r="G2663" i="11"/>
  <c r="U2663" i="11" s="1"/>
  <c r="G2664" i="11"/>
  <c r="U2664" i="11" s="1"/>
  <c r="G2665" i="11"/>
  <c r="U2665" i="11" s="1"/>
  <c r="G2666" i="11"/>
  <c r="U2666" i="11" s="1"/>
  <c r="G2667" i="11"/>
  <c r="U2667" i="11" s="1"/>
  <c r="G2668" i="11"/>
  <c r="U2668" i="11" s="1"/>
  <c r="G2669" i="11"/>
  <c r="G2670" i="11"/>
  <c r="U2670" i="11" s="1"/>
  <c r="G2671" i="11"/>
  <c r="G2672" i="11"/>
  <c r="U2672" i="11" s="1"/>
  <c r="G2673" i="11"/>
  <c r="U2673" i="11" s="1"/>
  <c r="G2674" i="11"/>
  <c r="U2674" i="11" s="1"/>
  <c r="G2675" i="11"/>
  <c r="U2675" i="11" s="1"/>
  <c r="G2676" i="11"/>
  <c r="U2676" i="11" s="1"/>
  <c r="G2677" i="11"/>
  <c r="U2677" i="11" s="1"/>
  <c r="G2678" i="11"/>
  <c r="U2678" i="11" s="1"/>
  <c r="G2679" i="11"/>
  <c r="U2679" i="11" s="1"/>
  <c r="G2680" i="11"/>
  <c r="U2680" i="11" s="1"/>
  <c r="G2681" i="11"/>
  <c r="U2681" i="11" s="1"/>
  <c r="G2682" i="11"/>
  <c r="U2682" i="11" s="1"/>
  <c r="G2683" i="11"/>
  <c r="U2683" i="11" s="1"/>
  <c r="G2684" i="11"/>
  <c r="U2684" i="11" s="1"/>
  <c r="G2685" i="11"/>
  <c r="G2686" i="11"/>
  <c r="U2686" i="11" s="1"/>
  <c r="G2687" i="11"/>
  <c r="G2688" i="11"/>
  <c r="U2688" i="11" s="1"/>
  <c r="G2689" i="11"/>
  <c r="U2689" i="11" s="1"/>
  <c r="G2690" i="11"/>
  <c r="U2690" i="11" s="1"/>
  <c r="G2691" i="11"/>
  <c r="U2691" i="11" s="1"/>
  <c r="G2692" i="11"/>
  <c r="U2692" i="11" s="1"/>
  <c r="G2693" i="11"/>
  <c r="U2693" i="11" s="1"/>
  <c r="G2694" i="11"/>
  <c r="U2694" i="11" s="1"/>
  <c r="G2695" i="11"/>
  <c r="U2695" i="11" s="1"/>
  <c r="G2696" i="11"/>
  <c r="U2696" i="11" s="1"/>
  <c r="G2697" i="11"/>
  <c r="U2697" i="11" s="1"/>
  <c r="G2698" i="11"/>
  <c r="U2698" i="11" s="1"/>
  <c r="G2699" i="11"/>
  <c r="U2699" i="11" s="1"/>
  <c r="G2700" i="11"/>
  <c r="U2700" i="11" s="1"/>
  <c r="G2701" i="11"/>
  <c r="G2702" i="11"/>
  <c r="U2702" i="11" s="1"/>
  <c r="G2703" i="11"/>
  <c r="G2704" i="11"/>
  <c r="U2704" i="11" s="1"/>
  <c r="G2705" i="11"/>
  <c r="U2705" i="11" s="1"/>
  <c r="G2706" i="11"/>
  <c r="U2706" i="11" s="1"/>
  <c r="G2707" i="11"/>
  <c r="U2707" i="11" s="1"/>
  <c r="G2708" i="11"/>
  <c r="U2708" i="11" s="1"/>
  <c r="G2709" i="11"/>
  <c r="U2709" i="11" s="1"/>
  <c r="G2710" i="11"/>
  <c r="U2710" i="11" s="1"/>
  <c r="G2711" i="11"/>
  <c r="U2711" i="11" s="1"/>
  <c r="G2712" i="11"/>
  <c r="U2712" i="11" s="1"/>
  <c r="G2713" i="11"/>
  <c r="U2713" i="11" s="1"/>
  <c r="G2714" i="11"/>
  <c r="U2714" i="11" s="1"/>
  <c r="G2715" i="11"/>
  <c r="U2715" i="11" s="1"/>
  <c r="G2716" i="11"/>
  <c r="U2716" i="11" s="1"/>
  <c r="G2717" i="11"/>
  <c r="G2718" i="11"/>
  <c r="U2718" i="11" s="1"/>
  <c r="G2719" i="11"/>
  <c r="G2720" i="11"/>
  <c r="U2720" i="11" s="1"/>
  <c r="G2721" i="11"/>
  <c r="U2721" i="11" s="1"/>
  <c r="G2722" i="11"/>
  <c r="U2722" i="11" s="1"/>
  <c r="G2723" i="11"/>
  <c r="U2723" i="11" s="1"/>
  <c r="G2724" i="11"/>
  <c r="U2724" i="11" s="1"/>
  <c r="G2725" i="11"/>
  <c r="U2725" i="11" s="1"/>
  <c r="G2726" i="11"/>
  <c r="U2726" i="11" s="1"/>
  <c r="G2727" i="11"/>
  <c r="U2727" i="11" s="1"/>
  <c r="G2728" i="11"/>
  <c r="U2728" i="11" s="1"/>
  <c r="G2729" i="11"/>
  <c r="U2729" i="11" s="1"/>
  <c r="G2730" i="11"/>
  <c r="U2730" i="11" s="1"/>
  <c r="G2731" i="11"/>
  <c r="U2731" i="11" s="1"/>
  <c r="G2732" i="11"/>
  <c r="U2732" i="11" s="1"/>
  <c r="G2733" i="11"/>
  <c r="G2734" i="11"/>
  <c r="U2734" i="11" s="1"/>
  <c r="G2735" i="11"/>
  <c r="G2736" i="11"/>
  <c r="U2736" i="11" s="1"/>
  <c r="G2737" i="11"/>
  <c r="U2737" i="11" s="1"/>
  <c r="G2738" i="11"/>
  <c r="U2738" i="11" s="1"/>
  <c r="G2739" i="11"/>
  <c r="U2739" i="11" s="1"/>
  <c r="G2740" i="11"/>
  <c r="U2740" i="11" s="1"/>
  <c r="G2741" i="11"/>
  <c r="U2741" i="11" s="1"/>
  <c r="G2742" i="11"/>
  <c r="U2742" i="11" s="1"/>
  <c r="G2743" i="11"/>
  <c r="U2743" i="11" s="1"/>
  <c r="G2744" i="11"/>
  <c r="U2744" i="11" s="1"/>
  <c r="G2745" i="11"/>
  <c r="U2745" i="11" s="1"/>
  <c r="G2746" i="11"/>
  <c r="U2746" i="11" s="1"/>
  <c r="G2747" i="11"/>
  <c r="U2747" i="11" s="1"/>
  <c r="G2748" i="11"/>
  <c r="U2748" i="11" s="1"/>
  <c r="G2749" i="11"/>
  <c r="G2750" i="11"/>
  <c r="U2750" i="11" s="1"/>
  <c r="G2751" i="11"/>
  <c r="G2752" i="11"/>
  <c r="U2752" i="11" s="1"/>
  <c r="G2753" i="11"/>
  <c r="U2753" i="11" s="1"/>
  <c r="G2754" i="11"/>
  <c r="U2754" i="11" s="1"/>
  <c r="G2755" i="11"/>
  <c r="U2755" i="11" s="1"/>
  <c r="G2756" i="11"/>
  <c r="U2756" i="11" s="1"/>
  <c r="G2757" i="11"/>
  <c r="U2757" i="11" s="1"/>
  <c r="G2758" i="11"/>
  <c r="U2758" i="11" s="1"/>
  <c r="G2759" i="11"/>
  <c r="U2759" i="11" s="1"/>
  <c r="G2760" i="11"/>
  <c r="U2760" i="11" s="1"/>
  <c r="G2761" i="11"/>
  <c r="U2761" i="11" s="1"/>
  <c r="G2762" i="11"/>
  <c r="U2762" i="11" s="1"/>
  <c r="G2763" i="11"/>
  <c r="U2763" i="11" s="1"/>
  <c r="G2764" i="11"/>
  <c r="U2764" i="11" s="1"/>
  <c r="G2765" i="11"/>
  <c r="G2766" i="11"/>
  <c r="U2766" i="11" s="1"/>
  <c r="G2767" i="11"/>
  <c r="G2768" i="11"/>
  <c r="U2768" i="11" s="1"/>
  <c r="G2769" i="11"/>
  <c r="U2769" i="11" s="1"/>
  <c r="G2770" i="11"/>
  <c r="U2770" i="11" s="1"/>
  <c r="G2771" i="11"/>
  <c r="U2771" i="11" s="1"/>
  <c r="G2772" i="11"/>
  <c r="U2772" i="11" s="1"/>
  <c r="G2773" i="11"/>
  <c r="U2773" i="11" s="1"/>
  <c r="G2774" i="11"/>
  <c r="U2774" i="11" s="1"/>
  <c r="G2775" i="11"/>
  <c r="U2775" i="11" s="1"/>
  <c r="G2776" i="11"/>
  <c r="U2776" i="11" s="1"/>
  <c r="G2777" i="11"/>
  <c r="U2777" i="11" s="1"/>
  <c r="G2778" i="11"/>
  <c r="U2778" i="11" s="1"/>
  <c r="G2779" i="11"/>
  <c r="U2779" i="11" s="1"/>
  <c r="G2780" i="11"/>
  <c r="U2780" i="11" s="1"/>
  <c r="G2781" i="11"/>
  <c r="G2782" i="11"/>
  <c r="U2782" i="11" s="1"/>
  <c r="G2783" i="11"/>
  <c r="G2784" i="11"/>
  <c r="U2784" i="11" s="1"/>
  <c r="G2785" i="11"/>
  <c r="U2785" i="11" s="1"/>
  <c r="G2786" i="11"/>
  <c r="U2786" i="11" s="1"/>
  <c r="G2787" i="11"/>
  <c r="U2787" i="11" s="1"/>
  <c r="G2788" i="11"/>
  <c r="U2788" i="11" s="1"/>
  <c r="G2789" i="11"/>
  <c r="U2789" i="11" s="1"/>
  <c r="G2790" i="11"/>
  <c r="U2790" i="11" s="1"/>
  <c r="G2791" i="11"/>
  <c r="U2791" i="11" s="1"/>
  <c r="G2792" i="11"/>
  <c r="U2792" i="11" s="1"/>
  <c r="G2793" i="11"/>
  <c r="U2793" i="11" s="1"/>
  <c r="G2794" i="11"/>
  <c r="U2794" i="11" s="1"/>
  <c r="G2795" i="11"/>
  <c r="U2795" i="11" s="1"/>
  <c r="G2796" i="11"/>
  <c r="U2796" i="11" s="1"/>
  <c r="G2797" i="11"/>
  <c r="G2798" i="11"/>
  <c r="U2798" i="11" s="1"/>
  <c r="G2799" i="11"/>
  <c r="G2800" i="11"/>
  <c r="U2800" i="11" s="1"/>
  <c r="G2801" i="11"/>
  <c r="U2801" i="11" s="1"/>
  <c r="G2802" i="11"/>
  <c r="U2802" i="11" s="1"/>
  <c r="G2803" i="11"/>
  <c r="U2803" i="11" s="1"/>
  <c r="G2804" i="11"/>
  <c r="U2804" i="11" s="1"/>
  <c r="G2805" i="11"/>
  <c r="U2805" i="11" s="1"/>
  <c r="G2806" i="11"/>
  <c r="U2806" i="11" s="1"/>
  <c r="G2807" i="11"/>
  <c r="U2807" i="11" s="1"/>
  <c r="G2808" i="11"/>
  <c r="U2808" i="11" s="1"/>
  <c r="G2809" i="11"/>
  <c r="U2809" i="11" s="1"/>
  <c r="G2810" i="11"/>
  <c r="U2810" i="11" s="1"/>
  <c r="G2811" i="11"/>
  <c r="U2811" i="11" s="1"/>
  <c r="G2812" i="11"/>
  <c r="U2812" i="11" s="1"/>
  <c r="G2813" i="11"/>
  <c r="G2814" i="11"/>
  <c r="U2814" i="11" s="1"/>
  <c r="G2815" i="11"/>
  <c r="G2816" i="11"/>
  <c r="U2816" i="11" s="1"/>
  <c r="G2817" i="11"/>
  <c r="U2817" i="11" s="1"/>
  <c r="G2818" i="11"/>
  <c r="U2818" i="11" s="1"/>
  <c r="G2819" i="11"/>
  <c r="U2819" i="11" s="1"/>
  <c r="G2820" i="11"/>
  <c r="U2820" i="11" s="1"/>
  <c r="G2821" i="11"/>
  <c r="U2821" i="11" s="1"/>
  <c r="G2822" i="11"/>
  <c r="U2822" i="11" s="1"/>
  <c r="G2823" i="11"/>
  <c r="U2823" i="11" s="1"/>
  <c r="G2824" i="11"/>
  <c r="U2824" i="11" s="1"/>
  <c r="G2825" i="11"/>
  <c r="U2825" i="11" s="1"/>
  <c r="G2826" i="11"/>
  <c r="U2826" i="11" s="1"/>
  <c r="G2827" i="11"/>
  <c r="U2827" i="11" s="1"/>
  <c r="G2828" i="11"/>
  <c r="U2828" i="11" s="1"/>
  <c r="G2829" i="11"/>
  <c r="G2830" i="11"/>
  <c r="U2830" i="11" s="1"/>
  <c r="G2831" i="11"/>
  <c r="G2832" i="11"/>
  <c r="U2832" i="11" s="1"/>
  <c r="G2833" i="11"/>
  <c r="U2833" i="11" s="1"/>
  <c r="G2834" i="11"/>
  <c r="U2834" i="11" s="1"/>
  <c r="G2835" i="11"/>
  <c r="U2835" i="11" s="1"/>
  <c r="G2836" i="11"/>
  <c r="U2836" i="11" s="1"/>
  <c r="G2837" i="11"/>
  <c r="U2837" i="11" s="1"/>
  <c r="G2838" i="11"/>
  <c r="U2838" i="11" s="1"/>
  <c r="G2839" i="11"/>
  <c r="U2839" i="11" s="1"/>
  <c r="G2840" i="11"/>
  <c r="U2840" i="11" s="1"/>
  <c r="G2841" i="11"/>
  <c r="U2841" i="11" s="1"/>
  <c r="G2842" i="11"/>
  <c r="U2842" i="11" s="1"/>
  <c r="G2843" i="11"/>
  <c r="U2843" i="11" s="1"/>
  <c r="G2844" i="11"/>
  <c r="U2844" i="11" s="1"/>
  <c r="G2845" i="11"/>
  <c r="G2846" i="11"/>
  <c r="U2846" i="11" s="1"/>
  <c r="G2847" i="11"/>
  <c r="G2848" i="11"/>
  <c r="U2848" i="11" s="1"/>
  <c r="G2849" i="11"/>
  <c r="U2849" i="11" s="1"/>
  <c r="G2850" i="11"/>
  <c r="U2850" i="11" s="1"/>
  <c r="G2851" i="11"/>
  <c r="U2851" i="11" s="1"/>
  <c r="G2852" i="11"/>
  <c r="U2852" i="11" s="1"/>
  <c r="G2853" i="11"/>
  <c r="U2853" i="11" s="1"/>
  <c r="G2854" i="11"/>
  <c r="U2854" i="11" s="1"/>
  <c r="G2855" i="11"/>
  <c r="U2855" i="11" s="1"/>
  <c r="G2856" i="11"/>
  <c r="U2856" i="11" s="1"/>
  <c r="G2857" i="11"/>
  <c r="U2857" i="11" s="1"/>
  <c r="G2858" i="11"/>
  <c r="U2858" i="11" s="1"/>
  <c r="G2859" i="11"/>
  <c r="U2859" i="11" s="1"/>
  <c r="G2860" i="11"/>
  <c r="U2860" i="11" s="1"/>
  <c r="G2861" i="11"/>
  <c r="G2862" i="11"/>
  <c r="U2862" i="11" s="1"/>
  <c r="G2863" i="11"/>
  <c r="G2864" i="11"/>
  <c r="U2864" i="11" s="1"/>
  <c r="G2865" i="11"/>
  <c r="U2865" i="11" s="1"/>
  <c r="G2866" i="11"/>
  <c r="U2866" i="11" s="1"/>
  <c r="G2867" i="11"/>
  <c r="U2867" i="11" s="1"/>
  <c r="G2868" i="11"/>
  <c r="U2868" i="11" s="1"/>
  <c r="G2869" i="11"/>
  <c r="U2869" i="11" s="1"/>
  <c r="G2870" i="11"/>
  <c r="U2870" i="11" s="1"/>
  <c r="G2871" i="11"/>
  <c r="U2871" i="11" s="1"/>
  <c r="G2872" i="11"/>
  <c r="U2872" i="11" s="1"/>
  <c r="G2873" i="11"/>
  <c r="U2873" i="11" s="1"/>
  <c r="G2874" i="11"/>
  <c r="U2874" i="11" s="1"/>
  <c r="G2875" i="11"/>
  <c r="U2875" i="11" s="1"/>
  <c r="G2876" i="11"/>
  <c r="U2876" i="11" s="1"/>
  <c r="G2877" i="11"/>
  <c r="G2878" i="11"/>
  <c r="U2878" i="11" s="1"/>
  <c r="G2879" i="11"/>
  <c r="G2880" i="11"/>
  <c r="U2880" i="11" s="1"/>
  <c r="G2881" i="11"/>
  <c r="U2881" i="11" s="1"/>
  <c r="G2882" i="11"/>
  <c r="U2882" i="11" s="1"/>
  <c r="G2883" i="11"/>
  <c r="U2883" i="11" s="1"/>
  <c r="G2884" i="11"/>
  <c r="U2884" i="11" s="1"/>
  <c r="G2885" i="11"/>
  <c r="U2885" i="11" s="1"/>
  <c r="G2886" i="11"/>
  <c r="U2886" i="11" s="1"/>
  <c r="G2887" i="11"/>
  <c r="U2887" i="11" s="1"/>
  <c r="G2888" i="11"/>
  <c r="U2888" i="11" s="1"/>
  <c r="G2889" i="11"/>
  <c r="U2889" i="11" s="1"/>
  <c r="G2890" i="11"/>
  <c r="U2890" i="11" s="1"/>
  <c r="G2891" i="11"/>
  <c r="U2891" i="11" s="1"/>
  <c r="G2892" i="11"/>
  <c r="U2892" i="11" s="1"/>
  <c r="G2893" i="11"/>
  <c r="G2894" i="11"/>
  <c r="U2894" i="11" s="1"/>
  <c r="G2895" i="11"/>
  <c r="G2896" i="11"/>
  <c r="U2896" i="11" s="1"/>
  <c r="G2897" i="11"/>
  <c r="U2897" i="11" s="1"/>
  <c r="G2898" i="11"/>
  <c r="U2898" i="11" s="1"/>
  <c r="G2899" i="11"/>
  <c r="U2899" i="11" s="1"/>
  <c r="G2900" i="11"/>
  <c r="U2900" i="11" s="1"/>
  <c r="G2901" i="11"/>
  <c r="U2901" i="11" s="1"/>
  <c r="G2902" i="11"/>
  <c r="U2902" i="11" s="1"/>
  <c r="G2903" i="11"/>
  <c r="U2903" i="11" s="1"/>
  <c r="G2904" i="11"/>
  <c r="U2904" i="11" s="1"/>
  <c r="G2905" i="11"/>
  <c r="U2905" i="11" s="1"/>
  <c r="G2906" i="11"/>
  <c r="U2906" i="11" s="1"/>
  <c r="G2907" i="11"/>
  <c r="U2907" i="11" s="1"/>
  <c r="G2908" i="11"/>
  <c r="U2908" i="11" s="1"/>
  <c r="G2909" i="11"/>
  <c r="G2910" i="11"/>
  <c r="U2910" i="11" s="1"/>
  <c r="G2911" i="11"/>
  <c r="G2912" i="11"/>
  <c r="U2912" i="11" s="1"/>
  <c r="G2913" i="11"/>
  <c r="U2913" i="11" s="1"/>
  <c r="G2914" i="11"/>
  <c r="U2914" i="11" s="1"/>
  <c r="G2915" i="11"/>
  <c r="U2915" i="11" s="1"/>
  <c r="G2916" i="11"/>
  <c r="U2916" i="11" s="1"/>
  <c r="G2917" i="11"/>
  <c r="U2917" i="11" s="1"/>
  <c r="G2918" i="11"/>
  <c r="U2918" i="11" s="1"/>
  <c r="G2919" i="11"/>
  <c r="U2919" i="11" s="1"/>
  <c r="G2920" i="11"/>
  <c r="U2920" i="11" s="1"/>
  <c r="G2921" i="11"/>
  <c r="U2921" i="11" s="1"/>
  <c r="G2922" i="11"/>
  <c r="U2922" i="11" s="1"/>
  <c r="G2923" i="11"/>
  <c r="U2923" i="11" s="1"/>
  <c r="G2924" i="11"/>
  <c r="U2924" i="11" s="1"/>
  <c r="G2925" i="11"/>
  <c r="G2926" i="11"/>
  <c r="U2926" i="11" s="1"/>
  <c r="G2927" i="11"/>
  <c r="G2928" i="11"/>
  <c r="U2928" i="11" s="1"/>
  <c r="G2929" i="11"/>
  <c r="U2929" i="11" s="1"/>
  <c r="G2930" i="11"/>
  <c r="U2930" i="11" s="1"/>
  <c r="G2931" i="11"/>
  <c r="U2931" i="11" s="1"/>
  <c r="G2932" i="11"/>
  <c r="U2932" i="11" s="1"/>
  <c r="G2933" i="11"/>
  <c r="U2933" i="11" s="1"/>
  <c r="G2934" i="11"/>
  <c r="U2934" i="11" s="1"/>
  <c r="G2935" i="11"/>
  <c r="U2935" i="11" s="1"/>
  <c r="G2936" i="11"/>
  <c r="U2936" i="11" s="1"/>
  <c r="G2937" i="11"/>
  <c r="U2937" i="11" s="1"/>
  <c r="G2938" i="11"/>
  <c r="U2938" i="11" s="1"/>
  <c r="G2939" i="11"/>
  <c r="U2939" i="11" s="1"/>
  <c r="G2940" i="11"/>
  <c r="U2940" i="11" s="1"/>
  <c r="G2941" i="11"/>
  <c r="G2942" i="11"/>
  <c r="U2942" i="11" s="1"/>
  <c r="G2943" i="11"/>
  <c r="G2944" i="11"/>
  <c r="U2944" i="11" s="1"/>
  <c r="G2945" i="11"/>
  <c r="U2945" i="11" s="1"/>
  <c r="G2946" i="11"/>
  <c r="U2946" i="11" s="1"/>
  <c r="G2947" i="11"/>
  <c r="U2947" i="11" s="1"/>
  <c r="G2948" i="11"/>
  <c r="U2948" i="11" s="1"/>
  <c r="G2949" i="11"/>
  <c r="U2949" i="11" s="1"/>
  <c r="G2950" i="11"/>
  <c r="U2950" i="11" s="1"/>
  <c r="G2951" i="11"/>
  <c r="U2951" i="11" s="1"/>
  <c r="G2952" i="11"/>
  <c r="U2952" i="11" s="1"/>
  <c r="G2953" i="11"/>
  <c r="U2953" i="11" s="1"/>
  <c r="G2954" i="11"/>
  <c r="U2954" i="11" s="1"/>
  <c r="G2955" i="11"/>
  <c r="U2955" i="11" s="1"/>
  <c r="G2956" i="11"/>
  <c r="U2956" i="11" s="1"/>
  <c r="G2957" i="11"/>
  <c r="G2958" i="11"/>
  <c r="U2958" i="11" s="1"/>
  <c r="G2959" i="11"/>
  <c r="G2960" i="11"/>
  <c r="U2960" i="11" s="1"/>
  <c r="G2961" i="11"/>
  <c r="U2961" i="11" s="1"/>
  <c r="G2962" i="11"/>
  <c r="U2962" i="11" s="1"/>
  <c r="G2963" i="11"/>
  <c r="U2963" i="11" s="1"/>
  <c r="G2964" i="11"/>
  <c r="U2964" i="11" s="1"/>
  <c r="G2965" i="11"/>
  <c r="U2965" i="11" s="1"/>
  <c r="G2966" i="11"/>
  <c r="U2966" i="11" s="1"/>
  <c r="G2967" i="11"/>
  <c r="U2967" i="11" s="1"/>
  <c r="G2968" i="11"/>
  <c r="U2968" i="11" s="1"/>
  <c r="G2969" i="11"/>
  <c r="U2969" i="11" s="1"/>
  <c r="G2970" i="11"/>
  <c r="U2970" i="11" s="1"/>
  <c r="G2971" i="11"/>
  <c r="U2971" i="11" s="1"/>
  <c r="G2972" i="11"/>
  <c r="U2972" i="11" s="1"/>
  <c r="G2973" i="11"/>
  <c r="G2974" i="11"/>
  <c r="U2974" i="11" s="1"/>
  <c r="G2975" i="11"/>
  <c r="G2976" i="11"/>
  <c r="U2976" i="11" s="1"/>
  <c r="G2977" i="11"/>
  <c r="U2977" i="11" s="1"/>
  <c r="G2978" i="11"/>
  <c r="U2978" i="11" s="1"/>
  <c r="G2979" i="11"/>
  <c r="U2979" i="11" s="1"/>
  <c r="G2980" i="11"/>
  <c r="U2980" i="11" s="1"/>
  <c r="G2981" i="11"/>
  <c r="U2981" i="11" s="1"/>
  <c r="G2982" i="11"/>
  <c r="U2982" i="11" s="1"/>
  <c r="G2983" i="11"/>
  <c r="U2983" i="11" s="1"/>
  <c r="G2984" i="11"/>
  <c r="U2984" i="11" s="1"/>
  <c r="G2985" i="11"/>
  <c r="U2985" i="11" s="1"/>
  <c r="G2986" i="11"/>
  <c r="U2986" i="11" s="1"/>
  <c r="G2987" i="11"/>
  <c r="U2987" i="11" s="1"/>
  <c r="G2988" i="11"/>
  <c r="U2988" i="11" s="1"/>
  <c r="G2989" i="11"/>
  <c r="G2990" i="11"/>
  <c r="U2990" i="11" s="1"/>
  <c r="G2991" i="11"/>
  <c r="G2992" i="11"/>
  <c r="U2992" i="11" s="1"/>
  <c r="G2993" i="11"/>
  <c r="U2993" i="11" s="1"/>
  <c r="G2994" i="11"/>
  <c r="U2994" i="11" s="1"/>
  <c r="G2995" i="11"/>
  <c r="U2995" i="11" s="1"/>
  <c r="G2996" i="11"/>
  <c r="U2996" i="11" s="1"/>
  <c r="G2997" i="11"/>
  <c r="U2997" i="11" s="1"/>
  <c r="F2" i="11"/>
  <c r="F3" i="1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583" i="11"/>
  <c r="F584" i="11"/>
  <c r="F585" i="11"/>
  <c r="F586" i="11"/>
  <c r="F587" i="11"/>
  <c r="F588" i="11"/>
  <c r="F589" i="11"/>
  <c r="F590" i="11"/>
  <c r="F591" i="11"/>
  <c r="F592" i="11"/>
  <c r="F593" i="11"/>
  <c r="F594" i="11"/>
  <c r="F595" i="11"/>
  <c r="F596" i="11"/>
  <c r="F597" i="11"/>
  <c r="F598" i="11"/>
  <c r="F599" i="11"/>
  <c r="F600" i="11"/>
  <c r="F601" i="11"/>
  <c r="F602" i="11"/>
  <c r="F603" i="11"/>
  <c r="F604" i="11"/>
  <c r="F605" i="11"/>
  <c r="F606" i="11"/>
  <c r="F607" i="11"/>
  <c r="F608" i="11"/>
  <c r="F609" i="11"/>
  <c r="F610" i="11"/>
  <c r="F611" i="11"/>
  <c r="F612" i="11"/>
  <c r="F613" i="11"/>
  <c r="F614" i="11"/>
  <c r="F615" i="11"/>
  <c r="F616" i="11"/>
  <c r="F617" i="11"/>
  <c r="F618" i="11"/>
  <c r="F619" i="11"/>
  <c r="F620" i="11"/>
  <c r="F621" i="11"/>
  <c r="F622" i="11"/>
  <c r="F623" i="11"/>
  <c r="F624"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0" i="11"/>
  <c r="F691" i="11"/>
  <c r="F692" i="11"/>
  <c r="F693" i="11"/>
  <c r="F694" i="11"/>
  <c r="F695" i="11"/>
  <c r="F696" i="11"/>
  <c r="F697" i="11"/>
  <c r="F698" i="11"/>
  <c r="F699" i="11"/>
  <c r="F700" i="11"/>
  <c r="F701" i="11"/>
  <c r="F702" i="11"/>
  <c r="F703" i="11"/>
  <c r="F704" i="11"/>
  <c r="F705" i="11"/>
  <c r="F706" i="11"/>
  <c r="F707" i="11"/>
  <c r="F708" i="11"/>
  <c r="F709" i="11"/>
  <c r="F710" i="11"/>
  <c r="F711" i="11"/>
  <c r="F712" i="11"/>
  <c r="F713" i="11"/>
  <c r="F714" i="11"/>
  <c r="F715" i="11"/>
  <c r="F716" i="11"/>
  <c r="F717" i="11"/>
  <c r="F718" i="11"/>
  <c r="F719" i="11"/>
  <c r="F720" i="11"/>
  <c r="F721" i="11"/>
  <c r="F722" i="11"/>
  <c r="F723" i="11"/>
  <c r="F724" i="11"/>
  <c r="F725" i="11"/>
  <c r="F726" i="11"/>
  <c r="F727" i="11"/>
  <c r="F728" i="11"/>
  <c r="F729" i="11"/>
  <c r="F730" i="11"/>
  <c r="F731" i="11"/>
  <c r="F732" i="11"/>
  <c r="F733" i="11"/>
  <c r="F734" i="11"/>
  <c r="F735" i="11"/>
  <c r="F736" i="11"/>
  <c r="F737" i="11"/>
  <c r="F738" i="11"/>
  <c r="F739" i="11"/>
  <c r="F740" i="11"/>
  <c r="F741" i="11"/>
  <c r="F742" i="11"/>
  <c r="F743" i="11"/>
  <c r="F744" i="11"/>
  <c r="F745" i="11"/>
  <c r="F746" i="11"/>
  <c r="F747" i="11"/>
  <c r="F748" i="11"/>
  <c r="F749" i="11"/>
  <c r="F750" i="11"/>
  <c r="F751" i="11"/>
  <c r="F752" i="11"/>
  <c r="F753" i="11"/>
  <c r="F754" i="11"/>
  <c r="F755" i="11"/>
  <c r="F756" i="11"/>
  <c r="F757" i="11"/>
  <c r="F758" i="11"/>
  <c r="F759" i="11"/>
  <c r="F760" i="11"/>
  <c r="F761" i="11"/>
  <c r="F762" i="11"/>
  <c r="F763" i="11"/>
  <c r="F764" i="11"/>
  <c r="F765" i="11"/>
  <c r="F766" i="11"/>
  <c r="F767" i="11"/>
  <c r="F768" i="11"/>
  <c r="F769" i="11"/>
  <c r="F770" i="11"/>
  <c r="F771" i="11"/>
  <c r="F772" i="11"/>
  <c r="F773" i="11"/>
  <c r="F774" i="11"/>
  <c r="F775" i="11"/>
  <c r="F776" i="11"/>
  <c r="F777" i="11"/>
  <c r="F778" i="11"/>
  <c r="F779" i="11"/>
  <c r="F780" i="11"/>
  <c r="F781" i="11"/>
  <c r="F782" i="11"/>
  <c r="F783" i="11"/>
  <c r="F784" i="11"/>
  <c r="F785" i="11"/>
  <c r="F786" i="11"/>
  <c r="F787" i="11"/>
  <c r="F788" i="11"/>
  <c r="F789" i="11"/>
  <c r="F790" i="11"/>
  <c r="F791" i="11"/>
  <c r="F792" i="11"/>
  <c r="F793" i="11"/>
  <c r="F794" i="11"/>
  <c r="F795" i="11"/>
  <c r="F796" i="11"/>
  <c r="F797" i="11"/>
  <c r="F798" i="11"/>
  <c r="F799" i="11"/>
  <c r="F800" i="11"/>
  <c r="F801" i="11"/>
  <c r="F802" i="11"/>
  <c r="F803" i="11"/>
  <c r="F804" i="11"/>
  <c r="F805" i="11"/>
  <c r="F806" i="11"/>
  <c r="F807" i="11"/>
  <c r="F808" i="11"/>
  <c r="F809" i="11"/>
  <c r="F810" i="11"/>
  <c r="F811" i="11"/>
  <c r="F812" i="11"/>
  <c r="F813" i="11"/>
  <c r="F814" i="11"/>
  <c r="F815" i="11"/>
  <c r="F816" i="11"/>
  <c r="F817" i="11"/>
  <c r="F818" i="11"/>
  <c r="F819" i="11"/>
  <c r="F820" i="11"/>
  <c r="F821" i="11"/>
  <c r="F822" i="11"/>
  <c r="F823" i="11"/>
  <c r="F824" i="11"/>
  <c r="F825" i="11"/>
  <c r="F826" i="11"/>
  <c r="F827" i="11"/>
  <c r="F828" i="11"/>
  <c r="F829" i="11"/>
  <c r="F830" i="11"/>
  <c r="F831" i="11"/>
  <c r="F832" i="11"/>
  <c r="F833" i="11"/>
  <c r="F834" i="11"/>
  <c r="F835" i="11"/>
  <c r="F836" i="11"/>
  <c r="F837" i="11"/>
  <c r="F838" i="11"/>
  <c r="F839" i="11"/>
  <c r="F840" i="11"/>
  <c r="F841" i="11"/>
  <c r="F842" i="11"/>
  <c r="F843" i="11"/>
  <c r="F844" i="11"/>
  <c r="F845" i="11"/>
  <c r="F846" i="11"/>
  <c r="F847" i="11"/>
  <c r="F848" i="11"/>
  <c r="F849" i="11"/>
  <c r="F850" i="11"/>
  <c r="F851" i="11"/>
  <c r="F852" i="11"/>
  <c r="F853" i="11"/>
  <c r="F854" i="11"/>
  <c r="F855" i="11"/>
  <c r="F856" i="11"/>
  <c r="F857" i="11"/>
  <c r="F858" i="11"/>
  <c r="F859" i="11"/>
  <c r="F860" i="11"/>
  <c r="F861" i="11"/>
  <c r="F862" i="11"/>
  <c r="F863" i="11"/>
  <c r="F864" i="11"/>
  <c r="F865" i="11"/>
  <c r="F866" i="11"/>
  <c r="F867" i="11"/>
  <c r="F868" i="11"/>
  <c r="F869" i="11"/>
  <c r="F870" i="11"/>
  <c r="F871" i="11"/>
  <c r="F872" i="11"/>
  <c r="F873" i="11"/>
  <c r="F874" i="11"/>
  <c r="F875" i="11"/>
  <c r="F876" i="11"/>
  <c r="F877" i="11"/>
  <c r="F878" i="11"/>
  <c r="F879" i="11"/>
  <c r="F880" i="11"/>
  <c r="F881" i="11"/>
  <c r="F882" i="11"/>
  <c r="F883" i="11"/>
  <c r="F884" i="11"/>
  <c r="F885" i="11"/>
  <c r="F886" i="11"/>
  <c r="F887" i="11"/>
  <c r="F888" i="11"/>
  <c r="F889" i="11"/>
  <c r="F890" i="11"/>
  <c r="F891" i="11"/>
  <c r="F892" i="11"/>
  <c r="F893" i="11"/>
  <c r="F894" i="11"/>
  <c r="F895" i="11"/>
  <c r="F896" i="11"/>
  <c r="F897" i="11"/>
  <c r="F898" i="11"/>
  <c r="F899" i="11"/>
  <c r="F900" i="11"/>
  <c r="F901" i="11"/>
  <c r="F902" i="11"/>
  <c r="F903" i="11"/>
  <c r="F904" i="11"/>
  <c r="F905" i="11"/>
  <c r="F906" i="11"/>
  <c r="F907" i="11"/>
  <c r="F908" i="11"/>
  <c r="F909" i="11"/>
  <c r="F910" i="11"/>
  <c r="F911" i="11"/>
  <c r="F912" i="11"/>
  <c r="F913" i="11"/>
  <c r="F914" i="11"/>
  <c r="F915" i="11"/>
  <c r="F916" i="11"/>
  <c r="F917" i="11"/>
  <c r="F918" i="11"/>
  <c r="F919" i="11"/>
  <c r="F920" i="11"/>
  <c r="F921" i="11"/>
  <c r="F922" i="11"/>
  <c r="F923" i="11"/>
  <c r="F924" i="11"/>
  <c r="F925" i="11"/>
  <c r="F926" i="11"/>
  <c r="F927" i="11"/>
  <c r="F928" i="11"/>
  <c r="F929" i="11"/>
  <c r="F930" i="11"/>
  <c r="F931" i="11"/>
  <c r="F932" i="11"/>
  <c r="F933" i="11"/>
  <c r="F934" i="11"/>
  <c r="F935" i="11"/>
  <c r="F936" i="11"/>
  <c r="F937" i="11"/>
  <c r="F938" i="11"/>
  <c r="F939" i="11"/>
  <c r="F940" i="11"/>
  <c r="F941" i="11"/>
  <c r="F942" i="11"/>
  <c r="F943" i="11"/>
  <c r="F944" i="11"/>
  <c r="F945" i="11"/>
  <c r="F946" i="11"/>
  <c r="F947" i="11"/>
  <c r="F948" i="11"/>
  <c r="F949" i="11"/>
  <c r="F950" i="11"/>
  <c r="F951" i="11"/>
  <c r="F952" i="11"/>
  <c r="F953" i="11"/>
  <c r="F954" i="11"/>
  <c r="F955" i="11"/>
  <c r="F956" i="11"/>
  <c r="F957" i="11"/>
  <c r="F958" i="11"/>
  <c r="F959" i="11"/>
  <c r="F960" i="11"/>
  <c r="F961" i="11"/>
  <c r="F962" i="11"/>
  <c r="F963" i="11"/>
  <c r="F964" i="11"/>
  <c r="F965" i="11"/>
  <c r="F966" i="11"/>
  <c r="F967" i="11"/>
  <c r="F968" i="11"/>
  <c r="F969" i="11"/>
  <c r="F970" i="11"/>
  <c r="F971" i="11"/>
  <c r="F972" i="11"/>
  <c r="F973" i="11"/>
  <c r="F974" i="11"/>
  <c r="F975" i="11"/>
  <c r="F976" i="11"/>
  <c r="F977" i="11"/>
  <c r="F978" i="11"/>
  <c r="F979" i="11"/>
  <c r="F980" i="11"/>
  <c r="F981" i="11"/>
  <c r="F982" i="11"/>
  <c r="F983" i="11"/>
  <c r="F984" i="11"/>
  <c r="F985" i="11"/>
  <c r="F986" i="11"/>
  <c r="F987" i="11"/>
  <c r="F988" i="11"/>
  <c r="F989" i="11"/>
  <c r="F990" i="11"/>
  <c r="F991" i="11"/>
  <c r="F992" i="11"/>
  <c r="F993" i="11"/>
  <c r="F994" i="11"/>
  <c r="F995" i="11"/>
  <c r="F996" i="11"/>
  <c r="F997" i="11"/>
  <c r="F998" i="11"/>
  <c r="F999" i="11"/>
  <c r="F1000" i="11"/>
  <c r="F1001" i="11"/>
  <c r="F1002" i="11"/>
  <c r="F1003" i="11"/>
  <c r="F1004" i="11"/>
  <c r="F1005" i="11"/>
  <c r="F1006" i="11"/>
  <c r="F1007" i="11"/>
  <c r="F1008" i="11"/>
  <c r="F1009" i="11"/>
  <c r="F1010" i="11"/>
  <c r="F1011" i="11"/>
  <c r="F1012" i="11"/>
  <c r="F1013" i="11"/>
  <c r="F1014" i="11"/>
  <c r="F1015" i="11"/>
  <c r="F1016" i="11"/>
  <c r="F1017" i="11"/>
  <c r="F1018" i="11"/>
  <c r="F1019" i="11"/>
  <c r="F1020" i="11"/>
  <c r="F1021" i="11"/>
  <c r="F1022" i="11"/>
  <c r="F1023" i="11"/>
  <c r="F1024" i="11"/>
  <c r="F1025" i="11"/>
  <c r="F1026" i="11"/>
  <c r="F1027" i="11"/>
  <c r="F1028" i="11"/>
  <c r="F1029" i="11"/>
  <c r="F1030" i="11"/>
  <c r="F1031" i="11"/>
  <c r="F1032" i="11"/>
  <c r="F1033" i="11"/>
  <c r="F1034" i="11"/>
  <c r="F1035" i="11"/>
  <c r="F1036" i="11"/>
  <c r="F1037" i="11"/>
  <c r="F1038" i="11"/>
  <c r="F1039" i="11"/>
  <c r="F1040" i="11"/>
  <c r="F1041" i="11"/>
  <c r="F1042" i="11"/>
  <c r="F1043" i="11"/>
  <c r="F1044" i="11"/>
  <c r="F1045" i="11"/>
  <c r="F1046" i="11"/>
  <c r="F1047" i="11"/>
  <c r="F1048" i="11"/>
  <c r="F1049" i="11"/>
  <c r="F1050" i="11"/>
  <c r="F1051" i="11"/>
  <c r="F1052" i="11"/>
  <c r="F1053" i="11"/>
  <c r="F1054" i="11"/>
  <c r="F1055" i="11"/>
  <c r="F1056" i="11"/>
  <c r="F1057" i="11"/>
  <c r="F1058" i="11"/>
  <c r="F1059" i="11"/>
  <c r="F1060" i="11"/>
  <c r="F1061" i="11"/>
  <c r="F1062" i="11"/>
  <c r="F1063" i="11"/>
  <c r="F1064" i="11"/>
  <c r="F1065" i="11"/>
  <c r="F1066" i="11"/>
  <c r="F1067" i="11"/>
  <c r="F1068" i="11"/>
  <c r="F1069" i="11"/>
  <c r="F1070" i="11"/>
  <c r="F1071" i="11"/>
  <c r="F1072" i="11"/>
  <c r="F1073" i="11"/>
  <c r="F1074" i="11"/>
  <c r="F1075" i="11"/>
  <c r="F1076" i="11"/>
  <c r="F1077" i="11"/>
  <c r="F1078" i="11"/>
  <c r="F1079" i="11"/>
  <c r="F1080" i="11"/>
  <c r="F1081" i="11"/>
  <c r="F1082" i="11"/>
  <c r="F1083" i="11"/>
  <c r="F1084" i="11"/>
  <c r="F1085" i="11"/>
  <c r="F1086" i="11"/>
  <c r="F1087" i="11"/>
  <c r="F1088" i="11"/>
  <c r="F1089" i="11"/>
  <c r="F1090" i="11"/>
  <c r="F1091" i="11"/>
  <c r="F1092" i="11"/>
  <c r="F1093" i="11"/>
  <c r="F1094" i="11"/>
  <c r="F1095" i="11"/>
  <c r="F1096" i="11"/>
  <c r="F1097" i="11"/>
  <c r="F1098" i="11"/>
  <c r="F1099" i="11"/>
  <c r="F1100" i="11"/>
  <c r="F1101" i="11"/>
  <c r="F1102" i="11"/>
  <c r="F1103" i="11"/>
  <c r="F1104" i="11"/>
  <c r="F1105" i="11"/>
  <c r="F1106" i="11"/>
  <c r="F1107" i="11"/>
  <c r="F1108" i="11"/>
  <c r="F1109" i="11"/>
  <c r="F1110" i="11"/>
  <c r="F1111" i="11"/>
  <c r="F1112" i="11"/>
  <c r="F1113" i="11"/>
  <c r="F1114" i="11"/>
  <c r="F1115" i="11"/>
  <c r="F1116" i="11"/>
  <c r="F1117" i="11"/>
  <c r="F1118" i="11"/>
  <c r="F1119" i="11"/>
  <c r="F1120" i="11"/>
  <c r="F1121" i="11"/>
  <c r="F1122" i="11"/>
  <c r="F1123" i="11"/>
  <c r="F1124" i="11"/>
  <c r="F1125" i="11"/>
  <c r="F1126" i="11"/>
  <c r="F1127" i="11"/>
  <c r="F1128" i="11"/>
  <c r="F1129" i="11"/>
  <c r="F1130" i="11"/>
  <c r="F1131" i="11"/>
  <c r="F1132" i="11"/>
  <c r="F1133" i="11"/>
  <c r="F1134" i="11"/>
  <c r="F1135" i="11"/>
  <c r="F1136" i="11"/>
  <c r="F1137" i="11"/>
  <c r="F1138" i="11"/>
  <c r="F1139" i="11"/>
  <c r="F1140" i="11"/>
  <c r="F1141" i="11"/>
  <c r="F1142" i="11"/>
  <c r="F1143" i="11"/>
  <c r="F1144" i="11"/>
  <c r="F1145" i="11"/>
  <c r="F1146" i="11"/>
  <c r="F1147" i="11"/>
  <c r="F1148" i="11"/>
  <c r="F1149" i="11"/>
  <c r="F1150" i="11"/>
  <c r="F1151" i="11"/>
  <c r="F1152" i="11"/>
  <c r="F1153" i="11"/>
  <c r="F1154" i="11"/>
  <c r="F1155" i="11"/>
  <c r="F1156" i="11"/>
  <c r="F1157" i="11"/>
  <c r="F1158" i="11"/>
  <c r="F1159" i="11"/>
  <c r="F1160" i="11"/>
  <c r="F1161" i="11"/>
  <c r="F1162" i="11"/>
  <c r="F1163" i="11"/>
  <c r="F1164" i="11"/>
  <c r="F1165" i="11"/>
  <c r="F1166" i="11"/>
  <c r="F1167" i="11"/>
  <c r="F1168" i="11"/>
  <c r="F1169" i="11"/>
  <c r="F1170" i="11"/>
  <c r="F1171" i="11"/>
  <c r="F1172" i="11"/>
  <c r="F1173" i="11"/>
  <c r="F1174" i="11"/>
  <c r="F1175" i="11"/>
  <c r="F1176" i="11"/>
  <c r="F1177" i="11"/>
  <c r="F1178" i="11"/>
  <c r="F1179" i="11"/>
  <c r="F1180" i="11"/>
  <c r="F1181" i="11"/>
  <c r="F1182" i="11"/>
  <c r="F1183" i="11"/>
  <c r="F1184" i="11"/>
  <c r="F1185" i="11"/>
  <c r="F1186" i="11"/>
  <c r="F1187" i="11"/>
  <c r="F1188" i="11"/>
  <c r="F1189" i="11"/>
  <c r="F1190" i="11"/>
  <c r="F1191" i="11"/>
  <c r="F1192" i="11"/>
  <c r="F1193" i="11"/>
  <c r="F1194" i="11"/>
  <c r="F1195" i="11"/>
  <c r="F1196" i="11"/>
  <c r="F1197" i="11"/>
  <c r="F1198" i="11"/>
  <c r="F1199" i="11"/>
  <c r="F1200" i="11"/>
  <c r="F1201" i="11"/>
  <c r="F1202" i="11"/>
  <c r="F1203" i="11"/>
  <c r="F1204" i="11"/>
  <c r="F1205" i="11"/>
  <c r="F1206" i="11"/>
  <c r="F1207" i="11"/>
  <c r="F1208" i="11"/>
  <c r="F1209" i="11"/>
  <c r="F1210" i="11"/>
  <c r="F1211" i="11"/>
  <c r="F1212" i="11"/>
  <c r="F1213" i="11"/>
  <c r="F1214" i="11"/>
  <c r="F1215" i="11"/>
  <c r="F1216" i="11"/>
  <c r="F1217" i="11"/>
  <c r="F1218" i="11"/>
  <c r="F1219" i="11"/>
  <c r="F1220" i="11"/>
  <c r="F1221" i="11"/>
  <c r="F1222" i="11"/>
  <c r="F1223" i="11"/>
  <c r="F1224" i="11"/>
  <c r="F1225" i="11"/>
  <c r="F1226" i="11"/>
  <c r="F1227" i="11"/>
  <c r="F1228" i="11"/>
  <c r="F1229" i="11"/>
  <c r="F1230" i="11"/>
  <c r="F1231" i="11"/>
  <c r="F1232" i="11"/>
  <c r="F1233" i="11"/>
  <c r="F1234" i="11"/>
  <c r="F1235" i="11"/>
  <c r="F1236" i="11"/>
  <c r="F1237" i="11"/>
  <c r="F1238" i="11"/>
  <c r="F1239" i="11"/>
  <c r="F1240" i="11"/>
  <c r="F1241" i="11"/>
  <c r="F1242" i="11"/>
  <c r="F1243" i="11"/>
  <c r="F1244" i="11"/>
  <c r="F1245" i="11"/>
  <c r="F1246" i="11"/>
  <c r="F1247" i="11"/>
  <c r="F1248" i="11"/>
  <c r="F1249" i="11"/>
  <c r="F1250" i="11"/>
  <c r="F1251" i="11"/>
  <c r="F1252" i="11"/>
  <c r="F1253" i="11"/>
  <c r="F1254" i="11"/>
  <c r="F1255" i="11"/>
  <c r="F1256" i="11"/>
  <c r="F1257" i="11"/>
  <c r="F1258" i="11"/>
  <c r="F1259" i="11"/>
  <c r="F1260" i="11"/>
  <c r="F1261" i="11"/>
  <c r="F1262" i="11"/>
  <c r="F1263" i="11"/>
  <c r="F1264" i="11"/>
  <c r="F1265" i="11"/>
  <c r="F1266" i="11"/>
  <c r="F1267" i="11"/>
  <c r="F1268" i="11"/>
  <c r="F1269" i="11"/>
  <c r="F1270" i="11"/>
  <c r="F1271" i="11"/>
  <c r="F1272" i="11"/>
  <c r="F1273" i="11"/>
  <c r="F1274" i="11"/>
  <c r="F1275" i="11"/>
  <c r="F1276" i="11"/>
  <c r="F1277" i="11"/>
  <c r="F1278" i="11"/>
  <c r="F1279" i="11"/>
  <c r="F1280" i="11"/>
  <c r="F1281" i="11"/>
  <c r="F1282" i="11"/>
  <c r="F1283" i="11"/>
  <c r="F1284" i="11"/>
  <c r="F1285" i="11"/>
  <c r="F1286" i="11"/>
  <c r="F1287" i="11"/>
  <c r="F1288" i="11"/>
  <c r="F1289" i="11"/>
  <c r="F1290" i="11"/>
  <c r="F1291" i="11"/>
  <c r="F1292" i="11"/>
  <c r="F1293" i="11"/>
  <c r="F1294" i="11"/>
  <c r="F1295" i="11"/>
  <c r="F1296" i="11"/>
  <c r="F1297" i="11"/>
  <c r="F1298" i="11"/>
  <c r="F1299" i="11"/>
  <c r="F1300" i="11"/>
  <c r="F1301" i="11"/>
  <c r="F1302" i="11"/>
  <c r="F1303" i="11"/>
  <c r="F1304" i="11"/>
  <c r="F1305" i="11"/>
  <c r="F1306" i="11"/>
  <c r="F1307" i="11"/>
  <c r="F1308" i="11"/>
  <c r="F1309" i="11"/>
  <c r="F1310" i="11"/>
  <c r="F1311" i="11"/>
  <c r="F1312" i="11"/>
  <c r="F1313" i="11"/>
  <c r="F1314" i="11"/>
  <c r="F1315" i="11"/>
  <c r="F1316" i="11"/>
  <c r="F1317" i="11"/>
  <c r="F1318" i="11"/>
  <c r="F1319" i="11"/>
  <c r="F1320" i="11"/>
  <c r="F1321" i="11"/>
  <c r="F1322" i="11"/>
  <c r="F1323" i="11"/>
  <c r="F1324" i="11"/>
  <c r="F1325" i="11"/>
  <c r="F1326" i="11"/>
  <c r="F1327" i="11"/>
  <c r="F1328" i="11"/>
  <c r="F1329" i="11"/>
  <c r="F1330" i="11"/>
  <c r="F1331" i="11"/>
  <c r="F1332" i="11"/>
  <c r="F1333" i="11"/>
  <c r="F1334" i="11"/>
  <c r="F1335" i="11"/>
  <c r="F1336" i="11"/>
  <c r="F1337" i="11"/>
  <c r="F1338" i="11"/>
  <c r="F1339" i="11"/>
  <c r="F1340" i="11"/>
  <c r="F1341" i="11"/>
  <c r="F1342" i="11"/>
  <c r="F1343" i="11"/>
  <c r="F1344" i="11"/>
  <c r="F1345" i="11"/>
  <c r="F1346" i="11"/>
  <c r="F1347" i="11"/>
  <c r="F1348" i="11"/>
  <c r="F1349" i="11"/>
  <c r="F1350" i="11"/>
  <c r="F1351" i="11"/>
  <c r="F1352" i="11"/>
  <c r="F1353" i="11"/>
  <c r="F1354" i="11"/>
  <c r="F1355" i="11"/>
  <c r="F1356" i="11"/>
  <c r="F1357" i="11"/>
  <c r="F1358" i="11"/>
  <c r="F1359" i="11"/>
  <c r="F1360" i="11"/>
  <c r="F1361" i="11"/>
  <c r="F1362" i="11"/>
  <c r="F1363" i="11"/>
  <c r="F1364" i="11"/>
  <c r="F1365" i="11"/>
  <c r="F1366" i="11"/>
  <c r="F1367" i="11"/>
  <c r="F1368" i="11"/>
  <c r="F1369" i="11"/>
  <c r="F1370" i="11"/>
  <c r="F1371" i="11"/>
  <c r="F1372" i="11"/>
  <c r="F1373" i="11"/>
  <c r="F1374" i="11"/>
  <c r="F1375" i="11"/>
  <c r="F1376" i="11"/>
  <c r="F1377" i="11"/>
  <c r="F1378" i="11"/>
  <c r="F1379" i="11"/>
  <c r="F1380" i="11"/>
  <c r="F1381" i="11"/>
  <c r="F1382" i="11"/>
  <c r="F1383" i="11"/>
  <c r="F1384" i="11"/>
  <c r="F1385" i="11"/>
  <c r="F1386" i="11"/>
  <c r="F1387" i="11"/>
  <c r="F1388" i="11"/>
  <c r="F1389" i="11"/>
  <c r="F1390" i="11"/>
  <c r="F1391" i="11"/>
  <c r="F1392" i="11"/>
  <c r="F1393" i="11"/>
  <c r="F1394" i="11"/>
  <c r="F1395" i="11"/>
  <c r="F1396" i="11"/>
  <c r="F1397" i="11"/>
  <c r="F1398" i="11"/>
  <c r="F1399" i="11"/>
  <c r="F1400" i="11"/>
  <c r="F1401" i="11"/>
  <c r="F1402" i="11"/>
  <c r="F1403" i="11"/>
  <c r="F1404" i="11"/>
  <c r="F1405" i="11"/>
  <c r="F1406" i="11"/>
  <c r="F1407" i="11"/>
  <c r="F1408" i="11"/>
  <c r="F1409" i="11"/>
  <c r="F1410" i="11"/>
  <c r="F1411" i="11"/>
  <c r="F1412" i="11"/>
  <c r="F1413" i="11"/>
  <c r="F1414" i="11"/>
  <c r="F1415" i="11"/>
  <c r="F1416" i="11"/>
  <c r="F1417" i="11"/>
  <c r="F1418" i="11"/>
  <c r="F1419" i="11"/>
  <c r="F1420" i="11"/>
  <c r="F1421" i="11"/>
  <c r="F1422" i="11"/>
  <c r="F1423" i="11"/>
  <c r="F1424" i="11"/>
  <c r="F1425" i="11"/>
  <c r="F1426" i="11"/>
  <c r="F1427" i="11"/>
  <c r="F1428" i="11"/>
  <c r="F1429" i="11"/>
  <c r="F1430" i="11"/>
  <c r="F1431" i="11"/>
  <c r="F1432" i="11"/>
  <c r="F1433" i="11"/>
  <c r="F1434" i="11"/>
  <c r="F1435" i="11"/>
  <c r="F1436" i="11"/>
  <c r="F1437" i="11"/>
  <c r="F1438" i="11"/>
  <c r="F1439" i="11"/>
  <c r="F1440" i="11"/>
  <c r="F1441" i="11"/>
  <c r="F1442" i="11"/>
  <c r="F1443" i="11"/>
  <c r="F1444" i="11"/>
  <c r="F1445" i="11"/>
  <c r="F1446" i="11"/>
  <c r="F1447" i="11"/>
  <c r="F1448" i="11"/>
  <c r="F1449" i="11"/>
  <c r="F1450" i="11"/>
  <c r="F1451" i="11"/>
  <c r="F1452" i="11"/>
  <c r="F1453" i="11"/>
  <c r="F1454" i="11"/>
  <c r="F1455" i="11"/>
  <c r="F1456" i="11"/>
  <c r="F1457" i="11"/>
  <c r="F1458" i="11"/>
  <c r="F1459" i="11"/>
  <c r="F1460" i="11"/>
  <c r="F1461" i="11"/>
  <c r="F1462" i="11"/>
  <c r="F1463" i="11"/>
  <c r="F1464" i="11"/>
  <c r="F1465" i="11"/>
  <c r="F1466" i="11"/>
  <c r="F1467" i="11"/>
  <c r="F1468" i="11"/>
  <c r="F1469" i="11"/>
  <c r="F1470" i="11"/>
  <c r="F1471" i="11"/>
  <c r="F1472" i="11"/>
  <c r="F1473" i="11"/>
  <c r="F1474" i="11"/>
  <c r="F1475" i="11"/>
  <c r="F1476" i="11"/>
  <c r="F1477" i="11"/>
  <c r="F1478" i="11"/>
  <c r="F1479" i="11"/>
  <c r="F1480" i="11"/>
  <c r="F1481" i="11"/>
  <c r="F1482" i="11"/>
  <c r="F1483" i="11"/>
  <c r="F1484" i="11"/>
  <c r="F1485" i="11"/>
  <c r="F1486" i="11"/>
  <c r="F1487" i="11"/>
  <c r="F1488" i="11"/>
  <c r="F1489" i="11"/>
  <c r="F1490" i="11"/>
  <c r="F1491" i="11"/>
  <c r="F1492" i="11"/>
  <c r="F1493" i="11"/>
  <c r="F1494" i="11"/>
  <c r="F1495" i="11"/>
  <c r="F1496" i="11"/>
  <c r="F1497" i="11"/>
  <c r="F1498" i="11"/>
  <c r="F1499" i="11"/>
  <c r="F1500" i="11"/>
  <c r="F1501" i="11"/>
  <c r="F1502" i="11"/>
  <c r="F1503" i="11"/>
  <c r="F1504" i="11"/>
  <c r="F1505" i="11"/>
  <c r="F1506" i="11"/>
  <c r="F1507" i="11"/>
  <c r="F1508" i="11"/>
  <c r="F1509" i="11"/>
  <c r="F1510" i="11"/>
  <c r="F1511" i="11"/>
  <c r="F1512" i="11"/>
  <c r="F1513" i="11"/>
  <c r="F1514" i="11"/>
  <c r="F1515" i="11"/>
  <c r="F1516" i="11"/>
  <c r="F1517" i="11"/>
  <c r="F1518" i="11"/>
  <c r="F1519" i="11"/>
  <c r="F1520" i="11"/>
  <c r="F1521" i="11"/>
  <c r="F1522" i="11"/>
  <c r="F1523" i="11"/>
  <c r="F1524" i="11"/>
  <c r="F1525" i="11"/>
  <c r="F1526" i="11"/>
  <c r="F1527" i="11"/>
  <c r="F1528" i="11"/>
  <c r="F1529" i="11"/>
  <c r="F1530" i="11"/>
  <c r="F1531" i="11"/>
  <c r="F1532" i="11"/>
  <c r="F1533" i="11"/>
  <c r="F1534" i="11"/>
  <c r="F1535" i="11"/>
  <c r="F1536" i="11"/>
  <c r="F1537" i="11"/>
  <c r="F1538" i="11"/>
  <c r="F1539" i="11"/>
  <c r="F1540" i="11"/>
  <c r="F1541" i="11"/>
  <c r="F1542" i="11"/>
  <c r="F1543" i="11"/>
  <c r="F1544" i="11"/>
  <c r="F1545" i="11"/>
  <c r="F1546" i="11"/>
  <c r="F1547" i="11"/>
  <c r="F1548" i="11"/>
  <c r="F1549" i="11"/>
  <c r="F1550" i="11"/>
  <c r="F1551" i="11"/>
  <c r="F1552" i="11"/>
  <c r="F1553" i="11"/>
  <c r="F1554" i="11"/>
  <c r="F1555" i="11"/>
  <c r="F1556" i="11"/>
  <c r="F1557" i="11"/>
  <c r="F1558" i="11"/>
  <c r="F1559" i="11"/>
  <c r="F1560" i="11"/>
  <c r="F1561" i="11"/>
  <c r="F1562" i="11"/>
  <c r="F1563" i="11"/>
  <c r="F1564" i="11"/>
  <c r="F1565" i="11"/>
  <c r="F1566" i="11"/>
  <c r="F1567" i="11"/>
  <c r="F1568" i="11"/>
  <c r="F1569" i="11"/>
  <c r="F1570" i="11"/>
  <c r="F1571" i="11"/>
  <c r="F1572" i="11"/>
  <c r="F1573" i="11"/>
  <c r="F1574" i="11"/>
  <c r="F1575" i="11"/>
  <c r="F1576" i="11"/>
  <c r="F1577" i="11"/>
  <c r="F1578" i="11"/>
  <c r="F1579" i="11"/>
  <c r="F1580" i="11"/>
  <c r="F1581" i="11"/>
  <c r="F1582" i="11"/>
  <c r="F1583" i="11"/>
  <c r="F1584" i="11"/>
  <c r="F1585" i="11"/>
  <c r="F1586" i="11"/>
  <c r="F1587" i="11"/>
  <c r="F1588" i="11"/>
  <c r="F1589" i="11"/>
  <c r="F1590" i="11"/>
  <c r="F1591" i="11"/>
  <c r="F1592" i="11"/>
  <c r="F1593" i="11"/>
  <c r="F1594" i="11"/>
  <c r="F1595" i="11"/>
  <c r="F1596" i="11"/>
  <c r="F1597" i="11"/>
  <c r="F1598" i="11"/>
  <c r="F1599" i="11"/>
  <c r="F1600" i="11"/>
  <c r="F1601" i="11"/>
  <c r="F1602" i="11"/>
  <c r="F1603" i="11"/>
  <c r="F1604" i="11"/>
  <c r="F1605" i="11"/>
  <c r="F1606" i="11"/>
  <c r="F1607" i="11"/>
  <c r="F1608" i="11"/>
  <c r="F1609" i="11"/>
  <c r="F1610" i="11"/>
  <c r="F1611" i="11"/>
  <c r="F1612" i="11"/>
  <c r="F1613" i="11"/>
  <c r="F1614" i="11"/>
  <c r="F1615" i="11"/>
  <c r="F1616" i="11"/>
  <c r="F1617" i="11"/>
  <c r="F1618" i="11"/>
  <c r="F1619" i="11"/>
  <c r="F1620" i="11"/>
  <c r="F1621" i="11"/>
  <c r="F1622" i="11"/>
  <c r="F1623" i="11"/>
  <c r="F1624" i="11"/>
  <c r="F1625" i="11"/>
  <c r="F1626" i="11"/>
  <c r="F1627" i="11"/>
  <c r="F1628" i="11"/>
  <c r="F1629" i="11"/>
  <c r="F1630" i="11"/>
  <c r="F1631" i="11"/>
  <c r="F1632" i="11"/>
  <c r="F1633" i="11"/>
  <c r="F1634" i="11"/>
  <c r="F1635" i="11"/>
  <c r="F1636" i="11"/>
  <c r="F1637" i="11"/>
  <c r="F1638" i="11"/>
  <c r="F1639" i="11"/>
  <c r="F1640" i="11"/>
  <c r="F1641" i="11"/>
  <c r="F1642" i="11"/>
  <c r="F1643" i="11"/>
  <c r="F1644" i="11"/>
  <c r="F1645" i="11"/>
  <c r="F1646" i="11"/>
  <c r="F1647" i="11"/>
  <c r="F1648" i="11"/>
  <c r="F1649" i="11"/>
  <c r="F1650" i="11"/>
  <c r="F1651" i="11"/>
  <c r="F1652" i="11"/>
  <c r="F1653" i="11"/>
  <c r="F1654" i="11"/>
  <c r="F1655" i="11"/>
  <c r="F1656" i="11"/>
  <c r="F1657" i="11"/>
  <c r="F1658" i="11"/>
  <c r="F1659" i="11"/>
  <c r="F1660" i="11"/>
  <c r="F1661" i="11"/>
  <c r="F1662" i="11"/>
  <c r="F1663" i="11"/>
  <c r="F1664" i="11"/>
  <c r="F1665" i="11"/>
  <c r="F1666" i="11"/>
  <c r="F1667" i="11"/>
  <c r="F1668" i="11"/>
  <c r="F1669" i="11"/>
  <c r="F1670" i="11"/>
  <c r="F1671" i="11"/>
  <c r="F1672" i="11"/>
  <c r="F1673" i="11"/>
  <c r="F1674" i="11"/>
  <c r="F1675" i="11"/>
  <c r="F1676" i="11"/>
  <c r="F1677" i="11"/>
  <c r="F1678" i="11"/>
  <c r="F1679" i="11"/>
  <c r="F1680" i="11"/>
  <c r="F1681" i="11"/>
  <c r="F1682" i="11"/>
  <c r="F1683" i="11"/>
  <c r="F1684" i="11"/>
  <c r="F1685" i="11"/>
  <c r="F1686" i="11"/>
  <c r="F1687" i="11"/>
  <c r="F1688" i="11"/>
  <c r="F1689" i="11"/>
  <c r="F1690" i="11"/>
  <c r="F1691" i="11"/>
  <c r="F1692" i="11"/>
  <c r="F1693" i="11"/>
  <c r="F1694" i="11"/>
  <c r="F1695" i="11"/>
  <c r="F1696" i="11"/>
  <c r="F1697" i="11"/>
  <c r="F1698" i="11"/>
  <c r="F1699" i="11"/>
  <c r="F1700" i="11"/>
  <c r="F1701" i="11"/>
  <c r="F1702" i="11"/>
  <c r="F1703" i="11"/>
  <c r="F1704" i="11"/>
  <c r="F1705" i="11"/>
  <c r="F1706" i="11"/>
  <c r="F1707" i="11"/>
  <c r="F1708" i="11"/>
  <c r="F1709" i="11"/>
  <c r="F1710" i="11"/>
  <c r="F1711" i="11"/>
  <c r="F1712" i="11"/>
  <c r="F1713" i="11"/>
  <c r="F1714" i="11"/>
  <c r="F1715" i="11"/>
  <c r="F1716" i="11"/>
  <c r="F1717" i="11"/>
  <c r="F1718" i="11"/>
  <c r="F1719" i="11"/>
  <c r="F1720" i="11"/>
  <c r="F1721" i="11"/>
  <c r="F1722" i="11"/>
  <c r="F1723" i="11"/>
  <c r="F1724" i="11"/>
  <c r="F1725" i="11"/>
  <c r="F1726" i="11"/>
  <c r="F1727" i="11"/>
  <c r="F1728" i="11"/>
  <c r="F1729" i="11"/>
  <c r="F1730" i="11"/>
  <c r="F1731" i="11"/>
  <c r="F1732" i="11"/>
  <c r="F1733" i="11"/>
  <c r="F1734" i="11"/>
  <c r="F1735" i="11"/>
  <c r="F1736" i="11"/>
  <c r="F1737" i="11"/>
  <c r="F1738" i="11"/>
  <c r="F1739" i="11"/>
  <c r="F1740" i="11"/>
  <c r="F1741" i="11"/>
  <c r="F1742" i="11"/>
  <c r="F1743" i="11"/>
  <c r="F1744" i="11"/>
  <c r="F1745" i="11"/>
  <c r="F1746" i="11"/>
  <c r="F1747" i="11"/>
  <c r="F1748" i="11"/>
  <c r="F1749" i="11"/>
  <c r="F1750" i="11"/>
  <c r="F1751" i="11"/>
  <c r="F1752" i="11"/>
  <c r="F1753" i="11"/>
  <c r="F1754" i="11"/>
  <c r="F1755" i="11"/>
  <c r="F1756" i="11"/>
  <c r="F1757" i="11"/>
  <c r="F1758" i="11"/>
  <c r="F1759" i="11"/>
  <c r="F1760" i="11"/>
  <c r="F1761" i="11"/>
  <c r="F1762" i="11"/>
  <c r="F1763" i="11"/>
  <c r="F1764" i="11"/>
  <c r="F1765" i="11"/>
  <c r="F1766" i="11"/>
  <c r="F1767" i="11"/>
  <c r="F1768" i="11"/>
  <c r="F1769" i="11"/>
  <c r="F1770" i="11"/>
  <c r="F1771" i="11"/>
  <c r="F1772" i="11"/>
  <c r="F1773" i="11"/>
  <c r="F1774" i="11"/>
  <c r="F1775" i="11"/>
  <c r="F1776" i="11"/>
  <c r="F1777" i="11"/>
  <c r="F1778" i="11"/>
  <c r="F1779" i="11"/>
  <c r="F1780" i="11"/>
  <c r="F1781" i="11"/>
  <c r="F1782" i="11"/>
  <c r="F1783" i="11"/>
  <c r="F1784" i="11"/>
  <c r="F1785" i="11"/>
  <c r="F1786" i="11"/>
  <c r="F1787" i="11"/>
  <c r="F1788" i="11"/>
  <c r="F1789" i="11"/>
  <c r="F1790" i="11"/>
  <c r="F1791" i="11"/>
  <c r="F1792" i="11"/>
  <c r="F1793" i="11"/>
  <c r="F1794" i="11"/>
  <c r="F1795" i="11"/>
  <c r="F1796" i="11"/>
  <c r="F1797" i="11"/>
  <c r="F1798" i="11"/>
  <c r="F1799" i="11"/>
  <c r="F1800" i="11"/>
  <c r="F1801" i="11"/>
  <c r="F1802" i="11"/>
  <c r="F1803" i="11"/>
  <c r="F1804" i="11"/>
  <c r="F1805" i="11"/>
  <c r="F1806" i="11"/>
  <c r="F1807" i="11"/>
  <c r="F1808" i="11"/>
  <c r="F1809" i="11"/>
  <c r="F1810" i="11"/>
  <c r="F1811" i="11"/>
  <c r="F1812" i="11"/>
  <c r="F1813" i="11"/>
  <c r="F1814" i="11"/>
  <c r="F1815" i="11"/>
  <c r="F1816" i="11"/>
  <c r="F1817" i="11"/>
  <c r="F1818" i="11"/>
  <c r="F1819" i="11"/>
  <c r="F1820" i="11"/>
  <c r="F1821" i="11"/>
  <c r="F1822" i="11"/>
  <c r="F1823" i="11"/>
  <c r="F1824" i="11"/>
  <c r="F1825" i="11"/>
  <c r="F1826" i="11"/>
  <c r="F1827" i="11"/>
  <c r="F1828" i="11"/>
  <c r="F1829" i="11"/>
  <c r="F1830" i="11"/>
  <c r="F1831" i="11"/>
  <c r="F1832" i="11"/>
  <c r="F1833" i="11"/>
  <c r="F1834" i="11"/>
  <c r="F1835" i="11"/>
  <c r="F1836" i="11"/>
  <c r="F1837" i="11"/>
  <c r="F1838" i="11"/>
  <c r="F1839" i="11"/>
  <c r="F1840" i="11"/>
  <c r="F1841" i="11"/>
  <c r="F1842" i="11"/>
  <c r="F1843" i="11"/>
  <c r="F1844" i="11"/>
  <c r="F1845" i="11"/>
  <c r="F1846" i="11"/>
  <c r="F1847" i="11"/>
  <c r="F1848" i="11"/>
  <c r="F1849" i="11"/>
  <c r="F1850" i="11"/>
  <c r="F1851" i="11"/>
  <c r="F1852" i="11"/>
  <c r="F1853" i="11"/>
  <c r="F1854" i="11"/>
  <c r="F1855" i="11"/>
  <c r="F1856" i="11"/>
  <c r="F1857" i="11"/>
  <c r="F1858" i="11"/>
  <c r="F1859" i="11"/>
  <c r="F1860" i="11"/>
  <c r="F1861" i="11"/>
  <c r="F1862" i="11"/>
  <c r="F1863" i="11"/>
  <c r="F1864" i="11"/>
  <c r="F1865" i="11"/>
  <c r="F1866" i="11"/>
  <c r="F1867" i="11"/>
  <c r="F1868" i="11"/>
  <c r="F1869" i="11"/>
  <c r="F1870" i="11"/>
  <c r="F1871" i="11"/>
  <c r="F1872" i="11"/>
  <c r="F1873" i="11"/>
  <c r="F1874" i="11"/>
  <c r="F1875" i="11"/>
  <c r="F1876" i="11"/>
  <c r="F1877" i="11"/>
  <c r="F1878" i="11"/>
  <c r="F1879" i="11"/>
  <c r="F1880" i="11"/>
  <c r="F1881" i="11"/>
  <c r="F1882" i="11"/>
  <c r="F1883" i="11"/>
  <c r="F1884" i="11"/>
  <c r="F1885" i="11"/>
  <c r="F1886" i="11"/>
  <c r="F1887" i="11"/>
  <c r="F1888" i="11"/>
  <c r="F1889" i="11"/>
  <c r="F1890" i="11"/>
  <c r="F1891" i="11"/>
  <c r="F1892" i="11"/>
  <c r="F1893" i="11"/>
  <c r="F1894" i="11"/>
  <c r="F1895" i="11"/>
  <c r="F1896" i="11"/>
  <c r="F1897" i="11"/>
  <c r="F1898" i="11"/>
  <c r="F1899" i="11"/>
  <c r="F1900" i="11"/>
  <c r="F1901" i="11"/>
  <c r="F1902" i="11"/>
  <c r="F1903" i="11"/>
  <c r="F1904" i="11"/>
  <c r="F1905" i="11"/>
  <c r="F1906" i="11"/>
  <c r="F1907" i="11"/>
  <c r="F1908" i="11"/>
  <c r="F1909" i="11"/>
  <c r="F1910" i="11"/>
  <c r="F1911" i="11"/>
  <c r="F1912" i="11"/>
  <c r="F1913" i="11"/>
  <c r="F1914" i="11"/>
  <c r="F1915" i="11"/>
  <c r="F1916" i="11"/>
  <c r="F1917" i="11"/>
  <c r="F1918" i="11"/>
  <c r="F1919" i="11"/>
  <c r="F1920" i="11"/>
  <c r="F1921" i="11"/>
  <c r="F1922" i="11"/>
  <c r="F1923" i="11"/>
  <c r="F1924" i="11"/>
  <c r="F1925" i="11"/>
  <c r="F1926" i="11"/>
  <c r="F1927" i="11"/>
  <c r="F1928" i="11"/>
  <c r="F1929" i="11"/>
  <c r="F1930" i="11"/>
  <c r="F1931" i="11"/>
  <c r="F1932" i="11"/>
  <c r="F1933" i="11"/>
  <c r="F1934" i="11"/>
  <c r="F1935" i="11"/>
  <c r="F1936" i="11"/>
  <c r="F1937" i="11"/>
  <c r="F1938" i="11"/>
  <c r="F1939" i="11"/>
  <c r="F1940" i="11"/>
  <c r="F1941" i="11"/>
  <c r="F1942" i="11"/>
  <c r="F1943" i="11"/>
  <c r="F1944" i="11"/>
  <c r="F1945" i="11"/>
  <c r="F1946" i="11"/>
  <c r="F1947" i="11"/>
  <c r="F1948" i="11"/>
  <c r="F1949" i="11"/>
  <c r="F1950" i="11"/>
  <c r="F1951" i="11"/>
  <c r="F1952" i="11"/>
  <c r="F1953" i="11"/>
  <c r="F1954" i="11"/>
  <c r="F1955" i="11"/>
  <c r="F1956" i="11"/>
  <c r="F1957" i="11"/>
  <c r="F1958" i="11"/>
  <c r="F1959" i="11"/>
  <c r="F1960" i="11"/>
  <c r="F1961" i="11"/>
  <c r="F1962" i="11"/>
  <c r="F1963" i="11"/>
  <c r="F1964" i="11"/>
  <c r="F1965" i="11"/>
  <c r="F1966" i="11"/>
  <c r="F1967" i="11"/>
  <c r="F1968" i="11"/>
  <c r="F1969" i="11"/>
  <c r="F1970" i="11"/>
  <c r="F1971" i="11"/>
  <c r="F1972" i="11"/>
  <c r="F1973" i="11"/>
  <c r="F1974" i="11"/>
  <c r="F1975" i="11"/>
  <c r="F1976" i="11"/>
  <c r="F1977" i="11"/>
  <c r="F1978" i="11"/>
  <c r="F1979" i="11"/>
  <c r="F1980" i="11"/>
  <c r="F1981" i="11"/>
  <c r="F1982" i="11"/>
  <c r="F1983" i="11"/>
  <c r="F1984" i="11"/>
  <c r="F1985" i="11"/>
  <c r="F1986" i="11"/>
  <c r="F1987" i="11"/>
  <c r="F1988" i="11"/>
  <c r="F1989" i="11"/>
  <c r="F1990" i="11"/>
  <c r="F1991" i="11"/>
  <c r="F1992" i="11"/>
  <c r="F1993" i="11"/>
  <c r="F1994" i="11"/>
  <c r="F1995" i="11"/>
  <c r="F1996" i="11"/>
  <c r="F1997" i="11"/>
  <c r="F1998" i="11"/>
  <c r="F1999" i="11"/>
  <c r="F2000" i="11"/>
  <c r="F2001" i="11"/>
  <c r="F2002" i="11"/>
  <c r="F2003" i="11"/>
  <c r="F2004" i="11"/>
  <c r="F2005" i="11"/>
  <c r="F2006" i="11"/>
  <c r="F2007" i="11"/>
  <c r="F2008" i="11"/>
  <c r="F2009" i="11"/>
  <c r="F2010" i="11"/>
  <c r="F2011" i="11"/>
  <c r="F2012" i="11"/>
  <c r="F2013" i="11"/>
  <c r="F2014" i="11"/>
  <c r="F2015" i="11"/>
  <c r="F2016" i="11"/>
  <c r="F2017" i="11"/>
  <c r="F2018" i="11"/>
  <c r="F2019" i="11"/>
  <c r="F2020" i="11"/>
  <c r="F2021" i="11"/>
  <c r="F2022" i="11"/>
  <c r="F2023" i="11"/>
  <c r="F2024" i="11"/>
  <c r="F2025" i="11"/>
  <c r="F2026" i="11"/>
  <c r="F2027" i="11"/>
  <c r="F2028" i="11"/>
  <c r="F2029" i="11"/>
  <c r="F2030" i="11"/>
  <c r="F2031" i="11"/>
  <c r="F2032" i="11"/>
  <c r="F2033" i="11"/>
  <c r="F2034" i="11"/>
  <c r="F2035" i="11"/>
  <c r="F2036" i="11"/>
  <c r="F2037" i="11"/>
  <c r="F2038" i="11"/>
  <c r="F2039" i="11"/>
  <c r="F2040" i="11"/>
  <c r="F2041" i="11"/>
  <c r="F2042" i="11"/>
  <c r="F2043" i="11"/>
  <c r="F2044" i="11"/>
  <c r="F2045" i="11"/>
  <c r="F2046" i="11"/>
  <c r="F2047" i="11"/>
  <c r="F2048" i="11"/>
  <c r="F2049" i="11"/>
  <c r="F2050" i="11"/>
  <c r="F2051" i="11"/>
  <c r="F2052" i="11"/>
  <c r="F2053" i="11"/>
  <c r="F2054" i="11"/>
  <c r="F2055" i="11"/>
  <c r="F2056" i="11"/>
  <c r="F2057" i="11"/>
  <c r="F2058" i="11"/>
  <c r="F2059" i="11"/>
  <c r="F2060" i="11"/>
  <c r="F2061" i="11"/>
  <c r="F2062" i="11"/>
  <c r="F2063" i="11"/>
  <c r="F2064" i="11"/>
  <c r="F2065" i="11"/>
  <c r="F2066" i="11"/>
  <c r="F2067" i="11"/>
  <c r="F2068" i="11"/>
  <c r="F2069" i="11"/>
  <c r="F2070" i="11"/>
  <c r="F2071" i="11"/>
  <c r="F2072" i="11"/>
  <c r="F2073" i="11"/>
  <c r="F2074" i="11"/>
  <c r="F2075" i="11"/>
  <c r="F2076" i="11"/>
  <c r="F2077" i="11"/>
  <c r="F2078" i="11"/>
  <c r="F2079" i="11"/>
  <c r="F2080" i="11"/>
  <c r="F2081" i="11"/>
  <c r="F2082" i="11"/>
  <c r="F2083" i="11"/>
  <c r="F2084" i="11"/>
  <c r="F2085" i="11"/>
  <c r="F2086" i="11"/>
  <c r="F2087" i="11"/>
  <c r="F2088" i="11"/>
  <c r="F2089" i="11"/>
  <c r="F2090" i="11"/>
  <c r="F2091" i="11"/>
  <c r="F2092" i="11"/>
  <c r="F2093" i="11"/>
  <c r="F2094" i="11"/>
  <c r="F2095" i="11"/>
  <c r="F2096" i="11"/>
  <c r="F2097" i="11"/>
  <c r="F2098" i="11"/>
  <c r="F2099" i="11"/>
  <c r="F2100" i="11"/>
  <c r="F2101" i="11"/>
  <c r="F2102" i="11"/>
  <c r="F2103" i="11"/>
  <c r="F2104" i="11"/>
  <c r="F2105" i="11"/>
  <c r="F2106" i="11"/>
  <c r="F2107" i="11"/>
  <c r="F2108" i="11"/>
  <c r="F2109" i="11"/>
  <c r="F2110" i="11"/>
  <c r="F2111" i="11"/>
  <c r="F2112" i="11"/>
  <c r="F2113" i="11"/>
  <c r="F2114" i="11"/>
  <c r="F2115" i="11"/>
  <c r="F2116" i="11"/>
  <c r="F2117" i="11"/>
  <c r="F2118" i="11"/>
  <c r="F2119" i="11"/>
  <c r="F2120" i="11"/>
  <c r="F2121" i="11"/>
  <c r="F2122" i="11"/>
  <c r="F2123" i="11"/>
  <c r="F2124" i="11"/>
  <c r="F2125" i="11"/>
  <c r="F2126" i="11"/>
  <c r="F2127" i="11"/>
  <c r="F2128" i="11"/>
  <c r="F2129" i="11"/>
  <c r="F2130" i="11"/>
  <c r="F2131" i="11"/>
  <c r="F2132" i="11"/>
  <c r="F2133" i="11"/>
  <c r="F2134" i="11"/>
  <c r="F2135" i="11"/>
  <c r="F2136" i="11"/>
  <c r="F2137" i="11"/>
  <c r="F2138" i="11"/>
  <c r="F2139" i="11"/>
  <c r="F2140" i="11"/>
  <c r="F2141" i="11"/>
  <c r="F2142" i="11"/>
  <c r="F2143" i="11"/>
  <c r="F2144" i="11"/>
  <c r="F2145" i="11"/>
  <c r="F2146" i="11"/>
  <c r="F2147" i="11"/>
  <c r="F2148" i="11"/>
  <c r="F2149" i="11"/>
  <c r="F2150" i="11"/>
  <c r="F2151" i="11"/>
  <c r="F2152" i="11"/>
  <c r="F2153" i="11"/>
  <c r="F2154" i="11"/>
  <c r="F2155" i="11"/>
  <c r="F2156" i="11"/>
  <c r="F2157" i="11"/>
  <c r="F2158" i="11"/>
  <c r="F2159" i="11"/>
  <c r="F2160" i="11"/>
  <c r="F2161" i="11"/>
  <c r="F2162" i="11"/>
  <c r="F2163" i="11"/>
  <c r="F2164" i="11"/>
  <c r="F2165" i="11"/>
  <c r="F2166" i="11"/>
  <c r="F2167" i="11"/>
  <c r="F2168" i="11"/>
  <c r="F2169" i="11"/>
  <c r="F2170" i="11"/>
  <c r="F2171" i="11"/>
  <c r="F2172" i="11"/>
  <c r="F2173" i="11"/>
  <c r="F2174" i="11"/>
  <c r="F2175" i="11"/>
  <c r="F2176" i="11"/>
  <c r="F2177" i="11"/>
  <c r="F2178" i="11"/>
  <c r="F2179" i="11"/>
  <c r="F2180" i="11"/>
  <c r="F2181" i="11"/>
  <c r="F2182" i="11"/>
  <c r="F2183" i="11"/>
  <c r="F2184" i="11"/>
  <c r="F2185" i="11"/>
  <c r="F2186" i="11"/>
  <c r="F2187" i="11"/>
  <c r="F2188" i="11"/>
  <c r="F2189" i="11"/>
  <c r="F2190" i="11"/>
  <c r="F2191" i="11"/>
  <c r="F2192" i="11"/>
  <c r="F2193" i="11"/>
  <c r="F2194" i="11"/>
  <c r="F2195" i="11"/>
  <c r="F2196" i="11"/>
  <c r="F2197" i="11"/>
  <c r="F2198" i="11"/>
  <c r="F2199" i="11"/>
  <c r="F2200" i="11"/>
  <c r="F2201" i="11"/>
  <c r="F2202" i="11"/>
  <c r="F2203" i="11"/>
  <c r="F2204" i="11"/>
  <c r="F2205" i="11"/>
  <c r="F2206" i="11"/>
  <c r="F2207" i="11"/>
  <c r="F2208" i="11"/>
  <c r="F2209" i="11"/>
  <c r="F2210" i="11"/>
  <c r="F2211" i="11"/>
  <c r="F2212" i="11"/>
  <c r="F2213" i="11"/>
  <c r="F2214" i="11"/>
  <c r="F2215" i="11"/>
  <c r="F2216" i="11"/>
  <c r="F2217" i="11"/>
  <c r="F2218" i="11"/>
  <c r="F2219" i="11"/>
  <c r="F2220" i="11"/>
  <c r="F2221" i="11"/>
  <c r="F2222" i="11"/>
  <c r="F2223" i="11"/>
  <c r="F2224" i="11"/>
  <c r="F2225" i="11"/>
  <c r="F2226" i="11"/>
  <c r="F2227" i="11"/>
  <c r="F2228" i="11"/>
  <c r="F2229" i="11"/>
  <c r="F2230" i="11"/>
  <c r="F2231" i="11"/>
  <c r="F2232" i="11"/>
  <c r="F2233" i="11"/>
  <c r="F2234" i="11"/>
  <c r="F2235" i="11"/>
  <c r="F2236" i="11"/>
  <c r="F2237" i="11"/>
  <c r="F2238" i="11"/>
  <c r="F2239" i="11"/>
  <c r="F2240" i="11"/>
  <c r="F2241" i="11"/>
  <c r="F2242" i="11"/>
  <c r="F2243" i="11"/>
  <c r="F2244" i="11"/>
  <c r="F2245" i="11"/>
  <c r="F2246" i="11"/>
  <c r="F2247" i="11"/>
  <c r="F2248" i="11"/>
  <c r="F2249" i="11"/>
  <c r="F2250" i="11"/>
  <c r="F2251" i="11"/>
  <c r="F2252" i="11"/>
  <c r="F2253" i="11"/>
  <c r="F2254" i="11"/>
  <c r="F2255" i="11"/>
  <c r="F2256" i="11"/>
  <c r="F2257" i="11"/>
  <c r="F2258" i="11"/>
  <c r="F2259" i="11"/>
  <c r="F2260" i="11"/>
  <c r="F2261" i="11"/>
  <c r="F2262" i="11"/>
  <c r="F2263" i="11"/>
  <c r="F2264" i="11"/>
  <c r="F2265" i="11"/>
  <c r="F2266" i="11"/>
  <c r="F2267" i="11"/>
  <c r="F2268" i="11"/>
  <c r="F2269" i="11"/>
  <c r="F2270" i="11"/>
  <c r="F2271" i="11"/>
  <c r="F2272" i="11"/>
  <c r="F2273" i="11"/>
  <c r="F2274" i="11"/>
  <c r="F2275" i="11"/>
  <c r="F2276" i="11"/>
  <c r="F2277" i="11"/>
  <c r="F2278" i="11"/>
  <c r="F2279" i="11"/>
  <c r="F2280" i="11"/>
  <c r="F2281" i="11"/>
  <c r="F2282" i="11"/>
  <c r="F2283" i="11"/>
  <c r="F2284" i="11"/>
  <c r="F2285" i="11"/>
  <c r="F2286" i="11"/>
  <c r="F2287" i="11"/>
  <c r="F2288" i="11"/>
  <c r="F2289" i="11"/>
  <c r="F2290" i="11"/>
  <c r="F2291" i="11"/>
  <c r="F2292" i="11"/>
  <c r="F2293" i="11"/>
  <c r="F2294" i="11"/>
  <c r="F2295" i="11"/>
  <c r="F2296" i="11"/>
  <c r="F2297" i="11"/>
  <c r="F2298" i="11"/>
  <c r="F2299" i="11"/>
  <c r="F2300" i="11"/>
  <c r="F2301" i="11"/>
  <c r="F2302" i="11"/>
  <c r="F2303" i="11"/>
  <c r="F2304" i="11"/>
  <c r="F2305" i="11"/>
  <c r="F2306" i="11"/>
  <c r="F2307" i="11"/>
  <c r="F2308" i="11"/>
  <c r="F2309" i="11"/>
  <c r="F2310" i="11"/>
  <c r="F2311" i="11"/>
  <c r="F2312" i="11"/>
  <c r="F2313" i="11"/>
  <c r="F2314" i="11"/>
  <c r="F2315" i="11"/>
  <c r="F2316" i="11"/>
  <c r="F2317" i="11"/>
  <c r="F2318" i="11"/>
  <c r="F2319" i="11"/>
  <c r="F2320" i="11"/>
  <c r="F2321" i="11"/>
  <c r="F2322" i="11"/>
  <c r="F2323" i="11"/>
  <c r="F2324" i="11"/>
  <c r="F2325" i="11"/>
  <c r="F2326" i="11"/>
  <c r="F2327" i="11"/>
  <c r="F2328" i="11"/>
  <c r="F2329" i="11"/>
  <c r="F2330" i="11"/>
  <c r="F2331" i="11"/>
  <c r="F2332" i="11"/>
  <c r="F2333" i="11"/>
  <c r="F2334" i="11"/>
  <c r="F2335" i="11"/>
  <c r="F2336" i="11"/>
  <c r="F2337" i="11"/>
  <c r="F2338" i="11"/>
  <c r="F2339" i="11"/>
  <c r="F2340" i="11"/>
  <c r="F2341" i="11"/>
  <c r="F2342" i="11"/>
  <c r="F2343" i="11"/>
  <c r="F2344" i="11"/>
  <c r="F2345" i="11"/>
  <c r="F2346" i="11"/>
  <c r="F2347" i="11"/>
  <c r="F2348" i="11"/>
  <c r="F2349" i="11"/>
  <c r="F2350" i="11"/>
  <c r="F2351" i="11"/>
  <c r="F2352" i="11"/>
  <c r="F2353" i="11"/>
  <c r="F2354" i="11"/>
  <c r="F2355" i="11"/>
  <c r="F2356" i="11"/>
  <c r="F2357" i="11"/>
  <c r="F2358" i="11"/>
  <c r="F2359" i="11"/>
  <c r="F2360" i="11"/>
  <c r="F2361" i="11"/>
  <c r="F2362" i="11"/>
  <c r="F2363" i="11"/>
  <c r="F2364" i="11"/>
  <c r="F2365" i="11"/>
  <c r="F2366" i="11"/>
  <c r="F2367" i="11"/>
  <c r="F2368" i="11"/>
  <c r="F2369" i="11"/>
  <c r="F2370" i="11"/>
  <c r="F2371" i="11"/>
  <c r="F2372" i="11"/>
  <c r="F2373" i="11"/>
  <c r="F2374" i="11"/>
  <c r="F2375" i="11"/>
  <c r="F2376" i="11"/>
  <c r="F2377" i="11"/>
  <c r="F2378" i="11"/>
  <c r="F2379" i="11"/>
  <c r="F2380" i="11"/>
  <c r="F2381" i="11"/>
  <c r="F2382" i="11"/>
  <c r="F2383" i="11"/>
  <c r="F2384" i="11"/>
  <c r="F2385" i="11"/>
  <c r="F2386" i="11"/>
  <c r="F2387" i="11"/>
  <c r="F2388" i="11"/>
  <c r="F2389" i="11"/>
  <c r="F2390" i="11"/>
  <c r="F2391" i="11"/>
  <c r="F2392" i="11"/>
  <c r="F2393" i="11"/>
  <c r="F2394" i="11"/>
  <c r="F2395" i="11"/>
  <c r="F2396" i="11"/>
  <c r="F2397" i="11"/>
  <c r="F2398" i="11"/>
  <c r="F2399" i="11"/>
  <c r="F2400" i="11"/>
  <c r="F2401" i="11"/>
  <c r="F2402" i="11"/>
  <c r="F2403" i="11"/>
  <c r="F2404" i="11"/>
  <c r="F2405" i="11"/>
  <c r="F2406" i="11"/>
  <c r="F2407" i="11"/>
  <c r="F2408" i="11"/>
  <c r="F2409" i="11"/>
  <c r="F2410" i="11"/>
  <c r="F2411" i="11"/>
  <c r="F2412" i="11"/>
  <c r="F2413" i="11"/>
  <c r="F2414" i="11"/>
  <c r="F2415" i="11"/>
  <c r="F2416" i="11"/>
  <c r="F2417" i="11"/>
  <c r="F2418" i="11"/>
  <c r="F2419" i="11"/>
  <c r="F2420" i="11"/>
  <c r="F2421" i="11"/>
  <c r="F2422" i="11"/>
  <c r="F2423" i="11"/>
  <c r="F2424" i="11"/>
  <c r="F2425" i="11"/>
  <c r="F2426" i="11"/>
  <c r="F2427" i="11"/>
  <c r="F2428" i="11"/>
  <c r="F2429" i="11"/>
  <c r="F2430" i="11"/>
  <c r="F2431" i="11"/>
  <c r="F2432" i="11"/>
  <c r="F2433" i="11"/>
  <c r="F2434" i="11"/>
  <c r="F2435" i="11"/>
  <c r="F2436" i="11"/>
  <c r="F2437" i="11"/>
  <c r="F2438" i="11"/>
  <c r="F2439" i="11"/>
  <c r="F2440" i="11"/>
  <c r="F2441" i="11"/>
  <c r="F2442" i="11"/>
  <c r="F2443" i="11"/>
  <c r="F2444" i="11"/>
  <c r="F2445" i="11"/>
  <c r="F2446" i="11"/>
  <c r="F2447" i="11"/>
  <c r="F2448" i="11"/>
  <c r="F2449" i="11"/>
  <c r="F2450" i="11"/>
  <c r="F2451" i="11"/>
  <c r="F2452" i="11"/>
  <c r="F2453" i="11"/>
  <c r="F2454" i="11"/>
  <c r="F2455" i="11"/>
  <c r="F2456" i="11"/>
  <c r="F2457" i="11"/>
  <c r="F2458" i="11"/>
  <c r="F2459" i="11"/>
  <c r="F2460" i="11"/>
  <c r="F2461" i="11"/>
  <c r="F2462" i="11"/>
  <c r="F2463" i="11"/>
  <c r="F2464" i="11"/>
  <c r="F2465" i="11"/>
  <c r="F2466" i="11"/>
  <c r="F2467" i="11"/>
  <c r="F2468" i="11"/>
  <c r="F2469" i="11"/>
  <c r="F2470" i="11"/>
  <c r="F2471" i="11"/>
  <c r="F2472" i="11"/>
  <c r="F2473" i="11"/>
  <c r="F2474" i="11"/>
  <c r="F2475" i="11"/>
  <c r="F2476" i="11"/>
  <c r="F2477" i="11"/>
  <c r="F2478" i="11"/>
  <c r="F2479" i="11"/>
  <c r="F2480" i="11"/>
  <c r="F2481" i="11"/>
  <c r="F2482" i="11"/>
  <c r="F2483" i="11"/>
  <c r="F2484" i="11"/>
  <c r="F2485" i="11"/>
  <c r="F2486" i="11"/>
  <c r="F2487" i="11"/>
  <c r="F2488" i="11"/>
  <c r="F2489" i="11"/>
  <c r="F2490" i="11"/>
  <c r="F2491" i="11"/>
  <c r="F2492" i="11"/>
  <c r="F2493" i="11"/>
  <c r="F2494" i="11"/>
  <c r="F2495" i="11"/>
  <c r="F2496" i="11"/>
  <c r="F2497" i="11"/>
  <c r="F2498" i="11"/>
  <c r="F2499" i="11"/>
  <c r="F2500" i="11"/>
  <c r="F2501" i="11"/>
  <c r="F2502" i="11"/>
  <c r="F2503" i="11"/>
  <c r="F2504" i="11"/>
  <c r="F2505" i="11"/>
  <c r="F2506" i="11"/>
  <c r="F2507" i="11"/>
  <c r="F2508" i="11"/>
  <c r="F2509" i="11"/>
  <c r="F2510" i="11"/>
  <c r="F2511" i="11"/>
  <c r="F2512" i="11"/>
  <c r="F2513" i="11"/>
  <c r="F2514" i="11"/>
  <c r="F2515" i="11"/>
  <c r="F2516" i="11"/>
  <c r="F2517" i="11"/>
  <c r="F2518" i="11"/>
  <c r="F2519" i="11"/>
  <c r="F2520" i="11"/>
  <c r="F2521" i="11"/>
  <c r="F2522" i="11"/>
  <c r="F2523" i="11"/>
  <c r="F2524" i="11"/>
  <c r="F2525" i="11"/>
  <c r="F2526" i="11"/>
  <c r="F2527" i="11"/>
  <c r="F2528" i="11"/>
  <c r="F2529" i="11"/>
  <c r="F2530" i="11"/>
  <c r="F2531" i="11"/>
  <c r="F2532" i="11"/>
  <c r="F2533" i="11"/>
  <c r="F2534" i="11"/>
  <c r="F2535" i="11"/>
  <c r="F2536" i="11"/>
  <c r="F2537" i="11"/>
  <c r="F2538" i="11"/>
  <c r="F2539" i="11"/>
  <c r="F2540" i="11"/>
  <c r="F2541" i="11"/>
  <c r="F2542" i="11"/>
  <c r="F2543" i="11"/>
  <c r="F2544" i="11"/>
  <c r="F2545" i="11"/>
  <c r="F2546" i="11"/>
  <c r="F2547" i="11"/>
  <c r="F2548" i="11"/>
  <c r="F2549" i="11"/>
  <c r="F2550" i="11"/>
  <c r="F2551" i="11"/>
  <c r="F2552" i="11"/>
  <c r="F2553" i="11"/>
  <c r="F2554" i="11"/>
  <c r="F2555" i="11"/>
  <c r="F2556" i="11"/>
  <c r="F2557" i="11"/>
  <c r="F2558" i="11"/>
  <c r="F2559" i="11"/>
  <c r="F2560" i="11"/>
  <c r="F2561" i="11"/>
  <c r="F2562" i="11"/>
  <c r="F2563" i="11"/>
  <c r="F2564" i="11"/>
  <c r="F2565" i="11"/>
  <c r="F2566" i="11"/>
  <c r="F2567" i="11"/>
  <c r="F2568" i="11"/>
  <c r="F2569" i="11"/>
  <c r="F2570" i="11"/>
  <c r="F2571" i="11"/>
  <c r="F2572" i="11"/>
  <c r="F2573" i="11"/>
  <c r="F2574" i="11"/>
  <c r="F2575" i="11"/>
  <c r="F2576" i="11"/>
  <c r="F2577" i="11"/>
  <c r="F2578" i="11"/>
  <c r="F2579" i="11"/>
  <c r="F2580" i="11"/>
  <c r="F2581" i="11"/>
  <c r="F2582" i="11"/>
  <c r="F2583" i="11"/>
  <c r="F2584" i="11"/>
  <c r="F2585" i="11"/>
  <c r="F2586" i="11"/>
  <c r="F2587" i="11"/>
  <c r="F2588" i="11"/>
  <c r="F2589" i="11"/>
  <c r="F2590" i="11"/>
  <c r="F2591" i="11"/>
  <c r="F2592" i="11"/>
  <c r="F2593" i="11"/>
  <c r="F2594" i="11"/>
  <c r="F2595" i="11"/>
  <c r="F2596" i="11"/>
  <c r="F2597" i="11"/>
  <c r="F2598" i="11"/>
  <c r="F2599" i="11"/>
  <c r="F2600" i="11"/>
  <c r="F2601" i="11"/>
  <c r="F2602" i="11"/>
  <c r="F2603" i="11"/>
  <c r="F2604" i="11"/>
  <c r="F2605" i="11"/>
  <c r="F2606" i="11"/>
  <c r="F2607" i="11"/>
  <c r="F2608" i="11"/>
  <c r="F2609" i="11"/>
  <c r="F2610" i="11"/>
  <c r="F2611" i="11"/>
  <c r="F2612" i="11"/>
  <c r="F2613" i="11"/>
  <c r="F2614" i="11"/>
  <c r="F2615" i="11"/>
  <c r="F2616" i="11"/>
  <c r="F2617" i="11"/>
  <c r="F2618" i="11"/>
  <c r="F2619" i="11"/>
  <c r="F2620" i="11"/>
  <c r="F2621" i="11"/>
  <c r="F2622" i="11"/>
  <c r="F2623" i="11"/>
  <c r="F2624" i="11"/>
  <c r="F2625" i="11"/>
  <c r="F2626" i="11"/>
  <c r="F2627" i="11"/>
  <c r="F2628" i="11"/>
  <c r="F2629" i="11"/>
  <c r="F2630" i="11"/>
  <c r="F2631" i="11"/>
  <c r="F2632" i="11"/>
  <c r="F2633" i="11"/>
  <c r="F2634" i="11"/>
  <c r="F2635" i="11"/>
  <c r="F2636" i="11"/>
  <c r="F2637" i="11"/>
  <c r="F2638" i="11"/>
  <c r="F2639" i="11"/>
  <c r="F2640" i="11"/>
  <c r="F2641" i="11"/>
  <c r="F2642" i="11"/>
  <c r="F2643" i="11"/>
  <c r="F2644" i="11"/>
  <c r="F2645" i="11"/>
  <c r="F2646" i="11"/>
  <c r="F2647" i="11"/>
  <c r="F2648" i="11"/>
  <c r="F2649" i="11"/>
  <c r="F2650" i="11"/>
  <c r="F2651" i="11"/>
  <c r="F2652" i="11"/>
  <c r="F2653" i="11"/>
  <c r="F2654" i="11"/>
  <c r="F2655" i="11"/>
  <c r="F2656" i="11"/>
  <c r="F2657" i="11"/>
  <c r="F2658" i="11"/>
  <c r="F2659" i="11"/>
  <c r="F2660" i="11"/>
  <c r="F2661" i="11"/>
  <c r="F2662" i="11"/>
  <c r="F2663" i="11"/>
  <c r="F2664" i="11"/>
  <c r="F2665" i="11"/>
  <c r="F2666" i="11"/>
  <c r="F2667" i="11"/>
  <c r="F2668" i="11"/>
  <c r="F2669" i="11"/>
  <c r="F2670" i="11"/>
  <c r="F2671" i="11"/>
  <c r="F2672" i="11"/>
  <c r="F2673" i="11"/>
  <c r="F2674" i="11"/>
  <c r="F2675" i="11"/>
  <c r="F2676" i="11"/>
  <c r="F2677" i="11"/>
  <c r="F2678" i="11"/>
  <c r="F2679" i="11"/>
  <c r="F2680" i="11"/>
  <c r="F2681" i="11"/>
  <c r="F2682" i="11"/>
  <c r="F2683" i="11"/>
  <c r="F2684" i="11"/>
  <c r="F2685" i="11"/>
  <c r="F2686" i="11"/>
  <c r="F2687" i="11"/>
  <c r="F2688" i="11"/>
  <c r="F2689" i="11"/>
  <c r="F2690" i="11"/>
  <c r="F2691" i="11"/>
  <c r="F2692" i="11"/>
  <c r="F2693" i="11"/>
  <c r="F2694" i="11"/>
  <c r="F2695" i="11"/>
  <c r="F2696" i="11"/>
  <c r="F2697" i="11"/>
  <c r="F2698" i="11"/>
  <c r="F2699" i="11"/>
  <c r="F2700" i="11"/>
  <c r="F2701" i="11"/>
  <c r="F2702" i="11"/>
  <c r="F2703" i="11"/>
  <c r="F2704" i="11"/>
  <c r="F2705" i="11"/>
  <c r="F2706" i="11"/>
  <c r="F2707" i="11"/>
  <c r="F2708" i="11"/>
  <c r="F2709" i="11"/>
  <c r="F2710" i="11"/>
  <c r="F2711" i="11"/>
  <c r="F2712" i="11"/>
  <c r="F2713" i="11"/>
  <c r="F2714" i="11"/>
  <c r="F2715" i="11"/>
  <c r="F2716" i="11"/>
  <c r="F2717" i="11"/>
  <c r="F2718" i="11"/>
  <c r="F2719" i="11"/>
  <c r="F2720" i="11"/>
  <c r="F2721" i="11"/>
  <c r="F2722" i="11"/>
  <c r="F2723" i="11"/>
  <c r="F2724" i="11"/>
  <c r="F2725" i="11"/>
  <c r="F2726" i="11"/>
  <c r="F2727" i="11"/>
  <c r="F2728" i="11"/>
  <c r="F2729" i="11"/>
  <c r="F2730" i="11"/>
  <c r="F2731" i="11"/>
  <c r="F2732" i="11"/>
  <c r="F2733" i="11"/>
  <c r="F2734" i="11"/>
  <c r="F2735" i="11"/>
  <c r="F2736" i="11"/>
  <c r="F2737" i="11"/>
  <c r="F2738" i="11"/>
  <c r="F2739" i="11"/>
  <c r="F2740" i="11"/>
  <c r="F2741" i="11"/>
  <c r="F2742" i="11"/>
  <c r="F2743" i="11"/>
  <c r="F2744" i="11"/>
  <c r="F2745" i="11"/>
  <c r="F2746" i="11"/>
  <c r="F2747" i="11"/>
  <c r="F2748" i="11"/>
  <c r="F2749" i="11"/>
  <c r="F2750" i="11"/>
  <c r="F2751" i="11"/>
  <c r="F2752" i="11"/>
  <c r="F2753" i="11"/>
  <c r="F2754" i="11"/>
  <c r="F2755" i="11"/>
  <c r="F2756" i="11"/>
  <c r="F2757" i="11"/>
  <c r="F2758" i="11"/>
  <c r="F2759" i="11"/>
  <c r="F2760" i="11"/>
  <c r="F2761" i="11"/>
  <c r="F2762" i="11"/>
  <c r="F2763" i="11"/>
  <c r="F2764" i="11"/>
  <c r="F2765" i="11"/>
  <c r="F2766" i="11"/>
  <c r="F2767" i="11"/>
  <c r="F2768" i="11"/>
  <c r="F2769" i="11"/>
  <c r="F2770" i="11"/>
  <c r="F2771" i="11"/>
  <c r="F2772" i="11"/>
  <c r="F2773" i="11"/>
  <c r="F2774" i="11"/>
  <c r="F2775" i="11"/>
  <c r="F2776" i="11"/>
  <c r="F2777" i="11"/>
  <c r="F2778" i="11"/>
  <c r="F2779" i="11"/>
  <c r="F2780" i="11"/>
  <c r="F2781" i="11"/>
  <c r="F2782" i="11"/>
  <c r="F2783" i="11"/>
  <c r="F2784" i="11"/>
  <c r="F2785" i="11"/>
  <c r="F2786" i="11"/>
  <c r="F2787" i="11"/>
  <c r="F2788" i="11"/>
  <c r="F2789" i="11"/>
  <c r="F2790" i="11"/>
  <c r="F2791" i="11"/>
  <c r="F2792" i="11"/>
  <c r="F2793" i="11"/>
  <c r="F2794" i="11"/>
  <c r="F2795" i="11"/>
  <c r="F2796" i="11"/>
  <c r="F2797" i="11"/>
  <c r="F2798" i="11"/>
  <c r="F2799" i="11"/>
  <c r="F2800" i="11"/>
  <c r="F2801" i="11"/>
  <c r="F2802" i="11"/>
  <c r="F2803" i="11"/>
  <c r="F2804" i="11"/>
  <c r="F2805" i="11"/>
  <c r="F2806" i="11"/>
  <c r="F2807" i="11"/>
  <c r="F2808" i="11"/>
  <c r="F2809" i="11"/>
  <c r="F2810" i="11"/>
  <c r="F2811" i="11"/>
  <c r="F2812" i="11"/>
  <c r="F2813" i="11"/>
  <c r="F2814" i="11"/>
  <c r="F2815" i="11"/>
  <c r="F2816" i="11"/>
  <c r="F2817" i="11"/>
  <c r="F2818" i="11"/>
  <c r="F2819" i="11"/>
  <c r="F2820" i="11"/>
  <c r="F2821" i="11"/>
  <c r="F2822" i="11"/>
  <c r="F2823" i="11"/>
  <c r="F2824" i="11"/>
  <c r="F2825" i="11"/>
  <c r="F2826" i="11"/>
  <c r="F2827" i="11"/>
  <c r="F2828" i="11"/>
  <c r="F2829" i="11"/>
  <c r="F2830" i="11"/>
  <c r="F2831" i="11"/>
  <c r="F2832" i="11"/>
  <c r="F2833" i="11"/>
  <c r="F2834" i="11"/>
  <c r="F2835" i="11"/>
  <c r="F2836" i="11"/>
  <c r="F2837" i="11"/>
  <c r="F2838" i="11"/>
  <c r="F2839" i="11"/>
  <c r="F2840" i="11"/>
  <c r="F2841" i="11"/>
  <c r="F2842" i="11"/>
  <c r="F2843" i="11"/>
  <c r="F2844" i="11"/>
  <c r="F2845" i="11"/>
  <c r="F2846" i="11"/>
  <c r="F2847" i="11"/>
  <c r="F2848" i="11"/>
  <c r="F2849" i="11"/>
  <c r="F2850" i="11"/>
  <c r="F2851" i="11"/>
  <c r="F2852" i="11"/>
  <c r="F2853" i="11"/>
  <c r="F2854" i="11"/>
  <c r="F2855" i="11"/>
  <c r="F2856" i="11"/>
  <c r="F2857" i="11"/>
  <c r="F2858" i="11"/>
  <c r="F2859" i="11"/>
  <c r="F2860" i="11"/>
  <c r="F2861" i="11"/>
  <c r="F2862" i="11"/>
  <c r="F2863" i="11"/>
  <c r="F2864" i="11"/>
  <c r="F2865" i="11"/>
  <c r="F2866" i="11"/>
  <c r="F2867" i="11"/>
  <c r="F2868" i="11"/>
  <c r="F2869" i="11"/>
  <c r="F2870" i="11"/>
  <c r="F2871" i="11"/>
  <c r="F2872" i="11"/>
  <c r="F2873" i="11"/>
  <c r="F2874" i="11"/>
  <c r="F2875" i="11"/>
  <c r="F2876" i="11"/>
  <c r="F2877" i="11"/>
  <c r="F2878" i="11"/>
  <c r="F2879" i="11"/>
  <c r="F2880" i="11"/>
  <c r="F2881" i="11"/>
  <c r="F2882" i="11"/>
  <c r="F2883" i="11"/>
  <c r="F2884" i="11"/>
  <c r="F2885" i="11"/>
  <c r="F2886" i="11"/>
  <c r="F2887" i="11"/>
  <c r="F2888" i="11"/>
  <c r="F2889" i="11"/>
  <c r="F2890" i="11"/>
  <c r="F2891" i="11"/>
  <c r="F2892" i="11"/>
  <c r="F2893" i="11"/>
  <c r="F2894" i="11"/>
  <c r="F2895" i="11"/>
  <c r="F2896" i="11"/>
  <c r="F2897" i="11"/>
  <c r="F2898" i="11"/>
  <c r="F2899" i="11"/>
  <c r="F2900" i="11"/>
  <c r="F2901" i="11"/>
  <c r="F2902" i="11"/>
  <c r="F2903" i="11"/>
  <c r="F2904" i="11"/>
  <c r="F2905" i="11"/>
  <c r="F2906" i="11"/>
  <c r="F2907" i="11"/>
  <c r="F2908" i="11"/>
  <c r="F2909" i="11"/>
  <c r="F2910" i="11"/>
  <c r="F2911" i="11"/>
  <c r="F2912" i="11"/>
  <c r="F2913" i="11"/>
  <c r="F2914" i="11"/>
  <c r="F2915" i="11"/>
  <c r="F2916" i="11"/>
  <c r="F2917" i="11"/>
  <c r="F2918" i="11"/>
  <c r="F2919" i="11"/>
  <c r="F2920" i="11"/>
  <c r="F2921" i="11"/>
  <c r="F2922" i="11"/>
  <c r="F2923" i="11"/>
  <c r="F2924" i="11"/>
  <c r="F2925" i="11"/>
  <c r="F2926" i="11"/>
  <c r="F2927" i="11"/>
  <c r="F2928" i="11"/>
  <c r="F2929" i="11"/>
  <c r="F2930" i="11"/>
  <c r="F2931" i="11"/>
  <c r="F2932" i="11"/>
  <c r="F2933" i="11"/>
  <c r="F2934" i="11"/>
  <c r="F2935" i="11"/>
  <c r="F2936" i="11"/>
  <c r="F2937" i="11"/>
  <c r="F2938" i="11"/>
  <c r="F2939" i="11"/>
  <c r="F2940" i="11"/>
  <c r="F2941" i="11"/>
  <c r="F2942" i="11"/>
  <c r="F2943" i="11"/>
  <c r="F2944" i="11"/>
  <c r="F2945" i="11"/>
  <c r="F2946" i="11"/>
  <c r="F2947" i="11"/>
  <c r="F2948" i="11"/>
  <c r="F2949" i="11"/>
  <c r="F2950" i="11"/>
  <c r="F2951" i="11"/>
  <c r="F2952" i="11"/>
  <c r="F2953" i="11"/>
  <c r="F2954" i="11"/>
  <c r="F2955" i="11"/>
  <c r="F2956" i="11"/>
  <c r="F2957" i="11"/>
  <c r="F2958" i="11"/>
  <c r="F2959" i="11"/>
  <c r="F2960" i="11"/>
  <c r="F2961" i="11"/>
  <c r="F2962" i="11"/>
  <c r="F2963" i="11"/>
  <c r="F2964" i="11"/>
  <c r="F2965" i="11"/>
  <c r="F2966" i="11"/>
  <c r="F2967" i="11"/>
  <c r="F2968" i="11"/>
  <c r="F2969" i="11"/>
  <c r="F2970" i="11"/>
  <c r="F2971" i="11"/>
  <c r="F2972" i="11"/>
  <c r="F2973" i="11"/>
  <c r="F2974" i="11"/>
  <c r="F2975" i="11"/>
  <c r="F2976" i="11"/>
  <c r="F2977" i="11"/>
  <c r="F2978" i="11"/>
  <c r="F2979" i="11"/>
  <c r="F2980" i="11"/>
  <c r="F2981" i="11"/>
  <c r="F2982" i="11"/>
  <c r="F2983" i="11"/>
  <c r="F2984" i="11"/>
  <c r="F2985" i="11"/>
  <c r="F2986" i="11"/>
  <c r="F2987" i="11"/>
  <c r="F2988" i="11"/>
  <c r="F2989" i="11"/>
  <c r="F2990" i="11"/>
  <c r="F2991" i="11"/>
  <c r="F2992" i="11"/>
  <c r="F2993" i="11"/>
  <c r="F2994" i="11"/>
  <c r="F2995" i="11"/>
  <c r="F2996" i="11"/>
  <c r="F2997" i="11"/>
  <c r="B72" i="15" l="1" a="1"/>
  <c r="B72" i="15" s="1"/>
  <c r="D68" i="15" a="1"/>
  <c r="D68" i="15" s="1"/>
  <c r="E76" i="15" a="1"/>
  <c r="E76" i="15" s="1"/>
  <c r="F72" i="15" a="1"/>
  <c r="F72" i="15" s="1"/>
  <c r="H68" i="15" a="1"/>
  <c r="H68" i="15" s="1"/>
  <c r="G28" i="15"/>
  <c r="B71" i="15" a="1"/>
  <c r="B71" i="15" s="1"/>
  <c r="D79" i="15" a="1"/>
  <c r="D79" i="15" s="1"/>
  <c r="E75" i="15" a="1"/>
  <c r="E75" i="15" s="1"/>
  <c r="F71" i="15" a="1"/>
  <c r="F71" i="15" s="1"/>
  <c r="H79" i="15" a="1"/>
  <c r="H79" i="15" s="1"/>
  <c r="D30" i="15"/>
  <c r="C79" i="15" a="1"/>
  <c r="C79" i="15" s="1"/>
  <c r="D75" i="15" a="1"/>
  <c r="D75" i="15" s="1"/>
  <c r="E71" i="15" a="1"/>
  <c r="E71" i="15" s="1"/>
  <c r="G79" i="15" a="1"/>
  <c r="G79" i="15" s="1"/>
  <c r="H75" i="15" a="1"/>
  <c r="H75" i="15" s="1"/>
  <c r="C78" i="15" a="1"/>
  <c r="C78" i="15" s="1"/>
  <c r="D74" i="15" a="1"/>
  <c r="D74" i="15" s="1"/>
  <c r="E70" i="15" a="1"/>
  <c r="E70" i="15" s="1"/>
  <c r="G78" i="15" a="1"/>
  <c r="G78" i="15" s="1"/>
  <c r="H74" i="15" a="1"/>
  <c r="H74" i="15" s="1"/>
  <c r="C77" i="15" a="1"/>
  <c r="C77" i="15" s="1"/>
  <c r="D73" i="15" a="1"/>
  <c r="D73" i="15" s="1"/>
  <c r="E69" i="15" a="1"/>
  <c r="E69" i="15" s="1"/>
  <c r="G77" i="15" a="1"/>
  <c r="G77" i="15" s="1"/>
  <c r="H73" i="15" a="1"/>
  <c r="H73" i="15" s="1"/>
  <c r="D27" i="15"/>
  <c r="B68" i="15" a="1"/>
  <c r="B68" i="15" s="1"/>
  <c r="C76" i="15" a="1"/>
  <c r="C76" i="15" s="1"/>
  <c r="D72" i="15" a="1"/>
  <c r="D72" i="15" s="1"/>
  <c r="F68" i="15" a="1"/>
  <c r="F68" i="15" s="1"/>
  <c r="G76" i="15" a="1"/>
  <c r="G76" i="15" s="1"/>
  <c r="H72" i="15" a="1"/>
  <c r="H72" i="15" s="1"/>
  <c r="B79" i="15" a="1"/>
  <c r="B79" i="15" s="1"/>
  <c r="C75" i="15" a="1"/>
  <c r="C75" i="15" s="1"/>
  <c r="D71" i="15" a="1"/>
  <c r="D71" i="15" s="1"/>
  <c r="F79" i="15" a="1"/>
  <c r="F79" i="15" s="1"/>
  <c r="G75" i="15" a="1"/>
  <c r="G75" i="15" s="1"/>
  <c r="H71" i="15" a="1"/>
  <c r="H71" i="15" s="1"/>
  <c r="B77" i="15" a="1"/>
  <c r="B77" i="15" s="1"/>
  <c r="C73" i="15" a="1"/>
  <c r="C73" i="15" s="1"/>
  <c r="D69" i="15" a="1"/>
  <c r="D69" i="15" s="1"/>
  <c r="F77" i="15" a="1"/>
  <c r="F77" i="15" s="1"/>
  <c r="G73" i="15" a="1"/>
  <c r="G73" i="15" s="1"/>
  <c r="H69" i="15" a="1"/>
  <c r="H69" i="15" s="1"/>
  <c r="E5" i="15"/>
  <c r="E27" i="15" s="1"/>
  <c r="E4" i="15"/>
  <c r="E26" i="15" s="1"/>
  <c r="G26" i="15" s="1"/>
  <c r="E3" i="15"/>
  <c r="E25" i="15" s="1"/>
  <c r="G25" i="15" s="1"/>
  <c r="D18" i="15"/>
  <c r="C29" i="15" s="1"/>
  <c r="D29" i="15" s="1"/>
  <c r="D16" i="15"/>
  <c r="C27" i="15" s="1"/>
  <c r="E16" i="15"/>
  <c r="F27" i="15" s="1"/>
  <c r="E20" i="15"/>
  <c r="F31" i="15" s="1"/>
  <c r="G31" i="15" s="1"/>
  <c r="D3" i="15"/>
  <c r="B25" i="15" s="1"/>
  <c r="D25" i="15" s="1"/>
  <c r="E8" i="15"/>
  <c r="E30" i="15" s="1"/>
  <c r="G30" i="15" s="1"/>
  <c r="S76" i="14"/>
  <c r="M60" i="14"/>
  <c r="M52" i="14"/>
  <c r="M44" i="14"/>
  <c r="S28" i="14"/>
  <c r="M12" i="14"/>
  <c r="G139" i="14"/>
  <c r="M43" i="14"/>
  <c r="S27" i="14"/>
  <c r="M11" i="14"/>
  <c r="M90" i="14"/>
  <c r="M58" i="14"/>
  <c r="M50" i="14"/>
  <c r="M10" i="14"/>
  <c r="M89" i="14"/>
  <c r="S73" i="14"/>
  <c r="M57" i="14"/>
  <c r="M49" i="14"/>
  <c r="M41" i="14"/>
  <c r="S25" i="14"/>
  <c r="M9" i="14"/>
  <c r="S72" i="14"/>
  <c r="M80" i="14"/>
  <c r="S56" i="14"/>
  <c r="M48" i="14"/>
  <c r="S24" i="14"/>
  <c r="M32" i="14"/>
  <c r="S55" i="14"/>
  <c r="M47" i="14"/>
  <c r="S23" i="14"/>
  <c r="M31" i="14"/>
  <c r="S70" i="14"/>
  <c r="M78" i="14"/>
  <c r="S54" i="14"/>
  <c r="M46" i="14"/>
  <c r="S22" i="14"/>
  <c r="M30" i="14"/>
  <c r="S69" i="14"/>
  <c r="S53" i="14"/>
  <c r="M45" i="14"/>
  <c r="S21" i="14"/>
  <c r="M29" i="14"/>
  <c r="M76" i="14"/>
  <c r="M28" i="14"/>
  <c r="K55" i="14"/>
  <c r="M55" i="14" s="1"/>
  <c r="M75" i="14"/>
  <c r="M27" i="14"/>
  <c r="M74" i="14"/>
  <c r="M26" i="14"/>
  <c r="M73" i="14"/>
  <c r="M25" i="14"/>
  <c r="M16" i="14"/>
  <c r="K63" i="14"/>
  <c r="M63" i="14" s="1"/>
  <c r="K71" i="14"/>
  <c r="S47" i="14"/>
  <c r="S39" i="14"/>
  <c r="S31" i="14"/>
  <c r="M23" i="14"/>
  <c r="M15" i="14"/>
  <c r="M62" i="14"/>
  <c r="S46" i="14"/>
  <c r="M54" i="14"/>
  <c r="S38" i="14"/>
  <c r="S30" i="14"/>
  <c r="M22" i="14"/>
  <c r="M14" i="14"/>
  <c r="M61" i="14"/>
  <c r="S45" i="14"/>
  <c r="M53" i="14"/>
  <c r="S37" i="14"/>
  <c r="S29" i="14"/>
  <c r="M21" i="14"/>
  <c r="M13" i="14"/>
  <c r="G240" i="14"/>
  <c r="G224" i="14"/>
  <c r="G208" i="14"/>
  <c r="G192" i="14"/>
  <c r="G176" i="14"/>
  <c r="G160" i="14"/>
  <c r="G144" i="14"/>
  <c r="G128" i="14"/>
  <c r="G96" i="14"/>
  <c r="G80" i="14"/>
  <c r="G64" i="14"/>
  <c r="G48" i="14"/>
  <c r="G32" i="14"/>
  <c r="G16" i="14"/>
  <c r="L88" i="14"/>
  <c r="L72" i="14"/>
  <c r="M72" i="14" s="1"/>
  <c r="L56" i="14"/>
  <c r="M56" i="14" s="1"/>
  <c r="L40" i="14"/>
  <c r="M40" i="14" s="1"/>
  <c r="L24" i="14"/>
  <c r="M24" i="14" s="1"/>
  <c r="R84" i="14"/>
  <c r="S84" i="14" s="1"/>
  <c r="R68" i="14"/>
  <c r="S68" i="14" s="1"/>
  <c r="R52" i="14"/>
  <c r="S52" i="14" s="1"/>
  <c r="R36" i="14"/>
  <c r="S36" i="14" s="1"/>
  <c r="R20" i="14"/>
  <c r="S20" i="14" s="1"/>
  <c r="D251" i="14"/>
  <c r="Q83" i="14" s="1"/>
  <c r="D235" i="14"/>
  <c r="D219" i="14"/>
  <c r="Q75" i="14" s="1"/>
  <c r="S75" i="14" s="1"/>
  <c r="D203" i="14"/>
  <c r="G203" i="14" s="1"/>
  <c r="D187" i="14"/>
  <c r="Q67" i="14" s="1"/>
  <c r="D171" i="14"/>
  <c r="G171" i="14" s="1"/>
  <c r="D155" i="14"/>
  <c r="K59" i="14" s="1"/>
  <c r="M59" i="14" s="1"/>
  <c r="D139" i="14"/>
  <c r="D123" i="14"/>
  <c r="K51" i="14" s="1"/>
  <c r="M51" i="14" s="1"/>
  <c r="D107" i="14"/>
  <c r="Q35" i="14" s="1"/>
  <c r="G239" i="14"/>
  <c r="G223" i="14"/>
  <c r="G207" i="14"/>
  <c r="G191" i="14"/>
  <c r="G175" i="14"/>
  <c r="G159" i="14"/>
  <c r="G143" i="14"/>
  <c r="G127" i="14"/>
  <c r="G111" i="14"/>
  <c r="G79" i="14"/>
  <c r="G47" i="14"/>
  <c r="G15" i="14"/>
  <c r="L87" i="14"/>
  <c r="L71" i="14"/>
  <c r="M71" i="14" s="1"/>
  <c r="L39" i="14"/>
  <c r="M39" i="14" s="1"/>
  <c r="R83" i="14"/>
  <c r="S83" i="14" s="1"/>
  <c r="R67" i="14"/>
  <c r="S67" i="14" s="1"/>
  <c r="R51" i="14"/>
  <c r="S51" i="14" s="1"/>
  <c r="R35" i="14"/>
  <c r="S35" i="14" s="1"/>
  <c r="R19" i="14"/>
  <c r="S19" i="14" s="1"/>
  <c r="G238" i="14"/>
  <c r="G222" i="14"/>
  <c r="G206" i="14"/>
  <c r="G190" i="14"/>
  <c r="G174" i="14"/>
  <c r="G158" i="14"/>
  <c r="G142" i="14"/>
  <c r="G126" i="14"/>
  <c r="G110" i="14"/>
  <c r="G78" i="14"/>
  <c r="G46" i="14"/>
  <c r="G14" i="14"/>
  <c r="L86" i="14"/>
  <c r="M86" i="14" s="1"/>
  <c r="L70" i="14"/>
  <c r="M70" i="14" s="1"/>
  <c r="L38" i="14"/>
  <c r="M38" i="14" s="1"/>
  <c r="R82" i="14"/>
  <c r="S82" i="14" s="1"/>
  <c r="R66" i="14"/>
  <c r="S66" i="14" s="1"/>
  <c r="R50" i="14"/>
  <c r="S50" i="14" s="1"/>
  <c r="R34" i="14"/>
  <c r="S34" i="14" s="1"/>
  <c r="R18" i="14"/>
  <c r="S18" i="14" s="1"/>
  <c r="D249" i="14"/>
  <c r="Q81" i="14" s="1"/>
  <c r="G237" i="14"/>
  <c r="G221" i="14"/>
  <c r="G205" i="14"/>
  <c r="G189" i="14"/>
  <c r="G157" i="14"/>
  <c r="G141" i="14"/>
  <c r="G125" i="14"/>
  <c r="G109" i="14"/>
  <c r="G77" i="14"/>
  <c r="G45" i="14"/>
  <c r="G13" i="14"/>
  <c r="L85" i="14"/>
  <c r="L69" i="14"/>
  <c r="M69" i="14" s="1"/>
  <c r="L37" i="14"/>
  <c r="M37" i="14" s="1"/>
  <c r="R81" i="14"/>
  <c r="S81" i="14" s="1"/>
  <c r="R65" i="14"/>
  <c r="S65" i="14" s="1"/>
  <c r="R49" i="14"/>
  <c r="S49" i="14" s="1"/>
  <c r="R33" i="14"/>
  <c r="S33" i="14" s="1"/>
  <c r="R17" i="14"/>
  <c r="S17" i="14" s="1"/>
  <c r="D248" i="14"/>
  <c r="G248" i="14" s="1"/>
  <c r="D232" i="14"/>
  <c r="K88" i="14" s="1"/>
  <c r="G236" i="14"/>
  <c r="G220" i="14"/>
  <c r="G156" i="14"/>
  <c r="G124" i="14"/>
  <c r="G92" i="14"/>
  <c r="G76" i="14"/>
  <c r="G12" i="14"/>
  <c r="L84" i="14"/>
  <c r="M84" i="14" s="1"/>
  <c r="L68" i="14"/>
  <c r="M68" i="14" s="1"/>
  <c r="L36" i="14"/>
  <c r="M36" i="14" s="1"/>
  <c r="L20" i="14"/>
  <c r="M20" i="14" s="1"/>
  <c r="R80" i="14"/>
  <c r="S80" i="14" s="1"/>
  <c r="R64" i="14"/>
  <c r="S64" i="14" s="1"/>
  <c r="R48" i="14"/>
  <c r="S48" i="14" s="1"/>
  <c r="R32" i="14"/>
  <c r="S32" i="14" s="1"/>
  <c r="R16" i="14"/>
  <c r="S16" i="14" s="1"/>
  <c r="D247" i="14"/>
  <c r="G247" i="14" s="1"/>
  <c r="D231" i="14"/>
  <c r="K87" i="14" s="1"/>
  <c r="D215" i="14"/>
  <c r="Q71" i="14" s="1"/>
  <c r="S71" i="14" s="1"/>
  <c r="D199" i="14"/>
  <c r="K79" i="14" s="1"/>
  <c r="M79" i="14" s="1"/>
  <c r="G219" i="14"/>
  <c r="G155" i="14"/>
  <c r="G123" i="14"/>
  <c r="G91" i="14"/>
  <c r="G75" i="14"/>
  <c r="G11" i="14"/>
  <c r="L83" i="14"/>
  <c r="M83" i="14" s="1"/>
  <c r="L67" i="14"/>
  <c r="M67" i="14" s="1"/>
  <c r="L35" i="14"/>
  <c r="M35" i="14" s="1"/>
  <c r="L19" i="14"/>
  <c r="M19" i="14" s="1"/>
  <c r="R79" i="14"/>
  <c r="S79" i="14" s="1"/>
  <c r="R63" i="14"/>
  <c r="S63" i="14" s="1"/>
  <c r="R15" i="14"/>
  <c r="S15" i="14" s="1"/>
  <c r="G234" i="14"/>
  <c r="G218" i="14"/>
  <c r="G154" i="14"/>
  <c r="G122" i="14"/>
  <c r="G90" i="14"/>
  <c r="G74" i="14"/>
  <c r="G10" i="14"/>
  <c r="L82" i="14"/>
  <c r="M82" i="14" s="1"/>
  <c r="L66" i="14"/>
  <c r="M66" i="14" s="1"/>
  <c r="L34" i="14"/>
  <c r="M34" i="14" s="1"/>
  <c r="L18" i="14"/>
  <c r="M18" i="14" s="1"/>
  <c r="R78" i="14"/>
  <c r="S78" i="14" s="1"/>
  <c r="R62" i="14"/>
  <c r="S62" i="14" s="1"/>
  <c r="R14" i="14"/>
  <c r="S14" i="14" s="1"/>
  <c r="G233" i="14"/>
  <c r="G217" i="14"/>
  <c r="G153" i="14"/>
  <c r="G121" i="14"/>
  <c r="G89" i="14"/>
  <c r="G73" i="14"/>
  <c r="G9" i="14"/>
  <c r="L81" i="14"/>
  <c r="L65" i="14"/>
  <c r="M65" i="14" s="1"/>
  <c r="L33" i="14"/>
  <c r="M33" i="14" s="1"/>
  <c r="L17" i="14"/>
  <c r="M17" i="14" s="1"/>
  <c r="R77" i="14"/>
  <c r="S77" i="14" s="1"/>
  <c r="R61" i="14"/>
  <c r="S61" i="14" s="1"/>
  <c r="R13" i="14"/>
  <c r="S13" i="14" s="1"/>
  <c r="G216" i="14"/>
  <c r="G200" i="14"/>
  <c r="G152" i="14"/>
  <c r="G120" i="14"/>
  <c r="G72" i="14"/>
  <c r="G56" i="14"/>
  <c r="L64" i="14"/>
  <c r="M64" i="14" s="1"/>
  <c r="R92" i="14"/>
  <c r="S92" i="14" s="1"/>
  <c r="R60" i="14"/>
  <c r="S60" i="14" s="1"/>
  <c r="R44" i="14"/>
  <c r="S44" i="14" s="1"/>
  <c r="R12" i="14"/>
  <c r="S12" i="14" s="1"/>
  <c r="G215" i="14"/>
  <c r="G199" i="14"/>
  <c r="G151" i="14"/>
  <c r="G119" i="14"/>
  <c r="G71" i="14"/>
  <c r="G55" i="14"/>
  <c r="R91" i="14"/>
  <c r="S91" i="14" s="1"/>
  <c r="R59" i="14"/>
  <c r="S59" i="14" s="1"/>
  <c r="R43" i="14"/>
  <c r="S43" i="14" s="1"/>
  <c r="R11" i="14"/>
  <c r="S11" i="14" s="1"/>
  <c r="G214" i="14"/>
  <c r="G198" i="14"/>
  <c r="G150" i="14"/>
  <c r="G118" i="14"/>
  <c r="G70" i="14"/>
  <c r="G54" i="14"/>
  <c r="R90" i="14"/>
  <c r="S90" i="14" s="1"/>
  <c r="R58" i="14"/>
  <c r="S58" i="14" s="1"/>
  <c r="R42" i="14"/>
  <c r="S42" i="14" s="1"/>
  <c r="R10" i="14"/>
  <c r="S10" i="14" s="1"/>
  <c r="D257" i="14"/>
  <c r="Q89" i="14" s="1"/>
  <c r="D241" i="14"/>
  <c r="K85" i="14" s="1"/>
  <c r="D225" i="14"/>
  <c r="K81" i="14" s="1"/>
  <c r="D209" i="14"/>
  <c r="K77" i="14" s="1"/>
  <c r="M77" i="14" s="1"/>
  <c r="G213" i="14"/>
  <c r="G197" i="14"/>
  <c r="G149" i="14"/>
  <c r="G117" i="14"/>
  <c r="G69" i="14"/>
  <c r="G53" i="14"/>
  <c r="R89" i="14"/>
  <c r="R57" i="14"/>
  <c r="S57" i="14" s="1"/>
  <c r="R41" i="14"/>
  <c r="S41" i="14" s="1"/>
  <c r="R9" i="14"/>
  <c r="S9" i="14" s="1"/>
  <c r="D256" i="14"/>
  <c r="Q88" i="14" s="1"/>
  <c r="S88" i="14" s="1"/>
  <c r="D112" i="14"/>
  <c r="Q40" i="14" s="1"/>
  <c r="S40" i="14" s="1"/>
  <c r="G196" i="14"/>
  <c r="G52" i="14"/>
  <c r="D255" i="14"/>
  <c r="Q87" i="14" s="1"/>
  <c r="S87" i="14" s="1"/>
  <c r="G195" i="14"/>
  <c r="G51" i="14"/>
  <c r="D254" i="14"/>
  <c r="Q86" i="14" s="1"/>
  <c r="S86" i="14" s="1"/>
  <c r="G194" i="14"/>
  <c r="G50" i="14"/>
  <c r="D253" i="14"/>
  <c r="Q85" i="14" s="1"/>
  <c r="S85" i="14" s="1"/>
  <c r="G193" i="14"/>
  <c r="G49" i="14"/>
  <c r="L2819" i="19"/>
  <c r="K2819" i="19"/>
  <c r="L2647" i="19"/>
  <c r="K2647" i="19"/>
  <c r="L2455" i="19"/>
  <c r="K2455" i="19"/>
  <c r="L2247" i="19"/>
  <c r="K2247" i="19"/>
  <c r="L2045" i="19"/>
  <c r="K2045" i="19"/>
  <c r="L1837" i="19"/>
  <c r="K1837" i="19"/>
  <c r="L1677" i="19"/>
  <c r="K1677" i="19"/>
  <c r="L1501" i="19"/>
  <c r="K1501" i="19"/>
  <c r="L1171" i="19"/>
  <c r="K1171" i="19"/>
  <c r="L995" i="19"/>
  <c r="K995" i="19"/>
  <c r="L835" i="19"/>
  <c r="K835" i="19"/>
  <c r="L2752" i="19"/>
  <c r="K2752" i="19"/>
  <c r="L2735" i="19"/>
  <c r="K2735" i="19"/>
  <c r="L2715" i="19"/>
  <c r="K2715" i="19"/>
  <c r="L2683" i="19"/>
  <c r="K2683" i="19"/>
  <c r="L2651" i="19"/>
  <c r="K2651" i="19"/>
  <c r="L2603" i="19"/>
  <c r="K2603" i="19"/>
  <c r="K2001" i="19"/>
  <c r="L2001" i="19"/>
  <c r="L2805" i="19"/>
  <c r="K2805" i="19"/>
  <c r="L2795" i="19"/>
  <c r="K2795" i="19"/>
  <c r="L2782" i="19"/>
  <c r="K2782" i="19"/>
  <c r="L2766" i="19"/>
  <c r="K2766" i="19"/>
  <c r="L2750" i="19"/>
  <c r="K2750" i="19"/>
  <c r="L2733" i="19"/>
  <c r="K2733" i="19"/>
  <c r="L2713" i="19"/>
  <c r="K2713" i="19"/>
  <c r="L2697" i="19"/>
  <c r="K2697" i="19"/>
  <c r="L2681" i="19"/>
  <c r="K2681" i="19"/>
  <c r="L2665" i="19"/>
  <c r="K2665" i="19"/>
  <c r="L2649" i="19"/>
  <c r="K2649" i="19"/>
  <c r="L2633" i="19"/>
  <c r="K2633" i="19"/>
  <c r="L2617" i="19"/>
  <c r="K2617" i="19"/>
  <c r="L2601" i="19"/>
  <c r="K2601" i="19"/>
  <c r="L2585" i="19"/>
  <c r="K2585" i="19"/>
  <c r="L2569" i="19"/>
  <c r="K2569" i="19"/>
  <c r="L2553" i="19"/>
  <c r="K2553" i="19"/>
  <c r="L2537" i="19"/>
  <c r="K2537" i="19"/>
  <c r="L2521" i="19"/>
  <c r="K2521" i="19"/>
  <c r="L2505" i="19"/>
  <c r="K2505" i="19"/>
  <c r="L2489" i="19"/>
  <c r="K2489" i="19"/>
  <c r="L2473" i="19"/>
  <c r="K2473" i="19"/>
  <c r="L2457" i="19"/>
  <c r="K2457" i="19"/>
  <c r="L2441" i="19"/>
  <c r="K2441" i="19"/>
  <c r="L2425" i="19"/>
  <c r="K2425" i="19"/>
  <c r="K2409" i="19"/>
  <c r="L2409" i="19"/>
  <c r="L2393" i="19"/>
  <c r="K2393" i="19"/>
  <c r="L2377" i="19"/>
  <c r="K2377" i="19"/>
  <c r="L2361" i="19"/>
  <c r="K2361" i="19"/>
  <c r="L2345" i="19"/>
  <c r="K2345" i="19"/>
  <c r="L2329" i="19"/>
  <c r="K2329" i="19"/>
  <c r="L2313" i="19"/>
  <c r="K2313" i="19"/>
  <c r="L2297" i="19"/>
  <c r="K2297" i="19"/>
  <c r="L2281" i="19"/>
  <c r="K2281" i="19"/>
  <c r="L2265" i="19"/>
  <c r="K2265" i="19"/>
  <c r="L2249" i="19"/>
  <c r="K2249" i="19"/>
  <c r="L2233" i="19"/>
  <c r="K2233" i="19"/>
  <c r="L2217" i="19"/>
  <c r="K2217" i="19"/>
  <c r="L2201" i="19"/>
  <c r="K2201" i="19"/>
  <c r="L2185" i="19"/>
  <c r="K2185" i="19"/>
  <c r="L2169" i="19"/>
  <c r="K2169" i="19"/>
  <c r="L2153" i="19"/>
  <c r="K2153" i="19"/>
  <c r="L2137" i="19"/>
  <c r="K2137" i="19"/>
  <c r="L2127" i="19"/>
  <c r="K2127" i="19"/>
  <c r="L2111" i="19"/>
  <c r="K2111" i="19"/>
  <c r="L2095" i="19"/>
  <c r="K2095" i="19"/>
  <c r="L2079" i="19"/>
  <c r="K2079" i="19"/>
  <c r="L2063" i="19"/>
  <c r="K2063" i="19"/>
  <c r="L2047" i="19"/>
  <c r="K2047" i="19"/>
  <c r="L2031" i="19"/>
  <c r="K2031" i="19"/>
  <c r="L2015" i="19"/>
  <c r="K2015" i="19"/>
  <c r="L1999" i="19"/>
  <c r="K1999" i="19"/>
  <c r="L1983" i="19"/>
  <c r="K1983" i="19"/>
  <c r="L1967" i="19"/>
  <c r="K1967" i="19"/>
  <c r="L1951" i="19"/>
  <c r="K1951" i="19"/>
  <c r="L1935" i="19"/>
  <c r="K1935" i="19"/>
  <c r="L1919" i="19"/>
  <c r="K1919" i="19"/>
  <c r="L1903" i="19"/>
  <c r="K1903" i="19"/>
  <c r="L1887" i="19"/>
  <c r="K1887" i="19"/>
  <c r="L1871" i="19"/>
  <c r="K1871" i="19"/>
  <c r="L1855" i="19"/>
  <c r="K1855" i="19"/>
  <c r="L1839" i="19"/>
  <c r="K1839" i="19"/>
  <c r="L1823" i="19"/>
  <c r="K1823" i="19"/>
  <c r="L1807" i="19"/>
  <c r="K1807" i="19"/>
  <c r="L1791" i="19"/>
  <c r="K1791" i="19"/>
  <c r="L1775" i="19"/>
  <c r="K1775" i="19"/>
  <c r="L1759" i="19"/>
  <c r="K1759" i="19"/>
  <c r="K1743" i="19"/>
  <c r="L1743" i="19"/>
  <c r="L1727" i="19"/>
  <c r="K1727" i="19"/>
  <c r="L1711" i="19"/>
  <c r="K1711" i="19"/>
  <c r="L1695" i="19"/>
  <c r="K1695" i="19"/>
  <c r="L1679" i="19"/>
  <c r="K1679" i="19"/>
  <c r="L1663" i="19"/>
  <c r="K1663" i="19"/>
  <c r="L1647" i="19"/>
  <c r="K1647" i="19"/>
  <c r="L1631" i="19"/>
  <c r="K1631" i="19"/>
  <c r="L1615" i="19"/>
  <c r="K1615" i="19"/>
  <c r="L2804" i="19"/>
  <c r="K2804" i="19"/>
  <c r="L2794" i="19"/>
  <c r="K2794" i="19"/>
  <c r="L2781" i="19"/>
  <c r="K2781" i="19"/>
  <c r="L2765" i="19"/>
  <c r="K2765" i="19"/>
  <c r="L2749" i="19"/>
  <c r="K2749" i="19"/>
  <c r="L2732" i="19"/>
  <c r="K2732" i="19"/>
  <c r="L2712" i="19"/>
  <c r="K2712" i="19"/>
  <c r="L2696" i="19"/>
  <c r="K2696" i="19"/>
  <c r="L2680" i="19"/>
  <c r="K2680" i="19"/>
  <c r="L2664" i="19"/>
  <c r="K2664" i="19"/>
  <c r="L2648" i="19"/>
  <c r="K2648" i="19"/>
  <c r="L2632" i="19"/>
  <c r="K2632" i="19"/>
  <c r="L2616" i="19"/>
  <c r="K2616" i="19"/>
  <c r="L2600" i="19"/>
  <c r="K2600" i="19"/>
  <c r="L2584" i="19"/>
  <c r="K2584" i="19"/>
  <c r="L2568" i="19"/>
  <c r="K2568" i="19"/>
  <c r="L2552" i="19"/>
  <c r="K2552" i="19"/>
  <c r="L2536" i="19"/>
  <c r="K2536" i="19"/>
  <c r="L2520" i="19"/>
  <c r="K2520" i="19"/>
  <c r="L2504" i="19"/>
  <c r="K2504" i="19"/>
  <c r="L2488" i="19"/>
  <c r="K2488" i="19"/>
  <c r="L2472" i="19"/>
  <c r="K2472" i="19"/>
  <c r="L2456" i="19"/>
  <c r="K2456" i="19"/>
  <c r="L2440" i="19"/>
  <c r="K2440" i="19"/>
  <c r="L2424" i="19"/>
  <c r="K2424" i="19"/>
  <c r="L2408" i="19"/>
  <c r="K2408" i="19"/>
  <c r="L2392" i="19"/>
  <c r="K2392" i="19"/>
  <c r="L2376" i="19"/>
  <c r="K2376" i="19"/>
  <c r="L2360" i="19"/>
  <c r="K2360" i="19"/>
  <c r="L2344" i="19"/>
  <c r="K2344" i="19"/>
  <c r="L2328" i="19"/>
  <c r="K2328" i="19"/>
  <c r="L2312" i="19"/>
  <c r="K2312" i="19"/>
  <c r="L2296" i="19"/>
  <c r="K2296" i="19"/>
  <c r="L2280" i="19"/>
  <c r="K2280" i="19"/>
  <c r="L2264" i="19"/>
  <c r="K2264" i="19"/>
  <c r="L2248" i="19"/>
  <c r="K2248" i="19"/>
  <c r="L2232" i="19"/>
  <c r="K2232" i="19"/>
  <c r="L2216" i="19"/>
  <c r="K2216" i="19"/>
  <c r="L2200" i="19"/>
  <c r="K2200" i="19"/>
  <c r="L2184" i="19"/>
  <c r="K2184" i="19"/>
  <c r="L2168" i="19"/>
  <c r="K2168" i="19"/>
  <c r="L2152" i="19"/>
  <c r="K2152" i="19"/>
  <c r="L2126" i="19"/>
  <c r="K2126" i="19"/>
  <c r="L2110" i="19"/>
  <c r="K2110" i="19"/>
  <c r="L2094" i="19"/>
  <c r="K2094" i="19"/>
  <c r="L2078" i="19"/>
  <c r="K2078" i="19"/>
  <c r="L2062" i="19"/>
  <c r="K2062" i="19"/>
  <c r="L2046" i="19"/>
  <c r="K2046" i="19"/>
  <c r="L2030" i="19"/>
  <c r="K2030" i="19"/>
  <c r="L2014" i="19"/>
  <c r="K2014" i="19"/>
  <c r="L1998" i="19"/>
  <c r="K1998" i="19"/>
  <c r="L1982" i="19"/>
  <c r="K1982" i="19"/>
  <c r="L1966" i="19"/>
  <c r="K1966" i="19"/>
  <c r="L1950" i="19"/>
  <c r="K1950" i="19"/>
  <c r="L1934" i="19"/>
  <c r="K1934" i="19"/>
  <c r="L1918" i="19"/>
  <c r="K1918" i="19"/>
  <c r="L1902" i="19"/>
  <c r="K1902" i="19"/>
  <c r="L1886" i="19"/>
  <c r="K1886" i="19"/>
  <c r="L1870" i="19"/>
  <c r="K1870" i="19"/>
  <c r="L1854" i="19"/>
  <c r="K1854" i="19"/>
  <c r="L1838" i="19"/>
  <c r="K1838" i="19"/>
  <c r="L1822" i="19"/>
  <c r="K1822" i="19"/>
  <c r="L1806" i="19"/>
  <c r="K1806" i="19"/>
  <c r="L1790" i="19"/>
  <c r="K1790" i="19"/>
  <c r="L1774" i="19"/>
  <c r="K1774" i="19"/>
  <c r="L1758" i="19"/>
  <c r="K1758" i="19"/>
  <c r="L1742" i="19"/>
  <c r="K1742" i="19"/>
  <c r="L1726" i="19"/>
  <c r="K1726" i="19"/>
  <c r="L1710" i="19"/>
  <c r="K1710" i="19"/>
  <c r="L1694" i="19"/>
  <c r="K1694" i="19"/>
  <c r="L1678" i="19"/>
  <c r="K1678" i="19"/>
  <c r="L1662" i="19"/>
  <c r="K1662" i="19"/>
  <c r="L1646" i="19"/>
  <c r="K1646" i="19"/>
  <c r="L1630" i="19"/>
  <c r="K1630" i="19"/>
  <c r="L1614" i="19"/>
  <c r="K1614" i="19"/>
  <c r="L1598" i="19"/>
  <c r="K1598" i="19"/>
  <c r="L1582" i="19"/>
  <c r="K1582" i="19"/>
  <c r="L1566" i="19"/>
  <c r="K1566" i="19"/>
  <c r="L1550" i="19"/>
  <c r="K1550" i="19"/>
  <c r="L1534" i="19"/>
  <c r="K1534" i="19"/>
  <c r="L1518" i="19"/>
  <c r="K1518" i="19"/>
  <c r="L1502" i="19"/>
  <c r="K1502" i="19"/>
  <c r="L1486" i="19"/>
  <c r="K1486" i="19"/>
  <c r="L1470" i="19"/>
  <c r="K1470" i="19"/>
  <c r="L1454" i="19"/>
  <c r="K1454" i="19"/>
  <c r="L1438" i="19"/>
  <c r="K1438" i="19"/>
  <c r="L1422" i="19"/>
  <c r="K1422" i="19"/>
  <c r="L1400" i="19"/>
  <c r="K1400" i="19"/>
  <c r="L1384" i="19"/>
  <c r="K1384" i="19"/>
  <c r="L1366" i="19"/>
  <c r="K1366" i="19"/>
  <c r="L1350" i="19"/>
  <c r="K1350" i="19"/>
  <c r="L1332" i="19"/>
  <c r="K1332" i="19"/>
  <c r="L1316" i="19"/>
  <c r="K1316" i="19"/>
  <c r="L1300" i="19"/>
  <c r="K1300" i="19"/>
  <c r="L1284" i="19"/>
  <c r="K1284" i="19"/>
  <c r="L1268" i="19"/>
  <c r="K1268" i="19"/>
  <c r="L1252" i="19"/>
  <c r="K1252" i="19"/>
  <c r="L1236" i="19"/>
  <c r="K1236" i="19"/>
  <c r="L1220" i="19"/>
  <c r="K1220" i="19"/>
  <c r="L1204" i="19"/>
  <c r="K1204" i="19"/>
  <c r="L1188" i="19"/>
  <c r="K1188" i="19"/>
  <c r="L1172" i="19"/>
  <c r="K1172" i="19"/>
  <c r="L1156" i="19"/>
  <c r="K1156" i="19"/>
  <c r="L1140" i="19"/>
  <c r="K1140" i="19"/>
  <c r="L1124" i="19"/>
  <c r="K1124" i="19"/>
  <c r="L1108" i="19"/>
  <c r="K1108" i="19"/>
  <c r="L1092" i="19"/>
  <c r="K1092" i="19"/>
  <c r="L1076" i="19"/>
  <c r="K1076" i="19"/>
  <c r="L1060" i="19"/>
  <c r="K1060" i="19"/>
  <c r="L1044" i="19"/>
  <c r="K1044" i="19"/>
  <c r="L1028" i="19"/>
  <c r="K1028" i="19"/>
  <c r="L1012" i="19"/>
  <c r="K1012" i="19"/>
  <c r="L996" i="19"/>
  <c r="K996" i="19"/>
  <c r="L980" i="19"/>
  <c r="K980" i="19"/>
  <c r="L964" i="19"/>
  <c r="K964" i="19"/>
  <c r="L948" i="19"/>
  <c r="K948" i="19"/>
  <c r="L932" i="19"/>
  <c r="K932" i="19"/>
  <c r="L916" i="19"/>
  <c r="K916" i="19"/>
  <c r="L900" i="19"/>
  <c r="K900" i="19"/>
  <c r="L884" i="19"/>
  <c r="K884" i="19"/>
  <c r="L868" i="19"/>
  <c r="K868" i="19"/>
  <c r="L852" i="19"/>
  <c r="K852" i="19"/>
  <c r="L836" i="19"/>
  <c r="K836" i="19"/>
  <c r="L820" i="19"/>
  <c r="K820" i="19"/>
  <c r="K804" i="19"/>
  <c r="L804" i="19"/>
  <c r="L788" i="19"/>
  <c r="K788" i="19"/>
  <c r="L772" i="19"/>
  <c r="K772" i="19"/>
  <c r="L756" i="19"/>
  <c r="K756" i="19"/>
  <c r="L740" i="19"/>
  <c r="K740" i="19"/>
  <c r="L724" i="19"/>
  <c r="K724" i="19"/>
  <c r="L701" i="19"/>
  <c r="K701" i="19"/>
  <c r="L685" i="19"/>
  <c r="K685" i="19"/>
  <c r="L669" i="19"/>
  <c r="K669" i="19"/>
  <c r="L653" i="19"/>
  <c r="K653" i="19"/>
  <c r="L637" i="19"/>
  <c r="K637" i="19"/>
  <c r="K621" i="19"/>
  <c r="L621" i="19"/>
  <c r="L605" i="19"/>
  <c r="K605" i="19"/>
  <c r="L589" i="19"/>
  <c r="K589" i="19"/>
  <c r="L573" i="19"/>
  <c r="K573" i="19"/>
  <c r="L557" i="19"/>
  <c r="K557" i="19"/>
  <c r="L541" i="19"/>
  <c r="K541" i="19"/>
  <c r="L525" i="19"/>
  <c r="K525" i="19"/>
  <c r="K509" i="19"/>
  <c r="L509" i="19"/>
  <c r="L493" i="19"/>
  <c r="K493" i="19"/>
  <c r="L477" i="19"/>
  <c r="K477" i="19"/>
  <c r="L461" i="19"/>
  <c r="K461" i="19"/>
  <c r="L445" i="19"/>
  <c r="K445" i="19"/>
  <c r="K429" i="19"/>
  <c r="L429" i="19"/>
  <c r="L413" i="19"/>
  <c r="K413" i="19"/>
  <c r="L397" i="19"/>
  <c r="K397" i="19"/>
  <c r="L381" i="19"/>
  <c r="K381" i="19"/>
  <c r="L365" i="19"/>
  <c r="K365" i="19"/>
  <c r="L349" i="19"/>
  <c r="K349" i="19"/>
  <c r="L333" i="19"/>
  <c r="K333" i="19"/>
  <c r="L317" i="19"/>
  <c r="K317" i="19"/>
  <c r="L301" i="19"/>
  <c r="K301" i="19"/>
  <c r="L285" i="19"/>
  <c r="K285" i="19"/>
  <c r="L269" i="19"/>
  <c r="K269" i="19"/>
  <c r="L253" i="19"/>
  <c r="K253" i="19"/>
  <c r="L237" i="19"/>
  <c r="K237" i="19"/>
  <c r="L221" i="19"/>
  <c r="K221" i="19"/>
  <c r="L205" i="19"/>
  <c r="K205" i="19"/>
  <c r="L189" i="19"/>
  <c r="K189" i="19"/>
  <c r="L173" i="19"/>
  <c r="K173" i="19"/>
  <c r="L157" i="19"/>
  <c r="K157" i="19"/>
  <c r="L141" i="19"/>
  <c r="K141" i="19"/>
  <c r="L125" i="19"/>
  <c r="K125" i="19"/>
  <c r="L109" i="19"/>
  <c r="K109" i="19"/>
  <c r="L93" i="19"/>
  <c r="K93" i="19"/>
  <c r="L77" i="19"/>
  <c r="K77" i="19"/>
  <c r="L61" i="19"/>
  <c r="K61" i="19"/>
  <c r="L45" i="19"/>
  <c r="K45" i="19"/>
  <c r="L29" i="19"/>
  <c r="K29" i="19"/>
  <c r="L13" i="19"/>
  <c r="K13" i="19"/>
  <c r="L2615" i="19"/>
  <c r="K2615" i="19"/>
  <c r="L2391" i="19"/>
  <c r="K2391" i="19"/>
  <c r="K2183" i="19"/>
  <c r="L2183" i="19"/>
  <c r="L1997" i="19"/>
  <c r="K1997" i="19"/>
  <c r="L1757" i="19"/>
  <c r="K1757" i="19"/>
  <c r="L1597" i="19"/>
  <c r="K1597" i="19"/>
  <c r="L1299" i="19"/>
  <c r="K1299" i="19"/>
  <c r="L1139" i="19"/>
  <c r="K1139" i="19"/>
  <c r="L963" i="19"/>
  <c r="K963" i="19"/>
  <c r="L819" i="19"/>
  <c r="K819" i="19"/>
  <c r="L668" i="19"/>
  <c r="K668" i="19"/>
  <c r="L508" i="19"/>
  <c r="K508" i="19"/>
  <c r="L380" i="19"/>
  <c r="K380" i="19"/>
  <c r="L236" i="19"/>
  <c r="K236" i="19"/>
  <c r="L2802" i="19"/>
  <c r="K2802" i="19"/>
  <c r="L2763" i="19"/>
  <c r="K2763" i="19"/>
  <c r="L2710" i="19"/>
  <c r="K2710" i="19"/>
  <c r="L2678" i="19"/>
  <c r="K2678" i="19"/>
  <c r="L2646" i="19"/>
  <c r="K2646" i="19"/>
  <c r="L2817" i="19"/>
  <c r="K2817" i="19"/>
  <c r="L2801" i="19"/>
  <c r="K2801" i="19"/>
  <c r="L2791" i="19"/>
  <c r="K2791" i="19"/>
  <c r="L2778" i="19"/>
  <c r="K2778" i="19"/>
  <c r="L2762" i="19"/>
  <c r="K2762" i="19"/>
  <c r="L2746" i="19"/>
  <c r="K2746" i="19"/>
  <c r="L2729" i="19"/>
  <c r="K2729" i="19"/>
  <c r="L2709" i="19"/>
  <c r="K2709" i="19"/>
  <c r="L2693" i="19"/>
  <c r="K2693" i="19"/>
  <c r="L2677" i="19"/>
  <c r="K2677" i="19"/>
  <c r="L2661" i="19"/>
  <c r="K2661" i="19"/>
  <c r="L2645" i="19"/>
  <c r="K2645" i="19"/>
  <c r="L2629" i="19"/>
  <c r="K2629" i="19"/>
  <c r="L2613" i="19"/>
  <c r="K2613" i="19"/>
  <c r="L2597" i="19"/>
  <c r="K2597" i="19"/>
  <c r="L2581" i="19"/>
  <c r="K2581" i="19"/>
  <c r="L2565" i="19"/>
  <c r="K2565" i="19"/>
  <c r="L2549" i="19"/>
  <c r="K2549" i="19"/>
  <c r="L2533" i="19"/>
  <c r="K2533" i="19"/>
  <c r="L2517" i="19"/>
  <c r="K2517" i="19"/>
  <c r="L2501" i="19"/>
  <c r="K2501" i="19"/>
  <c r="L2485" i="19"/>
  <c r="K2485" i="19"/>
  <c r="L2469" i="19"/>
  <c r="K2469" i="19"/>
  <c r="L2453" i="19"/>
  <c r="K2453" i="19"/>
  <c r="L2437" i="19"/>
  <c r="K2437" i="19"/>
  <c r="L2421" i="19"/>
  <c r="K2421" i="19"/>
  <c r="L2405" i="19"/>
  <c r="K2405" i="19"/>
  <c r="L2389" i="19"/>
  <c r="K2389" i="19"/>
  <c r="L2373" i="19"/>
  <c r="K2373" i="19"/>
  <c r="L2551" i="19"/>
  <c r="K2551" i="19"/>
  <c r="L2343" i="19"/>
  <c r="K2343" i="19"/>
  <c r="L1949" i="19"/>
  <c r="K1949" i="19"/>
  <c r="L1725" i="19"/>
  <c r="K1725" i="19"/>
  <c r="L1549" i="19"/>
  <c r="K1549" i="19"/>
  <c r="L1383" i="19"/>
  <c r="K1383" i="19"/>
  <c r="L1235" i="19"/>
  <c r="K1235" i="19"/>
  <c r="L1091" i="19"/>
  <c r="K1091" i="19"/>
  <c r="L915" i="19"/>
  <c r="K915" i="19"/>
  <c r="L739" i="19"/>
  <c r="K739" i="19"/>
  <c r="L572" i="19"/>
  <c r="K572" i="19"/>
  <c r="L396" i="19"/>
  <c r="K396" i="19"/>
  <c r="L220" i="19"/>
  <c r="K220" i="19"/>
  <c r="L2792" i="19"/>
  <c r="K2792" i="19"/>
  <c r="L2779" i="19"/>
  <c r="K2779" i="19"/>
  <c r="L2747" i="19"/>
  <c r="K2747" i="19"/>
  <c r="L2730" i="19"/>
  <c r="K2730" i="19"/>
  <c r="L2694" i="19"/>
  <c r="K2694" i="19"/>
  <c r="L2662" i="19"/>
  <c r="K2662" i="19"/>
  <c r="L2630" i="19"/>
  <c r="K2630" i="19"/>
  <c r="L2816" i="19"/>
  <c r="K2816" i="19"/>
  <c r="L2800" i="19"/>
  <c r="K2800" i="19"/>
  <c r="L2790" i="19"/>
  <c r="K2790" i="19"/>
  <c r="L2777" i="19"/>
  <c r="K2777" i="19"/>
  <c r="L2761" i="19"/>
  <c r="K2761" i="19"/>
  <c r="L2745" i="19"/>
  <c r="K2745" i="19"/>
  <c r="L2744" i="19"/>
  <c r="K2744" i="19"/>
  <c r="L2728" i="19"/>
  <c r="K2728" i="19"/>
  <c r="L2708" i="19"/>
  <c r="K2708" i="19"/>
  <c r="L2692" i="19"/>
  <c r="K2692" i="19"/>
  <c r="L2676" i="19"/>
  <c r="K2676" i="19"/>
  <c r="L2660" i="19"/>
  <c r="K2660" i="19"/>
  <c r="L2644" i="19"/>
  <c r="K2644" i="19"/>
  <c r="L2628" i="19"/>
  <c r="K2628" i="19"/>
  <c r="L2612" i="19"/>
  <c r="K2612" i="19"/>
  <c r="L2596" i="19"/>
  <c r="K2596" i="19"/>
  <c r="L2580" i="19"/>
  <c r="K2580" i="19"/>
  <c r="L2564" i="19"/>
  <c r="K2564" i="19"/>
  <c r="L2548" i="19"/>
  <c r="K2548" i="19"/>
  <c r="L2532" i="19"/>
  <c r="K2532" i="19"/>
  <c r="L2516" i="19"/>
  <c r="K2516" i="19"/>
  <c r="L2500" i="19"/>
  <c r="K2500" i="19"/>
  <c r="L2484" i="19"/>
  <c r="K2484" i="19"/>
  <c r="L2468" i="19"/>
  <c r="K2468" i="19"/>
  <c r="L2452" i="19"/>
  <c r="K2452" i="19"/>
  <c r="L2436" i="19"/>
  <c r="K2436" i="19"/>
  <c r="L2420" i="19"/>
  <c r="K2420" i="19"/>
  <c r="L2404" i="19"/>
  <c r="K2404" i="19"/>
  <c r="L2388" i="19"/>
  <c r="K2388" i="19"/>
  <c r="L2372" i="19"/>
  <c r="K2372" i="19"/>
  <c r="L2356" i="19"/>
  <c r="K2356" i="19"/>
  <c r="L2340" i="19"/>
  <c r="K2340" i="19"/>
  <c r="L2324" i="19"/>
  <c r="K2324" i="19"/>
  <c r="L2308" i="19"/>
  <c r="K2308" i="19"/>
  <c r="L2292" i="19"/>
  <c r="K2292" i="19"/>
  <c r="L2276" i="19"/>
  <c r="K2276" i="19"/>
  <c r="L2260" i="19"/>
  <c r="K2260" i="19"/>
  <c r="L2244" i="19"/>
  <c r="K2244" i="19"/>
  <c r="L2228" i="19"/>
  <c r="K2228" i="19"/>
  <c r="L2711" i="19"/>
  <c r="K2711" i="19"/>
  <c r="L2503" i="19"/>
  <c r="K2503" i="19"/>
  <c r="L2295" i="19"/>
  <c r="K2295" i="19"/>
  <c r="L2093" i="19"/>
  <c r="K2093" i="19"/>
  <c r="L1901" i="19"/>
  <c r="K1901" i="19"/>
  <c r="L1709" i="19"/>
  <c r="K1709" i="19"/>
  <c r="L1533" i="19"/>
  <c r="K1533" i="19"/>
  <c r="L1219" i="19"/>
  <c r="K1219" i="19"/>
  <c r="L1043" i="19"/>
  <c r="K1043" i="19"/>
  <c r="L867" i="19"/>
  <c r="K867" i="19"/>
  <c r="L684" i="19"/>
  <c r="K684" i="19"/>
  <c r="L556" i="19"/>
  <c r="K556" i="19"/>
  <c r="L412" i="19"/>
  <c r="K412" i="19"/>
  <c r="L300" i="19"/>
  <c r="K300" i="19"/>
  <c r="L124" i="19"/>
  <c r="K124" i="19"/>
  <c r="L2818" i="19"/>
  <c r="K2818" i="19"/>
  <c r="L2815" i="19"/>
  <c r="K2815" i="19"/>
  <c r="L2799" i="19"/>
  <c r="K2799" i="19"/>
  <c r="L2789" i="19"/>
  <c r="K2789" i="19"/>
  <c r="L2776" i="19"/>
  <c r="K2776" i="19"/>
  <c r="L2760" i="19"/>
  <c r="K2760" i="19"/>
  <c r="L2743" i="19"/>
  <c r="K2743" i="19"/>
  <c r="L2727" i="19"/>
  <c r="K2727" i="19"/>
  <c r="L2707" i="19"/>
  <c r="K2707" i="19"/>
  <c r="L2691" i="19"/>
  <c r="K2691" i="19"/>
  <c r="L2675" i="19"/>
  <c r="K2675" i="19"/>
  <c r="L2659" i="19"/>
  <c r="K2659" i="19"/>
  <c r="L2643" i="19"/>
  <c r="K2643" i="19"/>
  <c r="L2627" i="19"/>
  <c r="K2627" i="19"/>
  <c r="L2611" i="19"/>
  <c r="K2611" i="19"/>
  <c r="L2595" i="19"/>
  <c r="K2595" i="19"/>
  <c r="L2579" i="19"/>
  <c r="K2579" i="19"/>
  <c r="L2563" i="19"/>
  <c r="K2563" i="19"/>
  <c r="L2547" i="19"/>
  <c r="K2547" i="19"/>
  <c r="L2531" i="19"/>
  <c r="K2531" i="19"/>
  <c r="L2515" i="19"/>
  <c r="K2515" i="19"/>
  <c r="L2499" i="19"/>
  <c r="K2499" i="19"/>
  <c r="L2483" i="19"/>
  <c r="K2483" i="19"/>
  <c r="L2467" i="19"/>
  <c r="K2467" i="19"/>
  <c r="L2451" i="19"/>
  <c r="K2451" i="19"/>
  <c r="L2435" i="19"/>
  <c r="K2435" i="19"/>
  <c r="L2419" i="19"/>
  <c r="K2419" i="19"/>
  <c r="L2403" i="19"/>
  <c r="K2403" i="19"/>
  <c r="L2387" i="19"/>
  <c r="K2387" i="19"/>
  <c r="L2371" i="19"/>
  <c r="K2371" i="19"/>
  <c r="L2355" i="19"/>
  <c r="K2355" i="19"/>
  <c r="L2339" i="19"/>
  <c r="K2339" i="19"/>
  <c r="L2323" i="19"/>
  <c r="K2323" i="19"/>
  <c r="L2307" i="19"/>
  <c r="K2307" i="19"/>
  <c r="L2291" i="19"/>
  <c r="K2291" i="19"/>
  <c r="L2275" i="19"/>
  <c r="K2275" i="19"/>
  <c r="L2259" i="19"/>
  <c r="K2259" i="19"/>
  <c r="L2243" i="19"/>
  <c r="K2243" i="19"/>
  <c r="L2227" i="19"/>
  <c r="K2227" i="19"/>
  <c r="L2211" i="19"/>
  <c r="K2211" i="19"/>
  <c r="L2195" i="19"/>
  <c r="K2195" i="19"/>
  <c r="L2179" i="19"/>
  <c r="K2179" i="19"/>
  <c r="L2163" i="19"/>
  <c r="K2163" i="19"/>
  <c r="L2147" i="19"/>
  <c r="K2147" i="19"/>
  <c r="L2121" i="19"/>
  <c r="K2121" i="19"/>
  <c r="L2105" i="19"/>
  <c r="K2105" i="19"/>
  <c r="L2089" i="19"/>
  <c r="K2089" i="19"/>
  <c r="L2073" i="19"/>
  <c r="K2073" i="19"/>
  <c r="L2057" i="19"/>
  <c r="K2057" i="19"/>
  <c r="L2041" i="19"/>
  <c r="K2041" i="19"/>
  <c r="L2025" i="19"/>
  <c r="K2025" i="19"/>
  <c r="L2009" i="19"/>
  <c r="K2009" i="19"/>
  <c r="L1993" i="19"/>
  <c r="K1993" i="19"/>
  <c r="L1977" i="19"/>
  <c r="K1977" i="19"/>
  <c r="L1961" i="19"/>
  <c r="K1961" i="19"/>
  <c r="L1945" i="19"/>
  <c r="K1945" i="19"/>
  <c r="L1929" i="19"/>
  <c r="K1929" i="19"/>
  <c r="L1913" i="19"/>
  <c r="K1913" i="19"/>
  <c r="L1897" i="19"/>
  <c r="K1897" i="19"/>
  <c r="L1881" i="19"/>
  <c r="K1881" i="19"/>
  <c r="L1865" i="19"/>
  <c r="K1865" i="19"/>
  <c r="L1849" i="19"/>
  <c r="K1849" i="19"/>
  <c r="L1833" i="19"/>
  <c r="K1833" i="19"/>
  <c r="L2803" i="19"/>
  <c r="K2803" i="19"/>
  <c r="L2679" i="19"/>
  <c r="K2679" i="19"/>
  <c r="L2471" i="19"/>
  <c r="K2471" i="19"/>
  <c r="L2263" i="19"/>
  <c r="K2263" i="19"/>
  <c r="L2109" i="19"/>
  <c r="K2109" i="19"/>
  <c r="L1885" i="19"/>
  <c r="K1885" i="19"/>
  <c r="L1485" i="19"/>
  <c r="K1485" i="19"/>
  <c r="L2814" i="19"/>
  <c r="K2814" i="19"/>
  <c r="L2798" i="19"/>
  <c r="K2798" i="19"/>
  <c r="L2788" i="19"/>
  <c r="K2788" i="19"/>
  <c r="L2775" i="19"/>
  <c r="K2775" i="19"/>
  <c r="L2759" i="19"/>
  <c r="K2759" i="19"/>
  <c r="L2742" i="19"/>
  <c r="K2742" i="19"/>
  <c r="L2726" i="19"/>
  <c r="K2726" i="19"/>
  <c r="L2706" i="19"/>
  <c r="K2706" i="19"/>
  <c r="L2690" i="19"/>
  <c r="K2690" i="19"/>
  <c r="L2674" i="19"/>
  <c r="K2674" i="19"/>
  <c r="L2658" i="19"/>
  <c r="K2658" i="19"/>
  <c r="L2642" i="19"/>
  <c r="K2642" i="19"/>
  <c r="L2626" i="19"/>
  <c r="K2626" i="19"/>
  <c r="L2610" i="19"/>
  <c r="K2610" i="19"/>
  <c r="L2594" i="19"/>
  <c r="K2594" i="19"/>
  <c r="K2578" i="19"/>
  <c r="L2578" i="19"/>
  <c r="L2562" i="19"/>
  <c r="K2562" i="19"/>
  <c r="L2546" i="19"/>
  <c r="K2546" i="19"/>
  <c r="L2530" i="19"/>
  <c r="K2530" i="19"/>
  <c r="L2514" i="19"/>
  <c r="K2514" i="19"/>
  <c r="L2498" i="19"/>
  <c r="K2498" i="19"/>
  <c r="L2482" i="19"/>
  <c r="K2482" i="19"/>
  <c r="L2466" i="19"/>
  <c r="K2466" i="19"/>
  <c r="L2450" i="19"/>
  <c r="K2450" i="19"/>
  <c r="L2434" i="19"/>
  <c r="K2434" i="19"/>
  <c r="L2418" i="19"/>
  <c r="K2418" i="19"/>
  <c r="L2402" i="19"/>
  <c r="K2402" i="19"/>
  <c r="L2386" i="19"/>
  <c r="K2386" i="19"/>
  <c r="L2370" i="19"/>
  <c r="K2370" i="19"/>
  <c r="L2354" i="19"/>
  <c r="K2354" i="19"/>
  <c r="L2338" i="19"/>
  <c r="K2338" i="19"/>
  <c r="L2322" i="19"/>
  <c r="K2322" i="19"/>
  <c r="L2306" i="19"/>
  <c r="K2306" i="19"/>
  <c r="L2290" i="19"/>
  <c r="K2290" i="19"/>
  <c r="L2274" i="19"/>
  <c r="K2274" i="19"/>
  <c r="L2258" i="19"/>
  <c r="K2258" i="19"/>
  <c r="L2242" i="19"/>
  <c r="K2242" i="19"/>
  <c r="L2226" i="19"/>
  <c r="K2226" i="19"/>
  <c r="L2210" i="19"/>
  <c r="K2210" i="19"/>
  <c r="L2194" i="19"/>
  <c r="K2194" i="19"/>
  <c r="L2178" i="19"/>
  <c r="K2178" i="19"/>
  <c r="L2162" i="19"/>
  <c r="K2162" i="19"/>
  <c r="L2146" i="19"/>
  <c r="K2146" i="19"/>
  <c r="L2136" i="19"/>
  <c r="K2136" i="19"/>
  <c r="L2120" i="19"/>
  <c r="K2120" i="19"/>
  <c r="L2104" i="19"/>
  <c r="K2104" i="19"/>
  <c r="L2088" i="19"/>
  <c r="K2088" i="19"/>
  <c r="L2072" i="19"/>
  <c r="K2072" i="19"/>
  <c r="L2056" i="19"/>
  <c r="K2056" i="19"/>
  <c r="L2040" i="19"/>
  <c r="K2040" i="19"/>
  <c r="L2024" i="19"/>
  <c r="K2024" i="19"/>
  <c r="L2008" i="19"/>
  <c r="K2008" i="19"/>
  <c r="L1992" i="19"/>
  <c r="K1992" i="19"/>
  <c r="L1976" i="19"/>
  <c r="K1976" i="19"/>
  <c r="L1960" i="19"/>
  <c r="K1960" i="19"/>
  <c r="L1944" i="19"/>
  <c r="K1944" i="19"/>
  <c r="L1928" i="19"/>
  <c r="K1928" i="19"/>
  <c r="L1912" i="19"/>
  <c r="K1912" i="19"/>
  <c r="L1896" i="19"/>
  <c r="K1896" i="19"/>
  <c r="L1880" i="19"/>
  <c r="K1880" i="19"/>
  <c r="L1864" i="19"/>
  <c r="K1864" i="19"/>
  <c r="L1848" i="19"/>
  <c r="K1848" i="19"/>
  <c r="L1832" i="19"/>
  <c r="K1832" i="19"/>
  <c r="L1816" i="19"/>
  <c r="K1816" i="19"/>
  <c r="L1800" i="19"/>
  <c r="K1800" i="19"/>
  <c r="L1784" i="19"/>
  <c r="K1784" i="19"/>
  <c r="K1768" i="19"/>
  <c r="L1768" i="19"/>
  <c r="L1752" i="19"/>
  <c r="K1752" i="19"/>
  <c r="L1736" i="19"/>
  <c r="K1736" i="19"/>
  <c r="L1720" i="19"/>
  <c r="K1720" i="19"/>
  <c r="L1704" i="19"/>
  <c r="K1704" i="19"/>
  <c r="L1688" i="19"/>
  <c r="K1688" i="19"/>
  <c r="L1672" i="19"/>
  <c r="K1672" i="19"/>
  <c r="L1656" i="19"/>
  <c r="K1656" i="19"/>
  <c r="L1640" i="19"/>
  <c r="K1640" i="19"/>
  <c r="L1624" i="19"/>
  <c r="K1624" i="19"/>
  <c r="L1608" i="19"/>
  <c r="K1608" i="19"/>
  <c r="K1592" i="19"/>
  <c r="L1592" i="19"/>
  <c r="L1576" i="19"/>
  <c r="K1576" i="19"/>
  <c r="L1560" i="19"/>
  <c r="K1560" i="19"/>
  <c r="L1544" i="19"/>
  <c r="K1544" i="19"/>
  <c r="L1528" i="19"/>
  <c r="K1528" i="19"/>
  <c r="L1512" i="19"/>
  <c r="K1512" i="19"/>
  <c r="L1496" i="19"/>
  <c r="K1496" i="19"/>
  <c r="L1480" i="19"/>
  <c r="K1480" i="19"/>
  <c r="L2748" i="19"/>
  <c r="K2748" i="19"/>
  <c r="L2567" i="19"/>
  <c r="K2567" i="19"/>
  <c r="L2375" i="19"/>
  <c r="K2375" i="19"/>
  <c r="L2167" i="19"/>
  <c r="K2167" i="19"/>
  <c r="L1981" i="19"/>
  <c r="K1981" i="19"/>
  <c r="L1789" i="19"/>
  <c r="K1789" i="19"/>
  <c r="L1645" i="19"/>
  <c r="K1645" i="19"/>
  <c r="L1469" i="19"/>
  <c r="K1469" i="19"/>
  <c r="L1349" i="19"/>
  <c r="K1349" i="19"/>
  <c r="L1187" i="19"/>
  <c r="K1187" i="19"/>
  <c r="L1027" i="19"/>
  <c r="K1027" i="19"/>
  <c r="L883" i="19"/>
  <c r="K883" i="19"/>
  <c r="L588" i="19"/>
  <c r="K588" i="19"/>
  <c r="L428" i="19"/>
  <c r="K428" i="19"/>
  <c r="L284" i="19"/>
  <c r="K284" i="19"/>
  <c r="L140" i="19"/>
  <c r="K140" i="19"/>
  <c r="L2813" i="19"/>
  <c r="K2813" i="19"/>
  <c r="L2797" i="19"/>
  <c r="K2797" i="19"/>
  <c r="L2787" i="19"/>
  <c r="K2787" i="19"/>
  <c r="L2774" i="19"/>
  <c r="K2774" i="19"/>
  <c r="L2758" i="19"/>
  <c r="K2758" i="19"/>
  <c r="L2741" i="19"/>
  <c r="K2741" i="19"/>
  <c r="L2725" i="19"/>
  <c r="K2725" i="19"/>
  <c r="L2705" i="19"/>
  <c r="K2705" i="19"/>
  <c r="L2689" i="19"/>
  <c r="K2689" i="19"/>
  <c r="L2673" i="19"/>
  <c r="K2673" i="19"/>
  <c r="L2657" i="19"/>
  <c r="K2657" i="19"/>
  <c r="L2641" i="19"/>
  <c r="K2641" i="19"/>
  <c r="L2625" i="19"/>
  <c r="K2625" i="19"/>
  <c r="L2609" i="19"/>
  <c r="K2609" i="19"/>
  <c r="L2593" i="19"/>
  <c r="K2593" i="19"/>
  <c r="K2577" i="19"/>
  <c r="L2577" i="19"/>
  <c r="L2561" i="19"/>
  <c r="K2561" i="19"/>
  <c r="L2545" i="19"/>
  <c r="K2545" i="19"/>
  <c r="L2529" i="19"/>
  <c r="K2529" i="19"/>
  <c r="L2513" i="19"/>
  <c r="K2513" i="19"/>
  <c r="L2497" i="19"/>
  <c r="K2497" i="19"/>
  <c r="L2481" i="19"/>
  <c r="K2481" i="19"/>
  <c r="L2465" i="19"/>
  <c r="K2465" i="19"/>
  <c r="L2449" i="19"/>
  <c r="K2449" i="19"/>
  <c r="L2433" i="19"/>
  <c r="K2433" i="19"/>
  <c r="L2417" i="19"/>
  <c r="K2417" i="19"/>
  <c r="L2401" i="19"/>
  <c r="K2401" i="19"/>
  <c r="K2385" i="19"/>
  <c r="L2385" i="19"/>
  <c r="L2369" i="19"/>
  <c r="K2369" i="19"/>
  <c r="L2353" i="19"/>
  <c r="K2353" i="19"/>
  <c r="L2337" i="19"/>
  <c r="K2337" i="19"/>
  <c r="L2321" i="19"/>
  <c r="K2321" i="19"/>
  <c r="L2305" i="19"/>
  <c r="K2305" i="19"/>
  <c r="L2289" i="19"/>
  <c r="K2289" i="19"/>
  <c r="L2273" i="19"/>
  <c r="K2273" i="19"/>
  <c r="L2257" i="19"/>
  <c r="K2257" i="19"/>
  <c r="L2241" i="19"/>
  <c r="K2241" i="19"/>
  <c r="L2225" i="19"/>
  <c r="K2225" i="19"/>
  <c r="L2209" i="19"/>
  <c r="K2209" i="19"/>
  <c r="L2193" i="19"/>
  <c r="K2193" i="19"/>
  <c r="L2177" i="19"/>
  <c r="K2177" i="19"/>
  <c r="K2161" i="19"/>
  <c r="L2161" i="19"/>
  <c r="L2145" i="19"/>
  <c r="K2145" i="19"/>
  <c r="L2135" i="19"/>
  <c r="K2135" i="19"/>
  <c r="L2119" i="19"/>
  <c r="K2119" i="19"/>
  <c r="L2103" i="19"/>
  <c r="K2103" i="19"/>
  <c r="L2087" i="19"/>
  <c r="K2087" i="19"/>
  <c r="L2071" i="19"/>
  <c r="K2071" i="19"/>
  <c r="L2055" i="19"/>
  <c r="K2055" i="19"/>
  <c r="L2039" i="19"/>
  <c r="K2039" i="19"/>
  <c r="L2023" i="19"/>
  <c r="K2023" i="19"/>
  <c r="L2007" i="19"/>
  <c r="K2007" i="19"/>
  <c r="L2731" i="19"/>
  <c r="K2731" i="19"/>
  <c r="L2535" i="19"/>
  <c r="K2535" i="19"/>
  <c r="L2327" i="19"/>
  <c r="K2327" i="19"/>
  <c r="L2125" i="19"/>
  <c r="K2125" i="19"/>
  <c r="L1933" i="19"/>
  <c r="K1933" i="19"/>
  <c r="L1741" i="19"/>
  <c r="K1741" i="19"/>
  <c r="L1565" i="19"/>
  <c r="K1565" i="19"/>
  <c r="L1399" i="19"/>
  <c r="K1399" i="19"/>
  <c r="L1251" i="19"/>
  <c r="K1251" i="19"/>
  <c r="L1059" i="19"/>
  <c r="K1059" i="19"/>
  <c r="L899" i="19"/>
  <c r="K899" i="19"/>
  <c r="L723" i="19"/>
  <c r="K723" i="19"/>
  <c r="L604" i="19"/>
  <c r="K604" i="19"/>
  <c r="L460" i="19"/>
  <c r="K460" i="19"/>
  <c r="L332" i="19"/>
  <c r="K332" i="19"/>
  <c r="L188" i="19"/>
  <c r="K188" i="19"/>
  <c r="L76" i="19"/>
  <c r="K76" i="19"/>
  <c r="L2724" i="19"/>
  <c r="K2724" i="19"/>
  <c r="L2672" i="19"/>
  <c r="K2672" i="19"/>
  <c r="L2592" i="19"/>
  <c r="K2592" i="19"/>
  <c r="L2512" i="19"/>
  <c r="K2512" i="19"/>
  <c r="L2432" i="19"/>
  <c r="K2432" i="19"/>
  <c r="L2352" i="19"/>
  <c r="K2352" i="19"/>
  <c r="L2272" i="19"/>
  <c r="K2272" i="19"/>
  <c r="L2176" i="19"/>
  <c r="K2176" i="19"/>
  <c r="L2102" i="19"/>
  <c r="K2102" i="19"/>
  <c r="L2022" i="19"/>
  <c r="K2022" i="19"/>
  <c r="L1926" i="19"/>
  <c r="K1926" i="19"/>
  <c r="L1830" i="19"/>
  <c r="K1830" i="19"/>
  <c r="L1750" i="19"/>
  <c r="K1750" i="19"/>
  <c r="L1670" i="19"/>
  <c r="K1670" i="19"/>
  <c r="L1606" i="19"/>
  <c r="K1606" i="19"/>
  <c r="L1542" i="19"/>
  <c r="K1542" i="19"/>
  <c r="L1462" i="19"/>
  <c r="K1462" i="19"/>
  <c r="L1414" i="19"/>
  <c r="K1414" i="19"/>
  <c r="L1324" i="19"/>
  <c r="K1324" i="19"/>
  <c r="L1260" i="19"/>
  <c r="K1260" i="19"/>
  <c r="L1196" i="19"/>
  <c r="K1196" i="19"/>
  <c r="L1132" i="19"/>
  <c r="K1132" i="19"/>
  <c r="L1068" i="19"/>
  <c r="K1068" i="19"/>
  <c r="L1004" i="19"/>
  <c r="K1004" i="19"/>
  <c r="L940" i="19"/>
  <c r="K940" i="19"/>
  <c r="L876" i="19"/>
  <c r="K876" i="19"/>
  <c r="L812" i="19"/>
  <c r="K812" i="19"/>
  <c r="L764" i="19"/>
  <c r="K764" i="19"/>
  <c r="L709" i="19"/>
  <c r="K709" i="19"/>
  <c r="L661" i="19"/>
  <c r="K661" i="19"/>
  <c r="L613" i="19"/>
  <c r="K613" i="19"/>
  <c r="L565" i="19"/>
  <c r="K565" i="19"/>
  <c r="L517" i="19"/>
  <c r="K517" i="19"/>
  <c r="L469" i="19"/>
  <c r="K469" i="19"/>
  <c r="L437" i="19"/>
  <c r="K437" i="19"/>
  <c r="L405" i="19"/>
  <c r="K405" i="19"/>
  <c r="L357" i="19"/>
  <c r="K357" i="19"/>
  <c r="L325" i="19"/>
  <c r="K325" i="19"/>
  <c r="L293" i="19"/>
  <c r="K293" i="19"/>
  <c r="L261" i="19"/>
  <c r="K261" i="19"/>
  <c r="L229" i="19"/>
  <c r="K229" i="19"/>
  <c r="L197" i="19"/>
  <c r="K197" i="19"/>
  <c r="L165" i="19"/>
  <c r="K165" i="19"/>
  <c r="L133" i="19"/>
  <c r="K133" i="19"/>
  <c r="L101" i="19"/>
  <c r="K101" i="19"/>
  <c r="L69" i="19"/>
  <c r="K69" i="19"/>
  <c r="L37" i="19"/>
  <c r="K37" i="19"/>
  <c r="L5" i="19"/>
  <c r="K5" i="19"/>
  <c r="L2764" i="19"/>
  <c r="K2764" i="19"/>
  <c r="L2599" i="19"/>
  <c r="K2599" i="19"/>
  <c r="L2407" i="19"/>
  <c r="K2407" i="19"/>
  <c r="L2215" i="19"/>
  <c r="K2215" i="19"/>
  <c r="L2029" i="19"/>
  <c r="K2029" i="19"/>
  <c r="L1821" i="19"/>
  <c r="K1821" i="19"/>
  <c r="L1629" i="19"/>
  <c r="K1629" i="19"/>
  <c r="L1437" i="19"/>
  <c r="K1437" i="19"/>
  <c r="L1315" i="19"/>
  <c r="K1315" i="19"/>
  <c r="L1123" i="19"/>
  <c r="K1123" i="19"/>
  <c r="L947" i="19"/>
  <c r="K947" i="19"/>
  <c r="L771" i="19"/>
  <c r="K771" i="19"/>
  <c r="L652" i="19"/>
  <c r="K652" i="19"/>
  <c r="L492" i="19"/>
  <c r="K492" i="19"/>
  <c r="L364" i="19"/>
  <c r="K364" i="19"/>
  <c r="L252" i="19"/>
  <c r="K252" i="19"/>
  <c r="L156" i="19"/>
  <c r="K156" i="19"/>
  <c r="L60" i="19"/>
  <c r="K60" i="19"/>
  <c r="L12" i="19"/>
  <c r="K12" i="19"/>
  <c r="L2812" i="19"/>
  <c r="K2812" i="19"/>
  <c r="L2757" i="19"/>
  <c r="K2757" i="19"/>
  <c r="L2704" i="19"/>
  <c r="K2704" i="19"/>
  <c r="L2624" i="19"/>
  <c r="K2624" i="19"/>
  <c r="L2544" i="19"/>
  <c r="K2544" i="19"/>
  <c r="L2480" i="19"/>
  <c r="K2480" i="19"/>
  <c r="L2416" i="19"/>
  <c r="K2416" i="19"/>
  <c r="L2336" i="19"/>
  <c r="K2336" i="19"/>
  <c r="L2256" i="19"/>
  <c r="K2256" i="19"/>
  <c r="L2192" i="19"/>
  <c r="K2192" i="19"/>
  <c r="L2118" i="19"/>
  <c r="K2118" i="19"/>
  <c r="L2038" i="19"/>
  <c r="K2038" i="19"/>
  <c r="L1958" i="19"/>
  <c r="K1958" i="19"/>
  <c r="L1878" i="19"/>
  <c r="K1878" i="19"/>
  <c r="L1798" i="19"/>
  <c r="K1798" i="19"/>
  <c r="L1718" i="19"/>
  <c r="K1718" i="19"/>
  <c r="L1638" i="19"/>
  <c r="K1638" i="19"/>
  <c r="L1574" i="19"/>
  <c r="K1574" i="19"/>
  <c r="L1494" i="19"/>
  <c r="K1494" i="19"/>
  <c r="L1430" i="19"/>
  <c r="K1430" i="19"/>
  <c r="L1392" i="19"/>
  <c r="K1392" i="19"/>
  <c r="L1342" i="19"/>
  <c r="K1342" i="19"/>
  <c r="L1292" i="19"/>
  <c r="K1292" i="19"/>
  <c r="L1228" i="19"/>
  <c r="K1228" i="19"/>
  <c r="L1164" i="19"/>
  <c r="K1164" i="19"/>
  <c r="L1100" i="19"/>
  <c r="K1100" i="19"/>
  <c r="L1036" i="19"/>
  <c r="K1036" i="19"/>
  <c r="L956" i="19"/>
  <c r="K956" i="19"/>
  <c r="L892" i="19"/>
  <c r="K892" i="19"/>
  <c r="L828" i="19"/>
  <c r="K828" i="19"/>
  <c r="L780" i="19"/>
  <c r="K780" i="19"/>
  <c r="L716" i="19"/>
  <c r="K716" i="19"/>
  <c r="L677" i="19"/>
  <c r="K677" i="19"/>
  <c r="L629" i="19"/>
  <c r="K629" i="19"/>
  <c r="L549" i="19"/>
  <c r="K549" i="19"/>
  <c r="L501" i="19"/>
  <c r="K501" i="19"/>
  <c r="L453" i="19"/>
  <c r="K453" i="19"/>
  <c r="L421" i="19"/>
  <c r="K421" i="19"/>
  <c r="L373" i="19"/>
  <c r="K373" i="19"/>
  <c r="L341" i="19"/>
  <c r="K341" i="19"/>
  <c r="L309" i="19"/>
  <c r="K309" i="19"/>
  <c r="L277" i="19"/>
  <c r="K277" i="19"/>
  <c r="L245" i="19"/>
  <c r="K245" i="19"/>
  <c r="L213" i="19"/>
  <c r="K213" i="19"/>
  <c r="L181" i="19"/>
  <c r="K181" i="19"/>
  <c r="L149" i="19"/>
  <c r="K149" i="19"/>
  <c r="L117" i="19"/>
  <c r="K117" i="19"/>
  <c r="L85" i="19"/>
  <c r="K85" i="19"/>
  <c r="L53" i="19"/>
  <c r="K53" i="19"/>
  <c r="L21" i="19"/>
  <c r="K21" i="19"/>
  <c r="L2811" i="19"/>
  <c r="K2811" i="19"/>
  <c r="L2785" i="19"/>
  <c r="K2785" i="19"/>
  <c r="L2772" i="19"/>
  <c r="K2772" i="19"/>
  <c r="L2756" i="19"/>
  <c r="K2756" i="19"/>
  <c r="L2739" i="19"/>
  <c r="K2739" i="19"/>
  <c r="L2723" i="19"/>
  <c r="K2723" i="19"/>
  <c r="L2719" i="19"/>
  <c r="K2719" i="19"/>
  <c r="L2703" i="19"/>
  <c r="K2703" i="19"/>
  <c r="L2687" i="19"/>
  <c r="K2687" i="19"/>
  <c r="L2671" i="19"/>
  <c r="K2671" i="19"/>
  <c r="L2655" i="19"/>
  <c r="K2655" i="19"/>
  <c r="L2639" i="19"/>
  <c r="K2639" i="19"/>
  <c r="L2623" i="19"/>
  <c r="K2623" i="19"/>
  <c r="L2607" i="19"/>
  <c r="K2607" i="19"/>
  <c r="L2591" i="19"/>
  <c r="K2591" i="19"/>
  <c r="L2575" i="19"/>
  <c r="K2575" i="19"/>
  <c r="L2559" i="19"/>
  <c r="K2559" i="19"/>
  <c r="L2543" i="19"/>
  <c r="K2543" i="19"/>
  <c r="L2527" i="19"/>
  <c r="K2527" i="19"/>
  <c r="L2511" i="19"/>
  <c r="K2511" i="19"/>
  <c r="L2495" i="19"/>
  <c r="K2495" i="19"/>
  <c r="L2479" i="19"/>
  <c r="K2479" i="19"/>
  <c r="L2463" i="19"/>
  <c r="K2463" i="19"/>
  <c r="L2447" i="19"/>
  <c r="K2447" i="19"/>
  <c r="L2431" i="19"/>
  <c r="K2431" i="19"/>
  <c r="L2415" i="19"/>
  <c r="K2415" i="19"/>
  <c r="L2399" i="19"/>
  <c r="K2399" i="19"/>
  <c r="K2383" i="19"/>
  <c r="L2383" i="19"/>
  <c r="L2367" i="19"/>
  <c r="K2367" i="19"/>
  <c r="L2351" i="19"/>
  <c r="K2351" i="19"/>
  <c r="L2335" i="19"/>
  <c r="K2335" i="19"/>
  <c r="L2319" i="19"/>
  <c r="K2319" i="19"/>
  <c r="L2303" i="19"/>
  <c r="K2303" i="19"/>
  <c r="L2287" i="19"/>
  <c r="K2287" i="19"/>
  <c r="L2271" i="19"/>
  <c r="K2271" i="19"/>
  <c r="L2255" i="19"/>
  <c r="K2255" i="19"/>
  <c r="L2239" i="19"/>
  <c r="K2239" i="19"/>
  <c r="L2223" i="19"/>
  <c r="K2223" i="19"/>
  <c r="L2207" i="19"/>
  <c r="K2207" i="19"/>
  <c r="L2191" i="19"/>
  <c r="K2191" i="19"/>
  <c r="L2175" i="19"/>
  <c r="K2175" i="19"/>
  <c r="L2159" i="19"/>
  <c r="K2159" i="19"/>
  <c r="L2143" i="19"/>
  <c r="K2143" i="19"/>
  <c r="L2133" i="19"/>
  <c r="K2133" i="19"/>
  <c r="L2117" i="19"/>
  <c r="K2117" i="19"/>
  <c r="L2101" i="19"/>
  <c r="K2101" i="19"/>
  <c r="L2085" i="19"/>
  <c r="K2085" i="19"/>
  <c r="L2069" i="19"/>
  <c r="K2069" i="19"/>
  <c r="L2053" i="19"/>
  <c r="K2053" i="19"/>
  <c r="L2037" i="19"/>
  <c r="K2037" i="19"/>
  <c r="L2793" i="19"/>
  <c r="K2793" i="19"/>
  <c r="L2631" i="19"/>
  <c r="K2631" i="19"/>
  <c r="L2423" i="19"/>
  <c r="K2423" i="19"/>
  <c r="L2199" i="19"/>
  <c r="K2199" i="19"/>
  <c r="L2013" i="19"/>
  <c r="K2013" i="19"/>
  <c r="L1805" i="19"/>
  <c r="K1805" i="19"/>
  <c r="L1613" i="19"/>
  <c r="K1613" i="19"/>
  <c r="L1421" i="19"/>
  <c r="K1421" i="19"/>
  <c r="L1283" i="19"/>
  <c r="K1283" i="19"/>
  <c r="L1107" i="19"/>
  <c r="K1107" i="19"/>
  <c r="L931" i="19"/>
  <c r="K931" i="19"/>
  <c r="L755" i="19"/>
  <c r="K755" i="19"/>
  <c r="L636" i="19"/>
  <c r="K636" i="19"/>
  <c r="L476" i="19"/>
  <c r="K476" i="19"/>
  <c r="L348" i="19"/>
  <c r="K348" i="19"/>
  <c r="L204" i="19"/>
  <c r="K204" i="19"/>
  <c r="L108" i="19"/>
  <c r="K108" i="19"/>
  <c r="L28" i="19"/>
  <c r="K28" i="19"/>
  <c r="L2773" i="19"/>
  <c r="K2773" i="19"/>
  <c r="L2640" i="19"/>
  <c r="K2640" i="19"/>
  <c r="L2576" i="19"/>
  <c r="K2576" i="19"/>
  <c r="L2496" i="19"/>
  <c r="K2496" i="19"/>
  <c r="L2400" i="19"/>
  <c r="K2400" i="19"/>
  <c r="L2320" i="19"/>
  <c r="K2320" i="19"/>
  <c r="L2240" i="19"/>
  <c r="K2240" i="19"/>
  <c r="L2160" i="19"/>
  <c r="K2160" i="19"/>
  <c r="L2086" i="19"/>
  <c r="K2086" i="19"/>
  <c r="L2006" i="19"/>
  <c r="K2006" i="19"/>
  <c r="L1942" i="19"/>
  <c r="K1942" i="19"/>
  <c r="L1862" i="19"/>
  <c r="K1862" i="19"/>
  <c r="L1782" i="19"/>
  <c r="K1782" i="19"/>
  <c r="L1702" i="19"/>
  <c r="K1702" i="19"/>
  <c r="L1622" i="19"/>
  <c r="K1622" i="19"/>
  <c r="L1558" i="19"/>
  <c r="K1558" i="19"/>
  <c r="L1478" i="19"/>
  <c r="K1478" i="19"/>
  <c r="L1376" i="19"/>
  <c r="K1376" i="19"/>
  <c r="L1276" i="19"/>
  <c r="K1276" i="19"/>
  <c r="L1212" i="19"/>
  <c r="K1212" i="19"/>
  <c r="L1148" i="19"/>
  <c r="K1148" i="19"/>
  <c r="L1084" i="19"/>
  <c r="K1084" i="19"/>
  <c r="L1020" i="19"/>
  <c r="K1020" i="19"/>
  <c r="L972" i="19"/>
  <c r="K972" i="19"/>
  <c r="L908" i="19"/>
  <c r="K908" i="19"/>
  <c r="L844" i="19"/>
  <c r="K844" i="19"/>
  <c r="L796" i="19"/>
  <c r="K796" i="19"/>
  <c r="K732" i="19"/>
  <c r="L732" i="19"/>
  <c r="L693" i="19"/>
  <c r="K693" i="19"/>
  <c r="L645" i="19"/>
  <c r="K645" i="19"/>
  <c r="L597" i="19"/>
  <c r="K597" i="19"/>
  <c r="L581" i="19"/>
  <c r="K581" i="19"/>
  <c r="L533" i="19"/>
  <c r="K533" i="19"/>
  <c r="L485" i="19"/>
  <c r="K485" i="19"/>
  <c r="L389" i="19"/>
  <c r="K389" i="19"/>
  <c r="L2784" i="19"/>
  <c r="K2784" i="19"/>
  <c r="L2771" i="19"/>
  <c r="K2771" i="19"/>
  <c r="L2755" i="19"/>
  <c r="K2755" i="19"/>
  <c r="L2738" i="19"/>
  <c r="K2738" i="19"/>
  <c r="L2722" i="19"/>
  <c r="K2722" i="19"/>
  <c r="L2718" i="19"/>
  <c r="K2718" i="19"/>
  <c r="L2702" i="19"/>
  <c r="K2702" i="19"/>
  <c r="L2686" i="19"/>
  <c r="K2686" i="19"/>
  <c r="L2670" i="19"/>
  <c r="K2670" i="19"/>
  <c r="L2654" i="19"/>
  <c r="K2654" i="19"/>
  <c r="L2638" i="19"/>
  <c r="K2638" i="19"/>
  <c r="L2622" i="19"/>
  <c r="K2622" i="19"/>
  <c r="L2606" i="19"/>
  <c r="K2606" i="19"/>
  <c r="L2590" i="19"/>
  <c r="K2590" i="19"/>
  <c r="L2574" i="19"/>
  <c r="K2574" i="19"/>
  <c r="L2558" i="19"/>
  <c r="K2558" i="19"/>
  <c r="L2542" i="19"/>
  <c r="K2542" i="19"/>
  <c r="L2526" i="19"/>
  <c r="K2526" i="19"/>
  <c r="L2510" i="19"/>
  <c r="K2510" i="19"/>
  <c r="L2494" i="19"/>
  <c r="K2494" i="19"/>
  <c r="L2478" i="19"/>
  <c r="K2478" i="19"/>
  <c r="L2462" i="19"/>
  <c r="K2462" i="19"/>
  <c r="L2446" i="19"/>
  <c r="K2446" i="19"/>
  <c r="L2430" i="19"/>
  <c r="K2430" i="19"/>
  <c r="L2414" i="19"/>
  <c r="K2414" i="19"/>
  <c r="K2398" i="19"/>
  <c r="L2398" i="19"/>
  <c r="L2382" i="19"/>
  <c r="K2382" i="19"/>
  <c r="L2366" i="19"/>
  <c r="K2366" i="19"/>
  <c r="L2350" i="19"/>
  <c r="K2350" i="19"/>
  <c r="L2334" i="19"/>
  <c r="K2334" i="19"/>
  <c r="L2318" i="19"/>
  <c r="K2318" i="19"/>
  <c r="L2302" i="19"/>
  <c r="K2302" i="19"/>
  <c r="L2286" i="19"/>
  <c r="K2286" i="19"/>
  <c r="L2270" i="19"/>
  <c r="K2270" i="19"/>
  <c r="L2254" i="19"/>
  <c r="K2254" i="19"/>
  <c r="L2238" i="19"/>
  <c r="K2238" i="19"/>
  <c r="L2222" i="19"/>
  <c r="K2222" i="19"/>
  <c r="L2206" i="19"/>
  <c r="K2206" i="19"/>
  <c r="L2190" i="19"/>
  <c r="K2190" i="19"/>
  <c r="L2174" i="19"/>
  <c r="K2174" i="19"/>
  <c r="L2158" i="19"/>
  <c r="K2158" i="19"/>
  <c r="L2142" i="19"/>
  <c r="K2142" i="19"/>
  <c r="L2132" i="19"/>
  <c r="K2132" i="19"/>
  <c r="L2116" i="19"/>
  <c r="K2116" i="19"/>
  <c r="L2100" i="19"/>
  <c r="K2100" i="19"/>
  <c r="L2084" i="19"/>
  <c r="K2084" i="19"/>
  <c r="L2068" i="19"/>
  <c r="K2068" i="19"/>
  <c r="L2052" i="19"/>
  <c r="K2052" i="19"/>
  <c r="L2036" i="19"/>
  <c r="K2036" i="19"/>
  <c r="L2020" i="19"/>
  <c r="K2020" i="19"/>
  <c r="L2004" i="19"/>
  <c r="K2004" i="19"/>
  <c r="L1988" i="19"/>
  <c r="K1988" i="19"/>
  <c r="L1972" i="19"/>
  <c r="K1972" i="19"/>
  <c r="L1956" i="19"/>
  <c r="K1956" i="19"/>
  <c r="L1940" i="19"/>
  <c r="K1940" i="19"/>
  <c r="L1924" i="19"/>
  <c r="K1924" i="19"/>
  <c r="L1908" i="19"/>
  <c r="K1908" i="19"/>
  <c r="L1892" i="19"/>
  <c r="K1892" i="19"/>
  <c r="L1876" i="19"/>
  <c r="K1876" i="19"/>
  <c r="L1860" i="19"/>
  <c r="K1860" i="19"/>
  <c r="L1844" i="19"/>
  <c r="K1844" i="19"/>
  <c r="L1828" i="19"/>
  <c r="K1828" i="19"/>
  <c r="L1812" i="19"/>
  <c r="K1812" i="19"/>
  <c r="L1796" i="19"/>
  <c r="K1796" i="19"/>
  <c r="L1780" i="19"/>
  <c r="K1780" i="19"/>
  <c r="L1764" i="19"/>
  <c r="K1764" i="19"/>
  <c r="L1748" i="19"/>
  <c r="K1748" i="19"/>
  <c r="L1732" i="19"/>
  <c r="K1732" i="19"/>
  <c r="L1716" i="19"/>
  <c r="K1716" i="19"/>
  <c r="L1700" i="19"/>
  <c r="K1700" i="19"/>
  <c r="L1684" i="19"/>
  <c r="K1684" i="19"/>
  <c r="L1668" i="19"/>
  <c r="K1668" i="19"/>
  <c r="L1652" i="19"/>
  <c r="K1652" i="19"/>
  <c r="L1636" i="19"/>
  <c r="K1636" i="19"/>
  <c r="L1620" i="19"/>
  <c r="K1620" i="19"/>
  <c r="L1604" i="19"/>
  <c r="K1604" i="19"/>
  <c r="L1588" i="19"/>
  <c r="K1588" i="19"/>
  <c r="L1572" i="19"/>
  <c r="K1572" i="19"/>
  <c r="K1556" i="19"/>
  <c r="L1556" i="19"/>
  <c r="L1540" i="19"/>
  <c r="K1540" i="19"/>
  <c r="L1524" i="19"/>
  <c r="K1524" i="19"/>
  <c r="L1508" i="19"/>
  <c r="K1508" i="19"/>
  <c r="L1492" i="19"/>
  <c r="K1492" i="19"/>
  <c r="L1476" i="19"/>
  <c r="K1476" i="19"/>
  <c r="L1460" i="19"/>
  <c r="K1460" i="19"/>
  <c r="L1444" i="19"/>
  <c r="K1444" i="19"/>
  <c r="L2780" i="19"/>
  <c r="K2780" i="19"/>
  <c r="L2583" i="19"/>
  <c r="K2583" i="19"/>
  <c r="L2359" i="19"/>
  <c r="K2359" i="19"/>
  <c r="L2151" i="19"/>
  <c r="K2151" i="19"/>
  <c r="L1965" i="19"/>
  <c r="K1965" i="19"/>
  <c r="L1773" i="19"/>
  <c r="K1773" i="19"/>
  <c r="L1581" i="19"/>
  <c r="K1581" i="19"/>
  <c r="L1267" i="19"/>
  <c r="K1267" i="19"/>
  <c r="L1075" i="19"/>
  <c r="K1075" i="19"/>
  <c r="L851" i="19"/>
  <c r="K851" i="19"/>
  <c r="L700" i="19"/>
  <c r="K700" i="19"/>
  <c r="L620" i="19"/>
  <c r="K620" i="19"/>
  <c r="L444" i="19"/>
  <c r="K444" i="19"/>
  <c r="L316" i="19"/>
  <c r="K316" i="19"/>
  <c r="L172" i="19"/>
  <c r="K172" i="19"/>
  <c r="L92" i="19"/>
  <c r="K92" i="19"/>
  <c r="L44" i="19"/>
  <c r="K44" i="19"/>
  <c r="L2786" i="19"/>
  <c r="K2786" i="19"/>
  <c r="L2740" i="19"/>
  <c r="K2740" i="19"/>
  <c r="L2656" i="19"/>
  <c r="K2656" i="19"/>
  <c r="L2560" i="19"/>
  <c r="K2560" i="19"/>
  <c r="L2464" i="19"/>
  <c r="K2464" i="19"/>
  <c r="L2384" i="19"/>
  <c r="K2384" i="19"/>
  <c r="L2304" i="19"/>
  <c r="K2304" i="19"/>
  <c r="L2224" i="19"/>
  <c r="K2224" i="19"/>
  <c r="L2144" i="19"/>
  <c r="K2144" i="19"/>
  <c r="L2070" i="19"/>
  <c r="K2070" i="19"/>
  <c r="L1990" i="19"/>
  <c r="K1990" i="19"/>
  <c r="L1910" i="19"/>
  <c r="K1910" i="19"/>
  <c r="L1846" i="19"/>
  <c r="K1846" i="19"/>
  <c r="L1766" i="19"/>
  <c r="K1766" i="19"/>
  <c r="L1686" i="19"/>
  <c r="K1686" i="19"/>
  <c r="L1590" i="19"/>
  <c r="K1590" i="19"/>
  <c r="L1526" i="19"/>
  <c r="K1526" i="19"/>
  <c r="L1446" i="19"/>
  <c r="K1446" i="19"/>
  <c r="L1408" i="19"/>
  <c r="K1408" i="19"/>
  <c r="L1358" i="19"/>
  <c r="K1358" i="19"/>
  <c r="L1308" i="19"/>
  <c r="K1308" i="19"/>
  <c r="L1244" i="19"/>
  <c r="K1244" i="19"/>
  <c r="L1180" i="19"/>
  <c r="K1180" i="19"/>
  <c r="L1116" i="19"/>
  <c r="K1116" i="19"/>
  <c r="K1052" i="19"/>
  <c r="L1052" i="19"/>
  <c r="L988" i="19"/>
  <c r="K988" i="19"/>
  <c r="L924" i="19"/>
  <c r="K924" i="19"/>
  <c r="L860" i="19"/>
  <c r="K860" i="19"/>
  <c r="L748" i="19"/>
  <c r="K748" i="19"/>
  <c r="L2809" i="19"/>
  <c r="K2809" i="19"/>
  <c r="L2783" i="19"/>
  <c r="K2783" i="19"/>
  <c r="L2770" i="19"/>
  <c r="K2770" i="19"/>
  <c r="L2754" i="19"/>
  <c r="K2754" i="19"/>
  <c r="L2737" i="19"/>
  <c r="K2737" i="19"/>
  <c r="L2721" i="19"/>
  <c r="K2721" i="19"/>
  <c r="L2717" i="19"/>
  <c r="K2717" i="19"/>
  <c r="L2701" i="19"/>
  <c r="K2701" i="19"/>
  <c r="L2685" i="19"/>
  <c r="K2685" i="19"/>
  <c r="L2669" i="19"/>
  <c r="K2669" i="19"/>
  <c r="L2653" i="19"/>
  <c r="K2653" i="19"/>
  <c r="L2637" i="19"/>
  <c r="K2637" i="19"/>
  <c r="L2621" i="19"/>
  <c r="K2621" i="19"/>
  <c r="L2605" i="19"/>
  <c r="K2605" i="19"/>
  <c r="L2589" i="19"/>
  <c r="K2589" i="19"/>
  <c r="L2573" i="19"/>
  <c r="K2573" i="19"/>
  <c r="L2557" i="19"/>
  <c r="K2557" i="19"/>
  <c r="L2541" i="19"/>
  <c r="K2541" i="19"/>
  <c r="L2525" i="19"/>
  <c r="K2525" i="19"/>
  <c r="L2509" i="19"/>
  <c r="K2509" i="19"/>
  <c r="L2493" i="19"/>
  <c r="K2493" i="19"/>
  <c r="L2477" i="19"/>
  <c r="K2477" i="19"/>
  <c r="L2461" i="19"/>
  <c r="K2461" i="19"/>
  <c r="L2445" i="19"/>
  <c r="K2445" i="19"/>
  <c r="L2429" i="19"/>
  <c r="K2429" i="19"/>
  <c r="L2413" i="19"/>
  <c r="K2413" i="19"/>
  <c r="L2397" i="19"/>
  <c r="K2397" i="19"/>
  <c r="L2381" i="19"/>
  <c r="K2381" i="19"/>
  <c r="L2365" i="19"/>
  <c r="K2365" i="19"/>
  <c r="L2349" i="19"/>
  <c r="K2349" i="19"/>
  <c r="L2333" i="19"/>
  <c r="K2333" i="19"/>
  <c r="L2317" i="19"/>
  <c r="K2317" i="19"/>
  <c r="L2301" i="19"/>
  <c r="K2301" i="19"/>
  <c r="L2285" i="19"/>
  <c r="K2285" i="19"/>
  <c r="L2269" i="19"/>
  <c r="K2269" i="19"/>
  <c r="L2253" i="19"/>
  <c r="K2253" i="19"/>
  <c r="L2237" i="19"/>
  <c r="K2237" i="19"/>
  <c r="L2221" i="19"/>
  <c r="K2221" i="19"/>
  <c r="L2205" i="19"/>
  <c r="K2205" i="19"/>
  <c r="L2189" i="19"/>
  <c r="K2189" i="19"/>
  <c r="L2173" i="19"/>
  <c r="K2173" i="19"/>
  <c r="L2695" i="19"/>
  <c r="K2695" i="19"/>
  <c r="L2487" i="19"/>
  <c r="K2487" i="19"/>
  <c r="L2279" i="19"/>
  <c r="K2279" i="19"/>
  <c r="L2077" i="19"/>
  <c r="K2077" i="19"/>
  <c r="L1869" i="19"/>
  <c r="K1869" i="19"/>
  <c r="L1693" i="19"/>
  <c r="K1693" i="19"/>
  <c r="L1517" i="19"/>
  <c r="K1517" i="19"/>
  <c r="L1365" i="19"/>
  <c r="K1365" i="19"/>
  <c r="L1203" i="19"/>
  <c r="K1203" i="19"/>
  <c r="L1011" i="19"/>
  <c r="K1011" i="19"/>
  <c r="L803" i="19"/>
  <c r="K803" i="19"/>
  <c r="L540" i="19"/>
  <c r="K540" i="19"/>
  <c r="L2688" i="19"/>
  <c r="K2688" i="19"/>
  <c r="L2608" i="19"/>
  <c r="K2608" i="19"/>
  <c r="L2528" i="19"/>
  <c r="K2528" i="19"/>
  <c r="L2448" i="19"/>
  <c r="K2448" i="19"/>
  <c r="L2368" i="19"/>
  <c r="K2368" i="19"/>
  <c r="L2288" i="19"/>
  <c r="K2288" i="19"/>
  <c r="L2208" i="19"/>
  <c r="K2208" i="19"/>
  <c r="L2134" i="19"/>
  <c r="K2134" i="19"/>
  <c r="L2054" i="19"/>
  <c r="K2054" i="19"/>
  <c r="L1974" i="19"/>
  <c r="K1974" i="19"/>
  <c r="L1894" i="19"/>
  <c r="K1894" i="19"/>
  <c r="L1814" i="19"/>
  <c r="K1814" i="19"/>
  <c r="L1734" i="19"/>
  <c r="K1734" i="19"/>
  <c r="L1654" i="19"/>
  <c r="K1654" i="19"/>
  <c r="L1510" i="19"/>
  <c r="K1510" i="19"/>
  <c r="L2810" i="19"/>
  <c r="K2810" i="19"/>
  <c r="L2808" i="19"/>
  <c r="K2808" i="19"/>
  <c r="L2769" i="19"/>
  <c r="K2769" i="19"/>
  <c r="L2753" i="19"/>
  <c r="K2753" i="19"/>
  <c r="L2736" i="19"/>
  <c r="K2736" i="19"/>
  <c r="L2720" i="19"/>
  <c r="K2720" i="19"/>
  <c r="L2716" i="19"/>
  <c r="K2716" i="19"/>
  <c r="L2700" i="19"/>
  <c r="K2700" i="19"/>
  <c r="L2684" i="19"/>
  <c r="K2684" i="19"/>
  <c r="L2668" i="19"/>
  <c r="K2668" i="19"/>
  <c r="L2652" i="19"/>
  <c r="K2652" i="19"/>
  <c r="L2663" i="19"/>
  <c r="K2663" i="19"/>
  <c r="L2439" i="19"/>
  <c r="K2439" i="19"/>
  <c r="L2231" i="19"/>
  <c r="K2231" i="19"/>
  <c r="L2061" i="19"/>
  <c r="K2061" i="19"/>
  <c r="L1853" i="19"/>
  <c r="K1853" i="19"/>
  <c r="L1661" i="19"/>
  <c r="K1661" i="19"/>
  <c r="L1453" i="19"/>
  <c r="K1453" i="19"/>
  <c r="L1331" i="19"/>
  <c r="K1331" i="19"/>
  <c r="L1155" i="19"/>
  <c r="K1155" i="19"/>
  <c r="L979" i="19"/>
  <c r="K979" i="19"/>
  <c r="L787" i="19"/>
  <c r="K787" i="19"/>
  <c r="L524" i="19"/>
  <c r="K524" i="19"/>
  <c r="L2807" i="19"/>
  <c r="K2807" i="19"/>
  <c r="L2768" i="19"/>
  <c r="K2768" i="19"/>
  <c r="L2699" i="19"/>
  <c r="K2699" i="19"/>
  <c r="L2667" i="19"/>
  <c r="K2667" i="19"/>
  <c r="K2635" i="19"/>
  <c r="L2635" i="19"/>
  <c r="L2587" i="19"/>
  <c r="K2587" i="19"/>
  <c r="L2555" i="19"/>
  <c r="K2555" i="19"/>
  <c r="L2523" i="19"/>
  <c r="K2523" i="19"/>
  <c r="K2491" i="19"/>
  <c r="L2491" i="19"/>
  <c r="L2459" i="19"/>
  <c r="K2459" i="19"/>
  <c r="L2427" i="19"/>
  <c r="K2427" i="19"/>
  <c r="L2395" i="19"/>
  <c r="K2395" i="19"/>
  <c r="L2363" i="19"/>
  <c r="K2363" i="19"/>
  <c r="L2331" i="19"/>
  <c r="K2331" i="19"/>
  <c r="L2299" i="19"/>
  <c r="K2299" i="19"/>
  <c r="L2267" i="19"/>
  <c r="K2267" i="19"/>
  <c r="L2235" i="19"/>
  <c r="K2235" i="19"/>
  <c r="L2203" i="19"/>
  <c r="K2203" i="19"/>
  <c r="L2171" i="19"/>
  <c r="K2171" i="19"/>
  <c r="L2139" i="19"/>
  <c r="K2139" i="19"/>
  <c r="L2113" i="19"/>
  <c r="K2113" i="19"/>
  <c r="L2081" i="19"/>
  <c r="K2081" i="19"/>
  <c r="L2049" i="19"/>
  <c r="K2049" i="19"/>
  <c r="L2017" i="19"/>
  <c r="K2017" i="19"/>
  <c r="L1969" i="19"/>
  <c r="K1969" i="19"/>
  <c r="L1937" i="19"/>
  <c r="K1937" i="19"/>
  <c r="L1905" i="19"/>
  <c r="K1905" i="19"/>
  <c r="L1873" i="19"/>
  <c r="K1873" i="19"/>
  <c r="L1841" i="19"/>
  <c r="K1841" i="19"/>
  <c r="L1809" i="19"/>
  <c r="K1809" i="19"/>
  <c r="L1777" i="19"/>
  <c r="K1777" i="19"/>
  <c r="L1745" i="19"/>
  <c r="K1745" i="19"/>
  <c r="L1713" i="19"/>
  <c r="K1713" i="19"/>
  <c r="L1681" i="19"/>
  <c r="K1681" i="19"/>
  <c r="L1633" i="19"/>
  <c r="K1633" i="19"/>
  <c r="L1601" i="19"/>
  <c r="K1601" i="19"/>
  <c r="K1569" i="19"/>
  <c r="L1569" i="19"/>
  <c r="L1537" i="19"/>
  <c r="K1537" i="19"/>
  <c r="L1505" i="19"/>
  <c r="K1505" i="19"/>
  <c r="K1473" i="19"/>
  <c r="L1473" i="19"/>
  <c r="L1441" i="19"/>
  <c r="K1441" i="19"/>
  <c r="L1387" i="19"/>
  <c r="K1387" i="19"/>
  <c r="L1369" i="19"/>
  <c r="K1369" i="19"/>
  <c r="L1319" i="19"/>
  <c r="K1319" i="19"/>
  <c r="L1287" i="19"/>
  <c r="K1287" i="19"/>
  <c r="L1255" i="19"/>
  <c r="K1255" i="19"/>
  <c r="L1223" i="19"/>
  <c r="K1223" i="19"/>
  <c r="L1191" i="19"/>
  <c r="K1191" i="19"/>
  <c r="L1175" i="19"/>
  <c r="K1175" i="19"/>
  <c r="L1159" i="19"/>
  <c r="K1159" i="19"/>
  <c r="L1143" i="19"/>
  <c r="K1143" i="19"/>
  <c r="L1127" i="19"/>
  <c r="K1127" i="19"/>
  <c r="L1111" i="19"/>
  <c r="K1111" i="19"/>
  <c r="L1095" i="19"/>
  <c r="K1095" i="19"/>
  <c r="L1079" i="19"/>
  <c r="K1079" i="19"/>
  <c r="L1063" i="19"/>
  <c r="K1063" i="19"/>
  <c r="L1047" i="19"/>
  <c r="K1047" i="19"/>
  <c r="L1031" i="19"/>
  <c r="K1031" i="19"/>
  <c r="L1015" i="19"/>
  <c r="K1015" i="19"/>
  <c r="L999" i="19"/>
  <c r="K999" i="19"/>
  <c r="L983" i="19"/>
  <c r="K983" i="19"/>
  <c r="L967" i="19"/>
  <c r="K967" i="19"/>
  <c r="L951" i="19"/>
  <c r="K951" i="19"/>
  <c r="L935" i="19"/>
  <c r="K935" i="19"/>
  <c r="L919" i="19"/>
  <c r="K919" i="19"/>
  <c r="L903" i="19"/>
  <c r="K903" i="19"/>
  <c r="L887" i="19"/>
  <c r="K887" i="19"/>
  <c r="L871" i="19"/>
  <c r="K871" i="19"/>
  <c r="L855" i="19"/>
  <c r="K855" i="19"/>
  <c r="L839" i="19"/>
  <c r="K839" i="19"/>
  <c r="L823" i="19"/>
  <c r="K823" i="19"/>
  <c r="L807" i="19"/>
  <c r="K807" i="19"/>
  <c r="L791" i="19"/>
  <c r="K791" i="19"/>
  <c r="L775" i="19"/>
  <c r="K775" i="19"/>
  <c r="L759" i="19"/>
  <c r="K759" i="19"/>
  <c r="L743" i="19"/>
  <c r="K743" i="19"/>
  <c r="L727" i="19"/>
  <c r="K727" i="19"/>
  <c r="L711" i="19"/>
  <c r="K711" i="19"/>
  <c r="L704" i="19"/>
  <c r="K704" i="19"/>
  <c r="L688" i="19"/>
  <c r="K688" i="19"/>
  <c r="L672" i="19"/>
  <c r="K672" i="19"/>
  <c r="L656" i="19"/>
  <c r="K656" i="19"/>
  <c r="L640" i="19"/>
  <c r="K640" i="19"/>
  <c r="L624" i="19"/>
  <c r="K624" i="19"/>
  <c r="L608" i="19"/>
  <c r="K608" i="19"/>
  <c r="L592" i="19"/>
  <c r="K592" i="19"/>
  <c r="L576" i="19"/>
  <c r="K576" i="19"/>
  <c r="L560" i="19"/>
  <c r="K560" i="19"/>
  <c r="L528" i="19"/>
  <c r="K528" i="19"/>
  <c r="L512" i="19"/>
  <c r="K512" i="19"/>
  <c r="L496" i="19"/>
  <c r="K496" i="19"/>
  <c r="L480" i="19"/>
  <c r="K480" i="19"/>
  <c r="L464" i="19"/>
  <c r="K464" i="19"/>
  <c r="L448" i="19"/>
  <c r="K448" i="19"/>
  <c r="L432" i="19"/>
  <c r="K432" i="19"/>
  <c r="L416" i="19"/>
  <c r="K416" i="19"/>
  <c r="L400" i="19"/>
  <c r="K400" i="19"/>
  <c r="L384" i="19"/>
  <c r="K384" i="19"/>
  <c r="L368" i="19"/>
  <c r="K368" i="19"/>
  <c r="L352" i="19"/>
  <c r="K352" i="19"/>
  <c r="L336" i="19"/>
  <c r="K336" i="19"/>
  <c r="L320" i="19"/>
  <c r="K320" i="19"/>
  <c r="L304" i="19"/>
  <c r="K304" i="19"/>
  <c r="L288" i="19"/>
  <c r="K288" i="19"/>
  <c r="L272" i="19"/>
  <c r="K272" i="19"/>
  <c r="L256" i="19"/>
  <c r="K256" i="19"/>
  <c r="L240" i="19"/>
  <c r="K240" i="19"/>
  <c r="L224" i="19"/>
  <c r="K224" i="19"/>
  <c r="L208" i="19"/>
  <c r="K208" i="19"/>
  <c r="L192" i="19"/>
  <c r="K192" i="19"/>
  <c r="L176" i="19"/>
  <c r="K176" i="19"/>
  <c r="L160" i="19"/>
  <c r="K160" i="19"/>
  <c r="L144" i="19"/>
  <c r="K144" i="19"/>
  <c r="L128" i="19"/>
  <c r="K128" i="19"/>
  <c r="L112" i="19"/>
  <c r="K112" i="19"/>
  <c r="L96" i="19"/>
  <c r="K96" i="19"/>
  <c r="L80" i="19"/>
  <c r="K80" i="19"/>
  <c r="L64" i="19"/>
  <c r="K64" i="19"/>
  <c r="L48" i="19"/>
  <c r="K48" i="19"/>
  <c r="L32" i="19"/>
  <c r="K32" i="19"/>
  <c r="L16" i="19"/>
  <c r="K16" i="19"/>
  <c r="L2519" i="19"/>
  <c r="K2519" i="19"/>
  <c r="L2311" i="19"/>
  <c r="K2311" i="19"/>
  <c r="L1917" i="19"/>
  <c r="K1917" i="19"/>
  <c r="L268" i="19"/>
  <c r="K268" i="19"/>
  <c r="L2619" i="19"/>
  <c r="K2619" i="19"/>
  <c r="L2571" i="19"/>
  <c r="K2571" i="19"/>
  <c r="L2539" i="19"/>
  <c r="K2539" i="19"/>
  <c r="L2507" i="19"/>
  <c r="K2507" i="19"/>
  <c r="L2475" i="19"/>
  <c r="K2475" i="19"/>
  <c r="L2443" i="19"/>
  <c r="K2443" i="19"/>
  <c r="L2411" i="19"/>
  <c r="K2411" i="19"/>
  <c r="L2379" i="19"/>
  <c r="K2379" i="19"/>
  <c r="L2347" i="19"/>
  <c r="K2347" i="19"/>
  <c r="L2315" i="19"/>
  <c r="K2315" i="19"/>
  <c r="L2283" i="19"/>
  <c r="K2283" i="19"/>
  <c r="L2251" i="19"/>
  <c r="K2251" i="19"/>
  <c r="L2219" i="19"/>
  <c r="K2219" i="19"/>
  <c r="L2187" i="19"/>
  <c r="K2187" i="19"/>
  <c r="L2155" i="19"/>
  <c r="K2155" i="19"/>
  <c r="L2129" i="19"/>
  <c r="K2129" i="19"/>
  <c r="L2097" i="19"/>
  <c r="K2097" i="19"/>
  <c r="L2065" i="19"/>
  <c r="K2065" i="19"/>
  <c r="L2033" i="19"/>
  <c r="K2033" i="19"/>
  <c r="L1985" i="19"/>
  <c r="K1985" i="19"/>
  <c r="L1953" i="19"/>
  <c r="K1953" i="19"/>
  <c r="K1921" i="19"/>
  <c r="L1921" i="19"/>
  <c r="K1889" i="19"/>
  <c r="L1889" i="19"/>
  <c r="L1857" i="19"/>
  <c r="K1857" i="19"/>
  <c r="K1825" i="19"/>
  <c r="L1825" i="19"/>
  <c r="L1793" i="19"/>
  <c r="K1793" i="19"/>
  <c r="L1761" i="19"/>
  <c r="K1761" i="19"/>
  <c r="L1729" i="19"/>
  <c r="K1729" i="19"/>
  <c r="L1697" i="19"/>
  <c r="K1697" i="19"/>
  <c r="L1665" i="19"/>
  <c r="K1665" i="19"/>
  <c r="L1649" i="19"/>
  <c r="K1649" i="19"/>
  <c r="L1617" i="19"/>
  <c r="K1617" i="19"/>
  <c r="L1585" i="19"/>
  <c r="K1585" i="19"/>
  <c r="L1553" i="19"/>
  <c r="K1553" i="19"/>
  <c r="L1521" i="19"/>
  <c r="K1521" i="19"/>
  <c r="L1489" i="19"/>
  <c r="K1489" i="19"/>
  <c r="L1457" i="19"/>
  <c r="K1457" i="19"/>
  <c r="L1425" i="19"/>
  <c r="K1425" i="19"/>
  <c r="L1403" i="19"/>
  <c r="K1403" i="19"/>
  <c r="L1353" i="19"/>
  <c r="K1353" i="19"/>
  <c r="L1335" i="19"/>
  <c r="K1335" i="19"/>
  <c r="L1303" i="19"/>
  <c r="K1303" i="19"/>
  <c r="L1271" i="19"/>
  <c r="K1271" i="19"/>
  <c r="K1239" i="19"/>
  <c r="L1239" i="19"/>
  <c r="L1207" i="19"/>
  <c r="K1207" i="19"/>
  <c r="L544" i="19"/>
  <c r="K544" i="19"/>
  <c r="L2806" i="19"/>
  <c r="K2806" i="19"/>
  <c r="L2796" i="19"/>
  <c r="K2796" i="19"/>
  <c r="L2767" i="19"/>
  <c r="K2767" i="19"/>
  <c r="L2751" i="19"/>
  <c r="K2751" i="19"/>
  <c r="L2734" i="19"/>
  <c r="K2734" i="19"/>
  <c r="L2714" i="19"/>
  <c r="K2714" i="19"/>
  <c r="L2698" i="19"/>
  <c r="K2698" i="19"/>
  <c r="L2682" i="19"/>
  <c r="K2682" i="19"/>
  <c r="L2666" i="19"/>
  <c r="K2666" i="19"/>
  <c r="L2650" i="19"/>
  <c r="K2650" i="19"/>
  <c r="L2634" i="19"/>
  <c r="K2634" i="19"/>
  <c r="L2618" i="19"/>
  <c r="K2618" i="19"/>
  <c r="L2602" i="19"/>
  <c r="K2602" i="19"/>
  <c r="L2586" i="19"/>
  <c r="K2586" i="19"/>
  <c r="L2570" i="19"/>
  <c r="K2570" i="19"/>
  <c r="L2554" i="19"/>
  <c r="K2554" i="19"/>
  <c r="L2538" i="19"/>
  <c r="K2538" i="19"/>
  <c r="L2522" i="19"/>
  <c r="K2522" i="19"/>
  <c r="L2506" i="19"/>
  <c r="K2506" i="19"/>
  <c r="L2490" i="19"/>
  <c r="K2490" i="19"/>
  <c r="L2474" i="19"/>
  <c r="K2474" i="19"/>
  <c r="L2458" i="19"/>
  <c r="K2458" i="19"/>
  <c r="L2442" i="19"/>
  <c r="K2442" i="19"/>
  <c r="L2426" i="19"/>
  <c r="K2426" i="19"/>
  <c r="L2410" i="19"/>
  <c r="K2410" i="19"/>
  <c r="L2394" i="19"/>
  <c r="K2394" i="19"/>
  <c r="L2378" i="19"/>
  <c r="K2378" i="19"/>
  <c r="L1464" i="19"/>
  <c r="K1464" i="19"/>
  <c r="L1448" i="19"/>
  <c r="K1448" i="19"/>
  <c r="L1432" i="19"/>
  <c r="K1432" i="19"/>
  <c r="L1416" i="19"/>
  <c r="K1416" i="19"/>
  <c r="L1410" i="19"/>
  <c r="K1410" i="19"/>
  <c r="L1394" i="19"/>
  <c r="K1394" i="19"/>
  <c r="L1378" i="19"/>
  <c r="K1378" i="19"/>
  <c r="L1360" i="19"/>
  <c r="K1360" i="19"/>
  <c r="L1344" i="19"/>
  <c r="K1344" i="19"/>
  <c r="L1326" i="19"/>
  <c r="K1326" i="19"/>
  <c r="L1310" i="19"/>
  <c r="K1310" i="19"/>
  <c r="L1294" i="19"/>
  <c r="K1294" i="19"/>
  <c r="L1278" i="19"/>
  <c r="K1278" i="19"/>
  <c r="L1262" i="19"/>
  <c r="K1262" i="19"/>
  <c r="L1246" i="19"/>
  <c r="K1246" i="19"/>
  <c r="L1230" i="19"/>
  <c r="K1230" i="19"/>
  <c r="L1214" i="19"/>
  <c r="K1214" i="19"/>
  <c r="L1198" i="19"/>
  <c r="K1198" i="19"/>
  <c r="L1182" i="19"/>
  <c r="K1182" i="19"/>
  <c r="L1166" i="19"/>
  <c r="K1166" i="19"/>
  <c r="L1150" i="19"/>
  <c r="K1150" i="19"/>
  <c r="L1134" i="19"/>
  <c r="K1134" i="19"/>
  <c r="L1118" i="19"/>
  <c r="K1118" i="19"/>
  <c r="L1102" i="19"/>
  <c r="K1102" i="19"/>
  <c r="L1086" i="19"/>
  <c r="K1086" i="19"/>
  <c r="L1070" i="19"/>
  <c r="K1070" i="19"/>
  <c r="L1054" i="19"/>
  <c r="K1054" i="19"/>
  <c r="L1038" i="19"/>
  <c r="K1038" i="19"/>
  <c r="L1022" i="19"/>
  <c r="K1022" i="19"/>
  <c r="L1006" i="19"/>
  <c r="K1006" i="19"/>
  <c r="L990" i="19"/>
  <c r="K990" i="19"/>
  <c r="L974" i="19"/>
  <c r="K974" i="19"/>
  <c r="L958" i="19"/>
  <c r="K958" i="19"/>
  <c r="L942" i="19"/>
  <c r="K942" i="19"/>
  <c r="L926" i="19"/>
  <c r="K926" i="19"/>
  <c r="L910" i="19"/>
  <c r="K910" i="19"/>
  <c r="L894" i="19"/>
  <c r="K894" i="19"/>
  <c r="L878" i="19"/>
  <c r="K878" i="19"/>
  <c r="L862" i="19"/>
  <c r="K862" i="19"/>
  <c r="L846" i="19"/>
  <c r="K846" i="19"/>
  <c r="L830" i="19"/>
  <c r="K830" i="19"/>
  <c r="L814" i="19"/>
  <c r="K814" i="19"/>
  <c r="L798" i="19"/>
  <c r="K798" i="19"/>
  <c r="L782" i="19"/>
  <c r="K782" i="19"/>
  <c r="L766" i="19"/>
  <c r="K766" i="19"/>
  <c r="L750" i="19"/>
  <c r="K750" i="19"/>
  <c r="L718" i="19"/>
  <c r="K718" i="19"/>
  <c r="L695" i="19"/>
  <c r="K695" i="19"/>
  <c r="L679" i="19"/>
  <c r="K679" i="19"/>
  <c r="L663" i="19"/>
  <c r="K663" i="19"/>
  <c r="L647" i="19"/>
  <c r="K647" i="19"/>
  <c r="L631" i="19"/>
  <c r="K631" i="19"/>
  <c r="L615" i="19"/>
  <c r="K615" i="19"/>
  <c r="L599" i="19"/>
  <c r="K599" i="19"/>
  <c r="L583" i="19"/>
  <c r="K583" i="19"/>
  <c r="L567" i="19"/>
  <c r="K567" i="19"/>
  <c r="L551" i="19"/>
  <c r="K551" i="19"/>
  <c r="L535" i="19"/>
  <c r="K535" i="19"/>
  <c r="L519" i="19"/>
  <c r="K519" i="19"/>
  <c r="L503" i="19"/>
  <c r="K503" i="19"/>
  <c r="L487" i="19"/>
  <c r="K487" i="19"/>
  <c r="L471" i="19"/>
  <c r="K471" i="19"/>
  <c r="K455" i="19"/>
  <c r="L455" i="19"/>
  <c r="L439" i="19"/>
  <c r="K439" i="19"/>
  <c r="L423" i="19"/>
  <c r="K423" i="19"/>
  <c r="L407" i="19"/>
  <c r="K407" i="19"/>
  <c r="L391" i="19"/>
  <c r="K391" i="19"/>
  <c r="L375" i="19"/>
  <c r="K375" i="19"/>
  <c r="L359" i="19"/>
  <c r="K359" i="19"/>
  <c r="L343" i="19"/>
  <c r="K343" i="19"/>
  <c r="L327" i="19"/>
  <c r="K327" i="19"/>
  <c r="L311" i="19"/>
  <c r="K311" i="19"/>
  <c r="K295" i="19"/>
  <c r="L295" i="19"/>
  <c r="L279" i="19"/>
  <c r="K279" i="19"/>
  <c r="L263" i="19"/>
  <c r="K263" i="19"/>
  <c r="L247" i="19"/>
  <c r="K247" i="19"/>
  <c r="L231" i="19"/>
  <c r="K231" i="19"/>
  <c r="L215" i="19"/>
  <c r="K215" i="19"/>
  <c r="L199" i="19"/>
  <c r="K199" i="19"/>
  <c r="L183" i="19"/>
  <c r="K183" i="19"/>
  <c r="L167" i="19"/>
  <c r="K167" i="19"/>
  <c r="K151" i="19"/>
  <c r="L151" i="19"/>
  <c r="L135" i="19"/>
  <c r="K135" i="19"/>
  <c r="L119" i="19"/>
  <c r="K119" i="19"/>
  <c r="L103" i="19"/>
  <c r="K103" i="19"/>
  <c r="K87" i="19"/>
  <c r="L87" i="19"/>
  <c r="L71" i="19"/>
  <c r="K71" i="19"/>
  <c r="L55" i="19"/>
  <c r="K55" i="19"/>
  <c r="L39" i="19"/>
  <c r="K39" i="19"/>
  <c r="L23" i="19"/>
  <c r="K23" i="19"/>
  <c r="L7" i="19"/>
  <c r="K7" i="19"/>
  <c r="L1991" i="19"/>
  <c r="K1991" i="19"/>
  <c r="L1975" i="19"/>
  <c r="K1975" i="19"/>
  <c r="L1959" i="19"/>
  <c r="K1959" i="19"/>
  <c r="L1943" i="19"/>
  <c r="K1943" i="19"/>
  <c r="L1927" i="19"/>
  <c r="K1927" i="19"/>
  <c r="L1911" i="19"/>
  <c r="K1911" i="19"/>
  <c r="L1895" i="19"/>
  <c r="K1895" i="19"/>
  <c r="L1879" i="19"/>
  <c r="K1879" i="19"/>
  <c r="L1863" i="19"/>
  <c r="K1863" i="19"/>
  <c r="L1847" i="19"/>
  <c r="K1847" i="19"/>
  <c r="L1831" i="19"/>
  <c r="K1831" i="19"/>
  <c r="L1815" i="19"/>
  <c r="K1815" i="19"/>
  <c r="L1799" i="19"/>
  <c r="K1799" i="19"/>
  <c r="L1783" i="19"/>
  <c r="K1783" i="19"/>
  <c r="L1767" i="19"/>
  <c r="K1767" i="19"/>
  <c r="L1751" i="19"/>
  <c r="K1751" i="19"/>
  <c r="L1735" i="19"/>
  <c r="K1735" i="19"/>
  <c r="L1719" i="19"/>
  <c r="K1719" i="19"/>
  <c r="L1703" i="19"/>
  <c r="K1703" i="19"/>
  <c r="L1687" i="19"/>
  <c r="K1687" i="19"/>
  <c r="L1671" i="19"/>
  <c r="K1671" i="19"/>
  <c r="L1655" i="19"/>
  <c r="K1655" i="19"/>
  <c r="L1639" i="19"/>
  <c r="K1639" i="19"/>
  <c r="L1623" i="19"/>
  <c r="K1623" i="19"/>
  <c r="K1607" i="19"/>
  <c r="L1607" i="19"/>
  <c r="L1591" i="19"/>
  <c r="K1591" i="19"/>
  <c r="L1575" i="19"/>
  <c r="K1575" i="19"/>
  <c r="L1559" i="19"/>
  <c r="K1559" i="19"/>
  <c r="L1543" i="19"/>
  <c r="K1543" i="19"/>
  <c r="L1527" i="19"/>
  <c r="K1527" i="19"/>
  <c r="L1511" i="19"/>
  <c r="K1511" i="19"/>
  <c r="L1495" i="19"/>
  <c r="K1495" i="19"/>
  <c r="L1479" i="19"/>
  <c r="K1479" i="19"/>
  <c r="L1463" i="19"/>
  <c r="K1463" i="19"/>
  <c r="L1447" i="19"/>
  <c r="K1447" i="19"/>
  <c r="L1431" i="19"/>
  <c r="K1431" i="19"/>
  <c r="L1415" i="19"/>
  <c r="K1415" i="19"/>
  <c r="L1409" i="19"/>
  <c r="K1409" i="19"/>
  <c r="L1393" i="19"/>
  <c r="K1393" i="19"/>
  <c r="L1377" i="19"/>
  <c r="K1377" i="19"/>
  <c r="L1359" i="19"/>
  <c r="K1359" i="19"/>
  <c r="L1343" i="19"/>
  <c r="K1343" i="19"/>
  <c r="L1325" i="19"/>
  <c r="K1325" i="19"/>
  <c r="L1309" i="19"/>
  <c r="K1309" i="19"/>
  <c r="L1293" i="19"/>
  <c r="K1293" i="19"/>
  <c r="L1277" i="19"/>
  <c r="K1277" i="19"/>
  <c r="L1261" i="19"/>
  <c r="K1261" i="19"/>
  <c r="L1245" i="19"/>
  <c r="K1245" i="19"/>
  <c r="L1229" i="19"/>
  <c r="K1229" i="19"/>
  <c r="L1213" i="19"/>
  <c r="K1213" i="19"/>
  <c r="L1197" i="19"/>
  <c r="K1197" i="19"/>
  <c r="L1181" i="19"/>
  <c r="K1181" i="19"/>
  <c r="L1165" i="19"/>
  <c r="K1165" i="19"/>
  <c r="L1149" i="19"/>
  <c r="K1149" i="19"/>
  <c r="L1133" i="19"/>
  <c r="K1133" i="19"/>
  <c r="L1117" i="19"/>
  <c r="K1117" i="19"/>
  <c r="L1101" i="19"/>
  <c r="K1101" i="19"/>
  <c r="L1085" i="19"/>
  <c r="K1085" i="19"/>
  <c r="L1069" i="19"/>
  <c r="K1069" i="19"/>
  <c r="L1053" i="19"/>
  <c r="K1053" i="19"/>
  <c r="L1037" i="19"/>
  <c r="K1037" i="19"/>
  <c r="L1021" i="19"/>
  <c r="K1021" i="19"/>
  <c r="L1005" i="19"/>
  <c r="K1005" i="19"/>
  <c r="L989" i="19"/>
  <c r="K989" i="19"/>
  <c r="L973" i="19"/>
  <c r="K973" i="19"/>
  <c r="L957" i="19"/>
  <c r="K957" i="19"/>
  <c r="L941" i="19"/>
  <c r="K941" i="19"/>
  <c r="L925" i="19"/>
  <c r="K925" i="19"/>
  <c r="L909" i="19"/>
  <c r="K909" i="19"/>
  <c r="L893" i="19"/>
  <c r="K893" i="19"/>
  <c r="L877" i="19"/>
  <c r="K877" i="19"/>
  <c r="L861" i="19"/>
  <c r="K861" i="19"/>
  <c r="L845" i="19"/>
  <c r="K845" i="19"/>
  <c r="L829" i="19"/>
  <c r="K829" i="19"/>
  <c r="L813" i="19"/>
  <c r="K813" i="19"/>
  <c r="L797" i="19"/>
  <c r="K797" i="19"/>
  <c r="L781" i="19"/>
  <c r="K781" i="19"/>
  <c r="L765" i="19"/>
  <c r="K765" i="19"/>
  <c r="L749" i="19"/>
  <c r="K749" i="19"/>
  <c r="L733" i="19"/>
  <c r="K733" i="19"/>
  <c r="L717" i="19"/>
  <c r="K717" i="19"/>
  <c r="L694" i="19"/>
  <c r="K694" i="19"/>
  <c r="L678" i="19"/>
  <c r="K678" i="19"/>
  <c r="L662" i="19"/>
  <c r="K662" i="19"/>
  <c r="L646" i="19"/>
  <c r="K646" i="19"/>
  <c r="L630" i="19"/>
  <c r="K630" i="19"/>
  <c r="L614" i="19"/>
  <c r="K614" i="19"/>
  <c r="L598" i="19"/>
  <c r="K598" i="19"/>
  <c r="L582" i="19"/>
  <c r="K582" i="19"/>
  <c r="L566" i="19"/>
  <c r="K566" i="19"/>
  <c r="L550" i="19"/>
  <c r="K550" i="19"/>
  <c r="L534" i="19"/>
  <c r="K534" i="19"/>
  <c r="L518" i="19"/>
  <c r="K518" i="19"/>
  <c r="L502" i="19"/>
  <c r="K502" i="19"/>
  <c r="L486" i="19"/>
  <c r="K486" i="19"/>
  <c r="L470" i="19"/>
  <c r="K470" i="19"/>
  <c r="L454" i="19"/>
  <c r="K454" i="19"/>
  <c r="L438" i="19"/>
  <c r="K438" i="19"/>
  <c r="L422" i="19"/>
  <c r="K422" i="19"/>
  <c r="L406" i="19"/>
  <c r="K406" i="19"/>
  <c r="L390" i="19"/>
  <c r="K390" i="19"/>
  <c r="L374" i="19"/>
  <c r="K374" i="19"/>
  <c r="L358" i="19"/>
  <c r="K358" i="19"/>
  <c r="L342" i="19"/>
  <c r="K342" i="19"/>
  <c r="L326" i="19"/>
  <c r="K326" i="19"/>
  <c r="L310" i="19"/>
  <c r="K310" i="19"/>
  <c r="L294" i="19"/>
  <c r="K294" i="19"/>
  <c r="L278" i="19"/>
  <c r="K278" i="19"/>
  <c r="L262" i="19"/>
  <c r="K262" i="19"/>
  <c r="L246" i="19"/>
  <c r="K246" i="19"/>
  <c r="L230" i="19"/>
  <c r="K230" i="19"/>
  <c r="L214" i="19"/>
  <c r="K214" i="19"/>
  <c r="L198" i="19"/>
  <c r="K198" i="19"/>
  <c r="L182" i="19"/>
  <c r="K182" i="19"/>
  <c r="L166" i="19"/>
  <c r="K166" i="19"/>
  <c r="L150" i="19"/>
  <c r="K150" i="19"/>
  <c r="L134" i="19"/>
  <c r="K134" i="19"/>
  <c r="L118" i="19"/>
  <c r="K118" i="19"/>
  <c r="L102" i="19"/>
  <c r="K102" i="19"/>
  <c r="L86" i="19"/>
  <c r="K86" i="19"/>
  <c r="L70" i="19"/>
  <c r="K70" i="19"/>
  <c r="L54" i="19"/>
  <c r="K54" i="19"/>
  <c r="K38" i="19"/>
  <c r="L38" i="19"/>
  <c r="L22" i="19"/>
  <c r="K22" i="19"/>
  <c r="L6" i="19"/>
  <c r="K6" i="19"/>
  <c r="K2220" i="19"/>
  <c r="L2021" i="19"/>
  <c r="K2021" i="19"/>
  <c r="L2005" i="19"/>
  <c r="K2005" i="19"/>
  <c r="L1989" i="19"/>
  <c r="K1989" i="19"/>
  <c r="L1973" i="19"/>
  <c r="K1973" i="19"/>
  <c r="L1957" i="19"/>
  <c r="K1957" i="19"/>
  <c r="L1941" i="19"/>
  <c r="K1941" i="19"/>
  <c r="L1925" i="19"/>
  <c r="K1925" i="19"/>
  <c r="L1909" i="19"/>
  <c r="K1909" i="19"/>
  <c r="L1893" i="19"/>
  <c r="K1893" i="19"/>
  <c r="L1877" i="19"/>
  <c r="K1877" i="19"/>
  <c r="L1861" i="19"/>
  <c r="K1861" i="19"/>
  <c r="L1845" i="19"/>
  <c r="K1845" i="19"/>
  <c r="L1829" i="19"/>
  <c r="K1829" i="19"/>
  <c r="L1813" i="19"/>
  <c r="K1813" i="19"/>
  <c r="L1797" i="19"/>
  <c r="K1797" i="19"/>
  <c r="L1781" i="19"/>
  <c r="K1781" i="19"/>
  <c r="L1765" i="19"/>
  <c r="K1765" i="19"/>
  <c r="L1749" i="19"/>
  <c r="K1749" i="19"/>
  <c r="L1733" i="19"/>
  <c r="K1733" i="19"/>
  <c r="L1717" i="19"/>
  <c r="K1717" i="19"/>
  <c r="L1701" i="19"/>
  <c r="K1701" i="19"/>
  <c r="L1685" i="19"/>
  <c r="K1685" i="19"/>
  <c r="L1669" i="19"/>
  <c r="K1669" i="19"/>
  <c r="L1653" i="19"/>
  <c r="K1653" i="19"/>
  <c r="L1637" i="19"/>
  <c r="K1637" i="19"/>
  <c r="L1621" i="19"/>
  <c r="K1621" i="19"/>
  <c r="L1605" i="19"/>
  <c r="K1605" i="19"/>
  <c r="L1589" i="19"/>
  <c r="K1589" i="19"/>
  <c r="L1573" i="19"/>
  <c r="K1573" i="19"/>
  <c r="L1557" i="19"/>
  <c r="K1557" i="19"/>
  <c r="L1541" i="19"/>
  <c r="K1541" i="19"/>
  <c r="L1525" i="19"/>
  <c r="K1525" i="19"/>
  <c r="L1509" i="19"/>
  <c r="K1509" i="19"/>
  <c r="L1493" i="19"/>
  <c r="K1493" i="19"/>
  <c r="K1477" i="19"/>
  <c r="L1477" i="19"/>
  <c r="L1461" i="19"/>
  <c r="K1461" i="19"/>
  <c r="L1445" i="19"/>
  <c r="K1445" i="19"/>
  <c r="L1429" i="19"/>
  <c r="K1429" i="19"/>
  <c r="L1413" i="19"/>
  <c r="K1413" i="19"/>
  <c r="L1407" i="19"/>
  <c r="K1407" i="19"/>
  <c r="L1391" i="19"/>
  <c r="K1391" i="19"/>
  <c r="L1375" i="19"/>
  <c r="K1375" i="19"/>
  <c r="K1357" i="19"/>
  <c r="L1357" i="19"/>
  <c r="L1341" i="19"/>
  <c r="K1341" i="19"/>
  <c r="L1323" i="19"/>
  <c r="K1323" i="19"/>
  <c r="L1307" i="19"/>
  <c r="K1307" i="19"/>
  <c r="L1291" i="19"/>
  <c r="K1291" i="19"/>
  <c r="L1275" i="19"/>
  <c r="K1275" i="19"/>
  <c r="L1259" i="19"/>
  <c r="K1259" i="19"/>
  <c r="L1243" i="19"/>
  <c r="K1243" i="19"/>
  <c r="L1227" i="19"/>
  <c r="K1227" i="19"/>
  <c r="L1211" i="19"/>
  <c r="K1211" i="19"/>
  <c r="L1195" i="19"/>
  <c r="K1195" i="19"/>
  <c r="L1179" i="19"/>
  <c r="K1179" i="19"/>
  <c r="L1163" i="19"/>
  <c r="K1163" i="19"/>
  <c r="L1147" i="19"/>
  <c r="K1147" i="19"/>
  <c r="L1131" i="19"/>
  <c r="K1131" i="19"/>
  <c r="L1115" i="19"/>
  <c r="K1115" i="19"/>
  <c r="L1099" i="19"/>
  <c r="K1099" i="19"/>
  <c r="L1083" i="19"/>
  <c r="K1083" i="19"/>
  <c r="L1067" i="19"/>
  <c r="K1067" i="19"/>
  <c r="L1051" i="19"/>
  <c r="K1051" i="19"/>
  <c r="L1035" i="19"/>
  <c r="K1035" i="19"/>
  <c r="L1019" i="19"/>
  <c r="K1019" i="19"/>
  <c r="L1003" i="19"/>
  <c r="K1003" i="19"/>
  <c r="L987" i="19"/>
  <c r="K987" i="19"/>
  <c r="L971" i="19"/>
  <c r="K971" i="19"/>
  <c r="L955" i="19"/>
  <c r="K955" i="19"/>
  <c r="K939" i="19"/>
  <c r="L939" i="19"/>
  <c r="L923" i="19"/>
  <c r="K923" i="19"/>
  <c r="L907" i="19"/>
  <c r="K907" i="19"/>
  <c r="L891" i="19"/>
  <c r="K891" i="19"/>
  <c r="L875" i="19"/>
  <c r="K875" i="19"/>
  <c r="L859" i="19"/>
  <c r="K859" i="19"/>
  <c r="L843" i="19"/>
  <c r="K843" i="19"/>
  <c r="L827" i="19"/>
  <c r="K827" i="19"/>
  <c r="L811" i="19"/>
  <c r="K811" i="19"/>
  <c r="L795" i="19"/>
  <c r="K795" i="19"/>
  <c r="L779" i="19"/>
  <c r="K779" i="19"/>
  <c r="L763" i="19"/>
  <c r="K763" i="19"/>
  <c r="L747" i="19"/>
  <c r="K747" i="19"/>
  <c r="L731" i="19"/>
  <c r="K731" i="19"/>
  <c r="L715" i="19"/>
  <c r="K715" i="19"/>
  <c r="L708" i="19"/>
  <c r="K708" i="19"/>
  <c r="L692" i="19"/>
  <c r="K692" i="19"/>
  <c r="L676" i="19"/>
  <c r="K676" i="19"/>
  <c r="L660" i="19"/>
  <c r="K660" i="19"/>
  <c r="L644" i="19"/>
  <c r="K644" i="19"/>
  <c r="L628" i="19"/>
  <c r="K628" i="19"/>
  <c r="L612" i="19"/>
  <c r="K612" i="19"/>
  <c r="L596" i="19"/>
  <c r="K596" i="19"/>
  <c r="L580" i="19"/>
  <c r="K580" i="19"/>
  <c r="L564" i="19"/>
  <c r="K564" i="19"/>
  <c r="L548" i="19"/>
  <c r="K548" i="19"/>
  <c r="L532" i="19"/>
  <c r="K532" i="19"/>
  <c r="L516" i="19"/>
  <c r="K516" i="19"/>
  <c r="L500" i="19"/>
  <c r="K500" i="19"/>
  <c r="L484" i="19"/>
  <c r="K484" i="19"/>
  <c r="K468" i="19"/>
  <c r="L468" i="19"/>
  <c r="L452" i="19"/>
  <c r="K452" i="19"/>
  <c r="L436" i="19"/>
  <c r="K436" i="19"/>
  <c r="L420" i="19"/>
  <c r="K420" i="19"/>
  <c r="L404" i="19"/>
  <c r="K404" i="19"/>
  <c r="L388" i="19"/>
  <c r="K388" i="19"/>
  <c r="L372" i="19"/>
  <c r="K372" i="19"/>
  <c r="L356" i="19"/>
  <c r="K356" i="19"/>
  <c r="L340" i="19"/>
  <c r="K340" i="19"/>
  <c r="L324" i="19"/>
  <c r="K324" i="19"/>
  <c r="L308" i="19"/>
  <c r="K308" i="19"/>
  <c r="L292" i="19"/>
  <c r="K292" i="19"/>
  <c r="L276" i="19"/>
  <c r="K276" i="19"/>
  <c r="L260" i="19"/>
  <c r="K260" i="19"/>
  <c r="K244" i="19"/>
  <c r="L244" i="19"/>
  <c r="L228" i="19"/>
  <c r="K228" i="19"/>
  <c r="K212" i="19"/>
  <c r="L212" i="19"/>
  <c r="L196" i="19"/>
  <c r="K196" i="19"/>
  <c r="L180" i="19"/>
  <c r="K180" i="19"/>
  <c r="L164" i="19"/>
  <c r="K164" i="19"/>
  <c r="L148" i="19"/>
  <c r="K148" i="19"/>
  <c r="L132" i="19"/>
  <c r="K132" i="19"/>
  <c r="L116" i="19"/>
  <c r="K116" i="19"/>
  <c r="K100" i="19"/>
  <c r="L100" i="19"/>
  <c r="L84" i="19"/>
  <c r="K84" i="19"/>
  <c r="L68" i="19"/>
  <c r="K68" i="19"/>
  <c r="L52" i="19"/>
  <c r="K52" i="19"/>
  <c r="L36" i="19"/>
  <c r="K36" i="19"/>
  <c r="L20" i="19"/>
  <c r="K20" i="19"/>
  <c r="L4" i="19"/>
  <c r="K4" i="19"/>
  <c r="L1428" i="19"/>
  <c r="K1428" i="19"/>
  <c r="L1406" i="19"/>
  <c r="K1406" i="19"/>
  <c r="L1390" i="19"/>
  <c r="K1390" i="19"/>
  <c r="L1374" i="19"/>
  <c r="K1374" i="19"/>
  <c r="L1356" i="19"/>
  <c r="K1356" i="19"/>
  <c r="L1340" i="19"/>
  <c r="K1340" i="19"/>
  <c r="L1322" i="19"/>
  <c r="K1322" i="19"/>
  <c r="L1306" i="19"/>
  <c r="K1306" i="19"/>
  <c r="L1290" i="19"/>
  <c r="K1290" i="19"/>
  <c r="L1274" i="19"/>
  <c r="K1274" i="19"/>
  <c r="L1258" i="19"/>
  <c r="K1258" i="19"/>
  <c r="L1242" i="19"/>
  <c r="K1242" i="19"/>
  <c r="L1226" i="19"/>
  <c r="K1226" i="19"/>
  <c r="L1210" i="19"/>
  <c r="K1210" i="19"/>
  <c r="L1194" i="19"/>
  <c r="K1194" i="19"/>
  <c r="L1178" i="19"/>
  <c r="K1178" i="19"/>
  <c r="L1162" i="19"/>
  <c r="K1162" i="19"/>
  <c r="L1146" i="19"/>
  <c r="K1146" i="19"/>
  <c r="L1130" i="19"/>
  <c r="K1130" i="19"/>
  <c r="L1114" i="19"/>
  <c r="K1114" i="19"/>
  <c r="L1098" i="19"/>
  <c r="K1098" i="19"/>
  <c r="L1082" i="19"/>
  <c r="K1082" i="19"/>
  <c r="L1066" i="19"/>
  <c r="K1066" i="19"/>
  <c r="L1050" i="19"/>
  <c r="K1050" i="19"/>
  <c r="L1034" i="19"/>
  <c r="K1034" i="19"/>
  <c r="L1018" i="19"/>
  <c r="K1018" i="19"/>
  <c r="L1002" i="19"/>
  <c r="K1002" i="19"/>
  <c r="L986" i="19"/>
  <c r="K986" i="19"/>
  <c r="L970" i="19"/>
  <c r="K970" i="19"/>
  <c r="L954" i="19"/>
  <c r="K954" i="19"/>
  <c r="L938" i="19"/>
  <c r="K938" i="19"/>
  <c r="L922" i="19"/>
  <c r="K922" i="19"/>
  <c r="L906" i="19"/>
  <c r="K906" i="19"/>
  <c r="L890" i="19"/>
  <c r="K890" i="19"/>
  <c r="L874" i="19"/>
  <c r="K874" i="19"/>
  <c r="L858" i="19"/>
  <c r="K858" i="19"/>
  <c r="L842" i="19"/>
  <c r="K842" i="19"/>
  <c r="L826" i="19"/>
  <c r="K826" i="19"/>
  <c r="L810" i="19"/>
  <c r="K810" i="19"/>
  <c r="L794" i="19"/>
  <c r="K794" i="19"/>
  <c r="L778" i="19"/>
  <c r="K778" i="19"/>
  <c r="L762" i="19"/>
  <c r="K762" i="19"/>
  <c r="L746" i="19"/>
  <c r="K746" i="19"/>
  <c r="L730" i="19"/>
  <c r="K730" i="19"/>
  <c r="L714" i="19"/>
  <c r="K714" i="19"/>
  <c r="L707" i="19"/>
  <c r="K707" i="19"/>
  <c r="L691" i="19"/>
  <c r="K691" i="19"/>
  <c r="L675" i="19"/>
  <c r="K675" i="19"/>
  <c r="L659" i="19"/>
  <c r="K659" i="19"/>
  <c r="L643" i="19"/>
  <c r="K643" i="19"/>
  <c r="L627" i="19"/>
  <c r="K627" i="19"/>
  <c r="L611" i="19"/>
  <c r="K611" i="19"/>
  <c r="L595" i="19"/>
  <c r="K595" i="19"/>
  <c r="L579" i="19"/>
  <c r="K579" i="19"/>
  <c r="L563" i="19"/>
  <c r="K563" i="19"/>
  <c r="L547" i="19"/>
  <c r="K547" i="19"/>
  <c r="L531" i="19"/>
  <c r="K531" i="19"/>
  <c r="L515" i="19"/>
  <c r="K515" i="19"/>
  <c r="L499" i="19"/>
  <c r="K499" i="19"/>
  <c r="L483" i="19"/>
  <c r="K483" i="19"/>
  <c r="L467" i="19"/>
  <c r="K467" i="19"/>
  <c r="L451" i="19"/>
  <c r="K451" i="19"/>
  <c r="K435" i="19"/>
  <c r="L435" i="19"/>
  <c r="L419" i="19"/>
  <c r="K419" i="19"/>
  <c r="L403" i="19"/>
  <c r="K403" i="19"/>
  <c r="L387" i="19"/>
  <c r="K387" i="19"/>
  <c r="L371" i="19"/>
  <c r="K371" i="19"/>
  <c r="L355" i="19"/>
  <c r="K355" i="19"/>
  <c r="K339" i="19"/>
  <c r="L339" i="19"/>
  <c r="L323" i="19"/>
  <c r="K323" i="19"/>
  <c r="K307" i="19"/>
  <c r="L307" i="19"/>
  <c r="L291" i="19"/>
  <c r="K291" i="19"/>
  <c r="L275" i="19"/>
  <c r="K275" i="19"/>
  <c r="K259" i="19"/>
  <c r="L259" i="19"/>
  <c r="L243" i="19"/>
  <c r="K243" i="19"/>
  <c r="L227" i="19"/>
  <c r="K227" i="19"/>
  <c r="L211" i="19"/>
  <c r="K211" i="19"/>
  <c r="L195" i="19"/>
  <c r="K195" i="19"/>
  <c r="L179" i="19"/>
  <c r="K179" i="19"/>
  <c r="L163" i="19"/>
  <c r="K163" i="19"/>
  <c r="L147" i="19"/>
  <c r="K147" i="19"/>
  <c r="L131" i="19"/>
  <c r="K131" i="19"/>
  <c r="L115" i="19"/>
  <c r="K115" i="19"/>
  <c r="L99" i="19"/>
  <c r="K99" i="19"/>
  <c r="L83" i="19"/>
  <c r="K83" i="19"/>
  <c r="L67" i="19"/>
  <c r="K67" i="19"/>
  <c r="L51" i="19"/>
  <c r="K51" i="19"/>
  <c r="L35" i="19"/>
  <c r="K35" i="19"/>
  <c r="L19" i="19"/>
  <c r="K19" i="19"/>
  <c r="L3" i="19"/>
  <c r="K3" i="19"/>
  <c r="L2157" i="19"/>
  <c r="K2157" i="19"/>
  <c r="L2141" i="19"/>
  <c r="K2141" i="19"/>
  <c r="L2131" i="19"/>
  <c r="K2131" i="19"/>
  <c r="L2115" i="19"/>
  <c r="K2115" i="19"/>
  <c r="L2099" i="19"/>
  <c r="K2099" i="19"/>
  <c r="L2083" i="19"/>
  <c r="K2083" i="19"/>
  <c r="L2067" i="19"/>
  <c r="K2067" i="19"/>
  <c r="L2051" i="19"/>
  <c r="K2051" i="19"/>
  <c r="L2035" i="19"/>
  <c r="K2035" i="19"/>
  <c r="L2019" i="19"/>
  <c r="K2019" i="19"/>
  <c r="L2003" i="19"/>
  <c r="K2003" i="19"/>
  <c r="L1987" i="19"/>
  <c r="K1987" i="19"/>
  <c r="L1971" i="19"/>
  <c r="K1971" i="19"/>
  <c r="L1955" i="19"/>
  <c r="K1955" i="19"/>
  <c r="L1939" i="19"/>
  <c r="K1939" i="19"/>
  <c r="L1923" i="19"/>
  <c r="K1923" i="19"/>
  <c r="L1907" i="19"/>
  <c r="K1907" i="19"/>
  <c r="L1891" i="19"/>
  <c r="K1891" i="19"/>
  <c r="L1875" i="19"/>
  <c r="K1875" i="19"/>
  <c r="L1859" i="19"/>
  <c r="K1859" i="19"/>
  <c r="L1843" i="19"/>
  <c r="K1843" i="19"/>
  <c r="L1827" i="19"/>
  <c r="K1827" i="19"/>
  <c r="L1811" i="19"/>
  <c r="K1811" i="19"/>
  <c r="L1795" i="19"/>
  <c r="K1795" i="19"/>
  <c r="L1779" i="19"/>
  <c r="K1779" i="19"/>
  <c r="L1763" i="19"/>
  <c r="K1763" i="19"/>
  <c r="L1747" i="19"/>
  <c r="K1747" i="19"/>
  <c r="L1731" i="19"/>
  <c r="K1731" i="19"/>
  <c r="L1715" i="19"/>
  <c r="K1715" i="19"/>
  <c r="L1699" i="19"/>
  <c r="K1699" i="19"/>
  <c r="L1683" i="19"/>
  <c r="K1683" i="19"/>
  <c r="L1667" i="19"/>
  <c r="K1667" i="19"/>
  <c r="L1651" i="19"/>
  <c r="K1651" i="19"/>
  <c r="L1635" i="19"/>
  <c r="K1635" i="19"/>
  <c r="L1619" i="19"/>
  <c r="K1619" i="19"/>
  <c r="L1587" i="19"/>
  <c r="K1587" i="19"/>
  <c r="L1571" i="19"/>
  <c r="K1571" i="19"/>
  <c r="L1555" i="19"/>
  <c r="K1555" i="19"/>
  <c r="L1539" i="19"/>
  <c r="K1539" i="19"/>
  <c r="L1523" i="19"/>
  <c r="K1523" i="19"/>
  <c r="L1507" i="19"/>
  <c r="K1507" i="19"/>
  <c r="L1491" i="19"/>
  <c r="K1491" i="19"/>
  <c r="L1475" i="19"/>
  <c r="K1475" i="19"/>
  <c r="L1459" i="19"/>
  <c r="K1459" i="19"/>
  <c r="L1443" i="19"/>
  <c r="K1443" i="19"/>
  <c r="L1427" i="19"/>
  <c r="K1427" i="19"/>
  <c r="L1405" i="19"/>
  <c r="K1405" i="19"/>
  <c r="K1389" i="19"/>
  <c r="L1389" i="19"/>
  <c r="L1373" i="19"/>
  <c r="K1373" i="19"/>
  <c r="L1371" i="19"/>
  <c r="K1371" i="19"/>
  <c r="K1355" i="19"/>
  <c r="L1355" i="19"/>
  <c r="L1339" i="19"/>
  <c r="K1339" i="19"/>
  <c r="L1337" i="19"/>
  <c r="K1337" i="19"/>
  <c r="L1321" i="19"/>
  <c r="K1321" i="19"/>
  <c r="L1305" i="19"/>
  <c r="K1305" i="19"/>
  <c r="L1289" i="19"/>
  <c r="K1289" i="19"/>
  <c r="L1273" i="19"/>
  <c r="K1273" i="19"/>
  <c r="L1257" i="19"/>
  <c r="K1257" i="19"/>
  <c r="L1241" i="19"/>
  <c r="K1241" i="19"/>
  <c r="L1225" i="19"/>
  <c r="K1225" i="19"/>
  <c r="L1209" i="19"/>
  <c r="K1209" i="19"/>
  <c r="L1193" i="19"/>
  <c r="K1193" i="19"/>
  <c r="L1177" i="19"/>
  <c r="K1177" i="19"/>
  <c r="L1161" i="19"/>
  <c r="K1161" i="19"/>
  <c r="L1145" i="19"/>
  <c r="K1145" i="19"/>
  <c r="L1129" i="19"/>
  <c r="K1129" i="19"/>
  <c r="L1113" i="19"/>
  <c r="K1113" i="19"/>
  <c r="L1097" i="19"/>
  <c r="K1097" i="19"/>
  <c r="L1081" i="19"/>
  <c r="K1081" i="19"/>
  <c r="L1065" i="19"/>
  <c r="K1065" i="19"/>
  <c r="L1049" i="19"/>
  <c r="K1049" i="19"/>
  <c r="L1033" i="19"/>
  <c r="K1033" i="19"/>
  <c r="L1017" i="19"/>
  <c r="K1017" i="19"/>
  <c r="L1001" i="19"/>
  <c r="K1001" i="19"/>
  <c r="L985" i="19"/>
  <c r="K985" i="19"/>
  <c r="L969" i="19"/>
  <c r="K969" i="19"/>
  <c r="L953" i="19"/>
  <c r="K953" i="19"/>
  <c r="L937" i="19"/>
  <c r="K937" i="19"/>
  <c r="L921" i="19"/>
  <c r="K921" i="19"/>
  <c r="L905" i="19"/>
  <c r="K905" i="19"/>
  <c r="L889" i="19"/>
  <c r="K889" i="19"/>
  <c r="L873" i="19"/>
  <c r="K873" i="19"/>
  <c r="L857" i="19"/>
  <c r="K857" i="19"/>
  <c r="L841" i="19"/>
  <c r="K841" i="19"/>
  <c r="L825" i="19"/>
  <c r="K825" i="19"/>
  <c r="L809" i="19"/>
  <c r="K809" i="19"/>
  <c r="L793" i="19"/>
  <c r="K793" i="19"/>
  <c r="L777" i="19"/>
  <c r="K777" i="19"/>
  <c r="L761" i="19"/>
  <c r="K761" i="19"/>
  <c r="L745" i="19"/>
  <c r="K745" i="19"/>
  <c r="L729" i="19"/>
  <c r="K729" i="19"/>
  <c r="L713" i="19"/>
  <c r="K713" i="19"/>
  <c r="L706" i="19"/>
  <c r="K706" i="19"/>
  <c r="L690" i="19"/>
  <c r="K690" i="19"/>
  <c r="L674" i="19"/>
  <c r="K674" i="19"/>
  <c r="L658" i="19"/>
  <c r="K658" i="19"/>
  <c r="L642" i="19"/>
  <c r="K642" i="19"/>
  <c r="L626" i="19"/>
  <c r="K626" i="19"/>
  <c r="L610" i="19"/>
  <c r="K610" i="19"/>
  <c r="L594" i="19"/>
  <c r="K594" i="19"/>
  <c r="L578" i="19"/>
  <c r="K578" i="19"/>
  <c r="L562" i="19"/>
  <c r="K562" i="19"/>
  <c r="L546" i="19"/>
  <c r="K546" i="19"/>
  <c r="L530" i="19"/>
  <c r="K530" i="19"/>
  <c r="L514" i="19"/>
  <c r="K514" i="19"/>
  <c r="L498" i="19"/>
  <c r="K498" i="19"/>
  <c r="L482" i="19"/>
  <c r="K482" i="19"/>
  <c r="L466" i="19"/>
  <c r="K466" i="19"/>
  <c r="L450" i="19"/>
  <c r="K450" i="19"/>
  <c r="L434" i="19"/>
  <c r="K434" i="19"/>
  <c r="L418" i="19"/>
  <c r="K418" i="19"/>
  <c r="L402" i="19"/>
  <c r="K402" i="19"/>
  <c r="L386" i="19"/>
  <c r="K386" i="19"/>
  <c r="L370" i="19"/>
  <c r="K370" i="19"/>
  <c r="L354" i="19"/>
  <c r="K354" i="19"/>
  <c r="L338" i="19"/>
  <c r="K338" i="19"/>
  <c r="L322" i="19"/>
  <c r="K322" i="19"/>
  <c r="L306" i="19"/>
  <c r="K306" i="19"/>
  <c r="L290" i="19"/>
  <c r="K290" i="19"/>
  <c r="L274" i="19"/>
  <c r="K274" i="19"/>
  <c r="L258" i="19"/>
  <c r="K258" i="19"/>
  <c r="L242" i="19"/>
  <c r="K242" i="19"/>
  <c r="L226" i="19"/>
  <c r="K226" i="19"/>
  <c r="L210" i="19"/>
  <c r="K210" i="19"/>
  <c r="L194" i="19"/>
  <c r="K194" i="19"/>
  <c r="L178" i="19"/>
  <c r="K178" i="19"/>
  <c r="L162" i="19"/>
  <c r="K162" i="19"/>
  <c r="L146" i="19"/>
  <c r="K146" i="19"/>
  <c r="L130" i="19"/>
  <c r="K130" i="19"/>
  <c r="L114" i="19"/>
  <c r="K114" i="19"/>
  <c r="L98" i="19"/>
  <c r="K98" i="19"/>
  <c r="L82" i="19"/>
  <c r="K82" i="19"/>
  <c r="L66" i="19"/>
  <c r="K66" i="19"/>
  <c r="L50" i="19"/>
  <c r="K50" i="19"/>
  <c r="L34" i="19"/>
  <c r="K34" i="19"/>
  <c r="L18" i="19"/>
  <c r="K18" i="19"/>
  <c r="L2" i="19"/>
  <c r="K2" i="19"/>
  <c r="L2636" i="19"/>
  <c r="K2636" i="19"/>
  <c r="L2620" i="19"/>
  <c r="K2620" i="19"/>
  <c r="L2604" i="19"/>
  <c r="K2604" i="19"/>
  <c r="L2588" i="19"/>
  <c r="K2588" i="19"/>
  <c r="L2572" i="19"/>
  <c r="K2572" i="19"/>
  <c r="L2556" i="19"/>
  <c r="K2556" i="19"/>
  <c r="L2540" i="19"/>
  <c r="K2540" i="19"/>
  <c r="L2524" i="19"/>
  <c r="K2524" i="19"/>
  <c r="L2508" i="19"/>
  <c r="K2508" i="19"/>
  <c r="L2492" i="19"/>
  <c r="K2492" i="19"/>
  <c r="L2476" i="19"/>
  <c r="K2476" i="19"/>
  <c r="L2460" i="19"/>
  <c r="K2460" i="19"/>
  <c r="L2444" i="19"/>
  <c r="K2444" i="19"/>
  <c r="L2428" i="19"/>
  <c r="K2428" i="19"/>
  <c r="L2412" i="19"/>
  <c r="K2412" i="19"/>
  <c r="L2396" i="19"/>
  <c r="K2396" i="19"/>
  <c r="L2380" i="19"/>
  <c r="K2380" i="19"/>
  <c r="L2364" i="19"/>
  <c r="K2364" i="19"/>
  <c r="L2348" i="19"/>
  <c r="K2348" i="19"/>
  <c r="L2332" i="19"/>
  <c r="K2332" i="19"/>
  <c r="L2316" i="19"/>
  <c r="K2316" i="19"/>
  <c r="L2300" i="19"/>
  <c r="K2300" i="19"/>
  <c r="L2284" i="19"/>
  <c r="K2284" i="19"/>
  <c r="L2268" i="19"/>
  <c r="K2268" i="19"/>
  <c r="L2252" i="19"/>
  <c r="K2252" i="19"/>
  <c r="L2236" i="19"/>
  <c r="K2236" i="19"/>
  <c r="L2204" i="19"/>
  <c r="K2204" i="19"/>
  <c r="L2188" i="19"/>
  <c r="K2188" i="19"/>
  <c r="L2172" i="19"/>
  <c r="K2172" i="19"/>
  <c r="L2156" i="19"/>
  <c r="K2156" i="19"/>
  <c r="L2140" i="19"/>
  <c r="K2140" i="19"/>
  <c r="L2130" i="19"/>
  <c r="K2130" i="19"/>
  <c r="L2114" i="19"/>
  <c r="K2114" i="19"/>
  <c r="L2098" i="19"/>
  <c r="K2098" i="19"/>
  <c r="L2082" i="19"/>
  <c r="K2082" i="19"/>
  <c r="L2066" i="19"/>
  <c r="K2066" i="19"/>
  <c r="L2050" i="19"/>
  <c r="K2050" i="19"/>
  <c r="L2034" i="19"/>
  <c r="K2034" i="19"/>
  <c r="L2018" i="19"/>
  <c r="K2018" i="19"/>
  <c r="L2002" i="19"/>
  <c r="K2002" i="19"/>
  <c r="L1986" i="19"/>
  <c r="K1986" i="19"/>
  <c r="L1970" i="19"/>
  <c r="K1970" i="19"/>
  <c r="L1954" i="19"/>
  <c r="K1954" i="19"/>
  <c r="L1938" i="19"/>
  <c r="K1938" i="19"/>
  <c r="L1922" i="19"/>
  <c r="K1922" i="19"/>
  <c r="L1906" i="19"/>
  <c r="K1906" i="19"/>
  <c r="L1890" i="19"/>
  <c r="K1890" i="19"/>
  <c r="L1874" i="19"/>
  <c r="K1874" i="19"/>
  <c r="L1858" i="19"/>
  <c r="K1858" i="19"/>
  <c r="L1842" i="19"/>
  <c r="K1842" i="19"/>
  <c r="L1826" i="19"/>
  <c r="K1826" i="19"/>
  <c r="L1810" i="19"/>
  <c r="K1810" i="19"/>
  <c r="L1794" i="19"/>
  <c r="K1794" i="19"/>
  <c r="L1778" i="19"/>
  <c r="K1778" i="19"/>
  <c r="L1762" i="19"/>
  <c r="K1762" i="19"/>
  <c r="L1746" i="19"/>
  <c r="K1746" i="19"/>
  <c r="L1730" i="19"/>
  <c r="K1730" i="19"/>
  <c r="L1714" i="19"/>
  <c r="K1714" i="19"/>
  <c r="L1698" i="19"/>
  <c r="K1698" i="19"/>
  <c r="L1682" i="19"/>
  <c r="K1682" i="19"/>
  <c r="L1666" i="19"/>
  <c r="K1666" i="19"/>
  <c r="L1650" i="19"/>
  <c r="K1650" i="19"/>
  <c r="L1634" i="19"/>
  <c r="K1634" i="19"/>
  <c r="L1618" i="19"/>
  <c r="K1618" i="19"/>
  <c r="L1602" i="19"/>
  <c r="K1602" i="19"/>
  <c r="L1586" i="19"/>
  <c r="K1586" i="19"/>
  <c r="L1570" i="19"/>
  <c r="K1570" i="19"/>
  <c r="L1554" i="19"/>
  <c r="K1554" i="19"/>
  <c r="L1538" i="19"/>
  <c r="K1538" i="19"/>
  <c r="L1522" i="19"/>
  <c r="K1522" i="19"/>
  <c r="L1506" i="19"/>
  <c r="K1506" i="19"/>
  <c r="L1490" i="19"/>
  <c r="K1490" i="19"/>
  <c r="L1474" i="19"/>
  <c r="K1474" i="19"/>
  <c r="L1458" i="19"/>
  <c r="K1458" i="19"/>
  <c r="L1442" i="19"/>
  <c r="K1442" i="19"/>
  <c r="L1426" i="19"/>
  <c r="K1426" i="19"/>
  <c r="L1404" i="19"/>
  <c r="K1404" i="19"/>
  <c r="L1388" i="19"/>
  <c r="K1388" i="19"/>
  <c r="L1372" i="19"/>
  <c r="K1372" i="19"/>
  <c r="L1370" i="19"/>
  <c r="K1370" i="19"/>
  <c r="L1354" i="19"/>
  <c r="K1354" i="19"/>
  <c r="L1338" i="19"/>
  <c r="K1338" i="19"/>
  <c r="L1336" i="19"/>
  <c r="K1336" i="19"/>
  <c r="L1320" i="19"/>
  <c r="K1320" i="19"/>
  <c r="L1304" i="19"/>
  <c r="K1304" i="19"/>
  <c r="L1288" i="19"/>
  <c r="K1288" i="19"/>
  <c r="L1272" i="19"/>
  <c r="K1272" i="19"/>
  <c r="L1256" i="19"/>
  <c r="K1256" i="19"/>
  <c r="L1240" i="19"/>
  <c r="K1240" i="19"/>
  <c r="L1224" i="19"/>
  <c r="K1224" i="19"/>
  <c r="L1208" i="19"/>
  <c r="K1208" i="19"/>
  <c r="L1192" i="19"/>
  <c r="K1192" i="19"/>
  <c r="L1176" i="19"/>
  <c r="K1176" i="19"/>
  <c r="L1160" i="19"/>
  <c r="K1160" i="19"/>
  <c r="L1144" i="19"/>
  <c r="K1144" i="19"/>
  <c r="L1128" i="19"/>
  <c r="K1128" i="19"/>
  <c r="L1112" i="19"/>
  <c r="K1112" i="19"/>
  <c r="L1096" i="19"/>
  <c r="K1096" i="19"/>
  <c r="L1080" i="19"/>
  <c r="K1080" i="19"/>
  <c r="L1064" i="19"/>
  <c r="K1064" i="19"/>
  <c r="L1048" i="19"/>
  <c r="K1048" i="19"/>
  <c r="L1032" i="19"/>
  <c r="K1032" i="19"/>
  <c r="L1016" i="19"/>
  <c r="K1016" i="19"/>
  <c r="L1000" i="19"/>
  <c r="K1000" i="19"/>
  <c r="L984" i="19"/>
  <c r="K984" i="19"/>
  <c r="L968" i="19"/>
  <c r="K968" i="19"/>
  <c r="L952" i="19"/>
  <c r="K952" i="19"/>
  <c r="L936" i="19"/>
  <c r="K936" i="19"/>
  <c r="L920" i="19"/>
  <c r="K920" i="19"/>
  <c r="L904" i="19"/>
  <c r="K904" i="19"/>
  <c r="L888" i="19"/>
  <c r="K888" i="19"/>
  <c r="L872" i="19"/>
  <c r="K872" i="19"/>
  <c r="L856" i="19"/>
  <c r="K856" i="19"/>
  <c r="L840" i="19"/>
  <c r="K840" i="19"/>
  <c r="L824" i="19"/>
  <c r="K824" i="19"/>
  <c r="L808" i="19"/>
  <c r="K808" i="19"/>
  <c r="L792" i="19"/>
  <c r="K792" i="19"/>
  <c r="L776" i="19"/>
  <c r="K776" i="19"/>
  <c r="L760" i="19"/>
  <c r="K760" i="19"/>
  <c r="L744" i="19"/>
  <c r="K744" i="19"/>
  <c r="L728" i="19"/>
  <c r="K728" i="19"/>
  <c r="L712" i="19"/>
  <c r="K712" i="19"/>
  <c r="L705" i="19"/>
  <c r="K705" i="19"/>
  <c r="L689" i="19"/>
  <c r="K689" i="19"/>
  <c r="L673" i="19"/>
  <c r="K673" i="19"/>
  <c r="L657" i="19"/>
  <c r="K657" i="19"/>
  <c r="L641" i="19"/>
  <c r="K641" i="19"/>
  <c r="L625" i="19"/>
  <c r="K625" i="19"/>
  <c r="L609" i="19"/>
  <c r="K609" i="19"/>
  <c r="L593" i="19"/>
  <c r="K593" i="19"/>
  <c r="L577" i="19"/>
  <c r="K577" i="19"/>
  <c r="L561" i="19"/>
  <c r="K561" i="19"/>
  <c r="L545" i="19"/>
  <c r="K545" i="19"/>
  <c r="L529" i="19"/>
  <c r="K529" i="19"/>
  <c r="L513" i="19"/>
  <c r="K513" i="19"/>
  <c r="L497" i="19"/>
  <c r="K497" i="19"/>
  <c r="L481" i="19"/>
  <c r="K481" i="19"/>
  <c r="L465" i="19"/>
  <c r="K465" i="19"/>
  <c r="L449" i="19"/>
  <c r="K449" i="19"/>
  <c r="L433" i="19"/>
  <c r="K433" i="19"/>
  <c r="L417" i="19"/>
  <c r="K417" i="19"/>
  <c r="L401" i="19"/>
  <c r="K401" i="19"/>
  <c r="L385" i="19"/>
  <c r="K385" i="19"/>
  <c r="L369" i="19"/>
  <c r="K369" i="19"/>
  <c r="L353" i="19"/>
  <c r="K353" i="19"/>
  <c r="L337" i="19"/>
  <c r="K337" i="19"/>
  <c r="L321" i="19"/>
  <c r="K321" i="19"/>
  <c r="L305" i="19"/>
  <c r="K305" i="19"/>
  <c r="L289" i="19"/>
  <c r="K289" i="19"/>
  <c r="L273" i="19"/>
  <c r="K273" i="19"/>
  <c r="L257" i="19"/>
  <c r="K257" i="19"/>
  <c r="L241" i="19"/>
  <c r="K241" i="19"/>
  <c r="L225" i="19"/>
  <c r="K225" i="19"/>
  <c r="L209" i="19"/>
  <c r="K209" i="19"/>
  <c r="L193" i="19"/>
  <c r="K193" i="19"/>
  <c r="L177" i="19"/>
  <c r="K177" i="19"/>
  <c r="L161" i="19"/>
  <c r="K161" i="19"/>
  <c r="L145" i="19"/>
  <c r="K145" i="19"/>
  <c r="L129" i="19"/>
  <c r="K129" i="19"/>
  <c r="L113" i="19"/>
  <c r="K113" i="19"/>
  <c r="L97" i="19"/>
  <c r="K97" i="19"/>
  <c r="L81" i="19"/>
  <c r="K81" i="19"/>
  <c r="L65" i="19"/>
  <c r="K65" i="19"/>
  <c r="L49" i="19"/>
  <c r="K49" i="19"/>
  <c r="L33" i="19"/>
  <c r="K33" i="19"/>
  <c r="L17" i="19"/>
  <c r="K17" i="19"/>
  <c r="K1691" i="19"/>
  <c r="K1603" i="19"/>
  <c r="L2362" i="19"/>
  <c r="K2362" i="19"/>
  <c r="L2346" i="19"/>
  <c r="K2346" i="19"/>
  <c r="L2330" i="19"/>
  <c r="K2330" i="19"/>
  <c r="L2314" i="19"/>
  <c r="K2314" i="19"/>
  <c r="L2298" i="19"/>
  <c r="K2298" i="19"/>
  <c r="L2282" i="19"/>
  <c r="K2282" i="19"/>
  <c r="L2266" i="19"/>
  <c r="K2266" i="19"/>
  <c r="L2250" i="19"/>
  <c r="K2250" i="19"/>
  <c r="L2234" i="19"/>
  <c r="K2234" i="19"/>
  <c r="L2218" i="19"/>
  <c r="K2218" i="19"/>
  <c r="L2202" i="19"/>
  <c r="K2202" i="19"/>
  <c r="L2186" i="19"/>
  <c r="K2186" i="19"/>
  <c r="L2170" i="19"/>
  <c r="K2170" i="19"/>
  <c r="L2154" i="19"/>
  <c r="K2154" i="19"/>
  <c r="L2138" i="19"/>
  <c r="K2138" i="19"/>
  <c r="L2128" i="19"/>
  <c r="K2128" i="19"/>
  <c r="L2112" i="19"/>
  <c r="K2112" i="19"/>
  <c r="L2096" i="19"/>
  <c r="K2096" i="19"/>
  <c r="L2080" i="19"/>
  <c r="K2080" i="19"/>
  <c r="L2064" i="19"/>
  <c r="K2064" i="19"/>
  <c r="L2048" i="19"/>
  <c r="K2048" i="19"/>
  <c r="L2032" i="19"/>
  <c r="K2032" i="19"/>
  <c r="L2016" i="19"/>
  <c r="K2016" i="19"/>
  <c r="L2000" i="19"/>
  <c r="K2000" i="19"/>
  <c r="L1984" i="19"/>
  <c r="K1984" i="19"/>
  <c r="L1968" i="19"/>
  <c r="K1968" i="19"/>
  <c r="L1952" i="19"/>
  <c r="K1952" i="19"/>
  <c r="L1936" i="19"/>
  <c r="K1936" i="19"/>
  <c r="L1920" i="19"/>
  <c r="K1920" i="19"/>
  <c r="L1904" i="19"/>
  <c r="K1904" i="19"/>
  <c r="L1888" i="19"/>
  <c r="K1888" i="19"/>
  <c r="L1872" i="19"/>
  <c r="K1872" i="19"/>
  <c r="L1856" i="19"/>
  <c r="K1856" i="19"/>
  <c r="L1840" i="19"/>
  <c r="K1840" i="19"/>
  <c r="L1824" i="19"/>
  <c r="K1824" i="19"/>
  <c r="L1808" i="19"/>
  <c r="K1808" i="19"/>
  <c r="L1792" i="19"/>
  <c r="K1792" i="19"/>
  <c r="L1776" i="19"/>
  <c r="K1776" i="19"/>
  <c r="L1760" i="19"/>
  <c r="K1760" i="19"/>
  <c r="L1744" i="19"/>
  <c r="K1744" i="19"/>
  <c r="L1728" i="19"/>
  <c r="K1728" i="19"/>
  <c r="K1712" i="19"/>
  <c r="L1712" i="19"/>
  <c r="L1696" i="19"/>
  <c r="K1696" i="19"/>
  <c r="L1680" i="19"/>
  <c r="K1680" i="19"/>
  <c r="L1664" i="19"/>
  <c r="K1664" i="19"/>
  <c r="L1648" i="19"/>
  <c r="K1648" i="19"/>
  <c r="L1632" i="19"/>
  <c r="K1632" i="19"/>
  <c r="L1616" i="19"/>
  <c r="K1616" i="19"/>
  <c r="L1600" i="19"/>
  <c r="K1600" i="19"/>
  <c r="L1584" i="19"/>
  <c r="K1584" i="19"/>
  <c r="L1568" i="19"/>
  <c r="K1568" i="19"/>
  <c r="L1552" i="19"/>
  <c r="K1552" i="19"/>
  <c r="L1536" i="19"/>
  <c r="K1536" i="19"/>
  <c r="L1520" i="19"/>
  <c r="K1520" i="19"/>
  <c r="L1504" i="19"/>
  <c r="K1504" i="19"/>
  <c r="L1488" i="19"/>
  <c r="K1488" i="19"/>
  <c r="L1472" i="19"/>
  <c r="K1472" i="19"/>
  <c r="L1456" i="19"/>
  <c r="K1456" i="19"/>
  <c r="L1440" i="19"/>
  <c r="K1440" i="19"/>
  <c r="L1424" i="19"/>
  <c r="K1424" i="19"/>
  <c r="K1402" i="19"/>
  <c r="L1402" i="19"/>
  <c r="L1386" i="19"/>
  <c r="K1386" i="19"/>
  <c r="L1368" i="19"/>
  <c r="K1368" i="19"/>
  <c r="L1352" i="19"/>
  <c r="K1352" i="19"/>
  <c r="L1334" i="19"/>
  <c r="K1334" i="19"/>
  <c r="L1318" i="19"/>
  <c r="K1318" i="19"/>
  <c r="L1302" i="19"/>
  <c r="K1302" i="19"/>
  <c r="L1286" i="19"/>
  <c r="K1286" i="19"/>
  <c r="L1270" i="19"/>
  <c r="K1270" i="19"/>
  <c r="L1254" i="19"/>
  <c r="K1254" i="19"/>
  <c r="L1238" i="19"/>
  <c r="K1238" i="19"/>
  <c r="L1222" i="19"/>
  <c r="K1222" i="19"/>
  <c r="L1206" i="19"/>
  <c r="K1206" i="19"/>
  <c r="L1190" i="19"/>
  <c r="K1190" i="19"/>
  <c r="L1174" i="19"/>
  <c r="K1174" i="19"/>
  <c r="L1158" i="19"/>
  <c r="K1158" i="19"/>
  <c r="L1142" i="19"/>
  <c r="K1142" i="19"/>
  <c r="L1126" i="19"/>
  <c r="K1126" i="19"/>
  <c r="L1110" i="19"/>
  <c r="K1110" i="19"/>
  <c r="L1094" i="19"/>
  <c r="K1094" i="19"/>
  <c r="L1078" i="19"/>
  <c r="K1078" i="19"/>
  <c r="L1062" i="19"/>
  <c r="K1062" i="19"/>
  <c r="L1046" i="19"/>
  <c r="K1046" i="19"/>
  <c r="L1030" i="19"/>
  <c r="K1030" i="19"/>
  <c r="L1014" i="19"/>
  <c r="K1014" i="19"/>
  <c r="L998" i="19"/>
  <c r="K998" i="19"/>
  <c r="L982" i="19"/>
  <c r="K982" i="19"/>
  <c r="L966" i="19"/>
  <c r="K966" i="19"/>
  <c r="L950" i="19"/>
  <c r="K950" i="19"/>
  <c r="L934" i="19"/>
  <c r="K934" i="19"/>
  <c r="L918" i="19"/>
  <c r="K918" i="19"/>
  <c r="K902" i="19"/>
  <c r="L902" i="19"/>
  <c r="L886" i="19"/>
  <c r="K886" i="19"/>
  <c r="L870" i="19"/>
  <c r="K870" i="19"/>
  <c r="L854" i="19"/>
  <c r="K854" i="19"/>
  <c r="L838" i="19"/>
  <c r="K838" i="19"/>
  <c r="L822" i="19"/>
  <c r="K822" i="19"/>
  <c r="L806" i="19"/>
  <c r="K806" i="19"/>
  <c r="L790" i="19"/>
  <c r="K790" i="19"/>
  <c r="L774" i="19"/>
  <c r="K774" i="19"/>
  <c r="L758" i="19"/>
  <c r="K758" i="19"/>
  <c r="L742" i="19"/>
  <c r="K742" i="19"/>
  <c r="L726" i="19"/>
  <c r="K726" i="19"/>
  <c r="L710" i="19"/>
  <c r="K710" i="19"/>
  <c r="L703" i="19"/>
  <c r="K703" i="19"/>
  <c r="L687" i="19"/>
  <c r="K687" i="19"/>
  <c r="L671" i="19"/>
  <c r="K671" i="19"/>
  <c r="K655" i="19"/>
  <c r="L655" i="19"/>
  <c r="L639" i="19"/>
  <c r="K639" i="19"/>
  <c r="L623" i="19"/>
  <c r="K623" i="19"/>
  <c r="L607" i="19"/>
  <c r="K607" i="19"/>
  <c r="L591" i="19"/>
  <c r="K591" i="19"/>
  <c r="L575" i="19"/>
  <c r="K575" i="19"/>
  <c r="L559" i="19"/>
  <c r="K559" i="19"/>
  <c r="L543" i="19"/>
  <c r="K543" i="19"/>
  <c r="L527" i="19"/>
  <c r="K527" i="19"/>
  <c r="L511" i="19"/>
  <c r="K511" i="19"/>
  <c r="L495" i="19"/>
  <c r="K495" i="19"/>
  <c r="L479" i="19"/>
  <c r="K479" i="19"/>
  <c r="L463" i="19"/>
  <c r="K463" i="19"/>
  <c r="L447" i="19"/>
  <c r="K447" i="19"/>
  <c r="L431" i="19"/>
  <c r="K431" i="19"/>
  <c r="L415" i="19"/>
  <c r="K415" i="19"/>
  <c r="L399" i="19"/>
  <c r="K399" i="19"/>
  <c r="L383" i="19"/>
  <c r="K383" i="19"/>
  <c r="L367" i="19"/>
  <c r="K367" i="19"/>
  <c r="L351" i="19"/>
  <c r="K351" i="19"/>
  <c r="L335" i="19"/>
  <c r="K335" i="19"/>
  <c r="L319" i="19"/>
  <c r="K319" i="19"/>
  <c r="L303" i="19"/>
  <c r="K303" i="19"/>
  <c r="L287" i="19"/>
  <c r="K287" i="19"/>
  <c r="L271" i="19"/>
  <c r="K271" i="19"/>
  <c r="L255" i="19"/>
  <c r="K255" i="19"/>
  <c r="K239" i="19"/>
  <c r="L239" i="19"/>
  <c r="L223" i="19"/>
  <c r="K223" i="19"/>
  <c r="L207" i="19"/>
  <c r="K207" i="19"/>
  <c r="L191" i="19"/>
  <c r="K191" i="19"/>
  <c r="L175" i="19"/>
  <c r="K175" i="19"/>
  <c r="L159" i="19"/>
  <c r="K159" i="19"/>
  <c r="L143" i="19"/>
  <c r="K143" i="19"/>
  <c r="L127" i="19"/>
  <c r="K127" i="19"/>
  <c r="L111" i="19"/>
  <c r="K111" i="19"/>
  <c r="L95" i="19"/>
  <c r="K95" i="19"/>
  <c r="L79" i="19"/>
  <c r="K79" i="19"/>
  <c r="K63" i="19"/>
  <c r="L63" i="19"/>
  <c r="L47" i="19"/>
  <c r="K47" i="19"/>
  <c r="L31" i="19"/>
  <c r="K31" i="19"/>
  <c r="L15" i="19"/>
  <c r="K15" i="19"/>
  <c r="L1599" i="19"/>
  <c r="K1599" i="19"/>
  <c r="L1583" i="19"/>
  <c r="K1583" i="19"/>
  <c r="L1567" i="19"/>
  <c r="K1567" i="19"/>
  <c r="L1551" i="19"/>
  <c r="K1551" i="19"/>
  <c r="L1535" i="19"/>
  <c r="K1535" i="19"/>
  <c r="L1519" i="19"/>
  <c r="K1519" i="19"/>
  <c r="L1503" i="19"/>
  <c r="K1503" i="19"/>
  <c r="L1487" i="19"/>
  <c r="K1487" i="19"/>
  <c r="L1471" i="19"/>
  <c r="K1471" i="19"/>
  <c r="L1455" i="19"/>
  <c r="K1455" i="19"/>
  <c r="L1439" i="19"/>
  <c r="K1439" i="19"/>
  <c r="L1423" i="19"/>
  <c r="K1423" i="19"/>
  <c r="L1401" i="19"/>
  <c r="K1401" i="19"/>
  <c r="L1385" i="19"/>
  <c r="K1385" i="19"/>
  <c r="L1367" i="19"/>
  <c r="K1367" i="19"/>
  <c r="L1351" i="19"/>
  <c r="K1351" i="19"/>
  <c r="L1333" i="19"/>
  <c r="K1333" i="19"/>
  <c r="L1317" i="19"/>
  <c r="K1317" i="19"/>
  <c r="L1301" i="19"/>
  <c r="K1301" i="19"/>
  <c r="L1285" i="19"/>
  <c r="K1285" i="19"/>
  <c r="L1269" i="19"/>
  <c r="K1269" i="19"/>
  <c r="L1253" i="19"/>
  <c r="K1253" i="19"/>
  <c r="L1237" i="19"/>
  <c r="K1237" i="19"/>
  <c r="L1221" i="19"/>
  <c r="K1221" i="19"/>
  <c r="L1205" i="19"/>
  <c r="K1205" i="19"/>
  <c r="L1189" i="19"/>
  <c r="K1189" i="19"/>
  <c r="L1173" i="19"/>
  <c r="K1173" i="19"/>
  <c r="L1157" i="19"/>
  <c r="K1157" i="19"/>
  <c r="L1141" i="19"/>
  <c r="K1141" i="19"/>
  <c r="L1125" i="19"/>
  <c r="K1125" i="19"/>
  <c r="L1109" i="19"/>
  <c r="K1109" i="19"/>
  <c r="L1093" i="19"/>
  <c r="K1093" i="19"/>
  <c r="L1077" i="19"/>
  <c r="K1077" i="19"/>
  <c r="L1061" i="19"/>
  <c r="K1061" i="19"/>
  <c r="L1045" i="19"/>
  <c r="K1045" i="19"/>
  <c r="L1029" i="19"/>
  <c r="K1029" i="19"/>
  <c r="L1013" i="19"/>
  <c r="K1013" i="19"/>
  <c r="L997" i="19"/>
  <c r="K997" i="19"/>
  <c r="L981" i="19"/>
  <c r="K981" i="19"/>
  <c r="L965" i="19"/>
  <c r="K965" i="19"/>
  <c r="L949" i="19"/>
  <c r="K949" i="19"/>
  <c r="L933" i="19"/>
  <c r="K933" i="19"/>
  <c r="L917" i="19"/>
  <c r="K917" i="19"/>
  <c r="L901" i="19"/>
  <c r="K901" i="19"/>
  <c r="L885" i="19"/>
  <c r="K885" i="19"/>
  <c r="L869" i="19"/>
  <c r="K869" i="19"/>
  <c r="L853" i="19"/>
  <c r="K853" i="19"/>
  <c r="L837" i="19"/>
  <c r="K837" i="19"/>
  <c r="L821" i="19"/>
  <c r="K821" i="19"/>
  <c r="L805" i="19"/>
  <c r="K805" i="19"/>
  <c r="L789" i="19"/>
  <c r="K789" i="19"/>
  <c r="L773" i="19"/>
  <c r="K773" i="19"/>
  <c r="L757" i="19"/>
  <c r="K757" i="19"/>
  <c r="L741" i="19"/>
  <c r="K741" i="19"/>
  <c r="L725" i="19"/>
  <c r="K725" i="19"/>
  <c r="L702" i="19"/>
  <c r="K702" i="19"/>
  <c r="L686" i="19"/>
  <c r="K686" i="19"/>
  <c r="L670" i="19"/>
  <c r="K670" i="19"/>
  <c r="L654" i="19"/>
  <c r="K654" i="19"/>
  <c r="L638" i="19"/>
  <c r="K638" i="19"/>
  <c r="L622" i="19"/>
  <c r="K622" i="19"/>
  <c r="L606" i="19"/>
  <c r="K606" i="19"/>
  <c r="L590" i="19"/>
  <c r="K590" i="19"/>
  <c r="L574" i="19"/>
  <c r="K574" i="19"/>
  <c r="L558" i="19"/>
  <c r="K558" i="19"/>
  <c r="L542" i="19"/>
  <c r="K542" i="19"/>
  <c r="L526" i="19"/>
  <c r="K526" i="19"/>
  <c r="L510" i="19"/>
  <c r="K510" i="19"/>
  <c r="L494" i="19"/>
  <c r="K494" i="19"/>
  <c r="L478" i="19"/>
  <c r="K478" i="19"/>
  <c r="L462" i="19"/>
  <c r="K462" i="19"/>
  <c r="L446" i="19"/>
  <c r="K446" i="19"/>
  <c r="L430" i="19"/>
  <c r="K430" i="19"/>
  <c r="L414" i="19"/>
  <c r="K414" i="19"/>
  <c r="L398" i="19"/>
  <c r="K398" i="19"/>
  <c r="L382" i="19"/>
  <c r="K382" i="19"/>
  <c r="L366" i="19"/>
  <c r="K366" i="19"/>
  <c r="L350" i="19"/>
  <c r="K350" i="19"/>
  <c r="L334" i="19"/>
  <c r="K334" i="19"/>
  <c r="L318" i="19"/>
  <c r="K318" i="19"/>
  <c r="L302" i="19"/>
  <c r="K302" i="19"/>
  <c r="L286" i="19"/>
  <c r="K286" i="19"/>
  <c r="L270" i="19"/>
  <c r="K270" i="19"/>
  <c r="L254" i="19"/>
  <c r="K254" i="19"/>
  <c r="L238" i="19"/>
  <c r="K238" i="19"/>
  <c r="L222" i="19"/>
  <c r="K222" i="19"/>
  <c r="L206" i="19"/>
  <c r="K206" i="19"/>
  <c r="L190" i="19"/>
  <c r="K190" i="19"/>
  <c r="L174" i="19"/>
  <c r="K174" i="19"/>
  <c r="L158" i="19"/>
  <c r="K158" i="19"/>
  <c r="L142" i="19"/>
  <c r="K142" i="19"/>
  <c r="L126" i="19"/>
  <c r="K126" i="19"/>
  <c r="L110" i="19"/>
  <c r="K110" i="19"/>
  <c r="L94" i="19"/>
  <c r="K94" i="19"/>
  <c r="L78" i="19"/>
  <c r="K78" i="19"/>
  <c r="L62" i="19"/>
  <c r="K62" i="19"/>
  <c r="L46" i="19"/>
  <c r="K46" i="19"/>
  <c r="L30" i="19"/>
  <c r="K30" i="19"/>
  <c r="L14" i="19"/>
  <c r="K14" i="19"/>
  <c r="K734" i="19"/>
  <c r="K720" i="19"/>
  <c r="L2614" i="19"/>
  <c r="K2614" i="19"/>
  <c r="L2598" i="19"/>
  <c r="K2598" i="19"/>
  <c r="L2582" i="19"/>
  <c r="K2582" i="19"/>
  <c r="L2566" i="19"/>
  <c r="K2566" i="19"/>
  <c r="L2550" i="19"/>
  <c r="K2550" i="19"/>
  <c r="L2534" i="19"/>
  <c r="K2534" i="19"/>
  <c r="L2518" i="19"/>
  <c r="K2518" i="19"/>
  <c r="L2502" i="19"/>
  <c r="K2502" i="19"/>
  <c r="L2486" i="19"/>
  <c r="K2486" i="19"/>
  <c r="L2470" i="19"/>
  <c r="K2470" i="19"/>
  <c r="L2454" i="19"/>
  <c r="K2454" i="19"/>
  <c r="L2438" i="19"/>
  <c r="K2438" i="19"/>
  <c r="L2422" i="19"/>
  <c r="K2422" i="19"/>
  <c r="L2390" i="19"/>
  <c r="K2390" i="19"/>
  <c r="L2374" i="19"/>
  <c r="K2374" i="19"/>
  <c r="L2358" i="19"/>
  <c r="K2358" i="19"/>
  <c r="L2342" i="19"/>
  <c r="K2342" i="19"/>
  <c r="L2326" i="19"/>
  <c r="K2326" i="19"/>
  <c r="L2310" i="19"/>
  <c r="K2310" i="19"/>
  <c r="L2294" i="19"/>
  <c r="K2294" i="19"/>
  <c r="L2278" i="19"/>
  <c r="K2278" i="19"/>
  <c r="L2262" i="19"/>
  <c r="K2262" i="19"/>
  <c r="L2246" i="19"/>
  <c r="K2246" i="19"/>
  <c r="L2230" i="19"/>
  <c r="K2230" i="19"/>
  <c r="L2214" i="19"/>
  <c r="K2214" i="19"/>
  <c r="L2198" i="19"/>
  <c r="K2198" i="19"/>
  <c r="L2182" i="19"/>
  <c r="K2182" i="19"/>
  <c r="L2166" i="19"/>
  <c r="K2166" i="19"/>
  <c r="L2150" i="19"/>
  <c r="K2150" i="19"/>
  <c r="L2124" i="19"/>
  <c r="K2124" i="19"/>
  <c r="L2108" i="19"/>
  <c r="K2108" i="19"/>
  <c r="L2092" i="19"/>
  <c r="K2092" i="19"/>
  <c r="L2076" i="19"/>
  <c r="K2076" i="19"/>
  <c r="L2060" i="19"/>
  <c r="K2060" i="19"/>
  <c r="L2044" i="19"/>
  <c r="K2044" i="19"/>
  <c r="L2028" i="19"/>
  <c r="K2028" i="19"/>
  <c r="L2012" i="19"/>
  <c r="K2012" i="19"/>
  <c r="L1996" i="19"/>
  <c r="K1996" i="19"/>
  <c r="L1980" i="19"/>
  <c r="K1980" i="19"/>
  <c r="L1964" i="19"/>
  <c r="K1964" i="19"/>
  <c r="L1948" i="19"/>
  <c r="K1948" i="19"/>
  <c r="L1932" i="19"/>
  <c r="K1932" i="19"/>
  <c r="L1916" i="19"/>
  <c r="K1916" i="19"/>
  <c r="L1900" i="19"/>
  <c r="K1900" i="19"/>
  <c r="L1884" i="19"/>
  <c r="K1884" i="19"/>
  <c r="L1868" i="19"/>
  <c r="K1868" i="19"/>
  <c r="L1852" i="19"/>
  <c r="K1852" i="19"/>
  <c r="L1836" i="19"/>
  <c r="K1836" i="19"/>
  <c r="L1820" i="19"/>
  <c r="K1820" i="19"/>
  <c r="L1804" i="19"/>
  <c r="K1804" i="19"/>
  <c r="L1788" i="19"/>
  <c r="K1788" i="19"/>
  <c r="L1772" i="19"/>
  <c r="K1772" i="19"/>
  <c r="L1756" i="19"/>
  <c r="K1756" i="19"/>
  <c r="K1740" i="19"/>
  <c r="L1740" i="19"/>
  <c r="L1724" i="19"/>
  <c r="K1724" i="19"/>
  <c r="L1708" i="19"/>
  <c r="K1708" i="19"/>
  <c r="L1692" i="19"/>
  <c r="K1692" i="19"/>
  <c r="L1676" i="19"/>
  <c r="K1676" i="19"/>
  <c r="L1660" i="19"/>
  <c r="K1660" i="19"/>
  <c r="L1644" i="19"/>
  <c r="K1644" i="19"/>
  <c r="L1628" i="19"/>
  <c r="K1628" i="19"/>
  <c r="L1612" i="19"/>
  <c r="K1612" i="19"/>
  <c r="L1596" i="19"/>
  <c r="K1596" i="19"/>
  <c r="L1580" i="19"/>
  <c r="K1580" i="19"/>
  <c r="L1564" i="19"/>
  <c r="K1564" i="19"/>
  <c r="L1548" i="19"/>
  <c r="K1548" i="19"/>
  <c r="L1532" i="19"/>
  <c r="K1532" i="19"/>
  <c r="L1516" i="19"/>
  <c r="K1516" i="19"/>
  <c r="L1500" i="19"/>
  <c r="K1500" i="19"/>
  <c r="L1484" i="19"/>
  <c r="K1484" i="19"/>
  <c r="L1468" i="19"/>
  <c r="K1468" i="19"/>
  <c r="L1452" i="19"/>
  <c r="K1452" i="19"/>
  <c r="L1436" i="19"/>
  <c r="K1436" i="19"/>
  <c r="L1420" i="19"/>
  <c r="K1420" i="19"/>
  <c r="L1398" i="19"/>
  <c r="K1398" i="19"/>
  <c r="L1382" i="19"/>
  <c r="K1382" i="19"/>
  <c r="L1364" i="19"/>
  <c r="K1364" i="19"/>
  <c r="L1348" i="19"/>
  <c r="K1348" i="19"/>
  <c r="L1330" i="19"/>
  <c r="K1330" i="19"/>
  <c r="L1314" i="19"/>
  <c r="K1314" i="19"/>
  <c r="L1298" i="19"/>
  <c r="K1298" i="19"/>
  <c r="L1282" i="19"/>
  <c r="K1282" i="19"/>
  <c r="L1266" i="19"/>
  <c r="K1266" i="19"/>
  <c r="L1250" i="19"/>
  <c r="K1250" i="19"/>
  <c r="L1234" i="19"/>
  <c r="K1234" i="19"/>
  <c r="L1218" i="19"/>
  <c r="K1218" i="19"/>
  <c r="L1202" i="19"/>
  <c r="K1202" i="19"/>
  <c r="L1186" i="19"/>
  <c r="K1186" i="19"/>
  <c r="L1170" i="19"/>
  <c r="K1170" i="19"/>
  <c r="L1154" i="19"/>
  <c r="K1154" i="19"/>
  <c r="L1138" i="19"/>
  <c r="K1138" i="19"/>
  <c r="L1122" i="19"/>
  <c r="K1122" i="19"/>
  <c r="L1106" i="19"/>
  <c r="K1106" i="19"/>
  <c r="L1090" i="19"/>
  <c r="K1090" i="19"/>
  <c r="L1074" i="19"/>
  <c r="K1074" i="19"/>
  <c r="L1058" i="19"/>
  <c r="K1058" i="19"/>
  <c r="L1042" i="19"/>
  <c r="K1042" i="19"/>
  <c r="L1026" i="19"/>
  <c r="K1026" i="19"/>
  <c r="L1010" i="19"/>
  <c r="K1010" i="19"/>
  <c r="L994" i="19"/>
  <c r="K994" i="19"/>
  <c r="L978" i="19"/>
  <c r="K978" i="19"/>
  <c r="L962" i="19"/>
  <c r="K962" i="19"/>
  <c r="L946" i="19"/>
  <c r="K946" i="19"/>
  <c r="L930" i="19"/>
  <c r="K930" i="19"/>
  <c r="L914" i="19"/>
  <c r="K914" i="19"/>
  <c r="L898" i="19"/>
  <c r="K898" i="19"/>
  <c r="L882" i="19"/>
  <c r="K882" i="19"/>
  <c r="L866" i="19"/>
  <c r="K866" i="19"/>
  <c r="L850" i="19"/>
  <c r="K850" i="19"/>
  <c r="L834" i="19"/>
  <c r="K834" i="19"/>
  <c r="L818" i="19"/>
  <c r="K818" i="19"/>
  <c r="L802" i="19"/>
  <c r="K802" i="19"/>
  <c r="L786" i="19"/>
  <c r="K786" i="19"/>
  <c r="L770" i="19"/>
  <c r="K770" i="19"/>
  <c r="K754" i="19"/>
  <c r="L754" i="19"/>
  <c r="L738" i="19"/>
  <c r="K738" i="19"/>
  <c r="L722" i="19"/>
  <c r="K722" i="19"/>
  <c r="L699" i="19"/>
  <c r="K699" i="19"/>
  <c r="L683" i="19"/>
  <c r="K683" i="19"/>
  <c r="L667" i="19"/>
  <c r="K667" i="19"/>
  <c r="L651" i="19"/>
  <c r="K651" i="19"/>
  <c r="L635" i="19"/>
  <c r="K635" i="19"/>
  <c r="L619" i="19"/>
  <c r="K619" i="19"/>
  <c r="L603" i="19"/>
  <c r="K603" i="19"/>
  <c r="L587" i="19"/>
  <c r="K587" i="19"/>
  <c r="L571" i="19"/>
  <c r="K571" i="19"/>
  <c r="L555" i="19"/>
  <c r="K555" i="19"/>
  <c r="L539" i="19"/>
  <c r="K539" i="19"/>
  <c r="L523" i="19"/>
  <c r="K523" i="19"/>
  <c r="L507" i="19"/>
  <c r="K507" i="19"/>
  <c r="L491" i="19"/>
  <c r="K491" i="19"/>
  <c r="L475" i="19"/>
  <c r="K475" i="19"/>
  <c r="L459" i="19"/>
  <c r="K459" i="19"/>
  <c r="L443" i="19"/>
  <c r="K443" i="19"/>
  <c r="L427" i="19"/>
  <c r="K427" i="19"/>
  <c r="L411" i="19"/>
  <c r="K411" i="19"/>
  <c r="L395" i="19"/>
  <c r="K395" i="19"/>
  <c r="L379" i="19"/>
  <c r="K379" i="19"/>
  <c r="L363" i="19"/>
  <c r="K363" i="19"/>
  <c r="L347" i="19"/>
  <c r="K347" i="19"/>
  <c r="L331" i="19"/>
  <c r="K331" i="19"/>
  <c r="L315" i="19"/>
  <c r="K315" i="19"/>
  <c r="L299" i="19"/>
  <c r="K299" i="19"/>
  <c r="L283" i="19"/>
  <c r="K283" i="19"/>
  <c r="L267" i="19"/>
  <c r="K267" i="19"/>
  <c r="L251" i="19"/>
  <c r="K251" i="19"/>
  <c r="L235" i="19"/>
  <c r="K235" i="19"/>
  <c r="L219" i="19"/>
  <c r="K219" i="19"/>
  <c r="L203" i="19"/>
  <c r="K203" i="19"/>
  <c r="L187" i="19"/>
  <c r="K187" i="19"/>
  <c r="L171" i="19"/>
  <c r="K171" i="19"/>
  <c r="L155" i="19"/>
  <c r="K155" i="19"/>
  <c r="K139" i="19"/>
  <c r="L139" i="19"/>
  <c r="L123" i="19"/>
  <c r="K123" i="19"/>
  <c r="L107" i="19"/>
  <c r="K107" i="19"/>
  <c r="L91" i="19"/>
  <c r="K91" i="19"/>
  <c r="L75" i="19"/>
  <c r="K75" i="19"/>
  <c r="K59" i="19"/>
  <c r="L59" i="19"/>
  <c r="L43" i="19"/>
  <c r="K43" i="19"/>
  <c r="K27" i="19"/>
  <c r="L27" i="19"/>
  <c r="L11" i="19"/>
  <c r="K11" i="19"/>
  <c r="L2357" i="19"/>
  <c r="K2357" i="19"/>
  <c r="L2341" i="19"/>
  <c r="K2341" i="19"/>
  <c r="L2325" i="19"/>
  <c r="K2325" i="19"/>
  <c r="L2309" i="19"/>
  <c r="K2309" i="19"/>
  <c r="L2293" i="19"/>
  <c r="K2293" i="19"/>
  <c r="L2277" i="19"/>
  <c r="K2277" i="19"/>
  <c r="L2261" i="19"/>
  <c r="K2261" i="19"/>
  <c r="L2245" i="19"/>
  <c r="K2245" i="19"/>
  <c r="L2229" i="19"/>
  <c r="K2229" i="19"/>
  <c r="L2213" i="19"/>
  <c r="K2213" i="19"/>
  <c r="L2197" i="19"/>
  <c r="K2197" i="19"/>
  <c r="L2181" i="19"/>
  <c r="K2181" i="19"/>
  <c r="L2165" i="19"/>
  <c r="K2165" i="19"/>
  <c r="L2149" i="19"/>
  <c r="K2149" i="19"/>
  <c r="L2123" i="19"/>
  <c r="K2123" i="19"/>
  <c r="L2107" i="19"/>
  <c r="K2107" i="19"/>
  <c r="L2091" i="19"/>
  <c r="K2091" i="19"/>
  <c r="L2075" i="19"/>
  <c r="K2075" i="19"/>
  <c r="L2059" i="19"/>
  <c r="K2059" i="19"/>
  <c r="L2043" i="19"/>
  <c r="K2043" i="19"/>
  <c r="L2027" i="19"/>
  <c r="K2027" i="19"/>
  <c r="L2011" i="19"/>
  <c r="K2011" i="19"/>
  <c r="L1995" i="19"/>
  <c r="K1995" i="19"/>
  <c r="L1979" i="19"/>
  <c r="K1979" i="19"/>
  <c r="L1963" i="19"/>
  <c r="K1963" i="19"/>
  <c r="L1947" i="19"/>
  <c r="K1947" i="19"/>
  <c r="L1931" i="19"/>
  <c r="K1931" i="19"/>
  <c r="L1915" i="19"/>
  <c r="K1915" i="19"/>
  <c r="L1899" i="19"/>
  <c r="K1899" i="19"/>
  <c r="L1883" i="19"/>
  <c r="K1883" i="19"/>
  <c r="L1867" i="19"/>
  <c r="K1867" i="19"/>
  <c r="L1851" i="19"/>
  <c r="K1851" i="19"/>
  <c r="L1835" i="19"/>
  <c r="K1835" i="19"/>
  <c r="L1819" i="19"/>
  <c r="K1819" i="19"/>
  <c r="L1803" i="19"/>
  <c r="K1803" i="19"/>
  <c r="L1787" i="19"/>
  <c r="K1787" i="19"/>
  <c r="L1771" i="19"/>
  <c r="K1771" i="19"/>
  <c r="L1755" i="19"/>
  <c r="K1755" i="19"/>
  <c r="L1739" i="19"/>
  <c r="K1739" i="19"/>
  <c r="L1723" i="19"/>
  <c r="K1723" i="19"/>
  <c r="L1707" i="19"/>
  <c r="K1707" i="19"/>
  <c r="L1675" i="19"/>
  <c r="K1675" i="19"/>
  <c r="L1659" i="19"/>
  <c r="K1659" i="19"/>
  <c r="L1643" i="19"/>
  <c r="K1643" i="19"/>
  <c r="L1627" i="19"/>
  <c r="K1627" i="19"/>
  <c r="L1611" i="19"/>
  <c r="K1611" i="19"/>
  <c r="L1595" i="19"/>
  <c r="K1595" i="19"/>
  <c r="L1579" i="19"/>
  <c r="K1579" i="19"/>
  <c r="L1563" i="19"/>
  <c r="K1563" i="19"/>
  <c r="L1547" i="19"/>
  <c r="K1547" i="19"/>
  <c r="L1531" i="19"/>
  <c r="K1531" i="19"/>
  <c r="L1515" i="19"/>
  <c r="K1515" i="19"/>
  <c r="L1499" i="19"/>
  <c r="K1499" i="19"/>
  <c r="L1483" i="19"/>
  <c r="K1483" i="19"/>
  <c r="L1467" i="19"/>
  <c r="K1467" i="19"/>
  <c r="L1451" i="19"/>
  <c r="K1451" i="19"/>
  <c r="L1435" i="19"/>
  <c r="K1435" i="19"/>
  <c r="L1419" i="19"/>
  <c r="K1419" i="19"/>
  <c r="L1397" i="19"/>
  <c r="K1397" i="19"/>
  <c r="L1381" i="19"/>
  <c r="K1381" i="19"/>
  <c r="L1363" i="19"/>
  <c r="K1363" i="19"/>
  <c r="L1347" i="19"/>
  <c r="K1347" i="19"/>
  <c r="L1329" i="19"/>
  <c r="K1329" i="19"/>
  <c r="L1313" i="19"/>
  <c r="K1313" i="19"/>
  <c r="L1297" i="19"/>
  <c r="K1297" i="19"/>
  <c r="L1281" i="19"/>
  <c r="K1281" i="19"/>
  <c r="L1265" i="19"/>
  <c r="K1265" i="19"/>
  <c r="L1249" i="19"/>
  <c r="K1249" i="19"/>
  <c r="L1233" i="19"/>
  <c r="K1233" i="19"/>
  <c r="L1217" i="19"/>
  <c r="K1217" i="19"/>
  <c r="L1201" i="19"/>
  <c r="K1201" i="19"/>
  <c r="L1185" i="19"/>
  <c r="K1185" i="19"/>
  <c r="L1169" i="19"/>
  <c r="K1169" i="19"/>
  <c r="L1153" i="19"/>
  <c r="K1153" i="19"/>
  <c r="L1137" i="19"/>
  <c r="K1137" i="19"/>
  <c r="L1121" i="19"/>
  <c r="K1121" i="19"/>
  <c r="L1105" i="19"/>
  <c r="K1105" i="19"/>
  <c r="L1089" i="19"/>
  <c r="K1089" i="19"/>
  <c r="L1073" i="19"/>
  <c r="K1073" i="19"/>
  <c r="L1057" i="19"/>
  <c r="K1057" i="19"/>
  <c r="L1041" i="19"/>
  <c r="K1041" i="19"/>
  <c r="L1025" i="19"/>
  <c r="K1025" i="19"/>
  <c r="L1009" i="19"/>
  <c r="K1009" i="19"/>
  <c r="L993" i="19"/>
  <c r="K993" i="19"/>
  <c r="L977" i="19"/>
  <c r="K977" i="19"/>
  <c r="L961" i="19"/>
  <c r="K961" i="19"/>
  <c r="L945" i="19"/>
  <c r="K945" i="19"/>
  <c r="L929" i="19"/>
  <c r="K929" i="19"/>
  <c r="L913" i="19"/>
  <c r="K913" i="19"/>
  <c r="L897" i="19"/>
  <c r="K897" i="19"/>
  <c r="L881" i="19"/>
  <c r="K881" i="19"/>
  <c r="L865" i="19"/>
  <c r="K865" i="19"/>
  <c r="L849" i="19"/>
  <c r="K849" i="19"/>
  <c r="L833" i="19"/>
  <c r="K833" i="19"/>
  <c r="K817" i="19"/>
  <c r="L817" i="19"/>
  <c r="L801" i="19"/>
  <c r="K801" i="19"/>
  <c r="L785" i="19"/>
  <c r="K785" i="19"/>
  <c r="L769" i="19"/>
  <c r="K769" i="19"/>
  <c r="L753" i="19"/>
  <c r="K753" i="19"/>
  <c r="L737" i="19"/>
  <c r="K737" i="19"/>
  <c r="L721" i="19"/>
  <c r="K721" i="19"/>
  <c r="L698" i="19"/>
  <c r="K698" i="19"/>
  <c r="L682" i="19"/>
  <c r="K682" i="19"/>
  <c r="L666" i="19"/>
  <c r="K666" i="19"/>
  <c r="L650" i="19"/>
  <c r="K650" i="19"/>
  <c r="L634" i="19"/>
  <c r="K634" i="19"/>
  <c r="L618" i="19"/>
  <c r="K618" i="19"/>
  <c r="L602" i="19"/>
  <c r="K602" i="19"/>
  <c r="L586" i="19"/>
  <c r="K586" i="19"/>
  <c r="L570" i="19"/>
  <c r="K570" i="19"/>
  <c r="L554" i="19"/>
  <c r="K554" i="19"/>
  <c r="L538" i="19"/>
  <c r="K538" i="19"/>
  <c r="L522" i="19"/>
  <c r="K522" i="19"/>
  <c r="L506" i="19"/>
  <c r="K506" i="19"/>
  <c r="L490" i="19"/>
  <c r="K490" i="19"/>
  <c r="L474" i="19"/>
  <c r="K474" i="19"/>
  <c r="L458" i="19"/>
  <c r="K458" i="19"/>
  <c r="L442" i="19"/>
  <c r="K442" i="19"/>
  <c r="L426" i="19"/>
  <c r="K426" i="19"/>
  <c r="L410" i="19"/>
  <c r="K410" i="19"/>
  <c r="L394" i="19"/>
  <c r="K394" i="19"/>
  <c r="L378" i="19"/>
  <c r="K378" i="19"/>
  <c r="L362" i="19"/>
  <c r="K362" i="19"/>
  <c r="L346" i="19"/>
  <c r="K346" i="19"/>
  <c r="L330" i="19"/>
  <c r="K330" i="19"/>
  <c r="L314" i="19"/>
  <c r="K314" i="19"/>
  <c r="L298" i="19"/>
  <c r="K298" i="19"/>
  <c r="L282" i="19"/>
  <c r="K282" i="19"/>
  <c r="L266" i="19"/>
  <c r="K266" i="19"/>
  <c r="L250" i="19"/>
  <c r="K250" i="19"/>
  <c r="L234" i="19"/>
  <c r="K234" i="19"/>
  <c r="L218" i="19"/>
  <c r="K218" i="19"/>
  <c r="L202" i="19"/>
  <c r="K202" i="19"/>
  <c r="L186" i="19"/>
  <c r="K186" i="19"/>
  <c r="L170" i="19"/>
  <c r="K170" i="19"/>
  <c r="L154" i="19"/>
  <c r="K154" i="19"/>
  <c r="L138" i="19"/>
  <c r="K138" i="19"/>
  <c r="L122" i="19"/>
  <c r="K122" i="19"/>
  <c r="L106" i="19"/>
  <c r="K106" i="19"/>
  <c r="L90" i="19"/>
  <c r="K90" i="19"/>
  <c r="L74" i="19"/>
  <c r="K74" i="19"/>
  <c r="L58" i="19"/>
  <c r="K58" i="19"/>
  <c r="L42" i="19"/>
  <c r="K42" i="19"/>
  <c r="L26" i="19"/>
  <c r="K26" i="19"/>
  <c r="L10" i="19"/>
  <c r="K10" i="19"/>
  <c r="L2212" i="19"/>
  <c r="K2212" i="19"/>
  <c r="L2196" i="19"/>
  <c r="K2196" i="19"/>
  <c r="L2180" i="19"/>
  <c r="K2180" i="19"/>
  <c r="L2164" i="19"/>
  <c r="K2164" i="19"/>
  <c r="L2148" i="19"/>
  <c r="K2148" i="19"/>
  <c r="L2122" i="19"/>
  <c r="K2122" i="19"/>
  <c r="L2106" i="19"/>
  <c r="K2106" i="19"/>
  <c r="L2090" i="19"/>
  <c r="K2090" i="19"/>
  <c r="L2074" i="19"/>
  <c r="K2074" i="19"/>
  <c r="L2058" i="19"/>
  <c r="K2058" i="19"/>
  <c r="L2042" i="19"/>
  <c r="K2042" i="19"/>
  <c r="L2026" i="19"/>
  <c r="K2026" i="19"/>
  <c r="L2010" i="19"/>
  <c r="K2010" i="19"/>
  <c r="L1994" i="19"/>
  <c r="K1994" i="19"/>
  <c r="L1978" i="19"/>
  <c r="K1978" i="19"/>
  <c r="L1962" i="19"/>
  <c r="K1962" i="19"/>
  <c r="L1946" i="19"/>
  <c r="K1946" i="19"/>
  <c r="L1930" i="19"/>
  <c r="K1930" i="19"/>
  <c r="L1914" i="19"/>
  <c r="K1914" i="19"/>
  <c r="L1898" i="19"/>
  <c r="K1898" i="19"/>
  <c r="L1882" i="19"/>
  <c r="K1882" i="19"/>
  <c r="L1866" i="19"/>
  <c r="K1866" i="19"/>
  <c r="L1850" i="19"/>
  <c r="K1850" i="19"/>
  <c r="L1834" i="19"/>
  <c r="K1834" i="19"/>
  <c r="L1818" i="19"/>
  <c r="K1818" i="19"/>
  <c r="L1802" i="19"/>
  <c r="K1802" i="19"/>
  <c r="L1786" i="19"/>
  <c r="K1786" i="19"/>
  <c r="L1770" i="19"/>
  <c r="K1770" i="19"/>
  <c r="L1754" i="19"/>
  <c r="K1754" i="19"/>
  <c r="L1738" i="19"/>
  <c r="K1738" i="19"/>
  <c r="L1722" i="19"/>
  <c r="K1722" i="19"/>
  <c r="L1706" i="19"/>
  <c r="K1706" i="19"/>
  <c r="L1690" i="19"/>
  <c r="K1690" i="19"/>
  <c r="L1674" i="19"/>
  <c r="K1674" i="19"/>
  <c r="L1658" i="19"/>
  <c r="K1658" i="19"/>
  <c r="L1642" i="19"/>
  <c r="K1642" i="19"/>
  <c r="L1626" i="19"/>
  <c r="K1626" i="19"/>
  <c r="L1610" i="19"/>
  <c r="K1610" i="19"/>
  <c r="L1594" i="19"/>
  <c r="K1594" i="19"/>
  <c r="K1578" i="19"/>
  <c r="L1578" i="19"/>
  <c r="L1562" i="19"/>
  <c r="K1562" i="19"/>
  <c r="L1546" i="19"/>
  <c r="K1546" i="19"/>
  <c r="L1530" i="19"/>
  <c r="K1530" i="19"/>
  <c r="L1514" i="19"/>
  <c r="K1514" i="19"/>
  <c r="L1498" i="19"/>
  <c r="K1498" i="19"/>
  <c r="L1482" i="19"/>
  <c r="K1482" i="19"/>
  <c r="L1466" i="19"/>
  <c r="K1466" i="19"/>
  <c r="L1450" i="19"/>
  <c r="K1450" i="19"/>
  <c r="L1434" i="19"/>
  <c r="K1434" i="19"/>
  <c r="L1418" i="19"/>
  <c r="K1418" i="19"/>
  <c r="L1412" i="19"/>
  <c r="K1412" i="19"/>
  <c r="L1396" i="19"/>
  <c r="K1396" i="19"/>
  <c r="L1380" i="19"/>
  <c r="K1380" i="19"/>
  <c r="L1362" i="19"/>
  <c r="K1362" i="19"/>
  <c r="L1346" i="19"/>
  <c r="K1346" i="19"/>
  <c r="L1328" i="19"/>
  <c r="K1328" i="19"/>
  <c r="L1312" i="19"/>
  <c r="K1312" i="19"/>
  <c r="L1296" i="19"/>
  <c r="K1296" i="19"/>
  <c r="L1280" i="19"/>
  <c r="K1280" i="19"/>
  <c r="L1264" i="19"/>
  <c r="K1264" i="19"/>
  <c r="L1248" i="19"/>
  <c r="K1248" i="19"/>
  <c r="L1232" i="19"/>
  <c r="K1232" i="19"/>
  <c r="L1216" i="19"/>
  <c r="K1216" i="19"/>
  <c r="L1200" i="19"/>
  <c r="K1200" i="19"/>
  <c r="L1184" i="19"/>
  <c r="K1184" i="19"/>
  <c r="L1168" i="19"/>
  <c r="K1168" i="19"/>
  <c r="L1152" i="19"/>
  <c r="K1152" i="19"/>
  <c r="L1136" i="19"/>
  <c r="K1136" i="19"/>
  <c r="L1120" i="19"/>
  <c r="K1120" i="19"/>
  <c r="L1104" i="19"/>
  <c r="K1104" i="19"/>
  <c r="L1088" i="19"/>
  <c r="K1088" i="19"/>
  <c r="L1072" i="19"/>
  <c r="K1072" i="19"/>
  <c r="L1056" i="19"/>
  <c r="K1056" i="19"/>
  <c r="L1040" i="19"/>
  <c r="K1040" i="19"/>
  <c r="L1024" i="19"/>
  <c r="K1024" i="19"/>
  <c r="L1008" i="19"/>
  <c r="K1008" i="19"/>
  <c r="L992" i="19"/>
  <c r="K992" i="19"/>
  <c r="L976" i="19"/>
  <c r="K976" i="19"/>
  <c r="L960" i="19"/>
  <c r="K960" i="19"/>
  <c r="L944" i="19"/>
  <c r="K944" i="19"/>
  <c r="L928" i="19"/>
  <c r="K928" i="19"/>
  <c r="L912" i="19"/>
  <c r="K912" i="19"/>
  <c r="L896" i="19"/>
  <c r="K896" i="19"/>
  <c r="L880" i="19"/>
  <c r="K880" i="19"/>
  <c r="L864" i="19"/>
  <c r="K864" i="19"/>
  <c r="L848" i="19"/>
  <c r="K848" i="19"/>
  <c r="L832" i="19"/>
  <c r="K832" i="19"/>
  <c r="L816" i="19"/>
  <c r="K816" i="19"/>
  <c r="L800" i="19"/>
  <c r="K800" i="19"/>
  <c r="L784" i="19"/>
  <c r="K784" i="19"/>
  <c r="L768" i="19"/>
  <c r="K768" i="19"/>
  <c r="L752" i="19"/>
  <c r="K752" i="19"/>
  <c r="L736" i="19"/>
  <c r="K736" i="19"/>
  <c r="L697" i="19"/>
  <c r="K697" i="19"/>
  <c r="L681" i="19"/>
  <c r="K681" i="19"/>
  <c r="L665" i="19"/>
  <c r="K665" i="19"/>
  <c r="L649" i="19"/>
  <c r="K649" i="19"/>
  <c r="L633" i="19"/>
  <c r="K633" i="19"/>
  <c r="L617" i="19"/>
  <c r="K617" i="19"/>
  <c r="L601" i="19"/>
  <c r="K601" i="19"/>
  <c r="L585" i="19"/>
  <c r="K585" i="19"/>
  <c r="L569" i="19"/>
  <c r="K569" i="19"/>
  <c r="L553" i="19"/>
  <c r="K553" i="19"/>
  <c r="L537" i="19"/>
  <c r="K537" i="19"/>
  <c r="L521" i="19"/>
  <c r="K521" i="19"/>
  <c r="L505" i="19"/>
  <c r="K505" i="19"/>
  <c r="L489" i="19"/>
  <c r="K489" i="19"/>
  <c r="L473" i="19"/>
  <c r="K473" i="19"/>
  <c r="L457" i="19"/>
  <c r="K457" i="19"/>
  <c r="L441" i="19"/>
  <c r="K441" i="19"/>
  <c r="L425" i="19"/>
  <c r="K425" i="19"/>
  <c r="L409" i="19"/>
  <c r="K409" i="19"/>
  <c r="L393" i="19"/>
  <c r="K393" i="19"/>
  <c r="L377" i="19"/>
  <c r="K377" i="19"/>
  <c r="L361" i="19"/>
  <c r="K361" i="19"/>
  <c r="L345" i="19"/>
  <c r="K345" i="19"/>
  <c r="L329" i="19"/>
  <c r="K329" i="19"/>
  <c r="L313" i="19"/>
  <c r="K313" i="19"/>
  <c r="L297" i="19"/>
  <c r="K297" i="19"/>
  <c r="L281" i="19"/>
  <c r="K281" i="19"/>
  <c r="L265" i="19"/>
  <c r="K265" i="19"/>
  <c r="L249" i="19"/>
  <c r="K249" i="19"/>
  <c r="L233" i="19"/>
  <c r="K233" i="19"/>
  <c r="L217" i="19"/>
  <c r="K217" i="19"/>
  <c r="K201" i="19"/>
  <c r="L201" i="19"/>
  <c r="L185" i="19"/>
  <c r="K185" i="19"/>
  <c r="L169" i="19"/>
  <c r="K169" i="19"/>
  <c r="L153" i="19"/>
  <c r="K153" i="19"/>
  <c r="L137" i="19"/>
  <c r="K137" i="19"/>
  <c r="L121" i="19"/>
  <c r="K121" i="19"/>
  <c r="L105" i="19"/>
  <c r="K105" i="19"/>
  <c r="L89" i="19"/>
  <c r="K89" i="19"/>
  <c r="L73" i="19"/>
  <c r="K73" i="19"/>
  <c r="L57" i="19"/>
  <c r="K57" i="19"/>
  <c r="L41" i="19"/>
  <c r="K41" i="19"/>
  <c r="L25" i="19"/>
  <c r="K25" i="19"/>
  <c r="L9" i="19"/>
  <c r="K9" i="19"/>
  <c r="K2406" i="19"/>
  <c r="L1817" i="19"/>
  <c r="K1817" i="19"/>
  <c r="L1801" i="19"/>
  <c r="K1801" i="19"/>
  <c r="L1785" i="19"/>
  <c r="K1785" i="19"/>
  <c r="L1769" i="19"/>
  <c r="K1769" i="19"/>
  <c r="L1753" i="19"/>
  <c r="K1753" i="19"/>
  <c r="L1737" i="19"/>
  <c r="K1737" i="19"/>
  <c r="L1721" i="19"/>
  <c r="K1721" i="19"/>
  <c r="L1705" i="19"/>
  <c r="K1705" i="19"/>
  <c r="L1689" i="19"/>
  <c r="K1689" i="19"/>
  <c r="L1673" i="19"/>
  <c r="K1673" i="19"/>
  <c r="L1657" i="19"/>
  <c r="K1657" i="19"/>
  <c r="L1641" i="19"/>
  <c r="K1641" i="19"/>
  <c r="L1625" i="19"/>
  <c r="K1625" i="19"/>
  <c r="L1609" i="19"/>
  <c r="K1609" i="19"/>
  <c r="L1593" i="19"/>
  <c r="K1593" i="19"/>
  <c r="L1577" i="19"/>
  <c r="K1577" i="19"/>
  <c r="L1561" i="19"/>
  <c r="K1561" i="19"/>
  <c r="L1545" i="19"/>
  <c r="K1545" i="19"/>
  <c r="L1529" i="19"/>
  <c r="K1529" i="19"/>
  <c r="L1513" i="19"/>
  <c r="K1513" i="19"/>
  <c r="L1497" i="19"/>
  <c r="K1497" i="19"/>
  <c r="L1481" i="19"/>
  <c r="K1481" i="19"/>
  <c r="L1465" i="19"/>
  <c r="K1465" i="19"/>
  <c r="L1449" i="19"/>
  <c r="K1449" i="19"/>
  <c r="L1433" i="19"/>
  <c r="K1433" i="19"/>
  <c r="L1417" i="19"/>
  <c r="K1417" i="19"/>
  <c r="L1411" i="19"/>
  <c r="K1411" i="19"/>
  <c r="K1395" i="19"/>
  <c r="L1395" i="19"/>
  <c r="L1379" i="19"/>
  <c r="K1379" i="19"/>
  <c r="L1361" i="19"/>
  <c r="K1361" i="19"/>
  <c r="L1345" i="19"/>
  <c r="K1345" i="19"/>
  <c r="L1327" i="19"/>
  <c r="K1327" i="19"/>
  <c r="L1311" i="19"/>
  <c r="K1311" i="19"/>
  <c r="L1295" i="19"/>
  <c r="K1295" i="19"/>
  <c r="L1279" i="19"/>
  <c r="K1279" i="19"/>
  <c r="L1263" i="19"/>
  <c r="K1263" i="19"/>
  <c r="L1247" i="19"/>
  <c r="K1247" i="19"/>
  <c r="L1231" i="19"/>
  <c r="K1231" i="19"/>
  <c r="L1215" i="19"/>
  <c r="K1215" i="19"/>
  <c r="L1199" i="19"/>
  <c r="K1199" i="19"/>
  <c r="L1183" i="19"/>
  <c r="K1183" i="19"/>
  <c r="L1167" i="19"/>
  <c r="K1167" i="19"/>
  <c r="L1151" i="19"/>
  <c r="K1151" i="19"/>
  <c r="L1135" i="19"/>
  <c r="K1135" i="19"/>
  <c r="L1119" i="19"/>
  <c r="K1119" i="19"/>
  <c r="L1103" i="19"/>
  <c r="K1103" i="19"/>
  <c r="L1087" i="19"/>
  <c r="K1087" i="19"/>
  <c r="L1071" i="19"/>
  <c r="K1071" i="19"/>
  <c r="L1055" i="19"/>
  <c r="K1055" i="19"/>
  <c r="L1039" i="19"/>
  <c r="K1039" i="19"/>
  <c r="L1023" i="19"/>
  <c r="K1023" i="19"/>
  <c r="L1007" i="19"/>
  <c r="K1007" i="19"/>
  <c r="L991" i="19"/>
  <c r="K991" i="19"/>
  <c r="K975" i="19"/>
  <c r="L975" i="19"/>
  <c r="L959" i="19"/>
  <c r="K959" i="19"/>
  <c r="L943" i="19"/>
  <c r="K943" i="19"/>
  <c r="L927" i="19"/>
  <c r="K927" i="19"/>
  <c r="L911" i="19"/>
  <c r="K911" i="19"/>
  <c r="L895" i="19"/>
  <c r="K895" i="19"/>
  <c r="L879" i="19"/>
  <c r="K879" i="19"/>
  <c r="L863" i="19"/>
  <c r="K863" i="19"/>
  <c r="L847" i="19"/>
  <c r="K847" i="19"/>
  <c r="L831" i="19"/>
  <c r="K831" i="19"/>
  <c r="L815" i="19"/>
  <c r="K815" i="19"/>
  <c r="L799" i="19"/>
  <c r="K799" i="19"/>
  <c r="L783" i="19"/>
  <c r="K783" i="19"/>
  <c r="L767" i="19"/>
  <c r="K767" i="19"/>
  <c r="L751" i="19"/>
  <c r="K751" i="19"/>
  <c r="L735" i="19"/>
  <c r="K735" i="19"/>
  <c r="L719" i="19"/>
  <c r="K719" i="19"/>
  <c r="L696" i="19"/>
  <c r="K696" i="19"/>
  <c r="L680" i="19"/>
  <c r="K680" i="19"/>
  <c r="L664" i="19"/>
  <c r="K664" i="19"/>
  <c r="L648" i="19"/>
  <c r="K648" i="19"/>
  <c r="L632" i="19"/>
  <c r="K632" i="19"/>
  <c r="L616" i="19"/>
  <c r="K616" i="19"/>
  <c r="L600" i="19"/>
  <c r="K600" i="19"/>
  <c r="L584" i="19"/>
  <c r="K584" i="19"/>
  <c r="L568" i="19"/>
  <c r="K568" i="19"/>
  <c r="L552" i="19"/>
  <c r="K552" i="19"/>
  <c r="L536" i="19"/>
  <c r="K536" i="19"/>
  <c r="L520" i="19"/>
  <c r="K520" i="19"/>
  <c r="L504" i="19"/>
  <c r="K504" i="19"/>
  <c r="L488" i="19"/>
  <c r="K488" i="19"/>
  <c r="L472" i="19"/>
  <c r="K472" i="19"/>
  <c r="L456" i="19"/>
  <c r="K456" i="19"/>
  <c r="L440" i="19"/>
  <c r="K440" i="19"/>
  <c r="L424" i="19"/>
  <c r="K424" i="19"/>
  <c r="L408" i="19"/>
  <c r="K408" i="19"/>
  <c r="L392" i="19"/>
  <c r="K392" i="19"/>
  <c r="L376" i="19"/>
  <c r="K376" i="19"/>
  <c r="L360" i="19"/>
  <c r="K360" i="19"/>
  <c r="K344" i="19"/>
  <c r="L344" i="19"/>
  <c r="L328" i="19"/>
  <c r="K328" i="19"/>
  <c r="L312" i="19"/>
  <c r="K312" i="19"/>
  <c r="L296" i="19"/>
  <c r="K296" i="19"/>
  <c r="L280" i="19"/>
  <c r="K280" i="19"/>
  <c r="L264" i="19"/>
  <c r="K264" i="19"/>
  <c r="L248" i="19"/>
  <c r="K248" i="19"/>
  <c r="L232" i="19"/>
  <c r="K232" i="19"/>
  <c r="K216" i="19"/>
  <c r="L216" i="19"/>
  <c r="K200" i="19"/>
  <c r="L200" i="19"/>
  <c r="L184" i="19"/>
  <c r="K184" i="19"/>
  <c r="L168" i="19"/>
  <c r="K168" i="19"/>
  <c r="L152" i="19"/>
  <c r="K152" i="19"/>
  <c r="K136" i="19"/>
  <c r="L136" i="19"/>
  <c r="L120" i="19"/>
  <c r="K120" i="19"/>
  <c r="L104" i="19"/>
  <c r="K104" i="19"/>
  <c r="K88" i="19"/>
  <c r="L88" i="19"/>
  <c r="L72" i="19"/>
  <c r="K72" i="19"/>
  <c r="L56" i="19"/>
  <c r="K56" i="19"/>
  <c r="L40" i="19"/>
  <c r="K40" i="19"/>
  <c r="L24" i="19"/>
  <c r="K24" i="19"/>
  <c r="L8" i="19"/>
  <c r="K8" i="19"/>
  <c r="X2951" i="11"/>
  <c r="W2951" i="11"/>
  <c r="X2695" i="11"/>
  <c r="W2695" i="11"/>
  <c r="X2439" i="11"/>
  <c r="W2439" i="11"/>
  <c r="X2167" i="11"/>
  <c r="W2167" i="11"/>
  <c r="X1911" i="11"/>
  <c r="W1911" i="11"/>
  <c r="X1655" i="11"/>
  <c r="W1655" i="11"/>
  <c r="X1399" i="11"/>
  <c r="W1399" i="11"/>
  <c r="X1111" i="11"/>
  <c r="W1111" i="11"/>
  <c r="X871" i="11"/>
  <c r="W871" i="11"/>
  <c r="X615" i="11"/>
  <c r="W615" i="11"/>
  <c r="X343" i="11"/>
  <c r="W343" i="11"/>
  <c r="X2984" i="11"/>
  <c r="W2984" i="11"/>
  <c r="X2968" i="11"/>
  <c r="W2968" i="11"/>
  <c r="X2952" i="11"/>
  <c r="W2952" i="11"/>
  <c r="X2936" i="11"/>
  <c r="W2936" i="11"/>
  <c r="X2920" i="11"/>
  <c r="W2920" i="11"/>
  <c r="X2904" i="11"/>
  <c r="W2904" i="11"/>
  <c r="X2888" i="11"/>
  <c r="W2888" i="11"/>
  <c r="X2872" i="11"/>
  <c r="W2872" i="11"/>
  <c r="X2856" i="11"/>
  <c r="W2856" i="11"/>
  <c r="X2840" i="11"/>
  <c r="W2840" i="11"/>
  <c r="X2824" i="11"/>
  <c r="W2824" i="11"/>
  <c r="X2808" i="11"/>
  <c r="W2808" i="11"/>
  <c r="X2792" i="11"/>
  <c r="W2792" i="11"/>
  <c r="X2776" i="11"/>
  <c r="W2776" i="11"/>
  <c r="X2760" i="11"/>
  <c r="W2760" i="11"/>
  <c r="X2744" i="11"/>
  <c r="W2744" i="11"/>
  <c r="X2728" i="11"/>
  <c r="W2728" i="11"/>
  <c r="X2712" i="11"/>
  <c r="W2712" i="11"/>
  <c r="X2696" i="11"/>
  <c r="W2696" i="11"/>
  <c r="X2680" i="11"/>
  <c r="W2680" i="11"/>
  <c r="X2664" i="11"/>
  <c r="W2664" i="11"/>
  <c r="X2648" i="11"/>
  <c r="W2648" i="11"/>
  <c r="X2632" i="11"/>
  <c r="W2632" i="11"/>
  <c r="X2616" i="11"/>
  <c r="W2616" i="11"/>
  <c r="X2600" i="11"/>
  <c r="W2600" i="11"/>
  <c r="X2584" i="11"/>
  <c r="W2584" i="11"/>
  <c r="X2568" i="11"/>
  <c r="W2568" i="11"/>
  <c r="X2552" i="11"/>
  <c r="W2552" i="11"/>
  <c r="X2536" i="11"/>
  <c r="W2536" i="11"/>
  <c r="X2520" i="11"/>
  <c r="W2520" i="11"/>
  <c r="X2504" i="11"/>
  <c r="W2504" i="11"/>
  <c r="X2488" i="11"/>
  <c r="W2488" i="11"/>
  <c r="X2472" i="11"/>
  <c r="W2472" i="11"/>
  <c r="X2456" i="11"/>
  <c r="W2456" i="11"/>
  <c r="X2440" i="11"/>
  <c r="W2440" i="11"/>
  <c r="X2424" i="11"/>
  <c r="W2424" i="11"/>
  <c r="X2408" i="11"/>
  <c r="W2408" i="11"/>
  <c r="X2392" i="11"/>
  <c r="W2392" i="11"/>
  <c r="X2376" i="11"/>
  <c r="W2376" i="11"/>
  <c r="X2360" i="11"/>
  <c r="W2360" i="11"/>
  <c r="X2344" i="11"/>
  <c r="W2344" i="11"/>
  <c r="X2328" i="11"/>
  <c r="W2328" i="11"/>
  <c r="X2312" i="11"/>
  <c r="W2312" i="11"/>
  <c r="X2296" i="11"/>
  <c r="W2296" i="11"/>
  <c r="X2280" i="11"/>
  <c r="W2280" i="11"/>
  <c r="X2264" i="11"/>
  <c r="W2264" i="11"/>
  <c r="X2248" i="11"/>
  <c r="W2248" i="11"/>
  <c r="X2232" i="11"/>
  <c r="W2232" i="11"/>
  <c r="X2216" i="11"/>
  <c r="W2216" i="11"/>
  <c r="X2200" i="11"/>
  <c r="W2200" i="11"/>
  <c r="X2184" i="11"/>
  <c r="W2184" i="11"/>
  <c r="X2168" i="11"/>
  <c r="W2168" i="11"/>
  <c r="X2152" i="11"/>
  <c r="W2152" i="11"/>
  <c r="X2136" i="11"/>
  <c r="W2136" i="11"/>
  <c r="X2120" i="11"/>
  <c r="W2120" i="11"/>
  <c r="X2104" i="11"/>
  <c r="W2104" i="11"/>
  <c r="X2088" i="11"/>
  <c r="W2088" i="11"/>
  <c r="X2072" i="11"/>
  <c r="W2072" i="11"/>
  <c r="X2056" i="11"/>
  <c r="W2056" i="11"/>
  <c r="X2040" i="11"/>
  <c r="W2040" i="11"/>
  <c r="X2024" i="11"/>
  <c r="W2024" i="11"/>
  <c r="X2008" i="11"/>
  <c r="W2008" i="11"/>
  <c r="X1992" i="11"/>
  <c r="W1992" i="11"/>
  <c r="X1976" i="11"/>
  <c r="W1976" i="11"/>
  <c r="X1960" i="11"/>
  <c r="W1960" i="11"/>
  <c r="X1944" i="11"/>
  <c r="W1944" i="11"/>
  <c r="X1928" i="11"/>
  <c r="W1928" i="11"/>
  <c r="X1912" i="11"/>
  <c r="W1912" i="11"/>
  <c r="X1896" i="11"/>
  <c r="W1896" i="11"/>
  <c r="X1880" i="11"/>
  <c r="W1880" i="11"/>
  <c r="X1864" i="11"/>
  <c r="W1864" i="11"/>
  <c r="X1848" i="11"/>
  <c r="W1848" i="11"/>
  <c r="X1832" i="11"/>
  <c r="W1832" i="11"/>
  <c r="X1816" i="11"/>
  <c r="W1816" i="11"/>
  <c r="X1800" i="11"/>
  <c r="W1800" i="11"/>
  <c r="X1784" i="11"/>
  <c r="W1784" i="11"/>
  <c r="X1768" i="11"/>
  <c r="W1768" i="11"/>
  <c r="X1752" i="11"/>
  <c r="W1752" i="11"/>
  <c r="X1736" i="11"/>
  <c r="W1736" i="11"/>
  <c r="X1720" i="11"/>
  <c r="W1720" i="11"/>
  <c r="X1704" i="11"/>
  <c r="W1704" i="11"/>
  <c r="X1688" i="11"/>
  <c r="W1688" i="11"/>
  <c r="X1672" i="11"/>
  <c r="W1672" i="11"/>
  <c r="X1656" i="11"/>
  <c r="W1656" i="11"/>
  <c r="X1640" i="11"/>
  <c r="W1640" i="11"/>
  <c r="X1624" i="11"/>
  <c r="W1624" i="11"/>
  <c r="X1608" i="11"/>
  <c r="W1608" i="11"/>
  <c r="X1592" i="11"/>
  <c r="W1592" i="11"/>
  <c r="X1576" i="11"/>
  <c r="W1576" i="11"/>
  <c r="X1560" i="11"/>
  <c r="W1560" i="11"/>
  <c r="X1544" i="11"/>
  <c r="W1544" i="11"/>
  <c r="X1528" i="11"/>
  <c r="W1528" i="11"/>
  <c r="X1512" i="11"/>
  <c r="W1512" i="11"/>
  <c r="X1496" i="11"/>
  <c r="W1496" i="11"/>
  <c r="X1480" i="11"/>
  <c r="W1480" i="11"/>
  <c r="X1464" i="11"/>
  <c r="W1464" i="11"/>
  <c r="X1448" i="11"/>
  <c r="W1448" i="11"/>
  <c r="X1432" i="11"/>
  <c r="W1432" i="11"/>
  <c r="X1416" i="11"/>
  <c r="W1416" i="11"/>
  <c r="X1400" i="11"/>
  <c r="W1400" i="11"/>
  <c r="X1384" i="11"/>
  <c r="W1384" i="11"/>
  <c r="X1368" i="11"/>
  <c r="W1368" i="11"/>
  <c r="X1352" i="11"/>
  <c r="W1352" i="11"/>
  <c r="X1336" i="11"/>
  <c r="W1336" i="11"/>
  <c r="X1320" i="11"/>
  <c r="W1320" i="11"/>
  <c r="X1304" i="11"/>
  <c r="W1304" i="11"/>
  <c r="X1288" i="11"/>
  <c r="W1288" i="11"/>
  <c r="X1272" i="11"/>
  <c r="W1272" i="11"/>
  <c r="X1256" i="11"/>
  <c r="W1256" i="11"/>
  <c r="X1240" i="11"/>
  <c r="W1240" i="11"/>
  <c r="X1224" i="11"/>
  <c r="W1224" i="11"/>
  <c r="X1208" i="11"/>
  <c r="W1208" i="11"/>
  <c r="X1192" i="11"/>
  <c r="W1192" i="11"/>
  <c r="X1176" i="11"/>
  <c r="W1176" i="11"/>
  <c r="X1160" i="11"/>
  <c r="W1160" i="11"/>
  <c r="X1144" i="11"/>
  <c r="W1144" i="11"/>
  <c r="X1128" i="11"/>
  <c r="W1128" i="11"/>
  <c r="X1112" i="11"/>
  <c r="W1112" i="11"/>
  <c r="X1096" i="11"/>
  <c r="W1096" i="11"/>
  <c r="X1080" i="11"/>
  <c r="W1080" i="11"/>
  <c r="X1064" i="11"/>
  <c r="W1064" i="11"/>
  <c r="X1048" i="11"/>
  <c r="W1048" i="11"/>
  <c r="X1032" i="11"/>
  <c r="W1032" i="11"/>
  <c r="X1016" i="11"/>
  <c r="W1016" i="11"/>
  <c r="X1000" i="11"/>
  <c r="W1000" i="11"/>
  <c r="X984" i="11"/>
  <c r="W984" i="11"/>
  <c r="X968" i="11"/>
  <c r="W968" i="11"/>
  <c r="X952" i="11"/>
  <c r="W952" i="11"/>
  <c r="X936" i="11"/>
  <c r="W936" i="11"/>
  <c r="X920" i="11"/>
  <c r="W920" i="11"/>
  <c r="X904" i="11"/>
  <c r="W904" i="11"/>
  <c r="X888" i="11"/>
  <c r="W888" i="11"/>
  <c r="X872" i="11"/>
  <c r="W872" i="11"/>
  <c r="X856" i="11"/>
  <c r="W856" i="11"/>
  <c r="X840" i="11"/>
  <c r="W840" i="11"/>
  <c r="X824" i="11"/>
  <c r="W824" i="11"/>
  <c r="X808" i="11"/>
  <c r="W808" i="11"/>
  <c r="X792" i="11"/>
  <c r="W792" i="11"/>
  <c r="X776" i="11"/>
  <c r="W776" i="11"/>
  <c r="X760" i="11"/>
  <c r="W760" i="11"/>
  <c r="X744" i="11"/>
  <c r="W744" i="11"/>
  <c r="X728" i="11"/>
  <c r="W728" i="11"/>
  <c r="X712" i="11"/>
  <c r="W712" i="11"/>
  <c r="X696" i="11"/>
  <c r="W696" i="11"/>
  <c r="X680" i="11"/>
  <c r="W680" i="11"/>
  <c r="X664" i="11"/>
  <c r="W664" i="11"/>
  <c r="X648" i="11"/>
  <c r="W648" i="11"/>
  <c r="X632" i="11"/>
  <c r="W632" i="11"/>
  <c r="X616" i="11"/>
  <c r="W616" i="11"/>
  <c r="X600" i="11"/>
  <c r="W600" i="11"/>
  <c r="X584" i="11"/>
  <c r="W584" i="11"/>
  <c r="X568" i="11"/>
  <c r="W568" i="11"/>
  <c r="X552" i="11"/>
  <c r="W552" i="11"/>
  <c r="X536" i="11"/>
  <c r="W536" i="11"/>
  <c r="X520" i="11"/>
  <c r="W520" i="11"/>
  <c r="X504" i="11"/>
  <c r="W504" i="11"/>
  <c r="X488" i="11"/>
  <c r="W488" i="11"/>
  <c r="X472" i="11"/>
  <c r="W472" i="11"/>
  <c r="X456" i="11"/>
  <c r="W456" i="11"/>
  <c r="X440" i="11"/>
  <c r="W440" i="11"/>
  <c r="X424" i="11"/>
  <c r="W424" i="11"/>
  <c r="X408" i="11"/>
  <c r="W408" i="11"/>
  <c r="X392" i="11"/>
  <c r="W392" i="11"/>
  <c r="X376" i="11"/>
  <c r="W376" i="11"/>
  <c r="X360" i="11"/>
  <c r="W360" i="11"/>
  <c r="X344" i="11"/>
  <c r="W344" i="11"/>
  <c r="X328" i="11"/>
  <c r="W328" i="11"/>
  <c r="X312" i="11"/>
  <c r="W312" i="11"/>
  <c r="X296" i="11"/>
  <c r="W296" i="11"/>
  <c r="X280" i="11"/>
  <c r="W280" i="11"/>
  <c r="X264" i="11"/>
  <c r="W264" i="11"/>
  <c r="X248" i="11"/>
  <c r="W248" i="11"/>
  <c r="X232" i="11"/>
  <c r="W232" i="11"/>
  <c r="X216" i="11"/>
  <c r="W216" i="11"/>
  <c r="X200" i="11"/>
  <c r="W200" i="11"/>
  <c r="X184" i="11"/>
  <c r="W184" i="11"/>
  <c r="X168" i="11"/>
  <c r="W168" i="11"/>
  <c r="X152" i="11"/>
  <c r="W152" i="11"/>
  <c r="X136" i="11"/>
  <c r="W136" i="11"/>
  <c r="X120" i="11"/>
  <c r="W120" i="11"/>
  <c r="X104" i="11"/>
  <c r="W104" i="11"/>
  <c r="X88" i="11"/>
  <c r="W88" i="11"/>
  <c r="X72" i="11"/>
  <c r="W72" i="11"/>
  <c r="X56" i="11"/>
  <c r="W56" i="11"/>
  <c r="X40" i="11"/>
  <c r="W40" i="11"/>
  <c r="X24" i="11"/>
  <c r="W24" i="11"/>
  <c r="X8" i="11"/>
  <c r="W8" i="11"/>
  <c r="X2807" i="11"/>
  <c r="W2807" i="11"/>
  <c r="X2551" i="11"/>
  <c r="W2551" i="11"/>
  <c r="X2295" i="11"/>
  <c r="W2295" i="11"/>
  <c r="X2055" i="11"/>
  <c r="W2055" i="11"/>
  <c r="X1783" i="11"/>
  <c r="W1783" i="11"/>
  <c r="X1527" i="11"/>
  <c r="W1527" i="11"/>
  <c r="X1271" i="11"/>
  <c r="W1271" i="11"/>
  <c r="X1031" i="11"/>
  <c r="W1031" i="11"/>
  <c r="X791" i="11"/>
  <c r="W791" i="11"/>
  <c r="X535" i="11"/>
  <c r="W535" i="11"/>
  <c r="X295" i="11"/>
  <c r="W295" i="11"/>
  <c r="X71" i="11"/>
  <c r="W71" i="11"/>
  <c r="Q2983" i="11"/>
  <c r="P2983" i="11"/>
  <c r="L2983" i="11"/>
  <c r="K2983" i="11"/>
  <c r="N2983" i="11" s="1"/>
  <c r="O2983" i="11" s="1"/>
  <c r="M2983" i="11"/>
  <c r="Q2967" i="11"/>
  <c r="P2967" i="11"/>
  <c r="L2967" i="11"/>
  <c r="K2967" i="11"/>
  <c r="N2967" i="11" s="1"/>
  <c r="O2967" i="11" s="1"/>
  <c r="M2967" i="11"/>
  <c r="Q2951" i="11"/>
  <c r="P2951" i="11"/>
  <c r="L2951" i="11"/>
  <c r="M2951" i="11"/>
  <c r="K2951" i="11"/>
  <c r="N2951" i="11" s="1"/>
  <c r="O2951" i="11" s="1"/>
  <c r="Q2935" i="11"/>
  <c r="P2935" i="11"/>
  <c r="M2935" i="11"/>
  <c r="L2935" i="11"/>
  <c r="K2935" i="11"/>
  <c r="N2935" i="11" s="1"/>
  <c r="O2935" i="11" s="1"/>
  <c r="Q2919" i="11"/>
  <c r="P2919" i="11"/>
  <c r="L2919" i="11"/>
  <c r="K2919" i="11"/>
  <c r="N2919" i="11" s="1"/>
  <c r="O2919" i="11" s="1"/>
  <c r="M2919" i="11"/>
  <c r="Q2903" i="11"/>
  <c r="P2903" i="11"/>
  <c r="L2903" i="11"/>
  <c r="K2903" i="11"/>
  <c r="N2903" i="11" s="1"/>
  <c r="O2903" i="11" s="1"/>
  <c r="M2903" i="11"/>
  <c r="Q2887" i="11"/>
  <c r="P2887" i="11"/>
  <c r="M2887" i="11"/>
  <c r="L2887" i="11"/>
  <c r="K2887" i="11"/>
  <c r="N2887" i="11" s="1"/>
  <c r="O2887" i="11" s="1"/>
  <c r="Q2871" i="11"/>
  <c r="P2871" i="11"/>
  <c r="M2871" i="11"/>
  <c r="L2871" i="11"/>
  <c r="K2871" i="11"/>
  <c r="N2871" i="11" s="1"/>
  <c r="O2871" i="11" s="1"/>
  <c r="Q2855" i="11"/>
  <c r="P2855" i="11"/>
  <c r="M2855" i="11"/>
  <c r="L2855" i="11"/>
  <c r="K2855" i="11"/>
  <c r="N2855" i="11" s="1"/>
  <c r="O2855" i="11" s="1"/>
  <c r="Q2839" i="11"/>
  <c r="P2839" i="11"/>
  <c r="M2839" i="11"/>
  <c r="L2839" i="11"/>
  <c r="K2839" i="11"/>
  <c r="N2839" i="11" s="1"/>
  <c r="O2839" i="11" s="1"/>
  <c r="Q2823" i="11"/>
  <c r="P2823" i="11"/>
  <c r="M2823" i="11"/>
  <c r="L2823" i="11"/>
  <c r="K2823" i="11"/>
  <c r="N2823" i="11" s="1"/>
  <c r="O2823" i="11" s="1"/>
  <c r="Q2807" i="11"/>
  <c r="P2807" i="11"/>
  <c r="M2807" i="11"/>
  <c r="L2807" i="11"/>
  <c r="K2807" i="11"/>
  <c r="N2807" i="11" s="1"/>
  <c r="O2807" i="11" s="1"/>
  <c r="Q2791" i="11"/>
  <c r="P2791" i="11"/>
  <c r="M2791" i="11"/>
  <c r="L2791" i="11"/>
  <c r="K2791" i="11"/>
  <c r="N2791" i="11" s="1"/>
  <c r="O2791" i="11" s="1"/>
  <c r="Q2775" i="11"/>
  <c r="P2775" i="11"/>
  <c r="M2775" i="11"/>
  <c r="L2775" i="11"/>
  <c r="K2775" i="11"/>
  <c r="N2775" i="11" s="1"/>
  <c r="O2775" i="11" s="1"/>
  <c r="Q2759" i="11"/>
  <c r="P2759" i="11"/>
  <c r="M2759" i="11"/>
  <c r="L2759" i="11"/>
  <c r="K2759" i="11"/>
  <c r="N2759" i="11" s="1"/>
  <c r="O2759" i="11" s="1"/>
  <c r="Q2743" i="11"/>
  <c r="P2743" i="11"/>
  <c r="M2743" i="11"/>
  <c r="L2743" i="11"/>
  <c r="K2743" i="11"/>
  <c r="N2743" i="11" s="1"/>
  <c r="O2743" i="11" s="1"/>
  <c r="Q2727" i="11"/>
  <c r="P2727" i="11"/>
  <c r="M2727" i="11"/>
  <c r="L2727" i="11"/>
  <c r="K2727" i="11"/>
  <c r="N2727" i="11" s="1"/>
  <c r="O2727" i="11" s="1"/>
  <c r="Q2711" i="11"/>
  <c r="P2711" i="11"/>
  <c r="M2711" i="11"/>
  <c r="L2711" i="11"/>
  <c r="K2711" i="11"/>
  <c r="N2711" i="11" s="1"/>
  <c r="O2711" i="11" s="1"/>
  <c r="Q2695" i="11"/>
  <c r="P2695" i="11"/>
  <c r="M2695" i="11"/>
  <c r="L2695" i="11"/>
  <c r="K2695" i="11"/>
  <c r="N2695" i="11" s="1"/>
  <c r="O2695" i="11" s="1"/>
  <c r="Q2679" i="11"/>
  <c r="P2679" i="11"/>
  <c r="M2679" i="11"/>
  <c r="L2679" i="11"/>
  <c r="K2679" i="11"/>
  <c r="N2679" i="11" s="1"/>
  <c r="O2679" i="11" s="1"/>
  <c r="Q2663" i="11"/>
  <c r="P2663" i="11"/>
  <c r="M2663" i="11"/>
  <c r="L2663" i="11"/>
  <c r="K2663" i="11"/>
  <c r="N2663" i="11" s="1"/>
  <c r="O2663" i="11" s="1"/>
  <c r="Q2647" i="11"/>
  <c r="P2647" i="11"/>
  <c r="M2647" i="11"/>
  <c r="L2647" i="11"/>
  <c r="K2647" i="11"/>
  <c r="N2647" i="11" s="1"/>
  <c r="O2647" i="11" s="1"/>
  <c r="Q2631" i="11"/>
  <c r="P2631" i="11"/>
  <c r="M2631" i="11"/>
  <c r="L2631" i="11"/>
  <c r="K2631" i="11"/>
  <c r="N2631" i="11" s="1"/>
  <c r="O2631" i="11" s="1"/>
  <c r="Q2615" i="11"/>
  <c r="P2615" i="11"/>
  <c r="M2615" i="11"/>
  <c r="L2615" i="11"/>
  <c r="K2615" i="11"/>
  <c r="N2615" i="11" s="1"/>
  <c r="O2615" i="11" s="1"/>
  <c r="Q2599" i="11"/>
  <c r="P2599" i="11"/>
  <c r="M2599" i="11"/>
  <c r="L2599" i="11"/>
  <c r="K2599" i="11"/>
  <c r="N2599" i="11" s="1"/>
  <c r="O2599" i="11" s="1"/>
  <c r="Q2583" i="11"/>
  <c r="P2583" i="11"/>
  <c r="M2583" i="11"/>
  <c r="L2583" i="11"/>
  <c r="K2583" i="11"/>
  <c r="N2583" i="11" s="1"/>
  <c r="O2583" i="11" s="1"/>
  <c r="Q2567" i="11"/>
  <c r="P2567" i="11"/>
  <c r="M2567" i="11"/>
  <c r="L2567" i="11"/>
  <c r="K2567" i="11"/>
  <c r="N2567" i="11" s="1"/>
  <c r="O2567" i="11" s="1"/>
  <c r="Q2551" i="11"/>
  <c r="P2551" i="11"/>
  <c r="M2551" i="11"/>
  <c r="L2551" i="11"/>
  <c r="K2551" i="11"/>
  <c r="N2551" i="11" s="1"/>
  <c r="O2551" i="11" s="1"/>
  <c r="Q2535" i="11"/>
  <c r="P2535" i="11"/>
  <c r="M2535" i="11"/>
  <c r="L2535" i="11"/>
  <c r="K2535" i="11"/>
  <c r="N2535" i="11" s="1"/>
  <c r="O2535" i="11" s="1"/>
  <c r="Q2519" i="11"/>
  <c r="P2519" i="11"/>
  <c r="M2519" i="11"/>
  <c r="L2519" i="11"/>
  <c r="K2519" i="11"/>
  <c r="N2519" i="11" s="1"/>
  <c r="O2519" i="11" s="1"/>
  <c r="Q2503" i="11"/>
  <c r="P2503" i="11"/>
  <c r="M2503" i="11"/>
  <c r="L2503" i="11"/>
  <c r="K2503" i="11"/>
  <c r="N2503" i="11" s="1"/>
  <c r="O2503" i="11" s="1"/>
  <c r="Q2487" i="11"/>
  <c r="P2487" i="11"/>
  <c r="M2487" i="11"/>
  <c r="L2487" i="11"/>
  <c r="K2487" i="11"/>
  <c r="N2487" i="11" s="1"/>
  <c r="O2487" i="11" s="1"/>
  <c r="Q2471" i="11"/>
  <c r="P2471" i="11"/>
  <c r="M2471" i="11"/>
  <c r="L2471" i="11"/>
  <c r="K2471" i="11"/>
  <c r="N2471" i="11" s="1"/>
  <c r="O2471" i="11" s="1"/>
  <c r="Q2455" i="11"/>
  <c r="P2455" i="11"/>
  <c r="M2455" i="11"/>
  <c r="L2455" i="11"/>
  <c r="K2455" i="11"/>
  <c r="N2455" i="11" s="1"/>
  <c r="O2455" i="11" s="1"/>
  <c r="Q2439" i="11"/>
  <c r="P2439" i="11"/>
  <c r="M2439" i="11"/>
  <c r="L2439" i="11"/>
  <c r="K2439" i="11"/>
  <c r="N2439" i="11" s="1"/>
  <c r="O2439" i="11" s="1"/>
  <c r="Q2423" i="11"/>
  <c r="P2423" i="11"/>
  <c r="M2423" i="11"/>
  <c r="L2423" i="11"/>
  <c r="K2423" i="11"/>
  <c r="N2423" i="11" s="1"/>
  <c r="O2423" i="11" s="1"/>
  <c r="Q2407" i="11"/>
  <c r="P2407" i="11"/>
  <c r="M2407" i="11"/>
  <c r="L2407" i="11"/>
  <c r="K2407" i="11"/>
  <c r="N2407" i="11" s="1"/>
  <c r="O2407" i="11" s="1"/>
  <c r="Q2391" i="11"/>
  <c r="P2391" i="11"/>
  <c r="M2391" i="11"/>
  <c r="L2391" i="11"/>
  <c r="K2391" i="11"/>
  <c r="N2391" i="11" s="1"/>
  <c r="O2391" i="11" s="1"/>
  <c r="Q2375" i="11"/>
  <c r="P2375" i="11"/>
  <c r="M2375" i="11"/>
  <c r="L2375" i="11"/>
  <c r="K2375" i="11"/>
  <c r="N2375" i="11" s="1"/>
  <c r="O2375" i="11" s="1"/>
  <c r="Q2359" i="11"/>
  <c r="P2359" i="11"/>
  <c r="M2359" i="11"/>
  <c r="L2359" i="11"/>
  <c r="K2359" i="11"/>
  <c r="N2359" i="11" s="1"/>
  <c r="O2359" i="11" s="1"/>
  <c r="Q2343" i="11"/>
  <c r="P2343" i="11"/>
  <c r="M2343" i="11"/>
  <c r="L2343" i="11"/>
  <c r="K2343" i="11"/>
  <c r="N2343" i="11" s="1"/>
  <c r="O2343" i="11" s="1"/>
  <c r="Q2327" i="11"/>
  <c r="P2327" i="11"/>
  <c r="M2327" i="11"/>
  <c r="L2327" i="11"/>
  <c r="K2327" i="11"/>
  <c r="N2327" i="11" s="1"/>
  <c r="O2327" i="11" s="1"/>
  <c r="Q2311" i="11"/>
  <c r="P2311" i="11"/>
  <c r="M2311" i="11"/>
  <c r="L2311" i="11"/>
  <c r="K2311" i="11"/>
  <c r="N2311" i="11" s="1"/>
  <c r="O2311" i="11" s="1"/>
  <c r="Q2295" i="11"/>
  <c r="P2295" i="11"/>
  <c r="M2295" i="11"/>
  <c r="L2295" i="11"/>
  <c r="K2295" i="11"/>
  <c r="N2295" i="11" s="1"/>
  <c r="O2295" i="11" s="1"/>
  <c r="Q2279" i="11"/>
  <c r="P2279" i="11"/>
  <c r="M2279" i="11"/>
  <c r="L2279" i="11"/>
  <c r="K2279" i="11"/>
  <c r="N2279" i="11" s="1"/>
  <c r="O2279" i="11" s="1"/>
  <c r="Q2263" i="11"/>
  <c r="P2263" i="11"/>
  <c r="M2263" i="11"/>
  <c r="L2263" i="11"/>
  <c r="K2263" i="11"/>
  <c r="N2263" i="11" s="1"/>
  <c r="O2263" i="11" s="1"/>
  <c r="Q2247" i="11"/>
  <c r="P2247" i="11"/>
  <c r="M2247" i="11"/>
  <c r="K2247" i="11"/>
  <c r="N2247" i="11" s="1"/>
  <c r="O2247" i="11" s="1"/>
  <c r="L2247" i="11"/>
  <c r="Q2231" i="11"/>
  <c r="P2231" i="11"/>
  <c r="M2231" i="11"/>
  <c r="K2231" i="11"/>
  <c r="N2231" i="11" s="1"/>
  <c r="O2231" i="11" s="1"/>
  <c r="L2231" i="11"/>
  <c r="Q2215" i="11"/>
  <c r="P2215" i="11"/>
  <c r="M2215" i="11"/>
  <c r="K2215" i="11"/>
  <c r="N2215" i="11" s="1"/>
  <c r="O2215" i="11" s="1"/>
  <c r="L2215" i="11"/>
  <c r="Q2199" i="11"/>
  <c r="P2199" i="11"/>
  <c r="M2199" i="11"/>
  <c r="L2199" i="11"/>
  <c r="K2199" i="11"/>
  <c r="N2199" i="11" s="1"/>
  <c r="O2199" i="11" s="1"/>
  <c r="Q2183" i="11"/>
  <c r="P2183" i="11"/>
  <c r="M2183" i="11"/>
  <c r="L2183" i="11"/>
  <c r="K2183" i="11"/>
  <c r="N2183" i="11" s="1"/>
  <c r="O2183" i="11" s="1"/>
  <c r="Q2167" i="11"/>
  <c r="P2167" i="11"/>
  <c r="M2167" i="11"/>
  <c r="L2167" i="11"/>
  <c r="K2167" i="11"/>
  <c r="N2167" i="11" s="1"/>
  <c r="O2167" i="11" s="1"/>
  <c r="Q2151" i="11"/>
  <c r="P2151" i="11"/>
  <c r="M2151" i="11"/>
  <c r="K2151" i="11"/>
  <c r="N2151" i="11" s="1"/>
  <c r="O2151" i="11" s="1"/>
  <c r="L2151" i="11"/>
  <c r="Q2135" i="11"/>
  <c r="P2135" i="11"/>
  <c r="M2135" i="11"/>
  <c r="K2135" i="11"/>
  <c r="N2135" i="11" s="1"/>
  <c r="O2135" i="11" s="1"/>
  <c r="L2135" i="11"/>
  <c r="Q2119" i="11"/>
  <c r="P2119" i="11"/>
  <c r="M2119" i="11"/>
  <c r="L2119" i="11"/>
  <c r="K2119" i="11"/>
  <c r="N2119" i="11" s="1"/>
  <c r="O2119" i="11" s="1"/>
  <c r="Q2103" i="11"/>
  <c r="P2103" i="11"/>
  <c r="M2103" i="11"/>
  <c r="L2103" i="11"/>
  <c r="K2103" i="11"/>
  <c r="N2103" i="11" s="1"/>
  <c r="O2103" i="11" s="1"/>
  <c r="Q2087" i="11"/>
  <c r="P2087" i="11"/>
  <c r="M2087" i="11"/>
  <c r="K2087" i="11"/>
  <c r="N2087" i="11" s="1"/>
  <c r="O2087" i="11" s="1"/>
  <c r="L2087" i="11"/>
  <c r="Q2071" i="11"/>
  <c r="P2071" i="11"/>
  <c r="M2071" i="11"/>
  <c r="K2071" i="11"/>
  <c r="N2071" i="11" s="1"/>
  <c r="O2071" i="11" s="1"/>
  <c r="L2071" i="11"/>
  <c r="Q2055" i="11"/>
  <c r="P2055" i="11"/>
  <c r="M2055" i="11"/>
  <c r="L2055" i="11"/>
  <c r="K2055" i="11"/>
  <c r="N2055" i="11" s="1"/>
  <c r="O2055" i="11" s="1"/>
  <c r="Q2039" i="11"/>
  <c r="P2039" i="11"/>
  <c r="M2039" i="11"/>
  <c r="L2039" i="11"/>
  <c r="K2039" i="11"/>
  <c r="N2039" i="11" s="1"/>
  <c r="O2039" i="11" s="1"/>
  <c r="Q2023" i="11"/>
  <c r="P2023" i="11"/>
  <c r="M2023" i="11"/>
  <c r="K2023" i="11"/>
  <c r="N2023" i="11" s="1"/>
  <c r="O2023" i="11" s="1"/>
  <c r="L2023" i="11"/>
  <c r="Q2007" i="11"/>
  <c r="P2007" i="11"/>
  <c r="M2007" i="11"/>
  <c r="K2007" i="11"/>
  <c r="N2007" i="11" s="1"/>
  <c r="O2007" i="11" s="1"/>
  <c r="Q1991" i="11"/>
  <c r="P1991" i="11"/>
  <c r="M1991" i="11"/>
  <c r="L1991" i="11"/>
  <c r="K1991" i="11"/>
  <c r="N1991" i="11" s="1"/>
  <c r="O1991" i="11" s="1"/>
  <c r="Q1975" i="11"/>
  <c r="P1975" i="11"/>
  <c r="M1975" i="11"/>
  <c r="L1975" i="11"/>
  <c r="K1975" i="11"/>
  <c r="N1975" i="11" s="1"/>
  <c r="O1975" i="11" s="1"/>
  <c r="Q1959" i="11"/>
  <c r="P1959" i="11"/>
  <c r="M1959" i="11"/>
  <c r="K1959" i="11"/>
  <c r="N1959" i="11" s="1"/>
  <c r="O1959" i="11" s="1"/>
  <c r="L1959" i="11"/>
  <c r="Q1943" i="11"/>
  <c r="P1943" i="11"/>
  <c r="M1943" i="11"/>
  <c r="K1943" i="11"/>
  <c r="N1943" i="11" s="1"/>
  <c r="O1943" i="11" s="1"/>
  <c r="L1943" i="11"/>
  <c r="Q1927" i="11"/>
  <c r="P1927" i="11"/>
  <c r="M1927" i="11"/>
  <c r="L1927" i="11"/>
  <c r="K1927" i="11"/>
  <c r="N1927" i="11" s="1"/>
  <c r="O1927" i="11" s="1"/>
  <c r="Q1911" i="11"/>
  <c r="P1911" i="11"/>
  <c r="M1911" i="11"/>
  <c r="K1911" i="11"/>
  <c r="N1911" i="11" s="1"/>
  <c r="O1911" i="11" s="1"/>
  <c r="L1911" i="11"/>
  <c r="Q1895" i="11"/>
  <c r="P1895" i="11"/>
  <c r="M1895" i="11"/>
  <c r="K1895" i="11"/>
  <c r="N1895" i="11" s="1"/>
  <c r="O1895" i="11" s="1"/>
  <c r="L1895" i="11"/>
  <c r="Q1879" i="11"/>
  <c r="P1879" i="11"/>
  <c r="M1879" i="11"/>
  <c r="L1879" i="11"/>
  <c r="K1879" i="11"/>
  <c r="N1879" i="11" s="1"/>
  <c r="O1879" i="11" s="1"/>
  <c r="Q1863" i="11"/>
  <c r="P1863" i="11"/>
  <c r="M1863" i="11"/>
  <c r="L1863" i="11"/>
  <c r="K1863" i="11"/>
  <c r="N1863" i="11" s="1"/>
  <c r="O1863" i="11" s="1"/>
  <c r="Q1847" i="11"/>
  <c r="P1847" i="11"/>
  <c r="M1847" i="11"/>
  <c r="K1847" i="11"/>
  <c r="N1847" i="11" s="1"/>
  <c r="O1847" i="11" s="1"/>
  <c r="L1847" i="11"/>
  <c r="Q1831" i="11"/>
  <c r="P1831" i="11"/>
  <c r="M1831" i="11"/>
  <c r="L1831" i="11"/>
  <c r="K1831" i="11"/>
  <c r="N1831" i="11" s="1"/>
  <c r="O1831" i="11" s="1"/>
  <c r="Q1815" i="11"/>
  <c r="P1815" i="11"/>
  <c r="M1815" i="11"/>
  <c r="L1815" i="11"/>
  <c r="K1815" i="11"/>
  <c r="N1815" i="11" s="1"/>
  <c r="O1815" i="11" s="1"/>
  <c r="Q1799" i="11"/>
  <c r="P1799" i="11"/>
  <c r="M1799" i="11"/>
  <c r="K1799" i="11"/>
  <c r="N1799" i="11" s="1"/>
  <c r="O1799" i="11" s="1"/>
  <c r="L1799" i="11"/>
  <c r="Q1783" i="11"/>
  <c r="P1783" i="11"/>
  <c r="M1783" i="11"/>
  <c r="L1783" i="11"/>
  <c r="K1783" i="11"/>
  <c r="N1783" i="11" s="1"/>
  <c r="O1783" i="11" s="1"/>
  <c r="Q1767" i="11"/>
  <c r="P1767" i="11"/>
  <c r="M1767" i="11"/>
  <c r="L1767" i="11"/>
  <c r="K1767" i="11"/>
  <c r="N1767" i="11" s="1"/>
  <c r="O1767" i="11" s="1"/>
  <c r="Q1751" i="11"/>
  <c r="P1751" i="11"/>
  <c r="M1751" i="11"/>
  <c r="K1751" i="11"/>
  <c r="N1751" i="11" s="1"/>
  <c r="O1751" i="11" s="1"/>
  <c r="L1751" i="11"/>
  <c r="Q1735" i="11"/>
  <c r="P1735" i="11"/>
  <c r="M1735" i="11"/>
  <c r="L1735" i="11"/>
  <c r="K1735" i="11"/>
  <c r="N1735" i="11" s="1"/>
  <c r="O1735" i="11" s="1"/>
  <c r="Q1719" i="11"/>
  <c r="P1719" i="11"/>
  <c r="M1719" i="11"/>
  <c r="L1719" i="11"/>
  <c r="K1719" i="11"/>
  <c r="N1719" i="11" s="1"/>
  <c r="O1719" i="11" s="1"/>
  <c r="Q1703" i="11"/>
  <c r="P1703" i="11"/>
  <c r="M1703" i="11"/>
  <c r="K1703" i="11"/>
  <c r="N1703" i="11" s="1"/>
  <c r="O1703" i="11" s="1"/>
  <c r="L1703" i="11"/>
  <c r="Q1687" i="11"/>
  <c r="P1687" i="11"/>
  <c r="M1687" i="11"/>
  <c r="K1687" i="11"/>
  <c r="N1687" i="11" s="1"/>
  <c r="O1687" i="11" s="1"/>
  <c r="L1687" i="11"/>
  <c r="Q1671" i="11"/>
  <c r="P1671" i="11"/>
  <c r="M1671" i="11"/>
  <c r="L1671" i="11"/>
  <c r="K1671" i="11"/>
  <c r="N1671" i="11" s="1"/>
  <c r="O1671" i="11" s="1"/>
  <c r="Q1655" i="11"/>
  <c r="P1655" i="11"/>
  <c r="M1655" i="11"/>
  <c r="K1655" i="11"/>
  <c r="N1655" i="11" s="1"/>
  <c r="O1655" i="11" s="1"/>
  <c r="L1655" i="11"/>
  <c r="Q1639" i="11"/>
  <c r="P1639" i="11"/>
  <c r="M1639" i="11"/>
  <c r="K1639" i="11"/>
  <c r="N1639" i="11" s="1"/>
  <c r="O1639" i="11" s="1"/>
  <c r="L1639" i="11"/>
  <c r="Q1623" i="11"/>
  <c r="P1623" i="11"/>
  <c r="M1623" i="11"/>
  <c r="L1623" i="11"/>
  <c r="K1623" i="11"/>
  <c r="N1623" i="11" s="1"/>
  <c r="O1623" i="11" s="1"/>
  <c r="Q1607" i="11"/>
  <c r="P1607" i="11"/>
  <c r="M1607" i="11"/>
  <c r="L1607" i="11"/>
  <c r="K1607" i="11"/>
  <c r="N1607" i="11" s="1"/>
  <c r="O1607" i="11" s="1"/>
  <c r="Q1591" i="11"/>
  <c r="P1591" i="11"/>
  <c r="M1591" i="11"/>
  <c r="K1591" i="11"/>
  <c r="N1591" i="11" s="1"/>
  <c r="O1591" i="11" s="1"/>
  <c r="L1591" i="11"/>
  <c r="Q1575" i="11"/>
  <c r="P1575" i="11"/>
  <c r="M1575" i="11"/>
  <c r="L1575" i="11"/>
  <c r="K1575" i="11"/>
  <c r="N1575" i="11" s="1"/>
  <c r="O1575" i="11" s="1"/>
  <c r="Q1559" i="11"/>
  <c r="P1559" i="11"/>
  <c r="M1559" i="11"/>
  <c r="L1559" i="11"/>
  <c r="K1559" i="11"/>
  <c r="N1559" i="11" s="1"/>
  <c r="O1559" i="11" s="1"/>
  <c r="Q1543" i="11"/>
  <c r="P1543" i="11"/>
  <c r="M1543" i="11"/>
  <c r="K1543" i="11"/>
  <c r="N1543" i="11" s="1"/>
  <c r="O1543" i="11" s="1"/>
  <c r="L1543" i="11"/>
  <c r="Q1527" i="11"/>
  <c r="P1527" i="11"/>
  <c r="M1527" i="11"/>
  <c r="L1527" i="11"/>
  <c r="K1527" i="11"/>
  <c r="N1527" i="11" s="1"/>
  <c r="O1527" i="11" s="1"/>
  <c r="Q1511" i="11"/>
  <c r="P1511" i="11"/>
  <c r="M1511" i="11"/>
  <c r="L1511" i="11"/>
  <c r="K1511" i="11"/>
  <c r="N1511" i="11" s="1"/>
  <c r="O1511" i="11" s="1"/>
  <c r="Q1495" i="11"/>
  <c r="P1495" i="11"/>
  <c r="M1495" i="11"/>
  <c r="K1495" i="11"/>
  <c r="N1495" i="11" s="1"/>
  <c r="O1495" i="11" s="1"/>
  <c r="L1495" i="11"/>
  <c r="Q1479" i="11"/>
  <c r="P1479" i="11"/>
  <c r="M1479" i="11"/>
  <c r="L1479" i="11"/>
  <c r="K1479" i="11"/>
  <c r="N1479" i="11" s="1"/>
  <c r="O1479" i="11" s="1"/>
  <c r="Q1463" i="11"/>
  <c r="P1463" i="11"/>
  <c r="M1463" i="11"/>
  <c r="L1463" i="11"/>
  <c r="K1463" i="11"/>
  <c r="N1463" i="11" s="1"/>
  <c r="O1463" i="11" s="1"/>
  <c r="Q1447" i="11"/>
  <c r="P1447" i="11"/>
  <c r="M1447" i="11"/>
  <c r="K1447" i="11"/>
  <c r="N1447" i="11" s="1"/>
  <c r="O1447" i="11" s="1"/>
  <c r="L1447" i="11"/>
  <c r="Q1431" i="11"/>
  <c r="P1431" i="11"/>
  <c r="M1431" i="11"/>
  <c r="K1431" i="11"/>
  <c r="N1431" i="11" s="1"/>
  <c r="O1431" i="11" s="1"/>
  <c r="L1431" i="11"/>
  <c r="Q1415" i="11"/>
  <c r="P1415" i="11"/>
  <c r="M1415" i="11"/>
  <c r="L1415" i="11"/>
  <c r="K1415" i="11"/>
  <c r="N1415" i="11" s="1"/>
  <c r="O1415" i="11" s="1"/>
  <c r="Q1399" i="11"/>
  <c r="P1399" i="11"/>
  <c r="M1399" i="11"/>
  <c r="K1399" i="11"/>
  <c r="N1399" i="11" s="1"/>
  <c r="O1399" i="11" s="1"/>
  <c r="L1399" i="11"/>
  <c r="Q1383" i="11"/>
  <c r="P1383" i="11"/>
  <c r="M1383" i="11"/>
  <c r="K1383" i="11"/>
  <c r="N1383" i="11" s="1"/>
  <c r="O1383" i="11" s="1"/>
  <c r="L1383" i="11"/>
  <c r="Q1367" i="11"/>
  <c r="P1367" i="11"/>
  <c r="M1367" i="11"/>
  <c r="L1367" i="11"/>
  <c r="K1367" i="11"/>
  <c r="N1367" i="11" s="1"/>
  <c r="O1367" i="11" s="1"/>
  <c r="Q1351" i="11"/>
  <c r="P1351" i="11"/>
  <c r="M1351" i="11"/>
  <c r="L1351" i="11"/>
  <c r="K1351" i="11"/>
  <c r="N1351" i="11" s="1"/>
  <c r="O1351" i="11" s="1"/>
  <c r="Q1335" i="11"/>
  <c r="P1335" i="11"/>
  <c r="M1335" i="11"/>
  <c r="K1335" i="11"/>
  <c r="N1335" i="11" s="1"/>
  <c r="O1335" i="11" s="1"/>
  <c r="L1335" i="11"/>
  <c r="Q1319" i="11"/>
  <c r="P1319" i="11"/>
  <c r="M1319" i="11"/>
  <c r="L1319" i="11"/>
  <c r="K1319" i="11"/>
  <c r="N1319" i="11" s="1"/>
  <c r="O1319" i="11" s="1"/>
  <c r="Q1303" i="11"/>
  <c r="P1303" i="11"/>
  <c r="M1303" i="11"/>
  <c r="L1303" i="11"/>
  <c r="K1303" i="11"/>
  <c r="N1303" i="11" s="1"/>
  <c r="O1303" i="11" s="1"/>
  <c r="Q1287" i="11"/>
  <c r="P1287" i="11"/>
  <c r="M1287" i="11"/>
  <c r="K1287" i="11"/>
  <c r="N1287" i="11" s="1"/>
  <c r="O1287" i="11" s="1"/>
  <c r="L1287" i="11"/>
  <c r="Q1271" i="11"/>
  <c r="P1271" i="11"/>
  <c r="M1271" i="11"/>
  <c r="L1271" i="11"/>
  <c r="K1271" i="11"/>
  <c r="N1271" i="11" s="1"/>
  <c r="O1271" i="11" s="1"/>
  <c r="Q1255" i="11"/>
  <c r="P1255" i="11"/>
  <c r="M1255" i="11"/>
  <c r="L1255" i="11"/>
  <c r="K1255" i="11"/>
  <c r="N1255" i="11" s="1"/>
  <c r="O1255" i="11" s="1"/>
  <c r="Q1239" i="11"/>
  <c r="P1239" i="11"/>
  <c r="M1239" i="11"/>
  <c r="K1239" i="11"/>
  <c r="N1239" i="11" s="1"/>
  <c r="O1239" i="11" s="1"/>
  <c r="L1239" i="11"/>
  <c r="Q1223" i="11"/>
  <c r="P1223" i="11"/>
  <c r="M1223" i="11"/>
  <c r="L1223" i="11"/>
  <c r="K1223" i="11"/>
  <c r="N1223" i="11" s="1"/>
  <c r="O1223" i="11" s="1"/>
  <c r="Q1207" i="11"/>
  <c r="P1207" i="11"/>
  <c r="M1207" i="11"/>
  <c r="L1207" i="11"/>
  <c r="K1207" i="11"/>
  <c r="N1207" i="11" s="1"/>
  <c r="O1207" i="11" s="1"/>
  <c r="Q1191" i="11"/>
  <c r="P1191" i="11"/>
  <c r="M1191" i="11"/>
  <c r="K1191" i="11"/>
  <c r="N1191" i="11" s="1"/>
  <c r="O1191" i="11" s="1"/>
  <c r="L1191" i="11"/>
  <c r="Q1175" i="11"/>
  <c r="P1175" i="11"/>
  <c r="M1175" i="11"/>
  <c r="K1175" i="11"/>
  <c r="N1175" i="11" s="1"/>
  <c r="O1175" i="11" s="1"/>
  <c r="L1175" i="11"/>
  <c r="Q1159" i="11"/>
  <c r="P1159" i="11"/>
  <c r="M1159" i="11"/>
  <c r="L1159" i="11"/>
  <c r="K1159" i="11"/>
  <c r="N1159" i="11" s="1"/>
  <c r="O1159" i="11" s="1"/>
  <c r="Q1143" i="11"/>
  <c r="P1143" i="11"/>
  <c r="M1143" i="11"/>
  <c r="K1143" i="11"/>
  <c r="N1143" i="11" s="1"/>
  <c r="O1143" i="11" s="1"/>
  <c r="L1143" i="11"/>
  <c r="Q1127" i="11"/>
  <c r="P1127" i="11"/>
  <c r="M1127" i="11"/>
  <c r="K1127" i="11"/>
  <c r="N1127" i="11" s="1"/>
  <c r="O1127" i="11" s="1"/>
  <c r="L1127" i="11"/>
  <c r="Q1111" i="11"/>
  <c r="P1111" i="11"/>
  <c r="M1111" i="11"/>
  <c r="L1111" i="11"/>
  <c r="K1111" i="11"/>
  <c r="N1111" i="11" s="1"/>
  <c r="O1111" i="11" s="1"/>
  <c r="Q1095" i="11"/>
  <c r="P1095" i="11"/>
  <c r="M1095" i="11"/>
  <c r="K1095" i="11"/>
  <c r="N1095" i="11" s="1"/>
  <c r="O1095" i="11" s="1"/>
  <c r="L1095" i="11"/>
  <c r="Q1079" i="11"/>
  <c r="P1079" i="11"/>
  <c r="M1079" i="11"/>
  <c r="L1079" i="11"/>
  <c r="K1079" i="11"/>
  <c r="N1079" i="11" s="1"/>
  <c r="O1079" i="11" s="1"/>
  <c r="Q1063" i="11"/>
  <c r="P1063" i="11"/>
  <c r="M1063" i="11"/>
  <c r="K1063" i="11"/>
  <c r="N1063" i="11" s="1"/>
  <c r="O1063" i="11" s="1"/>
  <c r="P1047" i="11"/>
  <c r="Q1047" i="11"/>
  <c r="M1047" i="11"/>
  <c r="L1047" i="11"/>
  <c r="K1047" i="11"/>
  <c r="N1047" i="11" s="1"/>
  <c r="O1047" i="11" s="1"/>
  <c r="Q1031" i="11"/>
  <c r="P1031" i="11"/>
  <c r="M1031" i="11"/>
  <c r="K1031" i="11"/>
  <c r="N1031" i="11" s="1"/>
  <c r="O1031" i="11" s="1"/>
  <c r="L1031" i="11"/>
  <c r="Q1015" i="11"/>
  <c r="P1015" i="11"/>
  <c r="M1015" i="11"/>
  <c r="L1015" i="11"/>
  <c r="K1015" i="11"/>
  <c r="N1015" i="11" s="1"/>
  <c r="O1015" i="11" s="1"/>
  <c r="Q999" i="11"/>
  <c r="P999" i="11"/>
  <c r="M999" i="11"/>
  <c r="K999" i="11"/>
  <c r="N999" i="11" s="1"/>
  <c r="O999" i="11" s="1"/>
  <c r="L999" i="11"/>
  <c r="Q983" i="11"/>
  <c r="P983" i="11"/>
  <c r="M983" i="11"/>
  <c r="L983" i="11"/>
  <c r="K983" i="11"/>
  <c r="N983" i="11" s="1"/>
  <c r="O983" i="11" s="1"/>
  <c r="Q967" i="11"/>
  <c r="P967" i="11"/>
  <c r="M967" i="11"/>
  <c r="K967" i="11"/>
  <c r="N967" i="11" s="1"/>
  <c r="O967" i="11" s="1"/>
  <c r="L967" i="11"/>
  <c r="Q951" i="11"/>
  <c r="P951" i="11"/>
  <c r="M951" i="11"/>
  <c r="L951" i="11"/>
  <c r="K951" i="11"/>
  <c r="N951" i="11" s="1"/>
  <c r="O951" i="11" s="1"/>
  <c r="Q935" i="11"/>
  <c r="P935" i="11"/>
  <c r="M935" i="11"/>
  <c r="K935" i="11"/>
  <c r="N935" i="11" s="1"/>
  <c r="O935" i="11" s="1"/>
  <c r="L935" i="11"/>
  <c r="Q919" i="11"/>
  <c r="P919" i="11"/>
  <c r="M919" i="11"/>
  <c r="L919" i="11"/>
  <c r="K919" i="11"/>
  <c r="N919" i="11" s="1"/>
  <c r="O919" i="11" s="1"/>
  <c r="Q903" i="11"/>
  <c r="P903" i="11"/>
  <c r="M903" i="11"/>
  <c r="L903" i="11"/>
  <c r="K903" i="11"/>
  <c r="N903" i="11" s="1"/>
  <c r="O903" i="11" s="1"/>
  <c r="Q887" i="11"/>
  <c r="P887" i="11"/>
  <c r="M887" i="11"/>
  <c r="K887" i="11"/>
  <c r="N887" i="11" s="1"/>
  <c r="O887" i="11" s="1"/>
  <c r="L887" i="11"/>
  <c r="Q871" i="11"/>
  <c r="P871" i="11"/>
  <c r="M871" i="11"/>
  <c r="L871" i="11"/>
  <c r="K871" i="11"/>
  <c r="N871" i="11" s="1"/>
  <c r="O871" i="11" s="1"/>
  <c r="Q855" i="11"/>
  <c r="P855" i="11"/>
  <c r="M855" i="11"/>
  <c r="K855" i="11"/>
  <c r="N855" i="11" s="1"/>
  <c r="O855" i="11" s="1"/>
  <c r="L855" i="11"/>
  <c r="Q839" i="11"/>
  <c r="P839" i="11"/>
  <c r="M839" i="11"/>
  <c r="L839" i="11"/>
  <c r="K839" i="11"/>
  <c r="N839" i="11" s="1"/>
  <c r="O839" i="11" s="1"/>
  <c r="Q823" i="11"/>
  <c r="P823" i="11"/>
  <c r="M823" i="11"/>
  <c r="L823" i="11"/>
  <c r="K823" i="11"/>
  <c r="N823" i="11" s="1"/>
  <c r="O823" i="11" s="1"/>
  <c r="Q807" i="11"/>
  <c r="P807" i="11"/>
  <c r="M807" i="11"/>
  <c r="K807" i="11"/>
  <c r="N807" i="11" s="1"/>
  <c r="O807" i="11" s="1"/>
  <c r="L807" i="11"/>
  <c r="Q791" i="11"/>
  <c r="P791" i="11"/>
  <c r="M791" i="11"/>
  <c r="L791" i="11"/>
  <c r="K791" i="11"/>
  <c r="N791" i="11" s="1"/>
  <c r="O791" i="11" s="1"/>
  <c r="Q775" i="11"/>
  <c r="P775" i="11"/>
  <c r="M775" i="11"/>
  <c r="K775" i="11"/>
  <c r="N775" i="11" s="1"/>
  <c r="O775" i="11" s="1"/>
  <c r="L775" i="11"/>
  <c r="Q759" i="11"/>
  <c r="P759" i="11"/>
  <c r="M759" i="11"/>
  <c r="L759" i="11"/>
  <c r="K759" i="11"/>
  <c r="N759" i="11" s="1"/>
  <c r="O759" i="11" s="1"/>
  <c r="Q743" i="11"/>
  <c r="P743" i="11"/>
  <c r="M743" i="11"/>
  <c r="L743" i="11"/>
  <c r="K743" i="11"/>
  <c r="N743" i="11" s="1"/>
  <c r="O743" i="11" s="1"/>
  <c r="Q727" i="11"/>
  <c r="P727" i="11"/>
  <c r="M727" i="11"/>
  <c r="K727" i="11"/>
  <c r="N727" i="11" s="1"/>
  <c r="O727" i="11" s="1"/>
  <c r="L727" i="11"/>
  <c r="Q711" i="11"/>
  <c r="P711" i="11"/>
  <c r="M711" i="11"/>
  <c r="L711" i="11"/>
  <c r="K711" i="11"/>
  <c r="N711" i="11" s="1"/>
  <c r="O711" i="11" s="1"/>
  <c r="Q695" i="11"/>
  <c r="P695" i="11"/>
  <c r="M695" i="11"/>
  <c r="L695" i="11"/>
  <c r="K695" i="11"/>
  <c r="N695" i="11" s="1"/>
  <c r="O695" i="11" s="1"/>
  <c r="Q679" i="11"/>
  <c r="P679" i="11"/>
  <c r="M679" i="11"/>
  <c r="L679" i="11"/>
  <c r="K679" i="11"/>
  <c r="N679" i="11" s="1"/>
  <c r="O679" i="11" s="1"/>
  <c r="Q663" i="11"/>
  <c r="P663" i="11"/>
  <c r="M663" i="11"/>
  <c r="L663" i="11"/>
  <c r="K663" i="11"/>
  <c r="N663" i="11" s="1"/>
  <c r="O663" i="11" s="1"/>
  <c r="Q647" i="11"/>
  <c r="P647" i="11"/>
  <c r="M647" i="11"/>
  <c r="L647" i="11"/>
  <c r="K647" i="11"/>
  <c r="N647" i="11" s="1"/>
  <c r="O647" i="11" s="1"/>
  <c r="Q631" i="11"/>
  <c r="P631" i="11"/>
  <c r="M631" i="11"/>
  <c r="L631" i="11"/>
  <c r="K631" i="11"/>
  <c r="N631" i="11" s="1"/>
  <c r="O631" i="11" s="1"/>
  <c r="Q615" i="11"/>
  <c r="P615" i="11"/>
  <c r="M615" i="11"/>
  <c r="L615" i="11"/>
  <c r="K615" i="11"/>
  <c r="N615" i="11" s="1"/>
  <c r="O615" i="11" s="1"/>
  <c r="Q599" i="11"/>
  <c r="P599" i="11"/>
  <c r="M599" i="11"/>
  <c r="L599" i="11"/>
  <c r="K599" i="11"/>
  <c r="N599" i="11" s="1"/>
  <c r="O599" i="11" s="1"/>
  <c r="Q583" i="11"/>
  <c r="P583" i="11"/>
  <c r="M583" i="11"/>
  <c r="L583" i="11"/>
  <c r="K583" i="11"/>
  <c r="N583" i="11" s="1"/>
  <c r="O583" i="11" s="1"/>
  <c r="Q567" i="11"/>
  <c r="M567" i="11"/>
  <c r="P567" i="11"/>
  <c r="L567" i="11"/>
  <c r="K567" i="11"/>
  <c r="N567" i="11" s="1"/>
  <c r="O567" i="11" s="1"/>
  <c r="Q551" i="11"/>
  <c r="P551" i="11"/>
  <c r="M551" i="11"/>
  <c r="L551" i="11"/>
  <c r="K551" i="11"/>
  <c r="N551" i="11" s="1"/>
  <c r="O551" i="11" s="1"/>
  <c r="Q535" i="11"/>
  <c r="P535" i="11"/>
  <c r="M535" i="11"/>
  <c r="L535" i="11"/>
  <c r="K535" i="11"/>
  <c r="N535" i="11" s="1"/>
  <c r="O535" i="11" s="1"/>
  <c r="Q519" i="11"/>
  <c r="P519" i="11"/>
  <c r="M519" i="11"/>
  <c r="L519" i="11"/>
  <c r="K519" i="11"/>
  <c r="N519" i="11" s="1"/>
  <c r="O519" i="11" s="1"/>
  <c r="Q503" i="11"/>
  <c r="P503" i="11"/>
  <c r="M503" i="11"/>
  <c r="L503" i="11"/>
  <c r="K503" i="11"/>
  <c r="N503" i="11" s="1"/>
  <c r="O503" i="11" s="1"/>
  <c r="Q487" i="11"/>
  <c r="P487" i="11"/>
  <c r="M487" i="11"/>
  <c r="L487" i="11"/>
  <c r="K487" i="11"/>
  <c r="N487" i="11" s="1"/>
  <c r="O487" i="11" s="1"/>
  <c r="Q471" i="11"/>
  <c r="P471" i="11"/>
  <c r="M471" i="11"/>
  <c r="L471" i="11"/>
  <c r="K471" i="11"/>
  <c r="N471" i="11" s="1"/>
  <c r="O471" i="11" s="1"/>
  <c r="Q455" i="11"/>
  <c r="P455" i="11"/>
  <c r="M455" i="11"/>
  <c r="L455" i="11"/>
  <c r="K455" i="11"/>
  <c r="N455" i="11" s="1"/>
  <c r="O455" i="11" s="1"/>
  <c r="Q439" i="11"/>
  <c r="P439" i="11"/>
  <c r="M439" i="11"/>
  <c r="L439" i="11"/>
  <c r="K439" i="11"/>
  <c r="N439" i="11" s="1"/>
  <c r="O439" i="11" s="1"/>
  <c r="Q423" i="11"/>
  <c r="P423" i="11"/>
  <c r="M423" i="11"/>
  <c r="L423" i="11"/>
  <c r="K423" i="11"/>
  <c r="N423" i="11" s="1"/>
  <c r="O423" i="11" s="1"/>
  <c r="X2967" i="11"/>
  <c r="W2967" i="11"/>
  <c r="X2727" i="11"/>
  <c r="W2727" i="11"/>
  <c r="X2471" i="11"/>
  <c r="W2471" i="11"/>
  <c r="X2215" i="11"/>
  <c r="W2215" i="11"/>
  <c r="X1959" i="11"/>
  <c r="W1959" i="11"/>
  <c r="X1703" i="11"/>
  <c r="W1703" i="11"/>
  <c r="X1479" i="11"/>
  <c r="W1479" i="11"/>
  <c r="X1207" i="11"/>
  <c r="W1207" i="11"/>
  <c r="X839" i="11"/>
  <c r="W839" i="11"/>
  <c r="X2982" i="11"/>
  <c r="W2982" i="11"/>
  <c r="X2966" i="11"/>
  <c r="W2966" i="11"/>
  <c r="X2950" i="11"/>
  <c r="W2950" i="11"/>
  <c r="W2934" i="11"/>
  <c r="X2934" i="11"/>
  <c r="X2918" i="11"/>
  <c r="W2918" i="11"/>
  <c r="X2902" i="11"/>
  <c r="W2902" i="11"/>
  <c r="X2886" i="11"/>
  <c r="W2886" i="11"/>
  <c r="X2870" i="11"/>
  <c r="W2870" i="11"/>
  <c r="X2854" i="11"/>
  <c r="W2854" i="11"/>
  <c r="X2838" i="11"/>
  <c r="W2838" i="11"/>
  <c r="X2822" i="11"/>
  <c r="W2822" i="11"/>
  <c r="W2806" i="11"/>
  <c r="X2806" i="11"/>
  <c r="X2790" i="11"/>
  <c r="W2790" i="11"/>
  <c r="W2774" i="11"/>
  <c r="X2774" i="11"/>
  <c r="W2758" i="11"/>
  <c r="X2758" i="11"/>
  <c r="X2742" i="11"/>
  <c r="W2742" i="11"/>
  <c r="X2726" i="11"/>
  <c r="W2726" i="11"/>
  <c r="X2710" i="11"/>
  <c r="W2710" i="11"/>
  <c r="W2694" i="11"/>
  <c r="X2694" i="11"/>
  <c r="X2678" i="11"/>
  <c r="W2678" i="11"/>
  <c r="X2662" i="11"/>
  <c r="W2662" i="11"/>
  <c r="X2646" i="11"/>
  <c r="W2646" i="11"/>
  <c r="X2630" i="11"/>
  <c r="W2630" i="11"/>
  <c r="X2614" i="11"/>
  <c r="W2614" i="11"/>
  <c r="X2598" i="11"/>
  <c r="W2598" i="11"/>
  <c r="X2582" i="11"/>
  <c r="W2582" i="11"/>
  <c r="X2566" i="11"/>
  <c r="W2566" i="11"/>
  <c r="X2550" i="11"/>
  <c r="W2550" i="11"/>
  <c r="X2534" i="11"/>
  <c r="W2534" i="11"/>
  <c r="X2518" i="11"/>
  <c r="W2518" i="11"/>
  <c r="X2502" i="11"/>
  <c r="W2502" i="11"/>
  <c r="X2486" i="11"/>
  <c r="W2486" i="11"/>
  <c r="X2470" i="11"/>
  <c r="W2470" i="11"/>
  <c r="X2454" i="11"/>
  <c r="W2454" i="11"/>
  <c r="X2438" i="11"/>
  <c r="W2438" i="11"/>
  <c r="X2422" i="11"/>
  <c r="W2422" i="11"/>
  <c r="X2406" i="11"/>
  <c r="W2406" i="11"/>
  <c r="X2390" i="11"/>
  <c r="W2390" i="11"/>
  <c r="X2374" i="11"/>
  <c r="W2374" i="11"/>
  <c r="X2358" i="11"/>
  <c r="W2358" i="11"/>
  <c r="X2342" i="11"/>
  <c r="W2342" i="11"/>
  <c r="X2326" i="11"/>
  <c r="W2326" i="11"/>
  <c r="X2310" i="11"/>
  <c r="W2310" i="11"/>
  <c r="X2294" i="11"/>
  <c r="W2294" i="11"/>
  <c r="X2278" i="11"/>
  <c r="W2278" i="11"/>
  <c r="X2262" i="11"/>
  <c r="W2262" i="11"/>
  <c r="X2246" i="11"/>
  <c r="W2246" i="11"/>
  <c r="X2230" i="11"/>
  <c r="W2230" i="11"/>
  <c r="X2214" i="11"/>
  <c r="W2214" i="11"/>
  <c r="X2198" i="11"/>
  <c r="W2198" i="11"/>
  <c r="X2182" i="11"/>
  <c r="W2182" i="11"/>
  <c r="X2166" i="11"/>
  <c r="W2166" i="11"/>
  <c r="X2150" i="11"/>
  <c r="W2150" i="11"/>
  <c r="X2134" i="11"/>
  <c r="W2134" i="11"/>
  <c r="X2118" i="11"/>
  <c r="W2118" i="11"/>
  <c r="X2102" i="11"/>
  <c r="W2102" i="11"/>
  <c r="X2086" i="11"/>
  <c r="W2086" i="11"/>
  <c r="X2070" i="11"/>
  <c r="W2070" i="11"/>
  <c r="X2054" i="11"/>
  <c r="W2054" i="11"/>
  <c r="X2038" i="11"/>
  <c r="W2038" i="11"/>
  <c r="X2022" i="11"/>
  <c r="W2022" i="11"/>
  <c r="X2006" i="11"/>
  <c r="W2006" i="11"/>
  <c r="X1990" i="11"/>
  <c r="W1990" i="11"/>
  <c r="X1974" i="11"/>
  <c r="W1974" i="11"/>
  <c r="X1958" i="11"/>
  <c r="W1958" i="11"/>
  <c r="X1942" i="11"/>
  <c r="W1942" i="11"/>
  <c r="X1926" i="11"/>
  <c r="W1926" i="11"/>
  <c r="X1910" i="11"/>
  <c r="W1910" i="11"/>
  <c r="X1894" i="11"/>
  <c r="W1894" i="11"/>
  <c r="X1878" i="11"/>
  <c r="W1878" i="11"/>
  <c r="X1862" i="11"/>
  <c r="W1862" i="11"/>
  <c r="X1846" i="11"/>
  <c r="W1846" i="11"/>
  <c r="X1830" i="11"/>
  <c r="W1830" i="11"/>
  <c r="X1814" i="11"/>
  <c r="W1814" i="11"/>
  <c r="X1798" i="11"/>
  <c r="W1798" i="11"/>
  <c r="X1782" i="11"/>
  <c r="W1782" i="11"/>
  <c r="X1766" i="11"/>
  <c r="W1766" i="11"/>
  <c r="X1750" i="11"/>
  <c r="W1750" i="11"/>
  <c r="X1734" i="11"/>
  <c r="W1734" i="11"/>
  <c r="X1718" i="11"/>
  <c r="W1718" i="11"/>
  <c r="X1702" i="11"/>
  <c r="W1702" i="11"/>
  <c r="X1686" i="11"/>
  <c r="W1686" i="11"/>
  <c r="X1670" i="11"/>
  <c r="W1670" i="11"/>
  <c r="X1654" i="11"/>
  <c r="W1654" i="11"/>
  <c r="X1638" i="11"/>
  <c r="W1638" i="11"/>
  <c r="X1622" i="11"/>
  <c r="W1622" i="11"/>
  <c r="X1606" i="11"/>
  <c r="W1606" i="11"/>
  <c r="X1590" i="11"/>
  <c r="W1590" i="11"/>
  <c r="X1574" i="11"/>
  <c r="W1574" i="11"/>
  <c r="X1558" i="11"/>
  <c r="W1558" i="11"/>
  <c r="X1542" i="11"/>
  <c r="W1542" i="11"/>
  <c r="X1526" i="11"/>
  <c r="W1526" i="11"/>
  <c r="X1510" i="11"/>
  <c r="W1510" i="11"/>
  <c r="X1494" i="11"/>
  <c r="W1494" i="11"/>
  <c r="X1478" i="11"/>
  <c r="W1478" i="11"/>
  <c r="X1462" i="11"/>
  <c r="W1462" i="11"/>
  <c r="X1446" i="11"/>
  <c r="W1446" i="11"/>
  <c r="X1430" i="11"/>
  <c r="W1430" i="11"/>
  <c r="X1414" i="11"/>
  <c r="W1414" i="11"/>
  <c r="X1398" i="11"/>
  <c r="W1398" i="11"/>
  <c r="X1382" i="11"/>
  <c r="W1382" i="11"/>
  <c r="X1366" i="11"/>
  <c r="W1366" i="11"/>
  <c r="X1350" i="11"/>
  <c r="W1350" i="11"/>
  <c r="X1334" i="11"/>
  <c r="W1334" i="11"/>
  <c r="X1318" i="11"/>
  <c r="W1318" i="11"/>
  <c r="X1302" i="11"/>
  <c r="W1302" i="11"/>
  <c r="X1286" i="11"/>
  <c r="W1286" i="11"/>
  <c r="X1270" i="11"/>
  <c r="W1270" i="11"/>
  <c r="X1254" i="11"/>
  <c r="W1254" i="11"/>
  <c r="X1238" i="11"/>
  <c r="W1238" i="11"/>
  <c r="X1222" i="11"/>
  <c r="W1222" i="11"/>
  <c r="X1206" i="11"/>
  <c r="W1206" i="11"/>
  <c r="X1190" i="11"/>
  <c r="W1190" i="11"/>
  <c r="X1174" i="11"/>
  <c r="W1174" i="11"/>
  <c r="X1158" i="11"/>
  <c r="W1158" i="11"/>
  <c r="X1142" i="11"/>
  <c r="W1142" i="11"/>
  <c r="X1126" i="11"/>
  <c r="W1126" i="11"/>
  <c r="X1110" i="11"/>
  <c r="W1110" i="11"/>
  <c r="X1094" i="11"/>
  <c r="W1094" i="11"/>
  <c r="X1078" i="11"/>
  <c r="W1078" i="11"/>
  <c r="X1062" i="11"/>
  <c r="W1062" i="11"/>
  <c r="X1046" i="11"/>
  <c r="W1046" i="11"/>
  <c r="X1030" i="11"/>
  <c r="W1030" i="11"/>
  <c r="X1014" i="11"/>
  <c r="W1014" i="11"/>
  <c r="X998" i="11"/>
  <c r="W998" i="11"/>
  <c r="X982" i="11"/>
  <c r="W982" i="11"/>
  <c r="X966" i="11"/>
  <c r="W966" i="11"/>
  <c r="X950" i="11"/>
  <c r="W950" i="11"/>
  <c r="X934" i="11"/>
  <c r="W934" i="11"/>
  <c r="X918" i="11"/>
  <c r="W918" i="11"/>
  <c r="X902" i="11"/>
  <c r="W902" i="11"/>
  <c r="X886" i="11"/>
  <c r="W886" i="11"/>
  <c r="X870" i="11"/>
  <c r="W870" i="11"/>
  <c r="X854" i="11"/>
  <c r="W854" i="11"/>
  <c r="X838" i="11"/>
  <c r="W838" i="11"/>
  <c r="X822" i="11"/>
  <c r="W822" i="11"/>
  <c r="X806" i="11"/>
  <c r="W806" i="11"/>
  <c r="X790" i="11"/>
  <c r="W790" i="11"/>
  <c r="X774" i="11"/>
  <c r="W774" i="11"/>
  <c r="X758" i="11"/>
  <c r="W758" i="11"/>
  <c r="X742" i="11"/>
  <c r="W742" i="11"/>
  <c r="X726" i="11"/>
  <c r="W726" i="11"/>
  <c r="X710" i="11"/>
  <c r="W710" i="11"/>
  <c r="X694" i="11"/>
  <c r="W694" i="11"/>
  <c r="X678" i="11"/>
  <c r="W678" i="11"/>
  <c r="X662" i="11"/>
  <c r="W662" i="11"/>
  <c r="X646" i="11"/>
  <c r="W646" i="11"/>
  <c r="X630" i="11"/>
  <c r="W630" i="11"/>
  <c r="X614" i="11"/>
  <c r="W614" i="11"/>
  <c r="X598" i="11"/>
  <c r="W598" i="11"/>
  <c r="X582" i="11"/>
  <c r="W582" i="11"/>
  <c r="X566" i="11"/>
  <c r="W566" i="11"/>
  <c r="X550" i="11"/>
  <c r="W550" i="11"/>
  <c r="X534" i="11"/>
  <c r="W534" i="11"/>
  <c r="X518" i="11"/>
  <c r="W518" i="11"/>
  <c r="X502" i="11"/>
  <c r="W502" i="11"/>
  <c r="X486" i="11"/>
  <c r="W486" i="11"/>
  <c r="X470" i="11"/>
  <c r="W470" i="11"/>
  <c r="X454" i="11"/>
  <c r="W454" i="11"/>
  <c r="X438" i="11"/>
  <c r="W438" i="11"/>
  <c r="X422" i="11"/>
  <c r="W422" i="11"/>
  <c r="X406" i="11"/>
  <c r="W406" i="11"/>
  <c r="X390" i="11"/>
  <c r="W390" i="11"/>
  <c r="X374" i="11"/>
  <c r="W374" i="11"/>
  <c r="X358" i="11"/>
  <c r="W358" i="11"/>
  <c r="X342" i="11"/>
  <c r="W342" i="11"/>
  <c r="X326" i="11"/>
  <c r="W326" i="11"/>
  <c r="X310" i="11"/>
  <c r="W310" i="11"/>
  <c r="X294" i="11"/>
  <c r="W294" i="11"/>
  <c r="X278" i="11"/>
  <c r="W278" i="11"/>
  <c r="X262" i="11"/>
  <c r="W262" i="11"/>
  <c r="X246" i="11"/>
  <c r="W246" i="11"/>
  <c r="X230" i="11"/>
  <c r="W230" i="11"/>
  <c r="X214" i="11"/>
  <c r="W214" i="11"/>
  <c r="X198" i="11"/>
  <c r="W198" i="11"/>
  <c r="X182" i="11"/>
  <c r="W182" i="11"/>
  <c r="X166" i="11"/>
  <c r="W166" i="11"/>
  <c r="X150" i="11"/>
  <c r="W150" i="11"/>
  <c r="X134" i="11"/>
  <c r="W134" i="11"/>
  <c r="X118" i="11"/>
  <c r="W118" i="11"/>
  <c r="X102" i="11"/>
  <c r="W102" i="11"/>
  <c r="X86" i="11"/>
  <c r="W86" i="11"/>
  <c r="X70" i="11"/>
  <c r="W70" i="11"/>
  <c r="X54" i="11"/>
  <c r="W54" i="11"/>
  <c r="X38" i="11"/>
  <c r="W38" i="11"/>
  <c r="X22" i="11"/>
  <c r="W22" i="11"/>
  <c r="X6" i="11"/>
  <c r="W6" i="11"/>
  <c r="X2919" i="11"/>
  <c r="W2919" i="11"/>
  <c r="X2647" i="11"/>
  <c r="W2647" i="11"/>
  <c r="X2359" i="11"/>
  <c r="W2359" i="11"/>
  <c r="X2071" i="11"/>
  <c r="W2071" i="11"/>
  <c r="X1815" i="11"/>
  <c r="W1815" i="11"/>
  <c r="X1559" i="11"/>
  <c r="W1559" i="11"/>
  <c r="X1287" i="11"/>
  <c r="W1287" i="11"/>
  <c r="X1015" i="11"/>
  <c r="W1015" i="11"/>
  <c r="X775" i="11"/>
  <c r="W775" i="11"/>
  <c r="X567" i="11"/>
  <c r="W567" i="11"/>
  <c r="X359" i="11"/>
  <c r="W359" i="11"/>
  <c r="X183" i="11"/>
  <c r="W183" i="11"/>
  <c r="X55" i="11"/>
  <c r="W55" i="11"/>
  <c r="X2997" i="11"/>
  <c r="W2997" i="11"/>
  <c r="W2853" i="11"/>
  <c r="X2853" i="11"/>
  <c r="X2709" i="11"/>
  <c r="W2709" i="11"/>
  <c r="X2581" i="11"/>
  <c r="W2581" i="11"/>
  <c r="X2453" i="11"/>
  <c r="W2453" i="11"/>
  <c r="X2341" i="11"/>
  <c r="W2341" i="11"/>
  <c r="X2213" i="11"/>
  <c r="W2213" i="11"/>
  <c r="X2069" i="11"/>
  <c r="W2069" i="11"/>
  <c r="X1957" i="11"/>
  <c r="W1957" i="11"/>
  <c r="X1829" i="11"/>
  <c r="W1829" i="11"/>
  <c r="X1717" i="11"/>
  <c r="W1717" i="11"/>
  <c r="X1621" i="11"/>
  <c r="W1621" i="11"/>
  <c r="X1493" i="11"/>
  <c r="W1493" i="11"/>
  <c r="X1381" i="11"/>
  <c r="W1381" i="11"/>
  <c r="X1285" i="11"/>
  <c r="W1285" i="11"/>
  <c r="X1173" i="11"/>
  <c r="W1173" i="11"/>
  <c r="X1077" i="11"/>
  <c r="W1077" i="11"/>
  <c r="X1045" i="11"/>
  <c r="W1045" i="11"/>
  <c r="X949" i="11"/>
  <c r="W949" i="11"/>
  <c r="X853" i="11"/>
  <c r="W853" i="11"/>
  <c r="X805" i="11"/>
  <c r="W805" i="11"/>
  <c r="X757" i="11"/>
  <c r="W757" i="11"/>
  <c r="X725" i="11"/>
  <c r="W725" i="11"/>
  <c r="X693" i="11"/>
  <c r="W693" i="11"/>
  <c r="X677" i="11"/>
  <c r="W677" i="11"/>
  <c r="X661" i="11"/>
  <c r="W661" i="11"/>
  <c r="X645" i="11"/>
  <c r="W645" i="11"/>
  <c r="X629" i="11"/>
  <c r="W629" i="11"/>
  <c r="X613" i="11"/>
  <c r="W613" i="11"/>
  <c r="X597" i="11"/>
  <c r="W597" i="11"/>
  <c r="X581" i="11"/>
  <c r="W581" i="11"/>
  <c r="X549" i="11"/>
  <c r="W549" i="11"/>
  <c r="X533" i="11"/>
  <c r="W533" i="11"/>
  <c r="X517" i="11"/>
  <c r="W517" i="11"/>
  <c r="X501" i="11"/>
  <c r="W501" i="11"/>
  <c r="X485" i="11"/>
  <c r="W485" i="11"/>
  <c r="X453" i="11"/>
  <c r="W453" i="11"/>
  <c r="X421" i="11"/>
  <c r="W421" i="11"/>
  <c r="X389" i="11"/>
  <c r="W389" i="11"/>
  <c r="X341" i="11"/>
  <c r="W341" i="11"/>
  <c r="X325" i="11"/>
  <c r="W325" i="11"/>
  <c r="X293" i="11"/>
  <c r="W293" i="11"/>
  <c r="X277" i="11"/>
  <c r="W277" i="11"/>
  <c r="X261" i="11"/>
  <c r="W261" i="11"/>
  <c r="X245" i="11"/>
  <c r="W245" i="11"/>
  <c r="X229" i="11"/>
  <c r="W229" i="11"/>
  <c r="X213" i="11"/>
  <c r="W213" i="11"/>
  <c r="X197" i="11"/>
  <c r="W197" i="11"/>
  <c r="X181" i="11"/>
  <c r="W181" i="11"/>
  <c r="X165" i="11"/>
  <c r="W165" i="11"/>
  <c r="X149" i="11"/>
  <c r="W149" i="11"/>
  <c r="X133" i="11"/>
  <c r="W133" i="11"/>
  <c r="X117" i="11"/>
  <c r="W117" i="11"/>
  <c r="X101" i="11"/>
  <c r="W101" i="11"/>
  <c r="X85" i="11"/>
  <c r="W85" i="11"/>
  <c r="X69" i="11"/>
  <c r="W69" i="11"/>
  <c r="X53" i="11"/>
  <c r="W53" i="11"/>
  <c r="X37" i="11"/>
  <c r="W37" i="11"/>
  <c r="X21" i="11"/>
  <c r="W21" i="11"/>
  <c r="X5" i="11"/>
  <c r="W5" i="11"/>
  <c r="X2871" i="11"/>
  <c r="W2871" i="11"/>
  <c r="X2615" i="11"/>
  <c r="W2615" i="11"/>
  <c r="X2375" i="11"/>
  <c r="W2375" i="11"/>
  <c r="X2119" i="11"/>
  <c r="W2119" i="11"/>
  <c r="X1863" i="11"/>
  <c r="W1863" i="11"/>
  <c r="X1607" i="11"/>
  <c r="W1607" i="11"/>
  <c r="X1367" i="11"/>
  <c r="W1367" i="11"/>
  <c r="X1143" i="11"/>
  <c r="W1143" i="11"/>
  <c r="X903" i="11"/>
  <c r="W903" i="11"/>
  <c r="X647" i="11"/>
  <c r="W647" i="11"/>
  <c r="X423" i="11"/>
  <c r="W423" i="11"/>
  <c r="X119" i="11"/>
  <c r="W119" i="11"/>
  <c r="X2996" i="11"/>
  <c r="W2996" i="11"/>
  <c r="X2980" i="11"/>
  <c r="W2980" i="11"/>
  <c r="X2964" i="11"/>
  <c r="W2964" i="11"/>
  <c r="X2948" i="11"/>
  <c r="W2948" i="11"/>
  <c r="X2932" i="11"/>
  <c r="W2932" i="11"/>
  <c r="X2916" i="11"/>
  <c r="W2916" i="11"/>
  <c r="X2900" i="11"/>
  <c r="W2900" i="11"/>
  <c r="X2884" i="11"/>
  <c r="W2884" i="11"/>
  <c r="X2868" i="11"/>
  <c r="W2868" i="11"/>
  <c r="X2852" i="11"/>
  <c r="W2852" i="11"/>
  <c r="X2836" i="11"/>
  <c r="W2836" i="11"/>
  <c r="X2820" i="11"/>
  <c r="W2820" i="11"/>
  <c r="X2804" i="11"/>
  <c r="W2804" i="11"/>
  <c r="X2788" i="11"/>
  <c r="W2788" i="11"/>
  <c r="X2772" i="11"/>
  <c r="W2772" i="11"/>
  <c r="X2756" i="11"/>
  <c r="W2756" i="11"/>
  <c r="X2740" i="11"/>
  <c r="W2740" i="11"/>
  <c r="X2724" i="11"/>
  <c r="W2724" i="11"/>
  <c r="X2708" i="11"/>
  <c r="W2708" i="11"/>
  <c r="X2692" i="11"/>
  <c r="W2692" i="11"/>
  <c r="X2676" i="11"/>
  <c r="W2676" i="11"/>
  <c r="X2660" i="11"/>
  <c r="W2660" i="11"/>
  <c r="X2644" i="11"/>
  <c r="W2644" i="11"/>
  <c r="X2628" i="11"/>
  <c r="W2628" i="11"/>
  <c r="X2612" i="11"/>
  <c r="W2612" i="11"/>
  <c r="X2596" i="11"/>
  <c r="W2596" i="11"/>
  <c r="X2580" i="11"/>
  <c r="W2580" i="11"/>
  <c r="X2564" i="11"/>
  <c r="W2564" i="11"/>
  <c r="X2548" i="11"/>
  <c r="W2548" i="11"/>
  <c r="X2532" i="11"/>
  <c r="W2532" i="11"/>
  <c r="X2516" i="11"/>
  <c r="W2516" i="11"/>
  <c r="X2500" i="11"/>
  <c r="W2500" i="11"/>
  <c r="X2484" i="11"/>
  <c r="W2484" i="11"/>
  <c r="X2468" i="11"/>
  <c r="W2468" i="11"/>
  <c r="X2452" i="11"/>
  <c r="W2452" i="11"/>
  <c r="X2436" i="11"/>
  <c r="W2436" i="11"/>
  <c r="X2420" i="11"/>
  <c r="W2420" i="11"/>
  <c r="X2404" i="11"/>
  <c r="W2404" i="11"/>
  <c r="X2388" i="11"/>
  <c r="W2388" i="11"/>
  <c r="X2372" i="11"/>
  <c r="W2372" i="11"/>
  <c r="X2356" i="11"/>
  <c r="W2356" i="11"/>
  <c r="X2340" i="11"/>
  <c r="W2340" i="11"/>
  <c r="X2324" i="11"/>
  <c r="W2324" i="11"/>
  <c r="X2308" i="11"/>
  <c r="W2308" i="11"/>
  <c r="X2292" i="11"/>
  <c r="W2292" i="11"/>
  <c r="X2276" i="11"/>
  <c r="W2276" i="11"/>
  <c r="X2260" i="11"/>
  <c r="W2260" i="11"/>
  <c r="X2244" i="11"/>
  <c r="W2244" i="11"/>
  <c r="X2228" i="11"/>
  <c r="W2228" i="11"/>
  <c r="X2212" i="11"/>
  <c r="W2212" i="11"/>
  <c r="X2196" i="11"/>
  <c r="W2196" i="11"/>
  <c r="X2180" i="11"/>
  <c r="W2180" i="11"/>
  <c r="X2164" i="11"/>
  <c r="W2164" i="11"/>
  <c r="X2148" i="11"/>
  <c r="W2148" i="11"/>
  <c r="X2132" i="11"/>
  <c r="W2132" i="11"/>
  <c r="X2116" i="11"/>
  <c r="W2116" i="11"/>
  <c r="X2100" i="11"/>
  <c r="W2100" i="11"/>
  <c r="X2084" i="11"/>
  <c r="W2084" i="11"/>
  <c r="X2068" i="11"/>
  <c r="W2068" i="11"/>
  <c r="X2052" i="11"/>
  <c r="W2052" i="11"/>
  <c r="X2036" i="11"/>
  <c r="W2036" i="11"/>
  <c r="X2020" i="11"/>
  <c r="W2020" i="11"/>
  <c r="X2004" i="11"/>
  <c r="W2004" i="11"/>
  <c r="X1988" i="11"/>
  <c r="W1988" i="11"/>
  <c r="X1972" i="11"/>
  <c r="W1972" i="11"/>
  <c r="X1956" i="11"/>
  <c r="W1956" i="11"/>
  <c r="X1940" i="11"/>
  <c r="W1940" i="11"/>
  <c r="X1924" i="11"/>
  <c r="W1924" i="11"/>
  <c r="X1908" i="11"/>
  <c r="W1908" i="11"/>
  <c r="X1892" i="11"/>
  <c r="W1892" i="11"/>
  <c r="X1876" i="11"/>
  <c r="W1876" i="11"/>
  <c r="X1860" i="11"/>
  <c r="W1860" i="11"/>
  <c r="X1844" i="11"/>
  <c r="W1844" i="11"/>
  <c r="X1828" i="11"/>
  <c r="W1828" i="11"/>
  <c r="X1812" i="11"/>
  <c r="W1812" i="11"/>
  <c r="X1796" i="11"/>
  <c r="W1796" i="11"/>
  <c r="X1780" i="11"/>
  <c r="W1780" i="11"/>
  <c r="X1764" i="11"/>
  <c r="W1764" i="11"/>
  <c r="X1748" i="11"/>
  <c r="W1748" i="11"/>
  <c r="X1732" i="11"/>
  <c r="W1732" i="11"/>
  <c r="X1716" i="11"/>
  <c r="W1716" i="11"/>
  <c r="X1700" i="11"/>
  <c r="W1700" i="11"/>
  <c r="X1684" i="11"/>
  <c r="W1684" i="11"/>
  <c r="X1668" i="11"/>
  <c r="W1668" i="11"/>
  <c r="X1652" i="11"/>
  <c r="W1652" i="11"/>
  <c r="X1636" i="11"/>
  <c r="W1636" i="11"/>
  <c r="X1620" i="11"/>
  <c r="W1620" i="11"/>
  <c r="X1604" i="11"/>
  <c r="W1604" i="11"/>
  <c r="X1588" i="11"/>
  <c r="W1588" i="11"/>
  <c r="X1572" i="11"/>
  <c r="W1572" i="11"/>
  <c r="X1556" i="11"/>
  <c r="W1556" i="11"/>
  <c r="X1540" i="11"/>
  <c r="W1540" i="11"/>
  <c r="X1524" i="11"/>
  <c r="W1524" i="11"/>
  <c r="X1508" i="11"/>
  <c r="W1508" i="11"/>
  <c r="X1492" i="11"/>
  <c r="W1492" i="11"/>
  <c r="X1476" i="11"/>
  <c r="W1476" i="11"/>
  <c r="X1460" i="11"/>
  <c r="W1460" i="11"/>
  <c r="X1444" i="11"/>
  <c r="W1444" i="11"/>
  <c r="X1428" i="11"/>
  <c r="W1428" i="11"/>
  <c r="X1412" i="11"/>
  <c r="W1412" i="11"/>
  <c r="X1396" i="11"/>
  <c r="W1396" i="11"/>
  <c r="X1380" i="11"/>
  <c r="W1380" i="11"/>
  <c r="X1364" i="11"/>
  <c r="W1364" i="11"/>
  <c r="X1348" i="11"/>
  <c r="W1348" i="11"/>
  <c r="X1332" i="11"/>
  <c r="W1332" i="11"/>
  <c r="X1316" i="11"/>
  <c r="W1316" i="11"/>
  <c r="X1300" i="11"/>
  <c r="W1300" i="11"/>
  <c r="X1284" i="11"/>
  <c r="W1284" i="11"/>
  <c r="X1268" i="11"/>
  <c r="W1268" i="11"/>
  <c r="X1252" i="11"/>
  <c r="W1252" i="11"/>
  <c r="X1236" i="11"/>
  <c r="W1236" i="11"/>
  <c r="X1220" i="11"/>
  <c r="W1220" i="11"/>
  <c r="X1204" i="11"/>
  <c r="W1204" i="11"/>
  <c r="X1188" i="11"/>
  <c r="W1188" i="11"/>
  <c r="X1172" i="11"/>
  <c r="W1172" i="11"/>
  <c r="X1156" i="11"/>
  <c r="W1156" i="11"/>
  <c r="X1140" i="11"/>
  <c r="W1140" i="11"/>
  <c r="X1124" i="11"/>
  <c r="W1124" i="11"/>
  <c r="X1108" i="11"/>
  <c r="W1108" i="11"/>
  <c r="X1092" i="11"/>
  <c r="W1092" i="11"/>
  <c r="X1076" i="11"/>
  <c r="W1076" i="11"/>
  <c r="X1060" i="11"/>
  <c r="W1060" i="11"/>
  <c r="X1044" i="11"/>
  <c r="W1044" i="11"/>
  <c r="X1028" i="11"/>
  <c r="W1028" i="11"/>
  <c r="X1012" i="11"/>
  <c r="W1012" i="11"/>
  <c r="X996" i="11"/>
  <c r="W996" i="11"/>
  <c r="X980" i="11"/>
  <c r="W980" i="11"/>
  <c r="X964" i="11"/>
  <c r="W964" i="11"/>
  <c r="X948" i="11"/>
  <c r="W948" i="11"/>
  <c r="X932" i="11"/>
  <c r="W932" i="11"/>
  <c r="X916" i="11"/>
  <c r="W916" i="11"/>
  <c r="X900" i="11"/>
  <c r="W900" i="11"/>
  <c r="X884" i="11"/>
  <c r="W884" i="11"/>
  <c r="X868" i="11"/>
  <c r="W868" i="11"/>
  <c r="X852" i="11"/>
  <c r="W852" i="11"/>
  <c r="X836" i="11"/>
  <c r="W836" i="11"/>
  <c r="X820" i="11"/>
  <c r="W820" i="11"/>
  <c r="X804" i="11"/>
  <c r="W804" i="11"/>
  <c r="X788" i="11"/>
  <c r="W788" i="11"/>
  <c r="X772" i="11"/>
  <c r="W772" i="11"/>
  <c r="X756" i="11"/>
  <c r="W756" i="11"/>
  <c r="X740" i="11"/>
  <c r="W740" i="11"/>
  <c r="X724" i="11"/>
  <c r="W724" i="11"/>
  <c r="X708" i="11"/>
  <c r="W708" i="11"/>
  <c r="X692" i="11"/>
  <c r="W692" i="11"/>
  <c r="X676" i="11"/>
  <c r="W676" i="11"/>
  <c r="X660" i="11"/>
  <c r="W660" i="11"/>
  <c r="X644" i="11"/>
  <c r="W644" i="11"/>
  <c r="X628" i="11"/>
  <c r="W628" i="11"/>
  <c r="X612" i="11"/>
  <c r="W612" i="11"/>
  <c r="X596" i="11"/>
  <c r="W596" i="11"/>
  <c r="X580" i="11"/>
  <c r="W580" i="11"/>
  <c r="X564" i="11"/>
  <c r="W564" i="11"/>
  <c r="X548" i="11"/>
  <c r="W548" i="11"/>
  <c r="X532" i="11"/>
  <c r="W532" i="11"/>
  <c r="X516" i="11"/>
  <c r="W516" i="11"/>
  <c r="X500" i="11"/>
  <c r="W500" i="11"/>
  <c r="X484" i="11"/>
  <c r="W484" i="11"/>
  <c r="X468" i="11"/>
  <c r="W468" i="11"/>
  <c r="X452" i="11"/>
  <c r="W452" i="11"/>
  <c r="X436" i="11"/>
  <c r="W436" i="11"/>
  <c r="X420" i="11"/>
  <c r="W420" i="11"/>
  <c r="X404" i="11"/>
  <c r="W404" i="11"/>
  <c r="X388" i="11"/>
  <c r="W388" i="11"/>
  <c r="X372" i="11"/>
  <c r="W372" i="11"/>
  <c r="X356" i="11"/>
  <c r="W356" i="11"/>
  <c r="X340" i="11"/>
  <c r="W340" i="11"/>
  <c r="X324" i="11"/>
  <c r="W324" i="11"/>
  <c r="X308" i="11"/>
  <c r="W308" i="11"/>
  <c r="X292" i="11"/>
  <c r="W292" i="11"/>
  <c r="X276" i="11"/>
  <c r="W276" i="11"/>
  <c r="X260" i="11"/>
  <c r="W260" i="11"/>
  <c r="X244" i="11"/>
  <c r="W244" i="11"/>
  <c r="X228" i="11"/>
  <c r="W228" i="11"/>
  <c r="X212" i="11"/>
  <c r="W212" i="11"/>
  <c r="X196" i="11"/>
  <c r="W196" i="11"/>
  <c r="X180" i="11"/>
  <c r="W180" i="11"/>
  <c r="X164" i="11"/>
  <c r="W164" i="11"/>
  <c r="X148" i="11"/>
  <c r="W148" i="11"/>
  <c r="X132" i="11"/>
  <c r="W132" i="11"/>
  <c r="X116" i="11"/>
  <c r="W116" i="11"/>
  <c r="X100" i="11"/>
  <c r="W100" i="11"/>
  <c r="X84" i="11"/>
  <c r="W84" i="11"/>
  <c r="X68" i="11"/>
  <c r="W68" i="11"/>
  <c r="X52" i="11"/>
  <c r="W52" i="11"/>
  <c r="X36" i="11"/>
  <c r="W36" i="11"/>
  <c r="X20" i="11"/>
  <c r="W20" i="11"/>
  <c r="X4" i="11"/>
  <c r="W4" i="11"/>
  <c r="L1063" i="11"/>
  <c r="X2791" i="11"/>
  <c r="W2791" i="11"/>
  <c r="X2519" i="11"/>
  <c r="W2519" i="11"/>
  <c r="X2263" i="11"/>
  <c r="W2263" i="11"/>
  <c r="X2007" i="11"/>
  <c r="W2007" i="11"/>
  <c r="X1767" i="11"/>
  <c r="W1767" i="11"/>
  <c r="X1511" i="11"/>
  <c r="W1511" i="11"/>
  <c r="X1255" i="11"/>
  <c r="W1255" i="11"/>
  <c r="X999" i="11"/>
  <c r="W999" i="11"/>
  <c r="X743" i="11"/>
  <c r="W743" i="11"/>
  <c r="X519" i="11"/>
  <c r="W519" i="11"/>
  <c r="X327" i="11"/>
  <c r="W327" i="11"/>
  <c r="X103" i="11"/>
  <c r="W103" i="11"/>
  <c r="X2965" i="11"/>
  <c r="W2965" i="11"/>
  <c r="X2869" i="11"/>
  <c r="W2869" i="11"/>
  <c r="X2741" i="11"/>
  <c r="W2741" i="11"/>
  <c r="X2645" i="11"/>
  <c r="W2645" i="11"/>
  <c r="X2549" i="11"/>
  <c r="W2549" i="11"/>
  <c r="X2437" i="11"/>
  <c r="W2437" i="11"/>
  <c r="W2309" i="11"/>
  <c r="X2309" i="11"/>
  <c r="X2197" i="11"/>
  <c r="W2197" i="11"/>
  <c r="X2117" i="11"/>
  <c r="W2117" i="11"/>
  <c r="X2021" i="11"/>
  <c r="W2021" i="11"/>
  <c r="X1909" i="11"/>
  <c r="W1909" i="11"/>
  <c r="X1797" i="11"/>
  <c r="W1797" i="11"/>
  <c r="X1701" i="11"/>
  <c r="W1701" i="11"/>
  <c r="X1605" i="11"/>
  <c r="W1605" i="11"/>
  <c r="W1509" i="11"/>
  <c r="X1509" i="11"/>
  <c r="X1397" i="11"/>
  <c r="W1397" i="11"/>
  <c r="X1317" i="11"/>
  <c r="W1317" i="11"/>
  <c r="X1237" i="11"/>
  <c r="W1237" i="11"/>
  <c r="X1157" i="11"/>
  <c r="W1157" i="11"/>
  <c r="X1061" i="11"/>
  <c r="W1061" i="11"/>
  <c r="X965" i="11"/>
  <c r="W965" i="11"/>
  <c r="X917" i="11"/>
  <c r="W917" i="11"/>
  <c r="X837" i="11"/>
  <c r="W837" i="11"/>
  <c r="X789" i="11"/>
  <c r="W789" i="11"/>
  <c r="X741" i="11"/>
  <c r="W741" i="11"/>
  <c r="X709" i="11"/>
  <c r="W709" i="11"/>
  <c r="X309" i="11"/>
  <c r="W309" i="11"/>
  <c r="X2995" i="11"/>
  <c r="W2995" i="11"/>
  <c r="X2947" i="11"/>
  <c r="W2947" i="11"/>
  <c r="X2931" i="11"/>
  <c r="W2931" i="11"/>
  <c r="X2867" i="11"/>
  <c r="W2867" i="11"/>
  <c r="X2851" i="11"/>
  <c r="W2851" i="11"/>
  <c r="X2835" i="11"/>
  <c r="W2835" i="11"/>
  <c r="X2819" i="11"/>
  <c r="W2819" i="11"/>
  <c r="X2803" i="11"/>
  <c r="W2803" i="11"/>
  <c r="X2787" i="11"/>
  <c r="W2787" i="11"/>
  <c r="X2771" i="11"/>
  <c r="W2771" i="11"/>
  <c r="X2755" i="11"/>
  <c r="W2755" i="11"/>
  <c r="X2739" i="11"/>
  <c r="W2739" i="11"/>
  <c r="X2723" i="11"/>
  <c r="W2723" i="11"/>
  <c r="X2707" i="11"/>
  <c r="W2707" i="11"/>
  <c r="X2691" i="11"/>
  <c r="W2691" i="11"/>
  <c r="X2675" i="11"/>
  <c r="W2675" i="11"/>
  <c r="X2659" i="11"/>
  <c r="W2659" i="11"/>
  <c r="X2643" i="11"/>
  <c r="W2643" i="11"/>
  <c r="X2627" i="11"/>
  <c r="W2627" i="11"/>
  <c r="X2611" i="11"/>
  <c r="W2611" i="11"/>
  <c r="X2595" i="11"/>
  <c r="W2595" i="11"/>
  <c r="X2579" i="11"/>
  <c r="W2579" i="11"/>
  <c r="X2563" i="11"/>
  <c r="W2563" i="11"/>
  <c r="X2547" i="11"/>
  <c r="W2547" i="11"/>
  <c r="X2531" i="11"/>
  <c r="W2531" i="11"/>
  <c r="X2515" i="11"/>
  <c r="W2515" i="11"/>
  <c r="X2499" i="11"/>
  <c r="W2499" i="11"/>
  <c r="W2483" i="11"/>
  <c r="X2483" i="11"/>
  <c r="X2467" i="11"/>
  <c r="W2467" i="11"/>
  <c r="X2451" i="11"/>
  <c r="W2451" i="11"/>
  <c r="X2435" i="11"/>
  <c r="W2435" i="11"/>
  <c r="X2419" i="11"/>
  <c r="W2419" i="11"/>
  <c r="X2403" i="11"/>
  <c r="W2403" i="11"/>
  <c r="X2387" i="11"/>
  <c r="W2387" i="11"/>
  <c r="X2371" i="11"/>
  <c r="W2371" i="11"/>
  <c r="X2355" i="11"/>
  <c r="W2355" i="11"/>
  <c r="X2339" i="11"/>
  <c r="W2339" i="11"/>
  <c r="X2323" i="11"/>
  <c r="W2323" i="11"/>
  <c r="X2307" i="11"/>
  <c r="W2307" i="11"/>
  <c r="X2291" i="11"/>
  <c r="W2291" i="11"/>
  <c r="X2275" i="11"/>
  <c r="W2275" i="11"/>
  <c r="X2259" i="11"/>
  <c r="W2259" i="11"/>
  <c r="X2243" i="11"/>
  <c r="W2243" i="11"/>
  <c r="X2227" i="11"/>
  <c r="W2227" i="11"/>
  <c r="X2211" i="11"/>
  <c r="W2211" i="11"/>
  <c r="X2195" i="11"/>
  <c r="W2195" i="11"/>
  <c r="X2179" i="11"/>
  <c r="W2179" i="11"/>
  <c r="X2163" i="11"/>
  <c r="W2163" i="11"/>
  <c r="X2147" i="11"/>
  <c r="W2147" i="11"/>
  <c r="X2131" i="11"/>
  <c r="W2131" i="11"/>
  <c r="X2115" i="11"/>
  <c r="W2115" i="11"/>
  <c r="X2099" i="11"/>
  <c r="W2099" i="11"/>
  <c r="X2083" i="11"/>
  <c r="W2083" i="11"/>
  <c r="X2067" i="11"/>
  <c r="W2067" i="11"/>
  <c r="X2051" i="11"/>
  <c r="W2051" i="11"/>
  <c r="X2035" i="11"/>
  <c r="W2035" i="11"/>
  <c r="X2019" i="11"/>
  <c r="W2019" i="11"/>
  <c r="X2003" i="11"/>
  <c r="W2003" i="11"/>
  <c r="X1987" i="11"/>
  <c r="W1987" i="11"/>
  <c r="X1971" i="11"/>
  <c r="W1971" i="11"/>
  <c r="X1955" i="11"/>
  <c r="W1955" i="11"/>
  <c r="X1939" i="11"/>
  <c r="W1939" i="11"/>
  <c r="X1923" i="11"/>
  <c r="W1923" i="11"/>
  <c r="X1907" i="11"/>
  <c r="W1907" i="11"/>
  <c r="X1891" i="11"/>
  <c r="W1891" i="11"/>
  <c r="X1875" i="11"/>
  <c r="W1875" i="11"/>
  <c r="X1859" i="11"/>
  <c r="W1859" i="11"/>
  <c r="X1843" i="11"/>
  <c r="W1843" i="11"/>
  <c r="X1827" i="11"/>
  <c r="W1827" i="11"/>
  <c r="X1811" i="11"/>
  <c r="W1811" i="11"/>
  <c r="X1795" i="11"/>
  <c r="W1795" i="11"/>
  <c r="X1779" i="11"/>
  <c r="W1779" i="11"/>
  <c r="X1763" i="11"/>
  <c r="W1763" i="11"/>
  <c r="X1747" i="11"/>
  <c r="W1747" i="11"/>
  <c r="X1731" i="11"/>
  <c r="W1731" i="11"/>
  <c r="X1715" i="11"/>
  <c r="W1715" i="11"/>
  <c r="X1699" i="11"/>
  <c r="W1699" i="11"/>
  <c r="X1683" i="11"/>
  <c r="W1683" i="11"/>
  <c r="X1667" i="11"/>
  <c r="W1667" i="11"/>
  <c r="X1651" i="11"/>
  <c r="W1651" i="11"/>
  <c r="X1635" i="11"/>
  <c r="W1635" i="11"/>
  <c r="X1619" i="11"/>
  <c r="W1619" i="11"/>
  <c r="X1603" i="11"/>
  <c r="W1603" i="11"/>
  <c r="X1587" i="11"/>
  <c r="W1587" i="11"/>
  <c r="X1571" i="11"/>
  <c r="W1571" i="11"/>
  <c r="X1555" i="11"/>
  <c r="W1555" i="11"/>
  <c r="X1539" i="11"/>
  <c r="W1539" i="11"/>
  <c r="X1523" i="11"/>
  <c r="W1523" i="11"/>
  <c r="X1507" i="11"/>
  <c r="W1507" i="11"/>
  <c r="X1491" i="11"/>
  <c r="W1491" i="11"/>
  <c r="X1475" i="11"/>
  <c r="W1475" i="11"/>
  <c r="X1459" i="11"/>
  <c r="W1459" i="11"/>
  <c r="X1443" i="11"/>
  <c r="W1443" i="11"/>
  <c r="X1427" i="11"/>
  <c r="W1427" i="11"/>
  <c r="X1411" i="11"/>
  <c r="W1411" i="11"/>
  <c r="X1395" i="11"/>
  <c r="W1395" i="11"/>
  <c r="X1379" i="11"/>
  <c r="W1379" i="11"/>
  <c r="X1363" i="11"/>
  <c r="W1363" i="11"/>
  <c r="X1347" i="11"/>
  <c r="W1347" i="11"/>
  <c r="X1331" i="11"/>
  <c r="W1331" i="11"/>
  <c r="X1315" i="11"/>
  <c r="W1315" i="11"/>
  <c r="X1299" i="11"/>
  <c r="W1299" i="11"/>
  <c r="X1283" i="11"/>
  <c r="W1283" i="11"/>
  <c r="X1267" i="11"/>
  <c r="W1267" i="11"/>
  <c r="X1251" i="11"/>
  <c r="W1251" i="11"/>
  <c r="X1235" i="11"/>
  <c r="W1235" i="11"/>
  <c r="X1219" i="11"/>
  <c r="W1219" i="11"/>
  <c r="X1203" i="11"/>
  <c r="W1203" i="11"/>
  <c r="X1187" i="11"/>
  <c r="W1187" i="11"/>
  <c r="X1171" i="11"/>
  <c r="W1171" i="11"/>
  <c r="X1155" i="11"/>
  <c r="W1155" i="11"/>
  <c r="X1139" i="11"/>
  <c r="W1139" i="11"/>
  <c r="X1123" i="11"/>
  <c r="W1123" i="11"/>
  <c r="X1107" i="11"/>
  <c r="W1107" i="11"/>
  <c r="X1091" i="11"/>
  <c r="W1091" i="11"/>
  <c r="X1075" i="11"/>
  <c r="W1075" i="11"/>
  <c r="X1059" i="11"/>
  <c r="W1059" i="11"/>
  <c r="X1043" i="11"/>
  <c r="W1043" i="11"/>
  <c r="X1027" i="11"/>
  <c r="W1027" i="11"/>
  <c r="X1011" i="11"/>
  <c r="W1011" i="11"/>
  <c r="X995" i="11"/>
  <c r="W995" i="11"/>
  <c r="X979" i="11"/>
  <c r="W979" i="11"/>
  <c r="X963" i="11"/>
  <c r="W963" i="11"/>
  <c r="X947" i="11"/>
  <c r="W947" i="11"/>
  <c r="X931" i="11"/>
  <c r="W931" i="11"/>
  <c r="X915" i="11"/>
  <c r="W915" i="11"/>
  <c r="X899" i="11"/>
  <c r="W899" i="11"/>
  <c r="X883" i="11"/>
  <c r="W883" i="11"/>
  <c r="X867" i="11"/>
  <c r="W867" i="11"/>
  <c r="X851" i="11"/>
  <c r="W851" i="11"/>
  <c r="X835" i="11"/>
  <c r="W835" i="11"/>
  <c r="X819" i="11"/>
  <c r="W819" i="11"/>
  <c r="X803" i="11"/>
  <c r="W803" i="11"/>
  <c r="X787" i="11"/>
  <c r="W787" i="11"/>
  <c r="X771" i="11"/>
  <c r="W771" i="11"/>
  <c r="X755" i="11"/>
  <c r="W755" i="11"/>
  <c r="X739" i="11"/>
  <c r="W739" i="11"/>
  <c r="X723" i="11"/>
  <c r="W723" i="11"/>
  <c r="X707" i="11"/>
  <c r="W707" i="11"/>
  <c r="X691" i="11"/>
  <c r="W691" i="11"/>
  <c r="X675" i="11"/>
  <c r="W675" i="11"/>
  <c r="X659" i="11"/>
  <c r="W659" i="11"/>
  <c r="X643" i="11"/>
  <c r="W643" i="11"/>
  <c r="X627" i="11"/>
  <c r="W627" i="11"/>
  <c r="X611" i="11"/>
  <c r="W611" i="11"/>
  <c r="X595" i="11"/>
  <c r="W595" i="11"/>
  <c r="X579" i="11"/>
  <c r="W579" i="11"/>
  <c r="X563" i="11"/>
  <c r="W563" i="11"/>
  <c r="X547" i="11"/>
  <c r="W547" i="11"/>
  <c r="X531" i="11"/>
  <c r="W531" i="11"/>
  <c r="X515" i="11"/>
  <c r="W515" i="11"/>
  <c r="X499" i="11"/>
  <c r="W499" i="11"/>
  <c r="X483" i="11"/>
  <c r="W483" i="11"/>
  <c r="X467" i="11"/>
  <c r="W467" i="11"/>
  <c r="X451" i="11"/>
  <c r="W451" i="11"/>
  <c r="X435" i="11"/>
  <c r="W435" i="11"/>
  <c r="X419" i="11"/>
  <c r="W419" i="11"/>
  <c r="X403" i="11"/>
  <c r="W403" i="11"/>
  <c r="X387" i="11"/>
  <c r="W387" i="11"/>
  <c r="X371" i="11"/>
  <c r="W371" i="11"/>
  <c r="X355" i="11"/>
  <c r="W355" i="11"/>
  <c r="X339" i="11"/>
  <c r="W339" i="11"/>
  <c r="X323" i="11"/>
  <c r="W323" i="11"/>
  <c r="X307" i="11"/>
  <c r="W307" i="11"/>
  <c r="X291" i="11"/>
  <c r="W291" i="11"/>
  <c r="X275" i="11"/>
  <c r="W275" i="11"/>
  <c r="X259" i="11"/>
  <c r="W259" i="11"/>
  <c r="X243" i="11"/>
  <c r="W243" i="11"/>
  <c r="X227" i="11"/>
  <c r="W227" i="11"/>
  <c r="X211" i="11"/>
  <c r="W211" i="11"/>
  <c r="X195" i="11"/>
  <c r="W195" i="11"/>
  <c r="X179" i="11"/>
  <c r="W179" i="11"/>
  <c r="X163" i="11"/>
  <c r="W163" i="11"/>
  <c r="X147" i="11"/>
  <c r="W147" i="11"/>
  <c r="X131" i="11"/>
  <c r="W131" i="11"/>
  <c r="X115" i="11"/>
  <c r="W115" i="11"/>
  <c r="X99" i="11"/>
  <c r="W99" i="11"/>
  <c r="X83" i="11"/>
  <c r="W83" i="11"/>
  <c r="X67" i="11"/>
  <c r="W67" i="11"/>
  <c r="X51" i="11"/>
  <c r="W51" i="11"/>
  <c r="X35" i="11"/>
  <c r="W35" i="11"/>
  <c r="X19" i="11"/>
  <c r="W19" i="11"/>
  <c r="X3" i="11"/>
  <c r="W3" i="11"/>
  <c r="X2935" i="11"/>
  <c r="W2935" i="11"/>
  <c r="X2679" i="11"/>
  <c r="W2679" i="11"/>
  <c r="X2423" i="11"/>
  <c r="W2423" i="11"/>
  <c r="X2183" i="11"/>
  <c r="W2183" i="11"/>
  <c r="X1927" i="11"/>
  <c r="W1927" i="11"/>
  <c r="X1671" i="11"/>
  <c r="W1671" i="11"/>
  <c r="X1415" i="11"/>
  <c r="W1415" i="11"/>
  <c r="X1159" i="11"/>
  <c r="W1159" i="11"/>
  <c r="X935" i="11"/>
  <c r="W935" i="11"/>
  <c r="X711" i="11"/>
  <c r="W711" i="11"/>
  <c r="X471" i="11"/>
  <c r="W471" i="11"/>
  <c r="X311" i="11"/>
  <c r="W311" i="11"/>
  <c r="X135" i="11"/>
  <c r="W135" i="11"/>
  <c r="X23" i="11"/>
  <c r="W23" i="11"/>
  <c r="X2885" i="11"/>
  <c r="W2885" i="11"/>
  <c r="W2757" i="11"/>
  <c r="X2757" i="11"/>
  <c r="X2629" i="11"/>
  <c r="W2629" i="11"/>
  <c r="X2501" i="11"/>
  <c r="W2501" i="11"/>
  <c r="X2373" i="11"/>
  <c r="W2373" i="11"/>
  <c r="X2261" i="11"/>
  <c r="W2261" i="11"/>
  <c r="X2133" i="11"/>
  <c r="W2133" i="11"/>
  <c r="X2005" i="11"/>
  <c r="W2005" i="11"/>
  <c r="X1893" i="11"/>
  <c r="W1893" i="11"/>
  <c r="X1765" i="11"/>
  <c r="W1765" i="11"/>
  <c r="X1653" i="11"/>
  <c r="W1653" i="11"/>
  <c r="X1525" i="11"/>
  <c r="W1525" i="11"/>
  <c r="X1413" i="11"/>
  <c r="W1413" i="11"/>
  <c r="X1301" i="11"/>
  <c r="W1301" i="11"/>
  <c r="X1189" i="11"/>
  <c r="W1189" i="11"/>
  <c r="X1109" i="11"/>
  <c r="W1109" i="11"/>
  <c r="X981" i="11"/>
  <c r="W981" i="11"/>
  <c r="X869" i="11"/>
  <c r="W869" i="11"/>
  <c r="X469" i="11"/>
  <c r="W469" i="11"/>
  <c r="X2979" i="11"/>
  <c r="W2979" i="11"/>
  <c r="X2978" i="11"/>
  <c r="W2978" i="11"/>
  <c r="X2914" i="11"/>
  <c r="W2914" i="11"/>
  <c r="X2850" i="11"/>
  <c r="W2850" i="11"/>
  <c r="X2802" i="11"/>
  <c r="W2802" i="11"/>
  <c r="X2786" i="11"/>
  <c r="W2786" i="11"/>
  <c r="X2770" i="11"/>
  <c r="W2770" i="11"/>
  <c r="X2754" i="11"/>
  <c r="W2754" i="11"/>
  <c r="X2738" i="11"/>
  <c r="W2738" i="11"/>
  <c r="X2722" i="11"/>
  <c r="W2722" i="11"/>
  <c r="X2658" i="11"/>
  <c r="W2658" i="11"/>
  <c r="X2642" i="11"/>
  <c r="W2642" i="11"/>
  <c r="X2626" i="11"/>
  <c r="W2626" i="11"/>
  <c r="X2610" i="11"/>
  <c r="W2610" i="11"/>
  <c r="X2594" i="11"/>
  <c r="W2594" i="11"/>
  <c r="X2578" i="11"/>
  <c r="W2578" i="11"/>
  <c r="X2562" i="11"/>
  <c r="W2562" i="11"/>
  <c r="X2546" i="11"/>
  <c r="W2546" i="11"/>
  <c r="X2530" i="11"/>
  <c r="W2530" i="11"/>
  <c r="X2514" i="11"/>
  <c r="W2514" i="11"/>
  <c r="X2498" i="11"/>
  <c r="W2498" i="11"/>
  <c r="X2482" i="11"/>
  <c r="W2482" i="11"/>
  <c r="X2466" i="11"/>
  <c r="W2466" i="11"/>
  <c r="X2450" i="11"/>
  <c r="W2450" i="11"/>
  <c r="X2434" i="11"/>
  <c r="W2434" i="11"/>
  <c r="X2418" i="11"/>
  <c r="W2418" i="11"/>
  <c r="X2402" i="11"/>
  <c r="W2402" i="11"/>
  <c r="X2386" i="11"/>
  <c r="W2386" i="11"/>
  <c r="X2370" i="11"/>
  <c r="W2370" i="11"/>
  <c r="X2354" i="11"/>
  <c r="W2354" i="11"/>
  <c r="X2338" i="11"/>
  <c r="W2338" i="11"/>
  <c r="X2322" i="11"/>
  <c r="W2322" i="11"/>
  <c r="X2306" i="11"/>
  <c r="W2306" i="11"/>
  <c r="X2290" i="11"/>
  <c r="W2290" i="11"/>
  <c r="X2274" i="11"/>
  <c r="W2274" i="11"/>
  <c r="X2258" i="11"/>
  <c r="W2258" i="11"/>
  <c r="X2242" i="11"/>
  <c r="W2242" i="11"/>
  <c r="X2226" i="11"/>
  <c r="W2226" i="11"/>
  <c r="X2210" i="11"/>
  <c r="W2210" i="11"/>
  <c r="X2194" i="11"/>
  <c r="W2194" i="11"/>
  <c r="X2178" i="11"/>
  <c r="W2178" i="11"/>
  <c r="X2162" i="11"/>
  <c r="W2162" i="11"/>
  <c r="X2146" i="11"/>
  <c r="W2146" i="11"/>
  <c r="X2130" i="11"/>
  <c r="W2130" i="11"/>
  <c r="X2114" i="11"/>
  <c r="W2114" i="11"/>
  <c r="X2098" i="11"/>
  <c r="W2098" i="11"/>
  <c r="X2082" i="11"/>
  <c r="W2082" i="11"/>
  <c r="X2066" i="11"/>
  <c r="W2066" i="11"/>
  <c r="X2050" i="11"/>
  <c r="W2050" i="11"/>
  <c r="X2034" i="11"/>
  <c r="W2034" i="11"/>
  <c r="X2018" i="11"/>
  <c r="W2018" i="11"/>
  <c r="X2002" i="11"/>
  <c r="W2002" i="11"/>
  <c r="X1986" i="11"/>
  <c r="W1986" i="11"/>
  <c r="X1970" i="11"/>
  <c r="W1970" i="11"/>
  <c r="X1954" i="11"/>
  <c r="W1954" i="11"/>
  <c r="X1938" i="11"/>
  <c r="W1938" i="11"/>
  <c r="X1922" i="11"/>
  <c r="W1922" i="11"/>
  <c r="X1906" i="11"/>
  <c r="W1906" i="11"/>
  <c r="X1890" i="11"/>
  <c r="W1890" i="11"/>
  <c r="X1874" i="11"/>
  <c r="W1874" i="11"/>
  <c r="X1858" i="11"/>
  <c r="W1858" i="11"/>
  <c r="X1842" i="11"/>
  <c r="W1842" i="11"/>
  <c r="X1826" i="11"/>
  <c r="W1826" i="11"/>
  <c r="X1810" i="11"/>
  <c r="W1810" i="11"/>
  <c r="X1794" i="11"/>
  <c r="W1794" i="11"/>
  <c r="X1778" i="11"/>
  <c r="W1778" i="11"/>
  <c r="X1762" i="11"/>
  <c r="W1762" i="11"/>
  <c r="X1746" i="11"/>
  <c r="W1746" i="11"/>
  <c r="X1730" i="11"/>
  <c r="W1730" i="11"/>
  <c r="X1714" i="11"/>
  <c r="W1714" i="11"/>
  <c r="X1698" i="11"/>
  <c r="W1698" i="11"/>
  <c r="X1682" i="11"/>
  <c r="W1682" i="11"/>
  <c r="X1666" i="11"/>
  <c r="W1666" i="11"/>
  <c r="X1650" i="11"/>
  <c r="W1650" i="11"/>
  <c r="X1634" i="11"/>
  <c r="W1634" i="11"/>
  <c r="X1618" i="11"/>
  <c r="W1618" i="11"/>
  <c r="X1602" i="11"/>
  <c r="W1602" i="11"/>
  <c r="X1586" i="11"/>
  <c r="W1586" i="11"/>
  <c r="X1570" i="11"/>
  <c r="W1570" i="11"/>
  <c r="X1554" i="11"/>
  <c r="W1554" i="11"/>
  <c r="X1538" i="11"/>
  <c r="W1538" i="11"/>
  <c r="X1522" i="11"/>
  <c r="W1522" i="11"/>
  <c r="X1506" i="11"/>
  <c r="W1506" i="11"/>
  <c r="X1490" i="11"/>
  <c r="W1490" i="11"/>
  <c r="X1474" i="11"/>
  <c r="W1474" i="11"/>
  <c r="X1458" i="11"/>
  <c r="W1458" i="11"/>
  <c r="X1442" i="11"/>
  <c r="W1442" i="11"/>
  <c r="X1426" i="11"/>
  <c r="W1426" i="11"/>
  <c r="X1410" i="11"/>
  <c r="W1410" i="11"/>
  <c r="X1394" i="11"/>
  <c r="W1394" i="11"/>
  <c r="X1378" i="11"/>
  <c r="W1378" i="11"/>
  <c r="X1362" i="11"/>
  <c r="W1362" i="11"/>
  <c r="X1346" i="11"/>
  <c r="W1346" i="11"/>
  <c r="X1330" i="11"/>
  <c r="W1330" i="11"/>
  <c r="X1314" i="11"/>
  <c r="W1314" i="11"/>
  <c r="X1298" i="11"/>
  <c r="W1298" i="11"/>
  <c r="X1282" i="11"/>
  <c r="W1282" i="11"/>
  <c r="X1266" i="11"/>
  <c r="W1266" i="11"/>
  <c r="X1250" i="11"/>
  <c r="W1250" i="11"/>
  <c r="X1234" i="11"/>
  <c r="W1234" i="11"/>
  <c r="X1218" i="11"/>
  <c r="W1218" i="11"/>
  <c r="X1202" i="11"/>
  <c r="W1202" i="11"/>
  <c r="X1186" i="11"/>
  <c r="W1186" i="11"/>
  <c r="X1170" i="11"/>
  <c r="W1170" i="11"/>
  <c r="X1154" i="11"/>
  <c r="W1154" i="11"/>
  <c r="X1138" i="11"/>
  <c r="W1138" i="11"/>
  <c r="X1122" i="11"/>
  <c r="W1122" i="11"/>
  <c r="X1106" i="11"/>
  <c r="W1106" i="11"/>
  <c r="X1090" i="11"/>
  <c r="W1090" i="11"/>
  <c r="X1074" i="11"/>
  <c r="W1074" i="11"/>
  <c r="X1058" i="11"/>
  <c r="W1058" i="11"/>
  <c r="X1042" i="11"/>
  <c r="W1042" i="11"/>
  <c r="X1026" i="11"/>
  <c r="W1026" i="11"/>
  <c r="X1010" i="11"/>
  <c r="W1010" i="11"/>
  <c r="X994" i="11"/>
  <c r="W994" i="11"/>
  <c r="X978" i="11"/>
  <c r="W978" i="11"/>
  <c r="X962" i="11"/>
  <c r="W962" i="11"/>
  <c r="X946" i="11"/>
  <c r="W946" i="11"/>
  <c r="X930" i="11"/>
  <c r="W930" i="11"/>
  <c r="X914" i="11"/>
  <c r="W914" i="11"/>
  <c r="X898" i="11"/>
  <c r="W898" i="11"/>
  <c r="X882" i="11"/>
  <c r="W882" i="11"/>
  <c r="X866" i="11"/>
  <c r="W866" i="11"/>
  <c r="X850" i="11"/>
  <c r="W850" i="11"/>
  <c r="X834" i="11"/>
  <c r="W834" i="11"/>
  <c r="X818" i="11"/>
  <c r="W818" i="11"/>
  <c r="X802" i="11"/>
  <c r="W802" i="11"/>
  <c r="X786" i="11"/>
  <c r="W786" i="11"/>
  <c r="X770" i="11"/>
  <c r="W770" i="11"/>
  <c r="X754" i="11"/>
  <c r="W754" i="11"/>
  <c r="X738" i="11"/>
  <c r="W738" i="11"/>
  <c r="X722" i="11"/>
  <c r="W722" i="11"/>
  <c r="X706" i="11"/>
  <c r="W706" i="11"/>
  <c r="X690" i="11"/>
  <c r="W690" i="11"/>
  <c r="X674" i="11"/>
  <c r="W674" i="11"/>
  <c r="X658" i="11"/>
  <c r="W658" i="11"/>
  <c r="X642" i="11"/>
  <c r="W642" i="11"/>
  <c r="X626" i="11"/>
  <c r="W626" i="11"/>
  <c r="X610" i="11"/>
  <c r="W610" i="11"/>
  <c r="X594" i="11"/>
  <c r="W594" i="11"/>
  <c r="X578" i="11"/>
  <c r="W578" i="11"/>
  <c r="X562" i="11"/>
  <c r="W562" i="11"/>
  <c r="X546" i="11"/>
  <c r="W546" i="11"/>
  <c r="X530" i="11"/>
  <c r="W530" i="11"/>
  <c r="X514" i="11"/>
  <c r="W514" i="11"/>
  <c r="X498" i="11"/>
  <c r="W498" i="11"/>
  <c r="X482" i="11"/>
  <c r="W482" i="11"/>
  <c r="X466" i="11"/>
  <c r="W466" i="11"/>
  <c r="X450" i="11"/>
  <c r="W450" i="11"/>
  <c r="X434" i="11"/>
  <c r="W434" i="11"/>
  <c r="X418" i="11"/>
  <c r="W418" i="11"/>
  <c r="X402" i="11"/>
  <c r="W402" i="11"/>
  <c r="X386" i="11"/>
  <c r="W386" i="11"/>
  <c r="X370" i="11"/>
  <c r="W370" i="11"/>
  <c r="X354" i="11"/>
  <c r="W354" i="11"/>
  <c r="X338" i="11"/>
  <c r="W338" i="11"/>
  <c r="X322" i="11"/>
  <c r="W322" i="11"/>
  <c r="X306" i="11"/>
  <c r="W306" i="11"/>
  <c r="X290" i="11"/>
  <c r="W290" i="11"/>
  <c r="X274" i="11"/>
  <c r="W274" i="11"/>
  <c r="X258" i="11"/>
  <c r="W258" i="11"/>
  <c r="X242" i="11"/>
  <c r="W242" i="11"/>
  <c r="X226" i="11"/>
  <c r="W226" i="11"/>
  <c r="X210" i="11"/>
  <c r="W210" i="11"/>
  <c r="X194" i="11"/>
  <c r="W194" i="11"/>
  <c r="X178" i="11"/>
  <c r="W178" i="11"/>
  <c r="X162" i="11"/>
  <c r="W162" i="11"/>
  <c r="X146" i="11"/>
  <c r="W146" i="11"/>
  <c r="X130" i="11"/>
  <c r="W130" i="11"/>
  <c r="X114" i="11"/>
  <c r="W114" i="11"/>
  <c r="X98" i="11"/>
  <c r="W98" i="11"/>
  <c r="X82" i="11"/>
  <c r="W82" i="11"/>
  <c r="X66" i="11"/>
  <c r="W66" i="11"/>
  <c r="X50" i="11"/>
  <c r="W50" i="11"/>
  <c r="X34" i="11"/>
  <c r="W34" i="11"/>
  <c r="X18" i="11"/>
  <c r="W18" i="11"/>
  <c r="X2" i="11"/>
  <c r="W2" i="11"/>
  <c r="X2823" i="11"/>
  <c r="W2823" i="11"/>
  <c r="X2567" i="11"/>
  <c r="W2567" i="11"/>
  <c r="X2327" i="11"/>
  <c r="W2327" i="11"/>
  <c r="X2087" i="11"/>
  <c r="W2087" i="11"/>
  <c r="X1847" i="11"/>
  <c r="W1847" i="11"/>
  <c r="X1591" i="11"/>
  <c r="W1591" i="11"/>
  <c r="X1319" i="11"/>
  <c r="W1319" i="11"/>
  <c r="X1079" i="11"/>
  <c r="W1079" i="11"/>
  <c r="X807" i="11"/>
  <c r="W807" i="11"/>
  <c r="X503" i="11"/>
  <c r="W503" i="11"/>
  <c r="X263" i="11"/>
  <c r="W263" i="11"/>
  <c r="W2981" i="11"/>
  <c r="X2981" i="11"/>
  <c r="W2837" i="11"/>
  <c r="X2837" i="11"/>
  <c r="X2725" i="11"/>
  <c r="W2725" i="11"/>
  <c r="X2597" i="11"/>
  <c r="W2597" i="11"/>
  <c r="X2485" i="11"/>
  <c r="W2485" i="11"/>
  <c r="X2357" i="11"/>
  <c r="W2357" i="11"/>
  <c r="X2229" i="11"/>
  <c r="W2229" i="11"/>
  <c r="X2085" i="11"/>
  <c r="W2085" i="11"/>
  <c r="X1877" i="11"/>
  <c r="W1877" i="11"/>
  <c r="X357" i="11"/>
  <c r="W357" i="11"/>
  <c r="X2899" i="11"/>
  <c r="W2899" i="11"/>
  <c r="X2994" i="11"/>
  <c r="W2994" i="11"/>
  <c r="X2930" i="11"/>
  <c r="W2930" i="11"/>
  <c r="X2866" i="11"/>
  <c r="W2866" i="11"/>
  <c r="X2706" i="11"/>
  <c r="W2706" i="11"/>
  <c r="X2993" i="11"/>
  <c r="W2993" i="11"/>
  <c r="X2977" i="11"/>
  <c r="W2977" i="11"/>
  <c r="X2961" i="11"/>
  <c r="W2961" i="11"/>
  <c r="X2945" i="11"/>
  <c r="W2945" i="11"/>
  <c r="X2929" i="11"/>
  <c r="W2929" i="11"/>
  <c r="X2913" i="11"/>
  <c r="W2913" i="11"/>
  <c r="X2897" i="11"/>
  <c r="W2897" i="11"/>
  <c r="X2881" i="11"/>
  <c r="W2881" i="11"/>
  <c r="X2865" i="11"/>
  <c r="W2865" i="11"/>
  <c r="X2849" i="11"/>
  <c r="W2849" i="11"/>
  <c r="X2833" i="11"/>
  <c r="W2833" i="11"/>
  <c r="X2817" i="11"/>
  <c r="W2817" i="11"/>
  <c r="X2801" i="11"/>
  <c r="W2801" i="11"/>
  <c r="X2785" i="11"/>
  <c r="W2785" i="11"/>
  <c r="X2769" i="11"/>
  <c r="W2769" i="11"/>
  <c r="X2753" i="11"/>
  <c r="W2753" i="11"/>
  <c r="X2737" i="11"/>
  <c r="W2737" i="11"/>
  <c r="X2721" i="11"/>
  <c r="W2721" i="11"/>
  <c r="X2705" i="11"/>
  <c r="W2705" i="11"/>
  <c r="X2689" i="11"/>
  <c r="W2689" i="11"/>
  <c r="X2673" i="11"/>
  <c r="W2673" i="11"/>
  <c r="X2657" i="11"/>
  <c r="W2657" i="11"/>
  <c r="X2641" i="11"/>
  <c r="W2641" i="11"/>
  <c r="X2625" i="11"/>
  <c r="W2625" i="11"/>
  <c r="X2609" i="11"/>
  <c r="W2609" i="11"/>
  <c r="X2593" i="11"/>
  <c r="W2593" i="11"/>
  <c r="X2577" i="11"/>
  <c r="W2577" i="11"/>
  <c r="X2561" i="11"/>
  <c r="W2561" i="11"/>
  <c r="X2545" i="11"/>
  <c r="W2545" i="11"/>
  <c r="X2529" i="11"/>
  <c r="W2529" i="11"/>
  <c r="X2513" i="11"/>
  <c r="W2513" i="11"/>
  <c r="X2497" i="11"/>
  <c r="W2497" i="11"/>
  <c r="X2481" i="11"/>
  <c r="W2481" i="11"/>
  <c r="X2465" i="11"/>
  <c r="W2465" i="11"/>
  <c r="X2449" i="11"/>
  <c r="W2449" i="11"/>
  <c r="W2433" i="11"/>
  <c r="X2433" i="11"/>
  <c r="X2417" i="11"/>
  <c r="W2417" i="11"/>
  <c r="X2401" i="11"/>
  <c r="W2401" i="11"/>
  <c r="X2385" i="11"/>
  <c r="W2385" i="11"/>
  <c r="X2369" i="11"/>
  <c r="W2369" i="11"/>
  <c r="X2353" i="11"/>
  <c r="W2353" i="11"/>
  <c r="X2337" i="11"/>
  <c r="W2337" i="11"/>
  <c r="X2321" i="11"/>
  <c r="W2321" i="11"/>
  <c r="X2305" i="11"/>
  <c r="W2305" i="11"/>
  <c r="X2289" i="11"/>
  <c r="W2289" i="11"/>
  <c r="X2273" i="11"/>
  <c r="W2273" i="11"/>
  <c r="X2257" i="11"/>
  <c r="W2257" i="11"/>
  <c r="X2241" i="11"/>
  <c r="W2241" i="11"/>
  <c r="X2225" i="11"/>
  <c r="W2225" i="11"/>
  <c r="X2209" i="11"/>
  <c r="W2209" i="11"/>
  <c r="X2193" i="11"/>
  <c r="W2193" i="11"/>
  <c r="X2177" i="11"/>
  <c r="W2177" i="11"/>
  <c r="X2161" i="11"/>
  <c r="W2161" i="11"/>
  <c r="X2145" i="11"/>
  <c r="W2145" i="11"/>
  <c r="X2129" i="11"/>
  <c r="W2129" i="11"/>
  <c r="X2113" i="11"/>
  <c r="W2113" i="11"/>
  <c r="X2097" i="11"/>
  <c r="W2097" i="11"/>
  <c r="X2081" i="11"/>
  <c r="W2081" i="11"/>
  <c r="X2065" i="11"/>
  <c r="W2065" i="11"/>
  <c r="X2049" i="11"/>
  <c r="W2049" i="11"/>
  <c r="X2033" i="11"/>
  <c r="W2033" i="11"/>
  <c r="X2017" i="11"/>
  <c r="W2017" i="11"/>
  <c r="X2001" i="11"/>
  <c r="W2001" i="11"/>
  <c r="X1985" i="11"/>
  <c r="W1985" i="11"/>
  <c r="X1969" i="11"/>
  <c r="W1969" i="11"/>
  <c r="X1953" i="11"/>
  <c r="W1953" i="11"/>
  <c r="X1937" i="11"/>
  <c r="W1937" i="11"/>
  <c r="X1921" i="11"/>
  <c r="W1921" i="11"/>
  <c r="X1905" i="11"/>
  <c r="W1905" i="11"/>
  <c r="X1889" i="11"/>
  <c r="W1889" i="11"/>
  <c r="X1873" i="11"/>
  <c r="W1873" i="11"/>
  <c r="X1857" i="11"/>
  <c r="W1857" i="11"/>
  <c r="X1841" i="11"/>
  <c r="W1841" i="11"/>
  <c r="X1825" i="11"/>
  <c r="W1825" i="11"/>
  <c r="X1809" i="11"/>
  <c r="W1809" i="11"/>
  <c r="X1793" i="11"/>
  <c r="W1793" i="11"/>
  <c r="X1777" i="11"/>
  <c r="W1777" i="11"/>
  <c r="X1761" i="11"/>
  <c r="W1761" i="11"/>
  <c r="X1745" i="11"/>
  <c r="W1745" i="11"/>
  <c r="X1729" i="11"/>
  <c r="W1729" i="11"/>
  <c r="X1713" i="11"/>
  <c r="W1713" i="11"/>
  <c r="X1697" i="11"/>
  <c r="W1697" i="11"/>
  <c r="X1681" i="11"/>
  <c r="W1681" i="11"/>
  <c r="X1665" i="11"/>
  <c r="W1665" i="11"/>
  <c r="X1649" i="11"/>
  <c r="W1649" i="11"/>
  <c r="X1633" i="11"/>
  <c r="W1633" i="11"/>
  <c r="X1617" i="11"/>
  <c r="W1617" i="11"/>
  <c r="X1601" i="11"/>
  <c r="W1601" i="11"/>
  <c r="X1585" i="11"/>
  <c r="W1585" i="11"/>
  <c r="X1569" i="11"/>
  <c r="W1569" i="11"/>
  <c r="X1553" i="11"/>
  <c r="W1553" i="11"/>
  <c r="X1537" i="11"/>
  <c r="W1537" i="11"/>
  <c r="X1521" i="11"/>
  <c r="W1521" i="11"/>
  <c r="X1505" i="11"/>
  <c r="W1505" i="11"/>
  <c r="X1489" i="11"/>
  <c r="W1489" i="11"/>
  <c r="X1473" i="11"/>
  <c r="W1473" i="11"/>
  <c r="X1457" i="11"/>
  <c r="W1457" i="11"/>
  <c r="X1441" i="11"/>
  <c r="W1441" i="11"/>
  <c r="X1425" i="11"/>
  <c r="W1425" i="11"/>
  <c r="X1409" i="11"/>
  <c r="W1409" i="11"/>
  <c r="X1393" i="11"/>
  <c r="W1393" i="11"/>
  <c r="X1377" i="11"/>
  <c r="W1377" i="11"/>
  <c r="X1361" i="11"/>
  <c r="W1361" i="11"/>
  <c r="X1345" i="11"/>
  <c r="W1345" i="11"/>
  <c r="X1329" i="11"/>
  <c r="W1329" i="11"/>
  <c r="X1313" i="11"/>
  <c r="W1313" i="11"/>
  <c r="X1297" i="11"/>
  <c r="W1297" i="11"/>
  <c r="X1281" i="11"/>
  <c r="W1281" i="11"/>
  <c r="X1265" i="11"/>
  <c r="W1265" i="11"/>
  <c r="X1249" i="11"/>
  <c r="W1249" i="11"/>
  <c r="X1233" i="11"/>
  <c r="W1233" i="11"/>
  <c r="X1217" i="11"/>
  <c r="W1217" i="11"/>
  <c r="X1201" i="11"/>
  <c r="W1201" i="11"/>
  <c r="X1185" i="11"/>
  <c r="W1185" i="11"/>
  <c r="X1169" i="11"/>
  <c r="W1169" i="11"/>
  <c r="X1153" i="11"/>
  <c r="W1153" i="11"/>
  <c r="X1137" i="11"/>
  <c r="W1137" i="11"/>
  <c r="X1121" i="11"/>
  <c r="W1121" i="11"/>
  <c r="X1105" i="11"/>
  <c r="W1105" i="11"/>
  <c r="X1089" i="11"/>
  <c r="W1089" i="11"/>
  <c r="X1073" i="11"/>
  <c r="W1073" i="11"/>
  <c r="X1057" i="11"/>
  <c r="W1057" i="11"/>
  <c r="X1041" i="11"/>
  <c r="W1041" i="11"/>
  <c r="X1025" i="11"/>
  <c r="W1025" i="11"/>
  <c r="X1009" i="11"/>
  <c r="W1009" i="11"/>
  <c r="X993" i="11"/>
  <c r="W993" i="11"/>
  <c r="X977" i="11"/>
  <c r="W977" i="11"/>
  <c r="X961" i="11"/>
  <c r="W961" i="11"/>
  <c r="X945" i="11"/>
  <c r="W945" i="11"/>
  <c r="X929" i="11"/>
  <c r="W929" i="11"/>
  <c r="X913" i="11"/>
  <c r="W913" i="11"/>
  <c r="X897" i="11"/>
  <c r="W897" i="11"/>
  <c r="X881" i="11"/>
  <c r="W881" i="11"/>
  <c r="X865" i="11"/>
  <c r="W865" i="11"/>
  <c r="X849" i="11"/>
  <c r="W849" i="11"/>
  <c r="X833" i="11"/>
  <c r="W833" i="11"/>
  <c r="X817" i="11"/>
  <c r="W817" i="11"/>
  <c r="X801" i="11"/>
  <c r="W801" i="11"/>
  <c r="X785" i="11"/>
  <c r="W785" i="11"/>
  <c r="X769" i="11"/>
  <c r="W769" i="11"/>
  <c r="X753" i="11"/>
  <c r="W753" i="11"/>
  <c r="X737" i="11"/>
  <c r="W737" i="11"/>
  <c r="X721" i="11"/>
  <c r="W721" i="11"/>
  <c r="X705" i="11"/>
  <c r="W705" i="11"/>
  <c r="X689" i="11"/>
  <c r="W689" i="11"/>
  <c r="X673" i="11"/>
  <c r="W673" i="11"/>
  <c r="X657" i="11"/>
  <c r="W657" i="11"/>
  <c r="X641" i="11"/>
  <c r="W641" i="11"/>
  <c r="X625" i="11"/>
  <c r="W625" i="11"/>
  <c r="X609" i="11"/>
  <c r="W609" i="11"/>
  <c r="X593" i="11"/>
  <c r="W593" i="11"/>
  <c r="X577" i="11"/>
  <c r="W577" i="11"/>
  <c r="X561" i="11"/>
  <c r="W561" i="11"/>
  <c r="X545" i="11"/>
  <c r="W545" i="11"/>
  <c r="X529" i="11"/>
  <c r="W529" i="11"/>
  <c r="X513" i="11"/>
  <c r="W513" i="11"/>
  <c r="X497" i="11"/>
  <c r="W497" i="11"/>
  <c r="X481" i="11"/>
  <c r="W481" i="11"/>
  <c r="X465" i="11"/>
  <c r="W465" i="11"/>
  <c r="X449" i="11"/>
  <c r="W449" i="11"/>
  <c r="X433" i="11"/>
  <c r="W433" i="11"/>
  <c r="X417" i="11"/>
  <c r="W417" i="11"/>
  <c r="X401" i="11"/>
  <c r="W401" i="11"/>
  <c r="X385" i="11"/>
  <c r="W385" i="11"/>
  <c r="X369" i="11"/>
  <c r="W369" i="11"/>
  <c r="X353" i="11"/>
  <c r="W353" i="11"/>
  <c r="X337" i="11"/>
  <c r="W337" i="11"/>
  <c r="X321" i="11"/>
  <c r="W321" i="11"/>
  <c r="X305" i="11"/>
  <c r="W305" i="11"/>
  <c r="X289" i="11"/>
  <c r="W289" i="11"/>
  <c r="X273" i="11"/>
  <c r="W273" i="11"/>
  <c r="X257" i="11"/>
  <c r="W257" i="11"/>
  <c r="X241" i="11"/>
  <c r="W241" i="11"/>
  <c r="X225" i="11"/>
  <c r="W225" i="11"/>
  <c r="X209" i="11"/>
  <c r="W209" i="11"/>
  <c r="X193" i="11"/>
  <c r="W193" i="11"/>
  <c r="X177" i="11"/>
  <c r="W177" i="11"/>
  <c r="X161" i="11"/>
  <c r="W161" i="11"/>
  <c r="X145" i="11"/>
  <c r="W145" i="11"/>
  <c r="X129" i="11"/>
  <c r="W129" i="11"/>
  <c r="X113" i="11"/>
  <c r="W113" i="11"/>
  <c r="X97" i="11"/>
  <c r="W97" i="11"/>
  <c r="X81" i="11"/>
  <c r="W81" i="11"/>
  <c r="X65" i="11"/>
  <c r="W65" i="11"/>
  <c r="X49" i="11"/>
  <c r="W49" i="11"/>
  <c r="X33" i="11"/>
  <c r="W33" i="11"/>
  <c r="X17" i="11"/>
  <c r="W17" i="11"/>
  <c r="X2983" i="11"/>
  <c r="W2983" i="11"/>
  <c r="X2711" i="11"/>
  <c r="W2711" i="11"/>
  <c r="X2455" i="11"/>
  <c r="W2455" i="11"/>
  <c r="X2199" i="11"/>
  <c r="W2199" i="11"/>
  <c r="X1943" i="11"/>
  <c r="W1943" i="11"/>
  <c r="X1687" i="11"/>
  <c r="W1687" i="11"/>
  <c r="X1463" i="11"/>
  <c r="W1463" i="11"/>
  <c r="X1223" i="11"/>
  <c r="W1223" i="11"/>
  <c r="X983" i="11"/>
  <c r="W983" i="11"/>
  <c r="X727" i="11"/>
  <c r="W727" i="11"/>
  <c r="X487" i="11"/>
  <c r="W487" i="11"/>
  <c r="X215" i="11"/>
  <c r="W215" i="11"/>
  <c r="X2917" i="11"/>
  <c r="W2917" i="11"/>
  <c r="X2789" i="11"/>
  <c r="W2789" i="11"/>
  <c r="X2661" i="11"/>
  <c r="W2661" i="11"/>
  <c r="X2533" i="11"/>
  <c r="W2533" i="11"/>
  <c r="X2405" i="11"/>
  <c r="W2405" i="11"/>
  <c r="X2277" i="11"/>
  <c r="W2277" i="11"/>
  <c r="X2149" i="11"/>
  <c r="W2149" i="11"/>
  <c r="X1989" i="11"/>
  <c r="W1989" i="11"/>
  <c r="X1861" i="11"/>
  <c r="W1861" i="11"/>
  <c r="X1749" i="11"/>
  <c r="W1749" i="11"/>
  <c r="X1637" i="11"/>
  <c r="W1637" i="11"/>
  <c r="X1541" i="11"/>
  <c r="W1541" i="11"/>
  <c r="W1429" i="11"/>
  <c r="X1429" i="11"/>
  <c r="X1205" i="11"/>
  <c r="W1205" i="11"/>
  <c r="X565" i="11"/>
  <c r="W565" i="11"/>
  <c r="X2963" i="11"/>
  <c r="W2963" i="11"/>
  <c r="X2992" i="11"/>
  <c r="W2992" i="11"/>
  <c r="X2976" i="11"/>
  <c r="W2976" i="11"/>
  <c r="X2960" i="11"/>
  <c r="W2960" i="11"/>
  <c r="X2944" i="11"/>
  <c r="W2944" i="11"/>
  <c r="X2928" i="11"/>
  <c r="W2928" i="11"/>
  <c r="X2912" i="11"/>
  <c r="W2912" i="11"/>
  <c r="X2896" i="11"/>
  <c r="W2896" i="11"/>
  <c r="X2880" i="11"/>
  <c r="W2880" i="11"/>
  <c r="X2864" i="11"/>
  <c r="W2864" i="11"/>
  <c r="X2848" i="11"/>
  <c r="W2848" i="11"/>
  <c r="X2832" i="11"/>
  <c r="W2832" i="11"/>
  <c r="X2816" i="11"/>
  <c r="W2816" i="11"/>
  <c r="X2800" i="11"/>
  <c r="W2800" i="11"/>
  <c r="X2784" i="11"/>
  <c r="W2784" i="11"/>
  <c r="X2768" i="11"/>
  <c r="W2768" i="11"/>
  <c r="X2752" i="11"/>
  <c r="W2752" i="11"/>
  <c r="X2736" i="11"/>
  <c r="W2736" i="11"/>
  <c r="X2720" i="11"/>
  <c r="W2720" i="11"/>
  <c r="X2704" i="11"/>
  <c r="W2704" i="11"/>
  <c r="X2688" i="11"/>
  <c r="W2688" i="11"/>
  <c r="X2672" i="11"/>
  <c r="W2672" i="11"/>
  <c r="X2656" i="11"/>
  <c r="W2656" i="11"/>
  <c r="X2640" i="11"/>
  <c r="W2640" i="11"/>
  <c r="X2624" i="11"/>
  <c r="W2624" i="11"/>
  <c r="X2608" i="11"/>
  <c r="W2608" i="11"/>
  <c r="X2592" i="11"/>
  <c r="W2592" i="11"/>
  <c r="X2576" i="11"/>
  <c r="W2576" i="11"/>
  <c r="X2560" i="11"/>
  <c r="W2560" i="11"/>
  <c r="X2544" i="11"/>
  <c r="W2544" i="11"/>
  <c r="X2528" i="11"/>
  <c r="W2528" i="11"/>
  <c r="X2512" i="11"/>
  <c r="W2512" i="11"/>
  <c r="X2496" i="11"/>
  <c r="W2496" i="11"/>
  <c r="X2480" i="11"/>
  <c r="W2480" i="11"/>
  <c r="X2464" i="11"/>
  <c r="W2464" i="11"/>
  <c r="X2448" i="11"/>
  <c r="W2448" i="11"/>
  <c r="X2432" i="11"/>
  <c r="W2432" i="11"/>
  <c r="X2416" i="11"/>
  <c r="W2416" i="11"/>
  <c r="X2400" i="11"/>
  <c r="W2400" i="11"/>
  <c r="X2384" i="11"/>
  <c r="W2384" i="11"/>
  <c r="X2368" i="11"/>
  <c r="W2368" i="11"/>
  <c r="X2352" i="11"/>
  <c r="W2352" i="11"/>
  <c r="X2336" i="11"/>
  <c r="W2336" i="11"/>
  <c r="X2320" i="11"/>
  <c r="W2320" i="11"/>
  <c r="X2304" i="11"/>
  <c r="W2304" i="11"/>
  <c r="X2288" i="11"/>
  <c r="W2288" i="11"/>
  <c r="X2272" i="11"/>
  <c r="W2272" i="11"/>
  <c r="X2256" i="11"/>
  <c r="W2256" i="11"/>
  <c r="X2240" i="11"/>
  <c r="W2240" i="11"/>
  <c r="X2224" i="11"/>
  <c r="W2224" i="11"/>
  <c r="X2208" i="11"/>
  <c r="W2208" i="11"/>
  <c r="X2192" i="11"/>
  <c r="W2192" i="11"/>
  <c r="X2176" i="11"/>
  <c r="W2176" i="11"/>
  <c r="X2160" i="11"/>
  <c r="W2160" i="11"/>
  <c r="X2144" i="11"/>
  <c r="W2144" i="11"/>
  <c r="X2128" i="11"/>
  <c r="W2128" i="11"/>
  <c r="X2112" i="11"/>
  <c r="W2112" i="11"/>
  <c r="X2096" i="11"/>
  <c r="W2096" i="11"/>
  <c r="X2080" i="11"/>
  <c r="W2080" i="11"/>
  <c r="X2064" i="11"/>
  <c r="W2064" i="11"/>
  <c r="X2048" i="11"/>
  <c r="W2048" i="11"/>
  <c r="X2032" i="11"/>
  <c r="W2032" i="11"/>
  <c r="X2016" i="11"/>
  <c r="W2016" i="11"/>
  <c r="X2000" i="11"/>
  <c r="W2000" i="11"/>
  <c r="X1984" i="11"/>
  <c r="W1984" i="11"/>
  <c r="X1968" i="11"/>
  <c r="W1968" i="11"/>
  <c r="X1952" i="11"/>
  <c r="W1952" i="11"/>
  <c r="X1936" i="11"/>
  <c r="W1936" i="11"/>
  <c r="X1920" i="11"/>
  <c r="W1920" i="11"/>
  <c r="X1904" i="11"/>
  <c r="W1904" i="11"/>
  <c r="X1888" i="11"/>
  <c r="W1888" i="11"/>
  <c r="X1872" i="11"/>
  <c r="W1872" i="11"/>
  <c r="X1856" i="11"/>
  <c r="W1856" i="11"/>
  <c r="X1840" i="11"/>
  <c r="W1840" i="11"/>
  <c r="X1824" i="11"/>
  <c r="W1824" i="11"/>
  <c r="X1808" i="11"/>
  <c r="W1808" i="11"/>
  <c r="X1792" i="11"/>
  <c r="W1792" i="11"/>
  <c r="X1776" i="11"/>
  <c r="W1776" i="11"/>
  <c r="X1760" i="11"/>
  <c r="W1760" i="11"/>
  <c r="X1744" i="11"/>
  <c r="W1744" i="11"/>
  <c r="X1728" i="11"/>
  <c r="W1728" i="11"/>
  <c r="X1712" i="11"/>
  <c r="W1712" i="11"/>
  <c r="X1696" i="11"/>
  <c r="W1696" i="11"/>
  <c r="X1680" i="11"/>
  <c r="W1680" i="11"/>
  <c r="X1664" i="11"/>
  <c r="W1664" i="11"/>
  <c r="X1648" i="11"/>
  <c r="W1648" i="11"/>
  <c r="X1632" i="11"/>
  <c r="W1632" i="11"/>
  <c r="X1616" i="11"/>
  <c r="W1616" i="11"/>
  <c r="X1600" i="11"/>
  <c r="W1600" i="11"/>
  <c r="X1584" i="11"/>
  <c r="W1584" i="11"/>
  <c r="X1568" i="11"/>
  <c r="W1568" i="11"/>
  <c r="X1552" i="11"/>
  <c r="W1552" i="11"/>
  <c r="X1536" i="11"/>
  <c r="W1536" i="11"/>
  <c r="X1520" i="11"/>
  <c r="W1520" i="11"/>
  <c r="X1504" i="11"/>
  <c r="W1504" i="11"/>
  <c r="X1488" i="11"/>
  <c r="W1488" i="11"/>
  <c r="X1472" i="11"/>
  <c r="W1472" i="11"/>
  <c r="X1456" i="11"/>
  <c r="W1456" i="11"/>
  <c r="X1440" i="11"/>
  <c r="W1440" i="11"/>
  <c r="X1424" i="11"/>
  <c r="W1424" i="11"/>
  <c r="X1408" i="11"/>
  <c r="W1408" i="11"/>
  <c r="X1392" i="11"/>
  <c r="W1392" i="11"/>
  <c r="X1376" i="11"/>
  <c r="W1376" i="11"/>
  <c r="X1360" i="11"/>
  <c r="W1360" i="11"/>
  <c r="X1344" i="11"/>
  <c r="W1344" i="11"/>
  <c r="X1328" i="11"/>
  <c r="W1328" i="11"/>
  <c r="X1312" i="11"/>
  <c r="W1312" i="11"/>
  <c r="X1296" i="11"/>
  <c r="W1296" i="11"/>
  <c r="X1280" i="11"/>
  <c r="W1280" i="11"/>
  <c r="X1264" i="11"/>
  <c r="W1264" i="11"/>
  <c r="X1248" i="11"/>
  <c r="W1248" i="11"/>
  <c r="X1232" i="11"/>
  <c r="W1232" i="11"/>
  <c r="X1216" i="11"/>
  <c r="W1216" i="11"/>
  <c r="X1200" i="11"/>
  <c r="W1200" i="11"/>
  <c r="X1184" i="11"/>
  <c r="W1184" i="11"/>
  <c r="X1168" i="11"/>
  <c r="W1168" i="11"/>
  <c r="X1152" i="11"/>
  <c r="W1152" i="11"/>
  <c r="X1136" i="11"/>
  <c r="W1136" i="11"/>
  <c r="X1120" i="11"/>
  <c r="W1120" i="11"/>
  <c r="X1104" i="11"/>
  <c r="W1104" i="11"/>
  <c r="X1088" i="11"/>
  <c r="W1088" i="11"/>
  <c r="X1072" i="11"/>
  <c r="W1072" i="11"/>
  <c r="X1056" i="11"/>
  <c r="W1056" i="11"/>
  <c r="X1040" i="11"/>
  <c r="W1040" i="11"/>
  <c r="X1024" i="11"/>
  <c r="W1024" i="11"/>
  <c r="X1008" i="11"/>
  <c r="W1008" i="11"/>
  <c r="X992" i="11"/>
  <c r="W992" i="11"/>
  <c r="X976" i="11"/>
  <c r="W976" i="11"/>
  <c r="X960" i="11"/>
  <c r="W960" i="11"/>
  <c r="X944" i="11"/>
  <c r="W944" i="11"/>
  <c r="X928" i="11"/>
  <c r="W928" i="11"/>
  <c r="X912" i="11"/>
  <c r="W912" i="11"/>
  <c r="X896" i="11"/>
  <c r="W896" i="11"/>
  <c r="X880" i="11"/>
  <c r="W880" i="11"/>
  <c r="X864" i="11"/>
  <c r="W864" i="11"/>
  <c r="X848" i="11"/>
  <c r="W848" i="11"/>
  <c r="X832" i="11"/>
  <c r="W832" i="11"/>
  <c r="X816" i="11"/>
  <c r="W816" i="11"/>
  <c r="X800" i="11"/>
  <c r="W800" i="11"/>
  <c r="X784" i="11"/>
  <c r="W784" i="11"/>
  <c r="X768" i="11"/>
  <c r="W768" i="11"/>
  <c r="X752" i="11"/>
  <c r="W752" i="11"/>
  <c r="X736" i="11"/>
  <c r="W736" i="11"/>
  <c r="X720" i="11"/>
  <c r="W720" i="11"/>
  <c r="X704" i="11"/>
  <c r="W704" i="11"/>
  <c r="X688" i="11"/>
  <c r="W688" i="11"/>
  <c r="X672" i="11"/>
  <c r="W672" i="11"/>
  <c r="X656" i="11"/>
  <c r="W656" i="11"/>
  <c r="X640" i="11"/>
  <c r="W640" i="11"/>
  <c r="X624" i="11"/>
  <c r="W624" i="11"/>
  <c r="X608" i="11"/>
  <c r="W608" i="11"/>
  <c r="X592" i="11"/>
  <c r="W592" i="11"/>
  <c r="X576" i="11"/>
  <c r="W576" i="11"/>
  <c r="X560" i="11"/>
  <c r="W560" i="11"/>
  <c r="X544" i="11"/>
  <c r="W544" i="11"/>
  <c r="X528" i="11"/>
  <c r="W528" i="11"/>
  <c r="X512" i="11"/>
  <c r="W512" i="11"/>
  <c r="X496" i="11"/>
  <c r="W496" i="11"/>
  <c r="X480" i="11"/>
  <c r="W480" i="11"/>
  <c r="X464" i="11"/>
  <c r="W464" i="11"/>
  <c r="X448" i="11"/>
  <c r="W448" i="11"/>
  <c r="X432" i="11"/>
  <c r="W432" i="11"/>
  <c r="X416" i="11"/>
  <c r="W416" i="11"/>
  <c r="X400" i="11"/>
  <c r="W400" i="11"/>
  <c r="X384" i="11"/>
  <c r="W384" i="11"/>
  <c r="X368" i="11"/>
  <c r="W368" i="11"/>
  <c r="X352" i="11"/>
  <c r="W352" i="11"/>
  <c r="X336" i="11"/>
  <c r="W336" i="11"/>
  <c r="X320" i="11"/>
  <c r="W320" i="11"/>
  <c r="X304" i="11"/>
  <c r="W304" i="11"/>
  <c r="X288" i="11"/>
  <c r="W288" i="11"/>
  <c r="X272" i="11"/>
  <c r="W272" i="11"/>
  <c r="X256" i="11"/>
  <c r="W256" i="11"/>
  <c r="X240" i="11"/>
  <c r="W240" i="11"/>
  <c r="X224" i="11"/>
  <c r="W224" i="11"/>
  <c r="X208" i="11"/>
  <c r="W208" i="11"/>
  <c r="X192" i="11"/>
  <c r="W192" i="11"/>
  <c r="X176" i="11"/>
  <c r="W176" i="11"/>
  <c r="X160" i="11"/>
  <c r="W160" i="11"/>
  <c r="X144" i="11"/>
  <c r="W144" i="11"/>
  <c r="X128" i="11"/>
  <c r="W128" i="11"/>
  <c r="X112" i="11"/>
  <c r="W112" i="11"/>
  <c r="X96" i="11"/>
  <c r="W96" i="11"/>
  <c r="X80" i="11"/>
  <c r="W80" i="11"/>
  <c r="X64" i="11"/>
  <c r="W64" i="11"/>
  <c r="X48" i="11"/>
  <c r="W48" i="11"/>
  <c r="X32" i="11"/>
  <c r="W32" i="11"/>
  <c r="X16" i="11"/>
  <c r="W16" i="11"/>
  <c r="X2743" i="11"/>
  <c r="W2743" i="11"/>
  <c r="X2487" i="11"/>
  <c r="W2487" i="11"/>
  <c r="X2231" i="11"/>
  <c r="W2231" i="11"/>
  <c r="X1975" i="11"/>
  <c r="W1975" i="11"/>
  <c r="X1719" i="11"/>
  <c r="W1719" i="11"/>
  <c r="X1447" i="11"/>
  <c r="W1447" i="11"/>
  <c r="X1191" i="11"/>
  <c r="W1191" i="11"/>
  <c r="X951" i="11"/>
  <c r="W951" i="11"/>
  <c r="X695" i="11"/>
  <c r="W695" i="11"/>
  <c r="X455" i="11"/>
  <c r="W455" i="11"/>
  <c r="X247" i="11"/>
  <c r="W247" i="11"/>
  <c r="X87" i="11"/>
  <c r="W87" i="11"/>
  <c r="X7" i="11"/>
  <c r="W7" i="11"/>
  <c r="W2901" i="11"/>
  <c r="X2901" i="11"/>
  <c r="X2773" i="11"/>
  <c r="W2773" i="11"/>
  <c r="X2613" i="11"/>
  <c r="W2613" i="11"/>
  <c r="X2469" i="11"/>
  <c r="W2469" i="11"/>
  <c r="X2325" i="11"/>
  <c r="W2325" i="11"/>
  <c r="X2181" i="11"/>
  <c r="W2181" i="11"/>
  <c r="X2053" i="11"/>
  <c r="W2053" i="11"/>
  <c r="X1925" i="11"/>
  <c r="W1925" i="11"/>
  <c r="X1781" i="11"/>
  <c r="W1781" i="11"/>
  <c r="X1669" i="11"/>
  <c r="W1669" i="11"/>
  <c r="X1557" i="11"/>
  <c r="W1557" i="11"/>
  <c r="X1445" i="11"/>
  <c r="W1445" i="11"/>
  <c r="X1333" i="11"/>
  <c r="W1333" i="11"/>
  <c r="X1221" i="11"/>
  <c r="W1221" i="11"/>
  <c r="X1093" i="11"/>
  <c r="W1093" i="11"/>
  <c r="X997" i="11"/>
  <c r="W997" i="11"/>
  <c r="X901" i="11"/>
  <c r="W901" i="11"/>
  <c r="X373" i="11"/>
  <c r="W373" i="11"/>
  <c r="X2883" i="11"/>
  <c r="W2883" i="11"/>
  <c r="X2946" i="11"/>
  <c r="W2946" i="11"/>
  <c r="X2882" i="11"/>
  <c r="W2882" i="11"/>
  <c r="X2818" i="11"/>
  <c r="W2818" i="11"/>
  <c r="X2674" i="11"/>
  <c r="W2674" i="11"/>
  <c r="X2991" i="11"/>
  <c r="W2991" i="11"/>
  <c r="X2975" i="11"/>
  <c r="W2975" i="11"/>
  <c r="X2959" i="11"/>
  <c r="W2959" i="11"/>
  <c r="X2943" i="11"/>
  <c r="W2943" i="11"/>
  <c r="X2927" i="11"/>
  <c r="W2927" i="11"/>
  <c r="X2911" i="11"/>
  <c r="W2911" i="11"/>
  <c r="X2895" i="11"/>
  <c r="W2895" i="11"/>
  <c r="X2879" i="11"/>
  <c r="W2879" i="11"/>
  <c r="X2863" i="11"/>
  <c r="W2863" i="11"/>
  <c r="X2847" i="11"/>
  <c r="W2847" i="11"/>
  <c r="X2831" i="11"/>
  <c r="W2831" i="11"/>
  <c r="X2815" i="11"/>
  <c r="W2815" i="11"/>
  <c r="X2799" i="11"/>
  <c r="W2799" i="11"/>
  <c r="X2783" i="11"/>
  <c r="W2783" i="11"/>
  <c r="X2767" i="11"/>
  <c r="W2767" i="11"/>
  <c r="X2751" i="11"/>
  <c r="W2751" i="11"/>
  <c r="X2735" i="11"/>
  <c r="W2735" i="11"/>
  <c r="X2719" i="11"/>
  <c r="W2719" i="11"/>
  <c r="X2703" i="11"/>
  <c r="W2703" i="11"/>
  <c r="X2687" i="11"/>
  <c r="W2687" i="11"/>
  <c r="X2671" i="11"/>
  <c r="W2671" i="11"/>
  <c r="X2655" i="11"/>
  <c r="W2655" i="11"/>
  <c r="X2639" i="11"/>
  <c r="W2639" i="11"/>
  <c r="X2623" i="11"/>
  <c r="W2623" i="11"/>
  <c r="X2607" i="11"/>
  <c r="W2607" i="11"/>
  <c r="X2591" i="11"/>
  <c r="W2591" i="11"/>
  <c r="X2575" i="11"/>
  <c r="W2575" i="11"/>
  <c r="X2559" i="11"/>
  <c r="W2559" i="11"/>
  <c r="X2543" i="11"/>
  <c r="W2543" i="11"/>
  <c r="X2527" i="11"/>
  <c r="W2527" i="11"/>
  <c r="X2511" i="11"/>
  <c r="W2511" i="11"/>
  <c r="X2495" i="11"/>
  <c r="W2495" i="11"/>
  <c r="X2479" i="11"/>
  <c r="W2479" i="11"/>
  <c r="X2463" i="11"/>
  <c r="W2463" i="11"/>
  <c r="X2447" i="11"/>
  <c r="W2447" i="11"/>
  <c r="X2431" i="11"/>
  <c r="W2431" i="11"/>
  <c r="X2415" i="11"/>
  <c r="W2415" i="11"/>
  <c r="X2399" i="11"/>
  <c r="W2399" i="11"/>
  <c r="X2383" i="11"/>
  <c r="W2383" i="11"/>
  <c r="X2367" i="11"/>
  <c r="W2367" i="11"/>
  <c r="X2351" i="11"/>
  <c r="W2351" i="11"/>
  <c r="X2335" i="11"/>
  <c r="W2335" i="11"/>
  <c r="X2319" i="11"/>
  <c r="W2319" i="11"/>
  <c r="X2303" i="11"/>
  <c r="W2303" i="11"/>
  <c r="X2287" i="11"/>
  <c r="W2287" i="11"/>
  <c r="X2271" i="11"/>
  <c r="W2271" i="11"/>
  <c r="X2255" i="11"/>
  <c r="W2255" i="11"/>
  <c r="X2239" i="11"/>
  <c r="W2239" i="11"/>
  <c r="X2223" i="11"/>
  <c r="W2223" i="11"/>
  <c r="X2207" i="11"/>
  <c r="W2207" i="11"/>
  <c r="X2191" i="11"/>
  <c r="W2191" i="11"/>
  <c r="X2175" i="11"/>
  <c r="W2175" i="11"/>
  <c r="X2159" i="11"/>
  <c r="W2159" i="11"/>
  <c r="X2143" i="11"/>
  <c r="W2143" i="11"/>
  <c r="X2127" i="11"/>
  <c r="W2127" i="11"/>
  <c r="X2111" i="11"/>
  <c r="W2111" i="11"/>
  <c r="X2095" i="11"/>
  <c r="W2095" i="11"/>
  <c r="X2079" i="11"/>
  <c r="W2079" i="11"/>
  <c r="X2063" i="11"/>
  <c r="W2063" i="11"/>
  <c r="X2047" i="11"/>
  <c r="W2047" i="11"/>
  <c r="X2031" i="11"/>
  <c r="W2031" i="11"/>
  <c r="X2015" i="11"/>
  <c r="W2015" i="11"/>
  <c r="X1999" i="11"/>
  <c r="W1999" i="11"/>
  <c r="X1983" i="11"/>
  <c r="W1983" i="11"/>
  <c r="X1967" i="11"/>
  <c r="W1967" i="11"/>
  <c r="X1951" i="11"/>
  <c r="W1951" i="11"/>
  <c r="X1935" i="11"/>
  <c r="W1935" i="11"/>
  <c r="X1919" i="11"/>
  <c r="W1919" i="11"/>
  <c r="X1903" i="11"/>
  <c r="W1903" i="11"/>
  <c r="X1887" i="11"/>
  <c r="W1887" i="11"/>
  <c r="X1871" i="11"/>
  <c r="W1871" i="11"/>
  <c r="X1855" i="11"/>
  <c r="W1855" i="11"/>
  <c r="X1839" i="11"/>
  <c r="W1839" i="11"/>
  <c r="X1823" i="11"/>
  <c r="W1823" i="11"/>
  <c r="X1807" i="11"/>
  <c r="W1807" i="11"/>
  <c r="X1791" i="11"/>
  <c r="W1791" i="11"/>
  <c r="X1775" i="11"/>
  <c r="W1775" i="11"/>
  <c r="X1759" i="11"/>
  <c r="W1759" i="11"/>
  <c r="X1743" i="11"/>
  <c r="W1743" i="11"/>
  <c r="X1727" i="11"/>
  <c r="W1727" i="11"/>
  <c r="X1711" i="11"/>
  <c r="W1711" i="11"/>
  <c r="X1695" i="11"/>
  <c r="W1695" i="11"/>
  <c r="X1679" i="11"/>
  <c r="W1679" i="11"/>
  <c r="X1663" i="11"/>
  <c r="W1663" i="11"/>
  <c r="X1647" i="11"/>
  <c r="W1647" i="11"/>
  <c r="X1631" i="11"/>
  <c r="W1631" i="11"/>
  <c r="X1615" i="11"/>
  <c r="W1615" i="11"/>
  <c r="X1599" i="11"/>
  <c r="W1599" i="11"/>
  <c r="X1583" i="11"/>
  <c r="W1583" i="11"/>
  <c r="X1567" i="11"/>
  <c r="W1567" i="11"/>
  <c r="X1551" i="11"/>
  <c r="W1551" i="11"/>
  <c r="X1535" i="11"/>
  <c r="W1535" i="11"/>
  <c r="X1519" i="11"/>
  <c r="W1519" i="11"/>
  <c r="X1503" i="11"/>
  <c r="W1503" i="11"/>
  <c r="X1487" i="11"/>
  <c r="W1487" i="11"/>
  <c r="X1471" i="11"/>
  <c r="W1471" i="11"/>
  <c r="X1455" i="11"/>
  <c r="W1455" i="11"/>
  <c r="X1439" i="11"/>
  <c r="W1439" i="11"/>
  <c r="X1423" i="11"/>
  <c r="W1423" i="11"/>
  <c r="X1407" i="11"/>
  <c r="W1407" i="11"/>
  <c r="X1391" i="11"/>
  <c r="W1391" i="11"/>
  <c r="X1375" i="11"/>
  <c r="W1375" i="11"/>
  <c r="X1359" i="11"/>
  <c r="W1359" i="11"/>
  <c r="X1343" i="11"/>
  <c r="W1343" i="11"/>
  <c r="X1327" i="11"/>
  <c r="W1327" i="11"/>
  <c r="X1311" i="11"/>
  <c r="W1311" i="11"/>
  <c r="X1295" i="11"/>
  <c r="W1295" i="11"/>
  <c r="X1279" i="11"/>
  <c r="W1279" i="11"/>
  <c r="X1263" i="11"/>
  <c r="W1263" i="11"/>
  <c r="X1247" i="11"/>
  <c r="W1247" i="11"/>
  <c r="X1231" i="11"/>
  <c r="W1231" i="11"/>
  <c r="X1215" i="11"/>
  <c r="W1215" i="11"/>
  <c r="X1199" i="11"/>
  <c r="W1199" i="11"/>
  <c r="X1183" i="11"/>
  <c r="W1183" i="11"/>
  <c r="X1167" i="11"/>
  <c r="W1167" i="11"/>
  <c r="X1151" i="11"/>
  <c r="W1151" i="11"/>
  <c r="X1135" i="11"/>
  <c r="W1135" i="11"/>
  <c r="X1119" i="11"/>
  <c r="W1119" i="11"/>
  <c r="X1103" i="11"/>
  <c r="W1103" i="11"/>
  <c r="X1087" i="11"/>
  <c r="W1087" i="11"/>
  <c r="X1071" i="11"/>
  <c r="W1071" i="11"/>
  <c r="X1055" i="11"/>
  <c r="W1055" i="11"/>
  <c r="X1039" i="11"/>
  <c r="W1039" i="11"/>
  <c r="X1023" i="11"/>
  <c r="W1023" i="11"/>
  <c r="X1007" i="11"/>
  <c r="W1007" i="11"/>
  <c r="X991" i="11"/>
  <c r="W991" i="11"/>
  <c r="X975" i="11"/>
  <c r="W975" i="11"/>
  <c r="X959" i="11"/>
  <c r="W959" i="11"/>
  <c r="X943" i="11"/>
  <c r="W943" i="11"/>
  <c r="X927" i="11"/>
  <c r="W927" i="11"/>
  <c r="X911" i="11"/>
  <c r="W911" i="11"/>
  <c r="X895" i="11"/>
  <c r="W895" i="11"/>
  <c r="X879" i="11"/>
  <c r="W879" i="11"/>
  <c r="X863" i="11"/>
  <c r="W863" i="11"/>
  <c r="X847" i="11"/>
  <c r="W847" i="11"/>
  <c r="X831" i="11"/>
  <c r="W831" i="11"/>
  <c r="X815" i="11"/>
  <c r="W815" i="11"/>
  <c r="X799" i="11"/>
  <c r="W799" i="11"/>
  <c r="X783" i="11"/>
  <c r="W783" i="11"/>
  <c r="X767" i="11"/>
  <c r="W767" i="11"/>
  <c r="X751" i="11"/>
  <c r="W751" i="11"/>
  <c r="X735" i="11"/>
  <c r="W735" i="11"/>
  <c r="X719" i="11"/>
  <c r="W719" i="11"/>
  <c r="X703" i="11"/>
  <c r="W703" i="11"/>
  <c r="X687" i="11"/>
  <c r="W687" i="11"/>
  <c r="X671" i="11"/>
  <c r="W671" i="11"/>
  <c r="X655" i="11"/>
  <c r="W655" i="11"/>
  <c r="X639" i="11"/>
  <c r="W639" i="11"/>
  <c r="X623" i="11"/>
  <c r="W623" i="11"/>
  <c r="X607" i="11"/>
  <c r="W607" i="11"/>
  <c r="X591" i="11"/>
  <c r="W591" i="11"/>
  <c r="X575" i="11"/>
  <c r="W575" i="11"/>
  <c r="X559" i="11"/>
  <c r="W559" i="11"/>
  <c r="X543" i="11"/>
  <c r="W543" i="11"/>
  <c r="X527" i="11"/>
  <c r="W527" i="11"/>
  <c r="X511" i="11"/>
  <c r="W511" i="11"/>
  <c r="X495" i="11"/>
  <c r="W495" i="11"/>
  <c r="X479" i="11"/>
  <c r="W479" i="11"/>
  <c r="X463" i="11"/>
  <c r="W463" i="11"/>
  <c r="X447" i="11"/>
  <c r="W447" i="11"/>
  <c r="X431" i="11"/>
  <c r="W431" i="11"/>
  <c r="X415" i="11"/>
  <c r="W415" i="11"/>
  <c r="X399" i="11"/>
  <c r="W399" i="11"/>
  <c r="X383" i="11"/>
  <c r="W383" i="11"/>
  <c r="X367" i="11"/>
  <c r="W367" i="11"/>
  <c r="X351" i="11"/>
  <c r="W351" i="11"/>
  <c r="X335" i="11"/>
  <c r="W335" i="11"/>
  <c r="X319" i="11"/>
  <c r="W319" i="11"/>
  <c r="X303" i="11"/>
  <c r="W303" i="11"/>
  <c r="X287" i="11"/>
  <c r="W287" i="11"/>
  <c r="X271" i="11"/>
  <c r="W271" i="11"/>
  <c r="X255" i="11"/>
  <c r="W255" i="11"/>
  <c r="X239" i="11"/>
  <c r="W239" i="11"/>
  <c r="X223" i="11"/>
  <c r="W223" i="11"/>
  <c r="X207" i="11"/>
  <c r="W207" i="11"/>
  <c r="X191" i="11"/>
  <c r="W191" i="11"/>
  <c r="X175" i="11"/>
  <c r="W175" i="11"/>
  <c r="X159" i="11"/>
  <c r="W159" i="11"/>
  <c r="X143" i="11"/>
  <c r="W143" i="11"/>
  <c r="X127" i="11"/>
  <c r="W127" i="11"/>
  <c r="X111" i="11"/>
  <c r="W111" i="11"/>
  <c r="X95" i="11"/>
  <c r="W95" i="11"/>
  <c r="X79" i="11"/>
  <c r="W79" i="11"/>
  <c r="X63" i="11"/>
  <c r="W63" i="11"/>
  <c r="X47" i="11"/>
  <c r="W47" i="11"/>
  <c r="X31" i="11"/>
  <c r="W31" i="11"/>
  <c r="X15" i="11"/>
  <c r="W15" i="11"/>
  <c r="X2903" i="11"/>
  <c r="W2903" i="11"/>
  <c r="X2663" i="11"/>
  <c r="W2663" i="11"/>
  <c r="X2407" i="11"/>
  <c r="W2407" i="11"/>
  <c r="X2151" i="11"/>
  <c r="W2151" i="11"/>
  <c r="X1895" i="11"/>
  <c r="W1895" i="11"/>
  <c r="X1639" i="11"/>
  <c r="W1639" i="11"/>
  <c r="X1351" i="11"/>
  <c r="W1351" i="11"/>
  <c r="X1095" i="11"/>
  <c r="W1095" i="11"/>
  <c r="X855" i="11"/>
  <c r="W855" i="11"/>
  <c r="X599" i="11"/>
  <c r="W599" i="11"/>
  <c r="X279" i="11"/>
  <c r="W279" i="11"/>
  <c r="X2949" i="11"/>
  <c r="W2949" i="11"/>
  <c r="X2821" i="11"/>
  <c r="W2821" i="11"/>
  <c r="X2677" i="11"/>
  <c r="W2677" i="11"/>
  <c r="X2517" i="11"/>
  <c r="W2517" i="11"/>
  <c r="X2389" i="11"/>
  <c r="W2389" i="11"/>
  <c r="X2245" i="11"/>
  <c r="W2245" i="11"/>
  <c r="X2101" i="11"/>
  <c r="W2101" i="11"/>
  <c r="X1973" i="11"/>
  <c r="W1973" i="11"/>
  <c r="X1845" i="11"/>
  <c r="W1845" i="11"/>
  <c r="X1733" i="11"/>
  <c r="W1733" i="11"/>
  <c r="X1589" i="11"/>
  <c r="W1589" i="11"/>
  <c r="X1477" i="11"/>
  <c r="W1477" i="11"/>
  <c r="X1349" i="11"/>
  <c r="W1349" i="11"/>
  <c r="X1253" i="11"/>
  <c r="W1253" i="11"/>
  <c r="X1125" i="11"/>
  <c r="W1125" i="11"/>
  <c r="X1029" i="11"/>
  <c r="W1029" i="11"/>
  <c r="X933" i="11"/>
  <c r="W933" i="11"/>
  <c r="X821" i="11"/>
  <c r="W821" i="11"/>
  <c r="X773" i="11"/>
  <c r="W773" i="11"/>
  <c r="X405" i="11"/>
  <c r="W405" i="11"/>
  <c r="X2915" i="11"/>
  <c r="W2915" i="11"/>
  <c r="X2962" i="11"/>
  <c r="W2962" i="11"/>
  <c r="X2898" i="11"/>
  <c r="W2898" i="11"/>
  <c r="X2834" i="11"/>
  <c r="W2834" i="11"/>
  <c r="X2690" i="11"/>
  <c r="W2690" i="11"/>
  <c r="X2990" i="11"/>
  <c r="W2990" i="11"/>
  <c r="X2974" i="11"/>
  <c r="W2974" i="11"/>
  <c r="X2958" i="11"/>
  <c r="W2958" i="11"/>
  <c r="X2942" i="11"/>
  <c r="W2942" i="11"/>
  <c r="X2926" i="11"/>
  <c r="W2926" i="11"/>
  <c r="X2910" i="11"/>
  <c r="W2910" i="11"/>
  <c r="X2894" i="11"/>
  <c r="W2894" i="11"/>
  <c r="X2878" i="11"/>
  <c r="W2878" i="11"/>
  <c r="X2862" i="11"/>
  <c r="W2862" i="11"/>
  <c r="X2846" i="11"/>
  <c r="W2846" i="11"/>
  <c r="X2830" i="11"/>
  <c r="W2830" i="11"/>
  <c r="X2814" i="11"/>
  <c r="W2814" i="11"/>
  <c r="X2798" i="11"/>
  <c r="W2798" i="11"/>
  <c r="X2782" i="11"/>
  <c r="W2782" i="11"/>
  <c r="X2766" i="11"/>
  <c r="W2766" i="11"/>
  <c r="X2750" i="11"/>
  <c r="W2750" i="11"/>
  <c r="X2734" i="11"/>
  <c r="W2734" i="11"/>
  <c r="X2718" i="11"/>
  <c r="W2718" i="11"/>
  <c r="X2702" i="11"/>
  <c r="W2702" i="11"/>
  <c r="X2686" i="11"/>
  <c r="W2686" i="11"/>
  <c r="X2670" i="11"/>
  <c r="W2670" i="11"/>
  <c r="X2654" i="11"/>
  <c r="W2654" i="11"/>
  <c r="X2638" i="11"/>
  <c r="W2638" i="11"/>
  <c r="X2622" i="11"/>
  <c r="W2622" i="11"/>
  <c r="X2606" i="11"/>
  <c r="W2606" i="11"/>
  <c r="X2590" i="11"/>
  <c r="W2590" i="11"/>
  <c r="X2574" i="11"/>
  <c r="W2574" i="11"/>
  <c r="X2558" i="11"/>
  <c r="W2558" i="11"/>
  <c r="X2542" i="11"/>
  <c r="W2542" i="11"/>
  <c r="X2526" i="11"/>
  <c r="W2526" i="11"/>
  <c r="X2510" i="11"/>
  <c r="W2510" i="11"/>
  <c r="X2494" i="11"/>
  <c r="W2494" i="11"/>
  <c r="X2478" i="11"/>
  <c r="W2478" i="11"/>
  <c r="X2462" i="11"/>
  <c r="W2462" i="11"/>
  <c r="X2446" i="11"/>
  <c r="W2446" i="11"/>
  <c r="X2430" i="11"/>
  <c r="W2430" i="11"/>
  <c r="X2414" i="11"/>
  <c r="W2414" i="11"/>
  <c r="X2398" i="11"/>
  <c r="W2398" i="11"/>
  <c r="X2382" i="11"/>
  <c r="W2382" i="11"/>
  <c r="X2366" i="11"/>
  <c r="W2366" i="11"/>
  <c r="X2350" i="11"/>
  <c r="W2350" i="11"/>
  <c r="X2334" i="11"/>
  <c r="W2334" i="11"/>
  <c r="X2318" i="11"/>
  <c r="W2318" i="11"/>
  <c r="X2302" i="11"/>
  <c r="W2302" i="11"/>
  <c r="X2286" i="11"/>
  <c r="W2286" i="11"/>
  <c r="X2270" i="11"/>
  <c r="W2270" i="11"/>
  <c r="X2254" i="11"/>
  <c r="W2254" i="11"/>
  <c r="X2238" i="11"/>
  <c r="W2238" i="11"/>
  <c r="X2222" i="11"/>
  <c r="W2222" i="11"/>
  <c r="X2206" i="11"/>
  <c r="W2206" i="11"/>
  <c r="X2190" i="11"/>
  <c r="W2190" i="11"/>
  <c r="X2174" i="11"/>
  <c r="W2174" i="11"/>
  <c r="X2158" i="11"/>
  <c r="W2158" i="11"/>
  <c r="X2142" i="11"/>
  <c r="W2142" i="11"/>
  <c r="X2126" i="11"/>
  <c r="W2126" i="11"/>
  <c r="X2110" i="11"/>
  <c r="W2110" i="11"/>
  <c r="X2094" i="11"/>
  <c r="W2094" i="11"/>
  <c r="X2078" i="11"/>
  <c r="W2078" i="11"/>
  <c r="X2062" i="11"/>
  <c r="W2062" i="11"/>
  <c r="X2046" i="11"/>
  <c r="W2046" i="11"/>
  <c r="X2030" i="11"/>
  <c r="W2030" i="11"/>
  <c r="X2014" i="11"/>
  <c r="W2014" i="11"/>
  <c r="X1998" i="11"/>
  <c r="W1998" i="11"/>
  <c r="X1982" i="11"/>
  <c r="W1982" i="11"/>
  <c r="X1966" i="11"/>
  <c r="W1966" i="11"/>
  <c r="X1950" i="11"/>
  <c r="W1950" i="11"/>
  <c r="X1934" i="11"/>
  <c r="W1934" i="11"/>
  <c r="X1918" i="11"/>
  <c r="W1918" i="11"/>
  <c r="X1902" i="11"/>
  <c r="W1902" i="11"/>
  <c r="X1886" i="11"/>
  <c r="W1886" i="11"/>
  <c r="X1870" i="11"/>
  <c r="W1870" i="11"/>
  <c r="X1854" i="11"/>
  <c r="W1854" i="11"/>
  <c r="X1838" i="11"/>
  <c r="W1838" i="11"/>
  <c r="X1822" i="11"/>
  <c r="W1822" i="11"/>
  <c r="X1806" i="11"/>
  <c r="W1806" i="11"/>
  <c r="X1790" i="11"/>
  <c r="W1790" i="11"/>
  <c r="X1774" i="11"/>
  <c r="W1774" i="11"/>
  <c r="X1758" i="11"/>
  <c r="W1758" i="11"/>
  <c r="X1742" i="11"/>
  <c r="W1742" i="11"/>
  <c r="X1726" i="11"/>
  <c r="W1726" i="11"/>
  <c r="X1710" i="11"/>
  <c r="W1710" i="11"/>
  <c r="X1694" i="11"/>
  <c r="W1694" i="11"/>
  <c r="X1678" i="11"/>
  <c r="W1678" i="11"/>
  <c r="X1662" i="11"/>
  <c r="W1662" i="11"/>
  <c r="X1646" i="11"/>
  <c r="W1646" i="11"/>
  <c r="X1630" i="11"/>
  <c r="W1630" i="11"/>
  <c r="X1614" i="11"/>
  <c r="W1614" i="11"/>
  <c r="X1598" i="11"/>
  <c r="W1598" i="11"/>
  <c r="X1582" i="11"/>
  <c r="W1582" i="11"/>
  <c r="X1566" i="11"/>
  <c r="W1566" i="11"/>
  <c r="X1550" i="11"/>
  <c r="W1550" i="11"/>
  <c r="X1534" i="11"/>
  <c r="W1534" i="11"/>
  <c r="X1518" i="11"/>
  <c r="W1518" i="11"/>
  <c r="X1502" i="11"/>
  <c r="W1502" i="11"/>
  <c r="X1486" i="11"/>
  <c r="W1486" i="11"/>
  <c r="X1470" i="11"/>
  <c r="W1470" i="11"/>
  <c r="X1454" i="11"/>
  <c r="W1454" i="11"/>
  <c r="X1438" i="11"/>
  <c r="W1438" i="11"/>
  <c r="X1422" i="11"/>
  <c r="W1422" i="11"/>
  <c r="X1406" i="11"/>
  <c r="W1406" i="11"/>
  <c r="X1390" i="11"/>
  <c r="W1390" i="11"/>
  <c r="X1374" i="11"/>
  <c r="W1374" i="11"/>
  <c r="X1358" i="11"/>
  <c r="W1358" i="11"/>
  <c r="X1342" i="11"/>
  <c r="W1342" i="11"/>
  <c r="X1326" i="11"/>
  <c r="W1326" i="11"/>
  <c r="X1310" i="11"/>
  <c r="W1310" i="11"/>
  <c r="X1294" i="11"/>
  <c r="W1294" i="11"/>
  <c r="X1278" i="11"/>
  <c r="W1278" i="11"/>
  <c r="X1262" i="11"/>
  <c r="W1262" i="11"/>
  <c r="X1246" i="11"/>
  <c r="W1246" i="11"/>
  <c r="X1230" i="11"/>
  <c r="W1230" i="11"/>
  <c r="X1214" i="11"/>
  <c r="W1214" i="11"/>
  <c r="X1198" i="11"/>
  <c r="W1198" i="11"/>
  <c r="X1182" i="11"/>
  <c r="W1182" i="11"/>
  <c r="X1166" i="11"/>
  <c r="W1166" i="11"/>
  <c r="X1150" i="11"/>
  <c r="W1150" i="11"/>
  <c r="X1134" i="11"/>
  <c r="W1134" i="11"/>
  <c r="X1118" i="11"/>
  <c r="W1118" i="11"/>
  <c r="X1102" i="11"/>
  <c r="W1102" i="11"/>
  <c r="X1086" i="11"/>
  <c r="W1086" i="11"/>
  <c r="X1070" i="11"/>
  <c r="W1070" i="11"/>
  <c r="X1054" i="11"/>
  <c r="W1054" i="11"/>
  <c r="X1038" i="11"/>
  <c r="W1038" i="11"/>
  <c r="X1022" i="11"/>
  <c r="W1022" i="11"/>
  <c r="X1006" i="11"/>
  <c r="W1006" i="11"/>
  <c r="X990" i="11"/>
  <c r="W990" i="11"/>
  <c r="X974" i="11"/>
  <c r="W974" i="11"/>
  <c r="X958" i="11"/>
  <c r="W958" i="11"/>
  <c r="X942" i="11"/>
  <c r="W942" i="11"/>
  <c r="X926" i="11"/>
  <c r="W926" i="11"/>
  <c r="X910" i="11"/>
  <c r="W910" i="11"/>
  <c r="X894" i="11"/>
  <c r="W894" i="11"/>
  <c r="X878" i="11"/>
  <c r="W878" i="11"/>
  <c r="X862" i="11"/>
  <c r="W862" i="11"/>
  <c r="X846" i="11"/>
  <c r="W846" i="11"/>
  <c r="X830" i="11"/>
  <c r="W830" i="11"/>
  <c r="X814" i="11"/>
  <c r="W814" i="11"/>
  <c r="X798" i="11"/>
  <c r="W798" i="11"/>
  <c r="X782" i="11"/>
  <c r="W782" i="11"/>
  <c r="X766" i="11"/>
  <c r="W766" i="11"/>
  <c r="X750" i="11"/>
  <c r="W750" i="11"/>
  <c r="X734" i="11"/>
  <c r="W734" i="11"/>
  <c r="X718" i="11"/>
  <c r="W718" i="11"/>
  <c r="X702" i="11"/>
  <c r="W702" i="11"/>
  <c r="X686" i="11"/>
  <c r="W686" i="11"/>
  <c r="X670" i="11"/>
  <c r="W670" i="11"/>
  <c r="X654" i="11"/>
  <c r="W654" i="11"/>
  <c r="X638" i="11"/>
  <c r="W638" i="11"/>
  <c r="X622" i="11"/>
  <c r="W622" i="11"/>
  <c r="X606" i="11"/>
  <c r="W606" i="11"/>
  <c r="X590" i="11"/>
  <c r="W590" i="11"/>
  <c r="X574" i="11"/>
  <c r="W574" i="11"/>
  <c r="X558" i="11"/>
  <c r="W558" i="11"/>
  <c r="X542" i="11"/>
  <c r="W542" i="11"/>
  <c r="X526" i="11"/>
  <c r="W526" i="11"/>
  <c r="X510" i="11"/>
  <c r="W510" i="11"/>
  <c r="X494" i="11"/>
  <c r="W494" i="11"/>
  <c r="X478" i="11"/>
  <c r="W478" i="11"/>
  <c r="X462" i="11"/>
  <c r="W462" i="11"/>
  <c r="X446" i="11"/>
  <c r="W446" i="11"/>
  <c r="X430" i="11"/>
  <c r="W430" i="11"/>
  <c r="X414" i="11"/>
  <c r="W414" i="11"/>
  <c r="X398" i="11"/>
  <c r="W398" i="11"/>
  <c r="X382" i="11"/>
  <c r="W382" i="11"/>
  <c r="X366" i="11"/>
  <c r="W366" i="11"/>
  <c r="X350" i="11"/>
  <c r="W350" i="11"/>
  <c r="X334" i="11"/>
  <c r="W334" i="11"/>
  <c r="X318" i="11"/>
  <c r="W318" i="11"/>
  <c r="X302" i="11"/>
  <c r="W302" i="11"/>
  <c r="X286" i="11"/>
  <c r="W286" i="11"/>
  <c r="X270" i="11"/>
  <c r="W270" i="11"/>
  <c r="X254" i="11"/>
  <c r="W254" i="11"/>
  <c r="X238" i="11"/>
  <c r="W238" i="11"/>
  <c r="X222" i="11"/>
  <c r="W222" i="11"/>
  <c r="X206" i="11"/>
  <c r="W206" i="11"/>
  <c r="X190" i="11"/>
  <c r="W190" i="11"/>
  <c r="X174" i="11"/>
  <c r="W174" i="11"/>
  <c r="X158" i="11"/>
  <c r="W158" i="11"/>
  <c r="X142" i="11"/>
  <c r="W142" i="11"/>
  <c r="X126" i="11"/>
  <c r="W126" i="11"/>
  <c r="X110" i="11"/>
  <c r="W110" i="11"/>
  <c r="X94" i="11"/>
  <c r="W94" i="11"/>
  <c r="X78" i="11"/>
  <c r="W78" i="11"/>
  <c r="X62" i="11"/>
  <c r="W62" i="11"/>
  <c r="X46" i="11"/>
  <c r="W46" i="11"/>
  <c r="X30" i="11"/>
  <c r="W30" i="11"/>
  <c r="X14" i="11"/>
  <c r="W14" i="11"/>
  <c r="X2759" i="11"/>
  <c r="W2759" i="11"/>
  <c r="X2503" i="11"/>
  <c r="W2503" i="11"/>
  <c r="X2247" i="11"/>
  <c r="W2247" i="11"/>
  <c r="X1991" i="11"/>
  <c r="W1991" i="11"/>
  <c r="X1751" i="11"/>
  <c r="W1751" i="11"/>
  <c r="X1495" i="11"/>
  <c r="W1495" i="11"/>
  <c r="X1239" i="11"/>
  <c r="W1239" i="11"/>
  <c r="X967" i="11"/>
  <c r="W967" i="11"/>
  <c r="X679" i="11"/>
  <c r="W679" i="11"/>
  <c r="X407" i="11"/>
  <c r="W407" i="11"/>
  <c r="X2933" i="11"/>
  <c r="W2933" i="11"/>
  <c r="X2805" i="11"/>
  <c r="W2805" i="11"/>
  <c r="X2693" i="11"/>
  <c r="W2693" i="11"/>
  <c r="X2565" i="11"/>
  <c r="W2565" i="11"/>
  <c r="X2421" i="11"/>
  <c r="W2421" i="11"/>
  <c r="X2293" i="11"/>
  <c r="W2293" i="11"/>
  <c r="X2165" i="11"/>
  <c r="W2165" i="11"/>
  <c r="X2037" i="11"/>
  <c r="W2037" i="11"/>
  <c r="X1941" i="11"/>
  <c r="W1941" i="11"/>
  <c r="X1813" i="11"/>
  <c r="W1813" i="11"/>
  <c r="X1685" i="11"/>
  <c r="W1685" i="11"/>
  <c r="X1573" i="11"/>
  <c r="W1573" i="11"/>
  <c r="X1461" i="11"/>
  <c r="W1461" i="11"/>
  <c r="X1365" i="11"/>
  <c r="W1365" i="11"/>
  <c r="X1269" i="11"/>
  <c r="W1269" i="11"/>
  <c r="X1141" i="11"/>
  <c r="W1141" i="11"/>
  <c r="X1013" i="11"/>
  <c r="W1013" i="11"/>
  <c r="X885" i="11"/>
  <c r="W885" i="11"/>
  <c r="X437" i="11"/>
  <c r="W437" i="11"/>
  <c r="X2989" i="11"/>
  <c r="W2989" i="11"/>
  <c r="W2973" i="11"/>
  <c r="X2973" i="11"/>
  <c r="X2957" i="11"/>
  <c r="W2957" i="11"/>
  <c r="X2941" i="11"/>
  <c r="W2941" i="11"/>
  <c r="X2925" i="11"/>
  <c r="W2925" i="11"/>
  <c r="X2909" i="11"/>
  <c r="W2909" i="11"/>
  <c r="X2893" i="11"/>
  <c r="W2893" i="11"/>
  <c r="X2877" i="11"/>
  <c r="W2877" i="11"/>
  <c r="W2861" i="11"/>
  <c r="X2861" i="11"/>
  <c r="X2845" i="11"/>
  <c r="W2845" i="11"/>
  <c r="X2829" i="11"/>
  <c r="W2829" i="11"/>
  <c r="W2813" i="11"/>
  <c r="X2813" i="11"/>
  <c r="W2797" i="11"/>
  <c r="X2797" i="11"/>
  <c r="X2781" i="11"/>
  <c r="W2781" i="11"/>
  <c r="X2765" i="11"/>
  <c r="W2765" i="11"/>
  <c r="X2749" i="11"/>
  <c r="W2749" i="11"/>
  <c r="X2733" i="11"/>
  <c r="W2733" i="11"/>
  <c r="X2717" i="11"/>
  <c r="W2717" i="11"/>
  <c r="X2701" i="11"/>
  <c r="W2701" i="11"/>
  <c r="X2685" i="11"/>
  <c r="W2685" i="11"/>
  <c r="X2669" i="11"/>
  <c r="W2669" i="11"/>
  <c r="X2653" i="11"/>
  <c r="W2653" i="11"/>
  <c r="X2637" i="11"/>
  <c r="W2637" i="11"/>
  <c r="X2621" i="11"/>
  <c r="W2621" i="11"/>
  <c r="X2605" i="11"/>
  <c r="W2605" i="11"/>
  <c r="X2589" i="11"/>
  <c r="W2589" i="11"/>
  <c r="X2573" i="11"/>
  <c r="W2573" i="11"/>
  <c r="X2557" i="11"/>
  <c r="W2557" i="11"/>
  <c r="X2541" i="11"/>
  <c r="W2541" i="11"/>
  <c r="X2525" i="11"/>
  <c r="W2525" i="11"/>
  <c r="X2509" i="11"/>
  <c r="W2509" i="11"/>
  <c r="X2493" i="11"/>
  <c r="W2493" i="11"/>
  <c r="X2477" i="11"/>
  <c r="W2477" i="11"/>
  <c r="X2461" i="11"/>
  <c r="W2461" i="11"/>
  <c r="X2445" i="11"/>
  <c r="W2445" i="11"/>
  <c r="X2429" i="11"/>
  <c r="W2429" i="11"/>
  <c r="X2413" i="11"/>
  <c r="W2413" i="11"/>
  <c r="X2397" i="11"/>
  <c r="W2397" i="11"/>
  <c r="X2381" i="11"/>
  <c r="W2381" i="11"/>
  <c r="X2365" i="11"/>
  <c r="W2365" i="11"/>
  <c r="X2349" i="11"/>
  <c r="W2349" i="11"/>
  <c r="X2333" i="11"/>
  <c r="W2333" i="11"/>
  <c r="X2317" i="11"/>
  <c r="W2317" i="11"/>
  <c r="X2301" i="11"/>
  <c r="W2301" i="11"/>
  <c r="X2285" i="11"/>
  <c r="W2285" i="11"/>
  <c r="X2269" i="11"/>
  <c r="W2269" i="11"/>
  <c r="X2253" i="11"/>
  <c r="W2253" i="11"/>
  <c r="X2237" i="11"/>
  <c r="W2237" i="11"/>
  <c r="X2221" i="11"/>
  <c r="W2221" i="11"/>
  <c r="X2205" i="11"/>
  <c r="W2205" i="11"/>
  <c r="X2189" i="11"/>
  <c r="W2189" i="11"/>
  <c r="X2173" i="11"/>
  <c r="W2173" i="11"/>
  <c r="X2157" i="11"/>
  <c r="W2157" i="11"/>
  <c r="X2141" i="11"/>
  <c r="W2141" i="11"/>
  <c r="X2125" i="11"/>
  <c r="W2125" i="11"/>
  <c r="X2109" i="11"/>
  <c r="W2109" i="11"/>
  <c r="X2093" i="11"/>
  <c r="W2093" i="11"/>
  <c r="X2077" i="11"/>
  <c r="W2077" i="11"/>
  <c r="X2061" i="11"/>
  <c r="W2061" i="11"/>
  <c r="X2045" i="11"/>
  <c r="W2045" i="11"/>
  <c r="X2029" i="11"/>
  <c r="W2029" i="11"/>
  <c r="X2013" i="11"/>
  <c r="W2013" i="11"/>
  <c r="X1997" i="11"/>
  <c r="W1997" i="11"/>
  <c r="X1981" i="11"/>
  <c r="W1981" i="11"/>
  <c r="X1965" i="11"/>
  <c r="W1965" i="11"/>
  <c r="X1949" i="11"/>
  <c r="W1949" i="11"/>
  <c r="X1933" i="11"/>
  <c r="W1933" i="11"/>
  <c r="X1917" i="11"/>
  <c r="W1917" i="11"/>
  <c r="X1901" i="11"/>
  <c r="W1901" i="11"/>
  <c r="X1885" i="11"/>
  <c r="W1885" i="11"/>
  <c r="X1869" i="11"/>
  <c r="W1869" i="11"/>
  <c r="X1853" i="11"/>
  <c r="W1853" i="11"/>
  <c r="X1837" i="11"/>
  <c r="W1837" i="11"/>
  <c r="X1821" i="11"/>
  <c r="W1821" i="11"/>
  <c r="W1805" i="11"/>
  <c r="X1805" i="11"/>
  <c r="X1789" i="11"/>
  <c r="W1789" i="11"/>
  <c r="X1773" i="11"/>
  <c r="W1773" i="11"/>
  <c r="X1757" i="11"/>
  <c r="W1757" i="11"/>
  <c r="W1741" i="11"/>
  <c r="X1741" i="11"/>
  <c r="X1725" i="11"/>
  <c r="W1725" i="11"/>
  <c r="X1709" i="11"/>
  <c r="W1709" i="11"/>
  <c r="W1693" i="11"/>
  <c r="X1693" i="11"/>
  <c r="X1677" i="11"/>
  <c r="W1677" i="11"/>
  <c r="X1661" i="11"/>
  <c r="W1661" i="11"/>
  <c r="X1645" i="11"/>
  <c r="W1645" i="11"/>
  <c r="X1629" i="11"/>
  <c r="W1629" i="11"/>
  <c r="W1613" i="11"/>
  <c r="X1613" i="11"/>
  <c r="X1597" i="11"/>
  <c r="W1597" i="11"/>
  <c r="X1581" i="11"/>
  <c r="W1581" i="11"/>
  <c r="W1565" i="11"/>
  <c r="X1565" i="11"/>
  <c r="X1549" i="11"/>
  <c r="W1549" i="11"/>
  <c r="X1533" i="11"/>
  <c r="W1533" i="11"/>
  <c r="X1517" i="11"/>
  <c r="W1517" i="11"/>
  <c r="X1501" i="11"/>
  <c r="W1501" i="11"/>
  <c r="X1485" i="11"/>
  <c r="W1485" i="11"/>
  <c r="X1469" i="11"/>
  <c r="W1469" i="11"/>
  <c r="X1453" i="11"/>
  <c r="W1453" i="11"/>
  <c r="W1437" i="11"/>
  <c r="X1437" i="11"/>
  <c r="X1421" i="11"/>
  <c r="W1421" i="11"/>
  <c r="X1405" i="11"/>
  <c r="W1405" i="11"/>
  <c r="X1389" i="11"/>
  <c r="W1389" i="11"/>
  <c r="X1373" i="11"/>
  <c r="W1373" i="11"/>
  <c r="X1357" i="11"/>
  <c r="W1357" i="11"/>
  <c r="X1341" i="11"/>
  <c r="W1341" i="11"/>
  <c r="X1325" i="11"/>
  <c r="W1325" i="11"/>
  <c r="X1309" i="11"/>
  <c r="W1309" i="11"/>
  <c r="X1293" i="11"/>
  <c r="W1293" i="11"/>
  <c r="X1277" i="11"/>
  <c r="W1277" i="11"/>
  <c r="X1261" i="11"/>
  <c r="W1261" i="11"/>
  <c r="X1245" i="11"/>
  <c r="W1245" i="11"/>
  <c r="X1229" i="11"/>
  <c r="W1229" i="11"/>
  <c r="X1213" i="11"/>
  <c r="W1213" i="11"/>
  <c r="X1197" i="11"/>
  <c r="W1197" i="11"/>
  <c r="X1181" i="11"/>
  <c r="W1181" i="11"/>
  <c r="X1165" i="11"/>
  <c r="W1165" i="11"/>
  <c r="X1149" i="11"/>
  <c r="W1149" i="11"/>
  <c r="X1133" i="11"/>
  <c r="W1133" i="11"/>
  <c r="X1117" i="11"/>
  <c r="W1117" i="11"/>
  <c r="X1101" i="11"/>
  <c r="W1101" i="11"/>
  <c r="X1085" i="11"/>
  <c r="W1085" i="11"/>
  <c r="X1069" i="11"/>
  <c r="W1069" i="11"/>
  <c r="X1053" i="11"/>
  <c r="W1053" i="11"/>
  <c r="X1037" i="11"/>
  <c r="W1037" i="11"/>
  <c r="X1021" i="11"/>
  <c r="W1021" i="11"/>
  <c r="X1005" i="11"/>
  <c r="W1005" i="11"/>
  <c r="X989" i="11"/>
  <c r="W989" i="11"/>
  <c r="X973" i="11"/>
  <c r="W973" i="11"/>
  <c r="X957" i="11"/>
  <c r="W957" i="11"/>
  <c r="X941" i="11"/>
  <c r="W941" i="11"/>
  <c r="X925" i="11"/>
  <c r="W925" i="11"/>
  <c r="X909" i="11"/>
  <c r="W909" i="11"/>
  <c r="X893" i="11"/>
  <c r="W893" i="11"/>
  <c r="X877" i="11"/>
  <c r="W877" i="11"/>
  <c r="X861" i="11"/>
  <c r="W861" i="11"/>
  <c r="X845" i="11"/>
  <c r="W845" i="11"/>
  <c r="X829" i="11"/>
  <c r="W829" i="11"/>
  <c r="X813" i="11"/>
  <c r="W813" i="11"/>
  <c r="X797" i="11"/>
  <c r="W797" i="11"/>
  <c r="X781" i="11"/>
  <c r="W781" i="11"/>
  <c r="X765" i="11"/>
  <c r="W765" i="11"/>
  <c r="X749" i="11"/>
  <c r="W749" i="11"/>
  <c r="X733" i="11"/>
  <c r="W733" i="11"/>
  <c r="X717" i="11"/>
  <c r="W717" i="11"/>
  <c r="X701" i="11"/>
  <c r="W701" i="11"/>
  <c r="X685" i="11"/>
  <c r="W685" i="11"/>
  <c r="X669" i="11"/>
  <c r="W669" i="11"/>
  <c r="X653" i="11"/>
  <c r="W653" i="11"/>
  <c r="X637" i="11"/>
  <c r="W637" i="11"/>
  <c r="X621" i="11"/>
  <c r="W621" i="11"/>
  <c r="X605" i="11"/>
  <c r="W605" i="11"/>
  <c r="X589" i="11"/>
  <c r="W589" i="11"/>
  <c r="X573" i="11"/>
  <c r="W573" i="11"/>
  <c r="X557" i="11"/>
  <c r="W557" i="11"/>
  <c r="X541" i="11"/>
  <c r="W541" i="11"/>
  <c r="X525" i="11"/>
  <c r="W525" i="11"/>
  <c r="X509" i="11"/>
  <c r="W509" i="11"/>
  <c r="X493" i="11"/>
  <c r="W493" i="11"/>
  <c r="X477" i="11"/>
  <c r="W477" i="11"/>
  <c r="X461" i="11"/>
  <c r="W461" i="11"/>
  <c r="X445" i="11"/>
  <c r="W445" i="11"/>
  <c r="X429" i="11"/>
  <c r="W429" i="11"/>
  <c r="X413" i="11"/>
  <c r="W413" i="11"/>
  <c r="X397" i="11"/>
  <c r="W397" i="11"/>
  <c r="X381" i="11"/>
  <c r="W381" i="11"/>
  <c r="X365" i="11"/>
  <c r="W365" i="11"/>
  <c r="X349" i="11"/>
  <c r="W349" i="11"/>
  <c r="X333" i="11"/>
  <c r="W333" i="11"/>
  <c r="X317" i="11"/>
  <c r="W317" i="11"/>
  <c r="X301" i="11"/>
  <c r="W301" i="11"/>
  <c r="X285" i="11"/>
  <c r="W285" i="11"/>
  <c r="X269" i="11"/>
  <c r="W269" i="11"/>
  <c r="X253" i="11"/>
  <c r="W253" i="11"/>
  <c r="X237" i="11"/>
  <c r="W237" i="11"/>
  <c r="X221" i="11"/>
  <c r="W221" i="11"/>
  <c r="X205" i="11"/>
  <c r="W205" i="11"/>
  <c r="X189" i="11"/>
  <c r="W189" i="11"/>
  <c r="X173" i="11"/>
  <c r="W173" i="11"/>
  <c r="X157" i="11"/>
  <c r="W157" i="11"/>
  <c r="X141" i="11"/>
  <c r="W141" i="11"/>
  <c r="X125" i="11"/>
  <c r="W125" i="11"/>
  <c r="X109" i="11"/>
  <c r="W109" i="11"/>
  <c r="X93" i="11"/>
  <c r="W93" i="11"/>
  <c r="X77" i="11"/>
  <c r="W77" i="11"/>
  <c r="X61" i="11"/>
  <c r="W61" i="11"/>
  <c r="X45" i="11"/>
  <c r="W45" i="11"/>
  <c r="X29" i="11"/>
  <c r="W29" i="11"/>
  <c r="X13" i="11"/>
  <c r="W13" i="11"/>
  <c r="L2007" i="11"/>
  <c r="X2887" i="11"/>
  <c r="W2887" i="11"/>
  <c r="X2631" i="11"/>
  <c r="W2631" i="11"/>
  <c r="X2391" i="11"/>
  <c r="W2391" i="11"/>
  <c r="X2135" i="11"/>
  <c r="W2135" i="11"/>
  <c r="X1879" i="11"/>
  <c r="W1879" i="11"/>
  <c r="X1623" i="11"/>
  <c r="W1623" i="11"/>
  <c r="X1383" i="11"/>
  <c r="W1383" i="11"/>
  <c r="X1127" i="11"/>
  <c r="W1127" i="11"/>
  <c r="X887" i="11"/>
  <c r="W887" i="11"/>
  <c r="X631" i="11"/>
  <c r="W631" i="11"/>
  <c r="X391" i="11"/>
  <c r="W391" i="11"/>
  <c r="X151" i="11"/>
  <c r="W151" i="11"/>
  <c r="X2972" i="11"/>
  <c r="W2972" i="11"/>
  <c r="W2924" i="11"/>
  <c r="X2924" i="11"/>
  <c r="X2892" i="11"/>
  <c r="W2892" i="11"/>
  <c r="X2860" i="11"/>
  <c r="W2860" i="11"/>
  <c r="X2828" i="11"/>
  <c r="W2828" i="11"/>
  <c r="X2780" i="11"/>
  <c r="W2780" i="11"/>
  <c r="X2732" i="11"/>
  <c r="W2732" i="11"/>
  <c r="X2684" i="11"/>
  <c r="W2684" i="11"/>
  <c r="X2636" i="11"/>
  <c r="W2636" i="11"/>
  <c r="X2588" i="11"/>
  <c r="W2588" i="11"/>
  <c r="X2524" i="11"/>
  <c r="W2524" i="11"/>
  <c r="X2476" i="11"/>
  <c r="W2476" i="11"/>
  <c r="X2428" i="11"/>
  <c r="W2428" i="11"/>
  <c r="X2380" i="11"/>
  <c r="W2380" i="11"/>
  <c r="X2332" i="11"/>
  <c r="W2332" i="11"/>
  <c r="X2284" i="11"/>
  <c r="W2284" i="11"/>
  <c r="X2236" i="11"/>
  <c r="W2236" i="11"/>
  <c r="X2188" i="11"/>
  <c r="W2188" i="11"/>
  <c r="X2140" i="11"/>
  <c r="W2140" i="11"/>
  <c r="X2108" i="11"/>
  <c r="W2108" i="11"/>
  <c r="X1916" i="11"/>
  <c r="W1916" i="11"/>
  <c r="X1884" i="11"/>
  <c r="W1884" i="11"/>
  <c r="X1852" i="11"/>
  <c r="W1852" i="11"/>
  <c r="X1804" i="11"/>
  <c r="W1804" i="11"/>
  <c r="X1772" i="11"/>
  <c r="W1772" i="11"/>
  <c r="X1740" i="11"/>
  <c r="W1740" i="11"/>
  <c r="X1708" i="11"/>
  <c r="W1708" i="11"/>
  <c r="X1692" i="11"/>
  <c r="W1692" i="11"/>
  <c r="X1676" i="11"/>
  <c r="W1676" i="11"/>
  <c r="X1660" i="11"/>
  <c r="W1660" i="11"/>
  <c r="X1644" i="11"/>
  <c r="W1644" i="11"/>
  <c r="X1628" i="11"/>
  <c r="W1628" i="11"/>
  <c r="X1612" i="11"/>
  <c r="W1612" i="11"/>
  <c r="X1596" i="11"/>
  <c r="W1596" i="11"/>
  <c r="X1580" i="11"/>
  <c r="W1580" i="11"/>
  <c r="X1564" i="11"/>
  <c r="W1564" i="11"/>
  <c r="X1532" i="11"/>
  <c r="W1532" i="11"/>
  <c r="X1516" i="11"/>
  <c r="W1516" i="11"/>
  <c r="X1500" i="11"/>
  <c r="W1500" i="11"/>
  <c r="X1484" i="11"/>
  <c r="W1484" i="11"/>
  <c r="X1468" i="11"/>
  <c r="W1468" i="11"/>
  <c r="X1452" i="11"/>
  <c r="W1452" i="11"/>
  <c r="X1436" i="11"/>
  <c r="W1436" i="11"/>
  <c r="X1420" i="11"/>
  <c r="W1420" i="11"/>
  <c r="X1404" i="11"/>
  <c r="W1404" i="11"/>
  <c r="X1388" i="11"/>
  <c r="W1388" i="11"/>
  <c r="X1372" i="11"/>
  <c r="W1372" i="11"/>
  <c r="X1356" i="11"/>
  <c r="W1356" i="11"/>
  <c r="X1340" i="11"/>
  <c r="W1340" i="11"/>
  <c r="X1324" i="11"/>
  <c r="W1324" i="11"/>
  <c r="X1308" i="11"/>
  <c r="W1308" i="11"/>
  <c r="X1292" i="11"/>
  <c r="W1292" i="11"/>
  <c r="X1276" i="11"/>
  <c r="W1276" i="11"/>
  <c r="X1260" i="11"/>
  <c r="W1260" i="11"/>
  <c r="X1244" i="11"/>
  <c r="W1244" i="11"/>
  <c r="X1228" i="11"/>
  <c r="W1228" i="11"/>
  <c r="X1212" i="11"/>
  <c r="W1212" i="11"/>
  <c r="X1196" i="11"/>
  <c r="W1196" i="11"/>
  <c r="X1180" i="11"/>
  <c r="W1180" i="11"/>
  <c r="X1164" i="11"/>
  <c r="W1164" i="11"/>
  <c r="X1148" i="11"/>
  <c r="W1148" i="11"/>
  <c r="X1132" i="11"/>
  <c r="W1132" i="11"/>
  <c r="X1116" i="11"/>
  <c r="W1116" i="11"/>
  <c r="X1100" i="11"/>
  <c r="W1100" i="11"/>
  <c r="X1084" i="11"/>
  <c r="W1084" i="11"/>
  <c r="X1068" i="11"/>
  <c r="W1068" i="11"/>
  <c r="X1052" i="11"/>
  <c r="W1052" i="11"/>
  <c r="X1036" i="11"/>
  <c r="W1036" i="11"/>
  <c r="X1020" i="11"/>
  <c r="W1020" i="11"/>
  <c r="X1004" i="11"/>
  <c r="W1004" i="11"/>
  <c r="X988" i="11"/>
  <c r="W988" i="11"/>
  <c r="X972" i="11"/>
  <c r="W972" i="11"/>
  <c r="X956" i="11"/>
  <c r="W956" i="11"/>
  <c r="X940" i="11"/>
  <c r="W940" i="11"/>
  <c r="X924" i="11"/>
  <c r="W924" i="11"/>
  <c r="X908" i="11"/>
  <c r="W908" i="11"/>
  <c r="X892" i="11"/>
  <c r="W892" i="11"/>
  <c r="X876" i="11"/>
  <c r="W876" i="11"/>
  <c r="X860" i="11"/>
  <c r="W860" i="11"/>
  <c r="X844" i="11"/>
  <c r="W844" i="11"/>
  <c r="X828" i="11"/>
  <c r="W828" i="11"/>
  <c r="X812" i="11"/>
  <c r="W812" i="11"/>
  <c r="X796" i="11"/>
  <c r="W796" i="11"/>
  <c r="X780" i="11"/>
  <c r="W780" i="11"/>
  <c r="X764" i="11"/>
  <c r="W764" i="11"/>
  <c r="X748" i="11"/>
  <c r="W748" i="11"/>
  <c r="X732" i="11"/>
  <c r="W732" i="11"/>
  <c r="X716" i="11"/>
  <c r="W716" i="11"/>
  <c r="X700" i="11"/>
  <c r="W700" i="11"/>
  <c r="X684" i="11"/>
  <c r="W684" i="11"/>
  <c r="X668" i="11"/>
  <c r="W668" i="11"/>
  <c r="X652" i="11"/>
  <c r="W652" i="11"/>
  <c r="X636" i="11"/>
  <c r="W636" i="11"/>
  <c r="X620" i="11"/>
  <c r="W620" i="11"/>
  <c r="X604" i="11"/>
  <c r="W604" i="11"/>
  <c r="X588" i="11"/>
  <c r="W588" i="11"/>
  <c r="X572" i="11"/>
  <c r="W572" i="11"/>
  <c r="X556" i="11"/>
  <c r="W556" i="11"/>
  <c r="X540" i="11"/>
  <c r="W540" i="11"/>
  <c r="X524" i="11"/>
  <c r="W524" i="11"/>
  <c r="X508" i="11"/>
  <c r="W508" i="11"/>
  <c r="X492" i="11"/>
  <c r="W492" i="11"/>
  <c r="X476" i="11"/>
  <c r="W476" i="11"/>
  <c r="X460" i="11"/>
  <c r="W460" i="11"/>
  <c r="X444" i="11"/>
  <c r="W444" i="11"/>
  <c r="X428" i="11"/>
  <c r="W428" i="11"/>
  <c r="X412" i="11"/>
  <c r="W412" i="11"/>
  <c r="X396" i="11"/>
  <c r="W396" i="11"/>
  <c r="X380" i="11"/>
  <c r="W380" i="11"/>
  <c r="X364" i="11"/>
  <c r="W364" i="11"/>
  <c r="X348" i="11"/>
  <c r="W348" i="11"/>
  <c r="X332" i="11"/>
  <c r="W332" i="11"/>
  <c r="X316" i="11"/>
  <c r="W316" i="11"/>
  <c r="X300" i="11"/>
  <c r="W300" i="11"/>
  <c r="X284" i="11"/>
  <c r="W284" i="11"/>
  <c r="X268" i="11"/>
  <c r="W268" i="11"/>
  <c r="X252" i="11"/>
  <c r="W252" i="11"/>
  <c r="X236" i="11"/>
  <c r="W236" i="11"/>
  <c r="X220" i="11"/>
  <c r="W220" i="11"/>
  <c r="X204" i="11"/>
  <c r="W204" i="11"/>
  <c r="X188" i="11"/>
  <c r="W188" i="11"/>
  <c r="X172" i="11"/>
  <c r="W172" i="11"/>
  <c r="X156" i="11"/>
  <c r="W156" i="11"/>
  <c r="X140" i="11"/>
  <c r="W140" i="11"/>
  <c r="X124" i="11"/>
  <c r="W124" i="11"/>
  <c r="X108" i="11"/>
  <c r="W108" i="11"/>
  <c r="X92" i="11"/>
  <c r="W92" i="11"/>
  <c r="X76" i="11"/>
  <c r="W76" i="11"/>
  <c r="X60" i="11"/>
  <c r="W60" i="11"/>
  <c r="X44" i="11"/>
  <c r="W44" i="11"/>
  <c r="X28" i="11"/>
  <c r="W28" i="11"/>
  <c r="X12" i="11"/>
  <c r="W12" i="11"/>
  <c r="X2775" i="11"/>
  <c r="W2775" i="11"/>
  <c r="X2535" i="11"/>
  <c r="W2535" i="11"/>
  <c r="X2279" i="11"/>
  <c r="W2279" i="11"/>
  <c r="X2039" i="11"/>
  <c r="W2039" i="11"/>
  <c r="X1799" i="11"/>
  <c r="W1799" i="11"/>
  <c r="X1543" i="11"/>
  <c r="W1543" i="11"/>
  <c r="X1303" i="11"/>
  <c r="W1303" i="11"/>
  <c r="X1047" i="11"/>
  <c r="W1047" i="11"/>
  <c r="X759" i="11"/>
  <c r="W759" i="11"/>
  <c r="X551" i="11"/>
  <c r="W551" i="11"/>
  <c r="X375" i="11"/>
  <c r="W375" i="11"/>
  <c r="X167" i="11"/>
  <c r="W167" i="11"/>
  <c r="X39" i="11"/>
  <c r="W39" i="11"/>
  <c r="X2988" i="11"/>
  <c r="W2988" i="11"/>
  <c r="X2956" i="11"/>
  <c r="W2956" i="11"/>
  <c r="W2940" i="11"/>
  <c r="X2940" i="11"/>
  <c r="X2908" i="11"/>
  <c r="W2908" i="11"/>
  <c r="W2876" i="11"/>
  <c r="X2876" i="11"/>
  <c r="X2844" i="11"/>
  <c r="W2844" i="11"/>
  <c r="W2796" i="11"/>
  <c r="X2796" i="11"/>
  <c r="X2748" i="11"/>
  <c r="W2748" i="11"/>
  <c r="X2700" i="11"/>
  <c r="W2700" i="11"/>
  <c r="X2652" i="11"/>
  <c r="W2652" i="11"/>
  <c r="X2604" i="11"/>
  <c r="W2604" i="11"/>
  <c r="X2556" i="11"/>
  <c r="W2556" i="11"/>
  <c r="X2508" i="11"/>
  <c r="W2508" i="11"/>
  <c r="X2460" i="11"/>
  <c r="W2460" i="11"/>
  <c r="X2412" i="11"/>
  <c r="W2412" i="11"/>
  <c r="X2364" i="11"/>
  <c r="W2364" i="11"/>
  <c r="X2316" i="11"/>
  <c r="W2316" i="11"/>
  <c r="X2268" i="11"/>
  <c r="W2268" i="11"/>
  <c r="X2220" i="11"/>
  <c r="W2220" i="11"/>
  <c r="X2172" i="11"/>
  <c r="W2172" i="11"/>
  <c r="X2124" i="11"/>
  <c r="W2124" i="11"/>
  <c r="X2092" i="11"/>
  <c r="W2092" i="11"/>
  <c r="X2076" i="11"/>
  <c r="W2076" i="11"/>
  <c r="X2060" i="11"/>
  <c r="W2060" i="11"/>
  <c r="X2044" i="11"/>
  <c r="W2044" i="11"/>
  <c r="X2028" i="11"/>
  <c r="W2028" i="11"/>
  <c r="X2012" i="11"/>
  <c r="W2012" i="11"/>
  <c r="X1996" i="11"/>
  <c r="W1996" i="11"/>
  <c r="X1964" i="11"/>
  <c r="W1964" i="11"/>
  <c r="X1948" i="11"/>
  <c r="W1948" i="11"/>
  <c r="X1932" i="11"/>
  <c r="W1932" i="11"/>
  <c r="X1900" i="11"/>
  <c r="W1900" i="11"/>
  <c r="X1868" i="11"/>
  <c r="W1868" i="11"/>
  <c r="X1836" i="11"/>
  <c r="W1836" i="11"/>
  <c r="X1820" i="11"/>
  <c r="W1820" i="11"/>
  <c r="X1788" i="11"/>
  <c r="W1788" i="11"/>
  <c r="X1756" i="11"/>
  <c r="W1756" i="11"/>
  <c r="X1724" i="11"/>
  <c r="W1724" i="11"/>
  <c r="X1548" i="11"/>
  <c r="W1548" i="11"/>
  <c r="X2987" i="11"/>
  <c r="W2987" i="11"/>
  <c r="X2971" i="11"/>
  <c r="W2971" i="11"/>
  <c r="X2955" i="11"/>
  <c r="W2955" i="11"/>
  <c r="X2939" i="11"/>
  <c r="W2939" i="11"/>
  <c r="X2923" i="11"/>
  <c r="W2923" i="11"/>
  <c r="X2907" i="11"/>
  <c r="W2907" i="11"/>
  <c r="X2891" i="11"/>
  <c r="W2891" i="11"/>
  <c r="X2875" i="11"/>
  <c r="W2875" i="11"/>
  <c r="X2859" i="11"/>
  <c r="W2859" i="11"/>
  <c r="X2843" i="11"/>
  <c r="W2843" i="11"/>
  <c r="X2827" i="11"/>
  <c r="W2827" i="11"/>
  <c r="X2811" i="11"/>
  <c r="W2811" i="11"/>
  <c r="X2795" i="11"/>
  <c r="W2795" i="11"/>
  <c r="X2779" i="11"/>
  <c r="W2779" i="11"/>
  <c r="X2763" i="11"/>
  <c r="W2763" i="11"/>
  <c r="X2747" i="11"/>
  <c r="W2747" i="11"/>
  <c r="X2731" i="11"/>
  <c r="W2731" i="11"/>
  <c r="X2715" i="11"/>
  <c r="W2715" i="11"/>
  <c r="X2699" i="11"/>
  <c r="W2699" i="11"/>
  <c r="X2683" i="11"/>
  <c r="W2683" i="11"/>
  <c r="X2667" i="11"/>
  <c r="W2667" i="11"/>
  <c r="X2651" i="11"/>
  <c r="W2651" i="11"/>
  <c r="X2635" i="11"/>
  <c r="W2635" i="11"/>
  <c r="X2619" i="11"/>
  <c r="W2619" i="11"/>
  <c r="X2603" i="11"/>
  <c r="W2603" i="11"/>
  <c r="X2587" i="11"/>
  <c r="W2587" i="11"/>
  <c r="X2571" i="11"/>
  <c r="W2571" i="11"/>
  <c r="X2555" i="11"/>
  <c r="W2555" i="11"/>
  <c r="X2539" i="11"/>
  <c r="W2539" i="11"/>
  <c r="X2523" i="11"/>
  <c r="W2523" i="11"/>
  <c r="X2507" i="11"/>
  <c r="W2507" i="11"/>
  <c r="X2491" i="11"/>
  <c r="W2491" i="11"/>
  <c r="X2475" i="11"/>
  <c r="W2475" i="11"/>
  <c r="X2459" i="11"/>
  <c r="W2459" i="11"/>
  <c r="X2443" i="11"/>
  <c r="W2443" i="11"/>
  <c r="X2427" i="11"/>
  <c r="W2427" i="11"/>
  <c r="X2411" i="11"/>
  <c r="W2411" i="11"/>
  <c r="X2395" i="11"/>
  <c r="W2395" i="11"/>
  <c r="X2379" i="11"/>
  <c r="W2379" i="11"/>
  <c r="X2363" i="11"/>
  <c r="W2363" i="11"/>
  <c r="X2347" i="11"/>
  <c r="W2347" i="11"/>
  <c r="X2331" i="11"/>
  <c r="W2331" i="11"/>
  <c r="X2315" i="11"/>
  <c r="W2315" i="11"/>
  <c r="X2299" i="11"/>
  <c r="W2299" i="11"/>
  <c r="X2283" i="11"/>
  <c r="W2283" i="11"/>
  <c r="X2267" i="11"/>
  <c r="W2267" i="11"/>
  <c r="X2251" i="11"/>
  <c r="W2251" i="11"/>
  <c r="X2235" i="11"/>
  <c r="W2235" i="11"/>
  <c r="X2219" i="11"/>
  <c r="W2219" i="11"/>
  <c r="X2203" i="11"/>
  <c r="W2203" i="11"/>
  <c r="X2187" i="11"/>
  <c r="W2187" i="11"/>
  <c r="X2171" i="11"/>
  <c r="W2171" i="11"/>
  <c r="X2155" i="11"/>
  <c r="W2155" i="11"/>
  <c r="X2139" i="11"/>
  <c r="W2139" i="11"/>
  <c r="X2123" i="11"/>
  <c r="W2123" i="11"/>
  <c r="X2107" i="11"/>
  <c r="W2107" i="11"/>
  <c r="X2091" i="11"/>
  <c r="W2091" i="11"/>
  <c r="X2075" i="11"/>
  <c r="W2075" i="11"/>
  <c r="X2059" i="11"/>
  <c r="W2059" i="11"/>
  <c r="X2043" i="11"/>
  <c r="W2043" i="11"/>
  <c r="X2027" i="11"/>
  <c r="W2027" i="11"/>
  <c r="X2011" i="11"/>
  <c r="W2011" i="11"/>
  <c r="X1995" i="11"/>
  <c r="W1995" i="11"/>
  <c r="X1979" i="11"/>
  <c r="W1979" i="11"/>
  <c r="X1963" i="11"/>
  <c r="W1963" i="11"/>
  <c r="X1947" i="11"/>
  <c r="W1947" i="11"/>
  <c r="X1931" i="11"/>
  <c r="W1931" i="11"/>
  <c r="X1915" i="11"/>
  <c r="W1915" i="11"/>
  <c r="X1899" i="11"/>
  <c r="W1899" i="11"/>
  <c r="X1883" i="11"/>
  <c r="W1883" i="11"/>
  <c r="X1867" i="11"/>
  <c r="W1867" i="11"/>
  <c r="X1851" i="11"/>
  <c r="W1851" i="11"/>
  <c r="X1835" i="11"/>
  <c r="W1835" i="11"/>
  <c r="X1819" i="11"/>
  <c r="W1819" i="11"/>
  <c r="X1803" i="11"/>
  <c r="W1803" i="11"/>
  <c r="X1787" i="11"/>
  <c r="W1787" i="11"/>
  <c r="X1771" i="11"/>
  <c r="W1771" i="11"/>
  <c r="X1755" i="11"/>
  <c r="W1755" i="11"/>
  <c r="X1739" i="11"/>
  <c r="W1739" i="11"/>
  <c r="X1723" i="11"/>
  <c r="W1723" i="11"/>
  <c r="X1707" i="11"/>
  <c r="W1707" i="11"/>
  <c r="X1691" i="11"/>
  <c r="W1691" i="11"/>
  <c r="X1675" i="11"/>
  <c r="W1675" i="11"/>
  <c r="X1659" i="11"/>
  <c r="W1659" i="11"/>
  <c r="X1643" i="11"/>
  <c r="W1643" i="11"/>
  <c r="X1627" i="11"/>
  <c r="W1627" i="11"/>
  <c r="X1611" i="11"/>
  <c r="W1611" i="11"/>
  <c r="X1595" i="11"/>
  <c r="W1595" i="11"/>
  <c r="X1579" i="11"/>
  <c r="W1579" i="11"/>
  <c r="X1563" i="11"/>
  <c r="W1563" i="11"/>
  <c r="X1547" i="11"/>
  <c r="W1547" i="11"/>
  <c r="X1531" i="11"/>
  <c r="W1531" i="11"/>
  <c r="X1515" i="11"/>
  <c r="W1515" i="11"/>
  <c r="X1499" i="11"/>
  <c r="W1499" i="11"/>
  <c r="X1483" i="11"/>
  <c r="W1483" i="11"/>
  <c r="X1467" i="11"/>
  <c r="W1467" i="11"/>
  <c r="X1451" i="11"/>
  <c r="W1451" i="11"/>
  <c r="X1435" i="11"/>
  <c r="W1435" i="11"/>
  <c r="X1419" i="11"/>
  <c r="W1419" i="11"/>
  <c r="X1403" i="11"/>
  <c r="W1403" i="11"/>
  <c r="X1387" i="11"/>
  <c r="W1387" i="11"/>
  <c r="X1371" i="11"/>
  <c r="W1371" i="11"/>
  <c r="X1355" i="11"/>
  <c r="W1355" i="11"/>
  <c r="X1339" i="11"/>
  <c r="W1339" i="11"/>
  <c r="X1323" i="11"/>
  <c r="W1323" i="11"/>
  <c r="X1307" i="11"/>
  <c r="W1307" i="11"/>
  <c r="X1291" i="11"/>
  <c r="W1291" i="11"/>
  <c r="X1275" i="11"/>
  <c r="W1275" i="11"/>
  <c r="X1259" i="11"/>
  <c r="W1259" i="11"/>
  <c r="X1243" i="11"/>
  <c r="W1243" i="11"/>
  <c r="X1227" i="11"/>
  <c r="W1227" i="11"/>
  <c r="X1211" i="11"/>
  <c r="W1211" i="11"/>
  <c r="X1195" i="11"/>
  <c r="W1195" i="11"/>
  <c r="X1179" i="11"/>
  <c r="W1179" i="11"/>
  <c r="X1163" i="11"/>
  <c r="W1163" i="11"/>
  <c r="X1147" i="11"/>
  <c r="W1147" i="11"/>
  <c r="X1131" i="11"/>
  <c r="W1131" i="11"/>
  <c r="X1115" i="11"/>
  <c r="W1115" i="11"/>
  <c r="X1099" i="11"/>
  <c r="W1099" i="11"/>
  <c r="X1083" i="11"/>
  <c r="W1083" i="11"/>
  <c r="X1067" i="11"/>
  <c r="W1067" i="11"/>
  <c r="X1051" i="11"/>
  <c r="W1051" i="11"/>
  <c r="X1035" i="11"/>
  <c r="W1035" i="11"/>
  <c r="X1019" i="11"/>
  <c r="W1019" i="11"/>
  <c r="X1003" i="11"/>
  <c r="W1003" i="11"/>
  <c r="X987" i="11"/>
  <c r="W987" i="11"/>
  <c r="X971" i="11"/>
  <c r="W971" i="11"/>
  <c r="X955" i="11"/>
  <c r="W955" i="11"/>
  <c r="X939" i="11"/>
  <c r="W939" i="11"/>
  <c r="X923" i="11"/>
  <c r="W923" i="11"/>
  <c r="X907" i="11"/>
  <c r="W907" i="11"/>
  <c r="X891" i="11"/>
  <c r="W891" i="11"/>
  <c r="X875" i="11"/>
  <c r="W875" i="11"/>
  <c r="X859" i="11"/>
  <c r="W859" i="11"/>
  <c r="X843" i="11"/>
  <c r="W843" i="11"/>
  <c r="X827" i="11"/>
  <c r="W827" i="11"/>
  <c r="X811" i="11"/>
  <c r="W811" i="11"/>
  <c r="X795" i="11"/>
  <c r="W795" i="11"/>
  <c r="X779" i="11"/>
  <c r="W779" i="11"/>
  <c r="X763" i="11"/>
  <c r="W763" i="11"/>
  <c r="X747" i="11"/>
  <c r="W747" i="11"/>
  <c r="X731" i="11"/>
  <c r="W731" i="11"/>
  <c r="X715" i="11"/>
  <c r="W715" i="11"/>
  <c r="X699" i="11"/>
  <c r="W699" i="11"/>
  <c r="X683" i="11"/>
  <c r="W683" i="11"/>
  <c r="X667" i="11"/>
  <c r="W667" i="11"/>
  <c r="X651" i="11"/>
  <c r="W651" i="11"/>
  <c r="X635" i="11"/>
  <c r="W635" i="11"/>
  <c r="X619" i="11"/>
  <c r="W619" i="11"/>
  <c r="X603" i="11"/>
  <c r="W603" i="11"/>
  <c r="X587" i="11"/>
  <c r="W587" i="11"/>
  <c r="X571" i="11"/>
  <c r="W571" i="11"/>
  <c r="X555" i="11"/>
  <c r="W555" i="11"/>
  <c r="X539" i="11"/>
  <c r="W539" i="11"/>
  <c r="X523" i="11"/>
  <c r="W523" i="11"/>
  <c r="X507" i="11"/>
  <c r="W507" i="11"/>
  <c r="X491" i="11"/>
  <c r="W491" i="11"/>
  <c r="X475" i="11"/>
  <c r="W475" i="11"/>
  <c r="X459" i="11"/>
  <c r="W459" i="11"/>
  <c r="X443" i="11"/>
  <c r="W443" i="11"/>
  <c r="X427" i="11"/>
  <c r="W427" i="11"/>
  <c r="X411" i="11"/>
  <c r="W411" i="11"/>
  <c r="X395" i="11"/>
  <c r="W395" i="11"/>
  <c r="X379" i="11"/>
  <c r="W379" i="11"/>
  <c r="X363" i="11"/>
  <c r="W363" i="11"/>
  <c r="X347" i="11"/>
  <c r="W347" i="11"/>
  <c r="X331" i="11"/>
  <c r="W331" i="11"/>
  <c r="X315" i="11"/>
  <c r="W315" i="11"/>
  <c r="X299" i="11"/>
  <c r="W299" i="11"/>
  <c r="X283" i="11"/>
  <c r="W283" i="11"/>
  <c r="X267" i="11"/>
  <c r="W267" i="11"/>
  <c r="X251" i="11"/>
  <c r="W251" i="11"/>
  <c r="X235" i="11"/>
  <c r="W235" i="11"/>
  <c r="X219" i="11"/>
  <c r="W219" i="11"/>
  <c r="X203" i="11"/>
  <c r="W203" i="11"/>
  <c r="X187" i="11"/>
  <c r="W187" i="11"/>
  <c r="X171" i="11"/>
  <c r="W171" i="11"/>
  <c r="X155" i="11"/>
  <c r="W155" i="11"/>
  <c r="X139" i="11"/>
  <c r="W139" i="11"/>
  <c r="X123" i="11"/>
  <c r="W123" i="11"/>
  <c r="X107" i="11"/>
  <c r="W107" i="11"/>
  <c r="X91" i="11"/>
  <c r="W91" i="11"/>
  <c r="X75" i="11"/>
  <c r="W75" i="11"/>
  <c r="X59" i="11"/>
  <c r="W59" i="11"/>
  <c r="X43" i="11"/>
  <c r="W43" i="11"/>
  <c r="X27" i="11"/>
  <c r="W27" i="11"/>
  <c r="X11" i="11"/>
  <c r="W11" i="11"/>
  <c r="U2991" i="11"/>
  <c r="U2975" i="11"/>
  <c r="U2959" i="11"/>
  <c r="U2943" i="11"/>
  <c r="U2927" i="11"/>
  <c r="U2911" i="11"/>
  <c r="U2895" i="11"/>
  <c r="U2879" i="11"/>
  <c r="U2863" i="11"/>
  <c r="U2847" i="11"/>
  <c r="U2831" i="11"/>
  <c r="U2815" i="11"/>
  <c r="U2799" i="11"/>
  <c r="U2783" i="11"/>
  <c r="U2767" i="11"/>
  <c r="U2751" i="11"/>
  <c r="U2735" i="11"/>
  <c r="U2719" i="11"/>
  <c r="U2703" i="11"/>
  <c r="U2687" i="11"/>
  <c r="U2671" i="11"/>
  <c r="U2655" i="11"/>
  <c r="U2639" i="11"/>
  <c r="U2623" i="11"/>
  <c r="U2607" i="11"/>
  <c r="U2591" i="11"/>
  <c r="U2575" i="11"/>
  <c r="U2559" i="11"/>
  <c r="U2543" i="11"/>
  <c r="U2527" i="11"/>
  <c r="U2511" i="11"/>
  <c r="U2495" i="11"/>
  <c r="U2479" i="11"/>
  <c r="U2463" i="11"/>
  <c r="U2447" i="11"/>
  <c r="U2431" i="11"/>
  <c r="U2415" i="11"/>
  <c r="U2399" i="11"/>
  <c r="U2383" i="11"/>
  <c r="U2367" i="11"/>
  <c r="U2351" i="11"/>
  <c r="U2335" i="11"/>
  <c r="U2319" i="11"/>
  <c r="U2303" i="11"/>
  <c r="U2287" i="11"/>
  <c r="U2271" i="11"/>
  <c r="U2255" i="11"/>
  <c r="U2239" i="11"/>
  <c r="U2223" i="11"/>
  <c r="U2207" i="11"/>
  <c r="U2191" i="11"/>
  <c r="U2175" i="11"/>
  <c r="U2159" i="11"/>
  <c r="U2143" i="11"/>
  <c r="U2127" i="11"/>
  <c r="U2111" i="11"/>
  <c r="U2095" i="11"/>
  <c r="U2079" i="11"/>
  <c r="U2063" i="11"/>
  <c r="U2047" i="11"/>
  <c r="U2031" i="11"/>
  <c r="U2015" i="11"/>
  <c r="U1999" i="11"/>
  <c r="U1983" i="11"/>
  <c r="U1967" i="11"/>
  <c r="U1951" i="11"/>
  <c r="U1935" i="11"/>
  <c r="U1919" i="11"/>
  <c r="U1903" i="11"/>
  <c r="U1887" i="11"/>
  <c r="U1871" i="11"/>
  <c r="U1855" i="11"/>
  <c r="U1839" i="11"/>
  <c r="U1823" i="11"/>
  <c r="U1807" i="11"/>
  <c r="U1791" i="11"/>
  <c r="U1775" i="11"/>
  <c r="U1759" i="11"/>
  <c r="U1743" i="11"/>
  <c r="U1727" i="11"/>
  <c r="U1711" i="11"/>
  <c r="U1695" i="11"/>
  <c r="U1679" i="11"/>
  <c r="U1663" i="11"/>
  <c r="U1647" i="11"/>
  <c r="U1631" i="11"/>
  <c r="U1615" i="11"/>
  <c r="U1599" i="11"/>
  <c r="U1583" i="11"/>
  <c r="U1567" i="11"/>
  <c r="U1551" i="11"/>
  <c r="U1535" i="11"/>
  <c r="U1519" i="11"/>
  <c r="U1503" i="11"/>
  <c r="U1487" i="11"/>
  <c r="U1471" i="11"/>
  <c r="U1455" i="11"/>
  <c r="U1439" i="11"/>
  <c r="U1423" i="11"/>
  <c r="U1407" i="11"/>
  <c r="U1391" i="11"/>
  <c r="U1375" i="11"/>
  <c r="U1359" i="11"/>
  <c r="U1343" i="11"/>
  <c r="U1327" i="11"/>
  <c r="U1311" i="11"/>
  <c r="U1295" i="11"/>
  <c r="U1279" i="11"/>
  <c r="U1263" i="11"/>
  <c r="U1247" i="11"/>
  <c r="U1231" i="11"/>
  <c r="U1215" i="11"/>
  <c r="U1199" i="11"/>
  <c r="U1183" i="11"/>
  <c r="U1167" i="11"/>
  <c r="U1151" i="11"/>
  <c r="U1135" i="11"/>
  <c r="U1119" i="11"/>
  <c r="U1103" i="11"/>
  <c r="U1087" i="11"/>
  <c r="U1071" i="11"/>
  <c r="U1055" i="11"/>
  <c r="U1039" i="11"/>
  <c r="U1023" i="11"/>
  <c r="U1007" i="11"/>
  <c r="U991" i="11"/>
  <c r="U975" i="11"/>
  <c r="U959" i="11"/>
  <c r="U943" i="11"/>
  <c r="U927" i="11"/>
  <c r="U911" i="11"/>
  <c r="U895" i="11"/>
  <c r="U879" i="11"/>
  <c r="U863" i="11"/>
  <c r="U847" i="11"/>
  <c r="U831" i="11"/>
  <c r="U815" i="11"/>
  <c r="U799" i="11"/>
  <c r="U783" i="11"/>
  <c r="X2855" i="11"/>
  <c r="W2855" i="11"/>
  <c r="X2583" i="11"/>
  <c r="W2583" i="11"/>
  <c r="X2311" i="11"/>
  <c r="W2311" i="11"/>
  <c r="X2023" i="11"/>
  <c r="W2023" i="11"/>
  <c r="X1735" i="11"/>
  <c r="W1735" i="11"/>
  <c r="X1431" i="11"/>
  <c r="W1431" i="11"/>
  <c r="X1175" i="11"/>
  <c r="W1175" i="11"/>
  <c r="X919" i="11"/>
  <c r="W919" i="11"/>
  <c r="X663" i="11"/>
  <c r="W663" i="11"/>
  <c r="X439" i="11"/>
  <c r="W439" i="11"/>
  <c r="X199" i="11"/>
  <c r="W199" i="11"/>
  <c r="X2812" i="11"/>
  <c r="W2812" i="11"/>
  <c r="X2764" i="11"/>
  <c r="W2764" i="11"/>
  <c r="X2716" i="11"/>
  <c r="W2716" i="11"/>
  <c r="X2668" i="11"/>
  <c r="W2668" i="11"/>
  <c r="X2620" i="11"/>
  <c r="W2620" i="11"/>
  <c r="X2572" i="11"/>
  <c r="W2572" i="11"/>
  <c r="X2540" i="11"/>
  <c r="W2540" i="11"/>
  <c r="X2492" i="11"/>
  <c r="W2492" i="11"/>
  <c r="X2444" i="11"/>
  <c r="W2444" i="11"/>
  <c r="X2396" i="11"/>
  <c r="W2396" i="11"/>
  <c r="X2348" i="11"/>
  <c r="W2348" i="11"/>
  <c r="X2300" i="11"/>
  <c r="W2300" i="11"/>
  <c r="X2252" i="11"/>
  <c r="W2252" i="11"/>
  <c r="X2204" i="11"/>
  <c r="W2204" i="11"/>
  <c r="X2156" i="11"/>
  <c r="W2156" i="11"/>
  <c r="X1980" i="11"/>
  <c r="W1980" i="11"/>
  <c r="X2986" i="11"/>
  <c r="W2986" i="11"/>
  <c r="X2970" i="11"/>
  <c r="W2970" i="11"/>
  <c r="X2954" i="11"/>
  <c r="W2954" i="11"/>
  <c r="X2938" i="11"/>
  <c r="W2938" i="11"/>
  <c r="X2922" i="11"/>
  <c r="W2922" i="11"/>
  <c r="X2906" i="11"/>
  <c r="W2906" i="11"/>
  <c r="X2890" i="11"/>
  <c r="W2890" i="11"/>
  <c r="X2874" i="11"/>
  <c r="W2874" i="11"/>
  <c r="X2858" i="11"/>
  <c r="W2858" i="11"/>
  <c r="X2842" i="11"/>
  <c r="W2842" i="11"/>
  <c r="X2826" i="11"/>
  <c r="W2826" i="11"/>
  <c r="X2810" i="11"/>
  <c r="W2810" i="11"/>
  <c r="X2794" i="11"/>
  <c r="W2794" i="11"/>
  <c r="X2778" i="11"/>
  <c r="W2778" i="11"/>
  <c r="X2762" i="11"/>
  <c r="W2762" i="11"/>
  <c r="X2746" i="11"/>
  <c r="W2746" i="11"/>
  <c r="X2730" i="11"/>
  <c r="W2730" i="11"/>
  <c r="X2714" i="11"/>
  <c r="W2714" i="11"/>
  <c r="X2698" i="11"/>
  <c r="W2698" i="11"/>
  <c r="X2682" i="11"/>
  <c r="W2682" i="11"/>
  <c r="X2666" i="11"/>
  <c r="W2666" i="11"/>
  <c r="X2650" i="11"/>
  <c r="W2650" i="11"/>
  <c r="X2634" i="11"/>
  <c r="W2634" i="11"/>
  <c r="X2618" i="11"/>
  <c r="W2618" i="11"/>
  <c r="X2602" i="11"/>
  <c r="W2602" i="11"/>
  <c r="X2586" i="11"/>
  <c r="W2586" i="11"/>
  <c r="X2570" i="11"/>
  <c r="W2570" i="11"/>
  <c r="X2554" i="11"/>
  <c r="W2554" i="11"/>
  <c r="X2538" i="11"/>
  <c r="W2538" i="11"/>
  <c r="X2522" i="11"/>
  <c r="W2522" i="11"/>
  <c r="X2506" i="11"/>
  <c r="W2506" i="11"/>
  <c r="X2490" i="11"/>
  <c r="W2490" i="11"/>
  <c r="X2474" i="11"/>
  <c r="W2474" i="11"/>
  <c r="X2458" i="11"/>
  <c r="W2458" i="11"/>
  <c r="X2442" i="11"/>
  <c r="W2442" i="11"/>
  <c r="X2426" i="11"/>
  <c r="W2426" i="11"/>
  <c r="X2410" i="11"/>
  <c r="W2410" i="11"/>
  <c r="X2394" i="11"/>
  <c r="W2394" i="11"/>
  <c r="X2378" i="11"/>
  <c r="W2378" i="11"/>
  <c r="X2362" i="11"/>
  <c r="W2362" i="11"/>
  <c r="X2346" i="11"/>
  <c r="W2346" i="11"/>
  <c r="X2330" i="11"/>
  <c r="W2330" i="11"/>
  <c r="X2314" i="11"/>
  <c r="W2314" i="11"/>
  <c r="X2298" i="11"/>
  <c r="W2298" i="11"/>
  <c r="X2282" i="11"/>
  <c r="W2282" i="11"/>
  <c r="X2266" i="11"/>
  <c r="W2266" i="11"/>
  <c r="X2250" i="11"/>
  <c r="W2250" i="11"/>
  <c r="X2234" i="11"/>
  <c r="W2234" i="11"/>
  <c r="X2218" i="11"/>
  <c r="W2218" i="11"/>
  <c r="X2202" i="11"/>
  <c r="W2202" i="11"/>
  <c r="X2186" i="11"/>
  <c r="W2186" i="11"/>
  <c r="X2170" i="11"/>
  <c r="W2170" i="11"/>
  <c r="X2154" i="11"/>
  <c r="W2154" i="11"/>
  <c r="X2138" i="11"/>
  <c r="W2138" i="11"/>
  <c r="X2122" i="11"/>
  <c r="W2122" i="11"/>
  <c r="X2106" i="11"/>
  <c r="W2106" i="11"/>
  <c r="X2090" i="11"/>
  <c r="W2090" i="11"/>
  <c r="X2074" i="11"/>
  <c r="W2074" i="11"/>
  <c r="X2058" i="11"/>
  <c r="W2058" i="11"/>
  <c r="X2042" i="11"/>
  <c r="W2042" i="11"/>
  <c r="X2026" i="11"/>
  <c r="W2026" i="11"/>
  <c r="X2010" i="11"/>
  <c r="W2010" i="11"/>
  <c r="X1994" i="11"/>
  <c r="W1994" i="11"/>
  <c r="X1978" i="11"/>
  <c r="W1978" i="11"/>
  <c r="X1962" i="11"/>
  <c r="W1962" i="11"/>
  <c r="X1946" i="11"/>
  <c r="W1946" i="11"/>
  <c r="X1930" i="11"/>
  <c r="W1930" i="11"/>
  <c r="X1914" i="11"/>
  <c r="W1914" i="11"/>
  <c r="X1898" i="11"/>
  <c r="W1898" i="11"/>
  <c r="X1882" i="11"/>
  <c r="W1882" i="11"/>
  <c r="X1866" i="11"/>
  <c r="W1866" i="11"/>
  <c r="X1850" i="11"/>
  <c r="W1850" i="11"/>
  <c r="X1834" i="11"/>
  <c r="W1834" i="11"/>
  <c r="X1818" i="11"/>
  <c r="W1818" i="11"/>
  <c r="X1802" i="11"/>
  <c r="W1802" i="11"/>
  <c r="X1786" i="11"/>
  <c r="W1786" i="11"/>
  <c r="X1770" i="11"/>
  <c r="W1770" i="11"/>
  <c r="X1754" i="11"/>
  <c r="W1754" i="11"/>
  <c r="X1738" i="11"/>
  <c r="W1738" i="11"/>
  <c r="X1722" i="11"/>
  <c r="W1722" i="11"/>
  <c r="X1706" i="11"/>
  <c r="W1706" i="11"/>
  <c r="X1690" i="11"/>
  <c r="W1690" i="11"/>
  <c r="X1674" i="11"/>
  <c r="W1674" i="11"/>
  <c r="X1658" i="11"/>
  <c r="W1658" i="11"/>
  <c r="X1642" i="11"/>
  <c r="W1642" i="11"/>
  <c r="X1626" i="11"/>
  <c r="W1626" i="11"/>
  <c r="X1610" i="11"/>
  <c r="W1610" i="11"/>
  <c r="X1594" i="11"/>
  <c r="W1594" i="11"/>
  <c r="X1578" i="11"/>
  <c r="W1578" i="11"/>
  <c r="X1562" i="11"/>
  <c r="W1562" i="11"/>
  <c r="X1546" i="11"/>
  <c r="W1546" i="11"/>
  <c r="X1530" i="11"/>
  <c r="W1530" i="11"/>
  <c r="X1514" i="11"/>
  <c r="W1514" i="11"/>
  <c r="X1498" i="11"/>
  <c r="W1498" i="11"/>
  <c r="X1482" i="11"/>
  <c r="W1482" i="11"/>
  <c r="X1466" i="11"/>
  <c r="W1466" i="11"/>
  <c r="X1450" i="11"/>
  <c r="W1450" i="11"/>
  <c r="X1434" i="11"/>
  <c r="W1434" i="11"/>
  <c r="X1418" i="11"/>
  <c r="W1418" i="11"/>
  <c r="X1402" i="11"/>
  <c r="W1402" i="11"/>
  <c r="X1386" i="11"/>
  <c r="W1386" i="11"/>
  <c r="X1370" i="11"/>
  <c r="W1370" i="11"/>
  <c r="X1354" i="11"/>
  <c r="W1354" i="11"/>
  <c r="X1338" i="11"/>
  <c r="W1338" i="11"/>
  <c r="X1322" i="11"/>
  <c r="W1322" i="11"/>
  <c r="X1306" i="11"/>
  <c r="W1306" i="11"/>
  <c r="X1290" i="11"/>
  <c r="W1290" i="11"/>
  <c r="X1274" i="11"/>
  <c r="W1274" i="11"/>
  <c r="X1258" i="11"/>
  <c r="W1258" i="11"/>
  <c r="X1242" i="11"/>
  <c r="W1242" i="11"/>
  <c r="X1226" i="11"/>
  <c r="W1226" i="11"/>
  <c r="X1210" i="11"/>
  <c r="W1210" i="11"/>
  <c r="X1194" i="11"/>
  <c r="W1194" i="11"/>
  <c r="X1178" i="11"/>
  <c r="W1178" i="11"/>
  <c r="X1162" i="11"/>
  <c r="W1162" i="11"/>
  <c r="X1146" i="11"/>
  <c r="W1146" i="11"/>
  <c r="X1130" i="11"/>
  <c r="W1130" i="11"/>
  <c r="X1114" i="11"/>
  <c r="W1114" i="11"/>
  <c r="X1098" i="11"/>
  <c r="W1098" i="11"/>
  <c r="X1082" i="11"/>
  <c r="W1082" i="11"/>
  <c r="X1066" i="11"/>
  <c r="W1066" i="11"/>
  <c r="X1050" i="11"/>
  <c r="W1050" i="11"/>
  <c r="X1034" i="11"/>
  <c r="W1034" i="11"/>
  <c r="X1018" i="11"/>
  <c r="W1018" i="11"/>
  <c r="X1002" i="11"/>
  <c r="W1002" i="11"/>
  <c r="X986" i="11"/>
  <c r="W986" i="11"/>
  <c r="X970" i="11"/>
  <c r="W970" i="11"/>
  <c r="X954" i="11"/>
  <c r="W954" i="11"/>
  <c r="X938" i="11"/>
  <c r="W938" i="11"/>
  <c r="X922" i="11"/>
  <c r="W922" i="11"/>
  <c r="X906" i="11"/>
  <c r="W906" i="11"/>
  <c r="X890" i="11"/>
  <c r="W890" i="11"/>
  <c r="X874" i="11"/>
  <c r="W874" i="11"/>
  <c r="X858" i="11"/>
  <c r="W858" i="11"/>
  <c r="X842" i="11"/>
  <c r="W842" i="11"/>
  <c r="X826" i="11"/>
  <c r="W826" i="11"/>
  <c r="X810" i="11"/>
  <c r="W810" i="11"/>
  <c r="X794" i="11"/>
  <c r="W794" i="11"/>
  <c r="X778" i="11"/>
  <c r="W778" i="11"/>
  <c r="X762" i="11"/>
  <c r="W762" i="11"/>
  <c r="X746" i="11"/>
  <c r="W746" i="11"/>
  <c r="X730" i="11"/>
  <c r="W730" i="11"/>
  <c r="X714" i="11"/>
  <c r="W714" i="11"/>
  <c r="X698" i="11"/>
  <c r="W698" i="11"/>
  <c r="X682" i="11"/>
  <c r="W682" i="11"/>
  <c r="X666" i="11"/>
  <c r="W666" i="11"/>
  <c r="X650" i="11"/>
  <c r="W650" i="11"/>
  <c r="X634" i="11"/>
  <c r="W634" i="11"/>
  <c r="X618" i="11"/>
  <c r="W618" i="11"/>
  <c r="X602" i="11"/>
  <c r="W602" i="11"/>
  <c r="X586" i="11"/>
  <c r="W586" i="11"/>
  <c r="X570" i="11"/>
  <c r="W570" i="11"/>
  <c r="X554" i="11"/>
  <c r="W554" i="11"/>
  <c r="X538" i="11"/>
  <c r="W538" i="11"/>
  <c r="X522" i="11"/>
  <c r="W522" i="11"/>
  <c r="X506" i="11"/>
  <c r="W506" i="11"/>
  <c r="X490" i="11"/>
  <c r="W490" i="11"/>
  <c r="X474" i="11"/>
  <c r="W474" i="11"/>
  <c r="X458" i="11"/>
  <c r="W458" i="11"/>
  <c r="X442" i="11"/>
  <c r="W442" i="11"/>
  <c r="X426" i="11"/>
  <c r="W426" i="11"/>
  <c r="X410" i="11"/>
  <c r="W410" i="11"/>
  <c r="X394" i="11"/>
  <c r="W394" i="11"/>
  <c r="X378" i="11"/>
  <c r="W378" i="11"/>
  <c r="X362" i="11"/>
  <c r="W362" i="11"/>
  <c r="X346" i="11"/>
  <c r="W346" i="11"/>
  <c r="X330" i="11"/>
  <c r="W330" i="11"/>
  <c r="X314" i="11"/>
  <c r="W314" i="11"/>
  <c r="X298" i="11"/>
  <c r="W298" i="11"/>
  <c r="X282" i="11"/>
  <c r="W282" i="11"/>
  <c r="X266" i="11"/>
  <c r="W266" i="11"/>
  <c r="X250" i="11"/>
  <c r="W250" i="11"/>
  <c r="X234" i="11"/>
  <c r="W234" i="11"/>
  <c r="X218" i="11"/>
  <c r="W218" i="11"/>
  <c r="X202" i="11"/>
  <c r="W202" i="11"/>
  <c r="X186" i="11"/>
  <c r="W186" i="11"/>
  <c r="X170" i="11"/>
  <c r="W170" i="11"/>
  <c r="X154" i="11"/>
  <c r="W154" i="11"/>
  <c r="X138" i="11"/>
  <c r="W138" i="11"/>
  <c r="X122" i="11"/>
  <c r="W122" i="11"/>
  <c r="X106" i="11"/>
  <c r="W106" i="11"/>
  <c r="X90" i="11"/>
  <c r="W90" i="11"/>
  <c r="X74" i="11"/>
  <c r="W74" i="11"/>
  <c r="X58" i="11"/>
  <c r="W58" i="11"/>
  <c r="X42" i="11"/>
  <c r="W42" i="11"/>
  <c r="X26" i="11"/>
  <c r="W26" i="11"/>
  <c r="X10" i="11"/>
  <c r="W10" i="11"/>
  <c r="X2839" i="11"/>
  <c r="W2839" i="11"/>
  <c r="X2599" i="11"/>
  <c r="W2599" i="11"/>
  <c r="X2343" i="11"/>
  <c r="W2343" i="11"/>
  <c r="X2103" i="11"/>
  <c r="W2103" i="11"/>
  <c r="X1831" i="11"/>
  <c r="W1831" i="11"/>
  <c r="X1575" i="11"/>
  <c r="W1575" i="11"/>
  <c r="X1335" i="11"/>
  <c r="W1335" i="11"/>
  <c r="X1063" i="11"/>
  <c r="W1063" i="11"/>
  <c r="X823" i="11"/>
  <c r="W823" i="11"/>
  <c r="X583" i="11"/>
  <c r="W583" i="11"/>
  <c r="X231" i="11"/>
  <c r="W231" i="11"/>
  <c r="X2985" i="11"/>
  <c r="W2985" i="11"/>
  <c r="X2969" i="11"/>
  <c r="W2969" i="11"/>
  <c r="X2953" i="11"/>
  <c r="W2953" i="11"/>
  <c r="X2937" i="11"/>
  <c r="W2937" i="11"/>
  <c r="X2921" i="11"/>
  <c r="W2921" i="11"/>
  <c r="X2905" i="11"/>
  <c r="W2905" i="11"/>
  <c r="X2889" i="11"/>
  <c r="W2889" i="11"/>
  <c r="X2873" i="11"/>
  <c r="W2873" i="11"/>
  <c r="X2857" i="11"/>
  <c r="W2857" i="11"/>
  <c r="X2841" i="11"/>
  <c r="W2841" i="11"/>
  <c r="X2825" i="11"/>
  <c r="W2825" i="11"/>
  <c r="X2809" i="11"/>
  <c r="W2809" i="11"/>
  <c r="X2793" i="11"/>
  <c r="W2793" i="11"/>
  <c r="X2777" i="11"/>
  <c r="W2777" i="11"/>
  <c r="X2761" i="11"/>
  <c r="W2761" i="11"/>
  <c r="X2745" i="11"/>
  <c r="W2745" i="11"/>
  <c r="X2729" i="11"/>
  <c r="W2729" i="11"/>
  <c r="X2713" i="11"/>
  <c r="W2713" i="11"/>
  <c r="X2697" i="11"/>
  <c r="W2697" i="11"/>
  <c r="X2681" i="11"/>
  <c r="W2681" i="11"/>
  <c r="X2665" i="11"/>
  <c r="W2665" i="11"/>
  <c r="X2649" i="11"/>
  <c r="W2649" i="11"/>
  <c r="X2633" i="11"/>
  <c r="W2633" i="11"/>
  <c r="X2617" i="11"/>
  <c r="W2617" i="11"/>
  <c r="X2601" i="11"/>
  <c r="W2601" i="11"/>
  <c r="X2585" i="11"/>
  <c r="W2585" i="11"/>
  <c r="X2569" i="11"/>
  <c r="W2569" i="11"/>
  <c r="X2553" i="11"/>
  <c r="W2553" i="11"/>
  <c r="X2537" i="11"/>
  <c r="W2537" i="11"/>
  <c r="X2521" i="11"/>
  <c r="W2521" i="11"/>
  <c r="X2505" i="11"/>
  <c r="W2505" i="11"/>
  <c r="X2489" i="11"/>
  <c r="W2489" i="11"/>
  <c r="X2473" i="11"/>
  <c r="W2473" i="11"/>
  <c r="W2457" i="11"/>
  <c r="X2457" i="11"/>
  <c r="X2441" i="11"/>
  <c r="W2441" i="11"/>
  <c r="X2425" i="11"/>
  <c r="W2425" i="11"/>
  <c r="W2409" i="11"/>
  <c r="X2409" i="11"/>
  <c r="X2393" i="11"/>
  <c r="W2393" i="11"/>
  <c r="X2377" i="11"/>
  <c r="W2377" i="11"/>
  <c r="X2361" i="11"/>
  <c r="W2361" i="11"/>
  <c r="X2345" i="11"/>
  <c r="W2345" i="11"/>
  <c r="X2329" i="11"/>
  <c r="W2329" i="11"/>
  <c r="X2313" i="11"/>
  <c r="W2313" i="11"/>
  <c r="X2297" i="11"/>
  <c r="W2297" i="11"/>
  <c r="X2281" i="11"/>
  <c r="W2281" i="11"/>
  <c r="X2265" i="11"/>
  <c r="W2265" i="11"/>
  <c r="X2249" i="11"/>
  <c r="W2249" i="11"/>
  <c r="W2233" i="11"/>
  <c r="X2233" i="11"/>
  <c r="X2217" i="11"/>
  <c r="W2217" i="11"/>
  <c r="X2201" i="11"/>
  <c r="W2201" i="11"/>
  <c r="X2185" i="11"/>
  <c r="W2185" i="11"/>
  <c r="X2169" i="11"/>
  <c r="W2169" i="11"/>
  <c r="X2153" i="11"/>
  <c r="W2153" i="11"/>
  <c r="X2137" i="11"/>
  <c r="W2137" i="11"/>
  <c r="X2121" i="11"/>
  <c r="W2121" i="11"/>
  <c r="X2105" i="11"/>
  <c r="W2105" i="11"/>
  <c r="X2089" i="11"/>
  <c r="W2089" i="11"/>
  <c r="X2073" i="11"/>
  <c r="W2073" i="11"/>
  <c r="X2057" i="11"/>
  <c r="W2057" i="11"/>
  <c r="X2041" i="11"/>
  <c r="W2041" i="11"/>
  <c r="X2025" i="11"/>
  <c r="W2025" i="11"/>
  <c r="X2009" i="11"/>
  <c r="W2009" i="11"/>
  <c r="X1993" i="11"/>
  <c r="W1993" i="11"/>
  <c r="X1977" i="11"/>
  <c r="W1977" i="11"/>
  <c r="X1961" i="11"/>
  <c r="W1961" i="11"/>
  <c r="X1945" i="11"/>
  <c r="W1945" i="11"/>
  <c r="X1929" i="11"/>
  <c r="W1929" i="11"/>
  <c r="X1913" i="11"/>
  <c r="W1913" i="11"/>
  <c r="X1897" i="11"/>
  <c r="W1897" i="11"/>
  <c r="X1881" i="11"/>
  <c r="W1881" i="11"/>
  <c r="X1865" i="11"/>
  <c r="W1865" i="11"/>
  <c r="X1849" i="11"/>
  <c r="W1849" i="11"/>
  <c r="X1833" i="11"/>
  <c r="W1833" i="11"/>
  <c r="X1817" i="11"/>
  <c r="W1817" i="11"/>
  <c r="X1801" i="11"/>
  <c r="W1801" i="11"/>
  <c r="X1785" i="11"/>
  <c r="W1785" i="11"/>
  <c r="X1769" i="11"/>
  <c r="W1769" i="11"/>
  <c r="X1753" i="11"/>
  <c r="W1753" i="11"/>
  <c r="X1737" i="11"/>
  <c r="W1737" i="11"/>
  <c r="X1721" i="11"/>
  <c r="W1721" i="11"/>
  <c r="X1705" i="11"/>
  <c r="W1705" i="11"/>
  <c r="X1689" i="11"/>
  <c r="W1689" i="11"/>
  <c r="X1673" i="11"/>
  <c r="W1673" i="11"/>
  <c r="X1657" i="11"/>
  <c r="W1657" i="11"/>
  <c r="X1641" i="11"/>
  <c r="W1641" i="11"/>
  <c r="X1625" i="11"/>
  <c r="W1625" i="11"/>
  <c r="X1609" i="11"/>
  <c r="W1609" i="11"/>
  <c r="X1593" i="11"/>
  <c r="W1593" i="11"/>
  <c r="X1577" i="11"/>
  <c r="W1577" i="11"/>
  <c r="X1561" i="11"/>
  <c r="W1561" i="11"/>
  <c r="X1545" i="11"/>
  <c r="W1545" i="11"/>
  <c r="X1529" i="11"/>
  <c r="W1529" i="11"/>
  <c r="X1513" i="11"/>
  <c r="W1513" i="11"/>
  <c r="X1497" i="11"/>
  <c r="W1497" i="11"/>
  <c r="X1481" i="11"/>
  <c r="W1481" i="11"/>
  <c r="X1465" i="11"/>
  <c r="W1465" i="11"/>
  <c r="X1449" i="11"/>
  <c r="W1449" i="11"/>
  <c r="X1433" i="11"/>
  <c r="W1433" i="11"/>
  <c r="X1417" i="11"/>
  <c r="W1417" i="11"/>
  <c r="X1401" i="11"/>
  <c r="W1401" i="11"/>
  <c r="X1385" i="11"/>
  <c r="W1385" i="11"/>
  <c r="X1369" i="11"/>
  <c r="W1369" i="11"/>
  <c r="X1353" i="11"/>
  <c r="W1353" i="11"/>
  <c r="X1337" i="11"/>
  <c r="W1337" i="11"/>
  <c r="X1321" i="11"/>
  <c r="W1321" i="11"/>
  <c r="X1305" i="11"/>
  <c r="W1305" i="11"/>
  <c r="X1289" i="11"/>
  <c r="W1289" i="11"/>
  <c r="X1273" i="11"/>
  <c r="W1273" i="11"/>
  <c r="X1257" i="11"/>
  <c r="W1257" i="11"/>
  <c r="X1241" i="11"/>
  <c r="W1241" i="11"/>
  <c r="X1225" i="11"/>
  <c r="W1225" i="11"/>
  <c r="X1209" i="11"/>
  <c r="W1209" i="11"/>
  <c r="X1193" i="11"/>
  <c r="W1193" i="11"/>
  <c r="X1177" i="11"/>
  <c r="W1177" i="11"/>
  <c r="X1161" i="11"/>
  <c r="W1161" i="11"/>
  <c r="X1145" i="11"/>
  <c r="W1145" i="11"/>
  <c r="X1129" i="11"/>
  <c r="W1129" i="11"/>
  <c r="X1113" i="11"/>
  <c r="W1113" i="11"/>
  <c r="X1097" i="11"/>
  <c r="W1097" i="11"/>
  <c r="X1081" i="11"/>
  <c r="W1081" i="11"/>
  <c r="X1065" i="11"/>
  <c r="W1065" i="11"/>
  <c r="X1049" i="11"/>
  <c r="W1049" i="11"/>
  <c r="X1033" i="11"/>
  <c r="W1033" i="11"/>
  <c r="X1017" i="11"/>
  <c r="W1017" i="11"/>
  <c r="X1001" i="11"/>
  <c r="W1001" i="11"/>
  <c r="X985" i="11"/>
  <c r="W985" i="11"/>
  <c r="X969" i="11"/>
  <c r="W969" i="11"/>
  <c r="X953" i="11"/>
  <c r="W953" i="11"/>
  <c r="X937" i="11"/>
  <c r="W937" i="11"/>
  <c r="X921" i="11"/>
  <c r="W921" i="11"/>
  <c r="X905" i="11"/>
  <c r="W905" i="11"/>
  <c r="X889" i="11"/>
  <c r="W889" i="11"/>
  <c r="X873" i="11"/>
  <c r="W873" i="11"/>
  <c r="X857" i="11"/>
  <c r="W857" i="11"/>
  <c r="X841" i="11"/>
  <c r="W841" i="11"/>
  <c r="X825" i="11"/>
  <c r="W825" i="11"/>
  <c r="X809" i="11"/>
  <c r="W809" i="11"/>
  <c r="X793" i="11"/>
  <c r="W793" i="11"/>
  <c r="X777" i="11"/>
  <c r="W777" i="11"/>
  <c r="X761" i="11"/>
  <c r="W761" i="11"/>
  <c r="X745" i="11"/>
  <c r="W745" i="11"/>
  <c r="X729" i="11"/>
  <c r="W729" i="11"/>
  <c r="X713" i="11"/>
  <c r="W713" i="11"/>
  <c r="X697" i="11"/>
  <c r="W697" i="11"/>
  <c r="X681" i="11"/>
  <c r="W681" i="11"/>
  <c r="X665" i="11"/>
  <c r="W665" i="11"/>
  <c r="X649" i="11"/>
  <c r="W649" i="11"/>
  <c r="X633" i="11"/>
  <c r="W633" i="11"/>
  <c r="X617" i="11"/>
  <c r="W617" i="11"/>
  <c r="X601" i="11"/>
  <c r="W601" i="11"/>
  <c r="X585" i="11"/>
  <c r="W585" i="11"/>
  <c r="X569" i="11"/>
  <c r="W569" i="11"/>
  <c r="X553" i="11"/>
  <c r="W553" i="11"/>
  <c r="X537" i="11"/>
  <c r="W537" i="11"/>
  <c r="X521" i="11"/>
  <c r="W521" i="11"/>
  <c r="X505" i="11"/>
  <c r="W505" i="11"/>
  <c r="X489" i="11"/>
  <c r="W489" i="11"/>
  <c r="X473" i="11"/>
  <c r="W473" i="11"/>
  <c r="X457" i="11"/>
  <c r="W457" i="11"/>
  <c r="X441" i="11"/>
  <c r="W441" i="11"/>
  <c r="X425" i="11"/>
  <c r="W425" i="11"/>
  <c r="X409" i="11"/>
  <c r="W409" i="11"/>
  <c r="X393" i="11"/>
  <c r="W393" i="11"/>
  <c r="X377" i="11"/>
  <c r="W377" i="11"/>
  <c r="X361" i="11"/>
  <c r="W361" i="11"/>
  <c r="X345" i="11"/>
  <c r="W345" i="11"/>
  <c r="X329" i="11"/>
  <c r="W329" i="11"/>
  <c r="X313" i="11"/>
  <c r="W313" i="11"/>
  <c r="X297" i="11"/>
  <c r="W297" i="11"/>
  <c r="X281" i="11"/>
  <c r="W281" i="11"/>
  <c r="X265" i="11"/>
  <c r="W265" i="11"/>
  <c r="X249" i="11"/>
  <c r="W249" i="11"/>
  <c r="X233" i="11"/>
  <c r="W233" i="11"/>
  <c r="X217" i="11"/>
  <c r="W217" i="11"/>
  <c r="X201" i="11"/>
  <c r="W201" i="11"/>
  <c r="X185" i="11"/>
  <c r="W185" i="11"/>
  <c r="X169" i="11"/>
  <c r="W169" i="11"/>
  <c r="X153" i="11"/>
  <c r="W153" i="11"/>
  <c r="X137" i="11"/>
  <c r="W137" i="11"/>
  <c r="X121" i="11"/>
  <c r="W121" i="11"/>
  <c r="X105" i="11"/>
  <c r="W105" i="11"/>
  <c r="X89" i="11"/>
  <c r="W89" i="11"/>
  <c r="X73" i="11"/>
  <c r="W73" i="11"/>
  <c r="X57" i="11"/>
  <c r="W57" i="11"/>
  <c r="X41" i="11"/>
  <c r="W41" i="11"/>
  <c r="X25" i="11"/>
  <c r="W25" i="11"/>
  <c r="X9" i="11"/>
  <c r="W9" i="11"/>
  <c r="U2989" i="11"/>
  <c r="U2973" i="11"/>
  <c r="U2957" i="11"/>
  <c r="U2941" i="11"/>
  <c r="U2925" i="11"/>
  <c r="U2909" i="11"/>
  <c r="U2893" i="11"/>
  <c r="U2877" i="11"/>
  <c r="U2861" i="11"/>
  <c r="U2845" i="11"/>
  <c r="U2829" i="11"/>
  <c r="U2813" i="11"/>
  <c r="U2797" i="11"/>
  <c r="U2781" i="11"/>
  <c r="U2765" i="11"/>
  <c r="U2749" i="11"/>
  <c r="U2733" i="11"/>
  <c r="U2717" i="11"/>
  <c r="U2701" i="11"/>
  <c r="U2685" i="11"/>
  <c r="U2669" i="11"/>
  <c r="U2653" i="11"/>
  <c r="U2637" i="11"/>
  <c r="U2621" i="11"/>
  <c r="U2605" i="11"/>
  <c r="U2589" i="11"/>
  <c r="U2573" i="11"/>
  <c r="U2557" i="11"/>
  <c r="U2541" i="11"/>
  <c r="U2525" i="11"/>
  <c r="U2509" i="11"/>
  <c r="U2493" i="11"/>
  <c r="U2477" i="11"/>
  <c r="U2461" i="11"/>
  <c r="U2445" i="11"/>
  <c r="U2429" i="11"/>
  <c r="U2413" i="11"/>
  <c r="U2397" i="11"/>
  <c r="U2381" i="11"/>
  <c r="U2365" i="11"/>
  <c r="U2349" i="11"/>
  <c r="U2333" i="11"/>
  <c r="U2317" i="11"/>
  <c r="U2301" i="11"/>
  <c r="U2285" i="11"/>
  <c r="U2269" i="11"/>
  <c r="U2253" i="11"/>
  <c r="U2237" i="11"/>
  <c r="U2221" i="11"/>
  <c r="U2205" i="11"/>
  <c r="U2189" i="11"/>
  <c r="U2173" i="11"/>
  <c r="U2157" i="11"/>
  <c r="U2141" i="11"/>
  <c r="U2125" i="11"/>
  <c r="U2109" i="11"/>
  <c r="U2093" i="11"/>
  <c r="U2077" i="11"/>
  <c r="U2061" i="11"/>
  <c r="U2045" i="11"/>
  <c r="U2029" i="11"/>
  <c r="U2013" i="11"/>
  <c r="U1997" i="11"/>
  <c r="U1981" i="11"/>
  <c r="U1965" i="11"/>
  <c r="U1949" i="11"/>
  <c r="U1933" i="11"/>
  <c r="U1917" i="11"/>
  <c r="U1901" i="11"/>
  <c r="U1885" i="11"/>
  <c r="U1869" i="11"/>
  <c r="U1853" i="11"/>
  <c r="U1837" i="11"/>
  <c r="U1821" i="11"/>
  <c r="U1805" i="11"/>
  <c r="U1789" i="11"/>
  <c r="U1773" i="11"/>
  <c r="U1757" i="11"/>
  <c r="U1741" i="11"/>
  <c r="U1725" i="11"/>
  <c r="U1709" i="11"/>
  <c r="U1693" i="11"/>
  <c r="U1677" i="11"/>
  <c r="U1661" i="11"/>
  <c r="U1645" i="11"/>
  <c r="U1629" i="11"/>
  <c r="U1613" i="11"/>
  <c r="U1597" i="11"/>
  <c r="U1581" i="11"/>
  <c r="U1565" i="11"/>
  <c r="U1549" i="11"/>
  <c r="U1533" i="11"/>
  <c r="U1517" i="11"/>
  <c r="U1501" i="11"/>
  <c r="U1485" i="11"/>
  <c r="U1469" i="11"/>
  <c r="U1453" i="11"/>
  <c r="U1437" i="11"/>
  <c r="U1421" i="11"/>
  <c r="U1405" i="11"/>
  <c r="U1389" i="11"/>
  <c r="U1373" i="11"/>
  <c r="U1357" i="11"/>
  <c r="U1341" i="11"/>
  <c r="U1325" i="11"/>
  <c r="V2946" i="11"/>
  <c r="V2914" i="11"/>
  <c r="V2882" i="11"/>
  <c r="V2866" i="11"/>
  <c r="V2834" i="11"/>
  <c r="V2818" i="11"/>
  <c r="V2802" i="11"/>
  <c r="V2786" i="11"/>
  <c r="V2770" i="11"/>
  <c r="V2754" i="11"/>
  <c r="V2738" i="11"/>
  <c r="V2722" i="11"/>
  <c r="V2706" i="11"/>
  <c r="V2690" i="11"/>
  <c r="V2674" i="11"/>
  <c r="V2658" i="11"/>
  <c r="V2642" i="11"/>
  <c r="V2626" i="11"/>
  <c r="V2610" i="11"/>
  <c r="V2594" i="11"/>
  <c r="V2578" i="11"/>
  <c r="V2562" i="11"/>
  <c r="V2546" i="11"/>
  <c r="V2530" i="11"/>
  <c r="V2514" i="11"/>
  <c r="V2498" i="11"/>
  <c r="V2482" i="11"/>
  <c r="V2466" i="11"/>
  <c r="V2450" i="11"/>
  <c r="V2434" i="11"/>
  <c r="V2418" i="11"/>
  <c r="V2402" i="11"/>
  <c r="V2386" i="11"/>
  <c r="V2370" i="11"/>
  <c r="V2354" i="11"/>
  <c r="V2338" i="11"/>
  <c r="V2322" i="11"/>
  <c r="V2306" i="11"/>
  <c r="V2290" i="11"/>
  <c r="V2274" i="11"/>
  <c r="V2258" i="11"/>
  <c r="V2242" i="11"/>
  <c r="V2226" i="11"/>
  <c r="V2210" i="11"/>
  <c r="V2194" i="11"/>
  <c r="V2178" i="11"/>
  <c r="V2162" i="11"/>
  <c r="V2146" i="11"/>
  <c r="V2130" i="11"/>
  <c r="V2114" i="11"/>
  <c r="V2098" i="11"/>
  <c r="V2082" i="11"/>
  <c r="V2066" i="11"/>
  <c r="V2050" i="11"/>
  <c r="V2034" i="11"/>
  <c r="V2018" i="11"/>
  <c r="V2002" i="11"/>
  <c r="V1986" i="11"/>
  <c r="V1970" i="11"/>
  <c r="V1954" i="11"/>
  <c r="V1938" i="11"/>
  <c r="V1922" i="11"/>
  <c r="V1906" i="11"/>
  <c r="V1890" i="11"/>
  <c r="V1874" i="11"/>
  <c r="V1858" i="11"/>
  <c r="V1842" i="11"/>
  <c r="V1826" i="11"/>
  <c r="V1810" i="11"/>
  <c r="V1794" i="11"/>
  <c r="V1778" i="11"/>
  <c r="V1762" i="11"/>
  <c r="V1746" i="11"/>
  <c r="V1730" i="11"/>
  <c r="V1714" i="11"/>
  <c r="V1698" i="11"/>
  <c r="V1682" i="11"/>
  <c r="V1666" i="11"/>
  <c r="V1650" i="11"/>
  <c r="V1634" i="11"/>
  <c r="V1618" i="11"/>
  <c r="V1602" i="11"/>
  <c r="V1586" i="11"/>
  <c r="V1570" i="11"/>
  <c r="V1554" i="11"/>
  <c r="V1538" i="11"/>
  <c r="V1522" i="11"/>
  <c r="V1506" i="11"/>
  <c r="V1458" i="11"/>
  <c r="V1442" i="11"/>
  <c r="V1426" i="11"/>
  <c r="V1410" i="11"/>
  <c r="V1394" i="11"/>
  <c r="V1378" i="11"/>
  <c r="V1362" i="11"/>
  <c r="V1346" i="11"/>
  <c r="V1330" i="11"/>
  <c r="V1314" i="11"/>
  <c r="V1298" i="11"/>
  <c r="V1282" i="11"/>
  <c r="V1266" i="11"/>
  <c r="V1250" i="11"/>
  <c r="V1234" i="11"/>
  <c r="V1218" i="11"/>
  <c r="V1202" i="11"/>
  <c r="V1186" i="11"/>
  <c r="V1170" i="11"/>
  <c r="V1154" i="11"/>
  <c r="V1138" i="11"/>
  <c r="V1122" i="11"/>
  <c r="V1106" i="11"/>
  <c r="V1090" i="11"/>
  <c r="V1074" i="11"/>
  <c r="V1058" i="11"/>
  <c r="V1042" i="11"/>
  <c r="V1026" i="11"/>
  <c r="V1010" i="11"/>
  <c r="V994" i="11"/>
  <c r="V978" i="11"/>
  <c r="V962" i="11"/>
  <c r="V946" i="11"/>
  <c r="V930" i="11"/>
  <c r="V914" i="11"/>
  <c r="V898" i="11"/>
  <c r="V882" i="11"/>
  <c r="V866" i="11"/>
  <c r="V850" i="11"/>
  <c r="V834" i="11"/>
  <c r="V818" i="11"/>
  <c r="V802" i="11"/>
  <c r="V786" i="11"/>
  <c r="V770" i="11"/>
  <c r="V754" i="11"/>
  <c r="V738" i="11"/>
  <c r="V722" i="11"/>
  <c r="V706" i="11"/>
  <c r="V690" i="11"/>
  <c r="V674" i="11"/>
  <c r="V658" i="11"/>
  <c r="V642" i="11"/>
  <c r="V626" i="11"/>
  <c r="V594" i="11"/>
  <c r="V578" i="11"/>
  <c r="V562" i="11"/>
  <c r="V546" i="11"/>
  <c r="V530" i="11"/>
  <c r="V514" i="11"/>
  <c r="V498" i="11"/>
  <c r="V482" i="11"/>
  <c r="V466" i="11"/>
  <c r="V450" i="11"/>
  <c r="V434" i="11"/>
  <c r="V418" i="11"/>
  <c r="V402" i="11"/>
  <c r="V386" i="11"/>
  <c r="V370" i="11"/>
  <c r="V354" i="11"/>
  <c r="V338" i="11"/>
  <c r="V322" i="11"/>
  <c r="V306" i="11"/>
  <c r="V290" i="11"/>
  <c r="V274" i="11"/>
  <c r="V258" i="11"/>
  <c r="V242" i="11"/>
  <c r="V226" i="11"/>
  <c r="V210" i="11"/>
  <c r="V194" i="11"/>
  <c r="V178" i="11"/>
  <c r="V162" i="11"/>
  <c r="V146" i="11"/>
  <c r="V130" i="11"/>
  <c r="V114" i="11"/>
  <c r="V98" i="11"/>
  <c r="V82" i="11"/>
  <c r="V66" i="11"/>
  <c r="V50" i="11"/>
  <c r="V34" i="11"/>
  <c r="V18" i="11"/>
  <c r="V2" i="11"/>
  <c r="Q2982" i="11"/>
  <c r="P2982" i="11"/>
  <c r="M2982" i="11"/>
  <c r="L2982" i="11"/>
  <c r="K2982" i="11"/>
  <c r="N2982" i="11" s="1"/>
  <c r="O2982" i="11" s="1"/>
  <c r="Q2966" i="11"/>
  <c r="P2966" i="11"/>
  <c r="M2966" i="11"/>
  <c r="L2966" i="11"/>
  <c r="K2966" i="11"/>
  <c r="N2966" i="11" s="1"/>
  <c r="O2966" i="11" s="1"/>
  <c r="Q2950" i="11"/>
  <c r="P2950" i="11"/>
  <c r="M2950" i="11"/>
  <c r="L2950" i="11"/>
  <c r="K2950" i="11"/>
  <c r="N2950" i="11" s="1"/>
  <c r="O2950" i="11" s="1"/>
  <c r="Q2934" i="11"/>
  <c r="P2934" i="11"/>
  <c r="M2934" i="11"/>
  <c r="L2934" i="11"/>
  <c r="K2934" i="11"/>
  <c r="N2934" i="11" s="1"/>
  <c r="O2934" i="11" s="1"/>
  <c r="Q2918" i="11"/>
  <c r="P2918" i="11"/>
  <c r="M2918" i="11"/>
  <c r="L2918" i="11"/>
  <c r="K2918" i="11"/>
  <c r="N2918" i="11" s="1"/>
  <c r="O2918" i="11" s="1"/>
  <c r="Q2902" i="11"/>
  <c r="P2902" i="11"/>
  <c r="M2902" i="11"/>
  <c r="L2902" i="11"/>
  <c r="K2902" i="11"/>
  <c r="N2902" i="11" s="1"/>
  <c r="O2902" i="11" s="1"/>
  <c r="Q2886" i="11"/>
  <c r="P2886" i="11"/>
  <c r="M2886" i="11"/>
  <c r="L2886" i="11"/>
  <c r="K2886" i="11"/>
  <c r="N2886" i="11" s="1"/>
  <c r="O2886" i="11" s="1"/>
  <c r="Q2870" i="11"/>
  <c r="P2870" i="11"/>
  <c r="M2870" i="11"/>
  <c r="L2870" i="11"/>
  <c r="K2870" i="11"/>
  <c r="N2870" i="11" s="1"/>
  <c r="O2870" i="11" s="1"/>
  <c r="Q2854" i="11"/>
  <c r="P2854" i="11"/>
  <c r="M2854" i="11"/>
  <c r="L2854" i="11"/>
  <c r="K2854" i="11"/>
  <c r="N2854" i="11" s="1"/>
  <c r="O2854" i="11" s="1"/>
  <c r="Q2838" i="11"/>
  <c r="P2838" i="11"/>
  <c r="M2838" i="11"/>
  <c r="L2838" i="11"/>
  <c r="K2838" i="11"/>
  <c r="N2838" i="11" s="1"/>
  <c r="O2838" i="11" s="1"/>
  <c r="Q2822" i="11"/>
  <c r="P2822" i="11"/>
  <c r="M2822" i="11"/>
  <c r="L2822" i="11"/>
  <c r="K2822" i="11"/>
  <c r="N2822" i="11" s="1"/>
  <c r="O2822" i="11" s="1"/>
  <c r="Q2806" i="11"/>
  <c r="P2806" i="11"/>
  <c r="M2806" i="11"/>
  <c r="L2806" i="11"/>
  <c r="K2806" i="11"/>
  <c r="N2806" i="11" s="1"/>
  <c r="O2806" i="11" s="1"/>
  <c r="Q2790" i="11"/>
  <c r="P2790" i="11"/>
  <c r="M2790" i="11"/>
  <c r="L2790" i="11"/>
  <c r="K2790" i="11"/>
  <c r="N2790" i="11" s="1"/>
  <c r="O2790" i="11" s="1"/>
  <c r="Q2774" i="11"/>
  <c r="P2774" i="11"/>
  <c r="M2774" i="11"/>
  <c r="L2774" i="11"/>
  <c r="K2774" i="11"/>
  <c r="N2774" i="11" s="1"/>
  <c r="O2774" i="11" s="1"/>
  <c r="Q2758" i="11"/>
  <c r="P2758" i="11"/>
  <c r="M2758" i="11"/>
  <c r="L2758" i="11"/>
  <c r="K2758" i="11"/>
  <c r="N2758" i="11" s="1"/>
  <c r="O2758" i="11" s="1"/>
  <c r="Q2742" i="11"/>
  <c r="P2742" i="11"/>
  <c r="M2742" i="11"/>
  <c r="L2742" i="11"/>
  <c r="K2742" i="11"/>
  <c r="N2742" i="11" s="1"/>
  <c r="O2742" i="11" s="1"/>
  <c r="Q2726" i="11"/>
  <c r="P2726" i="11"/>
  <c r="M2726" i="11"/>
  <c r="L2726" i="11"/>
  <c r="K2726" i="11"/>
  <c r="N2726" i="11" s="1"/>
  <c r="O2726" i="11" s="1"/>
  <c r="P2710" i="11"/>
  <c r="Q2710" i="11"/>
  <c r="M2710" i="11"/>
  <c r="L2710" i="11"/>
  <c r="K2710" i="11"/>
  <c r="N2710" i="11" s="1"/>
  <c r="O2710" i="11" s="1"/>
  <c r="Q2694" i="11"/>
  <c r="P2694" i="11"/>
  <c r="M2694" i="11"/>
  <c r="L2694" i="11"/>
  <c r="K2694" i="11"/>
  <c r="N2694" i="11" s="1"/>
  <c r="O2694" i="11" s="1"/>
  <c r="Q2678" i="11"/>
  <c r="P2678" i="11"/>
  <c r="M2678" i="11"/>
  <c r="L2678" i="11"/>
  <c r="K2678" i="11"/>
  <c r="N2678" i="11" s="1"/>
  <c r="O2678" i="11" s="1"/>
  <c r="Q2662" i="11"/>
  <c r="P2662" i="11"/>
  <c r="M2662" i="11"/>
  <c r="L2662" i="11"/>
  <c r="K2662" i="11"/>
  <c r="N2662" i="11" s="1"/>
  <c r="O2662" i="11" s="1"/>
  <c r="Q2646" i="11"/>
  <c r="P2646" i="11"/>
  <c r="M2646" i="11"/>
  <c r="L2646" i="11"/>
  <c r="K2646" i="11"/>
  <c r="N2646" i="11" s="1"/>
  <c r="O2646" i="11" s="1"/>
  <c r="Q2630" i="11"/>
  <c r="P2630" i="11"/>
  <c r="M2630" i="11"/>
  <c r="L2630" i="11"/>
  <c r="K2630" i="11"/>
  <c r="N2630" i="11" s="1"/>
  <c r="O2630" i="11" s="1"/>
  <c r="Q2614" i="11"/>
  <c r="P2614" i="11"/>
  <c r="M2614" i="11"/>
  <c r="L2614" i="11"/>
  <c r="K2614" i="11"/>
  <c r="N2614" i="11" s="1"/>
  <c r="O2614" i="11" s="1"/>
  <c r="Q2598" i="11"/>
  <c r="P2598" i="11"/>
  <c r="M2598" i="11"/>
  <c r="L2598" i="11"/>
  <c r="K2598" i="11"/>
  <c r="N2598" i="11" s="1"/>
  <c r="O2598" i="11" s="1"/>
  <c r="P2582" i="11"/>
  <c r="Q2582" i="11"/>
  <c r="M2582" i="11"/>
  <c r="L2582" i="11"/>
  <c r="K2582" i="11"/>
  <c r="N2582" i="11" s="1"/>
  <c r="O2582" i="11" s="1"/>
  <c r="Q2566" i="11"/>
  <c r="P2566" i="11"/>
  <c r="M2566" i="11"/>
  <c r="L2566" i="11"/>
  <c r="K2566" i="11"/>
  <c r="N2566" i="11" s="1"/>
  <c r="O2566" i="11" s="1"/>
  <c r="Q2550" i="11"/>
  <c r="P2550" i="11"/>
  <c r="M2550" i="11"/>
  <c r="L2550" i="11"/>
  <c r="K2550" i="11"/>
  <c r="N2550" i="11" s="1"/>
  <c r="O2550" i="11" s="1"/>
  <c r="Q2534" i="11"/>
  <c r="P2534" i="11"/>
  <c r="M2534" i="11"/>
  <c r="L2534" i="11"/>
  <c r="K2534" i="11"/>
  <c r="N2534" i="11" s="1"/>
  <c r="O2534" i="11" s="1"/>
  <c r="Q2518" i="11"/>
  <c r="P2518" i="11"/>
  <c r="M2518" i="11"/>
  <c r="L2518" i="11"/>
  <c r="K2518" i="11"/>
  <c r="N2518" i="11" s="1"/>
  <c r="O2518" i="11" s="1"/>
  <c r="Q2502" i="11"/>
  <c r="P2502" i="11"/>
  <c r="M2502" i="11"/>
  <c r="L2502" i="11"/>
  <c r="K2502" i="11"/>
  <c r="N2502" i="11" s="1"/>
  <c r="O2502" i="11" s="1"/>
  <c r="Q2486" i="11"/>
  <c r="P2486" i="11"/>
  <c r="M2486" i="11"/>
  <c r="L2486" i="11"/>
  <c r="K2486" i="11"/>
  <c r="N2486" i="11" s="1"/>
  <c r="O2486" i="11" s="1"/>
  <c r="Q2470" i="11"/>
  <c r="P2470" i="11"/>
  <c r="M2470" i="11"/>
  <c r="L2470" i="11"/>
  <c r="K2470" i="11"/>
  <c r="N2470" i="11" s="1"/>
  <c r="O2470" i="11" s="1"/>
  <c r="P2454" i="11"/>
  <c r="Q2454" i="11"/>
  <c r="M2454" i="11"/>
  <c r="L2454" i="11"/>
  <c r="K2454" i="11"/>
  <c r="N2454" i="11" s="1"/>
  <c r="O2454" i="11" s="1"/>
  <c r="Q2438" i="11"/>
  <c r="P2438" i="11"/>
  <c r="M2438" i="11"/>
  <c r="L2438" i="11"/>
  <c r="K2438" i="11"/>
  <c r="N2438" i="11" s="1"/>
  <c r="O2438" i="11" s="1"/>
  <c r="Q2422" i="11"/>
  <c r="P2422" i="11"/>
  <c r="M2422" i="11"/>
  <c r="L2422" i="11"/>
  <c r="K2422" i="11"/>
  <c r="N2422" i="11" s="1"/>
  <c r="O2422" i="11" s="1"/>
  <c r="Q2406" i="11"/>
  <c r="P2406" i="11"/>
  <c r="M2406" i="11"/>
  <c r="L2406" i="11"/>
  <c r="K2406" i="11"/>
  <c r="N2406" i="11" s="1"/>
  <c r="O2406" i="11" s="1"/>
  <c r="Q2390" i="11"/>
  <c r="P2390" i="11"/>
  <c r="M2390" i="11"/>
  <c r="L2390" i="11"/>
  <c r="K2390" i="11"/>
  <c r="N2390" i="11" s="1"/>
  <c r="O2390" i="11" s="1"/>
  <c r="Q2374" i="11"/>
  <c r="P2374" i="11"/>
  <c r="M2374" i="11"/>
  <c r="L2374" i="11"/>
  <c r="K2374" i="11"/>
  <c r="N2374" i="11" s="1"/>
  <c r="O2374" i="11" s="1"/>
  <c r="Q2358" i="11"/>
  <c r="P2358" i="11"/>
  <c r="M2358" i="11"/>
  <c r="L2358" i="11"/>
  <c r="K2358" i="11"/>
  <c r="N2358" i="11" s="1"/>
  <c r="O2358" i="11" s="1"/>
  <c r="Q2342" i="11"/>
  <c r="P2342" i="11"/>
  <c r="M2342" i="11"/>
  <c r="L2342" i="11"/>
  <c r="K2342" i="11"/>
  <c r="N2342" i="11" s="1"/>
  <c r="O2342" i="11" s="1"/>
  <c r="P2326" i="11"/>
  <c r="Q2326" i="11"/>
  <c r="M2326" i="11"/>
  <c r="L2326" i="11"/>
  <c r="K2326" i="11"/>
  <c r="N2326" i="11" s="1"/>
  <c r="O2326" i="11" s="1"/>
  <c r="Q2310" i="11"/>
  <c r="P2310" i="11"/>
  <c r="M2310" i="11"/>
  <c r="L2310" i="11"/>
  <c r="K2310" i="11"/>
  <c r="N2310" i="11" s="1"/>
  <c r="O2310" i="11" s="1"/>
  <c r="Q2294" i="11"/>
  <c r="P2294" i="11"/>
  <c r="M2294" i="11"/>
  <c r="L2294" i="11"/>
  <c r="K2294" i="11"/>
  <c r="N2294" i="11" s="1"/>
  <c r="O2294" i="11" s="1"/>
  <c r="Q2278" i="11"/>
  <c r="P2278" i="11"/>
  <c r="M2278" i="11"/>
  <c r="L2278" i="11"/>
  <c r="K2278" i="11"/>
  <c r="N2278" i="11" s="1"/>
  <c r="O2278" i="11" s="1"/>
  <c r="Q2262" i="11"/>
  <c r="P2262" i="11"/>
  <c r="M2262" i="11"/>
  <c r="L2262" i="11"/>
  <c r="K2262" i="11"/>
  <c r="N2262" i="11" s="1"/>
  <c r="O2262" i="11" s="1"/>
  <c r="Q2246" i="11"/>
  <c r="P2246" i="11"/>
  <c r="M2246" i="11"/>
  <c r="K2246" i="11"/>
  <c r="N2246" i="11" s="1"/>
  <c r="O2246" i="11" s="1"/>
  <c r="L2246" i="11"/>
  <c r="Q2230" i="11"/>
  <c r="P2230" i="11"/>
  <c r="M2230" i="11"/>
  <c r="K2230" i="11"/>
  <c r="N2230" i="11" s="1"/>
  <c r="O2230" i="11" s="1"/>
  <c r="L2230" i="11"/>
  <c r="Q2214" i="11"/>
  <c r="P2214" i="11"/>
  <c r="M2214" i="11"/>
  <c r="K2214" i="11"/>
  <c r="N2214" i="11" s="1"/>
  <c r="O2214" i="11" s="1"/>
  <c r="L2214" i="11"/>
  <c r="P2198" i="11"/>
  <c r="Q2198" i="11"/>
  <c r="M2198" i="11"/>
  <c r="L2198" i="11"/>
  <c r="K2198" i="11"/>
  <c r="N2198" i="11" s="1"/>
  <c r="O2198" i="11" s="1"/>
  <c r="Q2182" i="11"/>
  <c r="P2182" i="11"/>
  <c r="M2182" i="11"/>
  <c r="L2182" i="11"/>
  <c r="K2182" i="11"/>
  <c r="N2182" i="11" s="1"/>
  <c r="O2182" i="11" s="1"/>
  <c r="Q2166" i="11"/>
  <c r="P2166" i="11"/>
  <c r="M2166" i="11"/>
  <c r="L2166" i="11"/>
  <c r="K2166" i="11"/>
  <c r="N2166" i="11" s="1"/>
  <c r="O2166" i="11" s="1"/>
  <c r="Q2150" i="11"/>
  <c r="P2150" i="11"/>
  <c r="M2150" i="11"/>
  <c r="K2150" i="11"/>
  <c r="N2150" i="11" s="1"/>
  <c r="O2150" i="11" s="1"/>
  <c r="L2150" i="11"/>
  <c r="Q2134" i="11"/>
  <c r="P2134" i="11"/>
  <c r="M2134" i="11"/>
  <c r="K2134" i="11"/>
  <c r="N2134" i="11" s="1"/>
  <c r="O2134" i="11" s="1"/>
  <c r="L2134" i="11"/>
  <c r="Q2118" i="11"/>
  <c r="P2118" i="11"/>
  <c r="M2118" i="11"/>
  <c r="L2118" i="11"/>
  <c r="K2118" i="11"/>
  <c r="N2118" i="11" s="1"/>
  <c r="O2118" i="11" s="1"/>
  <c r="Q2102" i="11"/>
  <c r="P2102" i="11"/>
  <c r="M2102" i="11"/>
  <c r="L2102" i="11"/>
  <c r="K2102" i="11"/>
  <c r="N2102" i="11" s="1"/>
  <c r="O2102" i="11" s="1"/>
  <c r="Q2086" i="11"/>
  <c r="P2086" i="11"/>
  <c r="M2086" i="11"/>
  <c r="K2086" i="11"/>
  <c r="N2086" i="11" s="1"/>
  <c r="O2086" i="11" s="1"/>
  <c r="L2086" i="11"/>
  <c r="P2070" i="11"/>
  <c r="Q2070" i="11"/>
  <c r="M2070" i="11"/>
  <c r="K2070" i="11"/>
  <c r="N2070" i="11" s="1"/>
  <c r="O2070" i="11" s="1"/>
  <c r="L2070" i="11"/>
  <c r="Q2054" i="11"/>
  <c r="P2054" i="11"/>
  <c r="M2054" i="11"/>
  <c r="L2054" i="11"/>
  <c r="K2054" i="11"/>
  <c r="N2054" i="11" s="1"/>
  <c r="O2054" i="11" s="1"/>
  <c r="Q2038" i="11"/>
  <c r="P2038" i="11"/>
  <c r="M2038" i="11"/>
  <c r="L2038" i="11"/>
  <c r="K2038" i="11"/>
  <c r="N2038" i="11" s="1"/>
  <c r="O2038" i="11" s="1"/>
  <c r="Q2022" i="11"/>
  <c r="P2022" i="11"/>
  <c r="M2022" i="11"/>
  <c r="K2022" i="11"/>
  <c r="N2022" i="11" s="1"/>
  <c r="O2022" i="11" s="1"/>
  <c r="L2022" i="11"/>
  <c r="Q2006" i="11"/>
  <c r="P2006" i="11"/>
  <c r="M2006" i="11"/>
  <c r="K2006" i="11"/>
  <c r="N2006" i="11" s="1"/>
  <c r="O2006" i="11" s="1"/>
  <c r="L2006" i="11"/>
  <c r="Q1990" i="11"/>
  <c r="P1990" i="11"/>
  <c r="M1990" i="11"/>
  <c r="L1990" i="11"/>
  <c r="K1990" i="11"/>
  <c r="N1990" i="11" s="1"/>
  <c r="O1990" i="11" s="1"/>
  <c r="Q1974" i="11"/>
  <c r="P1974" i="11"/>
  <c r="M1974" i="11"/>
  <c r="L1974" i="11"/>
  <c r="K1974" i="11"/>
  <c r="N1974" i="11" s="1"/>
  <c r="O1974" i="11" s="1"/>
  <c r="Q1958" i="11"/>
  <c r="P1958" i="11"/>
  <c r="M1958" i="11"/>
  <c r="K1958" i="11"/>
  <c r="N1958" i="11" s="1"/>
  <c r="O1958" i="11" s="1"/>
  <c r="L1958" i="11"/>
  <c r="Q1942" i="11"/>
  <c r="P1942" i="11"/>
  <c r="M1942" i="11"/>
  <c r="K1942" i="11"/>
  <c r="N1942" i="11" s="1"/>
  <c r="O1942" i="11" s="1"/>
  <c r="L1942" i="11"/>
  <c r="Q1926" i="11"/>
  <c r="P1926" i="11"/>
  <c r="M1926" i="11"/>
  <c r="L1926" i="11"/>
  <c r="K1926" i="11"/>
  <c r="N1926" i="11" s="1"/>
  <c r="O1926" i="11" s="1"/>
  <c r="Q1910" i="11"/>
  <c r="P1910" i="11"/>
  <c r="M1910" i="11"/>
  <c r="K1910" i="11"/>
  <c r="N1910" i="11" s="1"/>
  <c r="O1910" i="11" s="1"/>
  <c r="L1910" i="11"/>
  <c r="Q1894" i="11"/>
  <c r="P1894" i="11"/>
  <c r="M1894" i="11"/>
  <c r="K1894" i="11"/>
  <c r="N1894" i="11" s="1"/>
  <c r="O1894" i="11" s="1"/>
  <c r="Q1878" i="11"/>
  <c r="P1878" i="11"/>
  <c r="M1878" i="11"/>
  <c r="L1878" i="11"/>
  <c r="K1878" i="11"/>
  <c r="N1878" i="11" s="1"/>
  <c r="O1878" i="11" s="1"/>
  <c r="Q1862" i="11"/>
  <c r="P1862" i="11"/>
  <c r="M1862" i="11"/>
  <c r="L1862" i="11"/>
  <c r="K1862" i="11"/>
  <c r="N1862" i="11" s="1"/>
  <c r="O1862" i="11" s="1"/>
  <c r="Q1846" i="11"/>
  <c r="P1846" i="11"/>
  <c r="M1846" i="11"/>
  <c r="K1846" i="11"/>
  <c r="N1846" i="11" s="1"/>
  <c r="O1846" i="11" s="1"/>
  <c r="L1846" i="11"/>
  <c r="Q1830" i="11"/>
  <c r="P1830" i="11"/>
  <c r="M1830" i="11"/>
  <c r="L1830" i="11"/>
  <c r="K1830" i="11"/>
  <c r="N1830" i="11" s="1"/>
  <c r="O1830" i="11" s="1"/>
  <c r="Q1814" i="11"/>
  <c r="P1814" i="11"/>
  <c r="M1814" i="11"/>
  <c r="L1814" i="11"/>
  <c r="K1814" i="11"/>
  <c r="N1814" i="11" s="1"/>
  <c r="O1814" i="11" s="1"/>
  <c r="Q1798" i="11"/>
  <c r="P1798" i="11"/>
  <c r="M1798" i="11"/>
  <c r="K1798" i="11"/>
  <c r="N1798" i="11" s="1"/>
  <c r="O1798" i="11" s="1"/>
  <c r="L1798" i="11"/>
  <c r="Q1782" i="11"/>
  <c r="P1782" i="11"/>
  <c r="M1782" i="11"/>
  <c r="L1782" i="11"/>
  <c r="K1782" i="11"/>
  <c r="N1782" i="11" s="1"/>
  <c r="O1782" i="11" s="1"/>
  <c r="Q1766" i="11"/>
  <c r="P1766" i="11"/>
  <c r="M1766" i="11"/>
  <c r="L1766" i="11"/>
  <c r="K1766" i="11"/>
  <c r="N1766" i="11" s="1"/>
  <c r="O1766" i="11" s="1"/>
  <c r="Q1750" i="11"/>
  <c r="P1750" i="11"/>
  <c r="M1750" i="11"/>
  <c r="K1750" i="11"/>
  <c r="N1750" i="11" s="1"/>
  <c r="O1750" i="11" s="1"/>
  <c r="L1750" i="11"/>
  <c r="Q1734" i="11"/>
  <c r="P1734" i="11"/>
  <c r="M1734" i="11"/>
  <c r="K1734" i="11"/>
  <c r="N1734" i="11" s="1"/>
  <c r="O1734" i="11" s="1"/>
  <c r="Q1718" i="11"/>
  <c r="P1718" i="11"/>
  <c r="M1718" i="11"/>
  <c r="L1718" i="11"/>
  <c r="K1718" i="11"/>
  <c r="N1718" i="11" s="1"/>
  <c r="O1718" i="11" s="1"/>
  <c r="Q1702" i="11"/>
  <c r="P1702" i="11"/>
  <c r="M1702" i="11"/>
  <c r="K1702" i="11"/>
  <c r="N1702" i="11" s="1"/>
  <c r="O1702" i="11" s="1"/>
  <c r="L1702" i="11"/>
  <c r="Q1686" i="11"/>
  <c r="P1686" i="11"/>
  <c r="M1686" i="11"/>
  <c r="K1686" i="11"/>
  <c r="N1686" i="11" s="1"/>
  <c r="O1686" i="11" s="1"/>
  <c r="L1686" i="11"/>
  <c r="Q1670" i="11"/>
  <c r="P1670" i="11"/>
  <c r="M1670" i="11"/>
  <c r="L1670" i="11"/>
  <c r="K1670" i="11"/>
  <c r="N1670" i="11" s="1"/>
  <c r="O1670" i="11" s="1"/>
  <c r="Q1654" i="11"/>
  <c r="P1654" i="11"/>
  <c r="M1654" i="11"/>
  <c r="K1654" i="11"/>
  <c r="N1654" i="11" s="1"/>
  <c r="O1654" i="11" s="1"/>
  <c r="L1654" i="11"/>
  <c r="Q1638" i="11"/>
  <c r="P1638" i="11"/>
  <c r="M1638" i="11"/>
  <c r="K1638" i="11"/>
  <c r="N1638" i="11" s="1"/>
  <c r="O1638" i="11" s="1"/>
  <c r="Q1622" i="11"/>
  <c r="P1622" i="11"/>
  <c r="M1622" i="11"/>
  <c r="L1622" i="11"/>
  <c r="K1622" i="11"/>
  <c r="N1622" i="11" s="1"/>
  <c r="O1622" i="11" s="1"/>
  <c r="Q1606" i="11"/>
  <c r="P1606" i="11"/>
  <c r="M1606" i="11"/>
  <c r="L1606" i="11"/>
  <c r="K1606" i="11"/>
  <c r="N1606" i="11" s="1"/>
  <c r="O1606" i="11" s="1"/>
  <c r="Q1590" i="11"/>
  <c r="P1590" i="11"/>
  <c r="M1590" i="11"/>
  <c r="K1590" i="11"/>
  <c r="N1590" i="11" s="1"/>
  <c r="O1590" i="11" s="1"/>
  <c r="L1590" i="11"/>
  <c r="P1574" i="11"/>
  <c r="Q1574" i="11"/>
  <c r="M1574" i="11"/>
  <c r="L1574" i="11"/>
  <c r="K1574" i="11"/>
  <c r="N1574" i="11" s="1"/>
  <c r="O1574" i="11" s="1"/>
  <c r="Q1558" i="11"/>
  <c r="P1558" i="11"/>
  <c r="M1558" i="11"/>
  <c r="L1558" i="11"/>
  <c r="K1558" i="11"/>
  <c r="N1558" i="11" s="1"/>
  <c r="O1558" i="11" s="1"/>
  <c r="Q1542" i="11"/>
  <c r="P1542" i="11"/>
  <c r="M1542" i="11"/>
  <c r="K1542" i="11"/>
  <c r="N1542" i="11" s="1"/>
  <c r="O1542" i="11" s="1"/>
  <c r="L1542" i="11"/>
  <c r="Q1526" i="11"/>
  <c r="P1526" i="11"/>
  <c r="M1526" i="11"/>
  <c r="L1526" i="11"/>
  <c r="K1526" i="11"/>
  <c r="N1526" i="11" s="1"/>
  <c r="O1526" i="11" s="1"/>
  <c r="Q1510" i="11"/>
  <c r="P1510" i="11"/>
  <c r="M1510" i="11"/>
  <c r="L1510" i="11"/>
  <c r="K1510" i="11"/>
  <c r="N1510" i="11" s="1"/>
  <c r="O1510" i="11" s="1"/>
  <c r="Q1494" i="11"/>
  <c r="P1494" i="11"/>
  <c r="M1494" i="11"/>
  <c r="K1494" i="11"/>
  <c r="N1494" i="11" s="1"/>
  <c r="O1494" i="11" s="1"/>
  <c r="L1494" i="11"/>
  <c r="Q1478" i="11"/>
  <c r="P1478" i="11"/>
  <c r="M1478" i="11"/>
  <c r="K1478" i="11"/>
  <c r="N1478" i="11" s="1"/>
  <c r="O1478" i="11" s="1"/>
  <c r="Q1462" i="11"/>
  <c r="P1462" i="11"/>
  <c r="M1462" i="11"/>
  <c r="L1462" i="11"/>
  <c r="K1462" i="11"/>
  <c r="N1462" i="11" s="1"/>
  <c r="O1462" i="11" s="1"/>
  <c r="Q1446" i="11"/>
  <c r="P1446" i="11"/>
  <c r="M1446" i="11"/>
  <c r="K1446" i="11"/>
  <c r="N1446" i="11" s="1"/>
  <c r="O1446" i="11" s="1"/>
  <c r="L1446" i="11"/>
  <c r="Q1430" i="11"/>
  <c r="P1430" i="11"/>
  <c r="M1430" i="11"/>
  <c r="K1430" i="11"/>
  <c r="N1430" i="11" s="1"/>
  <c r="O1430" i="11" s="1"/>
  <c r="L1430" i="11"/>
  <c r="Q1414" i="11"/>
  <c r="P1414" i="11"/>
  <c r="M1414" i="11"/>
  <c r="L1414" i="11"/>
  <c r="K1414" i="11"/>
  <c r="N1414" i="11" s="1"/>
  <c r="O1414" i="11" s="1"/>
  <c r="Q1398" i="11"/>
  <c r="P1398" i="11"/>
  <c r="M1398" i="11"/>
  <c r="K1398" i="11"/>
  <c r="N1398" i="11" s="1"/>
  <c r="O1398" i="11" s="1"/>
  <c r="L1398" i="11"/>
  <c r="Q1382" i="11"/>
  <c r="P1382" i="11"/>
  <c r="M1382" i="11"/>
  <c r="K1382" i="11"/>
  <c r="N1382" i="11" s="1"/>
  <c r="O1382" i="11" s="1"/>
  <c r="Q1366" i="11"/>
  <c r="P1366" i="11"/>
  <c r="M1366" i="11"/>
  <c r="L1366" i="11"/>
  <c r="K1366" i="11"/>
  <c r="N1366" i="11" s="1"/>
  <c r="O1366" i="11" s="1"/>
  <c r="Q1350" i="11"/>
  <c r="P1350" i="11"/>
  <c r="M1350" i="11"/>
  <c r="L1350" i="11"/>
  <c r="K1350" i="11"/>
  <c r="N1350" i="11" s="1"/>
  <c r="O1350" i="11" s="1"/>
  <c r="Q1334" i="11"/>
  <c r="P1334" i="11"/>
  <c r="M1334" i="11"/>
  <c r="K1334" i="11"/>
  <c r="N1334" i="11" s="1"/>
  <c r="O1334" i="11" s="1"/>
  <c r="L1334" i="11"/>
  <c r="P1318" i="11"/>
  <c r="Q1318" i="11"/>
  <c r="M1318" i="11"/>
  <c r="L1318" i="11"/>
  <c r="K1318" i="11"/>
  <c r="N1318" i="11" s="1"/>
  <c r="O1318" i="11" s="1"/>
  <c r="Q1302" i="11"/>
  <c r="P1302" i="11"/>
  <c r="M1302" i="11"/>
  <c r="L1302" i="11"/>
  <c r="K1302" i="11"/>
  <c r="N1302" i="11" s="1"/>
  <c r="O1302" i="11" s="1"/>
  <c r="Q1286" i="11"/>
  <c r="P1286" i="11"/>
  <c r="M1286" i="11"/>
  <c r="K1286" i="11"/>
  <c r="N1286" i="11" s="1"/>
  <c r="O1286" i="11" s="1"/>
  <c r="L1286" i="11"/>
  <c r="Q1270" i="11"/>
  <c r="P1270" i="11"/>
  <c r="M1270" i="11"/>
  <c r="L1270" i="11"/>
  <c r="K1270" i="11"/>
  <c r="N1270" i="11" s="1"/>
  <c r="O1270" i="11" s="1"/>
  <c r="Q1254" i="11"/>
  <c r="P1254" i="11"/>
  <c r="M1254" i="11"/>
  <c r="L1254" i="11"/>
  <c r="K1254" i="11"/>
  <c r="N1254" i="11" s="1"/>
  <c r="O1254" i="11" s="1"/>
  <c r="Q1238" i="11"/>
  <c r="P1238" i="11"/>
  <c r="M1238" i="11"/>
  <c r="K1238" i="11"/>
  <c r="N1238" i="11" s="1"/>
  <c r="O1238" i="11" s="1"/>
  <c r="L1238" i="11"/>
  <c r="Q1222" i="11"/>
  <c r="P1222" i="11"/>
  <c r="M1222" i="11"/>
  <c r="K1222" i="11"/>
  <c r="N1222" i="11" s="1"/>
  <c r="O1222" i="11" s="1"/>
  <c r="Q1206" i="11"/>
  <c r="P1206" i="11"/>
  <c r="M1206" i="11"/>
  <c r="L1206" i="11"/>
  <c r="K1206" i="11"/>
  <c r="N1206" i="11" s="1"/>
  <c r="O1206" i="11" s="1"/>
  <c r="Q1190" i="11"/>
  <c r="P1190" i="11"/>
  <c r="M1190" i="11"/>
  <c r="K1190" i="11"/>
  <c r="N1190" i="11" s="1"/>
  <c r="O1190" i="11" s="1"/>
  <c r="L1190" i="11"/>
  <c r="Q1174" i="11"/>
  <c r="P1174" i="11"/>
  <c r="M1174" i="11"/>
  <c r="K1174" i="11"/>
  <c r="N1174" i="11" s="1"/>
  <c r="O1174" i="11" s="1"/>
  <c r="L1174" i="11"/>
  <c r="Q1158" i="11"/>
  <c r="P1158" i="11"/>
  <c r="M1158" i="11"/>
  <c r="L1158" i="11"/>
  <c r="K1158" i="11"/>
  <c r="N1158" i="11" s="1"/>
  <c r="O1158" i="11" s="1"/>
  <c r="Q1142" i="11"/>
  <c r="P1142" i="11"/>
  <c r="M1142" i="11"/>
  <c r="K1142" i="11"/>
  <c r="N1142" i="11" s="1"/>
  <c r="O1142" i="11" s="1"/>
  <c r="L1142" i="11"/>
  <c r="Q1126" i="11"/>
  <c r="P1126" i="11"/>
  <c r="L1126" i="11"/>
  <c r="M1126" i="11"/>
  <c r="K1126" i="11"/>
  <c r="N1126" i="11" s="1"/>
  <c r="O1126" i="11" s="1"/>
  <c r="Q1110" i="11"/>
  <c r="P1110" i="11"/>
  <c r="L1110" i="11"/>
  <c r="M1110" i="11"/>
  <c r="K1110" i="11"/>
  <c r="N1110" i="11" s="1"/>
  <c r="O1110" i="11" s="1"/>
  <c r="Q1094" i="11"/>
  <c r="P1094" i="11"/>
  <c r="L1094" i="11"/>
  <c r="M1094" i="11"/>
  <c r="K1094" i="11"/>
  <c r="N1094" i="11" s="1"/>
  <c r="O1094" i="11" s="1"/>
  <c r="Q1078" i="11"/>
  <c r="P1078" i="11"/>
  <c r="L1078" i="11"/>
  <c r="M1078" i="11"/>
  <c r="K1078" i="11"/>
  <c r="N1078" i="11" s="1"/>
  <c r="O1078" i="11" s="1"/>
  <c r="Q1062" i="11"/>
  <c r="P1062" i="11"/>
  <c r="L1062" i="11"/>
  <c r="M1062" i="11"/>
  <c r="K1062" i="11"/>
  <c r="N1062" i="11" s="1"/>
  <c r="O1062" i="11" s="1"/>
  <c r="Q1046" i="11"/>
  <c r="P1046" i="11"/>
  <c r="L1046" i="11"/>
  <c r="M1046" i="11"/>
  <c r="K1046" i="11"/>
  <c r="N1046" i="11" s="1"/>
  <c r="O1046" i="11" s="1"/>
  <c r="Q1030" i="11"/>
  <c r="P1030" i="11"/>
  <c r="L1030" i="11"/>
  <c r="M1030" i="11"/>
  <c r="K1030" i="11"/>
  <c r="N1030" i="11" s="1"/>
  <c r="O1030" i="11" s="1"/>
  <c r="Q1014" i="11"/>
  <c r="P1014" i="11"/>
  <c r="L1014" i="11"/>
  <c r="M1014" i="11"/>
  <c r="K1014" i="11"/>
  <c r="N1014" i="11" s="1"/>
  <c r="O1014" i="11" s="1"/>
  <c r="Q998" i="11"/>
  <c r="P998" i="11"/>
  <c r="L998" i="11"/>
  <c r="M998" i="11"/>
  <c r="K998" i="11"/>
  <c r="N998" i="11" s="1"/>
  <c r="O998" i="11" s="1"/>
  <c r="Q982" i="11"/>
  <c r="P982" i="11"/>
  <c r="L982" i="11"/>
  <c r="M982" i="11"/>
  <c r="K982" i="11"/>
  <c r="N982" i="11" s="1"/>
  <c r="O982" i="11" s="1"/>
  <c r="Q966" i="11"/>
  <c r="P966" i="11"/>
  <c r="L966" i="11"/>
  <c r="M966" i="11"/>
  <c r="K966" i="11"/>
  <c r="N966" i="11" s="1"/>
  <c r="O966" i="11" s="1"/>
  <c r="Q950" i="11"/>
  <c r="P950" i="11"/>
  <c r="L950" i="11"/>
  <c r="M950" i="11"/>
  <c r="K950" i="11"/>
  <c r="N950" i="11" s="1"/>
  <c r="O950" i="11" s="1"/>
  <c r="Q934" i="11"/>
  <c r="P934" i="11"/>
  <c r="L934" i="11"/>
  <c r="M934" i="11"/>
  <c r="K934" i="11"/>
  <c r="N934" i="11" s="1"/>
  <c r="O934" i="11" s="1"/>
  <c r="Q918" i="11"/>
  <c r="P918" i="11"/>
  <c r="L918" i="11"/>
  <c r="M918" i="11"/>
  <c r="K918" i="11"/>
  <c r="N918" i="11" s="1"/>
  <c r="O918" i="11" s="1"/>
  <c r="Q902" i="11"/>
  <c r="P902" i="11"/>
  <c r="L902" i="11"/>
  <c r="M902" i="11"/>
  <c r="K902" i="11"/>
  <c r="N902" i="11" s="1"/>
  <c r="O902" i="11" s="1"/>
  <c r="P886" i="11"/>
  <c r="Q886" i="11"/>
  <c r="L886" i="11"/>
  <c r="M886" i="11"/>
  <c r="K886" i="11"/>
  <c r="N886" i="11" s="1"/>
  <c r="O886" i="11" s="1"/>
  <c r="P870" i="11"/>
  <c r="Q870" i="11"/>
  <c r="L870" i="11"/>
  <c r="M870" i="11"/>
  <c r="K870" i="11"/>
  <c r="N870" i="11" s="1"/>
  <c r="O870" i="11" s="1"/>
  <c r="Q854" i="11"/>
  <c r="P854" i="11"/>
  <c r="L854" i="11"/>
  <c r="M854" i="11"/>
  <c r="K854" i="11"/>
  <c r="N854" i="11" s="1"/>
  <c r="O854" i="11" s="1"/>
  <c r="Q838" i="11"/>
  <c r="P838" i="11"/>
  <c r="L838" i="11"/>
  <c r="M838" i="11"/>
  <c r="K838" i="11"/>
  <c r="N838" i="11" s="1"/>
  <c r="O838" i="11" s="1"/>
  <c r="Q822" i="11"/>
  <c r="P822" i="11"/>
  <c r="L822" i="11"/>
  <c r="M822" i="11"/>
  <c r="K822" i="11"/>
  <c r="N822" i="11" s="1"/>
  <c r="O822" i="11" s="1"/>
  <c r="Q806" i="11"/>
  <c r="P806" i="11"/>
  <c r="L806" i="11"/>
  <c r="M806" i="11"/>
  <c r="K806" i="11"/>
  <c r="N806" i="11" s="1"/>
  <c r="O806" i="11" s="1"/>
  <c r="Q790" i="11"/>
  <c r="P790" i="11"/>
  <c r="L790" i="11"/>
  <c r="M790" i="11"/>
  <c r="K790" i="11"/>
  <c r="N790" i="11" s="1"/>
  <c r="O790" i="11" s="1"/>
  <c r="Q774" i="11"/>
  <c r="P774" i="11"/>
  <c r="L774" i="11"/>
  <c r="M774" i="11"/>
  <c r="K774" i="11"/>
  <c r="N774" i="11" s="1"/>
  <c r="O774" i="11" s="1"/>
  <c r="Q758" i="11"/>
  <c r="P758" i="11"/>
  <c r="L758" i="11"/>
  <c r="M758" i="11"/>
  <c r="K758" i="11"/>
  <c r="N758" i="11" s="1"/>
  <c r="O758" i="11" s="1"/>
  <c r="Q742" i="11"/>
  <c r="P742" i="11"/>
  <c r="L742" i="11"/>
  <c r="M742" i="11"/>
  <c r="K742" i="11"/>
  <c r="N742" i="11" s="1"/>
  <c r="O742" i="11" s="1"/>
  <c r="L1638" i="11"/>
  <c r="V2945" i="11"/>
  <c r="V2881" i="11"/>
  <c r="V2865" i="11"/>
  <c r="V2833" i="11"/>
  <c r="V2817" i="11"/>
  <c r="V2801" i="11"/>
  <c r="V2785" i="11"/>
  <c r="V2769" i="11"/>
  <c r="V2753" i="11"/>
  <c r="V2737" i="11"/>
  <c r="V2721" i="11"/>
  <c r="V2705" i="11"/>
  <c r="V2689" i="11"/>
  <c r="V2673" i="11"/>
  <c r="V2657" i="11"/>
  <c r="V2641" i="11"/>
  <c r="V2625" i="11"/>
  <c r="V2609" i="11"/>
  <c r="V2593" i="11"/>
  <c r="V2577" i="11"/>
  <c r="V2561" i="11"/>
  <c r="V2545" i="11"/>
  <c r="V2529" i="11"/>
  <c r="V2513" i="11"/>
  <c r="V2497" i="11"/>
  <c r="V2481" i="11"/>
  <c r="V2465" i="11"/>
  <c r="V2449" i="11"/>
  <c r="V2433" i="11"/>
  <c r="V2417" i="11"/>
  <c r="V2401" i="11"/>
  <c r="V2385" i="11"/>
  <c r="V2369" i="11"/>
  <c r="V2353" i="11"/>
  <c r="V2337" i="11"/>
  <c r="V2321" i="11"/>
  <c r="V2305" i="11"/>
  <c r="V2289" i="11"/>
  <c r="V2273" i="11"/>
  <c r="V2257" i="11"/>
  <c r="V2241" i="11"/>
  <c r="V2225" i="11"/>
  <c r="V2209" i="11"/>
  <c r="V2193" i="11"/>
  <c r="V2177" i="11"/>
  <c r="V2161" i="11"/>
  <c r="V2145" i="11"/>
  <c r="V2129" i="11"/>
  <c r="V2113" i="11"/>
  <c r="V2097" i="11"/>
  <c r="V2081" i="11"/>
  <c r="V2065" i="11"/>
  <c r="V2049" i="11"/>
  <c r="V2033" i="11"/>
  <c r="V2017" i="11"/>
  <c r="V2001" i="11"/>
  <c r="V1985" i="11"/>
  <c r="V1969" i="11"/>
  <c r="V1953" i="11"/>
  <c r="V1937" i="11"/>
  <c r="V1921" i="11"/>
  <c r="V1905" i="11"/>
  <c r="V1889" i="11"/>
  <c r="V1873" i="11"/>
  <c r="V1857" i="11"/>
  <c r="V1841" i="11"/>
  <c r="V1825" i="11"/>
  <c r="V1809" i="11"/>
  <c r="V1793" i="11"/>
  <c r="V1777" i="11"/>
  <c r="V1761" i="11"/>
  <c r="V1745" i="11"/>
  <c r="V1729" i="11"/>
  <c r="V1713" i="11"/>
  <c r="V1697" i="11"/>
  <c r="V1681" i="11"/>
  <c r="V1665" i="11"/>
  <c r="V1649" i="11"/>
  <c r="V1633" i="11"/>
  <c r="V1617" i="11"/>
  <c r="V1601" i="11"/>
  <c r="V1585" i="11"/>
  <c r="V1569" i="11"/>
  <c r="V1553" i="11"/>
  <c r="V1537" i="11"/>
  <c r="V1521" i="11"/>
  <c r="V1505" i="11"/>
  <c r="V1457" i="11"/>
  <c r="V1441" i="11"/>
  <c r="V1425" i="11"/>
  <c r="V1409" i="11"/>
  <c r="V1393" i="11"/>
  <c r="V1377" i="11"/>
  <c r="V1361" i="11"/>
  <c r="V1345" i="11"/>
  <c r="V1329" i="11"/>
  <c r="V1313" i="11"/>
  <c r="V1297" i="11"/>
  <c r="V1281" i="11"/>
  <c r="V1265" i="11"/>
  <c r="V1249" i="11"/>
  <c r="V1233" i="11"/>
  <c r="V1217" i="11"/>
  <c r="V1201" i="11"/>
  <c r="V1185" i="11"/>
  <c r="V1169" i="11"/>
  <c r="V1153" i="11"/>
  <c r="V1137" i="11"/>
  <c r="V1121" i="11"/>
  <c r="V1105" i="11"/>
  <c r="V1089" i="11"/>
  <c r="V1073" i="11"/>
  <c r="V1057" i="11"/>
  <c r="V1041" i="11"/>
  <c r="V1025" i="11"/>
  <c r="V1009" i="11"/>
  <c r="V993" i="11"/>
  <c r="V977" i="11"/>
  <c r="V961" i="11"/>
  <c r="V945" i="11"/>
  <c r="V929" i="11"/>
  <c r="V913" i="11"/>
  <c r="V897" i="11"/>
  <c r="V881" i="11"/>
  <c r="V865" i="11"/>
  <c r="V849" i="11"/>
  <c r="V833" i="11"/>
  <c r="V817" i="11"/>
  <c r="V801" i="11"/>
  <c r="V785" i="11"/>
  <c r="V769" i="11"/>
  <c r="V753" i="11"/>
  <c r="V737" i="11"/>
  <c r="V721" i="11"/>
  <c r="V705" i="11"/>
  <c r="V689" i="11"/>
  <c r="V673" i="11"/>
  <c r="V657" i="11"/>
  <c r="V641" i="11"/>
  <c r="V625" i="11"/>
  <c r="V593" i="11"/>
  <c r="V577" i="11"/>
  <c r="V561" i="11"/>
  <c r="V545" i="11"/>
  <c r="V529" i="11"/>
  <c r="V513" i="11"/>
  <c r="V497" i="11"/>
  <c r="V481" i="11"/>
  <c r="V465" i="11"/>
  <c r="V449" i="11"/>
  <c r="V433" i="11"/>
  <c r="V417" i="11"/>
  <c r="V401" i="11"/>
  <c r="V385" i="11"/>
  <c r="V369" i="11"/>
  <c r="V353" i="11"/>
  <c r="V337" i="11"/>
  <c r="V321" i="11"/>
  <c r="V305" i="11"/>
  <c r="V289" i="11"/>
  <c r="V273" i="11"/>
  <c r="V257" i="11"/>
  <c r="V241" i="11"/>
  <c r="V225" i="11"/>
  <c r="V209" i="11"/>
  <c r="V193" i="11"/>
  <c r="V177" i="11"/>
  <c r="V161" i="11"/>
  <c r="V145" i="11"/>
  <c r="V129" i="11"/>
  <c r="V113" i="11"/>
  <c r="V97" i="11"/>
  <c r="V81" i="11"/>
  <c r="V65" i="11"/>
  <c r="V49" i="11"/>
  <c r="V33" i="11"/>
  <c r="V17" i="11"/>
  <c r="Q2997" i="11"/>
  <c r="P2997" i="11"/>
  <c r="M2997" i="11"/>
  <c r="L2997" i="11"/>
  <c r="K2997" i="11"/>
  <c r="N2997" i="11" s="1"/>
  <c r="O2997" i="11" s="1"/>
  <c r="Q2981" i="11"/>
  <c r="P2981" i="11"/>
  <c r="M2981" i="11"/>
  <c r="L2981" i="11"/>
  <c r="K2981" i="11"/>
  <c r="N2981" i="11" s="1"/>
  <c r="O2981" i="11" s="1"/>
  <c r="Q2965" i="11"/>
  <c r="P2965" i="11"/>
  <c r="M2965" i="11"/>
  <c r="L2965" i="11"/>
  <c r="K2965" i="11"/>
  <c r="N2965" i="11" s="1"/>
  <c r="O2965" i="11" s="1"/>
  <c r="P2949" i="11"/>
  <c r="Q2949" i="11"/>
  <c r="M2949" i="11"/>
  <c r="L2949" i="11"/>
  <c r="K2949" i="11"/>
  <c r="N2949" i="11" s="1"/>
  <c r="O2949" i="11" s="1"/>
  <c r="Q2933" i="11"/>
  <c r="P2933" i="11"/>
  <c r="M2933" i="11"/>
  <c r="L2933" i="11"/>
  <c r="K2933" i="11"/>
  <c r="N2933" i="11" s="1"/>
  <c r="O2933" i="11" s="1"/>
  <c r="Q2917" i="11"/>
  <c r="P2917" i="11"/>
  <c r="M2917" i="11"/>
  <c r="L2917" i="11"/>
  <c r="K2917" i="11"/>
  <c r="N2917" i="11" s="1"/>
  <c r="O2917" i="11" s="1"/>
  <c r="Q2901" i="11"/>
  <c r="P2901" i="11"/>
  <c r="M2901" i="11"/>
  <c r="L2901" i="11"/>
  <c r="K2901" i="11"/>
  <c r="N2901" i="11" s="1"/>
  <c r="O2901" i="11" s="1"/>
  <c r="Q2885" i="11"/>
  <c r="P2885" i="11"/>
  <c r="M2885" i="11"/>
  <c r="L2885" i="11"/>
  <c r="K2885" i="11"/>
  <c r="N2885" i="11" s="1"/>
  <c r="O2885" i="11" s="1"/>
  <c r="Q2869" i="11"/>
  <c r="P2869" i="11"/>
  <c r="M2869" i="11"/>
  <c r="L2869" i="11"/>
  <c r="K2869" i="11"/>
  <c r="N2869" i="11" s="1"/>
  <c r="O2869" i="11" s="1"/>
  <c r="Q2853" i="11"/>
  <c r="P2853" i="11"/>
  <c r="M2853" i="11"/>
  <c r="L2853" i="11"/>
  <c r="K2853" i="11"/>
  <c r="N2853" i="11" s="1"/>
  <c r="O2853" i="11" s="1"/>
  <c r="Q2837" i="11"/>
  <c r="P2837" i="11"/>
  <c r="M2837" i="11"/>
  <c r="L2837" i="11"/>
  <c r="K2837" i="11"/>
  <c r="N2837" i="11" s="1"/>
  <c r="O2837" i="11" s="1"/>
  <c r="Q2821" i="11"/>
  <c r="P2821" i="11"/>
  <c r="M2821" i="11"/>
  <c r="L2821" i="11"/>
  <c r="K2821" i="11"/>
  <c r="N2821" i="11" s="1"/>
  <c r="O2821" i="11" s="1"/>
  <c r="Q2805" i="11"/>
  <c r="P2805" i="11"/>
  <c r="M2805" i="11"/>
  <c r="L2805" i="11"/>
  <c r="K2805" i="11"/>
  <c r="N2805" i="11" s="1"/>
  <c r="O2805" i="11" s="1"/>
  <c r="P2789" i="11"/>
  <c r="Q2789" i="11"/>
  <c r="M2789" i="11"/>
  <c r="L2789" i="11"/>
  <c r="K2789" i="11"/>
  <c r="N2789" i="11" s="1"/>
  <c r="O2789" i="11" s="1"/>
  <c r="Q2773" i="11"/>
  <c r="P2773" i="11"/>
  <c r="M2773" i="11"/>
  <c r="L2773" i="11"/>
  <c r="K2773" i="11"/>
  <c r="N2773" i="11" s="1"/>
  <c r="O2773" i="11" s="1"/>
  <c r="Q2757" i="11"/>
  <c r="P2757" i="11"/>
  <c r="M2757" i="11"/>
  <c r="L2757" i="11"/>
  <c r="K2757" i="11"/>
  <c r="N2757" i="11" s="1"/>
  <c r="O2757" i="11" s="1"/>
  <c r="Q2741" i="11"/>
  <c r="P2741" i="11"/>
  <c r="M2741" i="11"/>
  <c r="L2741" i="11"/>
  <c r="K2741" i="11"/>
  <c r="N2741" i="11" s="1"/>
  <c r="O2741" i="11" s="1"/>
  <c r="Q2725" i="11"/>
  <c r="P2725" i="11"/>
  <c r="M2725" i="11"/>
  <c r="L2725" i="11"/>
  <c r="K2725" i="11"/>
  <c r="N2725" i="11" s="1"/>
  <c r="O2725" i="11" s="1"/>
  <c r="Q2709" i="11"/>
  <c r="P2709" i="11"/>
  <c r="M2709" i="11"/>
  <c r="L2709" i="11"/>
  <c r="K2709" i="11"/>
  <c r="N2709" i="11" s="1"/>
  <c r="O2709" i="11" s="1"/>
  <c r="Q2693" i="11"/>
  <c r="P2693" i="11"/>
  <c r="M2693" i="11"/>
  <c r="L2693" i="11"/>
  <c r="K2693" i="11"/>
  <c r="N2693" i="11" s="1"/>
  <c r="O2693" i="11" s="1"/>
  <c r="P2677" i="11"/>
  <c r="Q2677" i="11"/>
  <c r="M2677" i="11"/>
  <c r="L2677" i="11"/>
  <c r="K2677" i="11"/>
  <c r="N2677" i="11" s="1"/>
  <c r="O2677" i="11" s="1"/>
  <c r="P2661" i="11"/>
  <c r="Q2661" i="11"/>
  <c r="M2661" i="11"/>
  <c r="L2661" i="11"/>
  <c r="K2661" i="11"/>
  <c r="N2661" i="11" s="1"/>
  <c r="O2661" i="11" s="1"/>
  <c r="Q2645" i="11"/>
  <c r="P2645" i="11"/>
  <c r="M2645" i="11"/>
  <c r="L2645" i="11"/>
  <c r="K2645" i="11"/>
  <c r="N2645" i="11" s="1"/>
  <c r="O2645" i="11" s="1"/>
  <c r="Q2629" i="11"/>
  <c r="P2629" i="11"/>
  <c r="M2629" i="11"/>
  <c r="L2629" i="11"/>
  <c r="K2629" i="11"/>
  <c r="N2629" i="11" s="1"/>
  <c r="O2629" i="11" s="1"/>
  <c r="Q2613" i="11"/>
  <c r="P2613" i="11"/>
  <c r="M2613" i="11"/>
  <c r="L2613" i="11"/>
  <c r="K2613" i="11"/>
  <c r="N2613" i="11" s="1"/>
  <c r="O2613" i="11" s="1"/>
  <c r="Q2597" i="11"/>
  <c r="P2597" i="11"/>
  <c r="M2597" i="11"/>
  <c r="L2597" i="11"/>
  <c r="K2597" i="11"/>
  <c r="N2597" i="11" s="1"/>
  <c r="O2597" i="11" s="1"/>
  <c r="Q2581" i="11"/>
  <c r="P2581" i="11"/>
  <c r="M2581" i="11"/>
  <c r="L2581" i="11"/>
  <c r="K2581" i="11"/>
  <c r="N2581" i="11" s="1"/>
  <c r="O2581" i="11" s="1"/>
  <c r="Q2565" i="11"/>
  <c r="P2565" i="11"/>
  <c r="M2565" i="11"/>
  <c r="L2565" i="11"/>
  <c r="K2565" i="11"/>
  <c r="N2565" i="11" s="1"/>
  <c r="O2565" i="11" s="1"/>
  <c r="Q2549" i="11"/>
  <c r="P2549" i="11"/>
  <c r="M2549" i="11"/>
  <c r="L2549" i="11"/>
  <c r="K2549" i="11"/>
  <c r="N2549" i="11" s="1"/>
  <c r="O2549" i="11" s="1"/>
  <c r="P2533" i="11"/>
  <c r="Q2533" i="11"/>
  <c r="M2533" i="11"/>
  <c r="L2533" i="11"/>
  <c r="K2533" i="11"/>
  <c r="N2533" i="11" s="1"/>
  <c r="O2533" i="11" s="1"/>
  <c r="Q2517" i="11"/>
  <c r="P2517" i="11"/>
  <c r="M2517" i="11"/>
  <c r="L2517" i="11"/>
  <c r="K2517" i="11"/>
  <c r="N2517" i="11" s="1"/>
  <c r="O2517" i="11" s="1"/>
  <c r="Q2501" i="11"/>
  <c r="P2501" i="11"/>
  <c r="M2501" i="11"/>
  <c r="L2501" i="11"/>
  <c r="K2501" i="11"/>
  <c r="N2501" i="11" s="1"/>
  <c r="O2501" i="11" s="1"/>
  <c r="Q2485" i="11"/>
  <c r="P2485" i="11"/>
  <c r="M2485" i="11"/>
  <c r="L2485" i="11"/>
  <c r="K2485" i="11"/>
  <c r="N2485" i="11" s="1"/>
  <c r="O2485" i="11" s="1"/>
  <c r="Q2469" i="11"/>
  <c r="P2469" i="11"/>
  <c r="M2469" i="11"/>
  <c r="L2469" i="11"/>
  <c r="K2469" i="11"/>
  <c r="N2469" i="11" s="1"/>
  <c r="O2469" i="11" s="1"/>
  <c r="Q2453" i="11"/>
  <c r="P2453" i="11"/>
  <c r="M2453" i="11"/>
  <c r="L2453" i="11"/>
  <c r="K2453" i="11"/>
  <c r="N2453" i="11" s="1"/>
  <c r="O2453" i="11" s="1"/>
  <c r="Q2437" i="11"/>
  <c r="P2437" i="11"/>
  <c r="M2437" i="11"/>
  <c r="L2437" i="11"/>
  <c r="K2437" i="11"/>
  <c r="N2437" i="11" s="1"/>
  <c r="O2437" i="11" s="1"/>
  <c r="P2421" i="11"/>
  <c r="Q2421" i="11"/>
  <c r="M2421" i="11"/>
  <c r="L2421" i="11"/>
  <c r="K2421" i="11"/>
  <c r="N2421" i="11" s="1"/>
  <c r="O2421" i="11" s="1"/>
  <c r="P2405" i="11"/>
  <c r="Q2405" i="11"/>
  <c r="M2405" i="11"/>
  <c r="L2405" i="11"/>
  <c r="K2405" i="11"/>
  <c r="N2405" i="11" s="1"/>
  <c r="O2405" i="11" s="1"/>
  <c r="Q2389" i="11"/>
  <c r="P2389" i="11"/>
  <c r="M2389" i="11"/>
  <c r="L2389" i="11"/>
  <c r="K2389" i="11"/>
  <c r="N2389" i="11" s="1"/>
  <c r="O2389" i="11" s="1"/>
  <c r="Q2373" i="11"/>
  <c r="P2373" i="11"/>
  <c r="M2373" i="11"/>
  <c r="L2373" i="11"/>
  <c r="K2373" i="11"/>
  <c r="N2373" i="11" s="1"/>
  <c r="O2373" i="11" s="1"/>
  <c r="Q2357" i="11"/>
  <c r="P2357" i="11"/>
  <c r="M2357" i="11"/>
  <c r="L2357" i="11"/>
  <c r="K2357" i="11"/>
  <c r="N2357" i="11" s="1"/>
  <c r="O2357" i="11" s="1"/>
  <c r="Q2341" i="11"/>
  <c r="P2341" i="11"/>
  <c r="M2341" i="11"/>
  <c r="L2341" i="11"/>
  <c r="K2341" i="11"/>
  <c r="N2341" i="11" s="1"/>
  <c r="O2341" i="11" s="1"/>
  <c r="Q2325" i="11"/>
  <c r="P2325" i="11"/>
  <c r="M2325" i="11"/>
  <c r="L2325" i="11"/>
  <c r="K2325" i="11"/>
  <c r="N2325" i="11" s="1"/>
  <c r="O2325" i="11" s="1"/>
  <c r="Q2309" i="11"/>
  <c r="P2309" i="11"/>
  <c r="M2309" i="11"/>
  <c r="L2309" i="11"/>
  <c r="K2309" i="11"/>
  <c r="N2309" i="11" s="1"/>
  <c r="O2309" i="11" s="1"/>
  <c r="Q2293" i="11"/>
  <c r="P2293" i="11"/>
  <c r="M2293" i="11"/>
  <c r="L2293" i="11"/>
  <c r="K2293" i="11"/>
  <c r="N2293" i="11" s="1"/>
  <c r="O2293" i="11" s="1"/>
  <c r="P2277" i="11"/>
  <c r="Q2277" i="11"/>
  <c r="M2277" i="11"/>
  <c r="L2277" i="11"/>
  <c r="K2277" i="11"/>
  <c r="N2277" i="11" s="1"/>
  <c r="O2277" i="11" s="1"/>
  <c r="Q2261" i="11"/>
  <c r="P2261" i="11"/>
  <c r="M2261" i="11"/>
  <c r="L2261" i="11"/>
  <c r="K2261" i="11"/>
  <c r="N2261" i="11" s="1"/>
  <c r="O2261" i="11" s="1"/>
  <c r="Q2245" i="11"/>
  <c r="P2245" i="11"/>
  <c r="M2245" i="11"/>
  <c r="K2245" i="11"/>
  <c r="N2245" i="11" s="1"/>
  <c r="O2245" i="11" s="1"/>
  <c r="L2245" i="11"/>
  <c r="Q2229" i="11"/>
  <c r="P2229" i="11"/>
  <c r="M2229" i="11"/>
  <c r="K2229" i="11"/>
  <c r="N2229" i="11" s="1"/>
  <c r="O2229" i="11" s="1"/>
  <c r="L2229" i="11"/>
  <c r="Q2213" i="11"/>
  <c r="P2213" i="11"/>
  <c r="M2213" i="11"/>
  <c r="K2213" i="11"/>
  <c r="N2213" i="11" s="1"/>
  <c r="O2213" i="11" s="1"/>
  <c r="Q2197" i="11"/>
  <c r="P2197" i="11"/>
  <c r="M2197" i="11"/>
  <c r="L2197" i="11"/>
  <c r="K2197" i="11"/>
  <c r="N2197" i="11" s="1"/>
  <c r="O2197" i="11" s="1"/>
  <c r="Q2181" i="11"/>
  <c r="P2181" i="11"/>
  <c r="M2181" i="11"/>
  <c r="L2181" i="11"/>
  <c r="K2181" i="11"/>
  <c r="N2181" i="11" s="1"/>
  <c r="O2181" i="11" s="1"/>
  <c r="Q2165" i="11"/>
  <c r="P2165" i="11"/>
  <c r="M2165" i="11"/>
  <c r="L2165" i="11"/>
  <c r="K2165" i="11"/>
  <c r="N2165" i="11" s="1"/>
  <c r="O2165" i="11" s="1"/>
  <c r="P2149" i="11"/>
  <c r="Q2149" i="11"/>
  <c r="M2149" i="11"/>
  <c r="K2149" i="11"/>
  <c r="N2149" i="11" s="1"/>
  <c r="O2149" i="11" s="1"/>
  <c r="L2149" i="11"/>
  <c r="Q2133" i="11"/>
  <c r="P2133" i="11"/>
  <c r="M2133" i="11"/>
  <c r="K2133" i="11"/>
  <c r="N2133" i="11" s="1"/>
  <c r="O2133" i="11" s="1"/>
  <c r="Q2117" i="11"/>
  <c r="P2117" i="11"/>
  <c r="M2117" i="11"/>
  <c r="L2117" i="11"/>
  <c r="K2117" i="11"/>
  <c r="N2117" i="11" s="1"/>
  <c r="O2117" i="11" s="1"/>
  <c r="Q2101" i="11"/>
  <c r="P2101" i="11"/>
  <c r="M2101" i="11"/>
  <c r="L2101" i="11"/>
  <c r="K2101" i="11"/>
  <c r="N2101" i="11" s="1"/>
  <c r="O2101" i="11" s="1"/>
  <c r="Q2085" i="11"/>
  <c r="P2085" i="11"/>
  <c r="M2085" i="11"/>
  <c r="K2085" i="11"/>
  <c r="N2085" i="11" s="1"/>
  <c r="O2085" i="11" s="1"/>
  <c r="L2085" i="11"/>
  <c r="Q2069" i="11"/>
  <c r="P2069" i="11"/>
  <c r="M2069" i="11"/>
  <c r="K2069" i="11"/>
  <c r="N2069" i="11" s="1"/>
  <c r="O2069" i="11" s="1"/>
  <c r="Q2053" i="11"/>
  <c r="P2053" i="11"/>
  <c r="M2053" i="11"/>
  <c r="L2053" i="11"/>
  <c r="K2053" i="11"/>
  <c r="N2053" i="11" s="1"/>
  <c r="O2053" i="11" s="1"/>
  <c r="Q2037" i="11"/>
  <c r="P2037" i="11"/>
  <c r="M2037" i="11"/>
  <c r="L2037" i="11"/>
  <c r="K2037" i="11"/>
  <c r="N2037" i="11" s="1"/>
  <c r="O2037" i="11" s="1"/>
  <c r="Q2021" i="11"/>
  <c r="P2021" i="11"/>
  <c r="M2021" i="11"/>
  <c r="K2021" i="11"/>
  <c r="N2021" i="11" s="1"/>
  <c r="O2021" i="11" s="1"/>
  <c r="L2021" i="11"/>
  <c r="Q2005" i="11"/>
  <c r="P2005" i="11"/>
  <c r="M2005" i="11"/>
  <c r="K2005" i="11"/>
  <c r="N2005" i="11" s="1"/>
  <c r="O2005" i="11" s="1"/>
  <c r="Q1989" i="11"/>
  <c r="P1989" i="11"/>
  <c r="M1989" i="11"/>
  <c r="L1989" i="11"/>
  <c r="K1989" i="11"/>
  <c r="N1989" i="11" s="1"/>
  <c r="O1989" i="11" s="1"/>
  <c r="Q1973" i="11"/>
  <c r="P1973" i="11"/>
  <c r="M1973" i="11"/>
  <c r="L1973" i="11"/>
  <c r="K1973" i="11"/>
  <c r="N1973" i="11" s="1"/>
  <c r="O1973" i="11" s="1"/>
  <c r="Q1957" i="11"/>
  <c r="P1957" i="11"/>
  <c r="M1957" i="11"/>
  <c r="K1957" i="11"/>
  <c r="N1957" i="11" s="1"/>
  <c r="O1957" i="11" s="1"/>
  <c r="L1957" i="11"/>
  <c r="Q1941" i="11"/>
  <c r="P1941" i="11"/>
  <c r="M1941" i="11"/>
  <c r="K1941" i="11"/>
  <c r="N1941" i="11" s="1"/>
  <c r="O1941" i="11" s="1"/>
  <c r="Q1925" i="11"/>
  <c r="P1925" i="11"/>
  <c r="M1925" i="11"/>
  <c r="L1925" i="11"/>
  <c r="K1925" i="11"/>
  <c r="N1925" i="11" s="1"/>
  <c r="O1925" i="11" s="1"/>
  <c r="Q1909" i="11"/>
  <c r="P1909" i="11"/>
  <c r="M1909" i="11"/>
  <c r="K1909" i="11"/>
  <c r="N1909" i="11" s="1"/>
  <c r="O1909" i="11" s="1"/>
  <c r="L1909" i="11"/>
  <c r="Q1893" i="11"/>
  <c r="P1893" i="11"/>
  <c r="M1893" i="11"/>
  <c r="K1893" i="11"/>
  <c r="N1893" i="11" s="1"/>
  <c r="O1893" i="11" s="1"/>
  <c r="L1893" i="11"/>
  <c r="Q1877" i="11"/>
  <c r="P1877" i="11"/>
  <c r="M1877" i="11"/>
  <c r="L1877" i="11"/>
  <c r="K1877" i="11"/>
  <c r="N1877" i="11" s="1"/>
  <c r="O1877" i="11" s="1"/>
  <c r="Q1861" i="11"/>
  <c r="P1861" i="11"/>
  <c r="M1861" i="11"/>
  <c r="L1861" i="11"/>
  <c r="K1861" i="11"/>
  <c r="N1861" i="11" s="1"/>
  <c r="O1861" i="11" s="1"/>
  <c r="Q1845" i="11"/>
  <c r="P1845" i="11"/>
  <c r="M1845" i="11"/>
  <c r="K1845" i="11"/>
  <c r="N1845" i="11" s="1"/>
  <c r="O1845" i="11" s="1"/>
  <c r="L1845" i="11"/>
  <c r="Q1829" i="11"/>
  <c r="P1829" i="11"/>
  <c r="M1829" i="11"/>
  <c r="L1829" i="11"/>
  <c r="K1829" i="11"/>
  <c r="N1829" i="11" s="1"/>
  <c r="O1829" i="11" s="1"/>
  <c r="Q1813" i="11"/>
  <c r="P1813" i="11"/>
  <c r="M1813" i="11"/>
  <c r="L1813" i="11"/>
  <c r="K1813" i="11"/>
  <c r="N1813" i="11" s="1"/>
  <c r="O1813" i="11" s="1"/>
  <c r="Q1797" i="11"/>
  <c r="P1797" i="11"/>
  <c r="M1797" i="11"/>
  <c r="K1797" i="11"/>
  <c r="N1797" i="11" s="1"/>
  <c r="O1797" i="11" s="1"/>
  <c r="L1797" i="11"/>
  <c r="Q1781" i="11"/>
  <c r="P1781" i="11"/>
  <c r="M1781" i="11"/>
  <c r="K1781" i="11"/>
  <c r="N1781" i="11" s="1"/>
  <c r="O1781" i="11" s="1"/>
  <c r="Q1765" i="11"/>
  <c r="P1765" i="11"/>
  <c r="M1765" i="11"/>
  <c r="L1765" i="11"/>
  <c r="K1765" i="11"/>
  <c r="N1765" i="11" s="1"/>
  <c r="O1765" i="11" s="1"/>
  <c r="Q1749" i="11"/>
  <c r="P1749" i="11"/>
  <c r="M1749" i="11"/>
  <c r="K1749" i="11"/>
  <c r="N1749" i="11" s="1"/>
  <c r="O1749" i="11" s="1"/>
  <c r="L1749" i="11"/>
  <c r="Q1733" i="11"/>
  <c r="P1733" i="11"/>
  <c r="M1733" i="11"/>
  <c r="K1733" i="11"/>
  <c r="N1733" i="11" s="1"/>
  <c r="O1733" i="11" s="1"/>
  <c r="L1733" i="11"/>
  <c r="Q1717" i="11"/>
  <c r="P1717" i="11"/>
  <c r="M1717" i="11"/>
  <c r="L1717" i="11"/>
  <c r="K1717" i="11"/>
  <c r="N1717" i="11" s="1"/>
  <c r="O1717" i="11" s="1"/>
  <c r="Q1701" i="11"/>
  <c r="P1701" i="11"/>
  <c r="M1701" i="11"/>
  <c r="K1701" i="11"/>
  <c r="N1701" i="11" s="1"/>
  <c r="O1701" i="11" s="1"/>
  <c r="L1701" i="11"/>
  <c r="Q1685" i="11"/>
  <c r="P1685" i="11"/>
  <c r="M1685" i="11"/>
  <c r="K1685" i="11"/>
  <c r="N1685" i="11" s="1"/>
  <c r="O1685" i="11" s="1"/>
  <c r="Q1669" i="11"/>
  <c r="P1669" i="11"/>
  <c r="M1669" i="11"/>
  <c r="L1669" i="11"/>
  <c r="K1669" i="11"/>
  <c r="N1669" i="11" s="1"/>
  <c r="O1669" i="11" s="1"/>
  <c r="Q1653" i="11"/>
  <c r="P1653" i="11"/>
  <c r="M1653" i="11"/>
  <c r="K1653" i="11"/>
  <c r="N1653" i="11" s="1"/>
  <c r="O1653" i="11" s="1"/>
  <c r="L1653" i="11"/>
  <c r="Q1637" i="11"/>
  <c r="P1637" i="11"/>
  <c r="M1637" i="11"/>
  <c r="K1637" i="11"/>
  <c r="N1637" i="11" s="1"/>
  <c r="O1637" i="11" s="1"/>
  <c r="L1637" i="11"/>
  <c r="P1621" i="11"/>
  <c r="Q1621" i="11"/>
  <c r="M1621" i="11"/>
  <c r="L1621" i="11"/>
  <c r="K1621" i="11"/>
  <c r="N1621" i="11" s="1"/>
  <c r="O1621" i="11" s="1"/>
  <c r="Q1605" i="11"/>
  <c r="P1605" i="11"/>
  <c r="M1605" i="11"/>
  <c r="L1605" i="11"/>
  <c r="K1605" i="11"/>
  <c r="N1605" i="11" s="1"/>
  <c r="O1605" i="11" s="1"/>
  <c r="Q1589" i="11"/>
  <c r="P1589" i="11"/>
  <c r="M1589" i="11"/>
  <c r="K1589" i="11"/>
  <c r="N1589" i="11" s="1"/>
  <c r="O1589" i="11" s="1"/>
  <c r="L1589" i="11"/>
  <c r="Q1573" i="11"/>
  <c r="P1573" i="11"/>
  <c r="M1573" i="11"/>
  <c r="L1573" i="11"/>
  <c r="K1573" i="11"/>
  <c r="N1573" i="11" s="1"/>
  <c r="O1573" i="11" s="1"/>
  <c r="Q1557" i="11"/>
  <c r="P1557" i="11"/>
  <c r="M1557" i="11"/>
  <c r="L1557" i="11"/>
  <c r="K1557" i="11"/>
  <c r="N1557" i="11" s="1"/>
  <c r="O1557" i="11" s="1"/>
  <c r="Q1541" i="11"/>
  <c r="P1541" i="11"/>
  <c r="M1541" i="11"/>
  <c r="K1541" i="11"/>
  <c r="N1541" i="11" s="1"/>
  <c r="O1541" i="11" s="1"/>
  <c r="L1541" i="11"/>
  <c r="P1525" i="11"/>
  <c r="Q1525" i="11"/>
  <c r="M1525" i="11"/>
  <c r="K1525" i="11"/>
  <c r="N1525" i="11" s="1"/>
  <c r="O1525" i="11" s="1"/>
  <c r="Q1509" i="11"/>
  <c r="P1509" i="11"/>
  <c r="M1509" i="11"/>
  <c r="L1509" i="11"/>
  <c r="K1509" i="11"/>
  <c r="N1509" i="11" s="1"/>
  <c r="O1509" i="11" s="1"/>
  <c r="Q1493" i="11"/>
  <c r="P1493" i="11"/>
  <c r="M1493" i="11"/>
  <c r="K1493" i="11"/>
  <c r="N1493" i="11" s="1"/>
  <c r="O1493" i="11" s="1"/>
  <c r="L1493" i="11"/>
  <c r="Q1477" i="11"/>
  <c r="P1477" i="11"/>
  <c r="M1477" i="11"/>
  <c r="K1477" i="11"/>
  <c r="N1477" i="11" s="1"/>
  <c r="O1477" i="11" s="1"/>
  <c r="L1477" i="11"/>
  <c r="Q1461" i="11"/>
  <c r="P1461" i="11"/>
  <c r="M1461" i="11"/>
  <c r="L1461" i="11"/>
  <c r="K1461" i="11"/>
  <c r="N1461" i="11" s="1"/>
  <c r="O1461" i="11" s="1"/>
  <c r="Q1445" i="11"/>
  <c r="P1445" i="11"/>
  <c r="M1445" i="11"/>
  <c r="K1445" i="11"/>
  <c r="N1445" i="11" s="1"/>
  <c r="O1445" i="11" s="1"/>
  <c r="L1445" i="11"/>
  <c r="Q1429" i="11"/>
  <c r="P1429" i="11"/>
  <c r="M1429" i="11"/>
  <c r="K1429" i="11"/>
  <c r="N1429" i="11" s="1"/>
  <c r="O1429" i="11" s="1"/>
  <c r="Q1413" i="11"/>
  <c r="P1413" i="11"/>
  <c r="M1413" i="11"/>
  <c r="L1413" i="11"/>
  <c r="K1413" i="11"/>
  <c r="N1413" i="11" s="1"/>
  <c r="O1413" i="11" s="1"/>
  <c r="Q1397" i="11"/>
  <c r="P1397" i="11"/>
  <c r="M1397" i="11"/>
  <c r="K1397" i="11"/>
  <c r="N1397" i="11" s="1"/>
  <c r="O1397" i="11" s="1"/>
  <c r="L1397" i="11"/>
  <c r="Q1381" i="11"/>
  <c r="P1381" i="11"/>
  <c r="M1381" i="11"/>
  <c r="K1381" i="11"/>
  <c r="N1381" i="11" s="1"/>
  <c r="O1381" i="11" s="1"/>
  <c r="L1381" i="11"/>
  <c r="Q1365" i="11"/>
  <c r="P1365" i="11"/>
  <c r="M1365" i="11"/>
  <c r="L1365" i="11"/>
  <c r="K1365" i="11"/>
  <c r="N1365" i="11" s="1"/>
  <c r="O1365" i="11" s="1"/>
  <c r="Q1349" i="11"/>
  <c r="P1349" i="11"/>
  <c r="M1349" i="11"/>
  <c r="L1349" i="11"/>
  <c r="K1349" i="11"/>
  <c r="N1349" i="11" s="1"/>
  <c r="O1349" i="11" s="1"/>
  <c r="Q1333" i="11"/>
  <c r="P1333" i="11"/>
  <c r="M1333" i="11"/>
  <c r="K1333" i="11"/>
  <c r="N1333" i="11" s="1"/>
  <c r="O1333" i="11" s="1"/>
  <c r="L1333" i="11"/>
  <c r="Q1317" i="11"/>
  <c r="P1317" i="11"/>
  <c r="M1317" i="11"/>
  <c r="L1317" i="11"/>
  <c r="K1317" i="11"/>
  <c r="N1317" i="11" s="1"/>
  <c r="O1317" i="11" s="1"/>
  <c r="Q1301" i="11"/>
  <c r="P1301" i="11"/>
  <c r="M1301" i="11"/>
  <c r="L1301" i="11"/>
  <c r="K1301" i="11"/>
  <c r="N1301" i="11" s="1"/>
  <c r="O1301" i="11" s="1"/>
  <c r="Q1285" i="11"/>
  <c r="P1285" i="11"/>
  <c r="M1285" i="11"/>
  <c r="K1285" i="11"/>
  <c r="N1285" i="11" s="1"/>
  <c r="O1285" i="11" s="1"/>
  <c r="L1285" i="11"/>
  <c r="P1269" i="11"/>
  <c r="Q1269" i="11"/>
  <c r="M1269" i="11"/>
  <c r="K1269" i="11"/>
  <c r="N1269" i="11" s="1"/>
  <c r="O1269" i="11" s="1"/>
  <c r="Q1253" i="11"/>
  <c r="P1253" i="11"/>
  <c r="M1253" i="11"/>
  <c r="L1253" i="11"/>
  <c r="K1253" i="11"/>
  <c r="N1253" i="11" s="1"/>
  <c r="O1253" i="11" s="1"/>
  <c r="Q1237" i="11"/>
  <c r="P1237" i="11"/>
  <c r="M1237" i="11"/>
  <c r="K1237" i="11"/>
  <c r="N1237" i="11" s="1"/>
  <c r="O1237" i="11" s="1"/>
  <c r="L1237" i="11"/>
  <c r="Q1221" i="11"/>
  <c r="P1221" i="11"/>
  <c r="M1221" i="11"/>
  <c r="K1221" i="11"/>
  <c r="N1221" i="11" s="1"/>
  <c r="O1221" i="11" s="1"/>
  <c r="L1221" i="11"/>
  <c r="Q1205" i="11"/>
  <c r="P1205" i="11"/>
  <c r="M1205" i="11"/>
  <c r="L1205" i="11"/>
  <c r="K1205" i="11"/>
  <c r="N1205" i="11" s="1"/>
  <c r="O1205" i="11" s="1"/>
  <c r="Q1189" i="11"/>
  <c r="P1189" i="11"/>
  <c r="M1189" i="11"/>
  <c r="K1189" i="11"/>
  <c r="N1189" i="11" s="1"/>
  <c r="O1189" i="11" s="1"/>
  <c r="L1189" i="11"/>
  <c r="Q1173" i="11"/>
  <c r="P1173" i="11"/>
  <c r="M1173" i="11"/>
  <c r="K1173" i="11"/>
  <c r="N1173" i="11" s="1"/>
  <c r="O1173" i="11" s="1"/>
  <c r="Q1157" i="11"/>
  <c r="P1157" i="11"/>
  <c r="M1157" i="11"/>
  <c r="L1157" i="11"/>
  <c r="K1157" i="11"/>
  <c r="N1157" i="11" s="1"/>
  <c r="O1157" i="11" s="1"/>
  <c r="Q1141" i="11"/>
  <c r="P1141" i="11"/>
  <c r="M1141" i="11"/>
  <c r="K1141" i="11"/>
  <c r="N1141" i="11" s="1"/>
  <c r="O1141" i="11" s="1"/>
  <c r="L1141" i="11"/>
  <c r="Q1125" i="11"/>
  <c r="P1125" i="11"/>
  <c r="M1125" i="11"/>
  <c r="K1125" i="11"/>
  <c r="N1125" i="11" s="1"/>
  <c r="O1125" i="11" s="1"/>
  <c r="L1125" i="11"/>
  <c r="Q1109" i="11"/>
  <c r="P1109" i="11"/>
  <c r="M1109" i="11"/>
  <c r="L1109" i="11"/>
  <c r="K1109" i="11"/>
  <c r="N1109" i="11" s="1"/>
  <c r="O1109" i="11" s="1"/>
  <c r="Q1093" i="11"/>
  <c r="P1093" i="11"/>
  <c r="M1093" i="11"/>
  <c r="K1093" i="11"/>
  <c r="N1093" i="11" s="1"/>
  <c r="O1093" i="11" s="1"/>
  <c r="L1093" i="11"/>
  <c r="Q1077" i="11"/>
  <c r="P1077" i="11"/>
  <c r="M1077" i="11"/>
  <c r="L1077" i="11"/>
  <c r="K1077" i="11"/>
  <c r="N1077" i="11" s="1"/>
  <c r="O1077" i="11" s="1"/>
  <c r="Q1061" i="11"/>
  <c r="P1061" i="11"/>
  <c r="M1061" i="11"/>
  <c r="K1061" i="11"/>
  <c r="N1061" i="11" s="1"/>
  <c r="O1061" i="11" s="1"/>
  <c r="L1061" i="11"/>
  <c r="Q1045" i="11"/>
  <c r="P1045" i="11"/>
  <c r="M1045" i="11"/>
  <c r="L1045" i="11"/>
  <c r="K1045" i="11"/>
  <c r="N1045" i="11" s="1"/>
  <c r="O1045" i="11" s="1"/>
  <c r="Q1029" i="11"/>
  <c r="P1029" i="11"/>
  <c r="M1029" i="11"/>
  <c r="K1029" i="11"/>
  <c r="N1029" i="11" s="1"/>
  <c r="O1029" i="11" s="1"/>
  <c r="L1029" i="11"/>
  <c r="Q1013" i="11"/>
  <c r="P1013" i="11"/>
  <c r="M1013" i="11"/>
  <c r="L1013" i="11"/>
  <c r="K1013" i="11"/>
  <c r="N1013" i="11" s="1"/>
  <c r="O1013" i="11" s="1"/>
  <c r="Q997" i="11"/>
  <c r="P997" i="11"/>
  <c r="M997" i="11"/>
  <c r="K997" i="11"/>
  <c r="N997" i="11" s="1"/>
  <c r="O997" i="11" s="1"/>
  <c r="L997" i="11"/>
  <c r="Q981" i="11"/>
  <c r="P981" i="11"/>
  <c r="M981" i="11"/>
  <c r="L981" i="11"/>
  <c r="K981" i="11"/>
  <c r="N981" i="11" s="1"/>
  <c r="O981" i="11" s="1"/>
  <c r="Q965" i="11"/>
  <c r="P965" i="11"/>
  <c r="M965" i="11"/>
  <c r="K965" i="11"/>
  <c r="N965" i="11" s="1"/>
  <c r="O965" i="11" s="1"/>
  <c r="L965" i="11"/>
  <c r="Q949" i="11"/>
  <c r="P949" i="11"/>
  <c r="M949" i="11"/>
  <c r="L949" i="11"/>
  <c r="K949" i="11"/>
  <c r="N949" i="11" s="1"/>
  <c r="O949" i="11" s="1"/>
  <c r="Q933" i="11"/>
  <c r="P933" i="11"/>
  <c r="M933" i="11"/>
  <c r="K933" i="11"/>
  <c r="N933" i="11" s="1"/>
  <c r="O933" i="11" s="1"/>
  <c r="L933" i="11"/>
  <c r="Q917" i="11"/>
  <c r="P917" i="11"/>
  <c r="M917" i="11"/>
  <c r="K917" i="11"/>
  <c r="N917" i="11" s="1"/>
  <c r="O917" i="11" s="1"/>
  <c r="L917" i="11"/>
  <c r="P901" i="11"/>
  <c r="Q901" i="11"/>
  <c r="M901" i="11"/>
  <c r="L901" i="11"/>
  <c r="K901" i="11"/>
  <c r="N901" i="11" s="1"/>
  <c r="O901" i="11" s="1"/>
  <c r="Q885" i="11"/>
  <c r="P885" i="11"/>
  <c r="M885" i="11"/>
  <c r="K885" i="11"/>
  <c r="N885" i="11" s="1"/>
  <c r="O885" i="11" s="1"/>
  <c r="L885" i="11"/>
  <c r="Q869" i="11"/>
  <c r="P869" i="11"/>
  <c r="M869" i="11"/>
  <c r="L869" i="11"/>
  <c r="K869" i="11"/>
  <c r="N869" i="11" s="1"/>
  <c r="O869" i="11" s="1"/>
  <c r="Q853" i="11"/>
  <c r="P853" i="11"/>
  <c r="M853" i="11"/>
  <c r="K853" i="11"/>
  <c r="N853" i="11" s="1"/>
  <c r="O853" i="11" s="1"/>
  <c r="L853" i="11"/>
  <c r="Q837" i="11"/>
  <c r="P837" i="11"/>
  <c r="M837" i="11"/>
  <c r="L837" i="11"/>
  <c r="K837" i="11"/>
  <c r="N837" i="11" s="1"/>
  <c r="O837" i="11" s="1"/>
  <c r="Q821" i="11"/>
  <c r="P821" i="11"/>
  <c r="M821" i="11"/>
  <c r="K821" i="11"/>
  <c r="N821" i="11" s="1"/>
  <c r="O821" i="11" s="1"/>
  <c r="Q805" i="11"/>
  <c r="P805" i="11"/>
  <c r="M805" i="11"/>
  <c r="K805" i="11"/>
  <c r="N805" i="11" s="1"/>
  <c r="O805" i="11" s="1"/>
  <c r="L805" i="11"/>
  <c r="Q789" i="11"/>
  <c r="P789" i="11"/>
  <c r="M789" i="11"/>
  <c r="L789" i="11"/>
  <c r="K789" i="11"/>
  <c r="N789" i="11" s="1"/>
  <c r="O789" i="11" s="1"/>
  <c r="Q773" i="11"/>
  <c r="P773" i="11"/>
  <c r="M773" i="11"/>
  <c r="K773" i="11"/>
  <c r="N773" i="11" s="1"/>
  <c r="O773" i="11" s="1"/>
  <c r="Q757" i="11"/>
  <c r="P757" i="11"/>
  <c r="M757" i="11"/>
  <c r="K757" i="11"/>
  <c r="N757" i="11" s="1"/>
  <c r="O757" i="11" s="1"/>
  <c r="L757" i="11"/>
  <c r="Q741" i="11"/>
  <c r="P741" i="11"/>
  <c r="M741" i="11"/>
  <c r="L741" i="11"/>
  <c r="K741" i="11"/>
  <c r="N741" i="11" s="1"/>
  <c r="O741" i="11" s="1"/>
  <c r="Q725" i="11"/>
  <c r="P725" i="11"/>
  <c r="M725" i="11"/>
  <c r="K725" i="11"/>
  <c r="N725" i="11" s="1"/>
  <c r="O725" i="11" s="1"/>
  <c r="L725" i="11"/>
  <c r="Q709" i="11"/>
  <c r="P709" i="11"/>
  <c r="M709" i="11"/>
  <c r="L709" i="11"/>
  <c r="K709" i="11"/>
  <c r="N709" i="11" s="1"/>
  <c r="O709" i="11" s="1"/>
  <c r="Q693" i="11"/>
  <c r="P693" i="11"/>
  <c r="M693" i="11"/>
  <c r="L693" i="11"/>
  <c r="K693" i="11"/>
  <c r="N693" i="11" s="1"/>
  <c r="O693" i="11" s="1"/>
  <c r="Q677" i="11"/>
  <c r="P677" i="11"/>
  <c r="M677" i="11"/>
  <c r="K677" i="11"/>
  <c r="N677" i="11" s="1"/>
  <c r="O677" i="11" s="1"/>
  <c r="L677" i="11"/>
  <c r="Q661" i="11"/>
  <c r="P661" i="11"/>
  <c r="M661" i="11"/>
  <c r="K661" i="11"/>
  <c r="N661" i="11" s="1"/>
  <c r="O661" i="11" s="1"/>
  <c r="L661" i="11"/>
  <c r="Q645" i="11"/>
  <c r="P645" i="11"/>
  <c r="M645" i="11"/>
  <c r="L645" i="11"/>
  <c r="K645" i="11"/>
  <c r="N645" i="11" s="1"/>
  <c r="O645" i="11" s="1"/>
  <c r="Q629" i="11"/>
  <c r="P629" i="11"/>
  <c r="M629" i="11"/>
  <c r="L629" i="11"/>
  <c r="K629" i="11"/>
  <c r="N629" i="11" s="1"/>
  <c r="O629" i="11" s="1"/>
  <c r="Q613" i="11"/>
  <c r="P613" i="11"/>
  <c r="M613" i="11"/>
  <c r="K613" i="11"/>
  <c r="N613" i="11" s="1"/>
  <c r="O613" i="11" s="1"/>
  <c r="L613" i="11"/>
  <c r="P597" i="11"/>
  <c r="Q597" i="11"/>
  <c r="M597" i="11"/>
  <c r="K597" i="11"/>
  <c r="N597" i="11" s="1"/>
  <c r="O597" i="11" s="1"/>
  <c r="L597" i="11"/>
  <c r="Q581" i="11"/>
  <c r="P581" i="11"/>
  <c r="M581" i="11"/>
  <c r="L581" i="11"/>
  <c r="K581" i="11"/>
  <c r="N581" i="11" s="1"/>
  <c r="O581" i="11" s="1"/>
  <c r="Q565" i="11"/>
  <c r="P565" i="11"/>
  <c r="M565" i="11"/>
  <c r="L565" i="11"/>
  <c r="K565" i="11"/>
  <c r="N565" i="11" s="1"/>
  <c r="O565" i="11" s="1"/>
  <c r="Q549" i="11"/>
  <c r="P549" i="11"/>
  <c r="M549" i="11"/>
  <c r="K549" i="11"/>
  <c r="N549" i="11" s="1"/>
  <c r="O549" i="11" s="1"/>
  <c r="L549" i="11"/>
  <c r="Q533" i="11"/>
  <c r="P533" i="11"/>
  <c r="M533" i="11"/>
  <c r="K533" i="11"/>
  <c r="N533" i="11" s="1"/>
  <c r="O533" i="11" s="1"/>
  <c r="L533" i="11"/>
  <c r="Q517" i="11"/>
  <c r="P517" i="11"/>
  <c r="M517" i="11"/>
  <c r="L517" i="11"/>
  <c r="K517" i="11"/>
  <c r="N517" i="11" s="1"/>
  <c r="O517" i="11" s="1"/>
  <c r="P501" i="11"/>
  <c r="Q501" i="11"/>
  <c r="M501" i="11"/>
  <c r="L501" i="11"/>
  <c r="K501" i="11"/>
  <c r="N501" i="11" s="1"/>
  <c r="O501" i="11" s="1"/>
  <c r="Q485" i="11"/>
  <c r="P485" i="11"/>
  <c r="M485" i="11"/>
  <c r="K485" i="11"/>
  <c r="N485" i="11" s="1"/>
  <c r="O485" i="11" s="1"/>
  <c r="L485" i="11"/>
  <c r="Q469" i="11"/>
  <c r="P469" i="11"/>
  <c r="M469" i="11"/>
  <c r="K469" i="11"/>
  <c r="N469" i="11" s="1"/>
  <c r="O469" i="11" s="1"/>
  <c r="L469" i="11"/>
  <c r="V2944" i="11"/>
  <c r="V2880" i="11"/>
  <c r="V2864" i="11"/>
  <c r="V2832" i="11"/>
  <c r="V2800" i="11"/>
  <c r="V2784" i="11"/>
  <c r="V2768" i="11"/>
  <c r="V2752" i="11"/>
  <c r="V2736" i="11"/>
  <c r="V2720" i="11"/>
  <c r="V2704" i="11"/>
  <c r="V2688" i="11"/>
  <c r="V2672" i="11"/>
  <c r="V2656" i="11"/>
  <c r="V2640" i="11"/>
  <c r="V2624" i="11"/>
  <c r="V2608" i="11"/>
  <c r="V2592" i="11"/>
  <c r="V2576" i="11"/>
  <c r="V2560" i="11"/>
  <c r="V2544" i="11"/>
  <c r="V2528" i="11"/>
  <c r="V2512" i="11"/>
  <c r="V2496" i="11"/>
  <c r="V2480" i="11"/>
  <c r="V2464" i="11"/>
  <c r="V2448" i="11"/>
  <c r="V2432" i="11"/>
  <c r="V2416" i="11"/>
  <c r="V2400" i="11"/>
  <c r="V2384" i="11"/>
  <c r="V2368" i="11"/>
  <c r="V2352" i="11"/>
  <c r="V2336" i="11"/>
  <c r="V2320" i="11"/>
  <c r="V2304" i="11"/>
  <c r="V2288" i="11"/>
  <c r="V2272" i="11"/>
  <c r="V2256" i="11"/>
  <c r="V2240" i="11"/>
  <c r="V2224" i="11"/>
  <c r="V2208" i="11"/>
  <c r="V2192" i="11"/>
  <c r="V2176" i="11"/>
  <c r="V2160" i="11"/>
  <c r="V2144" i="11"/>
  <c r="V2128" i="11"/>
  <c r="V2112" i="11"/>
  <c r="V2096" i="11"/>
  <c r="V2080" i="11"/>
  <c r="V2064" i="11"/>
  <c r="V2048" i="11"/>
  <c r="V2032" i="11"/>
  <c r="V2016" i="11"/>
  <c r="V2000" i="11"/>
  <c r="V1984" i="11"/>
  <c r="V1968" i="11"/>
  <c r="V1952" i="11"/>
  <c r="V1936" i="11"/>
  <c r="V1920" i="11"/>
  <c r="V1904" i="11"/>
  <c r="V1888" i="11"/>
  <c r="V1872" i="11"/>
  <c r="V1856" i="11"/>
  <c r="V1840" i="11"/>
  <c r="V1824" i="11"/>
  <c r="V1808" i="11"/>
  <c r="V1792" i="11"/>
  <c r="V1776" i="11"/>
  <c r="V1760" i="11"/>
  <c r="V1744" i="11"/>
  <c r="V1728" i="11"/>
  <c r="V1712" i="11"/>
  <c r="V1696" i="11"/>
  <c r="V1680" i="11"/>
  <c r="V1664" i="11"/>
  <c r="V1648" i="11"/>
  <c r="V1632" i="11"/>
  <c r="V1616" i="11"/>
  <c r="V1600" i="11"/>
  <c r="V1584" i="11"/>
  <c r="V1568" i="11"/>
  <c r="V1552" i="11"/>
  <c r="V1536" i="11"/>
  <c r="V1520" i="11"/>
  <c r="V1504" i="11"/>
  <c r="V1456" i="11"/>
  <c r="V1440" i="11"/>
  <c r="V1408" i="11"/>
  <c r="V1392" i="11"/>
  <c r="V1360" i="11"/>
  <c r="V1344" i="11"/>
  <c r="V1328" i="11"/>
  <c r="V1312" i="11"/>
  <c r="V1296" i="11"/>
  <c r="V1280" i="11"/>
  <c r="V1264" i="11"/>
  <c r="V1248" i="11"/>
  <c r="V1232" i="11"/>
  <c r="V1216" i="11"/>
  <c r="V1200" i="11"/>
  <c r="V1184" i="11"/>
  <c r="V1168" i="11"/>
  <c r="V1152" i="11"/>
  <c r="V1136" i="11"/>
  <c r="V1120" i="11"/>
  <c r="V1104" i="11"/>
  <c r="V1088" i="11"/>
  <c r="V1072" i="11"/>
  <c r="V1056" i="11"/>
  <c r="V1040" i="11"/>
  <c r="V1024" i="11"/>
  <c r="V1008" i="11"/>
  <c r="V992" i="11"/>
  <c r="V976" i="11"/>
  <c r="V960" i="11"/>
  <c r="V944" i="11"/>
  <c r="V928" i="11"/>
  <c r="V912" i="11"/>
  <c r="V896" i="11"/>
  <c r="V880" i="11"/>
  <c r="V864" i="11"/>
  <c r="V848" i="11"/>
  <c r="V832" i="11"/>
  <c r="V816" i="11"/>
  <c r="V800" i="11"/>
  <c r="V784" i="11"/>
  <c r="V768" i="11"/>
  <c r="V752" i="11"/>
  <c r="V736" i="11"/>
  <c r="V720" i="11"/>
  <c r="V704" i="11"/>
  <c r="V688" i="11"/>
  <c r="V672" i="11"/>
  <c r="V656" i="11"/>
  <c r="V640" i="11"/>
  <c r="V624" i="11"/>
  <c r="V592" i="11"/>
  <c r="V576" i="11"/>
  <c r="V560" i="11"/>
  <c r="V544" i="11"/>
  <c r="V528" i="11"/>
  <c r="V512" i="11"/>
  <c r="V496" i="11"/>
  <c r="V480" i="11"/>
  <c r="V464" i="11"/>
  <c r="V448" i="11"/>
  <c r="V432" i="11"/>
  <c r="V416" i="11"/>
  <c r="V400" i="11"/>
  <c r="V384" i="11"/>
  <c r="V368" i="11"/>
  <c r="V352" i="11"/>
  <c r="V336" i="11"/>
  <c r="V320" i="11"/>
  <c r="V304" i="11"/>
  <c r="V288" i="11"/>
  <c r="V272" i="11"/>
  <c r="V256" i="11"/>
  <c r="V240" i="11"/>
  <c r="V224" i="11"/>
  <c r="V208" i="11"/>
  <c r="V192" i="11"/>
  <c r="V176" i="11"/>
  <c r="V160" i="11"/>
  <c r="V144" i="11"/>
  <c r="V128" i="11"/>
  <c r="V112" i="11"/>
  <c r="V96" i="11"/>
  <c r="V80" i="11"/>
  <c r="V64" i="11"/>
  <c r="V48" i="11"/>
  <c r="V32" i="11"/>
  <c r="V16" i="11"/>
  <c r="Q2996" i="11"/>
  <c r="P2996" i="11"/>
  <c r="M2996" i="11"/>
  <c r="L2996" i="11"/>
  <c r="K2996" i="11"/>
  <c r="N2996" i="11" s="1"/>
  <c r="O2996" i="11" s="1"/>
  <c r="Q2980" i="11"/>
  <c r="P2980" i="11"/>
  <c r="M2980" i="11"/>
  <c r="L2980" i="11"/>
  <c r="K2980" i="11"/>
  <c r="N2980" i="11" s="1"/>
  <c r="O2980" i="11" s="1"/>
  <c r="Q2964" i="11"/>
  <c r="P2964" i="11"/>
  <c r="M2964" i="11"/>
  <c r="L2964" i="11"/>
  <c r="K2964" i="11"/>
  <c r="N2964" i="11" s="1"/>
  <c r="O2964" i="11" s="1"/>
  <c r="Q2948" i="11"/>
  <c r="P2948" i="11"/>
  <c r="M2948" i="11"/>
  <c r="L2948" i="11"/>
  <c r="K2948" i="11"/>
  <c r="N2948" i="11" s="1"/>
  <c r="O2948" i="11" s="1"/>
  <c r="Q2932" i="11"/>
  <c r="P2932" i="11"/>
  <c r="M2932" i="11"/>
  <c r="L2932" i="11"/>
  <c r="K2932" i="11"/>
  <c r="N2932" i="11" s="1"/>
  <c r="O2932" i="11" s="1"/>
  <c r="Q2916" i="11"/>
  <c r="P2916" i="11"/>
  <c r="M2916" i="11"/>
  <c r="L2916" i="11"/>
  <c r="K2916" i="11"/>
  <c r="N2916" i="11" s="1"/>
  <c r="O2916" i="11" s="1"/>
  <c r="Q2900" i="11"/>
  <c r="P2900" i="11"/>
  <c r="M2900" i="11"/>
  <c r="L2900" i="11"/>
  <c r="K2900" i="11"/>
  <c r="N2900" i="11" s="1"/>
  <c r="O2900" i="11" s="1"/>
  <c r="Q2884" i="11"/>
  <c r="P2884" i="11"/>
  <c r="M2884" i="11"/>
  <c r="L2884" i="11"/>
  <c r="K2884" i="11"/>
  <c r="N2884" i="11" s="1"/>
  <c r="O2884" i="11" s="1"/>
  <c r="Q2868" i="11"/>
  <c r="P2868" i="11"/>
  <c r="M2868" i="11"/>
  <c r="L2868" i="11"/>
  <c r="K2868" i="11"/>
  <c r="N2868" i="11" s="1"/>
  <c r="O2868" i="11" s="1"/>
  <c r="Q2852" i="11"/>
  <c r="P2852" i="11"/>
  <c r="M2852" i="11"/>
  <c r="L2852" i="11"/>
  <c r="K2852" i="11"/>
  <c r="N2852" i="11" s="1"/>
  <c r="O2852" i="11" s="1"/>
  <c r="Q2836" i="11"/>
  <c r="P2836" i="11"/>
  <c r="M2836" i="11"/>
  <c r="L2836" i="11"/>
  <c r="K2836" i="11"/>
  <c r="N2836" i="11" s="1"/>
  <c r="O2836" i="11" s="1"/>
  <c r="Q2820" i="11"/>
  <c r="P2820" i="11"/>
  <c r="M2820" i="11"/>
  <c r="L2820" i="11"/>
  <c r="K2820" i="11"/>
  <c r="N2820" i="11" s="1"/>
  <c r="O2820" i="11" s="1"/>
  <c r="Q2804" i="11"/>
  <c r="P2804" i="11"/>
  <c r="M2804" i="11"/>
  <c r="L2804" i="11"/>
  <c r="K2804" i="11"/>
  <c r="N2804" i="11" s="1"/>
  <c r="O2804" i="11" s="1"/>
  <c r="Q2788" i="11"/>
  <c r="P2788" i="11"/>
  <c r="M2788" i="11"/>
  <c r="L2788" i="11"/>
  <c r="K2788" i="11"/>
  <c r="N2788" i="11" s="1"/>
  <c r="O2788" i="11" s="1"/>
  <c r="Q2772" i="11"/>
  <c r="P2772" i="11"/>
  <c r="M2772" i="11"/>
  <c r="L2772" i="11"/>
  <c r="K2772" i="11"/>
  <c r="N2772" i="11" s="1"/>
  <c r="O2772" i="11" s="1"/>
  <c r="Q2756" i="11"/>
  <c r="P2756" i="11"/>
  <c r="M2756" i="11"/>
  <c r="L2756" i="11"/>
  <c r="K2756" i="11"/>
  <c r="N2756" i="11" s="1"/>
  <c r="O2756" i="11" s="1"/>
  <c r="Q2740" i="11"/>
  <c r="P2740" i="11"/>
  <c r="M2740" i="11"/>
  <c r="L2740" i="11"/>
  <c r="K2740" i="11"/>
  <c r="N2740" i="11" s="1"/>
  <c r="O2740" i="11" s="1"/>
  <c r="Q2724" i="11"/>
  <c r="P2724" i="11"/>
  <c r="M2724" i="11"/>
  <c r="L2724" i="11"/>
  <c r="K2724" i="11"/>
  <c r="N2724" i="11" s="1"/>
  <c r="O2724" i="11" s="1"/>
  <c r="Q2708" i="11"/>
  <c r="P2708" i="11"/>
  <c r="M2708" i="11"/>
  <c r="L2708" i="11"/>
  <c r="K2708" i="11"/>
  <c r="N2708" i="11" s="1"/>
  <c r="O2708" i="11" s="1"/>
  <c r="Q2692" i="11"/>
  <c r="P2692" i="11"/>
  <c r="M2692" i="11"/>
  <c r="L2692" i="11"/>
  <c r="K2692" i="11"/>
  <c r="N2692" i="11" s="1"/>
  <c r="O2692" i="11" s="1"/>
  <c r="Q2676" i="11"/>
  <c r="P2676" i="11"/>
  <c r="M2676" i="11"/>
  <c r="L2676" i="11"/>
  <c r="K2676" i="11"/>
  <c r="N2676" i="11" s="1"/>
  <c r="O2676" i="11" s="1"/>
  <c r="Q2660" i="11"/>
  <c r="P2660" i="11"/>
  <c r="M2660" i="11"/>
  <c r="L2660" i="11"/>
  <c r="K2660" i="11"/>
  <c r="N2660" i="11" s="1"/>
  <c r="O2660" i="11" s="1"/>
  <c r="Q2644" i="11"/>
  <c r="P2644" i="11"/>
  <c r="M2644" i="11"/>
  <c r="L2644" i="11"/>
  <c r="K2644" i="11"/>
  <c r="N2644" i="11" s="1"/>
  <c r="O2644" i="11" s="1"/>
  <c r="Q2628" i="11"/>
  <c r="P2628" i="11"/>
  <c r="M2628" i="11"/>
  <c r="L2628" i="11"/>
  <c r="K2628" i="11"/>
  <c r="N2628" i="11" s="1"/>
  <c r="O2628" i="11" s="1"/>
  <c r="Q2612" i="11"/>
  <c r="P2612" i="11"/>
  <c r="M2612" i="11"/>
  <c r="L2612" i="11"/>
  <c r="K2612" i="11"/>
  <c r="N2612" i="11" s="1"/>
  <c r="O2612" i="11" s="1"/>
  <c r="Q2596" i="11"/>
  <c r="P2596" i="11"/>
  <c r="M2596" i="11"/>
  <c r="L2596" i="11"/>
  <c r="K2596" i="11"/>
  <c r="N2596" i="11" s="1"/>
  <c r="O2596" i="11" s="1"/>
  <c r="Q2580" i="11"/>
  <c r="P2580" i="11"/>
  <c r="M2580" i="11"/>
  <c r="L2580" i="11"/>
  <c r="K2580" i="11"/>
  <c r="N2580" i="11" s="1"/>
  <c r="O2580" i="11" s="1"/>
  <c r="Q2564" i="11"/>
  <c r="P2564" i="11"/>
  <c r="M2564" i="11"/>
  <c r="L2564" i="11"/>
  <c r="K2564" i="11"/>
  <c r="N2564" i="11" s="1"/>
  <c r="O2564" i="11" s="1"/>
  <c r="Q2548" i="11"/>
  <c r="P2548" i="11"/>
  <c r="M2548" i="11"/>
  <c r="L2548" i="11"/>
  <c r="K2548" i="11"/>
  <c r="N2548" i="11" s="1"/>
  <c r="O2548" i="11" s="1"/>
  <c r="Q2532" i="11"/>
  <c r="P2532" i="11"/>
  <c r="M2532" i="11"/>
  <c r="L2532" i="11"/>
  <c r="K2532" i="11"/>
  <c r="N2532" i="11" s="1"/>
  <c r="O2532" i="11" s="1"/>
  <c r="Q2516" i="11"/>
  <c r="P2516" i="11"/>
  <c r="M2516" i="11"/>
  <c r="L2516" i="11"/>
  <c r="K2516" i="11"/>
  <c r="N2516" i="11" s="1"/>
  <c r="O2516" i="11" s="1"/>
  <c r="Q2500" i="11"/>
  <c r="P2500" i="11"/>
  <c r="M2500" i="11"/>
  <c r="L2500" i="11"/>
  <c r="K2500" i="11"/>
  <c r="N2500" i="11" s="1"/>
  <c r="O2500" i="11" s="1"/>
  <c r="Q2484" i="11"/>
  <c r="P2484" i="11"/>
  <c r="M2484" i="11"/>
  <c r="L2484" i="11"/>
  <c r="K2484" i="11"/>
  <c r="N2484" i="11" s="1"/>
  <c r="O2484" i="11" s="1"/>
  <c r="Q2468" i="11"/>
  <c r="P2468" i="11"/>
  <c r="M2468" i="11"/>
  <c r="L2468" i="11"/>
  <c r="K2468" i="11"/>
  <c r="N2468" i="11" s="1"/>
  <c r="O2468" i="11" s="1"/>
  <c r="Q2452" i="11"/>
  <c r="P2452" i="11"/>
  <c r="M2452" i="11"/>
  <c r="L2452" i="11"/>
  <c r="K2452" i="11"/>
  <c r="N2452" i="11" s="1"/>
  <c r="O2452" i="11" s="1"/>
  <c r="Q2436" i="11"/>
  <c r="P2436" i="11"/>
  <c r="M2436" i="11"/>
  <c r="L2436" i="11"/>
  <c r="K2436" i="11"/>
  <c r="N2436" i="11" s="1"/>
  <c r="O2436" i="11" s="1"/>
  <c r="Q2420" i="11"/>
  <c r="P2420" i="11"/>
  <c r="M2420" i="11"/>
  <c r="L2420" i="11"/>
  <c r="K2420" i="11"/>
  <c r="N2420" i="11" s="1"/>
  <c r="O2420" i="11" s="1"/>
  <c r="Q2404" i="11"/>
  <c r="P2404" i="11"/>
  <c r="M2404" i="11"/>
  <c r="L2404" i="11"/>
  <c r="K2404" i="11"/>
  <c r="N2404" i="11" s="1"/>
  <c r="O2404" i="11" s="1"/>
  <c r="Q2388" i="11"/>
  <c r="P2388" i="11"/>
  <c r="M2388" i="11"/>
  <c r="L2388" i="11"/>
  <c r="K2388" i="11"/>
  <c r="N2388" i="11" s="1"/>
  <c r="O2388" i="11" s="1"/>
  <c r="Q2372" i="11"/>
  <c r="P2372" i="11"/>
  <c r="M2372" i="11"/>
  <c r="L2372" i="11"/>
  <c r="K2372" i="11"/>
  <c r="N2372" i="11" s="1"/>
  <c r="O2372" i="11" s="1"/>
  <c r="Q2356" i="11"/>
  <c r="P2356" i="11"/>
  <c r="M2356" i="11"/>
  <c r="L2356" i="11"/>
  <c r="K2356" i="11"/>
  <c r="N2356" i="11" s="1"/>
  <c r="O2356" i="11" s="1"/>
  <c r="Q2340" i="11"/>
  <c r="P2340" i="11"/>
  <c r="M2340" i="11"/>
  <c r="L2340" i="11"/>
  <c r="K2340" i="11"/>
  <c r="N2340" i="11" s="1"/>
  <c r="O2340" i="11" s="1"/>
  <c r="Q2324" i="11"/>
  <c r="P2324" i="11"/>
  <c r="M2324" i="11"/>
  <c r="L2324" i="11"/>
  <c r="K2324" i="11"/>
  <c r="N2324" i="11" s="1"/>
  <c r="O2324" i="11" s="1"/>
  <c r="Q2308" i="11"/>
  <c r="P2308" i="11"/>
  <c r="M2308" i="11"/>
  <c r="L2308" i="11"/>
  <c r="K2308" i="11"/>
  <c r="N2308" i="11" s="1"/>
  <c r="O2308" i="11" s="1"/>
  <c r="Q2292" i="11"/>
  <c r="P2292" i="11"/>
  <c r="M2292" i="11"/>
  <c r="L2292" i="11"/>
  <c r="K2292" i="11"/>
  <c r="N2292" i="11" s="1"/>
  <c r="O2292" i="11" s="1"/>
  <c r="Q2276" i="11"/>
  <c r="P2276" i="11"/>
  <c r="M2276" i="11"/>
  <c r="L2276" i="11"/>
  <c r="K2276" i="11"/>
  <c r="N2276" i="11" s="1"/>
  <c r="O2276" i="11" s="1"/>
  <c r="Q2260" i="11"/>
  <c r="P2260" i="11"/>
  <c r="M2260" i="11"/>
  <c r="L2260" i="11"/>
  <c r="K2260" i="11"/>
  <c r="N2260" i="11" s="1"/>
  <c r="O2260" i="11" s="1"/>
  <c r="Q2244" i="11"/>
  <c r="P2244" i="11"/>
  <c r="M2244" i="11"/>
  <c r="K2244" i="11"/>
  <c r="N2244" i="11" s="1"/>
  <c r="O2244" i="11" s="1"/>
  <c r="L2244" i="11"/>
  <c r="Q2228" i="11"/>
  <c r="P2228" i="11"/>
  <c r="M2228" i="11"/>
  <c r="K2228" i="11"/>
  <c r="N2228" i="11" s="1"/>
  <c r="O2228" i="11" s="1"/>
  <c r="L2228" i="11"/>
  <c r="Q2212" i="11"/>
  <c r="P2212" i="11"/>
  <c r="M2212" i="11"/>
  <c r="K2212" i="11"/>
  <c r="N2212" i="11" s="1"/>
  <c r="O2212" i="11" s="1"/>
  <c r="L2212" i="11"/>
  <c r="Q2196" i="11"/>
  <c r="P2196" i="11"/>
  <c r="M2196" i="11"/>
  <c r="K2196" i="11"/>
  <c r="N2196" i="11" s="1"/>
  <c r="O2196" i="11" s="1"/>
  <c r="Q2180" i="11"/>
  <c r="P2180" i="11"/>
  <c r="M2180" i="11"/>
  <c r="L2180" i="11"/>
  <c r="K2180" i="11"/>
  <c r="N2180" i="11" s="1"/>
  <c r="O2180" i="11" s="1"/>
  <c r="Q2164" i="11"/>
  <c r="P2164" i="11"/>
  <c r="M2164" i="11"/>
  <c r="L2164" i="11"/>
  <c r="K2164" i="11"/>
  <c r="N2164" i="11" s="1"/>
  <c r="O2164" i="11" s="1"/>
  <c r="Q2148" i="11"/>
  <c r="P2148" i="11"/>
  <c r="M2148" i="11"/>
  <c r="K2148" i="11"/>
  <c r="N2148" i="11" s="1"/>
  <c r="O2148" i="11" s="1"/>
  <c r="L2148" i="11"/>
  <c r="Q2132" i="11"/>
  <c r="P2132" i="11"/>
  <c r="M2132" i="11"/>
  <c r="K2132" i="11"/>
  <c r="N2132" i="11" s="1"/>
  <c r="O2132" i="11" s="1"/>
  <c r="L2132" i="11"/>
  <c r="Q2116" i="11"/>
  <c r="P2116" i="11"/>
  <c r="M2116" i="11"/>
  <c r="L2116" i="11"/>
  <c r="K2116" i="11"/>
  <c r="N2116" i="11" s="1"/>
  <c r="O2116" i="11" s="1"/>
  <c r="Q2100" i="11"/>
  <c r="P2100" i="11"/>
  <c r="M2100" i="11"/>
  <c r="L2100" i="11"/>
  <c r="K2100" i="11"/>
  <c r="N2100" i="11" s="1"/>
  <c r="O2100" i="11" s="1"/>
  <c r="Q2084" i="11"/>
  <c r="P2084" i="11"/>
  <c r="M2084" i="11"/>
  <c r="K2084" i="11"/>
  <c r="N2084" i="11" s="1"/>
  <c r="O2084" i="11" s="1"/>
  <c r="L2084" i="11"/>
  <c r="Q2068" i="11"/>
  <c r="P2068" i="11"/>
  <c r="M2068" i="11"/>
  <c r="K2068" i="11"/>
  <c r="N2068" i="11" s="1"/>
  <c r="O2068" i="11" s="1"/>
  <c r="L2068" i="11"/>
  <c r="Q2052" i="11"/>
  <c r="P2052" i="11"/>
  <c r="M2052" i="11"/>
  <c r="L2052" i="11"/>
  <c r="K2052" i="11"/>
  <c r="N2052" i="11" s="1"/>
  <c r="O2052" i="11" s="1"/>
  <c r="Q2036" i="11"/>
  <c r="P2036" i="11"/>
  <c r="M2036" i="11"/>
  <c r="L2036" i="11"/>
  <c r="K2036" i="11"/>
  <c r="N2036" i="11" s="1"/>
  <c r="O2036" i="11" s="1"/>
  <c r="Q2020" i="11"/>
  <c r="P2020" i="11"/>
  <c r="M2020" i="11"/>
  <c r="K2020" i="11"/>
  <c r="N2020" i="11" s="1"/>
  <c r="O2020" i="11" s="1"/>
  <c r="L2020" i="11"/>
  <c r="Q2004" i="11"/>
  <c r="P2004" i="11"/>
  <c r="M2004" i="11"/>
  <c r="K2004" i="11"/>
  <c r="N2004" i="11" s="1"/>
  <c r="O2004" i="11" s="1"/>
  <c r="L2004" i="11"/>
  <c r="Q1988" i="11"/>
  <c r="P1988" i="11"/>
  <c r="M1988" i="11"/>
  <c r="L1988" i="11"/>
  <c r="K1988" i="11"/>
  <c r="N1988" i="11" s="1"/>
  <c r="O1988" i="11" s="1"/>
  <c r="Q1972" i="11"/>
  <c r="P1972" i="11"/>
  <c r="M1972" i="11"/>
  <c r="L1972" i="11"/>
  <c r="K1972" i="11"/>
  <c r="N1972" i="11" s="1"/>
  <c r="O1972" i="11" s="1"/>
  <c r="Q1956" i="11"/>
  <c r="P1956" i="11"/>
  <c r="M1956" i="11"/>
  <c r="K1956" i="11"/>
  <c r="N1956" i="11" s="1"/>
  <c r="O1956" i="11" s="1"/>
  <c r="L1956" i="11"/>
  <c r="Q1940" i="11"/>
  <c r="P1940" i="11"/>
  <c r="L1940" i="11"/>
  <c r="M1940" i="11"/>
  <c r="K1940" i="11"/>
  <c r="N1940" i="11" s="1"/>
  <c r="O1940" i="11" s="1"/>
  <c r="Q1924" i="11"/>
  <c r="P1924" i="11"/>
  <c r="L1924" i="11"/>
  <c r="M1924" i="11"/>
  <c r="K1924" i="11"/>
  <c r="N1924" i="11" s="1"/>
  <c r="O1924" i="11" s="1"/>
  <c r="Q1908" i="11"/>
  <c r="P1908" i="11"/>
  <c r="L1908" i="11"/>
  <c r="M1908" i="11"/>
  <c r="K1908" i="11"/>
  <c r="N1908" i="11" s="1"/>
  <c r="O1908" i="11" s="1"/>
  <c r="Q1892" i="11"/>
  <c r="P1892" i="11"/>
  <c r="L1892" i="11"/>
  <c r="M1892" i="11"/>
  <c r="K1892" i="11"/>
  <c r="N1892" i="11" s="1"/>
  <c r="O1892" i="11" s="1"/>
  <c r="Q1876" i="11"/>
  <c r="P1876" i="11"/>
  <c r="L1876" i="11"/>
  <c r="M1876" i="11"/>
  <c r="K1876" i="11"/>
  <c r="N1876" i="11" s="1"/>
  <c r="O1876" i="11" s="1"/>
  <c r="Q1860" i="11"/>
  <c r="P1860" i="11"/>
  <c r="L1860" i="11"/>
  <c r="M1860" i="11"/>
  <c r="K1860" i="11"/>
  <c r="N1860" i="11" s="1"/>
  <c r="O1860" i="11" s="1"/>
  <c r="Q1844" i="11"/>
  <c r="P1844" i="11"/>
  <c r="L1844" i="11"/>
  <c r="M1844" i="11"/>
  <c r="K1844" i="11"/>
  <c r="N1844" i="11" s="1"/>
  <c r="O1844" i="11" s="1"/>
  <c r="Q1828" i="11"/>
  <c r="P1828" i="11"/>
  <c r="L1828" i="11"/>
  <c r="M1828" i="11"/>
  <c r="K1828" i="11"/>
  <c r="N1828" i="11" s="1"/>
  <c r="O1828" i="11" s="1"/>
  <c r="Q1812" i="11"/>
  <c r="P1812" i="11"/>
  <c r="L1812" i="11"/>
  <c r="M1812" i="11"/>
  <c r="K1812" i="11"/>
  <c r="N1812" i="11" s="1"/>
  <c r="O1812" i="11" s="1"/>
  <c r="Q1796" i="11"/>
  <c r="P1796" i="11"/>
  <c r="L1796" i="11"/>
  <c r="M1796" i="11"/>
  <c r="K1796" i="11"/>
  <c r="N1796" i="11" s="1"/>
  <c r="O1796" i="11" s="1"/>
  <c r="Q1780" i="11"/>
  <c r="P1780" i="11"/>
  <c r="L1780" i="11"/>
  <c r="M1780" i="11"/>
  <c r="K1780" i="11"/>
  <c r="N1780" i="11" s="1"/>
  <c r="O1780" i="11" s="1"/>
  <c r="Q1764" i="11"/>
  <c r="P1764" i="11"/>
  <c r="L1764" i="11"/>
  <c r="M1764" i="11"/>
  <c r="K1764" i="11"/>
  <c r="N1764" i="11" s="1"/>
  <c r="O1764" i="11" s="1"/>
  <c r="Q1748" i="11"/>
  <c r="P1748" i="11"/>
  <c r="L1748" i="11"/>
  <c r="M1748" i="11"/>
  <c r="K1748" i="11"/>
  <c r="N1748" i="11" s="1"/>
  <c r="O1748" i="11" s="1"/>
  <c r="Q1732" i="11"/>
  <c r="P1732" i="11"/>
  <c r="L1732" i="11"/>
  <c r="M1732" i="11"/>
  <c r="K1732" i="11"/>
  <c r="N1732" i="11" s="1"/>
  <c r="O1732" i="11" s="1"/>
  <c r="Q1716" i="11"/>
  <c r="P1716" i="11"/>
  <c r="L1716" i="11"/>
  <c r="M1716" i="11"/>
  <c r="K1716" i="11"/>
  <c r="N1716" i="11" s="1"/>
  <c r="O1716" i="11" s="1"/>
  <c r="Q1700" i="11"/>
  <c r="P1700" i="11"/>
  <c r="L1700" i="11"/>
  <c r="M1700" i="11"/>
  <c r="K1700" i="11"/>
  <c r="N1700" i="11" s="1"/>
  <c r="O1700" i="11" s="1"/>
  <c r="Q1684" i="11"/>
  <c r="P1684" i="11"/>
  <c r="L1684" i="11"/>
  <c r="M1684" i="11"/>
  <c r="K1684" i="11"/>
  <c r="N1684" i="11" s="1"/>
  <c r="O1684" i="11" s="1"/>
  <c r="Q1668" i="11"/>
  <c r="P1668" i="11"/>
  <c r="L1668" i="11"/>
  <c r="M1668" i="11"/>
  <c r="K1668" i="11"/>
  <c r="N1668" i="11" s="1"/>
  <c r="O1668" i="11" s="1"/>
  <c r="Q1652" i="11"/>
  <c r="P1652" i="11"/>
  <c r="L1652" i="11"/>
  <c r="M1652" i="11"/>
  <c r="K1652" i="11"/>
  <c r="N1652" i="11" s="1"/>
  <c r="O1652" i="11" s="1"/>
  <c r="Q1636" i="11"/>
  <c r="P1636" i="11"/>
  <c r="L1636" i="11"/>
  <c r="M1636" i="11"/>
  <c r="K1636" i="11"/>
  <c r="N1636" i="11" s="1"/>
  <c r="O1636" i="11" s="1"/>
  <c r="Q1620" i="11"/>
  <c r="P1620" i="11"/>
  <c r="L1620" i="11"/>
  <c r="M1620" i="11"/>
  <c r="K1620" i="11"/>
  <c r="N1620" i="11" s="1"/>
  <c r="O1620" i="11" s="1"/>
  <c r="Q1604" i="11"/>
  <c r="P1604" i="11"/>
  <c r="L1604" i="11"/>
  <c r="M1604" i="11"/>
  <c r="K1604" i="11"/>
  <c r="N1604" i="11" s="1"/>
  <c r="O1604" i="11" s="1"/>
  <c r="Q1588" i="11"/>
  <c r="P1588" i="11"/>
  <c r="L1588" i="11"/>
  <c r="M1588" i="11"/>
  <c r="K1588" i="11"/>
  <c r="N1588" i="11" s="1"/>
  <c r="O1588" i="11" s="1"/>
  <c r="Q1572" i="11"/>
  <c r="P1572" i="11"/>
  <c r="L1572" i="11"/>
  <c r="M1572" i="11"/>
  <c r="K1572" i="11"/>
  <c r="N1572" i="11" s="1"/>
  <c r="O1572" i="11" s="1"/>
  <c r="Q1556" i="11"/>
  <c r="P1556" i="11"/>
  <c r="L1556" i="11"/>
  <c r="M1556" i="11"/>
  <c r="K1556" i="11"/>
  <c r="N1556" i="11" s="1"/>
  <c r="O1556" i="11" s="1"/>
  <c r="Q1540" i="11"/>
  <c r="P1540" i="11"/>
  <c r="L1540" i="11"/>
  <c r="M1540" i="11"/>
  <c r="K1540" i="11"/>
  <c r="N1540" i="11" s="1"/>
  <c r="O1540" i="11" s="1"/>
  <c r="Q1524" i="11"/>
  <c r="P1524" i="11"/>
  <c r="L1524" i="11"/>
  <c r="M1524" i="11"/>
  <c r="K1524" i="11"/>
  <c r="N1524" i="11" s="1"/>
  <c r="O1524" i="11" s="1"/>
  <c r="Q1508" i="11"/>
  <c r="P1508" i="11"/>
  <c r="L1508" i="11"/>
  <c r="M1508" i="11"/>
  <c r="K1508" i="11"/>
  <c r="N1508" i="11" s="1"/>
  <c r="O1508" i="11" s="1"/>
  <c r="Q1492" i="11"/>
  <c r="P1492" i="11"/>
  <c r="L1492" i="11"/>
  <c r="M1492" i="11"/>
  <c r="K1492" i="11"/>
  <c r="N1492" i="11" s="1"/>
  <c r="O1492" i="11" s="1"/>
  <c r="Q1476" i="11"/>
  <c r="P1476" i="11"/>
  <c r="L1476" i="11"/>
  <c r="M1476" i="11"/>
  <c r="K1476" i="11"/>
  <c r="N1476" i="11" s="1"/>
  <c r="O1476" i="11" s="1"/>
  <c r="Q1460" i="11"/>
  <c r="P1460" i="11"/>
  <c r="L1460" i="11"/>
  <c r="M1460" i="11"/>
  <c r="K1460" i="11"/>
  <c r="N1460" i="11" s="1"/>
  <c r="O1460" i="11" s="1"/>
  <c r="Q1444" i="11"/>
  <c r="P1444" i="11"/>
  <c r="L1444" i="11"/>
  <c r="M1444" i="11"/>
  <c r="K1444" i="11"/>
  <c r="N1444" i="11" s="1"/>
  <c r="O1444" i="11" s="1"/>
  <c r="Q1428" i="11"/>
  <c r="P1428" i="11"/>
  <c r="L1428" i="11"/>
  <c r="M1428" i="11"/>
  <c r="K1428" i="11"/>
  <c r="N1428" i="11" s="1"/>
  <c r="O1428" i="11" s="1"/>
  <c r="Q1412" i="11"/>
  <c r="P1412" i="11"/>
  <c r="L1412" i="11"/>
  <c r="M1412" i="11"/>
  <c r="K1412" i="11"/>
  <c r="N1412" i="11" s="1"/>
  <c r="O1412" i="11" s="1"/>
  <c r="Q1396" i="11"/>
  <c r="P1396" i="11"/>
  <c r="L1396" i="11"/>
  <c r="M1396" i="11"/>
  <c r="K1396" i="11"/>
  <c r="N1396" i="11" s="1"/>
  <c r="O1396" i="11" s="1"/>
  <c r="Q1380" i="11"/>
  <c r="P1380" i="11"/>
  <c r="L1380" i="11"/>
  <c r="M1380" i="11"/>
  <c r="K1380" i="11"/>
  <c r="N1380" i="11" s="1"/>
  <c r="O1380" i="11" s="1"/>
  <c r="Q1364" i="11"/>
  <c r="P1364" i="11"/>
  <c r="L1364" i="11"/>
  <c r="M1364" i="11"/>
  <c r="K1364" i="11"/>
  <c r="N1364" i="11" s="1"/>
  <c r="O1364" i="11" s="1"/>
  <c r="Q1348" i="11"/>
  <c r="P1348" i="11"/>
  <c r="L1348" i="11"/>
  <c r="M1348" i="11"/>
  <c r="K1348" i="11"/>
  <c r="N1348" i="11" s="1"/>
  <c r="O1348" i="11" s="1"/>
  <c r="Q1332" i="11"/>
  <c r="P1332" i="11"/>
  <c r="L1332" i="11"/>
  <c r="M1332" i="11"/>
  <c r="K1332" i="11"/>
  <c r="N1332" i="11" s="1"/>
  <c r="O1332" i="11" s="1"/>
  <c r="Q1316" i="11"/>
  <c r="P1316" i="11"/>
  <c r="L1316" i="11"/>
  <c r="M1316" i="11"/>
  <c r="K1316" i="11"/>
  <c r="N1316" i="11" s="1"/>
  <c r="O1316" i="11" s="1"/>
  <c r="Q1300" i="11"/>
  <c r="P1300" i="11"/>
  <c r="L1300" i="11"/>
  <c r="M1300" i="11"/>
  <c r="K1300" i="11"/>
  <c r="N1300" i="11" s="1"/>
  <c r="O1300" i="11" s="1"/>
  <c r="Q1284" i="11"/>
  <c r="P1284" i="11"/>
  <c r="L1284" i="11"/>
  <c r="M1284" i="11"/>
  <c r="K1284" i="11"/>
  <c r="N1284" i="11" s="1"/>
  <c r="O1284" i="11" s="1"/>
  <c r="Q1268" i="11"/>
  <c r="P1268" i="11"/>
  <c r="L1268" i="11"/>
  <c r="M1268" i="11"/>
  <c r="K1268" i="11"/>
  <c r="N1268" i="11" s="1"/>
  <c r="O1268" i="11" s="1"/>
  <c r="Q1252" i="11"/>
  <c r="P1252" i="11"/>
  <c r="L1252" i="11"/>
  <c r="M1252" i="11"/>
  <c r="K1252" i="11"/>
  <c r="N1252" i="11" s="1"/>
  <c r="O1252" i="11" s="1"/>
  <c r="Q1236" i="11"/>
  <c r="P1236" i="11"/>
  <c r="L1236" i="11"/>
  <c r="M1236" i="11"/>
  <c r="K1236" i="11"/>
  <c r="N1236" i="11" s="1"/>
  <c r="O1236" i="11" s="1"/>
  <c r="Q1220" i="11"/>
  <c r="P1220" i="11"/>
  <c r="L1220" i="11"/>
  <c r="M1220" i="11"/>
  <c r="K1220" i="11"/>
  <c r="N1220" i="11" s="1"/>
  <c r="O1220" i="11" s="1"/>
  <c r="Q1204" i="11"/>
  <c r="P1204" i="11"/>
  <c r="L1204" i="11"/>
  <c r="M1204" i="11"/>
  <c r="K1204" i="11"/>
  <c r="N1204" i="11" s="1"/>
  <c r="O1204" i="11" s="1"/>
  <c r="Q1188" i="11"/>
  <c r="P1188" i="11"/>
  <c r="L1188" i="11"/>
  <c r="M1188" i="11"/>
  <c r="K1188" i="11"/>
  <c r="N1188" i="11" s="1"/>
  <c r="O1188" i="11" s="1"/>
  <c r="Q1172" i="11"/>
  <c r="P1172" i="11"/>
  <c r="L1172" i="11"/>
  <c r="M1172" i="11"/>
  <c r="K1172" i="11"/>
  <c r="N1172" i="11" s="1"/>
  <c r="O1172" i="11" s="1"/>
  <c r="Q1156" i="11"/>
  <c r="P1156" i="11"/>
  <c r="L1156" i="11"/>
  <c r="M1156" i="11"/>
  <c r="K1156" i="11"/>
  <c r="N1156" i="11" s="1"/>
  <c r="O1156" i="11" s="1"/>
  <c r="Q1140" i="11"/>
  <c r="P1140" i="11"/>
  <c r="L1140" i="11"/>
  <c r="M1140" i="11"/>
  <c r="K1140" i="11"/>
  <c r="N1140" i="11" s="1"/>
  <c r="O1140" i="11" s="1"/>
  <c r="Q1124" i="11"/>
  <c r="P1124" i="11"/>
  <c r="L1124" i="11"/>
  <c r="M1124" i="11"/>
  <c r="K1124" i="11"/>
  <c r="N1124" i="11" s="1"/>
  <c r="O1124" i="11" s="1"/>
  <c r="Q1108" i="11"/>
  <c r="P1108" i="11"/>
  <c r="L1108" i="11"/>
  <c r="M1108" i="11"/>
  <c r="K1108" i="11"/>
  <c r="N1108" i="11" s="1"/>
  <c r="O1108" i="11" s="1"/>
  <c r="Q1092" i="11"/>
  <c r="P1092" i="11"/>
  <c r="L1092" i="11"/>
  <c r="M1092" i="11"/>
  <c r="K1092" i="11"/>
  <c r="N1092" i="11" s="1"/>
  <c r="O1092" i="11" s="1"/>
  <c r="Q1076" i="11"/>
  <c r="P1076" i="11"/>
  <c r="L1076" i="11"/>
  <c r="M1076" i="11"/>
  <c r="K1076" i="11"/>
  <c r="N1076" i="11" s="1"/>
  <c r="O1076" i="11" s="1"/>
  <c r="P1060" i="11"/>
  <c r="Q1060" i="11"/>
  <c r="L1060" i="11"/>
  <c r="M1060" i="11"/>
  <c r="K1060" i="11"/>
  <c r="N1060" i="11" s="1"/>
  <c r="O1060" i="11" s="1"/>
  <c r="Q1044" i="11"/>
  <c r="P1044" i="11"/>
  <c r="L1044" i="11"/>
  <c r="M1044" i="11"/>
  <c r="K1044" i="11"/>
  <c r="N1044" i="11" s="1"/>
  <c r="O1044" i="11" s="1"/>
  <c r="Q1028" i="11"/>
  <c r="P1028" i="11"/>
  <c r="L1028" i="11"/>
  <c r="M1028" i="11"/>
  <c r="K1028" i="11"/>
  <c r="N1028" i="11" s="1"/>
  <c r="O1028" i="11" s="1"/>
  <c r="Q1012" i="11"/>
  <c r="P1012" i="11"/>
  <c r="L1012" i="11"/>
  <c r="M1012" i="11"/>
  <c r="K1012" i="11"/>
  <c r="N1012" i="11" s="1"/>
  <c r="O1012" i="11" s="1"/>
  <c r="Q996" i="11"/>
  <c r="P996" i="11"/>
  <c r="L996" i="11"/>
  <c r="M996" i="11"/>
  <c r="K996" i="11"/>
  <c r="N996" i="11" s="1"/>
  <c r="O996" i="11" s="1"/>
  <c r="Q980" i="11"/>
  <c r="P980" i="11"/>
  <c r="L980" i="11"/>
  <c r="M980" i="11"/>
  <c r="K980" i="11"/>
  <c r="N980" i="11" s="1"/>
  <c r="O980" i="11" s="1"/>
  <c r="Q964" i="11"/>
  <c r="P964" i="11"/>
  <c r="L964" i="11"/>
  <c r="M964" i="11"/>
  <c r="K964" i="11"/>
  <c r="N964" i="11" s="1"/>
  <c r="O964" i="11" s="1"/>
  <c r="Q948" i="11"/>
  <c r="P948" i="11"/>
  <c r="L948" i="11"/>
  <c r="M948" i="11"/>
  <c r="K948" i="11"/>
  <c r="N948" i="11" s="1"/>
  <c r="O948" i="11" s="1"/>
  <c r="Q932" i="11"/>
  <c r="P932" i="11"/>
  <c r="L932" i="11"/>
  <c r="M932" i="11"/>
  <c r="K932" i="11"/>
  <c r="N932" i="11" s="1"/>
  <c r="O932" i="11" s="1"/>
  <c r="Q916" i="11"/>
  <c r="P916" i="11"/>
  <c r="L916" i="11"/>
  <c r="M916" i="11"/>
  <c r="K916" i="11"/>
  <c r="N916" i="11" s="1"/>
  <c r="O916" i="11" s="1"/>
  <c r="Q900" i="11"/>
  <c r="P900" i="11"/>
  <c r="L900" i="11"/>
  <c r="M900" i="11"/>
  <c r="K900" i="11"/>
  <c r="N900" i="11" s="1"/>
  <c r="O900" i="11" s="1"/>
  <c r="Q884" i="11"/>
  <c r="P884" i="11"/>
  <c r="L884" i="11"/>
  <c r="M884" i="11"/>
  <c r="K884" i="11"/>
  <c r="N884" i="11" s="1"/>
  <c r="O884" i="11" s="1"/>
  <c r="Q868" i="11"/>
  <c r="P868" i="11"/>
  <c r="L868" i="11"/>
  <c r="M868" i="11"/>
  <c r="K868" i="11"/>
  <c r="N868" i="11" s="1"/>
  <c r="O868" i="11" s="1"/>
  <c r="Q852" i="11"/>
  <c r="P852" i="11"/>
  <c r="L852" i="11"/>
  <c r="M852" i="11"/>
  <c r="K852" i="11"/>
  <c r="N852" i="11" s="1"/>
  <c r="O852" i="11" s="1"/>
  <c r="Q836" i="11"/>
  <c r="P836" i="11"/>
  <c r="L836" i="11"/>
  <c r="M836" i="11"/>
  <c r="K836" i="11"/>
  <c r="N836" i="11" s="1"/>
  <c r="O836" i="11" s="1"/>
  <c r="Q820" i="11"/>
  <c r="P820" i="11"/>
  <c r="L820" i="11"/>
  <c r="M820" i="11"/>
  <c r="K820" i="11"/>
  <c r="N820" i="11" s="1"/>
  <c r="O820" i="11" s="1"/>
  <c r="L1429" i="11"/>
  <c r="V2943" i="11"/>
  <c r="V2927" i="11"/>
  <c r="V2879" i="11"/>
  <c r="V2863" i="11"/>
  <c r="V2831" i="11"/>
  <c r="V2799" i="11"/>
  <c r="V2783" i="11"/>
  <c r="V2767" i="11"/>
  <c r="V2751" i="11"/>
  <c r="V2735" i="11"/>
  <c r="V2719" i="11"/>
  <c r="V2703" i="11"/>
  <c r="V2687" i="11"/>
  <c r="V2671" i="11"/>
  <c r="V2655" i="11"/>
  <c r="V2639" i="11"/>
  <c r="V2623" i="11"/>
  <c r="V2607" i="11"/>
  <c r="V2591" i="11"/>
  <c r="V2575" i="11"/>
  <c r="V2559" i="11"/>
  <c r="V2543" i="11"/>
  <c r="V2527" i="11"/>
  <c r="V2511" i="11"/>
  <c r="V2495" i="11"/>
  <c r="V2479" i="11"/>
  <c r="V2463" i="11"/>
  <c r="V2447" i="11"/>
  <c r="V2431" i="11"/>
  <c r="V2415" i="11"/>
  <c r="V2399" i="11"/>
  <c r="V2383" i="11"/>
  <c r="V2367" i="11"/>
  <c r="V2351" i="11"/>
  <c r="V2335" i="11"/>
  <c r="V2319" i="11"/>
  <c r="V2303" i="11"/>
  <c r="V2287" i="11"/>
  <c r="V2271" i="11"/>
  <c r="V2255" i="11"/>
  <c r="V2239" i="11"/>
  <c r="V2223" i="11"/>
  <c r="V2207" i="11"/>
  <c r="V2191" i="11"/>
  <c r="V2175" i="11"/>
  <c r="V2159" i="11"/>
  <c r="V2143" i="11"/>
  <c r="V2127" i="11"/>
  <c r="V2111" i="11"/>
  <c r="V2095" i="11"/>
  <c r="V2079" i="11"/>
  <c r="V2063" i="11"/>
  <c r="V2047" i="11"/>
  <c r="V2031" i="11"/>
  <c r="V2015" i="11"/>
  <c r="V1999" i="11"/>
  <c r="V1983" i="11"/>
  <c r="V1967" i="11"/>
  <c r="V1951" i="11"/>
  <c r="V1935" i="11"/>
  <c r="V1919" i="11"/>
  <c r="V1903" i="11"/>
  <c r="V1887" i="11"/>
  <c r="V1871" i="11"/>
  <c r="V1855" i="11"/>
  <c r="V1839" i="11"/>
  <c r="V1823" i="11"/>
  <c r="V1807" i="11"/>
  <c r="V1791" i="11"/>
  <c r="V1775" i="11"/>
  <c r="V1759" i="11"/>
  <c r="V1743" i="11"/>
  <c r="V1727" i="11"/>
  <c r="V1711" i="11"/>
  <c r="V1695" i="11"/>
  <c r="V1679" i="11"/>
  <c r="V1663" i="11"/>
  <c r="V1647" i="11"/>
  <c r="V1631" i="11"/>
  <c r="V1615" i="11"/>
  <c r="V1599" i="11"/>
  <c r="V1583" i="11"/>
  <c r="V1567" i="11"/>
  <c r="V1551" i="11"/>
  <c r="V1535" i="11"/>
  <c r="V1519" i="11"/>
  <c r="V1503" i="11"/>
  <c r="V1455" i="11"/>
  <c r="V1439" i="11"/>
  <c r="V1407" i="11"/>
  <c r="V1391" i="11"/>
  <c r="V1359" i="11"/>
  <c r="V1343" i="11"/>
  <c r="V1327" i="11"/>
  <c r="V1311" i="11"/>
  <c r="V1295" i="11"/>
  <c r="V1279" i="11"/>
  <c r="V1263" i="11"/>
  <c r="V1247" i="11"/>
  <c r="V1231" i="11"/>
  <c r="V1215" i="11"/>
  <c r="V1199" i="11"/>
  <c r="V1183" i="11"/>
  <c r="V1167" i="11"/>
  <c r="V1151" i="11"/>
  <c r="V1135" i="11"/>
  <c r="V1119" i="11"/>
  <c r="V1103" i="11"/>
  <c r="V1087" i="11"/>
  <c r="V1071" i="11"/>
  <c r="V1055" i="11"/>
  <c r="V1039" i="11"/>
  <c r="V1023" i="11"/>
  <c r="V1007" i="11"/>
  <c r="V991" i="11"/>
  <c r="V975" i="11"/>
  <c r="V959" i="11"/>
  <c r="V943" i="11"/>
  <c r="V927" i="11"/>
  <c r="V911" i="11"/>
  <c r="V895" i="11"/>
  <c r="V879" i="11"/>
  <c r="V863" i="11"/>
  <c r="V847" i="11"/>
  <c r="V831" i="11"/>
  <c r="V815" i="11"/>
  <c r="V799" i="11"/>
  <c r="V783" i="11"/>
  <c r="Q2995" i="11"/>
  <c r="P2995" i="11"/>
  <c r="L2995" i="11"/>
  <c r="M2995" i="11"/>
  <c r="K2995" i="11"/>
  <c r="N2995" i="11" s="1"/>
  <c r="O2995" i="11" s="1"/>
  <c r="P2979" i="11"/>
  <c r="Q2979" i="11"/>
  <c r="L2979" i="11"/>
  <c r="K2979" i="11"/>
  <c r="N2979" i="11" s="1"/>
  <c r="O2979" i="11" s="1"/>
  <c r="M2979" i="11"/>
  <c r="Q2963" i="11"/>
  <c r="P2963" i="11"/>
  <c r="L2963" i="11"/>
  <c r="K2963" i="11"/>
  <c r="N2963" i="11" s="1"/>
  <c r="O2963" i="11" s="1"/>
  <c r="M2963" i="11"/>
  <c r="Q2947" i="11"/>
  <c r="P2947" i="11"/>
  <c r="L2947" i="11"/>
  <c r="K2947" i="11"/>
  <c r="N2947" i="11" s="1"/>
  <c r="O2947" i="11" s="1"/>
  <c r="M2947" i="11"/>
  <c r="Q2931" i="11"/>
  <c r="P2931" i="11"/>
  <c r="L2931" i="11"/>
  <c r="M2931" i="11"/>
  <c r="K2931" i="11"/>
  <c r="N2931" i="11" s="1"/>
  <c r="O2931" i="11" s="1"/>
  <c r="P2915" i="11"/>
  <c r="Q2915" i="11"/>
  <c r="L2915" i="11"/>
  <c r="K2915" i="11"/>
  <c r="N2915" i="11" s="1"/>
  <c r="O2915" i="11" s="1"/>
  <c r="M2915" i="11"/>
  <c r="Q2899" i="11"/>
  <c r="P2899" i="11"/>
  <c r="L2899" i="11"/>
  <c r="K2899" i="11"/>
  <c r="N2899" i="11" s="1"/>
  <c r="O2899" i="11" s="1"/>
  <c r="M2899" i="11"/>
  <c r="Q2883" i="11"/>
  <c r="P2883" i="11"/>
  <c r="L2883" i="11"/>
  <c r="K2883" i="11"/>
  <c r="N2883" i="11" s="1"/>
  <c r="O2883" i="11" s="1"/>
  <c r="M2883" i="11"/>
  <c r="P2867" i="11"/>
  <c r="Q2867" i="11"/>
  <c r="L2867" i="11"/>
  <c r="M2867" i="11"/>
  <c r="K2867" i="11"/>
  <c r="N2867" i="11" s="1"/>
  <c r="O2867" i="11" s="1"/>
  <c r="Q2851" i="11"/>
  <c r="P2851" i="11"/>
  <c r="L2851" i="11"/>
  <c r="M2851" i="11"/>
  <c r="K2851" i="11"/>
  <c r="N2851" i="11" s="1"/>
  <c r="O2851" i="11" s="1"/>
  <c r="Q2835" i="11"/>
  <c r="P2835" i="11"/>
  <c r="L2835" i="11"/>
  <c r="K2835" i="11"/>
  <c r="N2835" i="11" s="1"/>
  <c r="O2835" i="11" s="1"/>
  <c r="M2835" i="11"/>
  <c r="Q2819" i="11"/>
  <c r="P2819" i="11"/>
  <c r="L2819" i="11"/>
  <c r="K2819" i="11"/>
  <c r="N2819" i="11" s="1"/>
  <c r="O2819" i="11" s="1"/>
  <c r="M2819" i="11"/>
  <c r="Q2803" i="11"/>
  <c r="P2803" i="11"/>
  <c r="L2803" i="11"/>
  <c r="K2803" i="11"/>
  <c r="N2803" i="11" s="1"/>
  <c r="O2803" i="11" s="1"/>
  <c r="M2803" i="11"/>
  <c r="Q2787" i="11"/>
  <c r="P2787" i="11"/>
  <c r="L2787" i="11"/>
  <c r="K2787" i="11"/>
  <c r="N2787" i="11" s="1"/>
  <c r="O2787" i="11" s="1"/>
  <c r="M2787" i="11"/>
  <c r="Q2771" i="11"/>
  <c r="P2771" i="11"/>
  <c r="L2771" i="11"/>
  <c r="M2771" i="11"/>
  <c r="K2771" i="11"/>
  <c r="N2771" i="11" s="1"/>
  <c r="O2771" i="11" s="1"/>
  <c r="P2755" i="11"/>
  <c r="Q2755" i="11"/>
  <c r="L2755" i="11"/>
  <c r="K2755" i="11"/>
  <c r="N2755" i="11" s="1"/>
  <c r="O2755" i="11" s="1"/>
  <c r="P2739" i="11"/>
  <c r="Q2739" i="11"/>
  <c r="L2739" i="11"/>
  <c r="K2739" i="11"/>
  <c r="N2739" i="11" s="1"/>
  <c r="O2739" i="11" s="1"/>
  <c r="M2739" i="11"/>
  <c r="Q2723" i="11"/>
  <c r="P2723" i="11"/>
  <c r="L2723" i="11"/>
  <c r="K2723" i="11"/>
  <c r="N2723" i="11" s="1"/>
  <c r="O2723" i="11" s="1"/>
  <c r="M2723" i="11"/>
  <c r="Q2707" i="11"/>
  <c r="P2707" i="11"/>
  <c r="L2707" i="11"/>
  <c r="K2707" i="11"/>
  <c r="N2707" i="11" s="1"/>
  <c r="O2707" i="11" s="1"/>
  <c r="M2707" i="11"/>
  <c r="Q2691" i="11"/>
  <c r="P2691" i="11"/>
  <c r="L2691" i="11"/>
  <c r="M2691" i="11"/>
  <c r="K2691" i="11"/>
  <c r="N2691" i="11" s="1"/>
  <c r="O2691" i="11" s="1"/>
  <c r="Q2675" i="11"/>
  <c r="P2675" i="11"/>
  <c r="L2675" i="11"/>
  <c r="M2675" i="11"/>
  <c r="K2675" i="11"/>
  <c r="N2675" i="11" s="1"/>
  <c r="O2675" i="11" s="1"/>
  <c r="Q2659" i="11"/>
  <c r="P2659" i="11"/>
  <c r="L2659" i="11"/>
  <c r="K2659" i="11"/>
  <c r="N2659" i="11" s="1"/>
  <c r="O2659" i="11" s="1"/>
  <c r="Q2643" i="11"/>
  <c r="P2643" i="11"/>
  <c r="L2643" i="11"/>
  <c r="K2643" i="11"/>
  <c r="N2643" i="11" s="1"/>
  <c r="O2643" i="11" s="1"/>
  <c r="Q2627" i="11"/>
  <c r="P2627" i="11"/>
  <c r="L2627" i="11"/>
  <c r="K2627" i="11"/>
  <c r="N2627" i="11" s="1"/>
  <c r="O2627" i="11" s="1"/>
  <c r="M2627" i="11"/>
  <c r="P2611" i="11"/>
  <c r="Q2611" i="11"/>
  <c r="L2611" i="11"/>
  <c r="K2611" i="11"/>
  <c r="N2611" i="11" s="1"/>
  <c r="O2611" i="11" s="1"/>
  <c r="M2611" i="11"/>
  <c r="Q2595" i="11"/>
  <c r="P2595" i="11"/>
  <c r="L2595" i="11"/>
  <c r="K2595" i="11"/>
  <c r="N2595" i="11" s="1"/>
  <c r="O2595" i="11" s="1"/>
  <c r="M2595" i="11"/>
  <c r="Q2579" i="11"/>
  <c r="P2579" i="11"/>
  <c r="L2579" i="11"/>
  <c r="K2579" i="11"/>
  <c r="N2579" i="11" s="1"/>
  <c r="O2579" i="11" s="1"/>
  <c r="M2579" i="11"/>
  <c r="Q2563" i="11"/>
  <c r="P2563" i="11"/>
  <c r="L2563" i="11"/>
  <c r="M2563" i="11"/>
  <c r="K2563" i="11"/>
  <c r="N2563" i="11" s="1"/>
  <c r="O2563" i="11" s="1"/>
  <c r="Q2547" i="11"/>
  <c r="P2547" i="11"/>
  <c r="L2547" i="11"/>
  <c r="M2547" i="11"/>
  <c r="K2547" i="11"/>
  <c r="N2547" i="11" s="1"/>
  <c r="O2547" i="11" s="1"/>
  <c r="Q2531" i="11"/>
  <c r="P2531" i="11"/>
  <c r="L2531" i="11"/>
  <c r="K2531" i="11"/>
  <c r="N2531" i="11" s="1"/>
  <c r="O2531" i="11" s="1"/>
  <c r="Q2515" i="11"/>
  <c r="P2515" i="11"/>
  <c r="L2515" i="11"/>
  <c r="K2515" i="11"/>
  <c r="N2515" i="11" s="1"/>
  <c r="O2515" i="11" s="1"/>
  <c r="P2499" i="11"/>
  <c r="Q2499" i="11"/>
  <c r="L2499" i="11"/>
  <c r="K2499" i="11"/>
  <c r="N2499" i="11" s="1"/>
  <c r="O2499" i="11" s="1"/>
  <c r="M2499" i="11"/>
  <c r="P2483" i="11"/>
  <c r="Q2483" i="11"/>
  <c r="L2483" i="11"/>
  <c r="K2483" i="11"/>
  <c r="N2483" i="11" s="1"/>
  <c r="O2483" i="11" s="1"/>
  <c r="M2483" i="11"/>
  <c r="Q2467" i="11"/>
  <c r="P2467" i="11"/>
  <c r="L2467" i="11"/>
  <c r="K2467" i="11"/>
  <c r="N2467" i="11" s="1"/>
  <c r="O2467" i="11" s="1"/>
  <c r="M2467" i="11"/>
  <c r="Q2451" i="11"/>
  <c r="P2451" i="11"/>
  <c r="L2451" i="11"/>
  <c r="K2451" i="11"/>
  <c r="N2451" i="11" s="1"/>
  <c r="O2451" i="11" s="1"/>
  <c r="M2451" i="11"/>
  <c r="Q2435" i="11"/>
  <c r="P2435" i="11"/>
  <c r="L2435" i="11"/>
  <c r="M2435" i="11"/>
  <c r="K2435" i="11"/>
  <c r="N2435" i="11" s="1"/>
  <c r="O2435" i="11" s="1"/>
  <c r="Q2419" i="11"/>
  <c r="P2419" i="11"/>
  <c r="L2419" i="11"/>
  <c r="M2419" i="11"/>
  <c r="K2419" i="11"/>
  <c r="N2419" i="11" s="1"/>
  <c r="O2419" i="11" s="1"/>
  <c r="Q2403" i="11"/>
  <c r="P2403" i="11"/>
  <c r="L2403" i="11"/>
  <c r="K2403" i="11"/>
  <c r="N2403" i="11" s="1"/>
  <c r="O2403" i="11" s="1"/>
  <c r="Q2387" i="11"/>
  <c r="P2387" i="11"/>
  <c r="L2387" i="11"/>
  <c r="K2387" i="11"/>
  <c r="N2387" i="11" s="1"/>
  <c r="O2387" i="11" s="1"/>
  <c r="Q2371" i="11"/>
  <c r="P2371" i="11"/>
  <c r="L2371" i="11"/>
  <c r="K2371" i="11"/>
  <c r="N2371" i="11" s="1"/>
  <c r="O2371" i="11" s="1"/>
  <c r="M2371" i="11"/>
  <c r="P2355" i="11"/>
  <c r="Q2355" i="11"/>
  <c r="L2355" i="11"/>
  <c r="K2355" i="11"/>
  <c r="N2355" i="11" s="1"/>
  <c r="O2355" i="11" s="1"/>
  <c r="M2355" i="11"/>
  <c r="Q2339" i="11"/>
  <c r="P2339" i="11"/>
  <c r="L2339" i="11"/>
  <c r="K2339" i="11"/>
  <c r="N2339" i="11" s="1"/>
  <c r="O2339" i="11" s="1"/>
  <c r="M2339" i="11"/>
  <c r="Q2323" i="11"/>
  <c r="P2323" i="11"/>
  <c r="L2323" i="11"/>
  <c r="K2323" i="11"/>
  <c r="N2323" i="11" s="1"/>
  <c r="O2323" i="11" s="1"/>
  <c r="M2323" i="11"/>
  <c r="Q2307" i="11"/>
  <c r="P2307" i="11"/>
  <c r="L2307" i="11"/>
  <c r="M2307" i="11"/>
  <c r="K2307" i="11"/>
  <c r="N2307" i="11" s="1"/>
  <c r="O2307" i="11" s="1"/>
  <c r="Q2291" i="11"/>
  <c r="P2291" i="11"/>
  <c r="L2291" i="11"/>
  <c r="M2291" i="11"/>
  <c r="K2291" i="11"/>
  <c r="N2291" i="11" s="1"/>
  <c r="O2291" i="11" s="1"/>
  <c r="Q2275" i="11"/>
  <c r="P2275" i="11"/>
  <c r="L2275" i="11"/>
  <c r="K2275" i="11"/>
  <c r="N2275" i="11" s="1"/>
  <c r="O2275" i="11" s="1"/>
  <c r="Q2259" i="11"/>
  <c r="P2259" i="11"/>
  <c r="L2259" i="11"/>
  <c r="K2259" i="11"/>
  <c r="N2259" i="11" s="1"/>
  <c r="O2259" i="11" s="1"/>
  <c r="Q2243" i="11"/>
  <c r="P2243" i="11"/>
  <c r="K2243" i="11"/>
  <c r="N2243" i="11" s="1"/>
  <c r="O2243" i="11" s="1"/>
  <c r="L2243" i="11"/>
  <c r="M2243" i="11"/>
  <c r="P2227" i="11"/>
  <c r="Q2227" i="11"/>
  <c r="K2227" i="11"/>
  <c r="N2227" i="11" s="1"/>
  <c r="O2227" i="11" s="1"/>
  <c r="L2227" i="11"/>
  <c r="M2227" i="11"/>
  <c r="Q2211" i="11"/>
  <c r="P2211" i="11"/>
  <c r="K2211" i="11"/>
  <c r="N2211" i="11" s="1"/>
  <c r="O2211" i="11" s="1"/>
  <c r="M2211" i="11"/>
  <c r="L2211" i="11"/>
  <c r="Q2195" i="11"/>
  <c r="P2195" i="11"/>
  <c r="K2195" i="11"/>
  <c r="N2195" i="11" s="1"/>
  <c r="O2195" i="11" s="1"/>
  <c r="M2195" i="11"/>
  <c r="L2195" i="11"/>
  <c r="Q2179" i="11"/>
  <c r="P2179" i="11"/>
  <c r="L2179" i="11"/>
  <c r="K2179" i="11"/>
  <c r="N2179" i="11" s="1"/>
  <c r="O2179" i="11" s="1"/>
  <c r="M2179" i="11"/>
  <c r="Q2163" i="11"/>
  <c r="P2163" i="11"/>
  <c r="L2163" i="11"/>
  <c r="K2163" i="11"/>
  <c r="N2163" i="11" s="1"/>
  <c r="O2163" i="11" s="1"/>
  <c r="M2163" i="11"/>
  <c r="Q2147" i="11"/>
  <c r="P2147" i="11"/>
  <c r="K2147" i="11"/>
  <c r="N2147" i="11" s="1"/>
  <c r="O2147" i="11" s="1"/>
  <c r="M2147" i="11"/>
  <c r="L2147" i="11"/>
  <c r="Q2131" i="11"/>
  <c r="P2131" i="11"/>
  <c r="M2131" i="11"/>
  <c r="K2131" i="11"/>
  <c r="N2131" i="11" s="1"/>
  <c r="O2131" i="11" s="1"/>
  <c r="L2131" i="11"/>
  <c r="Q2115" i="11"/>
  <c r="P2115" i="11"/>
  <c r="M2115" i="11"/>
  <c r="K2115" i="11"/>
  <c r="N2115" i="11" s="1"/>
  <c r="O2115" i="11" s="1"/>
  <c r="P2099" i="11"/>
  <c r="Q2099" i="11"/>
  <c r="M2099" i="11"/>
  <c r="L2099" i="11"/>
  <c r="K2099" i="11"/>
  <c r="N2099" i="11" s="1"/>
  <c r="O2099" i="11" s="1"/>
  <c r="Q2083" i="11"/>
  <c r="P2083" i="11"/>
  <c r="M2083" i="11"/>
  <c r="K2083" i="11"/>
  <c r="N2083" i="11" s="1"/>
  <c r="O2083" i="11" s="1"/>
  <c r="L2083" i="11"/>
  <c r="Q2067" i="11"/>
  <c r="P2067" i="11"/>
  <c r="M2067" i="11"/>
  <c r="K2067" i="11"/>
  <c r="N2067" i="11" s="1"/>
  <c r="O2067" i="11" s="1"/>
  <c r="L2067" i="11"/>
  <c r="Q2051" i="11"/>
  <c r="P2051" i="11"/>
  <c r="K2051" i="11"/>
  <c r="N2051" i="11" s="1"/>
  <c r="O2051" i="11" s="1"/>
  <c r="Q2035" i="11"/>
  <c r="P2035" i="11"/>
  <c r="L2035" i="11"/>
  <c r="K2035" i="11"/>
  <c r="N2035" i="11" s="1"/>
  <c r="O2035" i="11" s="1"/>
  <c r="M2035" i="11"/>
  <c r="Q2019" i="11"/>
  <c r="P2019" i="11"/>
  <c r="K2019" i="11"/>
  <c r="N2019" i="11" s="1"/>
  <c r="O2019" i="11" s="1"/>
  <c r="L2019" i="11"/>
  <c r="Q2003" i="11"/>
  <c r="P2003" i="11"/>
  <c r="K2003" i="11"/>
  <c r="N2003" i="11" s="1"/>
  <c r="O2003" i="11" s="1"/>
  <c r="L2003" i="11"/>
  <c r="M2003" i="11"/>
  <c r="Q1987" i="11"/>
  <c r="P1987" i="11"/>
  <c r="K1987" i="11"/>
  <c r="N1987" i="11" s="1"/>
  <c r="O1987" i="11" s="1"/>
  <c r="M1987" i="11"/>
  <c r="Q1971" i="11"/>
  <c r="P1971" i="11"/>
  <c r="L1971" i="11"/>
  <c r="K1971" i="11"/>
  <c r="N1971" i="11" s="1"/>
  <c r="O1971" i="11" s="1"/>
  <c r="M1971" i="11"/>
  <c r="Q1955" i="11"/>
  <c r="P1955" i="11"/>
  <c r="K1955" i="11"/>
  <c r="N1955" i="11" s="1"/>
  <c r="O1955" i="11" s="1"/>
  <c r="L1955" i="11"/>
  <c r="M1955" i="11"/>
  <c r="Q1939" i="11"/>
  <c r="P1939" i="11"/>
  <c r="K1939" i="11"/>
  <c r="N1939" i="11" s="1"/>
  <c r="O1939" i="11" s="1"/>
  <c r="M1939" i="11"/>
  <c r="L1939" i="11"/>
  <c r="Q1923" i="11"/>
  <c r="P1923" i="11"/>
  <c r="L1923" i="11"/>
  <c r="K1923" i="11"/>
  <c r="N1923" i="11" s="1"/>
  <c r="O1923" i="11" s="1"/>
  <c r="M1923" i="11"/>
  <c r="Q1907" i="11"/>
  <c r="P1907" i="11"/>
  <c r="K1907" i="11"/>
  <c r="N1907" i="11" s="1"/>
  <c r="O1907" i="11" s="1"/>
  <c r="M1907" i="11"/>
  <c r="L1907" i="11"/>
  <c r="Q1891" i="11"/>
  <c r="P1891" i="11"/>
  <c r="K1891" i="11"/>
  <c r="N1891" i="11" s="1"/>
  <c r="O1891" i="11" s="1"/>
  <c r="M1891" i="11"/>
  <c r="L1891" i="11"/>
  <c r="Q1875" i="11"/>
  <c r="P1875" i="11"/>
  <c r="L1875" i="11"/>
  <c r="M1875" i="11"/>
  <c r="K1875" i="11"/>
  <c r="N1875" i="11" s="1"/>
  <c r="O1875" i="11" s="1"/>
  <c r="Q1859" i="11"/>
  <c r="P1859" i="11"/>
  <c r="M1859" i="11"/>
  <c r="K1859" i="11"/>
  <c r="N1859" i="11" s="1"/>
  <c r="O1859" i="11" s="1"/>
  <c r="L1859" i="11"/>
  <c r="Q1843" i="11"/>
  <c r="P1843" i="11"/>
  <c r="M1843" i="11"/>
  <c r="K1843" i="11"/>
  <c r="N1843" i="11" s="1"/>
  <c r="O1843" i="11" s="1"/>
  <c r="L1843" i="11"/>
  <c r="Q1827" i="11"/>
  <c r="P1827" i="11"/>
  <c r="M1827" i="11"/>
  <c r="K1827" i="11"/>
  <c r="N1827" i="11" s="1"/>
  <c r="O1827" i="11" s="1"/>
  <c r="Q1811" i="11"/>
  <c r="P1811" i="11"/>
  <c r="M1811" i="11"/>
  <c r="L1811" i="11"/>
  <c r="K1811" i="11"/>
  <c r="N1811" i="11" s="1"/>
  <c r="O1811" i="11" s="1"/>
  <c r="Q1795" i="11"/>
  <c r="P1795" i="11"/>
  <c r="K1795" i="11"/>
  <c r="N1795" i="11" s="1"/>
  <c r="O1795" i="11" s="1"/>
  <c r="L1795" i="11"/>
  <c r="Q1779" i="11"/>
  <c r="P1779" i="11"/>
  <c r="K1779" i="11"/>
  <c r="N1779" i="11" s="1"/>
  <c r="O1779" i="11" s="1"/>
  <c r="M1779" i="11"/>
  <c r="L1779" i="11"/>
  <c r="Q1763" i="11"/>
  <c r="P1763" i="11"/>
  <c r="L1763" i="11"/>
  <c r="K1763" i="11"/>
  <c r="N1763" i="11" s="1"/>
  <c r="O1763" i="11" s="1"/>
  <c r="Q1747" i="11"/>
  <c r="P1747" i="11"/>
  <c r="K1747" i="11"/>
  <c r="N1747" i="11" s="1"/>
  <c r="O1747" i="11" s="1"/>
  <c r="L1747" i="11"/>
  <c r="M1747" i="11"/>
  <c r="Q1731" i="11"/>
  <c r="P1731" i="11"/>
  <c r="K1731" i="11"/>
  <c r="N1731" i="11" s="1"/>
  <c r="O1731" i="11" s="1"/>
  <c r="M1731" i="11"/>
  <c r="Q1715" i="11"/>
  <c r="P1715" i="11"/>
  <c r="L1715" i="11"/>
  <c r="K1715" i="11"/>
  <c r="N1715" i="11" s="1"/>
  <c r="O1715" i="11" s="1"/>
  <c r="M1715" i="11"/>
  <c r="Q1699" i="11"/>
  <c r="P1699" i="11"/>
  <c r="K1699" i="11"/>
  <c r="N1699" i="11" s="1"/>
  <c r="O1699" i="11" s="1"/>
  <c r="L1699" i="11"/>
  <c r="M1699" i="11"/>
  <c r="Q1683" i="11"/>
  <c r="P1683" i="11"/>
  <c r="K1683" i="11"/>
  <c r="N1683" i="11" s="1"/>
  <c r="O1683" i="11" s="1"/>
  <c r="M1683" i="11"/>
  <c r="L1683" i="11"/>
  <c r="Q1667" i="11"/>
  <c r="P1667" i="11"/>
  <c r="L1667" i="11"/>
  <c r="K1667" i="11"/>
  <c r="N1667" i="11" s="1"/>
  <c r="O1667" i="11" s="1"/>
  <c r="M1667" i="11"/>
  <c r="Q1651" i="11"/>
  <c r="P1651" i="11"/>
  <c r="K1651" i="11"/>
  <c r="N1651" i="11" s="1"/>
  <c r="O1651" i="11" s="1"/>
  <c r="M1651" i="11"/>
  <c r="L1651" i="11"/>
  <c r="P1635" i="11"/>
  <c r="Q1635" i="11"/>
  <c r="K1635" i="11"/>
  <c r="N1635" i="11" s="1"/>
  <c r="O1635" i="11" s="1"/>
  <c r="M1635" i="11"/>
  <c r="L1635" i="11"/>
  <c r="Q1619" i="11"/>
  <c r="P1619" i="11"/>
  <c r="L1619" i="11"/>
  <c r="M1619" i="11"/>
  <c r="K1619" i="11"/>
  <c r="N1619" i="11" s="1"/>
  <c r="O1619" i="11" s="1"/>
  <c r="Q1603" i="11"/>
  <c r="P1603" i="11"/>
  <c r="M1603" i="11"/>
  <c r="K1603" i="11"/>
  <c r="N1603" i="11" s="1"/>
  <c r="O1603" i="11" s="1"/>
  <c r="L1603" i="11"/>
  <c r="Q1587" i="11"/>
  <c r="P1587" i="11"/>
  <c r="M1587" i="11"/>
  <c r="K1587" i="11"/>
  <c r="N1587" i="11" s="1"/>
  <c r="O1587" i="11" s="1"/>
  <c r="L1587" i="11"/>
  <c r="Q1571" i="11"/>
  <c r="P1571" i="11"/>
  <c r="M1571" i="11"/>
  <c r="K1571" i="11"/>
  <c r="N1571" i="11" s="1"/>
  <c r="O1571" i="11" s="1"/>
  <c r="Q1555" i="11"/>
  <c r="P1555" i="11"/>
  <c r="M1555" i="11"/>
  <c r="L1555" i="11"/>
  <c r="K1555" i="11"/>
  <c r="N1555" i="11" s="1"/>
  <c r="O1555" i="11" s="1"/>
  <c r="Q1539" i="11"/>
  <c r="P1539" i="11"/>
  <c r="K1539" i="11"/>
  <c r="N1539" i="11" s="1"/>
  <c r="O1539" i="11" s="1"/>
  <c r="L1539" i="11"/>
  <c r="Q1523" i="11"/>
  <c r="P1523" i="11"/>
  <c r="K1523" i="11"/>
  <c r="N1523" i="11" s="1"/>
  <c r="O1523" i="11" s="1"/>
  <c r="M1523" i="11"/>
  <c r="L1523" i="11"/>
  <c r="Q1507" i="11"/>
  <c r="P1507" i="11"/>
  <c r="L1507" i="11"/>
  <c r="K1507" i="11"/>
  <c r="N1507" i="11" s="1"/>
  <c r="O1507" i="11" s="1"/>
  <c r="Q1491" i="11"/>
  <c r="P1491" i="11"/>
  <c r="K1491" i="11"/>
  <c r="N1491" i="11" s="1"/>
  <c r="O1491" i="11" s="1"/>
  <c r="L1491" i="11"/>
  <c r="M1491" i="11"/>
  <c r="P1475" i="11"/>
  <c r="Q1475" i="11"/>
  <c r="K1475" i="11"/>
  <c r="N1475" i="11" s="1"/>
  <c r="O1475" i="11" s="1"/>
  <c r="M1475" i="11"/>
  <c r="Q1459" i="11"/>
  <c r="P1459" i="11"/>
  <c r="L1459" i="11"/>
  <c r="K1459" i="11"/>
  <c r="N1459" i="11" s="1"/>
  <c r="O1459" i="11" s="1"/>
  <c r="M1459" i="11"/>
  <c r="Q1443" i="11"/>
  <c r="P1443" i="11"/>
  <c r="K1443" i="11"/>
  <c r="N1443" i="11" s="1"/>
  <c r="O1443" i="11" s="1"/>
  <c r="L1443" i="11"/>
  <c r="M1443" i="11"/>
  <c r="Q1427" i="11"/>
  <c r="P1427" i="11"/>
  <c r="K1427" i="11"/>
  <c r="N1427" i="11" s="1"/>
  <c r="O1427" i="11" s="1"/>
  <c r="M1427" i="11"/>
  <c r="L1427" i="11"/>
  <c r="Q1411" i="11"/>
  <c r="P1411" i="11"/>
  <c r="L1411" i="11"/>
  <c r="K1411" i="11"/>
  <c r="N1411" i="11" s="1"/>
  <c r="O1411" i="11" s="1"/>
  <c r="M1411" i="11"/>
  <c r="Q1395" i="11"/>
  <c r="P1395" i="11"/>
  <c r="K1395" i="11"/>
  <c r="N1395" i="11" s="1"/>
  <c r="O1395" i="11" s="1"/>
  <c r="M1395" i="11"/>
  <c r="L1395" i="11"/>
  <c r="P1379" i="11"/>
  <c r="Q1379" i="11"/>
  <c r="K1379" i="11"/>
  <c r="N1379" i="11" s="1"/>
  <c r="O1379" i="11" s="1"/>
  <c r="M1379" i="11"/>
  <c r="L1379" i="11"/>
  <c r="Q1363" i="11"/>
  <c r="P1363" i="11"/>
  <c r="L1363" i="11"/>
  <c r="M1363" i="11"/>
  <c r="K1363" i="11"/>
  <c r="N1363" i="11" s="1"/>
  <c r="O1363" i="11" s="1"/>
  <c r="Q1347" i="11"/>
  <c r="P1347" i="11"/>
  <c r="M1347" i="11"/>
  <c r="K1347" i="11"/>
  <c r="N1347" i="11" s="1"/>
  <c r="O1347" i="11" s="1"/>
  <c r="L1347" i="11"/>
  <c r="Q1331" i="11"/>
  <c r="P1331" i="11"/>
  <c r="M1331" i="11"/>
  <c r="K1331" i="11"/>
  <c r="N1331" i="11" s="1"/>
  <c r="O1331" i="11" s="1"/>
  <c r="L1331" i="11"/>
  <c r="Q1315" i="11"/>
  <c r="P1315" i="11"/>
  <c r="M1315" i="11"/>
  <c r="K1315" i="11"/>
  <c r="N1315" i="11" s="1"/>
  <c r="O1315" i="11" s="1"/>
  <c r="Q1299" i="11"/>
  <c r="P1299" i="11"/>
  <c r="M1299" i="11"/>
  <c r="L1299" i="11"/>
  <c r="K1299" i="11"/>
  <c r="N1299" i="11" s="1"/>
  <c r="O1299" i="11" s="1"/>
  <c r="Q1283" i="11"/>
  <c r="P1283" i="11"/>
  <c r="K1283" i="11"/>
  <c r="N1283" i="11" s="1"/>
  <c r="O1283" i="11" s="1"/>
  <c r="L1283" i="11"/>
  <c r="Q1267" i="11"/>
  <c r="P1267" i="11"/>
  <c r="K1267" i="11"/>
  <c r="N1267" i="11" s="1"/>
  <c r="O1267" i="11" s="1"/>
  <c r="M1267" i="11"/>
  <c r="L1267" i="11"/>
  <c r="Q1251" i="11"/>
  <c r="P1251" i="11"/>
  <c r="L1251" i="11"/>
  <c r="K1251" i="11"/>
  <c r="N1251" i="11" s="1"/>
  <c r="O1251" i="11" s="1"/>
  <c r="Q1235" i="11"/>
  <c r="P1235" i="11"/>
  <c r="K1235" i="11"/>
  <c r="N1235" i="11" s="1"/>
  <c r="O1235" i="11" s="1"/>
  <c r="L1235" i="11"/>
  <c r="M1235" i="11"/>
  <c r="Q1219" i="11"/>
  <c r="P1219" i="11"/>
  <c r="K1219" i="11"/>
  <c r="N1219" i="11" s="1"/>
  <c r="O1219" i="11" s="1"/>
  <c r="M1219" i="11"/>
  <c r="Q1203" i="11"/>
  <c r="P1203" i="11"/>
  <c r="L1203" i="11"/>
  <c r="K1203" i="11"/>
  <c r="N1203" i="11" s="1"/>
  <c r="O1203" i="11" s="1"/>
  <c r="M1203" i="11"/>
  <c r="Q1187" i="11"/>
  <c r="P1187" i="11"/>
  <c r="K1187" i="11"/>
  <c r="N1187" i="11" s="1"/>
  <c r="O1187" i="11" s="1"/>
  <c r="L1187" i="11"/>
  <c r="M1187" i="11"/>
  <c r="Q1171" i="11"/>
  <c r="P1171" i="11"/>
  <c r="K1171" i="11"/>
  <c r="N1171" i="11" s="1"/>
  <c r="O1171" i="11" s="1"/>
  <c r="M1171" i="11"/>
  <c r="L1171" i="11"/>
  <c r="Q1155" i="11"/>
  <c r="P1155" i="11"/>
  <c r="L1155" i="11"/>
  <c r="K1155" i="11"/>
  <c r="N1155" i="11" s="1"/>
  <c r="O1155" i="11" s="1"/>
  <c r="M1155" i="11"/>
  <c r="Q1139" i="11"/>
  <c r="P1139" i="11"/>
  <c r="K1139" i="11"/>
  <c r="N1139" i="11" s="1"/>
  <c r="O1139" i="11" s="1"/>
  <c r="M1139" i="11"/>
  <c r="L1139" i="11"/>
  <c r="Q1123" i="11"/>
  <c r="P1123" i="11"/>
  <c r="K1123" i="11"/>
  <c r="N1123" i="11" s="1"/>
  <c r="O1123" i="11" s="1"/>
  <c r="M1123" i="11"/>
  <c r="Q1107" i="11"/>
  <c r="P1107" i="11"/>
  <c r="M1107" i="11"/>
  <c r="K1107" i="11"/>
  <c r="N1107" i="11" s="1"/>
  <c r="O1107" i="11" s="1"/>
  <c r="L1107" i="11"/>
  <c r="Q1091" i="11"/>
  <c r="P1091" i="11"/>
  <c r="M1091" i="11"/>
  <c r="K1091" i="11"/>
  <c r="N1091" i="11" s="1"/>
  <c r="O1091" i="11" s="1"/>
  <c r="Q1075" i="11"/>
  <c r="P1075" i="11"/>
  <c r="M1075" i="11"/>
  <c r="K1075" i="11"/>
  <c r="N1075" i="11" s="1"/>
  <c r="O1075" i="11" s="1"/>
  <c r="L1075" i="11"/>
  <c r="Q1059" i="11"/>
  <c r="P1059" i="11"/>
  <c r="M1059" i="11"/>
  <c r="K1059" i="11"/>
  <c r="N1059" i="11" s="1"/>
  <c r="O1059" i="11" s="1"/>
  <c r="Q1043" i="11"/>
  <c r="P1043" i="11"/>
  <c r="M1043" i="11"/>
  <c r="K1043" i="11"/>
  <c r="N1043" i="11" s="1"/>
  <c r="O1043" i="11" s="1"/>
  <c r="L1043" i="11"/>
  <c r="Q1027" i="11"/>
  <c r="P1027" i="11"/>
  <c r="K1027" i="11"/>
  <c r="N1027" i="11" s="1"/>
  <c r="O1027" i="11" s="1"/>
  <c r="Q1011" i="11"/>
  <c r="P1011" i="11"/>
  <c r="K1011" i="11"/>
  <c r="N1011" i="11" s="1"/>
  <c r="O1011" i="11" s="1"/>
  <c r="L1011" i="11"/>
  <c r="M1011" i="11"/>
  <c r="Q995" i="11"/>
  <c r="P995" i="11"/>
  <c r="K995" i="11"/>
  <c r="N995" i="11" s="1"/>
  <c r="O995" i="11" s="1"/>
  <c r="Q979" i="11"/>
  <c r="P979" i="11"/>
  <c r="K979" i="11"/>
  <c r="N979" i="11" s="1"/>
  <c r="O979" i="11" s="1"/>
  <c r="L979" i="11"/>
  <c r="M979" i="11"/>
  <c r="Q963" i="11"/>
  <c r="P963" i="11"/>
  <c r="K963" i="11"/>
  <c r="N963" i="11" s="1"/>
  <c r="O963" i="11" s="1"/>
  <c r="M963" i="11"/>
  <c r="Q947" i="11"/>
  <c r="P947" i="11"/>
  <c r="K947" i="11"/>
  <c r="N947" i="11" s="1"/>
  <c r="O947" i="11" s="1"/>
  <c r="L947" i="11"/>
  <c r="M947" i="11"/>
  <c r="Q931" i="11"/>
  <c r="P931" i="11"/>
  <c r="K931" i="11"/>
  <c r="N931" i="11" s="1"/>
  <c r="O931" i="11" s="1"/>
  <c r="M931" i="11"/>
  <c r="Q915" i="11"/>
  <c r="P915" i="11"/>
  <c r="K915" i="11"/>
  <c r="N915" i="11" s="1"/>
  <c r="O915" i="11" s="1"/>
  <c r="L915" i="11"/>
  <c r="M915" i="11"/>
  <c r="Q899" i="11"/>
  <c r="P899" i="11"/>
  <c r="K899" i="11"/>
  <c r="N899" i="11" s="1"/>
  <c r="O899" i="11" s="1"/>
  <c r="M899" i="11"/>
  <c r="Q883" i="11"/>
  <c r="P883" i="11"/>
  <c r="K883" i="11"/>
  <c r="N883" i="11" s="1"/>
  <c r="O883" i="11" s="1"/>
  <c r="M883" i="11"/>
  <c r="L883" i="11"/>
  <c r="Q867" i="11"/>
  <c r="P867" i="11"/>
  <c r="L867" i="11"/>
  <c r="K867" i="11"/>
  <c r="N867" i="11" s="1"/>
  <c r="O867" i="11" s="1"/>
  <c r="M867" i="11"/>
  <c r="Q851" i="11"/>
  <c r="P851" i="11"/>
  <c r="M851" i="11"/>
  <c r="K851" i="11"/>
  <c r="N851" i="11" s="1"/>
  <c r="O851" i="11" s="1"/>
  <c r="L851" i="11"/>
  <c r="P835" i="11"/>
  <c r="Q835" i="11"/>
  <c r="M835" i="11"/>
  <c r="L835" i="11"/>
  <c r="K835" i="11"/>
  <c r="N835" i="11" s="1"/>
  <c r="O835" i="11" s="1"/>
  <c r="Q819" i="11"/>
  <c r="P819" i="11"/>
  <c r="M819" i="11"/>
  <c r="K819" i="11"/>
  <c r="N819" i="11" s="1"/>
  <c r="O819" i="11" s="1"/>
  <c r="L819" i="11"/>
  <c r="P803" i="11"/>
  <c r="Q803" i="11"/>
  <c r="M803" i="11"/>
  <c r="K803" i="11"/>
  <c r="N803" i="11" s="1"/>
  <c r="O803" i="11" s="1"/>
  <c r="L803" i="11"/>
  <c r="Q787" i="11"/>
  <c r="P787" i="11"/>
  <c r="M787" i="11"/>
  <c r="L787" i="11"/>
  <c r="K787" i="11"/>
  <c r="N787" i="11" s="1"/>
  <c r="O787" i="11" s="1"/>
  <c r="P771" i="11"/>
  <c r="Q771" i="11"/>
  <c r="K771" i="11"/>
  <c r="N771" i="11" s="1"/>
  <c r="O771" i="11" s="1"/>
  <c r="L771" i="11"/>
  <c r="P755" i="11"/>
  <c r="Q755" i="11"/>
  <c r="M755" i="11"/>
  <c r="K755" i="11"/>
  <c r="N755" i="11" s="1"/>
  <c r="O755" i="11" s="1"/>
  <c r="L755" i="11"/>
  <c r="P739" i="11"/>
  <c r="Q739" i="11"/>
  <c r="M739" i="11"/>
  <c r="L739" i="11"/>
  <c r="K739" i="11"/>
  <c r="N739" i="11" s="1"/>
  <c r="O739" i="11" s="1"/>
  <c r="P723" i="11"/>
  <c r="Q723" i="11"/>
  <c r="M723" i="11"/>
  <c r="K723" i="11"/>
  <c r="N723" i="11" s="1"/>
  <c r="O723" i="11" s="1"/>
  <c r="L723" i="11"/>
  <c r="P707" i="11"/>
  <c r="Q707" i="11"/>
  <c r="L707" i="11"/>
  <c r="K707" i="11"/>
  <c r="N707" i="11" s="1"/>
  <c r="O707" i="11" s="1"/>
  <c r="M707" i="11"/>
  <c r="Q691" i="11"/>
  <c r="P691" i="11"/>
  <c r="M691" i="11"/>
  <c r="K691" i="11"/>
  <c r="N691" i="11" s="1"/>
  <c r="O691" i="11" s="1"/>
  <c r="P675" i="11"/>
  <c r="Q675" i="11"/>
  <c r="M675" i="11"/>
  <c r="K675" i="11"/>
  <c r="N675" i="11" s="1"/>
  <c r="O675" i="11" s="1"/>
  <c r="L675" i="11"/>
  <c r="Q659" i="11"/>
  <c r="P659" i="11"/>
  <c r="M659" i="11"/>
  <c r="K659" i="11"/>
  <c r="N659" i="11" s="1"/>
  <c r="O659" i="11" s="1"/>
  <c r="L659" i="11"/>
  <c r="P643" i="11"/>
  <c r="Q643" i="11"/>
  <c r="M643" i="11"/>
  <c r="L643" i="11"/>
  <c r="K643" i="11"/>
  <c r="N643" i="11" s="1"/>
  <c r="O643" i="11" s="1"/>
  <c r="P627" i="11"/>
  <c r="Q627" i="11"/>
  <c r="M627" i="11"/>
  <c r="K627" i="11"/>
  <c r="N627" i="11" s="1"/>
  <c r="O627" i="11" s="1"/>
  <c r="P611" i="11"/>
  <c r="Q611" i="11"/>
  <c r="M611" i="11"/>
  <c r="K611" i="11"/>
  <c r="N611" i="11" s="1"/>
  <c r="O611" i="11" s="1"/>
  <c r="L611" i="11"/>
  <c r="Q595" i="11"/>
  <c r="P595" i="11"/>
  <c r="M595" i="11"/>
  <c r="K595" i="11"/>
  <c r="N595" i="11" s="1"/>
  <c r="O595" i="11" s="1"/>
  <c r="L595" i="11"/>
  <c r="P579" i="11"/>
  <c r="Q579" i="11"/>
  <c r="M579" i="11"/>
  <c r="L579" i="11"/>
  <c r="K579" i="11"/>
  <c r="N579" i="11" s="1"/>
  <c r="O579" i="11" s="1"/>
  <c r="Q563" i="11"/>
  <c r="P563" i="11"/>
  <c r="M563" i="11"/>
  <c r="K563" i="11"/>
  <c r="N563" i="11" s="1"/>
  <c r="O563" i="11" s="1"/>
  <c r="P547" i="11"/>
  <c r="Q547" i="11"/>
  <c r="M547" i="11"/>
  <c r="K547" i="11"/>
  <c r="N547" i="11" s="1"/>
  <c r="O547" i="11" s="1"/>
  <c r="L547" i="11"/>
  <c r="Q531" i="11"/>
  <c r="P531" i="11"/>
  <c r="M531" i="11"/>
  <c r="K531" i="11"/>
  <c r="N531" i="11" s="1"/>
  <c r="O531" i="11" s="1"/>
  <c r="L531" i="11"/>
  <c r="Q515" i="11"/>
  <c r="P515" i="11"/>
  <c r="M515" i="11"/>
  <c r="L515" i="11"/>
  <c r="K515" i="11"/>
  <c r="N515" i="11" s="1"/>
  <c r="O515" i="11" s="1"/>
  <c r="P499" i="11"/>
  <c r="Q499" i="11"/>
  <c r="M499" i="11"/>
  <c r="K499" i="11"/>
  <c r="N499" i="11" s="1"/>
  <c r="O499" i="11" s="1"/>
  <c r="L1966" i="11"/>
  <c r="L1781" i="11"/>
  <c r="L1222" i="11"/>
  <c r="L691" i="11"/>
  <c r="M2531" i="11"/>
  <c r="M771" i="11"/>
  <c r="V2942" i="11"/>
  <c r="V2926" i="11"/>
  <c r="V2894" i="11"/>
  <c r="V2878" i="11"/>
  <c r="V2862" i="11"/>
  <c r="V2830" i="11"/>
  <c r="V2798" i="11"/>
  <c r="V2782" i="11"/>
  <c r="V2766" i="11"/>
  <c r="V2750" i="11"/>
  <c r="V2734" i="11"/>
  <c r="V2718" i="11"/>
  <c r="V2702" i="11"/>
  <c r="V2686" i="11"/>
  <c r="V2670" i="11"/>
  <c r="V2654" i="11"/>
  <c r="V2638" i="11"/>
  <c r="V2622" i="11"/>
  <c r="V2606" i="11"/>
  <c r="V2590" i="11"/>
  <c r="V2574" i="11"/>
  <c r="V2558" i="11"/>
  <c r="V2542" i="11"/>
  <c r="V2526" i="11"/>
  <c r="V2510" i="11"/>
  <c r="V2494" i="11"/>
  <c r="V2478" i="11"/>
  <c r="V2462" i="11"/>
  <c r="V2446" i="11"/>
  <c r="V2430" i="11"/>
  <c r="V2414" i="11"/>
  <c r="V2398" i="11"/>
  <c r="V2382" i="11"/>
  <c r="V2366" i="11"/>
  <c r="V2350" i="11"/>
  <c r="V2334" i="11"/>
  <c r="V2318" i="11"/>
  <c r="V2302" i="11"/>
  <c r="V2286" i="11"/>
  <c r="V2270" i="11"/>
  <c r="V2254" i="11"/>
  <c r="V2238" i="11"/>
  <c r="V2222" i="11"/>
  <c r="V2206" i="11"/>
  <c r="V2190" i="11"/>
  <c r="V2174" i="11"/>
  <c r="V2158" i="11"/>
  <c r="V2142" i="11"/>
  <c r="V2126" i="11"/>
  <c r="V2110" i="11"/>
  <c r="V2094" i="11"/>
  <c r="V2078" i="11"/>
  <c r="V2062" i="11"/>
  <c r="V2046" i="11"/>
  <c r="V2030" i="11"/>
  <c r="V2014" i="11"/>
  <c r="V1998" i="11"/>
  <c r="V1982" i="11"/>
  <c r="V1966" i="11"/>
  <c r="V1950" i="11"/>
  <c r="V1934" i="11"/>
  <c r="V1918" i="11"/>
  <c r="V1902" i="11"/>
  <c r="V1886" i="11"/>
  <c r="V1870" i="11"/>
  <c r="V1854" i="11"/>
  <c r="V1838" i="11"/>
  <c r="V1822" i="11"/>
  <c r="V1806" i="11"/>
  <c r="V1790" i="11"/>
  <c r="V1774" i="11"/>
  <c r="V1758" i="11"/>
  <c r="V1742" i="11"/>
  <c r="V1726" i="11"/>
  <c r="V1710" i="11"/>
  <c r="V1694" i="11"/>
  <c r="V1678" i="11"/>
  <c r="V1662" i="11"/>
  <c r="V1646" i="11"/>
  <c r="V1630" i="11"/>
  <c r="V1614" i="11"/>
  <c r="V1598" i="11"/>
  <c r="V1582" i="11"/>
  <c r="V1566" i="11"/>
  <c r="V1550" i="11"/>
  <c r="V1534" i="11"/>
  <c r="V1518" i="11"/>
  <c r="V1502" i="11"/>
  <c r="V1454" i="11"/>
  <c r="V1438" i="11"/>
  <c r="V1406" i="11"/>
  <c r="V1390" i="11"/>
  <c r="V1358" i="11"/>
  <c r="V1342" i="11"/>
  <c r="V1326" i="11"/>
  <c r="V1310" i="11"/>
  <c r="V1294" i="11"/>
  <c r="V1278" i="11"/>
  <c r="V1262" i="11"/>
  <c r="V1246" i="11"/>
  <c r="V1230" i="11"/>
  <c r="V1214" i="11"/>
  <c r="V1198" i="11"/>
  <c r="V1182" i="11"/>
  <c r="V1166" i="11"/>
  <c r="V1150" i="11"/>
  <c r="V1134" i="11"/>
  <c r="V1118" i="11"/>
  <c r="V1102" i="11"/>
  <c r="V1086" i="11"/>
  <c r="V1070" i="11"/>
  <c r="V1054" i="11"/>
  <c r="V1038" i="11"/>
  <c r="V1022" i="11"/>
  <c r="V1006" i="11"/>
  <c r="V990" i="11"/>
  <c r="V974" i="11"/>
  <c r="V958" i="11"/>
  <c r="V942" i="11"/>
  <c r="V926" i="11"/>
  <c r="V910" i="11"/>
  <c r="V894" i="11"/>
  <c r="V878" i="11"/>
  <c r="V862" i="11"/>
  <c r="V846" i="11"/>
  <c r="V830" i="11"/>
  <c r="V814" i="11"/>
  <c r="V798" i="11"/>
  <c r="V782" i="11"/>
  <c r="V766" i="11"/>
  <c r="V750" i="11"/>
  <c r="V718" i="11"/>
  <c r="V702" i="11"/>
  <c r="V686" i="11"/>
  <c r="V670" i="11"/>
  <c r="V654" i="11"/>
  <c r="V638" i="11"/>
  <c r="V622" i="11"/>
  <c r="V590" i="11"/>
  <c r="V574" i="11"/>
  <c r="V558" i="11"/>
  <c r="V542" i="11"/>
  <c r="V526" i="11"/>
  <c r="V510" i="11"/>
  <c r="V494" i="11"/>
  <c r="V478" i="11"/>
  <c r="V462" i="11"/>
  <c r="V446" i="11"/>
  <c r="V430" i="11"/>
  <c r="V414" i="11"/>
  <c r="V398" i="11"/>
  <c r="V382" i="11"/>
  <c r="V366" i="11"/>
  <c r="V350" i="11"/>
  <c r="V334" i="11"/>
  <c r="V318" i="11"/>
  <c r="V302" i="11"/>
  <c r="V286" i="11"/>
  <c r="V270" i="11"/>
  <c r="V254" i="11"/>
  <c r="V238" i="11"/>
  <c r="V222" i="11"/>
  <c r="V206" i="11"/>
  <c r="V190" i="11"/>
  <c r="V174" i="11"/>
  <c r="V158" i="11"/>
  <c r="V142" i="11"/>
  <c r="V126" i="11"/>
  <c r="V110" i="11"/>
  <c r="V94" i="11"/>
  <c r="V78" i="11"/>
  <c r="V62" i="11"/>
  <c r="V46" i="11"/>
  <c r="V30" i="11"/>
  <c r="V14" i="11"/>
  <c r="Q2994" i="11"/>
  <c r="P2994" i="11"/>
  <c r="M2994" i="11"/>
  <c r="K2994" i="11"/>
  <c r="N2994" i="11" s="1"/>
  <c r="O2994" i="11" s="1"/>
  <c r="Q2978" i="11"/>
  <c r="P2978" i="11"/>
  <c r="M2978" i="11"/>
  <c r="K2978" i="11"/>
  <c r="N2978" i="11" s="1"/>
  <c r="O2978" i="11" s="1"/>
  <c r="Q2962" i="11"/>
  <c r="P2962" i="11"/>
  <c r="M2962" i="11"/>
  <c r="K2962" i="11"/>
  <c r="N2962" i="11" s="1"/>
  <c r="O2962" i="11" s="1"/>
  <c r="Q2946" i="11"/>
  <c r="P2946" i="11"/>
  <c r="M2946" i="11"/>
  <c r="K2946" i="11"/>
  <c r="N2946" i="11" s="1"/>
  <c r="O2946" i="11" s="1"/>
  <c r="Q2930" i="11"/>
  <c r="P2930" i="11"/>
  <c r="M2930" i="11"/>
  <c r="K2930" i="11"/>
  <c r="N2930" i="11" s="1"/>
  <c r="O2930" i="11" s="1"/>
  <c r="Q2914" i="11"/>
  <c r="P2914" i="11"/>
  <c r="M2914" i="11"/>
  <c r="K2914" i="11"/>
  <c r="N2914" i="11" s="1"/>
  <c r="O2914" i="11" s="1"/>
  <c r="Q2898" i="11"/>
  <c r="P2898" i="11"/>
  <c r="M2898" i="11"/>
  <c r="K2898" i="11"/>
  <c r="N2898" i="11" s="1"/>
  <c r="O2898" i="11" s="1"/>
  <c r="Q2882" i="11"/>
  <c r="P2882" i="11"/>
  <c r="M2882" i="11"/>
  <c r="K2882" i="11"/>
  <c r="N2882" i="11" s="1"/>
  <c r="O2882" i="11" s="1"/>
  <c r="Q2866" i="11"/>
  <c r="P2866" i="11"/>
  <c r="M2866" i="11"/>
  <c r="K2866" i="11"/>
  <c r="N2866" i="11" s="1"/>
  <c r="O2866" i="11" s="1"/>
  <c r="Q2850" i="11"/>
  <c r="P2850" i="11"/>
  <c r="M2850" i="11"/>
  <c r="K2850" i="11"/>
  <c r="N2850" i="11" s="1"/>
  <c r="O2850" i="11" s="1"/>
  <c r="Q2834" i="11"/>
  <c r="P2834" i="11"/>
  <c r="M2834" i="11"/>
  <c r="K2834" i="11"/>
  <c r="N2834" i="11" s="1"/>
  <c r="O2834" i="11" s="1"/>
  <c r="Q2818" i="11"/>
  <c r="P2818" i="11"/>
  <c r="M2818" i="11"/>
  <c r="K2818" i="11"/>
  <c r="N2818" i="11" s="1"/>
  <c r="O2818" i="11" s="1"/>
  <c r="Q2802" i="11"/>
  <c r="P2802" i="11"/>
  <c r="M2802" i="11"/>
  <c r="K2802" i="11"/>
  <c r="N2802" i="11" s="1"/>
  <c r="O2802" i="11" s="1"/>
  <c r="Q2786" i="11"/>
  <c r="P2786" i="11"/>
  <c r="M2786" i="11"/>
  <c r="K2786" i="11"/>
  <c r="N2786" i="11" s="1"/>
  <c r="O2786" i="11" s="1"/>
  <c r="Q2770" i="11"/>
  <c r="P2770" i="11"/>
  <c r="M2770" i="11"/>
  <c r="K2770" i="11"/>
  <c r="N2770" i="11" s="1"/>
  <c r="O2770" i="11" s="1"/>
  <c r="Q2754" i="11"/>
  <c r="P2754" i="11"/>
  <c r="M2754" i="11"/>
  <c r="K2754" i="11"/>
  <c r="N2754" i="11" s="1"/>
  <c r="O2754" i="11" s="1"/>
  <c r="Q2738" i="11"/>
  <c r="P2738" i="11"/>
  <c r="M2738" i="11"/>
  <c r="K2738" i="11"/>
  <c r="N2738" i="11" s="1"/>
  <c r="O2738" i="11" s="1"/>
  <c r="Q2722" i="11"/>
  <c r="P2722" i="11"/>
  <c r="M2722" i="11"/>
  <c r="K2722" i="11"/>
  <c r="N2722" i="11" s="1"/>
  <c r="O2722" i="11" s="1"/>
  <c r="Q2706" i="11"/>
  <c r="P2706" i="11"/>
  <c r="M2706" i="11"/>
  <c r="K2706" i="11"/>
  <c r="N2706" i="11" s="1"/>
  <c r="O2706" i="11" s="1"/>
  <c r="Q2690" i="11"/>
  <c r="P2690" i="11"/>
  <c r="M2690" i="11"/>
  <c r="K2690" i="11"/>
  <c r="N2690" i="11" s="1"/>
  <c r="O2690" i="11" s="1"/>
  <c r="Q2674" i="11"/>
  <c r="P2674" i="11"/>
  <c r="M2674" i="11"/>
  <c r="K2674" i="11"/>
  <c r="N2674" i="11" s="1"/>
  <c r="O2674" i="11" s="1"/>
  <c r="Q2658" i="11"/>
  <c r="P2658" i="11"/>
  <c r="M2658" i="11"/>
  <c r="K2658" i="11"/>
  <c r="N2658" i="11" s="1"/>
  <c r="O2658" i="11" s="1"/>
  <c r="Q2642" i="11"/>
  <c r="P2642" i="11"/>
  <c r="M2642" i="11"/>
  <c r="K2642" i="11"/>
  <c r="N2642" i="11" s="1"/>
  <c r="O2642" i="11" s="1"/>
  <c r="Q2626" i="11"/>
  <c r="P2626" i="11"/>
  <c r="M2626" i="11"/>
  <c r="K2626" i="11"/>
  <c r="N2626" i="11" s="1"/>
  <c r="O2626" i="11" s="1"/>
  <c r="Q2610" i="11"/>
  <c r="P2610" i="11"/>
  <c r="M2610" i="11"/>
  <c r="K2610" i="11"/>
  <c r="N2610" i="11" s="1"/>
  <c r="O2610" i="11" s="1"/>
  <c r="Q2594" i="11"/>
  <c r="P2594" i="11"/>
  <c r="M2594" i="11"/>
  <c r="K2594" i="11"/>
  <c r="N2594" i="11" s="1"/>
  <c r="O2594" i="11" s="1"/>
  <c r="Q2578" i="11"/>
  <c r="P2578" i="11"/>
  <c r="M2578" i="11"/>
  <c r="K2578" i="11"/>
  <c r="N2578" i="11" s="1"/>
  <c r="O2578" i="11" s="1"/>
  <c r="Q2562" i="11"/>
  <c r="P2562" i="11"/>
  <c r="M2562" i="11"/>
  <c r="K2562" i="11"/>
  <c r="N2562" i="11" s="1"/>
  <c r="O2562" i="11" s="1"/>
  <c r="Q2546" i="11"/>
  <c r="P2546" i="11"/>
  <c r="M2546" i="11"/>
  <c r="K2546" i="11"/>
  <c r="N2546" i="11" s="1"/>
  <c r="O2546" i="11" s="1"/>
  <c r="Q2530" i="11"/>
  <c r="P2530" i="11"/>
  <c r="M2530" i="11"/>
  <c r="K2530" i="11"/>
  <c r="N2530" i="11" s="1"/>
  <c r="O2530" i="11" s="1"/>
  <c r="Q2514" i="11"/>
  <c r="P2514" i="11"/>
  <c r="M2514" i="11"/>
  <c r="K2514" i="11"/>
  <c r="N2514" i="11" s="1"/>
  <c r="O2514" i="11" s="1"/>
  <c r="Q2498" i="11"/>
  <c r="P2498" i="11"/>
  <c r="M2498" i="11"/>
  <c r="K2498" i="11"/>
  <c r="N2498" i="11" s="1"/>
  <c r="O2498" i="11" s="1"/>
  <c r="Q2482" i="11"/>
  <c r="P2482" i="11"/>
  <c r="M2482" i="11"/>
  <c r="K2482" i="11"/>
  <c r="N2482" i="11" s="1"/>
  <c r="O2482" i="11" s="1"/>
  <c r="Q2466" i="11"/>
  <c r="P2466" i="11"/>
  <c r="M2466" i="11"/>
  <c r="K2466" i="11"/>
  <c r="N2466" i="11" s="1"/>
  <c r="O2466" i="11" s="1"/>
  <c r="Q2450" i="11"/>
  <c r="P2450" i="11"/>
  <c r="M2450" i="11"/>
  <c r="K2450" i="11"/>
  <c r="N2450" i="11" s="1"/>
  <c r="O2450" i="11" s="1"/>
  <c r="Q2434" i="11"/>
  <c r="P2434" i="11"/>
  <c r="M2434" i="11"/>
  <c r="K2434" i="11"/>
  <c r="N2434" i="11" s="1"/>
  <c r="O2434" i="11" s="1"/>
  <c r="Q2418" i="11"/>
  <c r="P2418" i="11"/>
  <c r="M2418" i="11"/>
  <c r="K2418" i="11"/>
  <c r="N2418" i="11" s="1"/>
  <c r="O2418" i="11" s="1"/>
  <c r="Q2402" i="11"/>
  <c r="P2402" i="11"/>
  <c r="M2402" i="11"/>
  <c r="K2402" i="11"/>
  <c r="N2402" i="11" s="1"/>
  <c r="O2402" i="11" s="1"/>
  <c r="Q2386" i="11"/>
  <c r="P2386" i="11"/>
  <c r="M2386" i="11"/>
  <c r="K2386" i="11"/>
  <c r="N2386" i="11" s="1"/>
  <c r="O2386" i="11" s="1"/>
  <c r="Q2370" i="11"/>
  <c r="P2370" i="11"/>
  <c r="M2370" i="11"/>
  <c r="K2370" i="11"/>
  <c r="N2370" i="11" s="1"/>
  <c r="O2370" i="11" s="1"/>
  <c r="Q2354" i="11"/>
  <c r="P2354" i="11"/>
  <c r="M2354" i="11"/>
  <c r="K2354" i="11"/>
  <c r="N2354" i="11" s="1"/>
  <c r="O2354" i="11" s="1"/>
  <c r="Q2338" i="11"/>
  <c r="P2338" i="11"/>
  <c r="M2338" i="11"/>
  <c r="K2338" i="11"/>
  <c r="N2338" i="11" s="1"/>
  <c r="O2338" i="11" s="1"/>
  <c r="Q2322" i="11"/>
  <c r="P2322" i="11"/>
  <c r="M2322" i="11"/>
  <c r="K2322" i="11"/>
  <c r="N2322" i="11" s="1"/>
  <c r="O2322" i="11" s="1"/>
  <c r="Q2306" i="11"/>
  <c r="P2306" i="11"/>
  <c r="M2306" i="11"/>
  <c r="K2306" i="11"/>
  <c r="N2306" i="11" s="1"/>
  <c r="O2306" i="11" s="1"/>
  <c r="Q2290" i="11"/>
  <c r="P2290" i="11"/>
  <c r="M2290" i="11"/>
  <c r="K2290" i="11"/>
  <c r="N2290" i="11" s="1"/>
  <c r="O2290" i="11" s="1"/>
  <c r="Q2274" i="11"/>
  <c r="P2274" i="11"/>
  <c r="M2274" i="11"/>
  <c r="L2274" i="11"/>
  <c r="K2274" i="11"/>
  <c r="N2274" i="11" s="1"/>
  <c r="O2274" i="11" s="1"/>
  <c r="Q2258" i="11"/>
  <c r="P2258" i="11"/>
  <c r="M2258" i="11"/>
  <c r="L2258" i="11"/>
  <c r="K2258" i="11"/>
  <c r="N2258" i="11" s="1"/>
  <c r="O2258" i="11" s="1"/>
  <c r="Q2242" i="11"/>
  <c r="P2242" i="11"/>
  <c r="M2242" i="11"/>
  <c r="L2242" i="11"/>
  <c r="K2242" i="11"/>
  <c r="N2242" i="11" s="1"/>
  <c r="O2242" i="11" s="1"/>
  <c r="Q2226" i="11"/>
  <c r="P2226" i="11"/>
  <c r="M2226" i="11"/>
  <c r="L2226" i="11"/>
  <c r="K2226" i="11"/>
  <c r="N2226" i="11" s="1"/>
  <c r="O2226" i="11" s="1"/>
  <c r="Q2210" i="11"/>
  <c r="P2210" i="11"/>
  <c r="M2210" i="11"/>
  <c r="L2210" i="11"/>
  <c r="K2210" i="11"/>
  <c r="N2210" i="11" s="1"/>
  <c r="O2210" i="11" s="1"/>
  <c r="Q2194" i="11"/>
  <c r="P2194" i="11"/>
  <c r="M2194" i="11"/>
  <c r="L2194" i="11"/>
  <c r="K2194" i="11"/>
  <c r="N2194" i="11" s="1"/>
  <c r="O2194" i="11" s="1"/>
  <c r="P2178" i="11"/>
  <c r="Q2178" i="11"/>
  <c r="M2178" i="11"/>
  <c r="L2178" i="11"/>
  <c r="K2178" i="11"/>
  <c r="N2178" i="11" s="1"/>
  <c r="O2178" i="11" s="1"/>
  <c r="Q2162" i="11"/>
  <c r="P2162" i="11"/>
  <c r="M2162" i="11"/>
  <c r="L2162" i="11"/>
  <c r="K2162" i="11"/>
  <c r="N2162" i="11" s="1"/>
  <c r="O2162" i="11" s="1"/>
  <c r="Q2146" i="11"/>
  <c r="P2146" i="11"/>
  <c r="M2146" i="11"/>
  <c r="L2146" i="11"/>
  <c r="K2146" i="11"/>
  <c r="N2146" i="11" s="1"/>
  <c r="O2146" i="11" s="1"/>
  <c r="Q2130" i="11"/>
  <c r="P2130" i="11"/>
  <c r="M2130" i="11"/>
  <c r="L2130" i="11"/>
  <c r="K2130" i="11"/>
  <c r="N2130" i="11" s="1"/>
  <c r="O2130" i="11" s="1"/>
  <c r="Q2114" i="11"/>
  <c r="P2114" i="11"/>
  <c r="M2114" i="11"/>
  <c r="L2114" i="11"/>
  <c r="K2114" i="11"/>
  <c r="N2114" i="11" s="1"/>
  <c r="O2114" i="11" s="1"/>
  <c r="Q2098" i="11"/>
  <c r="P2098" i="11"/>
  <c r="M2098" i="11"/>
  <c r="L2098" i="11"/>
  <c r="K2098" i="11"/>
  <c r="N2098" i="11" s="1"/>
  <c r="O2098" i="11" s="1"/>
  <c r="Q2082" i="11"/>
  <c r="P2082" i="11"/>
  <c r="M2082" i="11"/>
  <c r="L2082" i="11"/>
  <c r="K2082" i="11"/>
  <c r="N2082" i="11" s="1"/>
  <c r="O2082" i="11" s="1"/>
  <c r="Q2066" i="11"/>
  <c r="P2066" i="11"/>
  <c r="M2066" i="11"/>
  <c r="L2066" i="11"/>
  <c r="K2066" i="11"/>
  <c r="N2066" i="11" s="1"/>
  <c r="O2066" i="11" s="1"/>
  <c r="Q2050" i="11"/>
  <c r="P2050" i="11"/>
  <c r="M2050" i="11"/>
  <c r="L2050" i="11"/>
  <c r="K2050" i="11"/>
  <c r="N2050" i="11" s="1"/>
  <c r="O2050" i="11" s="1"/>
  <c r="Q2034" i="11"/>
  <c r="P2034" i="11"/>
  <c r="M2034" i="11"/>
  <c r="L2034" i="11"/>
  <c r="K2034" i="11"/>
  <c r="N2034" i="11" s="1"/>
  <c r="O2034" i="11" s="1"/>
  <c r="P2018" i="11"/>
  <c r="Q2018" i="11"/>
  <c r="M2018" i="11"/>
  <c r="L2018" i="11"/>
  <c r="K2018" i="11"/>
  <c r="N2018" i="11" s="1"/>
  <c r="O2018" i="11" s="1"/>
  <c r="Q2002" i="11"/>
  <c r="P2002" i="11"/>
  <c r="M2002" i="11"/>
  <c r="L2002" i="11"/>
  <c r="K2002" i="11"/>
  <c r="N2002" i="11" s="1"/>
  <c r="O2002" i="11" s="1"/>
  <c r="Q1986" i="11"/>
  <c r="P1986" i="11"/>
  <c r="M1986" i="11"/>
  <c r="L1986" i="11"/>
  <c r="K1986" i="11"/>
  <c r="N1986" i="11" s="1"/>
  <c r="O1986" i="11" s="1"/>
  <c r="Q1970" i="11"/>
  <c r="P1970" i="11"/>
  <c r="M1970" i="11"/>
  <c r="L1970" i="11"/>
  <c r="K1970" i="11"/>
  <c r="N1970" i="11" s="1"/>
  <c r="O1970" i="11" s="1"/>
  <c r="Q1954" i="11"/>
  <c r="P1954" i="11"/>
  <c r="M1954" i="11"/>
  <c r="L1954" i="11"/>
  <c r="K1954" i="11"/>
  <c r="N1954" i="11" s="1"/>
  <c r="O1954" i="11" s="1"/>
  <c r="Q1938" i="11"/>
  <c r="P1938" i="11"/>
  <c r="M1938" i="11"/>
  <c r="L1938" i="11"/>
  <c r="K1938" i="11"/>
  <c r="N1938" i="11" s="1"/>
  <c r="O1938" i="11" s="1"/>
  <c r="Q1922" i="11"/>
  <c r="P1922" i="11"/>
  <c r="M1922" i="11"/>
  <c r="L1922" i="11"/>
  <c r="K1922" i="11"/>
  <c r="N1922" i="11" s="1"/>
  <c r="O1922" i="11" s="1"/>
  <c r="Q1906" i="11"/>
  <c r="P1906" i="11"/>
  <c r="M1906" i="11"/>
  <c r="L1906" i="11"/>
  <c r="K1906" i="11"/>
  <c r="N1906" i="11" s="1"/>
  <c r="O1906" i="11" s="1"/>
  <c r="Q1890" i="11"/>
  <c r="P1890" i="11"/>
  <c r="M1890" i="11"/>
  <c r="L1890" i="11"/>
  <c r="K1890" i="11"/>
  <c r="N1890" i="11" s="1"/>
  <c r="O1890" i="11" s="1"/>
  <c r="Q1874" i="11"/>
  <c r="P1874" i="11"/>
  <c r="M1874" i="11"/>
  <c r="L1874" i="11"/>
  <c r="K1874" i="11"/>
  <c r="N1874" i="11" s="1"/>
  <c r="O1874" i="11" s="1"/>
  <c r="Q1858" i="11"/>
  <c r="P1858" i="11"/>
  <c r="M1858" i="11"/>
  <c r="L1858" i="11"/>
  <c r="K1858" i="11"/>
  <c r="N1858" i="11" s="1"/>
  <c r="O1858" i="11" s="1"/>
  <c r="Q1842" i="11"/>
  <c r="P1842" i="11"/>
  <c r="M1842" i="11"/>
  <c r="L1842" i="11"/>
  <c r="K1842" i="11"/>
  <c r="N1842" i="11" s="1"/>
  <c r="O1842" i="11" s="1"/>
  <c r="Q1826" i="11"/>
  <c r="P1826" i="11"/>
  <c r="M1826" i="11"/>
  <c r="L1826" i="11"/>
  <c r="K1826" i="11"/>
  <c r="N1826" i="11" s="1"/>
  <c r="O1826" i="11" s="1"/>
  <c r="Q1810" i="11"/>
  <c r="P1810" i="11"/>
  <c r="M1810" i="11"/>
  <c r="L1810" i="11"/>
  <c r="K1810" i="11"/>
  <c r="N1810" i="11" s="1"/>
  <c r="O1810" i="11" s="1"/>
  <c r="Q1794" i="11"/>
  <c r="P1794" i="11"/>
  <c r="M1794" i="11"/>
  <c r="L1794" i="11"/>
  <c r="K1794" i="11"/>
  <c r="N1794" i="11" s="1"/>
  <c r="O1794" i="11" s="1"/>
  <c r="Q1778" i="11"/>
  <c r="P1778" i="11"/>
  <c r="M1778" i="11"/>
  <c r="L1778" i="11"/>
  <c r="K1778" i="11"/>
  <c r="N1778" i="11" s="1"/>
  <c r="O1778" i="11" s="1"/>
  <c r="P1762" i="11"/>
  <c r="Q1762" i="11"/>
  <c r="M1762" i="11"/>
  <c r="L1762" i="11"/>
  <c r="K1762" i="11"/>
  <c r="N1762" i="11" s="1"/>
  <c r="O1762" i="11" s="1"/>
  <c r="Q1746" i="11"/>
  <c r="P1746" i="11"/>
  <c r="M1746" i="11"/>
  <c r="L1746" i="11"/>
  <c r="K1746" i="11"/>
  <c r="N1746" i="11" s="1"/>
  <c r="O1746" i="11" s="1"/>
  <c r="Q1730" i="11"/>
  <c r="P1730" i="11"/>
  <c r="M1730" i="11"/>
  <c r="L1730" i="11"/>
  <c r="K1730" i="11"/>
  <c r="N1730" i="11" s="1"/>
  <c r="O1730" i="11" s="1"/>
  <c r="Q1714" i="11"/>
  <c r="P1714" i="11"/>
  <c r="M1714" i="11"/>
  <c r="L1714" i="11"/>
  <c r="K1714" i="11"/>
  <c r="N1714" i="11" s="1"/>
  <c r="O1714" i="11" s="1"/>
  <c r="Q1698" i="11"/>
  <c r="P1698" i="11"/>
  <c r="M1698" i="11"/>
  <c r="L1698" i="11"/>
  <c r="K1698" i="11"/>
  <c r="N1698" i="11" s="1"/>
  <c r="O1698" i="11" s="1"/>
  <c r="Q1682" i="11"/>
  <c r="P1682" i="11"/>
  <c r="M1682" i="11"/>
  <c r="L1682" i="11"/>
  <c r="K1682" i="11"/>
  <c r="N1682" i="11" s="1"/>
  <c r="O1682" i="11" s="1"/>
  <c r="Q1666" i="11"/>
  <c r="P1666" i="11"/>
  <c r="M1666" i="11"/>
  <c r="L1666" i="11"/>
  <c r="K1666" i="11"/>
  <c r="N1666" i="11" s="1"/>
  <c r="O1666" i="11" s="1"/>
  <c r="Q1650" i="11"/>
  <c r="P1650" i="11"/>
  <c r="M1650" i="11"/>
  <c r="L1650" i="11"/>
  <c r="K1650" i="11"/>
  <c r="N1650" i="11" s="1"/>
  <c r="O1650" i="11" s="1"/>
  <c r="Q1634" i="11"/>
  <c r="P1634" i="11"/>
  <c r="M1634" i="11"/>
  <c r="L1634" i="11"/>
  <c r="K1634" i="11"/>
  <c r="N1634" i="11" s="1"/>
  <c r="O1634" i="11" s="1"/>
  <c r="Q1618" i="11"/>
  <c r="P1618" i="11"/>
  <c r="M1618" i="11"/>
  <c r="L1618" i="11"/>
  <c r="K1618" i="11"/>
  <c r="N1618" i="11" s="1"/>
  <c r="O1618" i="11" s="1"/>
  <c r="Q1602" i="11"/>
  <c r="P1602" i="11"/>
  <c r="M1602" i="11"/>
  <c r="L1602" i="11"/>
  <c r="K1602" i="11"/>
  <c r="N1602" i="11" s="1"/>
  <c r="O1602" i="11" s="1"/>
  <c r="Q1586" i="11"/>
  <c r="P1586" i="11"/>
  <c r="M1586" i="11"/>
  <c r="L1586" i="11"/>
  <c r="K1586" i="11"/>
  <c r="N1586" i="11" s="1"/>
  <c r="O1586" i="11" s="1"/>
  <c r="Q1570" i="11"/>
  <c r="P1570" i="11"/>
  <c r="M1570" i="11"/>
  <c r="L1570" i="11"/>
  <c r="K1570" i="11"/>
  <c r="N1570" i="11" s="1"/>
  <c r="O1570" i="11" s="1"/>
  <c r="Q1554" i="11"/>
  <c r="P1554" i="11"/>
  <c r="M1554" i="11"/>
  <c r="L1554" i="11"/>
  <c r="K1554" i="11"/>
  <c r="N1554" i="11" s="1"/>
  <c r="O1554" i="11" s="1"/>
  <c r="Q1538" i="11"/>
  <c r="P1538" i="11"/>
  <c r="M1538" i="11"/>
  <c r="L1538" i="11"/>
  <c r="K1538" i="11"/>
  <c r="N1538" i="11" s="1"/>
  <c r="O1538" i="11" s="1"/>
  <c r="Q1522" i="11"/>
  <c r="P1522" i="11"/>
  <c r="M1522" i="11"/>
  <c r="L1522" i="11"/>
  <c r="K1522" i="11"/>
  <c r="N1522" i="11" s="1"/>
  <c r="O1522" i="11" s="1"/>
  <c r="Q1506" i="11"/>
  <c r="P1506" i="11"/>
  <c r="M1506" i="11"/>
  <c r="L1506" i="11"/>
  <c r="K1506" i="11"/>
  <c r="N1506" i="11" s="1"/>
  <c r="O1506" i="11" s="1"/>
  <c r="Q1490" i="11"/>
  <c r="P1490" i="11"/>
  <c r="M1490" i="11"/>
  <c r="L1490" i="11"/>
  <c r="K1490" i="11"/>
  <c r="N1490" i="11" s="1"/>
  <c r="O1490" i="11" s="1"/>
  <c r="Q1474" i="11"/>
  <c r="P1474" i="11"/>
  <c r="M1474" i="11"/>
  <c r="L1474" i="11"/>
  <c r="K1474" i="11"/>
  <c r="N1474" i="11" s="1"/>
  <c r="O1474" i="11" s="1"/>
  <c r="Q1458" i="11"/>
  <c r="P1458" i="11"/>
  <c r="M1458" i="11"/>
  <c r="L1458" i="11"/>
  <c r="K1458" i="11"/>
  <c r="N1458" i="11" s="1"/>
  <c r="O1458" i="11" s="1"/>
  <c r="Q1442" i="11"/>
  <c r="P1442" i="11"/>
  <c r="M1442" i="11"/>
  <c r="L1442" i="11"/>
  <c r="K1442" i="11"/>
  <c r="N1442" i="11" s="1"/>
  <c r="O1442" i="11" s="1"/>
  <c r="Q1426" i="11"/>
  <c r="P1426" i="11"/>
  <c r="M1426" i="11"/>
  <c r="L1426" i="11"/>
  <c r="K1426" i="11"/>
  <c r="N1426" i="11" s="1"/>
  <c r="O1426" i="11" s="1"/>
  <c r="Q1410" i="11"/>
  <c r="P1410" i="11"/>
  <c r="M1410" i="11"/>
  <c r="L1410" i="11"/>
  <c r="K1410" i="11"/>
  <c r="N1410" i="11" s="1"/>
  <c r="O1410" i="11" s="1"/>
  <c r="Q1394" i="11"/>
  <c r="P1394" i="11"/>
  <c r="M1394" i="11"/>
  <c r="L1394" i="11"/>
  <c r="K1394" i="11"/>
  <c r="N1394" i="11" s="1"/>
  <c r="O1394" i="11" s="1"/>
  <c r="Q1378" i="11"/>
  <c r="P1378" i="11"/>
  <c r="M1378" i="11"/>
  <c r="L1378" i="11"/>
  <c r="K1378" i="11"/>
  <c r="N1378" i="11" s="1"/>
  <c r="O1378" i="11" s="1"/>
  <c r="Q1362" i="11"/>
  <c r="P1362" i="11"/>
  <c r="M1362" i="11"/>
  <c r="L1362" i="11"/>
  <c r="K1362" i="11"/>
  <c r="N1362" i="11" s="1"/>
  <c r="O1362" i="11" s="1"/>
  <c r="Q1346" i="11"/>
  <c r="P1346" i="11"/>
  <c r="M1346" i="11"/>
  <c r="L1346" i="11"/>
  <c r="K1346" i="11"/>
  <c r="N1346" i="11" s="1"/>
  <c r="O1346" i="11" s="1"/>
  <c r="Q1330" i="11"/>
  <c r="P1330" i="11"/>
  <c r="M1330" i="11"/>
  <c r="L1330" i="11"/>
  <c r="K1330" i="11"/>
  <c r="N1330" i="11" s="1"/>
  <c r="O1330" i="11" s="1"/>
  <c r="Q1314" i="11"/>
  <c r="P1314" i="11"/>
  <c r="M1314" i="11"/>
  <c r="L1314" i="11"/>
  <c r="K1314" i="11"/>
  <c r="N1314" i="11" s="1"/>
  <c r="O1314" i="11" s="1"/>
  <c r="Q1298" i="11"/>
  <c r="P1298" i="11"/>
  <c r="M1298" i="11"/>
  <c r="L1298" i="11"/>
  <c r="K1298" i="11"/>
  <c r="N1298" i="11" s="1"/>
  <c r="O1298" i="11" s="1"/>
  <c r="Q1282" i="11"/>
  <c r="P1282" i="11"/>
  <c r="M1282" i="11"/>
  <c r="L1282" i="11"/>
  <c r="K1282" i="11"/>
  <c r="N1282" i="11" s="1"/>
  <c r="O1282" i="11" s="1"/>
  <c r="Q1266" i="11"/>
  <c r="P1266" i="11"/>
  <c r="M1266" i="11"/>
  <c r="L1266" i="11"/>
  <c r="K1266" i="11"/>
  <c r="N1266" i="11" s="1"/>
  <c r="O1266" i="11" s="1"/>
  <c r="Q1250" i="11"/>
  <c r="P1250" i="11"/>
  <c r="M1250" i="11"/>
  <c r="L1250" i="11"/>
  <c r="K1250" i="11"/>
  <c r="N1250" i="11" s="1"/>
  <c r="O1250" i="11" s="1"/>
  <c r="Q1234" i="11"/>
  <c r="P1234" i="11"/>
  <c r="M1234" i="11"/>
  <c r="L1234" i="11"/>
  <c r="K1234" i="11"/>
  <c r="N1234" i="11" s="1"/>
  <c r="O1234" i="11" s="1"/>
  <c r="Q1218" i="11"/>
  <c r="P1218" i="11"/>
  <c r="M1218" i="11"/>
  <c r="L1218" i="11"/>
  <c r="K1218" i="11"/>
  <c r="N1218" i="11" s="1"/>
  <c r="O1218" i="11" s="1"/>
  <c r="Q1202" i="11"/>
  <c r="P1202" i="11"/>
  <c r="M1202" i="11"/>
  <c r="L1202" i="11"/>
  <c r="K1202" i="11"/>
  <c r="N1202" i="11" s="1"/>
  <c r="O1202" i="11" s="1"/>
  <c r="Q1186" i="11"/>
  <c r="P1186" i="11"/>
  <c r="M1186" i="11"/>
  <c r="L1186" i="11"/>
  <c r="K1186" i="11"/>
  <c r="N1186" i="11" s="1"/>
  <c r="O1186" i="11" s="1"/>
  <c r="Q1170" i="11"/>
  <c r="P1170" i="11"/>
  <c r="M1170" i="11"/>
  <c r="L1170" i="11"/>
  <c r="K1170" i="11"/>
  <c r="N1170" i="11" s="1"/>
  <c r="O1170" i="11" s="1"/>
  <c r="Q1154" i="11"/>
  <c r="P1154" i="11"/>
  <c r="M1154" i="11"/>
  <c r="L1154" i="11"/>
  <c r="K1154" i="11"/>
  <c r="N1154" i="11" s="1"/>
  <c r="O1154" i="11" s="1"/>
  <c r="Q1138" i="11"/>
  <c r="P1138" i="11"/>
  <c r="M1138" i="11"/>
  <c r="L1138" i="11"/>
  <c r="K1138" i="11"/>
  <c r="N1138" i="11" s="1"/>
  <c r="O1138" i="11" s="1"/>
  <c r="Q1122" i="11"/>
  <c r="P1122" i="11"/>
  <c r="M1122" i="11"/>
  <c r="L1122" i="11"/>
  <c r="K1122" i="11"/>
  <c r="N1122" i="11" s="1"/>
  <c r="O1122" i="11" s="1"/>
  <c r="Q1106" i="11"/>
  <c r="P1106" i="11"/>
  <c r="M1106" i="11"/>
  <c r="L1106" i="11"/>
  <c r="K1106" i="11"/>
  <c r="N1106" i="11" s="1"/>
  <c r="O1106" i="11" s="1"/>
  <c r="Q1090" i="11"/>
  <c r="P1090" i="11"/>
  <c r="M1090" i="11"/>
  <c r="L1090" i="11"/>
  <c r="K1090" i="11"/>
  <c r="N1090" i="11" s="1"/>
  <c r="O1090" i="11" s="1"/>
  <c r="Q1074" i="11"/>
  <c r="P1074" i="11"/>
  <c r="M1074" i="11"/>
  <c r="L1074" i="11"/>
  <c r="K1074" i="11"/>
  <c r="N1074" i="11" s="1"/>
  <c r="O1074" i="11" s="1"/>
  <c r="Q1058" i="11"/>
  <c r="P1058" i="11"/>
  <c r="M1058" i="11"/>
  <c r="L1058" i="11"/>
  <c r="K1058" i="11"/>
  <c r="N1058" i="11" s="1"/>
  <c r="O1058" i="11" s="1"/>
  <c r="Q1042" i="11"/>
  <c r="P1042" i="11"/>
  <c r="M1042" i="11"/>
  <c r="L1042" i="11"/>
  <c r="K1042" i="11"/>
  <c r="N1042" i="11" s="1"/>
  <c r="O1042" i="11" s="1"/>
  <c r="Q1026" i="11"/>
  <c r="P1026" i="11"/>
  <c r="M1026" i="11"/>
  <c r="L1026" i="11"/>
  <c r="K1026" i="11"/>
  <c r="N1026" i="11" s="1"/>
  <c r="O1026" i="11" s="1"/>
  <c r="Q1010" i="11"/>
  <c r="P1010" i="11"/>
  <c r="M1010" i="11"/>
  <c r="L1010" i="11"/>
  <c r="K1010" i="11"/>
  <c r="N1010" i="11" s="1"/>
  <c r="O1010" i="11" s="1"/>
  <c r="Q994" i="11"/>
  <c r="P994" i="11"/>
  <c r="M994" i="11"/>
  <c r="L994" i="11"/>
  <c r="K994" i="11"/>
  <c r="N994" i="11" s="1"/>
  <c r="O994" i="11" s="1"/>
  <c r="Q978" i="11"/>
  <c r="P978" i="11"/>
  <c r="M978" i="11"/>
  <c r="L978" i="11"/>
  <c r="K978" i="11"/>
  <c r="N978" i="11" s="1"/>
  <c r="O978" i="11" s="1"/>
  <c r="Q962" i="11"/>
  <c r="P962" i="11"/>
  <c r="M962" i="11"/>
  <c r="L962" i="11"/>
  <c r="K962" i="11"/>
  <c r="N962" i="11" s="1"/>
  <c r="O962" i="11" s="1"/>
  <c r="Q946" i="11"/>
  <c r="P946" i="11"/>
  <c r="M946" i="11"/>
  <c r="L946" i="11"/>
  <c r="K946" i="11"/>
  <c r="N946" i="11" s="1"/>
  <c r="O946" i="11" s="1"/>
  <c r="Q930" i="11"/>
  <c r="P930" i="11"/>
  <c r="M930" i="11"/>
  <c r="L930" i="11"/>
  <c r="K930" i="11"/>
  <c r="N930" i="11" s="1"/>
  <c r="O930" i="11" s="1"/>
  <c r="Q914" i="11"/>
  <c r="P914" i="11"/>
  <c r="M914" i="11"/>
  <c r="L914" i="11"/>
  <c r="K914" i="11"/>
  <c r="N914" i="11" s="1"/>
  <c r="O914" i="11" s="1"/>
  <c r="Q898" i="11"/>
  <c r="P898" i="11"/>
  <c r="M898" i="11"/>
  <c r="L898" i="11"/>
  <c r="K898" i="11"/>
  <c r="N898" i="11" s="1"/>
  <c r="O898" i="11" s="1"/>
  <c r="Q882" i="11"/>
  <c r="P882" i="11"/>
  <c r="M882" i="11"/>
  <c r="L882" i="11"/>
  <c r="K882" i="11"/>
  <c r="N882" i="11" s="1"/>
  <c r="O882" i="11" s="1"/>
  <c r="Q866" i="11"/>
  <c r="P866" i="11"/>
  <c r="M866" i="11"/>
  <c r="L866" i="11"/>
  <c r="K866" i="11"/>
  <c r="N866" i="11" s="1"/>
  <c r="O866" i="11" s="1"/>
  <c r="Q850" i="11"/>
  <c r="P850" i="11"/>
  <c r="M850" i="11"/>
  <c r="L850" i="11"/>
  <c r="K850" i="11"/>
  <c r="N850" i="11" s="1"/>
  <c r="O850" i="11" s="1"/>
  <c r="Q834" i="11"/>
  <c r="P834" i="11"/>
  <c r="M834" i="11"/>
  <c r="L834" i="11"/>
  <c r="K834" i="11"/>
  <c r="N834" i="11" s="1"/>
  <c r="O834" i="11" s="1"/>
  <c r="Q818" i="11"/>
  <c r="P818" i="11"/>
  <c r="M818" i="11"/>
  <c r="L818" i="11"/>
  <c r="K818" i="11"/>
  <c r="N818" i="11" s="1"/>
  <c r="O818" i="11" s="1"/>
  <c r="Q802" i="11"/>
  <c r="P802" i="11"/>
  <c r="M802" i="11"/>
  <c r="L802" i="11"/>
  <c r="K802" i="11"/>
  <c r="N802" i="11" s="1"/>
  <c r="O802" i="11" s="1"/>
  <c r="Q786" i="11"/>
  <c r="P786" i="11"/>
  <c r="M786" i="11"/>
  <c r="L786" i="11"/>
  <c r="K786" i="11"/>
  <c r="N786" i="11" s="1"/>
  <c r="O786" i="11" s="1"/>
  <c r="Q770" i="11"/>
  <c r="P770" i="11"/>
  <c r="M770" i="11"/>
  <c r="L770" i="11"/>
  <c r="K770" i="11"/>
  <c r="N770" i="11" s="1"/>
  <c r="O770" i="11" s="1"/>
  <c r="Q754" i="11"/>
  <c r="P754" i="11"/>
  <c r="L754" i="11"/>
  <c r="K754" i="11"/>
  <c r="N754" i="11" s="1"/>
  <c r="O754" i="11" s="1"/>
  <c r="M754" i="11"/>
  <c r="Q738" i="11"/>
  <c r="P738" i="11"/>
  <c r="M738" i="11"/>
  <c r="L738" i="11"/>
  <c r="K738" i="11"/>
  <c r="N738" i="11" s="1"/>
  <c r="O738" i="11" s="1"/>
  <c r="L2133" i="11"/>
  <c r="L1219" i="11"/>
  <c r="L995" i="11"/>
  <c r="M2515" i="11"/>
  <c r="V2941" i="11"/>
  <c r="V2925" i="11"/>
  <c r="V2893" i="11"/>
  <c r="V2877" i="11"/>
  <c r="V2861" i="11"/>
  <c r="V2829" i="11"/>
  <c r="V2797" i="11"/>
  <c r="V2781" i="11"/>
  <c r="V2765" i="11"/>
  <c r="V2749" i="11"/>
  <c r="V2733" i="11"/>
  <c r="V2717" i="11"/>
  <c r="V2701" i="11"/>
  <c r="V2685" i="11"/>
  <c r="V2669" i="11"/>
  <c r="V2653" i="11"/>
  <c r="V2637" i="11"/>
  <c r="V2621" i="11"/>
  <c r="V2605" i="11"/>
  <c r="V2589" i="11"/>
  <c r="V2573" i="11"/>
  <c r="V2557" i="11"/>
  <c r="V2541" i="11"/>
  <c r="V2525" i="11"/>
  <c r="V2509" i="11"/>
  <c r="V2493" i="11"/>
  <c r="V2477" i="11"/>
  <c r="V2461" i="11"/>
  <c r="V2445" i="11"/>
  <c r="V2429" i="11"/>
  <c r="V2413" i="11"/>
  <c r="V2397" i="11"/>
  <c r="V2381" i="11"/>
  <c r="V2365" i="11"/>
  <c r="V2349" i="11"/>
  <c r="V2333" i="11"/>
  <c r="V2317" i="11"/>
  <c r="V2301" i="11"/>
  <c r="V2285" i="11"/>
  <c r="V2269" i="11"/>
  <c r="V2253" i="11"/>
  <c r="V2237" i="11"/>
  <c r="V2205" i="11"/>
  <c r="V2189" i="11"/>
  <c r="V2173" i="11"/>
  <c r="V2157" i="11"/>
  <c r="V2141" i="11"/>
  <c r="V2125" i="11"/>
  <c r="V2109" i="11"/>
  <c r="V2093" i="11"/>
  <c r="V2077" i="11"/>
  <c r="V2061" i="11"/>
  <c r="V2045" i="11"/>
  <c r="V2029" i="11"/>
  <c r="V2013" i="11"/>
  <c r="V1997" i="11"/>
  <c r="V1981" i="11"/>
  <c r="V1965" i="11"/>
  <c r="V1949" i="11"/>
  <c r="V1933" i="11"/>
  <c r="V1917" i="11"/>
  <c r="V1901" i="11"/>
  <c r="V1885" i="11"/>
  <c r="V1869" i="11"/>
  <c r="V1853" i="11"/>
  <c r="V1837" i="11"/>
  <c r="V1821" i="11"/>
  <c r="V1805" i="11"/>
  <c r="V1789" i="11"/>
  <c r="V1773" i="11"/>
  <c r="V1757" i="11"/>
  <c r="V1741" i="11"/>
  <c r="V1725" i="11"/>
  <c r="V1709" i="11"/>
  <c r="V1693" i="11"/>
  <c r="V1677" i="11"/>
  <c r="V1661" i="11"/>
  <c r="V1645" i="11"/>
  <c r="V1629" i="11"/>
  <c r="V1613" i="11"/>
  <c r="V1597" i="11"/>
  <c r="V1581" i="11"/>
  <c r="V1565" i="11"/>
  <c r="V1549" i="11"/>
  <c r="V1533" i="11"/>
  <c r="V1517" i="11"/>
  <c r="V1501" i="11"/>
  <c r="V1453" i="11"/>
  <c r="V1437" i="11"/>
  <c r="V1405" i="11"/>
  <c r="V1389" i="11"/>
  <c r="V1357" i="11"/>
  <c r="V1341" i="11"/>
  <c r="V1325" i="11"/>
  <c r="P2993" i="11"/>
  <c r="Q2993" i="11"/>
  <c r="M2993" i="11"/>
  <c r="K2993" i="11"/>
  <c r="N2993" i="11" s="1"/>
  <c r="O2993" i="11" s="1"/>
  <c r="L2993" i="11"/>
  <c r="Q2977" i="11"/>
  <c r="P2977" i="11"/>
  <c r="K2977" i="11"/>
  <c r="N2977" i="11" s="1"/>
  <c r="O2977" i="11" s="1"/>
  <c r="L2977" i="11"/>
  <c r="Q2961" i="11"/>
  <c r="P2961" i="11"/>
  <c r="K2961" i="11"/>
  <c r="N2961" i="11" s="1"/>
  <c r="O2961" i="11" s="1"/>
  <c r="M2961" i="11"/>
  <c r="L2961" i="11"/>
  <c r="Q2945" i="11"/>
  <c r="P2945" i="11"/>
  <c r="K2945" i="11"/>
  <c r="N2945" i="11" s="1"/>
  <c r="O2945" i="11" s="1"/>
  <c r="M2945" i="11"/>
  <c r="L2945" i="11"/>
  <c r="Q2929" i="11"/>
  <c r="P2929" i="11"/>
  <c r="M2929" i="11"/>
  <c r="K2929" i="11"/>
  <c r="N2929" i="11" s="1"/>
  <c r="O2929" i="11" s="1"/>
  <c r="L2929" i="11"/>
  <c r="Q2913" i="11"/>
  <c r="P2913" i="11"/>
  <c r="K2913" i="11"/>
  <c r="N2913" i="11" s="1"/>
  <c r="O2913" i="11" s="1"/>
  <c r="L2913" i="11"/>
  <c r="Q2897" i="11"/>
  <c r="P2897" i="11"/>
  <c r="K2897" i="11"/>
  <c r="N2897" i="11" s="1"/>
  <c r="O2897" i="11" s="1"/>
  <c r="M2897" i="11"/>
  <c r="L2897" i="11"/>
  <c r="Q2881" i="11"/>
  <c r="P2881" i="11"/>
  <c r="K2881" i="11"/>
  <c r="N2881" i="11" s="1"/>
  <c r="O2881" i="11" s="1"/>
  <c r="M2881" i="11"/>
  <c r="L2881" i="11"/>
  <c r="Q2865" i="11"/>
  <c r="P2865" i="11"/>
  <c r="K2865" i="11"/>
  <c r="N2865" i="11" s="1"/>
  <c r="O2865" i="11" s="1"/>
  <c r="M2865" i="11"/>
  <c r="L2865" i="11"/>
  <c r="Q2849" i="11"/>
  <c r="P2849" i="11"/>
  <c r="M2849" i="11"/>
  <c r="K2849" i="11"/>
  <c r="N2849" i="11" s="1"/>
  <c r="O2849" i="11" s="1"/>
  <c r="L2849" i="11"/>
  <c r="Q2833" i="11"/>
  <c r="P2833" i="11"/>
  <c r="K2833" i="11"/>
  <c r="N2833" i="11" s="1"/>
  <c r="O2833" i="11" s="1"/>
  <c r="L2833" i="11"/>
  <c r="Q2817" i="11"/>
  <c r="P2817" i="11"/>
  <c r="K2817" i="11"/>
  <c r="N2817" i="11" s="1"/>
  <c r="O2817" i="11" s="1"/>
  <c r="M2817" i="11"/>
  <c r="L2817" i="11"/>
  <c r="Q2801" i="11"/>
  <c r="P2801" i="11"/>
  <c r="K2801" i="11"/>
  <c r="N2801" i="11" s="1"/>
  <c r="O2801" i="11" s="1"/>
  <c r="M2801" i="11"/>
  <c r="L2801" i="11"/>
  <c r="Q2785" i="11"/>
  <c r="P2785" i="11"/>
  <c r="K2785" i="11"/>
  <c r="N2785" i="11" s="1"/>
  <c r="O2785" i="11" s="1"/>
  <c r="M2785" i="11"/>
  <c r="L2785" i="11"/>
  <c r="Q2769" i="11"/>
  <c r="P2769" i="11"/>
  <c r="M2769" i="11"/>
  <c r="K2769" i="11"/>
  <c r="N2769" i="11" s="1"/>
  <c r="O2769" i="11" s="1"/>
  <c r="L2769" i="11"/>
  <c r="Q2753" i="11"/>
  <c r="P2753" i="11"/>
  <c r="K2753" i="11"/>
  <c r="N2753" i="11" s="1"/>
  <c r="O2753" i="11" s="1"/>
  <c r="M2753" i="11"/>
  <c r="L2753" i="11"/>
  <c r="Q2737" i="11"/>
  <c r="P2737" i="11"/>
  <c r="K2737" i="11"/>
  <c r="N2737" i="11" s="1"/>
  <c r="O2737" i="11" s="1"/>
  <c r="M2737" i="11"/>
  <c r="L2737" i="11"/>
  <c r="Q2721" i="11"/>
  <c r="P2721" i="11"/>
  <c r="K2721" i="11"/>
  <c r="N2721" i="11" s="1"/>
  <c r="O2721" i="11" s="1"/>
  <c r="M2721" i="11"/>
  <c r="L2721" i="11"/>
  <c r="Q2705" i="11"/>
  <c r="P2705" i="11"/>
  <c r="K2705" i="11"/>
  <c r="N2705" i="11" s="1"/>
  <c r="O2705" i="11" s="1"/>
  <c r="M2705" i="11"/>
  <c r="L2705" i="11"/>
  <c r="Q2689" i="11"/>
  <c r="P2689" i="11"/>
  <c r="M2689" i="11"/>
  <c r="K2689" i="11"/>
  <c r="N2689" i="11" s="1"/>
  <c r="O2689" i="11" s="1"/>
  <c r="L2689" i="11"/>
  <c r="Q2673" i="11"/>
  <c r="P2673" i="11"/>
  <c r="M2673" i="11"/>
  <c r="K2673" i="11"/>
  <c r="N2673" i="11" s="1"/>
  <c r="O2673" i="11" s="1"/>
  <c r="L2673" i="11"/>
  <c r="P2657" i="11"/>
  <c r="Q2657" i="11"/>
  <c r="M2657" i="11"/>
  <c r="K2657" i="11"/>
  <c r="N2657" i="11" s="1"/>
  <c r="O2657" i="11" s="1"/>
  <c r="L2657" i="11"/>
  <c r="Q2641" i="11"/>
  <c r="P2641" i="11"/>
  <c r="M2641" i="11"/>
  <c r="K2641" i="11"/>
  <c r="N2641" i="11" s="1"/>
  <c r="O2641" i="11" s="1"/>
  <c r="L2641" i="11"/>
  <c r="Q2625" i="11"/>
  <c r="P2625" i="11"/>
  <c r="M2625" i="11"/>
  <c r="K2625" i="11"/>
  <c r="N2625" i="11" s="1"/>
  <c r="O2625" i="11" s="1"/>
  <c r="L2625" i="11"/>
  <c r="Q2609" i="11"/>
  <c r="P2609" i="11"/>
  <c r="M2609" i="11"/>
  <c r="K2609" i="11"/>
  <c r="N2609" i="11" s="1"/>
  <c r="O2609" i="11" s="1"/>
  <c r="L2609" i="11"/>
  <c r="Q2593" i="11"/>
  <c r="P2593" i="11"/>
  <c r="M2593" i="11"/>
  <c r="K2593" i="11"/>
  <c r="N2593" i="11" s="1"/>
  <c r="O2593" i="11" s="1"/>
  <c r="L2593" i="11"/>
  <c r="Q2577" i="11"/>
  <c r="P2577" i="11"/>
  <c r="M2577" i="11"/>
  <c r="K2577" i="11"/>
  <c r="N2577" i="11" s="1"/>
  <c r="O2577" i="11" s="1"/>
  <c r="L2577" i="11"/>
  <c r="Q2561" i="11"/>
  <c r="P2561" i="11"/>
  <c r="M2561" i="11"/>
  <c r="K2561" i="11"/>
  <c r="N2561" i="11" s="1"/>
  <c r="O2561" i="11" s="1"/>
  <c r="L2561" i="11"/>
  <c r="Q2545" i="11"/>
  <c r="P2545" i="11"/>
  <c r="M2545" i="11"/>
  <c r="K2545" i="11"/>
  <c r="N2545" i="11" s="1"/>
  <c r="O2545" i="11" s="1"/>
  <c r="L2545" i="11"/>
  <c r="Q2529" i="11"/>
  <c r="P2529" i="11"/>
  <c r="M2529" i="11"/>
  <c r="K2529" i="11"/>
  <c r="N2529" i="11" s="1"/>
  <c r="O2529" i="11" s="1"/>
  <c r="L2529" i="11"/>
  <c r="Q2513" i="11"/>
  <c r="P2513" i="11"/>
  <c r="M2513" i="11"/>
  <c r="K2513" i="11"/>
  <c r="N2513" i="11" s="1"/>
  <c r="O2513" i="11" s="1"/>
  <c r="L2513" i="11"/>
  <c r="Q2497" i="11"/>
  <c r="P2497" i="11"/>
  <c r="M2497" i="11"/>
  <c r="K2497" i="11"/>
  <c r="N2497" i="11" s="1"/>
  <c r="O2497" i="11" s="1"/>
  <c r="L2497" i="11"/>
  <c r="Q2481" i="11"/>
  <c r="P2481" i="11"/>
  <c r="M2481" i="11"/>
  <c r="K2481" i="11"/>
  <c r="N2481" i="11" s="1"/>
  <c r="O2481" i="11" s="1"/>
  <c r="L2481" i="11"/>
  <c r="Q2465" i="11"/>
  <c r="P2465" i="11"/>
  <c r="M2465" i="11"/>
  <c r="K2465" i="11"/>
  <c r="N2465" i="11" s="1"/>
  <c r="O2465" i="11" s="1"/>
  <c r="L2465" i="11"/>
  <c r="Q2449" i="11"/>
  <c r="P2449" i="11"/>
  <c r="M2449" i="11"/>
  <c r="K2449" i="11"/>
  <c r="N2449" i="11" s="1"/>
  <c r="O2449" i="11" s="1"/>
  <c r="L2449" i="11"/>
  <c r="Q2433" i="11"/>
  <c r="P2433" i="11"/>
  <c r="M2433" i="11"/>
  <c r="K2433" i="11"/>
  <c r="N2433" i="11" s="1"/>
  <c r="O2433" i="11" s="1"/>
  <c r="L2433" i="11"/>
  <c r="Q2417" i="11"/>
  <c r="P2417" i="11"/>
  <c r="M2417" i="11"/>
  <c r="K2417" i="11"/>
  <c r="N2417" i="11" s="1"/>
  <c r="O2417" i="11" s="1"/>
  <c r="L2417" i="11"/>
  <c r="Q2401" i="11"/>
  <c r="P2401" i="11"/>
  <c r="M2401" i="11"/>
  <c r="K2401" i="11"/>
  <c r="N2401" i="11" s="1"/>
  <c r="O2401" i="11" s="1"/>
  <c r="L2401" i="11"/>
  <c r="Q2385" i="11"/>
  <c r="P2385" i="11"/>
  <c r="M2385" i="11"/>
  <c r="K2385" i="11"/>
  <c r="N2385" i="11" s="1"/>
  <c r="O2385" i="11" s="1"/>
  <c r="L2385" i="11"/>
  <c r="Q2369" i="11"/>
  <c r="P2369" i="11"/>
  <c r="M2369" i="11"/>
  <c r="K2369" i="11"/>
  <c r="N2369" i="11" s="1"/>
  <c r="O2369" i="11" s="1"/>
  <c r="L2369" i="11"/>
  <c r="Q2353" i="11"/>
  <c r="P2353" i="11"/>
  <c r="M2353" i="11"/>
  <c r="K2353" i="11"/>
  <c r="N2353" i="11" s="1"/>
  <c r="O2353" i="11" s="1"/>
  <c r="L2353" i="11"/>
  <c r="Q2337" i="11"/>
  <c r="P2337" i="11"/>
  <c r="M2337" i="11"/>
  <c r="K2337" i="11"/>
  <c r="N2337" i="11" s="1"/>
  <c r="O2337" i="11" s="1"/>
  <c r="L2337" i="11"/>
  <c r="Q2321" i="11"/>
  <c r="P2321" i="11"/>
  <c r="M2321" i="11"/>
  <c r="K2321" i="11"/>
  <c r="N2321" i="11" s="1"/>
  <c r="O2321" i="11" s="1"/>
  <c r="L2321" i="11"/>
  <c r="Q2305" i="11"/>
  <c r="P2305" i="11"/>
  <c r="M2305" i="11"/>
  <c r="K2305" i="11"/>
  <c r="N2305" i="11" s="1"/>
  <c r="O2305" i="11" s="1"/>
  <c r="L2305" i="11"/>
  <c r="Q2289" i="11"/>
  <c r="P2289" i="11"/>
  <c r="M2289" i="11"/>
  <c r="K2289" i="11"/>
  <c r="N2289" i="11" s="1"/>
  <c r="O2289" i="11" s="1"/>
  <c r="L2289" i="11"/>
  <c r="Q2273" i="11"/>
  <c r="P2273" i="11"/>
  <c r="M2273" i="11"/>
  <c r="K2273" i="11"/>
  <c r="N2273" i="11" s="1"/>
  <c r="O2273" i="11" s="1"/>
  <c r="P2257" i="11"/>
  <c r="Q2257" i="11"/>
  <c r="M2257" i="11"/>
  <c r="L2257" i="11"/>
  <c r="K2257" i="11"/>
  <c r="N2257" i="11" s="1"/>
  <c r="O2257" i="11" s="1"/>
  <c r="Q2241" i="11"/>
  <c r="P2241" i="11"/>
  <c r="M2241" i="11"/>
  <c r="K2241" i="11"/>
  <c r="N2241" i="11" s="1"/>
  <c r="O2241" i="11" s="1"/>
  <c r="L2241" i="11"/>
  <c r="Q2225" i="11"/>
  <c r="P2225" i="11"/>
  <c r="M2225" i="11"/>
  <c r="K2225" i="11"/>
  <c r="N2225" i="11" s="1"/>
  <c r="O2225" i="11" s="1"/>
  <c r="L2225" i="11"/>
  <c r="Q2209" i="11"/>
  <c r="P2209" i="11"/>
  <c r="M2209" i="11"/>
  <c r="K2209" i="11"/>
  <c r="N2209" i="11" s="1"/>
  <c r="O2209" i="11" s="1"/>
  <c r="L2209" i="11"/>
  <c r="Q2193" i="11"/>
  <c r="P2193" i="11"/>
  <c r="M2193" i="11"/>
  <c r="K2193" i="11"/>
  <c r="N2193" i="11" s="1"/>
  <c r="O2193" i="11" s="1"/>
  <c r="Q2177" i="11"/>
  <c r="P2177" i="11"/>
  <c r="M2177" i="11"/>
  <c r="L2177" i="11"/>
  <c r="K2177" i="11"/>
  <c r="N2177" i="11" s="1"/>
  <c r="O2177" i="11" s="1"/>
  <c r="Q2161" i="11"/>
  <c r="P2161" i="11"/>
  <c r="M2161" i="11"/>
  <c r="K2161" i="11"/>
  <c r="N2161" i="11" s="1"/>
  <c r="O2161" i="11" s="1"/>
  <c r="L2161" i="11"/>
  <c r="Q2145" i="11"/>
  <c r="P2145" i="11"/>
  <c r="M2145" i="11"/>
  <c r="K2145" i="11"/>
  <c r="N2145" i="11" s="1"/>
  <c r="O2145" i="11" s="1"/>
  <c r="L2145" i="11"/>
  <c r="Q2129" i="11"/>
  <c r="P2129" i="11"/>
  <c r="M2129" i="11"/>
  <c r="K2129" i="11"/>
  <c r="N2129" i="11" s="1"/>
  <c r="O2129" i="11" s="1"/>
  <c r="L2129" i="11"/>
  <c r="Q2113" i="11"/>
  <c r="P2113" i="11"/>
  <c r="M2113" i="11"/>
  <c r="K2113" i="11"/>
  <c r="N2113" i="11" s="1"/>
  <c r="O2113" i="11" s="1"/>
  <c r="L2113" i="11"/>
  <c r="Q2097" i="11"/>
  <c r="P2097" i="11"/>
  <c r="M2097" i="11"/>
  <c r="L2097" i="11"/>
  <c r="K2097" i="11"/>
  <c r="N2097" i="11" s="1"/>
  <c r="O2097" i="11" s="1"/>
  <c r="Q2081" i="11"/>
  <c r="P2081" i="11"/>
  <c r="M2081" i="11"/>
  <c r="K2081" i="11"/>
  <c r="N2081" i="11" s="1"/>
  <c r="O2081" i="11" s="1"/>
  <c r="L2081" i="11"/>
  <c r="Q2065" i="11"/>
  <c r="P2065" i="11"/>
  <c r="M2065" i="11"/>
  <c r="K2065" i="11"/>
  <c r="N2065" i="11" s="1"/>
  <c r="O2065" i="11" s="1"/>
  <c r="L2065" i="11"/>
  <c r="Q2049" i="11"/>
  <c r="P2049" i="11"/>
  <c r="M2049" i="11"/>
  <c r="K2049" i="11"/>
  <c r="N2049" i="11" s="1"/>
  <c r="O2049" i="11" s="1"/>
  <c r="L2049" i="11"/>
  <c r="Q2033" i="11"/>
  <c r="P2033" i="11"/>
  <c r="M2033" i="11"/>
  <c r="L2033" i="11"/>
  <c r="K2033" i="11"/>
  <c r="N2033" i="11" s="1"/>
  <c r="O2033" i="11" s="1"/>
  <c r="Q2017" i="11"/>
  <c r="P2017" i="11"/>
  <c r="M2017" i="11"/>
  <c r="K2017" i="11"/>
  <c r="N2017" i="11" s="1"/>
  <c r="O2017" i="11" s="1"/>
  <c r="L2017" i="11"/>
  <c r="Q2001" i="11"/>
  <c r="P2001" i="11"/>
  <c r="M2001" i="11"/>
  <c r="K2001" i="11"/>
  <c r="N2001" i="11" s="1"/>
  <c r="O2001" i="11" s="1"/>
  <c r="L2001" i="11"/>
  <c r="Q1985" i="11"/>
  <c r="P1985" i="11"/>
  <c r="M1985" i="11"/>
  <c r="K1985" i="11"/>
  <c r="N1985" i="11" s="1"/>
  <c r="O1985" i="11" s="1"/>
  <c r="L1985" i="11"/>
  <c r="Q1969" i="11"/>
  <c r="P1969" i="11"/>
  <c r="M1969" i="11"/>
  <c r="L1969" i="11"/>
  <c r="K1969" i="11"/>
  <c r="N1969" i="11" s="1"/>
  <c r="O1969" i="11" s="1"/>
  <c r="Q1953" i="11"/>
  <c r="P1953" i="11"/>
  <c r="M1953" i="11"/>
  <c r="K1953" i="11"/>
  <c r="N1953" i="11" s="1"/>
  <c r="O1953" i="11" s="1"/>
  <c r="L1953" i="11"/>
  <c r="Q1937" i="11"/>
  <c r="P1937" i="11"/>
  <c r="M1937" i="11"/>
  <c r="K1937" i="11"/>
  <c r="N1937" i="11" s="1"/>
  <c r="O1937" i="11" s="1"/>
  <c r="L1937" i="11"/>
  <c r="Q1921" i="11"/>
  <c r="P1921" i="11"/>
  <c r="M1921" i="11"/>
  <c r="L1921" i="11"/>
  <c r="K1921" i="11"/>
  <c r="N1921" i="11" s="1"/>
  <c r="O1921" i="11" s="1"/>
  <c r="Q1905" i="11"/>
  <c r="P1905" i="11"/>
  <c r="M1905" i="11"/>
  <c r="K1905" i="11"/>
  <c r="N1905" i="11" s="1"/>
  <c r="O1905" i="11" s="1"/>
  <c r="L1905" i="11"/>
  <c r="Q1889" i="11"/>
  <c r="P1889" i="11"/>
  <c r="M1889" i="11"/>
  <c r="K1889" i="11"/>
  <c r="N1889" i="11" s="1"/>
  <c r="O1889" i="11" s="1"/>
  <c r="L1889" i="11"/>
  <c r="Q1873" i="11"/>
  <c r="P1873" i="11"/>
  <c r="M1873" i="11"/>
  <c r="K1873" i="11"/>
  <c r="N1873" i="11" s="1"/>
  <c r="O1873" i="11" s="1"/>
  <c r="Q1857" i="11"/>
  <c r="P1857" i="11"/>
  <c r="M1857" i="11"/>
  <c r="K1857" i="11"/>
  <c r="N1857" i="11" s="1"/>
  <c r="O1857" i="11" s="1"/>
  <c r="L1857" i="11"/>
  <c r="Q1841" i="11"/>
  <c r="P1841" i="11"/>
  <c r="M1841" i="11"/>
  <c r="K1841" i="11"/>
  <c r="N1841" i="11" s="1"/>
  <c r="O1841" i="11" s="1"/>
  <c r="L1841" i="11"/>
  <c r="Q1825" i="11"/>
  <c r="P1825" i="11"/>
  <c r="M1825" i="11"/>
  <c r="K1825" i="11"/>
  <c r="N1825" i="11" s="1"/>
  <c r="O1825" i="11" s="1"/>
  <c r="L1825" i="11"/>
  <c r="Q1809" i="11"/>
  <c r="P1809" i="11"/>
  <c r="M1809" i="11"/>
  <c r="K1809" i="11"/>
  <c r="N1809" i="11" s="1"/>
  <c r="O1809" i="11" s="1"/>
  <c r="L1809" i="11"/>
  <c r="Q1793" i="11"/>
  <c r="P1793" i="11"/>
  <c r="M1793" i="11"/>
  <c r="K1793" i="11"/>
  <c r="N1793" i="11" s="1"/>
  <c r="O1793" i="11" s="1"/>
  <c r="L1793" i="11"/>
  <c r="Q1777" i="11"/>
  <c r="P1777" i="11"/>
  <c r="M1777" i="11"/>
  <c r="K1777" i="11"/>
  <c r="N1777" i="11" s="1"/>
  <c r="O1777" i="11" s="1"/>
  <c r="Q1761" i="11"/>
  <c r="P1761" i="11"/>
  <c r="M1761" i="11"/>
  <c r="L1761" i="11"/>
  <c r="K1761" i="11"/>
  <c r="N1761" i="11" s="1"/>
  <c r="O1761" i="11" s="1"/>
  <c r="Q1745" i="11"/>
  <c r="P1745" i="11"/>
  <c r="M1745" i="11"/>
  <c r="K1745" i="11"/>
  <c r="N1745" i="11" s="1"/>
  <c r="O1745" i="11" s="1"/>
  <c r="L1745" i="11"/>
  <c r="Q1729" i="11"/>
  <c r="P1729" i="11"/>
  <c r="M1729" i="11"/>
  <c r="K1729" i="11"/>
  <c r="N1729" i="11" s="1"/>
  <c r="O1729" i="11" s="1"/>
  <c r="L1729" i="11"/>
  <c r="Q1713" i="11"/>
  <c r="P1713" i="11"/>
  <c r="M1713" i="11"/>
  <c r="L1713" i="11"/>
  <c r="K1713" i="11"/>
  <c r="N1713" i="11" s="1"/>
  <c r="O1713" i="11" s="1"/>
  <c r="Q1697" i="11"/>
  <c r="P1697" i="11"/>
  <c r="M1697" i="11"/>
  <c r="K1697" i="11"/>
  <c r="N1697" i="11" s="1"/>
  <c r="O1697" i="11" s="1"/>
  <c r="L1697" i="11"/>
  <c r="Q1681" i="11"/>
  <c r="P1681" i="11"/>
  <c r="M1681" i="11"/>
  <c r="K1681" i="11"/>
  <c r="N1681" i="11" s="1"/>
  <c r="O1681" i="11" s="1"/>
  <c r="L1681" i="11"/>
  <c r="Q1665" i="11"/>
  <c r="P1665" i="11"/>
  <c r="M1665" i="11"/>
  <c r="L1665" i="11"/>
  <c r="K1665" i="11"/>
  <c r="N1665" i="11" s="1"/>
  <c r="O1665" i="11" s="1"/>
  <c r="Q1649" i="11"/>
  <c r="P1649" i="11"/>
  <c r="M1649" i="11"/>
  <c r="K1649" i="11"/>
  <c r="N1649" i="11" s="1"/>
  <c r="O1649" i="11" s="1"/>
  <c r="L1649" i="11"/>
  <c r="Q1633" i="11"/>
  <c r="P1633" i="11"/>
  <c r="M1633" i="11"/>
  <c r="K1633" i="11"/>
  <c r="N1633" i="11" s="1"/>
  <c r="O1633" i="11" s="1"/>
  <c r="L1633" i="11"/>
  <c r="Q1617" i="11"/>
  <c r="P1617" i="11"/>
  <c r="M1617" i="11"/>
  <c r="K1617" i="11"/>
  <c r="N1617" i="11" s="1"/>
  <c r="O1617" i="11" s="1"/>
  <c r="Q1601" i="11"/>
  <c r="P1601" i="11"/>
  <c r="M1601" i="11"/>
  <c r="K1601" i="11"/>
  <c r="N1601" i="11" s="1"/>
  <c r="O1601" i="11" s="1"/>
  <c r="L1601" i="11"/>
  <c r="Q1585" i="11"/>
  <c r="P1585" i="11"/>
  <c r="M1585" i="11"/>
  <c r="K1585" i="11"/>
  <c r="N1585" i="11" s="1"/>
  <c r="O1585" i="11" s="1"/>
  <c r="L1585" i="11"/>
  <c r="Q1569" i="11"/>
  <c r="P1569" i="11"/>
  <c r="M1569" i="11"/>
  <c r="K1569" i="11"/>
  <c r="N1569" i="11" s="1"/>
  <c r="O1569" i="11" s="1"/>
  <c r="L1569" i="11"/>
  <c r="Q1553" i="11"/>
  <c r="P1553" i="11"/>
  <c r="M1553" i="11"/>
  <c r="K1553" i="11"/>
  <c r="N1553" i="11" s="1"/>
  <c r="O1553" i="11" s="1"/>
  <c r="L1553" i="11"/>
  <c r="Q1537" i="11"/>
  <c r="P1537" i="11"/>
  <c r="M1537" i="11"/>
  <c r="K1537" i="11"/>
  <c r="N1537" i="11" s="1"/>
  <c r="O1537" i="11" s="1"/>
  <c r="L1537" i="11"/>
  <c r="Q1521" i="11"/>
  <c r="P1521" i="11"/>
  <c r="M1521" i="11"/>
  <c r="K1521" i="11"/>
  <c r="N1521" i="11" s="1"/>
  <c r="O1521" i="11" s="1"/>
  <c r="Q1505" i="11"/>
  <c r="P1505" i="11"/>
  <c r="M1505" i="11"/>
  <c r="L1505" i="11"/>
  <c r="K1505" i="11"/>
  <c r="N1505" i="11" s="1"/>
  <c r="O1505" i="11" s="1"/>
  <c r="Q1489" i="11"/>
  <c r="P1489" i="11"/>
  <c r="M1489" i="11"/>
  <c r="K1489" i="11"/>
  <c r="N1489" i="11" s="1"/>
  <c r="O1489" i="11" s="1"/>
  <c r="L1489" i="11"/>
  <c r="Q1473" i="11"/>
  <c r="P1473" i="11"/>
  <c r="M1473" i="11"/>
  <c r="K1473" i="11"/>
  <c r="N1473" i="11" s="1"/>
  <c r="O1473" i="11" s="1"/>
  <c r="L1473" i="11"/>
  <c r="Q1457" i="11"/>
  <c r="P1457" i="11"/>
  <c r="M1457" i="11"/>
  <c r="L1457" i="11"/>
  <c r="K1457" i="11"/>
  <c r="N1457" i="11" s="1"/>
  <c r="O1457" i="11" s="1"/>
  <c r="Q1441" i="11"/>
  <c r="P1441" i="11"/>
  <c r="M1441" i="11"/>
  <c r="K1441" i="11"/>
  <c r="N1441" i="11" s="1"/>
  <c r="O1441" i="11" s="1"/>
  <c r="L1441" i="11"/>
  <c r="Q1425" i="11"/>
  <c r="P1425" i="11"/>
  <c r="M1425" i="11"/>
  <c r="K1425" i="11"/>
  <c r="N1425" i="11" s="1"/>
  <c r="O1425" i="11" s="1"/>
  <c r="L1425" i="11"/>
  <c r="Q1409" i="11"/>
  <c r="P1409" i="11"/>
  <c r="M1409" i="11"/>
  <c r="L1409" i="11"/>
  <c r="K1409" i="11"/>
  <c r="N1409" i="11" s="1"/>
  <c r="O1409" i="11" s="1"/>
  <c r="Q1393" i="11"/>
  <c r="P1393" i="11"/>
  <c r="M1393" i="11"/>
  <c r="K1393" i="11"/>
  <c r="N1393" i="11" s="1"/>
  <c r="O1393" i="11" s="1"/>
  <c r="L1393" i="11"/>
  <c r="Q1377" i="11"/>
  <c r="P1377" i="11"/>
  <c r="M1377" i="11"/>
  <c r="K1377" i="11"/>
  <c r="N1377" i="11" s="1"/>
  <c r="O1377" i="11" s="1"/>
  <c r="L1377" i="11"/>
  <c r="Q1361" i="11"/>
  <c r="P1361" i="11"/>
  <c r="M1361" i="11"/>
  <c r="K1361" i="11"/>
  <c r="N1361" i="11" s="1"/>
  <c r="O1361" i="11" s="1"/>
  <c r="Q1345" i="11"/>
  <c r="P1345" i="11"/>
  <c r="M1345" i="11"/>
  <c r="K1345" i="11"/>
  <c r="N1345" i="11" s="1"/>
  <c r="O1345" i="11" s="1"/>
  <c r="L1345" i="11"/>
  <c r="Q1329" i="11"/>
  <c r="P1329" i="11"/>
  <c r="M1329" i="11"/>
  <c r="K1329" i="11"/>
  <c r="N1329" i="11" s="1"/>
  <c r="O1329" i="11" s="1"/>
  <c r="L1329" i="11"/>
  <c r="Q1313" i="11"/>
  <c r="P1313" i="11"/>
  <c r="M1313" i="11"/>
  <c r="K1313" i="11"/>
  <c r="N1313" i="11" s="1"/>
  <c r="O1313" i="11" s="1"/>
  <c r="L1313" i="11"/>
  <c r="Q1297" i="11"/>
  <c r="P1297" i="11"/>
  <c r="M1297" i="11"/>
  <c r="K1297" i="11"/>
  <c r="N1297" i="11" s="1"/>
  <c r="O1297" i="11" s="1"/>
  <c r="L1297" i="11"/>
  <c r="P1281" i="11"/>
  <c r="Q1281" i="11"/>
  <c r="M1281" i="11"/>
  <c r="K1281" i="11"/>
  <c r="N1281" i="11" s="1"/>
  <c r="O1281" i="11" s="1"/>
  <c r="L1281" i="11"/>
  <c r="Q1265" i="11"/>
  <c r="P1265" i="11"/>
  <c r="M1265" i="11"/>
  <c r="K1265" i="11"/>
  <c r="N1265" i="11" s="1"/>
  <c r="O1265" i="11" s="1"/>
  <c r="Q1249" i="11"/>
  <c r="P1249" i="11"/>
  <c r="M1249" i="11"/>
  <c r="L1249" i="11"/>
  <c r="K1249" i="11"/>
  <c r="N1249" i="11" s="1"/>
  <c r="O1249" i="11" s="1"/>
  <c r="Q1233" i="11"/>
  <c r="P1233" i="11"/>
  <c r="M1233" i="11"/>
  <c r="K1233" i="11"/>
  <c r="N1233" i="11" s="1"/>
  <c r="O1233" i="11" s="1"/>
  <c r="L1233" i="11"/>
  <c r="Q1217" i="11"/>
  <c r="P1217" i="11"/>
  <c r="M1217" i="11"/>
  <c r="K1217" i="11"/>
  <c r="N1217" i="11" s="1"/>
  <c r="O1217" i="11" s="1"/>
  <c r="L1217" i="11"/>
  <c r="Q1201" i="11"/>
  <c r="P1201" i="11"/>
  <c r="M1201" i="11"/>
  <c r="L1201" i="11"/>
  <c r="K1201" i="11"/>
  <c r="N1201" i="11" s="1"/>
  <c r="O1201" i="11" s="1"/>
  <c r="Q1185" i="11"/>
  <c r="P1185" i="11"/>
  <c r="M1185" i="11"/>
  <c r="K1185" i="11"/>
  <c r="N1185" i="11" s="1"/>
  <c r="O1185" i="11" s="1"/>
  <c r="L1185" i="11"/>
  <c r="Q1169" i="11"/>
  <c r="P1169" i="11"/>
  <c r="M1169" i="11"/>
  <c r="K1169" i="11"/>
  <c r="N1169" i="11" s="1"/>
  <c r="O1169" i="11" s="1"/>
  <c r="L1169" i="11"/>
  <c r="Q1153" i="11"/>
  <c r="P1153" i="11"/>
  <c r="M1153" i="11"/>
  <c r="L1153" i="11"/>
  <c r="K1153" i="11"/>
  <c r="N1153" i="11" s="1"/>
  <c r="O1153" i="11" s="1"/>
  <c r="Q1137" i="11"/>
  <c r="P1137" i="11"/>
  <c r="M1137" i="11"/>
  <c r="K1137" i="11"/>
  <c r="N1137" i="11" s="1"/>
  <c r="O1137" i="11" s="1"/>
  <c r="L1137" i="11"/>
  <c r="Q1121" i="11"/>
  <c r="P1121" i="11"/>
  <c r="M1121" i="11"/>
  <c r="L1121" i="11"/>
  <c r="K1121" i="11"/>
  <c r="N1121" i="11" s="1"/>
  <c r="O1121" i="11" s="1"/>
  <c r="Q1105" i="11"/>
  <c r="P1105" i="11"/>
  <c r="M1105" i="11"/>
  <c r="L1105" i="11"/>
  <c r="K1105" i="11"/>
  <c r="N1105" i="11" s="1"/>
  <c r="O1105" i="11" s="1"/>
  <c r="Q1089" i="11"/>
  <c r="P1089" i="11"/>
  <c r="M1089" i="11"/>
  <c r="L1089" i="11"/>
  <c r="K1089" i="11"/>
  <c r="N1089" i="11" s="1"/>
  <c r="O1089" i="11" s="1"/>
  <c r="Q1073" i="11"/>
  <c r="P1073" i="11"/>
  <c r="M1073" i="11"/>
  <c r="L1073" i="11"/>
  <c r="K1073" i="11"/>
  <c r="N1073" i="11" s="1"/>
  <c r="O1073" i="11" s="1"/>
  <c r="Q1057" i="11"/>
  <c r="P1057" i="11"/>
  <c r="M1057" i="11"/>
  <c r="L1057" i="11"/>
  <c r="K1057" i="11"/>
  <c r="N1057" i="11" s="1"/>
  <c r="O1057" i="11" s="1"/>
  <c r="Q1041" i="11"/>
  <c r="P1041" i="11"/>
  <c r="M1041" i="11"/>
  <c r="L1041" i="11"/>
  <c r="K1041" i="11"/>
  <c r="N1041" i="11" s="1"/>
  <c r="O1041" i="11" s="1"/>
  <c r="Q1025" i="11"/>
  <c r="P1025" i="11"/>
  <c r="M1025" i="11"/>
  <c r="L1025" i="11"/>
  <c r="K1025" i="11"/>
  <c r="N1025" i="11" s="1"/>
  <c r="O1025" i="11" s="1"/>
  <c r="Q1009" i="11"/>
  <c r="P1009" i="11"/>
  <c r="M1009" i="11"/>
  <c r="L1009" i="11"/>
  <c r="K1009" i="11"/>
  <c r="N1009" i="11" s="1"/>
  <c r="O1009" i="11" s="1"/>
  <c r="Q993" i="11"/>
  <c r="P993" i="11"/>
  <c r="M993" i="11"/>
  <c r="L993" i="11"/>
  <c r="K993" i="11"/>
  <c r="N993" i="11" s="1"/>
  <c r="O993" i="11" s="1"/>
  <c r="Q977" i="11"/>
  <c r="P977" i="11"/>
  <c r="M977" i="11"/>
  <c r="L977" i="11"/>
  <c r="K977" i="11"/>
  <c r="N977" i="11" s="1"/>
  <c r="O977" i="11" s="1"/>
  <c r="Q961" i="11"/>
  <c r="P961" i="11"/>
  <c r="M961" i="11"/>
  <c r="L961" i="11"/>
  <c r="K961" i="11"/>
  <c r="N961" i="11" s="1"/>
  <c r="O961" i="11" s="1"/>
  <c r="Q945" i="11"/>
  <c r="P945" i="11"/>
  <c r="M945" i="11"/>
  <c r="L945" i="11"/>
  <c r="K945" i="11"/>
  <c r="N945" i="11" s="1"/>
  <c r="O945" i="11" s="1"/>
  <c r="Q929" i="11"/>
  <c r="P929" i="11"/>
  <c r="M929" i="11"/>
  <c r="L929" i="11"/>
  <c r="K929" i="11"/>
  <c r="N929" i="11" s="1"/>
  <c r="O929" i="11" s="1"/>
  <c r="P913" i="11"/>
  <c r="Q913" i="11"/>
  <c r="M913" i="11"/>
  <c r="L913" i="11"/>
  <c r="K913" i="11"/>
  <c r="N913" i="11" s="1"/>
  <c r="O913" i="11" s="1"/>
  <c r="Q897" i="11"/>
  <c r="P897" i="11"/>
  <c r="M897" i="11"/>
  <c r="L897" i="11"/>
  <c r="K897" i="11"/>
  <c r="N897" i="11" s="1"/>
  <c r="O897" i="11" s="1"/>
  <c r="Q881" i="11"/>
  <c r="P881" i="11"/>
  <c r="M881" i="11"/>
  <c r="L881" i="11"/>
  <c r="K881" i="11"/>
  <c r="N881" i="11" s="1"/>
  <c r="O881" i="11" s="1"/>
  <c r="Q865" i="11"/>
  <c r="P865" i="11"/>
  <c r="M865" i="11"/>
  <c r="L865" i="11"/>
  <c r="K865" i="11"/>
  <c r="N865" i="11" s="1"/>
  <c r="O865" i="11" s="1"/>
  <c r="Q849" i="11"/>
  <c r="P849" i="11"/>
  <c r="M849" i="11"/>
  <c r="L849" i="11"/>
  <c r="K849" i="11"/>
  <c r="N849" i="11" s="1"/>
  <c r="O849" i="11" s="1"/>
  <c r="Q833" i="11"/>
  <c r="P833" i="11"/>
  <c r="M833" i="11"/>
  <c r="L833" i="11"/>
  <c r="K833" i="11"/>
  <c r="N833" i="11" s="1"/>
  <c r="O833" i="11" s="1"/>
  <c r="Q817" i="11"/>
  <c r="P817" i="11"/>
  <c r="M817" i="11"/>
  <c r="L817" i="11"/>
  <c r="K817" i="11"/>
  <c r="N817" i="11" s="1"/>
  <c r="O817" i="11" s="1"/>
  <c r="Q801" i="11"/>
  <c r="P801" i="11"/>
  <c r="M801" i="11"/>
  <c r="L801" i="11"/>
  <c r="K801" i="11"/>
  <c r="N801" i="11" s="1"/>
  <c r="O801" i="11" s="1"/>
  <c r="K2094" i="11"/>
  <c r="N2094" i="11" s="1"/>
  <c r="O2094" i="11" s="1"/>
  <c r="L2914" i="11"/>
  <c r="L2786" i="11"/>
  <c r="L2658" i="11"/>
  <c r="L2530" i="11"/>
  <c r="L2402" i="11"/>
  <c r="L2273" i="11"/>
  <c r="L2115" i="11"/>
  <c r="L1571" i="11"/>
  <c r="L627" i="11"/>
  <c r="M2403" i="11"/>
  <c r="V2956" i="11"/>
  <c r="V2940" i="11"/>
  <c r="V2924" i="11"/>
  <c r="V2892" i="11"/>
  <c r="V2876" i="11"/>
  <c r="V2860" i="11"/>
  <c r="V2828" i="11"/>
  <c r="V2796" i="11"/>
  <c r="V2780" i="11"/>
  <c r="V2764" i="11"/>
  <c r="V2748" i="11"/>
  <c r="V2732" i="11"/>
  <c r="V2716" i="11"/>
  <c r="V2700" i="11"/>
  <c r="V2684" i="11"/>
  <c r="V2668" i="11"/>
  <c r="V2652" i="11"/>
  <c r="V2636" i="11"/>
  <c r="V2620" i="11"/>
  <c r="V2604" i="11"/>
  <c r="V2588" i="11"/>
  <c r="V2572" i="11"/>
  <c r="V2556" i="11"/>
  <c r="V2540" i="11"/>
  <c r="V2524" i="11"/>
  <c r="V2508" i="11"/>
  <c r="V2492" i="11"/>
  <c r="V2476" i="11"/>
  <c r="V2460" i="11"/>
  <c r="V2444" i="11"/>
  <c r="V2428" i="11"/>
  <c r="V2412" i="11"/>
  <c r="V2396" i="11"/>
  <c r="V2380" i="11"/>
  <c r="V2364" i="11"/>
  <c r="V2348" i="11"/>
  <c r="V2332" i="11"/>
  <c r="V2316" i="11"/>
  <c r="V2300" i="11"/>
  <c r="V2284" i="11"/>
  <c r="V2268" i="11"/>
  <c r="V2252" i="11"/>
  <c r="V2236" i="11"/>
  <c r="V2204" i="11"/>
  <c r="V2188" i="11"/>
  <c r="V2172" i="11"/>
  <c r="V2156" i="11"/>
  <c r="V2140" i="11"/>
  <c r="V2124" i="11"/>
  <c r="V2108" i="11"/>
  <c r="V2092" i="11"/>
  <c r="V2076" i="11"/>
  <c r="V2060" i="11"/>
  <c r="V2044" i="11"/>
  <c r="V2028" i="11"/>
  <c r="V2012" i="11"/>
  <c r="V1996" i="11"/>
  <c r="V1980" i="11"/>
  <c r="V1964" i="11"/>
  <c r="V1948" i="11"/>
  <c r="V1932" i="11"/>
  <c r="V1916" i="11"/>
  <c r="V1900" i="11"/>
  <c r="V1884" i="11"/>
  <c r="V1868" i="11"/>
  <c r="V1852" i="11"/>
  <c r="V1836" i="11"/>
  <c r="V1820" i="11"/>
  <c r="V1804" i="11"/>
  <c r="V1788" i="11"/>
  <c r="V1772" i="11"/>
  <c r="V1756" i="11"/>
  <c r="V1740" i="11"/>
  <c r="V1724" i="11"/>
  <c r="V1708" i="11"/>
  <c r="V1692" i="11"/>
  <c r="V1676" i="11"/>
  <c r="V1660" i="11"/>
  <c r="V1644" i="11"/>
  <c r="V1628" i="11"/>
  <c r="V1612" i="11"/>
  <c r="V1596" i="11"/>
  <c r="V1580" i="11"/>
  <c r="V1564" i="11"/>
  <c r="V1548" i="11"/>
  <c r="V1532" i="11"/>
  <c r="V1516" i="11"/>
  <c r="V1484" i="11"/>
  <c r="V1452" i="11"/>
  <c r="V1436" i="11"/>
  <c r="V1404" i="11"/>
  <c r="V1388" i="11"/>
  <c r="V1356" i="11"/>
  <c r="V1340" i="11"/>
  <c r="V1324" i="11"/>
  <c r="V1308" i="11"/>
  <c r="V1292" i="11"/>
  <c r="V1276" i="11"/>
  <c r="V1260" i="11"/>
  <c r="V1244" i="11"/>
  <c r="V1228" i="11"/>
  <c r="V1212" i="11"/>
  <c r="V1196" i="11"/>
  <c r="V1180" i="11"/>
  <c r="V1164" i="11"/>
  <c r="V1148" i="11"/>
  <c r="V1132" i="11"/>
  <c r="V1116" i="11"/>
  <c r="V1100" i="11"/>
  <c r="V1084" i="11"/>
  <c r="V1068" i="11"/>
  <c r="V1052" i="11"/>
  <c r="V1036" i="11"/>
  <c r="V1020" i="11"/>
  <c r="V1004" i="11"/>
  <c r="V988" i="11"/>
  <c r="V972" i="11"/>
  <c r="V956" i="11"/>
  <c r="V940" i="11"/>
  <c r="V924" i="11"/>
  <c r="V908" i="11"/>
  <c r="V892" i="11"/>
  <c r="V876" i="11"/>
  <c r="V860" i="11"/>
  <c r="V844" i="11"/>
  <c r="V828" i="11"/>
  <c r="V812" i="11"/>
  <c r="V796" i="11"/>
  <c r="V780" i="11"/>
  <c r="V764" i="11"/>
  <c r="V748" i="11"/>
  <c r="V716" i="11"/>
  <c r="V700" i="11"/>
  <c r="V684" i="11"/>
  <c r="V668" i="11"/>
  <c r="V652" i="11"/>
  <c r="V636" i="11"/>
  <c r="V620" i="11"/>
  <c r="V588" i="11"/>
  <c r="V572" i="11"/>
  <c r="V556" i="11"/>
  <c r="V540" i="11"/>
  <c r="V524" i="11"/>
  <c r="V508" i="11"/>
  <c r="V492" i="11"/>
  <c r="V476" i="11"/>
  <c r="V460" i="11"/>
  <c r="V444" i="11"/>
  <c r="V428" i="11"/>
  <c r="V412" i="11"/>
  <c r="V396" i="11"/>
  <c r="V380" i="11"/>
  <c r="V364" i="11"/>
  <c r="V348" i="11"/>
  <c r="V332" i="11"/>
  <c r="V316" i="11"/>
  <c r="V300" i="11"/>
  <c r="V284" i="11"/>
  <c r="V268" i="11"/>
  <c r="V252" i="11"/>
  <c r="V236" i="11"/>
  <c r="V220" i="11"/>
  <c r="V204" i="11"/>
  <c r="V188" i="11"/>
  <c r="V172" i="11"/>
  <c r="V156" i="11"/>
  <c r="V140" i="11"/>
  <c r="V124" i="11"/>
  <c r="V108" i="11"/>
  <c r="V92" i="11"/>
  <c r="V76" i="11"/>
  <c r="V60" i="11"/>
  <c r="V44" i="11"/>
  <c r="V28" i="11"/>
  <c r="V12" i="11"/>
  <c r="Q2992" i="11"/>
  <c r="P2992" i="11"/>
  <c r="M2992" i="11"/>
  <c r="K2992" i="11"/>
  <c r="N2992" i="11" s="1"/>
  <c r="O2992" i="11" s="1"/>
  <c r="Q2976" i="11"/>
  <c r="P2976" i="11"/>
  <c r="M2976" i="11"/>
  <c r="K2976" i="11"/>
  <c r="N2976" i="11" s="1"/>
  <c r="O2976" i="11" s="1"/>
  <c r="Q2960" i="11"/>
  <c r="P2960" i="11"/>
  <c r="M2960" i="11"/>
  <c r="K2960" i="11"/>
  <c r="N2960" i="11" s="1"/>
  <c r="O2960" i="11" s="1"/>
  <c r="Q2944" i="11"/>
  <c r="P2944" i="11"/>
  <c r="M2944" i="11"/>
  <c r="K2944" i="11"/>
  <c r="N2944" i="11" s="1"/>
  <c r="O2944" i="11" s="1"/>
  <c r="Q2928" i="11"/>
  <c r="P2928" i="11"/>
  <c r="M2928" i="11"/>
  <c r="K2928" i="11"/>
  <c r="N2928" i="11" s="1"/>
  <c r="O2928" i="11" s="1"/>
  <c r="Q2912" i="11"/>
  <c r="P2912" i="11"/>
  <c r="M2912" i="11"/>
  <c r="K2912" i="11"/>
  <c r="N2912" i="11" s="1"/>
  <c r="O2912" i="11" s="1"/>
  <c r="Q2896" i="11"/>
  <c r="P2896" i="11"/>
  <c r="M2896" i="11"/>
  <c r="K2896" i="11"/>
  <c r="N2896" i="11" s="1"/>
  <c r="O2896" i="11" s="1"/>
  <c r="Q2880" i="11"/>
  <c r="P2880" i="11"/>
  <c r="M2880" i="11"/>
  <c r="K2880" i="11"/>
  <c r="N2880" i="11" s="1"/>
  <c r="O2880" i="11" s="1"/>
  <c r="Q2864" i="11"/>
  <c r="P2864" i="11"/>
  <c r="M2864" i="11"/>
  <c r="K2864" i="11"/>
  <c r="N2864" i="11" s="1"/>
  <c r="O2864" i="11" s="1"/>
  <c r="Q2848" i="11"/>
  <c r="P2848" i="11"/>
  <c r="M2848" i="11"/>
  <c r="K2848" i="11"/>
  <c r="N2848" i="11" s="1"/>
  <c r="O2848" i="11" s="1"/>
  <c r="Q2832" i="11"/>
  <c r="P2832" i="11"/>
  <c r="M2832" i="11"/>
  <c r="K2832" i="11"/>
  <c r="N2832" i="11" s="1"/>
  <c r="O2832" i="11" s="1"/>
  <c r="Q2816" i="11"/>
  <c r="P2816" i="11"/>
  <c r="M2816" i="11"/>
  <c r="K2816" i="11"/>
  <c r="N2816" i="11" s="1"/>
  <c r="O2816" i="11" s="1"/>
  <c r="Q2800" i="11"/>
  <c r="P2800" i="11"/>
  <c r="M2800" i="11"/>
  <c r="K2800" i="11"/>
  <c r="N2800" i="11" s="1"/>
  <c r="O2800" i="11" s="1"/>
  <c r="Q2784" i="11"/>
  <c r="P2784" i="11"/>
  <c r="M2784" i="11"/>
  <c r="K2784" i="11"/>
  <c r="N2784" i="11" s="1"/>
  <c r="O2784" i="11" s="1"/>
  <c r="Q2768" i="11"/>
  <c r="P2768" i="11"/>
  <c r="M2768" i="11"/>
  <c r="K2768" i="11"/>
  <c r="N2768" i="11" s="1"/>
  <c r="O2768" i="11" s="1"/>
  <c r="Q2752" i="11"/>
  <c r="P2752" i="11"/>
  <c r="M2752" i="11"/>
  <c r="K2752" i="11"/>
  <c r="N2752" i="11" s="1"/>
  <c r="O2752" i="11" s="1"/>
  <c r="Q2736" i="11"/>
  <c r="P2736" i="11"/>
  <c r="M2736" i="11"/>
  <c r="K2736" i="11"/>
  <c r="N2736" i="11" s="1"/>
  <c r="O2736" i="11" s="1"/>
  <c r="Q2720" i="11"/>
  <c r="P2720" i="11"/>
  <c r="M2720" i="11"/>
  <c r="K2720" i="11"/>
  <c r="N2720" i="11" s="1"/>
  <c r="O2720" i="11" s="1"/>
  <c r="Q2704" i="11"/>
  <c r="P2704" i="11"/>
  <c r="M2704" i="11"/>
  <c r="K2704" i="11"/>
  <c r="N2704" i="11" s="1"/>
  <c r="O2704" i="11" s="1"/>
  <c r="Q2688" i="11"/>
  <c r="P2688" i="11"/>
  <c r="M2688" i="11"/>
  <c r="K2688" i="11"/>
  <c r="N2688" i="11" s="1"/>
  <c r="O2688" i="11" s="1"/>
  <c r="Q2672" i="11"/>
  <c r="P2672" i="11"/>
  <c r="M2672" i="11"/>
  <c r="K2672" i="11"/>
  <c r="N2672" i="11" s="1"/>
  <c r="O2672" i="11" s="1"/>
  <c r="Q2656" i="11"/>
  <c r="P2656" i="11"/>
  <c r="M2656" i="11"/>
  <c r="K2656" i="11"/>
  <c r="N2656" i="11" s="1"/>
  <c r="O2656" i="11" s="1"/>
  <c r="Q2640" i="11"/>
  <c r="P2640" i="11"/>
  <c r="M2640" i="11"/>
  <c r="K2640" i="11"/>
  <c r="N2640" i="11" s="1"/>
  <c r="O2640" i="11" s="1"/>
  <c r="Q2624" i="11"/>
  <c r="P2624" i="11"/>
  <c r="M2624" i="11"/>
  <c r="K2624" i="11"/>
  <c r="N2624" i="11" s="1"/>
  <c r="O2624" i="11" s="1"/>
  <c r="Q2608" i="11"/>
  <c r="P2608" i="11"/>
  <c r="M2608" i="11"/>
  <c r="K2608" i="11"/>
  <c r="N2608" i="11" s="1"/>
  <c r="O2608" i="11" s="1"/>
  <c r="P2592" i="11"/>
  <c r="Q2592" i="11"/>
  <c r="M2592" i="11"/>
  <c r="K2592" i="11"/>
  <c r="N2592" i="11" s="1"/>
  <c r="O2592" i="11" s="1"/>
  <c r="Q2576" i="11"/>
  <c r="P2576" i="11"/>
  <c r="M2576" i="11"/>
  <c r="K2576" i="11"/>
  <c r="N2576" i="11" s="1"/>
  <c r="O2576" i="11" s="1"/>
  <c r="Q2560" i="11"/>
  <c r="P2560" i="11"/>
  <c r="M2560" i="11"/>
  <c r="K2560" i="11"/>
  <c r="N2560" i="11" s="1"/>
  <c r="O2560" i="11" s="1"/>
  <c r="Q2544" i="11"/>
  <c r="P2544" i="11"/>
  <c r="M2544" i="11"/>
  <c r="K2544" i="11"/>
  <c r="N2544" i="11" s="1"/>
  <c r="O2544" i="11" s="1"/>
  <c r="Q2528" i="11"/>
  <c r="P2528" i="11"/>
  <c r="M2528" i="11"/>
  <c r="K2528" i="11"/>
  <c r="N2528" i="11" s="1"/>
  <c r="O2528" i="11" s="1"/>
  <c r="Q2512" i="11"/>
  <c r="P2512" i="11"/>
  <c r="M2512" i="11"/>
  <c r="K2512" i="11"/>
  <c r="N2512" i="11" s="1"/>
  <c r="O2512" i="11" s="1"/>
  <c r="Q2496" i="11"/>
  <c r="P2496" i="11"/>
  <c r="M2496" i="11"/>
  <c r="K2496" i="11"/>
  <c r="N2496" i="11" s="1"/>
  <c r="O2496" i="11" s="1"/>
  <c r="P2480" i="11"/>
  <c r="Q2480" i="11"/>
  <c r="M2480" i="11"/>
  <c r="K2480" i="11"/>
  <c r="N2480" i="11" s="1"/>
  <c r="O2480" i="11" s="1"/>
  <c r="Q2464" i="11"/>
  <c r="P2464" i="11"/>
  <c r="M2464" i="11"/>
  <c r="K2464" i="11"/>
  <c r="N2464" i="11" s="1"/>
  <c r="O2464" i="11" s="1"/>
  <c r="Q2448" i="11"/>
  <c r="P2448" i="11"/>
  <c r="M2448" i="11"/>
  <c r="K2448" i="11"/>
  <c r="N2448" i="11" s="1"/>
  <c r="O2448" i="11" s="1"/>
  <c r="Q2432" i="11"/>
  <c r="P2432" i="11"/>
  <c r="M2432" i="11"/>
  <c r="K2432" i="11"/>
  <c r="N2432" i="11" s="1"/>
  <c r="O2432" i="11" s="1"/>
  <c r="Q2416" i="11"/>
  <c r="P2416" i="11"/>
  <c r="M2416" i="11"/>
  <c r="K2416" i="11"/>
  <c r="N2416" i="11" s="1"/>
  <c r="O2416" i="11" s="1"/>
  <c r="Q2400" i="11"/>
  <c r="P2400" i="11"/>
  <c r="M2400" i="11"/>
  <c r="K2400" i="11"/>
  <c r="N2400" i="11" s="1"/>
  <c r="O2400" i="11" s="1"/>
  <c r="Q2384" i="11"/>
  <c r="P2384" i="11"/>
  <c r="M2384" i="11"/>
  <c r="K2384" i="11"/>
  <c r="N2384" i="11" s="1"/>
  <c r="O2384" i="11" s="1"/>
  <c r="Q2368" i="11"/>
  <c r="P2368" i="11"/>
  <c r="M2368" i="11"/>
  <c r="K2368" i="11"/>
  <c r="N2368" i="11" s="1"/>
  <c r="O2368" i="11" s="1"/>
  <c r="Q2352" i="11"/>
  <c r="P2352" i="11"/>
  <c r="M2352" i="11"/>
  <c r="K2352" i="11"/>
  <c r="N2352" i="11" s="1"/>
  <c r="O2352" i="11" s="1"/>
  <c r="P2336" i="11"/>
  <c r="Q2336" i="11"/>
  <c r="M2336" i="11"/>
  <c r="K2336" i="11"/>
  <c r="N2336" i="11" s="1"/>
  <c r="O2336" i="11" s="1"/>
  <c r="Q2320" i="11"/>
  <c r="P2320" i="11"/>
  <c r="M2320" i="11"/>
  <c r="K2320" i="11"/>
  <c r="N2320" i="11" s="1"/>
  <c r="O2320" i="11" s="1"/>
  <c r="Q2304" i="11"/>
  <c r="P2304" i="11"/>
  <c r="M2304" i="11"/>
  <c r="K2304" i="11"/>
  <c r="N2304" i="11" s="1"/>
  <c r="O2304" i="11" s="1"/>
  <c r="Q2288" i="11"/>
  <c r="P2288" i="11"/>
  <c r="M2288" i="11"/>
  <c r="K2288" i="11"/>
  <c r="N2288" i="11" s="1"/>
  <c r="O2288" i="11" s="1"/>
  <c r="Q2272" i="11"/>
  <c r="P2272" i="11"/>
  <c r="M2272" i="11"/>
  <c r="K2272" i="11"/>
  <c r="N2272" i="11" s="1"/>
  <c r="O2272" i="11" s="1"/>
  <c r="L2272" i="11"/>
  <c r="Q2256" i="11"/>
  <c r="P2256" i="11"/>
  <c r="M2256" i="11"/>
  <c r="L2256" i="11"/>
  <c r="K2256" i="11"/>
  <c r="N2256" i="11" s="1"/>
  <c r="O2256" i="11" s="1"/>
  <c r="Q2240" i="11"/>
  <c r="P2240" i="11"/>
  <c r="M2240" i="11"/>
  <c r="K2240" i="11"/>
  <c r="N2240" i="11" s="1"/>
  <c r="O2240" i="11" s="1"/>
  <c r="L2240" i="11"/>
  <c r="Q2224" i="11"/>
  <c r="P2224" i="11"/>
  <c r="M2224" i="11"/>
  <c r="K2224" i="11"/>
  <c r="N2224" i="11" s="1"/>
  <c r="O2224" i="11" s="1"/>
  <c r="L2224" i="11"/>
  <c r="Q2208" i="11"/>
  <c r="P2208" i="11"/>
  <c r="M2208" i="11"/>
  <c r="K2208" i="11"/>
  <c r="N2208" i="11" s="1"/>
  <c r="O2208" i="11" s="1"/>
  <c r="L2208" i="11"/>
  <c r="Q2192" i="11"/>
  <c r="P2192" i="11"/>
  <c r="M2192" i="11"/>
  <c r="K2192" i="11"/>
  <c r="N2192" i="11" s="1"/>
  <c r="O2192" i="11" s="1"/>
  <c r="L2192" i="11"/>
  <c r="Q2176" i="11"/>
  <c r="P2176" i="11"/>
  <c r="M2176" i="11"/>
  <c r="K2176" i="11"/>
  <c r="N2176" i="11" s="1"/>
  <c r="O2176" i="11" s="1"/>
  <c r="Q2160" i="11"/>
  <c r="P2160" i="11"/>
  <c r="M2160" i="11"/>
  <c r="K2160" i="11"/>
  <c r="N2160" i="11" s="1"/>
  <c r="O2160" i="11" s="1"/>
  <c r="L2160" i="11"/>
  <c r="Q2144" i="11"/>
  <c r="P2144" i="11"/>
  <c r="M2144" i="11"/>
  <c r="K2144" i="11"/>
  <c r="N2144" i="11" s="1"/>
  <c r="O2144" i="11" s="1"/>
  <c r="L2144" i="11"/>
  <c r="Q2128" i="11"/>
  <c r="P2128" i="11"/>
  <c r="M2128" i="11"/>
  <c r="K2128" i="11"/>
  <c r="N2128" i="11" s="1"/>
  <c r="O2128" i="11" s="1"/>
  <c r="L2128" i="11"/>
  <c r="Q2112" i="11"/>
  <c r="P2112" i="11"/>
  <c r="M2112" i="11"/>
  <c r="K2112" i="11"/>
  <c r="N2112" i="11" s="1"/>
  <c r="O2112" i="11" s="1"/>
  <c r="Q2096" i="11"/>
  <c r="P2096" i="11"/>
  <c r="M2096" i="11"/>
  <c r="L2096" i="11"/>
  <c r="K2096" i="11"/>
  <c r="N2096" i="11" s="1"/>
  <c r="O2096" i="11" s="1"/>
  <c r="P2080" i="11"/>
  <c r="Q2080" i="11"/>
  <c r="M2080" i="11"/>
  <c r="K2080" i="11"/>
  <c r="N2080" i="11" s="1"/>
  <c r="O2080" i="11" s="1"/>
  <c r="L2080" i="11"/>
  <c r="Q2064" i="11"/>
  <c r="P2064" i="11"/>
  <c r="M2064" i="11"/>
  <c r="K2064" i="11"/>
  <c r="N2064" i="11" s="1"/>
  <c r="O2064" i="11" s="1"/>
  <c r="L2064" i="11"/>
  <c r="Q2048" i="11"/>
  <c r="P2048" i="11"/>
  <c r="M2048" i="11"/>
  <c r="K2048" i="11"/>
  <c r="N2048" i="11" s="1"/>
  <c r="O2048" i="11" s="1"/>
  <c r="Q2032" i="11"/>
  <c r="P2032" i="11"/>
  <c r="M2032" i="11"/>
  <c r="L2032" i="11"/>
  <c r="K2032" i="11"/>
  <c r="N2032" i="11" s="1"/>
  <c r="O2032" i="11" s="1"/>
  <c r="Q2016" i="11"/>
  <c r="P2016" i="11"/>
  <c r="M2016" i="11"/>
  <c r="K2016" i="11"/>
  <c r="N2016" i="11" s="1"/>
  <c r="O2016" i="11" s="1"/>
  <c r="L2016" i="11"/>
  <c r="Q2000" i="11"/>
  <c r="P2000" i="11"/>
  <c r="M2000" i="11"/>
  <c r="K2000" i="11"/>
  <c r="N2000" i="11" s="1"/>
  <c r="O2000" i="11" s="1"/>
  <c r="L2000" i="11"/>
  <c r="Q1984" i="11"/>
  <c r="P1984" i="11"/>
  <c r="M1984" i="11"/>
  <c r="K1984" i="11"/>
  <c r="N1984" i="11" s="1"/>
  <c r="O1984" i="11" s="1"/>
  <c r="Q1968" i="11"/>
  <c r="P1968" i="11"/>
  <c r="M1968" i="11"/>
  <c r="L1968" i="11"/>
  <c r="K1968" i="11"/>
  <c r="N1968" i="11" s="1"/>
  <c r="O1968" i="11" s="1"/>
  <c r="Q1952" i="11"/>
  <c r="P1952" i="11"/>
  <c r="M1952" i="11"/>
  <c r="K1952" i="11"/>
  <c r="N1952" i="11" s="1"/>
  <c r="O1952" i="11" s="1"/>
  <c r="L1952" i="11"/>
  <c r="Q1936" i="11"/>
  <c r="P1936" i="11"/>
  <c r="M1936" i="11"/>
  <c r="K1936" i="11"/>
  <c r="N1936" i="11" s="1"/>
  <c r="O1936" i="11" s="1"/>
  <c r="L1936" i="11"/>
  <c r="Q1920" i="11"/>
  <c r="P1920" i="11"/>
  <c r="M1920" i="11"/>
  <c r="K1920" i="11"/>
  <c r="N1920" i="11" s="1"/>
  <c r="O1920" i="11" s="1"/>
  <c r="Q1904" i="11"/>
  <c r="P1904" i="11"/>
  <c r="M1904" i="11"/>
  <c r="K1904" i="11"/>
  <c r="N1904" i="11" s="1"/>
  <c r="O1904" i="11" s="1"/>
  <c r="L1904" i="11"/>
  <c r="Q1888" i="11"/>
  <c r="P1888" i="11"/>
  <c r="M1888" i="11"/>
  <c r="K1888" i="11"/>
  <c r="N1888" i="11" s="1"/>
  <c r="O1888" i="11" s="1"/>
  <c r="L1888" i="11"/>
  <c r="Q1872" i="11"/>
  <c r="P1872" i="11"/>
  <c r="M1872" i="11"/>
  <c r="K1872" i="11"/>
  <c r="N1872" i="11" s="1"/>
  <c r="O1872" i="11" s="1"/>
  <c r="L1872" i="11"/>
  <c r="Q1856" i="11"/>
  <c r="P1856" i="11"/>
  <c r="M1856" i="11"/>
  <c r="K1856" i="11"/>
  <c r="N1856" i="11" s="1"/>
  <c r="O1856" i="11" s="1"/>
  <c r="L1856" i="11"/>
  <c r="Q1840" i="11"/>
  <c r="P1840" i="11"/>
  <c r="M1840" i="11"/>
  <c r="K1840" i="11"/>
  <c r="N1840" i="11" s="1"/>
  <c r="O1840" i="11" s="1"/>
  <c r="L1840" i="11"/>
  <c r="Q1824" i="11"/>
  <c r="P1824" i="11"/>
  <c r="M1824" i="11"/>
  <c r="K1824" i="11"/>
  <c r="N1824" i="11" s="1"/>
  <c r="O1824" i="11" s="1"/>
  <c r="Q1808" i="11"/>
  <c r="P1808" i="11"/>
  <c r="M1808" i="11"/>
  <c r="K1808" i="11"/>
  <c r="N1808" i="11" s="1"/>
  <c r="O1808" i="11" s="1"/>
  <c r="L1808" i="11"/>
  <c r="Q1792" i="11"/>
  <c r="P1792" i="11"/>
  <c r="M1792" i="11"/>
  <c r="K1792" i="11"/>
  <c r="N1792" i="11" s="1"/>
  <c r="O1792" i="11" s="1"/>
  <c r="L1792" i="11"/>
  <c r="Q1776" i="11"/>
  <c r="P1776" i="11"/>
  <c r="M1776" i="11"/>
  <c r="K1776" i="11"/>
  <c r="N1776" i="11" s="1"/>
  <c r="O1776" i="11" s="1"/>
  <c r="L1776" i="11"/>
  <c r="Q1760" i="11"/>
  <c r="P1760" i="11"/>
  <c r="M1760" i="11"/>
  <c r="L1760" i="11"/>
  <c r="K1760" i="11"/>
  <c r="N1760" i="11" s="1"/>
  <c r="O1760" i="11" s="1"/>
  <c r="Q1744" i="11"/>
  <c r="P1744" i="11"/>
  <c r="M1744" i="11"/>
  <c r="K1744" i="11"/>
  <c r="N1744" i="11" s="1"/>
  <c r="O1744" i="11" s="1"/>
  <c r="L1744" i="11"/>
  <c r="P1728" i="11"/>
  <c r="Q1728" i="11"/>
  <c r="M1728" i="11"/>
  <c r="K1728" i="11"/>
  <c r="N1728" i="11" s="1"/>
  <c r="O1728" i="11" s="1"/>
  <c r="L1728" i="11"/>
  <c r="Q1712" i="11"/>
  <c r="P1712" i="11"/>
  <c r="M1712" i="11"/>
  <c r="L1712" i="11"/>
  <c r="K1712" i="11"/>
  <c r="N1712" i="11" s="1"/>
  <c r="O1712" i="11" s="1"/>
  <c r="Q1696" i="11"/>
  <c r="P1696" i="11"/>
  <c r="M1696" i="11"/>
  <c r="K1696" i="11"/>
  <c r="N1696" i="11" s="1"/>
  <c r="O1696" i="11" s="1"/>
  <c r="L1696" i="11"/>
  <c r="Q1680" i="11"/>
  <c r="P1680" i="11"/>
  <c r="M1680" i="11"/>
  <c r="K1680" i="11"/>
  <c r="N1680" i="11" s="1"/>
  <c r="O1680" i="11" s="1"/>
  <c r="L1680" i="11"/>
  <c r="Q1664" i="11"/>
  <c r="P1664" i="11"/>
  <c r="M1664" i="11"/>
  <c r="K1664" i="11"/>
  <c r="N1664" i="11" s="1"/>
  <c r="O1664" i="11" s="1"/>
  <c r="Q1648" i="11"/>
  <c r="P1648" i="11"/>
  <c r="M1648" i="11"/>
  <c r="K1648" i="11"/>
  <c r="N1648" i="11" s="1"/>
  <c r="O1648" i="11" s="1"/>
  <c r="L1648" i="11"/>
  <c r="Q1632" i="11"/>
  <c r="P1632" i="11"/>
  <c r="M1632" i="11"/>
  <c r="K1632" i="11"/>
  <c r="N1632" i="11" s="1"/>
  <c r="O1632" i="11" s="1"/>
  <c r="L1632" i="11"/>
  <c r="Q1616" i="11"/>
  <c r="P1616" i="11"/>
  <c r="M1616" i="11"/>
  <c r="K1616" i="11"/>
  <c r="N1616" i="11" s="1"/>
  <c r="O1616" i="11" s="1"/>
  <c r="L1616" i="11"/>
  <c r="Q1600" i="11"/>
  <c r="P1600" i="11"/>
  <c r="M1600" i="11"/>
  <c r="K1600" i="11"/>
  <c r="N1600" i="11" s="1"/>
  <c r="O1600" i="11" s="1"/>
  <c r="L1600" i="11"/>
  <c r="Q1584" i="11"/>
  <c r="P1584" i="11"/>
  <c r="M1584" i="11"/>
  <c r="K1584" i="11"/>
  <c r="N1584" i="11" s="1"/>
  <c r="O1584" i="11" s="1"/>
  <c r="L1584" i="11"/>
  <c r="Q1568" i="11"/>
  <c r="P1568" i="11"/>
  <c r="M1568" i="11"/>
  <c r="K1568" i="11"/>
  <c r="N1568" i="11" s="1"/>
  <c r="O1568" i="11" s="1"/>
  <c r="Q1552" i="11"/>
  <c r="P1552" i="11"/>
  <c r="M1552" i="11"/>
  <c r="K1552" i="11"/>
  <c r="N1552" i="11" s="1"/>
  <c r="O1552" i="11" s="1"/>
  <c r="L1552" i="11"/>
  <c r="Q1536" i="11"/>
  <c r="P1536" i="11"/>
  <c r="M1536" i="11"/>
  <c r="K1536" i="11"/>
  <c r="N1536" i="11" s="1"/>
  <c r="O1536" i="11" s="1"/>
  <c r="L1536" i="11"/>
  <c r="Q1520" i="11"/>
  <c r="P1520" i="11"/>
  <c r="M1520" i="11"/>
  <c r="K1520" i="11"/>
  <c r="N1520" i="11" s="1"/>
  <c r="O1520" i="11" s="1"/>
  <c r="L1520" i="11"/>
  <c r="Q1504" i="11"/>
  <c r="P1504" i="11"/>
  <c r="M1504" i="11"/>
  <c r="L1504" i="11"/>
  <c r="K1504" i="11"/>
  <c r="N1504" i="11" s="1"/>
  <c r="O1504" i="11" s="1"/>
  <c r="Q1488" i="11"/>
  <c r="P1488" i="11"/>
  <c r="M1488" i="11"/>
  <c r="K1488" i="11"/>
  <c r="N1488" i="11" s="1"/>
  <c r="O1488" i="11" s="1"/>
  <c r="L1488" i="11"/>
  <c r="Q1472" i="11"/>
  <c r="P1472" i="11"/>
  <c r="M1472" i="11"/>
  <c r="K1472" i="11"/>
  <c r="N1472" i="11" s="1"/>
  <c r="O1472" i="11" s="1"/>
  <c r="L1472" i="11"/>
  <c r="Q1456" i="11"/>
  <c r="P1456" i="11"/>
  <c r="M1456" i="11"/>
  <c r="L1456" i="11"/>
  <c r="K1456" i="11"/>
  <c r="N1456" i="11" s="1"/>
  <c r="O1456" i="11" s="1"/>
  <c r="Q1440" i="11"/>
  <c r="P1440" i="11"/>
  <c r="M1440" i="11"/>
  <c r="K1440" i="11"/>
  <c r="N1440" i="11" s="1"/>
  <c r="O1440" i="11" s="1"/>
  <c r="L1440" i="11"/>
  <c r="Q1424" i="11"/>
  <c r="P1424" i="11"/>
  <c r="M1424" i="11"/>
  <c r="K1424" i="11"/>
  <c r="N1424" i="11" s="1"/>
  <c r="O1424" i="11" s="1"/>
  <c r="L1424" i="11"/>
  <c r="Q1408" i="11"/>
  <c r="P1408" i="11"/>
  <c r="M1408" i="11"/>
  <c r="K1408" i="11"/>
  <c r="N1408" i="11" s="1"/>
  <c r="O1408" i="11" s="1"/>
  <c r="Q1392" i="11"/>
  <c r="P1392" i="11"/>
  <c r="M1392" i="11"/>
  <c r="K1392" i="11"/>
  <c r="N1392" i="11" s="1"/>
  <c r="O1392" i="11" s="1"/>
  <c r="L1392" i="11"/>
  <c r="Q1376" i="11"/>
  <c r="P1376" i="11"/>
  <c r="M1376" i="11"/>
  <c r="K1376" i="11"/>
  <c r="N1376" i="11" s="1"/>
  <c r="O1376" i="11" s="1"/>
  <c r="L1376" i="11"/>
  <c r="Q1360" i="11"/>
  <c r="P1360" i="11"/>
  <c r="M1360" i="11"/>
  <c r="K1360" i="11"/>
  <c r="N1360" i="11" s="1"/>
  <c r="O1360" i="11" s="1"/>
  <c r="L1360" i="11"/>
  <c r="Q1344" i="11"/>
  <c r="P1344" i="11"/>
  <c r="M1344" i="11"/>
  <c r="K1344" i="11"/>
  <c r="N1344" i="11" s="1"/>
  <c r="O1344" i="11" s="1"/>
  <c r="L1344" i="11"/>
  <c r="Q1328" i="11"/>
  <c r="P1328" i="11"/>
  <c r="M1328" i="11"/>
  <c r="K1328" i="11"/>
  <c r="N1328" i="11" s="1"/>
  <c r="O1328" i="11" s="1"/>
  <c r="L1328" i="11"/>
  <c r="Q1312" i="11"/>
  <c r="P1312" i="11"/>
  <c r="M1312" i="11"/>
  <c r="K1312" i="11"/>
  <c r="N1312" i="11" s="1"/>
  <c r="O1312" i="11" s="1"/>
  <c r="Q1296" i="11"/>
  <c r="P1296" i="11"/>
  <c r="M1296" i="11"/>
  <c r="K1296" i="11"/>
  <c r="N1296" i="11" s="1"/>
  <c r="O1296" i="11" s="1"/>
  <c r="L1296" i="11"/>
  <c r="Q1280" i="11"/>
  <c r="P1280" i="11"/>
  <c r="M1280" i="11"/>
  <c r="K1280" i="11"/>
  <c r="N1280" i="11" s="1"/>
  <c r="O1280" i="11" s="1"/>
  <c r="L1280" i="11"/>
  <c r="Q1264" i="11"/>
  <c r="P1264" i="11"/>
  <c r="M1264" i="11"/>
  <c r="K1264" i="11"/>
  <c r="N1264" i="11" s="1"/>
  <c r="O1264" i="11" s="1"/>
  <c r="L1264" i="11"/>
  <c r="Q1248" i="11"/>
  <c r="P1248" i="11"/>
  <c r="M1248" i="11"/>
  <c r="L1248" i="11"/>
  <c r="K1248" i="11"/>
  <c r="N1248" i="11" s="1"/>
  <c r="O1248" i="11" s="1"/>
  <c r="Q1232" i="11"/>
  <c r="P1232" i="11"/>
  <c r="M1232" i="11"/>
  <c r="K1232" i="11"/>
  <c r="N1232" i="11" s="1"/>
  <c r="O1232" i="11" s="1"/>
  <c r="L1232" i="11"/>
  <c r="Q1216" i="11"/>
  <c r="P1216" i="11"/>
  <c r="M1216" i="11"/>
  <c r="K1216" i="11"/>
  <c r="N1216" i="11" s="1"/>
  <c r="O1216" i="11" s="1"/>
  <c r="L1216" i="11"/>
  <c r="Q1200" i="11"/>
  <c r="P1200" i="11"/>
  <c r="M1200" i="11"/>
  <c r="L1200" i="11"/>
  <c r="K1200" i="11"/>
  <c r="N1200" i="11" s="1"/>
  <c r="O1200" i="11" s="1"/>
  <c r="Q1184" i="11"/>
  <c r="P1184" i="11"/>
  <c r="M1184" i="11"/>
  <c r="K1184" i="11"/>
  <c r="N1184" i="11" s="1"/>
  <c r="O1184" i="11" s="1"/>
  <c r="L1184" i="11"/>
  <c r="Q1168" i="11"/>
  <c r="P1168" i="11"/>
  <c r="M1168" i="11"/>
  <c r="K1168" i="11"/>
  <c r="N1168" i="11" s="1"/>
  <c r="O1168" i="11" s="1"/>
  <c r="L1168" i="11"/>
  <c r="Q1152" i="11"/>
  <c r="P1152" i="11"/>
  <c r="M1152" i="11"/>
  <c r="K1152" i="11"/>
  <c r="N1152" i="11" s="1"/>
  <c r="O1152" i="11" s="1"/>
  <c r="Q1136" i="11"/>
  <c r="P1136" i="11"/>
  <c r="M1136" i="11"/>
  <c r="L1136" i="11"/>
  <c r="K1136" i="11"/>
  <c r="N1136" i="11" s="1"/>
  <c r="O1136" i="11" s="1"/>
  <c r="Q1120" i="11"/>
  <c r="P1120" i="11"/>
  <c r="M1120" i="11"/>
  <c r="L1120" i="11"/>
  <c r="K1120" i="11"/>
  <c r="N1120" i="11" s="1"/>
  <c r="O1120" i="11" s="1"/>
  <c r="Q1104" i="11"/>
  <c r="P1104" i="11"/>
  <c r="M1104" i="11"/>
  <c r="L1104" i="11"/>
  <c r="K1104" i="11"/>
  <c r="N1104" i="11" s="1"/>
  <c r="O1104" i="11" s="1"/>
  <c r="Q1088" i="11"/>
  <c r="P1088" i="11"/>
  <c r="M1088" i="11"/>
  <c r="L1088" i="11"/>
  <c r="K1088" i="11"/>
  <c r="N1088" i="11" s="1"/>
  <c r="O1088" i="11" s="1"/>
  <c r="Q1072" i="11"/>
  <c r="P1072" i="11"/>
  <c r="M1072" i="11"/>
  <c r="L1072" i="11"/>
  <c r="K1072" i="11"/>
  <c r="N1072" i="11" s="1"/>
  <c r="O1072" i="11" s="1"/>
  <c r="Q1056" i="11"/>
  <c r="P1056" i="11"/>
  <c r="M1056" i="11"/>
  <c r="L1056" i="11"/>
  <c r="K1056" i="11"/>
  <c r="N1056" i="11" s="1"/>
  <c r="O1056" i="11" s="1"/>
  <c r="Q1040" i="11"/>
  <c r="P1040" i="11"/>
  <c r="M1040" i="11"/>
  <c r="L1040" i="11"/>
  <c r="K1040" i="11"/>
  <c r="N1040" i="11" s="1"/>
  <c r="O1040" i="11" s="1"/>
  <c r="Q1024" i="11"/>
  <c r="P1024" i="11"/>
  <c r="M1024" i="11"/>
  <c r="L1024" i="11"/>
  <c r="K1024" i="11"/>
  <c r="N1024" i="11" s="1"/>
  <c r="O1024" i="11" s="1"/>
  <c r="Q1008" i="11"/>
  <c r="P1008" i="11"/>
  <c r="M1008" i="11"/>
  <c r="L1008" i="11"/>
  <c r="K1008" i="11"/>
  <c r="N1008" i="11" s="1"/>
  <c r="O1008" i="11" s="1"/>
  <c r="Q992" i="11"/>
  <c r="P992" i="11"/>
  <c r="M992" i="11"/>
  <c r="L992" i="11"/>
  <c r="K992" i="11"/>
  <c r="N992" i="11" s="1"/>
  <c r="O992" i="11" s="1"/>
  <c r="Q976" i="11"/>
  <c r="P976" i="11"/>
  <c r="M976" i="11"/>
  <c r="L976" i="11"/>
  <c r="K976" i="11"/>
  <c r="N976" i="11" s="1"/>
  <c r="O976" i="11" s="1"/>
  <c r="Q960" i="11"/>
  <c r="P960" i="11"/>
  <c r="M960" i="11"/>
  <c r="L960" i="11"/>
  <c r="K960" i="11"/>
  <c r="N960" i="11" s="1"/>
  <c r="O960" i="11" s="1"/>
  <c r="Q944" i="11"/>
  <c r="P944" i="11"/>
  <c r="M944" i="11"/>
  <c r="L944" i="11"/>
  <c r="K944" i="11"/>
  <c r="N944" i="11" s="1"/>
  <c r="O944" i="11" s="1"/>
  <c r="Q928" i="11"/>
  <c r="P928" i="11"/>
  <c r="M928" i="11"/>
  <c r="L928" i="11"/>
  <c r="K928" i="11"/>
  <c r="N928" i="11" s="1"/>
  <c r="O928" i="11" s="1"/>
  <c r="Q912" i="11"/>
  <c r="P912" i="11"/>
  <c r="M912" i="11"/>
  <c r="L912" i="11"/>
  <c r="K912" i="11"/>
  <c r="N912" i="11" s="1"/>
  <c r="O912" i="11" s="1"/>
  <c r="Q896" i="11"/>
  <c r="P896" i="11"/>
  <c r="M896" i="11"/>
  <c r="L896" i="11"/>
  <c r="K896" i="11"/>
  <c r="N896" i="11" s="1"/>
  <c r="O896" i="11" s="1"/>
  <c r="Q880" i="11"/>
  <c r="P880" i="11"/>
  <c r="M880" i="11"/>
  <c r="L880" i="11"/>
  <c r="K880" i="11"/>
  <c r="N880" i="11" s="1"/>
  <c r="O880" i="11" s="1"/>
  <c r="Q864" i="11"/>
  <c r="P864" i="11"/>
  <c r="M864" i="11"/>
  <c r="L864" i="11"/>
  <c r="K864" i="11"/>
  <c r="N864" i="11" s="1"/>
  <c r="O864" i="11" s="1"/>
  <c r="Q848" i="11"/>
  <c r="P848" i="11"/>
  <c r="M848" i="11"/>
  <c r="L848" i="11"/>
  <c r="K848" i="11"/>
  <c r="N848" i="11" s="1"/>
  <c r="O848" i="11" s="1"/>
  <c r="Q832" i="11"/>
  <c r="P832" i="11"/>
  <c r="M832" i="11"/>
  <c r="L832" i="11"/>
  <c r="K832" i="11"/>
  <c r="N832" i="11" s="1"/>
  <c r="O832" i="11" s="1"/>
  <c r="Q816" i="11"/>
  <c r="P816" i="11"/>
  <c r="M816" i="11"/>
  <c r="L816" i="11"/>
  <c r="K816" i="11"/>
  <c r="N816" i="11" s="1"/>
  <c r="O816" i="11" s="1"/>
  <c r="Q800" i="11"/>
  <c r="P800" i="11"/>
  <c r="M800" i="11"/>
  <c r="L800" i="11"/>
  <c r="K800" i="11"/>
  <c r="N800" i="11" s="1"/>
  <c r="O800" i="11" s="1"/>
  <c r="Q784" i="11"/>
  <c r="P784" i="11"/>
  <c r="M784" i="11"/>
  <c r="L784" i="11"/>
  <c r="K784" i="11"/>
  <c r="N784" i="11" s="1"/>
  <c r="O784" i="11" s="1"/>
  <c r="Q768" i="11"/>
  <c r="P768" i="11"/>
  <c r="M768" i="11"/>
  <c r="L768" i="11"/>
  <c r="K768" i="11"/>
  <c r="N768" i="11" s="1"/>
  <c r="O768" i="11" s="1"/>
  <c r="Q752" i="11"/>
  <c r="P752" i="11"/>
  <c r="M752" i="11"/>
  <c r="L752" i="11"/>
  <c r="K752" i="11"/>
  <c r="N752" i="11" s="1"/>
  <c r="O752" i="11" s="1"/>
  <c r="Q736" i="11"/>
  <c r="P736" i="11"/>
  <c r="L736" i="11"/>
  <c r="M736" i="11"/>
  <c r="K736" i="11"/>
  <c r="N736" i="11" s="1"/>
  <c r="O736" i="11" s="1"/>
  <c r="Q720" i="11"/>
  <c r="P720" i="11"/>
  <c r="M720" i="11"/>
  <c r="L720" i="11"/>
  <c r="K720" i="11"/>
  <c r="N720" i="11" s="1"/>
  <c r="O720" i="11" s="1"/>
  <c r="Q704" i="11"/>
  <c r="P704" i="11"/>
  <c r="M704" i="11"/>
  <c r="L704" i="11"/>
  <c r="K704" i="11"/>
  <c r="N704" i="11" s="1"/>
  <c r="O704" i="11" s="1"/>
  <c r="Q688" i="11"/>
  <c r="P688" i="11"/>
  <c r="L688" i="11"/>
  <c r="M688" i="11"/>
  <c r="K688" i="11"/>
  <c r="N688" i="11" s="1"/>
  <c r="O688" i="11" s="1"/>
  <c r="Q672" i="11"/>
  <c r="P672" i="11"/>
  <c r="M672" i="11"/>
  <c r="L672" i="11"/>
  <c r="K672" i="11"/>
  <c r="N672" i="11" s="1"/>
  <c r="O672" i="11" s="1"/>
  <c r="Q656" i="11"/>
  <c r="P656" i="11"/>
  <c r="M656" i="11"/>
  <c r="L656" i="11"/>
  <c r="K656" i="11"/>
  <c r="N656" i="11" s="1"/>
  <c r="O656" i="11" s="1"/>
  <c r="Q640" i="11"/>
  <c r="P640" i="11"/>
  <c r="L640" i="11"/>
  <c r="M640" i="11"/>
  <c r="K640" i="11"/>
  <c r="N640" i="11" s="1"/>
  <c r="O640" i="11" s="1"/>
  <c r="Q624" i="11"/>
  <c r="P624" i="11"/>
  <c r="M624" i="11"/>
  <c r="L624" i="11"/>
  <c r="K624" i="11"/>
  <c r="N624" i="11" s="1"/>
  <c r="O624" i="11" s="1"/>
  <c r="Q608" i="11"/>
  <c r="P608" i="11"/>
  <c r="L608" i="11"/>
  <c r="K608" i="11"/>
  <c r="N608" i="11" s="1"/>
  <c r="O608" i="11" s="1"/>
  <c r="M608" i="11"/>
  <c r="Q592" i="11"/>
  <c r="P592" i="11"/>
  <c r="M592" i="11"/>
  <c r="L592" i="11"/>
  <c r="K592" i="11"/>
  <c r="N592" i="11" s="1"/>
  <c r="O592" i="11" s="1"/>
  <c r="Q576" i="11"/>
  <c r="P576" i="11"/>
  <c r="M576" i="11"/>
  <c r="L576" i="11"/>
  <c r="K576" i="11"/>
  <c r="N576" i="11" s="1"/>
  <c r="O576" i="11" s="1"/>
  <c r="P560" i="11"/>
  <c r="Q560" i="11"/>
  <c r="M560" i="11"/>
  <c r="L560" i="11"/>
  <c r="K560" i="11"/>
  <c r="N560" i="11" s="1"/>
  <c r="O560" i="11" s="1"/>
  <c r="Q544" i="11"/>
  <c r="P544" i="11"/>
  <c r="M544" i="11"/>
  <c r="L544" i="11"/>
  <c r="K544" i="11"/>
  <c r="N544" i="11" s="1"/>
  <c r="O544" i="11" s="1"/>
  <c r="Q528" i="11"/>
  <c r="P528" i="11"/>
  <c r="L528" i="11"/>
  <c r="M528" i="11"/>
  <c r="K528" i="11"/>
  <c r="N528" i="11" s="1"/>
  <c r="O528" i="11" s="1"/>
  <c r="Q512" i="11"/>
  <c r="P512" i="11"/>
  <c r="M512" i="11"/>
  <c r="L512" i="11"/>
  <c r="K512" i="11"/>
  <c r="N512" i="11" s="1"/>
  <c r="O512" i="11" s="1"/>
  <c r="Q496" i="11"/>
  <c r="P496" i="11"/>
  <c r="M496" i="11"/>
  <c r="L496" i="11"/>
  <c r="K496" i="11"/>
  <c r="N496" i="11" s="1"/>
  <c r="O496" i="11" s="1"/>
  <c r="Q480" i="11"/>
  <c r="P480" i="11"/>
  <c r="M480" i="11"/>
  <c r="L480" i="11"/>
  <c r="K480" i="11"/>
  <c r="N480" i="11" s="1"/>
  <c r="O480" i="11" s="1"/>
  <c r="Q464" i="11"/>
  <c r="P464" i="11"/>
  <c r="M464" i="11"/>
  <c r="L464" i="11"/>
  <c r="K464" i="11"/>
  <c r="N464" i="11" s="1"/>
  <c r="O464" i="11" s="1"/>
  <c r="L2912" i="11"/>
  <c r="L2784" i="11"/>
  <c r="L2656" i="11"/>
  <c r="L2528" i="11"/>
  <c r="L2400" i="11"/>
  <c r="L2112" i="11"/>
  <c r="L1941" i="11"/>
  <c r="L1568" i="11"/>
  <c r="L1382" i="11"/>
  <c r="L963" i="11"/>
  <c r="M2387" i="11"/>
  <c r="V2955" i="11"/>
  <c r="V2939" i="11"/>
  <c r="V2923" i="11"/>
  <c r="V2891" i="11"/>
  <c r="V2875" i="11"/>
  <c r="V2859" i="11"/>
  <c r="V2827" i="11"/>
  <c r="V2795" i="11"/>
  <c r="V2779" i="11"/>
  <c r="V2763" i="11"/>
  <c r="V2747" i="11"/>
  <c r="V2731" i="11"/>
  <c r="V2715" i="11"/>
  <c r="V2699" i="11"/>
  <c r="V2683" i="11"/>
  <c r="V2667" i="11"/>
  <c r="V2651" i="11"/>
  <c r="V2635" i="11"/>
  <c r="V2619" i="11"/>
  <c r="V2603" i="11"/>
  <c r="V2587" i="11"/>
  <c r="V2571" i="11"/>
  <c r="V2555" i="11"/>
  <c r="V2539" i="11"/>
  <c r="V2523" i="11"/>
  <c r="V2507" i="11"/>
  <c r="V2491" i="11"/>
  <c r="V2475" i="11"/>
  <c r="V2459" i="11"/>
  <c r="V2443" i="11"/>
  <c r="V2427" i="11"/>
  <c r="V2411" i="11"/>
  <c r="V2395" i="11"/>
  <c r="V2379" i="11"/>
  <c r="V2363" i="11"/>
  <c r="V2347" i="11"/>
  <c r="V2331" i="11"/>
  <c r="V2315" i="11"/>
  <c r="V2299" i="11"/>
  <c r="V2283" i="11"/>
  <c r="V2267" i="11"/>
  <c r="V2251" i="11"/>
  <c r="V2235" i="11"/>
  <c r="V2203" i="11"/>
  <c r="V2187" i="11"/>
  <c r="V2171" i="11"/>
  <c r="V2155" i="11"/>
  <c r="V2139" i="11"/>
  <c r="V2123" i="11"/>
  <c r="V2107" i="11"/>
  <c r="V2091" i="11"/>
  <c r="V2075" i="11"/>
  <c r="V2059" i="11"/>
  <c r="V2043" i="11"/>
  <c r="V2027" i="11"/>
  <c r="V2011" i="11"/>
  <c r="V1995" i="11"/>
  <c r="V1979" i="11"/>
  <c r="V1963" i="11"/>
  <c r="V1947" i="11"/>
  <c r="V1931" i="11"/>
  <c r="V1915" i="11"/>
  <c r="V1899" i="11"/>
  <c r="V1883" i="11"/>
  <c r="V1867" i="11"/>
  <c r="V1851" i="11"/>
  <c r="V1835" i="11"/>
  <c r="V1819" i="11"/>
  <c r="V1803" i="11"/>
  <c r="V1787" i="11"/>
  <c r="V1771" i="11"/>
  <c r="V1755" i="11"/>
  <c r="V1739" i="11"/>
  <c r="V1723" i="11"/>
  <c r="V1707" i="11"/>
  <c r="V1691" i="11"/>
  <c r="V1675" i="11"/>
  <c r="V1659" i="11"/>
  <c r="V1643" i="11"/>
  <c r="V1627" i="11"/>
  <c r="V1611" i="11"/>
  <c r="V1595" i="11"/>
  <c r="V1579" i="11"/>
  <c r="V1563" i="11"/>
  <c r="V1547" i="11"/>
  <c r="V1531" i="11"/>
  <c r="V1515" i="11"/>
  <c r="V1483" i="11"/>
  <c r="V1451" i="11"/>
  <c r="V1435" i="11"/>
  <c r="V1403" i="11"/>
  <c r="V1387" i="11"/>
  <c r="V1355" i="11"/>
  <c r="V1339" i="11"/>
  <c r="V1323" i="11"/>
  <c r="V1307" i="11"/>
  <c r="V1291" i="11"/>
  <c r="V1275" i="11"/>
  <c r="V1259" i="11"/>
  <c r="V1243" i="11"/>
  <c r="V1227" i="11"/>
  <c r="V1211" i="11"/>
  <c r="V1195" i="11"/>
  <c r="V1179" i="11"/>
  <c r="V1163" i="11"/>
  <c r="V1147" i="11"/>
  <c r="V1131" i="11"/>
  <c r="V1115" i="11"/>
  <c r="V1099" i="11"/>
  <c r="V1083" i="11"/>
  <c r="V1067" i="11"/>
  <c r="V1051" i="11"/>
  <c r="V1035" i="11"/>
  <c r="V1019" i="11"/>
  <c r="V1003" i="11"/>
  <c r="V987" i="11"/>
  <c r="V971" i="11"/>
  <c r="V955" i="11"/>
  <c r="V939" i="11"/>
  <c r="V923" i="11"/>
  <c r="V907" i="11"/>
  <c r="V891" i="11"/>
  <c r="V875" i="11"/>
  <c r="V859" i="11"/>
  <c r="V843" i="11"/>
  <c r="V827" i="11"/>
  <c r="V811" i="11"/>
  <c r="V795" i="11"/>
  <c r="V779" i="11"/>
  <c r="V763" i="11"/>
  <c r="V747" i="11"/>
  <c r="V715" i="11"/>
  <c r="V699" i="11"/>
  <c r="V683" i="11"/>
  <c r="V667" i="11"/>
  <c r="V651" i="11"/>
  <c r="V635" i="11"/>
  <c r="V619" i="11"/>
  <c r="V587" i="11"/>
  <c r="V571" i="11"/>
  <c r="V555" i="11"/>
  <c r="V539" i="11"/>
  <c r="V523" i="11"/>
  <c r="V507" i="11"/>
  <c r="V491" i="11"/>
  <c r="V475" i="11"/>
  <c r="V459" i="11"/>
  <c r="V443" i="11"/>
  <c r="V427" i="11"/>
  <c r="V411" i="11"/>
  <c r="V395" i="11"/>
  <c r="V379" i="11"/>
  <c r="V363" i="11"/>
  <c r="V347" i="11"/>
  <c r="V331" i="11"/>
  <c r="V315" i="11"/>
  <c r="V299" i="11"/>
  <c r="V283" i="11"/>
  <c r="V267" i="11"/>
  <c r="V251" i="11"/>
  <c r="V235" i="11"/>
  <c r="V219" i="11"/>
  <c r="V203" i="11"/>
  <c r="V187" i="11"/>
  <c r="V171" i="11"/>
  <c r="V155" i="11"/>
  <c r="V139" i="11"/>
  <c r="V123" i="11"/>
  <c r="V107" i="11"/>
  <c r="V91" i="11"/>
  <c r="V75" i="11"/>
  <c r="V59" i="11"/>
  <c r="V43" i="11"/>
  <c r="V27" i="11"/>
  <c r="V11" i="11"/>
  <c r="Q2991" i="11"/>
  <c r="P2991" i="11"/>
  <c r="M2991" i="11"/>
  <c r="K2991" i="11"/>
  <c r="N2991" i="11" s="1"/>
  <c r="O2991" i="11" s="1"/>
  <c r="L2991" i="11"/>
  <c r="Q2975" i="11"/>
  <c r="P2975" i="11"/>
  <c r="M2975" i="11"/>
  <c r="K2975" i="11"/>
  <c r="N2975" i="11" s="1"/>
  <c r="O2975" i="11" s="1"/>
  <c r="L2975" i="11"/>
  <c r="Q2959" i="11"/>
  <c r="P2959" i="11"/>
  <c r="M2959" i="11"/>
  <c r="K2959" i="11"/>
  <c r="N2959" i="11" s="1"/>
  <c r="O2959" i="11" s="1"/>
  <c r="L2959" i="11"/>
  <c r="Q2943" i="11"/>
  <c r="P2943" i="11"/>
  <c r="M2943" i="11"/>
  <c r="K2943" i="11"/>
  <c r="N2943" i="11" s="1"/>
  <c r="O2943" i="11" s="1"/>
  <c r="L2943" i="11"/>
  <c r="Q2927" i="11"/>
  <c r="P2927" i="11"/>
  <c r="M2927" i="11"/>
  <c r="K2927" i="11"/>
  <c r="N2927" i="11" s="1"/>
  <c r="O2927" i="11" s="1"/>
  <c r="L2927" i="11"/>
  <c r="Q2911" i="11"/>
  <c r="M2911" i="11"/>
  <c r="P2911" i="11"/>
  <c r="K2911" i="11"/>
  <c r="N2911" i="11" s="1"/>
  <c r="O2911" i="11" s="1"/>
  <c r="L2911" i="11"/>
  <c r="Q2895" i="11"/>
  <c r="P2895" i="11"/>
  <c r="M2895" i="11"/>
  <c r="K2895" i="11"/>
  <c r="N2895" i="11" s="1"/>
  <c r="O2895" i="11" s="1"/>
  <c r="L2895" i="11"/>
  <c r="Q2879" i="11"/>
  <c r="P2879" i="11"/>
  <c r="M2879" i="11"/>
  <c r="K2879" i="11"/>
  <c r="N2879" i="11" s="1"/>
  <c r="O2879" i="11" s="1"/>
  <c r="L2879" i="11"/>
  <c r="Q2863" i="11"/>
  <c r="P2863" i="11"/>
  <c r="M2863" i="11"/>
  <c r="K2863" i="11"/>
  <c r="N2863" i="11" s="1"/>
  <c r="O2863" i="11" s="1"/>
  <c r="L2863" i="11"/>
  <c r="Q2847" i="11"/>
  <c r="P2847" i="11"/>
  <c r="M2847" i="11"/>
  <c r="K2847" i="11"/>
  <c r="N2847" i="11" s="1"/>
  <c r="O2847" i="11" s="1"/>
  <c r="L2847" i="11"/>
  <c r="Q2831" i="11"/>
  <c r="P2831" i="11"/>
  <c r="M2831" i="11"/>
  <c r="K2831" i="11"/>
  <c r="N2831" i="11" s="1"/>
  <c r="O2831" i="11" s="1"/>
  <c r="L2831" i="11"/>
  <c r="P2815" i="11"/>
  <c r="Q2815" i="11"/>
  <c r="M2815" i="11"/>
  <c r="K2815" i="11"/>
  <c r="N2815" i="11" s="1"/>
  <c r="O2815" i="11" s="1"/>
  <c r="L2815" i="11"/>
  <c r="P2799" i="11"/>
  <c r="Q2799" i="11"/>
  <c r="M2799" i="11"/>
  <c r="K2799" i="11"/>
  <c r="N2799" i="11" s="1"/>
  <c r="O2799" i="11" s="1"/>
  <c r="L2799" i="11"/>
  <c r="Q2783" i="11"/>
  <c r="P2783" i="11"/>
  <c r="M2783" i="11"/>
  <c r="K2783" i="11"/>
  <c r="N2783" i="11" s="1"/>
  <c r="O2783" i="11" s="1"/>
  <c r="L2783" i="11"/>
  <c r="Q2767" i="11"/>
  <c r="P2767" i="11"/>
  <c r="M2767" i="11"/>
  <c r="K2767" i="11"/>
  <c r="N2767" i="11" s="1"/>
  <c r="O2767" i="11" s="1"/>
  <c r="L2767" i="11"/>
  <c r="Q2751" i="11"/>
  <c r="P2751" i="11"/>
  <c r="M2751" i="11"/>
  <c r="K2751" i="11"/>
  <c r="N2751" i="11" s="1"/>
  <c r="O2751" i="11" s="1"/>
  <c r="L2751" i="11"/>
  <c r="Q2735" i="11"/>
  <c r="P2735" i="11"/>
  <c r="M2735" i="11"/>
  <c r="K2735" i="11"/>
  <c r="N2735" i="11" s="1"/>
  <c r="O2735" i="11" s="1"/>
  <c r="L2735" i="11"/>
  <c r="Q2719" i="11"/>
  <c r="P2719" i="11"/>
  <c r="M2719" i="11"/>
  <c r="K2719" i="11"/>
  <c r="N2719" i="11" s="1"/>
  <c r="O2719" i="11" s="1"/>
  <c r="L2719" i="11"/>
  <c r="Q2703" i="11"/>
  <c r="P2703" i="11"/>
  <c r="M2703" i="11"/>
  <c r="K2703" i="11"/>
  <c r="N2703" i="11" s="1"/>
  <c r="O2703" i="11" s="1"/>
  <c r="L2703" i="11"/>
  <c r="Q2687" i="11"/>
  <c r="P2687" i="11"/>
  <c r="M2687" i="11"/>
  <c r="K2687" i="11"/>
  <c r="N2687" i="11" s="1"/>
  <c r="O2687" i="11" s="1"/>
  <c r="L2687" i="11"/>
  <c r="Q2671" i="11"/>
  <c r="P2671" i="11"/>
  <c r="M2671" i="11"/>
  <c r="K2671" i="11"/>
  <c r="N2671" i="11" s="1"/>
  <c r="O2671" i="11" s="1"/>
  <c r="L2671" i="11"/>
  <c r="Q2655" i="11"/>
  <c r="P2655" i="11"/>
  <c r="M2655" i="11"/>
  <c r="K2655" i="11"/>
  <c r="N2655" i="11" s="1"/>
  <c r="O2655" i="11" s="1"/>
  <c r="L2655" i="11"/>
  <c r="Q2639" i="11"/>
  <c r="P2639" i="11"/>
  <c r="M2639" i="11"/>
  <c r="K2639" i="11"/>
  <c r="N2639" i="11" s="1"/>
  <c r="O2639" i="11" s="1"/>
  <c r="L2639" i="11"/>
  <c r="Q2623" i="11"/>
  <c r="P2623" i="11"/>
  <c r="M2623" i="11"/>
  <c r="K2623" i="11"/>
  <c r="N2623" i="11" s="1"/>
  <c r="O2623" i="11" s="1"/>
  <c r="L2623" i="11"/>
  <c r="Q2607" i="11"/>
  <c r="P2607" i="11"/>
  <c r="M2607" i="11"/>
  <c r="K2607" i="11"/>
  <c r="N2607" i="11" s="1"/>
  <c r="O2607" i="11" s="1"/>
  <c r="L2607" i="11"/>
  <c r="Q2591" i="11"/>
  <c r="P2591" i="11"/>
  <c r="M2591" i="11"/>
  <c r="K2591" i="11"/>
  <c r="N2591" i="11" s="1"/>
  <c r="O2591" i="11" s="1"/>
  <c r="L2591" i="11"/>
  <c r="Q2575" i="11"/>
  <c r="P2575" i="11"/>
  <c r="M2575" i="11"/>
  <c r="K2575" i="11"/>
  <c r="N2575" i="11" s="1"/>
  <c r="O2575" i="11" s="1"/>
  <c r="L2575" i="11"/>
  <c r="Q2559" i="11"/>
  <c r="P2559" i="11"/>
  <c r="M2559" i="11"/>
  <c r="K2559" i="11"/>
  <c r="N2559" i="11" s="1"/>
  <c r="O2559" i="11" s="1"/>
  <c r="L2559" i="11"/>
  <c r="Q2543" i="11"/>
  <c r="P2543" i="11"/>
  <c r="M2543" i="11"/>
  <c r="K2543" i="11"/>
  <c r="N2543" i="11" s="1"/>
  <c r="O2543" i="11" s="1"/>
  <c r="L2543" i="11"/>
  <c r="Q2527" i="11"/>
  <c r="P2527" i="11"/>
  <c r="M2527" i="11"/>
  <c r="K2527" i="11"/>
  <c r="N2527" i="11" s="1"/>
  <c r="O2527" i="11" s="1"/>
  <c r="L2527" i="11"/>
  <c r="Q2511" i="11"/>
  <c r="P2511" i="11"/>
  <c r="M2511" i="11"/>
  <c r="K2511" i="11"/>
  <c r="N2511" i="11" s="1"/>
  <c r="O2511" i="11" s="1"/>
  <c r="L2511" i="11"/>
  <c r="Q2495" i="11"/>
  <c r="P2495" i="11"/>
  <c r="M2495" i="11"/>
  <c r="K2495" i="11"/>
  <c r="N2495" i="11" s="1"/>
  <c r="O2495" i="11" s="1"/>
  <c r="L2495" i="11"/>
  <c r="Q2479" i="11"/>
  <c r="P2479" i="11"/>
  <c r="M2479" i="11"/>
  <c r="K2479" i="11"/>
  <c r="N2479" i="11" s="1"/>
  <c r="O2479" i="11" s="1"/>
  <c r="L2479" i="11"/>
  <c r="Q2463" i="11"/>
  <c r="P2463" i="11"/>
  <c r="M2463" i="11"/>
  <c r="K2463" i="11"/>
  <c r="N2463" i="11" s="1"/>
  <c r="O2463" i="11" s="1"/>
  <c r="L2463" i="11"/>
  <c r="Q2447" i="11"/>
  <c r="P2447" i="11"/>
  <c r="M2447" i="11"/>
  <c r="K2447" i="11"/>
  <c r="N2447" i="11" s="1"/>
  <c r="O2447" i="11" s="1"/>
  <c r="L2447" i="11"/>
  <c r="Q2431" i="11"/>
  <c r="P2431" i="11"/>
  <c r="M2431" i="11"/>
  <c r="K2431" i="11"/>
  <c r="N2431" i="11" s="1"/>
  <c r="O2431" i="11" s="1"/>
  <c r="L2431" i="11"/>
  <c r="Q2415" i="11"/>
  <c r="P2415" i="11"/>
  <c r="M2415" i="11"/>
  <c r="K2415" i="11"/>
  <c r="N2415" i="11" s="1"/>
  <c r="O2415" i="11" s="1"/>
  <c r="L2415" i="11"/>
  <c r="Q2399" i="11"/>
  <c r="P2399" i="11"/>
  <c r="M2399" i="11"/>
  <c r="K2399" i="11"/>
  <c r="N2399" i="11" s="1"/>
  <c r="O2399" i="11" s="1"/>
  <c r="L2399" i="11"/>
  <c r="Q2383" i="11"/>
  <c r="P2383" i="11"/>
  <c r="M2383" i="11"/>
  <c r="K2383" i="11"/>
  <c r="N2383" i="11" s="1"/>
  <c r="O2383" i="11" s="1"/>
  <c r="L2383" i="11"/>
  <c r="Q2367" i="11"/>
  <c r="P2367" i="11"/>
  <c r="M2367" i="11"/>
  <c r="K2367" i="11"/>
  <c r="N2367" i="11" s="1"/>
  <c r="O2367" i="11" s="1"/>
  <c r="L2367" i="11"/>
  <c r="Q2351" i="11"/>
  <c r="P2351" i="11"/>
  <c r="M2351" i="11"/>
  <c r="K2351" i="11"/>
  <c r="N2351" i="11" s="1"/>
  <c r="O2351" i="11" s="1"/>
  <c r="L2351" i="11"/>
  <c r="Q2335" i="11"/>
  <c r="P2335" i="11"/>
  <c r="M2335" i="11"/>
  <c r="K2335" i="11"/>
  <c r="N2335" i="11" s="1"/>
  <c r="O2335" i="11" s="1"/>
  <c r="L2335" i="11"/>
  <c r="Q2319" i="11"/>
  <c r="P2319" i="11"/>
  <c r="M2319" i="11"/>
  <c r="K2319" i="11"/>
  <c r="N2319" i="11" s="1"/>
  <c r="O2319" i="11" s="1"/>
  <c r="L2319" i="11"/>
  <c r="Q2303" i="11"/>
  <c r="P2303" i="11"/>
  <c r="M2303" i="11"/>
  <c r="K2303" i="11"/>
  <c r="N2303" i="11" s="1"/>
  <c r="O2303" i="11" s="1"/>
  <c r="L2303" i="11"/>
  <c r="Q2287" i="11"/>
  <c r="P2287" i="11"/>
  <c r="M2287" i="11"/>
  <c r="K2287" i="11"/>
  <c r="N2287" i="11" s="1"/>
  <c r="O2287" i="11" s="1"/>
  <c r="L2287" i="11"/>
  <c r="Q2271" i="11"/>
  <c r="P2271" i="11"/>
  <c r="M2271" i="11"/>
  <c r="K2271" i="11"/>
  <c r="N2271" i="11" s="1"/>
  <c r="O2271" i="11" s="1"/>
  <c r="Q2255" i="11"/>
  <c r="P2255" i="11"/>
  <c r="M2255" i="11"/>
  <c r="K2255" i="11"/>
  <c r="N2255" i="11" s="1"/>
  <c r="O2255" i="11" s="1"/>
  <c r="Q2239" i="11"/>
  <c r="P2239" i="11"/>
  <c r="M2239" i="11"/>
  <c r="K2239" i="11"/>
  <c r="N2239" i="11" s="1"/>
  <c r="O2239" i="11" s="1"/>
  <c r="L2239" i="11"/>
  <c r="Q2223" i="11"/>
  <c r="P2223" i="11"/>
  <c r="M2223" i="11"/>
  <c r="K2223" i="11"/>
  <c r="N2223" i="11" s="1"/>
  <c r="O2223" i="11" s="1"/>
  <c r="L2223" i="11"/>
  <c r="Q2207" i="11"/>
  <c r="P2207" i="11"/>
  <c r="M2207" i="11"/>
  <c r="K2207" i="11"/>
  <c r="N2207" i="11" s="1"/>
  <c r="O2207" i="11" s="1"/>
  <c r="L2207" i="11"/>
  <c r="Q2191" i="11"/>
  <c r="P2191" i="11"/>
  <c r="M2191" i="11"/>
  <c r="K2191" i="11"/>
  <c r="N2191" i="11" s="1"/>
  <c r="O2191" i="11" s="1"/>
  <c r="L2191" i="11"/>
  <c r="Q2175" i="11"/>
  <c r="P2175" i="11"/>
  <c r="M2175" i="11"/>
  <c r="K2175" i="11"/>
  <c r="N2175" i="11" s="1"/>
  <c r="O2175" i="11" s="1"/>
  <c r="L2175" i="11"/>
  <c r="Q2159" i="11"/>
  <c r="P2159" i="11"/>
  <c r="M2159" i="11"/>
  <c r="K2159" i="11"/>
  <c r="N2159" i="11" s="1"/>
  <c r="O2159" i="11" s="1"/>
  <c r="L2159" i="11"/>
  <c r="Q2143" i="11"/>
  <c r="P2143" i="11"/>
  <c r="M2143" i="11"/>
  <c r="K2143" i="11"/>
  <c r="N2143" i="11" s="1"/>
  <c r="O2143" i="11" s="1"/>
  <c r="L2143" i="11"/>
  <c r="Q2127" i="11"/>
  <c r="P2127" i="11"/>
  <c r="M2127" i="11"/>
  <c r="K2127" i="11"/>
  <c r="N2127" i="11" s="1"/>
  <c r="O2127" i="11" s="1"/>
  <c r="L2127" i="11"/>
  <c r="Q2111" i="11"/>
  <c r="P2111" i="11"/>
  <c r="M2111" i="11"/>
  <c r="K2111" i="11"/>
  <c r="N2111" i="11" s="1"/>
  <c r="O2111" i="11" s="1"/>
  <c r="L2111" i="11"/>
  <c r="Q2095" i="11"/>
  <c r="P2095" i="11"/>
  <c r="M2095" i="11"/>
  <c r="L2095" i="11"/>
  <c r="K2095" i="11"/>
  <c r="N2095" i="11" s="1"/>
  <c r="O2095" i="11" s="1"/>
  <c r="Q2079" i="11"/>
  <c r="P2079" i="11"/>
  <c r="M2079" i="11"/>
  <c r="K2079" i="11"/>
  <c r="N2079" i="11" s="1"/>
  <c r="O2079" i="11" s="1"/>
  <c r="L2079" i="11"/>
  <c r="Q2063" i="11"/>
  <c r="P2063" i="11"/>
  <c r="M2063" i="11"/>
  <c r="K2063" i="11"/>
  <c r="N2063" i="11" s="1"/>
  <c r="O2063" i="11" s="1"/>
  <c r="L2063" i="11"/>
  <c r="Q2047" i="11"/>
  <c r="P2047" i="11"/>
  <c r="M2047" i="11"/>
  <c r="K2047" i="11"/>
  <c r="N2047" i="11" s="1"/>
  <c r="O2047" i="11" s="1"/>
  <c r="L2047" i="11"/>
  <c r="Q2031" i="11"/>
  <c r="P2031" i="11"/>
  <c r="M2031" i="11"/>
  <c r="L2031" i="11"/>
  <c r="K2031" i="11"/>
  <c r="N2031" i="11" s="1"/>
  <c r="O2031" i="11" s="1"/>
  <c r="Q2015" i="11"/>
  <c r="P2015" i="11"/>
  <c r="M2015" i="11"/>
  <c r="K2015" i="11"/>
  <c r="N2015" i="11" s="1"/>
  <c r="O2015" i="11" s="1"/>
  <c r="L2015" i="11"/>
  <c r="Q1999" i="11"/>
  <c r="P1999" i="11"/>
  <c r="M1999" i="11"/>
  <c r="K1999" i="11"/>
  <c r="N1999" i="11" s="1"/>
  <c r="O1999" i="11" s="1"/>
  <c r="L1999" i="11"/>
  <c r="Q1983" i="11"/>
  <c r="P1983" i="11"/>
  <c r="M1983" i="11"/>
  <c r="K1983" i="11"/>
  <c r="N1983" i="11" s="1"/>
  <c r="O1983" i="11" s="1"/>
  <c r="L1983" i="11"/>
  <c r="Q1967" i="11"/>
  <c r="P1967" i="11"/>
  <c r="M1967" i="11"/>
  <c r="L1967" i="11"/>
  <c r="K1967" i="11"/>
  <c r="N1967" i="11" s="1"/>
  <c r="O1967" i="11" s="1"/>
  <c r="Q1951" i="11"/>
  <c r="P1951" i="11"/>
  <c r="M1951" i="11"/>
  <c r="K1951" i="11"/>
  <c r="N1951" i="11" s="1"/>
  <c r="O1951" i="11" s="1"/>
  <c r="L1951" i="11"/>
  <c r="Q1935" i="11"/>
  <c r="P1935" i="11"/>
  <c r="M1935" i="11"/>
  <c r="K1935" i="11"/>
  <c r="N1935" i="11" s="1"/>
  <c r="O1935" i="11" s="1"/>
  <c r="L1935" i="11"/>
  <c r="Q1919" i="11"/>
  <c r="P1919" i="11"/>
  <c r="M1919" i="11"/>
  <c r="K1919" i="11"/>
  <c r="N1919" i="11" s="1"/>
  <c r="O1919" i="11" s="1"/>
  <c r="L1919" i="11"/>
  <c r="Q1903" i="11"/>
  <c r="P1903" i="11"/>
  <c r="M1903" i="11"/>
  <c r="K1903" i="11"/>
  <c r="N1903" i="11" s="1"/>
  <c r="O1903" i="11" s="1"/>
  <c r="L1903" i="11"/>
  <c r="Q1887" i="11"/>
  <c r="P1887" i="11"/>
  <c r="M1887" i="11"/>
  <c r="K1887" i="11"/>
  <c r="N1887" i="11" s="1"/>
  <c r="O1887" i="11" s="1"/>
  <c r="L1887" i="11"/>
  <c r="Q1871" i="11"/>
  <c r="P1871" i="11"/>
  <c r="M1871" i="11"/>
  <c r="K1871" i="11"/>
  <c r="N1871" i="11" s="1"/>
  <c r="O1871" i="11" s="1"/>
  <c r="Q1855" i="11"/>
  <c r="P1855" i="11"/>
  <c r="M1855" i="11"/>
  <c r="K1855" i="11"/>
  <c r="N1855" i="11" s="1"/>
  <c r="O1855" i="11" s="1"/>
  <c r="L1855" i="11"/>
  <c r="Q1839" i="11"/>
  <c r="P1839" i="11"/>
  <c r="M1839" i="11"/>
  <c r="K1839" i="11"/>
  <c r="N1839" i="11" s="1"/>
  <c r="O1839" i="11" s="1"/>
  <c r="L1839" i="11"/>
  <c r="Q1823" i="11"/>
  <c r="P1823" i="11"/>
  <c r="M1823" i="11"/>
  <c r="K1823" i="11"/>
  <c r="N1823" i="11" s="1"/>
  <c r="O1823" i="11" s="1"/>
  <c r="L1823" i="11"/>
  <c r="Q1807" i="11"/>
  <c r="P1807" i="11"/>
  <c r="M1807" i="11"/>
  <c r="K1807" i="11"/>
  <c r="N1807" i="11" s="1"/>
  <c r="O1807" i="11" s="1"/>
  <c r="L1807" i="11"/>
  <c r="Q1791" i="11"/>
  <c r="P1791" i="11"/>
  <c r="M1791" i="11"/>
  <c r="K1791" i="11"/>
  <c r="N1791" i="11" s="1"/>
  <c r="O1791" i="11" s="1"/>
  <c r="L1791" i="11"/>
  <c r="Q1775" i="11"/>
  <c r="P1775" i="11"/>
  <c r="M1775" i="11"/>
  <c r="K1775" i="11"/>
  <c r="N1775" i="11" s="1"/>
  <c r="O1775" i="11" s="1"/>
  <c r="L1775" i="11"/>
  <c r="Q1759" i="11"/>
  <c r="P1759" i="11"/>
  <c r="M1759" i="11"/>
  <c r="L1759" i="11"/>
  <c r="K1759" i="11"/>
  <c r="N1759" i="11" s="1"/>
  <c r="O1759" i="11" s="1"/>
  <c r="Q1743" i="11"/>
  <c r="P1743" i="11"/>
  <c r="M1743" i="11"/>
  <c r="K1743" i="11"/>
  <c r="N1743" i="11" s="1"/>
  <c r="O1743" i="11" s="1"/>
  <c r="L1743" i="11"/>
  <c r="Q1727" i="11"/>
  <c r="P1727" i="11"/>
  <c r="M1727" i="11"/>
  <c r="K1727" i="11"/>
  <c r="N1727" i="11" s="1"/>
  <c r="O1727" i="11" s="1"/>
  <c r="L1727" i="11"/>
  <c r="Q1711" i="11"/>
  <c r="P1711" i="11"/>
  <c r="M1711" i="11"/>
  <c r="K1711" i="11"/>
  <c r="N1711" i="11" s="1"/>
  <c r="O1711" i="11" s="1"/>
  <c r="Q1695" i="11"/>
  <c r="P1695" i="11"/>
  <c r="M1695" i="11"/>
  <c r="K1695" i="11"/>
  <c r="N1695" i="11" s="1"/>
  <c r="O1695" i="11" s="1"/>
  <c r="L1695" i="11"/>
  <c r="Q1679" i="11"/>
  <c r="P1679" i="11"/>
  <c r="M1679" i="11"/>
  <c r="K1679" i="11"/>
  <c r="N1679" i="11" s="1"/>
  <c r="O1679" i="11" s="1"/>
  <c r="L1679" i="11"/>
  <c r="Q1663" i="11"/>
  <c r="P1663" i="11"/>
  <c r="M1663" i="11"/>
  <c r="K1663" i="11"/>
  <c r="N1663" i="11" s="1"/>
  <c r="O1663" i="11" s="1"/>
  <c r="L1663" i="11"/>
  <c r="Q1647" i="11"/>
  <c r="P1647" i="11"/>
  <c r="M1647" i="11"/>
  <c r="K1647" i="11"/>
  <c r="N1647" i="11" s="1"/>
  <c r="O1647" i="11" s="1"/>
  <c r="L1647" i="11"/>
  <c r="Q1631" i="11"/>
  <c r="P1631" i="11"/>
  <c r="M1631" i="11"/>
  <c r="K1631" i="11"/>
  <c r="N1631" i="11" s="1"/>
  <c r="O1631" i="11" s="1"/>
  <c r="L1631" i="11"/>
  <c r="Q1615" i="11"/>
  <c r="P1615" i="11"/>
  <c r="M1615" i="11"/>
  <c r="K1615" i="11"/>
  <c r="N1615" i="11" s="1"/>
  <c r="O1615" i="11" s="1"/>
  <c r="Q1599" i="11"/>
  <c r="P1599" i="11"/>
  <c r="M1599" i="11"/>
  <c r="K1599" i="11"/>
  <c r="N1599" i="11" s="1"/>
  <c r="O1599" i="11" s="1"/>
  <c r="L1599" i="11"/>
  <c r="Q1583" i="11"/>
  <c r="P1583" i="11"/>
  <c r="M1583" i="11"/>
  <c r="K1583" i="11"/>
  <c r="N1583" i="11" s="1"/>
  <c r="O1583" i="11" s="1"/>
  <c r="L1583" i="11"/>
  <c r="Q1567" i="11"/>
  <c r="P1567" i="11"/>
  <c r="M1567" i="11"/>
  <c r="K1567" i="11"/>
  <c r="N1567" i="11" s="1"/>
  <c r="O1567" i="11" s="1"/>
  <c r="L1567" i="11"/>
  <c r="Q1551" i="11"/>
  <c r="P1551" i="11"/>
  <c r="M1551" i="11"/>
  <c r="K1551" i="11"/>
  <c r="N1551" i="11" s="1"/>
  <c r="O1551" i="11" s="1"/>
  <c r="L1551" i="11"/>
  <c r="Q1535" i="11"/>
  <c r="P1535" i="11"/>
  <c r="M1535" i="11"/>
  <c r="K1535" i="11"/>
  <c r="N1535" i="11" s="1"/>
  <c r="O1535" i="11" s="1"/>
  <c r="L1535" i="11"/>
  <c r="Q1519" i="11"/>
  <c r="P1519" i="11"/>
  <c r="M1519" i="11"/>
  <c r="K1519" i="11"/>
  <c r="N1519" i="11" s="1"/>
  <c r="O1519" i="11" s="1"/>
  <c r="L1519" i="11"/>
  <c r="Q1503" i="11"/>
  <c r="P1503" i="11"/>
  <c r="M1503" i="11"/>
  <c r="L1503" i="11"/>
  <c r="K1503" i="11"/>
  <c r="N1503" i="11" s="1"/>
  <c r="O1503" i="11" s="1"/>
  <c r="Q1487" i="11"/>
  <c r="P1487" i="11"/>
  <c r="M1487" i="11"/>
  <c r="K1487" i="11"/>
  <c r="N1487" i="11" s="1"/>
  <c r="O1487" i="11" s="1"/>
  <c r="L1487" i="11"/>
  <c r="Q1471" i="11"/>
  <c r="P1471" i="11"/>
  <c r="M1471" i="11"/>
  <c r="K1471" i="11"/>
  <c r="N1471" i="11" s="1"/>
  <c r="O1471" i="11" s="1"/>
  <c r="L1471" i="11"/>
  <c r="Q1455" i="11"/>
  <c r="P1455" i="11"/>
  <c r="M1455" i="11"/>
  <c r="K1455" i="11"/>
  <c r="N1455" i="11" s="1"/>
  <c r="O1455" i="11" s="1"/>
  <c r="Q1439" i="11"/>
  <c r="P1439" i="11"/>
  <c r="M1439" i="11"/>
  <c r="K1439" i="11"/>
  <c r="N1439" i="11" s="1"/>
  <c r="O1439" i="11" s="1"/>
  <c r="L1439" i="11"/>
  <c r="Q1423" i="11"/>
  <c r="P1423" i="11"/>
  <c r="M1423" i="11"/>
  <c r="K1423" i="11"/>
  <c r="N1423" i="11" s="1"/>
  <c r="O1423" i="11" s="1"/>
  <c r="L1423" i="11"/>
  <c r="Q1407" i="11"/>
  <c r="P1407" i="11"/>
  <c r="M1407" i="11"/>
  <c r="K1407" i="11"/>
  <c r="N1407" i="11" s="1"/>
  <c r="O1407" i="11" s="1"/>
  <c r="L1407" i="11"/>
  <c r="Q1391" i="11"/>
  <c r="P1391" i="11"/>
  <c r="M1391" i="11"/>
  <c r="K1391" i="11"/>
  <c r="N1391" i="11" s="1"/>
  <c r="O1391" i="11" s="1"/>
  <c r="L1391" i="11"/>
  <c r="Q1375" i="11"/>
  <c r="P1375" i="11"/>
  <c r="M1375" i="11"/>
  <c r="K1375" i="11"/>
  <c r="N1375" i="11" s="1"/>
  <c r="O1375" i="11" s="1"/>
  <c r="L1375" i="11"/>
  <c r="Q1359" i="11"/>
  <c r="P1359" i="11"/>
  <c r="M1359" i="11"/>
  <c r="K1359" i="11"/>
  <c r="N1359" i="11" s="1"/>
  <c r="O1359" i="11" s="1"/>
  <c r="Q1343" i="11"/>
  <c r="P1343" i="11"/>
  <c r="M1343" i="11"/>
  <c r="K1343" i="11"/>
  <c r="N1343" i="11" s="1"/>
  <c r="O1343" i="11" s="1"/>
  <c r="L1343" i="11"/>
  <c r="Q1327" i="11"/>
  <c r="P1327" i="11"/>
  <c r="M1327" i="11"/>
  <c r="K1327" i="11"/>
  <c r="N1327" i="11" s="1"/>
  <c r="O1327" i="11" s="1"/>
  <c r="L1327" i="11"/>
  <c r="Q1311" i="11"/>
  <c r="P1311" i="11"/>
  <c r="M1311" i="11"/>
  <c r="K1311" i="11"/>
  <c r="N1311" i="11" s="1"/>
  <c r="O1311" i="11" s="1"/>
  <c r="L1311" i="11"/>
  <c r="Q1295" i="11"/>
  <c r="P1295" i="11"/>
  <c r="M1295" i="11"/>
  <c r="K1295" i="11"/>
  <c r="N1295" i="11" s="1"/>
  <c r="O1295" i="11" s="1"/>
  <c r="L1295" i="11"/>
  <c r="Q1279" i="11"/>
  <c r="P1279" i="11"/>
  <c r="M1279" i="11"/>
  <c r="K1279" i="11"/>
  <c r="N1279" i="11" s="1"/>
  <c r="O1279" i="11" s="1"/>
  <c r="L1279" i="11"/>
  <c r="Q1263" i="11"/>
  <c r="P1263" i="11"/>
  <c r="M1263" i="11"/>
  <c r="K1263" i="11"/>
  <c r="N1263" i="11" s="1"/>
  <c r="O1263" i="11" s="1"/>
  <c r="L1263" i="11"/>
  <c r="Q1247" i="11"/>
  <c r="P1247" i="11"/>
  <c r="M1247" i="11"/>
  <c r="L1247" i="11"/>
  <c r="K1247" i="11"/>
  <c r="N1247" i="11" s="1"/>
  <c r="O1247" i="11" s="1"/>
  <c r="Q1231" i="11"/>
  <c r="P1231" i="11"/>
  <c r="M1231" i="11"/>
  <c r="K1231" i="11"/>
  <c r="N1231" i="11" s="1"/>
  <c r="O1231" i="11" s="1"/>
  <c r="L1231" i="11"/>
  <c r="Q1215" i="11"/>
  <c r="P1215" i="11"/>
  <c r="M1215" i="11"/>
  <c r="K1215" i="11"/>
  <c r="N1215" i="11" s="1"/>
  <c r="O1215" i="11" s="1"/>
  <c r="L1215" i="11"/>
  <c r="Q1199" i="11"/>
  <c r="P1199" i="11"/>
  <c r="M1199" i="11"/>
  <c r="K1199" i="11"/>
  <c r="N1199" i="11" s="1"/>
  <c r="O1199" i="11" s="1"/>
  <c r="Q1183" i="11"/>
  <c r="P1183" i="11"/>
  <c r="M1183" i="11"/>
  <c r="K1183" i="11"/>
  <c r="N1183" i="11" s="1"/>
  <c r="O1183" i="11" s="1"/>
  <c r="L1183" i="11"/>
  <c r="Q1167" i="11"/>
  <c r="P1167" i="11"/>
  <c r="M1167" i="11"/>
  <c r="K1167" i="11"/>
  <c r="N1167" i="11" s="1"/>
  <c r="O1167" i="11" s="1"/>
  <c r="L1167" i="11"/>
  <c r="Q1151" i="11"/>
  <c r="P1151" i="11"/>
  <c r="M1151" i="11"/>
  <c r="K1151" i="11"/>
  <c r="N1151" i="11" s="1"/>
  <c r="O1151" i="11" s="1"/>
  <c r="L1151" i="11"/>
  <c r="Q1135" i="11"/>
  <c r="P1135" i="11"/>
  <c r="M1135" i="11"/>
  <c r="K1135" i="11"/>
  <c r="N1135" i="11" s="1"/>
  <c r="O1135" i="11" s="1"/>
  <c r="L1135" i="11"/>
  <c r="Q1119" i="11"/>
  <c r="P1119" i="11"/>
  <c r="M1119" i="11"/>
  <c r="K1119" i="11"/>
  <c r="N1119" i="11" s="1"/>
  <c r="O1119" i="11" s="1"/>
  <c r="L1119" i="11"/>
  <c r="Q1103" i="11"/>
  <c r="P1103" i="11"/>
  <c r="M1103" i="11"/>
  <c r="K1103" i="11"/>
  <c r="N1103" i="11" s="1"/>
  <c r="O1103" i="11" s="1"/>
  <c r="L1103" i="11"/>
  <c r="Q1087" i="11"/>
  <c r="P1087" i="11"/>
  <c r="M1087" i="11"/>
  <c r="K1087" i="11"/>
  <c r="N1087" i="11" s="1"/>
  <c r="O1087" i="11" s="1"/>
  <c r="L1087" i="11"/>
  <c r="Q1071" i="11"/>
  <c r="P1071" i="11"/>
  <c r="M1071" i="11"/>
  <c r="K1071" i="11"/>
  <c r="N1071" i="11" s="1"/>
  <c r="O1071" i="11" s="1"/>
  <c r="L1071" i="11"/>
  <c r="Q1055" i="11"/>
  <c r="P1055" i="11"/>
  <c r="M1055" i="11"/>
  <c r="K1055" i="11"/>
  <c r="N1055" i="11" s="1"/>
  <c r="O1055" i="11" s="1"/>
  <c r="L1055" i="11"/>
  <c r="Q1039" i="11"/>
  <c r="P1039" i="11"/>
  <c r="M1039" i="11"/>
  <c r="K1039" i="11"/>
  <c r="N1039" i="11" s="1"/>
  <c r="O1039" i="11" s="1"/>
  <c r="L1039" i="11"/>
  <c r="Q1023" i="11"/>
  <c r="P1023" i="11"/>
  <c r="M1023" i="11"/>
  <c r="K1023" i="11"/>
  <c r="N1023" i="11" s="1"/>
  <c r="O1023" i="11" s="1"/>
  <c r="L1023" i="11"/>
  <c r="Q1007" i="11"/>
  <c r="P1007" i="11"/>
  <c r="M1007" i="11"/>
  <c r="K1007" i="11"/>
  <c r="N1007" i="11" s="1"/>
  <c r="O1007" i="11" s="1"/>
  <c r="L1007" i="11"/>
  <c r="Q991" i="11"/>
  <c r="P991" i="11"/>
  <c r="M991" i="11"/>
  <c r="K991" i="11"/>
  <c r="N991" i="11" s="1"/>
  <c r="O991" i="11" s="1"/>
  <c r="L991" i="11"/>
  <c r="Q975" i="11"/>
  <c r="P975" i="11"/>
  <c r="M975" i="11"/>
  <c r="K975" i="11"/>
  <c r="N975" i="11" s="1"/>
  <c r="O975" i="11" s="1"/>
  <c r="L975" i="11"/>
  <c r="Q959" i="11"/>
  <c r="P959" i="11"/>
  <c r="M959" i="11"/>
  <c r="K959" i="11"/>
  <c r="N959" i="11" s="1"/>
  <c r="O959" i="11" s="1"/>
  <c r="L959" i="11"/>
  <c r="P943" i="11"/>
  <c r="Q943" i="11"/>
  <c r="M943" i="11"/>
  <c r="K943" i="11"/>
  <c r="N943" i="11" s="1"/>
  <c r="O943" i="11" s="1"/>
  <c r="L943" i="11"/>
  <c r="Q927" i="11"/>
  <c r="P927" i="11"/>
  <c r="M927" i="11"/>
  <c r="K927" i="11"/>
  <c r="N927" i="11" s="1"/>
  <c r="O927" i="11" s="1"/>
  <c r="L927" i="11"/>
  <c r="Q911" i="11"/>
  <c r="P911" i="11"/>
  <c r="M911" i="11"/>
  <c r="K911" i="11"/>
  <c r="N911" i="11" s="1"/>
  <c r="O911" i="11" s="1"/>
  <c r="L911" i="11"/>
  <c r="Q895" i="11"/>
  <c r="P895" i="11"/>
  <c r="M895" i="11"/>
  <c r="K895" i="11"/>
  <c r="N895" i="11" s="1"/>
  <c r="O895" i="11" s="1"/>
  <c r="L895" i="11"/>
  <c r="Q879" i="11"/>
  <c r="P879" i="11"/>
  <c r="M879" i="11"/>
  <c r="K879" i="11"/>
  <c r="N879" i="11" s="1"/>
  <c r="O879" i="11" s="1"/>
  <c r="L879" i="11"/>
  <c r="Q863" i="11"/>
  <c r="P863" i="11"/>
  <c r="M863" i="11"/>
  <c r="L863" i="11"/>
  <c r="K863" i="11"/>
  <c r="N863" i="11" s="1"/>
  <c r="O863" i="11" s="1"/>
  <c r="Q847" i="11"/>
  <c r="P847" i="11"/>
  <c r="M847" i="11"/>
  <c r="K847" i="11"/>
  <c r="N847" i="11" s="1"/>
  <c r="O847" i="11" s="1"/>
  <c r="L847" i="11"/>
  <c r="Q831" i="11"/>
  <c r="P831" i="11"/>
  <c r="M831" i="11"/>
  <c r="K831" i="11"/>
  <c r="N831" i="11" s="1"/>
  <c r="O831" i="11" s="1"/>
  <c r="L831" i="11"/>
  <c r="Q815" i="11"/>
  <c r="P815" i="11"/>
  <c r="M815" i="11"/>
  <c r="K815" i="11"/>
  <c r="N815" i="11" s="1"/>
  <c r="O815" i="11" s="1"/>
  <c r="L2898" i="11"/>
  <c r="L2770" i="11"/>
  <c r="L2642" i="11"/>
  <c r="L2514" i="11"/>
  <c r="L2386" i="11"/>
  <c r="L2255" i="11"/>
  <c r="L1920" i="11"/>
  <c r="L1734" i="11"/>
  <c r="L1361" i="11"/>
  <c r="L563" i="11"/>
  <c r="M2275" i="11"/>
  <c r="V2954" i="11"/>
  <c r="V2938" i="11"/>
  <c r="V2922" i="11"/>
  <c r="V2890" i="11"/>
  <c r="V2874" i="11"/>
  <c r="V2858" i="11"/>
  <c r="V2826" i="11"/>
  <c r="V2794" i="11"/>
  <c r="V2778" i="11"/>
  <c r="V2762" i="11"/>
  <c r="V2746" i="11"/>
  <c r="V2730" i="11"/>
  <c r="V2714" i="11"/>
  <c r="V2698" i="11"/>
  <c r="V2682" i="11"/>
  <c r="V2666" i="11"/>
  <c r="V2650" i="11"/>
  <c r="V2634" i="11"/>
  <c r="V2618" i="11"/>
  <c r="V2602" i="11"/>
  <c r="V2586" i="11"/>
  <c r="V2570" i="11"/>
  <c r="V2554" i="11"/>
  <c r="V2538" i="11"/>
  <c r="V2522" i="11"/>
  <c r="V2506" i="11"/>
  <c r="V2490" i="11"/>
  <c r="V2474" i="11"/>
  <c r="V2458" i="11"/>
  <c r="V2442" i="11"/>
  <c r="V2426" i="11"/>
  <c r="V2410" i="11"/>
  <c r="V2394" i="11"/>
  <c r="V2378" i="11"/>
  <c r="V2362" i="11"/>
  <c r="V2346" i="11"/>
  <c r="V2330" i="11"/>
  <c r="V2314" i="11"/>
  <c r="V2298" i="11"/>
  <c r="V2282" i="11"/>
  <c r="V2266" i="11"/>
  <c r="V2250" i="11"/>
  <c r="V2234" i="11"/>
  <c r="V2202" i="11"/>
  <c r="V2186" i="11"/>
  <c r="V2170" i="11"/>
  <c r="V2154" i="11"/>
  <c r="V2138" i="11"/>
  <c r="V2122" i="11"/>
  <c r="V2106" i="11"/>
  <c r="V2090" i="11"/>
  <c r="V2074" i="11"/>
  <c r="V2058" i="11"/>
  <c r="V2042" i="11"/>
  <c r="V2026" i="11"/>
  <c r="V2010" i="11"/>
  <c r="V1994" i="11"/>
  <c r="V1978" i="11"/>
  <c r="V1962" i="11"/>
  <c r="V1946" i="11"/>
  <c r="V1930" i="11"/>
  <c r="V1914" i="11"/>
  <c r="V1898" i="11"/>
  <c r="V1882" i="11"/>
  <c r="V1866" i="11"/>
  <c r="V1850" i="11"/>
  <c r="V1834" i="11"/>
  <c r="V1818" i="11"/>
  <c r="V1802" i="11"/>
  <c r="V1786" i="11"/>
  <c r="V1770" i="11"/>
  <c r="V1754" i="11"/>
  <c r="V1738" i="11"/>
  <c r="V1722" i="11"/>
  <c r="V1706" i="11"/>
  <c r="V1690" i="11"/>
  <c r="V1674" i="11"/>
  <c r="V1658" i="11"/>
  <c r="V1642" i="11"/>
  <c r="V1626" i="11"/>
  <c r="V1610" i="11"/>
  <c r="V1594" i="11"/>
  <c r="V1578" i="11"/>
  <c r="V1562" i="11"/>
  <c r="V1546" i="11"/>
  <c r="V1530" i="11"/>
  <c r="V1514" i="11"/>
  <c r="V1482" i="11"/>
  <c r="V1450" i="11"/>
  <c r="V1434" i="11"/>
  <c r="V1402" i="11"/>
  <c r="V1386" i="11"/>
  <c r="V1354" i="11"/>
  <c r="V1338" i="11"/>
  <c r="V1322" i="11"/>
  <c r="V1306" i="11"/>
  <c r="V1290" i="11"/>
  <c r="V1274" i="11"/>
  <c r="V1258" i="11"/>
  <c r="V1242" i="11"/>
  <c r="V1226" i="11"/>
  <c r="V1210" i="11"/>
  <c r="V1194" i="11"/>
  <c r="V1178" i="11"/>
  <c r="V1162" i="11"/>
  <c r="V1146" i="11"/>
  <c r="V1130" i="11"/>
  <c r="V1114" i="11"/>
  <c r="V1098" i="11"/>
  <c r="V1082" i="11"/>
  <c r="V1066" i="11"/>
  <c r="V1050" i="11"/>
  <c r="V1034" i="11"/>
  <c r="V1018" i="11"/>
  <c r="V1002" i="11"/>
  <c r="V986" i="11"/>
  <c r="V970" i="11"/>
  <c r="V954" i="11"/>
  <c r="V938" i="11"/>
  <c r="V922" i="11"/>
  <c r="V906" i="11"/>
  <c r="V890" i="11"/>
  <c r="V874" i="11"/>
  <c r="V858" i="11"/>
  <c r="V842" i="11"/>
  <c r="V826" i="11"/>
  <c r="V810" i="11"/>
  <c r="V794" i="11"/>
  <c r="V778" i="11"/>
  <c r="V762" i="11"/>
  <c r="V746" i="11"/>
  <c r="V714" i="11"/>
  <c r="V698" i="11"/>
  <c r="V682" i="11"/>
  <c r="V666" i="11"/>
  <c r="V650" i="11"/>
  <c r="V634" i="11"/>
  <c r="V618" i="11"/>
  <c r="V586" i="11"/>
  <c r="V570" i="11"/>
  <c r="V554" i="11"/>
  <c r="V538" i="11"/>
  <c r="V522" i="11"/>
  <c r="V506" i="11"/>
  <c r="V490" i="11"/>
  <c r="V474" i="11"/>
  <c r="V458" i="11"/>
  <c r="V442" i="11"/>
  <c r="V426" i="11"/>
  <c r="V410" i="11"/>
  <c r="V394" i="11"/>
  <c r="V378" i="11"/>
  <c r="V362" i="11"/>
  <c r="V346" i="11"/>
  <c r="V330" i="11"/>
  <c r="V314" i="11"/>
  <c r="V298" i="11"/>
  <c r="V282" i="11"/>
  <c r="V266" i="11"/>
  <c r="V250" i="11"/>
  <c r="V234" i="11"/>
  <c r="V218" i="11"/>
  <c r="V202" i="11"/>
  <c r="V186" i="11"/>
  <c r="V170" i="11"/>
  <c r="V154" i="11"/>
  <c r="V138" i="11"/>
  <c r="V122" i="11"/>
  <c r="V106" i="11"/>
  <c r="V90" i="11"/>
  <c r="V74" i="11"/>
  <c r="V58" i="11"/>
  <c r="V42" i="11"/>
  <c r="V26" i="11"/>
  <c r="V10" i="11"/>
  <c r="Q2990" i="11"/>
  <c r="P2990" i="11"/>
  <c r="M2990" i="11"/>
  <c r="L2990" i="11"/>
  <c r="Q2974" i="11"/>
  <c r="P2974" i="11"/>
  <c r="M2974" i="11"/>
  <c r="L2974" i="11"/>
  <c r="Q2958" i="11"/>
  <c r="P2958" i="11"/>
  <c r="M2958" i="11"/>
  <c r="L2958" i="11"/>
  <c r="Q2942" i="11"/>
  <c r="P2942" i="11"/>
  <c r="M2942" i="11"/>
  <c r="L2942" i="11"/>
  <c r="Q2926" i="11"/>
  <c r="P2926" i="11"/>
  <c r="M2926" i="11"/>
  <c r="L2926" i="11"/>
  <c r="Q2910" i="11"/>
  <c r="P2910" i="11"/>
  <c r="M2910" i="11"/>
  <c r="L2910" i="11"/>
  <c r="P2894" i="11"/>
  <c r="Q2894" i="11"/>
  <c r="M2894" i="11"/>
  <c r="L2894" i="11"/>
  <c r="Q2878" i="11"/>
  <c r="P2878" i="11"/>
  <c r="M2878" i="11"/>
  <c r="L2878" i="11"/>
  <c r="Q2862" i="11"/>
  <c r="P2862" i="11"/>
  <c r="M2862" i="11"/>
  <c r="L2862" i="11"/>
  <c r="Q2846" i="11"/>
  <c r="P2846" i="11"/>
  <c r="M2846" i="11"/>
  <c r="L2846" i="11"/>
  <c r="Q2830" i="11"/>
  <c r="P2830" i="11"/>
  <c r="M2830" i="11"/>
  <c r="L2830" i="11"/>
  <c r="Q2814" i="11"/>
  <c r="P2814" i="11"/>
  <c r="M2814" i="11"/>
  <c r="L2814" i="11"/>
  <c r="Q2798" i="11"/>
  <c r="P2798" i="11"/>
  <c r="M2798" i="11"/>
  <c r="L2798" i="11"/>
  <c r="Q2782" i="11"/>
  <c r="P2782" i="11"/>
  <c r="M2782" i="11"/>
  <c r="L2782" i="11"/>
  <c r="Q2766" i="11"/>
  <c r="P2766" i="11"/>
  <c r="M2766" i="11"/>
  <c r="L2766" i="11"/>
  <c r="Q2750" i="11"/>
  <c r="P2750" i="11"/>
  <c r="M2750" i="11"/>
  <c r="L2750" i="11"/>
  <c r="Q2734" i="11"/>
  <c r="P2734" i="11"/>
  <c r="M2734" i="11"/>
  <c r="L2734" i="11"/>
  <c r="Q2718" i="11"/>
  <c r="P2718" i="11"/>
  <c r="M2718" i="11"/>
  <c r="L2718" i="11"/>
  <c r="Q2702" i="11"/>
  <c r="P2702" i="11"/>
  <c r="M2702" i="11"/>
  <c r="L2702" i="11"/>
  <c r="Q2686" i="11"/>
  <c r="P2686" i="11"/>
  <c r="M2686" i="11"/>
  <c r="L2686" i="11"/>
  <c r="Q2670" i="11"/>
  <c r="P2670" i="11"/>
  <c r="M2670" i="11"/>
  <c r="L2670" i="11"/>
  <c r="Q2654" i="11"/>
  <c r="P2654" i="11"/>
  <c r="M2654" i="11"/>
  <c r="L2654" i="11"/>
  <c r="Q2638" i="11"/>
  <c r="P2638" i="11"/>
  <c r="M2638" i="11"/>
  <c r="L2638" i="11"/>
  <c r="Q2622" i="11"/>
  <c r="P2622" i="11"/>
  <c r="M2622" i="11"/>
  <c r="L2622" i="11"/>
  <c r="Q2606" i="11"/>
  <c r="P2606" i="11"/>
  <c r="M2606" i="11"/>
  <c r="L2606" i="11"/>
  <c r="Q2590" i="11"/>
  <c r="P2590" i="11"/>
  <c r="M2590" i="11"/>
  <c r="L2590" i="11"/>
  <c r="Q2574" i="11"/>
  <c r="P2574" i="11"/>
  <c r="M2574" i="11"/>
  <c r="L2574" i="11"/>
  <c r="Q2558" i="11"/>
  <c r="P2558" i="11"/>
  <c r="M2558" i="11"/>
  <c r="L2558" i="11"/>
  <c r="Q2542" i="11"/>
  <c r="P2542" i="11"/>
  <c r="M2542" i="11"/>
  <c r="L2542" i="11"/>
  <c r="Q2526" i="11"/>
  <c r="P2526" i="11"/>
  <c r="M2526" i="11"/>
  <c r="L2526" i="11"/>
  <c r="Q2510" i="11"/>
  <c r="P2510" i="11"/>
  <c r="M2510" i="11"/>
  <c r="L2510" i="11"/>
  <c r="Q2494" i="11"/>
  <c r="P2494" i="11"/>
  <c r="M2494" i="11"/>
  <c r="L2494" i="11"/>
  <c r="Q2478" i="11"/>
  <c r="P2478" i="11"/>
  <c r="M2478" i="11"/>
  <c r="L2478" i="11"/>
  <c r="Q2462" i="11"/>
  <c r="P2462" i="11"/>
  <c r="M2462" i="11"/>
  <c r="L2462" i="11"/>
  <c r="Q2446" i="11"/>
  <c r="P2446" i="11"/>
  <c r="M2446" i="11"/>
  <c r="L2446" i="11"/>
  <c r="Q2430" i="11"/>
  <c r="P2430" i="11"/>
  <c r="M2430" i="11"/>
  <c r="L2430" i="11"/>
  <c r="Q2414" i="11"/>
  <c r="P2414" i="11"/>
  <c r="M2414" i="11"/>
  <c r="L2414" i="11"/>
  <c r="Q2398" i="11"/>
  <c r="P2398" i="11"/>
  <c r="M2398" i="11"/>
  <c r="L2398" i="11"/>
  <c r="P2382" i="11"/>
  <c r="Q2382" i="11"/>
  <c r="M2382" i="11"/>
  <c r="L2382" i="11"/>
  <c r="P2366" i="11"/>
  <c r="Q2366" i="11"/>
  <c r="M2366" i="11"/>
  <c r="L2366" i="11"/>
  <c r="Q2350" i="11"/>
  <c r="P2350" i="11"/>
  <c r="M2350" i="11"/>
  <c r="L2350" i="11"/>
  <c r="Q2334" i="11"/>
  <c r="P2334" i="11"/>
  <c r="M2334" i="11"/>
  <c r="L2334" i="11"/>
  <c r="Q2318" i="11"/>
  <c r="P2318" i="11"/>
  <c r="M2318" i="11"/>
  <c r="L2318" i="11"/>
  <c r="Q2302" i="11"/>
  <c r="P2302" i="11"/>
  <c r="M2302" i="11"/>
  <c r="L2302" i="11"/>
  <c r="Q2286" i="11"/>
  <c r="P2286" i="11"/>
  <c r="M2286" i="11"/>
  <c r="L2286" i="11"/>
  <c r="Q2270" i="11"/>
  <c r="P2270" i="11"/>
  <c r="M2270" i="11"/>
  <c r="L2270" i="11"/>
  <c r="Q2254" i="11"/>
  <c r="P2254" i="11"/>
  <c r="M2254" i="11"/>
  <c r="L2254" i="11"/>
  <c r="P2238" i="11"/>
  <c r="Q2238" i="11"/>
  <c r="M2238" i="11"/>
  <c r="L2238" i="11"/>
  <c r="Q2222" i="11"/>
  <c r="P2222" i="11"/>
  <c r="M2222" i="11"/>
  <c r="L2222" i="11"/>
  <c r="Q2206" i="11"/>
  <c r="P2206" i="11"/>
  <c r="M2206" i="11"/>
  <c r="L2206" i="11"/>
  <c r="Q2190" i="11"/>
  <c r="P2190" i="11"/>
  <c r="M2190" i="11"/>
  <c r="L2190" i="11"/>
  <c r="Q2174" i="11"/>
  <c r="P2174" i="11"/>
  <c r="M2174" i="11"/>
  <c r="Q2158" i="11"/>
  <c r="P2158" i="11"/>
  <c r="M2158" i="11"/>
  <c r="L2158" i="11"/>
  <c r="Q2142" i="11"/>
  <c r="P2142" i="11"/>
  <c r="M2142" i="11"/>
  <c r="L2142" i="11"/>
  <c r="Q2126" i="11"/>
  <c r="P2126" i="11"/>
  <c r="M2126" i="11"/>
  <c r="L2126" i="11"/>
  <c r="Q2110" i="11"/>
  <c r="P2110" i="11"/>
  <c r="M2110" i="11"/>
  <c r="L2110" i="11"/>
  <c r="Q2094" i="11"/>
  <c r="P2094" i="11"/>
  <c r="M2094" i="11"/>
  <c r="Q2078" i="11"/>
  <c r="P2078" i="11"/>
  <c r="M2078" i="11"/>
  <c r="L2078" i="11"/>
  <c r="Q2062" i="11"/>
  <c r="P2062" i="11"/>
  <c r="M2062" i="11"/>
  <c r="L2062" i="11"/>
  <c r="Q2046" i="11"/>
  <c r="P2046" i="11"/>
  <c r="M2046" i="11"/>
  <c r="L2046" i="11"/>
  <c r="Q2030" i="11"/>
  <c r="P2030" i="11"/>
  <c r="M2030" i="11"/>
  <c r="Q2014" i="11"/>
  <c r="P2014" i="11"/>
  <c r="M2014" i="11"/>
  <c r="L2014" i="11"/>
  <c r="Q1998" i="11"/>
  <c r="P1998" i="11"/>
  <c r="M1998" i="11"/>
  <c r="L1998" i="11"/>
  <c r="Q1982" i="11"/>
  <c r="P1982" i="11"/>
  <c r="M1982" i="11"/>
  <c r="L1982" i="11"/>
  <c r="Q1966" i="11"/>
  <c r="P1966" i="11"/>
  <c r="M1966" i="11"/>
  <c r="Q1950" i="11"/>
  <c r="P1950" i="11"/>
  <c r="M1950" i="11"/>
  <c r="L1950" i="11"/>
  <c r="P1934" i="11"/>
  <c r="Q1934" i="11"/>
  <c r="M1934" i="11"/>
  <c r="L1934" i="11"/>
  <c r="Q1918" i="11"/>
  <c r="P1918" i="11"/>
  <c r="M1918" i="11"/>
  <c r="P1902" i="11"/>
  <c r="Q1902" i="11"/>
  <c r="M1902" i="11"/>
  <c r="L1902" i="11"/>
  <c r="Q1886" i="11"/>
  <c r="P1886" i="11"/>
  <c r="M1886" i="11"/>
  <c r="L1886" i="11"/>
  <c r="Q1870" i="11"/>
  <c r="P1870" i="11"/>
  <c r="M1870" i="11"/>
  <c r="L1870" i="11"/>
  <c r="Q1854" i="11"/>
  <c r="P1854" i="11"/>
  <c r="M1854" i="11"/>
  <c r="L1854" i="11"/>
  <c r="Q1838" i="11"/>
  <c r="P1838" i="11"/>
  <c r="M1838" i="11"/>
  <c r="L1838" i="11"/>
  <c r="Q1822" i="11"/>
  <c r="P1822" i="11"/>
  <c r="M1822" i="11"/>
  <c r="L1822" i="11"/>
  <c r="Q1806" i="11"/>
  <c r="P1806" i="11"/>
  <c r="M1806" i="11"/>
  <c r="L1806" i="11"/>
  <c r="Q1790" i="11"/>
  <c r="P1790" i="11"/>
  <c r="M1790" i="11"/>
  <c r="L1790" i="11"/>
  <c r="Q1774" i="11"/>
  <c r="P1774" i="11"/>
  <c r="M1774" i="11"/>
  <c r="L1774" i="11"/>
  <c r="Q1758" i="11"/>
  <c r="P1758" i="11"/>
  <c r="M1758" i="11"/>
  <c r="Q1742" i="11"/>
  <c r="P1742" i="11"/>
  <c r="M1742" i="11"/>
  <c r="L1742" i="11"/>
  <c r="Q1726" i="11"/>
  <c r="P1726" i="11"/>
  <c r="M1726" i="11"/>
  <c r="L1726" i="11"/>
  <c r="Q1710" i="11"/>
  <c r="P1710" i="11"/>
  <c r="M1710" i="11"/>
  <c r="L1710" i="11"/>
  <c r="Q1694" i="11"/>
  <c r="P1694" i="11"/>
  <c r="M1694" i="11"/>
  <c r="L1694" i="11"/>
  <c r="Q1678" i="11"/>
  <c r="P1678" i="11"/>
  <c r="M1678" i="11"/>
  <c r="L1678" i="11"/>
  <c r="Q1662" i="11"/>
  <c r="P1662" i="11"/>
  <c r="M1662" i="11"/>
  <c r="Q1646" i="11"/>
  <c r="P1646" i="11"/>
  <c r="M1646" i="11"/>
  <c r="L1646" i="11"/>
  <c r="Q1630" i="11"/>
  <c r="P1630" i="11"/>
  <c r="M1630" i="11"/>
  <c r="L1630" i="11"/>
  <c r="Q1614" i="11"/>
  <c r="P1614" i="11"/>
  <c r="M1614" i="11"/>
  <c r="L1614" i="11"/>
  <c r="Q1598" i="11"/>
  <c r="P1598" i="11"/>
  <c r="M1598" i="11"/>
  <c r="L1598" i="11"/>
  <c r="Q1582" i="11"/>
  <c r="P1582" i="11"/>
  <c r="M1582" i="11"/>
  <c r="L1582" i="11"/>
  <c r="Q1566" i="11"/>
  <c r="P1566" i="11"/>
  <c r="M1566" i="11"/>
  <c r="L1566" i="11"/>
  <c r="Q1550" i="11"/>
  <c r="P1550" i="11"/>
  <c r="M1550" i="11"/>
  <c r="L1550" i="11"/>
  <c r="Q1534" i="11"/>
  <c r="P1534" i="11"/>
  <c r="M1534" i="11"/>
  <c r="L1534" i="11"/>
  <c r="Q1518" i="11"/>
  <c r="P1518" i="11"/>
  <c r="M1518" i="11"/>
  <c r="L1518" i="11"/>
  <c r="Q1502" i="11"/>
  <c r="P1502" i="11"/>
  <c r="M1502" i="11"/>
  <c r="Q1486" i="11"/>
  <c r="P1486" i="11"/>
  <c r="M1486" i="11"/>
  <c r="L1486" i="11"/>
  <c r="Q1470" i="11"/>
  <c r="P1470" i="11"/>
  <c r="M1470" i="11"/>
  <c r="L1470" i="11"/>
  <c r="Q1454" i="11"/>
  <c r="P1454" i="11"/>
  <c r="M1454" i="11"/>
  <c r="L1454" i="11"/>
  <c r="Q1438" i="11"/>
  <c r="P1438" i="11"/>
  <c r="M1438" i="11"/>
  <c r="L1438" i="11"/>
  <c r="Q1422" i="11"/>
  <c r="P1422" i="11"/>
  <c r="M1422" i="11"/>
  <c r="L1422" i="11"/>
  <c r="Q1406" i="11"/>
  <c r="P1406" i="11"/>
  <c r="M1406" i="11"/>
  <c r="Q1390" i="11"/>
  <c r="P1390" i="11"/>
  <c r="M1390" i="11"/>
  <c r="L1390" i="11"/>
  <c r="Q1374" i="11"/>
  <c r="P1374" i="11"/>
  <c r="M1374" i="11"/>
  <c r="L1374" i="11"/>
  <c r="Q1358" i="11"/>
  <c r="P1358" i="11"/>
  <c r="M1358" i="11"/>
  <c r="L1358" i="11"/>
  <c r="P1342" i="11"/>
  <c r="Q1342" i="11"/>
  <c r="M1342" i="11"/>
  <c r="L1342" i="11"/>
  <c r="Q1326" i="11"/>
  <c r="P1326" i="11"/>
  <c r="M1326" i="11"/>
  <c r="L1326" i="11"/>
  <c r="Q1310" i="11"/>
  <c r="P1310" i="11"/>
  <c r="M1310" i="11"/>
  <c r="L1310" i="11"/>
  <c r="Q1294" i="11"/>
  <c r="P1294" i="11"/>
  <c r="M1294" i="11"/>
  <c r="L1294" i="11"/>
  <c r="Q1278" i="11"/>
  <c r="P1278" i="11"/>
  <c r="M1278" i="11"/>
  <c r="L1278" i="11"/>
  <c r="Q1262" i="11"/>
  <c r="P1262" i="11"/>
  <c r="M1262" i="11"/>
  <c r="L1262" i="11"/>
  <c r="Q1246" i="11"/>
  <c r="P1246" i="11"/>
  <c r="M1246" i="11"/>
  <c r="Q1230" i="11"/>
  <c r="P1230" i="11"/>
  <c r="M1230" i="11"/>
  <c r="L1230" i="11"/>
  <c r="Q1214" i="11"/>
  <c r="P1214" i="11"/>
  <c r="M1214" i="11"/>
  <c r="L1214" i="11"/>
  <c r="Q1198" i="11"/>
  <c r="P1198" i="11"/>
  <c r="M1198" i="11"/>
  <c r="L1198" i="11"/>
  <c r="Q1182" i="11"/>
  <c r="P1182" i="11"/>
  <c r="M1182" i="11"/>
  <c r="L1182" i="11"/>
  <c r="Q1166" i="11"/>
  <c r="P1166" i="11"/>
  <c r="M1166" i="11"/>
  <c r="L1166" i="11"/>
  <c r="Q1150" i="11"/>
  <c r="P1150" i="11"/>
  <c r="M1150" i="11"/>
  <c r="Q1134" i="11"/>
  <c r="P1134" i="11"/>
  <c r="M1134" i="11"/>
  <c r="L1134" i="11"/>
  <c r="Q1118" i="11"/>
  <c r="P1118" i="11"/>
  <c r="M1118" i="11"/>
  <c r="L1118" i="11"/>
  <c r="Q1102" i="11"/>
  <c r="P1102" i="11"/>
  <c r="M1102" i="11"/>
  <c r="L1102" i="11"/>
  <c r="Q1086" i="11"/>
  <c r="P1086" i="11"/>
  <c r="M1086" i="11"/>
  <c r="L1086" i="11"/>
  <c r="Q1070" i="11"/>
  <c r="P1070" i="11"/>
  <c r="M1070" i="11"/>
  <c r="L1070" i="11"/>
  <c r="Q1054" i="11"/>
  <c r="P1054" i="11"/>
  <c r="M1054" i="11"/>
  <c r="L1054" i="11"/>
  <c r="Q1038" i="11"/>
  <c r="P1038" i="11"/>
  <c r="M1038" i="11"/>
  <c r="L1038" i="11"/>
  <c r="Q1022" i="11"/>
  <c r="P1022" i="11"/>
  <c r="M1022" i="11"/>
  <c r="L1022" i="11"/>
  <c r="Q1006" i="11"/>
  <c r="P1006" i="11"/>
  <c r="M1006" i="11"/>
  <c r="L1006" i="11"/>
  <c r="Q990" i="11"/>
  <c r="P990" i="11"/>
  <c r="M990" i="11"/>
  <c r="L990" i="11"/>
  <c r="Q974" i="11"/>
  <c r="P974" i="11"/>
  <c r="M974" i="11"/>
  <c r="L974" i="11"/>
  <c r="Q958" i="11"/>
  <c r="P958" i="11"/>
  <c r="M958" i="11"/>
  <c r="L958" i="11"/>
  <c r="Q942" i="11"/>
  <c r="P942" i="11"/>
  <c r="M942" i="11"/>
  <c r="L942" i="11"/>
  <c r="Q926" i="11"/>
  <c r="P926" i="11"/>
  <c r="M926" i="11"/>
  <c r="L926" i="11"/>
  <c r="Q910" i="11"/>
  <c r="P910" i="11"/>
  <c r="M910" i="11"/>
  <c r="L910" i="11"/>
  <c r="Q894" i="11"/>
  <c r="P894" i="11"/>
  <c r="M894" i="11"/>
  <c r="L894" i="11"/>
  <c r="Q878" i="11"/>
  <c r="P878" i="11"/>
  <c r="M878" i="11"/>
  <c r="L878" i="11"/>
  <c r="Q862" i="11"/>
  <c r="P862" i="11"/>
  <c r="M862" i="11"/>
  <c r="L862" i="11"/>
  <c r="Q846" i="11"/>
  <c r="P846" i="11"/>
  <c r="M846" i="11"/>
  <c r="L846" i="11"/>
  <c r="Q830" i="11"/>
  <c r="P830" i="11"/>
  <c r="M830" i="11"/>
  <c r="L830" i="11"/>
  <c r="Q814" i="11"/>
  <c r="P814" i="11"/>
  <c r="M814" i="11"/>
  <c r="L814" i="11"/>
  <c r="Q798" i="11"/>
  <c r="P798" i="11"/>
  <c r="M798" i="11"/>
  <c r="L798" i="11"/>
  <c r="Q782" i="11"/>
  <c r="P782" i="11"/>
  <c r="M782" i="11"/>
  <c r="L782" i="11"/>
  <c r="Q766" i="11"/>
  <c r="P766" i="11"/>
  <c r="M766" i="11"/>
  <c r="L766" i="11"/>
  <c r="Q750" i="11"/>
  <c r="P750" i="11"/>
  <c r="M750" i="11"/>
  <c r="L750" i="11"/>
  <c r="Q734" i="11"/>
  <c r="P734" i="11"/>
  <c r="L734" i="11"/>
  <c r="M734" i="11"/>
  <c r="Q718" i="11"/>
  <c r="P718" i="11"/>
  <c r="M718" i="11"/>
  <c r="L718" i="11"/>
  <c r="Q702" i="11"/>
  <c r="P702" i="11"/>
  <c r="M702" i="11"/>
  <c r="L702" i="11"/>
  <c r="Q686" i="11"/>
  <c r="P686" i="11"/>
  <c r="L686" i="11"/>
  <c r="M686" i="11"/>
  <c r="Q670" i="11"/>
  <c r="P670" i="11"/>
  <c r="M670" i="11"/>
  <c r="L670" i="11"/>
  <c r="Q654" i="11"/>
  <c r="P654" i="11"/>
  <c r="M654" i="11"/>
  <c r="L654" i="11"/>
  <c r="Q638" i="11"/>
  <c r="P638" i="11"/>
  <c r="L638" i="11"/>
  <c r="M638" i="11"/>
  <c r="Q622" i="11"/>
  <c r="P622" i="11"/>
  <c r="M622" i="11"/>
  <c r="L622" i="11"/>
  <c r="Q606" i="11"/>
  <c r="P606" i="11"/>
  <c r="M606" i="11"/>
  <c r="L606" i="11"/>
  <c r="Q590" i="11"/>
  <c r="P590" i="11"/>
  <c r="M590" i="11"/>
  <c r="L590" i="11"/>
  <c r="Q574" i="11"/>
  <c r="P574" i="11"/>
  <c r="M574" i="11"/>
  <c r="L574" i="11"/>
  <c r="Q558" i="11"/>
  <c r="P558" i="11"/>
  <c r="L558" i="11"/>
  <c r="M558" i="11"/>
  <c r="Q542" i="11"/>
  <c r="P542" i="11"/>
  <c r="M542" i="11"/>
  <c r="L542" i="11"/>
  <c r="Q526" i="11"/>
  <c r="P526" i="11"/>
  <c r="L526" i="11"/>
  <c r="M526" i="11"/>
  <c r="Q510" i="11"/>
  <c r="P510" i="11"/>
  <c r="M510" i="11"/>
  <c r="L510" i="11"/>
  <c r="Q494" i="11"/>
  <c r="P494" i="11"/>
  <c r="L494" i="11"/>
  <c r="M494" i="11"/>
  <c r="Q478" i="11"/>
  <c r="P478" i="11"/>
  <c r="M478" i="11"/>
  <c r="L478" i="11"/>
  <c r="Q462" i="11"/>
  <c r="P462" i="11"/>
  <c r="M462" i="11"/>
  <c r="L462" i="11"/>
  <c r="Q446" i="11"/>
  <c r="P446" i="11"/>
  <c r="M446" i="11"/>
  <c r="L446" i="11"/>
  <c r="Q430" i="11"/>
  <c r="P430" i="11"/>
  <c r="M430" i="11"/>
  <c r="L430" i="11"/>
  <c r="Q414" i="11"/>
  <c r="P414" i="11"/>
  <c r="L414" i="11"/>
  <c r="M414" i="11"/>
  <c r="L2896" i="11"/>
  <c r="L2768" i="11"/>
  <c r="L2640" i="11"/>
  <c r="L2512" i="11"/>
  <c r="L2384" i="11"/>
  <c r="L1918" i="11"/>
  <c r="L1731" i="11"/>
  <c r="L1359" i="11"/>
  <c r="L1173" i="11"/>
  <c r="L931" i="11"/>
  <c r="M2259" i="11"/>
  <c r="V2953" i="11"/>
  <c r="V2937" i="11"/>
  <c r="V2921" i="11"/>
  <c r="V2889" i="11"/>
  <c r="V2873" i="11"/>
  <c r="V2857" i="11"/>
  <c r="V2841" i="11"/>
  <c r="V2825" i="11"/>
  <c r="V2793" i="11"/>
  <c r="V2777" i="11"/>
  <c r="V2761" i="11"/>
  <c r="V2745" i="11"/>
  <c r="V2729" i="11"/>
  <c r="V2713" i="11"/>
  <c r="V2697" i="11"/>
  <c r="V2681" i="11"/>
  <c r="V2665" i="11"/>
  <c r="V2649" i="11"/>
  <c r="V2633" i="11"/>
  <c r="V2617" i="11"/>
  <c r="V2601" i="11"/>
  <c r="V2585" i="11"/>
  <c r="V2569" i="11"/>
  <c r="V2553" i="11"/>
  <c r="V2537" i="11"/>
  <c r="V2521" i="11"/>
  <c r="V2505" i="11"/>
  <c r="V2489" i="11"/>
  <c r="V2473" i="11"/>
  <c r="V2457" i="11"/>
  <c r="V2441" i="11"/>
  <c r="V2425" i="11"/>
  <c r="V2409" i="11"/>
  <c r="V2393" i="11"/>
  <c r="V2377" i="11"/>
  <c r="V2361" i="11"/>
  <c r="V2345" i="11"/>
  <c r="V2329" i="11"/>
  <c r="V2313" i="11"/>
  <c r="V2297" i="11"/>
  <c r="V2281" i="11"/>
  <c r="V2265" i="11"/>
  <c r="V2249" i="11"/>
  <c r="V2233" i="11"/>
  <c r="V2201" i="11"/>
  <c r="V2185" i="11"/>
  <c r="V2169" i="11"/>
  <c r="V2153" i="11"/>
  <c r="V2137" i="11"/>
  <c r="V2121" i="11"/>
  <c r="V2105" i="11"/>
  <c r="V2089" i="11"/>
  <c r="V2073" i="11"/>
  <c r="V2057" i="11"/>
  <c r="V2041" i="11"/>
  <c r="V2025" i="11"/>
  <c r="V2009" i="11"/>
  <c r="V1993" i="11"/>
  <c r="V1977" i="11"/>
  <c r="V1961" i="11"/>
  <c r="V1945" i="11"/>
  <c r="V1929" i="11"/>
  <c r="V1913" i="11"/>
  <c r="V1897" i="11"/>
  <c r="V1881" i="11"/>
  <c r="V1865" i="11"/>
  <c r="V1849" i="11"/>
  <c r="V1833" i="11"/>
  <c r="V1817" i="11"/>
  <c r="V1801" i="11"/>
  <c r="V1785" i="11"/>
  <c r="V1769" i="11"/>
  <c r="V1753" i="11"/>
  <c r="V1737" i="11"/>
  <c r="V1721" i="11"/>
  <c r="V1705" i="11"/>
  <c r="V1689" i="11"/>
  <c r="V1673" i="11"/>
  <c r="V1657" i="11"/>
  <c r="V1641" i="11"/>
  <c r="V1625" i="11"/>
  <c r="V1609" i="11"/>
  <c r="V1593" i="11"/>
  <c r="V1577" i="11"/>
  <c r="V1561" i="11"/>
  <c r="V1545" i="11"/>
  <c r="V1529" i="11"/>
  <c r="V1513" i="11"/>
  <c r="V1481" i="11"/>
  <c r="V1465" i="11"/>
  <c r="V1449" i="11"/>
  <c r="V1433" i="11"/>
  <c r="V1401" i="11"/>
  <c r="V1385" i="11"/>
  <c r="V1353" i="11"/>
  <c r="V1337" i="11"/>
  <c r="V1321" i="11"/>
  <c r="V1305" i="11"/>
  <c r="V1289" i="11"/>
  <c r="V1273" i="11"/>
  <c r="V1257" i="11"/>
  <c r="V1241" i="11"/>
  <c r="V1225" i="11"/>
  <c r="V1209" i="11"/>
  <c r="V1193" i="11"/>
  <c r="V1177" i="11"/>
  <c r="V1161" i="11"/>
  <c r="V1145" i="11"/>
  <c r="V1129" i="11"/>
  <c r="V1113" i="11"/>
  <c r="V1097" i="11"/>
  <c r="V1081" i="11"/>
  <c r="V1065" i="11"/>
  <c r="V1049" i="11"/>
  <c r="V1033" i="11"/>
  <c r="V1017" i="11"/>
  <c r="V1001" i="11"/>
  <c r="V985" i="11"/>
  <c r="V969" i="11"/>
  <c r="V953" i="11"/>
  <c r="V937" i="11"/>
  <c r="V921" i="11"/>
  <c r="V905" i="11"/>
  <c r="V889" i="11"/>
  <c r="V873" i="11"/>
  <c r="V857" i="11"/>
  <c r="V841" i="11"/>
  <c r="V825" i="11"/>
  <c r="V809" i="11"/>
  <c r="V793" i="11"/>
  <c r="V777" i="11"/>
  <c r="V761" i="11"/>
  <c r="V745" i="11"/>
  <c r="V713" i="11"/>
  <c r="V697" i="11"/>
  <c r="V681" i="11"/>
  <c r="V665" i="11"/>
  <c r="V649" i="11"/>
  <c r="V633" i="11"/>
  <c r="V617" i="11"/>
  <c r="V585" i="11"/>
  <c r="V569" i="11"/>
  <c r="V553" i="11"/>
  <c r="V537" i="11"/>
  <c r="V521" i="11"/>
  <c r="V505" i="11"/>
  <c r="V489" i="11"/>
  <c r="V473" i="11"/>
  <c r="V457" i="11"/>
  <c r="V441" i="11"/>
  <c r="V425" i="11"/>
  <c r="V409" i="11"/>
  <c r="V393" i="11"/>
  <c r="V377" i="11"/>
  <c r="V361" i="11"/>
  <c r="V345" i="11"/>
  <c r="V329" i="11"/>
  <c r="V313" i="11"/>
  <c r="V297" i="11"/>
  <c r="V281" i="11"/>
  <c r="V265" i="11"/>
  <c r="V249" i="11"/>
  <c r="V233" i="11"/>
  <c r="V217" i="11"/>
  <c r="V201" i="11"/>
  <c r="V185" i="11"/>
  <c r="V169" i="11"/>
  <c r="V153" i="11"/>
  <c r="V137" i="11"/>
  <c r="V121" i="11"/>
  <c r="V105" i="11"/>
  <c r="V89" i="11"/>
  <c r="V73" i="11"/>
  <c r="V57" i="11"/>
  <c r="V41" i="11"/>
  <c r="V25" i="11"/>
  <c r="V9" i="11"/>
  <c r="Q2989" i="11"/>
  <c r="P2989" i="11"/>
  <c r="M2989" i="11"/>
  <c r="L2989" i="11"/>
  <c r="K2989" i="11"/>
  <c r="N2989" i="11" s="1"/>
  <c r="O2989" i="11" s="1"/>
  <c r="Q2973" i="11"/>
  <c r="P2973" i="11"/>
  <c r="M2973" i="11"/>
  <c r="L2973" i="11"/>
  <c r="K2973" i="11"/>
  <c r="N2973" i="11" s="1"/>
  <c r="O2973" i="11" s="1"/>
  <c r="Q2957" i="11"/>
  <c r="P2957" i="11"/>
  <c r="M2957" i="11"/>
  <c r="L2957" i="11"/>
  <c r="K2957" i="11"/>
  <c r="N2957" i="11" s="1"/>
  <c r="O2957" i="11" s="1"/>
  <c r="Q2941" i="11"/>
  <c r="P2941" i="11"/>
  <c r="M2941" i="11"/>
  <c r="L2941" i="11"/>
  <c r="K2941" i="11"/>
  <c r="N2941" i="11" s="1"/>
  <c r="O2941" i="11" s="1"/>
  <c r="Q2925" i="11"/>
  <c r="P2925" i="11"/>
  <c r="M2925" i="11"/>
  <c r="L2925" i="11"/>
  <c r="K2925" i="11"/>
  <c r="N2925" i="11" s="1"/>
  <c r="O2925" i="11" s="1"/>
  <c r="Q2909" i="11"/>
  <c r="P2909" i="11"/>
  <c r="M2909" i="11"/>
  <c r="L2909" i="11"/>
  <c r="K2909" i="11"/>
  <c r="N2909" i="11" s="1"/>
  <c r="O2909" i="11" s="1"/>
  <c r="Q2893" i="11"/>
  <c r="P2893" i="11"/>
  <c r="M2893" i="11"/>
  <c r="L2893" i="11"/>
  <c r="K2893" i="11"/>
  <c r="N2893" i="11" s="1"/>
  <c r="O2893" i="11" s="1"/>
  <c r="Q2877" i="11"/>
  <c r="P2877" i="11"/>
  <c r="M2877" i="11"/>
  <c r="L2877" i="11"/>
  <c r="K2877" i="11"/>
  <c r="N2877" i="11" s="1"/>
  <c r="O2877" i="11" s="1"/>
  <c r="Q2861" i="11"/>
  <c r="P2861" i="11"/>
  <c r="M2861" i="11"/>
  <c r="L2861" i="11"/>
  <c r="K2861" i="11"/>
  <c r="N2861" i="11" s="1"/>
  <c r="O2861" i="11" s="1"/>
  <c r="Q2845" i="11"/>
  <c r="P2845" i="11"/>
  <c r="M2845" i="11"/>
  <c r="L2845" i="11"/>
  <c r="K2845" i="11"/>
  <c r="N2845" i="11" s="1"/>
  <c r="O2845" i="11" s="1"/>
  <c r="Q2829" i="11"/>
  <c r="P2829" i="11"/>
  <c r="M2829" i="11"/>
  <c r="L2829" i="11"/>
  <c r="K2829" i="11"/>
  <c r="N2829" i="11" s="1"/>
  <c r="O2829" i="11" s="1"/>
  <c r="Q2813" i="11"/>
  <c r="P2813" i="11"/>
  <c r="M2813" i="11"/>
  <c r="L2813" i="11"/>
  <c r="K2813" i="11"/>
  <c r="N2813" i="11" s="1"/>
  <c r="O2813" i="11" s="1"/>
  <c r="Q2797" i="11"/>
  <c r="P2797" i="11"/>
  <c r="M2797" i="11"/>
  <c r="L2797" i="11"/>
  <c r="K2797" i="11"/>
  <c r="N2797" i="11" s="1"/>
  <c r="O2797" i="11" s="1"/>
  <c r="Q2781" i="11"/>
  <c r="P2781" i="11"/>
  <c r="M2781" i="11"/>
  <c r="L2781" i="11"/>
  <c r="K2781" i="11"/>
  <c r="N2781" i="11" s="1"/>
  <c r="O2781" i="11" s="1"/>
  <c r="Q2765" i="11"/>
  <c r="P2765" i="11"/>
  <c r="M2765" i="11"/>
  <c r="L2765" i="11"/>
  <c r="K2765" i="11"/>
  <c r="N2765" i="11" s="1"/>
  <c r="O2765" i="11" s="1"/>
  <c r="Q2749" i="11"/>
  <c r="P2749" i="11"/>
  <c r="M2749" i="11"/>
  <c r="L2749" i="11"/>
  <c r="K2749" i="11"/>
  <c r="N2749" i="11" s="1"/>
  <c r="O2749" i="11" s="1"/>
  <c r="Q2733" i="11"/>
  <c r="P2733" i="11"/>
  <c r="M2733" i="11"/>
  <c r="L2733" i="11"/>
  <c r="K2733" i="11"/>
  <c r="N2733" i="11" s="1"/>
  <c r="O2733" i="11" s="1"/>
  <c r="Q2717" i="11"/>
  <c r="P2717" i="11"/>
  <c r="M2717" i="11"/>
  <c r="L2717" i="11"/>
  <c r="K2717" i="11"/>
  <c r="N2717" i="11" s="1"/>
  <c r="O2717" i="11" s="1"/>
  <c r="Q2701" i="11"/>
  <c r="P2701" i="11"/>
  <c r="M2701" i="11"/>
  <c r="L2701" i="11"/>
  <c r="K2701" i="11"/>
  <c r="N2701" i="11" s="1"/>
  <c r="O2701" i="11" s="1"/>
  <c r="Q2685" i="11"/>
  <c r="P2685" i="11"/>
  <c r="M2685" i="11"/>
  <c r="L2685" i="11"/>
  <c r="K2685" i="11"/>
  <c r="N2685" i="11" s="1"/>
  <c r="O2685" i="11" s="1"/>
  <c r="Q2669" i="11"/>
  <c r="P2669" i="11"/>
  <c r="M2669" i="11"/>
  <c r="L2669" i="11"/>
  <c r="K2669" i="11"/>
  <c r="N2669" i="11" s="1"/>
  <c r="O2669" i="11" s="1"/>
  <c r="Q2653" i="11"/>
  <c r="P2653" i="11"/>
  <c r="M2653" i="11"/>
  <c r="L2653" i="11"/>
  <c r="K2653" i="11"/>
  <c r="N2653" i="11" s="1"/>
  <c r="O2653" i="11" s="1"/>
  <c r="Q2637" i="11"/>
  <c r="P2637" i="11"/>
  <c r="M2637" i="11"/>
  <c r="L2637" i="11"/>
  <c r="K2637" i="11"/>
  <c r="N2637" i="11" s="1"/>
  <c r="O2637" i="11" s="1"/>
  <c r="Q2621" i="11"/>
  <c r="P2621" i="11"/>
  <c r="M2621" i="11"/>
  <c r="L2621" i="11"/>
  <c r="K2621" i="11"/>
  <c r="N2621" i="11" s="1"/>
  <c r="O2621" i="11" s="1"/>
  <c r="Q2605" i="11"/>
  <c r="P2605" i="11"/>
  <c r="M2605" i="11"/>
  <c r="L2605" i="11"/>
  <c r="K2605" i="11"/>
  <c r="N2605" i="11" s="1"/>
  <c r="O2605" i="11" s="1"/>
  <c r="Q2589" i="11"/>
  <c r="P2589" i="11"/>
  <c r="M2589" i="11"/>
  <c r="L2589" i="11"/>
  <c r="K2589" i="11"/>
  <c r="N2589" i="11" s="1"/>
  <c r="O2589" i="11" s="1"/>
  <c r="Q2573" i="11"/>
  <c r="P2573" i="11"/>
  <c r="M2573" i="11"/>
  <c r="L2573" i="11"/>
  <c r="K2573" i="11"/>
  <c r="N2573" i="11" s="1"/>
  <c r="O2573" i="11" s="1"/>
  <c r="Q2557" i="11"/>
  <c r="P2557" i="11"/>
  <c r="M2557" i="11"/>
  <c r="L2557" i="11"/>
  <c r="K2557" i="11"/>
  <c r="N2557" i="11" s="1"/>
  <c r="O2557" i="11" s="1"/>
  <c r="Q2541" i="11"/>
  <c r="P2541" i="11"/>
  <c r="M2541" i="11"/>
  <c r="L2541" i="11"/>
  <c r="K2541" i="11"/>
  <c r="N2541" i="11" s="1"/>
  <c r="O2541" i="11" s="1"/>
  <c r="Q2525" i="11"/>
  <c r="P2525" i="11"/>
  <c r="M2525" i="11"/>
  <c r="L2525" i="11"/>
  <c r="K2525" i="11"/>
  <c r="N2525" i="11" s="1"/>
  <c r="O2525" i="11" s="1"/>
  <c r="Q2509" i="11"/>
  <c r="P2509" i="11"/>
  <c r="M2509" i="11"/>
  <c r="L2509" i="11"/>
  <c r="K2509" i="11"/>
  <c r="N2509" i="11" s="1"/>
  <c r="O2509" i="11" s="1"/>
  <c r="Q2493" i="11"/>
  <c r="P2493" i="11"/>
  <c r="M2493" i="11"/>
  <c r="L2493" i="11"/>
  <c r="K2493" i="11"/>
  <c r="N2493" i="11" s="1"/>
  <c r="O2493" i="11" s="1"/>
  <c r="Q2477" i="11"/>
  <c r="P2477" i="11"/>
  <c r="M2477" i="11"/>
  <c r="L2477" i="11"/>
  <c r="K2477" i="11"/>
  <c r="N2477" i="11" s="1"/>
  <c r="O2477" i="11" s="1"/>
  <c r="Q2461" i="11"/>
  <c r="P2461" i="11"/>
  <c r="M2461" i="11"/>
  <c r="L2461" i="11"/>
  <c r="K2461" i="11"/>
  <c r="N2461" i="11" s="1"/>
  <c r="O2461" i="11" s="1"/>
  <c r="Q2445" i="11"/>
  <c r="P2445" i="11"/>
  <c r="M2445" i="11"/>
  <c r="L2445" i="11"/>
  <c r="K2445" i="11"/>
  <c r="N2445" i="11" s="1"/>
  <c r="O2445" i="11" s="1"/>
  <c r="Q2429" i="11"/>
  <c r="P2429" i="11"/>
  <c r="M2429" i="11"/>
  <c r="L2429" i="11"/>
  <c r="K2429" i="11"/>
  <c r="N2429" i="11" s="1"/>
  <c r="O2429" i="11" s="1"/>
  <c r="Q2413" i="11"/>
  <c r="P2413" i="11"/>
  <c r="M2413" i="11"/>
  <c r="L2413" i="11"/>
  <c r="K2413" i="11"/>
  <c r="N2413" i="11" s="1"/>
  <c r="O2413" i="11" s="1"/>
  <c r="Q2397" i="11"/>
  <c r="P2397" i="11"/>
  <c r="M2397" i="11"/>
  <c r="L2397" i="11"/>
  <c r="K2397" i="11"/>
  <c r="N2397" i="11" s="1"/>
  <c r="O2397" i="11" s="1"/>
  <c r="Q2381" i="11"/>
  <c r="P2381" i="11"/>
  <c r="M2381" i="11"/>
  <c r="L2381" i="11"/>
  <c r="K2381" i="11"/>
  <c r="N2381" i="11" s="1"/>
  <c r="O2381" i="11" s="1"/>
  <c r="Q2365" i="11"/>
  <c r="P2365" i="11"/>
  <c r="M2365" i="11"/>
  <c r="L2365" i="11"/>
  <c r="K2365" i="11"/>
  <c r="N2365" i="11" s="1"/>
  <c r="O2365" i="11" s="1"/>
  <c r="Q2349" i="11"/>
  <c r="P2349" i="11"/>
  <c r="M2349" i="11"/>
  <c r="L2349" i="11"/>
  <c r="K2349" i="11"/>
  <c r="N2349" i="11" s="1"/>
  <c r="O2349" i="11" s="1"/>
  <c r="Q2333" i="11"/>
  <c r="P2333" i="11"/>
  <c r="M2333" i="11"/>
  <c r="L2333" i="11"/>
  <c r="K2333" i="11"/>
  <c r="N2333" i="11" s="1"/>
  <c r="O2333" i="11" s="1"/>
  <c r="Q2317" i="11"/>
  <c r="P2317" i="11"/>
  <c r="M2317" i="11"/>
  <c r="L2317" i="11"/>
  <c r="K2317" i="11"/>
  <c r="N2317" i="11" s="1"/>
  <c r="O2317" i="11" s="1"/>
  <c r="Q2301" i="11"/>
  <c r="P2301" i="11"/>
  <c r="M2301" i="11"/>
  <c r="L2301" i="11"/>
  <c r="K2301" i="11"/>
  <c r="N2301" i="11" s="1"/>
  <c r="O2301" i="11" s="1"/>
  <c r="Q2285" i="11"/>
  <c r="P2285" i="11"/>
  <c r="M2285" i="11"/>
  <c r="L2285" i="11"/>
  <c r="K2285" i="11"/>
  <c r="N2285" i="11" s="1"/>
  <c r="O2285" i="11" s="1"/>
  <c r="Q2269" i="11"/>
  <c r="P2269" i="11"/>
  <c r="M2269" i="11"/>
  <c r="L2269" i="11"/>
  <c r="K2269" i="11"/>
  <c r="N2269" i="11" s="1"/>
  <c r="O2269" i="11" s="1"/>
  <c r="Q2253" i="11"/>
  <c r="P2253" i="11"/>
  <c r="M2253" i="11"/>
  <c r="K2253" i="11"/>
  <c r="N2253" i="11" s="1"/>
  <c r="O2253" i="11" s="1"/>
  <c r="Q2237" i="11"/>
  <c r="P2237" i="11"/>
  <c r="M2237" i="11"/>
  <c r="L2237" i="11"/>
  <c r="K2237" i="11"/>
  <c r="N2237" i="11" s="1"/>
  <c r="O2237" i="11" s="1"/>
  <c r="Q2221" i="11"/>
  <c r="P2221" i="11"/>
  <c r="M2221" i="11"/>
  <c r="L2221" i="11"/>
  <c r="K2221" i="11"/>
  <c r="N2221" i="11" s="1"/>
  <c r="O2221" i="11" s="1"/>
  <c r="Q2205" i="11"/>
  <c r="P2205" i="11"/>
  <c r="M2205" i="11"/>
  <c r="L2205" i="11"/>
  <c r="K2205" i="11"/>
  <c r="N2205" i="11" s="1"/>
  <c r="O2205" i="11" s="1"/>
  <c r="Q2189" i="11"/>
  <c r="P2189" i="11"/>
  <c r="M2189" i="11"/>
  <c r="L2189" i="11"/>
  <c r="K2189" i="11"/>
  <c r="N2189" i="11" s="1"/>
  <c r="O2189" i="11" s="1"/>
  <c r="Q2173" i="11"/>
  <c r="P2173" i="11"/>
  <c r="M2173" i="11"/>
  <c r="L2173" i="11"/>
  <c r="K2173" i="11"/>
  <c r="N2173" i="11" s="1"/>
  <c r="O2173" i="11" s="1"/>
  <c r="Q2157" i="11"/>
  <c r="P2157" i="11"/>
  <c r="M2157" i="11"/>
  <c r="K2157" i="11"/>
  <c r="N2157" i="11" s="1"/>
  <c r="O2157" i="11" s="1"/>
  <c r="Q2141" i="11"/>
  <c r="P2141" i="11"/>
  <c r="M2141" i="11"/>
  <c r="L2141" i="11"/>
  <c r="K2141" i="11"/>
  <c r="N2141" i="11" s="1"/>
  <c r="O2141" i="11" s="1"/>
  <c r="Q2125" i="11"/>
  <c r="P2125" i="11"/>
  <c r="M2125" i="11"/>
  <c r="L2125" i="11"/>
  <c r="K2125" i="11"/>
  <c r="N2125" i="11" s="1"/>
  <c r="O2125" i="11" s="1"/>
  <c r="Q2109" i="11"/>
  <c r="P2109" i="11"/>
  <c r="M2109" i="11"/>
  <c r="L2109" i="11"/>
  <c r="K2109" i="11"/>
  <c r="N2109" i="11" s="1"/>
  <c r="O2109" i="11" s="1"/>
  <c r="Q2093" i="11"/>
  <c r="P2093" i="11"/>
  <c r="M2093" i="11"/>
  <c r="L2093" i="11"/>
  <c r="K2093" i="11"/>
  <c r="N2093" i="11" s="1"/>
  <c r="O2093" i="11" s="1"/>
  <c r="Q2077" i="11"/>
  <c r="P2077" i="11"/>
  <c r="M2077" i="11"/>
  <c r="L2077" i="11"/>
  <c r="K2077" i="11"/>
  <c r="N2077" i="11" s="1"/>
  <c r="O2077" i="11" s="1"/>
  <c r="Q2061" i="11"/>
  <c r="P2061" i="11"/>
  <c r="M2061" i="11"/>
  <c r="L2061" i="11"/>
  <c r="K2061" i="11"/>
  <c r="N2061" i="11" s="1"/>
  <c r="O2061" i="11" s="1"/>
  <c r="Q2045" i="11"/>
  <c r="P2045" i="11"/>
  <c r="M2045" i="11"/>
  <c r="L2045" i="11"/>
  <c r="K2045" i="11"/>
  <c r="N2045" i="11" s="1"/>
  <c r="O2045" i="11" s="1"/>
  <c r="Q2029" i="11"/>
  <c r="P2029" i="11"/>
  <c r="M2029" i="11"/>
  <c r="L2029" i="11"/>
  <c r="K2029" i="11"/>
  <c r="N2029" i="11" s="1"/>
  <c r="O2029" i="11" s="1"/>
  <c r="Q2013" i="11"/>
  <c r="P2013" i="11"/>
  <c r="M2013" i="11"/>
  <c r="L2013" i="11"/>
  <c r="K2013" i="11"/>
  <c r="N2013" i="11" s="1"/>
  <c r="O2013" i="11" s="1"/>
  <c r="Q1997" i="11"/>
  <c r="P1997" i="11"/>
  <c r="M1997" i="11"/>
  <c r="L1997" i="11"/>
  <c r="K1997" i="11"/>
  <c r="N1997" i="11" s="1"/>
  <c r="O1997" i="11" s="1"/>
  <c r="Q1981" i="11"/>
  <c r="P1981" i="11"/>
  <c r="M1981" i="11"/>
  <c r="L1981" i="11"/>
  <c r="K1981" i="11"/>
  <c r="N1981" i="11" s="1"/>
  <c r="O1981" i="11" s="1"/>
  <c r="Q1965" i="11"/>
  <c r="P1965" i="11"/>
  <c r="M1965" i="11"/>
  <c r="L1965" i="11"/>
  <c r="K1965" i="11"/>
  <c r="N1965" i="11" s="1"/>
  <c r="O1965" i="11" s="1"/>
  <c r="Q1949" i="11"/>
  <c r="P1949" i="11"/>
  <c r="M1949" i="11"/>
  <c r="L1949" i="11"/>
  <c r="K1949" i="11"/>
  <c r="N1949" i="11" s="1"/>
  <c r="O1949" i="11" s="1"/>
  <c r="Q1933" i="11"/>
  <c r="P1933" i="11"/>
  <c r="M1933" i="11"/>
  <c r="L1933" i="11"/>
  <c r="K1933" i="11"/>
  <c r="N1933" i="11" s="1"/>
  <c r="O1933" i="11" s="1"/>
  <c r="Q1917" i="11"/>
  <c r="P1917" i="11"/>
  <c r="M1917" i="11"/>
  <c r="L1917" i="11"/>
  <c r="K1917" i="11"/>
  <c r="N1917" i="11" s="1"/>
  <c r="O1917" i="11" s="1"/>
  <c r="Q1901" i="11"/>
  <c r="P1901" i="11"/>
  <c r="M1901" i="11"/>
  <c r="L1901" i="11"/>
  <c r="K1901" i="11"/>
  <c r="N1901" i="11" s="1"/>
  <c r="O1901" i="11" s="1"/>
  <c r="Q1885" i="11"/>
  <c r="P1885" i="11"/>
  <c r="M1885" i="11"/>
  <c r="L1885" i="11"/>
  <c r="K1885" i="11"/>
  <c r="N1885" i="11" s="1"/>
  <c r="O1885" i="11" s="1"/>
  <c r="Q1869" i="11"/>
  <c r="P1869" i="11"/>
  <c r="M1869" i="11"/>
  <c r="L1869" i="11"/>
  <c r="K1869" i="11"/>
  <c r="N1869" i="11" s="1"/>
  <c r="O1869" i="11" s="1"/>
  <c r="Q1853" i="11"/>
  <c r="P1853" i="11"/>
  <c r="M1853" i="11"/>
  <c r="L1853" i="11"/>
  <c r="K1853" i="11"/>
  <c r="N1853" i="11" s="1"/>
  <c r="O1853" i="11" s="1"/>
  <c r="Q1837" i="11"/>
  <c r="P1837" i="11"/>
  <c r="M1837" i="11"/>
  <c r="L1837" i="11"/>
  <c r="K1837" i="11"/>
  <c r="N1837" i="11" s="1"/>
  <c r="O1837" i="11" s="1"/>
  <c r="Q1821" i="11"/>
  <c r="P1821" i="11"/>
  <c r="M1821" i="11"/>
  <c r="L1821" i="11"/>
  <c r="K1821" i="11"/>
  <c r="N1821" i="11" s="1"/>
  <c r="O1821" i="11" s="1"/>
  <c r="Q1805" i="11"/>
  <c r="P1805" i="11"/>
  <c r="M1805" i="11"/>
  <c r="K1805" i="11"/>
  <c r="N1805" i="11" s="1"/>
  <c r="O1805" i="11" s="1"/>
  <c r="Q1789" i="11"/>
  <c r="P1789" i="11"/>
  <c r="M1789" i="11"/>
  <c r="L1789" i="11"/>
  <c r="K1789" i="11"/>
  <c r="N1789" i="11" s="1"/>
  <c r="O1789" i="11" s="1"/>
  <c r="Q1773" i="11"/>
  <c r="P1773" i="11"/>
  <c r="M1773" i="11"/>
  <c r="L1773" i="11"/>
  <c r="K1773" i="11"/>
  <c r="N1773" i="11" s="1"/>
  <c r="O1773" i="11" s="1"/>
  <c r="Q1757" i="11"/>
  <c r="P1757" i="11"/>
  <c r="M1757" i="11"/>
  <c r="L1757" i="11"/>
  <c r="K1757" i="11"/>
  <c r="N1757" i="11" s="1"/>
  <c r="O1757" i="11" s="1"/>
  <c r="P1741" i="11"/>
  <c r="Q1741" i="11"/>
  <c r="M1741" i="11"/>
  <c r="L1741" i="11"/>
  <c r="K1741" i="11"/>
  <c r="N1741" i="11" s="1"/>
  <c r="O1741" i="11" s="1"/>
  <c r="Q1725" i="11"/>
  <c r="P1725" i="11"/>
  <c r="M1725" i="11"/>
  <c r="L1725" i="11"/>
  <c r="K1725" i="11"/>
  <c r="N1725" i="11" s="1"/>
  <c r="O1725" i="11" s="1"/>
  <c r="Q1709" i="11"/>
  <c r="P1709" i="11"/>
  <c r="M1709" i="11"/>
  <c r="K1709" i="11"/>
  <c r="N1709" i="11" s="1"/>
  <c r="O1709" i="11" s="1"/>
  <c r="Q1693" i="11"/>
  <c r="P1693" i="11"/>
  <c r="M1693" i="11"/>
  <c r="L1693" i="11"/>
  <c r="K1693" i="11"/>
  <c r="N1693" i="11" s="1"/>
  <c r="O1693" i="11" s="1"/>
  <c r="Q1677" i="11"/>
  <c r="P1677" i="11"/>
  <c r="M1677" i="11"/>
  <c r="L1677" i="11"/>
  <c r="K1677" i="11"/>
  <c r="N1677" i="11" s="1"/>
  <c r="O1677" i="11" s="1"/>
  <c r="Q1661" i="11"/>
  <c r="P1661" i="11"/>
  <c r="M1661" i="11"/>
  <c r="L1661" i="11"/>
  <c r="K1661" i="11"/>
  <c r="N1661" i="11" s="1"/>
  <c r="O1661" i="11" s="1"/>
  <c r="Q1645" i="11"/>
  <c r="P1645" i="11"/>
  <c r="M1645" i="11"/>
  <c r="L1645" i="11"/>
  <c r="K1645" i="11"/>
  <c r="N1645" i="11" s="1"/>
  <c r="O1645" i="11" s="1"/>
  <c r="Q1629" i="11"/>
  <c r="P1629" i="11"/>
  <c r="M1629" i="11"/>
  <c r="L1629" i="11"/>
  <c r="K1629" i="11"/>
  <c r="N1629" i="11" s="1"/>
  <c r="O1629" i="11" s="1"/>
  <c r="Q1613" i="11"/>
  <c r="P1613" i="11"/>
  <c r="M1613" i="11"/>
  <c r="L1613" i="11"/>
  <c r="K1613" i="11"/>
  <c r="N1613" i="11" s="1"/>
  <c r="O1613" i="11" s="1"/>
  <c r="Q1597" i="11"/>
  <c r="P1597" i="11"/>
  <c r="M1597" i="11"/>
  <c r="L1597" i="11"/>
  <c r="K1597" i="11"/>
  <c r="N1597" i="11" s="1"/>
  <c r="O1597" i="11" s="1"/>
  <c r="Q1581" i="11"/>
  <c r="P1581" i="11"/>
  <c r="M1581" i="11"/>
  <c r="L1581" i="11"/>
  <c r="K1581" i="11"/>
  <c r="N1581" i="11" s="1"/>
  <c r="O1581" i="11" s="1"/>
  <c r="Q1565" i="11"/>
  <c r="P1565" i="11"/>
  <c r="M1565" i="11"/>
  <c r="L1565" i="11"/>
  <c r="K1565" i="11"/>
  <c r="N1565" i="11" s="1"/>
  <c r="O1565" i="11" s="1"/>
  <c r="Q1549" i="11"/>
  <c r="P1549" i="11"/>
  <c r="M1549" i="11"/>
  <c r="K1549" i="11"/>
  <c r="N1549" i="11" s="1"/>
  <c r="O1549" i="11" s="1"/>
  <c r="Q1533" i="11"/>
  <c r="P1533" i="11"/>
  <c r="M1533" i="11"/>
  <c r="L1533" i="11"/>
  <c r="K1533" i="11"/>
  <c r="N1533" i="11" s="1"/>
  <c r="O1533" i="11" s="1"/>
  <c r="Q1517" i="11"/>
  <c r="P1517" i="11"/>
  <c r="M1517" i="11"/>
  <c r="L1517" i="11"/>
  <c r="K1517" i="11"/>
  <c r="N1517" i="11" s="1"/>
  <c r="O1517" i="11" s="1"/>
  <c r="P1501" i="11"/>
  <c r="Q1501" i="11"/>
  <c r="M1501" i="11"/>
  <c r="L1501" i="11"/>
  <c r="K1501" i="11"/>
  <c r="N1501" i="11" s="1"/>
  <c r="O1501" i="11" s="1"/>
  <c r="Q1485" i="11"/>
  <c r="P1485" i="11"/>
  <c r="M1485" i="11"/>
  <c r="L1485" i="11"/>
  <c r="K1485" i="11"/>
  <c r="N1485" i="11" s="1"/>
  <c r="O1485" i="11" s="1"/>
  <c r="Q1469" i="11"/>
  <c r="P1469" i="11"/>
  <c r="M1469" i="11"/>
  <c r="L1469" i="11"/>
  <c r="K1469" i="11"/>
  <c r="N1469" i="11" s="1"/>
  <c r="O1469" i="11" s="1"/>
  <c r="Q1453" i="11"/>
  <c r="P1453" i="11"/>
  <c r="M1453" i="11"/>
  <c r="K1453" i="11"/>
  <c r="N1453" i="11" s="1"/>
  <c r="O1453" i="11" s="1"/>
  <c r="Q1437" i="11"/>
  <c r="P1437" i="11"/>
  <c r="M1437" i="11"/>
  <c r="L1437" i="11"/>
  <c r="K1437" i="11"/>
  <c r="N1437" i="11" s="1"/>
  <c r="O1437" i="11" s="1"/>
  <c r="Q1421" i="11"/>
  <c r="P1421" i="11"/>
  <c r="M1421" i="11"/>
  <c r="L1421" i="11"/>
  <c r="K1421" i="11"/>
  <c r="N1421" i="11" s="1"/>
  <c r="O1421" i="11" s="1"/>
  <c r="Q1405" i="11"/>
  <c r="P1405" i="11"/>
  <c r="M1405" i="11"/>
  <c r="L1405" i="11"/>
  <c r="K1405" i="11"/>
  <c r="N1405" i="11" s="1"/>
  <c r="O1405" i="11" s="1"/>
  <c r="Q1389" i="11"/>
  <c r="P1389" i="11"/>
  <c r="M1389" i="11"/>
  <c r="L1389" i="11"/>
  <c r="K1389" i="11"/>
  <c r="N1389" i="11" s="1"/>
  <c r="O1389" i="11" s="1"/>
  <c r="Q1373" i="11"/>
  <c r="P1373" i="11"/>
  <c r="M1373" i="11"/>
  <c r="L1373" i="11"/>
  <c r="K1373" i="11"/>
  <c r="N1373" i="11" s="1"/>
  <c r="O1373" i="11" s="1"/>
  <c r="Q1357" i="11"/>
  <c r="P1357" i="11"/>
  <c r="M1357" i="11"/>
  <c r="L1357" i="11"/>
  <c r="K1357" i="11"/>
  <c r="N1357" i="11" s="1"/>
  <c r="O1357" i="11" s="1"/>
  <c r="Q1341" i="11"/>
  <c r="P1341" i="11"/>
  <c r="M1341" i="11"/>
  <c r="L1341" i="11"/>
  <c r="K1341" i="11"/>
  <c r="N1341" i="11" s="1"/>
  <c r="O1341" i="11" s="1"/>
  <c r="Q1325" i="11"/>
  <c r="P1325" i="11"/>
  <c r="M1325" i="11"/>
  <c r="L1325" i="11"/>
  <c r="K1325" i="11"/>
  <c r="N1325" i="11" s="1"/>
  <c r="O1325" i="11" s="1"/>
  <c r="Q1309" i="11"/>
  <c r="P1309" i="11"/>
  <c r="M1309" i="11"/>
  <c r="L1309" i="11"/>
  <c r="K1309" i="11"/>
  <c r="N1309" i="11" s="1"/>
  <c r="O1309" i="11" s="1"/>
  <c r="Q1293" i="11"/>
  <c r="P1293" i="11"/>
  <c r="M1293" i="11"/>
  <c r="K1293" i="11"/>
  <c r="N1293" i="11" s="1"/>
  <c r="O1293" i="11" s="1"/>
  <c r="Q1277" i="11"/>
  <c r="P1277" i="11"/>
  <c r="M1277" i="11"/>
  <c r="L1277" i="11"/>
  <c r="K1277" i="11"/>
  <c r="N1277" i="11" s="1"/>
  <c r="O1277" i="11" s="1"/>
  <c r="Q1261" i="11"/>
  <c r="P1261" i="11"/>
  <c r="M1261" i="11"/>
  <c r="L1261" i="11"/>
  <c r="K1261" i="11"/>
  <c r="N1261" i="11" s="1"/>
  <c r="O1261" i="11" s="1"/>
  <c r="Q1245" i="11"/>
  <c r="P1245" i="11"/>
  <c r="M1245" i="11"/>
  <c r="L1245" i="11"/>
  <c r="K1245" i="11"/>
  <c r="N1245" i="11" s="1"/>
  <c r="O1245" i="11" s="1"/>
  <c r="Q1229" i="11"/>
  <c r="P1229" i="11"/>
  <c r="M1229" i="11"/>
  <c r="L1229" i="11"/>
  <c r="K1229" i="11"/>
  <c r="N1229" i="11" s="1"/>
  <c r="O1229" i="11" s="1"/>
  <c r="Q1213" i="11"/>
  <c r="P1213" i="11"/>
  <c r="M1213" i="11"/>
  <c r="L1213" i="11"/>
  <c r="K1213" i="11"/>
  <c r="N1213" i="11" s="1"/>
  <c r="O1213" i="11" s="1"/>
  <c r="Q1197" i="11"/>
  <c r="P1197" i="11"/>
  <c r="M1197" i="11"/>
  <c r="K1197" i="11"/>
  <c r="N1197" i="11" s="1"/>
  <c r="O1197" i="11" s="1"/>
  <c r="Q1181" i="11"/>
  <c r="P1181" i="11"/>
  <c r="M1181" i="11"/>
  <c r="L1181" i="11"/>
  <c r="K1181" i="11"/>
  <c r="N1181" i="11" s="1"/>
  <c r="O1181" i="11" s="1"/>
  <c r="Q1165" i="11"/>
  <c r="P1165" i="11"/>
  <c r="M1165" i="11"/>
  <c r="L1165" i="11"/>
  <c r="K1165" i="11"/>
  <c r="N1165" i="11" s="1"/>
  <c r="O1165" i="11" s="1"/>
  <c r="P1149" i="11"/>
  <c r="Q1149" i="11"/>
  <c r="M1149" i="11"/>
  <c r="L1149" i="11"/>
  <c r="K1149" i="11"/>
  <c r="N1149" i="11" s="1"/>
  <c r="O1149" i="11" s="1"/>
  <c r="P1133" i="11"/>
  <c r="Q1133" i="11"/>
  <c r="M1133" i="11"/>
  <c r="L1133" i="11"/>
  <c r="K1133" i="11"/>
  <c r="N1133" i="11" s="1"/>
  <c r="O1133" i="11" s="1"/>
  <c r="Q1117" i="11"/>
  <c r="P1117" i="11"/>
  <c r="M1117" i="11"/>
  <c r="L1117" i="11"/>
  <c r="K1117" i="11"/>
  <c r="N1117" i="11" s="1"/>
  <c r="O1117" i="11" s="1"/>
  <c r="Q1101" i="11"/>
  <c r="P1101" i="11"/>
  <c r="M1101" i="11"/>
  <c r="L1101" i="11"/>
  <c r="K1101" i="11"/>
  <c r="N1101" i="11" s="1"/>
  <c r="O1101" i="11" s="1"/>
  <c r="Q1085" i="11"/>
  <c r="P1085" i="11"/>
  <c r="M1085" i="11"/>
  <c r="L1085" i="11"/>
  <c r="K1085" i="11"/>
  <c r="N1085" i="11" s="1"/>
  <c r="O1085" i="11" s="1"/>
  <c r="Q1069" i="11"/>
  <c r="P1069" i="11"/>
  <c r="M1069" i="11"/>
  <c r="L1069" i="11"/>
  <c r="K1069" i="11"/>
  <c r="N1069" i="11" s="1"/>
  <c r="O1069" i="11" s="1"/>
  <c r="Q1053" i="11"/>
  <c r="P1053" i="11"/>
  <c r="M1053" i="11"/>
  <c r="L1053" i="11"/>
  <c r="K1053" i="11"/>
  <c r="N1053" i="11" s="1"/>
  <c r="O1053" i="11" s="1"/>
  <c r="Q1037" i="11"/>
  <c r="P1037" i="11"/>
  <c r="M1037" i="11"/>
  <c r="L1037" i="11"/>
  <c r="K1037" i="11"/>
  <c r="N1037" i="11" s="1"/>
  <c r="O1037" i="11" s="1"/>
  <c r="Q1021" i="11"/>
  <c r="P1021" i="11"/>
  <c r="M1021" i="11"/>
  <c r="L1021" i="11"/>
  <c r="K1021" i="11"/>
  <c r="N1021" i="11" s="1"/>
  <c r="O1021" i="11" s="1"/>
  <c r="Q1005" i="11"/>
  <c r="P1005" i="11"/>
  <c r="M1005" i="11"/>
  <c r="L1005" i="11"/>
  <c r="K1005" i="11"/>
  <c r="N1005" i="11" s="1"/>
  <c r="O1005" i="11" s="1"/>
  <c r="Q989" i="11"/>
  <c r="P989" i="11"/>
  <c r="M989" i="11"/>
  <c r="L989" i="11"/>
  <c r="K989" i="11"/>
  <c r="N989" i="11" s="1"/>
  <c r="O989" i="11" s="1"/>
  <c r="Q973" i="11"/>
  <c r="P973" i="11"/>
  <c r="M973" i="11"/>
  <c r="L973" i="11"/>
  <c r="K973" i="11"/>
  <c r="N973" i="11" s="1"/>
  <c r="O973" i="11" s="1"/>
  <c r="Q957" i="11"/>
  <c r="P957" i="11"/>
  <c r="M957" i="11"/>
  <c r="L957" i="11"/>
  <c r="K957" i="11"/>
  <c r="N957" i="11" s="1"/>
  <c r="O957" i="11" s="1"/>
  <c r="Q941" i="11"/>
  <c r="P941" i="11"/>
  <c r="M941" i="11"/>
  <c r="L941" i="11"/>
  <c r="K941" i="11"/>
  <c r="N941" i="11" s="1"/>
  <c r="O941" i="11" s="1"/>
  <c r="Q925" i="11"/>
  <c r="P925" i="11"/>
  <c r="M925" i="11"/>
  <c r="L925" i="11"/>
  <c r="K925" i="11"/>
  <c r="N925" i="11" s="1"/>
  <c r="O925" i="11" s="1"/>
  <c r="Q909" i="11"/>
  <c r="P909" i="11"/>
  <c r="M909" i="11"/>
  <c r="L909" i="11"/>
  <c r="K909" i="11"/>
  <c r="N909" i="11" s="1"/>
  <c r="O909" i="11" s="1"/>
  <c r="Q893" i="11"/>
  <c r="P893" i="11"/>
  <c r="M893" i="11"/>
  <c r="K893" i="11"/>
  <c r="N893" i="11" s="1"/>
  <c r="O893" i="11" s="1"/>
  <c r="Q877" i="11"/>
  <c r="P877" i="11"/>
  <c r="M877" i="11"/>
  <c r="L877" i="11"/>
  <c r="K877" i="11"/>
  <c r="N877" i="11" s="1"/>
  <c r="O877" i="11" s="1"/>
  <c r="Q861" i="11"/>
  <c r="P861" i="11"/>
  <c r="M861" i="11"/>
  <c r="K861" i="11"/>
  <c r="N861" i="11" s="1"/>
  <c r="O861" i="11" s="1"/>
  <c r="Q845" i="11"/>
  <c r="P845" i="11"/>
  <c r="M845" i="11"/>
  <c r="L845" i="11"/>
  <c r="K845" i="11"/>
  <c r="N845" i="11" s="1"/>
  <c r="O845" i="11" s="1"/>
  <c r="Q829" i="11"/>
  <c r="P829" i="11"/>
  <c r="M829" i="11"/>
  <c r="L829" i="11"/>
  <c r="K829" i="11"/>
  <c r="N829" i="11" s="1"/>
  <c r="O829" i="11" s="1"/>
  <c r="Q813" i="11"/>
  <c r="P813" i="11"/>
  <c r="M813" i="11"/>
  <c r="L813" i="11"/>
  <c r="K813" i="11"/>
  <c r="N813" i="11" s="1"/>
  <c r="O813" i="11" s="1"/>
  <c r="Q797" i="11"/>
  <c r="P797" i="11"/>
  <c r="M797" i="11"/>
  <c r="L797" i="11"/>
  <c r="K797" i="11"/>
  <c r="N797" i="11" s="1"/>
  <c r="O797" i="11" s="1"/>
  <c r="Q781" i="11"/>
  <c r="P781" i="11"/>
  <c r="M781" i="11"/>
  <c r="L781" i="11"/>
  <c r="K781" i="11"/>
  <c r="N781" i="11" s="1"/>
  <c r="O781" i="11" s="1"/>
  <c r="Q765" i="11"/>
  <c r="P765" i="11"/>
  <c r="M765" i="11"/>
  <c r="L765" i="11"/>
  <c r="K765" i="11"/>
  <c r="N765" i="11" s="1"/>
  <c r="O765" i="11" s="1"/>
  <c r="Q749" i="11"/>
  <c r="P749" i="11"/>
  <c r="M749" i="11"/>
  <c r="L749" i="11"/>
  <c r="K749" i="11"/>
  <c r="N749" i="11" s="1"/>
  <c r="O749" i="11" s="1"/>
  <c r="Q733" i="11"/>
  <c r="P733" i="11"/>
  <c r="M733" i="11"/>
  <c r="L733" i="11"/>
  <c r="K733" i="11"/>
  <c r="N733" i="11" s="1"/>
  <c r="O733" i="11" s="1"/>
  <c r="Q717" i="11"/>
  <c r="P717" i="11"/>
  <c r="M717" i="11"/>
  <c r="L717" i="11"/>
  <c r="K717" i="11"/>
  <c r="N717" i="11" s="1"/>
  <c r="O717" i="11" s="1"/>
  <c r="Q701" i="11"/>
  <c r="P701" i="11"/>
  <c r="M701" i="11"/>
  <c r="L701" i="11"/>
  <c r="K701" i="11"/>
  <c r="N701" i="11" s="1"/>
  <c r="O701" i="11" s="1"/>
  <c r="Q685" i="11"/>
  <c r="P685" i="11"/>
  <c r="M685" i="11"/>
  <c r="K685" i="11"/>
  <c r="N685" i="11" s="1"/>
  <c r="O685" i="11" s="1"/>
  <c r="Q669" i="11"/>
  <c r="P669" i="11"/>
  <c r="M669" i="11"/>
  <c r="L669" i="11"/>
  <c r="K669" i="11"/>
  <c r="N669" i="11" s="1"/>
  <c r="O669" i="11" s="1"/>
  <c r="Q653" i="11"/>
  <c r="P653" i="11"/>
  <c r="M653" i="11"/>
  <c r="L653" i="11"/>
  <c r="K653" i="11"/>
  <c r="N653" i="11" s="1"/>
  <c r="O653" i="11" s="1"/>
  <c r="Q637" i="11"/>
  <c r="P637" i="11"/>
  <c r="M637" i="11"/>
  <c r="L637" i="11"/>
  <c r="K637" i="11"/>
  <c r="N637" i="11" s="1"/>
  <c r="O637" i="11" s="1"/>
  <c r="Q621" i="11"/>
  <c r="P621" i="11"/>
  <c r="M621" i="11"/>
  <c r="K621" i="11"/>
  <c r="N621" i="11" s="1"/>
  <c r="O621" i="11" s="1"/>
  <c r="Q605" i="11"/>
  <c r="P605" i="11"/>
  <c r="M605" i="11"/>
  <c r="L605" i="11"/>
  <c r="K605" i="11"/>
  <c r="N605" i="11" s="1"/>
  <c r="O605" i="11" s="1"/>
  <c r="Q589" i="11"/>
  <c r="P589" i="11"/>
  <c r="M589" i="11"/>
  <c r="L589" i="11"/>
  <c r="K589" i="11"/>
  <c r="N589" i="11" s="1"/>
  <c r="O589" i="11" s="1"/>
  <c r="Q573" i="11"/>
  <c r="P573" i="11"/>
  <c r="M573" i="11"/>
  <c r="L573" i="11"/>
  <c r="K573" i="11"/>
  <c r="N573" i="11" s="1"/>
  <c r="O573" i="11" s="1"/>
  <c r="Q557" i="11"/>
  <c r="P557" i="11"/>
  <c r="M557" i="11"/>
  <c r="K557" i="11"/>
  <c r="N557" i="11" s="1"/>
  <c r="O557" i="11" s="1"/>
  <c r="Q541" i="11"/>
  <c r="P541" i="11"/>
  <c r="M541" i="11"/>
  <c r="L541" i="11"/>
  <c r="K541" i="11"/>
  <c r="N541" i="11" s="1"/>
  <c r="O541" i="11" s="1"/>
  <c r="Q525" i="11"/>
  <c r="P525" i="11"/>
  <c r="M525" i="11"/>
  <c r="L525" i="11"/>
  <c r="K525" i="11"/>
  <c r="N525" i="11" s="1"/>
  <c r="O525" i="11" s="1"/>
  <c r="Q509" i="11"/>
  <c r="P509" i="11"/>
  <c r="M509" i="11"/>
  <c r="L509" i="11"/>
  <c r="K509" i="11"/>
  <c r="N509" i="11" s="1"/>
  <c r="O509" i="11" s="1"/>
  <c r="Q493" i="11"/>
  <c r="P493" i="11"/>
  <c r="M493" i="11"/>
  <c r="K493" i="11"/>
  <c r="N493" i="11" s="1"/>
  <c r="O493" i="11" s="1"/>
  <c r="Q477" i="11"/>
  <c r="P477" i="11"/>
  <c r="M477" i="11"/>
  <c r="L477" i="11"/>
  <c r="K477" i="11"/>
  <c r="N477" i="11" s="1"/>
  <c r="O477" i="11" s="1"/>
  <c r="Q461" i="11"/>
  <c r="P461" i="11"/>
  <c r="M461" i="11"/>
  <c r="L461" i="11"/>
  <c r="K461" i="11"/>
  <c r="N461" i="11" s="1"/>
  <c r="O461" i="11" s="1"/>
  <c r="Q445" i="11"/>
  <c r="P445" i="11"/>
  <c r="M445" i="11"/>
  <c r="L445" i="11"/>
  <c r="K445" i="11"/>
  <c r="N445" i="11" s="1"/>
  <c r="O445" i="11" s="1"/>
  <c r="K2958" i="11"/>
  <c r="N2958" i="11" s="1"/>
  <c r="O2958" i="11" s="1"/>
  <c r="K2830" i="11"/>
  <c r="N2830" i="11" s="1"/>
  <c r="O2830" i="11" s="1"/>
  <c r="K2702" i="11"/>
  <c r="N2702" i="11" s="1"/>
  <c r="O2702" i="11" s="1"/>
  <c r="K2574" i="11"/>
  <c r="N2574" i="11" s="1"/>
  <c r="O2574" i="11" s="1"/>
  <c r="K2446" i="11"/>
  <c r="N2446" i="11" s="1"/>
  <c r="O2446" i="11" s="1"/>
  <c r="K2318" i="11"/>
  <c r="N2318" i="11" s="1"/>
  <c r="O2318" i="11" s="1"/>
  <c r="K2190" i="11"/>
  <c r="N2190" i="11" s="1"/>
  <c r="O2190" i="11" s="1"/>
  <c r="K2062" i="11"/>
  <c r="N2062" i="11" s="1"/>
  <c r="O2062" i="11" s="1"/>
  <c r="K1934" i="11"/>
  <c r="N1934" i="11" s="1"/>
  <c r="O1934" i="11" s="1"/>
  <c r="K1806" i="11"/>
  <c r="N1806" i="11" s="1"/>
  <c r="O1806" i="11" s="1"/>
  <c r="K1678" i="11"/>
  <c r="N1678" i="11" s="1"/>
  <c r="O1678" i="11" s="1"/>
  <c r="K1550" i="11"/>
  <c r="N1550" i="11" s="1"/>
  <c r="O1550" i="11" s="1"/>
  <c r="K1422" i="11"/>
  <c r="N1422" i="11" s="1"/>
  <c r="O1422" i="11" s="1"/>
  <c r="K1294" i="11"/>
  <c r="N1294" i="11" s="1"/>
  <c r="O1294" i="11" s="1"/>
  <c r="K1166" i="11"/>
  <c r="N1166" i="11" s="1"/>
  <c r="O1166" i="11" s="1"/>
  <c r="K1038" i="11"/>
  <c r="N1038" i="11" s="1"/>
  <c r="O1038" i="11" s="1"/>
  <c r="K910" i="11"/>
  <c r="N910" i="11" s="1"/>
  <c r="O910" i="11" s="1"/>
  <c r="K782" i="11"/>
  <c r="N782" i="11" s="1"/>
  <c r="O782" i="11" s="1"/>
  <c r="K654" i="11"/>
  <c r="N654" i="11" s="1"/>
  <c r="O654" i="11" s="1"/>
  <c r="K526" i="11"/>
  <c r="N526" i="11" s="1"/>
  <c r="O526" i="11" s="1"/>
  <c r="L2882" i="11"/>
  <c r="L2754" i="11"/>
  <c r="L2626" i="11"/>
  <c r="L2498" i="11"/>
  <c r="L2370" i="11"/>
  <c r="L1711" i="11"/>
  <c r="L1525" i="11"/>
  <c r="L1152" i="11"/>
  <c r="L899" i="11"/>
  <c r="L499" i="11"/>
  <c r="M2051" i="11"/>
  <c r="V2952" i="11"/>
  <c r="V2936" i="11"/>
  <c r="V2920" i="11"/>
  <c r="V2888" i="11"/>
  <c r="V2872" i="11"/>
  <c r="V2840" i="11"/>
  <c r="V2824" i="11"/>
  <c r="V2792" i="11"/>
  <c r="V2776" i="11"/>
  <c r="V2760" i="11"/>
  <c r="V2744" i="11"/>
  <c r="V2728" i="11"/>
  <c r="V2712" i="11"/>
  <c r="V2696" i="11"/>
  <c r="V2680" i="11"/>
  <c r="V2664" i="11"/>
  <c r="V2648" i="11"/>
  <c r="V2632" i="11"/>
  <c r="V2616" i="11"/>
  <c r="V2600" i="11"/>
  <c r="V2584" i="11"/>
  <c r="V2568" i="11"/>
  <c r="V2552" i="11"/>
  <c r="V2536" i="11"/>
  <c r="V2520" i="11"/>
  <c r="V2504" i="11"/>
  <c r="V2488" i="11"/>
  <c r="V2472" i="11"/>
  <c r="V2456" i="11"/>
  <c r="V2440" i="11"/>
  <c r="V2424" i="11"/>
  <c r="V2408" i="11"/>
  <c r="V2392" i="11"/>
  <c r="V2376" i="11"/>
  <c r="V2360" i="11"/>
  <c r="V2344" i="11"/>
  <c r="V2328" i="11"/>
  <c r="V2312" i="11"/>
  <c r="V2296" i="11"/>
  <c r="V2280" i="11"/>
  <c r="V2264" i="11"/>
  <c r="V2248" i="11"/>
  <c r="V2232" i="11"/>
  <c r="V2200" i="11"/>
  <c r="V2184" i="11"/>
  <c r="V2168" i="11"/>
  <c r="V2152" i="11"/>
  <c r="V2136" i="11"/>
  <c r="V2120" i="11"/>
  <c r="V2104" i="11"/>
  <c r="V2088" i="11"/>
  <c r="V2072" i="11"/>
  <c r="V2056" i="11"/>
  <c r="V2040" i="11"/>
  <c r="V2024" i="11"/>
  <c r="V2008" i="11"/>
  <c r="V1992" i="11"/>
  <c r="V1976" i="11"/>
  <c r="V1960" i="11"/>
  <c r="V1944" i="11"/>
  <c r="V1928" i="11"/>
  <c r="V1912" i="11"/>
  <c r="V1896" i="11"/>
  <c r="V1880" i="11"/>
  <c r="V1864" i="11"/>
  <c r="V1848" i="11"/>
  <c r="V1832" i="11"/>
  <c r="V1816" i="11"/>
  <c r="V1800" i="11"/>
  <c r="V1784" i="11"/>
  <c r="V1768" i="11"/>
  <c r="V1752" i="11"/>
  <c r="V1736" i="11"/>
  <c r="V1720" i="11"/>
  <c r="V1704" i="11"/>
  <c r="V1688" i="11"/>
  <c r="V1672" i="11"/>
  <c r="V1656" i="11"/>
  <c r="V1640" i="11"/>
  <c r="V1624" i="11"/>
  <c r="V1608" i="11"/>
  <c r="V1592" i="11"/>
  <c r="V1576" i="11"/>
  <c r="V1560" i="11"/>
  <c r="V1544" i="11"/>
  <c r="V1528" i="11"/>
  <c r="V1512" i="11"/>
  <c r="V1480" i="11"/>
  <c r="V1464" i="11"/>
  <c r="V1448" i="11"/>
  <c r="V1432" i="11"/>
  <c r="V1400" i="11"/>
  <c r="V1384" i="11"/>
  <c r="V1352" i="11"/>
  <c r="V1336" i="11"/>
  <c r="V1320" i="11"/>
  <c r="V1304" i="11"/>
  <c r="V1288" i="11"/>
  <c r="V1272" i="11"/>
  <c r="V1256" i="11"/>
  <c r="V1240" i="11"/>
  <c r="V1224" i="11"/>
  <c r="V1208" i="11"/>
  <c r="V1192" i="11"/>
  <c r="V1176" i="11"/>
  <c r="V1160" i="11"/>
  <c r="V1144" i="11"/>
  <c r="V1128" i="11"/>
  <c r="V1112" i="11"/>
  <c r="V1096" i="11"/>
  <c r="V1080" i="11"/>
  <c r="V1064" i="11"/>
  <c r="V1048" i="11"/>
  <c r="V1032" i="11"/>
  <c r="V1016" i="11"/>
  <c r="V1000" i="11"/>
  <c r="V984" i="11"/>
  <c r="V968" i="11"/>
  <c r="V952" i="11"/>
  <c r="V936" i="11"/>
  <c r="V920" i="11"/>
  <c r="V904" i="11"/>
  <c r="V888" i="11"/>
  <c r="V872" i="11"/>
  <c r="V856" i="11"/>
  <c r="V840" i="11"/>
  <c r="V824" i="11"/>
  <c r="V808" i="11"/>
  <c r="V792" i="11"/>
  <c r="V776" i="11"/>
  <c r="V760" i="11"/>
  <c r="V744" i="11"/>
  <c r="V712" i="11"/>
  <c r="V696" i="11"/>
  <c r="V680" i="11"/>
  <c r="V664" i="11"/>
  <c r="V648" i="11"/>
  <c r="V632" i="11"/>
  <c r="V616" i="11"/>
  <c r="V584" i="11"/>
  <c r="V568" i="11"/>
  <c r="V552" i="11"/>
  <c r="V536" i="11"/>
  <c r="V520" i="11"/>
  <c r="V504" i="11"/>
  <c r="V488" i="11"/>
  <c r="V472" i="11"/>
  <c r="V456" i="11"/>
  <c r="V440" i="11"/>
  <c r="V424" i="11"/>
  <c r="V408" i="11"/>
  <c r="V392" i="11"/>
  <c r="V376" i="11"/>
  <c r="V360" i="11"/>
  <c r="V344" i="11"/>
  <c r="V328" i="11"/>
  <c r="V312" i="11"/>
  <c r="V296" i="11"/>
  <c r="V280" i="11"/>
  <c r="V264" i="11"/>
  <c r="V248" i="11"/>
  <c r="V232" i="11"/>
  <c r="V216" i="11"/>
  <c r="V200" i="11"/>
  <c r="V184" i="11"/>
  <c r="V168" i="11"/>
  <c r="V152" i="11"/>
  <c r="V136" i="11"/>
  <c r="V120" i="11"/>
  <c r="V104" i="11"/>
  <c r="V88" i="11"/>
  <c r="V72" i="11"/>
  <c r="V56" i="11"/>
  <c r="V40" i="11"/>
  <c r="V24" i="11"/>
  <c r="V8" i="11"/>
  <c r="Q2988" i="11"/>
  <c r="P2988" i="11"/>
  <c r="M2988" i="11"/>
  <c r="L2988" i="11"/>
  <c r="Q2972" i="11"/>
  <c r="P2972" i="11"/>
  <c r="M2972" i="11"/>
  <c r="L2972" i="11"/>
  <c r="Q2956" i="11"/>
  <c r="P2956" i="11"/>
  <c r="M2956" i="11"/>
  <c r="L2956" i="11"/>
  <c r="Q2940" i="11"/>
  <c r="P2940" i="11"/>
  <c r="M2940" i="11"/>
  <c r="L2940" i="11"/>
  <c r="Q2924" i="11"/>
  <c r="P2924" i="11"/>
  <c r="M2924" i="11"/>
  <c r="L2924" i="11"/>
  <c r="Q2908" i="11"/>
  <c r="P2908" i="11"/>
  <c r="M2908" i="11"/>
  <c r="L2908" i="11"/>
  <c r="Q2892" i="11"/>
  <c r="P2892" i="11"/>
  <c r="M2892" i="11"/>
  <c r="L2892" i="11"/>
  <c r="Q2876" i="11"/>
  <c r="P2876" i="11"/>
  <c r="M2876" i="11"/>
  <c r="L2876" i="11"/>
  <c r="Q2860" i="11"/>
  <c r="P2860" i="11"/>
  <c r="M2860" i="11"/>
  <c r="L2860" i="11"/>
  <c r="Q2844" i="11"/>
  <c r="P2844" i="11"/>
  <c r="M2844" i="11"/>
  <c r="L2844" i="11"/>
  <c r="Q2828" i="11"/>
  <c r="P2828" i="11"/>
  <c r="M2828" i="11"/>
  <c r="L2828" i="11"/>
  <c r="Q2812" i="11"/>
  <c r="P2812" i="11"/>
  <c r="M2812" i="11"/>
  <c r="L2812" i="11"/>
  <c r="Q2796" i="11"/>
  <c r="P2796" i="11"/>
  <c r="M2796" i="11"/>
  <c r="L2796" i="11"/>
  <c r="Q2780" i="11"/>
  <c r="P2780" i="11"/>
  <c r="M2780" i="11"/>
  <c r="L2780" i="11"/>
  <c r="Q2764" i="11"/>
  <c r="P2764" i="11"/>
  <c r="M2764" i="11"/>
  <c r="L2764" i="11"/>
  <c r="Q2748" i="11"/>
  <c r="P2748" i="11"/>
  <c r="M2748" i="11"/>
  <c r="L2748" i="11"/>
  <c r="Q2732" i="11"/>
  <c r="P2732" i="11"/>
  <c r="M2732" i="11"/>
  <c r="L2732" i="11"/>
  <c r="Q2716" i="11"/>
  <c r="P2716" i="11"/>
  <c r="M2716" i="11"/>
  <c r="L2716" i="11"/>
  <c r="Q2700" i="11"/>
  <c r="P2700" i="11"/>
  <c r="M2700" i="11"/>
  <c r="L2700" i="11"/>
  <c r="Q2684" i="11"/>
  <c r="P2684" i="11"/>
  <c r="M2684" i="11"/>
  <c r="L2684" i="11"/>
  <c r="Q2668" i="11"/>
  <c r="P2668" i="11"/>
  <c r="M2668" i="11"/>
  <c r="L2668" i="11"/>
  <c r="Q2652" i="11"/>
  <c r="P2652" i="11"/>
  <c r="M2652" i="11"/>
  <c r="L2652" i="11"/>
  <c r="Q2636" i="11"/>
  <c r="P2636" i="11"/>
  <c r="M2636" i="11"/>
  <c r="L2636" i="11"/>
  <c r="Q2620" i="11"/>
  <c r="P2620" i="11"/>
  <c r="M2620" i="11"/>
  <c r="L2620" i="11"/>
  <c r="Q2604" i="11"/>
  <c r="P2604" i="11"/>
  <c r="M2604" i="11"/>
  <c r="L2604" i="11"/>
  <c r="Q2588" i="11"/>
  <c r="P2588" i="11"/>
  <c r="M2588" i="11"/>
  <c r="L2588" i="11"/>
  <c r="Q2572" i="11"/>
  <c r="P2572" i="11"/>
  <c r="M2572" i="11"/>
  <c r="L2572" i="11"/>
  <c r="Q2556" i="11"/>
  <c r="P2556" i="11"/>
  <c r="M2556" i="11"/>
  <c r="L2556" i="11"/>
  <c r="Q2540" i="11"/>
  <c r="P2540" i="11"/>
  <c r="M2540" i="11"/>
  <c r="L2540" i="11"/>
  <c r="Q2524" i="11"/>
  <c r="P2524" i="11"/>
  <c r="M2524" i="11"/>
  <c r="L2524" i="11"/>
  <c r="Q2508" i="11"/>
  <c r="P2508" i="11"/>
  <c r="M2508" i="11"/>
  <c r="L2508" i="11"/>
  <c r="Q2492" i="11"/>
  <c r="P2492" i="11"/>
  <c r="M2492" i="11"/>
  <c r="L2492" i="11"/>
  <c r="Q2476" i="11"/>
  <c r="P2476" i="11"/>
  <c r="M2476" i="11"/>
  <c r="L2476" i="11"/>
  <c r="Q2460" i="11"/>
  <c r="P2460" i="11"/>
  <c r="M2460" i="11"/>
  <c r="L2460" i="11"/>
  <c r="Q2444" i="11"/>
  <c r="P2444" i="11"/>
  <c r="M2444" i="11"/>
  <c r="L2444" i="11"/>
  <c r="Q2428" i="11"/>
  <c r="P2428" i="11"/>
  <c r="M2428" i="11"/>
  <c r="L2428" i="11"/>
  <c r="Q2412" i="11"/>
  <c r="P2412" i="11"/>
  <c r="M2412" i="11"/>
  <c r="L2412" i="11"/>
  <c r="Q2396" i="11"/>
  <c r="P2396" i="11"/>
  <c r="M2396" i="11"/>
  <c r="L2396" i="11"/>
  <c r="Q2380" i="11"/>
  <c r="P2380" i="11"/>
  <c r="M2380" i="11"/>
  <c r="L2380" i="11"/>
  <c r="Q2364" i="11"/>
  <c r="P2364" i="11"/>
  <c r="M2364" i="11"/>
  <c r="L2364" i="11"/>
  <c r="Q2348" i="11"/>
  <c r="P2348" i="11"/>
  <c r="M2348" i="11"/>
  <c r="L2348" i="11"/>
  <c r="Q2332" i="11"/>
  <c r="P2332" i="11"/>
  <c r="M2332" i="11"/>
  <c r="L2332" i="11"/>
  <c r="Q2316" i="11"/>
  <c r="P2316" i="11"/>
  <c r="M2316" i="11"/>
  <c r="L2316" i="11"/>
  <c r="Q2300" i="11"/>
  <c r="P2300" i="11"/>
  <c r="M2300" i="11"/>
  <c r="L2300" i="11"/>
  <c r="Q2284" i="11"/>
  <c r="P2284" i="11"/>
  <c r="M2284" i="11"/>
  <c r="L2284" i="11"/>
  <c r="Q2268" i="11"/>
  <c r="P2268" i="11"/>
  <c r="M2268" i="11"/>
  <c r="L2268" i="11"/>
  <c r="Q2252" i="11"/>
  <c r="P2252" i="11"/>
  <c r="M2252" i="11"/>
  <c r="L2252" i="11"/>
  <c r="Q2236" i="11"/>
  <c r="P2236" i="11"/>
  <c r="M2236" i="11"/>
  <c r="L2236" i="11"/>
  <c r="Q2220" i="11"/>
  <c r="P2220" i="11"/>
  <c r="M2220" i="11"/>
  <c r="L2220" i="11"/>
  <c r="Q2204" i="11"/>
  <c r="P2204" i="11"/>
  <c r="M2204" i="11"/>
  <c r="L2204" i="11"/>
  <c r="Q2188" i="11"/>
  <c r="P2188" i="11"/>
  <c r="M2188" i="11"/>
  <c r="L2188" i="11"/>
  <c r="Q2172" i="11"/>
  <c r="P2172" i="11"/>
  <c r="M2172" i="11"/>
  <c r="L2172" i="11"/>
  <c r="Q2156" i="11"/>
  <c r="P2156" i="11"/>
  <c r="M2156" i="11"/>
  <c r="L2156" i="11"/>
  <c r="Q2140" i="11"/>
  <c r="P2140" i="11"/>
  <c r="M2140" i="11"/>
  <c r="L2140" i="11"/>
  <c r="Q2124" i="11"/>
  <c r="P2124" i="11"/>
  <c r="M2124" i="11"/>
  <c r="L2124" i="11"/>
  <c r="Q2108" i="11"/>
  <c r="P2108" i="11"/>
  <c r="M2108" i="11"/>
  <c r="L2108" i="11"/>
  <c r="Q2092" i="11"/>
  <c r="P2092" i="11"/>
  <c r="M2092" i="11"/>
  <c r="L2092" i="11"/>
  <c r="Q2076" i="11"/>
  <c r="P2076" i="11"/>
  <c r="M2076" i="11"/>
  <c r="L2076" i="11"/>
  <c r="Q2060" i="11"/>
  <c r="P2060" i="11"/>
  <c r="M2060" i="11"/>
  <c r="L2060" i="11"/>
  <c r="Q2044" i="11"/>
  <c r="P2044" i="11"/>
  <c r="M2044" i="11"/>
  <c r="L2044" i="11"/>
  <c r="Q2028" i="11"/>
  <c r="P2028" i="11"/>
  <c r="M2028" i="11"/>
  <c r="L2028" i="11"/>
  <c r="Q2012" i="11"/>
  <c r="P2012" i="11"/>
  <c r="M2012" i="11"/>
  <c r="L2012" i="11"/>
  <c r="Q1996" i="11"/>
  <c r="P1996" i="11"/>
  <c r="M1996" i="11"/>
  <c r="L1996" i="11"/>
  <c r="Q1980" i="11"/>
  <c r="P1980" i="11"/>
  <c r="M1980" i="11"/>
  <c r="L1980" i="11"/>
  <c r="Q1964" i="11"/>
  <c r="P1964" i="11"/>
  <c r="M1964" i="11"/>
  <c r="L1964" i="11"/>
  <c r="Q1948" i="11"/>
  <c r="P1948" i="11"/>
  <c r="M1948" i="11"/>
  <c r="L1948" i="11"/>
  <c r="Q1932" i="11"/>
  <c r="P1932" i="11"/>
  <c r="M1932" i="11"/>
  <c r="L1932" i="11"/>
  <c r="Q1916" i="11"/>
  <c r="P1916" i="11"/>
  <c r="M1916" i="11"/>
  <c r="L1916" i="11"/>
  <c r="Q1900" i="11"/>
  <c r="P1900" i="11"/>
  <c r="M1900" i="11"/>
  <c r="L1900" i="11"/>
  <c r="Q1884" i="11"/>
  <c r="P1884" i="11"/>
  <c r="M1884" i="11"/>
  <c r="L1884" i="11"/>
  <c r="Q1868" i="11"/>
  <c r="P1868" i="11"/>
  <c r="M1868" i="11"/>
  <c r="L1868" i="11"/>
  <c r="Q1852" i="11"/>
  <c r="P1852" i="11"/>
  <c r="M1852" i="11"/>
  <c r="L1852" i="11"/>
  <c r="Q1836" i="11"/>
  <c r="P1836" i="11"/>
  <c r="M1836" i="11"/>
  <c r="L1836" i="11"/>
  <c r="Q1820" i="11"/>
  <c r="P1820" i="11"/>
  <c r="M1820" i="11"/>
  <c r="L1820" i="11"/>
  <c r="Q1804" i="11"/>
  <c r="P1804" i="11"/>
  <c r="M1804" i="11"/>
  <c r="L1804" i="11"/>
  <c r="Q1788" i="11"/>
  <c r="P1788" i="11"/>
  <c r="M1788" i="11"/>
  <c r="L1788" i="11"/>
  <c r="Q1772" i="11"/>
  <c r="P1772" i="11"/>
  <c r="M1772" i="11"/>
  <c r="L1772" i="11"/>
  <c r="Q1756" i="11"/>
  <c r="P1756" i="11"/>
  <c r="M1756" i="11"/>
  <c r="L1756" i="11"/>
  <c r="Q1740" i="11"/>
  <c r="P1740" i="11"/>
  <c r="M1740" i="11"/>
  <c r="L1740" i="11"/>
  <c r="Q1724" i="11"/>
  <c r="P1724" i="11"/>
  <c r="M1724" i="11"/>
  <c r="L1724" i="11"/>
  <c r="Q1708" i="11"/>
  <c r="P1708" i="11"/>
  <c r="M1708" i="11"/>
  <c r="L1708" i="11"/>
  <c r="Q1692" i="11"/>
  <c r="P1692" i="11"/>
  <c r="M1692" i="11"/>
  <c r="L1692" i="11"/>
  <c r="Q1676" i="11"/>
  <c r="P1676" i="11"/>
  <c r="M1676" i="11"/>
  <c r="L1676" i="11"/>
  <c r="Q1660" i="11"/>
  <c r="P1660" i="11"/>
  <c r="M1660" i="11"/>
  <c r="L1660" i="11"/>
  <c r="Q1644" i="11"/>
  <c r="P1644" i="11"/>
  <c r="M1644" i="11"/>
  <c r="L1644" i="11"/>
  <c r="Q1628" i="11"/>
  <c r="P1628" i="11"/>
  <c r="M1628" i="11"/>
  <c r="L1628" i="11"/>
  <c r="Q1612" i="11"/>
  <c r="P1612" i="11"/>
  <c r="M1612" i="11"/>
  <c r="L1612" i="11"/>
  <c r="Q1596" i="11"/>
  <c r="P1596" i="11"/>
  <c r="M1596" i="11"/>
  <c r="L1596" i="11"/>
  <c r="Q1580" i="11"/>
  <c r="P1580" i="11"/>
  <c r="M1580" i="11"/>
  <c r="L1580" i="11"/>
  <c r="Q1564" i="11"/>
  <c r="P1564" i="11"/>
  <c r="M1564" i="11"/>
  <c r="L1564" i="11"/>
  <c r="Q1548" i="11"/>
  <c r="M1548" i="11"/>
  <c r="P1548" i="11"/>
  <c r="L1548" i="11"/>
  <c r="Q1532" i="11"/>
  <c r="P1532" i="11"/>
  <c r="M1532" i="11"/>
  <c r="L1532" i="11"/>
  <c r="Q1516" i="11"/>
  <c r="P1516" i="11"/>
  <c r="M1516" i="11"/>
  <c r="L1516" i="11"/>
  <c r="Q1500" i="11"/>
  <c r="P1500" i="11"/>
  <c r="M1500" i="11"/>
  <c r="L1500" i="11"/>
  <c r="Q1484" i="11"/>
  <c r="P1484" i="11"/>
  <c r="M1484" i="11"/>
  <c r="L1484" i="11"/>
  <c r="Q1468" i="11"/>
  <c r="P1468" i="11"/>
  <c r="M1468" i="11"/>
  <c r="L1468" i="11"/>
  <c r="Q1452" i="11"/>
  <c r="P1452" i="11"/>
  <c r="M1452" i="11"/>
  <c r="L1452" i="11"/>
  <c r="Q1436" i="11"/>
  <c r="P1436" i="11"/>
  <c r="M1436" i="11"/>
  <c r="L1436" i="11"/>
  <c r="Q1420" i="11"/>
  <c r="P1420" i="11"/>
  <c r="M1420" i="11"/>
  <c r="L1420" i="11"/>
  <c r="Q1404" i="11"/>
  <c r="P1404" i="11"/>
  <c r="M1404" i="11"/>
  <c r="L1404" i="11"/>
  <c r="Q1388" i="11"/>
  <c r="P1388" i="11"/>
  <c r="M1388" i="11"/>
  <c r="L1388" i="11"/>
  <c r="Q1372" i="11"/>
  <c r="P1372" i="11"/>
  <c r="M1372" i="11"/>
  <c r="L1372" i="11"/>
  <c r="Q1356" i="11"/>
  <c r="P1356" i="11"/>
  <c r="M1356" i="11"/>
  <c r="L1356" i="11"/>
  <c r="Q1340" i="11"/>
  <c r="P1340" i="11"/>
  <c r="M1340" i="11"/>
  <c r="L1340" i="11"/>
  <c r="Q1324" i="11"/>
  <c r="P1324" i="11"/>
  <c r="M1324" i="11"/>
  <c r="L1324" i="11"/>
  <c r="Q1308" i="11"/>
  <c r="P1308" i="11"/>
  <c r="M1308" i="11"/>
  <c r="L1308" i="11"/>
  <c r="Q1292" i="11"/>
  <c r="M1292" i="11"/>
  <c r="P1292" i="11"/>
  <c r="L1292" i="11"/>
  <c r="Q1276" i="11"/>
  <c r="P1276" i="11"/>
  <c r="M1276" i="11"/>
  <c r="L1276" i="11"/>
  <c r="Q1260" i="11"/>
  <c r="P1260" i="11"/>
  <c r="M1260" i="11"/>
  <c r="L1260" i="11"/>
  <c r="Q1244" i="11"/>
  <c r="P1244" i="11"/>
  <c r="M1244" i="11"/>
  <c r="L1244" i="11"/>
  <c r="Q1228" i="11"/>
  <c r="P1228" i="11"/>
  <c r="M1228" i="11"/>
  <c r="L1228" i="11"/>
  <c r="Q1212" i="11"/>
  <c r="P1212" i="11"/>
  <c r="M1212" i="11"/>
  <c r="L1212" i="11"/>
  <c r="Q1196" i="11"/>
  <c r="P1196" i="11"/>
  <c r="M1196" i="11"/>
  <c r="L1196" i="11"/>
  <c r="Q1180" i="11"/>
  <c r="P1180" i="11"/>
  <c r="M1180" i="11"/>
  <c r="L1180" i="11"/>
  <c r="Q1164" i="11"/>
  <c r="P1164" i="11"/>
  <c r="M1164" i="11"/>
  <c r="L1164" i="11"/>
  <c r="Q1148" i="11"/>
  <c r="P1148" i="11"/>
  <c r="M1148" i="11"/>
  <c r="L1148" i="11"/>
  <c r="Q1132" i="11"/>
  <c r="M1132" i="11"/>
  <c r="P1132" i="11"/>
  <c r="L1132" i="11"/>
  <c r="Q1116" i="11"/>
  <c r="P1116" i="11"/>
  <c r="M1116" i="11"/>
  <c r="L1116" i="11"/>
  <c r="Q1100" i="11"/>
  <c r="P1100" i="11"/>
  <c r="M1100" i="11"/>
  <c r="L1100" i="11"/>
  <c r="Q1084" i="11"/>
  <c r="P1084" i="11"/>
  <c r="M1084" i="11"/>
  <c r="L1084" i="11"/>
  <c r="Q1068" i="11"/>
  <c r="P1068" i="11"/>
  <c r="M1068" i="11"/>
  <c r="L1068" i="11"/>
  <c r="Q1052" i="11"/>
  <c r="P1052" i="11"/>
  <c r="M1052" i="11"/>
  <c r="L1052" i="11"/>
  <c r="Q1036" i="11"/>
  <c r="P1036" i="11"/>
  <c r="M1036" i="11"/>
  <c r="L1036" i="11"/>
  <c r="Q1020" i="11"/>
  <c r="P1020" i="11"/>
  <c r="M1020" i="11"/>
  <c r="L1020" i="11"/>
  <c r="Q1004" i="11"/>
  <c r="P1004" i="11"/>
  <c r="M1004" i="11"/>
  <c r="L1004" i="11"/>
  <c r="Q988" i="11"/>
  <c r="P988" i="11"/>
  <c r="M988" i="11"/>
  <c r="L988" i="11"/>
  <c r="Q972" i="11"/>
  <c r="P972" i="11"/>
  <c r="M972" i="11"/>
  <c r="L972" i="11"/>
  <c r="Q956" i="11"/>
  <c r="P956" i="11"/>
  <c r="M956" i="11"/>
  <c r="L956" i="11"/>
  <c r="Q940" i="11"/>
  <c r="P940" i="11"/>
  <c r="M940" i="11"/>
  <c r="L940" i="11"/>
  <c r="Q924" i="11"/>
  <c r="P924" i="11"/>
  <c r="M924" i="11"/>
  <c r="L924" i="11"/>
  <c r="Q908" i="11"/>
  <c r="P908" i="11"/>
  <c r="M908" i="11"/>
  <c r="L908" i="11"/>
  <c r="Q892" i="11"/>
  <c r="P892" i="11"/>
  <c r="M892" i="11"/>
  <c r="L892" i="11"/>
  <c r="Q876" i="11"/>
  <c r="P876" i="11"/>
  <c r="M876" i="11"/>
  <c r="L876" i="11"/>
  <c r="Q860" i="11"/>
  <c r="P860" i="11"/>
  <c r="M860" i="11"/>
  <c r="L860" i="11"/>
  <c r="Q844" i="11"/>
  <c r="P844" i="11"/>
  <c r="M844" i="11"/>
  <c r="L844" i="11"/>
  <c r="P828" i="11"/>
  <c r="Q828" i="11"/>
  <c r="M828" i="11"/>
  <c r="L828" i="11"/>
  <c r="Q812" i="11"/>
  <c r="P812" i="11"/>
  <c r="M812" i="11"/>
  <c r="L812" i="11"/>
  <c r="K2956" i="11"/>
  <c r="N2956" i="11" s="1"/>
  <c r="O2956" i="11" s="1"/>
  <c r="K2828" i="11"/>
  <c r="N2828" i="11" s="1"/>
  <c r="O2828" i="11" s="1"/>
  <c r="K2700" i="11"/>
  <c r="N2700" i="11" s="1"/>
  <c r="O2700" i="11" s="1"/>
  <c r="K2572" i="11"/>
  <c r="N2572" i="11" s="1"/>
  <c r="O2572" i="11" s="1"/>
  <c r="K2444" i="11"/>
  <c r="N2444" i="11" s="1"/>
  <c r="O2444" i="11" s="1"/>
  <c r="K2316" i="11"/>
  <c r="N2316" i="11" s="1"/>
  <c r="O2316" i="11" s="1"/>
  <c r="K2188" i="11"/>
  <c r="N2188" i="11" s="1"/>
  <c r="O2188" i="11" s="1"/>
  <c r="K2060" i="11"/>
  <c r="N2060" i="11" s="1"/>
  <c r="O2060" i="11" s="1"/>
  <c r="K1932" i="11"/>
  <c r="N1932" i="11" s="1"/>
  <c r="O1932" i="11" s="1"/>
  <c r="K1804" i="11"/>
  <c r="N1804" i="11" s="1"/>
  <c r="O1804" i="11" s="1"/>
  <c r="K1676" i="11"/>
  <c r="N1676" i="11" s="1"/>
  <c r="O1676" i="11" s="1"/>
  <c r="K1548" i="11"/>
  <c r="N1548" i="11" s="1"/>
  <c r="O1548" i="11" s="1"/>
  <c r="K1420" i="11"/>
  <c r="N1420" i="11" s="1"/>
  <c r="O1420" i="11" s="1"/>
  <c r="K1292" i="11"/>
  <c r="N1292" i="11" s="1"/>
  <c r="O1292" i="11" s="1"/>
  <c r="K1164" i="11"/>
  <c r="N1164" i="11" s="1"/>
  <c r="O1164" i="11" s="1"/>
  <c r="K1036" i="11"/>
  <c r="N1036" i="11" s="1"/>
  <c r="O1036" i="11" s="1"/>
  <c r="K908" i="11"/>
  <c r="N908" i="11" s="1"/>
  <c r="O908" i="11" s="1"/>
  <c r="L2880" i="11"/>
  <c r="L2752" i="11"/>
  <c r="L2624" i="11"/>
  <c r="L2496" i="11"/>
  <c r="L2368" i="11"/>
  <c r="L2069" i="11"/>
  <c r="L1894" i="11"/>
  <c r="L1709" i="11"/>
  <c r="L1521" i="11"/>
  <c r="L1150" i="11"/>
  <c r="L893" i="11"/>
  <c r="L493" i="11"/>
  <c r="M2977" i="11"/>
  <c r="M2019" i="11"/>
  <c r="U767" i="11"/>
  <c r="V767" i="11" s="1"/>
  <c r="U751" i="11"/>
  <c r="V751" i="11" s="1"/>
  <c r="U735" i="11"/>
  <c r="V735" i="11" s="1"/>
  <c r="U719" i="11"/>
  <c r="V719" i="11" s="1"/>
  <c r="U703" i="11"/>
  <c r="V703" i="11" s="1"/>
  <c r="U687" i="11"/>
  <c r="V687" i="11" s="1"/>
  <c r="U671" i="11"/>
  <c r="V671" i="11" s="1"/>
  <c r="U655" i="11"/>
  <c r="V655" i="11" s="1"/>
  <c r="U639" i="11"/>
  <c r="V639" i="11" s="1"/>
  <c r="U623" i="11"/>
  <c r="V623" i="11" s="1"/>
  <c r="U607" i="11"/>
  <c r="U591" i="11"/>
  <c r="V591" i="11" s="1"/>
  <c r="U575" i="11"/>
  <c r="V575" i="11" s="1"/>
  <c r="U559" i="11"/>
  <c r="V559" i="11" s="1"/>
  <c r="U543" i="11"/>
  <c r="V543" i="11" s="1"/>
  <c r="U527" i="11"/>
  <c r="V527" i="11" s="1"/>
  <c r="U511" i="11"/>
  <c r="V511" i="11" s="1"/>
  <c r="U495" i="11"/>
  <c r="V495" i="11" s="1"/>
  <c r="U479" i="11"/>
  <c r="V479" i="11" s="1"/>
  <c r="U463" i="11"/>
  <c r="V463" i="11" s="1"/>
  <c r="U447" i="11"/>
  <c r="V447" i="11" s="1"/>
  <c r="U431" i="11"/>
  <c r="V431" i="11" s="1"/>
  <c r="U415" i="11"/>
  <c r="V415" i="11" s="1"/>
  <c r="U399" i="11"/>
  <c r="V399" i="11" s="1"/>
  <c r="U383" i="11"/>
  <c r="V383" i="11" s="1"/>
  <c r="U367" i="11"/>
  <c r="V367" i="11" s="1"/>
  <c r="U351" i="11"/>
  <c r="V351" i="11" s="1"/>
  <c r="U335" i="11"/>
  <c r="V335" i="11" s="1"/>
  <c r="U319" i="11"/>
  <c r="V319" i="11" s="1"/>
  <c r="U303" i="11"/>
  <c r="V303" i="11" s="1"/>
  <c r="U287" i="11"/>
  <c r="V287" i="11" s="1"/>
  <c r="U271" i="11"/>
  <c r="V271" i="11" s="1"/>
  <c r="U255" i="11"/>
  <c r="V255" i="11" s="1"/>
  <c r="U239" i="11"/>
  <c r="V239" i="11" s="1"/>
  <c r="U223" i="11"/>
  <c r="V223" i="11" s="1"/>
  <c r="U207" i="11"/>
  <c r="V207" i="11" s="1"/>
  <c r="U191" i="11"/>
  <c r="V191" i="11" s="1"/>
  <c r="U175" i="11"/>
  <c r="V175" i="11" s="1"/>
  <c r="U159" i="11"/>
  <c r="V159" i="11" s="1"/>
  <c r="U143" i="11"/>
  <c r="V143" i="11" s="1"/>
  <c r="U127" i="11"/>
  <c r="V127" i="11" s="1"/>
  <c r="U111" i="11"/>
  <c r="V111" i="11" s="1"/>
  <c r="U95" i="11"/>
  <c r="V95" i="11" s="1"/>
  <c r="U79" i="11"/>
  <c r="V79" i="11" s="1"/>
  <c r="U63" i="11"/>
  <c r="V63" i="11" s="1"/>
  <c r="U47" i="11"/>
  <c r="V47" i="11" s="1"/>
  <c r="U31" i="11"/>
  <c r="V31" i="11" s="1"/>
  <c r="U15" i="11"/>
  <c r="V15" i="11" s="1"/>
  <c r="V2951" i="11"/>
  <c r="V2935" i="11"/>
  <c r="V2919" i="11"/>
  <c r="V2887" i="11"/>
  <c r="V2871" i="11"/>
  <c r="V2839" i="11"/>
  <c r="V2823" i="11"/>
  <c r="V2791" i="11"/>
  <c r="V2775" i="11"/>
  <c r="V2759" i="11"/>
  <c r="V2743" i="11"/>
  <c r="V2727" i="11"/>
  <c r="V2711" i="11"/>
  <c r="V2695" i="11"/>
  <c r="V2679" i="11"/>
  <c r="V2663" i="11"/>
  <c r="V2647" i="11"/>
  <c r="V2631" i="11"/>
  <c r="V2615" i="11"/>
  <c r="V2599" i="11"/>
  <c r="V2583" i="11"/>
  <c r="V2567" i="11"/>
  <c r="V2551" i="11"/>
  <c r="V2535" i="11"/>
  <c r="V2519" i="11"/>
  <c r="V2503" i="11"/>
  <c r="V2487" i="11"/>
  <c r="V2471" i="11"/>
  <c r="V2455" i="11"/>
  <c r="V2439" i="11"/>
  <c r="V2423" i="11"/>
  <c r="V2407" i="11"/>
  <c r="V2391" i="11"/>
  <c r="V2375" i="11"/>
  <c r="V2359" i="11"/>
  <c r="V2343" i="11"/>
  <c r="V2327" i="11"/>
  <c r="V2311" i="11"/>
  <c r="V2295" i="11"/>
  <c r="V2279" i="11"/>
  <c r="V2263" i="11"/>
  <c r="V2247" i="11"/>
  <c r="V2231" i="11"/>
  <c r="V2215" i="11"/>
  <c r="V2199" i="11"/>
  <c r="V2183" i="11"/>
  <c r="V2167" i="11"/>
  <c r="V2151" i="11"/>
  <c r="V2135" i="11"/>
  <c r="V2119" i="11"/>
  <c r="V2103" i="11"/>
  <c r="V2087" i="11"/>
  <c r="V2071" i="11"/>
  <c r="V2055" i="11"/>
  <c r="V2039" i="11"/>
  <c r="V2023" i="11"/>
  <c r="V2007" i="11"/>
  <c r="V1991" i="11"/>
  <c r="V1975" i="11"/>
  <c r="V1959" i="11"/>
  <c r="V1943" i="11"/>
  <c r="V1927" i="11"/>
  <c r="V1911" i="11"/>
  <c r="V1895" i="11"/>
  <c r="V1879" i="11"/>
  <c r="V1863" i="11"/>
  <c r="V1847" i="11"/>
  <c r="V1831" i="11"/>
  <c r="V1815" i="11"/>
  <c r="V1799" i="11"/>
  <c r="V1783" i="11"/>
  <c r="V1767" i="11"/>
  <c r="V1751" i="11"/>
  <c r="V1735" i="11"/>
  <c r="V1719" i="11"/>
  <c r="V1703" i="11"/>
  <c r="V1687" i="11"/>
  <c r="V1671" i="11"/>
  <c r="V1655" i="11"/>
  <c r="V1639" i="11"/>
  <c r="V1623" i="11"/>
  <c r="V1607" i="11"/>
  <c r="V1591" i="11"/>
  <c r="V1575" i="11"/>
  <c r="V1559" i="11"/>
  <c r="V1543" i="11"/>
  <c r="V1527" i="11"/>
  <c r="V1511" i="11"/>
  <c r="V1479" i="11"/>
  <c r="V1463" i="11"/>
  <c r="V1447" i="11"/>
  <c r="V1431" i="11"/>
  <c r="V1399" i="11"/>
  <c r="V1383" i="11"/>
  <c r="V1351" i="11"/>
  <c r="V1335" i="11"/>
  <c r="V1319" i="11"/>
  <c r="V1303" i="11"/>
  <c r="V1287" i="11"/>
  <c r="V1271" i="11"/>
  <c r="V1255" i="11"/>
  <c r="V1239" i="11"/>
  <c r="V1223" i="11"/>
  <c r="V1207" i="11"/>
  <c r="V1191" i="11"/>
  <c r="V1175" i="11"/>
  <c r="V1159" i="11"/>
  <c r="V1143" i="11"/>
  <c r="V1127" i="11"/>
  <c r="V1111" i="11"/>
  <c r="V1095" i="11"/>
  <c r="V1079" i="11"/>
  <c r="V1063" i="11"/>
  <c r="V1047" i="11"/>
  <c r="V1031" i="11"/>
  <c r="V1015" i="11"/>
  <c r="V999" i="11"/>
  <c r="V983" i="11"/>
  <c r="V967" i="11"/>
  <c r="V951" i="11"/>
  <c r="V935" i="11"/>
  <c r="V919" i="11"/>
  <c r="V903" i="11"/>
  <c r="V887" i="11"/>
  <c r="V871" i="11"/>
  <c r="V855" i="11"/>
  <c r="V839" i="11"/>
  <c r="V823" i="11"/>
  <c r="V807" i="11"/>
  <c r="V791" i="11"/>
  <c r="V775" i="11"/>
  <c r="V759" i="11"/>
  <c r="V743" i="11"/>
  <c r="V711" i="11"/>
  <c r="V695" i="11"/>
  <c r="V679" i="11"/>
  <c r="V663" i="11"/>
  <c r="V647" i="11"/>
  <c r="V631" i="11"/>
  <c r="V615" i="11"/>
  <c r="V583" i="11"/>
  <c r="V567" i="11"/>
  <c r="V551" i="11"/>
  <c r="V535" i="11"/>
  <c r="V519" i="11"/>
  <c r="V503" i="11"/>
  <c r="V487" i="11"/>
  <c r="V471" i="11"/>
  <c r="V455" i="11"/>
  <c r="V439" i="11"/>
  <c r="V423" i="11"/>
  <c r="V407" i="11"/>
  <c r="V391" i="11"/>
  <c r="V375" i="11"/>
  <c r="V359" i="11"/>
  <c r="V343" i="11"/>
  <c r="V327" i="11"/>
  <c r="V311" i="11"/>
  <c r="V295" i="11"/>
  <c r="V279" i="11"/>
  <c r="V263" i="11"/>
  <c r="V247" i="11"/>
  <c r="V231" i="11"/>
  <c r="V215" i="11"/>
  <c r="V199" i="11"/>
  <c r="V183" i="11"/>
  <c r="V167" i="11"/>
  <c r="V151" i="11"/>
  <c r="V135" i="11"/>
  <c r="V119" i="11"/>
  <c r="V103" i="11"/>
  <c r="V87" i="11"/>
  <c r="V71" i="11"/>
  <c r="V55" i="11"/>
  <c r="V39" i="11"/>
  <c r="V23" i="11"/>
  <c r="V7" i="11"/>
  <c r="Q2987" i="11"/>
  <c r="P2987" i="11"/>
  <c r="M2987" i="11"/>
  <c r="L2987" i="11"/>
  <c r="K2987" i="11"/>
  <c r="N2987" i="11" s="1"/>
  <c r="O2987" i="11" s="1"/>
  <c r="Q2971" i="11"/>
  <c r="P2971" i="11"/>
  <c r="M2971" i="11"/>
  <c r="L2971" i="11"/>
  <c r="K2971" i="11"/>
  <c r="N2971" i="11" s="1"/>
  <c r="O2971" i="11" s="1"/>
  <c r="Q2955" i="11"/>
  <c r="P2955" i="11"/>
  <c r="M2955" i="11"/>
  <c r="L2955" i="11"/>
  <c r="K2955" i="11"/>
  <c r="N2955" i="11" s="1"/>
  <c r="O2955" i="11" s="1"/>
  <c r="Q2939" i="11"/>
  <c r="P2939" i="11"/>
  <c r="M2939" i="11"/>
  <c r="L2939" i="11"/>
  <c r="K2939" i="11"/>
  <c r="N2939" i="11" s="1"/>
  <c r="O2939" i="11" s="1"/>
  <c r="Q2923" i="11"/>
  <c r="P2923" i="11"/>
  <c r="M2923" i="11"/>
  <c r="L2923" i="11"/>
  <c r="K2923" i="11"/>
  <c r="N2923" i="11" s="1"/>
  <c r="O2923" i="11" s="1"/>
  <c r="Q2907" i="11"/>
  <c r="P2907" i="11"/>
  <c r="M2907" i="11"/>
  <c r="L2907" i="11"/>
  <c r="K2907" i="11"/>
  <c r="N2907" i="11" s="1"/>
  <c r="O2907" i="11" s="1"/>
  <c r="Q2891" i="11"/>
  <c r="P2891" i="11"/>
  <c r="M2891" i="11"/>
  <c r="L2891" i="11"/>
  <c r="K2891" i="11"/>
  <c r="N2891" i="11" s="1"/>
  <c r="O2891" i="11" s="1"/>
  <c r="Q2875" i="11"/>
  <c r="P2875" i="11"/>
  <c r="M2875" i="11"/>
  <c r="L2875" i="11"/>
  <c r="K2875" i="11"/>
  <c r="N2875" i="11" s="1"/>
  <c r="O2875" i="11" s="1"/>
  <c r="Q2859" i="11"/>
  <c r="P2859" i="11"/>
  <c r="M2859" i="11"/>
  <c r="L2859" i="11"/>
  <c r="K2859" i="11"/>
  <c r="N2859" i="11" s="1"/>
  <c r="O2859" i="11" s="1"/>
  <c r="Q2843" i="11"/>
  <c r="P2843" i="11"/>
  <c r="M2843" i="11"/>
  <c r="L2843" i="11"/>
  <c r="K2843" i="11"/>
  <c r="N2843" i="11" s="1"/>
  <c r="O2843" i="11" s="1"/>
  <c r="Q2827" i="11"/>
  <c r="P2827" i="11"/>
  <c r="M2827" i="11"/>
  <c r="L2827" i="11"/>
  <c r="K2827" i="11"/>
  <c r="N2827" i="11" s="1"/>
  <c r="O2827" i="11" s="1"/>
  <c r="Q2811" i="11"/>
  <c r="P2811" i="11"/>
  <c r="M2811" i="11"/>
  <c r="L2811" i="11"/>
  <c r="K2811" i="11"/>
  <c r="N2811" i="11" s="1"/>
  <c r="O2811" i="11" s="1"/>
  <c r="Q2795" i="11"/>
  <c r="P2795" i="11"/>
  <c r="M2795" i="11"/>
  <c r="L2795" i="11"/>
  <c r="K2795" i="11"/>
  <c r="N2795" i="11" s="1"/>
  <c r="O2795" i="11" s="1"/>
  <c r="Q2779" i="11"/>
  <c r="P2779" i="11"/>
  <c r="M2779" i="11"/>
  <c r="L2779" i="11"/>
  <c r="K2779" i="11"/>
  <c r="N2779" i="11" s="1"/>
  <c r="O2779" i="11" s="1"/>
  <c r="Q2763" i="11"/>
  <c r="P2763" i="11"/>
  <c r="M2763" i="11"/>
  <c r="L2763" i="11"/>
  <c r="K2763" i="11"/>
  <c r="N2763" i="11" s="1"/>
  <c r="O2763" i="11" s="1"/>
  <c r="Q2747" i="11"/>
  <c r="P2747" i="11"/>
  <c r="M2747" i="11"/>
  <c r="L2747" i="11"/>
  <c r="K2747" i="11"/>
  <c r="N2747" i="11" s="1"/>
  <c r="O2747" i="11" s="1"/>
  <c r="Q2731" i="11"/>
  <c r="P2731" i="11"/>
  <c r="M2731" i="11"/>
  <c r="L2731" i="11"/>
  <c r="K2731" i="11"/>
  <c r="N2731" i="11" s="1"/>
  <c r="O2731" i="11" s="1"/>
  <c r="Q2715" i="11"/>
  <c r="M2715" i="11"/>
  <c r="P2715" i="11"/>
  <c r="L2715" i="11"/>
  <c r="K2715" i="11"/>
  <c r="N2715" i="11" s="1"/>
  <c r="O2715" i="11" s="1"/>
  <c r="Q2699" i="11"/>
  <c r="P2699" i="11"/>
  <c r="M2699" i="11"/>
  <c r="L2699" i="11"/>
  <c r="K2699" i="11"/>
  <c r="N2699" i="11" s="1"/>
  <c r="O2699" i="11" s="1"/>
  <c r="Q2683" i="11"/>
  <c r="P2683" i="11"/>
  <c r="M2683" i="11"/>
  <c r="L2683" i="11"/>
  <c r="K2683" i="11"/>
  <c r="N2683" i="11" s="1"/>
  <c r="O2683" i="11" s="1"/>
  <c r="Q2667" i="11"/>
  <c r="P2667" i="11"/>
  <c r="M2667" i="11"/>
  <c r="L2667" i="11"/>
  <c r="K2667" i="11"/>
  <c r="N2667" i="11" s="1"/>
  <c r="O2667" i="11" s="1"/>
  <c r="Q2651" i="11"/>
  <c r="P2651" i="11"/>
  <c r="M2651" i="11"/>
  <c r="L2651" i="11"/>
  <c r="K2651" i="11"/>
  <c r="N2651" i="11" s="1"/>
  <c r="O2651" i="11" s="1"/>
  <c r="Q2635" i="11"/>
  <c r="P2635" i="11"/>
  <c r="M2635" i="11"/>
  <c r="L2635" i="11"/>
  <c r="K2635" i="11"/>
  <c r="N2635" i="11" s="1"/>
  <c r="O2635" i="11" s="1"/>
  <c r="Q2619" i="11"/>
  <c r="P2619" i="11"/>
  <c r="M2619" i="11"/>
  <c r="L2619" i="11"/>
  <c r="K2619" i="11"/>
  <c r="N2619" i="11" s="1"/>
  <c r="O2619" i="11" s="1"/>
  <c r="Q2603" i="11"/>
  <c r="P2603" i="11"/>
  <c r="M2603" i="11"/>
  <c r="L2603" i="11"/>
  <c r="K2603" i="11"/>
  <c r="N2603" i="11" s="1"/>
  <c r="O2603" i="11" s="1"/>
  <c r="Q2587" i="11"/>
  <c r="P2587" i="11"/>
  <c r="M2587" i="11"/>
  <c r="L2587" i="11"/>
  <c r="K2587" i="11"/>
  <c r="N2587" i="11" s="1"/>
  <c r="O2587" i="11" s="1"/>
  <c r="Q2571" i="11"/>
  <c r="P2571" i="11"/>
  <c r="M2571" i="11"/>
  <c r="L2571" i="11"/>
  <c r="K2571" i="11"/>
  <c r="N2571" i="11" s="1"/>
  <c r="O2571" i="11" s="1"/>
  <c r="Q2555" i="11"/>
  <c r="P2555" i="11"/>
  <c r="M2555" i="11"/>
  <c r="L2555" i="11"/>
  <c r="K2555" i="11"/>
  <c r="N2555" i="11" s="1"/>
  <c r="O2555" i="11" s="1"/>
  <c r="Q2539" i="11"/>
  <c r="P2539" i="11"/>
  <c r="M2539" i="11"/>
  <c r="L2539" i="11"/>
  <c r="K2539" i="11"/>
  <c r="N2539" i="11" s="1"/>
  <c r="O2539" i="11" s="1"/>
  <c r="Q2523" i="11"/>
  <c r="P2523" i="11"/>
  <c r="M2523" i="11"/>
  <c r="L2523" i="11"/>
  <c r="K2523" i="11"/>
  <c r="N2523" i="11" s="1"/>
  <c r="O2523" i="11" s="1"/>
  <c r="Q2507" i="11"/>
  <c r="P2507" i="11"/>
  <c r="M2507" i="11"/>
  <c r="L2507" i="11"/>
  <c r="K2507" i="11"/>
  <c r="N2507" i="11" s="1"/>
  <c r="O2507" i="11" s="1"/>
  <c r="Q2491" i="11"/>
  <c r="P2491" i="11"/>
  <c r="M2491" i="11"/>
  <c r="L2491" i="11"/>
  <c r="K2491" i="11"/>
  <c r="N2491" i="11" s="1"/>
  <c r="O2491" i="11" s="1"/>
  <c r="Q2475" i="11"/>
  <c r="P2475" i="11"/>
  <c r="M2475" i="11"/>
  <c r="L2475" i="11"/>
  <c r="K2475" i="11"/>
  <c r="N2475" i="11" s="1"/>
  <c r="O2475" i="11" s="1"/>
  <c r="Q2459" i="11"/>
  <c r="P2459" i="11"/>
  <c r="M2459" i="11"/>
  <c r="L2459" i="11"/>
  <c r="K2459" i="11"/>
  <c r="N2459" i="11" s="1"/>
  <c r="O2459" i="11" s="1"/>
  <c r="Q2443" i="11"/>
  <c r="P2443" i="11"/>
  <c r="M2443" i="11"/>
  <c r="L2443" i="11"/>
  <c r="K2443" i="11"/>
  <c r="N2443" i="11" s="1"/>
  <c r="O2443" i="11" s="1"/>
  <c r="Q2427" i="11"/>
  <c r="P2427" i="11"/>
  <c r="M2427" i="11"/>
  <c r="L2427" i="11"/>
  <c r="K2427" i="11"/>
  <c r="N2427" i="11" s="1"/>
  <c r="O2427" i="11" s="1"/>
  <c r="Q2411" i="11"/>
  <c r="M2411" i="11"/>
  <c r="P2411" i="11"/>
  <c r="L2411" i="11"/>
  <c r="K2411" i="11"/>
  <c r="N2411" i="11" s="1"/>
  <c r="O2411" i="11" s="1"/>
  <c r="P2395" i="11"/>
  <c r="Q2395" i="11"/>
  <c r="M2395" i="11"/>
  <c r="L2395" i="11"/>
  <c r="K2395" i="11"/>
  <c r="N2395" i="11" s="1"/>
  <c r="O2395" i="11" s="1"/>
  <c r="Q2379" i="11"/>
  <c r="P2379" i="11"/>
  <c r="M2379" i="11"/>
  <c r="L2379" i="11"/>
  <c r="K2379" i="11"/>
  <c r="N2379" i="11" s="1"/>
  <c r="O2379" i="11" s="1"/>
  <c r="Q2363" i="11"/>
  <c r="P2363" i="11"/>
  <c r="M2363" i="11"/>
  <c r="L2363" i="11"/>
  <c r="K2363" i="11"/>
  <c r="N2363" i="11" s="1"/>
  <c r="O2363" i="11" s="1"/>
  <c r="Q2347" i="11"/>
  <c r="P2347" i="11"/>
  <c r="M2347" i="11"/>
  <c r="L2347" i="11"/>
  <c r="K2347" i="11"/>
  <c r="N2347" i="11" s="1"/>
  <c r="O2347" i="11" s="1"/>
  <c r="Q2331" i="11"/>
  <c r="P2331" i="11"/>
  <c r="M2331" i="11"/>
  <c r="L2331" i="11"/>
  <c r="K2331" i="11"/>
  <c r="N2331" i="11" s="1"/>
  <c r="O2331" i="11" s="1"/>
  <c r="Q2315" i="11"/>
  <c r="P2315" i="11"/>
  <c r="M2315" i="11"/>
  <c r="L2315" i="11"/>
  <c r="K2315" i="11"/>
  <c r="N2315" i="11" s="1"/>
  <c r="O2315" i="11" s="1"/>
  <c r="Q2299" i="11"/>
  <c r="P2299" i="11"/>
  <c r="M2299" i="11"/>
  <c r="L2299" i="11"/>
  <c r="K2299" i="11"/>
  <c r="N2299" i="11" s="1"/>
  <c r="O2299" i="11" s="1"/>
  <c r="Q2283" i="11"/>
  <c r="P2283" i="11"/>
  <c r="M2283" i="11"/>
  <c r="L2283" i="11"/>
  <c r="K2283" i="11"/>
  <c r="N2283" i="11" s="1"/>
  <c r="O2283" i="11" s="1"/>
  <c r="Q2267" i="11"/>
  <c r="P2267" i="11"/>
  <c r="M2267" i="11"/>
  <c r="L2267" i="11"/>
  <c r="K2267" i="11"/>
  <c r="N2267" i="11" s="1"/>
  <c r="O2267" i="11" s="1"/>
  <c r="Q2251" i="11"/>
  <c r="P2251" i="11"/>
  <c r="M2251" i="11"/>
  <c r="L2251" i="11"/>
  <c r="K2251" i="11"/>
  <c r="N2251" i="11" s="1"/>
  <c r="O2251" i="11" s="1"/>
  <c r="Q2235" i="11"/>
  <c r="P2235" i="11"/>
  <c r="M2235" i="11"/>
  <c r="L2235" i="11"/>
  <c r="K2235" i="11"/>
  <c r="N2235" i="11" s="1"/>
  <c r="O2235" i="11" s="1"/>
  <c r="Q2219" i="11"/>
  <c r="P2219" i="11"/>
  <c r="M2219" i="11"/>
  <c r="L2219" i="11"/>
  <c r="K2219" i="11"/>
  <c r="N2219" i="11" s="1"/>
  <c r="O2219" i="11" s="1"/>
  <c r="Q2203" i="11"/>
  <c r="P2203" i="11"/>
  <c r="M2203" i="11"/>
  <c r="L2203" i="11"/>
  <c r="K2203" i="11"/>
  <c r="N2203" i="11" s="1"/>
  <c r="O2203" i="11" s="1"/>
  <c r="Q2187" i="11"/>
  <c r="P2187" i="11"/>
  <c r="M2187" i="11"/>
  <c r="L2187" i="11"/>
  <c r="K2187" i="11"/>
  <c r="N2187" i="11" s="1"/>
  <c r="O2187" i="11" s="1"/>
  <c r="Q2171" i="11"/>
  <c r="P2171" i="11"/>
  <c r="M2171" i="11"/>
  <c r="L2171" i="11"/>
  <c r="K2171" i="11"/>
  <c r="N2171" i="11" s="1"/>
  <c r="O2171" i="11" s="1"/>
  <c r="Q2155" i="11"/>
  <c r="P2155" i="11"/>
  <c r="M2155" i="11"/>
  <c r="L2155" i="11"/>
  <c r="K2155" i="11"/>
  <c r="N2155" i="11" s="1"/>
  <c r="O2155" i="11" s="1"/>
  <c r="Q2139" i="11"/>
  <c r="P2139" i="11"/>
  <c r="M2139" i="11"/>
  <c r="L2139" i="11"/>
  <c r="K2139" i="11"/>
  <c r="N2139" i="11" s="1"/>
  <c r="O2139" i="11" s="1"/>
  <c r="Q2123" i="11"/>
  <c r="P2123" i="11"/>
  <c r="M2123" i="11"/>
  <c r="L2123" i="11"/>
  <c r="K2123" i="11"/>
  <c r="N2123" i="11" s="1"/>
  <c r="O2123" i="11" s="1"/>
  <c r="Q2107" i="11"/>
  <c r="P2107" i="11"/>
  <c r="M2107" i="11"/>
  <c r="L2107" i="11"/>
  <c r="K2107" i="11"/>
  <c r="N2107" i="11" s="1"/>
  <c r="O2107" i="11" s="1"/>
  <c r="Q2091" i="11"/>
  <c r="P2091" i="11"/>
  <c r="M2091" i="11"/>
  <c r="L2091" i="11"/>
  <c r="K2091" i="11"/>
  <c r="N2091" i="11" s="1"/>
  <c r="O2091" i="11" s="1"/>
  <c r="Q2075" i="11"/>
  <c r="P2075" i="11"/>
  <c r="M2075" i="11"/>
  <c r="L2075" i="11"/>
  <c r="K2075" i="11"/>
  <c r="N2075" i="11" s="1"/>
  <c r="O2075" i="11" s="1"/>
  <c r="Q2059" i="11"/>
  <c r="P2059" i="11"/>
  <c r="M2059" i="11"/>
  <c r="L2059" i="11"/>
  <c r="K2059" i="11"/>
  <c r="N2059" i="11" s="1"/>
  <c r="O2059" i="11" s="1"/>
  <c r="Q2043" i="11"/>
  <c r="P2043" i="11"/>
  <c r="M2043" i="11"/>
  <c r="L2043" i="11"/>
  <c r="K2043" i="11"/>
  <c r="N2043" i="11" s="1"/>
  <c r="O2043" i="11" s="1"/>
  <c r="Q2027" i="11"/>
  <c r="P2027" i="11"/>
  <c r="M2027" i="11"/>
  <c r="L2027" i="11"/>
  <c r="K2027" i="11"/>
  <c r="N2027" i="11" s="1"/>
  <c r="O2027" i="11" s="1"/>
  <c r="Q2011" i="11"/>
  <c r="P2011" i="11"/>
  <c r="M2011" i="11"/>
  <c r="L2011" i="11"/>
  <c r="K2011" i="11"/>
  <c r="N2011" i="11" s="1"/>
  <c r="O2011" i="11" s="1"/>
  <c r="Q1995" i="11"/>
  <c r="P1995" i="11"/>
  <c r="M1995" i="11"/>
  <c r="L1995" i="11"/>
  <c r="K1995" i="11"/>
  <c r="N1995" i="11" s="1"/>
  <c r="O1995" i="11" s="1"/>
  <c r="Q1979" i="11"/>
  <c r="P1979" i="11"/>
  <c r="M1979" i="11"/>
  <c r="L1979" i="11"/>
  <c r="K1979" i="11"/>
  <c r="N1979" i="11" s="1"/>
  <c r="O1979" i="11" s="1"/>
  <c r="Q1963" i="11"/>
  <c r="P1963" i="11"/>
  <c r="M1963" i="11"/>
  <c r="L1963" i="11"/>
  <c r="K1963" i="11"/>
  <c r="N1963" i="11" s="1"/>
  <c r="O1963" i="11" s="1"/>
  <c r="Q1947" i="11"/>
  <c r="P1947" i="11"/>
  <c r="M1947" i="11"/>
  <c r="L1947" i="11"/>
  <c r="K1947" i="11"/>
  <c r="N1947" i="11" s="1"/>
  <c r="O1947" i="11" s="1"/>
  <c r="Q1931" i="11"/>
  <c r="P1931" i="11"/>
  <c r="M1931" i="11"/>
  <c r="L1931" i="11"/>
  <c r="K1931" i="11"/>
  <c r="N1931" i="11" s="1"/>
  <c r="O1931" i="11" s="1"/>
  <c r="Q1915" i="11"/>
  <c r="P1915" i="11"/>
  <c r="M1915" i="11"/>
  <c r="L1915" i="11"/>
  <c r="K1915" i="11"/>
  <c r="N1915" i="11" s="1"/>
  <c r="O1915" i="11" s="1"/>
  <c r="Q1899" i="11"/>
  <c r="P1899" i="11"/>
  <c r="M1899" i="11"/>
  <c r="L1899" i="11"/>
  <c r="K1899" i="11"/>
  <c r="N1899" i="11" s="1"/>
  <c r="O1899" i="11" s="1"/>
  <c r="Q1883" i="11"/>
  <c r="P1883" i="11"/>
  <c r="M1883" i="11"/>
  <c r="L1883" i="11"/>
  <c r="K1883" i="11"/>
  <c r="N1883" i="11" s="1"/>
  <c r="O1883" i="11" s="1"/>
  <c r="Q1867" i="11"/>
  <c r="P1867" i="11"/>
  <c r="M1867" i="11"/>
  <c r="L1867" i="11"/>
  <c r="K1867" i="11"/>
  <c r="N1867" i="11" s="1"/>
  <c r="O1867" i="11" s="1"/>
  <c r="Q1851" i="11"/>
  <c r="P1851" i="11"/>
  <c r="M1851" i="11"/>
  <c r="L1851" i="11"/>
  <c r="K1851" i="11"/>
  <c r="N1851" i="11" s="1"/>
  <c r="O1851" i="11" s="1"/>
  <c r="Q1835" i="11"/>
  <c r="P1835" i="11"/>
  <c r="M1835" i="11"/>
  <c r="L1835" i="11"/>
  <c r="K1835" i="11"/>
  <c r="N1835" i="11" s="1"/>
  <c r="O1835" i="11" s="1"/>
  <c r="Q1819" i="11"/>
  <c r="P1819" i="11"/>
  <c r="M1819" i="11"/>
  <c r="L1819" i="11"/>
  <c r="K1819" i="11"/>
  <c r="N1819" i="11" s="1"/>
  <c r="O1819" i="11" s="1"/>
  <c r="Q1803" i="11"/>
  <c r="P1803" i="11"/>
  <c r="M1803" i="11"/>
  <c r="L1803" i="11"/>
  <c r="K1803" i="11"/>
  <c r="N1803" i="11" s="1"/>
  <c r="O1803" i="11" s="1"/>
  <c r="Q1787" i="11"/>
  <c r="P1787" i="11"/>
  <c r="M1787" i="11"/>
  <c r="L1787" i="11"/>
  <c r="K1787" i="11"/>
  <c r="N1787" i="11" s="1"/>
  <c r="O1787" i="11" s="1"/>
  <c r="Q1771" i="11"/>
  <c r="P1771" i="11"/>
  <c r="M1771" i="11"/>
  <c r="L1771" i="11"/>
  <c r="K1771" i="11"/>
  <c r="N1771" i="11" s="1"/>
  <c r="O1771" i="11" s="1"/>
  <c r="Q1755" i="11"/>
  <c r="P1755" i="11"/>
  <c r="M1755" i="11"/>
  <c r="L1755" i="11"/>
  <c r="K1755" i="11"/>
  <c r="N1755" i="11" s="1"/>
  <c r="O1755" i="11" s="1"/>
  <c r="Q1739" i="11"/>
  <c r="P1739" i="11"/>
  <c r="M1739" i="11"/>
  <c r="L1739" i="11"/>
  <c r="K1739" i="11"/>
  <c r="N1739" i="11" s="1"/>
  <c r="O1739" i="11" s="1"/>
  <c r="Q1723" i="11"/>
  <c r="P1723" i="11"/>
  <c r="M1723" i="11"/>
  <c r="L1723" i="11"/>
  <c r="K1723" i="11"/>
  <c r="N1723" i="11" s="1"/>
  <c r="O1723" i="11" s="1"/>
  <c r="P1707" i="11"/>
  <c r="Q1707" i="11"/>
  <c r="M1707" i="11"/>
  <c r="L1707" i="11"/>
  <c r="K1707" i="11"/>
  <c r="N1707" i="11" s="1"/>
  <c r="O1707" i="11" s="1"/>
  <c r="Q1691" i="11"/>
  <c r="P1691" i="11"/>
  <c r="M1691" i="11"/>
  <c r="L1691" i="11"/>
  <c r="K1691" i="11"/>
  <c r="N1691" i="11" s="1"/>
  <c r="O1691" i="11" s="1"/>
  <c r="Q1675" i="11"/>
  <c r="P1675" i="11"/>
  <c r="M1675" i="11"/>
  <c r="L1675" i="11"/>
  <c r="K1675" i="11"/>
  <c r="N1675" i="11" s="1"/>
  <c r="O1675" i="11" s="1"/>
  <c r="Q1659" i="11"/>
  <c r="P1659" i="11"/>
  <c r="M1659" i="11"/>
  <c r="L1659" i="11"/>
  <c r="K1659" i="11"/>
  <c r="N1659" i="11" s="1"/>
  <c r="O1659" i="11" s="1"/>
  <c r="Q1643" i="11"/>
  <c r="P1643" i="11"/>
  <c r="M1643" i="11"/>
  <c r="L1643" i="11"/>
  <c r="K1643" i="11"/>
  <c r="N1643" i="11" s="1"/>
  <c r="O1643" i="11" s="1"/>
  <c r="Q1627" i="11"/>
  <c r="P1627" i="11"/>
  <c r="M1627" i="11"/>
  <c r="L1627" i="11"/>
  <c r="K1627" i="11"/>
  <c r="N1627" i="11" s="1"/>
  <c r="O1627" i="11" s="1"/>
  <c r="Q1611" i="11"/>
  <c r="P1611" i="11"/>
  <c r="M1611" i="11"/>
  <c r="L1611" i="11"/>
  <c r="K1611" i="11"/>
  <c r="N1611" i="11" s="1"/>
  <c r="O1611" i="11" s="1"/>
  <c r="Q1595" i="11"/>
  <c r="P1595" i="11"/>
  <c r="M1595" i="11"/>
  <c r="L1595" i="11"/>
  <c r="K1595" i="11"/>
  <c r="N1595" i="11" s="1"/>
  <c r="O1595" i="11" s="1"/>
  <c r="Q1579" i="11"/>
  <c r="P1579" i="11"/>
  <c r="M1579" i="11"/>
  <c r="L1579" i="11"/>
  <c r="K1579" i="11"/>
  <c r="N1579" i="11" s="1"/>
  <c r="O1579" i="11" s="1"/>
  <c r="Q1563" i="11"/>
  <c r="P1563" i="11"/>
  <c r="M1563" i="11"/>
  <c r="L1563" i="11"/>
  <c r="K1563" i="11"/>
  <c r="N1563" i="11" s="1"/>
  <c r="O1563" i="11" s="1"/>
  <c r="Q1547" i="11"/>
  <c r="P1547" i="11"/>
  <c r="M1547" i="11"/>
  <c r="L1547" i="11"/>
  <c r="K1547" i="11"/>
  <c r="N1547" i="11" s="1"/>
  <c r="O1547" i="11" s="1"/>
  <c r="Q1531" i="11"/>
  <c r="P1531" i="11"/>
  <c r="M1531" i="11"/>
  <c r="L1531" i="11"/>
  <c r="K1531" i="11"/>
  <c r="N1531" i="11" s="1"/>
  <c r="O1531" i="11" s="1"/>
  <c r="Q1515" i="11"/>
  <c r="P1515" i="11"/>
  <c r="M1515" i="11"/>
  <c r="L1515" i="11"/>
  <c r="K1515" i="11"/>
  <c r="N1515" i="11" s="1"/>
  <c r="O1515" i="11" s="1"/>
  <c r="Q1499" i="11"/>
  <c r="P1499" i="11"/>
  <c r="M1499" i="11"/>
  <c r="L1499" i="11"/>
  <c r="K1499" i="11"/>
  <c r="N1499" i="11" s="1"/>
  <c r="O1499" i="11" s="1"/>
  <c r="Q1483" i="11"/>
  <c r="P1483" i="11"/>
  <c r="M1483" i="11"/>
  <c r="L1483" i="11"/>
  <c r="K1483" i="11"/>
  <c r="N1483" i="11" s="1"/>
  <c r="O1483" i="11" s="1"/>
  <c r="Q1467" i="11"/>
  <c r="P1467" i="11"/>
  <c r="M1467" i="11"/>
  <c r="L1467" i="11"/>
  <c r="K1467" i="11"/>
  <c r="N1467" i="11" s="1"/>
  <c r="O1467" i="11" s="1"/>
  <c r="Q1451" i="11"/>
  <c r="P1451" i="11"/>
  <c r="M1451" i="11"/>
  <c r="L1451" i="11"/>
  <c r="K1451" i="11"/>
  <c r="N1451" i="11" s="1"/>
  <c r="O1451" i="11" s="1"/>
  <c r="Q1435" i="11"/>
  <c r="P1435" i="11"/>
  <c r="M1435" i="11"/>
  <c r="L1435" i="11"/>
  <c r="K1435" i="11"/>
  <c r="N1435" i="11" s="1"/>
  <c r="O1435" i="11" s="1"/>
  <c r="Q1419" i="11"/>
  <c r="P1419" i="11"/>
  <c r="M1419" i="11"/>
  <c r="L1419" i="11"/>
  <c r="K1419" i="11"/>
  <c r="N1419" i="11" s="1"/>
  <c r="O1419" i="11" s="1"/>
  <c r="Q1403" i="11"/>
  <c r="P1403" i="11"/>
  <c r="M1403" i="11"/>
  <c r="L1403" i="11"/>
  <c r="K1403" i="11"/>
  <c r="N1403" i="11" s="1"/>
  <c r="O1403" i="11" s="1"/>
  <c r="Q1387" i="11"/>
  <c r="P1387" i="11"/>
  <c r="M1387" i="11"/>
  <c r="L1387" i="11"/>
  <c r="K1387" i="11"/>
  <c r="N1387" i="11" s="1"/>
  <c r="O1387" i="11" s="1"/>
  <c r="Q1371" i="11"/>
  <c r="P1371" i="11"/>
  <c r="M1371" i="11"/>
  <c r="L1371" i="11"/>
  <c r="K1371" i="11"/>
  <c r="N1371" i="11" s="1"/>
  <c r="O1371" i="11" s="1"/>
  <c r="P1355" i="11"/>
  <c r="Q1355" i="11"/>
  <c r="M1355" i="11"/>
  <c r="L1355" i="11"/>
  <c r="K1355" i="11"/>
  <c r="N1355" i="11" s="1"/>
  <c r="O1355" i="11" s="1"/>
  <c r="Q1339" i="11"/>
  <c r="P1339" i="11"/>
  <c r="M1339" i="11"/>
  <c r="L1339" i="11"/>
  <c r="K1339" i="11"/>
  <c r="N1339" i="11" s="1"/>
  <c r="O1339" i="11" s="1"/>
  <c r="Q1323" i="11"/>
  <c r="P1323" i="11"/>
  <c r="M1323" i="11"/>
  <c r="L1323" i="11"/>
  <c r="K1323" i="11"/>
  <c r="N1323" i="11" s="1"/>
  <c r="O1323" i="11" s="1"/>
  <c r="Q1307" i="11"/>
  <c r="P1307" i="11"/>
  <c r="M1307" i="11"/>
  <c r="L1307" i="11"/>
  <c r="K1307" i="11"/>
  <c r="N1307" i="11" s="1"/>
  <c r="O1307" i="11" s="1"/>
  <c r="Q1291" i="11"/>
  <c r="P1291" i="11"/>
  <c r="M1291" i="11"/>
  <c r="L1291" i="11"/>
  <c r="K1291" i="11"/>
  <c r="N1291" i="11" s="1"/>
  <c r="O1291" i="11" s="1"/>
  <c r="Q1275" i="11"/>
  <c r="P1275" i="11"/>
  <c r="M1275" i="11"/>
  <c r="L1275" i="11"/>
  <c r="K1275" i="11"/>
  <c r="N1275" i="11" s="1"/>
  <c r="O1275" i="11" s="1"/>
  <c r="Q1259" i="11"/>
  <c r="P1259" i="11"/>
  <c r="M1259" i="11"/>
  <c r="L1259" i="11"/>
  <c r="K1259" i="11"/>
  <c r="N1259" i="11" s="1"/>
  <c r="O1259" i="11" s="1"/>
  <c r="Q1243" i="11"/>
  <c r="P1243" i="11"/>
  <c r="M1243" i="11"/>
  <c r="L1243" i="11"/>
  <c r="K1243" i="11"/>
  <c r="N1243" i="11" s="1"/>
  <c r="O1243" i="11" s="1"/>
  <c r="Q1227" i="11"/>
  <c r="P1227" i="11"/>
  <c r="M1227" i="11"/>
  <c r="L1227" i="11"/>
  <c r="K1227" i="11"/>
  <c r="N1227" i="11" s="1"/>
  <c r="O1227" i="11" s="1"/>
  <c r="Q1211" i="11"/>
  <c r="P1211" i="11"/>
  <c r="M1211" i="11"/>
  <c r="L1211" i="11"/>
  <c r="K1211" i="11"/>
  <c r="N1211" i="11" s="1"/>
  <c r="O1211" i="11" s="1"/>
  <c r="Q1195" i="11"/>
  <c r="P1195" i="11"/>
  <c r="M1195" i="11"/>
  <c r="L1195" i="11"/>
  <c r="K1195" i="11"/>
  <c r="N1195" i="11" s="1"/>
  <c r="O1195" i="11" s="1"/>
  <c r="Q1179" i="11"/>
  <c r="P1179" i="11"/>
  <c r="M1179" i="11"/>
  <c r="L1179" i="11"/>
  <c r="K1179" i="11"/>
  <c r="N1179" i="11" s="1"/>
  <c r="O1179" i="11" s="1"/>
  <c r="Q1163" i="11"/>
  <c r="P1163" i="11"/>
  <c r="M1163" i="11"/>
  <c r="L1163" i="11"/>
  <c r="K1163" i="11"/>
  <c r="N1163" i="11" s="1"/>
  <c r="O1163" i="11" s="1"/>
  <c r="Q1147" i="11"/>
  <c r="P1147" i="11"/>
  <c r="M1147" i="11"/>
  <c r="L1147" i="11"/>
  <c r="K1147" i="11"/>
  <c r="N1147" i="11" s="1"/>
  <c r="O1147" i="11" s="1"/>
  <c r="Q1131" i="11"/>
  <c r="P1131" i="11"/>
  <c r="M1131" i="11"/>
  <c r="L1131" i="11"/>
  <c r="K1131" i="11"/>
  <c r="N1131" i="11" s="1"/>
  <c r="O1131" i="11" s="1"/>
  <c r="Q1115" i="11"/>
  <c r="P1115" i="11"/>
  <c r="M1115" i="11"/>
  <c r="L1115" i="11"/>
  <c r="K1115" i="11"/>
  <c r="N1115" i="11" s="1"/>
  <c r="O1115" i="11" s="1"/>
  <c r="Q1099" i="11"/>
  <c r="P1099" i="11"/>
  <c r="M1099" i="11"/>
  <c r="L1099" i="11"/>
  <c r="K1099" i="11"/>
  <c r="N1099" i="11" s="1"/>
  <c r="O1099" i="11" s="1"/>
  <c r="Q1083" i="11"/>
  <c r="P1083" i="11"/>
  <c r="M1083" i="11"/>
  <c r="L1083" i="11"/>
  <c r="K1083" i="11"/>
  <c r="N1083" i="11" s="1"/>
  <c r="O1083" i="11" s="1"/>
  <c r="Q1067" i="11"/>
  <c r="P1067" i="11"/>
  <c r="M1067" i="11"/>
  <c r="L1067" i="11"/>
  <c r="K1067" i="11"/>
  <c r="N1067" i="11" s="1"/>
  <c r="O1067" i="11" s="1"/>
  <c r="Q1051" i="11"/>
  <c r="P1051" i="11"/>
  <c r="M1051" i="11"/>
  <c r="L1051" i="11"/>
  <c r="K1051" i="11"/>
  <c r="N1051" i="11" s="1"/>
  <c r="O1051" i="11" s="1"/>
  <c r="Q1035" i="11"/>
  <c r="P1035" i="11"/>
  <c r="M1035" i="11"/>
  <c r="L1035" i="11"/>
  <c r="K1035" i="11"/>
  <c r="N1035" i="11" s="1"/>
  <c r="O1035" i="11" s="1"/>
  <c r="Q1019" i="11"/>
  <c r="P1019" i="11"/>
  <c r="M1019" i="11"/>
  <c r="L1019" i="11"/>
  <c r="K1019" i="11"/>
  <c r="N1019" i="11" s="1"/>
  <c r="O1019" i="11" s="1"/>
  <c r="Q1003" i="11"/>
  <c r="P1003" i="11"/>
  <c r="M1003" i="11"/>
  <c r="L1003" i="11"/>
  <c r="K1003" i="11"/>
  <c r="N1003" i="11" s="1"/>
  <c r="O1003" i="11" s="1"/>
  <c r="Q987" i="11"/>
  <c r="P987" i="11"/>
  <c r="M987" i="11"/>
  <c r="L987" i="11"/>
  <c r="K987" i="11"/>
  <c r="N987" i="11" s="1"/>
  <c r="O987" i="11" s="1"/>
  <c r="Q971" i="11"/>
  <c r="P971" i="11"/>
  <c r="M971" i="11"/>
  <c r="L971" i="11"/>
  <c r="K971" i="11"/>
  <c r="N971" i="11" s="1"/>
  <c r="O971" i="11" s="1"/>
  <c r="Q955" i="11"/>
  <c r="P955" i="11"/>
  <c r="M955" i="11"/>
  <c r="L955" i="11"/>
  <c r="K955" i="11"/>
  <c r="N955" i="11" s="1"/>
  <c r="O955" i="11" s="1"/>
  <c r="Q939" i="11"/>
  <c r="P939" i="11"/>
  <c r="M939" i="11"/>
  <c r="L939" i="11"/>
  <c r="K939" i="11"/>
  <c r="N939" i="11" s="1"/>
  <c r="O939" i="11" s="1"/>
  <c r="Q923" i="11"/>
  <c r="P923" i="11"/>
  <c r="M923" i="11"/>
  <c r="L923" i="11"/>
  <c r="K923" i="11"/>
  <c r="N923" i="11" s="1"/>
  <c r="O923" i="11" s="1"/>
  <c r="Q907" i="11"/>
  <c r="P907" i="11"/>
  <c r="M907" i="11"/>
  <c r="L907" i="11"/>
  <c r="K907" i="11"/>
  <c r="N907" i="11" s="1"/>
  <c r="O907" i="11" s="1"/>
  <c r="Q891" i="11"/>
  <c r="P891" i="11"/>
  <c r="M891" i="11"/>
  <c r="L891" i="11"/>
  <c r="K891" i="11"/>
  <c r="N891" i="11" s="1"/>
  <c r="O891" i="11" s="1"/>
  <c r="Q875" i="11"/>
  <c r="P875" i="11"/>
  <c r="M875" i="11"/>
  <c r="L875" i="11"/>
  <c r="K875" i="11"/>
  <c r="N875" i="11" s="1"/>
  <c r="O875" i="11" s="1"/>
  <c r="Q859" i="11"/>
  <c r="P859" i="11"/>
  <c r="M859" i="11"/>
  <c r="L859" i="11"/>
  <c r="K859" i="11"/>
  <c r="N859" i="11" s="1"/>
  <c r="O859" i="11" s="1"/>
  <c r="Q843" i="11"/>
  <c r="P843" i="11"/>
  <c r="M843" i="11"/>
  <c r="L843" i="11"/>
  <c r="K843" i="11"/>
  <c r="N843" i="11" s="1"/>
  <c r="O843" i="11" s="1"/>
  <c r="Q827" i="11"/>
  <c r="P827" i="11"/>
  <c r="M827" i="11"/>
  <c r="L827" i="11"/>
  <c r="K827" i="11"/>
  <c r="N827" i="11" s="1"/>
  <c r="O827" i="11" s="1"/>
  <c r="Q811" i="11"/>
  <c r="P811" i="11"/>
  <c r="M811" i="11"/>
  <c r="L811" i="11"/>
  <c r="K811" i="11"/>
  <c r="N811" i="11" s="1"/>
  <c r="O811" i="11" s="1"/>
  <c r="K2942" i="11"/>
  <c r="N2942" i="11" s="1"/>
  <c r="O2942" i="11" s="1"/>
  <c r="K2814" i="11"/>
  <c r="N2814" i="11" s="1"/>
  <c r="O2814" i="11" s="1"/>
  <c r="K2686" i="11"/>
  <c r="N2686" i="11" s="1"/>
  <c r="O2686" i="11" s="1"/>
  <c r="K2558" i="11"/>
  <c r="N2558" i="11" s="1"/>
  <c r="O2558" i="11" s="1"/>
  <c r="K2430" i="11"/>
  <c r="N2430" i="11" s="1"/>
  <c r="O2430" i="11" s="1"/>
  <c r="K2302" i="11"/>
  <c r="N2302" i="11" s="1"/>
  <c r="O2302" i="11" s="1"/>
  <c r="K2174" i="11"/>
  <c r="N2174" i="11" s="1"/>
  <c r="O2174" i="11" s="1"/>
  <c r="K2046" i="11"/>
  <c r="N2046" i="11" s="1"/>
  <c r="O2046" i="11" s="1"/>
  <c r="K1918" i="11"/>
  <c r="N1918" i="11" s="1"/>
  <c r="O1918" i="11" s="1"/>
  <c r="K1790" i="11"/>
  <c r="N1790" i="11" s="1"/>
  <c r="O1790" i="11" s="1"/>
  <c r="K1662" i="11"/>
  <c r="N1662" i="11" s="1"/>
  <c r="O1662" i="11" s="1"/>
  <c r="K1534" i="11"/>
  <c r="N1534" i="11" s="1"/>
  <c r="O1534" i="11" s="1"/>
  <c r="K1406" i="11"/>
  <c r="N1406" i="11" s="1"/>
  <c r="O1406" i="11" s="1"/>
  <c r="K1278" i="11"/>
  <c r="N1278" i="11" s="1"/>
  <c r="O1278" i="11" s="1"/>
  <c r="K1150" i="11"/>
  <c r="N1150" i="11" s="1"/>
  <c r="O1150" i="11" s="1"/>
  <c r="K1022" i="11"/>
  <c r="N1022" i="11" s="1"/>
  <c r="O1022" i="11" s="1"/>
  <c r="K894" i="11"/>
  <c r="N894" i="11" s="1"/>
  <c r="O894" i="11" s="1"/>
  <c r="K766" i="11"/>
  <c r="N766" i="11" s="1"/>
  <c r="O766" i="11" s="1"/>
  <c r="K638" i="11"/>
  <c r="N638" i="11" s="1"/>
  <c r="O638" i="11" s="1"/>
  <c r="K510" i="11"/>
  <c r="N510" i="11" s="1"/>
  <c r="O510" i="11" s="1"/>
  <c r="L2994" i="11"/>
  <c r="L2866" i="11"/>
  <c r="L2738" i="11"/>
  <c r="L2610" i="11"/>
  <c r="L2482" i="11"/>
  <c r="L2354" i="11"/>
  <c r="L2051" i="11"/>
  <c r="L1873" i="11"/>
  <c r="L1502" i="11"/>
  <c r="L1315" i="11"/>
  <c r="L861" i="11"/>
  <c r="M1795" i="11"/>
  <c r="V2950" i="11"/>
  <c r="V2934" i="11"/>
  <c r="V2918" i="11"/>
  <c r="V2886" i="11"/>
  <c r="V2870" i="11"/>
  <c r="V2838" i="11"/>
  <c r="V2822" i="11"/>
  <c r="V2790" i="11"/>
  <c r="V2774" i="11"/>
  <c r="V2758" i="11"/>
  <c r="V2742" i="11"/>
  <c r="V2726" i="11"/>
  <c r="V2710" i="11"/>
  <c r="V2694" i="11"/>
  <c r="V2678" i="11"/>
  <c r="V2662" i="11"/>
  <c r="V2646" i="11"/>
  <c r="V2630" i="11"/>
  <c r="V2614" i="11"/>
  <c r="V2598" i="11"/>
  <c r="V2582" i="11"/>
  <c r="V2566" i="11"/>
  <c r="V2550" i="11"/>
  <c r="V2534" i="11"/>
  <c r="V2518" i="11"/>
  <c r="V2502" i="11"/>
  <c r="V2486" i="11"/>
  <c r="V2470" i="11"/>
  <c r="V2454" i="11"/>
  <c r="V2438" i="11"/>
  <c r="V2422" i="11"/>
  <c r="V2406" i="11"/>
  <c r="V2390" i="11"/>
  <c r="V2374" i="11"/>
  <c r="V2358" i="11"/>
  <c r="V2342" i="11"/>
  <c r="V2326" i="11"/>
  <c r="V2310" i="11"/>
  <c r="V2294" i="11"/>
  <c r="V2278" i="11"/>
  <c r="V2262" i="11"/>
  <c r="V2246" i="11"/>
  <c r="V2230" i="11"/>
  <c r="V2214" i="11"/>
  <c r="V2198" i="11"/>
  <c r="V2182" i="11"/>
  <c r="V2166" i="11"/>
  <c r="V2150" i="11"/>
  <c r="V2134" i="11"/>
  <c r="V2118" i="11"/>
  <c r="V2102" i="11"/>
  <c r="V2086" i="11"/>
  <c r="V2070" i="11"/>
  <c r="V2054" i="11"/>
  <c r="V2038" i="11"/>
  <c r="V2022" i="11"/>
  <c r="V2006" i="11"/>
  <c r="V1990" i="11"/>
  <c r="V1974" i="11"/>
  <c r="V1958" i="11"/>
  <c r="V1942" i="11"/>
  <c r="V1926" i="11"/>
  <c r="V1910" i="11"/>
  <c r="V1894" i="11"/>
  <c r="V1878" i="11"/>
  <c r="V1862" i="11"/>
  <c r="V1846" i="11"/>
  <c r="V1830" i="11"/>
  <c r="V1814" i="11"/>
  <c r="V1798" i="11"/>
  <c r="V1782" i="11"/>
  <c r="V1766" i="11"/>
  <c r="V1750" i="11"/>
  <c r="V1734" i="11"/>
  <c r="V1718" i="11"/>
  <c r="V1702" i="11"/>
  <c r="V1686" i="11"/>
  <c r="V1670" i="11"/>
  <c r="V1654" i="11"/>
  <c r="V1638" i="11"/>
  <c r="V1622" i="11"/>
  <c r="V1606" i="11"/>
  <c r="V1590" i="11"/>
  <c r="V1574" i="11"/>
  <c r="V1558" i="11"/>
  <c r="V1542" i="11"/>
  <c r="V1526" i="11"/>
  <c r="V1510" i="11"/>
  <c r="V1478" i="11"/>
  <c r="V1462" i="11"/>
  <c r="V1446" i="11"/>
  <c r="V1430" i="11"/>
  <c r="V1398" i="11"/>
  <c r="V1382" i="11"/>
  <c r="V1350" i="11"/>
  <c r="V1334" i="11"/>
  <c r="V1318" i="11"/>
  <c r="V1302" i="11"/>
  <c r="V1286" i="11"/>
  <c r="V1270" i="11"/>
  <c r="V1254" i="11"/>
  <c r="V1238" i="11"/>
  <c r="V1222" i="11"/>
  <c r="V1206" i="11"/>
  <c r="V1190" i="11"/>
  <c r="V1174" i="11"/>
  <c r="V1158" i="11"/>
  <c r="V1142" i="11"/>
  <c r="V1126" i="11"/>
  <c r="V1110" i="11"/>
  <c r="V1094" i="11"/>
  <c r="V1078" i="11"/>
  <c r="V1062" i="11"/>
  <c r="V1046" i="11"/>
  <c r="V1030" i="11"/>
  <c r="V1014" i="11"/>
  <c r="V998" i="11"/>
  <c r="V982" i="11"/>
  <c r="V966" i="11"/>
  <c r="V950" i="11"/>
  <c r="V934" i="11"/>
  <c r="V918" i="11"/>
  <c r="V902" i="11"/>
  <c r="V886" i="11"/>
  <c r="V870" i="11"/>
  <c r="V854" i="11"/>
  <c r="V838" i="11"/>
  <c r="V822" i="11"/>
  <c r="V806" i="11"/>
  <c r="V790" i="11"/>
  <c r="V774" i="11"/>
  <c r="V758" i="11"/>
  <c r="V742" i="11"/>
  <c r="V710" i="11"/>
  <c r="V694" i="11"/>
  <c r="V678" i="11"/>
  <c r="V662" i="11"/>
  <c r="V646" i="11"/>
  <c r="V630" i="11"/>
  <c r="V614" i="11"/>
  <c r="V582" i="11"/>
  <c r="V566" i="11"/>
  <c r="V550" i="11"/>
  <c r="V534" i="11"/>
  <c r="V518" i="11"/>
  <c r="V502" i="11"/>
  <c r="V486" i="11"/>
  <c r="V470" i="11"/>
  <c r="V454" i="11"/>
  <c r="V438" i="11"/>
  <c r="V422" i="11"/>
  <c r="V406" i="11"/>
  <c r="V390" i="11"/>
  <c r="V374" i="11"/>
  <c r="V358" i="11"/>
  <c r="V342" i="11"/>
  <c r="V326" i="11"/>
  <c r="V310" i="11"/>
  <c r="V294" i="11"/>
  <c r="V278" i="11"/>
  <c r="V262" i="11"/>
  <c r="V246" i="11"/>
  <c r="V230" i="11"/>
  <c r="V214" i="11"/>
  <c r="V198" i="11"/>
  <c r="V182" i="11"/>
  <c r="V166" i="11"/>
  <c r="V150" i="11"/>
  <c r="V134" i="11"/>
  <c r="V118" i="11"/>
  <c r="V102" i="11"/>
  <c r="V86" i="11"/>
  <c r="V70" i="11"/>
  <c r="V54" i="11"/>
  <c r="V38" i="11"/>
  <c r="V22" i="11"/>
  <c r="V6" i="11"/>
  <c r="Q2986" i="11"/>
  <c r="P2986" i="11"/>
  <c r="M2986" i="11"/>
  <c r="L2986" i="11"/>
  <c r="K2986" i="11"/>
  <c r="N2986" i="11" s="1"/>
  <c r="O2986" i="11" s="1"/>
  <c r="Q2970" i="11"/>
  <c r="P2970" i="11"/>
  <c r="M2970" i="11"/>
  <c r="L2970" i="11"/>
  <c r="K2970" i="11"/>
  <c r="N2970" i="11" s="1"/>
  <c r="O2970" i="11" s="1"/>
  <c r="Q2954" i="11"/>
  <c r="P2954" i="11"/>
  <c r="M2954" i="11"/>
  <c r="L2954" i="11"/>
  <c r="K2954" i="11"/>
  <c r="N2954" i="11" s="1"/>
  <c r="O2954" i="11" s="1"/>
  <c r="Q2938" i="11"/>
  <c r="P2938" i="11"/>
  <c r="M2938" i="11"/>
  <c r="L2938" i="11"/>
  <c r="K2938" i="11"/>
  <c r="N2938" i="11" s="1"/>
  <c r="O2938" i="11" s="1"/>
  <c r="Q2922" i="11"/>
  <c r="P2922" i="11"/>
  <c r="M2922" i="11"/>
  <c r="L2922" i="11"/>
  <c r="K2922" i="11"/>
  <c r="N2922" i="11" s="1"/>
  <c r="O2922" i="11" s="1"/>
  <c r="Q2906" i="11"/>
  <c r="P2906" i="11"/>
  <c r="M2906" i="11"/>
  <c r="L2906" i="11"/>
  <c r="K2906" i="11"/>
  <c r="N2906" i="11" s="1"/>
  <c r="O2906" i="11" s="1"/>
  <c r="Q2890" i="11"/>
  <c r="P2890" i="11"/>
  <c r="M2890" i="11"/>
  <c r="L2890" i="11"/>
  <c r="K2890" i="11"/>
  <c r="N2890" i="11" s="1"/>
  <c r="O2890" i="11" s="1"/>
  <c r="P2874" i="11"/>
  <c r="Q2874" i="11"/>
  <c r="M2874" i="11"/>
  <c r="L2874" i="11"/>
  <c r="K2874" i="11"/>
  <c r="N2874" i="11" s="1"/>
  <c r="O2874" i="11" s="1"/>
  <c r="P2858" i="11"/>
  <c r="Q2858" i="11"/>
  <c r="M2858" i="11"/>
  <c r="L2858" i="11"/>
  <c r="K2858" i="11"/>
  <c r="N2858" i="11" s="1"/>
  <c r="O2858" i="11" s="1"/>
  <c r="Q2842" i="11"/>
  <c r="P2842" i="11"/>
  <c r="M2842" i="11"/>
  <c r="L2842" i="11"/>
  <c r="K2842" i="11"/>
  <c r="N2842" i="11" s="1"/>
  <c r="O2842" i="11" s="1"/>
  <c r="Q2826" i="11"/>
  <c r="P2826" i="11"/>
  <c r="M2826" i="11"/>
  <c r="L2826" i="11"/>
  <c r="K2826" i="11"/>
  <c r="N2826" i="11" s="1"/>
  <c r="O2826" i="11" s="1"/>
  <c r="Q2810" i="11"/>
  <c r="P2810" i="11"/>
  <c r="M2810" i="11"/>
  <c r="L2810" i="11"/>
  <c r="K2810" i="11"/>
  <c r="N2810" i="11" s="1"/>
  <c r="O2810" i="11" s="1"/>
  <c r="Q2794" i="11"/>
  <c r="P2794" i="11"/>
  <c r="M2794" i="11"/>
  <c r="L2794" i="11"/>
  <c r="K2794" i="11"/>
  <c r="N2794" i="11" s="1"/>
  <c r="O2794" i="11" s="1"/>
  <c r="Q2778" i="11"/>
  <c r="P2778" i="11"/>
  <c r="M2778" i="11"/>
  <c r="L2778" i="11"/>
  <c r="K2778" i="11"/>
  <c r="N2778" i="11" s="1"/>
  <c r="O2778" i="11" s="1"/>
  <c r="Q2762" i="11"/>
  <c r="P2762" i="11"/>
  <c r="M2762" i="11"/>
  <c r="L2762" i="11"/>
  <c r="K2762" i="11"/>
  <c r="N2762" i="11" s="1"/>
  <c r="O2762" i="11" s="1"/>
  <c r="Q2746" i="11"/>
  <c r="P2746" i="11"/>
  <c r="M2746" i="11"/>
  <c r="L2746" i="11"/>
  <c r="K2746" i="11"/>
  <c r="N2746" i="11" s="1"/>
  <c r="O2746" i="11" s="1"/>
  <c r="Q2730" i="11"/>
  <c r="P2730" i="11"/>
  <c r="M2730" i="11"/>
  <c r="L2730" i="11"/>
  <c r="K2730" i="11"/>
  <c r="N2730" i="11" s="1"/>
  <c r="O2730" i="11" s="1"/>
  <c r="Q2714" i="11"/>
  <c r="P2714" i="11"/>
  <c r="M2714" i="11"/>
  <c r="L2714" i="11"/>
  <c r="K2714" i="11"/>
  <c r="N2714" i="11" s="1"/>
  <c r="O2714" i="11" s="1"/>
  <c r="Q2698" i="11"/>
  <c r="P2698" i="11"/>
  <c r="M2698" i="11"/>
  <c r="L2698" i="11"/>
  <c r="K2698" i="11"/>
  <c r="N2698" i="11" s="1"/>
  <c r="O2698" i="11" s="1"/>
  <c r="Q2682" i="11"/>
  <c r="P2682" i="11"/>
  <c r="M2682" i="11"/>
  <c r="L2682" i="11"/>
  <c r="K2682" i="11"/>
  <c r="N2682" i="11" s="1"/>
  <c r="O2682" i="11" s="1"/>
  <c r="Q2666" i="11"/>
  <c r="P2666" i="11"/>
  <c r="M2666" i="11"/>
  <c r="L2666" i="11"/>
  <c r="K2666" i="11"/>
  <c r="N2666" i="11" s="1"/>
  <c r="O2666" i="11" s="1"/>
  <c r="Q2650" i="11"/>
  <c r="P2650" i="11"/>
  <c r="M2650" i="11"/>
  <c r="L2650" i="11"/>
  <c r="K2650" i="11"/>
  <c r="N2650" i="11" s="1"/>
  <c r="O2650" i="11" s="1"/>
  <c r="Q2634" i="11"/>
  <c r="P2634" i="11"/>
  <c r="M2634" i="11"/>
  <c r="L2634" i="11"/>
  <c r="K2634" i="11"/>
  <c r="N2634" i="11" s="1"/>
  <c r="O2634" i="11" s="1"/>
  <c r="Q2618" i="11"/>
  <c r="P2618" i="11"/>
  <c r="M2618" i="11"/>
  <c r="L2618" i="11"/>
  <c r="K2618" i="11"/>
  <c r="N2618" i="11" s="1"/>
  <c r="O2618" i="11" s="1"/>
  <c r="P2602" i="11"/>
  <c r="Q2602" i="11"/>
  <c r="M2602" i="11"/>
  <c r="L2602" i="11"/>
  <c r="K2602" i="11"/>
  <c r="N2602" i="11" s="1"/>
  <c r="O2602" i="11" s="1"/>
  <c r="Q2586" i="11"/>
  <c r="P2586" i="11"/>
  <c r="M2586" i="11"/>
  <c r="L2586" i="11"/>
  <c r="K2586" i="11"/>
  <c r="N2586" i="11" s="1"/>
  <c r="O2586" i="11" s="1"/>
  <c r="Q2570" i="11"/>
  <c r="P2570" i="11"/>
  <c r="M2570" i="11"/>
  <c r="L2570" i="11"/>
  <c r="K2570" i="11"/>
  <c r="N2570" i="11" s="1"/>
  <c r="O2570" i="11" s="1"/>
  <c r="Q2554" i="11"/>
  <c r="P2554" i="11"/>
  <c r="M2554" i="11"/>
  <c r="L2554" i="11"/>
  <c r="K2554" i="11"/>
  <c r="N2554" i="11" s="1"/>
  <c r="O2554" i="11" s="1"/>
  <c r="Q2538" i="11"/>
  <c r="P2538" i="11"/>
  <c r="M2538" i="11"/>
  <c r="L2538" i="11"/>
  <c r="K2538" i="11"/>
  <c r="N2538" i="11" s="1"/>
  <c r="O2538" i="11" s="1"/>
  <c r="Q2522" i="11"/>
  <c r="P2522" i="11"/>
  <c r="M2522" i="11"/>
  <c r="L2522" i="11"/>
  <c r="K2522" i="11"/>
  <c r="N2522" i="11" s="1"/>
  <c r="O2522" i="11" s="1"/>
  <c r="Q2506" i="11"/>
  <c r="P2506" i="11"/>
  <c r="M2506" i="11"/>
  <c r="L2506" i="11"/>
  <c r="K2506" i="11"/>
  <c r="N2506" i="11" s="1"/>
  <c r="O2506" i="11" s="1"/>
  <c r="Q2490" i="11"/>
  <c r="P2490" i="11"/>
  <c r="M2490" i="11"/>
  <c r="L2490" i="11"/>
  <c r="K2490" i="11"/>
  <c r="N2490" i="11" s="1"/>
  <c r="O2490" i="11" s="1"/>
  <c r="P2474" i="11"/>
  <c r="Q2474" i="11"/>
  <c r="M2474" i="11"/>
  <c r="L2474" i="11"/>
  <c r="K2474" i="11"/>
  <c r="N2474" i="11" s="1"/>
  <c r="O2474" i="11" s="1"/>
  <c r="Q2458" i="11"/>
  <c r="P2458" i="11"/>
  <c r="M2458" i="11"/>
  <c r="L2458" i="11"/>
  <c r="K2458" i="11"/>
  <c r="N2458" i="11" s="1"/>
  <c r="O2458" i="11" s="1"/>
  <c r="Q2442" i="11"/>
  <c r="P2442" i="11"/>
  <c r="M2442" i="11"/>
  <c r="L2442" i="11"/>
  <c r="K2442" i="11"/>
  <c r="N2442" i="11" s="1"/>
  <c r="O2442" i="11" s="1"/>
  <c r="Q2426" i="11"/>
  <c r="P2426" i="11"/>
  <c r="M2426" i="11"/>
  <c r="L2426" i="11"/>
  <c r="K2426" i="11"/>
  <c r="N2426" i="11" s="1"/>
  <c r="O2426" i="11" s="1"/>
  <c r="Q2410" i="11"/>
  <c r="P2410" i="11"/>
  <c r="M2410" i="11"/>
  <c r="L2410" i="11"/>
  <c r="K2410" i="11"/>
  <c r="N2410" i="11" s="1"/>
  <c r="O2410" i="11" s="1"/>
  <c r="Q2394" i="11"/>
  <c r="P2394" i="11"/>
  <c r="M2394" i="11"/>
  <c r="L2394" i="11"/>
  <c r="K2394" i="11"/>
  <c r="N2394" i="11" s="1"/>
  <c r="O2394" i="11" s="1"/>
  <c r="Q2378" i="11"/>
  <c r="P2378" i="11"/>
  <c r="M2378" i="11"/>
  <c r="L2378" i="11"/>
  <c r="K2378" i="11"/>
  <c r="N2378" i="11" s="1"/>
  <c r="O2378" i="11" s="1"/>
  <c r="P2362" i="11"/>
  <c r="Q2362" i="11"/>
  <c r="M2362" i="11"/>
  <c r="L2362" i="11"/>
  <c r="K2362" i="11"/>
  <c r="N2362" i="11" s="1"/>
  <c r="O2362" i="11" s="1"/>
  <c r="P2346" i="11"/>
  <c r="Q2346" i="11"/>
  <c r="M2346" i="11"/>
  <c r="L2346" i="11"/>
  <c r="K2346" i="11"/>
  <c r="N2346" i="11" s="1"/>
  <c r="O2346" i="11" s="1"/>
  <c r="Q2330" i="11"/>
  <c r="P2330" i="11"/>
  <c r="M2330" i="11"/>
  <c r="L2330" i="11"/>
  <c r="K2330" i="11"/>
  <c r="N2330" i="11" s="1"/>
  <c r="O2330" i="11" s="1"/>
  <c r="Q2314" i="11"/>
  <c r="P2314" i="11"/>
  <c r="M2314" i="11"/>
  <c r="L2314" i="11"/>
  <c r="K2314" i="11"/>
  <c r="N2314" i="11" s="1"/>
  <c r="O2314" i="11" s="1"/>
  <c r="Q2298" i="11"/>
  <c r="P2298" i="11"/>
  <c r="M2298" i="11"/>
  <c r="L2298" i="11"/>
  <c r="K2298" i="11"/>
  <c r="N2298" i="11" s="1"/>
  <c r="O2298" i="11" s="1"/>
  <c r="Q2282" i="11"/>
  <c r="P2282" i="11"/>
  <c r="M2282" i="11"/>
  <c r="L2282" i="11"/>
  <c r="K2282" i="11"/>
  <c r="N2282" i="11" s="1"/>
  <c r="O2282" i="11" s="1"/>
  <c r="Q2266" i="11"/>
  <c r="P2266" i="11"/>
  <c r="M2266" i="11"/>
  <c r="L2266" i="11"/>
  <c r="K2266" i="11"/>
  <c r="N2266" i="11" s="1"/>
  <c r="O2266" i="11" s="1"/>
  <c r="Q2250" i="11"/>
  <c r="P2250" i="11"/>
  <c r="M2250" i="11"/>
  <c r="K2250" i="11"/>
  <c r="N2250" i="11" s="1"/>
  <c r="O2250" i="11" s="1"/>
  <c r="L2250" i="11"/>
  <c r="Q2234" i="11"/>
  <c r="P2234" i="11"/>
  <c r="M2234" i="11"/>
  <c r="K2234" i="11"/>
  <c r="N2234" i="11" s="1"/>
  <c r="O2234" i="11" s="1"/>
  <c r="P2218" i="11"/>
  <c r="Q2218" i="11"/>
  <c r="M2218" i="11"/>
  <c r="L2218" i="11"/>
  <c r="K2218" i="11"/>
  <c r="N2218" i="11" s="1"/>
  <c r="O2218" i="11" s="1"/>
  <c r="Q2202" i="11"/>
  <c r="P2202" i="11"/>
  <c r="M2202" i="11"/>
  <c r="L2202" i="11"/>
  <c r="K2202" i="11"/>
  <c r="N2202" i="11" s="1"/>
  <c r="O2202" i="11" s="1"/>
  <c r="Q2186" i="11"/>
  <c r="P2186" i="11"/>
  <c r="M2186" i="11"/>
  <c r="L2186" i="11"/>
  <c r="K2186" i="11"/>
  <c r="N2186" i="11" s="1"/>
  <c r="O2186" i="11" s="1"/>
  <c r="Q2170" i="11"/>
  <c r="P2170" i="11"/>
  <c r="M2170" i="11"/>
  <c r="L2170" i="11"/>
  <c r="K2170" i="11"/>
  <c r="N2170" i="11" s="1"/>
  <c r="O2170" i="11" s="1"/>
  <c r="Q2154" i="11"/>
  <c r="P2154" i="11"/>
  <c r="M2154" i="11"/>
  <c r="K2154" i="11"/>
  <c r="N2154" i="11" s="1"/>
  <c r="O2154" i="11" s="1"/>
  <c r="L2154" i="11"/>
  <c r="Q2138" i="11"/>
  <c r="P2138" i="11"/>
  <c r="M2138" i="11"/>
  <c r="L2138" i="11"/>
  <c r="K2138" i="11"/>
  <c r="N2138" i="11" s="1"/>
  <c r="O2138" i="11" s="1"/>
  <c r="Q2122" i="11"/>
  <c r="P2122" i="11"/>
  <c r="M2122" i="11"/>
  <c r="L2122" i="11"/>
  <c r="K2122" i="11"/>
  <c r="N2122" i="11" s="1"/>
  <c r="O2122" i="11" s="1"/>
  <c r="Q2106" i="11"/>
  <c r="P2106" i="11"/>
  <c r="M2106" i="11"/>
  <c r="L2106" i="11"/>
  <c r="K2106" i="11"/>
  <c r="N2106" i="11" s="1"/>
  <c r="O2106" i="11" s="1"/>
  <c r="Q2090" i="11"/>
  <c r="P2090" i="11"/>
  <c r="M2090" i="11"/>
  <c r="L2090" i="11"/>
  <c r="K2090" i="11"/>
  <c r="N2090" i="11" s="1"/>
  <c r="O2090" i="11" s="1"/>
  <c r="Q2074" i="11"/>
  <c r="P2074" i="11"/>
  <c r="M2074" i="11"/>
  <c r="L2074" i="11"/>
  <c r="K2074" i="11"/>
  <c r="N2074" i="11" s="1"/>
  <c r="O2074" i="11" s="1"/>
  <c r="Q2058" i="11"/>
  <c r="P2058" i="11"/>
  <c r="M2058" i="11"/>
  <c r="L2058" i="11"/>
  <c r="K2058" i="11"/>
  <c r="N2058" i="11" s="1"/>
  <c r="O2058" i="11" s="1"/>
  <c r="Q2042" i="11"/>
  <c r="P2042" i="11"/>
  <c r="M2042" i="11"/>
  <c r="L2042" i="11"/>
  <c r="K2042" i="11"/>
  <c r="N2042" i="11" s="1"/>
  <c r="O2042" i="11" s="1"/>
  <c r="Q2026" i="11"/>
  <c r="P2026" i="11"/>
  <c r="M2026" i="11"/>
  <c r="L2026" i="11"/>
  <c r="K2026" i="11"/>
  <c r="N2026" i="11" s="1"/>
  <c r="O2026" i="11" s="1"/>
  <c r="Q2010" i="11"/>
  <c r="P2010" i="11"/>
  <c r="M2010" i="11"/>
  <c r="L2010" i="11"/>
  <c r="K2010" i="11"/>
  <c r="N2010" i="11" s="1"/>
  <c r="O2010" i="11" s="1"/>
  <c r="Q1994" i="11"/>
  <c r="P1994" i="11"/>
  <c r="M1994" i="11"/>
  <c r="L1994" i="11"/>
  <c r="K1994" i="11"/>
  <c r="N1994" i="11" s="1"/>
  <c r="O1994" i="11" s="1"/>
  <c r="Q1978" i="11"/>
  <c r="P1978" i="11"/>
  <c r="M1978" i="11"/>
  <c r="L1978" i="11"/>
  <c r="K1978" i="11"/>
  <c r="N1978" i="11" s="1"/>
  <c r="O1978" i="11" s="1"/>
  <c r="Q1962" i="11"/>
  <c r="P1962" i="11"/>
  <c r="M1962" i="11"/>
  <c r="L1962" i="11"/>
  <c r="K1962" i="11"/>
  <c r="N1962" i="11" s="1"/>
  <c r="O1962" i="11" s="1"/>
  <c r="Q1946" i="11"/>
  <c r="P1946" i="11"/>
  <c r="M1946" i="11"/>
  <c r="L1946" i="11"/>
  <c r="K1946" i="11"/>
  <c r="N1946" i="11" s="1"/>
  <c r="O1946" i="11" s="1"/>
  <c r="Q1930" i="11"/>
  <c r="P1930" i="11"/>
  <c r="M1930" i="11"/>
  <c r="L1930" i="11"/>
  <c r="K1930" i="11"/>
  <c r="N1930" i="11" s="1"/>
  <c r="O1930" i="11" s="1"/>
  <c r="Q1914" i="11"/>
  <c r="P1914" i="11"/>
  <c r="M1914" i="11"/>
  <c r="L1914" i="11"/>
  <c r="K1914" i="11"/>
  <c r="N1914" i="11" s="1"/>
  <c r="O1914" i="11" s="1"/>
  <c r="Q1898" i="11"/>
  <c r="P1898" i="11"/>
  <c r="M1898" i="11"/>
  <c r="L1898" i="11"/>
  <c r="K1898" i="11"/>
  <c r="N1898" i="11" s="1"/>
  <c r="O1898" i="11" s="1"/>
  <c r="Q1882" i="11"/>
  <c r="P1882" i="11"/>
  <c r="M1882" i="11"/>
  <c r="L1882" i="11"/>
  <c r="K1882" i="11"/>
  <c r="N1882" i="11" s="1"/>
  <c r="O1882" i="11" s="1"/>
  <c r="Q1866" i="11"/>
  <c r="P1866" i="11"/>
  <c r="M1866" i="11"/>
  <c r="L1866" i="11"/>
  <c r="K1866" i="11"/>
  <c r="N1866" i="11" s="1"/>
  <c r="O1866" i="11" s="1"/>
  <c r="Q1850" i="11"/>
  <c r="P1850" i="11"/>
  <c r="M1850" i="11"/>
  <c r="L1850" i="11"/>
  <c r="K1850" i="11"/>
  <c r="N1850" i="11" s="1"/>
  <c r="O1850" i="11" s="1"/>
  <c r="Q1834" i="11"/>
  <c r="P1834" i="11"/>
  <c r="M1834" i="11"/>
  <c r="L1834" i="11"/>
  <c r="K1834" i="11"/>
  <c r="N1834" i="11" s="1"/>
  <c r="O1834" i="11" s="1"/>
  <c r="Q1818" i="11"/>
  <c r="P1818" i="11"/>
  <c r="M1818" i="11"/>
  <c r="L1818" i="11"/>
  <c r="K1818" i="11"/>
  <c r="N1818" i="11" s="1"/>
  <c r="O1818" i="11" s="1"/>
  <c r="Q1802" i="11"/>
  <c r="P1802" i="11"/>
  <c r="M1802" i="11"/>
  <c r="L1802" i="11"/>
  <c r="K1802" i="11"/>
  <c r="N1802" i="11" s="1"/>
  <c r="O1802" i="11" s="1"/>
  <c r="Q1786" i="11"/>
  <c r="P1786" i="11"/>
  <c r="M1786" i="11"/>
  <c r="L1786" i="11"/>
  <c r="K1786" i="11"/>
  <c r="N1786" i="11" s="1"/>
  <c r="O1786" i="11" s="1"/>
  <c r="Q1770" i="11"/>
  <c r="P1770" i="11"/>
  <c r="M1770" i="11"/>
  <c r="L1770" i="11"/>
  <c r="K1770" i="11"/>
  <c r="N1770" i="11" s="1"/>
  <c r="O1770" i="11" s="1"/>
  <c r="Q1754" i="11"/>
  <c r="P1754" i="11"/>
  <c r="M1754" i="11"/>
  <c r="L1754" i="11"/>
  <c r="K1754" i="11"/>
  <c r="N1754" i="11" s="1"/>
  <c r="O1754" i="11" s="1"/>
  <c r="Q1738" i="11"/>
  <c r="P1738" i="11"/>
  <c r="M1738" i="11"/>
  <c r="L1738" i="11"/>
  <c r="K1738" i="11"/>
  <c r="N1738" i="11" s="1"/>
  <c r="O1738" i="11" s="1"/>
  <c r="Q1722" i="11"/>
  <c r="P1722" i="11"/>
  <c r="M1722" i="11"/>
  <c r="L1722" i="11"/>
  <c r="K1722" i="11"/>
  <c r="N1722" i="11" s="1"/>
  <c r="O1722" i="11" s="1"/>
  <c r="Q1706" i="11"/>
  <c r="P1706" i="11"/>
  <c r="M1706" i="11"/>
  <c r="L1706" i="11"/>
  <c r="K1706" i="11"/>
  <c r="N1706" i="11" s="1"/>
  <c r="O1706" i="11" s="1"/>
  <c r="Q1690" i="11"/>
  <c r="P1690" i="11"/>
  <c r="M1690" i="11"/>
  <c r="L1690" i="11"/>
  <c r="K1690" i="11"/>
  <c r="N1690" i="11" s="1"/>
  <c r="O1690" i="11" s="1"/>
  <c r="Q1674" i="11"/>
  <c r="P1674" i="11"/>
  <c r="M1674" i="11"/>
  <c r="L1674" i="11"/>
  <c r="K1674" i="11"/>
  <c r="N1674" i="11" s="1"/>
  <c r="O1674" i="11" s="1"/>
  <c r="P1658" i="11"/>
  <c r="Q1658" i="11"/>
  <c r="M1658" i="11"/>
  <c r="L1658" i="11"/>
  <c r="K1658" i="11"/>
  <c r="N1658" i="11" s="1"/>
  <c r="O1658" i="11" s="1"/>
  <c r="Q1642" i="11"/>
  <c r="P1642" i="11"/>
  <c r="M1642" i="11"/>
  <c r="L1642" i="11"/>
  <c r="K1642" i="11"/>
  <c r="N1642" i="11" s="1"/>
  <c r="O1642" i="11" s="1"/>
  <c r="Q1626" i="11"/>
  <c r="P1626" i="11"/>
  <c r="M1626" i="11"/>
  <c r="L1626" i="11"/>
  <c r="K1626" i="11"/>
  <c r="N1626" i="11" s="1"/>
  <c r="O1626" i="11" s="1"/>
  <c r="Q1610" i="11"/>
  <c r="P1610" i="11"/>
  <c r="M1610" i="11"/>
  <c r="L1610" i="11"/>
  <c r="K1610" i="11"/>
  <c r="N1610" i="11" s="1"/>
  <c r="O1610" i="11" s="1"/>
  <c r="Q1594" i="11"/>
  <c r="P1594" i="11"/>
  <c r="M1594" i="11"/>
  <c r="L1594" i="11"/>
  <c r="K1594" i="11"/>
  <c r="N1594" i="11" s="1"/>
  <c r="O1594" i="11" s="1"/>
  <c r="Q1578" i="11"/>
  <c r="P1578" i="11"/>
  <c r="M1578" i="11"/>
  <c r="L1578" i="11"/>
  <c r="K1578" i="11"/>
  <c r="N1578" i="11" s="1"/>
  <c r="O1578" i="11" s="1"/>
  <c r="Q1562" i="11"/>
  <c r="P1562" i="11"/>
  <c r="M1562" i="11"/>
  <c r="L1562" i="11"/>
  <c r="K1562" i="11"/>
  <c r="N1562" i="11" s="1"/>
  <c r="O1562" i="11" s="1"/>
  <c r="Q1546" i="11"/>
  <c r="P1546" i="11"/>
  <c r="M1546" i="11"/>
  <c r="L1546" i="11"/>
  <c r="K1546" i="11"/>
  <c r="N1546" i="11" s="1"/>
  <c r="O1546" i="11" s="1"/>
  <c r="Q1530" i="11"/>
  <c r="P1530" i="11"/>
  <c r="M1530" i="11"/>
  <c r="L1530" i="11"/>
  <c r="K1530" i="11"/>
  <c r="N1530" i="11" s="1"/>
  <c r="O1530" i="11" s="1"/>
  <c r="Q1514" i="11"/>
  <c r="P1514" i="11"/>
  <c r="M1514" i="11"/>
  <c r="L1514" i="11"/>
  <c r="K1514" i="11"/>
  <c r="N1514" i="11" s="1"/>
  <c r="O1514" i="11" s="1"/>
  <c r="Q1498" i="11"/>
  <c r="P1498" i="11"/>
  <c r="M1498" i="11"/>
  <c r="L1498" i="11"/>
  <c r="K1498" i="11"/>
  <c r="N1498" i="11" s="1"/>
  <c r="O1498" i="11" s="1"/>
  <c r="Q1482" i="11"/>
  <c r="P1482" i="11"/>
  <c r="M1482" i="11"/>
  <c r="L1482" i="11"/>
  <c r="K1482" i="11"/>
  <c r="N1482" i="11" s="1"/>
  <c r="O1482" i="11" s="1"/>
  <c r="Q1466" i="11"/>
  <c r="P1466" i="11"/>
  <c r="M1466" i="11"/>
  <c r="L1466" i="11"/>
  <c r="K1466" i="11"/>
  <c r="N1466" i="11" s="1"/>
  <c r="O1466" i="11" s="1"/>
  <c r="Q1450" i="11"/>
  <c r="P1450" i="11"/>
  <c r="M1450" i="11"/>
  <c r="L1450" i="11"/>
  <c r="K1450" i="11"/>
  <c r="N1450" i="11" s="1"/>
  <c r="O1450" i="11" s="1"/>
  <c r="Q1434" i="11"/>
  <c r="P1434" i="11"/>
  <c r="M1434" i="11"/>
  <c r="L1434" i="11"/>
  <c r="K1434" i="11"/>
  <c r="N1434" i="11" s="1"/>
  <c r="O1434" i="11" s="1"/>
  <c r="Q1418" i="11"/>
  <c r="P1418" i="11"/>
  <c r="M1418" i="11"/>
  <c r="L1418" i="11"/>
  <c r="K1418" i="11"/>
  <c r="N1418" i="11" s="1"/>
  <c r="O1418" i="11" s="1"/>
  <c r="Q1402" i="11"/>
  <c r="P1402" i="11"/>
  <c r="M1402" i="11"/>
  <c r="L1402" i="11"/>
  <c r="K1402" i="11"/>
  <c r="N1402" i="11" s="1"/>
  <c r="O1402" i="11" s="1"/>
  <c r="Q1386" i="11"/>
  <c r="P1386" i="11"/>
  <c r="M1386" i="11"/>
  <c r="L1386" i="11"/>
  <c r="K1386" i="11"/>
  <c r="N1386" i="11" s="1"/>
  <c r="O1386" i="11" s="1"/>
  <c r="Q1370" i="11"/>
  <c r="P1370" i="11"/>
  <c r="M1370" i="11"/>
  <c r="L1370" i="11"/>
  <c r="K1370" i="11"/>
  <c r="N1370" i="11" s="1"/>
  <c r="O1370" i="11" s="1"/>
  <c r="Q1354" i="11"/>
  <c r="P1354" i="11"/>
  <c r="M1354" i="11"/>
  <c r="L1354" i="11"/>
  <c r="K1354" i="11"/>
  <c r="N1354" i="11" s="1"/>
  <c r="O1354" i="11" s="1"/>
  <c r="Q1338" i="11"/>
  <c r="P1338" i="11"/>
  <c r="M1338" i="11"/>
  <c r="L1338" i="11"/>
  <c r="K1338" i="11"/>
  <c r="N1338" i="11" s="1"/>
  <c r="O1338" i="11" s="1"/>
  <c r="Q1322" i="11"/>
  <c r="P1322" i="11"/>
  <c r="M1322" i="11"/>
  <c r="L1322" i="11"/>
  <c r="K1322" i="11"/>
  <c r="N1322" i="11" s="1"/>
  <c r="O1322" i="11" s="1"/>
  <c r="P1306" i="11"/>
  <c r="Q1306" i="11"/>
  <c r="M1306" i="11"/>
  <c r="L1306" i="11"/>
  <c r="K1306" i="11"/>
  <c r="N1306" i="11" s="1"/>
  <c r="O1306" i="11" s="1"/>
  <c r="Q1290" i="11"/>
  <c r="P1290" i="11"/>
  <c r="M1290" i="11"/>
  <c r="L1290" i="11"/>
  <c r="K1290" i="11"/>
  <c r="N1290" i="11" s="1"/>
  <c r="O1290" i="11" s="1"/>
  <c r="Q1274" i="11"/>
  <c r="P1274" i="11"/>
  <c r="M1274" i="11"/>
  <c r="L1274" i="11"/>
  <c r="K1274" i="11"/>
  <c r="N1274" i="11" s="1"/>
  <c r="O1274" i="11" s="1"/>
  <c r="Q1258" i="11"/>
  <c r="P1258" i="11"/>
  <c r="M1258" i="11"/>
  <c r="L1258" i="11"/>
  <c r="K1258" i="11"/>
  <c r="N1258" i="11" s="1"/>
  <c r="O1258" i="11" s="1"/>
  <c r="Q1242" i="11"/>
  <c r="P1242" i="11"/>
  <c r="M1242" i="11"/>
  <c r="L1242" i="11"/>
  <c r="K1242" i="11"/>
  <c r="N1242" i="11" s="1"/>
  <c r="O1242" i="11" s="1"/>
  <c r="Q1226" i="11"/>
  <c r="P1226" i="11"/>
  <c r="M1226" i="11"/>
  <c r="L1226" i="11"/>
  <c r="K1226" i="11"/>
  <c r="N1226" i="11" s="1"/>
  <c r="O1226" i="11" s="1"/>
  <c r="Q1210" i="11"/>
  <c r="P1210" i="11"/>
  <c r="M1210" i="11"/>
  <c r="L1210" i="11"/>
  <c r="K1210" i="11"/>
  <c r="N1210" i="11" s="1"/>
  <c r="O1210" i="11" s="1"/>
  <c r="Q1194" i="11"/>
  <c r="P1194" i="11"/>
  <c r="M1194" i="11"/>
  <c r="L1194" i="11"/>
  <c r="K1194" i="11"/>
  <c r="N1194" i="11" s="1"/>
  <c r="O1194" i="11" s="1"/>
  <c r="P1178" i="11"/>
  <c r="Q1178" i="11"/>
  <c r="M1178" i="11"/>
  <c r="L1178" i="11"/>
  <c r="K1178" i="11"/>
  <c r="N1178" i="11" s="1"/>
  <c r="O1178" i="11" s="1"/>
  <c r="Q1162" i="11"/>
  <c r="P1162" i="11"/>
  <c r="M1162" i="11"/>
  <c r="L1162" i="11"/>
  <c r="K1162" i="11"/>
  <c r="N1162" i="11" s="1"/>
  <c r="O1162" i="11" s="1"/>
  <c r="Q1146" i="11"/>
  <c r="P1146" i="11"/>
  <c r="M1146" i="11"/>
  <c r="L1146" i="11"/>
  <c r="K1146" i="11"/>
  <c r="N1146" i="11" s="1"/>
  <c r="O1146" i="11" s="1"/>
  <c r="Q1130" i="11"/>
  <c r="P1130" i="11"/>
  <c r="M1130" i="11"/>
  <c r="L1130" i="11"/>
  <c r="K1130" i="11"/>
  <c r="N1130" i="11" s="1"/>
  <c r="O1130" i="11" s="1"/>
  <c r="Q1114" i="11"/>
  <c r="P1114" i="11"/>
  <c r="M1114" i="11"/>
  <c r="L1114" i="11"/>
  <c r="K1114" i="11"/>
  <c r="N1114" i="11" s="1"/>
  <c r="O1114" i="11" s="1"/>
  <c r="Q1098" i="11"/>
  <c r="P1098" i="11"/>
  <c r="M1098" i="11"/>
  <c r="L1098" i="11"/>
  <c r="K1098" i="11"/>
  <c r="N1098" i="11" s="1"/>
  <c r="O1098" i="11" s="1"/>
  <c r="Q1082" i="11"/>
  <c r="P1082" i="11"/>
  <c r="M1082" i="11"/>
  <c r="L1082" i="11"/>
  <c r="K1082" i="11"/>
  <c r="N1082" i="11" s="1"/>
  <c r="O1082" i="11" s="1"/>
  <c r="Q1066" i="11"/>
  <c r="P1066" i="11"/>
  <c r="M1066" i="11"/>
  <c r="L1066" i="11"/>
  <c r="K1066" i="11"/>
  <c r="N1066" i="11" s="1"/>
  <c r="O1066" i="11" s="1"/>
  <c r="Q1050" i="11"/>
  <c r="P1050" i="11"/>
  <c r="M1050" i="11"/>
  <c r="L1050" i="11"/>
  <c r="K1050" i="11"/>
  <c r="N1050" i="11" s="1"/>
  <c r="O1050" i="11" s="1"/>
  <c r="Q1034" i="11"/>
  <c r="P1034" i="11"/>
  <c r="M1034" i="11"/>
  <c r="L1034" i="11"/>
  <c r="K1034" i="11"/>
  <c r="N1034" i="11" s="1"/>
  <c r="O1034" i="11" s="1"/>
  <c r="Q1018" i="11"/>
  <c r="P1018" i="11"/>
  <c r="M1018" i="11"/>
  <c r="L1018" i="11"/>
  <c r="K1018" i="11"/>
  <c r="N1018" i="11" s="1"/>
  <c r="O1018" i="11" s="1"/>
  <c r="Q1002" i="11"/>
  <c r="P1002" i="11"/>
  <c r="M1002" i="11"/>
  <c r="L1002" i="11"/>
  <c r="K1002" i="11"/>
  <c r="N1002" i="11" s="1"/>
  <c r="O1002" i="11" s="1"/>
  <c r="Q986" i="11"/>
  <c r="P986" i="11"/>
  <c r="M986" i="11"/>
  <c r="L986" i="11"/>
  <c r="K986" i="11"/>
  <c r="N986" i="11" s="1"/>
  <c r="O986" i="11" s="1"/>
  <c r="Q970" i="11"/>
  <c r="P970" i="11"/>
  <c r="M970" i="11"/>
  <c r="L970" i="11"/>
  <c r="K970" i="11"/>
  <c r="N970" i="11" s="1"/>
  <c r="O970" i="11" s="1"/>
  <c r="Q954" i="11"/>
  <c r="P954" i="11"/>
  <c r="M954" i="11"/>
  <c r="L954" i="11"/>
  <c r="K954" i="11"/>
  <c r="N954" i="11" s="1"/>
  <c r="O954" i="11" s="1"/>
  <c r="Q938" i="11"/>
  <c r="P938" i="11"/>
  <c r="M938" i="11"/>
  <c r="L938" i="11"/>
  <c r="K938" i="11"/>
  <c r="N938" i="11" s="1"/>
  <c r="O938" i="11" s="1"/>
  <c r="Q922" i="11"/>
  <c r="P922" i="11"/>
  <c r="M922" i="11"/>
  <c r="L922" i="11"/>
  <c r="K922" i="11"/>
  <c r="N922" i="11" s="1"/>
  <c r="O922" i="11" s="1"/>
  <c r="Q906" i="11"/>
  <c r="P906" i="11"/>
  <c r="M906" i="11"/>
  <c r="L906" i="11"/>
  <c r="K906" i="11"/>
  <c r="N906" i="11" s="1"/>
  <c r="O906" i="11" s="1"/>
  <c r="Q890" i="11"/>
  <c r="P890" i="11"/>
  <c r="M890" i="11"/>
  <c r="L890" i="11"/>
  <c r="K890" i="11"/>
  <c r="N890" i="11" s="1"/>
  <c r="O890" i="11" s="1"/>
  <c r="Q874" i="11"/>
  <c r="P874" i="11"/>
  <c r="M874" i="11"/>
  <c r="L874" i="11"/>
  <c r="K874" i="11"/>
  <c r="N874" i="11" s="1"/>
  <c r="O874" i="11" s="1"/>
  <c r="Q858" i="11"/>
  <c r="P858" i="11"/>
  <c r="M858" i="11"/>
  <c r="L858" i="11"/>
  <c r="K858" i="11"/>
  <c r="N858" i="11" s="1"/>
  <c r="O858" i="11" s="1"/>
  <c r="Q842" i="11"/>
  <c r="P842" i="11"/>
  <c r="M842" i="11"/>
  <c r="L842" i="11"/>
  <c r="K842" i="11"/>
  <c r="N842" i="11" s="1"/>
  <c r="O842" i="11" s="1"/>
  <c r="Q826" i="11"/>
  <c r="P826" i="11"/>
  <c r="M826" i="11"/>
  <c r="L826" i="11"/>
  <c r="K826" i="11"/>
  <c r="N826" i="11" s="1"/>
  <c r="O826" i="11" s="1"/>
  <c r="Q810" i="11"/>
  <c r="P810" i="11"/>
  <c r="M810" i="11"/>
  <c r="L810" i="11"/>
  <c r="K810" i="11"/>
  <c r="N810" i="11" s="1"/>
  <c r="O810" i="11" s="1"/>
  <c r="Q794" i="11"/>
  <c r="P794" i="11"/>
  <c r="M794" i="11"/>
  <c r="L794" i="11"/>
  <c r="K794" i="11"/>
  <c r="N794" i="11" s="1"/>
  <c r="O794" i="11" s="1"/>
  <c r="P778" i="11"/>
  <c r="Q778" i="11"/>
  <c r="M778" i="11"/>
  <c r="L778" i="11"/>
  <c r="K778" i="11"/>
  <c r="N778" i="11" s="1"/>
  <c r="O778" i="11" s="1"/>
  <c r="Q762" i="11"/>
  <c r="P762" i="11"/>
  <c r="M762" i="11"/>
  <c r="L762" i="11"/>
  <c r="K762" i="11"/>
  <c r="N762" i="11" s="1"/>
  <c r="O762" i="11" s="1"/>
  <c r="Q746" i="11"/>
  <c r="P746" i="11"/>
  <c r="M746" i="11"/>
  <c r="L746" i="11"/>
  <c r="K746" i="11"/>
  <c r="N746" i="11" s="1"/>
  <c r="O746" i="11" s="1"/>
  <c r="P730" i="11"/>
  <c r="Q730" i="11"/>
  <c r="M730" i="11"/>
  <c r="L730" i="11"/>
  <c r="K730" i="11"/>
  <c r="N730" i="11" s="1"/>
  <c r="O730" i="11" s="1"/>
  <c r="Q714" i="11"/>
  <c r="P714" i="11"/>
  <c r="M714" i="11"/>
  <c r="L714" i="11"/>
  <c r="K714" i="11"/>
  <c r="N714" i="11" s="1"/>
  <c r="O714" i="11" s="1"/>
  <c r="P698" i="11"/>
  <c r="Q698" i="11"/>
  <c r="M698" i="11"/>
  <c r="L698" i="11"/>
  <c r="K698" i="11"/>
  <c r="N698" i="11" s="1"/>
  <c r="O698" i="11" s="1"/>
  <c r="P682" i="11"/>
  <c r="Q682" i="11"/>
  <c r="M682" i="11"/>
  <c r="L682" i="11"/>
  <c r="K682" i="11"/>
  <c r="N682" i="11" s="1"/>
  <c r="O682" i="11" s="1"/>
  <c r="P666" i="11"/>
  <c r="Q666" i="11"/>
  <c r="M666" i="11"/>
  <c r="L666" i="11"/>
  <c r="K666" i="11"/>
  <c r="N666" i="11" s="1"/>
  <c r="O666" i="11" s="1"/>
  <c r="Q650" i="11"/>
  <c r="P650" i="11"/>
  <c r="M650" i="11"/>
  <c r="L650" i="11"/>
  <c r="K650" i="11"/>
  <c r="N650" i="11" s="1"/>
  <c r="O650" i="11" s="1"/>
  <c r="Q634" i="11"/>
  <c r="P634" i="11"/>
  <c r="M634" i="11"/>
  <c r="L634" i="11"/>
  <c r="K634" i="11"/>
  <c r="N634" i="11" s="1"/>
  <c r="O634" i="11" s="1"/>
  <c r="Q618" i="11"/>
  <c r="P618" i="11"/>
  <c r="M618" i="11"/>
  <c r="L618" i="11"/>
  <c r="K618" i="11"/>
  <c r="N618" i="11" s="1"/>
  <c r="O618" i="11" s="1"/>
  <c r="Q602" i="11"/>
  <c r="P602" i="11"/>
  <c r="M602" i="11"/>
  <c r="L602" i="11"/>
  <c r="K602" i="11"/>
  <c r="N602" i="11" s="1"/>
  <c r="O602" i="11" s="1"/>
  <c r="Q586" i="11"/>
  <c r="P586" i="11"/>
  <c r="M586" i="11"/>
  <c r="L586" i="11"/>
  <c r="K586" i="11"/>
  <c r="N586" i="11" s="1"/>
  <c r="O586" i="11" s="1"/>
  <c r="Q570" i="11"/>
  <c r="P570" i="11"/>
  <c r="M570" i="11"/>
  <c r="L570" i="11"/>
  <c r="K570" i="11"/>
  <c r="N570" i="11" s="1"/>
  <c r="O570" i="11" s="1"/>
  <c r="Q554" i="11"/>
  <c r="P554" i="11"/>
  <c r="M554" i="11"/>
  <c r="L554" i="11"/>
  <c r="K554" i="11"/>
  <c r="N554" i="11" s="1"/>
  <c r="O554" i="11" s="1"/>
  <c r="Q538" i="11"/>
  <c r="P538" i="11"/>
  <c r="M538" i="11"/>
  <c r="L538" i="11"/>
  <c r="K538" i="11"/>
  <c r="N538" i="11" s="1"/>
  <c r="O538" i="11" s="1"/>
  <c r="Q522" i="11"/>
  <c r="P522" i="11"/>
  <c r="M522" i="11"/>
  <c r="L522" i="11"/>
  <c r="K522" i="11"/>
  <c r="N522" i="11" s="1"/>
  <c r="O522" i="11" s="1"/>
  <c r="Q506" i="11"/>
  <c r="P506" i="11"/>
  <c r="M506" i="11"/>
  <c r="L506" i="11"/>
  <c r="K506" i="11"/>
  <c r="N506" i="11" s="1"/>
  <c r="O506" i="11" s="1"/>
  <c r="Q490" i="11"/>
  <c r="P490" i="11"/>
  <c r="M490" i="11"/>
  <c r="L490" i="11"/>
  <c r="K490" i="11"/>
  <c r="N490" i="11" s="1"/>
  <c r="O490" i="11" s="1"/>
  <c r="P474" i="11"/>
  <c r="Q474" i="11"/>
  <c r="M474" i="11"/>
  <c r="L474" i="11"/>
  <c r="K474" i="11"/>
  <c r="N474" i="11" s="1"/>
  <c r="O474" i="11" s="1"/>
  <c r="Q458" i="11"/>
  <c r="P458" i="11"/>
  <c r="M458" i="11"/>
  <c r="L458" i="11"/>
  <c r="K458" i="11"/>
  <c r="N458" i="11" s="1"/>
  <c r="O458" i="11" s="1"/>
  <c r="P442" i="11"/>
  <c r="Q442" i="11"/>
  <c r="M442" i="11"/>
  <c r="L442" i="11"/>
  <c r="K442" i="11"/>
  <c r="N442" i="11" s="1"/>
  <c r="O442" i="11" s="1"/>
  <c r="Q426" i="11"/>
  <c r="P426" i="11"/>
  <c r="M426" i="11"/>
  <c r="L426" i="11"/>
  <c r="K426" i="11"/>
  <c r="N426" i="11" s="1"/>
  <c r="O426" i="11" s="1"/>
  <c r="Q410" i="11"/>
  <c r="P410" i="11"/>
  <c r="M410" i="11"/>
  <c r="L410" i="11"/>
  <c r="K410" i="11"/>
  <c r="N410" i="11" s="1"/>
  <c r="O410" i="11" s="1"/>
  <c r="Q394" i="11"/>
  <c r="P394" i="11"/>
  <c r="M394" i="11"/>
  <c r="L394" i="11"/>
  <c r="K394" i="11"/>
  <c r="N394" i="11" s="1"/>
  <c r="O394" i="11" s="1"/>
  <c r="Q378" i="11"/>
  <c r="P378" i="11"/>
  <c r="M378" i="11"/>
  <c r="L378" i="11"/>
  <c r="K378" i="11"/>
  <c r="N378" i="11" s="1"/>
  <c r="O378" i="11" s="1"/>
  <c r="Q362" i="11"/>
  <c r="P362" i="11"/>
  <c r="M362" i="11"/>
  <c r="L362" i="11"/>
  <c r="K362" i="11"/>
  <c r="N362" i="11" s="1"/>
  <c r="O362" i="11" s="1"/>
  <c r="Q346" i="11"/>
  <c r="P346" i="11"/>
  <c r="M346" i="11"/>
  <c r="L346" i="11"/>
  <c r="K346" i="11"/>
  <c r="N346" i="11" s="1"/>
  <c r="O346" i="11" s="1"/>
  <c r="P330" i="11"/>
  <c r="Q330" i="11"/>
  <c r="M330" i="11"/>
  <c r="L330" i="11"/>
  <c r="K330" i="11"/>
  <c r="N330" i="11" s="1"/>
  <c r="O330" i="11" s="1"/>
  <c r="Q314" i="11"/>
  <c r="P314" i="11"/>
  <c r="M314" i="11"/>
  <c r="L314" i="11"/>
  <c r="K314" i="11"/>
  <c r="N314" i="11" s="1"/>
  <c r="O314" i="11" s="1"/>
  <c r="Q298" i="11"/>
  <c r="P298" i="11"/>
  <c r="M298" i="11"/>
  <c r="L298" i="11"/>
  <c r="K298" i="11"/>
  <c r="N298" i="11" s="1"/>
  <c r="O298" i="11" s="1"/>
  <c r="P282" i="11"/>
  <c r="Q282" i="11"/>
  <c r="M282" i="11"/>
  <c r="L282" i="11"/>
  <c r="K282" i="11"/>
  <c r="N282" i="11" s="1"/>
  <c r="O282" i="11" s="1"/>
  <c r="Q266" i="11"/>
  <c r="P266" i="11"/>
  <c r="M266" i="11"/>
  <c r="L266" i="11"/>
  <c r="K266" i="11"/>
  <c r="N266" i="11" s="1"/>
  <c r="O266" i="11" s="1"/>
  <c r="Q250" i="11"/>
  <c r="P250" i="11"/>
  <c r="M250" i="11"/>
  <c r="L250" i="11"/>
  <c r="K250" i="11"/>
  <c r="N250" i="11" s="1"/>
  <c r="O250" i="11" s="1"/>
  <c r="Q234" i="11"/>
  <c r="P234" i="11"/>
  <c r="M234" i="11"/>
  <c r="L234" i="11"/>
  <c r="K234" i="11"/>
  <c r="N234" i="11" s="1"/>
  <c r="O234" i="11" s="1"/>
  <c r="Q218" i="11"/>
  <c r="P218" i="11"/>
  <c r="M218" i="11"/>
  <c r="L218" i="11"/>
  <c r="K218" i="11"/>
  <c r="N218" i="11" s="1"/>
  <c r="O218" i="11" s="1"/>
  <c r="Q202" i="11"/>
  <c r="P202" i="11"/>
  <c r="M202" i="11"/>
  <c r="L202" i="11"/>
  <c r="K202" i="11"/>
  <c r="N202" i="11" s="1"/>
  <c r="O202" i="11" s="1"/>
  <c r="Q186" i="11"/>
  <c r="P186" i="11"/>
  <c r="M186" i="11"/>
  <c r="L186" i="11"/>
  <c r="K186" i="11"/>
  <c r="N186" i="11" s="1"/>
  <c r="O186" i="11" s="1"/>
  <c r="Q170" i="11"/>
  <c r="P170" i="11"/>
  <c r="M170" i="11"/>
  <c r="L170" i="11"/>
  <c r="K170" i="11"/>
  <c r="N170" i="11" s="1"/>
  <c r="O170" i="11" s="1"/>
  <c r="Q154" i="11"/>
  <c r="P154" i="11"/>
  <c r="M154" i="11"/>
  <c r="L154" i="11"/>
  <c r="K154" i="11"/>
  <c r="N154" i="11" s="1"/>
  <c r="O154" i="11" s="1"/>
  <c r="Q138" i="11"/>
  <c r="P138" i="11"/>
  <c r="M138" i="11"/>
  <c r="L138" i="11"/>
  <c r="K138" i="11"/>
  <c r="N138" i="11" s="1"/>
  <c r="O138" i="11" s="1"/>
  <c r="Q122" i="11"/>
  <c r="P122" i="11"/>
  <c r="M122" i="11"/>
  <c r="L122" i="11"/>
  <c r="K122" i="11"/>
  <c r="N122" i="11" s="1"/>
  <c r="O122" i="11" s="1"/>
  <c r="Q106" i="11"/>
  <c r="P106" i="11"/>
  <c r="M106" i="11"/>
  <c r="L106" i="11"/>
  <c r="K106" i="11"/>
  <c r="N106" i="11" s="1"/>
  <c r="O106" i="11" s="1"/>
  <c r="Q90" i="11"/>
  <c r="P90" i="11"/>
  <c r="M90" i="11"/>
  <c r="L90" i="11"/>
  <c r="K90" i="11"/>
  <c r="N90" i="11" s="1"/>
  <c r="O90" i="11" s="1"/>
  <c r="Q74" i="11"/>
  <c r="P74" i="11"/>
  <c r="M74" i="11"/>
  <c r="L74" i="11"/>
  <c r="K74" i="11"/>
  <c r="N74" i="11" s="1"/>
  <c r="O74" i="11" s="1"/>
  <c r="P58" i="11"/>
  <c r="Q58" i="11"/>
  <c r="L58" i="11"/>
  <c r="M58" i="11"/>
  <c r="K58" i="11"/>
  <c r="N58" i="11" s="1"/>
  <c r="O58" i="11" s="1"/>
  <c r="Q42" i="11"/>
  <c r="P42" i="11"/>
  <c r="M42" i="11"/>
  <c r="L42" i="11"/>
  <c r="K42" i="11"/>
  <c r="N42" i="11" s="1"/>
  <c r="O42" i="11" s="1"/>
  <c r="P26" i="11"/>
  <c r="Q26" i="11"/>
  <c r="M26" i="11"/>
  <c r="L26" i="11"/>
  <c r="K26" i="11"/>
  <c r="N26" i="11" s="1"/>
  <c r="O26" i="11" s="1"/>
  <c r="Q10" i="11"/>
  <c r="P10" i="11"/>
  <c r="M10" i="11"/>
  <c r="L10" i="11"/>
  <c r="K10" i="11"/>
  <c r="N10" i="11" s="1"/>
  <c r="O10" i="11" s="1"/>
  <c r="K2940" i="11"/>
  <c r="N2940" i="11" s="1"/>
  <c r="O2940" i="11" s="1"/>
  <c r="K2812" i="11"/>
  <c r="N2812" i="11" s="1"/>
  <c r="O2812" i="11" s="1"/>
  <c r="K2684" i="11"/>
  <c r="N2684" i="11" s="1"/>
  <c r="O2684" i="11" s="1"/>
  <c r="K2556" i="11"/>
  <c r="N2556" i="11" s="1"/>
  <c r="O2556" i="11" s="1"/>
  <c r="K2428" i="11"/>
  <c r="N2428" i="11" s="1"/>
  <c r="O2428" i="11" s="1"/>
  <c r="K2300" i="11"/>
  <c r="N2300" i="11" s="1"/>
  <c r="O2300" i="11" s="1"/>
  <c r="K2172" i="11"/>
  <c r="N2172" i="11" s="1"/>
  <c r="O2172" i="11" s="1"/>
  <c r="K2044" i="11"/>
  <c r="N2044" i="11" s="1"/>
  <c r="O2044" i="11" s="1"/>
  <c r="K1916" i="11"/>
  <c r="N1916" i="11" s="1"/>
  <c r="O1916" i="11" s="1"/>
  <c r="K1788" i="11"/>
  <c r="N1788" i="11" s="1"/>
  <c r="O1788" i="11" s="1"/>
  <c r="K1660" i="11"/>
  <c r="N1660" i="11" s="1"/>
  <c r="O1660" i="11" s="1"/>
  <c r="K1532" i="11"/>
  <c r="N1532" i="11" s="1"/>
  <c r="O1532" i="11" s="1"/>
  <c r="K1404" i="11"/>
  <c r="N1404" i="11" s="1"/>
  <c r="O1404" i="11" s="1"/>
  <c r="K1276" i="11"/>
  <c r="N1276" i="11" s="1"/>
  <c r="O1276" i="11" s="1"/>
  <c r="K1148" i="11"/>
  <c r="N1148" i="11" s="1"/>
  <c r="O1148" i="11" s="1"/>
  <c r="K1020" i="11"/>
  <c r="N1020" i="11" s="1"/>
  <c r="O1020" i="11" s="1"/>
  <c r="K892" i="11"/>
  <c r="N892" i="11" s="1"/>
  <c r="O892" i="11" s="1"/>
  <c r="L2992" i="11"/>
  <c r="L2864" i="11"/>
  <c r="L2736" i="11"/>
  <c r="L2608" i="11"/>
  <c r="L2480" i="11"/>
  <c r="L2352" i="11"/>
  <c r="L2213" i="11"/>
  <c r="L2048" i="11"/>
  <c r="L1871" i="11"/>
  <c r="L1685" i="11"/>
  <c r="L1312" i="11"/>
  <c r="L1123" i="11"/>
  <c r="M2913" i="11"/>
  <c r="M1763" i="11"/>
  <c r="U1309" i="11"/>
  <c r="V1309" i="11" s="1"/>
  <c r="U1293" i="11"/>
  <c r="V1293" i="11" s="1"/>
  <c r="U1277" i="11"/>
  <c r="V1277" i="11" s="1"/>
  <c r="U1261" i="11"/>
  <c r="V1261" i="11" s="1"/>
  <c r="U1245" i="11"/>
  <c r="V1245" i="11" s="1"/>
  <c r="U1229" i="11"/>
  <c r="V1229" i="11" s="1"/>
  <c r="U1213" i="11"/>
  <c r="V1213" i="11" s="1"/>
  <c r="U1197" i="11"/>
  <c r="V1197" i="11" s="1"/>
  <c r="U1181" i="11"/>
  <c r="V1181" i="11" s="1"/>
  <c r="U1165" i="11"/>
  <c r="V1165" i="11" s="1"/>
  <c r="U1149" i="11"/>
  <c r="V1149" i="11" s="1"/>
  <c r="U1133" i="11"/>
  <c r="V1133" i="11" s="1"/>
  <c r="U1117" i="11"/>
  <c r="V1117" i="11" s="1"/>
  <c r="U1101" i="11"/>
  <c r="V1101" i="11" s="1"/>
  <c r="U1085" i="11"/>
  <c r="V1085" i="11" s="1"/>
  <c r="U1069" i="11"/>
  <c r="V1069" i="11" s="1"/>
  <c r="U1053" i="11"/>
  <c r="V1053" i="11" s="1"/>
  <c r="U1037" i="11"/>
  <c r="V1037" i="11" s="1"/>
  <c r="U1021" i="11"/>
  <c r="V1021" i="11" s="1"/>
  <c r="U1005" i="11"/>
  <c r="V1005" i="11" s="1"/>
  <c r="U989" i="11"/>
  <c r="V989" i="11" s="1"/>
  <c r="U973" i="11"/>
  <c r="V973" i="11" s="1"/>
  <c r="U957" i="11"/>
  <c r="V957" i="11" s="1"/>
  <c r="U941" i="11"/>
  <c r="V941" i="11" s="1"/>
  <c r="U925" i="11"/>
  <c r="V925" i="11" s="1"/>
  <c r="U909" i="11"/>
  <c r="V909" i="11" s="1"/>
  <c r="U893" i="11"/>
  <c r="V893" i="11" s="1"/>
  <c r="U877" i="11"/>
  <c r="V877" i="11" s="1"/>
  <c r="U861" i="11"/>
  <c r="V861" i="11" s="1"/>
  <c r="U845" i="11"/>
  <c r="V845" i="11" s="1"/>
  <c r="U829" i="11"/>
  <c r="V829" i="11" s="1"/>
  <c r="U813" i="11"/>
  <c r="V813" i="11" s="1"/>
  <c r="U797" i="11"/>
  <c r="V797" i="11" s="1"/>
  <c r="U781" i="11"/>
  <c r="V781" i="11" s="1"/>
  <c r="U765" i="11"/>
  <c r="V765" i="11" s="1"/>
  <c r="U749" i="11"/>
  <c r="V749" i="11" s="1"/>
  <c r="U733" i="11"/>
  <c r="U717" i="11"/>
  <c r="V717" i="11" s="1"/>
  <c r="U701" i="11"/>
  <c r="V701" i="11" s="1"/>
  <c r="U685" i="11"/>
  <c r="V685" i="11" s="1"/>
  <c r="U669" i="11"/>
  <c r="V669" i="11" s="1"/>
  <c r="U653" i="11"/>
  <c r="V653" i="11" s="1"/>
  <c r="U637" i="11"/>
  <c r="V637" i="11" s="1"/>
  <c r="U621" i="11"/>
  <c r="V621" i="11" s="1"/>
  <c r="U605" i="11"/>
  <c r="U589" i="11"/>
  <c r="V589" i="11" s="1"/>
  <c r="U573" i="11"/>
  <c r="V573" i="11" s="1"/>
  <c r="U557" i="11"/>
  <c r="V557" i="11" s="1"/>
  <c r="U541" i="11"/>
  <c r="V541" i="11" s="1"/>
  <c r="U525" i="11"/>
  <c r="V525" i="11" s="1"/>
  <c r="U509" i="11"/>
  <c r="V509" i="11" s="1"/>
  <c r="U493" i="11"/>
  <c r="V493" i="11" s="1"/>
  <c r="U477" i="11"/>
  <c r="V477" i="11" s="1"/>
  <c r="U461" i="11"/>
  <c r="V461" i="11" s="1"/>
  <c r="U445" i="11"/>
  <c r="V445" i="11" s="1"/>
  <c r="U429" i="11"/>
  <c r="V429" i="11" s="1"/>
  <c r="U413" i="11"/>
  <c r="V413" i="11" s="1"/>
  <c r="U397" i="11"/>
  <c r="V397" i="11" s="1"/>
  <c r="U381" i="11"/>
  <c r="V381" i="11" s="1"/>
  <c r="U365" i="11"/>
  <c r="V365" i="11" s="1"/>
  <c r="U349" i="11"/>
  <c r="V349" i="11" s="1"/>
  <c r="U333" i="11"/>
  <c r="V333" i="11" s="1"/>
  <c r="U317" i="11"/>
  <c r="V317" i="11" s="1"/>
  <c r="U301" i="11"/>
  <c r="V301" i="11" s="1"/>
  <c r="U285" i="11"/>
  <c r="V285" i="11" s="1"/>
  <c r="U269" i="11"/>
  <c r="V269" i="11" s="1"/>
  <c r="U253" i="11"/>
  <c r="V253" i="11" s="1"/>
  <c r="U237" i="11"/>
  <c r="V237" i="11" s="1"/>
  <c r="U221" i="11"/>
  <c r="V221" i="11" s="1"/>
  <c r="U205" i="11"/>
  <c r="V205" i="11" s="1"/>
  <c r="U189" i="11"/>
  <c r="V189" i="11" s="1"/>
  <c r="U173" i="11"/>
  <c r="V173" i="11" s="1"/>
  <c r="U157" i="11"/>
  <c r="V157" i="11" s="1"/>
  <c r="U141" i="11"/>
  <c r="V141" i="11" s="1"/>
  <c r="U125" i="11"/>
  <c r="V125" i="11" s="1"/>
  <c r="U109" i="11"/>
  <c r="V109" i="11" s="1"/>
  <c r="U93" i="11"/>
  <c r="V93" i="11" s="1"/>
  <c r="U77" i="11"/>
  <c r="V77" i="11" s="1"/>
  <c r="U61" i="11"/>
  <c r="V61" i="11" s="1"/>
  <c r="U45" i="11"/>
  <c r="V45" i="11" s="1"/>
  <c r="U29" i="11"/>
  <c r="V29" i="11" s="1"/>
  <c r="U13" i="11"/>
  <c r="V13" i="11" s="1"/>
  <c r="V2949" i="11"/>
  <c r="V2917" i="11"/>
  <c r="V2885" i="11"/>
  <c r="V2869" i="11"/>
  <c r="V2837" i="11"/>
  <c r="V2821" i="11"/>
  <c r="V2789" i="11"/>
  <c r="V2773" i="11"/>
  <c r="V2757" i="11"/>
  <c r="V2741" i="11"/>
  <c r="V2725" i="11"/>
  <c r="V2709" i="11"/>
  <c r="V2693" i="11"/>
  <c r="V2677" i="11"/>
  <c r="V2661" i="11"/>
  <c r="V2645" i="11"/>
  <c r="V2629" i="11"/>
  <c r="V2613" i="11"/>
  <c r="V2597" i="11"/>
  <c r="V2581" i="11"/>
  <c r="V2565" i="11"/>
  <c r="V2549" i="11"/>
  <c r="V2533" i="11"/>
  <c r="V2517" i="11"/>
  <c r="V2501" i="11"/>
  <c r="V2485" i="11"/>
  <c r="V2469" i="11"/>
  <c r="V2453" i="11"/>
  <c r="V2437" i="11"/>
  <c r="V2421" i="11"/>
  <c r="V2405" i="11"/>
  <c r="V2389" i="11"/>
  <c r="V2373" i="11"/>
  <c r="V2357" i="11"/>
  <c r="V2341" i="11"/>
  <c r="V2325" i="11"/>
  <c r="V2309" i="11"/>
  <c r="V2293" i="11"/>
  <c r="V2277" i="11"/>
  <c r="V2261" i="11"/>
  <c r="V2245" i="11"/>
  <c r="V2229" i="11"/>
  <c r="V2213" i="11"/>
  <c r="V2197" i="11"/>
  <c r="V2181" i="11"/>
  <c r="V2165" i="11"/>
  <c r="V2149" i="11"/>
  <c r="V2133" i="11"/>
  <c r="V2117" i="11"/>
  <c r="V2101" i="11"/>
  <c r="V2085" i="11"/>
  <c r="V2069" i="11"/>
  <c r="V2053" i="11"/>
  <c r="V2037" i="11"/>
  <c r="V2021" i="11"/>
  <c r="V2005" i="11"/>
  <c r="V1989" i="11"/>
  <c r="V1973" i="11"/>
  <c r="V1957" i="11"/>
  <c r="V1941" i="11"/>
  <c r="V1925" i="11"/>
  <c r="V1909" i="11"/>
  <c r="V1893" i="11"/>
  <c r="V1877" i="11"/>
  <c r="V1861" i="11"/>
  <c r="V1845" i="11"/>
  <c r="V1829" i="11"/>
  <c r="V1813" i="11"/>
  <c r="V1797" i="11"/>
  <c r="V1781" i="11"/>
  <c r="V1765" i="11"/>
  <c r="V1749" i="11"/>
  <c r="V1733" i="11"/>
  <c r="V1717" i="11"/>
  <c r="V1701" i="11"/>
  <c r="V1685" i="11"/>
  <c r="V1669" i="11"/>
  <c r="V1653" i="11"/>
  <c r="V1637" i="11"/>
  <c r="V1621" i="11"/>
  <c r="V1605" i="11"/>
  <c r="V1589" i="11"/>
  <c r="V1573" i="11"/>
  <c r="V1557" i="11"/>
  <c r="V1541" i="11"/>
  <c r="V1525" i="11"/>
  <c r="V1509" i="11"/>
  <c r="V1477" i="11"/>
  <c r="V1461" i="11"/>
  <c r="V1445" i="11"/>
  <c r="V1429" i="11"/>
  <c r="V1397" i="11"/>
  <c r="V1381" i="11"/>
  <c r="V1349" i="11"/>
  <c r="V1333" i="11"/>
  <c r="V1317" i="11"/>
  <c r="V1301" i="11"/>
  <c r="V1285" i="11"/>
  <c r="V1269" i="11"/>
  <c r="V1253" i="11"/>
  <c r="V1237" i="11"/>
  <c r="V1221" i="11"/>
  <c r="V1205" i="11"/>
  <c r="V1189" i="11"/>
  <c r="V1173" i="11"/>
  <c r="V1157" i="11"/>
  <c r="V1141" i="11"/>
  <c r="V1125" i="11"/>
  <c r="V1109" i="11"/>
  <c r="V1093" i="11"/>
  <c r="V1077" i="11"/>
  <c r="V1061" i="11"/>
  <c r="V1045" i="11"/>
  <c r="V1029" i="11"/>
  <c r="V1013" i="11"/>
  <c r="V997" i="11"/>
  <c r="V981" i="11"/>
  <c r="V965" i="11"/>
  <c r="V949" i="11"/>
  <c r="V933" i="11"/>
  <c r="V917" i="11"/>
  <c r="V901" i="11"/>
  <c r="V885" i="11"/>
  <c r="V869" i="11"/>
  <c r="V853" i="11"/>
  <c r="V837" i="11"/>
  <c r="V821" i="11"/>
  <c r="V805" i="11"/>
  <c r="V789" i="11"/>
  <c r="V773" i="11"/>
  <c r="V757" i="11"/>
  <c r="V741" i="11"/>
  <c r="V725" i="11"/>
  <c r="V709" i="11"/>
  <c r="V693" i="11"/>
  <c r="V677" i="11"/>
  <c r="V661" i="11"/>
  <c r="V645" i="11"/>
  <c r="V629" i="11"/>
  <c r="V613" i="11"/>
  <c r="V581" i="11"/>
  <c r="V565" i="11"/>
  <c r="V549" i="11"/>
  <c r="V533" i="11"/>
  <c r="V517" i="11"/>
  <c r="V501" i="11"/>
  <c r="V485" i="11"/>
  <c r="V469" i="11"/>
  <c r="V453" i="11"/>
  <c r="V437" i="11"/>
  <c r="V421" i="11"/>
  <c r="V405" i="11"/>
  <c r="V389" i="11"/>
  <c r="V373" i="11"/>
  <c r="V357" i="11"/>
  <c r="V341" i="11"/>
  <c r="V325" i="11"/>
  <c r="V309" i="11"/>
  <c r="V293" i="11"/>
  <c r="V277" i="11"/>
  <c r="V261" i="11"/>
  <c r="V245" i="11"/>
  <c r="V229" i="11"/>
  <c r="V213" i="11"/>
  <c r="V197" i="11"/>
  <c r="V181" i="11"/>
  <c r="V165" i="11"/>
  <c r="V149" i="11"/>
  <c r="V133" i="11"/>
  <c r="V117" i="11"/>
  <c r="V101" i="11"/>
  <c r="V85" i="11"/>
  <c r="V69" i="11"/>
  <c r="V53" i="11"/>
  <c r="V37" i="11"/>
  <c r="V21" i="11"/>
  <c r="V5" i="11"/>
  <c r="Q2985" i="11"/>
  <c r="P2985" i="11"/>
  <c r="M2985" i="11"/>
  <c r="L2985" i="11"/>
  <c r="K2985" i="11"/>
  <c r="N2985" i="11" s="1"/>
  <c r="O2985" i="11" s="1"/>
  <c r="Q2969" i="11"/>
  <c r="P2969" i="11"/>
  <c r="L2969" i="11"/>
  <c r="K2969" i="11"/>
  <c r="N2969" i="11" s="1"/>
  <c r="O2969" i="11" s="1"/>
  <c r="M2969" i="11"/>
  <c r="Q2953" i="11"/>
  <c r="P2953" i="11"/>
  <c r="L2953" i="11"/>
  <c r="M2953" i="11"/>
  <c r="K2953" i="11"/>
  <c r="N2953" i="11" s="1"/>
  <c r="O2953" i="11" s="1"/>
  <c r="Q2937" i="11"/>
  <c r="P2937" i="11"/>
  <c r="M2937" i="11"/>
  <c r="L2937" i="11"/>
  <c r="K2937" i="11"/>
  <c r="N2937" i="11" s="1"/>
  <c r="O2937" i="11" s="1"/>
  <c r="Q2921" i="11"/>
  <c r="P2921" i="11"/>
  <c r="M2921" i="11"/>
  <c r="L2921" i="11"/>
  <c r="K2921" i="11"/>
  <c r="N2921" i="11" s="1"/>
  <c r="O2921" i="11" s="1"/>
  <c r="Q2905" i="11"/>
  <c r="P2905" i="11"/>
  <c r="L2905" i="11"/>
  <c r="K2905" i="11"/>
  <c r="N2905" i="11" s="1"/>
  <c r="O2905" i="11" s="1"/>
  <c r="M2905" i="11"/>
  <c r="Q2889" i="11"/>
  <c r="P2889" i="11"/>
  <c r="L2889" i="11"/>
  <c r="M2889" i="11"/>
  <c r="K2889" i="11"/>
  <c r="N2889" i="11" s="1"/>
  <c r="O2889" i="11" s="1"/>
  <c r="Q2873" i="11"/>
  <c r="P2873" i="11"/>
  <c r="M2873" i="11"/>
  <c r="L2873" i="11"/>
  <c r="K2873" i="11"/>
  <c r="N2873" i="11" s="1"/>
  <c r="O2873" i="11" s="1"/>
  <c r="Q2857" i="11"/>
  <c r="P2857" i="11"/>
  <c r="M2857" i="11"/>
  <c r="L2857" i="11"/>
  <c r="K2857" i="11"/>
  <c r="N2857" i="11" s="1"/>
  <c r="O2857" i="11" s="1"/>
  <c r="Q2841" i="11"/>
  <c r="P2841" i="11"/>
  <c r="L2841" i="11"/>
  <c r="K2841" i="11"/>
  <c r="N2841" i="11" s="1"/>
  <c r="O2841" i="11" s="1"/>
  <c r="Q2825" i="11"/>
  <c r="P2825" i="11"/>
  <c r="L2825" i="11"/>
  <c r="K2825" i="11"/>
  <c r="N2825" i="11" s="1"/>
  <c r="O2825" i="11" s="1"/>
  <c r="M2825" i="11"/>
  <c r="Q2809" i="11"/>
  <c r="P2809" i="11"/>
  <c r="L2809" i="11"/>
  <c r="M2809" i="11"/>
  <c r="K2809" i="11"/>
  <c r="N2809" i="11" s="1"/>
  <c r="O2809" i="11" s="1"/>
  <c r="Q2793" i="11"/>
  <c r="P2793" i="11"/>
  <c r="M2793" i="11"/>
  <c r="L2793" i="11"/>
  <c r="K2793" i="11"/>
  <c r="N2793" i="11" s="1"/>
  <c r="O2793" i="11" s="1"/>
  <c r="Q2777" i="11"/>
  <c r="P2777" i="11"/>
  <c r="M2777" i="11"/>
  <c r="L2777" i="11"/>
  <c r="K2777" i="11"/>
  <c r="N2777" i="11" s="1"/>
  <c r="O2777" i="11" s="1"/>
  <c r="Q2761" i="11"/>
  <c r="P2761" i="11"/>
  <c r="M2761" i="11"/>
  <c r="L2761" i="11"/>
  <c r="K2761" i="11"/>
  <c r="N2761" i="11" s="1"/>
  <c r="O2761" i="11" s="1"/>
  <c r="Q2745" i="11"/>
  <c r="P2745" i="11"/>
  <c r="L2745" i="11"/>
  <c r="K2745" i="11"/>
  <c r="N2745" i="11" s="1"/>
  <c r="O2745" i="11" s="1"/>
  <c r="Q2729" i="11"/>
  <c r="P2729" i="11"/>
  <c r="L2729" i="11"/>
  <c r="M2729" i="11"/>
  <c r="K2729" i="11"/>
  <c r="N2729" i="11" s="1"/>
  <c r="O2729" i="11" s="1"/>
  <c r="Q2713" i="11"/>
  <c r="P2713" i="11"/>
  <c r="L2713" i="11"/>
  <c r="M2713" i="11"/>
  <c r="K2713" i="11"/>
  <c r="N2713" i="11" s="1"/>
  <c r="O2713" i="11" s="1"/>
  <c r="Q2697" i="11"/>
  <c r="P2697" i="11"/>
  <c r="M2697" i="11"/>
  <c r="L2697" i="11"/>
  <c r="K2697" i="11"/>
  <c r="N2697" i="11" s="1"/>
  <c r="O2697" i="11" s="1"/>
  <c r="Q2681" i="11"/>
  <c r="P2681" i="11"/>
  <c r="M2681" i="11"/>
  <c r="L2681" i="11"/>
  <c r="K2681" i="11"/>
  <c r="N2681" i="11" s="1"/>
  <c r="O2681" i="11" s="1"/>
  <c r="Q2665" i="11"/>
  <c r="P2665" i="11"/>
  <c r="M2665" i="11"/>
  <c r="L2665" i="11"/>
  <c r="K2665" i="11"/>
  <c r="N2665" i="11" s="1"/>
  <c r="O2665" i="11" s="1"/>
  <c r="Q2649" i="11"/>
  <c r="P2649" i="11"/>
  <c r="L2649" i="11"/>
  <c r="K2649" i="11"/>
  <c r="N2649" i="11" s="1"/>
  <c r="O2649" i="11" s="1"/>
  <c r="M2649" i="11"/>
  <c r="Q2633" i="11"/>
  <c r="P2633" i="11"/>
  <c r="L2633" i="11"/>
  <c r="K2633" i="11"/>
  <c r="N2633" i="11" s="1"/>
  <c r="O2633" i="11" s="1"/>
  <c r="M2633" i="11"/>
  <c r="Q2617" i="11"/>
  <c r="P2617" i="11"/>
  <c r="L2617" i="11"/>
  <c r="M2617" i="11"/>
  <c r="K2617" i="11"/>
  <c r="N2617" i="11" s="1"/>
  <c r="O2617" i="11" s="1"/>
  <c r="Q2601" i="11"/>
  <c r="P2601" i="11"/>
  <c r="L2601" i="11"/>
  <c r="M2601" i="11"/>
  <c r="K2601" i="11"/>
  <c r="N2601" i="11" s="1"/>
  <c r="O2601" i="11" s="1"/>
  <c r="Q2585" i="11"/>
  <c r="P2585" i="11"/>
  <c r="M2585" i="11"/>
  <c r="L2585" i="11"/>
  <c r="K2585" i="11"/>
  <c r="N2585" i="11" s="1"/>
  <c r="O2585" i="11" s="1"/>
  <c r="Q2569" i="11"/>
  <c r="P2569" i="11"/>
  <c r="M2569" i="11"/>
  <c r="L2569" i="11"/>
  <c r="K2569" i="11"/>
  <c r="N2569" i="11" s="1"/>
  <c r="O2569" i="11" s="1"/>
  <c r="Q2553" i="11"/>
  <c r="P2553" i="11"/>
  <c r="M2553" i="11"/>
  <c r="L2553" i="11"/>
  <c r="K2553" i="11"/>
  <c r="N2553" i="11" s="1"/>
  <c r="O2553" i="11" s="1"/>
  <c r="Q2537" i="11"/>
  <c r="P2537" i="11"/>
  <c r="M2537" i="11"/>
  <c r="L2537" i="11"/>
  <c r="K2537" i="11"/>
  <c r="N2537" i="11" s="1"/>
  <c r="O2537" i="11" s="1"/>
  <c r="Q2521" i="11"/>
  <c r="P2521" i="11"/>
  <c r="L2521" i="11"/>
  <c r="K2521" i="11"/>
  <c r="N2521" i="11" s="1"/>
  <c r="O2521" i="11" s="1"/>
  <c r="M2521" i="11"/>
  <c r="Q2505" i="11"/>
  <c r="P2505" i="11"/>
  <c r="L2505" i="11"/>
  <c r="K2505" i="11"/>
  <c r="N2505" i="11" s="1"/>
  <c r="O2505" i="11" s="1"/>
  <c r="M2505" i="11"/>
  <c r="Q2489" i="11"/>
  <c r="P2489" i="11"/>
  <c r="L2489" i="11"/>
  <c r="M2489" i="11"/>
  <c r="K2489" i="11"/>
  <c r="N2489" i="11" s="1"/>
  <c r="O2489" i="11" s="1"/>
  <c r="Q2473" i="11"/>
  <c r="P2473" i="11"/>
  <c r="L2473" i="11"/>
  <c r="M2473" i="11"/>
  <c r="K2473" i="11"/>
  <c r="N2473" i="11" s="1"/>
  <c r="O2473" i="11" s="1"/>
  <c r="Q2457" i="11"/>
  <c r="P2457" i="11"/>
  <c r="M2457" i="11"/>
  <c r="L2457" i="11"/>
  <c r="K2457" i="11"/>
  <c r="N2457" i="11" s="1"/>
  <c r="O2457" i="11" s="1"/>
  <c r="Q2441" i="11"/>
  <c r="P2441" i="11"/>
  <c r="M2441" i="11"/>
  <c r="L2441" i="11"/>
  <c r="K2441" i="11"/>
  <c r="N2441" i="11" s="1"/>
  <c r="O2441" i="11" s="1"/>
  <c r="Q2425" i="11"/>
  <c r="P2425" i="11"/>
  <c r="M2425" i="11"/>
  <c r="L2425" i="11"/>
  <c r="K2425" i="11"/>
  <c r="N2425" i="11" s="1"/>
  <c r="O2425" i="11" s="1"/>
  <c r="Q2409" i="11"/>
  <c r="P2409" i="11"/>
  <c r="M2409" i="11"/>
  <c r="L2409" i="11"/>
  <c r="K2409" i="11"/>
  <c r="N2409" i="11" s="1"/>
  <c r="O2409" i="11" s="1"/>
  <c r="Q2393" i="11"/>
  <c r="P2393" i="11"/>
  <c r="L2393" i="11"/>
  <c r="K2393" i="11"/>
  <c r="N2393" i="11" s="1"/>
  <c r="O2393" i="11" s="1"/>
  <c r="M2393" i="11"/>
  <c r="Q2377" i="11"/>
  <c r="P2377" i="11"/>
  <c r="L2377" i="11"/>
  <c r="K2377" i="11"/>
  <c r="N2377" i="11" s="1"/>
  <c r="O2377" i="11" s="1"/>
  <c r="M2377" i="11"/>
  <c r="Q2361" i="11"/>
  <c r="P2361" i="11"/>
  <c r="L2361" i="11"/>
  <c r="M2361" i="11"/>
  <c r="K2361" i="11"/>
  <c r="N2361" i="11" s="1"/>
  <c r="O2361" i="11" s="1"/>
  <c r="Q2345" i="11"/>
  <c r="P2345" i="11"/>
  <c r="L2345" i="11"/>
  <c r="M2345" i="11"/>
  <c r="K2345" i="11"/>
  <c r="N2345" i="11" s="1"/>
  <c r="O2345" i="11" s="1"/>
  <c r="Q2329" i="11"/>
  <c r="P2329" i="11"/>
  <c r="M2329" i="11"/>
  <c r="L2329" i="11"/>
  <c r="K2329" i="11"/>
  <c r="N2329" i="11" s="1"/>
  <c r="O2329" i="11" s="1"/>
  <c r="Q2313" i="11"/>
  <c r="P2313" i="11"/>
  <c r="M2313" i="11"/>
  <c r="L2313" i="11"/>
  <c r="K2313" i="11"/>
  <c r="N2313" i="11" s="1"/>
  <c r="O2313" i="11" s="1"/>
  <c r="Q2297" i="11"/>
  <c r="P2297" i="11"/>
  <c r="M2297" i="11"/>
  <c r="L2297" i="11"/>
  <c r="K2297" i="11"/>
  <c r="N2297" i="11" s="1"/>
  <c r="O2297" i="11" s="1"/>
  <c r="Q2281" i="11"/>
  <c r="P2281" i="11"/>
  <c r="M2281" i="11"/>
  <c r="L2281" i="11"/>
  <c r="K2281" i="11"/>
  <c r="N2281" i="11" s="1"/>
  <c r="O2281" i="11" s="1"/>
  <c r="Q2265" i="11"/>
  <c r="P2265" i="11"/>
  <c r="L2265" i="11"/>
  <c r="K2265" i="11"/>
  <c r="N2265" i="11" s="1"/>
  <c r="O2265" i="11" s="1"/>
  <c r="M2265" i="11"/>
  <c r="Q2249" i="11"/>
  <c r="P2249" i="11"/>
  <c r="K2249" i="11"/>
  <c r="N2249" i="11" s="1"/>
  <c r="O2249" i="11" s="1"/>
  <c r="L2249" i="11"/>
  <c r="M2249" i="11"/>
  <c r="Q2233" i="11"/>
  <c r="P2233" i="11"/>
  <c r="M2233" i="11"/>
  <c r="K2233" i="11"/>
  <c r="N2233" i="11" s="1"/>
  <c r="O2233" i="11" s="1"/>
  <c r="L2233" i="11"/>
  <c r="Q2217" i="11"/>
  <c r="P2217" i="11"/>
  <c r="M2217" i="11"/>
  <c r="L2217" i="11"/>
  <c r="K2217" i="11"/>
  <c r="N2217" i="11" s="1"/>
  <c r="O2217" i="11" s="1"/>
  <c r="Q2201" i="11"/>
  <c r="P2201" i="11"/>
  <c r="M2201" i="11"/>
  <c r="L2201" i="11"/>
  <c r="K2201" i="11"/>
  <c r="N2201" i="11" s="1"/>
  <c r="O2201" i="11" s="1"/>
  <c r="Q2185" i="11"/>
  <c r="P2185" i="11"/>
  <c r="M2185" i="11"/>
  <c r="L2185" i="11"/>
  <c r="K2185" i="11"/>
  <c r="N2185" i="11" s="1"/>
  <c r="O2185" i="11" s="1"/>
  <c r="Q2169" i="11"/>
  <c r="P2169" i="11"/>
  <c r="M2169" i="11"/>
  <c r="L2169" i="11"/>
  <c r="K2169" i="11"/>
  <c r="N2169" i="11" s="1"/>
  <c r="O2169" i="11" s="1"/>
  <c r="Q2153" i="11"/>
  <c r="P2153" i="11"/>
  <c r="M2153" i="11"/>
  <c r="K2153" i="11"/>
  <c r="N2153" i="11" s="1"/>
  <c r="O2153" i="11" s="1"/>
  <c r="Q2137" i="11"/>
  <c r="P2137" i="11"/>
  <c r="M2137" i="11"/>
  <c r="L2137" i="11"/>
  <c r="K2137" i="11"/>
  <c r="N2137" i="11" s="1"/>
  <c r="O2137" i="11" s="1"/>
  <c r="Q2121" i="11"/>
  <c r="M2121" i="11"/>
  <c r="P2121" i="11"/>
  <c r="L2121" i="11"/>
  <c r="K2121" i="11"/>
  <c r="N2121" i="11" s="1"/>
  <c r="O2121" i="11" s="1"/>
  <c r="Q2105" i="11"/>
  <c r="P2105" i="11"/>
  <c r="M2105" i="11"/>
  <c r="L2105" i="11"/>
  <c r="K2105" i="11"/>
  <c r="N2105" i="11" s="1"/>
  <c r="O2105" i="11" s="1"/>
  <c r="Q2089" i="11"/>
  <c r="P2089" i="11"/>
  <c r="M2089" i="11"/>
  <c r="K2089" i="11"/>
  <c r="N2089" i="11" s="1"/>
  <c r="O2089" i="11" s="1"/>
  <c r="Q2073" i="11"/>
  <c r="P2073" i="11"/>
  <c r="M2073" i="11"/>
  <c r="L2073" i="11"/>
  <c r="K2073" i="11"/>
  <c r="N2073" i="11" s="1"/>
  <c r="O2073" i="11" s="1"/>
  <c r="Q2057" i="11"/>
  <c r="P2057" i="11"/>
  <c r="M2057" i="11"/>
  <c r="L2057" i="11"/>
  <c r="K2057" i="11"/>
  <c r="N2057" i="11" s="1"/>
  <c r="O2057" i="11" s="1"/>
  <c r="Q2041" i="11"/>
  <c r="P2041" i="11"/>
  <c r="M2041" i="11"/>
  <c r="L2041" i="11"/>
  <c r="K2041" i="11"/>
  <c r="N2041" i="11" s="1"/>
  <c r="O2041" i="11" s="1"/>
  <c r="Q2025" i="11"/>
  <c r="P2025" i="11"/>
  <c r="M2025" i="11"/>
  <c r="K2025" i="11"/>
  <c r="N2025" i="11" s="1"/>
  <c r="O2025" i="11" s="1"/>
  <c r="Q2009" i="11"/>
  <c r="P2009" i="11"/>
  <c r="M2009" i="11"/>
  <c r="L2009" i="11"/>
  <c r="K2009" i="11"/>
  <c r="N2009" i="11" s="1"/>
  <c r="O2009" i="11" s="1"/>
  <c r="Q1993" i="11"/>
  <c r="P1993" i="11"/>
  <c r="M1993" i="11"/>
  <c r="L1993" i="11"/>
  <c r="K1993" i="11"/>
  <c r="N1993" i="11" s="1"/>
  <c r="O1993" i="11" s="1"/>
  <c r="Q1977" i="11"/>
  <c r="P1977" i="11"/>
  <c r="M1977" i="11"/>
  <c r="L1977" i="11"/>
  <c r="K1977" i="11"/>
  <c r="N1977" i="11" s="1"/>
  <c r="O1977" i="11" s="1"/>
  <c r="Q1961" i="11"/>
  <c r="P1961" i="11"/>
  <c r="M1961" i="11"/>
  <c r="K1961" i="11"/>
  <c r="N1961" i="11" s="1"/>
  <c r="O1961" i="11" s="1"/>
  <c r="Q1945" i="11"/>
  <c r="P1945" i="11"/>
  <c r="M1945" i="11"/>
  <c r="L1945" i="11"/>
  <c r="K1945" i="11"/>
  <c r="N1945" i="11" s="1"/>
  <c r="O1945" i="11" s="1"/>
  <c r="Q1929" i="11"/>
  <c r="P1929" i="11"/>
  <c r="M1929" i="11"/>
  <c r="L1929" i="11"/>
  <c r="K1929" i="11"/>
  <c r="N1929" i="11" s="1"/>
  <c r="O1929" i="11" s="1"/>
  <c r="Q1913" i="11"/>
  <c r="P1913" i="11"/>
  <c r="M1913" i="11"/>
  <c r="K1913" i="11"/>
  <c r="N1913" i="11" s="1"/>
  <c r="O1913" i="11" s="1"/>
  <c r="L1913" i="11"/>
  <c r="Q1897" i="11"/>
  <c r="P1897" i="11"/>
  <c r="M1897" i="11"/>
  <c r="L1897" i="11"/>
  <c r="K1897" i="11"/>
  <c r="N1897" i="11" s="1"/>
  <c r="O1897" i="11" s="1"/>
  <c r="Q1881" i="11"/>
  <c r="P1881" i="11"/>
  <c r="M1881" i="11"/>
  <c r="L1881" i="11"/>
  <c r="K1881" i="11"/>
  <c r="N1881" i="11" s="1"/>
  <c r="O1881" i="11" s="1"/>
  <c r="Q1865" i="11"/>
  <c r="P1865" i="11"/>
  <c r="M1865" i="11"/>
  <c r="L1865" i="11"/>
  <c r="K1865" i="11"/>
  <c r="N1865" i="11" s="1"/>
  <c r="O1865" i="11" s="1"/>
  <c r="P1849" i="11"/>
  <c r="Q1849" i="11"/>
  <c r="M1849" i="11"/>
  <c r="K1849" i="11"/>
  <c r="N1849" i="11" s="1"/>
  <c r="O1849" i="11" s="1"/>
  <c r="Q1833" i="11"/>
  <c r="P1833" i="11"/>
  <c r="M1833" i="11"/>
  <c r="L1833" i="11"/>
  <c r="K1833" i="11"/>
  <c r="N1833" i="11" s="1"/>
  <c r="O1833" i="11" s="1"/>
  <c r="Q1817" i="11"/>
  <c r="P1817" i="11"/>
  <c r="M1817" i="11"/>
  <c r="L1817" i="11"/>
  <c r="K1817" i="11"/>
  <c r="N1817" i="11" s="1"/>
  <c r="O1817" i="11" s="1"/>
  <c r="Q1801" i="11"/>
  <c r="P1801" i="11"/>
  <c r="M1801" i="11"/>
  <c r="K1801" i="11"/>
  <c r="N1801" i="11" s="1"/>
  <c r="O1801" i="11" s="1"/>
  <c r="L1801" i="11"/>
  <c r="Q1785" i="11"/>
  <c r="P1785" i="11"/>
  <c r="M1785" i="11"/>
  <c r="L1785" i="11"/>
  <c r="K1785" i="11"/>
  <c r="N1785" i="11" s="1"/>
  <c r="O1785" i="11" s="1"/>
  <c r="Q1769" i="11"/>
  <c r="P1769" i="11"/>
  <c r="M1769" i="11"/>
  <c r="L1769" i="11"/>
  <c r="K1769" i="11"/>
  <c r="N1769" i="11" s="1"/>
  <c r="O1769" i="11" s="1"/>
  <c r="Q1753" i="11"/>
  <c r="P1753" i="11"/>
  <c r="M1753" i="11"/>
  <c r="K1753" i="11"/>
  <c r="N1753" i="11" s="1"/>
  <c r="O1753" i="11" s="1"/>
  <c r="Q1737" i="11"/>
  <c r="P1737" i="11"/>
  <c r="M1737" i="11"/>
  <c r="L1737" i="11"/>
  <c r="K1737" i="11"/>
  <c r="N1737" i="11" s="1"/>
  <c r="O1737" i="11" s="1"/>
  <c r="Q1721" i="11"/>
  <c r="P1721" i="11"/>
  <c r="M1721" i="11"/>
  <c r="L1721" i="11"/>
  <c r="K1721" i="11"/>
  <c r="N1721" i="11" s="1"/>
  <c r="O1721" i="11" s="1"/>
  <c r="Q1705" i="11"/>
  <c r="P1705" i="11"/>
  <c r="M1705" i="11"/>
  <c r="K1705" i="11"/>
  <c r="N1705" i="11" s="1"/>
  <c r="O1705" i="11" s="1"/>
  <c r="L1705" i="11"/>
  <c r="Q1689" i="11"/>
  <c r="P1689" i="11"/>
  <c r="M1689" i="11"/>
  <c r="L1689" i="11"/>
  <c r="K1689" i="11"/>
  <c r="N1689" i="11" s="1"/>
  <c r="O1689" i="11" s="1"/>
  <c r="Q1673" i="11"/>
  <c r="P1673" i="11"/>
  <c r="M1673" i="11"/>
  <c r="L1673" i="11"/>
  <c r="K1673" i="11"/>
  <c r="N1673" i="11" s="1"/>
  <c r="O1673" i="11" s="1"/>
  <c r="Q1657" i="11"/>
  <c r="P1657" i="11"/>
  <c r="M1657" i="11"/>
  <c r="K1657" i="11"/>
  <c r="N1657" i="11" s="1"/>
  <c r="O1657" i="11" s="1"/>
  <c r="L1657" i="11"/>
  <c r="Q1641" i="11"/>
  <c r="P1641" i="11"/>
  <c r="M1641" i="11"/>
  <c r="L1641" i="11"/>
  <c r="K1641" i="11"/>
  <c r="N1641" i="11" s="1"/>
  <c r="O1641" i="11" s="1"/>
  <c r="Q1625" i="11"/>
  <c r="P1625" i="11"/>
  <c r="M1625" i="11"/>
  <c r="L1625" i="11"/>
  <c r="K1625" i="11"/>
  <c r="N1625" i="11" s="1"/>
  <c r="O1625" i="11" s="1"/>
  <c r="Q1609" i="11"/>
  <c r="P1609" i="11"/>
  <c r="M1609" i="11"/>
  <c r="L1609" i="11"/>
  <c r="K1609" i="11"/>
  <c r="N1609" i="11" s="1"/>
  <c r="O1609" i="11" s="1"/>
  <c r="Q1593" i="11"/>
  <c r="P1593" i="11"/>
  <c r="M1593" i="11"/>
  <c r="K1593" i="11"/>
  <c r="N1593" i="11" s="1"/>
  <c r="O1593" i="11" s="1"/>
  <c r="Q1577" i="11"/>
  <c r="P1577" i="11"/>
  <c r="M1577" i="11"/>
  <c r="L1577" i="11"/>
  <c r="K1577" i="11"/>
  <c r="N1577" i="11" s="1"/>
  <c r="O1577" i="11" s="1"/>
  <c r="Q1561" i="11"/>
  <c r="P1561" i="11"/>
  <c r="M1561" i="11"/>
  <c r="L1561" i="11"/>
  <c r="K1561" i="11"/>
  <c r="N1561" i="11" s="1"/>
  <c r="O1561" i="11" s="1"/>
  <c r="Q1545" i="11"/>
  <c r="P1545" i="11"/>
  <c r="M1545" i="11"/>
  <c r="K1545" i="11"/>
  <c r="N1545" i="11" s="1"/>
  <c r="O1545" i="11" s="1"/>
  <c r="L1545" i="11"/>
  <c r="Q1529" i="11"/>
  <c r="P1529" i="11"/>
  <c r="M1529" i="11"/>
  <c r="L1529" i="11"/>
  <c r="K1529" i="11"/>
  <c r="N1529" i="11" s="1"/>
  <c r="O1529" i="11" s="1"/>
  <c r="Q1513" i="11"/>
  <c r="P1513" i="11"/>
  <c r="M1513" i="11"/>
  <c r="L1513" i="11"/>
  <c r="K1513" i="11"/>
  <c r="N1513" i="11" s="1"/>
  <c r="O1513" i="11" s="1"/>
  <c r="Q1497" i="11"/>
  <c r="P1497" i="11"/>
  <c r="M1497" i="11"/>
  <c r="K1497" i="11"/>
  <c r="N1497" i="11" s="1"/>
  <c r="O1497" i="11" s="1"/>
  <c r="Q1481" i="11"/>
  <c r="P1481" i="11"/>
  <c r="M1481" i="11"/>
  <c r="L1481" i="11"/>
  <c r="K1481" i="11"/>
  <c r="N1481" i="11" s="1"/>
  <c r="O1481" i="11" s="1"/>
  <c r="Q1465" i="11"/>
  <c r="P1465" i="11"/>
  <c r="M1465" i="11"/>
  <c r="L1465" i="11"/>
  <c r="K1465" i="11"/>
  <c r="N1465" i="11" s="1"/>
  <c r="O1465" i="11" s="1"/>
  <c r="Q1449" i="11"/>
  <c r="P1449" i="11"/>
  <c r="M1449" i="11"/>
  <c r="K1449" i="11"/>
  <c r="N1449" i="11" s="1"/>
  <c r="O1449" i="11" s="1"/>
  <c r="L1449" i="11"/>
  <c r="Q1433" i="11"/>
  <c r="P1433" i="11"/>
  <c r="M1433" i="11"/>
  <c r="L1433" i="11"/>
  <c r="K1433" i="11"/>
  <c r="N1433" i="11" s="1"/>
  <c r="O1433" i="11" s="1"/>
  <c r="Q1417" i="11"/>
  <c r="P1417" i="11"/>
  <c r="M1417" i="11"/>
  <c r="L1417" i="11"/>
  <c r="K1417" i="11"/>
  <c r="N1417" i="11" s="1"/>
  <c r="O1417" i="11" s="1"/>
  <c r="Q1401" i="11"/>
  <c r="P1401" i="11"/>
  <c r="M1401" i="11"/>
  <c r="K1401" i="11"/>
  <c r="N1401" i="11" s="1"/>
  <c r="O1401" i="11" s="1"/>
  <c r="L1401" i="11"/>
  <c r="Q1385" i="11"/>
  <c r="P1385" i="11"/>
  <c r="M1385" i="11"/>
  <c r="L1385" i="11"/>
  <c r="K1385" i="11"/>
  <c r="N1385" i="11" s="1"/>
  <c r="O1385" i="11" s="1"/>
  <c r="Q1369" i="11"/>
  <c r="P1369" i="11"/>
  <c r="M1369" i="11"/>
  <c r="L1369" i="11"/>
  <c r="K1369" i="11"/>
  <c r="N1369" i="11" s="1"/>
  <c r="O1369" i="11" s="1"/>
  <c r="Q1353" i="11"/>
  <c r="P1353" i="11"/>
  <c r="M1353" i="11"/>
  <c r="L1353" i="11"/>
  <c r="K1353" i="11"/>
  <c r="N1353" i="11" s="1"/>
  <c r="O1353" i="11" s="1"/>
  <c r="Q1337" i="11"/>
  <c r="P1337" i="11"/>
  <c r="M1337" i="11"/>
  <c r="K1337" i="11"/>
  <c r="N1337" i="11" s="1"/>
  <c r="O1337" i="11" s="1"/>
  <c r="Q1321" i="11"/>
  <c r="P1321" i="11"/>
  <c r="M1321" i="11"/>
  <c r="L1321" i="11"/>
  <c r="K1321" i="11"/>
  <c r="N1321" i="11" s="1"/>
  <c r="O1321" i="11" s="1"/>
  <c r="Q1305" i="11"/>
  <c r="P1305" i="11"/>
  <c r="M1305" i="11"/>
  <c r="L1305" i="11"/>
  <c r="K1305" i="11"/>
  <c r="N1305" i="11" s="1"/>
  <c r="O1305" i="11" s="1"/>
  <c r="Q1289" i="11"/>
  <c r="P1289" i="11"/>
  <c r="M1289" i="11"/>
  <c r="K1289" i="11"/>
  <c r="N1289" i="11" s="1"/>
  <c r="O1289" i="11" s="1"/>
  <c r="L1289" i="11"/>
  <c r="Q1273" i="11"/>
  <c r="P1273" i="11"/>
  <c r="M1273" i="11"/>
  <c r="L1273" i="11"/>
  <c r="K1273" i="11"/>
  <c r="N1273" i="11" s="1"/>
  <c r="O1273" i="11" s="1"/>
  <c r="Q1257" i="11"/>
  <c r="P1257" i="11"/>
  <c r="M1257" i="11"/>
  <c r="L1257" i="11"/>
  <c r="K1257" i="11"/>
  <c r="N1257" i="11" s="1"/>
  <c r="O1257" i="11" s="1"/>
  <c r="Q1241" i="11"/>
  <c r="P1241" i="11"/>
  <c r="M1241" i="11"/>
  <c r="K1241" i="11"/>
  <c r="N1241" i="11" s="1"/>
  <c r="O1241" i="11" s="1"/>
  <c r="Q1225" i="11"/>
  <c r="P1225" i="11"/>
  <c r="M1225" i="11"/>
  <c r="L1225" i="11"/>
  <c r="K1225" i="11"/>
  <c r="N1225" i="11" s="1"/>
  <c r="O1225" i="11" s="1"/>
  <c r="Q1209" i="11"/>
  <c r="P1209" i="11"/>
  <c r="M1209" i="11"/>
  <c r="L1209" i="11"/>
  <c r="K1209" i="11"/>
  <c r="N1209" i="11" s="1"/>
  <c r="O1209" i="11" s="1"/>
  <c r="Q1193" i="11"/>
  <c r="P1193" i="11"/>
  <c r="M1193" i="11"/>
  <c r="K1193" i="11"/>
  <c r="N1193" i="11" s="1"/>
  <c r="O1193" i="11" s="1"/>
  <c r="L1193" i="11"/>
  <c r="Q1177" i="11"/>
  <c r="P1177" i="11"/>
  <c r="M1177" i="11"/>
  <c r="L1177" i="11"/>
  <c r="K1177" i="11"/>
  <c r="N1177" i="11" s="1"/>
  <c r="O1177" i="11" s="1"/>
  <c r="Q1161" i="11"/>
  <c r="P1161" i="11"/>
  <c r="M1161" i="11"/>
  <c r="L1161" i="11"/>
  <c r="K1161" i="11"/>
  <c r="N1161" i="11" s="1"/>
  <c r="O1161" i="11" s="1"/>
  <c r="Q1145" i="11"/>
  <c r="P1145" i="11"/>
  <c r="M1145" i="11"/>
  <c r="K1145" i="11"/>
  <c r="N1145" i="11" s="1"/>
  <c r="O1145" i="11" s="1"/>
  <c r="L1145" i="11"/>
  <c r="Q1129" i="11"/>
  <c r="P1129" i="11"/>
  <c r="M1129" i="11"/>
  <c r="L1129" i="11"/>
  <c r="K1129" i="11"/>
  <c r="N1129" i="11" s="1"/>
  <c r="O1129" i="11" s="1"/>
  <c r="Q1113" i="11"/>
  <c r="P1113" i="11"/>
  <c r="M1113" i="11"/>
  <c r="L1113" i="11"/>
  <c r="K1113" i="11"/>
  <c r="N1113" i="11" s="1"/>
  <c r="O1113" i="11" s="1"/>
  <c r="Q1097" i="11"/>
  <c r="P1097" i="11"/>
  <c r="M1097" i="11"/>
  <c r="L1097" i="11"/>
  <c r="K1097" i="11"/>
  <c r="N1097" i="11" s="1"/>
  <c r="O1097" i="11" s="1"/>
  <c r="Q1081" i="11"/>
  <c r="P1081" i="11"/>
  <c r="M1081" i="11"/>
  <c r="L1081" i="11"/>
  <c r="K1081" i="11"/>
  <c r="N1081" i="11" s="1"/>
  <c r="O1081" i="11" s="1"/>
  <c r="Q1065" i="11"/>
  <c r="P1065" i="11"/>
  <c r="M1065" i="11"/>
  <c r="L1065" i="11"/>
  <c r="K1065" i="11"/>
  <c r="N1065" i="11" s="1"/>
  <c r="O1065" i="11" s="1"/>
  <c r="Q1049" i="11"/>
  <c r="P1049" i="11"/>
  <c r="M1049" i="11"/>
  <c r="L1049" i="11"/>
  <c r="K1049" i="11"/>
  <c r="N1049" i="11" s="1"/>
  <c r="O1049" i="11" s="1"/>
  <c r="Q1033" i="11"/>
  <c r="P1033" i="11"/>
  <c r="M1033" i="11"/>
  <c r="L1033" i="11"/>
  <c r="K1033" i="11"/>
  <c r="N1033" i="11" s="1"/>
  <c r="O1033" i="11" s="1"/>
  <c r="Q1017" i="11"/>
  <c r="P1017" i="11"/>
  <c r="M1017" i="11"/>
  <c r="L1017" i="11"/>
  <c r="K1017" i="11"/>
  <c r="N1017" i="11" s="1"/>
  <c r="O1017" i="11" s="1"/>
  <c r="Q1001" i="11"/>
  <c r="P1001" i="11"/>
  <c r="M1001" i="11"/>
  <c r="L1001" i="11"/>
  <c r="K1001" i="11"/>
  <c r="N1001" i="11" s="1"/>
  <c r="O1001" i="11" s="1"/>
  <c r="Q985" i="11"/>
  <c r="P985" i="11"/>
  <c r="M985" i="11"/>
  <c r="L985" i="11"/>
  <c r="K985" i="11"/>
  <c r="N985" i="11" s="1"/>
  <c r="O985" i="11" s="1"/>
  <c r="Q969" i="11"/>
  <c r="P969" i="11"/>
  <c r="M969" i="11"/>
  <c r="L969" i="11"/>
  <c r="K969" i="11"/>
  <c r="N969" i="11" s="1"/>
  <c r="O969" i="11" s="1"/>
  <c r="Q953" i="11"/>
  <c r="P953" i="11"/>
  <c r="M953" i="11"/>
  <c r="L953" i="11"/>
  <c r="K953" i="11"/>
  <c r="N953" i="11" s="1"/>
  <c r="O953" i="11" s="1"/>
  <c r="Q937" i="11"/>
  <c r="P937" i="11"/>
  <c r="M937" i="11"/>
  <c r="L937" i="11"/>
  <c r="K937" i="11"/>
  <c r="N937" i="11" s="1"/>
  <c r="O937" i="11" s="1"/>
  <c r="Q921" i="11"/>
  <c r="P921" i="11"/>
  <c r="M921" i="11"/>
  <c r="L921" i="11"/>
  <c r="K921" i="11"/>
  <c r="N921" i="11" s="1"/>
  <c r="O921" i="11" s="1"/>
  <c r="Q905" i="11"/>
  <c r="P905" i="11"/>
  <c r="M905" i="11"/>
  <c r="L905" i="11"/>
  <c r="K905" i="11"/>
  <c r="N905" i="11" s="1"/>
  <c r="O905" i="11" s="1"/>
  <c r="Q889" i="11"/>
  <c r="P889" i="11"/>
  <c r="M889" i="11"/>
  <c r="K889" i="11"/>
  <c r="N889" i="11" s="1"/>
  <c r="O889" i="11" s="1"/>
  <c r="L889" i="11"/>
  <c r="Q873" i="11"/>
  <c r="P873" i="11"/>
  <c r="M873" i="11"/>
  <c r="L873" i="11"/>
  <c r="K873" i="11"/>
  <c r="N873" i="11" s="1"/>
  <c r="O873" i="11" s="1"/>
  <c r="Q857" i="11"/>
  <c r="P857" i="11"/>
  <c r="M857" i="11"/>
  <c r="K857" i="11"/>
  <c r="N857" i="11" s="1"/>
  <c r="O857" i="11" s="1"/>
  <c r="L857" i="11"/>
  <c r="Q841" i="11"/>
  <c r="P841" i="11"/>
  <c r="M841" i="11"/>
  <c r="L841" i="11"/>
  <c r="K841" i="11"/>
  <c r="N841" i="11" s="1"/>
  <c r="O841" i="11" s="1"/>
  <c r="Q825" i="11"/>
  <c r="P825" i="11"/>
  <c r="M825" i="11"/>
  <c r="L825" i="11"/>
  <c r="K825" i="11"/>
  <c r="N825" i="11" s="1"/>
  <c r="O825" i="11" s="1"/>
  <c r="Q809" i="11"/>
  <c r="P809" i="11"/>
  <c r="M809" i="11"/>
  <c r="L809" i="11"/>
  <c r="K809" i="11"/>
  <c r="N809" i="11" s="1"/>
  <c r="O809" i="11" s="1"/>
  <c r="Q793" i="11"/>
  <c r="P793" i="11"/>
  <c r="M793" i="11"/>
  <c r="L793" i="11"/>
  <c r="K793" i="11"/>
  <c r="N793" i="11" s="1"/>
  <c r="O793" i="11" s="1"/>
  <c r="K2926" i="11"/>
  <c r="N2926" i="11" s="1"/>
  <c r="O2926" i="11" s="1"/>
  <c r="K2798" i="11"/>
  <c r="N2798" i="11" s="1"/>
  <c r="O2798" i="11" s="1"/>
  <c r="K2670" i="11"/>
  <c r="N2670" i="11" s="1"/>
  <c r="O2670" i="11" s="1"/>
  <c r="K2542" i="11"/>
  <c r="N2542" i="11" s="1"/>
  <c r="O2542" i="11" s="1"/>
  <c r="K2414" i="11"/>
  <c r="N2414" i="11" s="1"/>
  <c r="O2414" i="11" s="1"/>
  <c r="K2286" i="11"/>
  <c r="N2286" i="11" s="1"/>
  <c r="O2286" i="11" s="1"/>
  <c r="K2158" i="11"/>
  <c r="N2158" i="11" s="1"/>
  <c r="O2158" i="11" s="1"/>
  <c r="K2030" i="11"/>
  <c r="N2030" i="11" s="1"/>
  <c r="O2030" i="11" s="1"/>
  <c r="K1902" i="11"/>
  <c r="N1902" i="11" s="1"/>
  <c r="O1902" i="11" s="1"/>
  <c r="K1774" i="11"/>
  <c r="N1774" i="11" s="1"/>
  <c r="O1774" i="11" s="1"/>
  <c r="K1646" i="11"/>
  <c r="N1646" i="11" s="1"/>
  <c r="O1646" i="11" s="1"/>
  <c r="K1518" i="11"/>
  <c r="N1518" i="11" s="1"/>
  <c r="O1518" i="11" s="1"/>
  <c r="K1390" i="11"/>
  <c r="N1390" i="11" s="1"/>
  <c r="O1390" i="11" s="1"/>
  <c r="K1262" i="11"/>
  <c r="N1262" i="11" s="1"/>
  <c r="O1262" i="11" s="1"/>
  <c r="K1134" i="11"/>
  <c r="N1134" i="11" s="1"/>
  <c r="O1134" i="11" s="1"/>
  <c r="K1006" i="11"/>
  <c r="N1006" i="11" s="1"/>
  <c r="O1006" i="11" s="1"/>
  <c r="K878" i="11"/>
  <c r="N878" i="11" s="1"/>
  <c r="O878" i="11" s="1"/>
  <c r="K750" i="11"/>
  <c r="N750" i="11" s="1"/>
  <c r="O750" i="11" s="1"/>
  <c r="K622" i="11"/>
  <c r="N622" i="11" s="1"/>
  <c r="O622" i="11" s="1"/>
  <c r="K494" i="11"/>
  <c r="N494" i="11" s="1"/>
  <c r="O494" i="11" s="1"/>
  <c r="L2978" i="11"/>
  <c r="L2850" i="11"/>
  <c r="L2722" i="11"/>
  <c r="L2594" i="11"/>
  <c r="L2466" i="11"/>
  <c r="L2338" i="11"/>
  <c r="L2196" i="11"/>
  <c r="L2030" i="11"/>
  <c r="L1849" i="11"/>
  <c r="L1664" i="11"/>
  <c r="L1478" i="11"/>
  <c r="L1293" i="11"/>
  <c r="L821" i="11"/>
  <c r="M2841" i="11"/>
  <c r="M1539" i="11"/>
  <c r="V2948" i="11"/>
  <c r="V2916" i="11"/>
  <c r="V2884" i="11"/>
  <c r="V2868" i="11"/>
  <c r="V2836" i="11"/>
  <c r="V2820" i="11"/>
  <c r="V2804" i="11"/>
  <c r="V2788" i="11"/>
  <c r="V2772" i="11"/>
  <c r="V2756" i="11"/>
  <c r="V2740" i="11"/>
  <c r="V2724" i="11"/>
  <c r="V2708" i="11"/>
  <c r="V2692" i="11"/>
  <c r="V2676" i="11"/>
  <c r="V2660" i="11"/>
  <c r="V2644" i="11"/>
  <c r="V2628" i="11"/>
  <c r="V2612" i="11"/>
  <c r="V2596" i="11"/>
  <c r="V2580" i="11"/>
  <c r="V2564" i="11"/>
  <c r="V2548" i="11"/>
  <c r="V2532" i="11"/>
  <c r="V2516" i="11"/>
  <c r="V2500" i="11"/>
  <c r="V2484" i="11"/>
  <c r="V2468" i="11"/>
  <c r="V2452" i="11"/>
  <c r="V2436" i="11"/>
  <c r="V2420" i="11"/>
  <c r="V2404" i="11"/>
  <c r="V2388" i="11"/>
  <c r="V2372" i="11"/>
  <c r="V2356" i="11"/>
  <c r="V2340" i="11"/>
  <c r="V2324" i="11"/>
  <c r="V2308" i="11"/>
  <c r="V2292" i="11"/>
  <c r="V2276" i="11"/>
  <c r="V2260" i="11"/>
  <c r="V2244" i="11"/>
  <c r="V2228" i="11"/>
  <c r="V2212" i="11"/>
  <c r="V2196" i="11"/>
  <c r="V2180" i="11"/>
  <c r="V2164" i="11"/>
  <c r="V2148" i="11"/>
  <c r="V2132" i="11"/>
  <c r="V2116" i="11"/>
  <c r="V2100" i="11"/>
  <c r="V2084" i="11"/>
  <c r="V2068" i="11"/>
  <c r="V2052" i="11"/>
  <c r="V2036" i="11"/>
  <c r="V2020" i="11"/>
  <c r="V2004" i="11"/>
  <c r="V1988" i="11"/>
  <c r="V1972" i="11"/>
  <c r="V1956" i="11"/>
  <c r="V1940" i="11"/>
  <c r="V1924" i="11"/>
  <c r="V1908" i="11"/>
  <c r="V1892" i="11"/>
  <c r="V1876" i="11"/>
  <c r="V1860" i="11"/>
  <c r="V1844" i="11"/>
  <c r="V1828" i="11"/>
  <c r="V1812" i="11"/>
  <c r="V1796" i="11"/>
  <c r="V1780" i="11"/>
  <c r="V1764" i="11"/>
  <c r="V1748" i="11"/>
  <c r="V1732" i="11"/>
  <c r="V1716" i="11"/>
  <c r="V1700" i="11"/>
  <c r="V1684" i="11"/>
  <c r="V1668" i="11"/>
  <c r="V1652" i="11"/>
  <c r="V1636" i="11"/>
  <c r="V1620" i="11"/>
  <c r="V1604" i="11"/>
  <c r="V1588" i="11"/>
  <c r="V1572" i="11"/>
  <c r="V1556" i="11"/>
  <c r="V1540" i="11"/>
  <c r="V1524" i="11"/>
  <c r="V1508" i="11"/>
  <c r="V1476" i="11"/>
  <c r="V1460" i="11"/>
  <c r="V1444" i="11"/>
  <c r="V1428" i="11"/>
  <c r="V1396" i="11"/>
  <c r="V1380" i="11"/>
  <c r="V1348" i="11"/>
  <c r="V1332" i="11"/>
  <c r="V1316" i="11"/>
  <c r="V1300" i="11"/>
  <c r="V1284" i="11"/>
  <c r="V1268" i="11"/>
  <c r="V1252" i="11"/>
  <c r="V1236" i="11"/>
  <c r="V1220" i="11"/>
  <c r="V1204" i="11"/>
  <c r="V1188" i="11"/>
  <c r="V1172" i="11"/>
  <c r="V1156" i="11"/>
  <c r="V1140" i="11"/>
  <c r="V1124" i="11"/>
  <c r="V1108" i="11"/>
  <c r="V1092" i="11"/>
  <c r="V1076" i="11"/>
  <c r="V1060" i="11"/>
  <c r="V1044" i="11"/>
  <c r="V1028" i="11"/>
  <c r="V1012" i="11"/>
  <c r="V996" i="11"/>
  <c r="V980" i="11"/>
  <c r="V964" i="11"/>
  <c r="V948" i="11"/>
  <c r="V932" i="11"/>
  <c r="V916" i="11"/>
  <c r="V900" i="11"/>
  <c r="V884" i="11"/>
  <c r="V868" i="11"/>
  <c r="V852" i="11"/>
  <c r="V836" i="11"/>
  <c r="V820" i="11"/>
  <c r="V804" i="11"/>
  <c r="V788" i="11"/>
  <c r="V772" i="11"/>
  <c r="V756" i="11"/>
  <c r="V740" i="11"/>
  <c r="V724" i="11"/>
  <c r="V708" i="11"/>
  <c r="V692" i="11"/>
  <c r="V676" i="11"/>
  <c r="V660" i="11"/>
  <c r="V644" i="11"/>
  <c r="V628" i="11"/>
  <c r="V596" i="11"/>
  <c r="V580" i="11"/>
  <c r="V564" i="11"/>
  <c r="V548" i="11"/>
  <c r="V532" i="11"/>
  <c r="V516" i="11"/>
  <c r="V500" i="11"/>
  <c r="V484" i="11"/>
  <c r="V468" i="11"/>
  <c r="V452" i="11"/>
  <c r="V436" i="11"/>
  <c r="V420" i="11"/>
  <c r="V404" i="11"/>
  <c r="V388" i="11"/>
  <c r="V372" i="11"/>
  <c r="V356" i="11"/>
  <c r="V340" i="11"/>
  <c r="V324" i="11"/>
  <c r="V308" i="11"/>
  <c r="V292" i="11"/>
  <c r="V276" i="11"/>
  <c r="V260" i="11"/>
  <c r="V244" i="11"/>
  <c r="V228" i="11"/>
  <c r="V212" i="11"/>
  <c r="V196" i="11"/>
  <c r="V180" i="11"/>
  <c r="V164" i="11"/>
  <c r="V148" i="11"/>
  <c r="V132" i="11"/>
  <c r="V116" i="11"/>
  <c r="V100" i="11"/>
  <c r="V84" i="11"/>
  <c r="V68" i="11"/>
  <c r="V52" i="11"/>
  <c r="V36" i="11"/>
  <c r="V20" i="11"/>
  <c r="V4" i="11"/>
  <c r="Q2984" i="11"/>
  <c r="P2984" i="11"/>
  <c r="M2984" i="11"/>
  <c r="L2984" i="11"/>
  <c r="K2984" i="11"/>
  <c r="N2984" i="11" s="1"/>
  <c r="O2984" i="11" s="1"/>
  <c r="Q2968" i="11"/>
  <c r="P2968" i="11"/>
  <c r="M2968" i="11"/>
  <c r="L2968" i="11"/>
  <c r="K2968" i="11"/>
  <c r="N2968" i="11" s="1"/>
  <c r="O2968" i="11" s="1"/>
  <c r="Q2952" i="11"/>
  <c r="P2952" i="11"/>
  <c r="M2952" i="11"/>
  <c r="L2952" i="11"/>
  <c r="K2952" i="11"/>
  <c r="N2952" i="11" s="1"/>
  <c r="O2952" i="11" s="1"/>
  <c r="Q2936" i="11"/>
  <c r="P2936" i="11"/>
  <c r="M2936" i="11"/>
  <c r="L2936" i="11"/>
  <c r="K2936" i="11"/>
  <c r="N2936" i="11" s="1"/>
  <c r="O2936" i="11" s="1"/>
  <c r="Q2920" i="11"/>
  <c r="P2920" i="11"/>
  <c r="M2920" i="11"/>
  <c r="L2920" i="11"/>
  <c r="K2920" i="11"/>
  <c r="N2920" i="11" s="1"/>
  <c r="O2920" i="11" s="1"/>
  <c r="Q2904" i="11"/>
  <c r="P2904" i="11"/>
  <c r="M2904" i="11"/>
  <c r="L2904" i="11"/>
  <c r="K2904" i="11"/>
  <c r="N2904" i="11" s="1"/>
  <c r="O2904" i="11" s="1"/>
  <c r="Q2888" i="11"/>
  <c r="P2888" i="11"/>
  <c r="M2888" i="11"/>
  <c r="L2888" i="11"/>
  <c r="K2888" i="11"/>
  <c r="N2888" i="11" s="1"/>
  <c r="O2888" i="11" s="1"/>
  <c r="Q2872" i="11"/>
  <c r="P2872" i="11"/>
  <c r="M2872" i="11"/>
  <c r="L2872" i="11"/>
  <c r="K2872" i="11"/>
  <c r="N2872" i="11" s="1"/>
  <c r="O2872" i="11" s="1"/>
  <c r="Q2856" i="11"/>
  <c r="P2856" i="11"/>
  <c r="M2856" i="11"/>
  <c r="L2856" i="11"/>
  <c r="K2856" i="11"/>
  <c r="N2856" i="11" s="1"/>
  <c r="O2856" i="11" s="1"/>
  <c r="Q2840" i="11"/>
  <c r="P2840" i="11"/>
  <c r="M2840" i="11"/>
  <c r="L2840" i="11"/>
  <c r="K2840" i="11"/>
  <c r="N2840" i="11" s="1"/>
  <c r="O2840" i="11" s="1"/>
  <c r="Q2824" i="11"/>
  <c r="M2824" i="11"/>
  <c r="P2824" i="11"/>
  <c r="L2824" i="11"/>
  <c r="K2824" i="11"/>
  <c r="N2824" i="11" s="1"/>
  <c r="O2824" i="11" s="1"/>
  <c r="Q2808" i="11"/>
  <c r="P2808" i="11"/>
  <c r="M2808" i="11"/>
  <c r="L2808" i="11"/>
  <c r="K2808" i="11"/>
  <c r="N2808" i="11" s="1"/>
  <c r="O2808" i="11" s="1"/>
  <c r="Q2792" i="11"/>
  <c r="P2792" i="11"/>
  <c r="M2792" i="11"/>
  <c r="L2792" i="11"/>
  <c r="K2792" i="11"/>
  <c r="N2792" i="11" s="1"/>
  <c r="O2792" i="11" s="1"/>
  <c r="Q2776" i="11"/>
  <c r="P2776" i="11"/>
  <c r="M2776" i="11"/>
  <c r="L2776" i="11"/>
  <c r="K2776" i="11"/>
  <c r="N2776" i="11" s="1"/>
  <c r="O2776" i="11" s="1"/>
  <c r="Q2760" i="11"/>
  <c r="M2760" i="11"/>
  <c r="P2760" i="11"/>
  <c r="L2760" i="11"/>
  <c r="K2760" i="11"/>
  <c r="N2760" i="11" s="1"/>
  <c r="O2760" i="11" s="1"/>
  <c r="Q2744" i="11"/>
  <c r="P2744" i="11"/>
  <c r="M2744" i="11"/>
  <c r="L2744" i="11"/>
  <c r="K2744" i="11"/>
  <c r="N2744" i="11" s="1"/>
  <c r="O2744" i="11" s="1"/>
  <c r="Q2728" i="11"/>
  <c r="P2728" i="11"/>
  <c r="M2728" i="11"/>
  <c r="L2728" i="11"/>
  <c r="K2728" i="11"/>
  <c r="N2728" i="11" s="1"/>
  <c r="O2728" i="11" s="1"/>
  <c r="Q2712" i="11"/>
  <c r="P2712" i="11"/>
  <c r="M2712" i="11"/>
  <c r="L2712" i="11"/>
  <c r="K2712" i="11"/>
  <c r="N2712" i="11" s="1"/>
  <c r="O2712" i="11" s="1"/>
  <c r="Q2696" i="11"/>
  <c r="P2696" i="11"/>
  <c r="M2696" i="11"/>
  <c r="L2696" i="11"/>
  <c r="K2696" i="11"/>
  <c r="N2696" i="11" s="1"/>
  <c r="O2696" i="11" s="1"/>
  <c r="Q2680" i="11"/>
  <c r="P2680" i="11"/>
  <c r="M2680" i="11"/>
  <c r="L2680" i="11"/>
  <c r="K2680" i="11"/>
  <c r="N2680" i="11" s="1"/>
  <c r="O2680" i="11" s="1"/>
  <c r="Q2664" i="11"/>
  <c r="P2664" i="11"/>
  <c r="M2664" i="11"/>
  <c r="L2664" i="11"/>
  <c r="K2664" i="11"/>
  <c r="N2664" i="11" s="1"/>
  <c r="O2664" i="11" s="1"/>
  <c r="Q2648" i="11"/>
  <c r="P2648" i="11"/>
  <c r="M2648" i="11"/>
  <c r="L2648" i="11"/>
  <c r="K2648" i="11"/>
  <c r="N2648" i="11" s="1"/>
  <c r="O2648" i="11" s="1"/>
  <c r="Q2632" i="11"/>
  <c r="P2632" i="11"/>
  <c r="M2632" i="11"/>
  <c r="L2632" i="11"/>
  <c r="K2632" i="11"/>
  <c r="N2632" i="11" s="1"/>
  <c r="O2632" i="11" s="1"/>
  <c r="Q2616" i="11"/>
  <c r="P2616" i="11"/>
  <c r="M2616" i="11"/>
  <c r="L2616" i="11"/>
  <c r="K2616" i="11"/>
  <c r="N2616" i="11" s="1"/>
  <c r="O2616" i="11" s="1"/>
  <c r="Q2600" i="11"/>
  <c r="P2600" i="11"/>
  <c r="M2600" i="11"/>
  <c r="L2600" i="11"/>
  <c r="K2600" i="11"/>
  <c r="N2600" i="11" s="1"/>
  <c r="O2600" i="11" s="1"/>
  <c r="Q2584" i="11"/>
  <c r="P2584" i="11"/>
  <c r="M2584" i="11"/>
  <c r="L2584" i="11"/>
  <c r="K2584" i="11"/>
  <c r="N2584" i="11" s="1"/>
  <c r="O2584" i="11" s="1"/>
  <c r="Q2568" i="11"/>
  <c r="P2568" i="11"/>
  <c r="M2568" i="11"/>
  <c r="L2568" i="11"/>
  <c r="K2568" i="11"/>
  <c r="N2568" i="11" s="1"/>
  <c r="O2568" i="11" s="1"/>
  <c r="Q2552" i="11"/>
  <c r="P2552" i="11"/>
  <c r="M2552" i="11"/>
  <c r="L2552" i="11"/>
  <c r="K2552" i="11"/>
  <c r="N2552" i="11" s="1"/>
  <c r="O2552" i="11" s="1"/>
  <c r="Q2536" i="11"/>
  <c r="P2536" i="11"/>
  <c r="M2536" i="11"/>
  <c r="L2536" i="11"/>
  <c r="K2536" i="11"/>
  <c r="N2536" i="11" s="1"/>
  <c r="O2536" i="11" s="1"/>
  <c r="Q2520" i="11"/>
  <c r="P2520" i="11"/>
  <c r="M2520" i="11"/>
  <c r="L2520" i="11"/>
  <c r="K2520" i="11"/>
  <c r="N2520" i="11" s="1"/>
  <c r="O2520" i="11" s="1"/>
  <c r="Q2504" i="11"/>
  <c r="P2504" i="11"/>
  <c r="M2504" i="11"/>
  <c r="L2504" i="11"/>
  <c r="K2504" i="11"/>
  <c r="N2504" i="11" s="1"/>
  <c r="O2504" i="11" s="1"/>
  <c r="Q2488" i="11"/>
  <c r="P2488" i="11"/>
  <c r="M2488" i="11"/>
  <c r="L2488" i="11"/>
  <c r="K2488" i="11"/>
  <c r="N2488" i="11" s="1"/>
  <c r="O2488" i="11" s="1"/>
  <c r="Q2472" i="11"/>
  <c r="P2472" i="11"/>
  <c r="M2472" i="11"/>
  <c r="L2472" i="11"/>
  <c r="K2472" i="11"/>
  <c r="N2472" i="11" s="1"/>
  <c r="O2472" i="11" s="1"/>
  <c r="Q2456" i="11"/>
  <c r="P2456" i="11"/>
  <c r="M2456" i="11"/>
  <c r="L2456" i="11"/>
  <c r="K2456" i="11"/>
  <c r="N2456" i="11" s="1"/>
  <c r="O2456" i="11" s="1"/>
  <c r="Q2440" i="11"/>
  <c r="P2440" i="11"/>
  <c r="M2440" i="11"/>
  <c r="L2440" i="11"/>
  <c r="K2440" i="11"/>
  <c r="N2440" i="11" s="1"/>
  <c r="O2440" i="11" s="1"/>
  <c r="Q2424" i="11"/>
  <c r="P2424" i="11"/>
  <c r="M2424" i="11"/>
  <c r="L2424" i="11"/>
  <c r="K2424" i="11"/>
  <c r="N2424" i="11" s="1"/>
  <c r="O2424" i="11" s="1"/>
  <c r="Q2408" i="11"/>
  <c r="P2408" i="11"/>
  <c r="M2408" i="11"/>
  <c r="L2408" i="11"/>
  <c r="K2408" i="11"/>
  <c r="N2408" i="11" s="1"/>
  <c r="O2408" i="11" s="1"/>
  <c r="Q2392" i="11"/>
  <c r="P2392" i="11"/>
  <c r="M2392" i="11"/>
  <c r="L2392" i="11"/>
  <c r="K2392" i="11"/>
  <c r="N2392" i="11" s="1"/>
  <c r="O2392" i="11" s="1"/>
  <c r="Q2376" i="11"/>
  <c r="P2376" i="11"/>
  <c r="M2376" i="11"/>
  <c r="L2376" i="11"/>
  <c r="K2376" i="11"/>
  <c r="N2376" i="11" s="1"/>
  <c r="O2376" i="11" s="1"/>
  <c r="Q2360" i="11"/>
  <c r="P2360" i="11"/>
  <c r="M2360" i="11"/>
  <c r="L2360" i="11"/>
  <c r="K2360" i="11"/>
  <c r="N2360" i="11" s="1"/>
  <c r="O2360" i="11" s="1"/>
  <c r="Q2344" i="11"/>
  <c r="P2344" i="11"/>
  <c r="M2344" i="11"/>
  <c r="L2344" i="11"/>
  <c r="K2344" i="11"/>
  <c r="N2344" i="11" s="1"/>
  <c r="O2344" i="11" s="1"/>
  <c r="Q2328" i="11"/>
  <c r="P2328" i="11"/>
  <c r="M2328" i="11"/>
  <c r="L2328" i="11"/>
  <c r="K2328" i="11"/>
  <c r="N2328" i="11" s="1"/>
  <c r="O2328" i="11" s="1"/>
  <c r="Q2312" i="11"/>
  <c r="P2312" i="11"/>
  <c r="M2312" i="11"/>
  <c r="L2312" i="11"/>
  <c r="K2312" i="11"/>
  <c r="N2312" i="11" s="1"/>
  <c r="O2312" i="11" s="1"/>
  <c r="Q2296" i="11"/>
  <c r="P2296" i="11"/>
  <c r="M2296" i="11"/>
  <c r="L2296" i="11"/>
  <c r="K2296" i="11"/>
  <c r="N2296" i="11" s="1"/>
  <c r="O2296" i="11" s="1"/>
  <c r="Q2280" i="11"/>
  <c r="P2280" i="11"/>
  <c r="M2280" i="11"/>
  <c r="L2280" i="11"/>
  <c r="K2280" i="11"/>
  <c r="N2280" i="11" s="1"/>
  <c r="O2280" i="11" s="1"/>
  <c r="Q2264" i="11"/>
  <c r="P2264" i="11"/>
  <c r="M2264" i="11"/>
  <c r="L2264" i="11"/>
  <c r="K2264" i="11"/>
  <c r="N2264" i="11" s="1"/>
  <c r="O2264" i="11" s="1"/>
  <c r="Q2248" i="11"/>
  <c r="P2248" i="11"/>
  <c r="M2248" i="11"/>
  <c r="K2248" i="11"/>
  <c r="N2248" i="11" s="1"/>
  <c r="O2248" i="11" s="1"/>
  <c r="L2248" i="11"/>
  <c r="Q2232" i="11"/>
  <c r="P2232" i="11"/>
  <c r="M2232" i="11"/>
  <c r="K2232" i="11"/>
  <c r="N2232" i="11" s="1"/>
  <c r="O2232" i="11" s="1"/>
  <c r="Q2216" i="11"/>
  <c r="P2216" i="11"/>
  <c r="M2216" i="11"/>
  <c r="L2216" i="11"/>
  <c r="K2216" i="11"/>
  <c r="N2216" i="11" s="1"/>
  <c r="O2216" i="11" s="1"/>
  <c r="Q2200" i="11"/>
  <c r="P2200" i="11"/>
  <c r="M2200" i="11"/>
  <c r="L2200" i="11"/>
  <c r="K2200" i="11"/>
  <c r="N2200" i="11" s="1"/>
  <c r="O2200" i="11" s="1"/>
  <c r="Q2184" i="11"/>
  <c r="P2184" i="11"/>
  <c r="M2184" i="11"/>
  <c r="L2184" i="11"/>
  <c r="K2184" i="11"/>
  <c r="N2184" i="11" s="1"/>
  <c r="O2184" i="11" s="1"/>
  <c r="Q2168" i="11"/>
  <c r="P2168" i="11"/>
  <c r="M2168" i="11"/>
  <c r="L2168" i="11"/>
  <c r="K2168" i="11"/>
  <c r="N2168" i="11" s="1"/>
  <c r="O2168" i="11" s="1"/>
  <c r="Q2152" i="11"/>
  <c r="P2152" i="11"/>
  <c r="M2152" i="11"/>
  <c r="K2152" i="11"/>
  <c r="N2152" i="11" s="1"/>
  <c r="O2152" i="11" s="1"/>
  <c r="L2152" i="11"/>
  <c r="Q2136" i="11"/>
  <c r="P2136" i="11"/>
  <c r="M2136" i="11"/>
  <c r="L2136" i="11"/>
  <c r="K2136" i="11"/>
  <c r="N2136" i="11" s="1"/>
  <c r="O2136" i="11" s="1"/>
  <c r="Q2120" i="11"/>
  <c r="P2120" i="11"/>
  <c r="M2120" i="11"/>
  <c r="L2120" i="11"/>
  <c r="K2120" i="11"/>
  <c r="N2120" i="11" s="1"/>
  <c r="O2120" i="11" s="1"/>
  <c r="Q2104" i="11"/>
  <c r="P2104" i="11"/>
  <c r="M2104" i="11"/>
  <c r="L2104" i="11"/>
  <c r="K2104" i="11"/>
  <c r="N2104" i="11" s="1"/>
  <c r="O2104" i="11" s="1"/>
  <c r="Q2088" i="11"/>
  <c r="P2088" i="11"/>
  <c r="M2088" i="11"/>
  <c r="K2088" i="11"/>
  <c r="N2088" i="11" s="1"/>
  <c r="O2088" i="11" s="1"/>
  <c r="L2088" i="11"/>
  <c r="Q2072" i="11"/>
  <c r="P2072" i="11"/>
  <c r="M2072" i="11"/>
  <c r="L2072" i="11"/>
  <c r="K2072" i="11"/>
  <c r="N2072" i="11" s="1"/>
  <c r="O2072" i="11" s="1"/>
  <c r="Q2056" i="11"/>
  <c r="P2056" i="11"/>
  <c r="M2056" i="11"/>
  <c r="L2056" i="11"/>
  <c r="K2056" i="11"/>
  <c r="N2056" i="11" s="1"/>
  <c r="O2056" i="11" s="1"/>
  <c r="Q2040" i="11"/>
  <c r="P2040" i="11"/>
  <c r="M2040" i="11"/>
  <c r="L2040" i="11"/>
  <c r="K2040" i="11"/>
  <c r="N2040" i="11" s="1"/>
  <c r="O2040" i="11" s="1"/>
  <c r="Q2024" i="11"/>
  <c r="P2024" i="11"/>
  <c r="M2024" i="11"/>
  <c r="K2024" i="11"/>
  <c r="N2024" i="11" s="1"/>
  <c r="O2024" i="11" s="1"/>
  <c r="L2024" i="11"/>
  <c r="Q2008" i="11"/>
  <c r="P2008" i="11"/>
  <c r="M2008" i="11"/>
  <c r="L2008" i="11"/>
  <c r="K2008" i="11"/>
  <c r="N2008" i="11" s="1"/>
  <c r="O2008" i="11" s="1"/>
  <c r="Q1992" i="11"/>
  <c r="P1992" i="11"/>
  <c r="M1992" i="11"/>
  <c r="L1992" i="11"/>
  <c r="K1992" i="11"/>
  <c r="N1992" i="11" s="1"/>
  <c r="O1992" i="11" s="1"/>
  <c r="Q1976" i="11"/>
  <c r="P1976" i="11"/>
  <c r="M1976" i="11"/>
  <c r="L1976" i="11"/>
  <c r="K1976" i="11"/>
  <c r="N1976" i="11" s="1"/>
  <c r="O1976" i="11" s="1"/>
  <c r="Q1960" i="11"/>
  <c r="P1960" i="11"/>
  <c r="M1960" i="11"/>
  <c r="K1960" i="11"/>
  <c r="N1960" i="11" s="1"/>
  <c r="O1960" i="11" s="1"/>
  <c r="L1960" i="11"/>
  <c r="Q1944" i="11"/>
  <c r="P1944" i="11"/>
  <c r="M1944" i="11"/>
  <c r="L1944" i="11"/>
  <c r="K1944" i="11"/>
  <c r="N1944" i="11" s="1"/>
  <c r="O1944" i="11" s="1"/>
  <c r="Q1928" i="11"/>
  <c r="P1928" i="11"/>
  <c r="M1928" i="11"/>
  <c r="L1928" i="11"/>
  <c r="K1928" i="11"/>
  <c r="N1928" i="11" s="1"/>
  <c r="O1928" i="11" s="1"/>
  <c r="Q1912" i="11"/>
  <c r="P1912" i="11"/>
  <c r="M1912" i="11"/>
  <c r="K1912" i="11"/>
  <c r="N1912" i="11" s="1"/>
  <c r="O1912" i="11" s="1"/>
  <c r="L1912" i="11"/>
  <c r="Q1896" i="11"/>
  <c r="P1896" i="11"/>
  <c r="M1896" i="11"/>
  <c r="K1896" i="11"/>
  <c r="N1896" i="11" s="1"/>
  <c r="O1896" i="11" s="1"/>
  <c r="Q1880" i="11"/>
  <c r="P1880" i="11"/>
  <c r="M1880" i="11"/>
  <c r="L1880" i="11"/>
  <c r="K1880" i="11"/>
  <c r="N1880" i="11" s="1"/>
  <c r="O1880" i="11" s="1"/>
  <c r="Q1864" i="11"/>
  <c r="P1864" i="11"/>
  <c r="M1864" i="11"/>
  <c r="L1864" i="11"/>
  <c r="K1864" i="11"/>
  <c r="N1864" i="11" s="1"/>
  <c r="O1864" i="11" s="1"/>
  <c r="Q1848" i="11"/>
  <c r="P1848" i="11"/>
  <c r="M1848" i="11"/>
  <c r="K1848" i="11"/>
  <c r="N1848" i="11" s="1"/>
  <c r="O1848" i="11" s="1"/>
  <c r="L1848" i="11"/>
  <c r="Q1832" i="11"/>
  <c r="P1832" i="11"/>
  <c r="M1832" i="11"/>
  <c r="L1832" i="11"/>
  <c r="K1832" i="11"/>
  <c r="N1832" i="11" s="1"/>
  <c r="O1832" i="11" s="1"/>
  <c r="Q1816" i="11"/>
  <c r="P1816" i="11"/>
  <c r="M1816" i="11"/>
  <c r="L1816" i="11"/>
  <c r="K1816" i="11"/>
  <c r="N1816" i="11" s="1"/>
  <c r="O1816" i="11" s="1"/>
  <c r="Q1800" i="11"/>
  <c r="P1800" i="11"/>
  <c r="M1800" i="11"/>
  <c r="K1800" i="11"/>
  <c r="N1800" i="11" s="1"/>
  <c r="O1800" i="11" s="1"/>
  <c r="Q1784" i="11"/>
  <c r="P1784" i="11"/>
  <c r="M1784" i="11"/>
  <c r="L1784" i="11"/>
  <c r="K1784" i="11"/>
  <c r="N1784" i="11" s="1"/>
  <c r="O1784" i="11" s="1"/>
  <c r="Q1768" i="11"/>
  <c r="P1768" i="11"/>
  <c r="M1768" i="11"/>
  <c r="L1768" i="11"/>
  <c r="K1768" i="11"/>
  <c r="N1768" i="11" s="1"/>
  <c r="O1768" i="11" s="1"/>
  <c r="Q1752" i="11"/>
  <c r="P1752" i="11"/>
  <c r="M1752" i="11"/>
  <c r="K1752" i="11"/>
  <c r="N1752" i="11" s="1"/>
  <c r="O1752" i="11" s="1"/>
  <c r="L1752" i="11"/>
  <c r="Q1736" i="11"/>
  <c r="P1736" i="11"/>
  <c r="M1736" i="11"/>
  <c r="L1736" i="11"/>
  <c r="K1736" i="11"/>
  <c r="N1736" i="11" s="1"/>
  <c r="O1736" i="11" s="1"/>
  <c r="Q1720" i="11"/>
  <c r="P1720" i="11"/>
  <c r="M1720" i="11"/>
  <c r="L1720" i="11"/>
  <c r="K1720" i="11"/>
  <c r="N1720" i="11" s="1"/>
  <c r="O1720" i="11" s="1"/>
  <c r="Q1704" i="11"/>
  <c r="P1704" i="11"/>
  <c r="M1704" i="11"/>
  <c r="K1704" i="11"/>
  <c r="N1704" i="11" s="1"/>
  <c r="O1704" i="11" s="1"/>
  <c r="L1704" i="11"/>
  <c r="Q1688" i="11"/>
  <c r="P1688" i="11"/>
  <c r="M1688" i="11"/>
  <c r="L1688" i="11"/>
  <c r="K1688" i="11"/>
  <c r="N1688" i="11" s="1"/>
  <c r="O1688" i="11" s="1"/>
  <c r="Q1672" i="11"/>
  <c r="P1672" i="11"/>
  <c r="M1672" i="11"/>
  <c r="L1672" i="11"/>
  <c r="K1672" i="11"/>
  <c r="N1672" i="11" s="1"/>
  <c r="O1672" i="11" s="1"/>
  <c r="Q1656" i="11"/>
  <c r="P1656" i="11"/>
  <c r="M1656" i="11"/>
  <c r="K1656" i="11"/>
  <c r="N1656" i="11" s="1"/>
  <c r="O1656" i="11" s="1"/>
  <c r="L1656" i="11"/>
  <c r="Q1640" i="11"/>
  <c r="P1640" i="11"/>
  <c r="M1640" i="11"/>
  <c r="K1640" i="11"/>
  <c r="N1640" i="11" s="1"/>
  <c r="O1640" i="11" s="1"/>
  <c r="Q1624" i="11"/>
  <c r="P1624" i="11"/>
  <c r="M1624" i="11"/>
  <c r="L1624" i="11"/>
  <c r="K1624" i="11"/>
  <c r="N1624" i="11" s="1"/>
  <c r="O1624" i="11" s="1"/>
  <c r="Q1608" i="11"/>
  <c r="P1608" i="11"/>
  <c r="M1608" i="11"/>
  <c r="L1608" i="11"/>
  <c r="K1608" i="11"/>
  <c r="N1608" i="11" s="1"/>
  <c r="O1608" i="11" s="1"/>
  <c r="Q1592" i="11"/>
  <c r="P1592" i="11"/>
  <c r="M1592" i="11"/>
  <c r="K1592" i="11"/>
  <c r="N1592" i="11" s="1"/>
  <c r="O1592" i="11" s="1"/>
  <c r="L1592" i="11"/>
  <c r="Q1576" i="11"/>
  <c r="P1576" i="11"/>
  <c r="M1576" i="11"/>
  <c r="L1576" i="11"/>
  <c r="K1576" i="11"/>
  <c r="N1576" i="11" s="1"/>
  <c r="O1576" i="11" s="1"/>
  <c r="Q1560" i="11"/>
  <c r="P1560" i="11"/>
  <c r="M1560" i="11"/>
  <c r="L1560" i="11"/>
  <c r="K1560" i="11"/>
  <c r="N1560" i="11" s="1"/>
  <c r="O1560" i="11" s="1"/>
  <c r="Q1544" i="11"/>
  <c r="P1544" i="11"/>
  <c r="M1544" i="11"/>
  <c r="K1544" i="11"/>
  <c r="N1544" i="11" s="1"/>
  <c r="O1544" i="11" s="1"/>
  <c r="Q1528" i="11"/>
  <c r="P1528" i="11"/>
  <c r="M1528" i="11"/>
  <c r="L1528" i="11"/>
  <c r="K1528" i="11"/>
  <c r="N1528" i="11" s="1"/>
  <c r="O1528" i="11" s="1"/>
  <c r="Q1512" i="11"/>
  <c r="P1512" i="11"/>
  <c r="M1512" i="11"/>
  <c r="L1512" i="11"/>
  <c r="K1512" i="11"/>
  <c r="N1512" i="11" s="1"/>
  <c r="O1512" i="11" s="1"/>
  <c r="Q1496" i="11"/>
  <c r="P1496" i="11"/>
  <c r="M1496" i="11"/>
  <c r="K1496" i="11"/>
  <c r="N1496" i="11" s="1"/>
  <c r="O1496" i="11" s="1"/>
  <c r="L1496" i="11"/>
  <c r="Q1480" i="11"/>
  <c r="P1480" i="11"/>
  <c r="M1480" i="11"/>
  <c r="L1480" i="11"/>
  <c r="K1480" i="11"/>
  <c r="N1480" i="11" s="1"/>
  <c r="O1480" i="11" s="1"/>
  <c r="P1464" i="11"/>
  <c r="Q1464" i="11"/>
  <c r="M1464" i="11"/>
  <c r="L1464" i="11"/>
  <c r="K1464" i="11"/>
  <c r="N1464" i="11" s="1"/>
  <c r="O1464" i="11" s="1"/>
  <c r="Q1448" i="11"/>
  <c r="P1448" i="11"/>
  <c r="M1448" i="11"/>
  <c r="K1448" i="11"/>
  <c r="N1448" i="11" s="1"/>
  <c r="O1448" i="11" s="1"/>
  <c r="L1448" i="11"/>
  <c r="Q1432" i="11"/>
  <c r="P1432" i="11"/>
  <c r="M1432" i="11"/>
  <c r="L1432" i="11"/>
  <c r="K1432" i="11"/>
  <c r="N1432" i="11" s="1"/>
  <c r="O1432" i="11" s="1"/>
  <c r="Q1416" i="11"/>
  <c r="P1416" i="11"/>
  <c r="M1416" i="11"/>
  <c r="L1416" i="11"/>
  <c r="K1416" i="11"/>
  <c r="N1416" i="11" s="1"/>
  <c r="O1416" i="11" s="1"/>
  <c r="Q1400" i="11"/>
  <c r="P1400" i="11"/>
  <c r="M1400" i="11"/>
  <c r="K1400" i="11"/>
  <c r="N1400" i="11" s="1"/>
  <c r="O1400" i="11" s="1"/>
  <c r="L1400" i="11"/>
  <c r="Q1384" i="11"/>
  <c r="P1384" i="11"/>
  <c r="M1384" i="11"/>
  <c r="K1384" i="11"/>
  <c r="N1384" i="11" s="1"/>
  <c r="O1384" i="11" s="1"/>
  <c r="Q1368" i="11"/>
  <c r="P1368" i="11"/>
  <c r="M1368" i="11"/>
  <c r="L1368" i="11"/>
  <c r="K1368" i="11"/>
  <c r="N1368" i="11" s="1"/>
  <c r="O1368" i="11" s="1"/>
  <c r="Q1352" i="11"/>
  <c r="P1352" i="11"/>
  <c r="M1352" i="11"/>
  <c r="L1352" i="11"/>
  <c r="K1352" i="11"/>
  <c r="N1352" i="11" s="1"/>
  <c r="O1352" i="11" s="1"/>
  <c r="Q1336" i="11"/>
  <c r="P1336" i="11"/>
  <c r="M1336" i="11"/>
  <c r="K1336" i="11"/>
  <c r="N1336" i="11" s="1"/>
  <c r="O1336" i="11" s="1"/>
  <c r="L1336" i="11"/>
  <c r="Q1320" i="11"/>
  <c r="P1320" i="11"/>
  <c r="M1320" i="11"/>
  <c r="L1320" i="11"/>
  <c r="K1320" i="11"/>
  <c r="N1320" i="11" s="1"/>
  <c r="O1320" i="11" s="1"/>
  <c r="Q1304" i="11"/>
  <c r="P1304" i="11"/>
  <c r="M1304" i="11"/>
  <c r="L1304" i="11"/>
  <c r="K1304" i="11"/>
  <c r="N1304" i="11" s="1"/>
  <c r="O1304" i="11" s="1"/>
  <c r="Q1288" i="11"/>
  <c r="P1288" i="11"/>
  <c r="M1288" i="11"/>
  <c r="K1288" i="11"/>
  <c r="N1288" i="11" s="1"/>
  <c r="O1288" i="11" s="1"/>
  <c r="Q1272" i="11"/>
  <c r="P1272" i="11"/>
  <c r="M1272" i="11"/>
  <c r="L1272" i="11"/>
  <c r="K1272" i="11"/>
  <c r="N1272" i="11" s="1"/>
  <c r="O1272" i="11" s="1"/>
  <c r="Q1256" i="11"/>
  <c r="P1256" i="11"/>
  <c r="M1256" i="11"/>
  <c r="L1256" i="11"/>
  <c r="K1256" i="11"/>
  <c r="N1256" i="11" s="1"/>
  <c r="O1256" i="11" s="1"/>
  <c r="Q1240" i="11"/>
  <c r="P1240" i="11"/>
  <c r="M1240" i="11"/>
  <c r="K1240" i="11"/>
  <c r="N1240" i="11" s="1"/>
  <c r="O1240" i="11" s="1"/>
  <c r="L1240" i="11"/>
  <c r="Q1224" i="11"/>
  <c r="P1224" i="11"/>
  <c r="M1224" i="11"/>
  <c r="L1224" i="11"/>
  <c r="K1224" i="11"/>
  <c r="N1224" i="11" s="1"/>
  <c r="O1224" i="11" s="1"/>
  <c r="Q1208" i="11"/>
  <c r="P1208" i="11"/>
  <c r="M1208" i="11"/>
  <c r="L1208" i="11"/>
  <c r="K1208" i="11"/>
  <c r="N1208" i="11" s="1"/>
  <c r="O1208" i="11" s="1"/>
  <c r="Q1192" i="11"/>
  <c r="P1192" i="11"/>
  <c r="M1192" i="11"/>
  <c r="K1192" i="11"/>
  <c r="N1192" i="11" s="1"/>
  <c r="O1192" i="11" s="1"/>
  <c r="L1192" i="11"/>
  <c r="Q1176" i="11"/>
  <c r="P1176" i="11"/>
  <c r="M1176" i="11"/>
  <c r="L1176" i="11"/>
  <c r="K1176" i="11"/>
  <c r="N1176" i="11" s="1"/>
  <c r="O1176" i="11" s="1"/>
  <c r="Q1160" i="11"/>
  <c r="P1160" i="11"/>
  <c r="M1160" i="11"/>
  <c r="L1160" i="11"/>
  <c r="K1160" i="11"/>
  <c r="N1160" i="11" s="1"/>
  <c r="O1160" i="11" s="1"/>
  <c r="Q1144" i="11"/>
  <c r="P1144" i="11"/>
  <c r="M1144" i="11"/>
  <c r="K1144" i="11"/>
  <c r="N1144" i="11" s="1"/>
  <c r="O1144" i="11" s="1"/>
  <c r="L1144" i="11"/>
  <c r="Q1128" i="11"/>
  <c r="P1128" i="11"/>
  <c r="M1128" i="11"/>
  <c r="L1128" i="11"/>
  <c r="K1128" i="11"/>
  <c r="N1128" i="11" s="1"/>
  <c r="O1128" i="11" s="1"/>
  <c r="Q1112" i="11"/>
  <c r="P1112" i="11"/>
  <c r="M1112" i="11"/>
  <c r="L1112" i="11"/>
  <c r="K1112" i="11"/>
  <c r="N1112" i="11" s="1"/>
  <c r="O1112" i="11" s="1"/>
  <c r="Q1096" i="11"/>
  <c r="P1096" i="11"/>
  <c r="M1096" i="11"/>
  <c r="L1096" i="11"/>
  <c r="K1096" i="11"/>
  <c r="N1096" i="11" s="1"/>
  <c r="O1096" i="11" s="1"/>
  <c r="Q1080" i="11"/>
  <c r="P1080" i="11"/>
  <c r="M1080" i="11"/>
  <c r="L1080" i="11"/>
  <c r="K1080" i="11"/>
  <c r="N1080" i="11" s="1"/>
  <c r="O1080" i="11" s="1"/>
  <c r="Q1064" i="11"/>
  <c r="P1064" i="11"/>
  <c r="M1064" i="11"/>
  <c r="L1064" i="11"/>
  <c r="K1064" i="11"/>
  <c r="N1064" i="11" s="1"/>
  <c r="O1064" i="11" s="1"/>
  <c r="Q1048" i="11"/>
  <c r="P1048" i="11"/>
  <c r="M1048" i="11"/>
  <c r="L1048" i="11"/>
  <c r="K1048" i="11"/>
  <c r="N1048" i="11" s="1"/>
  <c r="O1048" i="11" s="1"/>
  <c r="P1032" i="11"/>
  <c r="Q1032" i="11"/>
  <c r="M1032" i="11"/>
  <c r="L1032" i="11"/>
  <c r="K1032" i="11"/>
  <c r="N1032" i="11" s="1"/>
  <c r="O1032" i="11" s="1"/>
  <c r="P1016" i="11"/>
  <c r="Q1016" i="11"/>
  <c r="M1016" i="11"/>
  <c r="L1016" i="11"/>
  <c r="K1016" i="11"/>
  <c r="N1016" i="11" s="1"/>
  <c r="O1016" i="11" s="1"/>
  <c r="Q1000" i="11"/>
  <c r="P1000" i="11"/>
  <c r="M1000" i="11"/>
  <c r="L1000" i="11"/>
  <c r="K1000" i="11"/>
  <c r="N1000" i="11" s="1"/>
  <c r="O1000" i="11" s="1"/>
  <c r="Q984" i="11"/>
  <c r="P984" i="11"/>
  <c r="M984" i="11"/>
  <c r="L984" i="11"/>
  <c r="K984" i="11"/>
  <c r="N984" i="11" s="1"/>
  <c r="O984" i="11" s="1"/>
  <c r="Q968" i="11"/>
  <c r="P968" i="11"/>
  <c r="M968" i="11"/>
  <c r="L968" i="11"/>
  <c r="K968" i="11"/>
  <c r="N968" i="11" s="1"/>
  <c r="O968" i="11" s="1"/>
  <c r="Q952" i="11"/>
  <c r="P952" i="11"/>
  <c r="M952" i="11"/>
  <c r="L952" i="11"/>
  <c r="K952" i="11"/>
  <c r="N952" i="11" s="1"/>
  <c r="O952" i="11" s="1"/>
  <c r="Q936" i="11"/>
  <c r="P936" i="11"/>
  <c r="M936" i="11"/>
  <c r="L936" i="11"/>
  <c r="K936" i="11"/>
  <c r="N936" i="11" s="1"/>
  <c r="O936" i="11" s="1"/>
  <c r="Q920" i="11"/>
  <c r="P920" i="11"/>
  <c r="M920" i="11"/>
  <c r="L920" i="11"/>
  <c r="K920" i="11"/>
  <c r="N920" i="11" s="1"/>
  <c r="O920" i="11" s="1"/>
  <c r="Q904" i="11"/>
  <c r="P904" i="11"/>
  <c r="M904" i="11"/>
  <c r="L904" i="11"/>
  <c r="K904" i="11"/>
  <c r="N904" i="11" s="1"/>
  <c r="O904" i="11" s="1"/>
  <c r="Q888" i="11"/>
  <c r="P888" i="11"/>
  <c r="M888" i="11"/>
  <c r="K888" i="11"/>
  <c r="N888" i="11" s="1"/>
  <c r="O888" i="11" s="1"/>
  <c r="L888" i="11"/>
  <c r="Q872" i="11"/>
  <c r="P872" i="11"/>
  <c r="M872" i="11"/>
  <c r="L872" i="11"/>
  <c r="K872" i="11"/>
  <c r="N872" i="11" s="1"/>
  <c r="O872" i="11" s="1"/>
  <c r="P856" i="11"/>
  <c r="Q856" i="11"/>
  <c r="M856" i="11"/>
  <c r="K856" i="11"/>
  <c r="N856" i="11" s="1"/>
  <c r="O856" i="11" s="1"/>
  <c r="P840" i="11"/>
  <c r="Q840" i="11"/>
  <c r="M840" i="11"/>
  <c r="L840" i="11"/>
  <c r="K840" i="11"/>
  <c r="N840" i="11" s="1"/>
  <c r="O840" i="11" s="1"/>
  <c r="Q824" i="11"/>
  <c r="P824" i="11"/>
  <c r="M824" i="11"/>
  <c r="L824" i="11"/>
  <c r="K824" i="11"/>
  <c r="N824" i="11" s="1"/>
  <c r="O824" i="11" s="1"/>
  <c r="Q808" i="11"/>
  <c r="P808" i="11"/>
  <c r="M808" i="11"/>
  <c r="K808" i="11"/>
  <c r="N808" i="11" s="1"/>
  <c r="O808" i="11" s="1"/>
  <c r="L808" i="11"/>
  <c r="Q792" i="11"/>
  <c r="P792" i="11"/>
  <c r="M792" i="11"/>
  <c r="L792" i="11"/>
  <c r="K792" i="11"/>
  <c r="N792" i="11" s="1"/>
  <c r="O792" i="11" s="1"/>
  <c r="Q776" i="11"/>
  <c r="P776" i="11"/>
  <c r="M776" i="11"/>
  <c r="K776" i="11"/>
  <c r="N776" i="11" s="1"/>
  <c r="O776" i="11" s="1"/>
  <c r="P760" i="11"/>
  <c r="Q760" i="11"/>
  <c r="M760" i="11"/>
  <c r="L760" i="11"/>
  <c r="K760" i="11"/>
  <c r="N760" i="11" s="1"/>
  <c r="O760" i="11" s="1"/>
  <c r="Q744" i="11"/>
  <c r="P744" i="11"/>
  <c r="M744" i="11"/>
  <c r="L744" i="11"/>
  <c r="K744" i="11"/>
  <c r="N744" i="11" s="1"/>
  <c r="O744" i="11" s="1"/>
  <c r="Q728" i="11"/>
  <c r="P728" i="11"/>
  <c r="M728" i="11"/>
  <c r="K728" i="11"/>
  <c r="N728" i="11" s="1"/>
  <c r="O728" i="11" s="1"/>
  <c r="Q712" i="11"/>
  <c r="P712" i="11"/>
  <c r="M712" i="11"/>
  <c r="L712" i="11"/>
  <c r="K712" i="11"/>
  <c r="N712" i="11" s="1"/>
  <c r="O712" i="11" s="1"/>
  <c r="Q696" i="11"/>
  <c r="P696" i="11"/>
  <c r="M696" i="11"/>
  <c r="L696" i="11"/>
  <c r="K696" i="11"/>
  <c r="N696" i="11" s="1"/>
  <c r="O696" i="11" s="1"/>
  <c r="Q680" i="11"/>
  <c r="P680" i="11"/>
  <c r="M680" i="11"/>
  <c r="L680" i="11"/>
  <c r="K680" i="11"/>
  <c r="N680" i="11" s="1"/>
  <c r="O680" i="11" s="1"/>
  <c r="Q664" i="11"/>
  <c r="P664" i="11"/>
  <c r="M664" i="11"/>
  <c r="L664" i="11"/>
  <c r="K664" i="11"/>
  <c r="N664" i="11" s="1"/>
  <c r="O664" i="11" s="1"/>
  <c r="Q648" i="11"/>
  <c r="P648" i="11"/>
  <c r="M648" i="11"/>
  <c r="L648" i="11"/>
  <c r="K648" i="11"/>
  <c r="N648" i="11" s="1"/>
  <c r="O648" i="11" s="1"/>
  <c r="Q632" i="11"/>
  <c r="P632" i="11"/>
  <c r="M632" i="11"/>
  <c r="L632" i="11"/>
  <c r="K632" i="11"/>
  <c r="N632" i="11" s="1"/>
  <c r="O632" i="11" s="1"/>
  <c r="Q616" i="11"/>
  <c r="P616" i="11"/>
  <c r="M616" i="11"/>
  <c r="L616" i="11"/>
  <c r="K616" i="11"/>
  <c r="N616" i="11" s="1"/>
  <c r="O616" i="11" s="1"/>
  <c r="Q600" i="11"/>
  <c r="P600" i="11"/>
  <c r="M600" i="11"/>
  <c r="L600" i="11"/>
  <c r="K600" i="11"/>
  <c r="N600" i="11" s="1"/>
  <c r="O600" i="11" s="1"/>
  <c r="Q584" i="11"/>
  <c r="P584" i="11"/>
  <c r="M584" i="11"/>
  <c r="L584" i="11"/>
  <c r="K584" i="11"/>
  <c r="N584" i="11" s="1"/>
  <c r="O584" i="11" s="1"/>
  <c r="Q568" i="11"/>
  <c r="P568" i="11"/>
  <c r="M568" i="11"/>
  <c r="L568" i="11"/>
  <c r="K568" i="11"/>
  <c r="N568" i="11" s="1"/>
  <c r="O568" i="11" s="1"/>
  <c r="Q552" i="11"/>
  <c r="P552" i="11"/>
  <c r="M552" i="11"/>
  <c r="L552" i="11"/>
  <c r="K552" i="11"/>
  <c r="N552" i="11" s="1"/>
  <c r="O552" i="11" s="1"/>
  <c r="Q536" i="11"/>
  <c r="P536" i="11"/>
  <c r="M536" i="11"/>
  <c r="L536" i="11"/>
  <c r="K536" i="11"/>
  <c r="N536" i="11" s="1"/>
  <c r="O536" i="11" s="1"/>
  <c r="Q520" i="11"/>
  <c r="P520" i="11"/>
  <c r="M520" i="11"/>
  <c r="L520" i="11"/>
  <c r="K520" i="11"/>
  <c r="N520" i="11" s="1"/>
  <c r="O520" i="11" s="1"/>
  <c r="Q504" i="11"/>
  <c r="P504" i="11"/>
  <c r="M504" i="11"/>
  <c r="L504" i="11"/>
  <c r="K504" i="11"/>
  <c r="N504" i="11" s="1"/>
  <c r="O504" i="11" s="1"/>
  <c r="Q488" i="11"/>
  <c r="P488" i="11"/>
  <c r="M488" i="11"/>
  <c r="L488" i="11"/>
  <c r="K488" i="11"/>
  <c r="N488" i="11" s="1"/>
  <c r="O488" i="11" s="1"/>
  <c r="Q472" i="11"/>
  <c r="P472" i="11"/>
  <c r="M472" i="11"/>
  <c r="L472" i="11"/>
  <c r="K472" i="11"/>
  <c r="N472" i="11" s="1"/>
  <c r="O472" i="11" s="1"/>
  <c r="Q456" i="11"/>
  <c r="P456" i="11"/>
  <c r="M456" i="11"/>
  <c r="L456" i="11"/>
  <c r="K456" i="11"/>
  <c r="N456" i="11" s="1"/>
  <c r="O456" i="11" s="1"/>
  <c r="Q440" i="11"/>
  <c r="P440" i="11"/>
  <c r="M440" i="11"/>
  <c r="L440" i="11"/>
  <c r="K440" i="11"/>
  <c r="N440" i="11" s="1"/>
  <c r="O440" i="11" s="1"/>
  <c r="Q424" i="11"/>
  <c r="P424" i="11"/>
  <c r="M424" i="11"/>
  <c r="L424" i="11"/>
  <c r="K424" i="11"/>
  <c r="N424" i="11" s="1"/>
  <c r="O424" i="11" s="1"/>
  <c r="Q408" i="11"/>
  <c r="P408" i="11"/>
  <c r="M408" i="11"/>
  <c r="L408" i="11"/>
  <c r="K408" i="11"/>
  <c r="N408" i="11" s="1"/>
  <c r="O408" i="11" s="1"/>
  <c r="Q392" i="11"/>
  <c r="P392" i="11"/>
  <c r="M392" i="11"/>
  <c r="L392" i="11"/>
  <c r="K392" i="11"/>
  <c r="N392" i="11" s="1"/>
  <c r="O392" i="11" s="1"/>
  <c r="Q376" i="11"/>
  <c r="P376" i="11"/>
  <c r="M376" i="11"/>
  <c r="L376" i="11"/>
  <c r="K376" i="11"/>
  <c r="N376" i="11" s="1"/>
  <c r="O376" i="11" s="1"/>
  <c r="Q360" i="11"/>
  <c r="P360" i="11"/>
  <c r="M360" i="11"/>
  <c r="L360" i="11"/>
  <c r="K360" i="11"/>
  <c r="N360" i="11" s="1"/>
  <c r="O360" i="11" s="1"/>
  <c r="Q344" i="11"/>
  <c r="P344" i="11"/>
  <c r="M344" i="11"/>
  <c r="L344" i="11"/>
  <c r="K344" i="11"/>
  <c r="N344" i="11" s="1"/>
  <c r="O344" i="11" s="1"/>
  <c r="Q328" i="11"/>
  <c r="P328" i="11"/>
  <c r="M328" i="11"/>
  <c r="L328" i="11"/>
  <c r="K328" i="11"/>
  <c r="N328" i="11" s="1"/>
  <c r="O328" i="11" s="1"/>
  <c r="Q312" i="11"/>
  <c r="P312" i="11"/>
  <c r="M312" i="11"/>
  <c r="L312" i="11"/>
  <c r="K312" i="11"/>
  <c r="N312" i="11" s="1"/>
  <c r="O312" i="11" s="1"/>
  <c r="Q296" i="11"/>
  <c r="P296" i="11"/>
  <c r="M296" i="11"/>
  <c r="L296" i="11"/>
  <c r="K296" i="11"/>
  <c r="N296" i="11" s="1"/>
  <c r="O296" i="11" s="1"/>
  <c r="Q280" i="11"/>
  <c r="P280" i="11"/>
  <c r="M280" i="11"/>
  <c r="L280" i="11"/>
  <c r="K280" i="11"/>
  <c r="N280" i="11" s="1"/>
  <c r="O280" i="11" s="1"/>
  <c r="Q264" i="11"/>
  <c r="P264" i="11"/>
  <c r="M264" i="11"/>
  <c r="L264" i="11"/>
  <c r="K264" i="11"/>
  <c r="N264" i="11" s="1"/>
  <c r="O264" i="11" s="1"/>
  <c r="Q248" i="11"/>
  <c r="P248" i="11"/>
  <c r="M248" i="11"/>
  <c r="L248" i="11"/>
  <c r="K248" i="11"/>
  <c r="N248" i="11" s="1"/>
  <c r="O248" i="11" s="1"/>
  <c r="Q232" i="11"/>
  <c r="P232" i="11"/>
  <c r="M232" i="11"/>
  <c r="L232" i="11"/>
  <c r="K232" i="11"/>
  <c r="N232" i="11" s="1"/>
  <c r="O232" i="11" s="1"/>
  <c r="Q216" i="11"/>
  <c r="P216" i="11"/>
  <c r="M216" i="11"/>
  <c r="L216" i="11"/>
  <c r="K216" i="11"/>
  <c r="N216" i="11" s="1"/>
  <c r="O216" i="11" s="1"/>
  <c r="Q200" i="11"/>
  <c r="P200" i="11"/>
  <c r="M200" i="11"/>
  <c r="L200" i="11"/>
  <c r="K200" i="11"/>
  <c r="N200" i="11" s="1"/>
  <c r="O200" i="11" s="1"/>
  <c r="Q184" i="11"/>
  <c r="P184" i="11"/>
  <c r="M184" i="11"/>
  <c r="L184" i="11"/>
  <c r="K184" i="11"/>
  <c r="N184" i="11" s="1"/>
  <c r="O184" i="11" s="1"/>
  <c r="Q168" i="11"/>
  <c r="P168" i="11"/>
  <c r="M168" i="11"/>
  <c r="L168" i="11"/>
  <c r="K168" i="11"/>
  <c r="N168" i="11" s="1"/>
  <c r="O168" i="11" s="1"/>
  <c r="Q152" i="11"/>
  <c r="P152" i="11"/>
  <c r="M152" i="11"/>
  <c r="L152" i="11"/>
  <c r="K152" i="11"/>
  <c r="N152" i="11" s="1"/>
  <c r="O152" i="11" s="1"/>
  <c r="Q136" i="11"/>
  <c r="P136" i="11"/>
  <c r="M136" i="11"/>
  <c r="L136" i="11"/>
  <c r="K136" i="11"/>
  <c r="N136" i="11" s="1"/>
  <c r="O136" i="11" s="1"/>
  <c r="Q120" i="11"/>
  <c r="P120" i="11"/>
  <c r="M120" i="11"/>
  <c r="L120" i="11"/>
  <c r="K120" i="11"/>
  <c r="N120" i="11" s="1"/>
  <c r="O120" i="11" s="1"/>
  <c r="Q104" i="11"/>
  <c r="P104" i="11"/>
  <c r="M104" i="11"/>
  <c r="L104" i="11"/>
  <c r="K104" i="11"/>
  <c r="N104" i="11" s="1"/>
  <c r="O104" i="11" s="1"/>
  <c r="Q88" i="11"/>
  <c r="P88" i="11"/>
  <c r="M88" i="11"/>
  <c r="L88" i="11"/>
  <c r="K88" i="11"/>
  <c r="N88" i="11" s="1"/>
  <c r="O88" i="11" s="1"/>
  <c r="Q72" i="11"/>
  <c r="P72" i="11"/>
  <c r="M72" i="11"/>
  <c r="L72" i="11"/>
  <c r="K72" i="11"/>
  <c r="N72" i="11" s="1"/>
  <c r="O72" i="11" s="1"/>
  <c r="Q56" i="11"/>
  <c r="P56" i="11"/>
  <c r="M56" i="11"/>
  <c r="L56" i="11"/>
  <c r="K56" i="11"/>
  <c r="N56" i="11" s="1"/>
  <c r="O56" i="11" s="1"/>
  <c r="Q40" i="11"/>
  <c r="P40" i="11"/>
  <c r="M40" i="11"/>
  <c r="L40" i="11"/>
  <c r="K40" i="11"/>
  <c r="N40" i="11" s="1"/>
  <c r="O40" i="11" s="1"/>
  <c r="Q24" i="11"/>
  <c r="P24" i="11"/>
  <c r="M24" i="11"/>
  <c r="L24" i="11"/>
  <c r="K24" i="11"/>
  <c r="N24" i="11" s="1"/>
  <c r="O24" i="11" s="1"/>
  <c r="Q8" i="11"/>
  <c r="P8" i="11"/>
  <c r="M8" i="11"/>
  <c r="L8" i="11"/>
  <c r="K8" i="11"/>
  <c r="N8" i="11" s="1"/>
  <c r="O8" i="11" s="1"/>
  <c r="K2924" i="11"/>
  <c r="N2924" i="11" s="1"/>
  <c r="O2924" i="11" s="1"/>
  <c r="K2796" i="11"/>
  <c r="N2796" i="11" s="1"/>
  <c r="O2796" i="11" s="1"/>
  <c r="K2668" i="11"/>
  <c r="N2668" i="11" s="1"/>
  <c r="O2668" i="11" s="1"/>
  <c r="K2540" i="11"/>
  <c r="N2540" i="11" s="1"/>
  <c r="O2540" i="11" s="1"/>
  <c r="K2412" i="11"/>
  <c r="N2412" i="11" s="1"/>
  <c r="O2412" i="11" s="1"/>
  <c r="K2284" i="11"/>
  <c r="N2284" i="11" s="1"/>
  <c r="O2284" i="11" s="1"/>
  <c r="K2156" i="11"/>
  <c r="N2156" i="11" s="1"/>
  <c r="O2156" i="11" s="1"/>
  <c r="K2028" i="11"/>
  <c r="N2028" i="11" s="1"/>
  <c r="O2028" i="11" s="1"/>
  <c r="K1900" i="11"/>
  <c r="N1900" i="11" s="1"/>
  <c r="O1900" i="11" s="1"/>
  <c r="K1772" i="11"/>
  <c r="N1772" i="11" s="1"/>
  <c r="O1772" i="11" s="1"/>
  <c r="K1644" i="11"/>
  <c r="N1644" i="11" s="1"/>
  <c r="O1644" i="11" s="1"/>
  <c r="K1516" i="11"/>
  <c r="N1516" i="11" s="1"/>
  <c r="O1516" i="11" s="1"/>
  <c r="K1388" i="11"/>
  <c r="N1388" i="11" s="1"/>
  <c r="O1388" i="11" s="1"/>
  <c r="K1260" i="11"/>
  <c r="N1260" i="11" s="1"/>
  <c r="O1260" i="11" s="1"/>
  <c r="K1132" i="11"/>
  <c r="N1132" i="11" s="1"/>
  <c r="O1132" i="11" s="1"/>
  <c r="K1004" i="11"/>
  <c r="N1004" i="11" s="1"/>
  <c r="O1004" i="11" s="1"/>
  <c r="K876" i="11"/>
  <c r="N876" i="11" s="1"/>
  <c r="O876" i="11" s="1"/>
  <c r="L2976" i="11"/>
  <c r="L2848" i="11"/>
  <c r="L2720" i="11"/>
  <c r="L2592" i="11"/>
  <c r="L2464" i="11"/>
  <c r="L2336" i="11"/>
  <c r="L2193" i="11"/>
  <c r="L2025" i="11"/>
  <c r="L1662" i="11"/>
  <c r="L1475" i="11"/>
  <c r="L1288" i="11"/>
  <c r="L1091" i="11"/>
  <c r="L815" i="11"/>
  <c r="M2833" i="11"/>
  <c r="M1507" i="11"/>
  <c r="Q777" i="11"/>
  <c r="P777" i="11"/>
  <c r="M777" i="11"/>
  <c r="L777" i="11"/>
  <c r="Q761" i="11"/>
  <c r="P761" i="11"/>
  <c r="M761" i="11"/>
  <c r="L761" i="11"/>
  <c r="Q745" i="11"/>
  <c r="P745" i="11"/>
  <c r="M745" i="11"/>
  <c r="L745" i="11"/>
  <c r="Q729" i="11"/>
  <c r="P729" i="11"/>
  <c r="M729" i="11"/>
  <c r="L729" i="11"/>
  <c r="Q713" i="11"/>
  <c r="P713" i="11"/>
  <c r="M713" i="11"/>
  <c r="L713" i="11"/>
  <c r="Q697" i="11"/>
  <c r="P697" i="11"/>
  <c r="M697" i="11"/>
  <c r="L697" i="11"/>
  <c r="Q681" i="11"/>
  <c r="P681" i="11"/>
  <c r="M681" i="11"/>
  <c r="L681" i="11"/>
  <c r="Q665" i="11"/>
  <c r="P665" i="11"/>
  <c r="M665" i="11"/>
  <c r="L665" i="11"/>
  <c r="Q649" i="11"/>
  <c r="P649" i="11"/>
  <c r="M649" i="11"/>
  <c r="L649" i="11"/>
  <c r="Q633" i="11"/>
  <c r="P633" i="11"/>
  <c r="M633" i="11"/>
  <c r="L633" i="11"/>
  <c r="Q617" i="11"/>
  <c r="P617" i="11"/>
  <c r="M617" i="11"/>
  <c r="L617" i="11"/>
  <c r="Q601" i="11"/>
  <c r="P601" i="11"/>
  <c r="M601" i="11"/>
  <c r="L601" i="11"/>
  <c r="Q585" i="11"/>
  <c r="P585" i="11"/>
  <c r="M585" i="11"/>
  <c r="L585" i="11"/>
  <c r="Q569" i="11"/>
  <c r="P569" i="11"/>
  <c r="M569" i="11"/>
  <c r="L569" i="11"/>
  <c r="Q553" i="11"/>
  <c r="P553" i="11"/>
  <c r="M553" i="11"/>
  <c r="L553" i="11"/>
  <c r="Q537" i="11"/>
  <c r="P537" i="11"/>
  <c r="M537" i="11"/>
  <c r="L537" i="11"/>
  <c r="Q521" i="11"/>
  <c r="P521" i="11"/>
  <c r="M521" i="11"/>
  <c r="L521" i="11"/>
  <c r="Q505" i="11"/>
  <c r="P505" i="11"/>
  <c r="M505" i="11"/>
  <c r="L505" i="11"/>
  <c r="Q489" i="11"/>
  <c r="P489" i="11"/>
  <c r="M489" i="11"/>
  <c r="L489" i="11"/>
  <c r="Q473" i="11"/>
  <c r="P473" i="11"/>
  <c r="M473" i="11"/>
  <c r="L473" i="11"/>
  <c r="Q457" i="11"/>
  <c r="P457" i="11"/>
  <c r="M457" i="11"/>
  <c r="L457" i="11"/>
  <c r="Q441" i="11"/>
  <c r="P441" i="11"/>
  <c r="M441" i="11"/>
  <c r="L441" i="11"/>
  <c r="Q425" i="11"/>
  <c r="P425" i="11"/>
  <c r="M425" i="11"/>
  <c r="L425" i="11"/>
  <c r="Q409" i="11"/>
  <c r="P409" i="11"/>
  <c r="M409" i="11"/>
  <c r="L409" i="11"/>
  <c r="Q393" i="11"/>
  <c r="P393" i="11"/>
  <c r="M393" i="11"/>
  <c r="L393" i="11"/>
  <c r="Q377" i="11"/>
  <c r="P377" i="11"/>
  <c r="M377" i="11"/>
  <c r="L377" i="11"/>
  <c r="Q361" i="11"/>
  <c r="P361" i="11"/>
  <c r="M361" i="11"/>
  <c r="L361" i="11"/>
  <c r="Q345" i="11"/>
  <c r="P345" i="11"/>
  <c r="M345" i="11"/>
  <c r="L345" i="11"/>
  <c r="Q329" i="11"/>
  <c r="P329" i="11"/>
  <c r="M329" i="11"/>
  <c r="L329" i="11"/>
  <c r="Q313" i="11"/>
  <c r="P313" i="11"/>
  <c r="M313" i="11"/>
  <c r="L313" i="11"/>
  <c r="Q297" i="11"/>
  <c r="P297" i="11"/>
  <c r="M297" i="11"/>
  <c r="L297" i="11"/>
  <c r="Q281" i="11"/>
  <c r="P281" i="11"/>
  <c r="M281" i="11"/>
  <c r="L281" i="11"/>
  <c r="Q265" i="11"/>
  <c r="P265" i="11"/>
  <c r="M265" i="11"/>
  <c r="L265" i="11"/>
  <c r="Q249" i="11"/>
  <c r="P249" i="11"/>
  <c r="M249" i="11"/>
  <c r="L249" i="11"/>
  <c r="Q233" i="11"/>
  <c r="P233" i="11"/>
  <c r="M233" i="11"/>
  <c r="L233" i="11"/>
  <c r="Q217" i="11"/>
  <c r="P217" i="11"/>
  <c r="M217" i="11"/>
  <c r="L217" i="11"/>
  <c r="Q201" i="11"/>
  <c r="P201" i="11"/>
  <c r="M201" i="11"/>
  <c r="L201" i="11"/>
  <c r="Q185" i="11"/>
  <c r="P185" i="11"/>
  <c r="M185" i="11"/>
  <c r="L185" i="11"/>
  <c r="Q169" i="11"/>
  <c r="P169" i="11"/>
  <c r="M169" i="11"/>
  <c r="L169" i="11"/>
  <c r="Q153" i="11"/>
  <c r="P153" i="11"/>
  <c r="M153" i="11"/>
  <c r="L153" i="11"/>
  <c r="Q137" i="11"/>
  <c r="P137" i="11"/>
  <c r="M137" i="11"/>
  <c r="L137" i="11"/>
  <c r="Q121" i="11"/>
  <c r="P121" i="11"/>
  <c r="M121" i="11"/>
  <c r="L121" i="11"/>
  <c r="Q105" i="11"/>
  <c r="P105" i="11"/>
  <c r="M105" i="11"/>
  <c r="L105" i="11"/>
  <c r="Q89" i="11"/>
  <c r="P89" i="11"/>
  <c r="M89" i="11"/>
  <c r="L89" i="11"/>
  <c r="Q73" i="11"/>
  <c r="P73" i="11"/>
  <c r="M73" i="11"/>
  <c r="L73" i="11"/>
  <c r="Q57" i="11"/>
  <c r="P57" i="11"/>
  <c r="M57" i="11"/>
  <c r="L57" i="11"/>
  <c r="Q41" i="11"/>
  <c r="P41" i="11"/>
  <c r="M41" i="11"/>
  <c r="L41" i="11"/>
  <c r="Q25" i="11"/>
  <c r="P25" i="11"/>
  <c r="M25" i="11"/>
  <c r="L25" i="11"/>
  <c r="Q9" i="11"/>
  <c r="P9" i="11"/>
  <c r="M9" i="11"/>
  <c r="L9" i="11"/>
  <c r="K413" i="11"/>
  <c r="N413" i="11" s="1"/>
  <c r="O413" i="11" s="1"/>
  <c r="K397" i="11"/>
  <c r="N397" i="11" s="1"/>
  <c r="O397" i="11" s="1"/>
  <c r="K349" i="11"/>
  <c r="N349" i="11" s="1"/>
  <c r="O349" i="11" s="1"/>
  <c r="K333" i="11"/>
  <c r="N333" i="11" s="1"/>
  <c r="O333" i="11" s="1"/>
  <c r="K285" i="11"/>
  <c r="N285" i="11" s="1"/>
  <c r="O285" i="11" s="1"/>
  <c r="K269" i="11"/>
  <c r="N269" i="11" s="1"/>
  <c r="O269" i="11" s="1"/>
  <c r="K221" i="11"/>
  <c r="N221" i="11" s="1"/>
  <c r="O221" i="11" s="1"/>
  <c r="K205" i="11"/>
  <c r="N205" i="11" s="1"/>
  <c r="O205" i="11" s="1"/>
  <c r="K173" i="11"/>
  <c r="N173" i="11" s="1"/>
  <c r="O173" i="11" s="1"/>
  <c r="K157" i="11"/>
  <c r="N157" i="11" s="1"/>
  <c r="O157" i="11" s="1"/>
  <c r="K141" i="11"/>
  <c r="N141" i="11" s="1"/>
  <c r="O141" i="11" s="1"/>
  <c r="K93" i="11"/>
  <c r="N93" i="11" s="1"/>
  <c r="O93" i="11" s="1"/>
  <c r="K77" i="11"/>
  <c r="N77" i="11" s="1"/>
  <c r="O77" i="11" s="1"/>
  <c r="K29" i="11"/>
  <c r="N29" i="11" s="1"/>
  <c r="O29" i="11" s="1"/>
  <c r="K13" i="11"/>
  <c r="N13" i="11" s="1"/>
  <c r="O13" i="11" s="1"/>
  <c r="Q407" i="11"/>
  <c r="P407" i="11"/>
  <c r="M407" i="11"/>
  <c r="L407" i="11"/>
  <c r="Q391" i="11"/>
  <c r="P391" i="11"/>
  <c r="M391" i="11"/>
  <c r="L391" i="11"/>
  <c r="Q375" i="11"/>
  <c r="P375" i="11"/>
  <c r="M375" i="11"/>
  <c r="L375" i="11"/>
  <c r="Q359" i="11"/>
  <c r="P359" i="11"/>
  <c r="M359" i="11"/>
  <c r="L359" i="11"/>
  <c r="Q343" i="11"/>
  <c r="P343" i="11"/>
  <c r="M343" i="11"/>
  <c r="L343" i="11"/>
  <c r="Q327" i="11"/>
  <c r="P327" i="11"/>
  <c r="M327" i="11"/>
  <c r="L327" i="11"/>
  <c r="Q311" i="11"/>
  <c r="P311" i="11"/>
  <c r="M311" i="11"/>
  <c r="L311" i="11"/>
  <c r="Q295" i="11"/>
  <c r="P295" i="11"/>
  <c r="M295" i="11"/>
  <c r="L295" i="11"/>
  <c r="P279" i="11"/>
  <c r="Q279" i="11"/>
  <c r="M279" i="11"/>
  <c r="L279" i="11"/>
  <c r="Q263" i="11"/>
  <c r="P263" i="11"/>
  <c r="M263" i="11"/>
  <c r="L263" i="11"/>
  <c r="Q247" i="11"/>
  <c r="P247" i="11"/>
  <c r="M247" i="11"/>
  <c r="L247" i="11"/>
  <c r="P231" i="11"/>
  <c r="Q231" i="11"/>
  <c r="M231" i="11"/>
  <c r="L231" i="11"/>
  <c r="P215" i="11"/>
  <c r="Q215" i="11"/>
  <c r="M215" i="11"/>
  <c r="L215" i="11"/>
  <c r="Q199" i="11"/>
  <c r="P199" i="11"/>
  <c r="M199" i="11"/>
  <c r="L199" i="11"/>
  <c r="P183" i="11"/>
  <c r="Q183" i="11"/>
  <c r="M183" i="11"/>
  <c r="L183" i="11"/>
  <c r="Q167" i="11"/>
  <c r="P167" i="11"/>
  <c r="M167" i="11"/>
  <c r="L167" i="11"/>
  <c r="Q151" i="11"/>
  <c r="P151" i="11"/>
  <c r="M151" i="11"/>
  <c r="L151" i="11"/>
  <c r="Q135" i="11"/>
  <c r="P135" i="11"/>
  <c r="M135" i="11"/>
  <c r="L135" i="11"/>
  <c r="Q119" i="11"/>
  <c r="P119" i="11"/>
  <c r="M119" i="11"/>
  <c r="L119" i="11"/>
  <c r="P103" i="11"/>
  <c r="Q103" i="11"/>
  <c r="M103" i="11"/>
  <c r="L103" i="11"/>
  <c r="P87" i="11"/>
  <c r="Q87" i="11"/>
  <c r="M87" i="11"/>
  <c r="L87" i="11"/>
  <c r="Q71" i="11"/>
  <c r="P71" i="11"/>
  <c r="M71" i="11"/>
  <c r="L71" i="11"/>
  <c r="Q55" i="11"/>
  <c r="P55" i="11"/>
  <c r="M55" i="11"/>
  <c r="L55" i="11"/>
  <c r="Q39" i="11"/>
  <c r="P39" i="11"/>
  <c r="M39" i="11"/>
  <c r="L39" i="11"/>
  <c r="Q23" i="11"/>
  <c r="P23" i="11"/>
  <c r="L23" i="11"/>
  <c r="M23" i="11"/>
  <c r="Q7" i="11"/>
  <c r="P7" i="11"/>
  <c r="L7" i="11"/>
  <c r="K635" i="11"/>
  <c r="N635" i="11" s="1"/>
  <c r="O635" i="11" s="1"/>
  <c r="K411" i="11"/>
  <c r="N411" i="11" s="1"/>
  <c r="O411" i="11" s="1"/>
  <c r="Q726" i="11"/>
  <c r="P726" i="11"/>
  <c r="L726" i="11"/>
  <c r="M726" i="11"/>
  <c r="Q710" i="11"/>
  <c r="P710" i="11"/>
  <c r="L710" i="11"/>
  <c r="M710" i="11"/>
  <c r="Q694" i="11"/>
  <c r="P694" i="11"/>
  <c r="M694" i="11"/>
  <c r="L694" i="11"/>
  <c r="Q678" i="11"/>
  <c r="P678" i="11"/>
  <c r="L678" i="11"/>
  <c r="M678" i="11"/>
  <c r="Q662" i="11"/>
  <c r="P662" i="11"/>
  <c r="L662" i="11"/>
  <c r="M662" i="11"/>
  <c r="Q646" i="11"/>
  <c r="P646" i="11"/>
  <c r="L646" i="11"/>
  <c r="M646" i="11"/>
  <c r="Q630" i="11"/>
  <c r="P630" i="11"/>
  <c r="L630" i="11"/>
  <c r="M630" i="11"/>
  <c r="P614" i="11"/>
  <c r="Q614" i="11"/>
  <c r="M614" i="11"/>
  <c r="L614" i="11"/>
  <c r="Q598" i="11"/>
  <c r="P598" i="11"/>
  <c r="M598" i="11"/>
  <c r="L598" i="11"/>
  <c r="Q582" i="11"/>
  <c r="P582" i="11"/>
  <c r="M582" i="11"/>
  <c r="L582" i="11"/>
  <c r="Q566" i="11"/>
  <c r="P566" i="11"/>
  <c r="M566" i="11"/>
  <c r="L566" i="11"/>
  <c r="Q550" i="11"/>
  <c r="P550" i="11"/>
  <c r="M550" i="11"/>
  <c r="L550" i="11"/>
  <c r="Q534" i="11"/>
  <c r="P534" i="11"/>
  <c r="M534" i="11"/>
  <c r="L534" i="11"/>
  <c r="Q518" i="11"/>
  <c r="P518" i="11"/>
  <c r="M518" i="11"/>
  <c r="L518" i="11"/>
  <c r="Q502" i="11"/>
  <c r="P502" i="11"/>
  <c r="M502" i="11"/>
  <c r="L502" i="11"/>
  <c r="Q486" i="11"/>
  <c r="P486" i="11"/>
  <c r="M486" i="11"/>
  <c r="L486" i="11"/>
  <c r="Q470" i="11"/>
  <c r="P470" i="11"/>
  <c r="M470" i="11"/>
  <c r="L470" i="11"/>
  <c r="Q454" i="11"/>
  <c r="P454" i="11"/>
  <c r="M454" i="11"/>
  <c r="L454" i="11"/>
  <c r="P438" i="11"/>
  <c r="Q438" i="11"/>
  <c r="M438" i="11"/>
  <c r="L438" i="11"/>
  <c r="P422" i="11"/>
  <c r="Q422" i="11"/>
  <c r="M422" i="11"/>
  <c r="L422" i="11"/>
  <c r="Q406" i="11"/>
  <c r="P406" i="11"/>
  <c r="M406" i="11"/>
  <c r="L406" i="11"/>
  <c r="Q390" i="11"/>
  <c r="P390" i="11"/>
  <c r="M390" i="11"/>
  <c r="L390" i="11"/>
  <c r="Q374" i="11"/>
  <c r="P374" i="11"/>
  <c r="M374" i="11"/>
  <c r="L374" i="11"/>
  <c r="Q358" i="11"/>
  <c r="P358" i="11"/>
  <c r="M358" i="11"/>
  <c r="L358" i="11"/>
  <c r="Q342" i="11"/>
  <c r="P342" i="11"/>
  <c r="M342" i="11"/>
  <c r="L342" i="11"/>
  <c r="Q326" i="11"/>
  <c r="P326" i="11"/>
  <c r="M326" i="11"/>
  <c r="L326" i="11"/>
  <c r="Q310" i="11"/>
  <c r="P310" i="11"/>
  <c r="M310" i="11"/>
  <c r="L310" i="11"/>
  <c r="Q294" i="11"/>
  <c r="P294" i="11"/>
  <c r="M294" i="11"/>
  <c r="L294" i="11"/>
  <c r="Q278" i="11"/>
  <c r="P278" i="11"/>
  <c r="M278" i="11"/>
  <c r="L278" i="11"/>
  <c r="P262" i="11"/>
  <c r="Q262" i="11"/>
  <c r="M262" i="11"/>
  <c r="L262" i="11"/>
  <c r="Q246" i="11"/>
  <c r="P246" i="11"/>
  <c r="M246" i="11"/>
  <c r="L246" i="11"/>
  <c r="Q230" i="11"/>
  <c r="P230" i="11"/>
  <c r="M230" i="11"/>
  <c r="L230" i="11"/>
  <c r="Q214" i="11"/>
  <c r="P214" i="11"/>
  <c r="M214" i="11"/>
  <c r="L214" i="11"/>
  <c r="Q198" i="11"/>
  <c r="P198" i="11"/>
  <c r="M198" i="11"/>
  <c r="L198" i="11"/>
  <c r="Q182" i="11"/>
  <c r="P182" i="11"/>
  <c r="M182" i="11"/>
  <c r="L182" i="11"/>
  <c r="P166" i="11"/>
  <c r="Q166" i="11"/>
  <c r="M166" i="11"/>
  <c r="L166" i="11"/>
  <c r="Q150" i="11"/>
  <c r="P150" i="11"/>
  <c r="M150" i="11"/>
  <c r="L150" i="11"/>
  <c r="Q134" i="11"/>
  <c r="P134" i="11"/>
  <c r="M134" i="11"/>
  <c r="L134" i="11"/>
  <c r="Q118" i="11"/>
  <c r="P118" i="11"/>
  <c r="M118" i="11"/>
  <c r="L118" i="11"/>
  <c r="Q102" i="11"/>
  <c r="P102" i="11"/>
  <c r="M102" i="11"/>
  <c r="L102" i="11"/>
  <c r="Q86" i="11"/>
  <c r="P86" i="11"/>
  <c r="M86" i="11"/>
  <c r="L86" i="11"/>
  <c r="Q70" i="11"/>
  <c r="P70" i="11"/>
  <c r="M70" i="11"/>
  <c r="L70" i="11"/>
  <c r="Q54" i="11"/>
  <c r="P54" i="11"/>
  <c r="M54" i="11"/>
  <c r="L54" i="11"/>
  <c r="P38" i="11"/>
  <c r="Q38" i="11"/>
  <c r="M38" i="11"/>
  <c r="L38" i="11"/>
  <c r="Q22" i="11"/>
  <c r="P22" i="11"/>
  <c r="L22" i="11"/>
  <c r="M22" i="11"/>
  <c r="Q6" i="11"/>
  <c r="P6" i="11"/>
  <c r="M6" i="11"/>
  <c r="L6" i="11"/>
  <c r="Q453" i="11"/>
  <c r="P453" i="11"/>
  <c r="M453" i="11"/>
  <c r="Q437" i="11"/>
  <c r="P437" i="11"/>
  <c r="M437" i="11"/>
  <c r="Q421" i="11"/>
  <c r="P421" i="11"/>
  <c r="M421" i="11"/>
  <c r="Q405" i="11"/>
  <c r="P405" i="11"/>
  <c r="M405" i="11"/>
  <c r="Q389" i="11"/>
  <c r="P389" i="11"/>
  <c r="M389" i="11"/>
  <c r="Q373" i="11"/>
  <c r="P373" i="11"/>
  <c r="M373" i="11"/>
  <c r="Q357" i="11"/>
  <c r="P357" i="11"/>
  <c r="M357" i="11"/>
  <c r="Q341" i="11"/>
  <c r="P341" i="11"/>
  <c r="M341" i="11"/>
  <c r="Q325" i="11"/>
  <c r="P325" i="11"/>
  <c r="M325" i="11"/>
  <c r="Q309" i="11"/>
  <c r="P309" i="11"/>
  <c r="M309" i="11"/>
  <c r="Q293" i="11"/>
  <c r="P293" i="11"/>
  <c r="M293" i="11"/>
  <c r="Q277" i="11"/>
  <c r="P277" i="11"/>
  <c r="M277" i="11"/>
  <c r="Q261" i="11"/>
  <c r="P261" i="11"/>
  <c r="M261" i="11"/>
  <c r="Q245" i="11"/>
  <c r="P245" i="11"/>
  <c r="M245" i="11"/>
  <c r="Q229" i="11"/>
  <c r="P229" i="11"/>
  <c r="M229" i="11"/>
  <c r="Q213" i="11"/>
  <c r="P213" i="11"/>
  <c r="M213" i="11"/>
  <c r="Q197" i="11"/>
  <c r="P197" i="11"/>
  <c r="M197" i="11"/>
  <c r="Q181" i="11"/>
  <c r="P181" i="11"/>
  <c r="M181" i="11"/>
  <c r="Q165" i="11"/>
  <c r="P165" i="11"/>
  <c r="M165" i="11"/>
  <c r="Q149" i="11"/>
  <c r="P149" i="11"/>
  <c r="M149" i="11"/>
  <c r="Q133" i="11"/>
  <c r="P133" i="11"/>
  <c r="M133" i="11"/>
  <c r="Q117" i="11"/>
  <c r="P117" i="11"/>
  <c r="M117" i="11"/>
  <c r="Q101" i="11"/>
  <c r="P101" i="11"/>
  <c r="M101" i="11"/>
  <c r="Q85" i="11"/>
  <c r="P85" i="11"/>
  <c r="M85" i="11"/>
  <c r="Q69" i="11"/>
  <c r="P69" i="11"/>
  <c r="M69" i="11"/>
  <c r="Q53" i="11"/>
  <c r="P53" i="11"/>
  <c r="M53" i="11"/>
  <c r="Q37" i="11"/>
  <c r="P37" i="11"/>
  <c r="M37" i="11"/>
  <c r="Q21" i="11"/>
  <c r="P21" i="11"/>
  <c r="M21" i="11"/>
  <c r="Q5" i="11"/>
  <c r="P5" i="11"/>
  <c r="M5" i="11"/>
  <c r="K777" i="11"/>
  <c r="N777" i="11" s="1"/>
  <c r="O777" i="11" s="1"/>
  <c r="K761" i="11"/>
  <c r="N761" i="11" s="1"/>
  <c r="O761" i="11" s="1"/>
  <c r="K745" i="11"/>
  <c r="N745" i="11" s="1"/>
  <c r="O745" i="11" s="1"/>
  <c r="K729" i="11"/>
  <c r="N729" i="11" s="1"/>
  <c r="O729" i="11" s="1"/>
  <c r="K713" i="11"/>
  <c r="N713" i="11" s="1"/>
  <c r="O713" i="11" s="1"/>
  <c r="K697" i="11"/>
  <c r="N697" i="11" s="1"/>
  <c r="O697" i="11" s="1"/>
  <c r="K681" i="11"/>
  <c r="N681" i="11" s="1"/>
  <c r="O681" i="11" s="1"/>
  <c r="K665" i="11"/>
  <c r="N665" i="11" s="1"/>
  <c r="O665" i="11" s="1"/>
  <c r="K649" i="11"/>
  <c r="N649" i="11" s="1"/>
  <c r="O649" i="11" s="1"/>
  <c r="K633" i="11"/>
  <c r="N633" i="11" s="1"/>
  <c r="O633" i="11" s="1"/>
  <c r="K617" i="11"/>
  <c r="N617" i="11" s="1"/>
  <c r="O617" i="11" s="1"/>
  <c r="K601" i="11"/>
  <c r="N601" i="11" s="1"/>
  <c r="O601" i="11" s="1"/>
  <c r="K585" i="11"/>
  <c r="N585" i="11" s="1"/>
  <c r="O585" i="11" s="1"/>
  <c r="K569" i="11"/>
  <c r="N569" i="11" s="1"/>
  <c r="O569" i="11" s="1"/>
  <c r="K553" i="11"/>
  <c r="N553" i="11" s="1"/>
  <c r="O553" i="11" s="1"/>
  <c r="K537" i="11"/>
  <c r="N537" i="11" s="1"/>
  <c r="O537" i="11" s="1"/>
  <c r="K521" i="11"/>
  <c r="N521" i="11" s="1"/>
  <c r="O521" i="11" s="1"/>
  <c r="K505" i="11"/>
  <c r="N505" i="11" s="1"/>
  <c r="O505" i="11" s="1"/>
  <c r="K489" i="11"/>
  <c r="N489" i="11" s="1"/>
  <c r="O489" i="11" s="1"/>
  <c r="K473" i="11"/>
  <c r="N473" i="11" s="1"/>
  <c r="O473" i="11" s="1"/>
  <c r="K457" i="11"/>
  <c r="N457" i="11" s="1"/>
  <c r="O457" i="11" s="1"/>
  <c r="K441" i="11"/>
  <c r="N441" i="11" s="1"/>
  <c r="O441" i="11" s="1"/>
  <c r="K425" i="11"/>
  <c r="N425" i="11" s="1"/>
  <c r="O425" i="11" s="1"/>
  <c r="K409" i="11"/>
  <c r="N409" i="11" s="1"/>
  <c r="O409" i="11" s="1"/>
  <c r="K393" i="11"/>
  <c r="N393" i="11" s="1"/>
  <c r="O393" i="11" s="1"/>
  <c r="K377" i="11"/>
  <c r="N377" i="11" s="1"/>
  <c r="O377" i="11" s="1"/>
  <c r="K361" i="11"/>
  <c r="N361" i="11" s="1"/>
  <c r="O361" i="11" s="1"/>
  <c r="K345" i="11"/>
  <c r="N345" i="11" s="1"/>
  <c r="O345" i="11" s="1"/>
  <c r="K329" i="11"/>
  <c r="N329" i="11" s="1"/>
  <c r="O329" i="11" s="1"/>
  <c r="K313" i="11"/>
  <c r="N313" i="11" s="1"/>
  <c r="O313" i="11" s="1"/>
  <c r="K297" i="11"/>
  <c r="N297" i="11" s="1"/>
  <c r="O297" i="11" s="1"/>
  <c r="K281" i="11"/>
  <c r="N281" i="11" s="1"/>
  <c r="O281" i="11" s="1"/>
  <c r="K265" i="11"/>
  <c r="N265" i="11" s="1"/>
  <c r="O265" i="11" s="1"/>
  <c r="K249" i="11"/>
  <c r="N249" i="11" s="1"/>
  <c r="O249" i="11" s="1"/>
  <c r="K233" i="11"/>
  <c r="N233" i="11" s="1"/>
  <c r="O233" i="11" s="1"/>
  <c r="K217" i="11"/>
  <c r="N217" i="11" s="1"/>
  <c r="O217" i="11" s="1"/>
  <c r="K201" i="11"/>
  <c r="N201" i="11" s="1"/>
  <c r="O201" i="11" s="1"/>
  <c r="K185" i="11"/>
  <c r="N185" i="11" s="1"/>
  <c r="O185" i="11" s="1"/>
  <c r="K169" i="11"/>
  <c r="N169" i="11" s="1"/>
  <c r="O169" i="11" s="1"/>
  <c r="K153" i="11"/>
  <c r="N153" i="11" s="1"/>
  <c r="O153" i="11" s="1"/>
  <c r="K137" i="11"/>
  <c r="N137" i="11" s="1"/>
  <c r="O137" i="11" s="1"/>
  <c r="K121" i="11"/>
  <c r="N121" i="11" s="1"/>
  <c r="O121" i="11" s="1"/>
  <c r="K105" i="11"/>
  <c r="N105" i="11" s="1"/>
  <c r="O105" i="11" s="1"/>
  <c r="K89" i="11"/>
  <c r="N89" i="11" s="1"/>
  <c r="O89" i="11" s="1"/>
  <c r="K73" i="11"/>
  <c r="N73" i="11" s="1"/>
  <c r="O73" i="11" s="1"/>
  <c r="K57" i="11"/>
  <c r="N57" i="11" s="1"/>
  <c r="O57" i="11" s="1"/>
  <c r="K41" i="11"/>
  <c r="N41" i="11" s="1"/>
  <c r="O41" i="11" s="1"/>
  <c r="K25" i="11"/>
  <c r="N25" i="11" s="1"/>
  <c r="O25" i="11" s="1"/>
  <c r="K9" i="11"/>
  <c r="N9" i="11" s="1"/>
  <c r="O9" i="11" s="1"/>
  <c r="Q804" i="11"/>
  <c r="P804" i="11"/>
  <c r="L804" i="11"/>
  <c r="M804" i="11"/>
  <c r="Q788" i="11"/>
  <c r="P788" i="11"/>
  <c r="L788" i="11"/>
  <c r="M788" i="11"/>
  <c r="Q772" i="11"/>
  <c r="P772" i="11"/>
  <c r="L772" i="11"/>
  <c r="M772" i="11"/>
  <c r="Q756" i="11"/>
  <c r="P756" i="11"/>
  <c r="L756" i="11"/>
  <c r="M756" i="11"/>
  <c r="P740" i="11"/>
  <c r="Q740" i="11"/>
  <c r="L740" i="11"/>
  <c r="M740" i="11"/>
  <c r="P724" i="11"/>
  <c r="Q724" i="11"/>
  <c r="L724" i="11"/>
  <c r="M724" i="11"/>
  <c r="Q708" i="11"/>
  <c r="P708" i="11"/>
  <c r="L708" i="11"/>
  <c r="M708" i="11"/>
  <c r="Q692" i="11"/>
  <c r="P692" i="11"/>
  <c r="L692" i="11"/>
  <c r="M692" i="11"/>
  <c r="P676" i="11"/>
  <c r="Q676" i="11"/>
  <c r="L676" i="11"/>
  <c r="M676" i="11"/>
  <c r="Q660" i="11"/>
  <c r="P660" i="11"/>
  <c r="L660" i="11"/>
  <c r="M660" i="11"/>
  <c r="Q644" i="11"/>
  <c r="P644" i="11"/>
  <c r="L644" i="11"/>
  <c r="M644" i="11"/>
  <c r="Q628" i="11"/>
  <c r="P628" i="11"/>
  <c r="L628" i="11"/>
  <c r="M628" i="11"/>
  <c r="P612" i="11"/>
  <c r="Q612" i="11"/>
  <c r="L612" i="11"/>
  <c r="M612" i="11"/>
  <c r="Q596" i="11"/>
  <c r="P596" i="11"/>
  <c r="L596" i="11"/>
  <c r="M596" i="11"/>
  <c r="Q580" i="11"/>
  <c r="P580" i="11"/>
  <c r="L580" i="11"/>
  <c r="M580" i="11"/>
  <c r="Q564" i="11"/>
  <c r="P564" i="11"/>
  <c r="L564" i="11"/>
  <c r="M564" i="11"/>
  <c r="Q548" i="11"/>
  <c r="P548" i="11"/>
  <c r="L548" i="11"/>
  <c r="Q532" i="11"/>
  <c r="P532" i="11"/>
  <c r="L532" i="11"/>
  <c r="M532" i="11"/>
  <c r="P516" i="11"/>
  <c r="Q516" i="11"/>
  <c r="L516" i="11"/>
  <c r="M516" i="11"/>
  <c r="Q500" i="11"/>
  <c r="P500" i="11"/>
  <c r="M500" i="11"/>
  <c r="L500" i="11"/>
  <c r="Q484" i="11"/>
  <c r="P484" i="11"/>
  <c r="L484" i="11"/>
  <c r="M484" i="11"/>
  <c r="P468" i="11"/>
  <c r="Q468" i="11"/>
  <c r="L468" i="11"/>
  <c r="M468" i="11"/>
  <c r="Q452" i="11"/>
  <c r="P452" i="11"/>
  <c r="L452" i="11"/>
  <c r="M452" i="11"/>
  <c r="Q436" i="11"/>
  <c r="P436" i="11"/>
  <c r="L436" i="11"/>
  <c r="M436" i="11"/>
  <c r="P420" i="11"/>
  <c r="Q420" i="11"/>
  <c r="L420" i="11"/>
  <c r="M420" i="11"/>
  <c r="Q404" i="11"/>
  <c r="P404" i="11"/>
  <c r="L404" i="11"/>
  <c r="M404" i="11"/>
  <c r="Q388" i="11"/>
  <c r="P388" i="11"/>
  <c r="L388" i="11"/>
  <c r="M388" i="11"/>
  <c r="Q372" i="11"/>
  <c r="P372" i="11"/>
  <c r="L372" i="11"/>
  <c r="M372" i="11"/>
  <c r="Q356" i="11"/>
  <c r="P356" i="11"/>
  <c r="L356" i="11"/>
  <c r="M356" i="11"/>
  <c r="Q340" i="11"/>
  <c r="P340" i="11"/>
  <c r="L340" i="11"/>
  <c r="M340" i="11"/>
  <c r="P324" i="11"/>
  <c r="Q324" i="11"/>
  <c r="L324" i="11"/>
  <c r="M324" i="11"/>
  <c r="Q308" i="11"/>
  <c r="P308" i="11"/>
  <c r="L308" i="11"/>
  <c r="M308" i="11"/>
  <c r="Q292" i="11"/>
  <c r="P292" i="11"/>
  <c r="L292" i="11"/>
  <c r="M292" i="11"/>
  <c r="Q276" i="11"/>
  <c r="P276" i="11"/>
  <c r="L276" i="11"/>
  <c r="M276" i="11"/>
  <c r="P260" i="11"/>
  <c r="Q260" i="11"/>
  <c r="L260" i="11"/>
  <c r="M260" i="11"/>
  <c r="Q244" i="11"/>
  <c r="P244" i="11"/>
  <c r="L244" i="11"/>
  <c r="M244" i="11"/>
  <c r="Q228" i="11"/>
  <c r="P228" i="11"/>
  <c r="L228" i="11"/>
  <c r="M228" i="11"/>
  <c r="P212" i="11"/>
  <c r="Q212" i="11"/>
  <c r="L212" i="11"/>
  <c r="M212" i="11"/>
  <c r="Q196" i="11"/>
  <c r="P196" i="11"/>
  <c r="L196" i="11"/>
  <c r="M196" i="11"/>
  <c r="Q180" i="11"/>
  <c r="P180" i="11"/>
  <c r="L180" i="11"/>
  <c r="M180" i="11"/>
  <c r="P164" i="11"/>
  <c r="Q164" i="11"/>
  <c r="L164" i="11"/>
  <c r="M164" i="11"/>
  <c r="Q148" i="11"/>
  <c r="P148" i="11"/>
  <c r="L148" i="11"/>
  <c r="M148" i="11"/>
  <c r="Q132" i="11"/>
  <c r="P132" i="11"/>
  <c r="L132" i="11"/>
  <c r="M132" i="11"/>
  <c r="Q116" i="11"/>
  <c r="P116" i="11"/>
  <c r="L116" i="11"/>
  <c r="M116" i="11"/>
  <c r="Q100" i="11"/>
  <c r="P100" i="11"/>
  <c r="L100" i="11"/>
  <c r="M100" i="11"/>
  <c r="P84" i="11"/>
  <c r="Q84" i="11"/>
  <c r="M84" i="11"/>
  <c r="L84" i="11"/>
  <c r="Q68" i="11"/>
  <c r="P68" i="11"/>
  <c r="M68" i="11"/>
  <c r="L68" i="11"/>
  <c r="Q52" i="11"/>
  <c r="P52" i="11"/>
  <c r="M52" i="11"/>
  <c r="L52" i="11"/>
  <c r="Q36" i="11"/>
  <c r="P36" i="11"/>
  <c r="M36" i="11"/>
  <c r="L36" i="11"/>
  <c r="Q20" i="11"/>
  <c r="P20" i="11"/>
  <c r="M20" i="11"/>
  <c r="L20" i="11"/>
  <c r="Q4" i="11"/>
  <c r="P4" i="11"/>
  <c r="L4" i="11"/>
  <c r="M4" i="11"/>
  <c r="Q483" i="11"/>
  <c r="P483" i="11"/>
  <c r="M483" i="11"/>
  <c r="P467" i="11"/>
  <c r="Q467" i="11"/>
  <c r="M467" i="11"/>
  <c r="Q451" i="11"/>
  <c r="P451" i="11"/>
  <c r="M451" i="11"/>
  <c r="P435" i="11"/>
  <c r="Q435" i="11"/>
  <c r="P419" i="11"/>
  <c r="Q419" i="11"/>
  <c r="M419" i="11"/>
  <c r="Q403" i="11"/>
  <c r="P403" i="11"/>
  <c r="M403" i="11"/>
  <c r="Q387" i="11"/>
  <c r="P387" i="11"/>
  <c r="M387" i="11"/>
  <c r="Q371" i="11"/>
  <c r="P371" i="11"/>
  <c r="M371" i="11"/>
  <c r="Q355" i="11"/>
  <c r="P355" i="11"/>
  <c r="M355" i="11"/>
  <c r="P339" i="11"/>
  <c r="Q339" i="11"/>
  <c r="M339" i="11"/>
  <c r="Q323" i="11"/>
  <c r="P323" i="11"/>
  <c r="M323" i="11"/>
  <c r="Q307" i="11"/>
  <c r="P307" i="11"/>
  <c r="M307" i="11"/>
  <c r="P291" i="11"/>
  <c r="Q291" i="11"/>
  <c r="M291" i="11"/>
  <c r="P275" i="11"/>
  <c r="Q275" i="11"/>
  <c r="M275" i="11"/>
  <c r="Q259" i="11"/>
  <c r="P259" i="11"/>
  <c r="M259" i="11"/>
  <c r="Q243" i="11"/>
  <c r="P243" i="11"/>
  <c r="M243" i="11"/>
  <c r="Q227" i="11"/>
  <c r="P227" i="11"/>
  <c r="M227" i="11"/>
  <c r="Q211" i="11"/>
  <c r="P211" i="11"/>
  <c r="M211" i="11"/>
  <c r="Q195" i="11"/>
  <c r="P195" i="11"/>
  <c r="M195" i="11"/>
  <c r="Q179" i="11"/>
  <c r="P179" i="11"/>
  <c r="M179" i="11"/>
  <c r="P163" i="11"/>
  <c r="Q163" i="11"/>
  <c r="M163" i="11"/>
  <c r="P147" i="11"/>
  <c r="Q147" i="11"/>
  <c r="M147" i="11"/>
  <c r="Q131" i="11"/>
  <c r="P131" i="11"/>
  <c r="M131" i="11"/>
  <c r="Q115" i="11"/>
  <c r="P115" i="11"/>
  <c r="M115" i="11"/>
  <c r="Q99" i="11"/>
  <c r="P99" i="11"/>
  <c r="M99" i="11"/>
  <c r="Q83" i="11"/>
  <c r="P83" i="11"/>
  <c r="M83" i="11"/>
  <c r="Q67" i="11"/>
  <c r="P67" i="11"/>
  <c r="Q51" i="11"/>
  <c r="P51" i="11"/>
  <c r="M51" i="11"/>
  <c r="P35" i="11"/>
  <c r="Q35" i="11"/>
  <c r="M35" i="11"/>
  <c r="P19" i="11"/>
  <c r="Q19" i="11"/>
  <c r="M19" i="11"/>
  <c r="Q3" i="11"/>
  <c r="P3" i="11"/>
  <c r="M3" i="11"/>
  <c r="K407" i="11"/>
  <c r="N407" i="11" s="1"/>
  <c r="O407" i="11" s="1"/>
  <c r="K391" i="11"/>
  <c r="N391" i="11" s="1"/>
  <c r="O391" i="11" s="1"/>
  <c r="K375" i="11"/>
  <c r="N375" i="11" s="1"/>
  <c r="O375" i="11" s="1"/>
  <c r="K359" i="11"/>
  <c r="N359" i="11" s="1"/>
  <c r="O359" i="11" s="1"/>
  <c r="K343" i="11"/>
  <c r="N343" i="11" s="1"/>
  <c r="O343" i="11" s="1"/>
  <c r="K327" i="11"/>
  <c r="N327" i="11" s="1"/>
  <c r="O327" i="11" s="1"/>
  <c r="K311" i="11"/>
  <c r="N311" i="11" s="1"/>
  <c r="O311" i="11" s="1"/>
  <c r="K295" i="11"/>
  <c r="N295" i="11" s="1"/>
  <c r="O295" i="11" s="1"/>
  <c r="K279" i="11"/>
  <c r="N279" i="11" s="1"/>
  <c r="O279" i="11" s="1"/>
  <c r="K263" i="11"/>
  <c r="N263" i="11" s="1"/>
  <c r="O263" i="11" s="1"/>
  <c r="K247" i="11"/>
  <c r="N247" i="11" s="1"/>
  <c r="O247" i="11" s="1"/>
  <c r="K231" i="11"/>
  <c r="N231" i="11" s="1"/>
  <c r="O231" i="11" s="1"/>
  <c r="K215" i="11"/>
  <c r="N215" i="11" s="1"/>
  <c r="O215" i="11" s="1"/>
  <c r="K199" i="11"/>
  <c r="N199" i="11" s="1"/>
  <c r="O199" i="11" s="1"/>
  <c r="K183" i="11"/>
  <c r="N183" i="11" s="1"/>
  <c r="O183" i="11" s="1"/>
  <c r="K167" i="11"/>
  <c r="N167" i="11" s="1"/>
  <c r="O167" i="11" s="1"/>
  <c r="K151" i="11"/>
  <c r="N151" i="11" s="1"/>
  <c r="O151" i="11" s="1"/>
  <c r="K135" i="11"/>
  <c r="N135" i="11" s="1"/>
  <c r="O135" i="11" s="1"/>
  <c r="K119" i="11"/>
  <c r="N119" i="11" s="1"/>
  <c r="O119" i="11" s="1"/>
  <c r="K103" i="11"/>
  <c r="N103" i="11" s="1"/>
  <c r="O103" i="11" s="1"/>
  <c r="K87" i="11"/>
  <c r="N87" i="11" s="1"/>
  <c r="O87" i="11" s="1"/>
  <c r="K71" i="11"/>
  <c r="N71" i="11" s="1"/>
  <c r="O71" i="11" s="1"/>
  <c r="K55" i="11"/>
  <c r="N55" i="11" s="1"/>
  <c r="O55" i="11" s="1"/>
  <c r="K39" i="11"/>
  <c r="N39" i="11" s="1"/>
  <c r="O39" i="11" s="1"/>
  <c r="K23" i="11"/>
  <c r="N23" i="11" s="1"/>
  <c r="O23" i="11" s="1"/>
  <c r="K7" i="11"/>
  <c r="N7" i="11" s="1"/>
  <c r="O7" i="11" s="1"/>
  <c r="L405" i="11"/>
  <c r="L341" i="11"/>
  <c r="L277" i="11"/>
  <c r="L213" i="11"/>
  <c r="L149" i="11"/>
  <c r="L85" i="11"/>
  <c r="L21" i="11"/>
  <c r="M7" i="11"/>
  <c r="Q722" i="11"/>
  <c r="P722" i="11"/>
  <c r="M722" i="11"/>
  <c r="L722" i="11"/>
  <c r="Q706" i="11"/>
  <c r="P706" i="11"/>
  <c r="M706" i="11"/>
  <c r="L706" i="11"/>
  <c r="Q690" i="11"/>
  <c r="P690" i="11"/>
  <c r="L690" i="11"/>
  <c r="M690" i="11"/>
  <c r="Q674" i="11"/>
  <c r="P674" i="11"/>
  <c r="M674" i="11"/>
  <c r="L674" i="11"/>
  <c r="Q658" i="11"/>
  <c r="P658" i="11"/>
  <c r="L658" i="11"/>
  <c r="Q642" i="11"/>
  <c r="P642" i="11"/>
  <c r="M642" i="11"/>
  <c r="L642" i="11"/>
  <c r="Q626" i="11"/>
  <c r="P626" i="11"/>
  <c r="M626" i="11"/>
  <c r="L626" i="11"/>
  <c r="Q610" i="11"/>
  <c r="P610" i="11"/>
  <c r="M610" i="11"/>
  <c r="L610" i="11"/>
  <c r="Q594" i="11"/>
  <c r="P594" i="11"/>
  <c r="M594" i="11"/>
  <c r="L594" i="11"/>
  <c r="Q578" i="11"/>
  <c r="P578" i="11"/>
  <c r="L578" i="11"/>
  <c r="Q562" i="11"/>
  <c r="P562" i="11"/>
  <c r="M562" i="11"/>
  <c r="L562" i="11"/>
  <c r="Q546" i="11"/>
  <c r="P546" i="11"/>
  <c r="M546" i="11"/>
  <c r="L546" i="11"/>
  <c r="Q530" i="11"/>
  <c r="P530" i="11"/>
  <c r="M530" i="11"/>
  <c r="L530" i="11"/>
  <c r="Q514" i="11"/>
  <c r="P514" i="11"/>
  <c r="M514" i="11"/>
  <c r="L514" i="11"/>
  <c r="Q498" i="11"/>
  <c r="P498" i="11"/>
  <c r="M498" i="11"/>
  <c r="L498" i="11"/>
  <c r="Q482" i="11"/>
  <c r="P482" i="11"/>
  <c r="M482" i="11"/>
  <c r="L482" i="11"/>
  <c r="Q466" i="11"/>
  <c r="P466" i="11"/>
  <c r="M466" i="11"/>
  <c r="L466" i="11"/>
  <c r="Q450" i="11"/>
  <c r="P450" i="11"/>
  <c r="M450" i="11"/>
  <c r="L450" i="11"/>
  <c r="Q434" i="11"/>
  <c r="P434" i="11"/>
  <c r="M434" i="11"/>
  <c r="L434" i="11"/>
  <c r="Q418" i="11"/>
  <c r="P418" i="11"/>
  <c r="M418" i="11"/>
  <c r="L418" i="11"/>
  <c r="Q402" i="11"/>
  <c r="P402" i="11"/>
  <c r="M402" i="11"/>
  <c r="L402" i="11"/>
  <c r="Q386" i="11"/>
  <c r="P386" i="11"/>
  <c r="L386" i="11"/>
  <c r="M386" i="11"/>
  <c r="Q370" i="11"/>
  <c r="P370" i="11"/>
  <c r="M370" i="11"/>
  <c r="L370" i="11"/>
  <c r="Q354" i="11"/>
  <c r="P354" i="11"/>
  <c r="M354" i="11"/>
  <c r="L354" i="11"/>
  <c r="Q338" i="11"/>
  <c r="P338" i="11"/>
  <c r="M338" i="11"/>
  <c r="L338" i="11"/>
  <c r="Q322" i="11"/>
  <c r="P322" i="11"/>
  <c r="M322" i="11"/>
  <c r="L322" i="11"/>
  <c r="Q306" i="11"/>
  <c r="P306" i="11"/>
  <c r="M306" i="11"/>
  <c r="L306" i="11"/>
  <c r="Q290" i="11"/>
  <c r="P290" i="11"/>
  <c r="M290" i="11"/>
  <c r="L290" i="11"/>
  <c r="Q274" i="11"/>
  <c r="P274" i="11"/>
  <c r="M274" i="11"/>
  <c r="L274" i="11"/>
  <c r="Q258" i="11"/>
  <c r="P258" i="11"/>
  <c r="M258" i="11"/>
  <c r="L258" i="11"/>
  <c r="Q242" i="11"/>
  <c r="P242" i="11"/>
  <c r="M242" i="11"/>
  <c r="L242" i="11"/>
  <c r="Q226" i="11"/>
  <c r="P226" i="11"/>
  <c r="M226" i="11"/>
  <c r="L226" i="11"/>
  <c r="Q210" i="11"/>
  <c r="P210" i="11"/>
  <c r="M210" i="11"/>
  <c r="L210" i="11"/>
  <c r="Q194" i="11"/>
  <c r="P194" i="11"/>
  <c r="M194" i="11"/>
  <c r="L194" i="11"/>
  <c r="Q178" i="11"/>
  <c r="P178" i="11"/>
  <c r="M178" i="11"/>
  <c r="L178" i="11"/>
  <c r="Q162" i="11"/>
  <c r="P162" i="11"/>
  <c r="M162" i="11"/>
  <c r="L162" i="11"/>
  <c r="Q146" i="11"/>
  <c r="P146" i="11"/>
  <c r="M146" i="11"/>
  <c r="L146" i="11"/>
  <c r="Q130" i="11"/>
  <c r="P130" i="11"/>
  <c r="M130" i="11"/>
  <c r="L130" i="11"/>
  <c r="Q114" i="11"/>
  <c r="P114" i="11"/>
  <c r="M114" i="11"/>
  <c r="L114" i="11"/>
  <c r="Q98" i="11"/>
  <c r="P98" i="11"/>
  <c r="M98" i="11"/>
  <c r="L98" i="11"/>
  <c r="Q82" i="11"/>
  <c r="P82" i="11"/>
  <c r="M82" i="11"/>
  <c r="L82" i="11"/>
  <c r="Q66" i="11"/>
  <c r="P66" i="11"/>
  <c r="M66" i="11"/>
  <c r="L66" i="11"/>
  <c r="Q50" i="11"/>
  <c r="P50" i="11"/>
  <c r="M50" i="11"/>
  <c r="L50" i="11"/>
  <c r="Q34" i="11"/>
  <c r="P34" i="11"/>
  <c r="M34" i="11"/>
  <c r="L34" i="11"/>
  <c r="Q18" i="11"/>
  <c r="P18" i="11"/>
  <c r="M18" i="11"/>
  <c r="L18" i="11"/>
  <c r="Q2" i="11"/>
  <c r="P2" i="11"/>
  <c r="M2" i="11"/>
  <c r="L2" i="11"/>
  <c r="K726" i="11"/>
  <c r="N726" i="11" s="1"/>
  <c r="O726" i="11" s="1"/>
  <c r="K710" i="11"/>
  <c r="N710" i="11" s="1"/>
  <c r="O710" i="11" s="1"/>
  <c r="K694" i="11"/>
  <c r="N694" i="11" s="1"/>
  <c r="O694" i="11" s="1"/>
  <c r="K678" i="11"/>
  <c r="N678" i="11" s="1"/>
  <c r="O678" i="11" s="1"/>
  <c r="K662" i="11"/>
  <c r="N662" i="11" s="1"/>
  <c r="O662" i="11" s="1"/>
  <c r="K646" i="11"/>
  <c r="N646" i="11" s="1"/>
  <c r="O646" i="11" s="1"/>
  <c r="K630" i="11"/>
  <c r="N630" i="11" s="1"/>
  <c r="O630" i="11" s="1"/>
  <c r="K614" i="11"/>
  <c r="N614" i="11" s="1"/>
  <c r="O614" i="11" s="1"/>
  <c r="K598" i="11"/>
  <c r="N598" i="11" s="1"/>
  <c r="O598" i="11" s="1"/>
  <c r="K582" i="11"/>
  <c r="N582" i="11" s="1"/>
  <c r="O582" i="11" s="1"/>
  <c r="K566" i="11"/>
  <c r="N566" i="11" s="1"/>
  <c r="O566" i="11" s="1"/>
  <c r="K550" i="11"/>
  <c r="N550" i="11" s="1"/>
  <c r="O550" i="11" s="1"/>
  <c r="K534" i="11"/>
  <c r="N534" i="11" s="1"/>
  <c r="O534" i="11" s="1"/>
  <c r="K518" i="11"/>
  <c r="N518" i="11" s="1"/>
  <c r="O518" i="11" s="1"/>
  <c r="K502" i="11"/>
  <c r="N502" i="11" s="1"/>
  <c r="O502" i="11" s="1"/>
  <c r="K486" i="11"/>
  <c r="N486" i="11" s="1"/>
  <c r="O486" i="11" s="1"/>
  <c r="K470" i="11"/>
  <c r="N470" i="11" s="1"/>
  <c r="O470" i="11" s="1"/>
  <c r="K454" i="11"/>
  <c r="N454" i="11" s="1"/>
  <c r="O454" i="11" s="1"/>
  <c r="K438" i="11"/>
  <c r="N438" i="11" s="1"/>
  <c r="O438" i="11" s="1"/>
  <c r="K422" i="11"/>
  <c r="N422" i="11" s="1"/>
  <c r="O422" i="11" s="1"/>
  <c r="K406" i="11"/>
  <c r="N406" i="11" s="1"/>
  <c r="O406" i="11" s="1"/>
  <c r="K390" i="11"/>
  <c r="N390" i="11" s="1"/>
  <c r="O390" i="11" s="1"/>
  <c r="K374" i="11"/>
  <c r="N374" i="11" s="1"/>
  <c r="O374" i="11" s="1"/>
  <c r="K358" i="11"/>
  <c r="N358" i="11" s="1"/>
  <c r="O358" i="11" s="1"/>
  <c r="K342" i="11"/>
  <c r="N342" i="11" s="1"/>
  <c r="O342" i="11" s="1"/>
  <c r="K326" i="11"/>
  <c r="N326" i="11" s="1"/>
  <c r="O326" i="11" s="1"/>
  <c r="K310" i="11"/>
  <c r="N310" i="11" s="1"/>
  <c r="O310" i="11" s="1"/>
  <c r="K294" i="11"/>
  <c r="N294" i="11" s="1"/>
  <c r="O294" i="11" s="1"/>
  <c r="K278" i="11"/>
  <c r="N278" i="11" s="1"/>
  <c r="O278" i="11" s="1"/>
  <c r="K262" i="11"/>
  <c r="N262" i="11" s="1"/>
  <c r="O262" i="11" s="1"/>
  <c r="K246" i="11"/>
  <c r="N246" i="11" s="1"/>
  <c r="O246" i="11" s="1"/>
  <c r="K230" i="11"/>
  <c r="N230" i="11" s="1"/>
  <c r="O230" i="11" s="1"/>
  <c r="K214" i="11"/>
  <c r="N214" i="11" s="1"/>
  <c r="O214" i="11" s="1"/>
  <c r="K198" i="11"/>
  <c r="N198" i="11" s="1"/>
  <c r="O198" i="11" s="1"/>
  <c r="K182" i="11"/>
  <c r="N182" i="11" s="1"/>
  <c r="O182" i="11" s="1"/>
  <c r="K166" i="11"/>
  <c r="N166" i="11" s="1"/>
  <c r="O166" i="11" s="1"/>
  <c r="K150" i="11"/>
  <c r="N150" i="11" s="1"/>
  <c r="O150" i="11" s="1"/>
  <c r="K134" i="11"/>
  <c r="N134" i="11" s="1"/>
  <c r="O134" i="11" s="1"/>
  <c r="K118" i="11"/>
  <c r="N118" i="11" s="1"/>
  <c r="O118" i="11" s="1"/>
  <c r="K102" i="11"/>
  <c r="N102" i="11" s="1"/>
  <c r="O102" i="11" s="1"/>
  <c r="K86" i="11"/>
  <c r="N86" i="11" s="1"/>
  <c r="O86" i="11" s="1"/>
  <c r="K70" i="11"/>
  <c r="N70" i="11" s="1"/>
  <c r="O70" i="11" s="1"/>
  <c r="K54" i="11"/>
  <c r="N54" i="11" s="1"/>
  <c r="O54" i="11" s="1"/>
  <c r="K38" i="11"/>
  <c r="N38" i="11" s="1"/>
  <c r="O38" i="11" s="1"/>
  <c r="K22" i="11"/>
  <c r="N22" i="11" s="1"/>
  <c r="O22" i="11" s="1"/>
  <c r="K6" i="11"/>
  <c r="N6" i="11" s="1"/>
  <c r="O6" i="11" s="1"/>
  <c r="L467" i="11"/>
  <c r="L403" i="11"/>
  <c r="L339" i="11"/>
  <c r="L275" i="11"/>
  <c r="L211" i="11"/>
  <c r="L147" i="11"/>
  <c r="L83" i="11"/>
  <c r="L19" i="11"/>
  <c r="M578" i="11"/>
  <c r="Q785" i="11"/>
  <c r="P785" i="11"/>
  <c r="M785" i="11"/>
  <c r="L785" i="11"/>
  <c r="Q769" i="11"/>
  <c r="P769" i="11"/>
  <c r="M769" i="11"/>
  <c r="L769" i="11"/>
  <c r="Q753" i="11"/>
  <c r="P753" i="11"/>
  <c r="M753" i="11"/>
  <c r="L753" i="11"/>
  <c r="Q737" i="11"/>
  <c r="P737" i="11"/>
  <c r="L737" i="11"/>
  <c r="M737" i="11"/>
  <c r="Q721" i="11"/>
  <c r="P721" i="11"/>
  <c r="M721" i="11"/>
  <c r="L721" i="11"/>
  <c r="Q705" i="11"/>
  <c r="P705" i="11"/>
  <c r="M705" i="11"/>
  <c r="L705" i="11"/>
  <c r="Q689" i="11"/>
  <c r="P689" i="11"/>
  <c r="L689" i="11"/>
  <c r="M689" i="11"/>
  <c r="Q673" i="11"/>
  <c r="P673" i="11"/>
  <c r="M673" i="11"/>
  <c r="L673" i="11"/>
  <c r="Q657" i="11"/>
  <c r="P657" i="11"/>
  <c r="M657" i="11"/>
  <c r="L657" i="11"/>
  <c r="Q641" i="11"/>
  <c r="P641" i="11"/>
  <c r="M641" i="11"/>
  <c r="L641" i="11"/>
  <c r="Q625" i="11"/>
  <c r="P625" i="11"/>
  <c r="M625" i="11"/>
  <c r="L625" i="11"/>
  <c r="Q609" i="11"/>
  <c r="P609" i="11"/>
  <c r="M609" i="11"/>
  <c r="L609" i="11"/>
  <c r="Q593" i="11"/>
  <c r="P593" i="11"/>
  <c r="M593" i="11"/>
  <c r="L593" i="11"/>
  <c r="Q577" i="11"/>
  <c r="P577" i="11"/>
  <c r="M577" i="11"/>
  <c r="L577" i="11"/>
  <c r="Q561" i="11"/>
  <c r="P561" i="11"/>
  <c r="M561" i="11"/>
  <c r="L561" i="11"/>
  <c r="Q545" i="11"/>
  <c r="P545" i="11"/>
  <c r="M545" i="11"/>
  <c r="L545" i="11"/>
  <c r="Q529" i="11"/>
  <c r="P529" i="11"/>
  <c r="L529" i="11"/>
  <c r="M529" i="11"/>
  <c r="Q513" i="11"/>
  <c r="P513" i="11"/>
  <c r="M513" i="11"/>
  <c r="L513" i="11"/>
  <c r="Q497" i="11"/>
  <c r="P497" i="11"/>
  <c r="M497" i="11"/>
  <c r="L497" i="11"/>
  <c r="Q481" i="11"/>
  <c r="P481" i="11"/>
  <c r="M481" i="11"/>
  <c r="L481" i="11"/>
  <c r="Q465" i="11"/>
  <c r="P465" i="11"/>
  <c r="L465" i="11"/>
  <c r="Q449" i="11"/>
  <c r="P449" i="11"/>
  <c r="M449" i="11"/>
  <c r="L449" i="11"/>
  <c r="Q433" i="11"/>
  <c r="P433" i="11"/>
  <c r="M433" i="11"/>
  <c r="L433" i="11"/>
  <c r="Q417" i="11"/>
  <c r="P417" i="11"/>
  <c r="M417" i="11"/>
  <c r="L417" i="11"/>
  <c r="Q401" i="11"/>
  <c r="P401" i="11"/>
  <c r="M401" i="11"/>
  <c r="L401" i="11"/>
  <c r="Q385" i="11"/>
  <c r="P385" i="11"/>
  <c r="L385" i="11"/>
  <c r="M385" i="11"/>
  <c r="P369" i="11"/>
  <c r="Q369" i="11"/>
  <c r="M369" i="11"/>
  <c r="L369" i="11"/>
  <c r="P353" i="11"/>
  <c r="Q353" i="11"/>
  <c r="M353" i="11"/>
  <c r="L353" i="11"/>
  <c r="Q337" i="11"/>
  <c r="P337" i="11"/>
  <c r="M337" i="11"/>
  <c r="L337" i="11"/>
  <c r="P321" i="11"/>
  <c r="Q321" i="11"/>
  <c r="M321" i="11"/>
  <c r="L321" i="11"/>
  <c r="Q305" i="11"/>
  <c r="P305" i="11"/>
  <c r="M305" i="11"/>
  <c r="L305" i="11"/>
  <c r="Q289" i="11"/>
  <c r="P289" i="11"/>
  <c r="M289" i="11"/>
  <c r="L289" i="11"/>
  <c r="Q273" i="11"/>
  <c r="P273" i="11"/>
  <c r="M273" i="11"/>
  <c r="L273" i="11"/>
  <c r="Q257" i="11"/>
  <c r="P257" i="11"/>
  <c r="M257" i="11"/>
  <c r="L257" i="11"/>
  <c r="Q241" i="11"/>
  <c r="P241" i="11"/>
  <c r="M241" i="11"/>
  <c r="L241" i="11"/>
  <c r="P225" i="11"/>
  <c r="Q225" i="11"/>
  <c r="M225" i="11"/>
  <c r="L225" i="11"/>
  <c r="Q209" i="11"/>
  <c r="P209" i="11"/>
  <c r="M209" i="11"/>
  <c r="L209" i="11"/>
  <c r="Q193" i="11"/>
  <c r="P193" i="11"/>
  <c r="M193" i="11"/>
  <c r="L193" i="11"/>
  <c r="Q177" i="11"/>
  <c r="P177" i="11"/>
  <c r="M177" i="11"/>
  <c r="L177" i="11"/>
  <c r="Q161" i="11"/>
  <c r="P161" i="11"/>
  <c r="M161" i="11"/>
  <c r="L161" i="11"/>
  <c r="Q145" i="11"/>
  <c r="P145" i="11"/>
  <c r="M145" i="11"/>
  <c r="L145" i="11"/>
  <c r="Q129" i="11"/>
  <c r="P129" i="11"/>
  <c r="M129" i="11"/>
  <c r="L129" i="11"/>
  <c r="P113" i="11"/>
  <c r="Q113" i="11"/>
  <c r="M113" i="11"/>
  <c r="L113" i="11"/>
  <c r="P97" i="11"/>
  <c r="Q97" i="11"/>
  <c r="M97" i="11"/>
  <c r="L97" i="11"/>
  <c r="Q81" i="11"/>
  <c r="P81" i="11"/>
  <c r="M81" i="11"/>
  <c r="L81" i="11"/>
  <c r="P65" i="11"/>
  <c r="Q65" i="11"/>
  <c r="M65" i="11"/>
  <c r="L65" i="11"/>
  <c r="Q49" i="11"/>
  <c r="P49" i="11"/>
  <c r="M49" i="11"/>
  <c r="L49" i="11"/>
  <c r="Q33" i="11"/>
  <c r="P33" i="11"/>
  <c r="M33" i="11"/>
  <c r="L33" i="11"/>
  <c r="Q17" i="11"/>
  <c r="P17" i="11"/>
  <c r="M17" i="11"/>
  <c r="L17" i="11"/>
  <c r="K453" i="11"/>
  <c r="N453" i="11" s="1"/>
  <c r="O453" i="11" s="1"/>
  <c r="K437" i="11"/>
  <c r="N437" i="11" s="1"/>
  <c r="O437" i="11" s="1"/>
  <c r="K421" i="11"/>
  <c r="N421" i="11" s="1"/>
  <c r="O421" i="11" s="1"/>
  <c r="K405" i="11"/>
  <c r="N405" i="11" s="1"/>
  <c r="O405" i="11" s="1"/>
  <c r="K389" i="11"/>
  <c r="N389" i="11" s="1"/>
  <c r="O389" i="11" s="1"/>
  <c r="K373" i="11"/>
  <c r="N373" i="11" s="1"/>
  <c r="O373" i="11" s="1"/>
  <c r="K357" i="11"/>
  <c r="N357" i="11" s="1"/>
  <c r="O357" i="11" s="1"/>
  <c r="K341" i="11"/>
  <c r="N341" i="11" s="1"/>
  <c r="O341" i="11" s="1"/>
  <c r="K325" i="11"/>
  <c r="N325" i="11" s="1"/>
  <c r="O325" i="11" s="1"/>
  <c r="K309" i="11"/>
  <c r="N309" i="11" s="1"/>
  <c r="O309" i="11" s="1"/>
  <c r="K293" i="11"/>
  <c r="N293" i="11" s="1"/>
  <c r="O293" i="11" s="1"/>
  <c r="K277" i="11"/>
  <c r="N277" i="11" s="1"/>
  <c r="O277" i="11" s="1"/>
  <c r="K261" i="11"/>
  <c r="N261" i="11" s="1"/>
  <c r="O261" i="11" s="1"/>
  <c r="K245" i="11"/>
  <c r="N245" i="11" s="1"/>
  <c r="O245" i="11" s="1"/>
  <c r="K229" i="11"/>
  <c r="N229" i="11" s="1"/>
  <c r="O229" i="11" s="1"/>
  <c r="K213" i="11"/>
  <c r="N213" i="11" s="1"/>
  <c r="O213" i="11" s="1"/>
  <c r="K197" i="11"/>
  <c r="N197" i="11" s="1"/>
  <c r="O197" i="11" s="1"/>
  <c r="K181" i="11"/>
  <c r="N181" i="11" s="1"/>
  <c r="O181" i="11" s="1"/>
  <c r="K165" i="11"/>
  <c r="N165" i="11" s="1"/>
  <c r="O165" i="11" s="1"/>
  <c r="K149" i="11"/>
  <c r="N149" i="11" s="1"/>
  <c r="O149" i="11" s="1"/>
  <c r="K133" i="11"/>
  <c r="N133" i="11" s="1"/>
  <c r="O133" i="11" s="1"/>
  <c r="K117" i="11"/>
  <c r="N117" i="11" s="1"/>
  <c r="O117" i="11" s="1"/>
  <c r="K101" i="11"/>
  <c r="N101" i="11" s="1"/>
  <c r="O101" i="11" s="1"/>
  <c r="K85" i="11"/>
  <c r="N85" i="11" s="1"/>
  <c r="O85" i="11" s="1"/>
  <c r="K69" i="11"/>
  <c r="N69" i="11" s="1"/>
  <c r="O69" i="11" s="1"/>
  <c r="K53" i="11"/>
  <c r="N53" i="11" s="1"/>
  <c r="O53" i="11" s="1"/>
  <c r="K37" i="11"/>
  <c r="N37" i="11" s="1"/>
  <c r="O37" i="11" s="1"/>
  <c r="K21" i="11"/>
  <c r="N21" i="11" s="1"/>
  <c r="O21" i="11" s="1"/>
  <c r="K5" i="11"/>
  <c r="N5" i="11" s="1"/>
  <c r="O5" i="11" s="1"/>
  <c r="M548" i="11"/>
  <c r="Q448" i="11"/>
  <c r="P448" i="11"/>
  <c r="M448" i="11"/>
  <c r="L448" i="11"/>
  <c r="Q432" i="11"/>
  <c r="P432" i="11"/>
  <c r="M432" i="11"/>
  <c r="L432" i="11"/>
  <c r="Q416" i="11"/>
  <c r="P416" i="11"/>
  <c r="L416" i="11"/>
  <c r="M416" i="11"/>
  <c r="Q400" i="11"/>
  <c r="P400" i="11"/>
  <c r="M400" i="11"/>
  <c r="L400" i="11"/>
  <c r="Q384" i="11"/>
  <c r="P384" i="11"/>
  <c r="L384" i="11"/>
  <c r="M384" i="11"/>
  <c r="Q368" i="11"/>
  <c r="P368" i="11"/>
  <c r="M368" i="11"/>
  <c r="L368" i="11"/>
  <c r="Q352" i="11"/>
  <c r="P352" i="11"/>
  <c r="L352" i="11"/>
  <c r="Q336" i="11"/>
  <c r="P336" i="11"/>
  <c r="M336" i="11"/>
  <c r="L336" i="11"/>
  <c r="Q320" i="11"/>
  <c r="P320" i="11"/>
  <c r="M320" i="11"/>
  <c r="L320" i="11"/>
  <c r="Q304" i="11"/>
  <c r="P304" i="11"/>
  <c r="M304" i="11"/>
  <c r="L304" i="11"/>
  <c r="Q288" i="11"/>
  <c r="P288" i="11"/>
  <c r="M288" i="11"/>
  <c r="L288" i="11"/>
  <c r="Q272" i="11"/>
  <c r="P272" i="11"/>
  <c r="L272" i="11"/>
  <c r="Q256" i="11"/>
  <c r="P256" i="11"/>
  <c r="M256" i="11"/>
  <c r="L256" i="11"/>
  <c r="Q240" i="11"/>
  <c r="P240" i="11"/>
  <c r="M240" i="11"/>
  <c r="L240" i="11"/>
  <c r="Q224" i="11"/>
  <c r="P224" i="11"/>
  <c r="M224" i="11"/>
  <c r="L224" i="11"/>
  <c r="Q208" i="11"/>
  <c r="P208" i="11"/>
  <c r="M208" i="11"/>
  <c r="L208" i="11"/>
  <c r="Q192" i="11"/>
  <c r="P192" i="11"/>
  <c r="M192" i="11"/>
  <c r="L192" i="11"/>
  <c r="Q176" i="11"/>
  <c r="P176" i="11"/>
  <c r="L176" i="11"/>
  <c r="M176" i="11"/>
  <c r="Q160" i="11"/>
  <c r="P160" i="11"/>
  <c r="M160" i="11"/>
  <c r="L160" i="11"/>
  <c r="Q144" i="11"/>
  <c r="P144" i="11"/>
  <c r="M144" i="11"/>
  <c r="L144" i="11"/>
  <c r="Q128" i="11"/>
  <c r="P128" i="11"/>
  <c r="L128" i="11"/>
  <c r="M128" i="11"/>
  <c r="Q112" i="11"/>
  <c r="P112" i="11"/>
  <c r="M112" i="11"/>
  <c r="L112" i="11"/>
  <c r="Q96" i="11"/>
  <c r="P96" i="11"/>
  <c r="M96" i="11"/>
  <c r="L96" i="11"/>
  <c r="Q80" i="11"/>
  <c r="P80" i="11"/>
  <c r="M80" i="11"/>
  <c r="L80" i="11"/>
  <c r="Q64" i="11"/>
  <c r="P64" i="11"/>
  <c r="M64" i="11"/>
  <c r="L64" i="11"/>
  <c r="Q48" i="11"/>
  <c r="P48" i="11"/>
  <c r="M48" i="11"/>
  <c r="L48" i="11"/>
  <c r="Q32" i="11"/>
  <c r="P32" i="11"/>
  <c r="M32" i="11"/>
  <c r="L32" i="11"/>
  <c r="Q16" i="11"/>
  <c r="P16" i="11"/>
  <c r="M16" i="11"/>
  <c r="L16" i="11"/>
  <c r="K804" i="11"/>
  <c r="N804" i="11" s="1"/>
  <c r="O804" i="11" s="1"/>
  <c r="K788" i="11"/>
  <c r="N788" i="11" s="1"/>
  <c r="O788" i="11" s="1"/>
  <c r="K772" i="11"/>
  <c r="N772" i="11" s="1"/>
  <c r="O772" i="11" s="1"/>
  <c r="K756" i="11"/>
  <c r="N756" i="11" s="1"/>
  <c r="O756" i="11" s="1"/>
  <c r="K740" i="11"/>
  <c r="N740" i="11" s="1"/>
  <c r="O740" i="11" s="1"/>
  <c r="K724" i="11"/>
  <c r="N724" i="11" s="1"/>
  <c r="O724" i="11" s="1"/>
  <c r="K708" i="11"/>
  <c r="N708" i="11" s="1"/>
  <c r="O708" i="11" s="1"/>
  <c r="K692" i="11"/>
  <c r="N692" i="11" s="1"/>
  <c r="O692" i="11" s="1"/>
  <c r="K676" i="11"/>
  <c r="N676" i="11" s="1"/>
  <c r="O676" i="11" s="1"/>
  <c r="K660" i="11"/>
  <c r="N660" i="11" s="1"/>
  <c r="O660" i="11" s="1"/>
  <c r="K644" i="11"/>
  <c r="N644" i="11" s="1"/>
  <c r="O644" i="11" s="1"/>
  <c r="K628" i="11"/>
  <c r="N628" i="11" s="1"/>
  <c r="O628" i="11" s="1"/>
  <c r="K612" i="11"/>
  <c r="N612" i="11" s="1"/>
  <c r="O612" i="11" s="1"/>
  <c r="K596" i="11"/>
  <c r="N596" i="11" s="1"/>
  <c r="O596" i="11" s="1"/>
  <c r="K580" i="11"/>
  <c r="N580" i="11" s="1"/>
  <c r="O580" i="11" s="1"/>
  <c r="K564" i="11"/>
  <c r="N564" i="11" s="1"/>
  <c r="O564" i="11" s="1"/>
  <c r="K548" i="11"/>
  <c r="N548" i="11" s="1"/>
  <c r="O548" i="11" s="1"/>
  <c r="K532" i="11"/>
  <c r="N532" i="11" s="1"/>
  <c r="O532" i="11" s="1"/>
  <c r="K516" i="11"/>
  <c r="N516" i="11" s="1"/>
  <c r="O516" i="11" s="1"/>
  <c r="K500" i="11"/>
  <c r="N500" i="11" s="1"/>
  <c r="O500" i="11" s="1"/>
  <c r="K484" i="11"/>
  <c r="N484" i="11" s="1"/>
  <c r="O484" i="11" s="1"/>
  <c r="K468" i="11"/>
  <c r="N468" i="11" s="1"/>
  <c r="O468" i="11" s="1"/>
  <c r="K452" i="11"/>
  <c r="N452" i="11" s="1"/>
  <c r="O452" i="11" s="1"/>
  <c r="K436" i="11"/>
  <c r="N436" i="11" s="1"/>
  <c r="O436" i="11" s="1"/>
  <c r="K420" i="11"/>
  <c r="N420" i="11" s="1"/>
  <c r="O420" i="11" s="1"/>
  <c r="K404" i="11"/>
  <c r="N404" i="11" s="1"/>
  <c r="O404" i="11" s="1"/>
  <c r="K388" i="11"/>
  <c r="N388" i="11" s="1"/>
  <c r="O388" i="11" s="1"/>
  <c r="K372" i="11"/>
  <c r="N372" i="11" s="1"/>
  <c r="O372" i="11" s="1"/>
  <c r="K356" i="11"/>
  <c r="N356" i="11" s="1"/>
  <c r="O356" i="11" s="1"/>
  <c r="K340" i="11"/>
  <c r="N340" i="11" s="1"/>
  <c r="O340" i="11" s="1"/>
  <c r="K324" i="11"/>
  <c r="N324" i="11" s="1"/>
  <c r="O324" i="11" s="1"/>
  <c r="K308" i="11"/>
  <c r="N308" i="11" s="1"/>
  <c r="O308" i="11" s="1"/>
  <c r="K292" i="11"/>
  <c r="N292" i="11" s="1"/>
  <c r="O292" i="11" s="1"/>
  <c r="K276" i="11"/>
  <c r="N276" i="11" s="1"/>
  <c r="O276" i="11" s="1"/>
  <c r="K260" i="11"/>
  <c r="N260" i="11" s="1"/>
  <c r="O260" i="11" s="1"/>
  <c r="K244" i="11"/>
  <c r="N244" i="11" s="1"/>
  <c r="O244" i="11" s="1"/>
  <c r="K228" i="11"/>
  <c r="N228" i="11" s="1"/>
  <c r="O228" i="11" s="1"/>
  <c r="K212" i="11"/>
  <c r="N212" i="11" s="1"/>
  <c r="O212" i="11" s="1"/>
  <c r="K196" i="11"/>
  <c r="N196" i="11" s="1"/>
  <c r="O196" i="11" s="1"/>
  <c r="K180" i="11"/>
  <c r="N180" i="11" s="1"/>
  <c r="O180" i="11" s="1"/>
  <c r="K164" i="11"/>
  <c r="N164" i="11" s="1"/>
  <c r="O164" i="11" s="1"/>
  <c r="K148" i="11"/>
  <c r="N148" i="11" s="1"/>
  <c r="O148" i="11" s="1"/>
  <c r="K132" i="11"/>
  <c r="N132" i="11" s="1"/>
  <c r="O132" i="11" s="1"/>
  <c r="K116" i="11"/>
  <c r="N116" i="11" s="1"/>
  <c r="O116" i="11" s="1"/>
  <c r="K100" i="11"/>
  <c r="N100" i="11" s="1"/>
  <c r="O100" i="11" s="1"/>
  <c r="K84" i="11"/>
  <c r="N84" i="11" s="1"/>
  <c r="O84" i="11" s="1"/>
  <c r="K68" i="11"/>
  <c r="N68" i="11" s="1"/>
  <c r="O68" i="11" s="1"/>
  <c r="K52" i="11"/>
  <c r="N52" i="11" s="1"/>
  <c r="O52" i="11" s="1"/>
  <c r="K36" i="11"/>
  <c r="N36" i="11" s="1"/>
  <c r="O36" i="11" s="1"/>
  <c r="K20" i="11"/>
  <c r="N20" i="11" s="1"/>
  <c r="O20" i="11" s="1"/>
  <c r="K4" i="11"/>
  <c r="N4" i="11" s="1"/>
  <c r="O4" i="11" s="1"/>
  <c r="Q799" i="11"/>
  <c r="P799" i="11"/>
  <c r="M799" i="11"/>
  <c r="Q783" i="11"/>
  <c r="P783" i="11"/>
  <c r="M783" i="11"/>
  <c r="Q767" i="11"/>
  <c r="P767" i="11"/>
  <c r="M767" i="11"/>
  <c r="Q751" i="11"/>
  <c r="P751" i="11"/>
  <c r="M751" i="11"/>
  <c r="Q735" i="11"/>
  <c r="P735" i="11"/>
  <c r="M735" i="11"/>
  <c r="Q719" i="11"/>
  <c r="P719" i="11"/>
  <c r="M719" i="11"/>
  <c r="Q703" i="11"/>
  <c r="P703" i="11"/>
  <c r="M703" i="11"/>
  <c r="Q687" i="11"/>
  <c r="P687" i="11"/>
  <c r="M687" i="11"/>
  <c r="Q671" i="11"/>
  <c r="P671" i="11"/>
  <c r="M671" i="11"/>
  <c r="Q655" i="11"/>
  <c r="P655" i="11"/>
  <c r="M655" i="11"/>
  <c r="Q639" i="11"/>
  <c r="P639" i="11"/>
  <c r="M639" i="11"/>
  <c r="Q623" i="11"/>
  <c r="P623" i="11"/>
  <c r="M623" i="11"/>
  <c r="Q607" i="11"/>
  <c r="P607" i="11"/>
  <c r="M607" i="11"/>
  <c r="Q591" i="11"/>
  <c r="P591" i="11"/>
  <c r="M591" i="11"/>
  <c r="Q575" i="11"/>
  <c r="P575" i="11"/>
  <c r="M575" i="11"/>
  <c r="Q559" i="11"/>
  <c r="P559" i="11"/>
  <c r="M559" i="11"/>
  <c r="Q543" i="11"/>
  <c r="P543" i="11"/>
  <c r="M543" i="11"/>
  <c r="Q527" i="11"/>
  <c r="P527" i="11"/>
  <c r="M527" i="11"/>
  <c r="Q511" i="11"/>
  <c r="P511" i="11"/>
  <c r="M511" i="11"/>
  <c r="Q495" i="11"/>
  <c r="P495" i="11"/>
  <c r="M495" i="11"/>
  <c r="Q479" i="11"/>
  <c r="P479" i="11"/>
  <c r="M479" i="11"/>
  <c r="Q463" i="11"/>
  <c r="P463" i="11"/>
  <c r="M463" i="11"/>
  <c r="Q447" i="11"/>
  <c r="P447" i="11"/>
  <c r="M447" i="11"/>
  <c r="Q431" i="11"/>
  <c r="P431" i="11"/>
  <c r="M431" i="11"/>
  <c r="Q415" i="11"/>
  <c r="P415" i="11"/>
  <c r="M415" i="11"/>
  <c r="P399" i="11"/>
  <c r="Q399" i="11"/>
  <c r="M399" i="11"/>
  <c r="P383" i="11"/>
  <c r="Q383" i="11"/>
  <c r="M383" i="11"/>
  <c r="Q367" i="11"/>
  <c r="P367" i="11"/>
  <c r="M367" i="11"/>
  <c r="Q351" i="11"/>
  <c r="P351" i="11"/>
  <c r="M351" i="11"/>
  <c r="Q335" i="11"/>
  <c r="P335" i="11"/>
  <c r="M335" i="11"/>
  <c r="P319" i="11"/>
  <c r="Q319" i="11"/>
  <c r="M319" i="11"/>
  <c r="Q303" i="11"/>
  <c r="P303" i="11"/>
  <c r="M303" i="11"/>
  <c r="Q287" i="11"/>
  <c r="P287" i="11"/>
  <c r="M287" i="11"/>
  <c r="P271" i="11"/>
  <c r="Q271" i="11"/>
  <c r="M271" i="11"/>
  <c r="P255" i="11"/>
  <c r="Q255" i="11"/>
  <c r="M255" i="11"/>
  <c r="Q239" i="11"/>
  <c r="P239" i="11"/>
  <c r="M239" i="11"/>
  <c r="P223" i="11"/>
  <c r="Q223" i="11"/>
  <c r="M223" i="11"/>
  <c r="Q207" i="11"/>
  <c r="P207" i="11"/>
  <c r="M207" i="11"/>
  <c r="Q191" i="11"/>
  <c r="P191" i="11"/>
  <c r="M191" i="11"/>
  <c r="Q175" i="11"/>
  <c r="P175" i="11"/>
  <c r="M175" i="11"/>
  <c r="Q159" i="11"/>
  <c r="P159" i="11"/>
  <c r="M159" i="11"/>
  <c r="P143" i="11"/>
  <c r="Q143" i="11"/>
  <c r="M143" i="11"/>
  <c r="P127" i="11"/>
  <c r="Q127" i="11"/>
  <c r="M127" i="11"/>
  <c r="Q111" i="11"/>
  <c r="P111" i="11"/>
  <c r="M111" i="11"/>
  <c r="Q95" i="11"/>
  <c r="P95" i="11"/>
  <c r="M95" i="11"/>
  <c r="Q79" i="11"/>
  <c r="P79" i="11"/>
  <c r="M79" i="11"/>
  <c r="Q63" i="11"/>
  <c r="P63" i="11"/>
  <c r="M63" i="11"/>
  <c r="Q47" i="11"/>
  <c r="P47" i="11"/>
  <c r="M47" i="11"/>
  <c r="Q31" i="11"/>
  <c r="P31" i="11"/>
  <c r="M31" i="11"/>
  <c r="P15" i="11"/>
  <c r="Q15" i="11"/>
  <c r="M15" i="11"/>
  <c r="K483" i="11"/>
  <c r="N483" i="11" s="1"/>
  <c r="O483" i="11" s="1"/>
  <c r="K467" i="11"/>
  <c r="N467" i="11" s="1"/>
  <c r="O467" i="11" s="1"/>
  <c r="K451" i="11"/>
  <c r="N451" i="11" s="1"/>
  <c r="O451" i="11" s="1"/>
  <c r="K435" i="11"/>
  <c r="N435" i="11" s="1"/>
  <c r="O435" i="11" s="1"/>
  <c r="K419" i="11"/>
  <c r="N419" i="11" s="1"/>
  <c r="O419" i="11" s="1"/>
  <c r="K403" i="11"/>
  <c r="N403" i="11" s="1"/>
  <c r="O403" i="11" s="1"/>
  <c r="K387" i="11"/>
  <c r="N387" i="11" s="1"/>
  <c r="O387" i="11" s="1"/>
  <c r="K371" i="11"/>
  <c r="N371" i="11" s="1"/>
  <c r="O371" i="11" s="1"/>
  <c r="K355" i="11"/>
  <c r="N355" i="11" s="1"/>
  <c r="O355" i="11" s="1"/>
  <c r="K339" i="11"/>
  <c r="N339" i="11" s="1"/>
  <c r="O339" i="11" s="1"/>
  <c r="K323" i="11"/>
  <c r="N323" i="11" s="1"/>
  <c r="O323" i="11" s="1"/>
  <c r="K307" i="11"/>
  <c r="N307" i="11" s="1"/>
  <c r="O307" i="11" s="1"/>
  <c r="K291" i="11"/>
  <c r="N291" i="11" s="1"/>
  <c r="O291" i="11" s="1"/>
  <c r="K275" i="11"/>
  <c r="N275" i="11" s="1"/>
  <c r="O275" i="11" s="1"/>
  <c r="K259" i="11"/>
  <c r="N259" i="11" s="1"/>
  <c r="O259" i="11" s="1"/>
  <c r="K243" i="11"/>
  <c r="N243" i="11" s="1"/>
  <c r="O243" i="11" s="1"/>
  <c r="K227" i="11"/>
  <c r="N227" i="11" s="1"/>
  <c r="O227" i="11" s="1"/>
  <c r="K211" i="11"/>
  <c r="N211" i="11" s="1"/>
  <c r="O211" i="11" s="1"/>
  <c r="K195" i="11"/>
  <c r="N195" i="11" s="1"/>
  <c r="O195" i="11" s="1"/>
  <c r="K179" i="11"/>
  <c r="N179" i="11" s="1"/>
  <c r="O179" i="11" s="1"/>
  <c r="K163" i="11"/>
  <c r="N163" i="11" s="1"/>
  <c r="O163" i="11" s="1"/>
  <c r="K147" i="11"/>
  <c r="N147" i="11" s="1"/>
  <c r="O147" i="11" s="1"/>
  <c r="K131" i="11"/>
  <c r="N131" i="11" s="1"/>
  <c r="O131" i="11" s="1"/>
  <c r="K115" i="11"/>
  <c r="N115" i="11" s="1"/>
  <c r="O115" i="11" s="1"/>
  <c r="K99" i="11"/>
  <c r="N99" i="11" s="1"/>
  <c r="O99" i="11" s="1"/>
  <c r="K83" i="11"/>
  <c r="N83" i="11" s="1"/>
  <c r="O83" i="11" s="1"/>
  <c r="K67" i="11"/>
  <c r="N67" i="11" s="1"/>
  <c r="O67" i="11" s="1"/>
  <c r="K51" i="11"/>
  <c r="N51" i="11" s="1"/>
  <c r="O51" i="11" s="1"/>
  <c r="K35" i="11"/>
  <c r="N35" i="11" s="1"/>
  <c r="O35" i="11" s="1"/>
  <c r="K19" i="11"/>
  <c r="N19" i="11" s="1"/>
  <c r="O19" i="11" s="1"/>
  <c r="K3" i="11"/>
  <c r="N3" i="11" s="1"/>
  <c r="O3" i="11" s="1"/>
  <c r="L453" i="11"/>
  <c r="L389" i="11"/>
  <c r="L325" i="11"/>
  <c r="L261" i="11"/>
  <c r="L197" i="11"/>
  <c r="L133" i="11"/>
  <c r="L69" i="11"/>
  <c r="L5" i="11"/>
  <c r="P398" i="11"/>
  <c r="Q398" i="11"/>
  <c r="M398" i="11"/>
  <c r="L398" i="11"/>
  <c r="Q382" i="11"/>
  <c r="P382" i="11"/>
  <c r="L382" i="11"/>
  <c r="M382" i="11"/>
  <c r="Q366" i="11"/>
  <c r="P366" i="11"/>
  <c r="M366" i="11"/>
  <c r="L366" i="11"/>
  <c r="Q350" i="11"/>
  <c r="P350" i="11"/>
  <c r="M350" i="11"/>
  <c r="L350" i="11"/>
  <c r="Q334" i="11"/>
  <c r="P334" i="11"/>
  <c r="M334" i="11"/>
  <c r="L334" i="11"/>
  <c r="Q318" i="11"/>
  <c r="P318" i="11"/>
  <c r="L318" i="11"/>
  <c r="Q302" i="11"/>
  <c r="P302" i="11"/>
  <c r="M302" i="11"/>
  <c r="L302" i="11"/>
  <c r="Q286" i="11"/>
  <c r="P286" i="11"/>
  <c r="L286" i="11"/>
  <c r="M286" i="11"/>
  <c r="Q270" i="11"/>
  <c r="P270" i="11"/>
  <c r="M270" i="11"/>
  <c r="L270" i="11"/>
  <c r="Q254" i="11"/>
  <c r="P254" i="11"/>
  <c r="M254" i="11"/>
  <c r="L254" i="11"/>
  <c r="Q238" i="11"/>
  <c r="P238" i="11"/>
  <c r="M238" i="11"/>
  <c r="L238" i="11"/>
  <c r="Q222" i="11"/>
  <c r="P222" i="11"/>
  <c r="L222" i="11"/>
  <c r="Q206" i="11"/>
  <c r="P206" i="11"/>
  <c r="M206" i="11"/>
  <c r="L206" i="11"/>
  <c r="Q190" i="11"/>
  <c r="P190" i="11"/>
  <c r="M190" i="11"/>
  <c r="L190" i="11"/>
  <c r="Q174" i="11"/>
  <c r="P174" i="11"/>
  <c r="L174" i="11"/>
  <c r="M174" i="11"/>
  <c r="Q158" i="11"/>
  <c r="P158" i="11"/>
  <c r="M158" i="11"/>
  <c r="L158" i="11"/>
  <c r="Q142" i="11"/>
  <c r="P142" i="11"/>
  <c r="M142" i="11"/>
  <c r="L142" i="11"/>
  <c r="Q126" i="11"/>
  <c r="P126" i="11"/>
  <c r="L126" i="11"/>
  <c r="M126" i="11"/>
  <c r="Q110" i="11"/>
  <c r="P110" i="11"/>
  <c r="M110" i="11"/>
  <c r="L110" i="11"/>
  <c r="Q94" i="11"/>
  <c r="P94" i="11"/>
  <c r="M94" i="11"/>
  <c r="L94" i="11"/>
  <c r="Q78" i="11"/>
  <c r="P78" i="11"/>
  <c r="M78" i="11"/>
  <c r="L78" i="11"/>
  <c r="Q62" i="11"/>
  <c r="P62" i="11"/>
  <c r="M62" i="11"/>
  <c r="L62" i="11"/>
  <c r="Q46" i="11"/>
  <c r="P46" i="11"/>
  <c r="M46" i="11"/>
  <c r="L46" i="11"/>
  <c r="Q30" i="11"/>
  <c r="P30" i="11"/>
  <c r="M30" i="11"/>
  <c r="L30" i="11"/>
  <c r="Q14" i="11"/>
  <c r="P14" i="11"/>
  <c r="M14" i="11"/>
  <c r="L14" i="11"/>
  <c r="K722" i="11"/>
  <c r="N722" i="11" s="1"/>
  <c r="O722" i="11" s="1"/>
  <c r="K706" i="11"/>
  <c r="N706" i="11" s="1"/>
  <c r="O706" i="11" s="1"/>
  <c r="K690" i="11"/>
  <c r="N690" i="11" s="1"/>
  <c r="O690" i="11" s="1"/>
  <c r="K674" i="11"/>
  <c r="N674" i="11" s="1"/>
  <c r="O674" i="11" s="1"/>
  <c r="K658" i="11"/>
  <c r="N658" i="11" s="1"/>
  <c r="O658" i="11" s="1"/>
  <c r="K642" i="11"/>
  <c r="N642" i="11" s="1"/>
  <c r="O642" i="11" s="1"/>
  <c r="K626" i="11"/>
  <c r="N626" i="11" s="1"/>
  <c r="O626" i="11" s="1"/>
  <c r="K610" i="11"/>
  <c r="N610" i="11" s="1"/>
  <c r="O610" i="11" s="1"/>
  <c r="K594" i="11"/>
  <c r="N594" i="11" s="1"/>
  <c r="O594" i="11" s="1"/>
  <c r="K578" i="11"/>
  <c r="N578" i="11" s="1"/>
  <c r="O578" i="11" s="1"/>
  <c r="K562" i="11"/>
  <c r="N562" i="11" s="1"/>
  <c r="O562" i="11" s="1"/>
  <c r="K546" i="11"/>
  <c r="N546" i="11" s="1"/>
  <c r="O546" i="11" s="1"/>
  <c r="K530" i="11"/>
  <c r="N530" i="11" s="1"/>
  <c r="O530" i="11" s="1"/>
  <c r="K514" i="11"/>
  <c r="N514" i="11" s="1"/>
  <c r="O514" i="11" s="1"/>
  <c r="K498" i="11"/>
  <c r="N498" i="11" s="1"/>
  <c r="O498" i="11" s="1"/>
  <c r="K482" i="11"/>
  <c r="N482" i="11" s="1"/>
  <c r="O482" i="11" s="1"/>
  <c r="K466" i="11"/>
  <c r="N466" i="11" s="1"/>
  <c r="O466" i="11" s="1"/>
  <c r="K450" i="11"/>
  <c r="N450" i="11" s="1"/>
  <c r="O450" i="11" s="1"/>
  <c r="K434" i="11"/>
  <c r="N434" i="11" s="1"/>
  <c r="O434" i="11" s="1"/>
  <c r="K418" i="11"/>
  <c r="N418" i="11" s="1"/>
  <c r="O418" i="11" s="1"/>
  <c r="K402" i="11"/>
  <c r="N402" i="11" s="1"/>
  <c r="O402" i="11" s="1"/>
  <c r="K386" i="11"/>
  <c r="N386" i="11" s="1"/>
  <c r="O386" i="11" s="1"/>
  <c r="K370" i="11"/>
  <c r="N370" i="11" s="1"/>
  <c r="O370" i="11" s="1"/>
  <c r="K354" i="11"/>
  <c r="N354" i="11" s="1"/>
  <c r="O354" i="11" s="1"/>
  <c r="K338" i="11"/>
  <c r="N338" i="11" s="1"/>
  <c r="O338" i="11" s="1"/>
  <c r="K322" i="11"/>
  <c r="N322" i="11" s="1"/>
  <c r="O322" i="11" s="1"/>
  <c r="K306" i="11"/>
  <c r="N306" i="11" s="1"/>
  <c r="O306" i="11" s="1"/>
  <c r="K290" i="11"/>
  <c r="N290" i="11" s="1"/>
  <c r="O290" i="11" s="1"/>
  <c r="K274" i="11"/>
  <c r="N274" i="11" s="1"/>
  <c r="O274" i="11" s="1"/>
  <c r="K258" i="11"/>
  <c r="N258" i="11" s="1"/>
  <c r="O258" i="11" s="1"/>
  <c r="K242" i="11"/>
  <c r="N242" i="11" s="1"/>
  <c r="O242" i="11" s="1"/>
  <c r="K226" i="11"/>
  <c r="N226" i="11" s="1"/>
  <c r="O226" i="11" s="1"/>
  <c r="K210" i="11"/>
  <c r="N210" i="11" s="1"/>
  <c r="O210" i="11" s="1"/>
  <c r="K194" i="11"/>
  <c r="N194" i="11" s="1"/>
  <c r="O194" i="11" s="1"/>
  <c r="K178" i="11"/>
  <c r="N178" i="11" s="1"/>
  <c r="O178" i="11" s="1"/>
  <c r="K162" i="11"/>
  <c r="N162" i="11" s="1"/>
  <c r="O162" i="11" s="1"/>
  <c r="K146" i="11"/>
  <c r="N146" i="11" s="1"/>
  <c r="O146" i="11" s="1"/>
  <c r="K130" i="11"/>
  <c r="N130" i="11" s="1"/>
  <c r="O130" i="11" s="1"/>
  <c r="K114" i="11"/>
  <c r="N114" i="11" s="1"/>
  <c r="O114" i="11" s="1"/>
  <c r="K98" i="11"/>
  <c r="N98" i="11" s="1"/>
  <c r="O98" i="11" s="1"/>
  <c r="K82" i="11"/>
  <c r="N82" i="11" s="1"/>
  <c r="O82" i="11" s="1"/>
  <c r="K66" i="11"/>
  <c r="N66" i="11" s="1"/>
  <c r="O66" i="11" s="1"/>
  <c r="K50" i="11"/>
  <c r="N50" i="11" s="1"/>
  <c r="O50" i="11" s="1"/>
  <c r="K34" i="11"/>
  <c r="N34" i="11" s="1"/>
  <c r="O34" i="11" s="1"/>
  <c r="K18" i="11"/>
  <c r="N18" i="11" s="1"/>
  <c r="O18" i="11" s="1"/>
  <c r="K2" i="11"/>
  <c r="N2" i="11" s="1"/>
  <c r="O2" i="11" s="1"/>
  <c r="L703" i="11"/>
  <c r="L451" i="11"/>
  <c r="L387" i="11"/>
  <c r="L323" i="11"/>
  <c r="L259" i="11"/>
  <c r="L195" i="11"/>
  <c r="L131" i="11"/>
  <c r="L67" i="11"/>
  <c r="L3" i="11"/>
  <c r="M465" i="11"/>
  <c r="Q429" i="11"/>
  <c r="P429" i="11"/>
  <c r="M429" i="11"/>
  <c r="Q413" i="11"/>
  <c r="P413" i="11"/>
  <c r="M413" i="11"/>
  <c r="Q397" i="11"/>
  <c r="P397" i="11"/>
  <c r="M397" i="11"/>
  <c r="Q381" i="11"/>
  <c r="P381" i="11"/>
  <c r="Q365" i="11"/>
  <c r="P365" i="11"/>
  <c r="M365" i="11"/>
  <c r="Q349" i="11"/>
  <c r="P349" i="11"/>
  <c r="M349" i="11"/>
  <c r="Q333" i="11"/>
  <c r="P333" i="11"/>
  <c r="M333" i="11"/>
  <c r="Q317" i="11"/>
  <c r="P317" i="11"/>
  <c r="M317" i="11"/>
  <c r="Q301" i="11"/>
  <c r="P301" i="11"/>
  <c r="M301" i="11"/>
  <c r="Q285" i="11"/>
  <c r="P285" i="11"/>
  <c r="M285" i="11"/>
  <c r="Q269" i="11"/>
  <c r="P269" i="11"/>
  <c r="M269" i="11"/>
  <c r="Q253" i="11"/>
  <c r="P253" i="11"/>
  <c r="M253" i="11"/>
  <c r="Q237" i="11"/>
  <c r="P237" i="11"/>
  <c r="M237" i="11"/>
  <c r="Q221" i="11"/>
  <c r="P221" i="11"/>
  <c r="M221" i="11"/>
  <c r="Q205" i="11"/>
  <c r="P205" i="11"/>
  <c r="M205" i="11"/>
  <c r="Q189" i="11"/>
  <c r="P189" i="11"/>
  <c r="M189" i="11"/>
  <c r="Q173" i="11"/>
  <c r="P173" i="11"/>
  <c r="Q157" i="11"/>
  <c r="P157" i="11"/>
  <c r="M157" i="11"/>
  <c r="Q141" i="11"/>
  <c r="P141" i="11"/>
  <c r="M141" i="11"/>
  <c r="Q125" i="11"/>
  <c r="P125" i="11"/>
  <c r="M125" i="11"/>
  <c r="Q109" i="11"/>
  <c r="P109" i="11"/>
  <c r="M109" i="11"/>
  <c r="Q93" i="11"/>
  <c r="P93" i="11"/>
  <c r="M93" i="11"/>
  <c r="Q77" i="11"/>
  <c r="P77" i="11"/>
  <c r="M77" i="11"/>
  <c r="Q61" i="11"/>
  <c r="P61" i="11"/>
  <c r="M61" i="11"/>
  <c r="Q45" i="11"/>
  <c r="P45" i="11"/>
  <c r="M45" i="11"/>
  <c r="Q29" i="11"/>
  <c r="P29" i="11"/>
  <c r="M29" i="11"/>
  <c r="Q13" i="11"/>
  <c r="P13" i="11"/>
  <c r="M13" i="11"/>
  <c r="K785" i="11"/>
  <c r="N785" i="11" s="1"/>
  <c r="O785" i="11" s="1"/>
  <c r="K769" i="11"/>
  <c r="N769" i="11" s="1"/>
  <c r="O769" i="11" s="1"/>
  <c r="K753" i="11"/>
  <c r="N753" i="11" s="1"/>
  <c r="O753" i="11" s="1"/>
  <c r="K737" i="11"/>
  <c r="N737" i="11" s="1"/>
  <c r="O737" i="11" s="1"/>
  <c r="K721" i="11"/>
  <c r="N721" i="11" s="1"/>
  <c r="O721" i="11" s="1"/>
  <c r="K705" i="11"/>
  <c r="N705" i="11" s="1"/>
  <c r="O705" i="11" s="1"/>
  <c r="K689" i="11"/>
  <c r="N689" i="11" s="1"/>
  <c r="O689" i="11" s="1"/>
  <c r="K673" i="11"/>
  <c r="N673" i="11" s="1"/>
  <c r="O673" i="11" s="1"/>
  <c r="K657" i="11"/>
  <c r="N657" i="11" s="1"/>
  <c r="O657" i="11" s="1"/>
  <c r="K641" i="11"/>
  <c r="N641" i="11" s="1"/>
  <c r="O641" i="11" s="1"/>
  <c r="K625" i="11"/>
  <c r="N625" i="11" s="1"/>
  <c r="O625" i="11" s="1"/>
  <c r="K609" i="11"/>
  <c r="N609" i="11" s="1"/>
  <c r="O609" i="11" s="1"/>
  <c r="K593" i="11"/>
  <c r="N593" i="11" s="1"/>
  <c r="O593" i="11" s="1"/>
  <c r="K577" i="11"/>
  <c r="N577" i="11" s="1"/>
  <c r="O577" i="11" s="1"/>
  <c r="K561" i="11"/>
  <c r="N561" i="11" s="1"/>
  <c r="O561" i="11" s="1"/>
  <c r="K545" i="11"/>
  <c r="N545" i="11" s="1"/>
  <c r="O545" i="11" s="1"/>
  <c r="K529" i="11"/>
  <c r="N529" i="11" s="1"/>
  <c r="O529" i="11" s="1"/>
  <c r="K513" i="11"/>
  <c r="N513" i="11" s="1"/>
  <c r="O513" i="11" s="1"/>
  <c r="K497" i="11"/>
  <c r="N497" i="11" s="1"/>
  <c r="O497" i="11" s="1"/>
  <c r="K481" i="11"/>
  <c r="N481" i="11" s="1"/>
  <c r="O481" i="11" s="1"/>
  <c r="K465" i="11"/>
  <c r="N465" i="11" s="1"/>
  <c r="O465" i="11" s="1"/>
  <c r="K449" i="11"/>
  <c r="N449" i="11" s="1"/>
  <c r="O449" i="11" s="1"/>
  <c r="K433" i="11"/>
  <c r="N433" i="11" s="1"/>
  <c r="O433" i="11" s="1"/>
  <c r="K417" i="11"/>
  <c r="N417" i="11" s="1"/>
  <c r="O417" i="11" s="1"/>
  <c r="K401" i="11"/>
  <c r="N401" i="11" s="1"/>
  <c r="O401" i="11" s="1"/>
  <c r="K385" i="11"/>
  <c r="N385" i="11" s="1"/>
  <c r="O385" i="11" s="1"/>
  <c r="K369" i="11"/>
  <c r="N369" i="11" s="1"/>
  <c r="O369" i="11" s="1"/>
  <c r="K353" i="11"/>
  <c r="N353" i="11" s="1"/>
  <c r="O353" i="11" s="1"/>
  <c r="K337" i="11"/>
  <c r="N337" i="11" s="1"/>
  <c r="O337" i="11" s="1"/>
  <c r="K321" i="11"/>
  <c r="N321" i="11" s="1"/>
  <c r="O321" i="11" s="1"/>
  <c r="K305" i="11"/>
  <c r="N305" i="11" s="1"/>
  <c r="O305" i="11" s="1"/>
  <c r="K289" i="11"/>
  <c r="N289" i="11" s="1"/>
  <c r="O289" i="11" s="1"/>
  <c r="K273" i="11"/>
  <c r="N273" i="11" s="1"/>
  <c r="O273" i="11" s="1"/>
  <c r="K257" i="11"/>
  <c r="N257" i="11" s="1"/>
  <c r="O257" i="11" s="1"/>
  <c r="K241" i="11"/>
  <c r="N241" i="11" s="1"/>
  <c r="O241" i="11" s="1"/>
  <c r="K225" i="11"/>
  <c r="N225" i="11" s="1"/>
  <c r="O225" i="11" s="1"/>
  <c r="K209" i="11"/>
  <c r="N209" i="11" s="1"/>
  <c r="O209" i="11" s="1"/>
  <c r="K193" i="11"/>
  <c r="N193" i="11" s="1"/>
  <c r="O193" i="11" s="1"/>
  <c r="K177" i="11"/>
  <c r="N177" i="11" s="1"/>
  <c r="O177" i="11" s="1"/>
  <c r="K161" i="11"/>
  <c r="N161" i="11" s="1"/>
  <c r="O161" i="11" s="1"/>
  <c r="K145" i="11"/>
  <c r="N145" i="11" s="1"/>
  <c r="O145" i="11" s="1"/>
  <c r="K129" i="11"/>
  <c r="N129" i="11" s="1"/>
  <c r="O129" i="11" s="1"/>
  <c r="K113" i="11"/>
  <c r="N113" i="11" s="1"/>
  <c r="O113" i="11" s="1"/>
  <c r="K97" i="11"/>
  <c r="N97" i="11" s="1"/>
  <c r="O97" i="11" s="1"/>
  <c r="K81" i="11"/>
  <c r="N81" i="11" s="1"/>
  <c r="O81" i="11" s="1"/>
  <c r="K65" i="11"/>
  <c r="N65" i="11" s="1"/>
  <c r="O65" i="11" s="1"/>
  <c r="K49" i="11"/>
  <c r="N49" i="11" s="1"/>
  <c r="O49" i="11" s="1"/>
  <c r="K33" i="11"/>
  <c r="N33" i="11" s="1"/>
  <c r="O33" i="11" s="1"/>
  <c r="K17" i="11"/>
  <c r="N17" i="11" s="1"/>
  <c r="O17" i="11" s="1"/>
  <c r="L639" i="11"/>
  <c r="L575" i="11"/>
  <c r="L511" i="11"/>
  <c r="L447" i="11"/>
  <c r="L383" i="11"/>
  <c r="L319" i="11"/>
  <c r="L255" i="11"/>
  <c r="L191" i="11"/>
  <c r="L127" i="11"/>
  <c r="L63" i="11"/>
  <c r="M435" i="11"/>
  <c r="Q796" i="11"/>
  <c r="P796" i="11"/>
  <c r="M796" i="11"/>
  <c r="L796" i="11"/>
  <c r="Q780" i="11"/>
  <c r="P780" i="11"/>
  <c r="M780" i="11"/>
  <c r="L780" i="11"/>
  <c r="Q764" i="11"/>
  <c r="P764" i="11"/>
  <c r="M764" i="11"/>
  <c r="L764" i="11"/>
  <c r="Q748" i="11"/>
  <c r="P748" i="11"/>
  <c r="M748" i="11"/>
  <c r="L748" i="11"/>
  <c r="Q732" i="11"/>
  <c r="P732" i="11"/>
  <c r="L732" i="11"/>
  <c r="Q716" i="11"/>
  <c r="P716" i="11"/>
  <c r="M716" i="11"/>
  <c r="L716" i="11"/>
  <c r="Q700" i="11"/>
  <c r="P700" i="11"/>
  <c r="M700" i="11"/>
  <c r="L700" i="11"/>
  <c r="Q684" i="11"/>
  <c r="P684" i="11"/>
  <c r="L684" i="11"/>
  <c r="M684" i="11"/>
  <c r="Q668" i="11"/>
  <c r="P668" i="11"/>
  <c r="M668" i="11"/>
  <c r="L668" i="11"/>
  <c r="Q652" i="11"/>
  <c r="P652" i="11"/>
  <c r="M652" i="11"/>
  <c r="L652" i="11"/>
  <c r="Q636" i="11"/>
  <c r="P636" i="11"/>
  <c r="L636" i="11"/>
  <c r="M636" i="11"/>
  <c r="Q620" i="11"/>
  <c r="P620" i="11"/>
  <c r="M620" i="11"/>
  <c r="L620" i="11"/>
  <c r="Q604" i="11"/>
  <c r="P604" i="11"/>
  <c r="M604" i="11"/>
  <c r="L604" i="11"/>
  <c r="Q588" i="11"/>
  <c r="P588" i="11"/>
  <c r="L588" i="11"/>
  <c r="M588" i="11"/>
  <c r="Q572" i="11"/>
  <c r="P572" i="11"/>
  <c r="M572" i="11"/>
  <c r="L572" i="11"/>
  <c r="Q556" i="11"/>
  <c r="P556" i="11"/>
  <c r="L556" i="11"/>
  <c r="M556" i="11"/>
  <c r="Q540" i="11"/>
  <c r="P540" i="11"/>
  <c r="M540" i="11"/>
  <c r="L540" i="11"/>
  <c r="Q524" i="11"/>
  <c r="P524" i="11"/>
  <c r="L524" i="11"/>
  <c r="Q508" i="11"/>
  <c r="P508" i="11"/>
  <c r="M508" i="11"/>
  <c r="L508" i="11"/>
  <c r="Q492" i="11"/>
  <c r="P492" i="11"/>
  <c r="L492" i="11"/>
  <c r="M492" i="11"/>
  <c r="Q476" i="11"/>
  <c r="P476" i="11"/>
  <c r="M476" i="11"/>
  <c r="L476" i="11"/>
  <c r="Q460" i="11"/>
  <c r="P460" i="11"/>
  <c r="M460" i="11"/>
  <c r="L460" i="11"/>
  <c r="Q444" i="11"/>
  <c r="P444" i="11"/>
  <c r="L444" i="11"/>
  <c r="M444" i="11"/>
  <c r="Q428" i="11"/>
  <c r="P428" i="11"/>
  <c r="M428" i="11"/>
  <c r="L428" i="11"/>
  <c r="Q412" i="11"/>
  <c r="P412" i="11"/>
  <c r="L412" i="11"/>
  <c r="M412" i="11"/>
  <c r="Q396" i="11"/>
  <c r="P396" i="11"/>
  <c r="M396" i="11"/>
  <c r="L396" i="11"/>
  <c r="Q380" i="11"/>
  <c r="P380" i="11"/>
  <c r="L380" i="11"/>
  <c r="M380" i="11"/>
  <c r="Q364" i="11"/>
  <c r="P364" i="11"/>
  <c r="M364" i="11"/>
  <c r="L364" i="11"/>
  <c r="Q348" i="11"/>
  <c r="P348" i="11"/>
  <c r="M348" i="11"/>
  <c r="L348" i="11"/>
  <c r="Q332" i="11"/>
  <c r="P332" i="11"/>
  <c r="M332" i="11"/>
  <c r="L332" i="11"/>
  <c r="Q316" i="11"/>
  <c r="P316" i="11"/>
  <c r="L316" i="11"/>
  <c r="M316" i="11"/>
  <c r="Q300" i="11"/>
  <c r="P300" i="11"/>
  <c r="M300" i="11"/>
  <c r="L300" i="11"/>
  <c r="Q284" i="11"/>
  <c r="P284" i="11"/>
  <c r="L284" i="11"/>
  <c r="M284" i="11"/>
  <c r="Q268" i="11"/>
  <c r="P268" i="11"/>
  <c r="M268" i="11"/>
  <c r="L268" i="11"/>
  <c r="Q252" i="11"/>
  <c r="P252" i="11"/>
  <c r="M252" i="11"/>
  <c r="L252" i="11"/>
  <c r="Q236" i="11"/>
  <c r="P236" i="11"/>
  <c r="L236" i="11"/>
  <c r="M236" i="11"/>
  <c r="Q220" i="11"/>
  <c r="P220" i="11"/>
  <c r="L220" i="11"/>
  <c r="M220" i="11"/>
  <c r="Q204" i="11"/>
  <c r="P204" i="11"/>
  <c r="M204" i="11"/>
  <c r="L204" i="11"/>
  <c r="Q188" i="11"/>
  <c r="P188" i="11"/>
  <c r="L188" i="11"/>
  <c r="M188" i="11"/>
  <c r="P172" i="11"/>
  <c r="Q172" i="11"/>
  <c r="L172" i="11"/>
  <c r="M172" i="11"/>
  <c r="Q156" i="11"/>
  <c r="P156" i="11"/>
  <c r="M156" i="11"/>
  <c r="L156" i="11"/>
  <c r="Q140" i="11"/>
  <c r="P140" i="11"/>
  <c r="M140" i="11"/>
  <c r="L140" i="11"/>
  <c r="Q124" i="11"/>
  <c r="P124" i="11"/>
  <c r="L124" i="11"/>
  <c r="Q108" i="11"/>
  <c r="P108" i="11"/>
  <c r="M108" i="11"/>
  <c r="L108" i="11"/>
  <c r="Q92" i="11"/>
  <c r="P92" i="11"/>
  <c r="M92" i="11"/>
  <c r="L92" i="11"/>
  <c r="Q76" i="11"/>
  <c r="P76" i="11"/>
  <c r="L76" i="11"/>
  <c r="M76" i="11"/>
  <c r="Q60" i="11"/>
  <c r="P60" i="11"/>
  <c r="L60" i="11"/>
  <c r="M60" i="11"/>
  <c r="Q44" i="11"/>
  <c r="P44" i="11"/>
  <c r="M44" i="11"/>
  <c r="L44" i="11"/>
  <c r="Q28" i="11"/>
  <c r="P28" i="11"/>
  <c r="M28" i="11"/>
  <c r="L28" i="11"/>
  <c r="Q12" i="11"/>
  <c r="P12" i="11"/>
  <c r="L12" i="11"/>
  <c r="M12" i="11"/>
  <c r="K448" i="11"/>
  <c r="N448" i="11" s="1"/>
  <c r="O448" i="11" s="1"/>
  <c r="K432" i="11"/>
  <c r="N432" i="11" s="1"/>
  <c r="O432" i="11" s="1"/>
  <c r="K416" i="11"/>
  <c r="N416" i="11" s="1"/>
  <c r="O416" i="11" s="1"/>
  <c r="K400" i="11"/>
  <c r="N400" i="11" s="1"/>
  <c r="O400" i="11" s="1"/>
  <c r="K384" i="11"/>
  <c r="N384" i="11" s="1"/>
  <c r="O384" i="11" s="1"/>
  <c r="K368" i="11"/>
  <c r="N368" i="11" s="1"/>
  <c r="O368" i="11" s="1"/>
  <c r="K352" i="11"/>
  <c r="N352" i="11" s="1"/>
  <c r="O352" i="11" s="1"/>
  <c r="K336" i="11"/>
  <c r="N336" i="11" s="1"/>
  <c r="O336" i="11" s="1"/>
  <c r="K320" i="11"/>
  <c r="N320" i="11" s="1"/>
  <c r="O320" i="11" s="1"/>
  <c r="K304" i="11"/>
  <c r="N304" i="11" s="1"/>
  <c r="O304" i="11" s="1"/>
  <c r="K288" i="11"/>
  <c r="N288" i="11" s="1"/>
  <c r="O288" i="11" s="1"/>
  <c r="K272" i="11"/>
  <c r="N272" i="11" s="1"/>
  <c r="O272" i="11" s="1"/>
  <c r="K256" i="11"/>
  <c r="N256" i="11" s="1"/>
  <c r="O256" i="11" s="1"/>
  <c r="K240" i="11"/>
  <c r="N240" i="11" s="1"/>
  <c r="O240" i="11" s="1"/>
  <c r="K224" i="11"/>
  <c r="N224" i="11" s="1"/>
  <c r="O224" i="11" s="1"/>
  <c r="K208" i="11"/>
  <c r="N208" i="11" s="1"/>
  <c r="O208" i="11" s="1"/>
  <c r="K192" i="11"/>
  <c r="N192" i="11" s="1"/>
  <c r="O192" i="11" s="1"/>
  <c r="K176" i="11"/>
  <c r="N176" i="11" s="1"/>
  <c r="O176" i="11" s="1"/>
  <c r="K160" i="11"/>
  <c r="N160" i="11" s="1"/>
  <c r="O160" i="11" s="1"/>
  <c r="K144" i="11"/>
  <c r="N144" i="11" s="1"/>
  <c r="O144" i="11" s="1"/>
  <c r="K128" i="11"/>
  <c r="N128" i="11" s="1"/>
  <c r="O128" i="11" s="1"/>
  <c r="K112" i="11"/>
  <c r="N112" i="11" s="1"/>
  <c r="O112" i="11" s="1"/>
  <c r="K96" i="11"/>
  <c r="N96" i="11" s="1"/>
  <c r="O96" i="11" s="1"/>
  <c r="K80" i="11"/>
  <c r="N80" i="11" s="1"/>
  <c r="O80" i="11" s="1"/>
  <c r="K64" i="11"/>
  <c r="N64" i="11" s="1"/>
  <c r="O64" i="11" s="1"/>
  <c r="K48" i="11"/>
  <c r="N48" i="11" s="1"/>
  <c r="O48" i="11" s="1"/>
  <c r="K32" i="11"/>
  <c r="N32" i="11" s="1"/>
  <c r="O32" i="11" s="1"/>
  <c r="K16" i="11"/>
  <c r="N16" i="11" s="1"/>
  <c r="O16" i="11" s="1"/>
  <c r="L783" i="11"/>
  <c r="L381" i="11"/>
  <c r="L317" i="11"/>
  <c r="L253" i="11"/>
  <c r="L189" i="11"/>
  <c r="L125" i="11"/>
  <c r="L61" i="11"/>
  <c r="P795" i="11"/>
  <c r="Q795" i="11"/>
  <c r="M795" i="11"/>
  <c r="L795" i="11"/>
  <c r="Q779" i="11"/>
  <c r="P779" i="11"/>
  <c r="M779" i="11"/>
  <c r="L779" i="11"/>
  <c r="Q763" i="11"/>
  <c r="P763" i="11"/>
  <c r="M763" i="11"/>
  <c r="L763" i="11"/>
  <c r="Q747" i="11"/>
  <c r="P747" i="11"/>
  <c r="M747" i="11"/>
  <c r="L747" i="11"/>
  <c r="Q731" i="11"/>
  <c r="P731" i="11"/>
  <c r="L731" i="11"/>
  <c r="M731" i="11"/>
  <c r="Q715" i="11"/>
  <c r="P715" i="11"/>
  <c r="L715" i="11"/>
  <c r="M715" i="11"/>
  <c r="Q699" i="11"/>
  <c r="P699" i="11"/>
  <c r="M699" i="11"/>
  <c r="L699" i="11"/>
  <c r="Q683" i="11"/>
  <c r="P683" i="11"/>
  <c r="L683" i="11"/>
  <c r="M683" i="11"/>
  <c r="Q667" i="11"/>
  <c r="P667" i="11"/>
  <c r="L667" i="11"/>
  <c r="M667" i="11"/>
  <c r="Q651" i="11"/>
  <c r="P651" i="11"/>
  <c r="M651" i="11"/>
  <c r="L651" i="11"/>
  <c r="Q635" i="11"/>
  <c r="P635" i="11"/>
  <c r="L635" i="11"/>
  <c r="Q619" i="11"/>
  <c r="P619" i="11"/>
  <c r="M619" i="11"/>
  <c r="L619" i="11"/>
  <c r="Q603" i="11"/>
  <c r="P603" i="11"/>
  <c r="M603" i="11"/>
  <c r="L603" i="11"/>
  <c r="Q587" i="11"/>
  <c r="P587" i="11"/>
  <c r="L587" i="11"/>
  <c r="M587" i="11"/>
  <c r="Q571" i="11"/>
  <c r="P571" i="11"/>
  <c r="M571" i="11"/>
  <c r="L571" i="11"/>
  <c r="P555" i="11"/>
  <c r="Q555" i="11"/>
  <c r="L555" i="11"/>
  <c r="M555" i="11"/>
  <c r="Q539" i="11"/>
  <c r="P539" i="11"/>
  <c r="M539" i="11"/>
  <c r="L539" i="11"/>
  <c r="Q523" i="11"/>
  <c r="P523" i="11"/>
  <c r="L523" i="11"/>
  <c r="M523" i="11"/>
  <c r="Q507" i="11"/>
  <c r="P507" i="11"/>
  <c r="M507" i="11"/>
  <c r="L507" i="11"/>
  <c r="Q491" i="11"/>
  <c r="P491" i="11"/>
  <c r="L491" i="11"/>
  <c r="M491" i="11"/>
  <c r="Q475" i="11"/>
  <c r="P475" i="11"/>
  <c r="L475" i="11"/>
  <c r="M475" i="11"/>
  <c r="Q459" i="11"/>
  <c r="P459" i="11"/>
  <c r="M459" i="11"/>
  <c r="L459" i="11"/>
  <c r="Q443" i="11"/>
  <c r="P443" i="11"/>
  <c r="L443" i="11"/>
  <c r="M443" i="11"/>
  <c r="Q427" i="11"/>
  <c r="P427" i="11"/>
  <c r="M427" i="11"/>
  <c r="L427" i="11"/>
  <c r="Q411" i="11"/>
  <c r="P411" i="11"/>
  <c r="L411" i="11"/>
  <c r="Q395" i="11"/>
  <c r="P395" i="11"/>
  <c r="M395" i="11"/>
  <c r="L395" i="11"/>
  <c r="Q379" i="11"/>
  <c r="P379" i="11"/>
  <c r="L379" i="11"/>
  <c r="M379" i="11"/>
  <c r="Q363" i="11"/>
  <c r="P363" i="11"/>
  <c r="M363" i="11"/>
  <c r="L363" i="11"/>
  <c r="Q347" i="11"/>
  <c r="P347" i="11"/>
  <c r="M347" i="11"/>
  <c r="L347" i="11"/>
  <c r="Q331" i="11"/>
  <c r="P331" i="11"/>
  <c r="M331" i="11"/>
  <c r="L331" i="11"/>
  <c r="Q315" i="11"/>
  <c r="P315" i="11"/>
  <c r="M315" i="11"/>
  <c r="L315" i="11"/>
  <c r="Q299" i="11"/>
  <c r="P299" i="11"/>
  <c r="M299" i="11"/>
  <c r="L299" i="11"/>
  <c r="Q283" i="11"/>
  <c r="P283" i="11"/>
  <c r="M283" i="11"/>
  <c r="L283" i="11"/>
  <c r="Q267" i="11"/>
  <c r="P267" i="11"/>
  <c r="M267" i="11"/>
  <c r="L267" i="11"/>
  <c r="Q251" i="11"/>
  <c r="P251" i="11"/>
  <c r="M251" i="11"/>
  <c r="L251" i="11"/>
  <c r="Q235" i="11"/>
  <c r="P235" i="11"/>
  <c r="M235" i="11"/>
  <c r="L235" i="11"/>
  <c r="Q219" i="11"/>
  <c r="P219" i="11"/>
  <c r="M219" i="11"/>
  <c r="L219" i="11"/>
  <c r="Q203" i="11"/>
  <c r="P203" i="11"/>
  <c r="M203" i="11"/>
  <c r="L203" i="11"/>
  <c r="Q187" i="11"/>
  <c r="P187" i="11"/>
  <c r="M187" i="11"/>
  <c r="L187" i="11"/>
  <c r="Q171" i="11"/>
  <c r="P171" i="11"/>
  <c r="M171" i="11"/>
  <c r="L171" i="11"/>
  <c r="Q155" i="11"/>
  <c r="P155" i="11"/>
  <c r="M155" i="11"/>
  <c r="L155" i="11"/>
  <c r="Q139" i="11"/>
  <c r="P139" i="11"/>
  <c r="M139" i="11"/>
  <c r="L139" i="11"/>
  <c r="P123" i="11"/>
  <c r="Q123" i="11"/>
  <c r="M123" i="11"/>
  <c r="L123" i="11"/>
  <c r="P107" i="11"/>
  <c r="Q107" i="11"/>
  <c r="M107" i="11"/>
  <c r="L107" i="11"/>
  <c r="Q91" i="11"/>
  <c r="P91" i="11"/>
  <c r="M91" i="11"/>
  <c r="L91" i="11"/>
  <c r="Q75" i="11"/>
  <c r="P75" i="11"/>
  <c r="L75" i="11"/>
  <c r="M75" i="11"/>
  <c r="Q59" i="11"/>
  <c r="P59" i="11"/>
  <c r="L59" i="11"/>
  <c r="M59" i="11"/>
  <c r="Q43" i="11"/>
  <c r="P43" i="11"/>
  <c r="M43" i="11"/>
  <c r="L43" i="11"/>
  <c r="Q27" i="11"/>
  <c r="P27" i="11"/>
  <c r="M27" i="11"/>
  <c r="L27" i="11"/>
  <c r="Q11" i="11"/>
  <c r="P11" i="11"/>
  <c r="M11" i="11"/>
  <c r="L11" i="11"/>
  <c r="K799" i="11"/>
  <c r="N799" i="11" s="1"/>
  <c r="O799" i="11" s="1"/>
  <c r="K783" i="11"/>
  <c r="N783" i="11" s="1"/>
  <c r="O783" i="11" s="1"/>
  <c r="K767" i="11"/>
  <c r="N767" i="11" s="1"/>
  <c r="O767" i="11" s="1"/>
  <c r="K751" i="11"/>
  <c r="N751" i="11" s="1"/>
  <c r="O751" i="11" s="1"/>
  <c r="K735" i="11"/>
  <c r="N735" i="11" s="1"/>
  <c r="O735" i="11" s="1"/>
  <c r="K719" i="11"/>
  <c r="N719" i="11" s="1"/>
  <c r="O719" i="11" s="1"/>
  <c r="K703" i="11"/>
  <c r="N703" i="11" s="1"/>
  <c r="O703" i="11" s="1"/>
  <c r="K687" i="11"/>
  <c r="N687" i="11" s="1"/>
  <c r="O687" i="11" s="1"/>
  <c r="K671" i="11"/>
  <c r="N671" i="11" s="1"/>
  <c r="O671" i="11" s="1"/>
  <c r="K655" i="11"/>
  <c r="N655" i="11" s="1"/>
  <c r="O655" i="11" s="1"/>
  <c r="K639" i="11"/>
  <c r="N639" i="11" s="1"/>
  <c r="O639" i="11" s="1"/>
  <c r="K623" i="11"/>
  <c r="N623" i="11" s="1"/>
  <c r="O623" i="11" s="1"/>
  <c r="K607" i="11"/>
  <c r="N607" i="11" s="1"/>
  <c r="O607" i="11" s="1"/>
  <c r="K591" i="11"/>
  <c r="N591" i="11" s="1"/>
  <c r="O591" i="11" s="1"/>
  <c r="K575" i="11"/>
  <c r="N575" i="11" s="1"/>
  <c r="O575" i="11" s="1"/>
  <c r="K559" i="11"/>
  <c r="N559" i="11" s="1"/>
  <c r="O559" i="11" s="1"/>
  <c r="K543" i="11"/>
  <c r="N543" i="11" s="1"/>
  <c r="O543" i="11" s="1"/>
  <c r="K527" i="11"/>
  <c r="N527" i="11" s="1"/>
  <c r="O527" i="11" s="1"/>
  <c r="K511" i="11"/>
  <c r="N511" i="11" s="1"/>
  <c r="O511" i="11" s="1"/>
  <c r="K495" i="11"/>
  <c r="N495" i="11" s="1"/>
  <c r="O495" i="11" s="1"/>
  <c r="K479" i="11"/>
  <c r="N479" i="11" s="1"/>
  <c r="O479" i="11" s="1"/>
  <c r="K463" i="11"/>
  <c r="N463" i="11" s="1"/>
  <c r="O463" i="11" s="1"/>
  <c r="K447" i="11"/>
  <c r="N447" i="11" s="1"/>
  <c r="O447" i="11" s="1"/>
  <c r="K431" i="11"/>
  <c r="N431" i="11" s="1"/>
  <c r="O431" i="11" s="1"/>
  <c r="K415" i="11"/>
  <c r="N415" i="11" s="1"/>
  <c r="O415" i="11" s="1"/>
  <c r="K399" i="11"/>
  <c r="N399" i="11" s="1"/>
  <c r="O399" i="11" s="1"/>
  <c r="K383" i="11"/>
  <c r="N383" i="11" s="1"/>
  <c r="O383" i="11" s="1"/>
  <c r="K367" i="11"/>
  <c r="N367" i="11" s="1"/>
  <c r="O367" i="11" s="1"/>
  <c r="K351" i="11"/>
  <c r="N351" i="11" s="1"/>
  <c r="O351" i="11" s="1"/>
  <c r="K335" i="11"/>
  <c r="N335" i="11" s="1"/>
  <c r="O335" i="11" s="1"/>
  <c r="K319" i="11"/>
  <c r="N319" i="11" s="1"/>
  <c r="O319" i="11" s="1"/>
  <c r="K303" i="11"/>
  <c r="N303" i="11" s="1"/>
  <c r="O303" i="11" s="1"/>
  <c r="K287" i="11"/>
  <c r="N287" i="11" s="1"/>
  <c r="O287" i="11" s="1"/>
  <c r="K271" i="11"/>
  <c r="N271" i="11" s="1"/>
  <c r="O271" i="11" s="1"/>
  <c r="K255" i="11"/>
  <c r="N255" i="11" s="1"/>
  <c r="O255" i="11" s="1"/>
  <c r="K239" i="11"/>
  <c r="N239" i="11" s="1"/>
  <c r="O239" i="11" s="1"/>
  <c r="K223" i="11"/>
  <c r="N223" i="11" s="1"/>
  <c r="O223" i="11" s="1"/>
  <c r="K207" i="11"/>
  <c r="N207" i="11" s="1"/>
  <c r="O207" i="11" s="1"/>
  <c r="K191" i="11"/>
  <c r="N191" i="11" s="1"/>
  <c r="O191" i="11" s="1"/>
  <c r="K175" i="11"/>
  <c r="N175" i="11" s="1"/>
  <c r="O175" i="11" s="1"/>
  <c r="K159" i="11"/>
  <c r="N159" i="11" s="1"/>
  <c r="O159" i="11" s="1"/>
  <c r="K143" i="11"/>
  <c r="N143" i="11" s="1"/>
  <c r="O143" i="11" s="1"/>
  <c r="K127" i="11"/>
  <c r="N127" i="11" s="1"/>
  <c r="O127" i="11" s="1"/>
  <c r="K111" i="11"/>
  <c r="N111" i="11" s="1"/>
  <c r="O111" i="11" s="1"/>
  <c r="K95" i="11"/>
  <c r="N95" i="11" s="1"/>
  <c r="O95" i="11" s="1"/>
  <c r="K79" i="11"/>
  <c r="N79" i="11" s="1"/>
  <c r="O79" i="11" s="1"/>
  <c r="K63" i="11"/>
  <c r="N63" i="11" s="1"/>
  <c r="O63" i="11" s="1"/>
  <c r="K47" i="11"/>
  <c r="N47" i="11" s="1"/>
  <c r="O47" i="11" s="1"/>
  <c r="K31" i="11"/>
  <c r="N31" i="11" s="1"/>
  <c r="O31" i="11" s="1"/>
  <c r="K15" i="11"/>
  <c r="N15" i="11" s="1"/>
  <c r="O15" i="11" s="1"/>
  <c r="L437" i="11"/>
  <c r="L373" i="11"/>
  <c r="L309" i="11"/>
  <c r="L245" i="11"/>
  <c r="L181" i="11"/>
  <c r="L117" i="11"/>
  <c r="L53" i="11"/>
  <c r="M381" i="11"/>
  <c r="AC2985" i="11"/>
  <c r="AA2985" i="11"/>
  <c r="AB2985" i="11" s="1"/>
  <c r="AC2969" i="11"/>
  <c r="AA2969" i="11"/>
  <c r="AB2969" i="11" s="1"/>
  <c r="AC2953" i="11"/>
  <c r="AA2953" i="11"/>
  <c r="AB2953" i="11" s="1"/>
  <c r="AC2937" i="11"/>
  <c r="AA2937" i="11"/>
  <c r="AB2937" i="11" s="1"/>
  <c r="AC2921" i="11"/>
  <c r="AA2921" i="11"/>
  <c r="AB2921" i="11" s="1"/>
  <c r="AC2905" i="11"/>
  <c r="AA2905" i="11"/>
  <c r="AB2905" i="11" s="1"/>
  <c r="AC2889" i="11"/>
  <c r="AA2889" i="11"/>
  <c r="AB2889" i="11" s="1"/>
  <c r="AC2873" i="11"/>
  <c r="AA2873" i="11"/>
  <c r="AB2873" i="11" s="1"/>
  <c r="AC2857" i="11"/>
  <c r="AA2857" i="11"/>
  <c r="AB2857" i="11" s="1"/>
  <c r="AC2841" i="11"/>
  <c r="AA2841" i="11"/>
  <c r="AB2841" i="11" s="1"/>
  <c r="AC2825" i="11"/>
  <c r="AA2825" i="11"/>
  <c r="AB2825" i="11" s="1"/>
  <c r="AC2809" i="11"/>
  <c r="AA2809" i="11"/>
  <c r="AB2809" i="11" s="1"/>
  <c r="AC2793" i="11"/>
  <c r="AA2793" i="11"/>
  <c r="AB2793" i="11" s="1"/>
  <c r="AC2777" i="11"/>
  <c r="AA2777" i="11"/>
  <c r="AB2777" i="11" s="1"/>
  <c r="AC2761" i="11"/>
  <c r="AA2761" i="11"/>
  <c r="AB2761" i="11" s="1"/>
  <c r="AC2745" i="11"/>
  <c r="AA2745" i="11"/>
  <c r="AB2745" i="11" s="1"/>
  <c r="AC2729" i="11"/>
  <c r="AA2729" i="11"/>
  <c r="AB2729" i="11" s="1"/>
  <c r="AC2713" i="11"/>
  <c r="AA2713" i="11"/>
  <c r="AB2713" i="11" s="1"/>
  <c r="AC2697" i="11"/>
  <c r="AA2697" i="11"/>
  <c r="AB2697" i="11" s="1"/>
  <c r="AC2681" i="11"/>
  <c r="AA2681" i="11"/>
  <c r="AB2681" i="11" s="1"/>
  <c r="AC2665" i="11"/>
  <c r="AA2665" i="11"/>
  <c r="AB2665" i="11" s="1"/>
  <c r="AC2649" i="11"/>
  <c r="AA2649" i="11"/>
  <c r="AB2649" i="11" s="1"/>
  <c r="AC2633" i="11"/>
  <c r="AA2633" i="11"/>
  <c r="AB2633" i="11" s="1"/>
  <c r="AC2617" i="11"/>
  <c r="AA2617" i="11"/>
  <c r="AB2617" i="11" s="1"/>
  <c r="AC2601" i="11"/>
  <c r="AA2601" i="11"/>
  <c r="AB2601" i="11" s="1"/>
  <c r="AC2585" i="11"/>
  <c r="AA2585" i="11"/>
  <c r="AB2585" i="11" s="1"/>
  <c r="AC2569" i="11"/>
  <c r="AA2569" i="11"/>
  <c r="AB2569" i="11" s="1"/>
  <c r="AC2553" i="11"/>
  <c r="AA2553" i="11"/>
  <c r="AB2553" i="11" s="1"/>
  <c r="AC2537" i="11"/>
  <c r="AA2537" i="11"/>
  <c r="AB2537" i="11" s="1"/>
  <c r="AC2521" i="11"/>
  <c r="AA2521" i="11"/>
  <c r="AB2521" i="11" s="1"/>
  <c r="AC2505" i="11"/>
  <c r="AA2505" i="11"/>
  <c r="AB2505" i="11" s="1"/>
  <c r="AC2489" i="11"/>
  <c r="AA2489" i="11"/>
  <c r="AB2489" i="11" s="1"/>
  <c r="AC2473" i="11"/>
  <c r="AA2473" i="11"/>
  <c r="AB2473" i="11" s="1"/>
  <c r="AC2457" i="11"/>
  <c r="AA2457" i="11"/>
  <c r="AB2457" i="11" s="1"/>
  <c r="AC2441" i="11"/>
  <c r="AA2441" i="11"/>
  <c r="AB2441" i="11" s="1"/>
  <c r="AC2425" i="11"/>
  <c r="AA2425" i="11"/>
  <c r="AB2425" i="11" s="1"/>
  <c r="AC2409" i="11"/>
  <c r="AA2409" i="11"/>
  <c r="AB2409" i="11" s="1"/>
  <c r="AC2393" i="11"/>
  <c r="AA2393" i="11"/>
  <c r="AB2393" i="11" s="1"/>
  <c r="AC2377" i="11"/>
  <c r="AA2377" i="11"/>
  <c r="AB2377" i="11" s="1"/>
  <c r="AC2361" i="11"/>
  <c r="AA2361" i="11"/>
  <c r="AB2361" i="11" s="1"/>
  <c r="AC2345" i="11"/>
  <c r="AA2345" i="11"/>
  <c r="AB2345" i="11" s="1"/>
  <c r="AC2329" i="11"/>
  <c r="AA2329" i="11"/>
  <c r="AB2329" i="11" s="1"/>
  <c r="AC2313" i="11"/>
  <c r="AA2313" i="11"/>
  <c r="AB2313" i="11" s="1"/>
  <c r="AC2297" i="11"/>
  <c r="AA2297" i="11"/>
  <c r="AB2297" i="11" s="1"/>
  <c r="AC2281" i="11"/>
  <c r="AA2281" i="11"/>
  <c r="AB2281" i="11" s="1"/>
  <c r="AC2265" i="11"/>
  <c r="AA2265" i="11"/>
  <c r="AB2265" i="11" s="1"/>
  <c r="AC2249" i="11"/>
  <c r="AA2249" i="11"/>
  <c r="AB2249" i="11" s="1"/>
  <c r="AC2233" i="11"/>
  <c r="AA2233" i="11"/>
  <c r="AB2233" i="11" s="1"/>
  <c r="AC2217" i="11"/>
  <c r="AA2217" i="11"/>
  <c r="AB2217" i="11" s="1"/>
  <c r="AC2201" i="11"/>
  <c r="AA2201" i="11"/>
  <c r="AB2201" i="11" s="1"/>
  <c r="AC2185" i="11"/>
  <c r="AA2185" i="11"/>
  <c r="AB2185" i="11" s="1"/>
  <c r="AC2169" i="11"/>
  <c r="AA2169" i="11"/>
  <c r="AB2169" i="11" s="1"/>
  <c r="AC2153" i="11"/>
  <c r="AA2153" i="11"/>
  <c r="AB2153" i="11" s="1"/>
  <c r="AC2137" i="11"/>
  <c r="AA2137" i="11"/>
  <c r="AB2137" i="11" s="1"/>
  <c r="AC2121" i="11"/>
  <c r="AA2121" i="11"/>
  <c r="AB2121" i="11" s="1"/>
  <c r="AC2105" i="11"/>
  <c r="AA2105" i="11"/>
  <c r="AB2105" i="11" s="1"/>
  <c r="AC2089" i="11"/>
  <c r="AA2089" i="11"/>
  <c r="AB2089" i="11" s="1"/>
  <c r="AC2073" i="11"/>
  <c r="AA2073" i="11"/>
  <c r="AB2073" i="11" s="1"/>
  <c r="AC2057" i="11"/>
  <c r="AA2057" i="11"/>
  <c r="AB2057" i="11" s="1"/>
  <c r="AC2041" i="11"/>
  <c r="AA2041" i="11"/>
  <c r="AB2041" i="11" s="1"/>
  <c r="AC2025" i="11"/>
  <c r="AA2025" i="11"/>
  <c r="AB2025" i="11" s="1"/>
  <c r="AC2009" i="11"/>
  <c r="AA2009" i="11"/>
  <c r="AB2009" i="11" s="1"/>
  <c r="AC1993" i="11"/>
  <c r="AA1993" i="11"/>
  <c r="AB1993" i="11" s="1"/>
  <c r="AC1977" i="11"/>
  <c r="AA1977" i="11"/>
  <c r="AB1977" i="11" s="1"/>
  <c r="AC1961" i="11"/>
  <c r="AA1961" i="11"/>
  <c r="AB1961" i="11" s="1"/>
  <c r="AC1945" i="11"/>
  <c r="AA1945" i="11"/>
  <c r="AB1945" i="11" s="1"/>
  <c r="AC1929" i="11"/>
  <c r="AA1929" i="11"/>
  <c r="AB1929" i="11" s="1"/>
  <c r="AC1913" i="11"/>
  <c r="AA1913" i="11"/>
  <c r="AB1913" i="11" s="1"/>
  <c r="AC1897" i="11"/>
  <c r="AA1897" i="11"/>
  <c r="AB1897" i="11" s="1"/>
  <c r="AC1881" i="11"/>
  <c r="AA1881" i="11"/>
  <c r="AB1881" i="11" s="1"/>
  <c r="AC1865" i="11"/>
  <c r="AA1865" i="11"/>
  <c r="AB1865" i="11" s="1"/>
  <c r="AC1849" i="11"/>
  <c r="AA1849" i="11"/>
  <c r="AB1849" i="11" s="1"/>
  <c r="AC1833" i="11"/>
  <c r="AA1833" i="11"/>
  <c r="AB1833" i="11" s="1"/>
  <c r="AC1817" i="11"/>
  <c r="AA1817" i="11"/>
  <c r="AB1817" i="11" s="1"/>
  <c r="AC1801" i="11"/>
  <c r="AA1801" i="11"/>
  <c r="AB1801" i="11" s="1"/>
  <c r="AC1785" i="11"/>
  <c r="AA1785" i="11"/>
  <c r="AB1785" i="11" s="1"/>
  <c r="AC1769" i="11"/>
  <c r="AA1769" i="11"/>
  <c r="AB1769" i="11" s="1"/>
  <c r="AC1753" i="11"/>
  <c r="AA1753" i="11"/>
  <c r="AB1753" i="11" s="1"/>
  <c r="AC1737" i="11"/>
  <c r="AA1737" i="11"/>
  <c r="AB1737" i="11" s="1"/>
  <c r="AC1721" i="11"/>
  <c r="AA1721" i="11"/>
  <c r="AB1721" i="11" s="1"/>
  <c r="AC1705" i="11"/>
  <c r="AA1705" i="11"/>
  <c r="AB1705" i="11" s="1"/>
  <c r="AC1689" i="11"/>
  <c r="AA1689" i="11"/>
  <c r="AB1689" i="11" s="1"/>
  <c r="AC1673" i="11"/>
  <c r="AA1673" i="11"/>
  <c r="AB1673" i="11" s="1"/>
  <c r="AC1657" i="11"/>
  <c r="AA1657" i="11"/>
  <c r="AB1657" i="11" s="1"/>
  <c r="AC1641" i="11"/>
  <c r="AA1641" i="11"/>
  <c r="AB1641" i="11" s="1"/>
  <c r="AC1625" i="11"/>
  <c r="AA1625" i="11"/>
  <c r="AB1625" i="11" s="1"/>
  <c r="AC1609" i="11"/>
  <c r="AA1609" i="11"/>
  <c r="AB1609" i="11" s="1"/>
  <c r="AC1593" i="11"/>
  <c r="AA1593" i="11"/>
  <c r="AB1593" i="11" s="1"/>
  <c r="AC1577" i="11"/>
  <c r="AA1577" i="11"/>
  <c r="AB1577" i="11" s="1"/>
  <c r="AC1561" i="11"/>
  <c r="AA1561" i="11"/>
  <c r="AB1561" i="11" s="1"/>
  <c r="AC1545" i="11"/>
  <c r="AA1545" i="11"/>
  <c r="AB1545" i="11" s="1"/>
  <c r="AC1529" i="11"/>
  <c r="AA1529" i="11"/>
  <c r="AB1529" i="11" s="1"/>
  <c r="AC1513" i="11"/>
  <c r="AA1513" i="11"/>
  <c r="AB1513" i="11" s="1"/>
  <c r="AC1497" i="11"/>
  <c r="AA1497" i="11"/>
  <c r="AB1497" i="11" s="1"/>
  <c r="AC1481" i="11"/>
  <c r="AA1481" i="11"/>
  <c r="AB1481" i="11" s="1"/>
  <c r="AC1465" i="11"/>
  <c r="AA1465" i="11"/>
  <c r="AB1465" i="11" s="1"/>
  <c r="AC1449" i="11"/>
  <c r="AA1449" i="11"/>
  <c r="AB1449" i="11" s="1"/>
  <c r="AC1433" i="11"/>
  <c r="AA1433" i="11"/>
  <c r="AB1433" i="11" s="1"/>
  <c r="AC1417" i="11"/>
  <c r="AA1417" i="11"/>
  <c r="AB1417" i="11" s="1"/>
  <c r="AC1401" i="11"/>
  <c r="AA1401" i="11"/>
  <c r="AB1401" i="11" s="1"/>
  <c r="AC1385" i="11"/>
  <c r="AA1385" i="11"/>
  <c r="AB1385" i="11" s="1"/>
  <c r="AC1369" i="11"/>
  <c r="AA1369" i="11"/>
  <c r="AB1369" i="11" s="1"/>
  <c r="AC1353" i="11"/>
  <c r="AA1353" i="11"/>
  <c r="AB1353" i="11" s="1"/>
  <c r="AC1337" i="11"/>
  <c r="AA1337" i="11"/>
  <c r="AB1337" i="11" s="1"/>
  <c r="AC1321" i="11"/>
  <c r="AA1321" i="11"/>
  <c r="AB1321" i="11" s="1"/>
  <c r="AC1305" i="11"/>
  <c r="AA1305" i="11"/>
  <c r="AB1305" i="11" s="1"/>
  <c r="AC1289" i="11"/>
  <c r="AA1289" i="11"/>
  <c r="AB1289" i="11" s="1"/>
  <c r="AC1273" i="11"/>
  <c r="AA1273" i="11"/>
  <c r="AB1273" i="11" s="1"/>
  <c r="AC1257" i="11"/>
  <c r="AA1257" i="11"/>
  <c r="AB1257" i="11" s="1"/>
  <c r="AC1241" i="11"/>
  <c r="AA1241" i="11"/>
  <c r="AB1241" i="11" s="1"/>
  <c r="AC1225" i="11"/>
  <c r="AA1225" i="11"/>
  <c r="AB1225" i="11" s="1"/>
  <c r="AC1209" i="11"/>
  <c r="AA1209" i="11"/>
  <c r="AB1209" i="11" s="1"/>
  <c r="AC1193" i="11"/>
  <c r="AA1193" i="11"/>
  <c r="AB1193" i="11" s="1"/>
  <c r="AC1177" i="11"/>
  <c r="AA1177" i="11"/>
  <c r="AB1177" i="11" s="1"/>
  <c r="AC1161" i="11"/>
  <c r="AA1161" i="11"/>
  <c r="AB1161" i="11" s="1"/>
  <c r="AC1145" i="11"/>
  <c r="AA1145" i="11"/>
  <c r="AB1145" i="11" s="1"/>
  <c r="AC1129" i="11"/>
  <c r="AA1129" i="11"/>
  <c r="AB1129" i="11" s="1"/>
  <c r="AC1113" i="11"/>
  <c r="AA1113" i="11"/>
  <c r="AB1113" i="11" s="1"/>
  <c r="AC1097" i="11"/>
  <c r="AA1097" i="11"/>
  <c r="AB1097" i="11" s="1"/>
  <c r="AC1081" i="11"/>
  <c r="AA1081" i="11"/>
  <c r="AB1081" i="11" s="1"/>
  <c r="AC1065" i="11"/>
  <c r="AA1065" i="11"/>
  <c r="AB1065" i="11" s="1"/>
  <c r="AC1049" i="11"/>
  <c r="AA1049" i="11"/>
  <c r="AB1049" i="11" s="1"/>
  <c r="AC1033" i="11"/>
  <c r="AA1033" i="11"/>
  <c r="AB1033" i="11" s="1"/>
  <c r="AC1017" i="11"/>
  <c r="AA1017" i="11"/>
  <c r="AB1017" i="11" s="1"/>
  <c r="AC1001" i="11"/>
  <c r="AA1001" i="11"/>
  <c r="AB1001" i="11" s="1"/>
  <c r="AC985" i="11"/>
  <c r="AA985" i="11"/>
  <c r="AB985" i="11" s="1"/>
  <c r="AC969" i="11"/>
  <c r="AA969" i="11"/>
  <c r="AB969" i="11" s="1"/>
  <c r="AC953" i="11"/>
  <c r="AA953" i="11"/>
  <c r="AB953" i="11" s="1"/>
  <c r="AC937" i="11"/>
  <c r="AA937" i="11"/>
  <c r="AB937" i="11" s="1"/>
  <c r="AC921" i="11"/>
  <c r="AA921" i="11"/>
  <c r="AB921" i="11" s="1"/>
  <c r="AC905" i="11"/>
  <c r="AA905" i="11"/>
  <c r="AB905" i="11" s="1"/>
  <c r="AC889" i="11"/>
  <c r="AA889" i="11"/>
  <c r="AB889" i="11" s="1"/>
  <c r="AC873" i="11"/>
  <c r="AA873" i="11"/>
  <c r="AB873" i="11" s="1"/>
  <c r="AC857" i="11"/>
  <c r="AA857" i="11"/>
  <c r="AB857" i="11" s="1"/>
  <c r="AC841" i="11"/>
  <c r="AA841" i="11"/>
  <c r="AB841" i="11" s="1"/>
  <c r="AC825" i="11"/>
  <c r="AA825" i="11"/>
  <c r="AB825" i="11" s="1"/>
  <c r="AC809" i="11"/>
  <c r="AA809" i="11"/>
  <c r="AB809" i="11" s="1"/>
  <c r="AC793" i="11"/>
  <c r="AA793" i="11"/>
  <c r="AB793" i="11" s="1"/>
  <c r="AC777" i="11"/>
  <c r="AA777" i="11"/>
  <c r="AB777" i="11" s="1"/>
  <c r="AC761" i="11"/>
  <c r="AA761" i="11"/>
  <c r="AB761" i="11" s="1"/>
  <c r="AC745" i="11"/>
  <c r="AA745" i="11"/>
  <c r="AB745" i="11" s="1"/>
  <c r="AC729" i="11"/>
  <c r="AA729" i="11"/>
  <c r="AB729" i="11" s="1"/>
  <c r="AC713" i="11"/>
  <c r="AA713" i="11"/>
  <c r="AB713" i="11" s="1"/>
  <c r="AC697" i="11"/>
  <c r="AA697" i="11"/>
  <c r="AB697" i="11" s="1"/>
  <c r="AC681" i="11"/>
  <c r="AA681" i="11"/>
  <c r="AB681" i="11" s="1"/>
  <c r="AC665" i="11"/>
  <c r="AA665" i="11"/>
  <c r="AB665" i="11" s="1"/>
  <c r="AC649" i="11"/>
  <c r="AA649" i="11"/>
  <c r="AB649" i="11" s="1"/>
  <c r="AC633" i="11"/>
  <c r="AA633" i="11"/>
  <c r="AB633" i="11" s="1"/>
  <c r="AC617" i="11"/>
  <c r="AA617" i="11"/>
  <c r="AB617" i="11" s="1"/>
  <c r="AC601" i="11"/>
  <c r="AA601" i="11"/>
  <c r="AB601" i="11" s="1"/>
  <c r="AC585" i="11"/>
  <c r="AA585" i="11"/>
  <c r="AB585" i="11" s="1"/>
  <c r="AC569" i="11"/>
  <c r="AA569" i="11"/>
  <c r="AB569" i="11" s="1"/>
  <c r="AC553" i="11"/>
  <c r="AA553" i="11"/>
  <c r="AB553" i="11" s="1"/>
  <c r="AC537" i="11"/>
  <c r="AA537" i="11"/>
  <c r="AB537" i="11" s="1"/>
  <c r="AC521" i="11"/>
  <c r="AA521" i="11"/>
  <c r="AB521" i="11" s="1"/>
  <c r="AC505" i="11"/>
  <c r="AA505" i="11"/>
  <c r="AB505" i="11" s="1"/>
  <c r="AC489" i="11"/>
  <c r="AA489" i="11"/>
  <c r="AB489" i="11" s="1"/>
  <c r="AC473" i="11"/>
  <c r="AA473" i="11"/>
  <c r="AB473" i="11" s="1"/>
  <c r="AC457" i="11"/>
  <c r="AA457" i="11"/>
  <c r="AB457" i="11" s="1"/>
  <c r="AC441" i="11"/>
  <c r="AA441" i="11"/>
  <c r="AB441" i="11" s="1"/>
  <c r="AC425" i="11"/>
  <c r="AA425" i="11"/>
  <c r="AB425" i="11" s="1"/>
  <c r="AC409" i="11"/>
  <c r="AA409" i="11"/>
  <c r="AB409" i="11" s="1"/>
  <c r="AC393" i="11"/>
  <c r="AA393" i="11"/>
  <c r="AB393" i="11" s="1"/>
  <c r="AC2984" i="11"/>
  <c r="AA2984" i="11"/>
  <c r="AB2984" i="11" s="1"/>
  <c r="AC2968" i="11"/>
  <c r="AA2968" i="11"/>
  <c r="AB2968" i="11" s="1"/>
  <c r="AC2952" i="11"/>
  <c r="AA2952" i="11"/>
  <c r="AB2952" i="11" s="1"/>
  <c r="AC2936" i="11"/>
  <c r="AA2936" i="11"/>
  <c r="AB2936" i="11" s="1"/>
  <c r="AC2920" i="11"/>
  <c r="AA2920" i="11"/>
  <c r="AB2920" i="11" s="1"/>
  <c r="AC2904" i="11"/>
  <c r="AA2904" i="11"/>
  <c r="AB2904" i="11" s="1"/>
  <c r="AC2888" i="11"/>
  <c r="AA2888" i="11"/>
  <c r="AB2888" i="11" s="1"/>
  <c r="AC2872" i="11"/>
  <c r="AA2872" i="11"/>
  <c r="AB2872" i="11" s="1"/>
  <c r="AC2856" i="11"/>
  <c r="AA2856" i="11"/>
  <c r="AB2856" i="11" s="1"/>
  <c r="AC2840" i="11"/>
  <c r="AA2840" i="11"/>
  <c r="AB2840" i="11" s="1"/>
  <c r="AC2824" i="11"/>
  <c r="AA2824" i="11"/>
  <c r="AB2824" i="11" s="1"/>
  <c r="AC2808" i="11"/>
  <c r="AA2808" i="11"/>
  <c r="AB2808" i="11" s="1"/>
  <c r="AC2792" i="11"/>
  <c r="AA2792" i="11"/>
  <c r="AB2792" i="11" s="1"/>
  <c r="AC2776" i="11"/>
  <c r="AA2776" i="11"/>
  <c r="AB2776" i="11" s="1"/>
  <c r="AC2760" i="11"/>
  <c r="AA2760" i="11"/>
  <c r="AB2760" i="11" s="1"/>
  <c r="AC2744" i="11"/>
  <c r="AA2744" i="11"/>
  <c r="AB2744" i="11" s="1"/>
  <c r="AC2728" i="11"/>
  <c r="AA2728" i="11"/>
  <c r="AB2728" i="11" s="1"/>
  <c r="AC2712" i="11"/>
  <c r="AA2712" i="11"/>
  <c r="AB2712" i="11" s="1"/>
  <c r="AC2696" i="11"/>
  <c r="AA2696" i="11"/>
  <c r="AB2696" i="11" s="1"/>
  <c r="AC2680" i="11"/>
  <c r="AA2680" i="11"/>
  <c r="AB2680" i="11" s="1"/>
  <c r="AC2664" i="11"/>
  <c r="AA2664" i="11"/>
  <c r="AB2664" i="11" s="1"/>
  <c r="AC2648" i="11"/>
  <c r="AA2648" i="11"/>
  <c r="AB2648" i="11" s="1"/>
  <c r="AC2632" i="11"/>
  <c r="AA2632" i="11"/>
  <c r="AB2632" i="11" s="1"/>
  <c r="AC2616" i="11"/>
  <c r="AA2616" i="11"/>
  <c r="AB2616" i="11" s="1"/>
  <c r="AC2600" i="11"/>
  <c r="AA2600" i="11"/>
  <c r="AB2600" i="11" s="1"/>
  <c r="AC2584" i="11"/>
  <c r="AA2584" i="11"/>
  <c r="AB2584" i="11" s="1"/>
  <c r="AC2568" i="11"/>
  <c r="AA2568" i="11"/>
  <c r="AB2568" i="11" s="1"/>
  <c r="AC2552" i="11"/>
  <c r="AA2552" i="11"/>
  <c r="AB2552" i="11" s="1"/>
  <c r="AC2536" i="11"/>
  <c r="AA2536" i="11"/>
  <c r="AB2536" i="11" s="1"/>
  <c r="AC2520" i="11"/>
  <c r="AA2520" i="11"/>
  <c r="AB2520" i="11" s="1"/>
  <c r="AC2504" i="11"/>
  <c r="AA2504" i="11"/>
  <c r="AB2504" i="11" s="1"/>
  <c r="AC2488" i="11"/>
  <c r="AA2488" i="11"/>
  <c r="AB2488" i="11" s="1"/>
  <c r="AC2472" i="11"/>
  <c r="AA2472" i="11"/>
  <c r="AB2472" i="11" s="1"/>
  <c r="AC2456" i="11"/>
  <c r="AA2456" i="11"/>
  <c r="AB2456" i="11" s="1"/>
  <c r="AC2440" i="11"/>
  <c r="AA2440" i="11"/>
  <c r="AB2440" i="11" s="1"/>
  <c r="AC2424" i="11"/>
  <c r="AA2424" i="11"/>
  <c r="AB2424" i="11" s="1"/>
  <c r="AC2408" i="11"/>
  <c r="AA2408" i="11"/>
  <c r="AB2408" i="11" s="1"/>
  <c r="AC2392" i="11"/>
  <c r="AA2392" i="11"/>
  <c r="AB2392" i="11" s="1"/>
  <c r="AC2376" i="11"/>
  <c r="AA2376" i="11"/>
  <c r="AB2376" i="11" s="1"/>
  <c r="AC2360" i="11"/>
  <c r="AA2360" i="11"/>
  <c r="AB2360" i="11" s="1"/>
  <c r="AC2344" i="11"/>
  <c r="AA2344" i="11"/>
  <c r="AB2344" i="11" s="1"/>
  <c r="AC2328" i="11"/>
  <c r="AA2328" i="11"/>
  <c r="AB2328" i="11" s="1"/>
  <c r="AC2312" i="11"/>
  <c r="AA2312" i="11"/>
  <c r="AB2312" i="11" s="1"/>
  <c r="AC2296" i="11"/>
  <c r="AA2296" i="11"/>
  <c r="AB2296" i="11" s="1"/>
  <c r="AC2280" i="11"/>
  <c r="AA2280" i="11"/>
  <c r="AB2280" i="11" s="1"/>
  <c r="AC2264" i="11"/>
  <c r="AA2264" i="11"/>
  <c r="AB2264" i="11" s="1"/>
  <c r="AC2248" i="11"/>
  <c r="AA2248" i="11"/>
  <c r="AB2248" i="11" s="1"/>
  <c r="AC2232" i="11"/>
  <c r="AA2232" i="11"/>
  <c r="AB2232" i="11" s="1"/>
  <c r="AC2216" i="11"/>
  <c r="AA2216" i="11"/>
  <c r="AB2216" i="11" s="1"/>
  <c r="AC2200" i="11"/>
  <c r="AA2200" i="11"/>
  <c r="AB2200" i="11" s="1"/>
  <c r="AC2184" i="11"/>
  <c r="AA2184" i="11"/>
  <c r="AB2184" i="11" s="1"/>
  <c r="AC2168" i="11"/>
  <c r="AA2168" i="11"/>
  <c r="AB2168" i="11" s="1"/>
  <c r="AC2152" i="11"/>
  <c r="AA2152" i="11"/>
  <c r="AB2152" i="11" s="1"/>
  <c r="AC2136" i="11"/>
  <c r="AA2136" i="11"/>
  <c r="AB2136" i="11" s="1"/>
  <c r="AC2120" i="11"/>
  <c r="AA2120" i="11"/>
  <c r="AB2120" i="11" s="1"/>
  <c r="AC2104" i="11"/>
  <c r="AA2104" i="11"/>
  <c r="AB2104" i="11" s="1"/>
  <c r="AC2088" i="11"/>
  <c r="AA2088" i="11"/>
  <c r="AB2088" i="11" s="1"/>
  <c r="AC2072" i="11"/>
  <c r="AA2072" i="11"/>
  <c r="AB2072" i="11" s="1"/>
  <c r="AC2056" i="11"/>
  <c r="AA2056" i="11"/>
  <c r="AB2056" i="11" s="1"/>
  <c r="AC2040" i="11"/>
  <c r="AA2040" i="11"/>
  <c r="AB2040" i="11" s="1"/>
  <c r="AC2024" i="11"/>
  <c r="AA2024" i="11"/>
  <c r="AB2024" i="11" s="1"/>
  <c r="AC2008" i="11"/>
  <c r="AA2008" i="11"/>
  <c r="AB2008" i="11" s="1"/>
  <c r="AC1992" i="11"/>
  <c r="AA1992" i="11"/>
  <c r="AB1992" i="11" s="1"/>
  <c r="AC1976" i="11"/>
  <c r="AA1976" i="11"/>
  <c r="AB1976" i="11" s="1"/>
  <c r="AC1960" i="11"/>
  <c r="AA1960" i="11"/>
  <c r="AB1960" i="11" s="1"/>
  <c r="AC1944" i="11"/>
  <c r="AA1944" i="11"/>
  <c r="AB1944" i="11" s="1"/>
  <c r="AC1928" i="11"/>
  <c r="AA1928" i="11"/>
  <c r="AB1928" i="11" s="1"/>
  <c r="AC1912" i="11"/>
  <c r="AA1912" i="11"/>
  <c r="AB1912" i="11" s="1"/>
  <c r="AC1896" i="11"/>
  <c r="AA1896" i="11"/>
  <c r="AB1896" i="11" s="1"/>
  <c r="AC1880" i="11"/>
  <c r="AA1880" i="11"/>
  <c r="AB1880" i="11" s="1"/>
  <c r="AC1864" i="11"/>
  <c r="AA1864" i="11"/>
  <c r="AB1864" i="11" s="1"/>
  <c r="AC1848" i="11"/>
  <c r="AA1848" i="11"/>
  <c r="AB1848" i="11" s="1"/>
  <c r="AC1832" i="11"/>
  <c r="AA1832" i="11"/>
  <c r="AB1832" i="11" s="1"/>
  <c r="AC1816" i="11"/>
  <c r="AA1816" i="11"/>
  <c r="AB1816" i="11" s="1"/>
  <c r="AC1800" i="11"/>
  <c r="AA1800" i="11"/>
  <c r="AB1800" i="11" s="1"/>
  <c r="AC1784" i="11"/>
  <c r="AA1784" i="11"/>
  <c r="AB1784" i="11" s="1"/>
  <c r="AC1768" i="11"/>
  <c r="AA1768" i="11"/>
  <c r="AB1768" i="11" s="1"/>
  <c r="AC1752" i="11"/>
  <c r="AA1752" i="11"/>
  <c r="AB1752" i="11" s="1"/>
  <c r="AC1736" i="11"/>
  <c r="AA1736" i="11"/>
  <c r="AB1736" i="11" s="1"/>
  <c r="AC1720" i="11"/>
  <c r="AA1720" i="11"/>
  <c r="AB1720" i="11" s="1"/>
  <c r="AC1704" i="11"/>
  <c r="AA1704" i="11"/>
  <c r="AB1704" i="11" s="1"/>
  <c r="AC1688" i="11"/>
  <c r="AA1688" i="11"/>
  <c r="AB1688" i="11" s="1"/>
  <c r="AC1672" i="11"/>
  <c r="AA1672" i="11"/>
  <c r="AB1672" i="11" s="1"/>
  <c r="AC1656" i="11"/>
  <c r="AA1656" i="11"/>
  <c r="AB1656" i="11" s="1"/>
  <c r="AC1640" i="11"/>
  <c r="AA1640" i="11"/>
  <c r="AB1640" i="11" s="1"/>
  <c r="AC1624" i="11"/>
  <c r="AA1624" i="11"/>
  <c r="AB1624" i="11" s="1"/>
  <c r="AC1608" i="11"/>
  <c r="AA1608" i="11"/>
  <c r="AB1608" i="11" s="1"/>
  <c r="AC1592" i="11"/>
  <c r="AA1592" i="11"/>
  <c r="AB1592" i="11" s="1"/>
  <c r="AC1576" i="11"/>
  <c r="AA1576" i="11"/>
  <c r="AB1576" i="11" s="1"/>
  <c r="AC1560" i="11"/>
  <c r="AA1560" i="11"/>
  <c r="AB1560" i="11" s="1"/>
  <c r="AC1544" i="11"/>
  <c r="AA1544" i="11"/>
  <c r="AB1544" i="11" s="1"/>
  <c r="AC1528" i="11"/>
  <c r="AA1528" i="11"/>
  <c r="AB1528" i="11" s="1"/>
  <c r="AC1512" i="11"/>
  <c r="AA1512" i="11"/>
  <c r="AB1512" i="11" s="1"/>
  <c r="AC1496" i="11"/>
  <c r="AA1496" i="11"/>
  <c r="AB1496" i="11" s="1"/>
  <c r="AC1480" i="11"/>
  <c r="AA1480" i="11"/>
  <c r="AB1480" i="11" s="1"/>
  <c r="AC1464" i="11"/>
  <c r="AA1464" i="11"/>
  <c r="AB1464" i="11" s="1"/>
  <c r="AC1448" i="11"/>
  <c r="AA1448" i="11"/>
  <c r="AB1448" i="11" s="1"/>
  <c r="AC1432" i="11"/>
  <c r="AA1432" i="11"/>
  <c r="AB1432" i="11" s="1"/>
  <c r="AC1416" i="11"/>
  <c r="AA1416" i="11"/>
  <c r="AB1416" i="11" s="1"/>
  <c r="AC1400" i="11"/>
  <c r="AA1400" i="11"/>
  <c r="AB1400" i="11" s="1"/>
  <c r="AC1384" i="11"/>
  <c r="AA1384" i="11"/>
  <c r="AB1384" i="11" s="1"/>
  <c r="AC1368" i="11"/>
  <c r="AA1368" i="11"/>
  <c r="AB1368" i="11" s="1"/>
  <c r="AC1352" i="11"/>
  <c r="AA1352" i="11"/>
  <c r="AB1352" i="11" s="1"/>
  <c r="AC1336" i="11"/>
  <c r="AA1336" i="11"/>
  <c r="AB1336" i="11" s="1"/>
  <c r="AC1320" i="11"/>
  <c r="AA1320" i="11"/>
  <c r="AB1320" i="11" s="1"/>
  <c r="AC1304" i="11"/>
  <c r="AA1304" i="11"/>
  <c r="AB1304" i="11" s="1"/>
  <c r="AC1288" i="11"/>
  <c r="AA1288" i="11"/>
  <c r="AB1288" i="11" s="1"/>
  <c r="AC1272" i="11"/>
  <c r="AA1272" i="11"/>
  <c r="AB1272" i="11" s="1"/>
  <c r="AC1256" i="11"/>
  <c r="AA1256" i="11"/>
  <c r="AB1256" i="11" s="1"/>
  <c r="AC1240" i="11"/>
  <c r="AA1240" i="11"/>
  <c r="AB1240" i="11" s="1"/>
  <c r="AC1224" i="11"/>
  <c r="AA1224" i="11"/>
  <c r="AB1224" i="11" s="1"/>
  <c r="AC1208" i="11"/>
  <c r="AA1208" i="11"/>
  <c r="AB1208" i="11" s="1"/>
  <c r="AC1192" i="11"/>
  <c r="AA1192" i="11"/>
  <c r="AB1192" i="11" s="1"/>
  <c r="AC1176" i="11"/>
  <c r="AA1176" i="11"/>
  <c r="AB1176" i="11" s="1"/>
  <c r="AC1160" i="11"/>
  <c r="AA1160" i="11"/>
  <c r="AB1160" i="11" s="1"/>
  <c r="AC1144" i="11"/>
  <c r="AA1144" i="11"/>
  <c r="AB1144" i="11" s="1"/>
  <c r="AC1128" i="11"/>
  <c r="AA1128" i="11"/>
  <c r="AB1128" i="11" s="1"/>
  <c r="AC1112" i="11"/>
  <c r="AA1112" i="11"/>
  <c r="AB1112" i="11" s="1"/>
  <c r="AC1096" i="11"/>
  <c r="AA1096" i="11"/>
  <c r="AB1096" i="11" s="1"/>
  <c r="AC1080" i="11"/>
  <c r="AA1080" i="11"/>
  <c r="AB1080" i="11" s="1"/>
  <c r="AC1064" i="11"/>
  <c r="AA1064" i="11"/>
  <c r="AB1064" i="11" s="1"/>
  <c r="AC1048" i="11"/>
  <c r="AA1048" i="11"/>
  <c r="AB1048" i="11" s="1"/>
  <c r="AC1032" i="11"/>
  <c r="AA1032" i="11"/>
  <c r="AB1032" i="11" s="1"/>
  <c r="AC1016" i="11"/>
  <c r="AA1016" i="11"/>
  <c r="AB1016" i="11" s="1"/>
  <c r="AC1000" i="11"/>
  <c r="AA1000" i="11"/>
  <c r="AB1000" i="11" s="1"/>
  <c r="AC984" i="11"/>
  <c r="AA984" i="11"/>
  <c r="AB984" i="11" s="1"/>
  <c r="AC968" i="11"/>
  <c r="AA968" i="11"/>
  <c r="AB968" i="11" s="1"/>
  <c r="AC952" i="11"/>
  <c r="AA952" i="11"/>
  <c r="AB952" i="11" s="1"/>
  <c r="AC936" i="11"/>
  <c r="AA936" i="11"/>
  <c r="AB936" i="11" s="1"/>
  <c r="AC920" i="11"/>
  <c r="AA920" i="11"/>
  <c r="AB920" i="11" s="1"/>
  <c r="AC904" i="11"/>
  <c r="AA904" i="11"/>
  <c r="AB904" i="11" s="1"/>
  <c r="AC888" i="11"/>
  <c r="AA888" i="11"/>
  <c r="AB888" i="11" s="1"/>
  <c r="AC872" i="11"/>
  <c r="AA872" i="11"/>
  <c r="AB872" i="11" s="1"/>
  <c r="AC856" i="11"/>
  <c r="AA856" i="11"/>
  <c r="AB856" i="11" s="1"/>
  <c r="AC840" i="11"/>
  <c r="AA840" i="11"/>
  <c r="AB840" i="11" s="1"/>
  <c r="AC824" i="11"/>
  <c r="AA824" i="11"/>
  <c r="AB824" i="11" s="1"/>
  <c r="AC808" i="11"/>
  <c r="AA808" i="11"/>
  <c r="AB808" i="11" s="1"/>
  <c r="AC792" i="11"/>
  <c r="AA792" i="11"/>
  <c r="AB792" i="11" s="1"/>
  <c r="AC776" i="11"/>
  <c r="AA776" i="11"/>
  <c r="AB776" i="11" s="1"/>
  <c r="AC760" i="11"/>
  <c r="AA760" i="11"/>
  <c r="AB760" i="11" s="1"/>
  <c r="AC744" i="11"/>
  <c r="AA744" i="11"/>
  <c r="AB744" i="11" s="1"/>
  <c r="AC728" i="11"/>
  <c r="AA728" i="11"/>
  <c r="AB728" i="11" s="1"/>
  <c r="AC712" i="11"/>
  <c r="AA712" i="11"/>
  <c r="AB712" i="11" s="1"/>
  <c r="AC696" i="11"/>
  <c r="AA696" i="11"/>
  <c r="AB696" i="11" s="1"/>
  <c r="AC680" i="11"/>
  <c r="AA680" i="11"/>
  <c r="AB680" i="11" s="1"/>
  <c r="AC664" i="11"/>
  <c r="AA664" i="11"/>
  <c r="AB664" i="11" s="1"/>
  <c r="AC648" i="11"/>
  <c r="AA648" i="11"/>
  <c r="AB648" i="11" s="1"/>
  <c r="AC632" i="11"/>
  <c r="AA632" i="11"/>
  <c r="AB632" i="11" s="1"/>
  <c r="AC616" i="11"/>
  <c r="AA616" i="11"/>
  <c r="AB616" i="11" s="1"/>
  <c r="AC600" i="11"/>
  <c r="AA600" i="11"/>
  <c r="AB600" i="11" s="1"/>
  <c r="AC584" i="11"/>
  <c r="AA584" i="11"/>
  <c r="AB584" i="11" s="1"/>
  <c r="AC568" i="11"/>
  <c r="AA568" i="11"/>
  <c r="AB568" i="11" s="1"/>
  <c r="AC552" i="11"/>
  <c r="AA552" i="11"/>
  <c r="AB552" i="11" s="1"/>
  <c r="AC536" i="11"/>
  <c r="AA536" i="11"/>
  <c r="AB536" i="11" s="1"/>
  <c r="AC520" i="11"/>
  <c r="AA520" i="11"/>
  <c r="AB520" i="11" s="1"/>
  <c r="AC504" i="11"/>
  <c r="AA504" i="11"/>
  <c r="AB504" i="11" s="1"/>
  <c r="AC488" i="11"/>
  <c r="AA488" i="11"/>
  <c r="AB488" i="11" s="1"/>
  <c r="AC472" i="11"/>
  <c r="AA472" i="11"/>
  <c r="AB472" i="11" s="1"/>
  <c r="AC456" i="11"/>
  <c r="AA456" i="11"/>
  <c r="AB456" i="11" s="1"/>
  <c r="AC440" i="11"/>
  <c r="AA440" i="11"/>
  <c r="AB440" i="11" s="1"/>
  <c r="AC424" i="11"/>
  <c r="AA424" i="11"/>
  <c r="AB424" i="11" s="1"/>
  <c r="AC408" i="11"/>
  <c r="AA408" i="11"/>
  <c r="AB408" i="11" s="1"/>
  <c r="AC392" i="11"/>
  <c r="AA392" i="11"/>
  <c r="AB392" i="11" s="1"/>
  <c r="AC376" i="11"/>
  <c r="AA376" i="11"/>
  <c r="AB376" i="11" s="1"/>
  <c r="AC360" i="11"/>
  <c r="AA360" i="11"/>
  <c r="AB360" i="11" s="1"/>
  <c r="AC344" i="11"/>
  <c r="AA344" i="11"/>
  <c r="AB344" i="11" s="1"/>
  <c r="AC328" i="11"/>
  <c r="AA328" i="11"/>
  <c r="AB328" i="11" s="1"/>
  <c r="AC312" i="11"/>
  <c r="AA312" i="11"/>
  <c r="AB312" i="11" s="1"/>
  <c r="AC296" i="11"/>
  <c r="AA296" i="11"/>
  <c r="AB296" i="11" s="1"/>
  <c r="AC280" i="11"/>
  <c r="AA280" i="11"/>
  <c r="AB280" i="11" s="1"/>
  <c r="AC264" i="11"/>
  <c r="AA264" i="11"/>
  <c r="AB264" i="11" s="1"/>
  <c r="AC248" i="11"/>
  <c r="AA248" i="11"/>
  <c r="AB248" i="11" s="1"/>
  <c r="AC232" i="11"/>
  <c r="AA232" i="11"/>
  <c r="AB232" i="11" s="1"/>
  <c r="AC216" i="11"/>
  <c r="AA216" i="11"/>
  <c r="AB216" i="11" s="1"/>
  <c r="AC200" i="11"/>
  <c r="AA200" i="11"/>
  <c r="AB200" i="11" s="1"/>
  <c r="AC184" i="11"/>
  <c r="AA184" i="11"/>
  <c r="AB184" i="11" s="1"/>
  <c r="AC168" i="11"/>
  <c r="AA168" i="11"/>
  <c r="AB168" i="11" s="1"/>
  <c r="AC152" i="11"/>
  <c r="AA152" i="11"/>
  <c r="AB152" i="11" s="1"/>
  <c r="AC2983" i="11"/>
  <c r="AA2983" i="11"/>
  <c r="AB2983" i="11" s="1"/>
  <c r="AC2967" i="11"/>
  <c r="AA2967" i="11"/>
  <c r="AB2967" i="11" s="1"/>
  <c r="AC2951" i="11"/>
  <c r="AA2951" i="11"/>
  <c r="AB2951" i="11" s="1"/>
  <c r="AC2935" i="11"/>
  <c r="AA2935" i="11"/>
  <c r="AB2935" i="11" s="1"/>
  <c r="AC2919" i="11"/>
  <c r="AA2919" i="11"/>
  <c r="AB2919" i="11" s="1"/>
  <c r="AC2903" i="11"/>
  <c r="AA2903" i="11"/>
  <c r="AB2903" i="11" s="1"/>
  <c r="AC2887" i="11"/>
  <c r="AA2887" i="11"/>
  <c r="AB2887" i="11" s="1"/>
  <c r="AC2871" i="11"/>
  <c r="AA2871" i="11"/>
  <c r="AB2871" i="11" s="1"/>
  <c r="AC2855" i="11"/>
  <c r="AA2855" i="11"/>
  <c r="AB2855" i="11" s="1"/>
  <c r="AC2839" i="11"/>
  <c r="AA2839" i="11"/>
  <c r="AB2839" i="11" s="1"/>
  <c r="AC2823" i="11"/>
  <c r="AA2823" i="11"/>
  <c r="AB2823" i="11" s="1"/>
  <c r="AC2807" i="11"/>
  <c r="AA2807" i="11"/>
  <c r="AB2807" i="11" s="1"/>
  <c r="AC2791" i="11"/>
  <c r="AA2791" i="11"/>
  <c r="AB2791" i="11" s="1"/>
  <c r="AC2775" i="11"/>
  <c r="AA2775" i="11"/>
  <c r="AB2775" i="11" s="1"/>
  <c r="AC2759" i="11"/>
  <c r="AA2759" i="11"/>
  <c r="AB2759" i="11" s="1"/>
  <c r="AC2743" i="11"/>
  <c r="AA2743" i="11"/>
  <c r="AB2743" i="11" s="1"/>
  <c r="AC2727" i="11"/>
  <c r="AA2727" i="11"/>
  <c r="AB2727" i="11" s="1"/>
  <c r="AC2711" i="11"/>
  <c r="AA2711" i="11"/>
  <c r="AB2711" i="11" s="1"/>
  <c r="AC2695" i="11"/>
  <c r="AA2695" i="11"/>
  <c r="AB2695" i="11" s="1"/>
  <c r="AC2679" i="11"/>
  <c r="AA2679" i="11"/>
  <c r="AB2679" i="11" s="1"/>
  <c r="AC2663" i="11"/>
  <c r="AA2663" i="11"/>
  <c r="AB2663" i="11" s="1"/>
  <c r="AC2647" i="11"/>
  <c r="AA2647" i="11"/>
  <c r="AB2647" i="11" s="1"/>
  <c r="AC2631" i="11"/>
  <c r="AA2631" i="11"/>
  <c r="AB2631" i="11" s="1"/>
  <c r="AC2615" i="11"/>
  <c r="AA2615" i="11"/>
  <c r="AB2615" i="11" s="1"/>
  <c r="AC2599" i="11"/>
  <c r="AA2599" i="11"/>
  <c r="AB2599" i="11" s="1"/>
  <c r="AC2583" i="11"/>
  <c r="AA2583" i="11"/>
  <c r="AB2583" i="11" s="1"/>
  <c r="AC2567" i="11"/>
  <c r="AA2567" i="11"/>
  <c r="AB2567" i="11" s="1"/>
  <c r="AC2551" i="11"/>
  <c r="AA2551" i="11"/>
  <c r="AB2551" i="11" s="1"/>
  <c r="AC2535" i="11"/>
  <c r="AA2535" i="11"/>
  <c r="AB2535" i="11" s="1"/>
  <c r="AC2519" i="11"/>
  <c r="AA2519" i="11"/>
  <c r="AB2519" i="11" s="1"/>
  <c r="AC2503" i="11"/>
  <c r="AA2503" i="11"/>
  <c r="AB2503" i="11" s="1"/>
  <c r="AC2487" i="11"/>
  <c r="AA2487" i="11"/>
  <c r="AB2487" i="11" s="1"/>
  <c r="AC2471" i="11"/>
  <c r="AA2471" i="11"/>
  <c r="AB2471" i="11" s="1"/>
  <c r="AC2455" i="11"/>
  <c r="AA2455" i="11"/>
  <c r="AB2455" i="11" s="1"/>
  <c r="AC2439" i="11"/>
  <c r="AA2439" i="11"/>
  <c r="AB2439" i="11" s="1"/>
  <c r="AC2423" i="11"/>
  <c r="AA2423" i="11"/>
  <c r="AB2423" i="11" s="1"/>
  <c r="AC2407" i="11"/>
  <c r="AA2407" i="11"/>
  <c r="AB2407" i="11" s="1"/>
  <c r="AC2391" i="11"/>
  <c r="AA2391" i="11"/>
  <c r="AB2391" i="11" s="1"/>
  <c r="AC2375" i="11"/>
  <c r="AA2375" i="11"/>
  <c r="AB2375" i="11" s="1"/>
  <c r="AC2359" i="11"/>
  <c r="AA2359" i="11"/>
  <c r="AB2359" i="11" s="1"/>
  <c r="AC2343" i="11"/>
  <c r="AA2343" i="11"/>
  <c r="AB2343" i="11" s="1"/>
  <c r="AC2327" i="11"/>
  <c r="AA2327" i="11"/>
  <c r="AB2327" i="11" s="1"/>
  <c r="AC2311" i="11"/>
  <c r="AA2311" i="11"/>
  <c r="AB2311" i="11" s="1"/>
  <c r="AC2295" i="11"/>
  <c r="AA2295" i="11"/>
  <c r="AB2295" i="11" s="1"/>
  <c r="AC2279" i="11"/>
  <c r="AA2279" i="11"/>
  <c r="AB2279" i="11" s="1"/>
  <c r="AC2263" i="11"/>
  <c r="AA2263" i="11"/>
  <c r="AB2263" i="11" s="1"/>
  <c r="AC2247" i="11"/>
  <c r="AA2247" i="11"/>
  <c r="AB2247" i="11" s="1"/>
  <c r="AC2231" i="11"/>
  <c r="AA2231" i="11"/>
  <c r="AB2231" i="11" s="1"/>
  <c r="AC2215" i="11"/>
  <c r="AA2215" i="11"/>
  <c r="AB2215" i="11" s="1"/>
  <c r="AC2199" i="11"/>
  <c r="AA2199" i="11"/>
  <c r="AB2199" i="11" s="1"/>
  <c r="AC2183" i="11"/>
  <c r="AA2183" i="11"/>
  <c r="AB2183" i="11" s="1"/>
  <c r="AC2167" i="11"/>
  <c r="AA2167" i="11"/>
  <c r="AB2167" i="11" s="1"/>
  <c r="AC2151" i="11"/>
  <c r="AA2151" i="11"/>
  <c r="AB2151" i="11" s="1"/>
  <c r="AC2135" i="11"/>
  <c r="AA2135" i="11"/>
  <c r="AB2135" i="11" s="1"/>
  <c r="AC2119" i="11"/>
  <c r="AA2119" i="11"/>
  <c r="AB2119" i="11" s="1"/>
  <c r="AC2103" i="11"/>
  <c r="AA2103" i="11"/>
  <c r="AB2103" i="11" s="1"/>
  <c r="AC2087" i="11"/>
  <c r="AA2087" i="11"/>
  <c r="AB2087" i="11" s="1"/>
  <c r="AC2071" i="11"/>
  <c r="AA2071" i="11"/>
  <c r="AB2071" i="11" s="1"/>
  <c r="AC2055" i="11"/>
  <c r="AA2055" i="11"/>
  <c r="AB2055" i="11" s="1"/>
  <c r="AC2039" i="11"/>
  <c r="AA2039" i="11"/>
  <c r="AB2039" i="11" s="1"/>
  <c r="AC2023" i="11"/>
  <c r="AA2023" i="11"/>
  <c r="AB2023" i="11" s="1"/>
  <c r="AC2007" i="11"/>
  <c r="AA2007" i="11"/>
  <c r="AB2007" i="11" s="1"/>
  <c r="AC1991" i="11"/>
  <c r="AA1991" i="11"/>
  <c r="AB1991" i="11" s="1"/>
  <c r="AC1975" i="11"/>
  <c r="AA1975" i="11"/>
  <c r="AB1975" i="11" s="1"/>
  <c r="AC1959" i="11"/>
  <c r="AA1959" i="11"/>
  <c r="AB1959" i="11" s="1"/>
  <c r="AC1943" i="11"/>
  <c r="AA1943" i="11"/>
  <c r="AB1943" i="11" s="1"/>
  <c r="AC1927" i="11"/>
  <c r="AA1927" i="11"/>
  <c r="AB1927" i="11" s="1"/>
  <c r="AC1911" i="11"/>
  <c r="AA1911" i="11"/>
  <c r="AB1911" i="11" s="1"/>
  <c r="AC1895" i="11"/>
  <c r="AA1895" i="11"/>
  <c r="AB1895" i="11" s="1"/>
  <c r="AC1879" i="11"/>
  <c r="AA1879" i="11"/>
  <c r="AB1879" i="11" s="1"/>
  <c r="AC1863" i="11"/>
  <c r="AA1863" i="11"/>
  <c r="AB1863" i="11" s="1"/>
  <c r="AC1847" i="11"/>
  <c r="AA1847" i="11"/>
  <c r="AB1847" i="11" s="1"/>
  <c r="AC1831" i="11"/>
  <c r="AA1831" i="11"/>
  <c r="AB1831" i="11" s="1"/>
  <c r="AC1815" i="11"/>
  <c r="AA1815" i="11"/>
  <c r="AB1815" i="11" s="1"/>
  <c r="AC1799" i="11"/>
  <c r="AA1799" i="11"/>
  <c r="AB1799" i="11" s="1"/>
  <c r="AC1783" i="11"/>
  <c r="AA1783" i="11"/>
  <c r="AB1783" i="11" s="1"/>
  <c r="AC1767" i="11"/>
  <c r="AA1767" i="11"/>
  <c r="AB1767" i="11" s="1"/>
  <c r="AC1751" i="11"/>
  <c r="AA1751" i="11"/>
  <c r="AB1751" i="11" s="1"/>
  <c r="AC1735" i="11"/>
  <c r="AA1735" i="11"/>
  <c r="AB1735" i="11" s="1"/>
  <c r="AC1719" i="11"/>
  <c r="AA1719" i="11"/>
  <c r="AB1719" i="11" s="1"/>
  <c r="AC1703" i="11"/>
  <c r="AA1703" i="11"/>
  <c r="AB1703" i="11" s="1"/>
  <c r="AC1687" i="11"/>
  <c r="AA1687" i="11"/>
  <c r="AB1687" i="11" s="1"/>
  <c r="AC1671" i="11"/>
  <c r="AA1671" i="11"/>
  <c r="AB1671" i="11" s="1"/>
  <c r="AC1655" i="11"/>
  <c r="AA1655" i="11"/>
  <c r="AB1655" i="11" s="1"/>
  <c r="AC1639" i="11"/>
  <c r="AA1639" i="11"/>
  <c r="AB1639" i="11" s="1"/>
  <c r="AC1623" i="11"/>
  <c r="AA1623" i="11"/>
  <c r="AB1623" i="11" s="1"/>
  <c r="AC1607" i="11"/>
  <c r="AA1607" i="11"/>
  <c r="AB1607" i="11" s="1"/>
  <c r="AC1591" i="11"/>
  <c r="AA1591" i="11"/>
  <c r="AB1591" i="11" s="1"/>
  <c r="AC1575" i="11"/>
  <c r="AA1575" i="11"/>
  <c r="AB1575" i="11" s="1"/>
  <c r="AC1559" i="11"/>
  <c r="AA1559" i="11"/>
  <c r="AB1559" i="11" s="1"/>
  <c r="AC1543" i="11"/>
  <c r="AA1543" i="11"/>
  <c r="AB1543" i="11" s="1"/>
  <c r="AC1527" i="11"/>
  <c r="AA1527" i="11"/>
  <c r="AB1527" i="11" s="1"/>
  <c r="AC1511" i="11"/>
  <c r="AA1511" i="11"/>
  <c r="AB1511" i="11" s="1"/>
  <c r="AC1495" i="11"/>
  <c r="AA1495" i="11"/>
  <c r="AB1495" i="11" s="1"/>
  <c r="AC1479" i="11"/>
  <c r="AA1479" i="11"/>
  <c r="AB1479" i="11" s="1"/>
  <c r="AC1463" i="11"/>
  <c r="AA1463" i="11"/>
  <c r="AB1463" i="11" s="1"/>
  <c r="AC1447" i="11"/>
  <c r="AA1447" i="11"/>
  <c r="AB1447" i="11" s="1"/>
  <c r="AC1431" i="11"/>
  <c r="AA1431" i="11"/>
  <c r="AB1431" i="11" s="1"/>
  <c r="AC1415" i="11"/>
  <c r="AA1415" i="11"/>
  <c r="AB1415" i="11" s="1"/>
  <c r="AC1399" i="11"/>
  <c r="AA1399" i="11"/>
  <c r="AB1399" i="11" s="1"/>
  <c r="AC1383" i="11"/>
  <c r="AA1383" i="11"/>
  <c r="AB1383" i="11" s="1"/>
  <c r="AC1367" i="11"/>
  <c r="AA1367" i="11"/>
  <c r="AB1367" i="11" s="1"/>
  <c r="AC1351" i="11"/>
  <c r="AA1351" i="11"/>
  <c r="AB1351" i="11" s="1"/>
  <c r="AC1335" i="11"/>
  <c r="AA1335" i="11"/>
  <c r="AB1335" i="11" s="1"/>
  <c r="AC1319" i="11"/>
  <c r="AA1319" i="11"/>
  <c r="AB1319" i="11" s="1"/>
  <c r="AC1303" i="11"/>
  <c r="AA1303" i="11"/>
  <c r="AB1303" i="11" s="1"/>
  <c r="AC1287" i="11"/>
  <c r="AA1287" i="11"/>
  <c r="AB1287" i="11" s="1"/>
  <c r="AC1271" i="11"/>
  <c r="AA1271" i="11"/>
  <c r="AB1271" i="11" s="1"/>
  <c r="AC1255" i="11"/>
  <c r="AA1255" i="11"/>
  <c r="AB1255" i="11" s="1"/>
  <c r="AC1239" i="11"/>
  <c r="AA1239" i="11"/>
  <c r="AB1239" i="11" s="1"/>
  <c r="AC1223" i="11"/>
  <c r="AA1223" i="11"/>
  <c r="AB1223" i="11" s="1"/>
  <c r="AC1207" i="11"/>
  <c r="AA1207" i="11"/>
  <c r="AB1207" i="11" s="1"/>
  <c r="AC1191" i="11"/>
  <c r="AA1191" i="11"/>
  <c r="AB1191" i="11" s="1"/>
  <c r="AC1175" i="11"/>
  <c r="AA1175" i="11"/>
  <c r="AB1175" i="11" s="1"/>
  <c r="AC1159" i="11"/>
  <c r="AA1159" i="11"/>
  <c r="AB1159" i="11" s="1"/>
  <c r="AC1143" i="11"/>
  <c r="AA1143" i="11"/>
  <c r="AB1143" i="11" s="1"/>
  <c r="AC1127" i="11"/>
  <c r="AA1127" i="11"/>
  <c r="AB1127" i="11" s="1"/>
  <c r="AC1111" i="11"/>
  <c r="AA1111" i="11"/>
  <c r="AB1111" i="11" s="1"/>
  <c r="AC1095" i="11"/>
  <c r="AA1095" i="11"/>
  <c r="AB1095" i="11" s="1"/>
  <c r="AC1079" i="11"/>
  <c r="AA1079" i="11"/>
  <c r="AB1079" i="11" s="1"/>
  <c r="AC1063" i="11"/>
  <c r="AA1063" i="11"/>
  <c r="AB1063" i="11" s="1"/>
  <c r="AC1047" i="11"/>
  <c r="AA1047" i="11"/>
  <c r="AB1047" i="11" s="1"/>
  <c r="AC1031" i="11"/>
  <c r="AA1031" i="11"/>
  <c r="AB1031" i="11" s="1"/>
  <c r="AC1015" i="11"/>
  <c r="AA1015" i="11"/>
  <c r="AB1015" i="11" s="1"/>
  <c r="AC999" i="11"/>
  <c r="AA999" i="11"/>
  <c r="AB999" i="11" s="1"/>
  <c r="AC983" i="11"/>
  <c r="AA983" i="11"/>
  <c r="AB983" i="11" s="1"/>
  <c r="AC967" i="11"/>
  <c r="AA967" i="11"/>
  <c r="AB967" i="11" s="1"/>
  <c r="AC951" i="11"/>
  <c r="AA951" i="11"/>
  <c r="AB951" i="11" s="1"/>
  <c r="AC935" i="11"/>
  <c r="AA935" i="11"/>
  <c r="AB935" i="11" s="1"/>
  <c r="AC919" i="11"/>
  <c r="AA919" i="11"/>
  <c r="AB919" i="11" s="1"/>
  <c r="AC903" i="11"/>
  <c r="AA903" i="11"/>
  <c r="AB903" i="11" s="1"/>
  <c r="AC887" i="11"/>
  <c r="AA887" i="11"/>
  <c r="AB887" i="11" s="1"/>
  <c r="AC871" i="11"/>
  <c r="AA871" i="11"/>
  <c r="AB871" i="11" s="1"/>
  <c r="AC855" i="11"/>
  <c r="AA855" i="11"/>
  <c r="AB855" i="11" s="1"/>
  <c r="AC839" i="11"/>
  <c r="AA839" i="11"/>
  <c r="AB839" i="11" s="1"/>
  <c r="AC823" i="11"/>
  <c r="AA823" i="11"/>
  <c r="AB823" i="11" s="1"/>
  <c r="AC807" i="11"/>
  <c r="AA807" i="11"/>
  <c r="AB807" i="11" s="1"/>
  <c r="AC791" i="11"/>
  <c r="AA791" i="11"/>
  <c r="AB791" i="11" s="1"/>
  <c r="AC775" i="11"/>
  <c r="AA775" i="11"/>
  <c r="AB775" i="11" s="1"/>
  <c r="AC759" i="11"/>
  <c r="AA759" i="11"/>
  <c r="AB759" i="11" s="1"/>
  <c r="AC743" i="11"/>
  <c r="AA743" i="11"/>
  <c r="AB743" i="11" s="1"/>
  <c r="AC727" i="11"/>
  <c r="AA727" i="11"/>
  <c r="AB727" i="11" s="1"/>
  <c r="AC711" i="11"/>
  <c r="AA711" i="11"/>
  <c r="AB711" i="11" s="1"/>
  <c r="AC695" i="11"/>
  <c r="AA695" i="11"/>
  <c r="AB695" i="11" s="1"/>
  <c r="AC679" i="11"/>
  <c r="AA679" i="11"/>
  <c r="AB679" i="11" s="1"/>
  <c r="AC663" i="11"/>
  <c r="AA663" i="11"/>
  <c r="AB663" i="11" s="1"/>
  <c r="AC647" i="11"/>
  <c r="AA647" i="11"/>
  <c r="AB647" i="11" s="1"/>
  <c r="AC631" i="11"/>
  <c r="AA631" i="11"/>
  <c r="AB631" i="11" s="1"/>
  <c r="AC615" i="11"/>
  <c r="AA615" i="11"/>
  <c r="AB615" i="11" s="1"/>
  <c r="AC599" i="11"/>
  <c r="AA599" i="11"/>
  <c r="AB599" i="11" s="1"/>
  <c r="AC583" i="11"/>
  <c r="AA583" i="11"/>
  <c r="AB583" i="11" s="1"/>
  <c r="AC567" i="11"/>
  <c r="AA567" i="11"/>
  <c r="AB567" i="11" s="1"/>
  <c r="AC551" i="11"/>
  <c r="AA551" i="11"/>
  <c r="AB551" i="11" s="1"/>
  <c r="AC535" i="11"/>
  <c r="AA535" i="11"/>
  <c r="AB535" i="11" s="1"/>
  <c r="AC519" i="11"/>
  <c r="AA519" i="11"/>
  <c r="AB519" i="11" s="1"/>
  <c r="AC503" i="11"/>
  <c r="AA503" i="11"/>
  <c r="AB503" i="11" s="1"/>
  <c r="AC487" i="11"/>
  <c r="AA487" i="11"/>
  <c r="AB487" i="11" s="1"/>
  <c r="AC471" i="11"/>
  <c r="AA471" i="11"/>
  <c r="AB471" i="11" s="1"/>
  <c r="AC455" i="11"/>
  <c r="AA455" i="11"/>
  <c r="AB455" i="11" s="1"/>
  <c r="AC439" i="11"/>
  <c r="AA439" i="11"/>
  <c r="AB439" i="11" s="1"/>
  <c r="AC423" i="11"/>
  <c r="AA423" i="11"/>
  <c r="AB423" i="11" s="1"/>
  <c r="AC407" i="11"/>
  <c r="AA407" i="11"/>
  <c r="AB407" i="11" s="1"/>
  <c r="AC391" i="11"/>
  <c r="AA391" i="11"/>
  <c r="AB391" i="11" s="1"/>
  <c r="AC375" i="11"/>
  <c r="AA375" i="11"/>
  <c r="AB375" i="11" s="1"/>
  <c r="AC359" i="11"/>
  <c r="AA359" i="11"/>
  <c r="AB359" i="11" s="1"/>
  <c r="AC343" i="11"/>
  <c r="AA343" i="11"/>
  <c r="AB343" i="11" s="1"/>
  <c r="AC327" i="11"/>
  <c r="AA327" i="11"/>
  <c r="AB327" i="11" s="1"/>
  <c r="AC311" i="11"/>
  <c r="AA311" i="11"/>
  <c r="AB311" i="11" s="1"/>
  <c r="AC295" i="11"/>
  <c r="AA295" i="11"/>
  <c r="AB295" i="11" s="1"/>
  <c r="AC279" i="11"/>
  <c r="AA279" i="11"/>
  <c r="AB279" i="11" s="1"/>
  <c r="AC263" i="11"/>
  <c r="AA263" i="11"/>
  <c r="AB263" i="11" s="1"/>
  <c r="AC247" i="11"/>
  <c r="AA247" i="11"/>
  <c r="AB247" i="11" s="1"/>
  <c r="AC231" i="11"/>
  <c r="AA231" i="11"/>
  <c r="AB231" i="11" s="1"/>
  <c r="AC215" i="11"/>
  <c r="AA215" i="11"/>
  <c r="AB215" i="11" s="1"/>
  <c r="AC199" i="11"/>
  <c r="AA199" i="11"/>
  <c r="AB199" i="11" s="1"/>
  <c r="AC2982" i="11"/>
  <c r="AA2982" i="11"/>
  <c r="AB2982" i="11" s="1"/>
  <c r="AC2966" i="11"/>
  <c r="AA2966" i="11"/>
  <c r="AB2966" i="11" s="1"/>
  <c r="AC2950" i="11"/>
  <c r="AA2950" i="11"/>
  <c r="AB2950" i="11" s="1"/>
  <c r="AC2934" i="11"/>
  <c r="AA2934" i="11"/>
  <c r="AB2934" i="11" s="1"/>
  <c r="AC2918" i="11"/>
  <c r="AA2918" i="11"/>
  <c r="AB2918" i="11" s="1"/>
  <c r="AC2902" i="11"/>
  <c r="AA2902" i="11"/>
  <c r="AB2902" i="11" s="1"/>
  <c r="AC2886" i="11"/>
  <c r="AA2886" i="11"/>
  <c r="AB2886" i="11" s="1"/>
  <c r="AC2870" i="11"/>
  <c r="AA2870" i="11"/>
  <c r="AB2870" i="11" s="1"/>
  <c r="AC2854" i="11"/>
  <c r="AA2854" i="11"/>
  <c r="AB2854" i="11" s="1"/>
  <c r="AC2838" i="11"/>
  <c r="AA2838" i="11"/>
  <c r="AB2838" i="11" s="1"/>
  <c r="AC2822" i="11"/>
  <c r="AA2822" i="11"/>
  <c r="AB2822" i="11" s="1"/>
  <c r="AC2806" i="11"/>
  <c r="AA2806" i="11"/>
  <c r="AB2806" i="11" s="1"/>
  <c r="AC2790" i="11"/>
  <c r="AA2790" i="11"/>
  <c r="AB2790" i="11" s="1"/>
  <c r="AC2774" i="11"/>
  <c r="AA2774" i="11"/>
  <c r="AB2774" i="11" s="1"/>
  <c r="AC2758" i="11"/>
  <c r="AA2758" i="11"/>
  <c r="AB2758" i="11" s="1"/>
  <c r="AC2742" i="11"/>
  <c r="AA2742" i="11"/>
  <c r="AB2742" i="11" s="1"/>
  <c r="AC2726" i="11"/>
  <c r="AA2726" i="11"/>
  <c r="AB2726" i="11" s="1"/>
  <c r="AC2710" i="11"/>
  <c r="AA2710" i="11"/>
  <c r="AB2710" i="11" s="1"/>
  <c r="AC2694" i="11"/>
  <c r="AA2694" i="11"/>
  <c r="AB2694" i="11" s="1"/>
  <c r="AC2678" i="11"/>
  <c r="AA2678" i="11"/>
  <c r="AB2678" i="11" s="1"/>
  <c r="AC2662" i="11"/>
  <c r="AA2662" i="11"/>
  <c r="AB2662" i="11" s="1"/>
  <c r="AC2646" i="11"/>
  <c r="AA2646" i="11"/>
  <c r="AB2646" i="11" s="1"/>
  <c r="AC2630" i="11"/>
  <c r="AA2630" i="11"/>
  <c r="AB2630" i="11" s="1"/>
  <c r="AC2614" i="11"/>
  <c r="AA2614" i="11"/>
  <c r="AB2614" i="11" s="1"/>
  <c r="AC2598" i="11"/>
  <c r="AA2598" i="11"/>
  <c r="AB2598" i="11" s="1"/>
  <c r="AC2582" i="11"/>
  <c r="AA2582" i="11"/>
  <c r="AB2582" i="11" s="1"/>
  <c r="AC2566" i="11"/>
  <c r="AA2566" i="11"/>
  <c r="AB2566" i="11" s="1"/>
  <c r="AC2550" i="11"/>
  <c r="AA2550" i="11"/>
  <c r="AB2550" i="11" s="1"/>
  <c r="AC2534" i="11"/>
  <c r="AA2534" i="11"/>
  <c r="AB2534" i="11" s="1"/>
  <c r="AC2518" i="11"/>
  <c r="AA2518" i="11"/>
  <c r="AB2518" i="11" s="1"/>
  <c r="AC2502" i="11"/>
  <c r="AA2502" i="11"/>
  <c r="AB2502" i="11" s="1"/>
  <c r="AC2486" i="11"/>
  <c r="AA2486" i="11"/>
  <c r="AB2486" i="11" s="1"/>
  <c r="AC2470" i="11"/>
  <c r="AA2470" i="11"/>
  <c r="AB2470" i="11" s="1"/>
  <c r="AC2454" i="11"/>
  <c r="AA2454" i="11"/>
  <c r="AB2454" i="11" s="1"/>
  <c r="AC2438" i="11"/>
  <c r="AA2438" i="11"/>
  <c r="AB2438" i="11" s="1"/>
  <c r="AC2422" i="11"/>
  <c r="AA2422" i="11"/>
  <c r="AB2422" i="11" s="1"/>
  <c r="AC2406" i="11"/>
  <c r="AA2406" i="11"/>
  <c r="AB2406" i="11" s="1"/>
  <c r="AC2390" i="11"/>
  <c r="AA2390" i="11"/>
  <c r="AB2390" i="11" s="1"/>
  <c r="AC2374" i="11"/>
  <c r="AA2374" i="11"/>
  <c r="AB2374" i="11" s="1"/>
  <c r="AC2358" i="11"/>
  <c r="AA2358" i="11"/>
  <c r="AB2358" i="11" s="1"/>
  <c r="AC2342" i="11"/>
  <c r="AA2342" i="11"/>
  <c r="AB2342" i="11" s="1"/>
  <c r="AC2326" i="11"/>
  <c r="AA2326" i="11"/>
  <c r="AB2326" i="11" s="1"/>
  <c r="AC2310" i="11"/>
  <c r="AA2310" i="11"/>
  <c r="AB2310" i="11" s="1"/>
  <c r="AC2294" i="11"/>
  <c r="AA2294" i="11"/>
  <c r="AB2294" i="11" s="1"/>
  <c r="AC2278" i="11"/>
  <c r="AA2278" i="11"/>
  <c r="AB2278" i="11" s="1"/>
  <c r="AC2262" i="11"/>
  <c r="AA2262" i="11"/>
  <c r="AB2262" i="11" s="1"/>
  <c r="AC2246" i="11"/>
  <c r="AA2246" i="11"/>
  <c r="AB2246" i="11" s="1"/>
  <c r="AC2230" i="11"/>
  <c r="AA2230" i="11"/>
  <c r="AB2230" i="11" s="1"/>
  <c r="AC2214" i="11"/>
  <c r="AA2214" i="11"/>
  <c r="AB2214" i="11" s="1"/>
  <c r="AC2198" i="11"/>
  <c r="AA2198" i="11"/>
  <c r="AB2198" i="11" s="1"/>
  <c r="AC2182" i="11"/>
  <c r="AA2182" i="11"/>
  <c r="AB2182" i="11" s="1"/>
  <c r="AC2166" i="11"/>
  <c r="AA2166" i="11"/>
  <c r="AB2166" i="11" s="1"/>
  <c r="AC2150" i="11"/>
  <c r="AA2150" i="11"/>
  <c r="AB2150" i="11" s="1"/>
  <c r="AC2134" i="11"/>
  <c r="AA2134" i="11"/>
  <c r="AB2134" i="11" s="1"/>
  <c r="AC2118" i="11"/>
  <c r="AA2118" i="11"/>
  <c r="AB2118" i="11" s="1"/>
  <c r="AC2102" i="11"/>
  <c r="AA2102" i="11"/>
  <c r="AB2102" i="11" s="1"/>
  <c r="AC2086" i="11"/>
  <c r="AA2086" i="11"/>
  <c r="AB2086" i="11" s="1"/>
  <c r="AC2070" i="11"/>
  <c r="AA2070" i="11"/>
  <c r="AB2070" i="11" s="1"/>
  <c r="AC2054" i="11"/>
  <c r="AA2054" i="11"/>
  <c r="AB2054" i="11" s="1"/>
  <c r="AC2038" i="11"/>
  <c r="AA2038" i="11"/>
  <c r="AB2038" i="11" s="1"/>
  <c r="AC2022" i="11"/>
  <c r="AA2022" i="11"/>
  <c r="AB2022" i="11" s="1"/>
  <c r="AC2006" i="11"/>
  <c r="AA2006" i="11"/>
  <c r="AB2006" i="11" s="1"/>
  <c r="AC1990" i="11"/>
  <c r="AA1990" i="11"/>
  <c r="AB1990" i="11" s="1"/>
  <c r="AC1974" i="11"/>
  <c r="AA1974" i="11"/>
  <c r="AB1974" i="11" s="1"/>
  <c r="AC1958" i="11"/>
  <c r="AA1958" i="11"/>
  <c r="AB1958" i="11" s="1"/>
  <c r="AC1942" i="11"/>
  <c r="AA1942" i="11"/>
  <c r="AB1942" i="11" s="1"/>
  <c r="AC1926" i="11"/>
  <c r="AA1926" i="11"/>
  <c r="AB1926" i="11" s="1"/>
  <c r="AC1910" i="11"/>
  <c r="AA1910" i="11"/>
  <c r="AB1910" i="11" s="1"/>
  <c r="AC1894" i="11"/>
  <c r="AA1894" i="11"/>
  <c r="AB1894" i="11" s="1"/>
  <c r="AC1878" i="11"/>
  <c r="AA1878" i="11"/>
  <c r="AB1878" i="11" s="1"/>
  <c r="AC1862" i="11"/>
  <c r="AA1862" i="11"/>
  <c r="AB1862" i="11" s="1"/>
  <c r="AC1846" i="11"/>
  <c r="AA1846" i="11"/>
  <c r="AB1846" i="11" s="1"/>
  <c r="AC1830" i="11"/>
  <c r="AA1830" i="11"/>
  <c r="AB1830" i="11" s="1"/>
  <c r="AC1814" i="11"/>
  <c r="AA1814" i="11"/>
  <c r="AB1814" i="11" s="1"/>
  <c r="AC1798" i="11"/>
  <c r="AA1798" i="11"/>
  <c r="AB1798" i="11" s="1"/>
  <c r="AC1782" i="11"/>
  <c r="AA1782" i="11"/>
  <c r="AB1782" i="11" s="1"/>
  <c r="AC1766" i="11"/>
  <c r="AA1766" i="11"/>
  <c r="AB1766" i="11" s="1"/>
  <c r="AC1750" i="11"/>
  <c r="AA1750" i="11"/>
  <c r="AB1750" i="11" s="1"/>
  <c r="AC1734" i="11"/>
  <c r="AA1734" i="11"/>
  <c r="AB1734" i="11" s="1"/>
  <c r="AC1718" i="11"/>
  <c r="AA1718" i="11"/>
  <c r="AB1718" i="11" s="1"/>
  <c r="AC1702" i="11"/>
  <c r="AA1702" i="11"/>
  <c r="AB1702" i="11" s="1"/>
  <c r="AC1686" i="11"/>
  <c r="AA1686" i="11"/>
  <c r="AB1686" i="11" s="1"/>
  <c r="AC1670" i="11"/>
  <c r="AA1670" i="11"/>
  <c r="AB1670" i="11" s="1"/>
  <c r="AC1654" i="11"/>
  <c r="AA1654" i="11"/>
  <c r="AB1654" i="11" s="1"/>
  <c r="AC1638" i="11"/>
  <c r="AA1638" i="11"/>
  <c r="AB1638" i="11" s="1"/>
  <c r="AC1622" i="11"/>
  <c r="AA1622" i="11"/>
  <c r="AB1622" i="11" s="1"/>
  <c r="AC1606" i="11"/>
  <c r="AA1606" i="11"/>
  <c r="AB1606" i="11" s="1"/>
  <c r="AC1590" i="11"/>
  <c r="AA1590" i="11"/>
  <c r="AB1590" i="11" s="1"/>
  <c r="AC1574" i="11"/>
  <c r="AA1574" i="11"/>
  <c r="AB1574" i="11" s="1"/>
  <c r="AC1558" i="11"/>
  <c r="AA1558" i="11"/>
  <c r="AB1558" i="11" s="1"/>
  <c r="AC1542" i="11"/>
  <c r="AA1542" i="11"/>
  <c r="AB1542" i="11" s="1"/>
  <c r="AC1526" i="11"/>
  <c r="AA1526" i="11"/>
  <c r="AB1526" i="11" s="1"/>
  <c r="AC1510" i="11"/>
  <c r="AA1510" i="11"/>
  <c r="AB1510" i="11" s="1"/>
  <c r="AC1494" i="11"/>
  <c r="AA1494" i="11"/>
  <c r="AB1494" i="11" s="1"/>
  <c r="AC1478" i="11"/>
  <c r="AA1478" i="11"/>
  <c r="AB1478" i="11" s="1"/>
  <c r="AC1462" i="11"/>
  <c r="AA1462" i="11"/>
  <c r="AB1462" i="11" s="1"/>
  <c r="AC1446" i="11"/>
  <c r="AA1446" i="11"/>
  <c r="AB1446" i="11" s="1"/>
  <c r="AC1430" i="11"/>
  <c r="AA1430" i="11"/>
  <c r="AB1430" i="11" s="1"/>
  <c r="AC1414" i="11"/>
  <c r="AA1414" i="11"/>
  <c r="AB1414" i="11" s="1"/>
  <c r="AC1398" i="11"/>
  <c r="AA1398" i="11"/>
  <c r="AB1398" i="11" s="1"/>
  <c r="AC1382" i="11"/>
  <c r="AA1382" i="11"/>
  <c r="AB1382" i="11" s="1"/>
  <c r="AC1366" i="11"/>
  <c r="AA1366" i="11"/>
  <c r="AB1366" i="11" s="1"/>
  <c r="AC1350" i="11"/>
  <c r="AA1350" i="11"/>
  <c r="AB1350" i="11" s="1"/>
  <c r="AC1334" i="11"/>
  <c r="AA1334" i="11"/>
  <c r="AB1334" i="11" s="1"/>
  <c r="AC1318" i="11"/>
  <c r="AA1318" i="11"/>
  <c r="AB1318" i="11" s="1"/>
  <c r="AC1302" i="11"/>
  <c r="AA1302" i="11"/>
  <c r="AB1302" i="11" s="1"/>
  <c r="AC1286" i="11"/>
  <c r="AA1286" i="11"/>
  <c r="AB1286" i="11" s="1"/>
  <c r="AC1270" i="11"/>
  <c r="AA1270" i="11"/>
  <c r="AB1270" i="11" s="1"/>
  <c r="AC1254" i="11"/>
  <c r="AA1254" i="11"/>
  <c r="AB1254" i="11" s="1"/>
  <c r="AC1238" i="11"/>
  <c r="AA1238" i="11"/>
  <c r="AB1238" i="11" s="1"/>
  <c r="AC1222" i="11"/>
  <c r="AA1222" i="11"/>
  <c r="AB1222" i="11" s="1"/>
  <c r="AC1206" i="11"/>
  <c r="AA1206" i="11"/>
  <c r="AB1206" i="11" s="1"/>
  <c r="AC1190" i="11"/>
  <c r="AA1190" i="11"/>
  <c r="AB1190" i="11" s="1"/>
  <c r="AC1174" i="11"/>
  <c r="AA1174" i="11"/>
  <c r="AB1174" i="11" s="1"/>
  <c r="AC1158" i="11"/>
  <c r="AA1158" i="11"/>
  <c r="AB1158" i="11" s="1"/>
  <c r="AC1142" i="11"/>
  <c r="AA1142" i="11"/>
  <c r="AB1142" i="11" s="1"/>
  <c r="AC1126" i="11"/>
  <c r="AA1126" i="11"/>
  <c r="AB1126" i="11" s="1"/>
  <c r="AC1110" i="11"/>
  <c r="AA1110" i="11"/>
  <c r="AB1110" i="11" s="1"/>
  <c r="AC1094" i="11"/>
  <c r="AA1094" i="11"/>
  <c r="AB1094" i="11" s="1"/>
  <c r="AC1078" i="11"/>
  <c r="AA1078" i="11"/>
  <c r="AB1078" i="11" s="1"/>
  <c r="AC1062" i="11"/>
  <c r="AA1062" i="11"/>
  <c r="AB1062" i="11" s="1"/>
  <c r="AC1046" i="11"/>
  <c r="AA1046" i="11"/>
  <c r="AB1046" i="11" s="1"/>
  <c r="AC1030" i="11"/>
  <c r="AA1030" i="11"/>
  <c r="AB1030" i="11" s="1"/>
  <c r="AC1014" i="11"/>
  <c r="AA1014" i="11"/>
  <c r="AB1014" i="11" s="1"/>
  <c r="AC998" i="11"/>
  <c r="AA998" i="11"/>
  <c r="AB998" i="11" s="1"/>
  <c r="AC982" i="11"/>
  <c r="AA982" i="11"/>
  <c r="AB982" i="11" s="1"/>
  <c r="AC966" i="11"/>
  <c r="AA966" i="11"/>
  <c r="AB966" i="11" s="1"/>
  <c r="AC950" i="11"/>
  <c r="AA950" i="11"/>
  <c r="AB950" i="11" s="1"/>
  <c r="AC934" i="11"/>
  <c r="AA934" i="11"/>
  <c r="AB934" i="11" s="1"/>
  <c r="AC918" i="11"/>
  <c r="AA918" i="11"/>
  <c r="AB918" i="11" s="1"/>
  <c r="AC902" i="11"/>
  <c r="AA902" i="11"/>
  <c r="AB902" i="11" s="1"/>
  <c r="AC886" i="11"/>
  <c r="AA886" i="11"/>
  <c r="AB886" i="11" s="1"/>
  <c r="AC870" i="11"/>
  <c r="AA870" i="11"/>
  <c r="AB870" i="11" s="1"/>
  <c r="AC854" i="11"/>
  <c r="AA854" i="11"/>
  <c r="AB854" i="11" s="1"/>
  <c r="AC838" i="11"/>
  <c r="AA838" i="11"/>
  <c r="AB838" i="11" s="1"/>
  <c r="AC822" i="11"/>
  <c r="AA822" i="11"/>
  <c r="AB822" i="11" s="1"/>
  <c r="AC806" i="11"/>
  <c r="AA806" i="11"/>
  <c r="AB806" i="11" s="1"/>
  <c r="AC790" i="11"/>
  <c r="AA790" i="11"/>
  <c r="AB790" i="11" s="1"/>
  <c r="AC774" i="11"/>
  <c r="AA774" i="11"/>
  <c r="AB774" i="11" s="1"/>
  <c r="AC758" i="11"/>
  <c r="AA758" i="11"/>
  <c r="AB758" i="11" s="1"/>
  <c r="AC742" i="11"/>
  <c r="AA742" i="11"/>
  <c r="AB742" i="11" s="1"/>
  <c r="AC726" i="11"/>
  <c r="AA726" i="11"/>
  <c r="AB726" i="11" s="1"/>
  <c r="AC710" i="11"/>
  <c r="AA710" i="11"/>
  <c r="AB710" i="11" s="1"/>
  <c r="AC694" i="11"/>
  <c r="AA694" i="11"/>
  <c r="AB694" i="11" s="1"/>
  <c r="AC678" i="11"/>
  <c r="AA678" i="11"/>
  <c r="AB678" i="11" s="1"/>
  <c r="AC662" i="11"/>
  <c r="AA662" i="11"/>
  <c r="AB662" i="11" s="1"/>
  <c r="AC646" i="11"/>
  <c r="AA646" i="11"/>
  <c r="AB646" i="11" s="1"/>
  <c r="AC630" i="11"/>
  <c r="AA630" i="11"/>
  <c r="AB630" i="11" s="1"/>
  <c r="AC614" i="11"/>
  <c r="AA614" i="11"/>
  <c r="AB614" i="11" s="1"/>
  <c r="AC598" i="11"/>
  <c r="AA598" i="11"/>
  <c r="AB598" i="11" s="1"/>
  <c r="AC582" i="11"/>
  <c r="AA582" i="11"/>
  <c r="AB582" i="11" s="1"/>
  <c r="AC566" i="11"/>
  <c r="AA566" i="11"/>
  <c r="AB566" i="11" s="1"/>
  <c r="AC550" i="11"/>
  <c r="AA550" i="11"/>
  <c r="AB550" i="11" s="1"/>
  <c r="AC534" i="11"/>
  <c r="AA534" i="11"/>
  <c r="AB534" i="11" s="1"/>
  <c r="AC518" i="11"/>
  <c r="AA518" i="11"/>
  <c r="AB518" i="11" s="1"/>
  <c r="AC502" i="11"/>
  <c r="AA502" i="11"/>
  <c r="AB502" i="11" s="1"/>
  <c r="AC486" i="11"/>
  <c r="AA486" i="11"/>
  <c r="AB486" i="11" s="1"/>
  <c r="AC470" i="11"/>
  <c r="AA470" i="11"/>
  <c r="AB470" i="11" s="1"/>
  <c r="AC454" i="11"/>
  <c r="AA454" i="11"/>
  <c r="AB454" i="11" s="1"/>
  <c r="AC438" i="11"/>
  <c r="AA438" i="11"/>
  <c r="AB438" i="11" s="1"/>
  <c r="AC422" i="11"/>
  <c r="AA422" i="11"/>
  <c r="AB422" i="11" s="1"/>
  <c r="AC406" i="11"/>
  <c r="AA406" i="11"/>
  <c r="AB406" i="11" s="1"/>
  <c r="AC390" i="11"/>
  <c r="AA390" i="11"/>
  <c r="AB390" i="11" s="1"/>
  <c r="AC374" i="11"/>
  <c r="AA374" i="11"/>
  <c r="AB374" i="11" s="1"/>
  <c r="AC358" i="11"/>
  <c r="AA358" i="11"/>
  <c r="AB358" i="11" s="1"/>
  <c r="AC342" i="11"/>
  <c r="AA342" i="11"/>
  <c r="AB342" i="11" s="1"/>
  <c r="AC326" i="11"/>
  <c r="AA326" i="11"/>
  <c r="AB326" i="11" s="1"/>
  <c r="AC310" i="11"/>
  <c r="AA310" i="11"/>
  <c r="AB310" i="11" s="1"/>
  <c r="AC294" i="11"/>
  <c r="AA294" i="11"/>
  <c r="AB294" i="11" s="1"/>
  <c r="AC278" i="11"/>
  <c r="AA278" i="11"/>
  <c r="AB278" i="11" s="1"/>
  <c r="AC262" i="11"/>
  <c r="AA262" i="11"/>
  <c r="AB262" i="11" s="1"/>
  <c r="AC246" i="11"/>
  <c r="AA246" i="11"/>
  <c r="AB246" i="11" s="1"/>
  <c r="AC230" i="11"/>
  <c r="AA230" i="11"/>
  <c r="AB230" i="11" s="1"/>
  <c r="AC214" i="11"/>
  <c r="AA214" i="11"/>
  <c r="AB214" i="11" s="1"/>
  <c r="AC198" i="11"/>
  <c r="AA198" i="11"/>
  <c r="AB198" i="11" s="1"/>
  <c r="AC182" i="11"/>
  <c r="AA182" i="11"/>
  <c r="AB182" i="11" s="1"/>
  <c r="AC166" i="11"/>
  <c r="AA166" i="11"/>
  <c r="AB166" i="11" s="1"/>
  <c r="AC150" i="11"/>
  <c r="AA150" i="11"/>
  <c r="AB150" i="11" s="1"/>
  <c r="AC134" i="11"/>
  <c r="AA134" i="11"/>
  <c r="AB134" i="11" s="1"/>
  <c r="AC118" i="11"/>
  <c r="AA118" i="11"/>
  <c r="AB118" i="11" s="1"/>
  <c r="AC102" i="11"/>
  <c r="AA102" i="11"/>
  <c r="AB102" i="11" s="1"/>
  <c r="AC86" i="11"/>
  <c r="AA86" i="11"/>
  <c r="AB86" i="11" s="1"/>
  <c r="AC70" i="11"/>
  <c r="AA70" i="11"/>
  <c r="AB70" i="11" s="1"/>
  <c r="AC54" i="11"/>
  <c r="AA54" i="11"/>
  <c r="AB54" i="11" s="1"/>
  <c r="AC38" i="11"/>
  <c r="AA38" i="11"/>
  <c r="AB38" i="11" s="1"/>
  <c r="AC22" i="11"/>
  <c r="AA22" i="11"/>
  <c r="AB22" i="11" s="1"/>
  <c r="AC2997" i="11"/>
  <c r="AA2997" i="11"/>
  <c r="AB2997" i="11" s="1"/>
  <c r="AC2981" i="11"/>
  <c r="AA2981" i="11"/>
  <c r="AB2981" i="11" s="1"/>
  <c r="AC2965" i="11"/>
  <c r="AA2965" i="11"/>
  <c r="AB2965" i="11" s="1"/>
  <c r="AC2949" i="11"/>
  <c r="AA2949" i="11"/>
  <c r="AB2949" i="11" s="1"/>
  <c r="AC2933" i="11"/>
  <c r="AA2933" i="11"/>
  <c r="AB2933" i="11" s="1"/>
  <c r="AC2917" i="11"/>
  <c r="AA2917" i="11"/>
  <c r="AB2917" i="11" s="1"/>
  <c r="AC2901" i="11"/>
  <c r="AA2901" i="11"/>
  <c r="AB2901" i="11" s="1"/>
  <c r="AC2885" i="11"/>
  <c r="AA2885" i="11"/>
  <c r="AB2885" i="11" s="1"/>
  <c r="AC2869" i="11"/>
  <c r="AA2869" i="11"/>
  <c r="AB2869" i="11" s="1"/>
  <c r="AC2853" i="11"/>
  <c r="AA2853" i="11"/>
  <c r="AB2853" i="11" s="1"/>
  <c r="AC2837" i="11"/>
  <c r="AA2837" i="11"/>
  <c r="AB2837" i="11" s="1"/>
  <c r="AC2821" i="11"/>
  <c r="AA2821" i="11"/>
  <c r="AB2821" i="11" s="1"/>
  <c r="AC2805" i="11"/>
  <c r="AA2805" i="11"/>
  <c r="AB2805" i="11" s="1"/>
  <c r="AC2789" i="11"/>
  <c r="AA2789" i="11"/>
  <c r="AB2789" i="11" s="1"/>
  <c r="AC2773" i="11"/>
  <c r="AA2773" i="11"/>
  <c r="AB2773" i="11" s="1"/>
  <c r="AC2757" i="11"/>
  <c r="AA2757" i="11"/>
  <c r="AB2757" i="11" s="1"/>
  <c r="AC2741" i="11"/>
  <c r="AA2741" i="11"/>
  <c r="AB2741" i="11" s="1"/>
  <c r="AC2725" i="11"/>
  <c r="AA2725" i="11"/>
  <c r="AB2725" i="11" s="1"/>
  <c r="AC2709" i="11"/>
  <c r="AA2709" i="11"/>
  <c r="AB2709" i="11" s="1"/>
  <c r="AC2693" i="11"/>
  <c r="AA2693" i="11"/>
  <c r="AB2693" i="11" s="1"/>
  <c r="AC2677" i="11"/>
  <c r="AA2677" i="11"/>
  <c r="AB2677" i="11" s="1"/>
  <c r="AC2661" i="11"/>
  <c r="AA2661" i="11"/>
  <c r="AB2661" i="11" s="1"/>
  <c r="AC2645" i="11"/>
  <c r="AA2645" i="11"/>
  <c r="AB2645" i="11" s="1"/>
  <c r="AC2629" i="11"/>
  <c r="AA2629" i="11"/>
  <c r="AB2629" i="11" s="1"/>
  <c r="AC2613" i="11"/>
  <c r="AA2613" i="11"/>
  <c r="AB2613" i="11" s="1"/>
  <c r="AC2597" i="11"/>
  <c r="AA2597" i="11"/>
  <c r="AB2597" i="11" s="1"/>
  <c r="AC2581" i="11"/>
  <c r="AA2581" i="11"/>
  <c r="AB2581" i="11" s="1"/>
  <c r="AC2565" i="11"/>
  <c r="AA2565" i="11"/>
  <c r="AB2565" i="11" s="1"/>
  <c r="AC2549" i="11"/>
  <c r="AA2549" i="11"/>
  <c r="AB2549" i="11" s="1"/>
  <c r="AC2533" i="11"/>
  <c r="AA2533" i="11"/>
  <c r="AB2533" i="11" s="1"/>
  <c r="AC2517" i="11"/>
  <c r="AA2517" i="11"/>
  <c r="AB2517" i="11" s="1"/>
  <c r="AC2501" i="11"/>
  <c r="AA2501" i="11"/>
  <c r="AB2501" i="11" s="1"/>
  <c r="AC2485" i="11"/>
  <c r="AA2485" i="11"/>
  <c r="AB2485" i="11" s="1"/>
  <c r="AC2469" i="11"/>
  <c r="AA2469" i="11"/>
  <c r="AB2469" i="11" s="1"/>
  <c r="AC2453" i="11"/>
  <c r="AA2453" i="11"/>
  <c r="AB2453" i="11" s="1"/>
  <c r="AC2437" i="11"/>
  <c r="AA2437" i="11"/>
  <c r="AB2437" i="11" s="1"/>
  <c r="AC2421" i="11"/>
  <c r="AA2421" i="11"/>
  <c r="AB2421" i="11" s="1"/>
  <c r="AC2405" i="11"/>
  <c r="AA2405" i="11"/>
  <c r="AB2405" i="11" s="1"/>
  <c r="AC2389" i="11"/>
  <c r="AA2389" i="11"/>
  <c r="AB2389" i="11" s="1"/>
  <c r="AC2373" i="11"/>
  <c r="AA2373" i="11"/>
  <c r="AB2373" i="11" s="1"/>
  <c r="AC2357" i="11"/>
  <c r="AA2357" i="11"/>
  <c r="AB2357" i="11" s="1"/>
  <c r="AC2341" i="11"/>
  <c r="AA2341" i="11"/>
  <c r="AB2341" i="11" s="1"/>
  <c r="AC2325" i="11"/>
  <c r="AA2325" i="11"/>
  <c r="AB2325" i="11" s="1"/>
  <c r="AC2309" i="11"/>
  <c r="AA2309" i="11"/>
  <c r="AB2309" i="11" s="1"/>
  <c r="AC2293" i="11"/>
  <c r="AA2293" i="11"/>
  <c r="AB2293" i="11" s="1"/>
  <c r="AC2277" i="11"/>
  <c r="AA2277" i="11"/>
  <c r="AB2277" i="11" s="1"/>
  <c r="AC2261" i="11"/>
  <c r="AA2261" i="11"/>
  <c r="AB2261" i="11" s="1"/>
  <c r="AC2245" i="11"/>
  <c r="AA2245" i="11"/>
  <c r="AB2245" i="11" s="1"/>
  <c r="AC2229" i="11"/>
  <c r="AA2229" i="11"/>
  <c r="AB2229" i="11" s="1"/>
  <c r="AC2213" i="11"/>
  <c r="AA2213" i="11"/>
  <c r="AB2213" i="11" s="1"/>
  <c r="AC2197" i="11"/>
  <c r="AA2197" i="11"/>
  <c r="AB2197" i="11" s="1"/>
  <c r="AC2181" i="11"/>
  <c r="AA2181" i="11"/>
  <c r="AB2181" i="11" s="1"/>
  <c r="AC2165" i="11"/>
  <c r="AA2165" i="11"/>
  <c r="AB2165" i="11" s="1"/>
  <c r="AC2149" i="11"/>
  <c r="AA2149" i="11"/>
  <c r="AB2149" i="11" s="1"/>
  <c r="AC2133" i="11"/>
  <c r="AA2133" i="11"/>
  <c r="AB2133" i="11" s="1"/>
  <c r="AC2117" i="11"/>
  <c r="AA2117" i="11"/>
  <c r="AB2117" i="11" s="1"/>
  <c r="AC2101" i="11"/>
  <c r="AA2101" i="11"/>
  <c r="AB2101" i="11" s="1"/>
  <c r="AC2085" i="11"/>
  <c r="AA2085" i="11"/>
  <c r="AB2085" i="11" s="1"/>
  <c r="AC2069" i="11"/>
  <c r="AA2069" i="11"/>
  <c r="AB2069" i="11" s="1"/>
  <c r="AC2053" i="11"/>
  <c r="AA2053" i="11"/>
  <c r="AB2053" i="11" s="1"/>
  <c r="AC2037" i="11"/>
  <c r="AA2037" i="11"/>
  <c r="AB2037" i="11" s="1"/>
  <c r="AC2021" i="11"/>
  <c r="AA2021" i="11"/>
  <c r="AB2021" i="11" s="1"/>
  <c r="AC2005" i="11"/>
  <c r="AA2005" i="11"/>
  <c r="AB2005" i="11" s="1"/>
  <c r="AC1989" i="11"/>
  <c r="AA1989" i="11"/>
  <c r="AB1989" i="11" s="1"/>
  <c r="AC1973" i="11"/>
  <c r="AA1973" i="11"/>
  <c r="AB1973" i="11" s="1"/>
  <c r="AC1957" i="11"/>
  <c r="AA1957" i="11"/>
  <c r="AB1957" i="11" s="1"/>
  <c r="AC1941" i="11"/>
  <c r="AA1941" i="11"/>
  <c r="AB1941" i="11" s="1"/>
  <c r="AC1925" i="11"/>
  <c r="AA1925" i="11"/>
  <c r="AB1925" i="11" s="1"/>
  <c r="AC1909" i="11"/>
  <c r="AA1909" i="11"/>
  <c r="AB1909" i="11" s="1"/>
  <c r="AC1893" i="11"/>
  <c r="AA1893" i="11"/>
  <c r="AB1893" i="11" s="1"/>
  <c r="AC1877" i="11"/>
  <c r="AA1877" i="11"/>
  <c r="AB1877" i="11" s="1"/>
  <c r="AC1861" i="11"/>
  <c r="AA1861" i="11"/>
  <c r="AB1861" i="11" s="1"/>
  <c r="AC1845" i="11"/>
  <c r="AA1845" i="11"/>
  <c r="AB1845" i="11" s="1"/>
  <c r="AC1829" i="11"/>
  <c r="AA1829" i="11"/>
  <c r="AB1829" i="11" s="1"/>
  <c r="AC1813" i="11"/>
  <c r="AA1813" i="11"/>
  <c r="AB1813" i="11" s="1"/>
  <c r="AC1797" i="11"/>
  <c r="AA1797" i="11"/>
  <c r="AB1797" i="11" s="1"/>
  <c r="AC1781" i="11"/>
  <c r="AA1781" i="11"/>
  <c r="AB1781" i="11" s="1"/>
  <c r="AC1765" i="11"/>
  <c r="AA1765" i="11"/>
  <c r="AB1765" i="11" s="1"/>
  <c r="AC1749" i="11"/>
  <c r="AA1749" i="11"/>
  <c r="AB1749" i="11" s="1"/>
  <c r="AC1733" i="11"/>
  <c r="AA1733" i="11"/>
  <c r="AB1733" i="11" s="1"/>
  <c r="AC1717" i="11"/>
  <c r="AA1717" i="11"/>
  <c r="AB1717" i="11" s="1"/>
  <c r="AC1701" i="11"/>
  <c r="AA1701" i="11"/>
  <c r="AB1701" i="11" s="1"/>
  <c r="AC1685" i="11"/>
  <c r="AA1685" i="11"/>
  <c r="AB1685" i="11" s="1"/>
  <c r="AC1669" i="11"/>
  <c r="AA1669" i="11"/>
  <c r="AB1669" i="11" s="1"/>
  <c r="AC1653" i="11"/>
  <c r="AA1653" i="11"/>
  <c r="AB1653" i="11" s="1"/>
  <c r="AC1637" i="11"/>
  <c r="AA1637" i="11"/>
  <c r="AB1637" i="11" s="1"/>
  <c r="AC1621" i="11"/>
  <c r="AA1621" i="11"/>
  <c r="AB1621" i="11" s="1"/>
  <c r="AC1605" i="11"/>
  <c r="AA1605" i="11"/>
  <c r="AB1605" i="11" s="1"/>
  <c r="AC1589" i="11"/>
  <c r="AA1589" i="11"/>
  <c r="AB1589" i="11" s="1"/>
  <c r="AC1573" i="11"/>
  <c r="AA1573" i="11"/>
  <c r="AB1573" i="11" s="1"/>
  <c r="AC1557" i="11"/>
  <c r="AA1557" i="11"/>
  <c r="AB1557" i="11" s="1"/>
  <c r="AC1541" i="11"/>
  <c r="AA1541" i="11"/>
  <c r="AB1541" i="11" s="1"/>
  <c r="AC1525" i="11"/>
  <c r="AA1525" i="11"/>
  <c r="AB1525" i="11" s="1"/>
  <c r="AC1509" i="11"/>
  <c r="AA1509" i="11"/>
  <c r="AB1509" i="11" s="1"/>
  <c r="AC1493" i="11"/>
  <c r="AA1493" i="11"/>
  <c r="AB1493" i="11" s="1"/>
  <c r="AC1477" i="11"/>
  <c r="AA1477" i="11"/>
  <c r="AB1477" i="11" s="1"/>
  <c r="AC1461" i="11"/>
  <c r="AA1461" i="11"/>
  <c r="AB1461" i="11" s="1"/>
  <c r="AC1445" i="11"/>
  <c r="AA1445" i="11"/>
  <c r="AB1445" i="11" s="1"/>
  <c r="AC1429" i="11"/>
  <c r="AA1429" i="11"/>
  <c r="AB1429" i="11" s="1"/>
  <c r="AC1413" i="11"/>
  <c r="AA1413" i="11"/>
  <c r="AB1413" i="11" s="1"/>
  <c r="AC1397" i="11"/>
  <c r="AA1397" i="11"/>
  <c r="AB1397" i="11" s="1"/>
  <c r="AC1381" i="11"/>
  <c r="AA1381" i="11"/>
  <c r="AB1381" i="11" s="1"/>
  <c r="AC1365" i="11"/>
  <c r="AA1365" i="11"/>
  <c r="AB1365" i="11" s="1"/>
  <c r="AC1349" i="11"/>
  <c r="AA1349" i="11"/>
  <c r="AB1349" i="11" s="1"/>
  <c r="AC1333" i="11"/>
  <c r="AA1333" i="11"/>
  <c r="AB1333" i="11" s="1"/>
  <c r="AC1317" i="11"/>
  <c r="AA1317" i="11"/>
  <c r="AB1317" i="11" s="1"/>
  <c r="AC1301" i="11"/>
  <c r="AA1301" i="11"/>
  <c r="AB1301" i="11" s="1"/>
  <c r="AC1285" i="11"/>
  <c r="AA1285" i="11"/>
  <c r="AB1285" i="11" s="1"/>
  <c r="AC1269" i="11"/>
  <c r="AA1269" i="11"/>
  <c r="AB1269" i="11" s="1"/>
  <c r="AC1253" i="11"/>
  <c r="AA1253" i="11"/>
  <c r="AB1253" i="11" s="1"/>
  <c r="AC1237" i="11"/>
  <c r="AA1237" i="11"/>
  <c r="AB1237" i="11" s="1"/>
  <c r="AC1221" i="11"/>
  <c r="AA1221" i="11"/>
  <c r="AB1221" i="11" s="1"/>
  <c r="AC1205" i="11"/>
  <c r="AA1205" i="11"/>
  <c r="AB1205" i="11" s="1"/>
  <c r="AC1189" i="11"/>
  <c r="AA1189" i="11"/>
  <c r="AB1189" i="11" s="1"/>
  <c r="AC1173" i="11"/>
  <c r="AA1173" i="11"/>
  <c r="AB1173" i="11" s="1"/>
  <c r="AC1157" i="11"/>
  <c r="AA1157" i="11"/>
  <c r="AB1157" i="11" s="1"/>
  <c r="AC1141" i="11"/>
  <c r="AA1141" i="11"/>
  <c r="AB1141" i="11" s="1"/>
  <c r="AC1125" i="11"/>
  <c r="AA1125" i="11"/>
  <c r="AB1125" i="11" s="1"/>
  <c r="AC1109" i="11"/>
  <c r="AA1109" i="11"/>
  <c r="AB1109" i="11" s="1"/>
  <c r="AC1093" i="11"/>
  <c r="AA1093" i="11"/>
  <c r="AB1093" i="11" s="1"/>
  <c r="AC1077" i="11"/>
  <c r="AA1077" i="11"/>
  <c r="AB1077" i="11" s="1"/>
  <c r="AC1061" i="11"/>
  <c r="AA1061" i="11"/>
  <c r="AB1061" i="11" s="1"/>
  <c r="AC1045" i="11"/>
  <c r="AA1045" i="11"/>
  <c r="AB1045" i="11" s="1"/>
  <c r="AC1029" i="11"/>
  <c r="AA1029" i="11"/>
  <c r="AB1029" i="11" s="1"/>
  <c r="AC1013" i="11"/>
  <c r="AA1013" i="11"/>
  <c r="AB1013" i="11" s="1"/>
  <c r="AC997" i="11"/>
  <c r="AA997" i="11"/>
  <c r="AB997" i="11" s="1"/>
  <c r="AC981" i="11"/>
  <c r="AA981" i="11"/>
  <c r="AB981" i="11" s="1"/>
  <c r="AC965" i="11"/>
  <c r="AA965" i="11"/>
  <c r="AB965" i="11" s="1"/>
  <c r="AC949" i="11"/>
  <c r="AA949" i="11"/>
  <c r="AB949" i="11" s="1"/>
  <c r="AC933" i="11"/>
  <c r="AA933" i="11"/>
  <c r="AB933" i="11" s="1"/>
  <c r="AC917" i="11"/>
  <c r="AA917" i="11"/>
  <c r="AB917" i="11" s="1"/>
  <c r="AC901" i="11"/>
  <c r="AA901" i="11"/>
  <c r="AB901" i="11" s="1"/>
  <c r="AC885" i="11"/>
  <c r="AA885" i="11"/>
  <c r="AB885" i="11" s="1"/>
  <c r="AC869" i="11"/>
  <c r="AA869" i="11"/>
  <c r="AB869" i="11" s="1"/>
  <c r="AC853" i="11"/>
  <c r="AA853" i="11"/>
  <c r="AB853" i="11" s="1"/>
  <c r="AC837" i="11"/>
  <c r="AA837" i="11"/>
  <c r="AB837" i="11" s="1"/>
  <c r="AC821" i="11"/>
  <c r="AA821" i="11"/>
  <c r="AB821" i="11" s="1"/>
  <c r="AC805" i="11"/>
  <c r="AA805" i="11"/>
  <c r="AB805" i="11" s="1"/>
  <c r="AC789" i="11"/>
  <c r="AA789" i="11"/>
  <c r="AB789" i="11" s="1"/>
  <c r="AC773" i="11"/>
  <c r="AA773" i="11"/>
  <c r="AB773" i="11" s="1"/>
  <c r="AC757" i="11"/>
  <c r="AA757" i="11"/>
  <c r="AB757" i="11" s="1"/>
  <c r="AC741" i="11"/>
  <c r="AA741" i="11"/>
  <c r="AB741" i="11" s="1"/>
  <c r="AC725" i="11"/>
  <c r="AA725" i="11"/>
  <c r="AB725" i="11" s="1"/>
  <c r="AC709" i="11"/>
  <c r="AA709" i="11"/>
  <c r="AB709" i="11" s="1"/>
  <c r="AC693" i="11"/>
  <c r="AA693" i="11"/>
  <c r="AB693" i="11" s="1"/>
  <c r="AC677" i="11"/>
  <c r="AA677" i="11"/>
  <c r="AB677" i="11" s="1"/>
  <c r="AC661" i="11"/>
  <c r="AA661" i="11"/>
  <c r="AB661" i="11" s="1"/>
  <c r="AC645" i="11"/>
  <c r="AA645" i="11"/>
  <c r="AB645" i="11" s="1"/>
  <c r="AC629" i="11"/>
  <c r="AA629" i="11"/>
  <c r="AB629" i="11" s="1"/>
  <c r="AC613" i="11"/>
  <c r="AA613" i="11"/>
  <c r="AB613" i="11" s="1"/>
  <c r="AC597" i="11"/>
  <c r="AA597" i="11"/>
  <c r="AB597" i="11" s="1"/>
  <c r="AC581" i="11"/>
  <c r="AA581" i="11"/>
  <c r="AB581" i="11" s="1"/>
  <c r="AC565" i="11"/>
  <c r="AA565" i="11"/>
  <c r="AB565" i="11" s="1"/>
  <c r="AC549" i="11"/>
  <c r="AA549" i="11"/>
  <c r="AB549" i="11" s="1"/>
  <c r="AC533" i="11"/>
  <c r="AA533" i="11"/>
  <c r="AB533" i="11" s="1"/>
  <c r="AC517" i="11"/>
  <c r="AA517" i="11"/>
  <c r="AB517" i="11" s="1"/>
  <c r="AC501" i="11"/>
  <c r="AA501" i="11"/>
  <c r="AB501" i="11" s="1"/>
  <c r="AC485" i="11"/>
  <c r="AA485" i="11"/>
  <c r="AB485" i="11" s="1"/>
  <c r="AC469" i="11"/>
  <c r="AA469" i="11"/>
  <c r="AB469" i="11" s="1"/>
  <c r="AC453" i="11"/>
  <c r="AA453" i="11"/>
  <c r="AB453" i="11" s="1"/>
  <c r="AC437" i="11"/>
  <c r="AA437" i="11"/>
  <c r="AB437" i="11" s="1"/>
  <c r="AC421" i="11"/>
  <c r="AA421" i="11"/>
  <c r="AB421" i="11" s="1"/>
  <c r="AC405" i="11"/>
  <c r="AA405" i="11"/>
  <c r="AB405" i="11" s="1"/>
  <c r="AC389" i="11"/>
  <c r="AA389" i="11"/>
  <c r="AB389" i="11" s="1"/>
  <c r="AC373" i="11"/>
  <c r="AA373" i="11"/>
  <c r="AB373" i="11" s="1"/>
  <c r="AC357" i="11"/>
  <c r="AA357" i="11"/>
  <c r="AB357" i="11" s="1"/>
  <c r="AC341" i="11"/>
  <c r="AA341" i="11"/>
  <c r="AB341" i="11" s="1"/>
  <c r="AC325" i="11"/>
  <c r="AA325" i="11"/>
  <c r="AB325" i="11" s="1"/>
  <c r="AC309" i="11"/>
  <c r="AA309" i="11"/>
  <c r="AB309" i="11" s="1"/>
  <c r="AC293" i="11"/>
  <c r="AA293" i="11"/>
  <c r="AB293" i="11" s="1"/>
  <c r="AC277" i="11"/>
  <c r="AA277" i="11"/>
  <c r="AB277" i="11" s="1"/>
  <c r="AC261" i="11"/>
  <c r="AA261" i="11"/>
  <c r="AB261" i="11" s="1"/>
  <c r="AC245" i="11"/>
  <c r="AA245" i="11"/>
  <c r="AB245" i="11" s="1"/>
  <c r="AC229" i="11"/>
  <c r="AA229" i="11"/>
  <c r="AB229" i="11" s="1"/>
  <c r="AC2996" i="11"/>
  <c r="AA2996" i="11"/>
  <c r="AB2996" i="11" s="1"/>
  <c r="AC2980" i="11"/>
  <c r="AA2980" i="11"/>
  <c r="AB2980" i="11" s="1"/>
  <c r="AC2964" i="11"/>
  <c r="AA2964" i="11"/>
  <c r="AB2964" i="11" s="1"/>
  <c r="AC2948" i="11"/>
  <c r="AA2948" i="11"/>
  <c r="AB2948" i="11" s="1"/>
  <c r="AC2932" i="11"/>
  <c r="AA2932" i="11"/>
  <c r="AB2932" i="11" s="1"/>
  <c r="AC2916" i="11"/>
  <c r="AA2916" i="11"/>
  <c r="AB2916" i="11" s="1"/>
  <c r="AC2900" i="11"/>
  <c r="AA2900" i="11"/>
  <c r="AB2900" i="11" s="1"/>
  <c r="AC2884" i="11"/>
  <c r="AA2884" i="11"/>
  <c r="AB2884" i="11" s="1"/>
  <c r="AC2868" i="11"/>
  <c r="AA2868" i="11"/>
  <c r="AB2868" i="11" s="1"/>
  <c r="AC2852" i="11"/>
  <c r="AA2852" i="11"/>
  <c r="AB2852" i="11" s="1"/>
  <c r="AC2836" i="11"/>
  <c r="AA2836" i="11"/>
  <c r="AB2836" i="11" s="1"/>
  <c r="AC2820" i="11"/>
  <c r="AA2820" i="11"/>
  <c r="AB2820" i="11" s="1"/>
  <c r="AC2804" i="11"/>
  <c r="AA2804" i="11"/>
  <c r="AB2804" i="11" s="1"/>
  <c r="AC2788" i="11"/>
  <c r="AA2788" i="11"/>
  <c r="AB2788" i="11" s="1"/>
  <c r="AC2772" i="11"/>
  <c r="AA2772" i="11"/>
  <c r="AB2772" i="11" s="1"/>
  <c r="AC2756" i="11"/>
  <c r="AA2756" i="11"/>
  <c r="AB2756" i="11" s="1"/>
  <c r="AC2740" i="11"/>
  <c r="AA2740" i="11"/>
  <c r="AB2740" i="11" s="1"/>
  <c r="AC2724" i="11"/>
  <c r="AA2724" i="11"/>
  <c r="AB2724" i="11" s="1"/>
  <c r="AC2708" i="11"/>
  <c r="AA2708" i="11"/>
  <c r="AB2708" i="11" s="1"/>
  <c r="AC2692" i="11"/>
  <c r="AA2692" i="11"/>
  <c r="AB2692" i="11" s="1"/>
  <c r="AC2676" i="11"/>
  <c r="AA2676" i="11"/>
  <c r="AB2676" i="11" s="1"/>
  <c r="AC2660" i="11"/>
  <c r="AA2660" i="11"/>
  <c r="AB2660" i="11" s="1"/>
  <c r="AC2644" i="11"/>
  <c r="AA2644" i="11"/>
  <c r="AB2644" i="11" s="1"/>
  <c r="AC2628" i="11"/>
  <c r="AA2628" i="11"/>
  <c r="AB2628" i="11" s="1"/>
  <c r="AC2612" i="11"/>
  <c r="AA2612" i="11"/>
  <c r="AB2612" i="11" s="1"/>
  <c r="AC2596" i="11"/>
  <c r="AA2596" i="11"/>
  <c r="AB2596" i="11" s="1"/>
  <c r="AC2580" i="11"/>
  <c r="AA2580" i="11"/>
  <c r="AB2580" i="11" s="1"/>
  <c r="AC2564" i="11"/>
  <c r="AA2564" i="11"/>
  <c r="AB2564" i="11" s="1"/>
  <c r="AC2548" i="11"/>
  <c r="AA2548" i="11"/>
  <c r="AB2548" i="11" s="1"/>
  <c r="AC2532" i="11"/>
  <c r="AA2532" i="11"/>
  <c r="AB2532" i="11" s="1"/>
  <c r="AC2516" i="11"/>
  <c r="AA2516" i="11"/>
  <c r="AB2516" i="11" s="1"/>
  <c r="AC2500" i="11"/>
  <c r="AA2500" i="11"/>
  <c r="AB2500" i="11" s="1"/>
  <c r="AC2484" i="11"/>
  <c r="AA2484" i="11"/>
  <c r="AB2484" i="11" s="1"/>
  <c r="AC2468" i="11"/>
  <c r="AA2468" i="11"/>
  <c r="AB2468" i="11" s="1"/>
  <c r="AC2452" i="11"/>
  <c r="AA2452" i="11"/>
  <c r="AB2452" i="11" s="1"/>
  <c r="AC2436" i="11"/>
  <c r="AA2436" i="11"/>
  <c r="AB2436" i="11" s="1"/>
  <c r="AC2420" i="11"/>
  <c r="AA2420" i="11"/>
  <c r="AB2420" i="11" s="1"/>
  <c r="AC2404" i="11"/>
  <c r="AA2404" i="11"/>
  <c r="AB2404" i="11" s="1"/>
  <c r="AC2388" i="11"/>
  <c r="AA2388" i="11"/>
  <c r="AB2388" i="11" s="1"/>
  <c r="AC2372" i="11"/>
  <c r="AA2372" i="11"/>
  <c r="AB2372" i="11" s="1"/>
  <c r="AC2356" i="11"/>
  <c r="AA2356" i="11"/>
  <c r="AB2356" i="11" s="1"/>
  <c r="AC2340" i="11"/>
  <c r="AA2340" i="11"/>
  <c r="AB2340" i="11" s="1"/>
  <c r="AC2324" i="11"/>
  <c r="AA2324" i="11"/>
  <c r="AB2324" i="11" s="1"/>
  <c r="AC2308" i="11"/>
  <c r="AA2308" i="11"/>
  <c r="AB2308" i="11" s="1"/>
  <c r="AC2292" i="11"/>
  <c r="AA2292" i="11"/>
  <c r="AB2292" i="11" s="1"/>
  <c r="AC2276" i="11"/>
  <c r="AA2276" i="11"/>
  <c r="AB2276" i="11" s="1"/>
  <c r="AC2260" i="11"/>
  <c r="AA2260" i="11"/>
  <c r="AB2260" i="11" s="1"/>
  <c r="AC2244" i="11"/>
  <c r="AA2244" i="11"/>
  <c r="AB2244" i="11" s="1"/>
  <c r="AC2228" i="11"/>
  <c r="AA2228" i="11"/>
  <c r="AB2228" i="11" s="1"/>
  <c r="AC2212" i="11"/>
  <c r="AA2212" i="11"/>
  <c r="AB2212" i="11" s="1"/>
  <c r="AC2196" i="11"/>
  <c r="AA2196" i="11"/>
  <c r="AB2196" i="11" s="1"/>
  <c r="AC2180" i="11"/>
  <c r="AA2180" i="11"/>
  <c r="AB2180" i="11" s="1"/>
  <c r="AC2164" i="11"/>
  <c r="AA2164" i="11"/>
  <c r="AB2164" i="11" s="1"/>
  <c r="AC2148" i="11"/>
  <c r="AA2148" i="11"/>
  <c r="AB2148" i="11" s="1"/>
  <c r="AC2132" i="11"/>
  <c r="AA2132" i="11"/>
  <c r="AB2132" i="11" s="1"/>
  <c r="AC2116" i="11"/>
  <c r="AA2116" i="11"/>
  <c r="AB2116" i="11" s="1"/>
  <c r="AC2100" i="11"/>
  <c r="AA2100" i="11"/>
  <c r="AB2100" i="11" s="1"/>
  <c r="AC2084" i="11"/>
  <c r="AA2084" i="11"/>
  <c r="AB2084" i="11" s="1"/>
  <c r="AC2068" i="11"/>
  <c r="AA2068" i="11"/>
  <c r="AB2068" i="11" s="1"/>
  <c r="AC2052" i="11"/>
  <c r="AA2052" i="11"/>
  <c r="AB2052" i="11" s="1"/>
  <c r="AC2036" i="11"/>
  <c r="AA2036" i="11"/>
  <c r="AB2036" i="11" s="1"/>
  <c r="AC2020" i="11"/>
  <c r="AA2020" i="11"/>
  <c r="AB2020" i="11" s="1"/>
  <c r="AC2004" i="11"/>
  <c r="AA2004" i="11"/>
  <c r="AB2004" i="11" s="1"/>
  <c r="AC1988" i="11"/>
  <c r="AA1988" i="11"/>
  <c r="AB1988" i="11" s="1"/>
  <c r="AC1972" i="11"/>
  <c r="AA1972" i="11"/>
  <c r="AB1972" i="11" s="1"/>
  <c r="AC1956" i="11"/>
  <c r="AA1956" i="11"/>
  <c r="AB1956" i="11" s="1"/>
  <c r="AC1940" i="11"/>
  <c r="AA1940" i="11"/>
  <c r="AB1940" i="11" s="1"/>
  <c r="AC1924" i="11"/>
  <c r="AA1924" i="11"/>
  <c r="AB1924" i="11" s="1"/>
  <c r="AC1908" i="11"/>
  <c r="AA1908" i="11"/>
  <c r="AB1908" i="11" s="1"/>
  <c r="AC1892" i="11"/>
  <c r="AA1892" i="11"/>
  <c r="AB1892" i="11" s="1"/>
  <c r="AC1876" i="11"/>
  <c r="AA1876" i="11"/>
  <c r="AB1876" i="11" s="1"/>
  <c r="AC1860" i="11"/>
  <c r="AA1860" i="11"/>
  <c r="AB1860" i="11" s="1"/>
  <c r="AC1844" i="11"/>
  <c r="AA1844" i="11"/>
  <c r="AB1844" i="11" s="1"/>
  <c r="AC1828" i="11"/>
  <c r="AA1828" i="11"/>
  <c r="AB1828" i="11" s="1"/>
  <c r="AC1812" i="11"/>
  <c r="AA1812" i="11"/>
  <c r="AB1812" i="11" s="1"/>
  <c r="AC1796" i="11"/>
  <c r="AA1796" i="11"/>
  <c r="AB1796" i="11" s="1"/>
  <c r="AC1780" i="11"/>
  <c r="AA1780" i="11"/>
  <c r="AB1780" i="11" s="1"/>
  <c r="AC1764" i="11"/>
  <c r="AA1764" i="11"/>
  <c r="AB1764" i="11" s="1"/>
  <c r="AC1748" i="11"/>
  <c r="AA1748" i="11"/>
  <c r="AB1748" i="11" s="1"/>
  <c r="AC1732" i="11"/>
  <c r="AA1732" i="11"/>
  <c r="AB1732" i="11" s="1"/>
  <c r="AC1716" i="11"/>
  <c r="AA1716" i="11"/>
  <c r="AB1716" i="11" s="1"/>
  <c r="AC1700" i="11"/>
  <c r="AA1700" i="11"/>
  <c r="AB1700" i="11" s="1"/>
  <c r="AC1684" i="11"/>
  <c r="AA1684" i="11"/>
  <c r="AB1684" i="11" s="1"/>
  <c r="AC1668" i="11"/>
  <c r="AA1668" i="11"/>
  <c r="AB1668" i="11" s="1"/>
  <c r="AC1652" i="11"/>
  <c r="AA1652" i="11"/>
  <c r="AB1652" i="11" s="1"/>
  <c r="AC1636" i="11"/>
  <c r="AA1636" i="11"/>
  <c r="AB1636" i="11" s="1"/>
  <c r="AC1620" i="11"/>
  <c r="AA1620" i="11"/>
  <c r="AB1620" i="11" s="1"/>
  <c r="AC1604" i="11"/>
  <c r="AA1604" i="11"/>
  <c r="AB1604" i="11" s="1"/>
  <c r="AC1588" i="11"/>
  <c r="AA1588" i="11"/>
  <c r="AB1588" i="11" s="1"/>
  <c r="AC1572" i="11"/>
  <c r="AA1572" i="11"/>
  <c r="AB1572" i="11" s="1"/>
  <c r="AC1556" i="11"/>
  <c r="AA1556" i="11"/>
  <c r="AB1556" i="11" s="1"/>
  <c r="AC1540" i="11"/>
  <c r="AA1540" i="11"/>
  <c r="AB1540" i="11" s="1"/>
  <c r="AC1524" i="11"/>
  <c r="AA1524" i="11"/>
  <c r="AB1524" i="11" s="1"/>
  <c r="AC1508" i="11"/>
  <c r="AA1508" i="11"/>
  <c r="AB1508" i="11" s="1"/>
  <c r="AC1492" i="11"/>
  <c r="AA1492" i="11"/>
  <c r="AB1492" i="11" s="1"/>
  <c r="AC1476" i="11"/>
  <c r="AA1476" i="11"/>
  <c r="AB1476" i="11" s="1"/>
  <c r="AC1460" i="11"/>
  <c r="AA1460" i="11"/>
  <c r="AB1460" i="11" s="1"/>
  <c r="AC1444" i="11"/>
  <c r="AA1444" i="11"/>
  <c r="AB1444" i="11" s="1"/>
  <c r="AC1428" i="11"/>
  <c r="AA1428" i="11"/>
  <c r="AB1428" i="11" s="1"/>
  <c r="AC1412" i="11"/>
  <c r="AA1412" i="11"/>
  <c r="AB1412" i="11" s="1"/>
  <c r="AC1396" i="11"/>
  <c r="AA1396" i="11"/>
  <c r="AB1396" i="11" s="1"/>
  <c r="AC1380" i="11"/>
  <c r="AA1380" i="11"/>
  <c r="AB1380" i="11" s="1"/>
  <c r="AC1364" i="11"/>
  <c r="AA1364" i="11"/>
  <c r="AB1364" i="11" s="1"/>
  <c r="AC1348" i="11"/>
  <c r="AA1348" i="11"/>
  <c r="AB1348" i="11" s="1"/>
  <c r="AC1332" i="11"/>
  <c r="AA1332" i="11"/>
  <c r="AB1332" i="11" s="1"/>
  <c r="AC1316" i="11"/>
  <c r="AA1316" i="11"/>
  <c r="AB1316" i="11" s="1"/>
  <c r="AC1300" i="11"/>
  <c r="AA1300" i="11"/>
  <c r="AB1300" i="11" s="1"/>
  <c r="AC1284" i="11"/>
  <c r="AA1284" i="11"/>
  <c r="AB1284" i="11" s="1"/>
  <c r="AC1268" i="11"/>
  <c r="AA1268" i="11"/>
  <c r="AB1268" i="11" s="1"/>
  <c r="AC1252" i="11"/>
  <c r="AA1252" i="11"/>
  <c r="AB1252" i="11" s="1"/>
  <c r="AC1236" i="11"/>
  <c r="AA1236" i="11"/>
  <c r="AB1236" i="11" s="1"/>
  <c r="AC1220" i="11"/>
  <c r="AA1220" i="11"/>
  <c r="AB1220" i="11" s="1"/>
  <c r="AC1204" i="11"/>
  <c r="AA1204" i="11"/>
  <c r="AB1204" i="11" s="1"/>
  <c r="AC1188" i="11"/>
  <c r="AA1188" i="11"/>
  <c r="AB1188" i="11" s="1"/>
  <c r="AC1172" i="11"/>
  <c r="AA1172" i="11"/>
  <c r="AB1172" i="11" s="1"/>
  <c r="AC1156" i="11"/>
  <c r="AA1156" i="11"/>
  <c r="AB1156" i="11" s="1"/>
  <c r="AC1140" i="11"/>
  <c r="AA1140" i="11"/>
  <c r="AB1140" i="11" s="1"/>
  <c r="AC1124" i="11"/>
  <c r="AA1124" i="11"/>
  <c r="AB1124" i="11" s="1"/>
  <c r="AC1108" i="11"/>
  <c r="AA1108" i="11"/>
  <c r="AB1108" i="11" s="1"/>
  <c r="AC1092" i="11"/>
  <c r="AA1092" i="11"/>
  <c r="AB1092" i="11" s="1"/>
  <c r="AC1076" i="11"/>
  <c r="AA1076" i="11"/>
  <c r="AB1076" i="11" s="1"/>
  <c r="AC1060" i="11"/>
  <c r="AA1060" i="11"/>
  <c r="AB1060" i="11" s="1"/>
  <c r="AC1044" i="11"/>
  <c r="AA1044" i="11"/>
  <c r="AB1044" i="11" s="1"/>
  <c r="AC1028" i="11"/>
  <c r="AA1028" i="11"/>
  <c r="AB1028" i="11" s="1"/>
  <c r="AC1012" i="11"/>
  <c r="AA1012" i="11"/>
  <c r="AB1012" i="11" s="1"/>
  <c r="AC996" i="11"/>
  <c r="AA996" i="11"/>
  <c r="AB996" i="11" s="1"/>
  <c r="AC980" i="11"/>
  <c r="AA980" i="11"/>
  <c r="AB980" i="11" s="1"/>
  <c r="AC964" i="11"/>
  <c r="AA964" i="11"/>
  <c r="AB964" i="11" s="1"/>
  <c r="AC948" i="11"/>
  <c r="AA948" i="11"/>
  <c r="AB948" i="11" s="1"/>
  <c r="AC932" i="11"/>
  <c r="AA932" i="11"/>
  <c r="AB932" i="11" s="1"/>
  <c r="AC916" i="11"/>
  <c r="AA916" i="11"/>
  <c r="AB916" i="11" s="1"/>
  <c r="AC900" i="11"/>
  <c r="AA900" i="11"/>
  <c r="AB900" i="11" s="1"/>
  <c r="AC884" i="11"/>
  <c r="AA884" i="11"/>
  <c r="AB884" i="11" s="1"/>
  <c r="AC868" i="11"/>
  <c r="AA868" i="11"/>
  <c r="AB868" i="11" s="1"/>
  <c r="AC852" i="11"/>
  <c r="AA852" i="11"/>
  <c r="AB852" i="11" s="1"/>
  <c r="AC836" i="11"/>
  <c r="AA836" i="11"/>
  <c r="AB836" i="11" s="1"/>
  <c r="AC820" i="11"/>
  <c r="AA820" i="11"/>
  <c r="AB820" i="11" s="1"/>
  <c r="AC804" i="11"/>
  <c r="AA804" i="11"/>
  <c r="AB804" i="11" s="1"/>
  <c r="AC788" i="11"/>
  <c r="AA788" i="11"/>
  <c r="AB788" i="11" s="1"/>
  <c r="AC772" i="11"/>
  <c r="AA772" i="11"/>
  <c r="AB772" i="11" s="1"/>
  <c r="AC756" i="11"/>
  <c r="AA756" i="11"/>
  <c r="AB756" i="11" s="1"/>
  <c r="AC740" i="11"/>
  <c r="AA740" i="11"/>
  <c r="AB740" i="11" s="1"/>
  <c r="AC724" i="11"/>
  <c r="AA724" i="11"/>
  <c r="AB724" i="11" s="1"/>
  <c r="AC708" i="11"/>
  <c r="AA708" i="11"/>
  <c r="AB708" i="11" s="1"/>
  <c r="AC692" i="11"/>
  <c r="AA692" i="11"/>
  <c r="AB692" i="11" s="1"/>
  <c r="AC676" i="11"/>
  <c r="AA676" i="11"/>
  <c r="AB676" i="11" s="1"/>
  <c r="AC660" i="11"/>
  <c r="AA660" i="11"/>
  <c r="AB660" i="11" s="1"/>
  <c r="AC644" i="11"/>
  <c r="AA644" i="11"/>
  <c r="AB644" i="11" s="1"/>
  <c r="AC628" i="11"/>
  <c r="AA628" i="11"/>
  <c r="AB628" i="11" s="1"/>
  <c r="AC612" i="11"/>
  <c r="AA612" i="11"/>
  <c r="AB612" i="11" s="1"/>
  <c r="AC596" i="11"/>
  <c r="AA596" i="11"/>
  <c r="AB596" i="11" s="1"/>
  <c r="AC580" i="11"/>
  <c r="AA580" i="11"/>
  <c r="AB580" i="11" s="1"/>
  <c r="AC564" i="11"/>
  <c r="AA564" i="11"/>
  <c r="AB564" i="11" s="1"/>
  <c r="AC548" i="11"/>
  <c r="AA548" i="11"/>
  <c r="AB548" i="11" s="1"/>
  <c r="AC532" i="11"/>
  <c r="AA532" i="11"/>
  <c r="AB532" i="11" s="1"/>
  <c r="AC516" i="11"/>
  <c r="AA516" i="11"/>
  <c r="AB516" i="11" s="1"/>
  <c r="AC500" i="11"/>
  <c r="AA500" i="11"/>
  <c r="AB500" i="11" s="1"/>
  <c r="AC484" i="11"/>
  <c r="AA484" i="11"/>
  <c r="AB484" i="11" s="1"/>
  <c r="AC468" i="11"/>
  <c r="AA468" i="11"/>
  <c r="AB468" i="11" s="1"/>
  <c r="AC452" i="11"/>
  <c r="AA452" i="11"/>
  <c r="AB452" i="11" s="1"/>
  <c r="AC436" i="11"/>
  <c r="AA436" i="11"/>
  <c r="AB436" i="11" s="1"/>
  <c r="AC420" i="11"/>
  <c r="AA420" i="11"/>
  <c r="AB420" i="11" s="1"/>
  <c r="AC404" i="11"/>
  <c r="AA404" i="11"/>
  <c r="AB404" i="11" s="1"/>
  <c r="AC388" i="11"/>
  <c r="AA388" i="11"/>
  <c r="AB388" i="11" s="1"/>
  <c r="AC372" i="11"/>
  <c r="AA372" i="11"/>
  <c r="AB372" i="11" s="1"/>
  <c r="AC356" i="11"/>
  <c r="AA356" i="11"/>
  <c r="AB356" i="11" s="1"/>
  <c r="AC340" i="11"/>
  <c r="AA340" i="11"/>
  <c r="AB340" i="11" s="1"/>
  <c r="AC2995" i="11"/>
  <c r="AA2995" i="11"/>
  <c r="AB2995" i="11" s="1"/>
  <c r="AC2979" i="11"/>
  <c r="AA2979" i="11"/>
  <c r="AB2979" i="11" s="1"/>
  <c r="AC2963" i="11"/>
  <c r="AA2963" i="11"/>
  <c r="AB2963" i="11" s="1"/>
  <c r="AC2947" i="11"/>
  <c r="AA2947" i="11"/>
  <c r="AB2947" i="11" s="1"/>
  <c r="AC2931" i="11"/>
  <c r="AA2931" i="11"/>
  <c r="AB2931" i="11" s="1"/>
  <c r="AC2915" i="11"/>
  <c r="AA2915" i="11"/>
  <c r="AB2915" i="11" s="1"/>
  <c r="AC2899" i="11"/>
  <c r="AA2899" i="11"/>
  <c r="AB2899" i="11" s="1"/>
  <c r="AC2883" i="11"/>
  <c r="AA2883" i="11"/>
  <c r="AB2883" i="11" s="1"/>
  <c r="AC2867" i="11"/>
  <c r="AA2867" i="11"/>
  <c r="AB2867" i="11" s="1"/>
  <c r="AC2851" i="11"/>
  <c r="AA2851" i="11"/>
  <c r="AB2851" i="11" s="1"/>
  <c r="AC2835" i="11"/>
  <c r="AA2835" i="11"/>
  <c r="AB2835" i="11" s="1"/>
  <c r="AC2819" i="11"/>
  <c r="AA2819" i="11"/>
  <c r="AB2819" i="11" s="1"/>
  <c r="AC2803" i="11"/>
  <c r="AA2803" i="11"/>
  <c r="AB2803" i="11" s="1"/>
  <c r="AC2787" i="11"/>
  <c r="AA2787" i="11"/>
  <c r="AB2787" i="11" s="1"/>
  <c r="AC2771" i="11"/>
  <c r="AA2771" i="11"/>
  <c r="AB2771" i="11" s="1"/>
  <c r="AC2755" i="11"/>
  <c r="AA2755" i="11"/>
  <c r="AB2755" i="11" s="1"/>
  <c r="AC2739" i="11"/>
  <c r="AA2739" i="11"/>
  <c r="AB2739" i="11" s="1"/>
  <c r="AC2723" i="11"/>
  <c r="AA2723" i="11"/>
  <c r="AB2723" i="11" s="1"/>
  <c r="AC2707" i="11"/>
  <c r="AA2707" i="11"/>
  <c r="AB2707" i="11" s="1"/>
  <c r="AC2691" i="11"/>
  <c r="AA2691" i="11"/>
  <c r="AB2691" i="11" s="1"/>
  <c r="AC2675" i="11"/>
  <c r="AA2675" i="11"/>
  <c r="AB2675" i="11" s="1"/>
  <c r="AC2659" i="11"/>
  <c r="AA2659" i="11"/>
  <c r="AB2659" i="11" s="1"/>
  <c r="AC2643" i="11"/>
  <c r="AA2643" i="11"/>
  <c r="AB2643" i="11" s="1"/>
  <c r="AC2627" i="11"/>
  <c r="AA2627" i="11"/>
  <c r="AB2627" i="11" s="1"/>
  <c r="AC2611" i="11"/>
  <c r="AA2611" i="11"/>
  <c r="AB2611" i="11" s="1"/>
  <c r="AC2595" i="11"/>
  <c r="AA2595" i="11"/>
  <c r="AB2595" i="11" s="1"/>
  <c r="AC2579" i="11"/>
  <c r="AA2579" i="11"/>
  <c r="AB2579" i="11" s="1"/>
  <c r="AC2563" i="11"/>
  <c r="AA2563" i="11"/>
  <c r="AB2563" i="11" s="1"/>
  <c r="AC2547" i="11"/>
  <c r="AA2547" i="11"/>
  <c r="AB2547" i="11" s="1"/>
  <c r="AC2531" i="11"/>
  <c r="AA2531" i="11"/>
  <c r="AB2531" i="11" s="1"/>
  <c r="AC2515" i="11"/>
  <c r="AA2515" i="11"/>
  <c r="AB2515" i="11" s="1"/>
  <c r="AC2499" i="11"/>
  <c r="AA2499" i="11"/>
  <c r="AB2499" i="11" s="1"/>
  <c r="AC2483" i="11"/>
  <c r="AA2483" i="11"/>
  <c r="AB2483" i="11" s="1"/>
  <c r="AC2467" i="11"/>
  <c r="AA2467" i="11"/>
  <c r="AB2467" i="11" s="1"/>
  <c r="AC2451" i="11"/>
  <c r="AA2451" i="11"/>
  <c r="AB2451" i="11" s="1"/>
  <c r="AC2435" i="11"/>
  <c r="AA2435" i="11"/>
  <c r="AB2435" i="11" s="1"/>
  <c r="AC2419" i="11"/>
  <c r="AA2419" i="11"/>
  <c r="AB2419" i="11" s="1"/>
  <c r="AC2403" i="11"/>
  <c r="AA2403" i="11"/>
  <c r="AB2403" i="11" s="1"/>
  <c r="AC2387" i="11"/>
  <c r="AA2387" i="11"/>
  <c r="AB2387" i="11" s="1"/>
  <c r="AC2371" i="11"/>
  <c r="AA2371" i="11"/>
  <c r="AB2371" i="11" s="1"/>
  <c r="AC2355" i="11"/>
  <c r="AA2355" i="11"/>
  <c r="AB2355" i="11" s="1"/>
  <c r="AC2339" i="11"/>
  <c r="AA2339" i="11"/>
  <c r="AB2339" i="11" s="1"/>
  <c r="AC2323" i="11"/>
  <c r="AA2323" i="11"/>
  <c r="AB2323" i="11" s="1"/>
  <c r="AC2307" i="11"/>
  <c r="AA2307" i="11"/>
  <c r="AB2307" i="11" s="1"/>
  <c r="AC2291" i="11"/>
  <c r="AA2291" i="11"/>
  <c r="AB2291" i="11" s="1"/>
  <c r="AC2275" i="11"/>
  <c r="AA2275" i="11"/>
  <c r="AB2275" i="11" s="1"/>
  <c r="AC2259" i="11"/>
  <c r="AA2259" i="11"/>
  <c r="AB2259" i="11" s="1"/>
  <c r="AC2243" i="11"/>
  <c r="AA2243" i="11"/>
  <c r="AB2243" i="11" s="1"/>
  <c r="AC2227" i="11"/>
  <c r="AA2227" i="11"/>
  <c r="AB2227" i="11" s="1"/>
  <c r="AC2211" i="11"/>
  <c r="AA2211" i="11"/>
  <c r="AB2211" i="11" s="1"/>
  <c r="AC2195" i="11"/>
  <c r="AA2195" i="11"/>
  <c r="AB2195" i="11" s="1"/>
  <c r="AC2179" i="11"/>
  <c r="AA2179" i="11"/>
  <c r="AB2179" i="11" s="1"/>
  <c r="AC2163" i="11"/>
  <c r="AA2163" i="11"/>
  <c r="AB2163" i="11" s="1"/>
  <c r="AC2147" i="11"/>
  <c r="AA2147" i="11"/>
  <c r="AB2147" i="11" s="1"/>
  <c r="AC2131" i="11"/>
  <c r="AA2131" i="11"/>
  <c r="AB2131" i="11" s="1"/>
  <c r="AC2115" i="11"/>
  <c r="AA2115" i="11"/>
  <c r="AB2115" i="11" s="1"/>
  <c r="AC2099" i="11"/>
  <c r="AA2099" i="11"/>
  <c r="AB2099" i="11" s="1"/>
  <c r="AC2083" i="11"/>
  <c r="AA2083" i="11"/>
  <c r="AB2083" i="11" s="1"/>
  <c r="AC2067" i="11"/>
  <c r="AA2067" i="11"/>
  <c r="AB2067" i="11" s="1"/>
  <c r="AC2051" i="11"/>
  <c r="AA2051" i="11"/>
  <c r="AB2051" i="11" s="1"/>
  <c r="AC2035" i="11"/>
  <c r="AA2035" i="11"/>
  <c r="AB2035" i="11" s="1"/>
  <c r="AC2019" i="11"/>
  <c r="AA2019" i="11"/>
  <c r="AB2019" i="11" s="1"/>
  <c r="AC2003" i="11"/>
  <c r="AA2003" i="11"/>
  <c r="AB2003" i="11" s="1"/>
  <c r="AC1987" i="11"/>
  <c r="AA1987" i="11"/>
  <c r="AB1987" i="11" s="1"/>
  <c r="AC1971" i="11"/>
  <c r="AA1971" i="11"/>
  <c r="AB1971" i="11" s="1"/>
  <c r="AC1955" i="11"/>
  <c r="AA1955" i="11"/>
  <c r="AB1955" i="11" s="1"/>
  <c r="AC1939" i="11"/>
  <c r="AA1939" i="11"/>
  <c r="AB1939" i="11" s="1"/>
  <c r="AC1923" i="11"/>
  <c r="AA1923" i="11"/>
  <c r="AB1923" i="11" s="1"/>
  <c r="AC1907" i="11"/>
  <c r="AA1907" i="11"/>
  <c r="AB1907" i="11" s="1"/>
  <c r="AC1891" i="11"/>
  <c r="AA1891" i="11"/>
  <c r="AB1891" i="11" s="1"/>
  <c r="AC1875" i="11"/>
  <c r="AA1875" i="11"/>
  <c r="AB1875" i="11" s="1"/>
  <c r="AC1859" i="11"/>
  <c r="AA1859" i="11"/>
  <c r="AB1859" i="11" s="1"/>
  <c r="AC1843" i="11"/>
  <c r="AA1843" i="11"/>
  <c r="AB1843" i="11" s="1"/>
  <c r="AC1827" i="11"/>
  <c r="AA1827" i="11"/>
  <c r="AB1827" i="11" s="1"/>
  <c r="AC1811" i="11"/>
  <c r="AA1811" i="11"/>
  <c r="AB1811" i="11" s="1"/>
  <c r="AC1795" i="11"/>
  <c r="AA1795" i="11"/>
  <c r="AB1795" i="11" s="1"/>
  <c r="AC1779" i="11"/>
  <c r="AA1779" i="11"/>
  <c r="AB1779" i="11" s="1"/>
  <c r="AC1763" i="11"/>
  <c r="AA1763" i="11"/>
  <c r="AB1763" i="11" s="1"/>
  <c r="AC1747" i="11"/>
  <c r="AA1747" i="11"/>
  <c r="AB1747" i="11" s="1"/>
  <c r="AC1731" i="11"/>
  <c r="AA1731" i="11"/>
  <c r="AB1731" i="11" s="1"/>
  <c r="AC1715" i="11"/>
  <c r="AA1715" i="11"/>
  <c r="AB1715" i="11" s="1"/>
  <c r="AC1699" i="11"/>
  <c r="AA1699" i="11"/>
  <c r="AB1699" i="11" s="1"/>
  <c r="AC1683" i="11"/>
  <c r="AA1683" i="11"/>
  <c r="AB1683" i="11" s="1"/>
  <c r="AC1667" i="11"/>
  <c r="AA1667" i="11"/>
  <c r="AB1667" i="11" s="1"/>
  <c r="AC1651" i="11"/>
  <c r="AA1651" i="11"/>
  <c r="AB1651" i="11" s="1"/>
  <c r="AC1635" i="11"/>
  <c r="AA1635" i="11"/>
  <c r="AB1635" i="11" s="1"/>
  <c r="AC1619" i="11"/>
  <c r="AA1619" i="11"/>
  <c r="AB1619" i="11" s="1"/>
  <c r="AC1603" i="11"/>
  <c r="AA1603" i="11"/>
  <c r="AB1603" i="11" s="1"/>
  <c r="AC1587" i="11"/>
  <c r="AA1587" i="11"/>
  <c r="AB1587" i="11" s="1"/>
  <c r="AC1571" i="11"/>
  <c r="AA1571" i="11"/>
  <c r="AB1571" i="11" s="1"/>
  <c r="AC1555" i="11"/>
  <c r="AA1555" i="11"/>
  <c r="AB1555" i="11" s="1"/>
  <c r="AC1539" i="11"/>
  <c r="AA1539" i="11"/>
  <c r="AB1539" i="11" s="1"/>
  <c r="AC1523" i="11"/>
  <c r="AA1523" i="11"/>
  <c r="AB1523" i="11" s="1"/>
  <c r="AC1507" i="11"/>
  <c r="AA1507" i="11"/>
  <c r="AB1507" i="11" s="1"/>
  <c r="AC1491" i="11"/>
  <c r="AA1491" i="11"/>
  <c r="AB1491" i="11" s="1"/>
  <c r="AC1475" i="11"/>
  <c r="AA1475" i="11"/>
  <c r="AB1475" i="11" s="1"/>
  <c r="AC1459" i="11"/>
  <c r="AA1459" i="11"/>
  <c r="AB1459" i="11" s="1"/>
  <c r="AC1443" i="11"/>
  <c r="AA1443" i="11"/>
  <c r="AB1443" i="11" s="1"/>
  <c r="AC1427" i="11"/>
  <c r="AA1427" i="11"/>
  <c r="AB1427" i="11" s="1"/>
  <c r="AC1411" i="11"/>
  <c r="AA1411" i="11"/>
  <c r="AB1411" i="11" s="1"/>
  <c r="AC1395" i="11"/>
  <c r="AA1395" i="11"/>
  <c r="AB1395" i="11" s="1"/>
  <c r="AC1379" i="11"/>
  <c r="AA1379" i="11"/>
  <c r="AB1379" i="11" s="1"/>
  <c r="AC1363" i="11"/>
  <c r="AA1363" i="11"/>
  <c r="AB1363" i="11" s="1"/>
  <c r="AC1347" i="11"/>
  <c r="AA1347" i="11"/>
  <c r="AB1347" i="11" s="1"/>
  <c r="AC1331" i="11"/>
  <c r="AA1331" i="11"/>
  <c r="AB1331" i="11" s="1"/>
  <c r="AC1315" i="11"/>
  <c r="AA1315" i="11"/>
  <c r="AB1315" i="11" s="1"/>
  <c r="AC1299" i="11"/>
  <c r="AA1299" i="11"/>
  <c r="AB1299" i="11" s="1"/>
  <c r="AC1283" i="11"/>
  <c r="AA1283" i="11"/>
  <c r="AB1283" i="11" s="1"/>
  <c r="AC1267" i="11"/>
  <c r="AA1267" i="11"/>
  <c r="AB1267" i="11" s="1"/>
  <c r="AC1251" i="11"/>
  <c r="AA1251" i="11"/>
  <c r="AB1251" i="11" s="1"/>
  <c r="AC1235" i="11"/>
  <c r="AA1235" i="11"/>
  <c r="AB1235" i="11" s="1"/>
  <c r="AC1219" i="11"/>
  <c r="AA1219" i="11"/>
  <c r="AB1219" i="11" s="1"/>
  <c r="AC1203" i="11"/>
  <c r="AA1203" i="11"/>
  <c r="AB1203" i="11" s="1"/>
  <c r="AC1187" i="11"/>
  <c r="AA1187" i="11"/>
  <c r="AB1187" i="11" s="1"/>
  <c r="AC1171" i="11"/>
  <c r="AA1171" i="11"/>
  <c r="AB1171" i="11" s="1"/>
  <c r="AC1155" i="11"/>
  <c r="AA1155" i="11"/>
  <c r="AB1155" i="11" s="1"/>
  <c r="AC1139" i="11"/>
  <c r="AA1139" i="11"/>
  <c r="AB1139" i="11" s="1"/>
  <c r="AC1123" i="11"/>
  <c r="AA1123" i="11"/>
  <c r="AB1123" i="11" s="1"/>
  <c r="AC1107" i="11"/>
  <c r="AA1107" i="11"/>
  <c r="AB1107" i="11" s="1"/>
  <c r="AC1091" i="11"/>
  <c r="AA1091" i="11"/>
  <c r="AB1091" i="11" s="1"/>
  <c r="AC1075" i="11"/>
  <c r="AA1075" i="11"/>
  <c r="AB1075" i="11" s="1"/>
  <c r="AC1059" i="11"/>
  <c r="AA1059" i="11"/>
  <c r="AB1059" i="11" s="1"/>
  <c r="AC1043" i="11"/>
  <c r="AA1043" i="11"/>
  <c r="AB1043" i="11" s="1"/>
  <c r="AC1027" i="11"/>
  <c r="AA1027" i="11"/>
  <c r="AB1027" i="11" s="1"/>
  <c r="AC1011" i="11"/>
  <c r="AA1011" i="11"/>
  <c r="AB1011" i="11" s="1"/>
  <c r="AC995" i="11"/>
  <c r="AA995" i="11"/>
  <c r="AB995" i="11" s="1"/>
  <c r="AC979" i="11"/>
  <c r="AA979" i="11"/>
  <c r="AB979" i="11" s="1"/>
  <c r="AC963" i="11"/>
  <c r="AA963" i="11"/>
  <c r="AB963" i="11" s="1"/>
  <c r="AC947" i="11"/>
  <c r="AA947" i="11"/>
  <c r="AB947" i="11" s="1"/>
  <c r="AC931" i="11"/>
  <c r="AA931" i="11"/>
  <c r="AB931" i="11" s="1"/>
  <c r="AC915" i="11"/>
  <c r="AA915" i="11"/>
  <c r="AB915" i="11" s="1"/>
  <c r="AC899" i="11"/>
  <c r="AA899" i="11"/>
  <c r="AB899" i="11" s="1"/>
  <c r="AC883" i="11"/>
  <c r="AA883" i="11"/>
  <c r="AB883" i="11" s="1"/>
  <c r="AC867" i="11"/>
  <c r="AA867" i="11"/>
  <c r="AB867" i="11" s="1"/>
  <c r="AC851" i="11"/>
  <c r="AA851" i="11"/>
  <c r="AB851" i="11" s="1"/>
  <c r="AC835" i="11"/>
  <c r="AA835" i="11"/>
  <c r="AB835" i="11" s="1"/>
  <c r="AC819" i="11"/>
  <c r="AA819" i="11"/>
  <c r="AB819" i="11" s="1"/>
  <c r="AC803" i="11"/>
  <c r="AA803" i="11"/>
  <c r="AB803" i="11" s="1"/>
  <c r="AC787" i="11"/>
  <c r="AA787" i="11"/>
  <c r="AB787" i="11" s="1"/>
  <c r="AC771" i="11"/>
  <c r="AA771" i="11"/>
  <c r="AB771" i="11" s="1"/>
  <c r="AC755" i="11"/>
  <c r="AA755" i="11"/>
  <c r="AB755" i="11" s="1"/>
  <c r="AC739" i="11"/>
  <c r="AA739" i="11"/>
  <c r="AB739" i="11" s="1"/>
  <c r="AC723" i="11"/>
  <c r="AA723" i="11"/>
  <c r="AB723" i="11" s="1"/>
  <c r="AC707" i="11"/>
  <c r="AA707" i="11"/>
  <c r="AB707" i="11" s="1"/>
  <c r="AC691" i="11"/>
  <c r="AA691" i="11"/>
  <c r="AB691" i="11" s="1"/>
  <c r="AC675" i="11"/>
  <c r="AA675" i="11"/>
  <c r="AB675" i="11" s="1"/>
  <c r="AC659" i="11"/>
  <c r="AA659" i="11"/>
  <c r="AB659" i="11" s="1"/>
  <c r="AC643" i="11"/>
  <c r="AA643" i="11"/>
  <c r="AB643" i="11" s="1"/>
  <c r="AC627" i="11"/>
  <c r="AA627" i="11"/>
  <c r="AB627" i="11" s="1"/>
  <c r="AC611" i="11"/>
  <c r="AA611" i="11"/>
  <c r="AB611" i="11" s="1"/>
  <c r="AC595" i="11"/>
  <c r="AA595" i="11"/>
  <c r="AB595" i="11" s="1"/>
  <c r="AC579" i="11"/>
  <c r="AA579" i="11"/>
  <c r="AB579" i="11" s="1"/>
  <c r="AC563" i="11"/>
  <c r="AA563" i="11"/>
  <c r="AB563" i="11" s="1"/>
  <c r="AC547" i="11"/>
  <c r="AA547" i="11"/>
  <c r="AB547" i="11" s="1"/>
  <c r="AC531" i="11"/>
  <c r="AA531" i="11"/>
  <c r="AB531" i="11" s="1"/>
  <c r="AC515" i="11"/>
  <c r="AA515" i="11"/>
  <c r="AB515" i="11" s="1"/>
  <c r="AC499" i="11"/>
  <c r="AA499" i="11"/>
  <c r="AB499" i="11" s="1"/>
  <c r="AC483" i="11"/>
  <c r="AA483" i="11"/>
  <c r="AB483" i="11" s="1"/>
  <c r="AC467" i="11"/>
  <c r="AA467" i="11"/>
  <c r="AB467" i="11" s="1"/>
  <c r="AC451" i="11"/>
  <c r="AA451" i="11"/>
  <c r="AB451" i="11" s="1"/>
  <c r="AC435" i="11"/>
  <c r="AA435" i="11"/>
  <c r="AB435" i="11" s="1"/>
  <c r="AC419" i="11"/>
  <c r="AA419" i="11"/>
  <c r="AB419" i="11" s="1"/>
  <c r="AC403" i="11"/>
  <c r="AA403" i="11"/>
  <c r="AB403" i="11" s="1"/>
  <c r="AC387" i="11"/>
  <c r="AA387" i="11"/>
  <c r="AB387" i="11" s="1"/>
  <c r="AC371" i="11"/>
  <c r="AA371" i="11"/>
  <c r="AB371" i="11" s="1"/>
  <c r="AC355" i="11"/>
  <c r="AA355" i="11"/>
  <c r="AB355" i="11" s="1"/>
  <c r="AC339" i="11"/>
  <c r="AA339" i="11"/>
  <c r="AB339" i="11" s="1"/>
  <c r="AC323" i="11"/>
  <c r="AA323" i="11"/>
  <c r="AB323" i="11" s="1"/>
  <c r="AC307" i="11"/>
  <c r="AA307" i="11"/>
  <c r="AB307" i="11" s="1"/>
  <c r="AC291" i="11"/>
  <c r="AA291" i="11"/>
  <c r="AB291" i="11" s="1"/>
  <c r="AC275" i="11"/>
  <c r="AA275" i="11"/>
  <c r="AB275" i="11" s="1"/>
  <c r="AC259" i="11"/>
  <c r="AA259" i="11"/>
  <c r="AB259" i="11" s="1"/>
  <c r="AC243" i="11"/>
  <c r="AA243" i="11"/>
  <c r="AB243" i="11" s="1"/>
  <c r="AC227" i="11"/>
  <c r="AA227" i="11"/>
  <c r="AB227" i="11" s="1"/>
  <c r="AC211" i="11"/>
  <c r="AA211" i="11"/>
  <c r="AB211" i="11" s="1"/>
  <c r="AC195" i="11"/>
  <c r="AA195" i="11"/>
  <c r="AB195" i="11" s="1"/>
  <c r="AC179" i="11"/>
  <c r="AA179" i="11"/>
  <c r="AB179" i="11" s="1"/>
  <c r="AC163" i="11"/>
  <c r="AA163" i="11"/>
  <c r="AB163" i="11" s="1"/>
  <c r="AC147" i="11"/>
  <c r="AA147" i="11"/>
  <c r="AB147" i="11" s="1"/>
  <c r="AC2994" i="11"/>
  <c r="AA2994" i="11"/>
  <c r="AB2994" i="11" s="1"/>
  <c r="AC2978" i="11"/>
  <c r="AA2978" i="11"/>
  <c r="AB2978" i="11" s="1"/>
  <c r="AC2962" i="11"/>
  <c r="AA2962" i="11"/>
  <c r="AB2962" i="11" s="1"/>
  <c r="AC2946" i="11"/>
  <c r="AA2946" i="11"/>
  <c r="AB2946" i="11" s="1"/>
  <c r="AC2930" i="11"/>
  <c r="AA2930" i="11"/>
  <c r="AB2930" i="11" s="1"/>
  <c r="AC2914" i="11"/>
  <c r="AA2914" i="11"/>
  <c r="AB2914" i="11" s="1"/>
  <c r="AC2898" i="11"/>
  <c r="AA2898" i="11"/>
  <c r="AB2898" i="11" s="1"/>
  <c r="AC2882" i="11"/>
  <c r="AA2882" i="11"/>
  <c r="AB2882" i="11" s="1"/>
  <c r="AC2866" i="11"/>
  <c r="AA2866" i="11"/>
  <c r="AB2866" i="11" s="1"/>
  <c r="AC2850" i="11"/>
  <c r="AA2850" i="11"/>
  <c r="AB2850" i="11" s="1"/>
  <c r="AC2834" i="11"/>
  <c r="AA2834" i="11"/>
  <c r="AB2834" i="11" s="1"/>
  <c r="AC2818" i="11"/>
  <c r="AA2818" i="11"/>
  <c r="AB2818" i="11" s="1"/>
  <c r="AC2802" i="11"/>
  <c r="AA2802" i="11"/>
  <c r="AB2802" i="11" s="1"/>
  <c r="AC2786" i="11"/>
  <c r="AA2786" i="11"/>
  <c r="AB2786" i="11" s="1"/>
  <c r="AC2770" i="11"/>
  <c r="AA2770" i="11"/>
  <c r="AB2770" i="11" s="1"/>
  <c r="AC2754" i="11"/>
  <c r="AA2754" i="11"/>
  <c r="AB2754" i="11" s="1"/>
  <c r="AC2738" i="11"/>
  <c r="AA2738" i="11"/>
  <c r="AB2738" i="11" s="1"/>
  <c r="AC2722" i="11"/>
  <c r="AA2722" i="11"/>
  <c r="AB2722" i="11" s="1"/>
  <c r="AC2706" i="11"/>
  <c r="AA2706" i="11"/>
  <c r="AB2706" i="11" s="1"/>
  <c r="AC2690" i="11"/>
  <c r="AA2690" i="11"/>
  <c r="AB2690" i="11" s="1"/>
  <c r="AC2674" i="11"/>
  <c r="AA2674" i="11"/>
  <c r="AB2674" i="11" s="1"/>
  <c r="AC2658" i="11"/>
  <c r="AA2658" i="11"/>
  <c r="AB2658" i="11" s="1"/>
  <c r="AC2642" i="11"/>
  <c r="AA2642" i="11"/>
  <c r="AB2642" i="11" s="1"/>
  <c r="AC2626" i="11"/>
  <c r="AA2626" i="11"/>
  <c r="AB2626" i="11" s="1"/>
  <c r="AC2610" i="11"/>
  <c r="AA2610" i="11"/>
  <c r="AB2610" i="11" s="1"/>
  <c r="AC2594" i="11"/>
  <c r="AA2594" i="11"/>
  <c r="AB2594" i="11" s="1"/>
  <c r="AC2578" i="11"/>
  <c r="AA2578" i="11"/>
  <c r="AB2578" i="11" s="1"/>
  <c r="AC2562" i="11"/>
  <c r="AA2562" i="11"/>
  <c r="AB2562" i="11" s="1"/>
  <c r="AC2546" i="11"/>
  <c r="AA2546" i="11"/>
  <c r="AB2546" i="11" s="1"/>
  <c r="AC2530" i="11"/>
  <c r="AA2530" i="11"/>
  <c r="AB2530" i="11" s="1"/>
  <c r="AC2514" i="11"/>
  <c r="AA2514" i="11"/>
  <c r="AB2514" i="11" s="1"/>
  <c r="AC2498" i="11"/>
  <c r="AA2498" i="11"/>
  <c r="AB2498" i="11" s="1"/>
  <c r="AC2482" i="11"/>
  <c r="AA2482" i="11"/>
  <c r="AB2482" i="11" s="1"/>
  <c r="AC2466" i="11"/>
  <c r="AA2466" i="11"/>
  <c r="AB2466" i="11" s="1"/>
  <c r="AC2450" i="11"/>
  <c r="AA2450" i="11"/>
  <c r="AB2450" i="11" s="1"/>
  <c r="AC2434" i="11"/>
  <c r="AA2434" i="11"/>
  <c r="AB2434" i="11" s="1"/>
  <c r="AC2418" i="11"/>
  <c r="AA2418" i="11"/>
  <c r="AB2418" i="11" s="1"/>
  <c r="AC2402" i="11"/>
  <c r="AA2402" i="11"/>
  <c r="AB2402" i="11" s="1"/>
  <c r="AC2386" i="11"/>
  <c r="AA2386" i="11"/>
  <c r="AB2386" i="11" s="1"/>
  <c r="AC2370" i="11"/>
  <c r="AA2370" i="11"/>
  <c r="AB2370" i="11" s="1"/>
  <c r="AC2354" i="11"/>
  <c r="AA2354" i="11"/>
  <c r="AB2354" i="11" s="1"/>
  <c r="AC2338" i="11"/>
  <c r="AA2338" i="11"/>
  <c r="AB2338" i="11" s="1"/>
  <c r="AC2322" i="11"/>
  <c r="AA2322" i="11"/>
  <c r="AB2322" i="11" s="1"/>
  <c r="AC2306" i="11"/>
  <c r="AA2306" i="11"/>
  <c r="AB2306" i="11" s="1"/>
  <c r="AC2290" i="11"/>
  <c r="AA2290" i="11"/>
  <c r="AB2290" i="11" s="1"/>
  <c r="AC2274" i="11"/>
  <c r="AA2274" i="11"/>
  <c r="AB2274" i="11" s="1"/>
  <c r="AC2258" i="11"/>
  <c r="AA2258" i="11"/>
  <c r="AB2258" i="11" s="1"/>
  <c r="AC2242" i="11"/>
  <c r="AA2242" i="11"/>
  <c r="AB2242" i="11" s="1"/>
  <c r="AC2226" i="11"/>
  <c r="AA2226" i="11"/>
  <c r="AB2226" i="11" s="1"/>
  <c r="AC2210" i="11"/>
  <c r="AA2210" i="11"/>
  <c r="AB2210" i="11" s="1"/>
  <c r="AC2194" i="11"/>
  <c r="AA2194" i="11"/>
  <c r="AB2194" i="11" s="1"/>
  <c r="AC2178" i="11"/>
  <c r="AA2178" i="11"/>
  <c r="AB2178" i="11" s="1"/>
  <c r="AC2162" i="11"/>
  <c r="AA2162" i="11"/>
  <c r="AB2162" i="11" s="1"/>
  <c r="AC2146" i="11"/>
  <c r="AA2146" i="11"/>
  <c r="AB2146" i="11" s="1"/>
  <c r="AC2130" i="11"/>
  <c r="AA2130" i="11"/>
  <c r="AB2130" i="11" s="1"/>
  <c r="AC2114" i="11"/>
  <c r="AA2114" i="11"/>
  <c r="AB2114" i="11" s="1"/>
  <c r="AC2098" i="11"/>
  <c r="AA2098" i="11"/>
  <c r="AB2098" i="11" s="1"/>
  <c r="AC2082" i="11"/>
  <c r="AA2082" i="11"/>
  <c r="AB2082" i="11" s="1"/>
  <c r="AC2066" i="11"/>
  <c r="AA2066" i="11"/>
  <c r="AB2066" i="11" s="1"/>
  <c r="AC2050" i="11"/>
  <c r="AA2050" i="11"/>
  <c r="AB2050" i="11" s="1"/>
  <c r="AC2034" i="11"/>
  <c r="AA2034" i="11"/>
  <c r="AB2034" i="11" s="1"/>
  <c r="AC2018" i="11"/>
  <c r="AA2018" i="11"/>
  <c r="AB2018" i="11" s="1"/>
  <c r="AC2002" i="11"/>
  <c r="AA2002" i="11"/>
  <c r="AB2002" i="11" s="1"/>
  <c r="AC1986" i="11"/>
  <c r="AA1986" i="11"/>
  <c r="AB1986" i="11" s="1"/>
  <c r="AC1970" i="11"/>
  <c r="AA1970" i="11"/>
  <c r="AB1970" i="11" s="1"/>
  <c r="AC1954" i="11"/>
  <c r="AA1954" i="11"/>
  <c r="AB1954" i="11" s="1"/>
  <c r="AC1938" i="11"/>
  <c r="AA1938" i="11"/>
  <c r="AB1938" i="11" s="1"/>
  <c r="AC1922" i="11"/>
  <c r="AA1922" i="11"/>
  <c r="AB1922" i="11" s="1"/>
  <c r="AC1906" i="11"/>
  <c r="AA1906" i="11"/>
  <c r="AB1906" i="11" s="1"/>
  <c r="AC1890" i="11"/>
  <c r="AA1890" i="11"/>
  <c r="AB1890" i="11" s="1"/>
  <c r="AC1874" i="11"/>
  <c r="AA1874" i="11"/>
  <c r="AB1874" i="11" s="1"/>
  <c r="AC1858" i="11"/>
  <c r="AA1858" i="11"/>
  <c r="AB1858" i="11" s="1"/>
  <c r="AC1842" i="11"/>
  <c r="AA1842" i="11"/>
  <c r="AB1842" i="11" s="1"/>
  <c r="AC1826" i="11"/>
  <c r="AA1826" i="11"/>
  <c r="AB1826" i="11" s="1"/>
  <c r="AC1810" i="11"/>
  <c r="AA1810" i="11"/>
  <c r="AB1810" i="11" s="1"/>
  <c r="AC1794" i="11"/>
  <c r="AA1794" i="11"/>
  <c r="AB1794" i="11" s="1"/>
  <c r="AC1778" i="11"/>
  <c r="AA1778" i="11"/>
  <c r="AB1778" i="11" s="1"/>
  <c r="AC1762" i="11"/>
  <c r="AA1762" i="11"/>
  <c r="AB1762" i="11" s="1"/>
  <c r="AC1746" i="11"/>
  <c r="AA1746" i="11"/>
  <c r="AB1746" i="11" s="1"/>
  <c r="AC1730" i="11"/>
  <c r="AA1730" i="11"/>
  <c r="AB1730" i="11" s="1"/>
  <c r="AC1714" i="11"/>
  <c r="AA1714" i="11"/>
  <c r="AB1714" i="11" s="1"/>
  <c r="AC1698" i="11"/>
  <c r="AA1698" i="11"/>
  <c r="AB1698" i="11" s="1"/>
  <c r="AC1682" i="11"/>
  <c r="AA1682" i="11"/>
  <c r="AB1682" i="11" s="1"/>
  <c r="AC1666" i="11"/>
  <c r="AA1666" i="11"/>
  <c r="AB1666" i="11" s="1"/>
  <c r="AC1650" i="11"/>
  <c r="AA1650" i="11"/>
  <c r="AB1650" i="11" s="1"/>
  <c r="AC1634" i="11"/>
  <c r="AA1634" i="11"/>
  <c r="AB1634" i="11" s="1"/>
  <c r="AC1618" i="11"/>
  <c r="AA1618" i="11"/>
  <c r="AB1618" i="11" s="1"/>
  <c r="AC1602" i="11"/>
  <c r="AA1602" i="11"/>
  <c r="AB1602" i="11" s="1"/>
  <c r="AC1586" i="11"/>
  <c r="AA1586" i="11"/>
  <c r="AB1586" i="11" s="1"/>
  <c r="AC1570" i="11"/>
  <c r="AA1570" i="11"/>
  <c r="AB1570" i="11" s="1"/>
  <c r="AC1554" i="11"/>
  <c r="AA1554" i="11"/>
  <c r="AB1554" i="11" s="1"/>
  <c r="AC1538" i="11"/>
  <c r="AA1538" i="11"/>
  <c r="AB1538" i="11" s="1"/>
  <c r="AC1522" i="11"/>
  <c r="AA1522" i="11"/>
  <c r="AB1522" i="11" s="1"/>
  <c r="AC1506" i="11"/>
  <c r="AA1506" i="11"/>
  <c r="AB1506" i="11" s="1"/>
  <c r="AC1490" i="11"/>
  <c r="AA1490" i="11"/>
  <c r="AB1490" i="11" s="1"/>
  <c r="AC1474" i="11"/>
  <c r="AA1474" i="11"/>
  <c r="AB1474" i="11" s="1"/>
  <c r="AC1458" i="11"/>
  <c r="AA1458" i="11"/>
  <c r="AB1458" i="11" s="1"/>
  <c r="AC1442" i="11"/>
  <c r="AA1442" i="11"/>
  <c r="AB1442" i="11" s="1"/>
  <c r="AC1426" i="11"/>
  <c r="AA1426" i="11"/>
  <c r="AB1426" i="11" s="1"/>
  <c r="AC1410" i="11"/>
  <c r="AA1410" i="11"/>
  <c r="AB1410" i="11" s="1"/>
  <c r="AC1394" i="11"/>
  <c r="AA1394" i="11"/>
  <c r="AB1394" i="11" s="1"/>
  <c r="AC1378" i="11"/>
  <c r="AA1378" i="11"/>
  <c r="AB1378" i="11" s="1"/>
  <c r="AC1362" i="11"/>
  <c r="AA1362" i="11"/>
  <c r="AB1362" i="11" s="1"/>
  <c r="AC1346" i="11"/>
  <c r="AA1346" i="11"/>
  <c r="AB1346" i="11" s="1"/>
  <c r="AC1330" i="11"/>
  <c r="AA1330" i="11"/>
  <c r="AB1330" i="11" s="1"/>
  <c r="AC1314" i="11"/>
  <c r="AA1314" i="11"/>
  <c r="AB1314" i="11" s="1"/>
  <c r="AC1298" i="11"/>
  <c r="AA1298" i="11"/>
  <c r="AB1298" i="11" s="1"/>
  <c r="AC1282" i="11"/>
  <c r="AA1282" i="11"/>
  <c r="AB1282" i="11" s="1"/>
  <c r="AC1266" i="11"/>
  <c r="AA1266" i="11"/>
  <c r="AB1266" i="11" s="1"/>
  <c r="AC1250" i="11"/>
  <c r="AA1250" i="11"/>
  <c r="AB1250" i="11" s="1"/>
  <c r="AC1234" i="11"/>
  <c r="AA1234" i="11"/>
  <c r="AB1234" i="11" s="1"/>
  <c r="AC1218" i="11"/>
  <c r="AA1218" i="11"/>
  <c r="AB1218" i="11" s="1"/>
  <c r="AC1202" i="11"/>
  <c r="AA1202" i="11"/>
  <c r="AB1202" i="11" s="1"/>
  <c r="AC1186" i="11"/>
  <c r="AA1186" i="11"/>
  <c r="AB1186" i="11" s="1"/>
  <c r="AC1170" i="11"/>
  <c r="AA1170" i="11"/>
  <c r="AB1170" i="11" s="1"/>
  <c r="AC1154" i="11"/>
  <c r="AA1154" i="11"/>
  <c r="AB1154" i="11" s="1"/>
  <c r="AC1138" i="11"/>
  <c r="AA1138" i="11"/>
  <c r="AB1138" i="11" s="1"/>
  <c r="AC1122" i="11"/>
  <c r="AA1122" i="11"/>
  <c r="AB1122" i="11" s="1"/>
  <c r="AC1106" i="11"/>
  <c r="AA1106" i="11"/>
  <c r="AB1106" i="11" s="1"/>
  <c r="AC1090" i="11"/>
  <c r="AA1090" i="11"/>
  <c r="AB1090" i="11" s="1"/>
  <c r="AC1074" i="11"/>
  <c r="AA1074" i="11"/>
  <c r="AB1074" i="11" s="1"/>
  <c r="AC1058" i="11"/>
  <c r="AA1058" i="11"/>
  <c r="AB1058" i="11" s="1"/>
  <c r="AC1042" i="11"/>
  <c r="AA1042" i="11"/>
  <c r="AB1042" i="11" s="1"/>
  <c r="AC1026" i="11"/>
  <c r="AA1026" i="11"/>
  <c r="AB1026" i="11" s="1"/>
  <c r="AC1010" i="11"/>
  <c r="AA1010" i="11"/>
  <c r="AB1010" i="11" s="1"/>
  <c r="AC994" i="11"/>
  <c r="AA994" i="11"/>
  <c r="AB994" i="11" s="1"/>
  <c r="AC978" i="11"/>
  <c r="AA978" i="11"/>
  <c r="AB978" i="11" s="1"/>
  <c r="AC962" i="11"/>
  <c r="AA962" i="11"/>
  <c r="AB962" i="11" s="1"/>
  <c r="AC946" i="11"/>
  <c r="AA946" i="11"/>
  <c r="AB946" i="11" s="1"/>
  <c r="AC930" i="11"/>
  <c r="AA930" i="11"/>
  <c r="AB930" i="11" s="1"/>
  <c r="AC914" i="11"/>
  <c r="AA914" i="11"/>
  <c r="AB914" i="11" s="1"/>
  <c r="AC898" i="11"/>
  <c r="AA898" i="11"/>
  <c r="AB898" i="11" s="1"/>
  <c r="AC882" i="11"/>
  <c r="AA882" i="11"/>
  <c r="AB882" i="11" s="1"/>
  <c r="AC866" i="11"/>
  <c r="AA866" i="11"/>
  <c r="AB866" i="11" s="1"/>
  <c r="AC850" i="11"/>
  <c r="AA850" i="11"/>
  <c r="AB850" i="11" s="1"/>
  <c r="AC834" i="11"/>
  <c r="AA834" i="11"/>
  <c r="AB834" i="11" s="1"/>
  <c r="AC818" i="11"/>
  <c r="AA818" i="11"/>
  <c r="AB818" i="11" s="1"/>
  <c r="AC802" i="11"/>
  <c r="AA802" i="11"/>
  <c r="AB802" i="11" s="1"/>
  <c r="AC786" i="11"/>
  <c r="AA786" i="11"/>
  <c r="AB786" i="11" s="1"/>
  <c r="AC770" i="11"/>
  <c r="AA770" i="11"/>
  <c r="AB770" i="11" s="1"/>
  <c r="AC754" i="11"/>
  <c r="AA754" i="11"/>
  <c r="AB754" i="11" s="1"/>
  <c r="AC738" i="11"/>
  <c r="AA738" i="11"/>
  <c r="AB738" i="11" s="1"/>
  <c r="AC722" i="11"/>
  <c r="AA722" i="11"/>
  <c r="AB722" i="11" s="1"/>
  <c r="AC706" i="11"/>
  <c r="AA706" i="11"/>
  <c r="AB706" i="11" s="1"/>
  <c r="AC690" i="11"/>
  <c r="AA690" i="11"/>
  <c r="AB690" i="11" s="1"/>
  <c r="AC674" i="11"/>
  <c r="AA674" i="11"/>
  <c r="AB674" i="11" s="1"/>
  <c r="AC658" i="11"/>
  <c r="AA658" i="11"/>
  <c r="AB658" i="11" s="1"/>
  <c r="AC642" i="11"/>
  <c r="AA642" i="11"/>
  <c r="AB642" i="11" s="1"/>
  <c r="AC626" i="11"/>
  <c r="AA626" i="11"/>
  <c r="AB626" i="11" s="1"/>
  <c r="AC610" i="11"/>
  <c r="AA610" i="11"/>
  <c r="AB610" i="11" s="1"/>
  <c r="AC594" i="11"/>
  <c r="AA594" i="11"/>
  <c r="AB594" i="11" s="1"/>
  <c r="AC578" i="11"/>
  <c r="AA578" i="11"/>
  <c r="AB578" i="11" s="1"/>
  <c r="AC562" i="11"/>
  <c r="AA562" i="11"/>
  <c r="AB562" i="11" s="1"/>
  <c r="AC546" i="11"/>
  <c r="AA546" i="11"/>
  <c r="AB546" i="11" s="1"/>
  <c r="AC530" i="11"/>
  <c r="AA530" i="11"/>
  <c r="AB530" i="11" s="1"/>
  <c r="AC514" i="11"/>
  <c r="AA514" i="11"/>
  <c r="AB514" i="11" s="1"/>
  <c r="AC498" i="11"/>
  <c r="AA498" i="11"/>
  <c r="AB498" i="11" s="1"/>
  <c r="AC482" i="11"/>
  <c r="AA482" i="11"/>
  <c r="AB482" i="11" s="1"/>
  <c r="AC466" i="11"/>
  <c r="AA466" i="11"/>
  <c r="AB466" i="11" s="1"/>
  <c r="AC450" i="11"/>
  <c r="AA450" i="11"/>
  <c r="AB450" i="11" s="1"/>
  <c r="AC434" i="11"/>
  <c r="AA434" i="11"/>
  <c r="AB434" i="11" s="1"/>
  <c r="AC418" i="11"/>
  <c r="AA418" i="11"/>
  <c r="AB418" i="11" s="1"/>
  <c r="AC402" i="11"/>
  <c r="AA402" i="11"/>
  <c r="AB402" i="11" s="1"/>
  <c r="AC386" i="11"/>
  <c r="AA386" i="11"/>
  <c r="AB386" i="11" s="1"/>
  <c r="AC370" i="11"/>
  <c r="AA370" i="11"/>
  <c r="AB370" i="11" s="1"/>
  <c r="AC354" i="11"/>
  <c r="AA354" i="11"/>
  <c r="AB354" i="11" s="1"/>
  <c r="AC2993" i="11"/>
  <c r="AA2993" i="11"/>
  <c r="AB2993" i="11" s="1"/>
  <c r="AC2977" i="11"/>
  <c r="AA2977" i="11"/>
  <c r="AB2977" i="11" s="1"/>
  <c r="AC2961" i="11"/>
  <c r="AA2961" i="11"/>
  <c r="AB2961" i="11" s="1"/>
  <c r="AC2945" i="11"/>
  <c r="AA2945" i="11"/>
  <c r="AB2945" i="11" s="1"/>
  <c r="AC2929" i="11"/>
  <c r="AA2929" i="11"/>
  <c r="AB2929" i="11" s="1"/>
  <c r="AC2913" i="11"/>
  <c r="AA2913" i="11"/>
  <c r="AB2913" i="11" s="1"/>
  <c r="AC2897" i="11"/>
  <c r="AA2897" i="11"/>
  <c r="AB2897" i="11" s="1"/>
  <c r="AC2881" i="11"/>
  <c r="AA2881" i="11"/>
  <c r="AB2881" i="11" s="1"/>
  <c r="AC2865" i="11"/>
  <c r="AA2865" i="11"/>
  <c r="AB2865" i="11" s="1"/>
  <c r="AC2849" i="11"/>
  <c r="AA2849" i="11"/>
  <c r="AB2849" i="11" s="1"/>
  <c r="AC2833" i="11"/>
  <c r="AA2833" i="11"/>
  <c r="AB2833" i="11" s="1"/>
  <c r="AC2817" i="11"/>
  <c r="AA2817" i="11"/>
  <c r="AB2817" i="11" s="1"/>
  <c r="AC2801" i="11"/>
  <c r="AA2801" i="11"/>
  <c r="AB2801" i="11" s="1"/>
  <c r="AC2785" i="11"/>
  <c r="AA2785" i="11"/>
  <c r="AB2785" i="11" s="1"/>
  <c r="AC2769" i="11"/>
  <c r="AA2769" i="11"/>
  <c r="AB2769" i="11" s="1"/>
  <c r="AC2753" i="11"/>
  <c r="AA2753" i="11"/>
  <c r="AB2753" i="11" s="1"/>
  <c r="AC2737" i="11"/>
  <c r="AA2737" i="11"/>
  <c r="AB2737" i="11" s="1"/>
  <c r="AC2721" i="11"/>
  <c r="AA2721" i="11"/>
  <c r="AB2721" i="11" s="1"/>
  <c r="AC2705" i="11"/>
  <c r="AA2705" i="11"/>
  <c r="AB2705" i="11" s="1"/>
  <c r="AC2689" i="11"/>
  <c r="AA2689" i="11"/>
  <c r="AB2689" i="11" s="1"/>
  <c r="AC2673" i="11"/>
  <c r="AA2673" i="11"/>
  <c r="AB2673" i="11" s="1"/>
  <c r="AC2657" i="11"/>
  <c r="AA2657" i="11"/>
  <c r="AB2657" i="11" s="1"/>
  <c r="AC2641" i="11"/>
  <c r="AA2641" i="11"/>
  <c r="AB2641" i="11" s="1"/>
  <c r="AC2625" i="11"/>
  <c r="AA2625" i="11"/>
  <c r="AB2625" i="11" s="1"/>
  <c r="AC2609" i="11"/>
  <c r="AA2609" i="11"/>
  <c r="AB2609" i="11" s="1"/>
  <c r="AC2593" i="11"/>
  <c r="AA2593" i="11"/>
  <c r="AB2593" i="11" s="1"/>
  <c r="AC2577" i="11"/>
  <c r="AA2577" i="11"/>
  <c r="AB2577" i="11" s="1"/>
  <c r="AC2561" i="11"/>
  <c r="AA2561" i="11"/>
  <c r="AB2561" i="11" s="1"/>
  <c r="AC2545" i="11"/>
  <c r="AA2545" i="11"/>
  <c r="AB2545" i="11" s="1"/>
  <c r="AC2529" i="11"/>
  <c r="AA2529" i="11"/>
  <c r="AB2529" i="11" s="1"/>
  <c r="AC2513" i="11"/>
  <c r="AA2513" i="11"/>
  <c r="AB2513" i="11" s="1"/>
  <c r="AC2497" i="11"/>
  <c r="AA2497" i="11"/>
  <c r="AB2497" i="11" s="1"/>
  <c r="AC2481" i="11"/>
  <c r="AA2481" i="11"/>
  <c r="AB2481" i="11" s="1"/>
  <c r="AC2465" i="11"/>
  <c r="AA2465" i="11"/>
  <c r="AB2465" i="11" s="1"/>
  <c r="AC2449" i="11"/>
  <c r="AA2449" i="11"/>
  <c r="AB2449" i="11" s="1"/>
  <c r="AC2433" i="11"/>
  <c r="AA2433" i="11"/>
  <c r="AB2433" i="11" s="1"/>
  <c r="AC2417" i="11"/>
  <c r="AA2417" i="11"/>
  <c r="AB2417" i="11" s="1"/>
  <c r="AC2401" i="11"/>
  <c r="AA2401" i="11"/>
  <c r="AB2401" i="11" s="1"/>
  <c r="AC2385" i="11"/>
  <c r="AA2385" i="11"/>
  <c r="AB2385" i="11" s="1"/>
  <c r="AC2369" i="11"/>
  <c r="AA2369" i="11"/>
  <c r="AB2369" i="11" s="1"/>
  <c r="AC2353" i="11"/>
  <c r="AA2353" i="11"/>
  <c r="AB2353" i="11" s="1"/>
  <c r="AC2337" i="11"/>
  <c r="AA2337" i="11"/>
  <c r="AB2337" i="11" s="1"/>
  <c r="AC2321" i="11"/>
  <c r="AA2321" i="11"/>
  <c r="AB2321" i="11" s="1"/>
  <c r="AC2305" i="11"/>
  <c r="AA2305" i="11"/>
  <c r="AB2305" i="11" s="1"/>
  <c r="AC2289" i="11"/>
  <c r="AA2289" i="11"/>
  <c r="AB2289" i="11" s="1"/>
  <c r="AC2273" i="11"/>
  <c r="AA2273" i="11"/>
  <c r="AB2273" i="11" s="1"/>
  <c r="AC2257" i="11"/>
  <c r="AA2257" i="11"/>
  <c r="AB2257" i="11" s="1"/>
  <c r="AC2241" i="11"/>
  <c r="AA2241" i="11"/>
  <c r="AB2241" i="11" s="1"/>
  <c r="AC2225" i="11"/>
  <c r="AA2225" i="11"/>
  <c r="AB2225" i="11" s="1"/>
  <c r="AC2209" i="11"/>
  <c r="AA2209" i="11"/>
  <c r="AB2209" i="11" s="1"/>
  <c r="AC2193" i="11"/>
  <c r="AA2193" i="11"/>
  <c r="AB2193" i="11" s="1"/>
  <c r="AC2177" i="11"/>
  <c r="AA2177" i="11"/>
  <c r="AB2177" i="11" s="1"/>
  <c r="AC2161" i="11"/>
  <c r="AA2161" i="11"/>
  <c r="AB2161" i="11" s="1"/>
  <c r="AC2145" i="11"/>
  <c r="AA2145" i="11"/>
  <c r="AB2145" i="11" s="1"/>
  <c r="AC2129" i="11"/>
  <c r="AA2129" i="11"/>
  <c r="AB2129" i="11" s="1"/>
  <c r="AC2113" i="11"/>
  <c r="AA2113" i="11"/>
  <c r="AB2113" i="11" s="1"/>
  <c r="AC2097" i="11"/>
  <c r="AA2097" i="11"/>
  <c r="AB2097" i="11" s="1"/>
  <c r="AC2081" i="11"/>
  <c r="AA2081" i="11"/>
  <c r="AB2081" i="11" s="1"/>
  <c r="AC2065" i="11"/>
  <c r="AA2065" i="11"/>
  <c r="AB2065" i="11" s="1"/>
  <c r="AC2049" i="11"/>
  <c r="AA2049" i="11"/>
  <c r="AB2049" i="11" s="1"/>
  <c r="AC2033" i="11"/>
  <c r="AA2033" i="11"/>
  <c r="AB2033" i="11" s="1"/>
  <c r="AC2017" i="11"/>
  <c r="AA2017" i="11"/>
  <c r="AB2017" i="11" s="1"/>
  <c r="AC2001" i="11"/>
  <c r="AA2001" i="11"/>
  <c r="AB2001" i="11" s="1"/>
  <c r="AC1985" i="11"/>
  <c r="AA1985" i="11"/>
  <c r="AB1985" i="11" s="1"/>
  <c r="AC1969" i="11"/>
  <c r="AA1969" i="11"/>
  <c r="AB1969" i="11" s="1"/>
  <c r="AC1953" i="11"/>
  <c r="AA1953" i="11"/>
  <c r="AB1953" i="11" s="1"/>
  <c r="AC1937" i="11"/>
  <c r="AA1937" i="11"/>
  <c r="AB1937" i="11" s="1"/>
  <c r="AC1921" i="11"/>
  <c r="AA1921" i="11"/>
  <c r="AB1921" i="11" s="1"/>
  <c r="AC1905" i="11"/>
  <c r="AA1905" i="11"/>
  <c r="AB1905" i="11" s="1"/>
  <c r="AC1889" i="11"/>
  <c r="AA1889" i="11"/>
  <c r="AB1889" i="11" s="1"/>
  <c r="AC1873" i="11"/>
  <c r="AA1873" i="11"/>
  <c r="AB1873" i="11" s="1"/>
  <c r="AC1857" i="11"/>
  <c r="AA1857" i="11"/>
  <c r="AB1857" i="11" s="1"/>
  <c r="AC1841" i="11"/>
  <c r="AA1841" i="11"/>
  <c r="AB1841" i="11" s="1"/>
  <c r="AC1825" i="11"/>
  <c r="AA1825" i="11"/>
  <c r="AB1825" i="11" s="1"/>
  <c r="AC1809" i="11"/>
  <c r="AA1809" i="11"/>
  <c r="AB1809" i="11" s="1"/>
  <c r="AC1793" i="11"/>
  <c r="AA1793" i="11"/>
  <c r="AB1793" i="11" s="1"/>
  <c r="AC1777" i="11"/>
  <c r="AA1777" i="11"/>
  <c r="AB1777" i="11" s="1"/>
  <c r="AC1761" i="11"/>
  <c r="AA1761" i="11"/>
  <c r="AB1761" i="11" s="1"/>
  <c r="AC1745" i="11"/>
  <c r="AA1745" i="11"/>
  <c r="AB1745" i="11" s="1"/>
  <c r="AC1729" i="11"/>
  <c r="AA1729" i="11"/>
  <c r="AB1729" i="11" s="1"/>
  <c r="AC1713" i="11"/>
  <c r="AA1713" i="11"/>
  <c r="AB1713" i="11" s="1"/>
  <c r="AC1697" i="11"/>
  <c r="AA1697" i="11"/>
  <c r="AB1697" i="11" s="1"/>
  <c r="AC1681" i="11"/>
  <c r="AA1681" i="11"/>
  <c r="AB1681" i="11" s="1"/>
  <c r="AC1665" i="11"/>
  <c r="AA1665" i="11"/>
  <c r="AB1665" i="11" s="1"/>
  <c r="AC1649" i="11"/>
  <c r="AA1649" i="11"/>
  <c r="AB1649" i="11" s="1"/>
  <c r="AC1633" i="11"/>
  <c r="AA1633" i="11"/>
  <c r="AB1633" i="11" s="1"/>
  <c r="AC1617" i="11"/>
  <c r="AA1617" i="11"/>
  <c r="AB1617" i="11" s="1"/>
  <c r="AC1601" i="11"/>
  <c r="AA1601" i="11"/>
  <c r="AB1601" i="11" s="1"/>
  <c r="AC1585" i="11"/>
  <c r="AA1585" i="11"/>
  <c r="AB1585" i="11" s="1"/>
  <c r="AC1569" i="11"/>
  <c r="AA1569" i="11"/>
  <c r="AB1569" i="11" s="1"/>
  <c r="AC1553" i="11"/>
  <c r="AA1553" i="11"/>
  <c r="AB1553" i="11" s="1"/>
  <c r="AC1537" i="11"/>
  <c r="AA1537" i="11"/>
  <c r="AB1537" i="11" s="1"/>
  <c r="AC1521" i="11"/>
  <c r="AA1521" i="11"/>
  <c r="AB1521" i="11" s="1"/>
  <c r="AC1505" i="11"/>
  <c r="AA1505" i="11"/>
  <c r="AB1505" i="11" s="1"/>
  <c r="AC1489" i="11"/>
  <c r="AA1489" i="11"/>
  <c r="AB1489" i="11" s="1"/>
  <c r="AC1473" i="11"/>
  <c r="AA1473" i="11"/>
  <c r="AB1473" i="11" s="1"/>
  <c r="AC1457" i="11"/>
  <c r="AA1457" i="11"/>
  <c r="AB1457" i="11" s="1"/>
  <c r="AC1441" i="11"/>
  <c r="AA1441" i="11"/>
  <c r="AB1441" i="11" s="1"/>
  <c r="AC1425" i="11"/>
  <c r="AA1425" i="11"/>
  <c r="AB1425" i="11" s="1"/>
  <c r="AC1409" i="11"/>
  <c r="AA1409" i="11"/>
  <c r="AB1409" i="11" s="1"/>
  <c r="AC1393" i="11"/>
  <c r="AA1393" i="11"/>
  <c r="AB1393" i="11" s="1"/>
  <c r="AC1377" i="11"/>
  <c r="AA1377" i="11"/>
  <c r="AB1377" i="11" s="1"/>
  <c r="AC1361" i="11"/>
  <c r="AA1361" i="11"/>
  <c r="AB1361" i="11" s="1"/>
  <c r="AC1345" i="11"/>
  <c r="AA1345" i="11"/>
  <c r="AB1345" i="11" s="1"/>
  <c r="AC1329" i="11"/>
  <c r="AA1329" i="11"/>
  <c r="AB1329" i="11" s="1"/>
  <c r="AC1313" i="11"/>
  <c r="AA1313" i="11"/>
  <c r="AB1313" i="11" s="1"/>
  <c r="AC1297" i="11"/>
  <c r="AA1297" i="11"/>
  <c r="AB1297" i="11" s="1"/>
  <c r="AC1281" i="11"/>
  <c r="AA1281" i="11"/>
  <c r="AB1281" i="11" s="1"/>
  <c r="AC1265" i="11"/>
  <c r="AA1265" i="11"/>
  <c r="AB1265" i="11" s="1"/>
  <c r="AC1249" i="11"/>
  <c r="AA1249" i="11"/>
  <c r="AB1249" i="11" s="1"/>
  <c r="AC1233" i="11"/>
  <c r="AA1233" i="11"/>
  <c r="AB1233" i="11" s="1"/>
  <c r="AC1217" i="11"/>
  <c r="AA1217" i="11"/>
  <c r="AB1217" i="11" s="1"/>
  <c r="AC1201" i="11"/>
  <c r="AA1201" i="11"/>
  <c r="AB1201" i="11" s="1"/>
  <c r="AC1185" i="11"/>
  <c r="AA1185" i="11"/>
  <c r="AB1185" i="11" s="1"/>
  <c r="AC1169" i="11"/>
  <c r="AA1169" i="11"/>
  <c r="AB1169" i="11" s="1"/>
  <c r="AC1153" i="11"/>
  <c r="AA1153" i="11"/>
  <c r="AB1153" i="11" s="1"/>
  <c r="AC1137" i="11"/>
  <c r="AA1137" i="11"/>
  <c r="AB1137" i="11" s="1"/>
  <c r="AC1121" i="11"/>
  <c r="AA1121" i="11"/>
  <c r="AB1121" i="11" s="1"/>
  <c r="AC1105" i="11"/>
  <c r="AA1105" i="11"/>
  <c r="AB1105" i="11" s="1"/>
  <c r="AC1089" i="11"/>
  <c r="AA1089" i="11"/>
  <c r="AB1089" i="11" s="1"/>
  <c r="AC1073" i="11"/>
  <c r="AA1073" i="11"/>
  <c r="AB1073" i="11" s="1"/>
  <c r="AC1057" i="11"/>
  <c r="AA1057" i="11"/>
  <c r="AB1057" i="11" s="1"/>
  <c r="AC1041" i="11"/>
  <c r="AA1041" i="11"/>
  <c r="AB1041" i="11" s="1"/>
  <c r="AC1025" i="11"/>
  <c r="AA1025" i="11"/>
  <c r="AB1025" i="11" s="1"/>
  <c r="AC1009" i="11"/>
  <c r="AA1009" i="11"/>
  <c r="AB1009" i="11" s="1"/>
  <c r="AC993" i="11"/>
  <c r="AA993" i="11"/>
  <c r="AB993" i="11" s="1"/>
  <c r="AC977" i="11"/>
  <c r="AA977" i="11"/>
  <c r="AB977" i="11" s="1"/>
  <c r="AC961" i="11"/>
  <c r="AA961" i="11"/>
  <c r="AB961" i="11" s="1"/>
  <c r="AC945" i="11"/>
  <c r="AA945" i="11"/>
  <c r="AB945" i="11" s="1"/>
  <c r="AC929" i="11"/>
  <c r="AA929" i="11"/>
  <c r="AB929" i="11" s="1"/>
  <c r="AC913" i="11"/>
  <c r="AA913" i="11"/>
  <c r="AB913" i="11" s="1"/>
  <c r="AC897" i="11"/>
  <c r="AA897" i="11"/>
  <c r="AB897" i="11" s="1"/>
  <c r="AC881" i="11"/>
  <c r="AA881" i="11"/>
  <c r="AB881" i="11" s="1"/>
  <c r="AC865" i="11"/>
  <c r="AA865" i="11"/>
  <c r="AB865" i="11" s="1"/>
  <c r="AC849" i="11"/>
  <c r="AA849" i="11"/>
  <c r="AB849" i="11" s="1"/>
  <c r="AC833" i="11"/>
  <c r="AA833" i="11"/>
  <c r="AB833" i="11" s="1"/>
  <c r="AC817" i="11"/>
  <c r="AA817" i="11"/>
  <c r="AB817" i="11" s="1"/>
  <c r="AC801" i="11"/>
  <c r="AA801" i="11"/>
  <c r="AB801" i="11" s="1"/>
  <c r="AC785" i="11"/>
  <c r="AA785" i="11"/>
  <c r="AB785" i="11" s="1"/>
  <c r="AC769" i="11"/>
  <c r="AA769" i="11"/>
  <c r="AB769" i="11" s="1"/>
  <c r="AC753" i="11"/>
  <c r="AA753" i="11"/>
  <c r="AB753" i="11" s="1"/>
  <c r="AC737" i="11"/>
  <c r="AA737" i="11"/>
  <c r="AB737" i="11" s="1"/>
  <c r="AC721" i="11"/>
  <c r="AA721" i="11"/>
  <c r="AB721" i="11" s="1"/>
  <c r="AC705" i="11"/>
  <c r="AA705" i="11"/>
  <c r="AB705" i="11" s="1"/>
  <c r="AC689" i="11"/>
  <c r="AA689" i="11"/>
  <c r="AB689" i="11" s="1"/>
  <c r="AC673" i="11"/>
  <c r="AA673" i="11"/>
  <c r="AB673" i="11" s="1"/>
  <c r="AC657" i="11"/>
  <c r="AA657" i="11"/>
  <c r="AB657" i="11" s="1"/>
  <c r="AC641" i="11"/>
  <c r="AA641" i="11"/>
  <c r="AB641" i="11" s="1"/>
  <c r="AC625" i="11"/>
  <c r="AA625" i="11"/>
  <c r="AB625" i="11" s="1"/>
  <c r="AC609" i="11"/>
  <c r="AA609" i="11"/>
  <c r="AB609" i="11" s="1"/>
  <c r="AC593" i="11"/>
  <c r="AA593" i="11"/>
  <c r="AB593" i="11" s="1"/>
  <c r="AC577" i="11"/>
  <c r="AA577" i="11"/>
  <c r="AB577" i="11" s="1"/>
  <c r="AC561" i="11"/>
  <c r="AA561" i="11"/>
  <c r="AB561" i="11" s="1"/>
  <c r="AC545" i="11"/>
  <c r="AA545" i="11"/>
  <c r="AB545" i="11" s="1"/>
  <c r="AC529" i="11"/>
  <c r="AA529" i="11"/>
  <c r="AB529" i="11" s="1"/>
  <c r="AC513" i="11"/>
  <c r="AA513" i="11"/>
  <c r="AB513" i="11" s="1"/>
  <c r="AC497" i="11"/>
  <c r="AA497" i="11"/>
  <c r="AB497" i="11" s="1"/>
  <c r="AC481" i="11"/>
  <c r="AA481" i="11"/>
  <c r="AB481" i="11" s="1"/>
  <c r="AC465" i="11"/>
  <c r="AA465" i="11"/>
  <c r="AB465" i="11" s="1"/>
  <c r="AC449" i="11"/>
  <c r="AA449" i="11"/>
  <c r="AB449" i="11" s="1"/>
  <c r="AC433" i="11"/>
  <c r="AA433" i="11"/>
  <c r="AB433" i="11" s="1"/>
  <c r="AC417" i="11"/>
  <c r="AA417" i="11"/>
  <c r="AB417" i="11" s="1"/>
  <c r="AC401" i="11"/>
  <c r="AA401" i="11"/>
  <c r="AB401" i="11" s="1"/>
  <c r="AC385" i="11"/>
  <c r="AA385" i="11"/>
  <c r="AB385" i="11" s="1"/>
  <c r="AC369" i="11"/>
  <c r="AA369" i="11"/>
  <c r="AB369" i="11" s="1"/>
  <c r="AC353" i="11"/>
  <c r="AA353" i="11"/>
  <c r="AB353" i="11" s="1"/>
  <c r="AC337" i="11"/>
  <c r="AA337" i="11"/>
  <c r="AB337" i="11" s="1"/>
  <c r="AC321" i="11"/>
  <c r="AA321" i="11"/>
  <c r="AB321" i="11" s="1"/>
  <c r="AC305" i="11"/>
  <c r="AA305" i="11"/>
  <c r="AB305" i="11" s="1"/>
  <c r="AC289" i="11"/>
  <c r="AA289" i="11"/>
  <c r="AB289" i="11" s="1"/>
  <c r="AC273" i="11"/>
  <c r="AA273" i="11"/>
  <c r="AB273" i="11" s="1"/>
  <c r="AC257" i="11"/>
  <c r="AA257" i="11"/>
  <c r="AB257" i="11" s="1"/>
  <c r="AC241" i="11"/>
  <c r="AA241" i="11"/>
  <c r="AB241" i="11" s="1"/>
  <c r="AC225" i="11"/>
  <c r="AA225" i="11"/>
  <c r="AB225" i="11" s="1"/>
  <c r="AC209" i="11"/>
  <c r="AA209" i="11"/>
  <c r="AB209" i="11" s="1"/>
  <c r="AC193" i="11"/>
  <c r="AA193" i="11"/>
  <c r="AB193" i="11" s="1"/>
  <c r="AC177" i="11"/>
  <c r="AA177" i="11"/>
  <c r="AB177" i="11" s="1"/>
  <c r="AC161" i="11"/>
  <c r="AA161" i="11"/>
  <c r="AB161" i="11" s="1"/>
  <c r="AC145" i="11"/>
  <c r="AA145" i="11"/>
  <c r="AB145" i="11" s="1"/>
  <c r="AC129" i="11"/>
  <c r="AA129" i="11"/>
  <c r="AB129" i="11" s="1"/>
  <c r="AC113" i="11"/>
  <c r="AA113" i="11"/>
  <c r="AB113" i="11" s="1"/>
  <c r="AC97" i="11"/>
  <c r="AA97" i="11"/>
  <c r="AB97" i="11" s="1"/>
  <c r="AC81" i="11"/>
  <c r="AA81" i="11"/>
  <c r="AB81" i="11" s="1"/>
  <c r="AC65" i="11"/>
  <c r="AA65" i="11"/>
  <c r="AB65" i="11" s="1"/>
  <c r="AC49" i="11"/>
  <c r="AA49" i="11"/>
  <c r="AB49" i="11" s="1"/>
  <c r="AC33" i="11"/>
  <c r="AA33" i="11"/>
  <c r="AB33" i="11" s="1"/>
  <c r="AC17" i="11"/>
  <c r="AA17" i="11"/>
  <c r="AB17" i="11" s="1"/>
  <c r="AC2992" i="11"/>
  <c r="AA2992" i="11"/>
  <c r="AB2992" i="11" s="1"/>
  <c r="AC2976" i="11"/>
  <c r="AA2976" i="11"/>
  <c r="AB2976" i="11" s="1"/>
  <c r="AC2960" i="11"/>
  <c r="AA2960" i="11"/>
  <c r="AB2960" i="11" s="1"/>
  <c r="AC2944" i="11"/>
  <c r="AA2944" i="11"/>
  <c r="AB2944" i="11" s="1"/>
  <c r="AC2928" i="11"/>
  <c r="AA2928" i="11"/>
  <c r="AB2928" i="11" s="1"/>
  <c r="AC2912" i="11"/>
  <c r="AA2912" i="11"/>
  <c r="AB2912" i="11" s="1"/>
  <c r="AC2896" i="11"/>
  <c r="AA2896" i="11"/>
  <c r="AB2896" i="11" s="1"/>
  <c r="AC2880" i="11"/>
  <c r="AA2880" i="11"/>
  <c r="AB2880" i="11" s="1"/>
  <c r="AC2864" i="11"/>
  <c r="AA2864" i="11"/>
  <c r="AB2864" i="11" s="1"/>
  <c r="AC2848" i="11"/>
  <c r="AA2848" i="11"/>
  <c r="AB2848" i="11" s="1"/>
  <c r="AC2832" i="11"/>
  <c r="AA2832" i="11"/>
  <c r="AB2832" i="11" s="1"/>
  <c r="AC2816" i="11"/>
  <c r="AA2816" i="11"/>
  <c r="AB2816" i="11" s="1"/>
  <c r="AC2800" i="11"/>
  <c r="AA2800" i="11"/>
  <c r="AB2800" i="11" s="1"/>
  <c r="AC2784" i="11"/>
  <c r="AA2784" i="11"/>
  <c r="AB2784" i="11" s="1"/>
  <c r="AC2768" i="11"/>
  <c r="AA2768" i="11"/>
  <c r="AB2768" i="11" s="1"/>
  <c r="AC2752" i="11"/>
  <c r="AA2752" i="11"/>
  <c r="AB2752" i="11" s="1"/>
  <c r="AC2736" i="11"/>
  <c r="AA2736" i="11"/>
  <c r="AB2736" i="11" s="1"/>
  <c r="AC2720" i="11"/>
  <c r="AA2720" i="11"/>
  <c r="AB2720" i="11" s="1"/>
  <c r="AC2704" i="11"/>
  <c r="AA2704" i="11"/>
  <c r="AB2704" i="11" s="1"/>
  <c r="AC2688" i="11"/>
  <c r="AA2688" i="11"/>
  <c r="AB2688" i="11" s="1"/>
  <c r="AC2672" i="11"/>
  <c r="AA2672" i="11"/>
  <c r="AB2672" i="11" s="1"/>
  <c r="AC2656" i="11"/>
  <c r="AA2656" i="11"/>
  <c r="AB2656" i="11" s="1"/>
  <c r="AC2640" i="11"/>
  <c r="AA2640" i="11"/>
  <c r="AB2640" i="11" s="1"/>
  <c r="AC2624" i="11"/>
  <c r="AA2624" i="11"/>
  <c r="AB2624" i="11" s="1"/>
  <c r="AC2608" i="11"/>
  <c r="AA2608" i="11"/>
  <c r="AB2608" i="11" s="1"/>
  <c r="AC2592" i="11"/>
  <c r="AA2592" i="11"/>
  <c r="AB2592" i="11" s="1"/>
  <c r="AC2576" i="11"/>
  <c r="AA2576" i="11"/>
  <c r="AB2576" i="11" s="1"/>
  <c r="AC2560" i="11"/>
  <c r="AA2560" i="11"/>
  <c r="AB2560" i="11" s="1"/>
  <c r="AC2544" i="11"/>
  <c r="AA2544" i="11"/>
  <c r="AB2544" i="11" s="1"/>
  <c r="AC2528" i="11"/>
  <c r="AA2528" i="11"/>
  <c r="AB2528" i="11" s="1"/>
  <c r="AC2512" i="11"/>
  <c r="AA2512" i="11"/>
  <c r="AB2512" i="11" s="1"/>
  <c r="AC2496" i="11"/>
  <c r="AA2496" i="11"/>
  <c r="AB2496" i="11" s="1"/>
  <c r="AC2480" i="11"/>
  <c r="AA2480" i="11"/>
  <c r="AB2480" i="11" s="1"/>
  <c r="AC2464" i="11"/>
  <c r="AA2464" i="11"/>
  <c r="AB2464" i="11" s="1"/>
  <c r="AC2448" i="11"/>
  <c r="AA2448" i="11"/>
  <c r="AB2448" i="11" s="1"/>
  <c r="AC2432" i="11"/>
  <c r="AA2432" i="11"/>
  <c r="AB2432" i="11" s="1"/>
  <c r="AC2416" i="11"/>
  <c r="AA2416" i="11"/>
  <c r="AB2416" i="11" s="1"/>
  <c r="AC2400" i="11"/>
  <c r="AA2400" i="11"/>
  <c r="AB2400" i="11" s="1"/>
  <c r="AC2384" i="11"/>
  <c r="AA2384" i="11"/>
  <c r="AB2384" i="11" s="1"/>
  <c r="AC2368" i="11"/>
  <c r="AA2368" i="11"/>
  <c r="AB2368" i="11" s="1"/>
  <c r="AC2352" i="11"/>
  <c r="AA2352" i="11"/>
  <c r="AB2352" i="11" s="1"/>
  <c r="AC2336" i="11"/>
  <c r="AA2336" i="11"/>
  <c r="AB2336" i="11" s="1"/>
  <c r="AC2320" i="11"/>
  <c r="AA2320" i="11"/>
  <c r="AB2320" i="11" s="1"/>
  <c r="AC2304" i="11"/>
  <c r="AA2304" i="11"/>
  <c r="AB2304" i="11" s="1"/>
  <c r="AC2288" i="11"/>
  <c r="AA2288" i="11"/>
  <c r="AB2288" i="11" s="1"/>
  <c r="AC2272" i="11"/>
  <c r="AA2272" i="11"/>
  <c r="AB2272" i="11" s="1"/>
  <c r="AC2256" i="11"/>
  <c r="AA2256" i="11"/>
  <c r="AB2256" i="11" s="1"/>
  <c r="AC2240" i="11"/>
  <c r="AA2240" i="11"/>
  <c r="AB2240" i="11" s="1"/>
  <c r="AC2224" i="11"/>
  <c r="AA2224" i="11"/>
  <c r="AB2224" i="11" s="1"/>
  <c r="AC2208" i="11"/>
  <c r="AA2208" i="11"/>
  <c r="AB2208" i="11" s="1"/>
  <c r="AC2192" i="11"/>
  <c r="AA2192" i="11"/>
  <c r="AB2192" i="11" s="1"/>
  <c r="AC2176" i="11"/>
  <c r="AA2176" i="11"/>
  <c r="AB2176" i="11" s="1"/>
  <c r="AC2160" i="11"/>
  <c r="AA2160" i="11"/>
  <c r="AB2160" i="11" s="1"/>
  <c r="AC2144" i="11"/>
  <c r="AA2144" i="11"/>
  <c r="AB2144" i="11" s="1"/>
  <c r="AC2128" i="11"/>
  <c r="AA2128" i="11"/>
  <c r="AB2128" i="11" s="1"/>
  <c r="AC2112" i="11"/>
  <c r="AA2112" i="11"/>
  <c r="AB2112" i="11" s="1"/>
  <c r="AC2096" i="11"/>
  <c r="AA2096" i="11"/>
  <c r="AB2096" i="11" s="1"/>
  <c r="AC2080" i="11"/>
  <c r="AA2080" i="11"/>
  <c r="AB2080" i="11" s="1"/>
  <c r="AC2064" i="11"/>
  <c r="AA2064" i="11"/>
  <c r="AB2064" i="11" s="1"/>
  <c r="AC2048" i="11"/>
  <c r="AA2048" i="11"/>
  <c r="AB2048" i="11" s="1"/>
  <c r="AC2032" i="11"/>
  <c r="AA2032" i="11"/>
  <c r="AB2032" i="11" s="1"/>
  <c r="AC2016" i="11"/>
  <c r="AA2016" i="11"/>
  <c r="AB2016" i="11" s="1"/>
  <c r="AC2000" i="11"/>
  <c r="AA2000" i="11"/>
  <c r="AB2000" i="11" s="1"/>
  <c r="AC1984" i="11"/>
  <c r="AA1984" i="11"/>
  <c r="AB1984" i="11" s="1"/>
  <c r="AC1968" i="11"/>
  <c r="AA1968" i="11"/>
  <c r="AB1968" i="11" s="1"/>
  <c r="AC1952" i="11"/>
  <c r="AA1952" i="11"/>
  <c r="AB1952" i="11" s="1"/>
  <c r="AC1936" i="11"/>
  <c r="AA1936" i="11"/>
  <c r="AB1936" i="11" s="1"/>
  <c r="AC1920" i="11"/>
  <c r="AA1920" i="11"/>
  <c r="AB1920" i="11" s="1"/>
  <c r="AC1904" i="11"/>
  <c r="AA1904" i="11"/>
  <c r="AB1904" i="11" s="1"/>
  <c r="AC1888" i="11"/>
  <c r="AA1888" i="11"/>
  <c r="AB1888" i="11" s="1"/>
  <c r="AC1872" i="11"/>
  <c r="AA1872" i="11"/>
  <c r="AB1872" i="11" s="1"/>
  <c r="AC1856" i="11"/>
  <c r="AA1856" i="11"/>
  <c r="AB1856" i="11" s="1"/>
  <c r="AC1840" i="11"/>
  <c r="AA1840" i="11"/>
  <c r="AB1840" i="11" s="1"/>
  <c r="AC1824" i="11"/>
  <c r="AA1824" i="11"/>
  <c r="AB1824" i="11" s="1"/>
  <c r="AC1808" i="11"/>
  <c r="AA1808" i="11"/>
  <c r="AB1808" i="11" s="1"/>
  <c r="AC1792" i="11"/>
  <c r="AA1792" i="11"/>
  <c r="AB1792" i="11" s="1"/>
  <c r="AC1776" i="11"/>
  <c r="AA1776" i="11"/>
  <c r="AB1776" i="11" s="1"/>
  <c r="AC1760" i="11"/>
  <c r="AA1760" i="11"/>
  <c r="AB1760" i="11" s="1"/>
  <c r="AC1744" i="11"/>
  <c r="AA1744" i="11"/>
  <c r="AB1744" i="11" s="1"/>
  <c r="AC1728" i="11"/>
  <c r="AA1728" i="11"/>
  <c r="AB1728" i="11" s="1"/>
  <c r="AC1712" i="11"/>
  <c r="AA1712" i="11"/>
  <c r="AB1712" i="11" s="1"/>
  <c r="AC1696" i="11"/>
  <c r="AA1696" i="11"/>
  <c r="AB1696" i="11" s="1"/>
  <c r="AC1680" i="11"/>
  <c r="AA1680" i="11"/>
  <c r="AB1680" i="11" s="1"/>
  <c r="AC1664" i="11"/>
  <c r="AA1664" i="11"/>
  <c r="AB1664" i="11" s="1"/>
  <c r="AC1648" i="11"/>
  <c r="AA1648" i="11"/>
  <c r="AB1648" i="11" s="1"/>
  <c r="AC1632" i="11"/>
  <c r="AA1632" i="11"/>
  <c r="AB1632" i="11" s="1"/>
  <c r="AC1616" i="11"/>
  <c r="AA1616" i="11"/>
  <c r="AB1616" i="11" s="1"/>
  <c r="AC1600" i="11"/>
  <c r="AA1600" i="11"/>
  <c r="AB1600" i="11" s="1"/>
  <c r="AC1584" i="11"/>
  <c r="AA1584" i="11"/>
  <c r="AB1584" i="11" s="1"/>
  <c r="AC1568" i="11"/>
  <c r="AA1568" i="11"/>
  <c r="AB1568" i="11" s="1"/>
  <c r="AC1552" i="11"/>
  <c r="AA1552" i="11"/>
  <c r="AB1552" i="11" s="1"/>
  <c r="AC1536" i="11"/>
  <c r="AA1536" i="11"/>
  <c r="AB1536" i="11" s="1"/>
  <c r="AC1520" i="11"/>
  <c r="AA1520" i="11"/>
  <c r="AB1520" i="11" s="1"/>
  <c r="AC1504" i="11"/>
  <c r="AA1504" i="11"/>
  <c r="AB1504" i="11" s="1"/>
  <c r="AC1488" i="11"/>
  <c r="AA1488" i="11"/>
  <c r="AB1488" i="11" s="1"/>
  <c r="AC1472" i="11"/>
  <c r="AA1472" i="11"/>
  <c r="AB1472" i="11" s="1"/>
  <c r="AC1456" i="11"/>
  <c r="AA1456" i="11"/>
  <c r="AB1456" i="11" s="1"/>
  <c r="AC1440" i="11"/>
  <c r="AA1440" i="11"/>
  <c r="AB1440" i="11" s="1"/>
  <c r="AC1424" i="11"/>
  <c r="AA1424" i="11"/>
  <c r="AB1424" i="11" s="1"/>
  <c r="AC1408" i="11"/>
  <c r="AA1408" i="11"/>
  <c r="AB1408" i="11" s="1"/>
  <c r="AC1392" i="11"/>
  <c r="AA1392" i="11"/>
  <c r="AB1392" i="11" s="1"/>
  <c r="AC1376" i="11"/>
  <c r="AA1376" i="11"/>
  <c r="AB1376" i="11" s="1"/>
  <c r="AC1360" i="11"/>
  <c r="AA1360" i="11"/>
  <c r="AB1360" i="11" s="1"/>
  <c r="AC1344" i="11"/>
  <c r="AA1344" i="11"/>
  <c r="AB1344" i="11" s="1"/>
  <c r="AC1328" i="11"/>
  <c r="AA1328" i="11"/>
  <c r="AB1328" i="11" s="1"/>
  <c r="AC1312" i="11"/>
  <c r="AA1312" i="11"/>
  <c r="AB1312" i="11" s="1"/>
  <c r="AC1296" i="11"/>
  <c r="AA1296" i="11"/>
  <c r="AB1296" i="11" s="1"/>
  <c r="AC1280" i="11"/>
  <c r="AA1280" i="11"/>
  <c r="AB1280" i="11" s="1"/>
  <c r="AC1264" i="11"/>
  <c r="AA1264" i="11"/>
  <c r="AB1264" i="11" s="1"/>
  <c r="AC1248" i="11"/>
  <c r="AA1248" i="11"/>
  <c r="AB1248" i="11" s="1"/>
  <c r="AC1232" i="11"/>
  <c r="AA1232" i="11"/>
  <c r="AB1232" i="11" s="1"/>
  <c r="AC1216" i="11"/>
  <c r="AA1216" i="11"/>
  <c r="AB1216" i="11" s="1"/>
  <c r="AC1200" i="11"/>
  <c r="AA1200" i="11"/>
  <c r="AB1200" i="11" s="1"/>
  <c r="AC1184" i="11"/>
  <c r="AA1184" i="11"/>
  <c r="AB1184" i="11" s="1"/>
  <c r="AC1168" i="11"/>
  <c r="AA1168" i="11"/>
  <c r="AB1168" i="11" s="1"/>
  <c r="AC1152" i="11"/>
  <c r="AA1152" i="11"/>
  <c r="AB1152" i="11" s="1"/>
  <c r="AC1136" i="11"/>
  <c r="AA1136" i="11"/>
  <c r="AB1136" i="11" s="1"/>
  <c r="AC1120" i="11"/>
  <c r="AA1120" i="11"/>
  <c r="AB1120" i="11" s="1"/>
  <c r="AC1104" i="11"/>
  <c r="AA1104" i="11"/>
  <c r="AB1104" i="11" s="1"/>
  <c r="AC1088" i="11"/>
  <c r="AA1088" i="11"/>
  <c r="AB1088" i="11" s="1"/>
  <c r="AC1072" i="11"/>
  <c r="AA1072" i="11"/>
  <c r="AB1072" i="11" s="1"/>
  <c r="AC1056" i="11"/>
  <c r="AA1056" i="11"/>
  <c r="AB1056" i="11" s="1"/>
  <c r="AC1040" i="11"/>
  <c r="AA1040" i="11"/>
  <c r="AB1040" i="11" s="1"/>
  <c r="AC1024" i="11"/>
  <c r="AA1024" i="11"/>
  <c r="AB1024" i="11" s="1"/>
  <c r="AC1008" i="11"/>
  <c r="AA1008" i="11"/>
  <c r="AB1008" i="11" s="1"/>
  <c r="AC992" i="11"/>
  <c r="AA992" i="11"/>
  <c r="AB992" i="11" s="1"/>
  <c r="AC976" i="11"/>
  <c r="AA976" i="11"/>
  <c r="AB976" i="11" s="1"/>
  <c r="AC960" i="11"/>
  <c r="AA960" i="11"/>
  <c r="AB960" i="11" s="1"/>
  <c r="AC944" i="11"/>
  <c r="AA944" i="11"/>
  <c r="AB944" i="11" s="1"/>
  <c r="AC928" i="11"/>
  <c r="AA928" i="11"/>
  <c r="AB928" i="11" s="1"/>
  <c r="AC912" i="11"/>
  <c r="AA912" i="11"/>
  <c r="AB912" i="11" s="1"/>
  <c r="AC896" i="11"/>
  <c r="AA896" i="11"/>
  <c r="AB896" i="11" s="1"/>
  <c r="AC880" i="11"/>
  <c r="AA880" i="11"/>
  <c r="AB880" i="11" s="1"/>
  <c r="AC864" i="11"/>
  <c r="AA864" i="11"/>
  <c r="AB864" i="11" s="1"/>
  <c r="AC848" i="11"/>
  <c r="AA848" i="11"/>
  <c r="AB848" i="11" s="1"/>
  <c r="AC832" i="11"/>
  <c r="AA832" i="11"/>
  <c r="AB832" i="11" s="1"/>
  <c r="AC816" i="11"/>
  <c r="AA816" i="11"/>
  <c r="AB816" i="11" s="1"/>
  <c r="AC800" i="11"/>
  <c r="AA800" i="11"/>
  <c r="AB800" i="11" s="1"/>
  <c r="AC784" i="11"/>
  <c r="AA784" i="11"/>
  <c r="AB784" i="11" s="1"/>
  <c r="AC768" i="11"/>
  <c r="AA768" i="11"/>
  <c r="AB768" i="11" s="1"/>
  <c r="AC752" i="11"/>
  <c r="AA752" i="11"/>
  <c r="AB752" i="11" s="1"/>
  <c r="AC736" i="11"/>
  <c r="AA736" i="11"/>
  <c r="AB736" i="11" s="1"/>
  <c r="AC720" i="11"/>
  <c r="AA720" i="11"/>
  <c r="AB720" i="11" s="1"/>
  <c r="AC704" i="11"/>
  <c r="AA704" i="11"/>
  <c r="AB704" i="11" s="1"/>
  <c r="AC688" i="11"/>
  <c r="AA688" i="11"/>
  <c r="AB688" i="11" s="1"/>
  <c r="AC672" i="11"/>
  <c r="AA672" i="11"/>
  <c r="AB672" i="11" s="1"/>
  <c r="AC656" i="11"/>
  <c r="AA656" i="11"/>
  <c r="AB656" i="11" s="1"/>
  <c r="AC640" i="11"/>
  <c r="AA640" i="11"/>
  <c r="AB640" i="11" s="1"/>
  <c r="AC624" i="11"/>
  <c r="AA624" i="11"/>
  <c r="AB624" i="11" s="1"/>
  <c r="AC608" i="11"/>
  <c r="AA608" i="11"/>
  <c r="AB608" i="11" s="1"/>
  <c r="AC592" i="11"/>
  <c r="AA592" i="11"/>
  <c r="AB592" i="11" s="1"/>
  <c r="AC576" i="11"/>
  <c r="AA576" i="11"/>
  <c r="AB576" i="11" s="1"/>
  <c r="AC560" i="11"/>
  <c r="AA560" i="11"/>
  <c r="AB560" i="11" s="1"/>
  <c r="AC544" i="11"/>
  <c r="AA544" i="11"/>
  <c r="AB544" i="11" s="1"/>
  <c r="AC528" i="11"/>
  <c r="AA528" i="11"/>
  <c r="AB528" i="11" s="1"/>
  <c r="AC512" i="11"/>
  <c r="AA512" i="11"/>
  <c r="AB512" i="11" s="1"/>
  <c r="AC496" i="11"/>
  <c r="AA496" i="11"/>
  <c r="AB496" i="11" s="1"/>
  <c r="AC480" i="11"/>
  <c r="AA480" i="11"/>
  <c r="AB480" i="11" s="1"/>
  <c r="AC464" i="11"/>
  <c r="AA464" i="11"/>
  <c r="AB464" i="11" s="1"/>
  <c r="AC448" i="11"/>
  <c r="AA448" i="11"/>
  <c r="AB448" i="11" s="1"/>
  <c r="AC432" i="11"/>
  <c r="AA432" i="11"/>
  <c r="AB432" i="11" s="1"/>
  <c r="AC416" i="11"/>
  <c r="AA416" i="11"/>
  <c r="AB416" i="11" s="1"/>
  <c r="AC400" i="11"/>
  <c r="AA400" i="11"/>
  <c r="AB400" i="11" s="1"/>
  <c r="AC384" i="11"/>
  <c r="AA384" i="11"/>
  <c r="AB384" i="11" s="1"/>
  <c r="AC368" i="11"/>
  <c r="AA368" i="11"/>
  <c r="AB368" i="11" s="1"/>
  <c r="AC2991" i="11"/>
  <c r="AA2991" i="11"/>
  <c r="AB2991" i="11" s="1"/>
  <c r="AC2975" i="11"/>
  <c r="AA2975" i="11"/>
  <c r="AB2975" i="11" s="1"/>
  <c r="AC2959" i="11"/>
  <c r="AA2959" i="11"/>
  <c r="AB2959" i="11" s="1"/>
  <c r="AC2943" i="11"/>
  <c r="AA2943" i="11"/>
  <c r="AB2943" i="11" s="1"/>
  <c r="AC2927" i="11"/>
  <c r="AA2927" i="11"/>
  <c r="AB2927" i="11" s="1"/>
  <c r="AC2911" i="11"/>
  <c r="AA2911" i="11"/>
  <c r="AB2911" i="11" s="1"/>
  <c r="AC2895" i="11"/>
  <c r="AA2895" i="11"/>
  <c r="AB2895" i="11" s="1"/>
  <c r="AC2879" i="11"/>
  <c r="AA2879" i="11"/>
  <c r="AB2879" i="11" s="1"/>
  <c r="AC2863" i="11"/>
  <c r="AA2863" i="11"/>
  <c r="AB2863" i="11" s="1"/>
  <c r="AC2847" i="11"/>
  <c r="AA2847" i="11"/>
  <c r="AB2847" i="11" s="1"/>
  <c r="AC2831" i="11"/>
  <c r="AA2831" i="11"/>
  <c r="AB2831" i="11" s="1"/>
  <c r="AC2815" i="11"/>
  <c r="AA2815" i="11"/>
  <c r="AB2815" i="11" s="1"/>
  <c r="AC2799" i="11"/>
  <c r="AA2799" i="11"/>
  <c r="AB2799" i="11" s="1"/>
  <c r="AC2783" i="11"/>
  <c r="AA2783" i="11"/>
  <c r="AB2783" i="11" s="1"/>
  <c r="AC2767" i="11"/>
  <c r="AA2767" i="11"/>
  <c r="AB2767" i="11" s="1"/>
  <c r="AC2751" i="11"/>
  <c r="AA2751" i="11"/>
  <c r="AB2751" i="11" s="1"/>
  <c r="AC2735" i="11"/>
  <c r="AA2735" i="11"/>
  <c r="AB2735" i="11" s="1"/>
  <c r="AC2719" i="11"/>
  <c r="AA2719" i="11"/>
  <c r="AB2719" i="11" s="1"/>
  <c r="AC2703" i="11"/>
  <c r="AA2703" i="11"/>
  <c r="AB2703" i="11" s="1"/>
  <c r="AC2687" i="11"/>
  <c r="AA2687" i="11"/>
  <c r="AB2687" i="11" s="1"/>
  <c r="AC2671" i="11"/>
  <c r="AA2671" i="11"/>
  <c r="AB2671" i="11" s="1"/>
  <c r="AC2655" i="11"/>
  <c r="AA2655" i="11"/>
  <c r="AB2655" i="11" s="1"/>
  <c r="AC2639" i="11"/>
  <c r="AA2639" i="11"/>
  <c r="AB2639" i="11" s="1"/>
  <c r="AC2623" i="11"/>
  <c r="AA2623" i="11"/>
  <c r="AB2623" i="11" s="1"/>
  <c r="AC2607" i="11"/>
  <c r="AA2607" i="11"/>
  <c r="AB2607" i="11" s="1"/>
  <c r="AC2591" i="11"/>
  <c r="AA2591" i="11"/>
  <c r="AB2591" i="11" s="1"/>
  <c r="AC2575" i="11"/>
  <c r="AA2575" i="11"/>
  <c r="AB2575" i="11" s="1"/>
  <c r="AC2559" i="11"/>
  <c r="AA2559" i="11"/>
  <c r="AB2559" i="11" s="1"/>
  <c r="AC2543" i="11"/>
  <c r="AA2543" i="11"/>
  <c r="AB2543" i="11" s="1"/>
  <c r="AC2527" i="11"/>
  <c r="AA2527" i="11"/>
  <c r="AB2527" i="11" s="1"/>
  <c r="AC2511" i="11"/>
  <c r="AA2511" i="11"/>
  <c r="AB2511" i="11" s="1"/>
  <c r="AC2495" i="11"/>
  <c r="AA2495" i="11"/>
  <c r="AB2495" i="11" s="1"/>
  <c r="AC2479" i="11"/>
  <c r="AA2479" i="11"/>
  <c r="AB2479" i="11" s="1"/>
  <c r="AC2463" i="11"/>
  <c r="AA2463" i="11"/>
  <c r="AB2463" i="11" s="1"/>
  <c r="AC2447" i="11"/>
  <c r="AA2447" i="11"/>
  <c r="AB2447" i="11" s="1"/>
  <c r="AC2431" i="11"/>
  <c r="AA2431" i="11"/>
  <c r="AB2431" i="11" s="1"/>
  <c r="AC2415" i="11"/>
  <c r="AA2415" i="11"/>
  <c r="AB2415" i="11" s="1"/>
  <c r="AC2399" i="11"/>
  <c r="AA2399" i="11"/>
  <c r="AB2399" i="11" s="1"/>
  <c r="AC2383" i="11"/>
  <c r="AA2383" i="11"/>
  <c r="AB2383" i="11" s="1"/>
  <c r="AC2367" i="11"/>
  <c r="AA2367" i="11"/>
  <c r="AB2367" i="11" s="1"/>
  <c r="AC2351" i="11"/>
  <c r="AA2351" i="11"/>
  <c r="AB2351" i="11" s="1"/>
  <c r="AC2335" i="11"/>
  <c r="AA2335" i="11"/>
  <c r="AB2335" i="11" s="1"/>
  <c r="AC2319" i="11"/>
  <c r="AA2319" i="11"/>
  <c r="AB2319" i="11" s="1"/>
  <c r="AC2303" i="11"/>
  <c r="AA2303" i="11"/>
  <c r="AB2303" i="11" s="1"/>
  <c r="AC2287" i="11"/>
  <c r="AA2287" i="11"/>
  <c r="AB2287" i="11" s="1"/>
  <c r="AC2271" i="11"/>
  <c r="AA2271" i="11"/>
  <c r="AB2271" i="11" s="1"/>
  <c r="AC2255" i="11"/>
  <c r="AA2255" i="11"/>
  <c r="AB2255" i="11" s="1"/>
  <c r="AC2239" i="11"/>
  <c r="AA2239" i="11"/>
  <c r="AB2239" i="11" s="1"/>
  <c r="AC2223" i="11"/>
  <c r="AA2223" i="11"/>
  <c r="AB2223" i="11" s="1"/>
  <c r="AC2207" i="11"/>
  <c r="AA2207" i="11"/>
  <c r="AB2207" i="11" s="1"/>
  <c r="AC2191" i="11"/>
  <c r="AA2191" i="11"/>
  <c r="AB2191" i="11" s="1"/>
  <c r="AC2175" i="11"/>
  <c r="AA2175" i="11"/>
  <c r="AB2175" i="11" s="1"/>
  <c r="AC2159" i="11"/>
  <c r="AA2159" i="11"/>
  <c r="AB2159" i="11" s="1"/>
  <c r="AC2143" i="11"/>
  <c r="AA2143" i="11"/>
  <c r="AB2143" i="11" s="1"/>
  <c r="AC2127" i="11"/>
  <c r="AA2127" i="11"/>
  <c r="AB2127" i="11" s="1"/>
  <c r="AC2111" i="11"/>
  <c r="AA2111" i="11"/>
  <c r="AB2111" i="11" s="1"/>
  <c r="AC2095" i="11"/>
  <c r="AA2095" i="11"/>
  <c r="AB2095" i="11" s="1"/>
  <c r="AC2079" i="11"/>
  <c r="AA2079" i="11"/>
  <c r="AB2079" i="11" s="1"/>
  <c r="AC2063" i="11"/>
  <c r="AA2063" i="11"/>
  <c r="AB2063" i="11" s="1"/>
  <c r="AC2047" i="11"/>
  <c r="AA2047" i="11"/>
  <c r="AB2047" i="11" s="1"/>
  <c r="AC2031" i="11"/>
  <c r="AA2031" i="11"/>
  <c r="AB2031" i="11" s="1"/>
  <c r="AC2015" i="11"/>
  <c r="AA2015" i="11"/>
  <c r="AB2015" i="11" s="1"/>
  <c r="AC1999" i="11"/>
  <c r="AA1999" i="11"/>
  <c r="AB1999" i="11" s="1"/>
  <c r="AC1983" i="11"/>
  <c r="AA1983" i="11"/>
  <c r="AB1983" i="11" s="1"/>
  <c r="AC1967" i="11"/>
  <c r="AA1967" i="11"/>
  <c r="AB1967" i="11" s="1"/>
  <c r="AC1951" i="11"/>
  <c r="AA1951" i="11"/>
  <c r="AB1951" i="11" s="1"/>
  <c r="AC1935" i="11"/>
  <c r="AA1935" i="11"/>
  <c r="AB1935" i="11" s="1"/>
  <c r="AC1919" i="11"/>
  <c r="AA1919" i="11"/>
  <c r="AB1919" i="11" s="1"/>
  <c r="AC1903" i="11"/>
  <c r="AA1903" i="11"/>
  <c r="AB1903" i="11" s="1"/>
  <c r="AC1887" i="11"/>
  <c r="AA1887" i="11"/>
  <c r="AB1887" i="11" s="1"/>
  <c r="AC1871" i="11"/>
  <c r="AA1871" i="11"/>
  <c r="AB1871" i="11" s="1"/>
  <c r="AC1855" i="11"/>
  <c r="AA1855" i="11"/>
  <c r="AB1855" i="11" s="1"/>
  <c r="AC1839" i="11"/>
  <c r="AA1839" i="11"/>
  <c r="AB1839" i="11" s="1"/>
  <c r="AC1823" i="11"/>
  <c r="AA1823" i="11"/>
  <c r="AB1823" i="11" s="1"/>
  <c r="AC1807" i="11"/>
  <c r="AA1807" i="11"/>
  <c r="AB1807" i="11" s="1"/>
  <c r="AC1791" i="11"/>
  <c r="AA1791" i="11"/>
  <c r="AB1791" i="11" s="1"/>
  <c r="AC1775" i="11"/>
  <c r="AA1775" i="11"/>
  <c r="AB1775" i="11" s="1"/>
  <c r="AC1759" i="11"/>
  <c r="AA1759" i="11"/>
  <c r="AB1759" i="11" s="1"/>
  <c r="AC1743" i="11"/>
  <c r="AA1743" i="11"/>
  <c r="AB1743" i="11" s="1"/>
  <c r="AC1727" i="11"/>
  <c r="AA1727" i="11"/>
  <c r="AB1727" i="11" s="1"/>
  <c r="AC1711" i="11"/>
  <c r="AA1711" i="11"/>
  <c r="AB1711" i="11" s="1"/>
  <c r="AC1695" i="11"/>
  <c r="AA1695" i="11"/>
  <c r="AB1695" i="11" s="1"/>
  <c r="AC1679" i="11"/>
  <c r="AA1679" i="11"/>
  <c r="AB1679" i="11" s="1"/>
  <c r="AC1663" i="11"/>
  <c r="AA1663" i="11"/>
  <c r="AB1663" i="11" s="1"/>
  <c r="AC1647" i="11"/>
  <c r="AA1647" i="11"/>
  <c r="AB1647" i="11" s="1"/>
  <c r="AC1631" i="11"/>
  <c r="AA1631" i="11"/>
  <c r="AB1631" i="11" s="1"/>
  <c r="AC1615" i="11"/>
  <c r="AA1615" i="11"/>
  <c r="AB1615" i="11" s="1"/>
  <c r="AC1599" i="11"/>
  <c r="AA1599" i="11"/>
  <c r="AB1599" i="11" s="1"/>
  <c r="AC1583" i="11"/>
  <c r="AA1583" i="11"/>
  <c r="AB1583" i="11" s="1"/>
  <c r="AC1567" i="11"/>
  <c r="AA1567" i="11"/>
  <c r="AB1567" i="11" s="1"/>
  <c r="AC1551" i="11"/>
  <c r="AA1551" i="11"/>
  <c r="AB1551" i="11" s="1"/>
  <c r="AC1535" i="11"/>
  <c r="AA1535" i="11"/>
  <c r="AB1535" i="11" s="1"/>
  <c r="AC1519" i="11"/>
  <c r="AA1519" i="11"/>
  <c r="AB1519" i="11" s="1"/>
  <c r="AC1503" i="11"/>
  <c r="AA1503" i="11"/>
  <c r="AB1503" i="11" s="1"/>
  <c r="AC1487" i="11"/>
  <c r="AA1487" i="11"/>
  <c r="AB1487" i="11" s="1"/>
  <c r="AC1471" i="11"/>
  <c r="AA1471" i="11"/>
  <c r="AB1471" i="11" s="1"/>
  <c r="AC1455" i="11"/>
  <c r="AA1455" i="11"/>
  <c r="AB1455" i="11" s="1"/>
  <c r="AC1439" i="11"/>
  <c r="AA1439" i="11"/>
  <c r="AB1439" i="11" s="1"/>
  <c r="AC1423" i="11"/>
  <c r="AA1423" i="11"/>
  <c r="AB1423" i="11" s="1"/>
  <c r="AC1407" i="11"/>
  <c r="AA1407" i="11"/>
  <c r="AB1407" i="11" s="1"/>
  <c r="AC1391" i="11"/>
  <c r="AA1391" i="11"/>
  <c r="AB1391" i="11" s="1"/>
  <c r="AC1375" i="11"/>
  <c r="AA1375" i="11"/>
  <c r="AB1375" i="11" s="1"/>
  <c r="AC1359" i="11"/>
  <c r="AA1359" i="11"/>
  <c r="AB1359" i="11" s="1"/>
  <c r="AC1343" i="11"/>
  <c r="AA1343" i="11"/>
  <c r="AB1343" i="11" s="1"/>
  <c r="AC1327" i="11"/>
  <c r="AA1327" i="11"/>
  <c r="AB1327" i="11" s="1"/>
  <c r="AC1311" i="11"/>
  <c r="AA1311" i="11"/>
  <c r="AB1311" i="11" s="1"/>
  <c r="AC1295" i="11"/>
  <c r="AA1295" i="11"/>
  <c r="AB1295" i="11" s="1"/>
  <c r="AC1279" i="11"/>
  <c r="AA1279" i="11"/>
  <c r="AB1279" i="11" s="1"/>
  <c r="AC1263" i="11"/>
  <c r="AA1263" i="11"/>
  <c r="AB1263" i="11" s="1"/>
  <c r="AC1247" i="11"/>
  <c r="AA1247" i="11"/>
  <c r="AB1247" i="11" s="1"/>
  <c r="AC1231" i="11"/>
  <c r="AA1231" i="11"/>
  <c r="AB1231" i="11" s="1"/>
  <c r="AC1215" i="11"/>
  <c r="AA1215" i="11"/>
  <c r="AB1215" i="11" s="1"/>
  <c r="AC1199" i="11"/>
  <c r="AA1199" i="11"/>
  <c r="AB1199" i="11" s="1"/>
  <c r="AC1183" i="11"/>
  <c r="AA1183" i="11"/>
  <c r="AB1183" i="11" s="1"/>
  <c r="AC1167" i="11"/>
  <c r="AA1167" i="11"/>
  <c r="AB1167" i="11" s="1"/>
  <c r="AC1151" i="11"/>
  <c r="AA1151" i="11"/>
  <c r="AB1151" i="11" s="1"/>
  <c r="AC1135" i="11"/>
  <c r="AA1135" i="11"/>
  <c r="AB1135" i="11" s="1"/>
  <c r="AC1119" i="11"/>
  <c r="AA1119" i="11"/>
  <c r="AB1119" i="11" s="1"/>
  <c r="AC1103" i="11"/>
  <c r="AA1103" i="11"/>
  <c r="AB1103" i="11" s="1"/>
  <c r="AC1087" i="11"/>
  <c r="AA1087" i="11"/>
  <c r="AB1087" i="11" s="1"/>
  <c r="AC1071" i="11"/>
  <c r="AA1071" i="11"/>
  <c r="AB1071" i="11" s="1"/>
  <c r="AC1055" i="11"/>
  <c r="AA1055" i="11"/>
  <c r="AB1055" i="11" s="1"/>
  <c r="AC1039" i="11"/>
  <c r="AA1039" i="11"/>
  <c r="AB1039" i="11" s="1"/>
  <c r="AC1023" i="11"/>
  <c r="AA1023" i="11"/>
  <c r="AB1023" i="11" s="1"/>
  <c r="AC1007" i="11"/>
  <c r="AA1007" i="11"/>
  <c r="AB1007" i="11" s="1"/>
  <c r="AC991" i="11"/>
  <c r="AA991" i="11"/>
  <c r="AB991" i="11" s="1"/>
  <c r="AC975" i="11"/>
  <c r="AA975" i="11"/>
  <c r="AB975" i="11" s="1"/>
  <c r="AC959" i="11"/>
  <c r="AA959" i="11"/>
  <c r="AB959" i="11" s="1"/>
  <c r="AC943" i="11"/>
  <c r="AA943" i="11"/>
  <c r="AB943" i="11" s="1"/>
  <c r="AC927" i="11"/>
  <c r="AA927" i="11"/>
  <c r="AB927" i="11" s="1"/>
  <c r="AC911" i="11"/>
  <c r="AA911" i="11"/>
  <c r="AB911" i="11" s="1"/>
  <c r="AC895" i="11"/>
  <c r="AA895" i="11"/>
  <c r="AB895" i="11" s="1"/>
  <c r="AC879" i="11"/>
  <c r="AA879" i="11"/>
  <c r="AB879" i="11" s="1"/>
  <c r="AC863" i="11"/>
  <c r="AA863" i="11"/>
  <c r="AB863" i="11" s="1"/>
  <c r="AC847" i="11"/>
  <c r="AA847" i="11"/>
  <c r="AB847" i="11" s="1"/>
  <c r="AC831" i="11"/>
  <c r="AA831" i="11"/>
  <c r="AB831" i="11" s="1"/>
  <c r="AC815" i="11"/>
  <c r="AA815" i="11"/>
  <c r="AB815" i="11" s="1"/>
  <c r="AC799" i="11"/>
  <c r="AA799" i="11"/>
  <c r="AB799" i="11" s="1"/>
  <c r="AC783" i="11"/>
  <c r="AA783" i="11"/>
  <c r="AB783" i="11" s="1"/>
  <c r="AC767" i="11"/>
  <c r="AA767" i="11"/>
  <c r="AB767" i="11" s="1"/>
  <c r="AC751" i="11"/>
  <c r="AA751" i="11"/>
  <c r="AB751" i="11" s="1"/>
  <c r="AC735" i="11"/>
  <c r="AA735" i="11"/>
  <c r="AB735" i="11" s="1"/>
  <c r="AC719" i="11"/>
  <c r="AA719" i="11"/>
  <c r="AB719" i="11" s="1"/>
  <c r="AC703" i="11"/>
  <c r="AA703" i="11"/>
  <c r="AB703" i="11" s="1"/>
  <c r="AC687" i="11"/>
  <c r="AA687" i="11"/>
  <c r="AB687" i="11" s="1"/>
  <c r="AC671" i="11"/>
  <c r="AA671" i="11"/>
  <c r="AB671" i="11" s="1"/>
  <c r="AC655" i="11"/>
  <c r="AA655" i="11"/>
  <c r="AB655" i="11" s="1"/>
  <c r="AC639" i="11"/>
  <c r="AA639" i="11"/>
  <c r="AB639" i="11" s="1"/>
  <c r="AC623" i="11"/>
  <c r="AA623" i="11"/>
  <c r="AB623" i="11" s="1"/>
  <c r="AC607" i="11"/>
  <c r="AA607" i="11"/>
  <c r="AB607" i="11" s="1"/>
  <c r="AC591" i="11"/>
  <c r="AA591" i="11"/>
  <c r="AB591" i="11" s="1"/>
  <c r="AC575" i="11"/>
  <c r="AA575" i="11"/>
  <c r="AB575" i="11" s="1"/>
  <c r="AC559" i="11"/>
  <c r="AA559" i="11"/>
  <c r="AB559" i="11" s="1"/>
  <c r="AC543" i="11"/>
  <c r="AA543" i="11"/>
  <c r="AB543" i="11" s="1"/>
  <c r="AC527" i="11"/>
  <c r="AA527" i="11"/>
  <c r="AB527" i="11" s="1"/>
  <c r="AC511" i="11"/>
  <c r="AA511" i="11"/>
  <c r="AB511" i="11" s="1"/>
  <c r="AC495" i="11"/>
  <c r="AA495" i="11"/>
  <c r="AB495" i="11" s="1"/>
  <c r="AC479" i="11"/>
  <c r="AA479" i="11"/>
  <c r="AB479" i="11" s="1"/>
  <c r="AC463" i="11"/>
  <c r="AA463" i="11"/>
  <c r="AB463" i="11" s="1"/>
  <c r="AC447" i="11"/>
  <c r="AA447" i="11"/>
  <c r="AB447" i="11" s="1"/>
  <c r="AC431" i="11"/>
  <c r="AA431" i="11"/>
  <c r="AB431" i="11" s="1"/>
  <c r="AC415" i="11"/>
  <c r="AA415" i="11"/>
  <c r="AB415" i="11" s="1"/>
  <c r="AC399" i="11"/>
  <c r="AA399" i="11"/>
  <c r="AB399" i="11" s="1"/>
  <c r="AC383" i="11"/>
  <c r="AA383" i="11"/>
  <c r="AB383" i="11" s="1"/>
  <c r="AC367" i="11"/>
  <c r="AA367" i="11"/>
  <c r="AB367" i="11" s="1"/>
  <c r="AC351" i="11"/>
  <c r="AA351" i="11"/>
  <c r="AB351" i="11" s="1"/>
  <c r="AC335" i="11"/>
  <c r="AA335" i="11"/>
  <c r="AB335" i="11" s="1"/>
  <c r="AC319" i="11"/>
  <c r="AA319" i="11"/>
  <c r="AB319" i="11" s="1"/>
  <c r="AC303" i="11"/>
  <c r="AA303" i="11"/>
  <c r="AB303" i="11" s="1"/>
  <c r="AC287" i="11"/>
  <c r="AA287" i="11"/>
  <c r="AB287" i="11" s="1"/>
  <c r="AC271" i="11"/>
  <c r="AA271" i="11"/>
  <c r="AB271" i="11" s="1"/>
  <c r="AC255" i="11"/>
  <c r="AA255" i="11"/>
  <c r="AB255" i="11" s="1"/>
  <c r="AC239" i="11"/>
  <c r="AA239" i="11"/>
  <c r="AB239" i="11" s="1"/>
  <c r="AC2990" i="11"/>
  <c r="AA2990" i="11"/>
  <c r="AB2990" i="11" s="1"/>
  <c r="AC2974" i="11"/>
  <c r="AA2974" i="11"/>
  <c r="AB2974" i="11" s="1"/>
  <c r="AC2958" i="11"/>
  <c r="AA2958" i="11"/>
  <c r="AB2958" i="11" s="1"/>
  <c r="AC2942" i="11"/>
  <c r="AA2942" i="11"/>
  <c r="AB2942" i="11" s="1"/>
  <c r="AC2926" i="11"/>
  <c r="AA2926" i="11"/>
  <c r="AB2926" i="11" s="1"/>
  <c r="AC2910" i="11"/>
  <c r="AA2910" i="11"/>
  <c r="AB2910" i="11" s="1"/>
  <c r="AC2894" i="11"/>
  <c r="AA2894" i="11"/>
  <c r="AB2894" i="11" s="1"/>
  <c r="AC2878" i="11"/>
  <c r="AA2878" i="11"/>
  <c r="AB2878" i="11" s="1"/>
  <c r="AC2862" i="11"/>
  <c r="AA2862" i="11"/>
  <c r="AB2862" i="11" s="1"/>
  <c r="AC2846" i="11"/>
  <c r="AA2846" i="11"/>
  <c r="AB2846" i="11" s="1"/>
  <c r="AC2830" i="11"/>
  <c r="AA2830" i="11"/>
  <c r="AB2830" i="11" s="1"/>
  <c r="AC2814" i="11"/>
  <c r="AA2814" i="11"/>
  <c r="AB2814" i="11" s="1"/>
  <c r="AC2798" i="11"/>
  <c r="AA2798" i="11"/>
  <c r="AB2798" i="11" s="1"/>
  <c r="AC2782" i="11"/>
  <c r="AA2782" i="11"/>
  <c r="AB2782" i="11" s="1"/>
  <c r="AC2766" i="11"/>
  <c r="AA2766" i="11"/>
  <c r="AB2766" i="11" s="1"/>
  <c r="AC2750" i="11"/>
  <c r="AA2750" i="11"/>
  <c r="AB2750" i="11" s="1"/>
  <c r="AC2734" i="11"/>
  <c r="AA2734" i="11"/>
  <c r="AB2734" i="11" s="1"/>
  <c r="AC2718" i="11"/>
  <c r="AA2718" i="11"/>
  <c r="AB2718" i="11" s="1"/>
  <c r="AC2702" i="11"/>
  <c r="AA2702" i="11"/>
  <c r="AB2702" i="11" s="1"/>
  <c r="AC2686" i="11"/>
  <c r="AA2686" i="11"/>
  <c r="AB2686" i="11" s="1"/>
  <c r="AC2670" i="11"/>
  <c r="AA2670" i="11"/>
  <c r="AB2670" i="11" s="1"/>
  <c r="AC2654" i="11"/>
  <c r="AA2654" i="11"/>
  <c r="AB2654" i="11" s="1"/>
  <c r="AC2638" i="11"/>
  <c r="AA2638" i="11"/>
  <c r="AB2638" i="11" s="1"/>
  <c r="AC2622" i="11"/>
  <c r="AA2622" i="11"/>
  <c r="AB2622" i="11" s="1"/>
  <c r="AC2606" i="11"/>
  <c r="AA2606" i="11"/>
  <c r="AB2606" i="11" s="1"/>
  <c r="AC2590" i="11"/>
  <c r="AA2590" i="11"/>
  <c r="AB2590" i="11" s="1"/>
  <c r="AC2574" i="11"/>
  <c r="AA2574" i="11"/>
  <c r="AB2574" i="11" s="1"/>
  <c r="AC2558" i="11"/>
  <c r="AA2558" i="11"/>
  <c r="AB2558" i="11" s="1"/>
  <c r="AC2542" i="11"/>
  <c r="AA2542" i="11"/>
  <c r="AB2542" i="11" s="1"/>
  <c r="AC2526" i="11"/>
  <c r="AA2526" i="11"/>
  <c r="AB2526" i="11" s="1"/>
  <c r="AC2510" i="11"/>
  <c r="AA2510" i="11"/>
  <c r="AB2510" i="11" s="1"/>
  <c r="AC2494" i="11"/>
  <c r="AA2494" i="11"/>
  <c r="AB2494" i="11" s="1"/>
  <c r="AC2478" i="11"/>
  <c r="AA2478" i="11"/>
  <c r="AB2478" i="11" s="1"/>
  <c r="AC2462" i="11"/>
  <c r="AA2462" i="11"/>
  <c r="AB2462" i="11" s="1"/>
  <c r="AC2446" i="11"/>
  <c r="AA2446" i="11"/>
  <c r="AB2446" i="11" s="1"/>
  <c r="AC2430" i="11"/>
  <c r="AA2430" i="11"/>
  <c r="AB2430" i="11" s="1"/>
  <c r="AC2414" i="11"/>
  <c r="AA2414" i="11"/>
  <c r="AB2414" i="11" s="1"/>
  <c r="AC2398" i="11"/>
  <c r="AA2398" i="11"/>
  <c r="AB2398" i="11" s="1"/>
  <c r="AC2382" i="11"/>
  <c r="AA2382" i="11"/>
  <c r="AB2382" i="11" s="1"/>
  <c r="AC2366" i="11"/>
  <c r="AA2366" i="11"/>
  <c r="AB2366" i="11" s="1"/>
  <c r="AC2350" i="11"/>
  <c r="AA2350" i="11"/>
  <c r="AB2350" i="11" s="1"/>
  <c r="AC2334" i="11"/>
  <c r="AA2334" i="11"/>
  <c r="AB2334" i="11" s="1"/>
  <c r="AC2318" i="11"/>
  <c r="AA2318" i="11"/>
  <c r="AB2318" i="11" s="1"/>
  <c r="AC2302" i="11"/>
  <c r="AA2302" i="11"/>
  <c r="AB2302" i="11" s="1"/>
  <c r="AC2286" i="11"/>
  <c r="AA2286" i="11"/>
  <c r="AB2286" i="11" s="1"/>
  <c r="AC2270" i="11"/>
  <c r="AA2270" i="11"/>
  <c r="AB2270" i="11" s="1"/>
  <c r="AC2254" i="11"/>
  <c r="AA2254" i="11"/>
  <c r="AB2254" i="11" s="1"/>
  <c r="AC2238" i="11"/>
  <c r="AA2238" i="11"/>
  <c r="AB2238" i="11" s="1"/>
  <c r="AC2222" i="11"/>
  <c r="AA2222" i="11"/>
  <c r="AB2222" i="11" s="1"/>
  <c r="AC2206" i="11"/>
  <c r="AA2206" i="11"/>
  <c r="AB2206" i="11" s="1"/>
  <c r="AC2190" i="11"/>
  <c r="AA2190" i="11"/>
  <c r="AB2190" i="11" s="1"/>
  <c r="AC2174" i="11"/>
  <c r="AA2174" i="11"/>
  <c r="AB2174" i="11" s="1"/>
  <c r="AC2158" i="11"/>
  <c r="AA2158" i="11"/>
  <c r="AB2158" i="11" s="1"/>
  <c r="AC2142" i="11"/>
  <c r="AA2142" i="11"/>
  <c r="AB2142" i="11" s="1"/>
  <c r="AC2126" i="11"/>
  <c r="AA2126" i="11"/>
  <c r="AB2126" i="11" s="1"/>
  <c r="AC2110" i="11"/>
  <c r="AA2110" i="11"/>
  <c r="AB2110" i="11" s="1"/>
  <c r="AC2094" i="11"/>
  <c r="AA2094" i="11"/>
  <c r="AB2094" i="11" s="1"/>
  <c r="AC2078" i="11"/>
  <c r="AA2078" i="11"/>
  <c r="AB2078" i="11" s="1"/>
  <c r="AC2062" i="11"/>
  <c r="AA2062" i="11"/>
  <c r="AB2062" i="11" s="1"/>
  <c r="AC2046" i="11"/>
  <c r="AA2046" i="11"/>
  <c r="AB2046" i="11" s="1"/>
  <c r="AC2030" i="11"/>
  <c r="AA2030" i="11"/>
  <c r="AB2030" i="11" s="1"/>
  <c r="AC2014" i="11"/>
  <c r="AA2014" i="11"/>
  <c r="AB2014" i="11" s="1"/>
  <c r="AC1998" i="11"/>
  <c r="AA1998" i="11"/>
  <c r="AB1998" i="11" s="1"/>
  <c r="AC1982" i="11"/>
  <c r="AA1982" i="11"/>
  <c r="AB1982" i="11" s="1"/>
  <c r="AC1966" i="11"/>
  <c r="AA1966" i="11"/>
  <c r="AB1966" i="11" s="1"/>
  <c r="AC1950" i="11"/>
  <c r="AA1950" i="11"/>
  <c r="AB1950" i="11" s="1"/>
  <c r="AC1934" i="11"/>
  <c r="AA1934" i="11"/>
  <c r="AB1934" i="11" s="1"/>
  <c r="AC1918" i="11"/>
  <c r="AA1918" i="11"/>
  <c r="AB1918" i="11" s="1"/>
  <c r="AC1902" i="11"/>
  <c r="AA1902" i="11"/>
  <c r="AB1902" i="11" s="1"/>
  <c r="AC1886" i="11"/>
  <c r="AA1886" i="11"/>
  <c r="AB1886" i="11" s="1"/>
  <c r="AC1870" i="11"/>
  <c r="AA1870" i="11"/>
  <c r="AB1870" i="11" s="1"/>
  <c r="AC1854" i="11"/>
  <c r="AA1854" i="11"/>
  <c r="AB1854" i="11" s="1"/>
  <c r="AC1838" i="11"/>
  <c r="AA1838" i="11"/>
  <c r="AB1838" i="11" s="1"/>
  <c r="AC1822" i="11"/>
  <c r="AA1822" i="11"/>
  <c r="AB1822" i="11" s="1"/>
  <c r="AC1806" i="11"/>
  <c r="AA1806" i="11"/>
  <c r="AB1806" i="11" s="1"/>
  <c r="AC1790" i="11"/>
  <c r="AA1790" i="11"/>
  <c r="AB1790" i="11" s="1"/>
  <c r="AC1774" i="11"/>
  <c r="AA1774" i="11"/>
  <c r="AB1774" i="11" s="1"/>
  <c r="AC1758" i="11"/>
  <c r="AA1758" i="11"/>
  <c r="AB1758" i="11" s="1"/>
  <c r="AC1742" i="11"/>
  <c r="AA1742" i="11"/>
  <c r="AB1742" i="11" s="1"/>
  <c r="AC1726" i="11"/>
  <c r="AA1726" i="11"/>
  <c r="AB1726" i="11" s="1"/>
  <c r="AC1710" i="11"/>
  <c r="AA1710" i="11"/>
  <c r="AB1710" i="11" s="1"/>
  <c r="AC1694" i="11"/>
  <c r="AA1694" i="11"/>
  <c r="AB1694" i="11" s="1"/>
  <c r="AC1678" i="11"/>
  <c r="AA1678" i="11"/>
  <c r="AB1678" i="11" s="1"/>
  <c r="AC1662" i="11"/>
  <c r="AA1662" i="11"/>
  <c r="AB1662" i="11" s="1"/>
  <c r="AC1646" i="11"/>
  <c r="AA1646" i="11"/>
  <c r="AB1646" i="11" s="1"/>
  <c r="AC1630" i="11"/>
  <c r="AA1630" i="11"/>
  <c r="AB1630" i="11" s="1"/>
  <c r="AC1614" i="11"/>
  <c r="AA1614" i="11"/>
  <c r="AB1614" i="11" s="1"/>
  <c r="AC1598" i="11"/>
  <c r="AA1598" i="11"/>
  <c r="AB1598" i="11" s="1"/>
  <c r="AC1582" i="11"/>
  <c r="AA1582" i="11"/>
  <c r="AB1582" i="11" s="1"/>
  <c r="AC1566" i="11"/>
  <c r="AA1566" i="11"/>
  <c r="AB1566" i="11" s="1"/>
  <c r="AC1550" i="11"/>
  <c r="AA1550" i="11"/>
  <c r="AB1550" i="11" s="1"/>
  <c r="AC1534" i="11"/>
  <c r="AA1534" i="11"/>
  <c r="AB1534" i="11" s="1"/>
  <c r="AC1518" i="11"/>
  <c r="AA1518" i="11"/>
  <c r="AB1518" i="11" s="1"/>
  <c r="AC1502" i="11"/>
  <c r="AA1502" i="11"/>
  <c r="AB1502" i="11" s="1"/>
  <c r="AC1486" i="11"/>
  <c r="AA1486" i="11"/>
  <c r="AB1486" i="11" s="1"/>
  <c r="AC1470" i="11"/>
  <c r="AA1470" i="11"/>
  <c r="AB1470" i="11" s="1"/>
  <c r="AC1454" i="11"/>
  <c r="AA1454" i="11"/>
  <c r="AB1454" i="11" s="1"/>
  <c r="AC1438" i="11"/>
  <c r="AA1438" i="11"/>
  <c r="AB1438" i="11" s="1"/>
  <c r="AC1422" i="11"/>
  <c r="AA1422" i="11"/>
  <c r="AB1422" i="11" s="1"/>
  <c r="AC1406" i="11"/>
  <c r="AA1406" i="11"/>
  <c r="AB1406" i="11" s="1"/>
  <c r="AC1390" i="11"/>
  <c r="AA1390" i="11"/>
  <c r="AB1390" i="11" s="1"/>
  <c r="AC1374" i="11"/>
  <c r="AA1374" i="11"/>
  <c r="AB1374" i="11" s="1"/>
  <c r="AC1358" i="11"/>
  <c r="AA1358" i="11"/>
  <c r="AB1358" i="11" s="1"/>
  <c r="AC1342" i="11"/>
  <c r="AA1342" i="11"/>
  <c r="AB1342" i="11" s="1"/>
  <c r="AC1326" i="11"/>
  <c r="AA1326" i="11"/>
  <c r="AB1326" i="11" s="1"/>
  <c r="AC1310" i="11"/>
  <c r="AA1310" i="11"/>
  <c r="AB1310" i="11" s="1"/>
  <c r="AC1294" i="11"/>
  <c r="AA1294" i="11"/>
  <c r="AB1294" i="11" s="1"/>
  <c r="AC1278" i="11"/>
  <c r="AA1278" i="11"/>
  <c r="AB1278" i="11" s="1"/>
  <c r="AC1262" i="11"/>
  <c r="AA1262" i="11"/>
  <c r="AB1262" i="11" s="1"/>
  <c r="AC1246" i="11"/>
  <c r="AA1246" i="11"/>
  <c r="AB1246" i="11" s="1"/>
  <c r="AC1230" i="11"/>
  <c r="AA1230" i="11"/>
  <c r="AB1230" i="11" s="1"/>
  <c r="AC1214" i="11"/>
  <c r="AA1214" i="11"/>
  <c r="AB1214" i="11" s="1"/>
  <c r="AC1198" i="11"/>
  <c r="AA1198" i="11"/>
  <c r="AB1198" i="11" s="1"/>
  <c r="AC1182" i="11"/>
  <c r="AA1182" i="11"/>
  <c r="AB1182" i="11" s="1"/>
  <c r="AC1166" i="11"/>
  <c r="AA1166" i="11"/>
  <c r="AB1166" i="11" s="1"/>
  <c r="AC1150" i="11"/>
  <c r="AA1150" i="11"/>
  <c r="AB1150" i="11" s="1"/>
  <c r="AC1134" i="11"/>
  <c r="AA1134" i="11"/>
  <c r="AB1134" i="11" s="1"/>
  <c r="AC1118" i="11"/>
  <c r="AA1118" i="11"/>
  <c r="AB1118" i="11" s="1"/>
  <c r="AC1102" i="11"/>
  <c r="AA1102" i="11"/>
  <c r="AB1102" i="11" s="1"/>
  <c r="AC1086" i="11"/>
  <c r="AA1086" i="11"/>
  <c r="AB1086" i="11" s="1"/>
  <c r="AC1070" i="11"/>
  <c r="AA1070" i="11"/>
  <c r="AB1070" i="11" s="1"/>
  <c r="AC1054" i="11"/>
  <c r="AA1054" i="11"/>
  <c r="AB1054" i="11" s="1"/>
  <c r="AC1038" i="11"/>
  <c r="AA1038" i="11"/>
  <c r="AB1038" i="11" s="1"/>
  <c r="AC1022" i="11"/>
  <c r="AA1022" i="11"/>
  <c r="AB1022" i="11" s="1"/>
  <c r="AC1006" i="11"/>
  <c r="AA1006" i="11"/>
  <c r="AB1006" i="11" s="1"/>
  <c r="AC990" i="11"/>
  <c r="AA990" i="11"/>
  <c r="AB990" i="11" s="1"/>
  <c r="AC974" i="11"/>
  <c r="AA974" i="11"/>
  <c r="AB974" i="11" s="1"/>
  <c r="AC958" i="11"/>
  <c r="AA958" i="11"/>
  <c r="AB958" i="11" s="1"/>
  <c r="AC942" i="11"/>
  <c r="AA942" i="11"/>
  <c r="AB942" i="11" s="1"/>
  <c r="AC926" i="11"/>
  <c r="AA926" i="11"/>
  <c r="AB926" i="11" s="1"/>
  <c r="AC910" i="11"/>
  <c r="AA910" i="11"/>
  <c r="AB910" i="11" s="1"/>
  <c r="AC894" i="11"/>
  <c r="AA894" i="11"/>
  <c r="AB894" i="11" s="1"/>
  <c r="AC878" i="11"/>
  <c r="AA878" i="11"/>
  <c r="AB878" i="11" s="1"/>
  <c r="AC862" i="11"/>
  <c r="AA862" i="11"/>
  <c r="AB862" i="11" s="1"/>
  <c r="AC846" i="11"/>
  <c r="AA846" i="11"/>
  <c r="AB846" i="11" s="1"/>
  <c r="AC830" i="11"/>
  <c r="AA830" i="11"/>
  <c r="AB830" i="11" s="1"/>
  <c r="AC814" i="11"/>
  <c r="AA814" i="11"/>
  <c r="AB814" i="11" s="1"/>
  <c r="AC798" i="11"/>
  <c r="AA798" i="11"/>
  <c r="AB798" i="11" s="1"/>
  <c r="AC782" i="11"/>
  <c r="AA782" i="11"/>
  <c r="AB782" i="11" s="1"/>
  <c r="AC766" i="11"/>
  <c r="AA766" i="11"/>
  <c r="AB766" i="11" s="1"/>
  <c r="AC750" i="11"/>
  <c r="AA750" i="11"/>
  <c r="AB750" i="11" s="1"/>
  <c r="AC734" i="11"/>
  <c r="AA734" i="11"/>
  <c r="AB734" i="11" s="1"/>
  <c r="AC718" i="11"/>
  <c r="AA718" i="11"/>
  <c r="AB718" i="11" s="1"/>
  <c r="AC702" i="11"/>
  <c r="AA702" i="11"/>
  <c r="AB702" i="11" s="1"/>
  <c r="AC686" i="11"/>
  <c r="AA686" i="11"/>
  <c r="AB686" i="11" s="1"/>
  <c r="AC670" i="11"/>
  <c r="AA670" i="11"/>
  <c r="AB670" i="11" s="1"/>
  <c r="AC654" i="11"/>
  <c r="AA654" i="11"/>
  <c r="AB654" i="11" s="1"/>
  <c r="AC638" i="11"/>
  <c r="AA638" i="11"/>
  <c r="AB638" i="11" s="1"/>
  <c r="AC622" i="11"/>
  <c r="AA622" i="11"/>
  <c r="AB622" i="11" s="1"/>
  <c r="AC606" i="11"/>
  <c r="AA606" i="11"/>
  <c r="AB606" i="11" s="1"/>
  <c r="AC590" i="11"/>
  <c r="AA590" i="11"/>
  <c r="AB590" i="11" s="1"/>
  <c r="AC574" i="11"/>
  <c r="AA574" i="11"/>
  <c r="AB574" i="11" s="1"/>
  <c r="AC558" i="11"/>
  <c r="AA558" i="11"/>
  <c r="AB558" i="11" s="1"/>
  <c r="AC542" i="11"/>
  <c r="AA542" i="11"/>
  <c r="AB542" i="11" s="1"/>
  <c r="AC526" i="11"/>
  <c r="AA526" i="11"/>
  <c r="AB526" i="11" s="1"/>
  <c r="AC510" i="11"/>
  <c r="AA510" i="11"/>
  <c r="AB510" i="11" s="1"/>
  <c r="AC494" i="11"/>
  <c r="AA494" i="11"/>
  <c r="AB494" i="11" s="1"/>
  <c r="AC478" i="11"/>
  <c r="AA478" i="11"/>
  <c r="AB478" i="11" s="1"/>
  <c r="AC462" i="11"/>
  <c r="AA462" i="11"/>
  <c r="AB462" i="11" s="1"/>
  <c r="AC446" i="11"/>
  <c r="AA446" i="11"/>
  <c r="AB446" i="11" s="1"/>
  <c r="AC430" i="11"/>
  <c r="AA430" i="11"/>
  <c r="AB430" i="11" s="1"/>
  <c r="AC414" i="11"/>
  <c r="AA414" i="11"/>
  <c r="AB414" i="11" s="1"/>
  <c r="AC398" i="11"/>
  <c r="AA398" i="11"/>
  <c r="AB398" i="11" s="1"/>
  <c r="AC382" i="11"/>
  <c r="AA382" i="11"/>
  <c r="AB382" i="11" s="1"/>
  <c r="AC366" i="11"/>
  <c r="AA366" i="11"/>
  <c r="AB366" i="11" s="1"/>
  <c r="AC350" i="11"/>
  <c r="AA350" i="11"/>
  <c r="AB350" i="11" s="1"/>
  <c r="AC334" i="11"/>
  <c r="AA334" i="11"/>
  <c r="AB334" i="11" s="1"/>
  <c r="AC318" i="11"/>
  <c r="AA318" i="11"/>
  <c r="AB318" i="11" s="1"/>
  <c r="AC302" i="11"/>
  <c r="AA302" i="11"/>
  <c r="AB302" i="11" s="1"/>
  <c r="AC286" i="11"/>
  <c r="AA286" i="11"/>
  <c r="AB286" i="11" s="1"/>
  <c r="AC270" i="11"/>
  <c r="AA270" i="11"/>
  <c r="AB270" i="11" s="1"/>
  <c r="AC254" i="11"/>
  <c r="AA254" i="11"/>
  <c r="AB254" i="11" s="1"/>
  <c r="AC238" i="11"/>
  <c r="AA238" i="11"/>
  <c r="AB238" i="11" s="1"/>
  <c r="AC222" i="11"/>
  <c r="AA222" i="11"/>
  <c r="AB222" i="11" s="1"/>
  <c r="AC206" i="11"/>
  <c r="AA206" i="11"/>
  <c r="AB206" i="11" s="1"/>
  <c r="AC190" i="11"/>
  <c r="AA190" i="11"/>
  <c r="AB190" i="11" s="1"/>
  <c r="AC174" i="11"/>
  <c r="AA174" i="11"/>
  <c r="AB174" i="11" s="1"/>
  <c r="AC158" i="11"/>
  <c r="AA158" i="11"/>
  <c r="AB158" i="11" s="1"/>
  <c r="AC142" i="11"/>
  <c r="AA142" i="11"/>
  <c r="AB142" i="11" s="1"/>
  <c r="AC126" i="11"/>
  <c r="AA126" i="11"/>
  <c r="AB126" i="11" s="1"/>
  <c r="AC110" i="11"/>
  <c r="AA110" i="11"/>
  <c r="AB110" i="11" s="1"/>
  <c r="AC94" i="11"/>
  <c r="AA94" i="11"/>
  <c r="AB94" i="11" s="1"/>
  <c r="AC78" i="11"/>
  <c r="AA78" i="11"/>
  <c r="AB78" i="11" s="1"/>
  <c r="AC62" i="11"/>
  <c r="AA62" i="11"/>
  <c r="AB62" i="11" s="1"/>
  <c r="AC46" i="11"/>
  <c r="AA46" i="11"/>
  <c r="AB46" i="11" s="1"/>
  <c r="AC30" i="11"/>
  <c r="AA30" i="11"/>
  <c r="AB30" i="11" s="1"/>
  <c r="AC2989" i="11"/>
  <c r="AA2989" i="11"/>
  <c r="AB2989" i="11" s="1"/>
  <c r="AC2973" i="11"/>
  <c r="AA2973" i="11"/>
  <c r="AB2973" i="11" s="1"/>
  <c r="AC2957" i="11"/>
  <c r="AA2957" i="11"/>
  <c r="AB2957" i="11" s="1"/>
  <c r="AC2941" i="11"/>
  <c r="AA2941" i="11"/>
  <c r="AB2941" i="11" s="1"/>
  <c r="AC2925" i="11"/>
  <c r="AA2925" i="11"/>
  <c r="AB2925" i="11" s="1"/>
  <c r="AC2909" i="11"/>
  <c r="AA2909" i="11"/>
  <c r="AB2909" i="11" s="1"/>
  <c r="AC2893" i="11"/>
  <c r="AA2893" i="11"/>
  <c r="AB2893" i="11" s="1"/>
  <c r="AC2877" i="11"/>
  <c r="AA2877" i="11"/>
  <c r="AB2877" i="11" s="1"/>
  <c r="AC2861" i="11"/>
  <c r="AA2861" i="11"/>
  <c r="AB2861" i="11" s="1"/>
  <c r="AC2845" i="11"/>
  <c r="AA2845" i="11"/>
  <c r="AB2845" i="11" s="1"/>
  <c r="AC2829" i="11"/>
  <c r="AA2829" i="11"/>
  <c r="AB2829" i="11" s="1"/>
  <c r="AC2813" i="11"/>
  <c r="AA2813" i="11"/>
  <c r="AB2813" i="11" s="1"/>
  <c r="AC2797" i="11"/>
  <c r="AA2797" i="11"/>
  <c r="AB2797" i="11" s="1"/>
  <c r="AC2781" i="11"/>
  <c r="AA2781" i="11"/>
  <c r="AB2781" i="11" s="1"/>
  <c r="AC2765" i="11"/>
  <c r="AA2765" i="11"/>
  <c r="AB2765" i="11" s="1"/>
  <c r="AC2749" i="11"/>
  <c r="AA2749" i="11"/>
  <c r="AB2749" i="11" s="1"/>
  <c r="AC2733" i="11"/>
  <c r="AA2733" i="11"/>
  <c r="AB2733" i="11" s="1"/>
  <c r="AC2717" i="11"/>
  <c r="AA2717" i="11"/>
  <c r="AB2717" i="11" s="1"/>
  <c r="AC2701" i="11"/>
  <c r="AA2701" i="11"/>
  <c r="AB2701" i="11" s="1"/>
  <c r="AC2685" i="11"/>
  <c r="AA2685" i="11"/>
  <c r="AB2685" i="11" s="1"/>
  <c r="AC2669" i="11"/>
  <c r="AA2669" i="11"/>
  <c r="AB2669" i="11" s="1"/>
  <c r="AC2653" i="11"/>
  <c r="AA2653" i="11"/>
  <c r="AB2653" i="11" s="1"/>
  <c r="AC2637" i="11"/>
  <c r="AA2637" i="11"/>
  <c r="AB2637" i="11" s="1"/>
  <c r="AC2621" i="11"/>
  <c r="AA2621" i="11"/>
  <c r="AB2621" i="11" s="1"/>
  <c r="AC2605" i="11"/>
  <c r="AA2605" i="11"/>
  <c r="AB2605" i="11" s="1"/>
  <c r="AC2589" i="11"/>
  <c r="AA2589" i="11"/>
  <c r="AB2589" i="11" s="1"/>
  <c r="AC2573" i="11"/>
  <c r="AA2573" i="11"/>
  <c r="AB2573" i="11" s="1"/>
  <c r="AC2557" i="11"/>
  <c r="AA2557" i="11"/>
  <c r="AB2557" i="11" s="1"/>
  <c r="AC2541" i="11"/>
  <c r="AA2541" i="11"/>
  <c r="AB2541" i="11" s="1"/>
  <c r="AC2525" i="11"/>
  <c r="AA2525" i="11"/>
  <c r="AB2525" i="11" s="1"/>
  <c r="AC2509" i="11"/>
  <c r="AA2509" i="11"/>
  <c r="AB2509" i="11" s="1"/>
  <c r="AC2493" i="11"/>
  <c r="AA2493" i="11"/>
  <c r="AB2493" i="11" s="1"/>
  <c r="AC2477" i="11"/>
  <c r="AA2477" i="11"/>
  <c r="AB2477" i="11" s="1"/>
  <c r="AC2461" i="11"/>
  <c r="AA2461" i="11"/>
  <c r="AB2461" i="11" s="1"/>
  <c r="AC2445" i="11"/>
  <c r="AA2445" i="11"/>
  <c r="AB2445" i="11" s="1"/>
  <c r="AC2429" i="11"/>
  <c r="AA2429" i="11"/>
  <c r="AB2429" i="11" s="1"/>
  <c r="AC2413" i="11"/>
  <c r="AA2413" i="11"/>
  <c r="AB2413" i="11" s="1"/>
  <c r="AC2397" i="11"/>
  <c r="AA2397" i="11"/>
  <c r="AB2397" i="11" s="1"/>
  <c r="AC2381" i="11"/>
  <c r="AA2381" i="11"/>
  <c r="AB2381" i="11" s="1"/>
  <c r="AC2365" i="11"/>
  <c r="AA2365" i="11"/>
  <c r="AB2365" i="11" s="1"/>
  <c r="AC2349" i="11"/>
  <c r="AA2349" i="11"/>
  <c r="AB2349" i="11" s="1"/>
  <c r="AC2333" i="11"/>
  <c r="AA2333" i="11"/>
  <c r="AB2333" i="11" s="1"/>
  <c r="AC2317" i="11"/>
  <c r="AA2317" i="11"/>
  <c r="AB2317" i="11" s="1"/>
  <c r="AC2301" i="11"/>
  <c r="AA2301" i="11"/>
  <c r="AB2301" i="11" s="1"/>
  <c r="AC2285" i="11"/>
  <c r="AA2285" i="11"/>
  <c r="AB2285" i="11" s="1"/>
  <c r="AC2269" i="11"/>
  <c r="AA2269" i="11"/>
  <c r="AB2269" i="11" s="1"/>
  <c r="AC2253" i="11"/>
  <c r="AA2253" i="11"/>
  <c r="AB2253" i="11" s="1"/>
  <c r="AC2237" i="11"/>
  <c r="AA2237" i="11"/>
  <c r="AB2237" i="11" s="1"/>
  <c r="AC2221" i="11"/>
  <c r="AA2221" i="11"/>
  <c r="AB2221" i="11" s="1"/>
  <c r="AC2205" i="11"/>
  <c r="AA2205" i="11"/>
  <c r="AB2205" i="11" s="1"/>
  <c r="AC2189" i="11"/>
  <c r="AA2189" i="11"/>
  <c r="AB2189" i="11" s="1"/>
  <c r="AC2173" i="11"/>
  <c r="AA2173" i="11"/>
  <c r="AB2173" i="11" s="1"/>
  <c r="AC2157" i="11"/>
  <c r="AA2157" i="11"/>
  <c r="AB2157" i="11" s="1"/>
  <c r="AC2141" i="11"/>
  <c r="AA2141" i="11"/>
  <c r="AB2141" i="11" s="1"/>
  <c r="AC2125" i="11"/>
  <c r="AA2125" i="11"/>
  <c r="AB2125" i="11" s="1"/>
  <c r="AC2109" i="11"/>
  <c r="AA2109" i="11"/>
  <c r="AB2109" i="11" s="1"/>
  <c r="AC2093" i="11"/>
  <c r="AA2093" i="11"/>
  <c r="AB2093" i="11" s="1"/>
  <c r="AC2077" i="11"/>
  <c r="AA2077" i="11"/>
  <c r="AB2077" i="11" s="1"/>
  <c r="AC2061" i="11"/>
  <c r="AA2061" i="11"/>
  <c r="AB2061" i="11" s="1"/>
  <c r="AC2045" i="11"/>
  <c r="AA2045" i="11"/>
  <c r="AB2045" i="11" s="1"/>
  <c r="AC2029" i="11"/>
  <c r="AA2029" i="11"/>
  <c r="AB2029" i="11" s="1"/>
  <c r="AC2013" i="11"/>
  <c r="AA2013" i="11"/>
  <c r="AB2013" i="11" s="1"/>
  <c r="AC1997" i="11"/>
  <c r="AA1997" i="11"/>
  <c r="AB1997" i="11" s="1"/>
  <c r="AC1981" i="11"/>
  <c r="AA1981" i="11"/>
  <c r="AB1981" i="11" s="1"/>
  <c r="AC1965" i="11"/>
  <c r="AA1965" i="11"/>
  <c r="AB1965" i="11" s="1"/>
  <c r="AC1949" i="11"/>
  <c r="AA1949" i="11"/>
  <c r="AB1949" i="11" s="1"/>
  <c r="AC1933" i="11"/>
  <c r="AA1933" i="11"/>
  <c r="AB1933" i="11" s="1"/>
  <c r="AC1917" i="11"/>
  <c r="AA1917" i="11"/>
  <c r="AB1917" i="11" s="1"/>
  <c r="AC1901" i="11"/>
  <c r="AA1901" i="11"/>
  <c r="AB1901" i="11" s="1"/>
  <c r="AC1885" i="11"/>
  <c r="AA1885" i="11"/>
  <c r="AB1885" i="11" s="1"/>
  <c r="AC1869" i="11"/>
  <c r="AA1869" i="11"/>
  <c r="AB1869" i="11" s="1"/>
  <c r="AC1853" i="11"/>
  <c r="AA1853" i="11"/>
  <c r="AB1853" i="11" s="1"/>
  <c r="AC1837" i="11"/>
  <c r="AA1837" i="11"/>
  <c r="AB1837" i="11" s="1"/>
  <c r="AC1821" i="11"/>
  <c r="AA1821" i="11"/>
  <c r="AB1821" i="11" s="1"/>
  <c r="AC1805" i="11"/>
  <c r="AA1805" i="11"/>
  <c r="AB1805" i="11" s="1"/>
  <c r="AC1789" i="11"/>
  <c r="AA1789" i="11"/>
  <c r="AB1789" i="11" s="1"/>
  <c r="AC1773" i="11"/>
  <c r="AA1773" i="11"/>
  <c r="AB1773" i="11" s="1"/>
  <c r="AC1757" i="11"/>
  <c r="AA1757" i="11"/>
  <c r="AB1757" i="11" s="1"/>
  <c r="AC1741" i="11"/>
  <c r="AA1741" i="11"/>
  <c r="AB1741" i="11" s="1"/>
  <c r="AC1725" i="11"/>
  <c r="AA1725" i="11"/>
  <c r="AB1725" i="11" s="1"/>
  <c r="AC1709" i="11"/>
  <c r="AA1709" i="11"/>
  <c r="AB1709" i="11" s="1"/>
  <c r="AC1693" i="11"/>
  <c r="AA1693" i="11"/>
  <c r="AB1693" i="11" s="1"/>
  <c r="AC1677" i="11"/>
  <c r="AA1677" i="11"/>
  <c r="AB1677" i="11" s="1"/>
  <c r="AC1661" i="11"/>
  <c r="AA1661" i="11"/>
  <c r="AB1661" i="11" s="1"/>
  <c r="AC1645" i="11"/>
  <c r="AA1645" i="11"/>
  <c r="AB1645" i="11" s="1"/>
  <c r="AC1629" i="11"/>
  <c r="AA1629" i="11"/>
  <c r="AB1629" i="11" s="1"/>
  <c r="AC1613" i="11"/>
  <c r="AA1613" i="11"/>
  <c r="AB1613" i="11" s="1"/>
  <c r="AC1597" i="11"/>
  <c r="AA1597" i="11"/>
  <c r="AB1597" i="11" s="1"/>
  <c r="AC1581" i="11"/>
  <c r="AA1581" i="11"/>
  <c r="AB1581" i="11" s="1"/>
  <c r="AC1565" i="11"/>
  <c r="AA1565" i="11"/>
  <c r="AB1565" i="11" s="1"/>
  <c r="AC1549" i="11"/>
  <c r="AA1549" i="11"/>
  <c r="AB1549" i="11" s="1"/>
  <c r="AC1533" i="11"/>
  <c r="AA1533" i="11"/>
  <c r="AB1533" i="11" s="1"/>
  <c r="AC1517" i="11"/>
  <c r="AA1517" i="11"/>
  <c r="AB1517" i="11" s="1"/>
  <c r="AC1501" i="11"/>
  <c r="AA1501" i="11"/>
  <c r="AB1501" i="11" s="1"/>
  <c r="AC1485" i="11"/>
  <c r="AA1485" i="11"/>
  <c r="AB1485" i="11" s="1"/>
  <c r="AC1469" i="11"/>
  <c r="AA1469" i="11"/>
  <c r="AB1469" i="11" s="1"/>
  <c r="AC1453" i="11"/>
  <c r="AA1453" i="11"/>
  <c r="AB1453" i="11" s="1"/>
  <c r="AC1437" i="11"/>
  <c r="AA1437" i="11"/>
  <c r="AB1437" i="11" s="1"/>
  <c r="AC1421" i="11"/>
  <c r="AA1421" i="11"/>
  <c r="AB1421" i="11" s="1"/>
  <c r="AC1405" i="11"/>
  <c r="AA1405" i="11"/>
  <c r="AB1405" i="11" s="1"/>
  <c r="AC1389" i="11"/>
  <c r="AA1389" i="11"/>
  <c r="AB1389" i="11" s="1"/>
  <c r="AC1373" i="11"/>
  <c r="AA1373" i="11"/>
  <c r="AB1373" i="11" s="1"/>
  <c r="AC1357" i="11"/>
  <c r="AA1357" i="11"/>
  <c r="AB1357" i="11" s="1"/>
  <c r="AC1341" i="11"/>
  <c r="AA1341" i="11"/>
  <c r="AB1341" i="11" s="1"/>
  <c r="AC1325" i="11"/>
  <c r="AA1325" i="11"/>
  <c r="AB1325" i="11" s="1"/>
  <c r="AC1309" i="11"/>
  <c r="AA1309" i="11"/>
  <c r="AB1309" i="11" s="1"/>
  <c r="AC1293" i="11"/>
  <c r="AA1293" i="11"/>
  <c r="AB1293" i="11" s="1"/>
  <c r="AC1277" i="11"/>
  <c r="AA1277" i="11"/>
  <c r="AB1277" i="11" s="1"/>
  <c r="AC1261" i="11"/>
  <c r="AA1261" i="11"/>
  <c r="AB1261" i="11" s="1"/>
  <c r="AC1245" i="11"/>
  <c r="AA1245" i="11"/>
  <c r="AB1245" i="11" s="1"/>
  <c r="AC1229" i="11"/>
  <c r="AA1229" i="11"/>
  <c r="AB1229" i="11" s="1"/>
  <c r="AC1213" i="11"/>
  <c r="AA1213" i="11"/>
  <c r="AB1213" i="11" s="1"/>
  <c r="AC1197" i="11"/>
  <c r="AA1197" i="11"/>
  <c r="AB1197" i="11" s="1"/>
  <c r="AC1181" i="11"/>
  <c r="AA1181" i="11"/>
  <c r="AB1181" i="11" s="1"/>
  <c r="AC1165" i="11"/>
  <c r="AA1165" i="11"/>
  <c r="AB1165" i="11" s="1"/>
  <c r="AC1149" i="11"/>
  <c r="AA1149" i="11"/>
  <c r="AB1149" i="11" s="1"/>
  <c r="AC1133" i="11"/>
  <c r="AA1133" i="11"/>
  <c r="AB1133" i="11" s="1"/>
  <c r="AC1117" i="11"/>
  <c r="AA1117" i="11"/>
  <c r="AB1117" i="11" s="1"/>
  <c r="AC1101" i="11"/>
  <c r="AA1101" i="11"/>
  <c r="AB1101" i="11" s="1"/>
  <c r="AC1085" i="11"/>
  <c r="AA1085" i="11"/>
  <c r="AB1085" i="11" s="1"/>
  <c r="AC1069" i="11"/>
  <c r="AA1069" i="11"/>
  <c r="AB1069" i="11" s="1"/>
  <c r="AC1053" i="11"/>
  <c r="AA1053" i="11"/>
  <c r="AB1053" i="11" s="1"/>
  <c r="AC1037" i="11"/>
  <c r="AA1037" i="11"/>
  <c r="AB1037" i="11" s="1"/>
  <c r="AC1021" i="11"/>
  <c r="AA1021" i="11"/>
  <c r="AB1021" i="11" s="1"/>
  <c r="AC1005" i="11"/>
  <c r="AA1005" i="11"/>
  <c r="AB1005" i="11" s="1"/>
  <c r="AC989" i="11"/>
  <c r="AA989" i="11"/>
  <c r="AB989" i="11" s="1"/>
  <c r="AC973" i="11"/>
  <c r="AA973" i="11"/>
  <c r="AB973" i="11" s="1"/>
  <c r="AC957" i="11"/>
  <c r="AA957" i="11"/>
  <c r="AB957" i="11" s="1"/>
  <c r="AC941" i="11"/>
  <c r="AA941" i="11"/>
  <c r="AB941" i="11" s="1"/>
  <c r="AC925" i="11"/>
  <c r="AA925" i="11"/>
  <c r="AB925" i="11" s="1"/>
  <c r="AC909" i="11"/>
  <c r="AA909" i="11"/>
  <c r="AB909" i="11" s="1"/>
  <c r="AC893" i="11"/>
  <c r="AA893" i="11"/>
  <c r="AB893" i="11" s="1"/>
  <c r="AC877" i="11"/>
  <c r="AA877" i="11"/>
  <c r="AB877" i="11" s="1"/>
  <c r="AC861" i="11"/>
  <c r="AA861" i="11"/>
  <c r="AB861" i="11" s="1"/>
  <c r="AC845" i="11"/>
  <c r="AA845" i="11"/>
  <c r="AB845" i="11" s="1"/>
  <c r="AC829" i="11"/>
  <c r="AA829" i="11"/>
  <c r="AB829" i="11" s="1"/>
  <c r="AC813" i="11"/>
  <c r="AA813" i="11"/>
  <c r="AB813" i="11" s="1"/>
  <c r="AC797" i="11"/>
  <c r="AA797" i="11"/>
  <c r="AB797" i="11" s="1"/>
  <c r="AC781" i="11"/>
  <c r="AA781" i="11"/>
  <c r="AB781" i="11" s="1"/>
  <c r="AC765" i="11"/>
  <c r="AA765" i="11"/>
  <c r="AB765" i="11" s="1"/>
  <c r="AC749" i="11"/>
  <c r="AA749" i="11"/>
  <c r="AB749" i="11" s="1"/>
  <c r="AC733" i="11"/>
  <c r="AA733" i="11"/>
  <c r="AB733" i="11" s="1"/>
  <c r="AC717" i="11"/>
  <c r="AA717" i="11"/>
  <c r="AB717" i="11" s="1"/>
  <c r="AC701" i="11"/>
  <c r="AA701" i="11"/>
  <c r="AB701" i="11" s="1"/>
  <c r="AC685" i="11"/>
  <c r="AA685" i="11"/>
  <c r="AB685" i="11" s="1"/>
  <c r="AC669" i="11"/>
  <c r="AA669" i="11"/>
  <c r="AB669" i="11" s="1"/>
  <c r="AC653" i="11"/>
  <c r="AA653" i="11"/>
  <c r="AB653" i="11" s="1"/>
  <c r="AC637" i="11"/>
  <c r="AA637" i="11"/>
  <c r="AB637" i="11" s="1"/>
  <c r="AC621" i="11"/>
  <c r="AA621" i="11"/>
  <c r="AB621" i="11" s="1"/>
  <c r="AC605" i="11"/>
  <c r="AA605" i="11"/>
  <c r="AB605" i="11" s="1"/>
  <c r="AC589" i="11"/>
  <c r="AA589" i="11"/>
  <c r="AB589" i="11" s="1"/>
  <c r="AC573" i="11"/>
  <c r="AA573" i="11"/>
  <c r="AB573" i="11" s="1"/>
  <c r="AC557" i="11"/>
  <c r="AA557" i="11"/>
  <c r="AB557" i="11" s="1"/>
  <c r="AC541" i="11"/>
  <c r="AA541" i="11"/>
  <c r="AB541" i="11" s="1"/>
  <c r="AC525" i="11"/>
  <c r="AA525" i="11"/>
  <c r="AB525" i="11" s="1"/>
  <c r="AC509" i="11"/>
  <c r="AA509" i="11"/>
  <c r="AB509" i="11" s="1"/>
  <c r="AC493" i="11"/>
  <c r="AA493" i="11"/>
  <c r="AB493" i="11" s="1"/>
  <c r="AC477" i="11"/>
  <c r="AA477" i="11"/>
  <c r="AB477" i="11" s="1"/>
  <c r="AC461" i="11"/>
  <c r="AA461" i="11"/>
  <c r="AB461" i="11" s="1"/>
  <c r="AC445" i="11"/>
  <c r="AA445" i="11"/>
  <c r="AB445" i="11" s="1"/>
  <c r="AC429" i="11"/>
  <c r="AA429" i="11"/>
  <c r="AB429" i="11" s="1"/>
  <c r="AC413" i="11"/>
  <c r="AA413" i="11"/>
  <c r="AB413" i="11" s="1"/>
  <c r="AC397" i="11"/>
  <c r="AA397" i="11"/>
  <c r="AB397" i="11" s="1"/>
  <c r="AC381" i="11"/>
  <c r="AA381" i="11"/>
  <c r="AB381" i="11" s="1"/>
  <c r="AC365" i="11"/>
  <c r="AA365" i="11"/>
  <c r="AB365" i="11" s="1"/>
  <c r="AC349" i="11"/>
  <c r="AA349" i="11"/>
  <c r="AB349" i="11" s="1"/>
  <c r="AC333" i="11"/>
  <c r="AA333" i="11"/>
  <c r="AB333" i="11" s="1"/>
  <c r="AC317" i="11"/>
  <c r="AA317" i="11"/>
  <c r="AB317" i="11" s="1"/>
  <c r="AC301" i="11"/>
  <c r="AA301" i="11"/>
  <c r="AB301" i="11" s="1"/>
  <c r="AC285" i="11"/>
  <c r="AA285" i="11"/>
  <c r="AB285" i="11" s="1"/>
  <c r="AC269" i="11"/>
  <c r="AA269" i="11"/>
  <c r="AB269" i="11" s="1"/>
  <c r="AC253" i="11"/>
  <c r="AA253" i="11"/>
  <c r="AB253" i="11" s="1"/>
  <c r="AC237" i="11"/>
  <c r="AA237" i="11"/>
  <c r="AB237" i="11" s="1"/>
  <c r="AC221" i="11"/>
  <c r="AA221" i="11"/>
  <c r="AB221" i="11" s="1"/>
  <c r="AC2988" i="11"/>
  <c r="AA2988" i="11"/>
  <c r="AB2988" i="11" s="1"/>
  <c r="AC2972" i="11"/>
  <c r="AA2972" i="11"/>
  <c r="AB2972" i="11" s="1"/>
  <c r="AC2956" i="11"/>
  <c r="AA2956" i="11"/>
  <c r="AB2956" i="11" s="1"/>
  <c r="AC2940" i="11"/>
  <c r="AA2940" i="11"/>
  <c r="AB2940" i="11" s="1"/>
  <c r="AC2924" i="11"/>
  <c r="AA2924" i="11"/>
  <c r="AB2924" i="11" s="1"/>
  <c r="AC2908" i="11"/>
  <c r="AA2908" i="11"/>
  <c r="AB2908" i="11" s="1"/>
  <c r="AC2892" i="11"/>
  <c r="AA2892" i="11"/>
  <c r="AB2892" i="11" s="1"/>
  <c r="AC2876" i="11"/>
  <c r="AA2876" i="11"/>
  <c r="AB2876" i="11" s="1"/>
  <c r="AC2860" i="11"/>
  <c r="AA2860" i="11"/>
  <c r="AB2860" i="11" s="1"/>
  <c r="AC2844" i="11"/>
  <c r="AA2844" i="11"/>
  <c r="AB2844" i="11" s="1"/>
  <c r="AC2828" i="11"/>
  <c r="AA2828" i="11"/>
  <c r="AB2828" i="11" s="1"/>
  <c r="AC2812" i="11"/>
  <c r="AA2812" i="11"/>
  <c r="AB2812" i="11" s="1"/>
  <c r="AC2796" i="11"/>
  <c r="AA2796" i="11"/>
  <c r="AB2796" i="11" s="1"/>
  <c r="AC2780" i="11"/>
  <c r="AA2780" i="11"/>
  <c r="AB2780" i="11" s="1"/>
  <c r="AC2764" i="11"/>
  <c r="AA2764" i="11"/>
  <c r="AB2764" i="11" s="1"/>
  <c r="AC2748" i="11"/>
  <c r="AA2748" i="11"/>
  <c r="AB2748" i="11" s="1"/>
  <c r="AC2732" i="11"/>
  <c r="AA2732" i="11"/>
  <c r="AB2732" i="11" s="1"/>
  <c r="AC2716" i="11"/>
  <c r="AA2716" i="11"/>
  <c r="AB2716" i="11" s="1"/>
  <c r="AC2700" i="11"/>
  <c r="AA2700" i="11"/>
  <c r="AB2700" i="11" s="1"/>
  <c r="AC2684" i="11"/>
  <c r="AA2684" i="11"/>
  <c r="AB2684" i="11" s="1"/>
  <c r="AC2668" i="11"/>
  <c r="AA2668" i="11"/>
  <c r="AB2668" i="11" s="1"/>
  <c r="AC2652" i="11"/>
  <c r="AA2652" i="11"/>
  <c r="AB2652" i="11" s="1"/>
  <c r="AC2636" i="11"/>
  <c r="AA2636" i="11"/>
  <c r="AB2636" i="11" s="1"/>
  <c r="AC2620" i="11"/>
  <c r="AA2620" i="11"/>
  <c r="AB2620" i="11" s="1"/>
  <c r="AC2604" i="11"/>
  <c r="AA2604" i="11"/>
  <c r="AB2604" i="11" s="1"/>
  <c r="AC2588" i="11"/>
  <c r="AA2588" i="11"/>
  <c r="AB2588" i="11" s="1"/>
  <c r="AC2572" i="11"/>
  <c r="AA2572" i="11"/>
  <c r="AB2572" i="11" s="1"/>
  <c r="AC2556" i="11"/>
  <c r="AA2556" i="11"/>
  <c r="AB2556" i="11" s="1"/>
  <c r="AC2540" i="11"/>
  <c r="AA2540" i="11"/>
  <c r="AB2540" i="11" s="1"/>
  <c r="AC2524" i="11"/>
  <c r="AA2524" i="11"/>
  <c r="AB2524" i="11" s="1"/>
  <c r="AC2508" i="11"/>
  <c r="AA2508" i="11"/>
  <c r="AB2508" i="11" s="1"/>
  <c r="AC2492" i="11"/>
  <c r="AA2492" i="11"/>
  <c r="AB2492" i="11" s="1"/>
  <c r="AC2476" i="11"/>
  <c r="AA2476" i="11"/>
  <c r="AB2476" i="11" s="1"/>
  <c r="AC2460" i="11"/>
  <c r="AA2460" i="11"/>
  <c r="AB2460" i="11" s="1"/>
  <c r="AC2444" i="11"/>
  <c r="AA2444" i="11"/>
  <c r="AB2444" i="11" s="1"/>
  <c r="AC2428" i="11"/>
  <c r="AA2428" i="11"/>
  <c r="AB2428" i="11" s="1"/>
  <c r="AC2412" i="11"/>
  <c r="AA2412" i="11"/>
  <c r="AB2412" i="11" s="1"/>
  <c r="AC2396" i="11"/>
  <c r="AA2396" i="11"/>
  <c r="AB2396" i="11" s="1"/>
  <c r="AC2380" i="11"/>
  <c r="AA2380" i="11"/>
  <c r="AB2380" i="11" s="1"/>
  <c r="AC2364" i="11"/>
  <c r="AA2364" i="11"/>
  <c r="AB2364" i="11" s="1"/>
  <c r="AC2348" i="11"/>
  <c r="AA2348" i="11"/>
  <c r="AB2348" i="11" s="1"/>
  <c r="AC2332" i="11"/>
  <c r="AA2332" i="11"/>
  <c r="AB2332" i="11" s="1"/>
  <c r="AC2316" i="11"/>
  <c r="AA2316" i="11"/>
  <c r="AB2316" i="11" s="1"/>
  <c r="AC2300" i="11"/>
  <c r="AA2300" i="11"/>
  <c r="AB2300" i="11" s="1"/>
  <c r="AC2284" i="11"/>
  <c r="AA2284" i="11"/>
  <c r="AB2284" i="11" s="1"/>
  <c r="AC2268" i="11"/>
  <c r="AA2268" i="11"/>
  <c r="AB2268" i="11" s="1"/>
  <c r="AC2252" i="11"/>
  <c r="AA2252" i="11"/>
  <c r="AB2252" i="11" s="1"/>
  <c r="AC2236" i="11"/>
  <c r="AA2236" i="11"/>
  <c r="AB2236" i="11" s="1"/>
  <c r="AC2220" i="11"/>
  <c r="AA2220" i="11"/>
  <c r="AB2220" i="11" s="1"/>
  <c r="AC2204" i="11"/>
  <c r="AA2204" i="11"/>
  <c r="AB2204" i="11" s="1"/>
  <c r="AC2188" i="11"/>
  <c r="AA2188" i="11"/>
  <c r="AB2188" i="11" s="1"/>
  <c r="AC2172" i="11"/>
  <c r="AA2172" i="11"/>
  <c r="AB2172" i="11" s="1"/>
  <c r="AC2156" i="11"/>
  <c r="AA2156" i="11"/>
  <c r="AB2156" i="11" s="1"/>
  <c r="AC2140" i="11"/>
  <c r="AA2140" i="11"/>
  <c r="AB2140" i="11" s="1"/>
  <c r="AC2124" i="11"/>
  <c r="AA2124" i="11"/>
  <c r="AB2124" i="11" s="1"/>
  <c r="AC2108" i="11"/>
  <c r="AA2108" i="11"/>
  <c r="AB2108" i="11" s="1"/>
  <c r="AC2092" i="11"/>
  <c r="AA2092" i="11"/>
  <c r="AB2092" i="11" s="1"/>
  <c r="AC2076" i="11"/>
  <c r="AA2076" i="11"/>
  <c r="AB2076" i="11" s="1"/>
  <c r="AC2060" i="11"/>
  <c r="AA2060" i="11"/>
  <c r="AB2060" i="11" s="1"/>
  <c r="AC2044" i="11"/>
  <c r="AA2044" i="11"/>
  <c r="AB2044" i="11" s="1"/>
  <c r="AC2028" i="11"/>
  <c r="AA2028" i="11"/>
  <c r="AB2028" i="11" s="1"/>
  <c r="AC2012" i="11"/>
  <c r="AA2012" i="11"/>
  <c r="AB2012" i="11" s="1"/>
  <c r="AC1996" i="11"/>
  <c r="AA1996" i="11"/>
  <c r="AB1996" i="11" s="1"/>
  <c r="AC1980" i="11"/>
  <c r="AA1980" i="11"/>
  <c r="AB1980" i="11" s="1"/>
  <c r="AC1964" i="11"/>
  <c r="AA1964" i="11"/>
  <c r="AB1964" i="11" s="1"/>
  <c r="AC1948" i="11"/>
  <c r="AA1948" i="11"/>
  <c r="AB1948" i="11" s="1"/>
  <c r="AC1932" i="11"/>
  <c r="AA1932" i="11"/>
  <c r="AB1932" i="11" s="1"/>
  <c r="AC1916" i="11"/>
  <c r="AA1916" i="11"/>
  <c r="AB1916" i="11" s="1"/>
  <c r="AC1900" i="11"/>
  <c r="AA1900" i="11"/>
  <c r="AB1900" i="11" s="1"/>
  <c r="AC1884" i="11"/>
  <c r="AA1884" i="11"/>
  <c r="AB1884" i="11" s="1"/>
  <c r="AC1868" i="11"/>
  <c r="AA1868" i="11"/>
  <c r="AB1868" i="11" s="1"/>
  <c r="AC1852" i="11"/>
  <c r="AA1852" i="11"/>
  <c r="AB1852" i="11" s="1"/>
  <c r="AC1836" i="11"/>
  <c r="AA1836" i="11"/>
  <c r="AB1836" i="11" s="1"/>
  <c r="AC1820" i="11"/>
  <c r="AA1820" i="11"/>
  <c r="AB1820" i="11" s="1"/>
  <c r="AC1804" i="11"/>
  <c r="AA1804" i="11"/>
  <c r="AB1804" i="11" s="1"/>
  <c r="AC1788" i="11"/>
  <c r="AA1788" i="11"/>
  <c r="AB1788" i="11" s="1"/>
  <c r="AC1772" i="11"/>
  <c r="AA1772" i="11"/>
  <c r="AB1772" i="11" s="1"/>
  <c r="AC1756" i="11"/>
  <c r="AA1756" i="11"/>
  <c r="AB1756" i="11" s="1"/>
  <c r="AC1740" i="11"/>
  <c r="AA1740" i="11"/>
  <c r="AB1740" i="11" s="1"/>
  <c r="AC1724" i="11"/>
  <c r="AA1724" i="11"/>
  <c r="AB1724" i="11" s="1"/>
  <c r="AC1708" i="11"/>
  <c r="AA1708" i="11"/>
  <c r="AB1708" i="11" s="1"/>
  <c r="AC1692" i="11"/>
  <c r="AA1692" i="11"/>
  <c r="AB1692" i="11" s="1"/>
  <c r="AC1676" i="11"/>
  <c r="AA1676" i="11"/>
  <c r="AB1676" i="11" s="1"/>
  <c r="AC1660" i="11"/>
  <c r="AA1660" i="11"/>
  <c r="AB1660" i="11" s="1"/>
  <c r="AC1644" i="11"/>
  <c r="AA1644" i="11"/>
  <c r="AB1644" i="11" s="1"/>
  <c r="AC1628" i="11"/>
  <c r="AA1628" i="11"/>
  <c r="AB1628" i="11" s="1"/>
  <c r="AC1612" i="11"/>
  <c r="AA1612" i="11"/>
  <c r="AB1612" i="11" s="1"/>
  <c r="AC1596" i="11"/>
  <c r="AA1596" i="11"/>
  <c r="AB1596" i="11" s="1"/>
  <c r="AC1580" i="11"/>
  <c r="AA1580" i="11"/>
  <c r="AB1580" i="11" s="1"/>
  <c r="AC1564" i="11"/>
  <c r="AA1564" i="11"/>
  <c r="AB1564" i="11" s="1"/>
  <c r="AC1548" i="11"/>
  <c r="AA1548" i="11"/>
  <c r="AB1548" i="11" s="1"/>
  <c r="AC1532" i="11"/>
  <c r="AA1532" i="11"/>
  <c r="AB1532" i="11" s="1"/>
  <c r="AC1516" i="11"/>
  <c r="AA1516" i="11"/>
  <c r="AB1516" i="11" s="1"/>
  <c r="AC1500" i="11"/>
  <c r="AA1500" i="11"/>
  <c r="AB1500" i="11" s="1"/>
  <c r="AC1484" i="11"/>
  <c r="AA1484" i="11"/>
  <c r="AB1484" i="11" s="1"/>
  <c r="AC1468" i="11"/>
  <c r="AA1468" i="11"/>
  <c r="AB1468" i="11" s="1"/>
  <c r="AC1452" i="11"/>
  <c r="AA1452" i="11"/>
  <c r="AB1452" i="11" s="1"/>
  <c r="AC1436" i="11"/>
  <c r="AA1436" i="11"/>
  <c r="AB1436" i="11" s="1"/>
  <c r="AC1420" i="11"/>
  <c r="AA1420" i="11"/>
  <c r="AB1420" i="11" s="1"/>
  <c r="AC1404" i="11"/>
  <c r="AA1404" i="11"/>
  <c r="AB1404" i="11" s="1"/>
  <c r="AC1388" i="11"/>
  <c r="AA1388" i="11"/>
  <c r="AB1388" i="11" s="1"/>
  <c r="AC1372" i="11"/>
  <c r="AA1372" i="11"/>
  <c r="AB1372" i="11" s="1"/>
  <c r="AC1356" i="11"/>
  <c r="AA1356" i="11"/>
  <c r="AB1356" i="11" s="1"/>
  <c r="AC1340" i="11"/>
  <c r="AA1340" i="11"/>
  <c r="AB1340" i="11" s="1"/>
  <c r="AC1324" i="11"/>
  <c r="AA1324" i="11"/>
  <c r="AB1324" i="11" s="1"/>
  <c r="AC1308" i="11"/>
  <c r="AA1308" i="11"/>
  <c r="AB1308" i="11" s="1"/>
  <c r="AC1292" i="11"/>
  <c r="AA1292" i="11"/>
  <c r="AB1292" i="11" s="1"/>
  <c r="AC1276" i="11"/>
  <c r="AA1276" i="11"/>
  <c r="AB1276" i="11" s="1"/>
  <c r="AC1260" i="11"/>
  <c r="AA1260" i="11"/>
  <c r="AB1260" i="11" s="1"/>
  <c r="AC1244" i="11"/>
  <c r="AA1244" i="11"/>
  <c r="AB1244" i="11" s="1"/>
  <c r="AC1228" i="11"/>
  <c r="AA1228" i="11"/>
  <c r="AB1228" i="11" s="1"/>
  <c r="AC1212" i="11"/>
  <c r="AA1212" i="11"/>
  <c r="AB1212" i="11" s="1"/>
  <c r="AC1196" i="11"/>
  <c r="AA1196" i="11"/>
  <c r="AB1196" i="11" s="1"/>
  <c r="AC1180" i="11"/>
  <c r="AA1180" i="11"/>
  <c r="AB1180" i="11" s="1"/>
  <c r="AC1164" i="11"/>
  <c r="AA1164" i="11"/>
  <c r="AB1164" i="11" s="1"/>
  <c r="AC1148" i="11"/>
  <c r="AA1148" i="11"/>
  <c r="AB1148" i="11" s="1"/>
  <c r="AC1132" i="11"/>
  <c r="AA1132" i="11"/>
  <c r="AB1132" i="11" s="1"/>
  <c r="AC1116" i="11"/>
  <c r="AA1116" i="11"/>
  <c r="AB1116" i="11" s="1"/>
  <c r="AC1100" i="11"/>
  <c r="AA1100" i="11"/>
  <c r="AB1100" i="11" s="1"/>
  <c r="AC1084" i="11"/>
  <c r="AA1084" i="11"/>
  <c r="AB1084" i="11" s="1"/>
  <c r="AC1068" i="11"/>
  <c r="AA1068" i="11"/>
  <c r="AB1068" i="11" s="1"/>
  <c r="AC1052" i="11"/>
  <c r="AA1052" i="11"/>
  <c r="AB1052" i="11" s="1"/>
  <c r="AC1036" i="11"/>
  <c r="AA1036" i="11"/>
  <c r="AB1036" i="11" s="1"/>
  <c r="AC1020" i="11"/>
  <c r="AA1020" i="11"/>
  <c r="AB1020" i="11" s="1"/>
  <c r="AC1004" i="11"/>
  <c r="AA1004" i="11"/>
  <c r="AB1004" i="11" s="1"/>
  <c r="AC988" i="11"/>
  <c r="AA988" i="11"/>
  <c r="AB988" i="11" s="1"/>
  <c r="AC972" i="11"/>
  <c r="AA972" i="11"/>
  <c r="AB972" i="11" s="1"/>
  <c r="AC956" i="11"/>
  <c r="AA956" i="11"/>
  <c r="AB956" i="11" s="1"/>
  <c r="AC940" i="11"/>
  <c r="AA940" i="11"/>
  <c r="AB940" i="11" s="1"/>
  <c r="AC924" i="11"/>
  <c r="AA924" i="11"/>
  <c r="AB924" i="11" s="1"/>
  <c r="AC908" i="11"/>
  <c r="AA908" i="11"/>
  <c r="AB908" i="11" s="1"/>
  <c r="AC892" i="11"/>
  <c r="AA892" i="11"/>
  <c r="AB892" i="11" s="1"/>
  <c r="AC876" i="11"/>
  <c r="AA876" i="11"/>
  <c r="AB876" i="11" s="1"/>
  <c r="AC860" i="11"/>
  <c r="AA860" i="11"/>
  <c r="AB860" i="11" s="1"/>
  <c r="AC844" i="11"/>
  <c r="AA844" i="11"/>
  <c r="AB844" i="11" s="1"/>
  <c r="AC828" i="11"/>
  <c r="AA828" i="11"/>
  <c r="AB828" i="11" s="1"/>
  <c r="AC812" i="11"/>
  <c r="AA812" i="11"/>
  <c r="AB812" i="11" s="1"/>
  <c r="AC796" i="11"/>
  <c r="AA796" i="11"/>
  <c r="AB796" i="11" s="1"/>
  <c r="AC780" i="11"/>
  <c r="AA780" i="11"/>
  <c r="AB780" i="11" s="1"/>
  <c r="AC764" i="11"/>
  <c r="AA764" i="11"/>
  <c r="AB764" i="11" s="1"/>
  <c r="AC748" i="11"/>
  <c r="AA748" i="11"/>
  <c r="AB748" i="11" s="1"/>
  <c r="AC732" i="11"/>
  <c r="AA732" i="11"/>
  <c r="AB732" i="11" s="1"/>
  <c r="AC716" i="11"/>
  <c r="AA716" i="11"/>
  <c r="AB716" i="11" s="1"/>
  <c r="AC700" i="11"/>
  <c r="AA700" i="11"/>
  <c r="AB700" i="11" s="1"/>
  <c r="AC684" i="11"/>
  <c r="AA684" i="11"/>
  <c r="AB684" i="11" s="1"/>
  <c r="AC668" i="11"/>
  <c r="AA668" i="11"/>
  <c r="AB668" i="11" s="1"/>
  <c r="AC652" i="11"/>
  <c r="AA652" i="11"/>
  <c r="AB652" i="11" s="1"/>
  <c r="AC636" i="11"/>
  <c r="AA636" i="11"/>
  <c r="AB636" i="11" s="1"/>
  <c r="AC620" i="11"/>
  <c r="AA620" i="11"/>
  <c r="AB620" i="11" s="1"/>
  <c r="AC604" i="11"/>
  <c r="AA604" i="11"/>
  <c r="AB604" i="11" s="1"/>
  <c r="AC588" i="11"/>
  <c r="AA588" i="11"/>
  <c r="AB588" i="11" s="1"/>
  <c r="AC572" i="11"/>
  <c r="AA572" i="11"/>
  <c r="AB572" i="11" s="1"/>
  <c r="AC556" i="11"/>
  <c r="AA556" i="11"/>
  <c r="AB556" i="11" s="1"/>
  <c r="AC540" i="11"/>
  <c r="AA540" i="11"/>
  <c r="AB540" i="11" s="1"/>
  <c r="AC524" i="11"/>
  <c r="AA524" i="11"/>
  <c r="AB524" i="11" s="1"/>
  <c r="AC508" i="11"/>
  <c r="AA508" i="11"/>
  <c r="AB508" i="11" s="1"/>
  <c r="AC492" i="11"/>
  <c r="AA492" i="11"/>
  <c r="AB492" i="11" s="1"/>
  <c r="AC476" i="11"/>
  <c r="AA476" i="11"/>
  <c r="AB476" i="11" s="1"/>
  <c r="AC460" i="11"/>
  <c r="AA460" i="11"/>
  <c r="AB460" i="11" s="1"/>
  <c r="AC444" i="11"/>
  <c r="AA444" i="11"/>
  <c r="AB444" i="11" s="1"/>
  <c r="AC428" i="11"/>
  <c r="AA428" i="11"/>
  <c r="AB428" i="11" s="1"/>
  <c r="AC412" i="11"/>
  <c r="AA412" i="11"/>
  <c r="AB412" i="11" s="1"/>
  <c r="AC396" i="11"/>
  <c r="AA396" i="11"/>
  <c r="AB396" i="11" s="1"/>
  <c r="AC380" i="11"/>
  <c r="AA380" i="11"/>
  <c r="AB380" i="11" s="1"/>
  <c r="AC364" i="11"/>
  <c r="AA364" i="11"/>
  <c r="AB364" i="11" s="1"/>
  <c r="AC348" i="11"/>
  <c r="AA348" i="11"/>
  <c r="AB348" i="11" s="1"/>
  <c r="AC332" i="11"/>
  <c r="AA332" i="11"/>
  <c r="AB332" i="11" s="1"/>
  <c r="AC316" i="11"/>
  <c r="AA316" i="11"/>
  <c r="AB316" i="11" s="1"/>
  <c r="AC300" i="11"/>
  <c r="AA300" i="11"/>
  <c r="AB300" i="11" s="1"/>
  <c r="AC284" i="11"/>
  <c r="AA284" i="11"/>
  <c r="AB284" i="11" s="1"/>
  <c r="AC268" i="11"/>
  <c r="AA268" i="11"/>
  <c r="AB268" i="11" s="1"/>
  <c r="AC252" i="11"/>
  <c r="AA252" i="11"/>
  <c r="AB252" i="11" s="1"/>
  <c r="AC236" i="11"/>
  <c r="AA236" i="11"/>
  <c r="AB236" i="11" s="1"/>
  <c r="AC220" i="11"/>
  <c r="AA220" i="11"/>
  <c r="AB220" i="11" s="1"/>
  <c r="AC204" i="11"/>
  <c r="AA204" i="11"/>
  <c r="AB204" i="11" s="1"/>
  <c r="AC2987" i="11"/>
  <c r="AA2987" i="11"/>
  <c r="AB2987" i="11" s="1"/>
  <c r="AC2971" i="11"/>
  <c r="AA2971" i="11"/>
  <c r="AB2971" i="11" s="1"/>
  <c r="AC2955" i="11"/>
  <c r="AA2955" i="11"/>
  <c r="AB2955" i="11" s="1"/>
  <c r="AC2939" i="11"/>
  <c r="AA2939" i="11"/>
  <c r="AB2939" i="11" s="1"/>
  <c r="AC2923" i="11"/>
  <c r="AA2923" i="11"/>
  <c r="AB2923" i="11" s="1"/>
  <c r="AC2907" i="11"/>
  <c r="AA2907" i="11"/>
  <c r="AB2907" i="11" s="1"/>
  <c r="AC2891" i="11"/>
  <c r="AA2891" i="11"/>
  <c r="AB2891" i="11" s="1"/>
  <c r="AC2875" i="11"/>
  <c r="AA2875" i="11"/>
  <c r="AB2875" i="11" s="1"/>
  <c r="AC2859" i="11"/>
  <c r="AA2859" i="11"/>
  <c r="AB2859" i="11" s="1"/>
  <c r="AC2843" i="11"/>
  <c r="AA2843" i="11"/>
  <c r="AB2843" i="11" s="1"/>
  <c r="AC2827" i="11"/>
  <c r="AA2827" i="11"/>
  <c r="AB2827" i="11" s="1"/>
  <c r="AC2811" i="11"/>
  <c r="AA2811" i="11"/>
  <c r="AB2811" i="11" s="1"/>
  <c r="AC2795" i="11"/>
  <c r="AA2795" i="11"/>
  <c r="AB2795" i="11" s="1"/>
  <c r="AC2779" i="11"/>
  <c r="AA2779" i="11"/>
  <c r="AB2779" i="11" s="1"/>
  <c r="AC2763" i="11"/>
  <c r="AA2763" i="11"/>
  <c r="AB2763" i="11" s="1"/>
  <c r="AC2747" i="11"/>
  <c r="AA2747" i="11"/>
  <c r="AB2747" i="11" s="1"/>
  <c r="AC2731" i="11"/>
  <c r="AA2731" i="11"/>
  <c r="AB2731" i="11" s="1"/>
  <c r="AC2715" i="11"/>
  <c r="AA2715" i="11"/>
  <c r="AB2715" i="11" s="1"/>
  <c r="AC2699" i="11"/>
  <c r="AA2699" i="11"/>
  <c r="AB2699" i="11" s="1"/>
  <c r="AC2683" i="11"/>
  <c r="AA2683" i="11"/>
  <c r="AB2683" i="11" s="1"/>
  <c r="AC2667" i="11"/>
  <c r="AA2667" i="11"/>
  <c r="AB2667" i="11" s="1"/>
  <c r="AC2651" i="11"/>
  <c r="AA2651" i="11"/>
  <c r="AB2651" i="11" s="1"/>
  <c r="AC2635" i="11"/>
  <c r="AA2635" i="11"/>
  <c r="AB2635" i="11" s="1"/>
  <c r="AC2619" i="11"/>
  <c r="AA2619" i="11"/>
  <c r="AB2619" i="11" s="1"/>
  <c r="AC2603" i="11"/>
  <c r="AA2603" i="11"/>
  <c r="AB2603" i="11" s="1"/>
  <c r="AC2587" i="11"/>
  <c r="AA2587" i="11"/>
  <c r="AB2587" i="11" s="1"/>
  <c r="AC2571" i="11"/>
  <c r="AA2571" i="11"/>
  <c r="AB2571" i="11" s="1"/>
  <c r="AC2555" i="11"/>
  <c r="AA2555" i="11"/>
  <c r="AB2555" i="11" s="1"/>
  <c r="AC2539" i="11"/>
  <c r="AA2539" i="11"/>
  <c r="AB2539" i="11" s="1"/>
  <c r="AC2523" i="11"/>
  <c r="AA2523" i="11"/>
  <c r="AB2523" i="11" s="1"/>
  <c r="AC2507" i="11"/>
  <c r="AA2507" i="11"/>
  <c r="AB2507" i="11" s="1"/>
  <c r="AC2491" i="11"/>
  <c r="AA2491" i="11"/>
  <c r="AB2491" i="11" s="1"/>
  <c r="AC2475" i="11"/>
  <c r="AA2475" i="11"/>
  <c r="AB2475" i="11" s="1"/>
  <c r="AC2459" i="11"/>
  <c r="AA2459" i="11"/>
  <c r="AB2459" i="11" s="1"/>
  <c r="AC2443" i="11"/>
  <c r="AA2443" i="11"/>
  <c r="AB2443" i="11" s="1"/>
  <c r="AC2427" i="11"/>
  <c r="AA2427" i="11"/>
  <c r="AB2427" i="11" s="1"/>
  <c r="AC2411" i="11"/>
  <c r="AA2411" i="11"/>
  <c r="AB2411" i="11" s="1"/>
  <c r="AC2395" i="11"/>
  <c r="AA2395" i="11"/>
  <c r="AB2395" i="11" s="1"/>
  <c r="AC2379" i="11"/>
  <c r="AA2379" i="11"/>
  <c r="AB2379" i="11" s="1"/>
  <c r="AC2363" i="11"/>
  <c r="AA2363" i="11"/>
  <c r="AB2363" i="11" s="1"/>
  <c r="AC2347" i="11"/>
  <c r="AA2347" i="11"/>
  <c r="AB2347" i="11" s="1"/>
  <c r="AC2331" i="11"/>
  <c r="AA2331" i="11"/>
  <c r="AB2331" i="11" s="1"/>
  <c r="AC2315" i="11"/>
  <c r="AA2315" i="11"/>
  <c r="AB2315" i="11" s="1"/>
  <c r="AC2299" i="11"/>
  <c r="AA2299" i="11"/>
  <c r="AB2299" i="11" s="1"/>
  <c r="AC2283" i="11"/>
  <c r="AA2283" i="11"/>
  <c r="AB2283" i="11" s="1"/>
  <c r="AC2267" i="11"/>
  <c r="AA2267" i="11"/>
  <c r="AB2267" i="11" s="1"/>
  <c r="AC2251" i="11"/>
  <c r="AA2251" i="11"/>
  <c r="AB2251" i="11" s="1"/>
  <c r="AC2235" i="11"/>
  <c r="AA2235" i="11"/>
  <c r="AB2235" i="11" s="1"/>
  <c r="AC2219" i="11"/>
  <c r="AA2219" i="11"/>
  <c r="AB2219" i="11" s="1"/>
  <c r="AC2203" i="11"/>
  <c r="AA2203" i="11"/>
  <c r="AB2203" i="11" s="1"/>
  <c r="AC2187" i="11"/>
  <c r="AA2187" i="11"/>
  <c r="AB2187" i="11" s="1"/>
  <c r="AC2171" i="11"/>
  <c r="AA2171" i="11"/>
  <c r="AB2171" i="11" s="1"/>
  <c r="AC2155" i="11"/>
  <c r="AA2155" i="11"/>
  <c r="AB2155" i="11" s="1"/>
  <c r="AC2139" i="11"/>
  <c r="AA2139" i="11"/>
  <c r="AB2139" i="11" s="1"/>
  <c r="AC2123" i="11"/>
  <c r="AA2123" i="11"/>
  <c r="AB2123" i="11" s="1"/>
  <c r="AC2107" i="11"/>
  <c r="AA2107" i="11"/>
  <c r="AB2107" i="11" s="1"/>
  <c r="AC2091" i="11"/>
  <c r="AA2091" i="11"/>
  <c r="AB2091" i="11" s="1"/>
  <c r="AC2075" i="11"/>
  <c r="AA2075" i="11"/>
  <c r="AB2075" i="11" s="1"/>
  <c r="AC2059" i="11"/>
  <c r="AA2059" i="11"/>
  <c r="AB2059" i="11" s="1"/>
  <c r="AC2043" i="11"/>
  <c r="AA2043" i="11"/>
  <c r="AB2043" i="11" s="1"/>
  <c r="AC2027" i="11"/>
  <c r="AA2027" i="11"/>
  <c r="AB2027" i="11" s="1"/>
  <c r="AC2011" i="11"/>
  <c r="AA2011" i="11"/>
  <c r="AB2011" i="11" s="1"/>
  <c r="AC1995" i="11"/>
  <c r="AA1995" i="11"/>
  <c r="AB1995" i="11" s="1"/>
  <c r="AC1979" i="11"/>
  <c r="AA1979" i="11"/>
  <c r="AB1979" i="11" s="1"/>
  <c r="AC1963" i="11"/>
  <c r="AA1963" i="11"/>
  <c r="AB1963" i="11" s="1"/>
  <c r="AC1947" i="11"/>
  <c r="AA1947" i="11"/>
  <c r="AB1947" i="11" s="1"/>
  <c r="AC1931" i="11"/>
  <c r="AA1931" i="11"/>
  <c r="AB1931" i="11" s="1"/>
  <c r="AC1915" i="11"/>
  <c r="AA1915" i="11"/>
  <c r="AB1915" i="11" s="1"/>
  <c r="AC1899" i="11"/>
  <c r="AA1899" i="11"/>
  <c r="AB1899" i="11" s="1"/>
  <c r="AC1883" i="11"/>
  <c r="AA1883" i="11"/>
  <c r="AB1883" i="11" s="1"/>
  <c r="AC1867" i="11"/>
  <c r="AA1867" i="11"/>
  <c r="AB1867" i="11" s="1"/>
  <c r="AC1851" i="11"/>
  <c r="AA1851" i="11"/>
  <c r="AB1851" i="11" s="1"/>
  <c r="AC1835" i="11"/>
  <c r="AA1835" i="11"/>
  <c r="AB1835" i="11" s="1"/>
  <c r="AC1819" i="11"/>
  <c r="AA1819" i="11"/>
  <c r="AB1819" i="11" s="1"/>
  <c r="AC1803" i="11"/>
  <c r="AA1803" i="11"/>
  <c r="AB1803" i="11" s="1"/>
  <c r="AC1787" i="11"/>
  <c r="AA1787" i="11"/>
  <c r="AB1787" i="11" s="1"/>
  <c r="AC1771" i="11"/>
  <c r="AA1771" i="11"/>
  <c r="AB1771" i="11" s="1"/>
  <c r="AC1755" i="11"/>
  <c r="AA1755" i="11"/>
  <c r="AB1755" i="11" s="1"/>
  <c r="AC1739" i="11"/>
  <c r="AA1739" i="11"/>
  <c r="AB1739" i="11" s="1"/>
  <c r="AC1723" i="11"/>
  <c r="AA1723" i="11"/>
  <c r="AB1723" i="11" s="1"/>
  <c r="AC1707" i="11"/>
  <c r="AA1707" i="11"/>
  <c r="AB1707" i="11" s="1"/>
  <c r="AC1691" i="11"/>
  <c r="AA1691" i="11"/>
  <c r="AB1691" i="11" s="1"/>
  <c r="AC1675" i="11"/>
  <c r="AA1675" i="11"/>
  <c r="AB1675" i="11" s="1"/>
  <c r="AC1659" i="11"/>
  <c r="AA1659" i="11"/>
  <c r="AB1659" i="11" s="1"/>
  <c r="AC1643" i="11"/>
  <c r="AA1643" i="11"/>
  <c r="AB1643" i="11" s="1"/>
  <c r="AC1627" i="11"/>
  <c r="AA1627" i="11"/>
  <c r="AB1627" i="11" s="1"/>
  <c r="AC1611" i="11"/>
  <c r="AA1611" i="11"/>
  <c r="AB1611" i="11" s="1"/>
  <c r="AC1595" i="11"/>
  <c r="AA1595" i="11"/>
  <c r="AB1595" i="11" s="1"/>
  <c r="AC1579" i="11"/>
  <c r="AA1579" i="11"/>
  <c r="AB1579" i="11" s="1"/>
  <c r="AC1563" i="11"/>
  <c r="AA1563" i="11"/>
  <c r="AB1563" i="11" s="1"/>
  <c r="AC1547" i="11"/>
  <c r="AA1547" i="11"/>
  <c r="AB1547" i="11" s="1"/>
  <c r="AC1531" i="11"/>
  <c r="AA1531" i="11"/>
  <c r="AB1531" i="11" s="1"/>
  <c r="AC1515" i="11"/>
  <c r="AA1515" i="11"/>
  <c r="AB1515" i="11" s="1"/>
  <c r="AC1499" i="11"/>
  <c r="AA1499" i="11"/>
  <c r="AB1499" i="11" s="1"/>
  <c r="AC1483" i="11"/>
  <c r="AA1483" i="11"/>
  <c r="AB1483" i="11" s="1"/>
  <c r="AC1467" i="11"/>
  <c r="AA1467" i="11"/>
  <c r="AB1467" i="11" s="1"/>
  <c r="AC1451" i="11"/>
  <c r="AA1451" i="11"/>
  <c r="AB1451" i="11" s="1"/>
  <c r="AC1435" i="11"/>
  <c r="AA1435" i="11"/>
  <c r="AB1435" i="11" s="1"/>
  <c r="AC1419" i="11"/>
  <c r="AA1419" i="11"/>
  <c r="AB1419" i="11" s="1"/>
  <c r="AC1403" i="11"/>
  <c r="AA1403" i="11"/>
  <c r="AB1403" i="11" s="1"/>
  <c r="AC1387" i="11"/>
  <c r="AA1387" i="11"/>
  <c r="AB1387" i="11" s="1"/>
  <c r="AC1371" i="11"/>
  <c r="AA1371" i="11"/>
  <c r="AB1371" i="11" s="1"/>
  <c r="AC1355" i="11"/>
  <c r="AA1355" i="11"/>
  <c r="AB1355" i="11" s="1"/>
  <c r="AC1339" i="11"/>
  <c r="AA1339" i="11"/>
  <c r="AB1339" i="11" s="1"/>
  <c r="AC1323" i="11"/>
  <c r="AA1323" i="11"/>
  <c r="AB1323" i="11" s="1"/>
  <c r="AC1307" i="11"/>
  <c r="AA1307" i="11"/>
  <c r="AB1307" i="11" s="1"/>
  <c r="AC1291" i="11"/>
  <c r="AA1291" i="11"/>
  <c r="AB1291" i="11" s="1"/>
  <c r="AC1275" i="11"/>
  <c r="AA1275" i="11"/>
  <c r="AB1275" i="11" s="1"/>
  <c r="AC1259" i="11"/>
  <c r="AA1259" i="11"/>
  <c r="AB1259" i="11" s="1"/>
  <c r="AC1243" i="11"/>
  <c r="AA1243" i="11"/>
  <c r="AB1243" i="11" s="1"/>
  <c r="AC1227" i="11"/>
  <c r="AA1227" i="11"/>
  <c r="AB1227" i="11" s="1"/>
  <c r="AC1211" i="11"/>
  <c r="AA1211" i="11"/>
  <c r="AB1211" i="11" s="1"/>
  <c r="AC1195" i="11"/>
  <c r="AA1195" i="11"/>
  <c r="AB1195" i="11" s="1"/>
  <c r="AC1179" i="11"/>
  <c r="AA1179" i="11"/>
  <c r="AB1179" i="11" s="1"/>
  <c r="AC1163" i="11"/>
  <c r="AA1163" i="11"/>
  <c r="AB1163" i="11" s="1"/>
  <c r="AC1147" i="11"/>
  <c r="AA1147" i="11"/>
  <c r="AB1147" i="11" s="1"/>
  <c r="AC1131" i="11"/>
  <c r="AA1131" i="11"/>
  <c r="AB1131" i="11" s="1"/>
  <c r="AC1115" i="11"/>
  <c r="AA1115" i="11"/>
  <c r="AB1115" i="11" s="1"/>
  <c r="AC1099" i="11"/>
  <c r="AA1099" i="11"/>
  <c r="AB1099" i="11" s="1"/>
  <c r="AC1083" i="11"/>
  <c r="AA1083" i="11"/>
  <c r="AB1083" i="11" s="1"/>
  <c r="AC1067" i="11"/>
  <c r="AA1067" i="11"/>
  <c r="AB1067" i="11" s="1"/>
  <c r="AC1051" i="11"/>
  <c r="AA1051" i="11"/>
  <c r="AB1051" i="11" s="1"/>
  <c r="AC1035" i="11"/>
  <c r="AA1035" i="11"/>
  <c r="AB1035" i="11" s="1"/>
  <c r="AC1019" i="11"/>
  <c r="AA1019" i="11"/>
  <c r="AB1019" i="11" s="1"/>
  <c r="AC1003" i="11"/>
  <c r="AA1003" i="11"/>
  <c r="AB1003" i="11" s="1"/>
  <c r="AC987" i="11"/>
  <c r="AA987" i="11"/>
  <c r="AB987" i="11" s="1"/>
  <c r="AC971" i="11"/>
  <c r="AA971" i="11"/>
  <c r="AB971" i="11" s="1"/>
  <c r="AC955" i="11"/>
  <c r="AA955" i="11"/>
  <c r="AB955" i="11" s="1"/>
  <c r="AC939" i="11"/>
  <c r="AA939" i="11"/>
  <c r="AB939" i="11" s="1"/>
  <c r="AC923" i="11"/>
  <c r="AA923" i="11"/>
  <c r="AB923" i="11" s="1"/>
  <c r="AC907" i="11"/>
  <c r="AA907" i="11"/>
  <c r="AB907" i="11" s="1"/>
  <c r="AC891" i="11"/>
  <c r="AA891" i="11"/>
  <c r="AB891" i="11" s="1"/>
  <c r="AC875" i="11"/>
  <c r="AA875" i="11"/>
  <c r="AB875" i="11" s="1"/>
  <c r="AC859" i="11"/>
  <c r="AA859" i="11"/>
  <c r="AB859" i="11" s="1"/>
  <c r="AC843" i="11"/>
  <c r="AA843" i="11"/>
  <c r="AB843" i="11" s="1"/>
  <c r="AC827" i="11"/>
  <c r="AA827" i="11"/>
  <c r="AB827" i="11" s="1"/>
  <c r="AC811" i="11"/>
  <c r="AA811" i="11"/>
  <c r="AB811" i="11" s="1"/>
  <c r="AC795" i="11"/>
  <c r="AA795" i="11"/>
  <c r="AB795" i="11" s="1"/>
  <c r="AC779" i="11"/>
  <c r="AA779" i="11"/>
  <c r="AB779" i="11" s="1"/>
  <c r="AC763" i="11"/>
  <c r="AA763" i="11"/>
  <c r="AB763" i="11" s="1"/>
  <c r="AC747" i="11"/>
  <c r="AA747" i="11"/>
  <c r="AB747" i="11" s="1"/>
  <c r="AC731" i="11"/>
  <c r="AA731" i="11"/>
  <c r="AB731" i="11" s="1"/>
  <c r="AC715" i="11"/>
  <c r="AA715" i="11"/>
  <c r="AB715" i="11" s="1"/>
  <c r="AC699" i="11"/>
  <c r="AA699" i="11"/>
  <c r="AB699" i="11" s="1"/>
  <c r="AC683" i="11"/>
  <c r="AA683" i="11"/>
  <c r="AB683" i="11" s="1"/>
  <c r="AC667" i="11"/>
  <c r="AA667" i="11"/>
  <c r="AB667" i="11" s="1"/>
  <c r="AC651" i="11"/>
  <c r="AA651" i="11"/>
  <c r="AB651" i="11" s="1"/>
  <c r="AC635" i="11"/>
  <c r="AA635" i="11"/>
  <c r="AB635" i="11" s="1"/>
  <c r="AC619" i="11"/>
  <c r="AA619" i="11"/>
  <c r="AB619" i="11" s="1"/>
  <c r="AC603" i="11"/>
  <c r="AA603" i="11"/>
  <c r="AB603" i="11" s="1"/>
  <c r="AC587" i="11"/>
  <c r="AA587" i="11"/>
  <c r="AB587" i="11" s="1"/>
  <c r="AC571" i="11"/>
  <c r="AA571" i="11"/>
  <c r="AB571" i="11" s="1"/>
  <c r="AC555" i="11"/>
  <c r="AA555" i="11"/>
  <c r="AB555" i="11" s="1"/>
  <c r="AC539" i="11"/>
  <c r="AA539" i="11"/>
  <c r="AB539" i="11" s="1"/>
  <c r="AC523" i="11"/>
  <c r="AA523" i="11"/>
  <c r="AB523" i="11" s="1"/>
  <c r="AC507" i="11"/>
  <c r="AA507" i="11"/>
  <c r="AB507" i="11" s="1"/>
  <c r="AC491" i="11"/>
  <c r="AA491" i="11"/>
  <c r="AB491" i="11" s="1"/>
  <c r="AC475" i="11"/>
  <c r="AA475" i="11"/>
  <c r="AB475" i="11" s="1"/>
  <c r="AC459" i="11"/>
  <c r="AA459" i="11"/>
  <c r="AB459" i="11" s="1"/>
  <c r="AC443" i="11"/>
  <c r="AA443" i="11"/>
  <c r="AB443" i="11" s="1"/>
  <c r="AC427" i="11"/>
  <c r="AA427" i="11"/>
  <c r="AB427" i="11" s="1"/>
  <c r="AC411" i="11"/>
  <c r="AA411" i="11"/>
  <c r="AB411" i="11" s="1"/>
  <c r="AC395" i="11"/>
  <c r="AA395" i="11"/>
  <c r="AB395" i="11" s="1"/>
  <c r="AC2986" i="11"/>
  <c r="AA2986" i="11"/>
  <c r="AB2986" i="11" s="1"/>
  <c r="AC2970" i="11"/>
  <c r="AA2970" i="11"/>
  <c r="AB2970" i="11" s="1"/>
  <c r="AC2954" i="11"/>
  <c r="AA2954" i="11"/>
  <c r="AB2954" i="11" s="1"/>
  <c r="AC2938" i="11"/>
  <c r="AA2938" i="11"/>
  <c r="AB2938" i="11" s="1"/>
  <c r="AC2922" i="11"/>
  <c r="AA2922" i="11"/>
  <c r="AB2922" i="11" s="1"/>
  <c r="AC2906" i="11"/>
  <c r="AA2906" i="11"/>
  <c r="AB2906" i="11" s="1"/>
  <c r="AC2890" i="11"/>
  <c r="AA2890" i="11"/>
  <c r="AB2890" i="11" s="1"/>
  <c r="AC2874" i="11"/>
  <c r="AA2874" i="11"/>
  <c r="AB2874" i="11" s="1"/>
  <c r="AC2858" i="11"/>
  <c r="AA2858" i="11"/>
  <c r="AB2858" i="11" s="1"/>
  <c r="AC2842" i="11"/>
  <c r="AA2842" i="11"/>
  <c r="AB2842" i="11" s="1"/>
  <c r="AC2826" i="11"/>
  <c r="AA2826" i="11"/>
  <c r="AB2826" i="11" s="1"/>
  <c r="AC2810" i="11"/>
  <c r="AA2810" i="11"/>
  <c r="AB2810" i="11" s="1"/>
  <c r="AC2794" i="11"/>
  <c r="AA2794" i="11"/>
  <c r="AB2794" i="11" s="1"/>
  <c r="AC2778" i="11"/>
  <c r="AA2778" i="11"/>
  <c r="AB2778" i="11" s="1"/>
  <c r="AC2762" i="11"/>
  <c r="AA2762" i="11"/>
  <c r="AB2762" i="11" s="1"/>
  <c r="AC2746" i="11"/>
  <c r="AA2746" i="11"/>
  <c r="AB2746" i="11" s="1"/>
  <c r="AC2730" i="11"/>
  <c r="AA2730" i="11"/>
  <c r="AB2730" i="11" s="1"/>
  <c r="AC2714" i="11"/>
  <c r="AA2714" i="11"/>
  <c r="AB2714" i="11" s="1"/>
  <c r="AC2698" i="11"/>
  <c r="AA2698" i="11"/>
  <c r="AB2698" i="11" s="1"/>
  <c r="AC2682" i="11"/>
  <c r="AA2682" i="11"/>
  <c r="AB2682" i="11" s="1"/>
  <c r="AC2666" i="11"/>
  <c r="AA2666" i="11"/>
  <c r="AB2666" i="11" s="1"/>
  <c r="AC2650" i="11"/>
  <c r="AA2650" i="11"/>
  <c r="AB2650" i="11" s="1"/>
  <c r="AC2634" i="11"/>
  <c r="AA2634" i="11"/>
  <c r="AB2634" i="11" s="1"/>
  <c r="AC2618" i="11"/>
  <c r="AA2618" i="11"/>
  <c r="AB2618" i="11" s="1"/>
  <c r="AC2602" i="11"/>
  <c r="AA2602" i="11"/>
  <c r="AB2602" i="11" s="1"/>
  <c r="AC2586" i="11"/>
  <c r="AA2586" i="11"/>
  <c r="AB2586" i="11" s="1"/>
  <c r="AC2570" i="11"/>
  <c r="AA2570" i="11"/>
  <c r="AB2570" i="11" s="1"/>
  <c r="AC2554" i="11"/>
  <c r="AA2554" i="11"/>
  <c r="AB2554" i="11" s="1"/>
  <c r="AC2538" i="11"/>
  <c r="AA2538" i="11"/>
  <c r="AB2538" i="11" s="1"/>
  <c r="AC2522" i="11"/>
  <c r="AA2522" i="11"/>
  <c r="AB2522" i="11" s="1"/>
  <c r="AC2506" i="11"/>
  <c r="AA2506" i="11"/>
  <c r="AB2506" i="11" s="1"/>
  <c r="AC2490" i="11"/>
  <c r="AA2490" i="11"/>
  <c r="AB2490" i="11" s="1"/>
  <c r="AC2474" i="11"/>
  <c r="AA2474" i="11"/>
  <c r="AB2474" i="11" s="1"/>
  <c r="AC2458" i="11"/>
  <c r="AA2458" i="11"/>
  <c r="AB2458" i="11" s="1"/>
  <c r="AC2442" i="11"/>
  <c r="AA2442" i="11"/>
  <c r="AB2442" i="11" s="1"/>
  <c r="AC2426" i="11"/>
  <c r="AA2426" i="11"/>
  <c r="AB2426" i="11" s="1"/>
  <c r="AC2410" i="11"/>
  <c r="AA2410" i="11"/>
  <c r="AB2410" i="11" s="1"/>
  <c r="AC2394" i="11"/>
  <c r="AA2394" i="11"/>
  <c r="AB2394" i="11" s="1"/>
  <c r="AC2378" i="11"/>
  <c r="AA2378" i="11"/>
  <c r="AB2378" i="11" s="1"/>
  <c r="AC2362" i="11"/>
  <c r="AA2362" i="11"/>
  <c r="AB2362" i="11" s="1"/>
  <c r="AC2346" i="11"/>
  <c r="AA2346" i="11"/>
  <c r="AB2346" i="11" s="1"/>
  <c r="AC2330" i="11"/>
  <c r="AA2330" i="11"/>
  <c r="AB2330" i="11" s="1"/>
  <c r="AC2314" i="11"/>
  <c r="AA2314" i="11"/>
  <c r="AB2314" i="11" s="1"/>
  <c r="AC2298" i="11"/>
  <c r="AA2298" i="11"/>
  <c r="AB2298" i="11" s="1"/>
  <c r="AC2282" i="11"/>
  <c r="AA2282" i="11"/>
  <c r="AB2282" i="11" s="1"/>
  <c r="AC2266" i="11"/>
  <c r="AA2266" i="11"/>
  <c r="AB2266" i="11" s="1"/>
  <c r="AC2250" i="11"/>
  <c r="AA2250" i="11"/>
  <c r="AB2250" i="11" s="1"/>
  <c r="AC2234" i="11"/>
  <c r="AA2234" i="11"/>
  <c r="AB2234" i="11" s="1"/>
  <c r="AC2218" i="11"/>
  <c r="AA2218" i="11"/>
  <c r="AB2218" i="11" s="1"/>
  <c r="AC2202" i="11"/>
  <c r="AA2202" i="11"/>
  <c r="AB2202" i="11" s="1"/>
  <c r="AC2186" i="11"/>
  <c r="AA2186" i="11"/>
  <c r="AB2186" i="11" s="1"/>
  <c r="AC2170" i="11"/>
  <c r="AA2170" i="11"/>
  <c r="AB2170" i="11" s="1"/>
  <c r="AC2154" i="11"/>
  <c r="AA2154" i="11"/>
  <c r="AB2154" i="11" s="1"/>
  <c r="AC2138" i="11"/>
  <c r="AA2138" i="11"/>
  <c r="AB2138" i="11" s="1"/>
  <c r="AC2122" i="11"/>
  <c r="AA2122" i="11"/>
  <c r="AB2122" i="11" s="1"/>
  <c r="AC2106" i="11"/>
  <c r="AA2106" i="11"/>
  <c r="AB2106" i="11" s="1"/>
  <c r="AC2090" i="11"/>
  <c r="AA2090" i="11"/>
  <c r="AB2090" i="11" s="1"/>
  <c r="AC2074" i="11"/>
  <c r="AA2074" i="11"/>
  <c r="AB2074" i="11" s="1"/>
  <c r="AC2058" i="11"/>
  <c r="AA2058" i="11"/>
  <c r="AB2058" i="11" s="1"/>
  <c r="AC2042" i="11"/>
  <c r="AA2042" i="11"/>
  <c r="AB2042" i="11" s="1"/>
  <c r="AC2026" i="11"/>
  <c r="AA2026" i="11"/>
  <c r="AB2026" i="11" s="1"/>
  <c r="AC2010" i="11"/>
  <c r="AA2010" i="11"/>
  <c r="AB2010" i="11" s="1"/>
  <c r="AC1994" i="11"/>
  <c r="AA1994" i="11"/>
  <c r="AB1994" i="11" s="1"/>
  <c r="AC1978" i="11"/>
  <c r="AA1978" i="11"/>
  <c r="AB1978" i="11" s="1"/>
  <c r="AC1962" i="11"/>
  <c r="AA1962" i="11"/>
  <c r="AB1962" i="11" s="1"/>
  <c r="AC1946" i="11"/>
  <c r="AA1946" i="11"/>
  <c r="AB1946" i="11" s="1"/>
  <c r="AC1930" i="11"/>
  <c r="AA1930" i="11"/>
  <c r="AB1930" i="11" s="1"/>
  <c r="AC1914" i="11"/>
  <c r="AA1914" i="11"/>
  <c r="AB1914" i="11" s="1"/>
  <c r="AC1898" i="11"/>
  <c r="AA1898" i="11"/>
  <c r="AB1898" i="11" s="1"/>
  <c r="AC1882" i="11"/>
  <c r="AA1882" i="11"/>
  <c r="AB1882" i="11" s="1"/>
  <c r="AC1866" i="11"/>
  <c r="AA1866" i="11"/>
  <c r="AB1866" i="11" s="1"/>
  <c r="AC1850" i="11"/>
  <c r="AA1850" i="11"/>
  <c r="AB1850" i="11" s="1"/>
  <c r="AC1834" i="11"/>
  <c r="AA1834" i="11"/>
  <c r="AB1834" i="11" s="1"/>
  <c r="AC1818" i="11"/>
  <c r="AA1818" i="11"/>
  <c r="AB1818" i="11" s="1"/>
  <c r="AC1802" i="11"/>
  <c r="AA1802" i="11"/>
  <c r="AB1802" i="11" s="1"/>
  <c r="AC1786" i="11"/>
  <c r="AA1786" i="11"/>
  <c r="AB1786" i="11" s="1"/>
  <c r="AC1770" i="11"/>
  <c r="AA1770" i="11"/>
  <c r="AB1770" i="11" s="1"/>
  <c r="AC1754" i="11"/>
  <c r="AA1754" i="11"/>
  <c r="AB1754" i="11" s="1"/>
  <c r="AC1738" i="11"/>
  <c r="AA1738" i="11"/>
  <c r="AB1738" i="11" s="1"/>
  <c r="AC1722" i="11"/>
  <c r="AA1722" i="11"/>
  <c r="AB1722" i="11" s="1"/>
  <c r="AC1706" i="11"/>
  <c r="AA1706" i="11"/>
  <c r="AB1706" i="11" s="1"/>
  <c r="AC1690" i="11"/>
  <c r="AA1690" i="11"/>
  <c r="AB1690" i="11" s="1"/>
  <c r="AC1674" i="11"/>
  <c r="AA1674" i="11"/>
  <c r="AB1674" i="11" s="1"/>
  <c r="AC1658" i="11"/>
  <c r="AA1658" i="11"/>
  <c r="AB1658" i="11" s="1"/>
  <c r="AC1642" i="11"/>
  <c r="AA1642" i="11"/>
  <c r="AB1642" i="11" s="1"/>
  <c r="AC1626" i="11"/>
  <c r="AA1626" i="11"/>
  <c r="AB1626" i="11" s="1"/>
  <c r="AC1610" i="11"/>
  <c r="AA1610" i="11"/>
  <c r="AB1610" i="11" s="1"/>
  <c r="AC1594" i="11"/>
  <c r="AA1594" i="11"/>
  <c r="AB1594" i="11" s="1"/>
  <c r="AC1578" i="11"/>
  <c r="AA1578" i="11"/>
  <c r="AB1578" i="11" s="1"/>
  <c r="AC1562" i="11"/>
  <c r="AA1562" i="11"/>
  <c r="AB1562" i="11" s="1"/>
  <c r="AC1546" i="11"/>
  <c r="AA1546" i="11"/>
  <c r="AB1546" i="11" s="1"/>
  <c r="AC1530" i="11"/>
  <c r="AA1530" i="11"/>
  <c r="AB1530" i="11" s="1"/>
  <c r="AC1514" i="11"/>
  <c r="AA1514" i="11"/>
  <c r="AB1514" i="11" s="1"/>
  <c r="AC1498" i="11"/>
  <c r="AA1498" i="11"/>
  <c r="AB1498" i="11" s="1"/>
  <c r="AC1482" i="11"/>
  <c r="AA1482" i="11"/>
  <c r="AB1482" i="11" s="1"/>
  <c r="AC1466" i="11"/>
  <c r="AA1466" i="11"/>
  <c r="AB1466" i="11" s="1"/>
  <c r="AC1450" i="11"/>
  <c r="AA1450" i="11"/>
  <c r="AB1450" i="11" s="1"/>
  <c r="AC1434" i="11"/>
  <c r="AA1434" i="11"/>
  <c r="AB1434" i="11" s="1"/>
  <c r="AC1418" i="11"/>
  <c r="AA1418" i="11"/>
  <c r="AB1418" i="11" s="1"/>
  <c r="AC1402" i="11"/>
  <c r="AA1402" i="11"/>
  <c r="AB1402" i="11" s="1"/>
  <c r="AC1386" i="11"/>
  <c r="AA1386" i="11"/>
  <c r="AB1386" i="11" s="1"/>
  <c r="AC1370" i="11"/>
  <c r="AA1370" i="11"/>
  <c r="AB1370" i="11" s="1"/>
  <c r="AC1354" i="11"/>
  <c r="AA1354" i="11"/>
  <c r="AB1354" i="11" s="1"/>
  <c r="AC1338" i="11"/>
  <c r="AA1338" i="11"/>
  <c r="AB1338" i="11" s="1"/>
  <c r="AC1322" i="11"/>
  <c r="AA1322" i="11"/>
  <c r="AB1322" i="11" s="1"/>
  <c r="AC1306" i="11"/>
  <c r="AA1306" i="11"/>
  <c r="AB1306" i="11" s="1"/>
  <c r="AC1290" i="11"/>
  <c r="AA1290" i="11"/>
  <c r="AB1290" i="11" s="1"/>
  <c r="AC1274" i="11"/>
  <c r="AA1274" i="11"/>
  <c r="AB1274" i="11" s="1"/>
  <c r="AC1258" i="11"/>
  <c r="AA1258" i="11"/>
  <c r="AB1258" i="11" s="1"/>
  <c r="AC1242" i="11"/>
  <c r="AA1242" i="11"/>
  <c r="AB1242" i="11" s="1"/>
  <c r="AC1226" i="11"/>
  <c r="AA1226" i="11"/>
  <c r="AB1226" i="11" s="1"/>
  <c r="AC1210" i="11"/>
  <c r="AA1210" i="11"/>
  <c r="AB1210" i="11" s="1"/>
  <c r="AC1194" i="11"/>
  <c r="AA1194" i="11"/>
  <c r="AB1194" i="11" s="1"/>
  <c r="AC1178" i="11"/>
  <c r="AA1178" i="11"/>
  <c r="AB1178" i="11" s="1"/>
  <c r="AC1162" i="11"/>
  <c r="AA1162" i="11"/>
  <c r="AB1162" i="11" s="1"/>
  <c r="AC1146" i="11"/>
  <c r="AA1146" i="11"/>
  <c r="AB1146" i="11" s="1"/>
  <c r="AC1130" i="11"/>
  <c r="AA1130" i="11"/>
  <c r="AB1130" i="11" s="1"/>
  <c r="AC1114" i="11"/>
  <c r="AA1114" i="11"/>
  <c r="AB1114" i="11" s="1"/>
  <c r="AC1098" i="11"/>
  <c r="AA1098" i="11"/>
  <c r="AB1098" i="11" s="1"/>
  <c r="AC1082" i="11"/>
  <c r="AA1082" i="11"/>
  <c r="AB1082" i="11" s="1"/>
  <c r="AC1066" i="11"/>
  <c r="AA1066" i="11"/>
  <c r="AB1066" i="11" s="1"/>
  <c r="AC1050" i="11"/>
  <c r="AA1050" i="11"/>
  <c r="AB1050" i="11" s="1"/>
  <c r="AC1034" i="11"/>
  <c r="AA1034" i="11"/>
  <c r="AB1034" i="11" s="1"/>
  <c r="AC1018" i="11"/>
  <c r="AA1018" i="11"/>
  <c r="AB1018" i="11" s="1"/>
  <c r="AC1002" i="11"/>
  <c r="AA1002" i="11"/>
  <c r="AB1002" i="11" s="1"/>
  <c r="AC986" i="11"/>
  <c r="AA986" i="11"/>
  <c r="AB986" i="11" s="1"/>
  <c r="AC970" i="11"/>
  <c r="AA970" i="11"/>
  <c r="AB970" i="11" s="1"/>
  <c r="AC954" i="11"/>
  <c r="AA954" i="11"/>
  <c r="AB954" i="11" s="1"/>
  <c r="AC938" i="11"/>
  <c r="AA938" i="11"/>
  <c r="AB938" i="11" s="1"/>
  <c r="AC922" i="11"/>
  <c r="AA922" i="11"/>
  <c r="AB922" i="11" s="1"/>
  <c r="AC906" i="11"/>
  <c r="AA906" i="11"/>
  <c r="AB906" i="11" s="1"/>
  <c r="AC890" i="11"/>
  <c r="AA890" i="11"/>
  <c r="AB890" i="11" s="1"/>
  <c r="AC874" i="11"/>
  <c r="AA874" i="11"/>
  <c r="AB874" i="11" s="1"/>
  <c r="AC858" i="11"/>
  <c r="AA858" i="11"/>
  <c r="AB858" i="11" s="1"/>
  <c r="AC842" i="11"/>
  <c r="AA842" i="11"/>
  <c r="AB842" i="11" s="1"/>
  <c r="AC826" i="11"/>
  <c r="AA826" i="11"/>
  <c r="AB826" i="11" s="1"/>
  <c r="AC810" i="11"/>
  <c r="AA810" i="11"/>
  <c r="AB810" i="11" s="1"/>
  <c r="AC794" i="11"/>
  <c r="AA794" i="11"/>
  <c r="AB794" i="11" s="1"/>
  <c r="AC778" i="11"/>
  <c r="AA778" i="11"/>
  <c r="AB778" i="11" s="1"/>
  <c r="AC762" i="11"/>
  <c r="AA762" i="11"/>
  <c r="AB762" i="11" s="1"/>
  <c r="AC746" i="11"/>
  <c r="AA746" i="11"/>
  <c r="AB746" i="11" s="1"/>
  <c r="AC730" i="11"/>
  <c r="AA730" i="11"/>
  <c r="AB730" i="11" s="1"/>
  <c r="AC714" i="11"/>
  <c r="AA714" i="11"/>
  <c r="AB714" i="11" s="1"/>
  <c r="AC698" i="11"/>
  <c r="AA698" i="11"/>
  <c r="AB698" i="11" s="1"/>
  <c r="AC682" i="11"/>
  <c r="AA682" i="11"/>
  <c r="AB682" i="11" s="1"/>
  <c r="AC666" i="11"/>
  <c r="AA666" i="11"/>
  <c r="AB666" i="11" s="1"/>
  <c r="AC650" i="11"/>
  <c r="AA650" i="11"/>
  <c r="AB650" i="11" s="1"/>
  <c r="AC634" i="11"/>
  <c r="AA634" i="11"/>
  <c r="AB634" i="11" s="1"/>
  <c r="AC618" i="11"/>
  <c r="AA618" i="11"/>
  <c r="AB618" i="11" s="1"/>
  <c r="AC602" i="11"/>
  <c r="AA602" i="11"/>
  <c r="AB602" i="11" s="1"/>
  <c r="AC586" i="11"/>
  <c r="AA586" i="11"/>
  <c r="AB586" i="11" s="1"/>
  <c r="AC570" i="11"/>
  <c r="AA570" i="11"/>
  <c r="AB570" i="11" s="1"/>
  <c r="AC554" i="11"/>
  <c r="AA554" i="11"/>
  <c r="AB554" i="11" s="1"/>
  <c r="AC538" i="11"/>
  <c r="AA538" i="11"/>
  <c r="AB538" i="11" s="1"/>
  <c r="AC522" i="11"/>
  <c r="AA522" i="11"/>
  <c r="AB522" i="11" s="1"/>
  <c r="AC506" i="11"/>
  <c r="AA506" i="11"/>
  <c r="AB506" i="11" s="1"/>
  <c r="AC490" i="11"/>
  <c r="AA490" i="11"/>
  <c r="AB490" i="11" s="1"/>
  <c r="AC474" i="11"/>
  <c r="AA474" i="11"/>
  <c r="AB474" i="11" s="1"/>
  <c r="AC458" i="11"/>
  <c r="AA458" i="11"/>
  <c r="AB458" i="11" s="1"/>
  <c r="AC442" i="11"/>
  <c r="AA442" i="11"/>
  <c r="AB442" i="11" s="1"/>
  <c r="AC426" i="11"/>
  <c r="AA426" i="11"/>
  <c r="AB426" i="11" s="1"/>
  <c r="AC410" i="11"/>
  <c r="AA410" i="11"/>
  <c r="AB410" i="11" s="1"/>
  <c r="AC394" i="11"/>
  <c r="AA394" i="11"/>
  <c r="AB394" i="11" s="1"/>
  <c r="AC378" i="11"/>
  <c r="AA378" i="11"/>
  <c r="AB378" i="11" s="1"/>
  <c r="AC352" i="11"/>
  <c r="AA352" i="11"/>
  <c r="AB352" i="11" s="1"/>
  <c r="AC336" i="11"/>
  <c r="AA336" i="11"/>
  <c r="AB336" i="11" s="1"/>
  <c r="AC320" i="11"/>
  <c r="AA320" i="11"/>
  <c r="AB320" i="11" s="1"/>
  <c r="AC304" i="11"/>
  <c r="AA304" i="11"/>
  <c r="AB304" i="11" s="1"/>
  <c r="AC288" i="11"/>
  <c r="AA288" i="11"/>
  <c r="AB288" i="11" s="1"/>
  <c r="AC272" i="11"/>
  <c r="AA272" i="11"/>
  <c r="AB272" i="11" s="1"/>
  <c r="AC256" i="11"/>
  <c r="AA256" i="11"/>
  <c r="AB256" i="11" s="1"/>
  <c r="AC240" i="11"/>
  <c r="AA240" i="11"/>
  <c r="AB240" i="11" s="1"/>
  <c r="AC224" i="11"/>
  <c r="AA224" i="11"/>
  <c r="AB224" i="11" s="1"/>
  <c r="AC208" i="11"/>
  <c r="AA208" i="11"/>
  <c r="AB208" i="11" s="1"/>
  <c r="AC192" i="11"/>
  <c r="AA192" i="11"/>
  <c r="AB192" i="11" s="1"/>
  <c r="AC176" i="11"/>
  <c r="AA176" i="11"/>
  <c r="AB176" i="11" s="1"/>
  <c r="AC160" i="11"/>
  <c r="AA160" i="11"/>
  <c r="AB160" i="11" s="1"/>
  <c r="AC144" i="11"/>
  <c r="AA144" i="11"/>
  <c r="AB144" i="11" s="1"/>
  <c r="AC128" i="11"/>
  <c r="AA128" i="11"/>
  <c r="AB128" i="11" s="1"/>
  <c r="AC112" i="11"/>
  <c r="AA112" i="11"/>
  <c r="AB112" i="11" s="1"/>
  <c r="AC96" i="11"/>
  <c r="AA96" i="11"/>
  <c r="AB96" i="11" s="1"/>
  <c r="AC80" i="11"/>
  <c r="AA80" i="11"/>
  <c r="AB80" i="11" s="1"/>
  <c r="AC64" i="11"/>
  <c r="AA64" i="11"/>
  <c r="AB64" i="11" s="1"/>
  <c r="AC48" i="11"/>
  <c r="AA48" i="11"/>
  <c r="AB48" i="11" s="1"/>
  <c r="AC32" i="11"/>
  <c r="AA32" i="11"/>
  <c r="AB32" i="11" s="1"/>
  <c r="AC16" i="11"/>
  <c r="AA16" i="11"/>
  <c r="AB16" i="11" s="1"/>
  <c r="AC223" i="11"/>
  <c r="AA223" i="11"/>
  <c r="AB223" i="11" s="1"/>
  <c r="AC207" i="11"/>
  <c r="AA207" i="11"/>
  <c r="AB207" i="11" s="1"/>
  <c r="AC191" i="11"/>
  <c r="AA191" i="11"/>
  <c r="AB191" i="11" s="1"/>
  <c r="AC175" i="11"/>
  <c r="AA175" i="11"/>
  <c r="AB175" i="11" s="1"/>
  <c r="AC159" i="11"/>
  <c r="AA159" i="11"/>
  <c r="AB159" i="11" s="1"/>
  <c r="AC143" i="11"/>
  <c r="AA143" i="11"/>
  <c r="AB143" i="11" s="1"/>
  <c r="AC127" i="11"/>
  <c r="AA127" i="11"/>
  <c r="AB127" i="11" s="1"/>
  <c r="AC111" i="11"/>
  <c r="AA111" i="11"/>
  <c r="AB111" i="11" s="1"/>
  <c r="AC95" i="11"/>
  <c r="AA95" i="11"/>
  <c r="AB95" i="11" s="1"/>
  <c r="AC79" i="11"/>
  <c r="AA79" i="11"/>
  <c r="AB79" i="11" s="1"/>
  <c r="AC63" i="11"/>
  <c r="AA63" i="11"/>
  <c r="AB63" i="11" s="1"/>
  <c r="AC47" i="11"/>
  <c r="AA47" i="11"/>
  <c r="AB47" i="11" s="1"/>
  <c r="AC31" i="11"/>
  <c r="AA31" i="11"/>
  <c r="AB31" i="11" s="1"/>
  <c r="AC15" i="11"/>
  <c r="AA15" i="11"/>
  <c r="AB15" i="11" s="1"/>
  <c r="AC14" i="11"/>
  <c r="AA14" i="11"/>
  <c r="AB14" i="11" s="1"/>
  <c r="AC205" i="11"/>
  <c r="AA205" i="11"/>
  <c r="AB205" i="11" s="1"/>
  <c r="AC189" i="11"/>
  <c r="AA189" i="11"/>
  <c r="AB189" i="11" s="1"/>
  <c r="AC173" i="11"/>
  <c r="AA173" i="11"/>
  <c r="AB173" i="11" s="1"/>
  <c r="AC157" i="11"/>
  <c r="AA157" i="11"/>
  <c r="AB157" i="11" s="1"/>
  <c r="AC141" i="11"/>
  <c r="AA141" i="11"/>
  <c r="AB141" i="11" s="1"/>
  <c r="AC125" i="11"/>
  <c r="AA125" i="11"/>
  <c r="AB125" i="11" s="1"/>
  <c r="AC109" i="11"/>
  <c r="AA109" i="11"/>
  <c r="AB109" i="11" s="1"/>
  <c r="AC93" i="11"/>
  <c r="AA93" i="11"/>
  <c r="AB93" i="11" s="1"/>
  <c r="AC77" i="11"/>
  <c r="AA77" i="11"/>
  <c r="AB77" i="11" s="1"/>
  <c r="AC61" i="11"/>
  <c r="AA61" i="11"/>
  <c r="AB61" i="11" s="1"/>
  <c r="AC45" i="11"/>
  <c r="AA45" i="11"/>
  <c r="AB45" i="11" s="1"/>
  <c r="AC29" i="11"/>
  <c r="AA29" i="11"/>
  <c r="AB29" i="11" s="1"/>
  <c r="AC13" i="11"/>
  <c r="AA13" i="11"/>
  <c r="AB13" i="11" s="1"/>
  <c r="AC188" i="11"/>
  <c r="AA188" i="11"/>
  <c r="AB188" i="11" s="1"/>
  <c r="AC172" i="11"/>
  <c r="AA172" i="11"/>
  <c r="AB172" i="11" s="1"/>
  <c r="AC156" i="11"/>
  <c r="AA156" i="11"/>
  <c r="AB156" i="11" s="1"/>
  <c r="AC140" i="11"/>
  <c r="AA140" i="11"/>
  <c r="AB140" i="11" s="1"/>
  <c r="AC124" i="11"/>
  <c r="AA124" i="11"/>
  <c r="AB124" i="11" s="1"/>
  <c r="AC108" i="11"/>
  <c r="AA108" i="11"/>
  <c r="AB108" i="11" s="1"/>
  <c r="AC92" i="11"/>
  <c r="AA92" i="11"/>
  <c r="AB92" i="11" s="1"/>
  <c r="AC76" i="11"/>
  <c r="AA76" i="11"/>
  <c r="AB76" i="11" s="1"/>
  <c r="AC60" i="11"/>
  <c r="AA60" i="11"/>
  <c r="AB60" i="11" s="1"/>
  <c r="AC44" i="11"/>
  <c r="AA44" i="11"/>
  <c r="AB44" i="11" s="1"/>
  <c r="AC28" i="11"/>
  <c r="AA28" i="11"/>
  <c r="AB28" i="11" s="1"/>
  <c r="AC12" i="11"/>
  <c r="AA12" i="11"/>
  <c r="AB12" i="11" s="1"/>
  <c r="AC379" i="11"/>
  <c r="AA379" i="11"/>
  <c r="AB379" i="11" s="1"/>
  <c r="AC363" i="11"/>
  <c r="AA363" i="11"/>
  <c r="AB363" i="11" s="1"/>
  <c r="AC347" i="11"/>
  <c r="AA347" i="11"/>
  <c r="AB347" i="11" s="1"/>
  <c r="AC331" i="11"/>
  <c r="AA331" i="11"/>
  <c r="AB331" i="11" s="1"/>
  <c r="AC315" i="11"/>
  <c r="AA315" i="11"/>
  <c r="AB315" i="11" s="1"/>
  <c r="AC299" i="11"/>
  <c r="AA299" i="11"/>
  <c r="AB299" i="11" s="1"/>
  <c r="AC283" i="11"/>
  <c r="AA283" i="11"/>
  <c r="AB283" i="11" s="1"/>
  <c r="AC267" i="11"/>
  <c r="AA267" i="11"/>
  <c r="AB267" i="11" s="1"/>
  <c r="AC251" i="11"/>
  <c r="AA251" i="11"/>
  <c r="AB251" i="11" s="1"/>
  <c r="AC235" i="11"/>
  <c r="AA235" i="11"/>
  <c r="AB235" i="11" s="1"/>
  <c r="AC219" i="11"/>
  <c r="AA219" i="11"/>
  <c r="AB219" i="11" s="1"/>
  <c r="AC203" i="11"/>
  <c r="AA203" i="11"/>
  <c r="AB203" i="11" s="1"/>
  <c r="AC187" i="11"/>
  <c r="AA187" i="11"/>
  <c r="AB187" i="11" s="1"/>
  <c r="AC171" i="11"/>
  <c r="AA171" i="11"/>
  <c r="AB171" i="11" s="1"/>
  <c r="AC155" i="11"/>
  <c r="AA155" i="11"/>
  <c r="AB155" i="11" s="1"/>
  <c r="AC139" i="11"/>
  <c r="AA139" i="11"/>
  <c r="AB139" i="11" s="1"/>
  <c r="AC123" i="11"/>
  <c r="AA123" i="11"/>
  <c r="AB123" i="11" s="1"/>
  <c r="AC107" i="11"/>
  <c r="AA107" i="11"/>
  <c r="AB107" i="11" s="1"/>
  <c r="AC91" i="11"/>
  <c r="AA91" i="11"/>
  <c r="AB91" i="11" s="1"/>
  <c r="AC75" i="11"/>
  <c r="AA75" i="11"/>
  <c r="AB75" i="11" s="1"/>
  <c r="AC59" i="11"/>
  <c r="AA59" i="11"/>
  <c r="AB59" i="11" s="1"/>
  <c r="AC43" i="11"/>
  <c r="AA43" i="11"/>
  <c r="AB43" i="11" s="1"/>
  <c r="AC27" i="11"/>
  <c r="AA27" i="11"/>
  <c r="AB27" i="11" s="1"/>
  <c r="AC11" i="11"/>
  <c r="AA11" i="11"/>
  <c r="AB11" i="11" s="1"/>
  <c r="AC362" i="11"/>
  <c r="AA362" i="11"/>
  <c r="AB362" i="11" s="1"/>
  <c r="AC346" i="11"/>
  <c r="AA346" i="11"/>
  <c r="AB346" i="11" s="1"/>
  <c r="AC330" i="11"/>
  <c r="AA330" i="11"/>
  <c r="AB330" i="11" s="1"/>
  <c r="AC314" i="11"/>
  <c r="AA314" i="11"/>
  <c r="AB314" i="11" s="1"/>
  <c r="AC298" i="11"/>
  <c r="AA298" i="11"/>
  <c r="AB298" i="11" s="1"/>
  <c r="AC282" i="11"/>
  <c r="AA282" i="11"/>
  <c r="AB282" i="11" s="1"/>
  <c r="AC266" i="11"/>
  <c r="AA266" i="11"/>
  <c r="AB266" i="11" s="1"/>
  <c r="AC250" i="11"/>
  <c r="AA250" i="11"/>
  <c r="AB250" i="11" s="1"/>
  <c r="AC234" i="11"/>
  <c r="AA234" i="11"/>
  <c r="AB234" i="11" s="1"/>
  <c r="AC218" i="11"/>
  <c r="AA218" i="11"/>
  <c r="AB218" i="11" s="1"/>
  <c r="AC202" i="11"/>
  <c r="AA202" i="11"/>
  <c r="AB202" i="11" s="1"/>
  <c r="AC186" i="11"/>
  <c r="AA186" i="11"/>
  <c r="AB186" i="11" s="1"/>
  <c r="AC170" i="11"/>
  <c r="AA170" i="11"/>
  <c r="AB170" i="11" s="1"/>
  <c r="AC154" i="11"/>
  <c r="AA154" i="11"/>
  <c r="AB154" i="11" s="1"/>
  <c r="AC138" i="11"/>
  <c r="AA138" i="11"/>
  <c r="AB138" i="11" s="1"/>
  <c r="AC122" i="11"/>
  <c r="AA122" i="11"/>
  <c r="AB122" i="11" s="1"/>
  <c r="AC106" i="11"/>
  <c r="AA106" i="11"/>
  <c r="AB106" i="11" s="1"/>
  <c r="AC90" i="11"/>
  <c r="AA90" i="11"/>
  <c r="AB90" i="11" s="1"/>
  <c r="AC74" i="11"/>
  <c r="AA74" i="11"/>
  <c r="AB74" i="11" s="1"/>
  <c r="AC58" i="11"/>
  <c r="AA58" i="11"/>
  <c r="AB58" i="11" s="1"/>
  <c r="AC42" i="11"/>
  <c r="AA42" i="11"/>
  <c r="AB42" i="11" s="1"/>
  <c r="AC26" i="11"/>
  <c r="AA26" i="11"/>
  <c r="AB26" i="11" s="1"/>
  <c r="AC10" i="11"/>
  <c r="AA10" i="11"/>
  <c r="AB10" i="11" s="1"/>
  <c r="AC377" i="11"/>
  <c r="AA377" i="11"/>
  <c r="AB377" i="11" s="1"/>
  <c r="AC361" i="11"/>
  <c r="AA361" i="11"/>
  <c r="AB361" i="11" s="1"/>
  <c r="AC345" i="11"/>
  <c r="AA345" i="11"/>
  <c r="AB345" i="11" s="1"/>
  <c r="AC329" i="11"/>
  <c r="AA329" i="11"/>
  <c r="AB329" i="11" s="1"/>
  <c r="AC313" i="11"/>
  <c r="AA313" i="11"/>
  <c r="AB313" i="11" s="1"/>
  <c r="AC297" i="11"/>
  <c r="AA297" i="11"/>
  <c r="AB297" i="11" s="1"/>
  <c r="AC281" i="11"/>
  <c r="AA281" i="11"/>
  <c r="AB281" i="11" s="1"/>
  <c r="AC265" i="11"/>
  <c r="AA265" i="11"/>
  <c r="AB265" i="11" s="1"/>
  <c r="AC249" i="11"/>
  <c r="AA249" i="11"/>
  <c r="AB249" i="11" s="1"/>
  <c r="AC233" i="11"/>
  <c r="AA233" i="11"/>
  <c r="AB233" i="11" s="1"/>
  <c r="AC217" i="11"/>
  <c r="AA217" i="11"/>
  <c r="AB217" i="11" s="1"/>
  <c r="AC201" i="11"/>
  <c r="AA201" i="11"/>
  <c r="AB201" i="11" s="1"/>
  <c r="AC185" i="11"/>
  <c r="AA185" i="11"/>
  <c r="AB185" i="11" s="1"/>
  <c r="AC169" i="11"/>
  <c r="AA169" i="11"/>
  <c r="AB169" i="11" s="1"/>
  <c r="AC153" i="11"/>
  <c r="AA153" i="11"/>
  <c r="AB153" i="11" s="1"/>
  <c r="AC137" i="11"/>
  <c r="AA137" i="11"/>
  <c r="AB137" i="11" s="1"/>
  <c r="AC121" i="11"/>
  <c r="AA121" i="11"/>
  <c r="AB121" i="11" s="1"/>
  <c r="AC105" i="11"/>
  <c r="AA105" i="11"/>
  <c r="AB105" i="11" s="1"/>
  <c r="AC89" i="11"/>
  <c r="AA89" i="11"/>
  <c r="AB89" i="11" s="1"/>
  <c r="AC73" i="11"/>
  <c r="AA73" i="11"/>
  <c r="AB73" i="11" s="1"/>
  <c r="AC57" i="11"/>
  <c r="AA57" i="11"/>
  <c r="AB57" i="11" s="1"/>
  <c r="AC41" i="11"/>
  <c r="AA41" i="11"/>
  <c r="AB41" i="11" s="1"/>
  <c r="AC25" i="11"/>
  <c r="AA25" i="11"/>
  <c r="AB25" i="11" s="1"/>
  <c r="AC9" i="11"/>
  <c r="AA9" i="11"/>
  <c r="AB9" i="11" s="1"/>
  <c r="AC136" i="11"/>
  <c r="AA136" i="11"/>
  <c r="AB136" i="11" s="1"/>
  <c r="AC120" i="11"/>
  <c r="AA120" i="11"/>
  <c r="AB120" i="11" s="1"/>
  <c r="AC104" i="11"/>
  <c r="AA104" i="11"/>
  <c r="AB104" i="11" s="1"/>
  <c r="AC88" i="11"/>
  <c r="AA88" i="11"/>
  <c r="AB88" i="11" s="1"/>
  <c r="AC72" i="11"/>
  <c r="AA72" i="11"/>
  <c r="AB72" i="11" s="1"/>
  <c r="AC56" i="11"/>
  <c r="AA56" i="11"/>
  <c r="AB56" i="11" s="1"/>
  <c r="AC40" i="11"/>
  <c r="AA40" i="11"/>
  <c r="AB40" i="11" s="1"/>
  <c r="AC24" i="11"/>
  <c r="AA24" i="11"/>
  <c r="AB24" i="11" s="1"/>
  <c r="AC8" i="11"/>
  <c r="AA8" i="11"/>
  <c r="AB8" i="11" s="1"/>
  <c r="AC183" i="11"/>
  <c r="AA183" i="11"/>
  <c r="AB183" i="11" s="1"/>
  <c r="AC167" i="11"/>
  <c r="AA167" i="11"/>
  <c r="AB167" i="11" s="1"/>
  <c r="AC151" i="11"/>
  <c r="AA151" i="11"/>
  <c r="AB151" i="11" s="1"/>
  <c r="AC135" i="11"/>
  <c r="AA135" i="11"/>
  <c r="AB135" i="11" s="1"/>
  <c r="AC119" i="11"/>
  <c r="AA119" i="11"/>
  <c r="AB119" i="11" s="1"/>
  <c r="AC103" i="11"/>
  <c r="AA103" i="11"/>
  <c r="AB103" i="11" s="1"/>
  <c r="AC87" i="11"/>
  <c r="AA87" i="11"/>
  <c r="AB87" i="11" s="1"/>
  <c r="AC71" i="11"/>
  <c r="AA71" i="11"/>
  <c r="AB71" i="11" s="1"/>
  <c r="AC55" i="11"/>
  <c r="AA55" i="11"/>
  <c r="AB55" i="11" s="1"/>
  <c r="AC39" i="11"/>
  <c r="AA39" i="11"/>
  <c r="AB39" i="11" s="1"/>
  <c r="AC23" i="11"/>
  <c r="AA23" i="11"/>
  <c r="AB23" i="11" s="1"/>
  <c r="AC7" i="11"/>
  <c r="AA7" i="11"/>
  <c r="AB7" i="11" s="1"/>
  <c r="AC6" i="11"/>
  <c r="AA6" i="11"/>
  <c r="AB6" i="11" s="1"/>
  <c r="AC213" i="11"/>
  <c r="AA213" i="11"/>
  <c r="AB213" i="11" s="1"/>
  <c r="AC197" i="11"/>
  <c r="AA197" i="11"/>
  <c r="AB197" i="11" s="1"/>
  <c r="AC181" i="11"/>
  <c r="AA181" i="11"/>
  <c r="AB181" i="11" s="1"/>
  <c r="AC165" i="11"/>
  <c r="AA165" i="11"/>
  <c r="AB165" i="11" s="1"/>
  <c r="AC149" i="11"/>
  <c r="AA149" i="11"/>
  <c r="AB149" i="11" s="1"/>
  <c r="AC133" i="11"/>
  <c r="AA133" i="11"/>
  <c r="AB133" i="11" s="1"/>
  <c r="AC117" i="11"/>
  <c r="AA117" i="11"/>
  <c r="AB117" i="11" s="1"/>
  <c r="AC101" i="11"/>
  <c r="AA101" i="11"/>
  <c r="AB101" i="11" s="1"/>
  <c r="AC85" i="11"/>
  <c r="AA85" i="11"/>
  <c r="AB85" i="11" s="1"/>
  <c r="AC69" i="11"/>
  <c r="AA69" i="11"/>
  <c r="AB69" i="11" s="1"/>
  <c r="AC53" i="11"/>
  <c r="AA53" i="11"/>
  <c r="AB53" i="11" s="1"/>
  <c r="AC37" i="11"/>
  <c r="AA37" i="11"/>
  <c r="AB37" i="11" s="1"/>
  <c r="AC21" i="11"/>
  <c r="AA21" i="11"/>
  <c r="AB21" i="11" s="1"/>
  <c r="AC5" i="11"/>
  <c r="AA5" i="11"/>
  <c r="AB5" i="11" s="1"/>
  <c r="AC324" i="11"/>
  <c r="AA324" i="11"/>
  <c r="AB324" i="11" s="1"/>
  <c r="AC308" i="11"/>
  <c r="AA308" i="11"/>
  <c r="AB308" i="11" s="1"/>
  <c r="AC292" i="11"/>
  <c r="AA292" i="11"/>
  <c r="AB292" i="11" s="1"/>
  <c r="AC276" i="11"/>
  <c r="AA276" i="11"/>
  <c r="AB276" i="11" s="1"/>
  <c r="AC260" i="11"/>
  <c r="AA260" i="11"/>
  <c r="AB260" i="11" s="1"/>
  <c r="AC244" i="11"/>
  <c r="AA244" i="11"/>
  <c r="AB244" i="11" s="1"/>
  <c r="AC228" i="11"/>
  <c r="AA228" i="11"/>
  <c r="AB228" i="11" s="1"/>
  <c r="AC212" i="11"/>
  <c r="AA212" i="11"/>
  <c r="AB212" i="11" s="1"/>
  <c r="AC196" i="11"/>
  <c r="AA196" i="11"/>
  <c r="AB196" i="11" s="1"/>
  <c r="AC180" i="11"/>
  <c r="AA180" i="11"/>
  <c r="AB180" i="11" s="1"/>
  <c r="AC164" i="11"/>
  <c r="AA164" i="11"/>
  <c r="AB164" i="11" s="1"/>
  <c r="AC148" i="11"/>
  <c r="AA148" i="11"/>
  <c r="AB148" i="11" s="1"/>
  <c r="AC132" i="11"/>
  <c r="AA132" i="11"/>
  <c r="AB132" i="11" s="1"/>
  <c r="AC116" i="11"/>
  <c r="AA116" i="11"/>
  <c r="AB116" i="11" s="1"/>
  <c r="AC100" i="11"/>
  <c r="AA100" i="11"/>
  <c r="AB100" i="11" s="1"/>
  <c r="AC84" i="11"/>
  <c r="AA84" i="11"/>
  <c r="AB84" i="11" s="1"/>
  <c r="AC68" i="11"/>
  <c r="AA68" i="11"/>
  <c r="AB68" i="11" s="1"/>
  <c r="AC52" i="11"/>
  <c r="AA52" i="11"/>
  <c r="AB52" i="11" s="1"/>
  <c r="AC36" i="11"/>
  <c r="AA36" i="11"/>
  <c r="AB36" i="11" s="1"/>
  <c r="AC20" i="11"/>
  <c r="AA20" i="11"/>
  <c r="AB20" i="11" s="1"/>
  <c r="AC4" i="11"/>
  <c r="AA4" i="11"/>
  <c r="AB4" i="11" s="1"/>
  <c r="AC131" i="11"/>
  <c r="AA131" i="11"/>
  <c r="AB131" i="11" s="1"/>
  <c r="AC115" i="11"/>
  <c r="AA115" i="11"/>
  <c r="AB115" i="11" s="1"/>
  <c r="AC99" i="11"/>
  <c r="AA99" i="11"/>
  <c r="AB99" i="11" s="1"/>
  <c r="AC83" i="11"/>
  <c r="AA83" i="11"/>
  <c r="AB83" i="11" s="1"/>
  <c r="AC67" i="11"/>
  <c r="AA67" i="11"/>
  <c r="AB67" i="11" s="1"/>
  <c r="AC51" i="11"/>
  <c r="AA51" i="11"/>
  <c r="AB51" i="11" s="1"/>
  <c r="AC35" i="11"/>
  <c r="AA35" i="11"/>
  <c r="AB35" i="11" s="1"/>
  <c r="AC19" i="11"/>
  <c r="AA19" i="11"/>
  <c r="AB19" i="11" s="1"/>
  <c r="AC3" i="11"/>
  <c r="AA3" i="11"/>
  <c r="AB3" i="11" s="1"/>
  <c r="AC338" i="11"/>
  <c r="AA338" i="11"/>
  <c r="AB338" i="11" s="1"/>
  <c r="AC322" i="11"/>
  <c r="AA322" i="11"/>
  <c r="AB322" i="11" s="1"/>
  <c r="AC306" i="11"/>
  <c r="AA306" i="11"/>
  <c r="AB306" i="11" s="1"/>
  <c r="AC290" i="11"/>
  <c r="AA290" i="11"/>
  <c r="AB290" i="11" s="1"/>
  <c r="AC274" i="11"/>
  <c r="AA274" i="11"/>
  <c r="AB274" i="11" s="1"/>
  <c r="AC258" i="11"/>
  <c r="AA258" i="11"/>
  <c r="AB258" i="11" s="1"/>
  <c r="AC242" i="11"/>
  <c r="AA242" i="11"/>
  <c r="AB242" i="11" s="1"/>
  <c r="AC226" i="11"/>
  <c r="AA226" i="11"/>
  <c r="AB226" i="11" s="1"/>
  <c r="AC210" i="11"/>
  <c r="AA210" i="11"/>
  <c r="AB210" i="11" s="1"/>
  <c r="AC194" i="11"/>
  <c r="AA194" i="11"/>
  <c r="AB194" i="11" s="1"/>
  <c r="AC178" i="11"/>
  <c r="AA178" i="11"/>
  <c r="AB178" i="11" s="1"/>
  <c r="AC162" i="11"/>
  <c r="AA162" i="11"/>
  <c r="AB162" i="11" s="1"/>
  <c r="AC146" i="11"/>
  <c r="AA146" i="11"/>
  <c r="AB146" i="11" s="1"/>
  <c r="AC130" i="11"/>
  <c r="AA130" i="11"/>
  <c r="AB130" i="11" s="1"/>
  <c r="AC114" i="11"/>
  <c r="AA114" i="11"/>
  <c r="AB114" i="11" s="1"/>
  <c r="AC98" i="11"/>
  <c r="AA98" i="11"/>
  <c r="AB98" i="11" s="1"/>
  <c r="AC82" i="11"/>
  <c r="AA82" i="11"/>
  <c r="AB82" i="11" s="1"/>
  <c r="AC66" i="11"/>
  <c r="AA66" i="11"/>
  <c r="AB66" i="11" s="1"/>
  <c r="AC50" i="11"/>
  <c r="AA50" i="11"/>
  <c r="AB50" i="11" s="1"/>
  <c r="AC34" i="11"/>
  <c r="AA34" i="11"/>
  <c r="AB34" i="11" s="1"/>
  <c r="AC18" i="11"/>
  <c r="AA18" i="11"/>
  <c r="AB18" i="11" s="1"/>
  <c r="AC2" i="11"/>
  <c r="AA2" i="11"/>
  <c r="AB2" i="11" s="1"/>
  <c r="G27" i="15" l="1"/>
  <c r="G255" i="14"/>
  <c r="G187" i="14"/>
  <c r="M87" i="14"/>
  <c r="G231" i="14"/>
  <c r="M88" i="14"/>
  <c r="G256" i="14"/>
  <c r="G249" i="14"/>
  <c r="G253" i="14"/>
  <c r="G209" i="14"/>
  <c r="G251" i="14"/>
  <c r="G225" i="14"/>
  <c r="G241" i="14"/>
  <c r="S89" i="14"/>
  <c r="M81" i="14"/>
  <c r="G257" i="14"/>
  <c r="M85" i="14"/>
  <c r="K91" i="14"/>
  <c r="M91" i="14" s="1"/>
  <c r="K92" i="14"/>
  <c r="M92" i="14" s="1"/>
  <c r="G235" i="14"/>
  <c r="G254" i="14"/>
  <c r="G112" i="14"/>
  <c r="G232" i="14"/>
  <c r="G107" i="14"/>
</calcChain>
</file>

<file path=xl/sharedStrings.xml><?xml version="1.0" encoding="utf-8"?>
<sst xmlns="http://schemas.openxmlformats.org/spreadsheetml/2006/main" count="13454" uniqueCount="1645">
  <si>
    <t>Sum of Revenue</t>
  </si>
  <si>
    <t>Column Labels</t>
  </si>
  <si>
    <t>Row Labels</t>
  </si>
  <si>
    <t>Jan</t>
  </si>
  <si>
    <t>Feb</t>
  </si>
  <si>
    <t>Mar</t>
  </si>
  <si>
    <t>Apr</t>
  </si>
  <si>
    <t>May</t>
  </si>
  <si>
    <t>Jun</t>
  </si>
  <si>
    <t>Jul</t>
  </si>
  <si>
    <t>Aug</t>
  </si>
  <si>
    <t>Sep</t>
  </si>
  <si>
    <t>Oct</t>
  </si>
  <si>
    <t>Nov</t>
  </si>
  <si>
    <t>Dec</t>
  </si>
  <si>
    <t>Grand Total</t>
  </si>
  <si>
    <t>Boston</t>
  </si>
  <si>
    <t>London</t>
  </si>
  <si>
    <t>NYC</t>
  </si>
  <si>
    <t>Paris</t>
  </si>
  <si>
    <t>San Francisco</t>
  </si>
  <si>
    <t>Sydney</t>
  </si>
  <si>
    <t>Tokyo</t>
  </si>
  <si>
    <t>Annual Internal Report – Summary Dashboard</t>
  </si>
  <si>
    <t>Comparative Analysis of Sales, Deliveries, and Payments</t>
  </si>
  <si>
    <t>All data is based on empirical probability (relative frequency).</t>
  </si>
  <si>
    <t>Last Updated: 29/11/2024 08:37:40</t>
  </si>
  <si>
    <t>SLA Compliance Summary</t>
  </si>
  <si>
    <t>Office</t>
  </si>
  <si>
    <t>Historical Compliance (%)</t>
  </si>
  <si>
    <t>Recent Compliance (%)</t>
  </si>
  <si>
    <t>Deviation (%)</t>
  </si>
  <si>
    <t>Historical Contribution to Total (%)</t>
  </si>
  <si>
    <t>Recent Contribution to Total (%)</t>
  </si>
  <si>
    <t>Deviation in Contribution (%)</t>
  </si>
  <si>
    <t>Year 1 Monthly Payments Received (Money Coming In) – by Office and Month</t>
  </si>
  <si>
    <t>January</t>
  </si>
  <si>
    <t>February</t>
  </si>
  <si>
    <t>March</t>
  </si>
  <si>
    <t>April</t>
  </si>
  <si>
    <t>June</t>
  </si>
  <si>
    <t>July</t>
  </si>
  <si>
    <t>August</t>
  </si>
  <si>
    <t>September</t>
  </si>
  <si>
    <t>October</t>
  </si>
  <si>
    <t>November</t>
  </si>
  <si>
    <t>December</t>
  </si>
  <si>
    <t>Year 2 Payments Received (Money Coming In) – by Office and Month</t>
  </si>
  <si>
    <t>Current Year Payments Received (Money Coming In) – by Office and Month</t>
  </si>
  <si>
    <t>Year 1 Total Sales Revenue (Money Going Out) – by Office and Month</t>
  </si>
  <si>
    <t>Year 2 Total Sales Revenue (Money Going Out) – by Office and Month</t>
  </si>
  <si>
    <t>Current Year Total Sales Revenue (Money Going Out) – by Office and Month</t>
  </si>
  <si>
    <t>Historical Year 1:</t>
  </si>
  <si>
    <t>Current Year:</t>
  </si>
  <si>
    <t>Historical Year 2:</t>
  </si>
  <si>
    <t>Deliveries per year</t>
  </si>
  <si>
    <t>Average % of On-Time Deliveries (Historical Data)</t>
  </si>
  <si>
    <t>Average % of On-Time Deliveries (Most Recent Data)</t>
  </si>
  <si>
    <t>Office City</t>
  </si>
  <si>
    <t>Year</t>
  </si>
  <si>
    <t>Month</t>
  </si>
  <si>
    <t>Total Deliveries</t>
  </si>
  <si>
    <t>On-time Deliveries</t>
  </si>
  <si>
    <t>Late Deliveries</t>
  </si>
  <si>
    <t>SLA Compliance Percentage</t>
  </si>
  <si>
    <t>Overall Historical SLA Compliance by Office</t>
  </si>
  <si>
    <t>Historical data - SLA Compliance (%)</t>
  </si>
  <si>
    <t>Historical Contribution to Total On-Time Deliveries (%)</t>
  </si>
  <si>
    <t>Recent SLA Compliance by Office</t>
  </si>
  <si>
    <t>Recent data - SLA Compliance (%)</t>
  </si>
  <si>
    <t>Recent Contribution to Total On-Time Deliveries (%)</t>
  </si>
  <si>
    <t>SLA Compliance Comparison by Office - Summary</t>
  </si>
  <si>
    <t>Most recent data - SLA Compliance (%)</t>
  </si>
  <si>
    <t>Absolute Percentage Deviation</t>
  </si>
  <si>
    <t>Absolute Percentage Deviation in Contribution</t>
  </si>
  <si>
    <t>Historical SLA Performance Matrix - by office and by month</t>
  </si>
  <si>
    <t>Recent SLA Compliance Matrix - most recent data by office and by month</t>
  </si>
  <si>
    <t>Monthly Error Analysis (Matrix by Month and Office)</t>
  </si>
  <si>
    <r>
      <rPr>
        <b/>
        <sz val="11"/>
        <color theme="1"/>
        <rFont val="Aptos Narrow"/>
        <family val="2"/>
        <scheme val="minor"/>
      </rPr>
      <t xml:space="preserve">SLA Compliance Analysis - Key Insights and Recommendations
Definitions:
</t>
    </r>
    <r>
      <rPr>
        <sz val="11"/>
        <color theme="1"/>
        <rFont val="Aptos Narrow"/>
        <family val="2"/>
        <scheme val="minor"/>
      </rPr>
      <t xml:space="preserve">SLA Compliance (%): The percentage of deliveries made within the agreed timeframe of six days. Higher compliance indicates better performance in meeting delivery commitments.
Contribution to Total On-Time Deliveries (%): The proportion of an office's on-time deliveries compared to the overall total, highlighting the relative importance of each office in achieving company-wide goals.
</t>
    </r>
    <r>
      <rPr>
        <b/>
        <sz val="11"/>
        <color theme="1"/>
        <rFont val="Aptos Narrow"/>
        <family val="2"/>
        <scheme val="minor"/>
      </rPr>
      <t>Historical SLA Compliance Trends:</t>
    </r>
    <r>
      <rPr>
        <sz val="11"/>
        <color theme="1"/>
        <rFont val="Aptos Narrow"/>
        <family val="2"/>
        <scheme val="minor"/>
      </rPr>
      <t xml:space="preserve">
Looking at the "Overall Historical SLA Compliance by Office," there's a noticeable difference in performance across locations. Boston and London stand out with strong historical compliance rates of 87% and 85%, showing consistent efficiency. However, San Francisco has been struggling, sitting at 70%, which highlights a need to dig into the issues there.
</t>
    </r>
    <r>
      <rPr>
        <b/>
        <sz val="11"/>
        <color theme="1"/>
        <rFont val="Aptos Narrow"/>
        <family val="2"/>
        <scheme val="minor"/>
      </rPr>
      <t>Recent SLA Compliance Trends:</t>
    </r>
    <r>
      <rPr>
        <sz val="11"/>
        <color theme="1"/>
        <rFont val="Aptos Narrow"/>
        <family val="2"/>
        <scheme val="minor"/>
      </rPr>
      <t xml:space="preserve">
The "Recent SLA Compliance by Office" table gives us a clearer picture of how things have changed. Boston is still performing well with 84%, but San Francisco is only showing slight improvement at 63%, which isn’t where it needs to be. Offices like Tokyo (18%) and Sydney (46%) are clearly falling short and need immediate attention.
</t>
    </r>
    <r>
      <rPr>
        <b/>
        <sz val="11"/>
        <color theme="1"/>
        <rFont val="Aptos Narrow"/>
        <family val="2"/>
        <scheme val="minor"/>
      </rPr>
      <t>Comparative SLA Compliance Analysis:</t>
    </r>
    <r>
      <rPr>
        <sz val="11"/>
        <color theme="1"/>
        <rFont val="Aptos Narrow"/>
        <family val="2"/>
        <scheme val="minor"/>
      </rPr>
      <t xml:space="preserve">
Comparing historical data to recent results, the "Historical vs Recent SLA Compliance" chart makes it clear where the big shifts are. For example, Paris has seen a significant improvement, while Tokyo has experienced one of the biggest drops. These deviations should be flagged as priority areas to focus on.
</t>
    </r>
    <r>
      <rPr>
        <b/>
        <sz val="11"/>
        <color theme="1"/>
        <rFont val="Aptos Narrow"/>
        <family val="2"/>
        <scheme val="minor"/>
      </rPr>
      <t>Office Contribution to On-Time Deliveries:</t>
    </r>
    <r>
      <rPr>
        <sz val="11"/>
        <color theme="1"/>
        <rFont val="Aptos Narrow"/>
        <family val="2"/>
        <scheme val="minor"/>
      </rPr>
      <t xml:space="preserve">
It’s clear from the "Contribution to Total On-Time Deliveries" columns that Paris plays a major role, making up 32% historically and 36% recently. Offices like Boston and London have consistent contributions, but San Francisco and Tokyo aren’t pulling their weight, which is dragging the overall numbers down.
</t>
    </r>
    <r>
      <rPr>
        <b/>
        <sz val="11"/>
        <color theme="1"/>
        <rFont val="Aptos Narrow"/>
        <family val="2"/>
        <scheme val="minor"/>
      </rPr>
      <t>Monthly SLA Performance Analysis:</t>
    </r>
    <r>
      <rPr>
        <sz val="11"/>
        <color theme="1"/>
        <rFont val="Aptos Narrow"/>
        <family val="2"/>
        <scheme val="minor"/>
      </rPr>
      <t xml:space="preserve">
The "Historical SLA Performance Matrix" shows that Boston and London have been consistent throughout the year. However, certain months, like July and August, show a noticeable dip across several offices, likely due to seasonal challenges.
The "Recent SLA Compliance Matrix" tells a slightly different story, with March achieving 100% in some offices, while others, like Sydney in January, are showing zero compliance. This kind of variability needs to be addressed.
</t>
    </r>
    <r>
      <rPr>
        <b/>
        <sz val="11"/>
        <color theme="1"/>
        <rFont val="Aptos Narrow"/>
        <family val="2"/>
        <scheme val="minor"/>
      </rPr>
      <t>Monthly Error Analysis:</t>
    </r>
    <r>
      <rPr>
        <sz val="11"/>
        <color theme="1"/>
        <rFont val="Aptos Narrow"/>
        <family val="2"/>
        <scheme val="minor"/>
      </rPr>
      <t xml:space="preserve">
The "Monthly Error Analysis Matrix" pinpoints the months and offices that need the most attention. For example, San Francisco and Tokyo show higher error percentages in certain months, which points to specific problem areas we can work on.
</t>
    </r>
    <r>
      <rPr>
        <b/>
        <sz val="11"/>
        <color theme="1"/>
        <rFont val="Aptos Narrow"/>
        <family val="2"/>
        <scheme val="minor"/>
      </rPr>
      <t>Recommendations:</t>
    </r>
    <r>
      <rPr>
        <sz val="11"/>
        <color theme="1"/>
        <rFont val="Aptos Narrow"/>
        <family val="2"/>
        <scheme val="minor"/>
      </rPr>
      <t xml:space="preserve">
Focus on improving performance in San Francisco, Tokyo, and Sydney, where the numbers are consistently below expectations. A root cause analysis here will be crucial.
For months like July and August, where compliance drops across several offices, look into seasonal patterns and adjust resources or processes to better prepare for those periods.
Build on the strategies that are clearly working in Boston and London and see if they can be replicated or adapted to underperforming offices.
Introduce predictive models to better allocate resources and address potential issues before they impact SLA compliance.</t>
    </r>
  </si>
  <si>
    <t>Year 1</t>
  </si>
  <si>
    <t>Year 2</t>
  </si>
  <si>
    <t>Current Year</t>
  </si>
  <si>
    <t>Sales Activity - Year 1 - by Office and by Month</t>
  </si>
  <si>
    <t>Total Revenue - Year 1 - by Office and by Month</t>
  </si>
  <si>
    <t>Profitability - Year 1 - by Office and by Month</t>
  </si>
  <si>
    <t>Sales Activity - Year 2 - by Office and by Month</t>
  </si>
  <si>
    <t>Total Revenue - Year 2 - by Office and by Month</t>
  </si>
  <si>
    <t>Profitability - Year 2 - by Office and by Month</t>
  </si>
  <si>
    <t>Sales Activity - Current Year - by Office and by Month</t>
  </si>
  <si>
    <t>Total Revenue - Current Year - by Office and by Month</t>
  </si>
  <si>
    <t>Profitability - Current Year - by Office and by Month</t>
  </si>
  <si>
    <t>Monthly Payment Activity - Year 1 - by office and by Month</t>
  </si>
  <si>
    <t>Year 1 Monthly Payment Value - by office and by Month</t>
  </si>
  <si>
    <t>Monthly Payment Activity - Year 2 - by office and by Month</t>
  </si>
  <si>
    <t>Year 2 Payment Value - by office and by Month</t>
  </si>
  <si>
    <t>Current Year Payments Performance Matrix by Office and by Month</t>
  </si>
  <si>
    <t>Current Year Monthly Payment Value - by office and by Month</t>
  </si>
  <si>
    <t>orderNumber</t>
  </si>
  <si>
    <t>productCode</t>
  </si>
  <si>
    <t>quantityOrdered</t>
  </si>
  <si>
    <t>priceEach</t>
  </si>
  <si>
    <t>orderLineNumber</t>
  </si>
  <si>
    <t>orderDate</t>
  </si>
  <si>
    <t>requiredDate</t>
  </si>
  <si>
    <t>shippedDate</t>
  </si>
  <si>
    <t>status</t>
  </si>
  <si>
    <t>customerNumber</t>
  </si>
  <si>
    <t>salesRepEmployeeNumber</t>
  </si>
  <si>
    <t>creditLimit</t>
  </si>
  <si>
    <t>city</t>
  </si>
  <si>
    <t>officeCode</t>
  </si>
  <si>
    <t>officeCity</t>
  </si>
  <si>
    <t>paymentDate</t>
  </si>
  <si>
    <t>amount</t>
  </si>
  <si>
    <t>productLine</t>
  </si>
  <si>
    <t>quantityInStock</t>
  </si>
  <si>
    <t>MSRP</t>
  </si>
  <si>
    <t>timeFrameforDeliveries</t>
  </si>
  <si>
    <t>internalStatus</t>
  </si>
  <si>
    <t>buyPrice</t>
  </si>
  <si>
    <t>Revenue</t>
  </si>
  <si>
    <t>ProfitPercentage</t>
  </si>
  <si>
    <t>Profit&gt;Median</t>
  </si>
  <si>
    <t>Profit</t>
  </si>
  <si>
    <t>S18_1749</t>
  </si>
  <si>
    <t>S18_2248</t>
  </si>
  <si>
    <t>S18_4409</t>
  </si>
  <si>
    <t>S24_3969</t>
  </si>
  <si>
    <t>S18_2325</t>
  </si>
  <si>
    <t>S18_2795</t>
  </si>
  <si>
    <t>S24_1937</t>
  </si>
  <si>
    <t>S24_2022</t>
  </si>
  <si>
    <t>S18_1342</t>
  </si>
  <si>
    <t>S18_1367</t>
  </si>
  <si>
    <t>S10_1949</t>
  </si>
  <si>
    <t>S10_4962</t>
  </si>
  <si>
    <t>S12_1666</t>
  </si>
  <si>
    <t>S18_1097</t>
  </si>
  <si>
    <t>S18_2432</t>
  </si>
  <si>
    <t>S18_2949</t>
  </si>
  <si>
    <t>S18_2957</t>
  </si>
  <si>
    <t>S18_3136</t>
  </si>
  <si>
    <t>S18_3320</t>
  </si>
  <si>
    <t>S18_4600</t>
  </si>
  <si>
    <t>S18_4668</t>
  </si>
  <si>
    <t>S24_2300</t>
  </si>
  <si>
    <t>S24_4258</t>
  </si>
  <si>
    <t>S32_1268</t>
  </si>
  <si>
    <t>S32_3522</t>
  </si>
  <si>
    <t>S700_2824</t>
  </si>
  <si>
    <t>S12_3148</t>
  </si>
  <si>
    <t>S12_4473</t>
  </si>
  <si>
    <t>S18_2238</t>
  </si>
  <si>
    <t>S18_2319</t>
  </si>
  <si>
    <t>S18_3232</t>
  </si>
  <si>
    <t>S18_4027</t>
  </si>
  <si>
    <t>S24_1444</t>
  </si>
  <si>
    <t>S24_2840</t>
  </si>
  <si>
    <t>S24_4048</t>
  </si>
  <si>
    <t>S32_2509</t>
  </si>
  <si>
    <t>S32_3207</t>
  </si>
  <si>
    <t>S50_1392</t>
  </si>
  <si>
    <t>S50_1514</t>
  </si>
  <si>
    <t>S10_4757</t>
  </si>
  <si>
    <t>S12_1108</t>
  </si>
  <si>
    <t>S12_3891</t>
  </si>
  <si>
    <t>S18_3140</t>
  </si>
  <si>
    <t>S18_3259</t>
  </si>
  <si>
    <t>S18_4522</t>
  </si>
  <si>
    <t>S24_2011</t>
  </si>
  <si>
    <t>S24_3151</t>
  </si>
  <si>
    <t>S24_3816</t>
  </si>
  <si>
    <t>S700_1138</t>
  </si>
  <si>
    <t>S700_1938</t>
  </si>
  <si>
    <t>S700_2610</t>
  </si>
  <si>
    <t>S700_3505</t>
  </si>
  <si>
    <t>S700_3962</t>
  </si>
  <si>
    <t>S72_3212</t>
  </si>
  <si>
    <t>S18_1662</t>
  </si>
  <si>
    <t>S18_2581</t>
  </si>
  <si>
    <t>S18_3029</t>
  </si>
  <si>
    <t>S18_3856</t>
  </si>
  <si>
    <t>S24_1785</t>
  </si>
  <si>
    <t>S24_2841</t>
  </si>
  <si>
    <t>S24_3420</t>
  </si>
  <si>
    <t>S24_3949</t>
  </si>
  <si>
    <t>S24_4278</t>
  </si>
  <si>
    <t>S32_4289</t>
  </si>
  <si>
    <t>S50_1341</t>
  </si>
  <si>
    <t>S700_1691</t>
  </si>
  <si>
    <t>S700_2047</t>
  </si>
  <si>
    <t>S700_2466</t>
  </si>
  <si>
    <t>S700_2834</t>
  </si>
  <si>
    <t>S700_3167</t>
  </si>
  <si>
    <t>S700_4002</t>
  </si>
  <si>
    <t>S72_1253</t>
  </si>
  <si>
    <t>S10_1678</t>
  </si>
  <si>
    <t>S10_2016</t>
  </si>
  <si>
    <t>S10_4698</t>
  </si>
  <si>
    <t>S12_2823</t>
  </si>
  <si>
    <t>S18_2625</t>
  </si>
  <si>
    <t>S24_1578</t>
  </si>
  <si>
    <t>S24_2000</t>
  </si>
  <si>
    <t>S32_1374</t>
  </si>
  <si>
    <t>S12_1099</t>
  </si>
  <si>
    <t>S12_3380</t>
  </si>
  <si>
    <t>S12_3990</t>
  </si>
  <si>
    <t>S12_4675</t>
  </si>
  <si>
    <t>S18_1889</t>
  </si>
  <si>
    <t>S18_3278</t>
  </si>
  <si>
    <t>S18_3482</t>
  </si>
  <si>
    <t>S18_3782</t>
  </si>
  <si>
    <t>S18_4721</t>
  </si>
  <si>
    <t>S24_2360</t>
  </si>
  <si>
    <t>S24_3371</t>
  </si>
  <si>
    <t>S24_3856</t>
  </si>
  <si>
    <t>S24_4620</t>
  </si>
  <si>
    <t>S32_2206</t>
  </si>
  <si>
    <t>S32_4485</t>
  </si>
  <si>
    <t>S50_4713</t>
  </si>
  <si>
    <t>S18_1129</t>
  </si>
  <si>
    <t>S18_1984</t>
  </si>
  <si>
    <t>S18_2870</t>
  </si>
  <si>
    <t>S18_3685</t>
  </si>
  <si>
    <t>S24_2972</t>
  </si>
  <si>
    <t>S18_1589</t>
  </si>
  <si>
    <t>S18_4933</t>
  </si>
  <si>
    <t>S24_1046</t>
  </si>
  <si>
    <t>S24_1628</t>
  </si>
  <si>
    <t>S24_2766</t>
  </si>
  <si>
    <t>S24_2887</t>
  </si>
  <si>
    <t>S24_3191</t>
  </si>
  <si>
    <t>S24_3432</t>
  </si>
  <si>
    <t>checkNumber</t>
  </si>
  <si>
    <t>OfficeCity</t>
  </si>
  <si>
    <t>HQ336336</t>
  </si>
  <si>
    <t>JM555205</t>
  </si>
  <si>
    <t>OM314933</t>
  </si>
  <si>
    <t>BO864823</t>
  </si>
  <si>
    <t>HQ55022</t>
  </si>
  <si>
    <t>ND748579</t>
  </si>
  <si>
    <t>GG31455</t>
  </si>
  <si>
    <t>MA765515</t>
  </si>
  <si>
    <t>NP603840</t>
  </si>
  <si>
    <t>NR27552</t>
  </si>
  <si>
    <t>DB933704</t>
  </si>
  <si>
    <t>LN373447</t>
  </si>
  <si>
    <t>NG94694</t>
  </si>
  <si>
    <t>DB889831</t>
  </si>
  <si>
    <t>FD317790</t>
  </si>
  <si>
    <t>KI831359</t>
  </si>
  <si>
    <t>MA302151</t>
  </si>
  <si>
    <t>AE215433</t>
  </si>
  <si>
    <t>BG255406</t>
  </si>
  <si>
    <t>CQ287967</t>
  </si>
  <si>
    <t>ET64396</t>
  </si>
  <si>
    <t>HI366474</t>
  </si>
  <si>
    <t>HR86578</t>
  </si>
  <si>
    <t>KI131716</t>
  </si>
  <si>
    <t>LF217299</t>
  </si>
  <si>
    <t>NT141748</t>
  </si>
  <si>
    <t>DI925118</t>
  </si>
  <si>
    <t>FA465482</t>
  </si>
  <si>
    <t>FH668230</t>
  </si>
  <si>
    <t>IP383901</t>
  </si>
  <si>
    <t>DM826140</t>
  </si>
  <si>
    <t>ID449593</t>
  </si>
  <si>
    <t>PI42991</t>
  </si>
  <si>
    <t>CL442705</t>
  </si>
  <si>
    <t>MA724562</t>
  </si>
  <si>
    <t>NB445135</t>
  </si>
  <si>
    <t>AU364101</t>
  </si>
  <si>
    <t>DB583216</t>
  </si>
  <si>
    <t>DL460618</t>
  </si>
  <si>
    <t>HJ32686</t>
  </si>
  <si>
    <t>ID10962</t>
  </si>
  <si>
    <t>IN446258</t>
  </si>
  <si>
    <t>JE105477</t>
  </si>
  <si>
    <t>JN355280</t>
  </si>
  <si>
    <t>JN722010</t>
  </si>
  <si>
    <t>KT52578</t>
  </si>
  <si>
    <t>MC46946</t>
  </si>
  <si>
    <t>MF629602</t>
  </si>
  <si>
    <t>NU627706</t>
  </si>
  <si>
    <t>IR846303</t>
  </si>
  <si>
    <t>LA685678</t>
  </si>
  <si>
    <t>CN328545</t>
  </si>
  <si>
    <t>ED39322</t>
  </si>
  <si>
    <t>HR182688</t>
  </si>
  <si>
    <t>JJ246391</t>
  </si>
  <si>
    <t>FP549817</t>
  </si>
  <si>
    <t>FU793410</t>
  </si>
  <si>
    <t>LJ160635</t>
  </si>
  <si>
    <t>BI507030</t>
  </si>
  <si>
    <t>DD635282</t>
  </si>
  <si>
    <t>KM172879</t>
  </si>
  <si>
    <t>ME497970</t>
  </si>
  <si>
    <t>BF686658</t>
  </si>
  <si>
    <t>GB852215</t>
  </si>
  <si>
    <t>IP568906</t>
  </si>
  <si>
    <t>KI884577</t>
  </si>
  <si>
    <t>HI618861</t>
  </si>
  <si>
    <t>NN711988</t>
  </si>
  <si>
    <t>BR352384</t>
  </si>
  <si>
    <t>BR478494</t>
  </si>
  <si>
    <t>KG644125</t>
  </si>
  <si>
    <t>NI908214</t>
  </si>
  <si>
    <t>BQ327613</t>
  </si>
  <si>
    <t>DC979307</t>
  </si>
  <si>
    <t>LA318629</t>
  </si>
  <si>
    <t>ED743615</t>
  </si>
  <si>
    <t>GN228846</t>
  </si>
  <si>
    <t>GB878038</t>
  </si>
  <si>
    <t>IL104425</t>
  </si>
  <si>
    <t>AD832091</t>
  </si>
  <si>
    <t>CE51751</t>
  </si>
  <si>
    <t>EH208589</t>
  </si>
  <si>
    <t>GP545698</t>
  </si>
  <si>
    <t>IG462397</t>
  </si>
  <si>
    <t>CITI3434344</t>
  </si>
  <si>
    <t>IO448913</t>
  </si>
  <si>
    <t>PI15215</t>
  </si>
  <si>
    <t>AU750837</t>
  </si>
  <si>
    <t>CI381435</t>
  </si>
  <si>
    <t>CM564612</t>
  </si>
  <si>
    <t>GQ132144</t>
  </si>
  <si>
    <t>OH367219</t>
  </si>
  <si>
    <t>AE192287</t>
  </si>
  <si>
    <t>AK412714</t>
  </si>
  <si>
    <t>KA602407</t>
  </si>
  <si>
    <t>AM968797</t>
  </si>
  <si>
    <t>BQ39062</t>
  </si>
  <si>
    <t>KL124726</t>
  </si>
  <si>
    <t>BO711618</t>
  </si>
  <si>
    <t>NM916675</t>
  </si>
  <si>
    <t>FI192930</t>
  </si>
  <si>
    <t>HQ920205</t>
  </si>
  <si>
    <t>IS946883</t>
  </si>
  <si>
    <t>DP677013</t>
  </si>
  <si>
    <t>OO846801</t>
  </si>
  <si>
    <t>HI358554</t>
  </si>
  <si>
    <t>IQ627690</t>
  </si>
  <si>
    <t>GC697638</t>
  </si>
  <si>
    <t>IS150005</t>
  </si>
  <si>
    <t>GL756480</t>
  </si>
  <si>
    <t>LL562733</t>
  </si>
  <si>
    <t>NM739638</t>
  </si>
  <si>
    <t>BOAF82044</t>
  </si>
  <si>
    <t>ED520529</t>
  </si>
  <si>
    <t>PH785937</t>
  </si>
  <si>
    <t>BJ535230</t>
  </si>
  <si>
    <t>BG407567</t>
  </si>
  <si>
    <t>ML780814</t>
  </si>
  <si>
    <t>MM342086</t>
  </si>
  <si>
    <t>BN17870</t>
  </si>
  <si>
    <t>BR941480</t>
  </si>
  <si>
    <t>MQ413968</t>
  </si>
  <si>
    <t>NU21326</t>
  </si>
  <si>
    <t>BOFA23232</t>
  </si>
  <si>
    <t>II180006</t>
  </si>
  <si>
    <t>JG981190</t>
  </si>
  <si>
    <t>NQ865547</t>
  </si>
  <si>
    <t>IF245157</t>
  </si>
  <si>
    <t>JO719695</t>
  </si>
  <si>
    <t>AF40894</t>
  </si>
  <si>
    <t>HR224331</t>
  </si>
  <si>
    <t>KI744716</t>
  </si>
  <si>
    <t>IJ399820</t>
  </si>
  <si>
    <t>NE404084</t>
  </si>
  <si>
    <t>EQ12267</t>
  </si>
  <si>
    <t>HD284647</t>
  </si>
  <si>
    <t>HN114306</t>
  </si>
  <si>
    <t>EP227123</t>
  </si>
  <si>
    <t>HE84936</t>
  </si>
  <si>
    <t>EU280955</t>
  </si>
  <si>
    <t>GB361972</t>
  </si>
  <si>
    <t>IO164641</t>
  </si>
  <si>
    <t>NH776924</t>
  </si>
  <si>
    <t>EM979878</t>
  </si>
  <si>
    <t>KM841847</t>
  </si>
  <si>
    <t>LE432182</t>
  </si>
  <si>
    <t>OJ819725</t>
  </si>
  <si>
    <t>BJ483870</t>
  </si>
  <si>
    <t>GP636783</t>
  </si>
  <si>
    <t>NI983021</t>
  </si>
  <si>
    <t>IA793562</t>
  </si>
  <si>
    <t>JT819493</t>
  </si>
  <si>
    <t>OD327378</t>
  </si>
  <si>
    <t>DR578578</t>
  </si>
  <si>
    <t>KH910279</t>
  </si>
  <si>
    <t>AJ574927</t>
  </si>
  <si>
    <t>LF501133</t>
  </si>
  <si>
    <t>AD304085</t>
  </si>
  <si>
    <t>NR157385</t>
  </si>
  <si>
    <t>DG336041</t>
  </si>
  <si>
    <t>FA728475</t>
  </si>
  <si>
    <t>NQ966143</t>
  </si>
  <si>
    <t>LQ244073</t>
  </si>
  <si>
    <t>MD809704</t>
  </si>
  <si>
    <t>HL685576</t>
  </si>
  <si>
    <t>OM548174</t>
  </si>
  <si>
    <t>GJ597719</t>
  </si>
  <si>
    <t>HO576374</t>
  </si>
  <si>
    <t>MU817160</t>
  </si>
  <si>
    <t>DJ15149</t>
  </si>
  <si>
    <t>LA556321</t>
  </si>
  <si>
    <t>AL493079</t>
  </si>
  <si>
    <t>ES347491</t>
  </si>
  <si>
    <t>HG738664</t>
  </si>
  <si>
    <t>PQ803830</t>
  </si>
  <si>
    <t>DQ409197</t>
  </si>
  <si>
    <t>FP443161</t>
  </si>
  <si>
    <t>HB150714</t>
  </si>
  <si>
    <t>EN930356</t>
  </si>
  <si>
    <t>NR631421</t>
  </si>
  <si>
    <t>HL209210</t>
  </si>
  <si>
    <t>JK479662</t>
  </si>
  <si>
    <t>NF959653</t>
  </si>
  <si>
    <t>CS435306</t>
  </si>
  <si>
    <t>HH517378</t>
  </si>
  <si>
    <t>LF737277</t>
  </si>
  <si>
    <t>AP286625</t>
  </si>
  <si>
    <t>DA98827</t>
  </si>
  <si>
    <t>AF246722</t>
  </si>
  <si>
    <t>NJ906924</t>
  </si>
  <si>
    <t>DG700707</t>
  </si>
  <si>
    <t>LG808674</t>
  </si>
  <si>
    <t>BQ602907</t>
  </si>
  <si>
    <t>CI471510</t>
  </si>
  <si>
    <t>OB648482</t>
  </si>
  <si>
    <t>CO351193</t>
  </si>
  <si>
    <t>ED878227</t>
  </si>
  <si>
    <t>GT878649</t>
  </si>
  <si>
    <t>HJ618252</t>
  </si>
  <si>
    <t>AG240323</t>
  </si>
  <si>
    <t>NB291497</t>
  </si>
  <si>
    <t>FP170292</t>
  </si>
  <si>
    <t>OG208861</t>
  </si>
  <si>
    <t>HL575273</t>
  </si>
  <si>
    <t>IS232033</t>
  </si>
  <si>
    <t>PN238558</t>
  </si>
  <si>
    <t>CA762595</t>
  </si>
  <si>
    <t>FR499138</t>
  </si>
  <si>
    <t>GB890854</t>
  </si>
  <si>
    <t>BC726082</t>
  </si>
  <si>
    <t>CC475233</t>
  </si>
  <si>
    <t>GB117430</t>
  </si>
  <si>
    <t>MS154481</t>
  </si>
  <si>
    <t>CC871084</t>
  </si>
  <si>
    <t>CT821147</t>
  </si>
  <si>
    <t>PH29054</t>
  </si>
  <si>
    <t>BN347084</t>
  </si>
  <si>
    <t>CP804873</t>
  </si>
  <si>
    <t>EK785462</t>
  </si>
  <si>
    <t>DO106109</t>
  </si>
  <si>
    <t>HG438769</t>
  </si>
  <si>
    <t>AJ478695</t>
  </si>
  <si>
    <t>DO787644</t>
  </si>
  <si>
    <t>JPMR4544</t>
  </si>
  <si>
    <t>KB54275</t>
  </si>
  <si>
    <t>BJMPR4545</t>
  </si>
  <si>
    <t>HJ217687</t>
  </si>
  <si>
    <t>NA197101</t>
  </si>
  <si>
    <t>GH197075</t>
  </si>
  <si>
    <t>PJ434867</t>
  </si>
  <si>
    <t>ER54537</t>
  </si>
  <si>
    <t>KF480160</t>
  </si>
  <si>
    <t>LM271923</t>
  </si>
  <si>
    <t>OA595449</t>
  </si>
  <si>
    <t>AO757239</t>
  </si>
  <si>
    <t>ER615123</t>
  </si>
  <si>
    <t>OU516561</t>
  </si>
  <si>
    <t>FS299615</t>
  </si>
  <si>
    <t>KR822727</t>
  </si>
  <si>
    <t>EF485824</t>
  </si>
  <si>
    <t>ED473873</t>
  </si>
  <si>
    <t>FN640986</t>
  </si>
  <si>
    <t>HG635467</t>
  </si>
  <si>
    <t>HA777606</t>
  </si>
  <si>
    <t>IR662429</t>
  </si>
  <si>
    <t>GJ715659</t>
  </si>
  <si>
    <t>MO743231</t>
  </si>
  <si>
    <t>DD995006</t>
  </si>
  <si>
    <t>NA377824</t>
  </si>
  <si>
    <t>OO606861</t>
  </si>
  <si>
    <t>ED203908</t>
  </si>
  <si>
    <t>GC60330</t>
  </si>
  <si>
    <t>PE176846</t>
  </si>
  <si>
    <t>AB661578</t>
  </si>
  <si>
    <t>CO645196</t>
  </si>
  <si>
    <t>LL427009</t>
  </si>
  <si>
    <t>PC688499</t>
  </si>
  <si>
    <t>JP113227</t>
  </si>
  <si>
    <t>PB951268</t>
  </si>
  <si>
    <t>GK294076</t>
  </si>
  <si>
    <t>JH546765</t>
  </si>
  <si>
    <t>BL66528</t>
  </si>
  <si>
    <t>HS86661</t>
  </si>
  <si>
    <t>JB117768</t>
  </si>
  <si>
    <t>AH612904</t>
  </si>
  <si>
    <t>PT550181</t>
  </si>
  <si>
    <t>OC773849</t>
  </si>
  <si>
    <t>PO860906</t>
  </si>
  <si>
    <t>BH167026</t>
  </si>
  <si>
    <t>FN155234</t>
  </si>
  <si>
    <t>EU531600</t>
  </si>
  <si>
    <t>MB342426</t>
  </si>
  <si>
    <t>MN89921</t>
  </si>
  <si>
    <t>Order Date</t>
  </si>
  <si>
    <t>Status</t>
  </si>
  <si>
    <t>totalRevenue</t>
  </si>
  <si>
    <t>totalProfit</t>
  </si>
  <si>
    <t>Count of Internal status</t>
  </si>
  <si>
    <t>No</t>
  </si>
  <si>
    <t>Yes</t>
  </si>
  <si>
    <t>2003</t>
  </si>
  <si>
    <t>2004</t>
  </si>
  <si>
    <t>2005</t>
  </si>
  <si>
    <t>comments</t>
  </si>
  <si>
    <t>Shipped</t>
  </si>
  <si>
    <t>NULL</t>
  </si>
  <si>
    <t>Check on availability.</t>
  </si>
  <si>
    <t>Difficult to negotiate with customer. We need more marketing materials</t>
  </si>
  <si>
    <t>Customer requested that FedEx Ground is used for this shipping</t>
  </si>
  <si>
    <t>Customer requested that ad materials (such as posters, pamphlets) be included in the shippment</t>
  </si>
  <si>
    <t>Customer has worked with some of our vendors in the past and is aware of their MSRP</t>
  </si>
  <si>
    <t>Customer very concerned about the exact color of the models. There is high risk that he may dispute the order because there is a slight color mismatch</t>
  </si>
  <si>
    <t>Customer requested special shippment. The instructions were passed along to the warehouse</t>
  </si>
  <si>
    <t>Customer is interested in buying more Ferrari models</t>
  </si>
  <si>
    <t>Can we deliver the new Ford Mustang models by end-of-quarter?</t>
  </si>
  <si>
    <t>They want to reevaluate their terms agreement with Finance.</t>
  </si>
  <si>
    <t>Resolved</t>
  </si>
  <si>
    <t>This order was disputed, but resolved on 11/1/2003; Customer doesn't like the colors and precision of the models.</t>
  </si>
  <si>
    <t>This order was on hold because customers's credit limit had been exceeded. Order will ship when payment is received</t>
  </si>
  <si>
    <t>Cancelled</t>
  </si>
  <si>
    <t>Customer called to cancel. The warehouse was notified in time and the order didn't ship. They have a new VP of Sales and are shifting their sales model. Our VP of Sales should contact them.</t>
  </si>
  <si>
    <t>Cautious optimism. We have happy customers here, if we can keep them well stocked.  I need all the information I can get on the planned shippments of Porches</t>
  </si>
  <si>
    <t>Custom shipping instructions sent to warehouse</t>
  </si>
  <si>
    <t>Customer cancelled due to urgent budgeting issues. Must be cautious when dealing with them in the future. Since order shipped already we must discuss who would cover the shipping charges.</t>
  </si>
  <si>
    <t>We need to keep in close contact with their Marketing VP. He is the decision maker for all their purchases.</t>
  </si>
  <si>
    <t>They want to reevaluate their terms agreement with the VP of Sales</t>
  </si>
  <si>
    <t>We must be cautions with this customer. Their VP of Sales resigned. Company may be heading down.</t>
  </si>
  <si>
    <t>Customer inquired about remote controlled models and gold models.</t>
  </si>
  <si>
    <t xml:space="preserve"> I need all the information I can get on our competitors.</t>
  </si>
  <si>
    <t>Can we renegotiate this one?</t>
  </si>
  <si>
    <t>Order was mistakenly placed. The warehouse noticed the lack of documentation.</t>
  </si>
  <si>
    <t>Customer disputed the order and we agreed to cancel it. We must be more cautions with this customer going forward, since they are very hard to please. We must cover the shipping fees.</t>
  </si>
  <si>
    <t>Customer requested that DHL is used for this shipping</t>
  </si>
  <si>
    <t>Customer heard complaints from their customers and called to cancel this order. Will notify the Sales Manager.</t>
  </si>
  <si>
    <t>This customer found a better offer from one of our competitors. Will call back to renegotiate.</t>
  </si>
  <si>
    <t>Customer will send a truck to our local warehouse on 7/1/2004</t>
  </si>
  <si>
    <t>Order was disputed and resolved on 12/1/04. The Sales Manager was involved. Customer claims the scales of the models don't match what was discussed.</t>
  </si>
  <si>
    <t>On Hold</t>
  </si>
  <si>
    <t>The outstaniding balance for this customer exceeds their credit limit. Order will be shipped when a payment is received.</t>
  </si>
  <si>
    <t>This order was disputed and resolved on 2/1/2005. Customer claimed that container with shipment was damaged. FedEx's investigation proved this wrong.</t>
  </si>
  <si>
    <t>Disputed then Resolved on 3/15/2005. Customer doesn't like the craftsmaship of the models.</t>
  </si>
  <si>
    <t>Customer credit limit exceeded. Will ship when a payment is received.</t>
  </si>
  <si>
    <t>Disputed</t>
  </si>
  <si>
    <t>Customer claims container with shipment was damaged during shipping and some items were missing. I am talking to FedEx about this.</t>
  </si>
  <si>
    <t>Customer claims the scales of the models don't match what was discussed. I keep all the paperwork though to prove otherwise</t>
  </si>
  <si>
    <t>Customer doesn't like the colors and precision of the models.</t>
  </si>
  <si>
    <t>In Process</t>
  </si>
  <si>
    <t>Custom shipping instructions were sent to warehouse</t>
  </si>
  <si>
    <t>customerName</t>
  </si>
  <si>
    <t>contactLastName</t>
  </si>
  <si>
    <t>contactFirstName</t>
  </si>
  <si>
    <t>phone</t>
  </si>
  <si>
    <t>addressLine1</t>
  </si>
  <si>
    <t>addressLine2</t>
  </si>
  <si>
    <t>state</t>
  </si>
  <si>
    <t>postalCode</t>
  </si>
  <si>
    <t>country</t>
  </si>
  <si>
    <t>Atelier graphique</t>
  </si>
  <si>
    <t>Schmitt</t>
  </si>
  <si>
    <t xml:space="preserve">Carine </t>
  </si>
  <si>
    <t>40.32.2555</t>
  </si>
  <si>
    <t>54, rue Royale</t>
  </si>
  <si>
    <t>Nantes</t>
  </si>
  <si>
    <t>France</t>
  </si>
  <si>
    <t>Signal Gift Stores</t>
  </si>
  <si>
    <t>King</t>
  </si>
  <si>
    <t>Jean</t>
  </si>
  <si>
    <t>8489 Strong St.</t>
  </si>
  <si>
    <t>Las Vegas</t>
  </si>
  <si>
    <t>NV</t>
  </si>
  <si>
    <t>USA</t>
  </si>
  <si>
    <t>Australian Collectors, Co.</t>
  </si>
  <si>
    <t>Ferguson</t>
  </si>
  <si>
    <t>Peter</t>
  </si>
  <si>
    <t>03 9520 4555</t>
  </si>
  <si>
    <t>636 St Kilda Road</t>
  </si>
  <si>
    <t>Level 3</t>
  </si>
  <si>
    <t>Melbourne</t>
  </si>
  <si>
    <t>Victoria</t>
  </si>
  <si>
    <t>Australia</t>
  </si>
  <si>
    <t>La Rochelle Gifts</t>
  </si>
  <si>
    <t>Labrune</t>
  </si>
  <si>
    <t xml:space="preserve">Janine </t>
  </si>
  <si>
    <t>40.67.8555</t>
  </si>
  <si>
    <t>67, rue des Cinquante Otages</t>
  </si>
  <si>
    <t>Baane Mini Imports</t>
  </si>
  <si>
    <t>Bergulfsen</t>
  </si>
  <si>
    <t xml:space="preserve">Jonas </t>
  </si>
  <si>
    <t>07-98 9555</t>
  </si>
  <si>
    <t>Erling Skakkes gate 78</t>
  </si>
  <si>
    <t>Stavern</t>
  </si>
  <si>
    <t>Norway</t>
  </si>
  <si>
    <t>Mini Gifts Distributors Ltd.</t>
  </si>
  <si>
    <t>Nelson</t>
  </si>
  <si>
    <t>Susan</t>
  </si>
  <si>
    <t>5677 Strong St.</t>
  </si>
  <si>
    <t>San Rafael</t>
  </si>
  <si>
    <t>CA</t>
  </si>
  <si>
    <t>Havel &amp; Zbyszek Co</t>
  </si>
  <si>
    <t>Piestrzeniewicz</t>
  </si>
  <si>
    <t xml:space="preserve">Zbyszek </t>
  </si>
  <si>
    <t>(26) 642-7555</t>
  </si>
  <si>
    <t>ul. Filtrowa 68</t>
  </si>
  <si>
    <t>Warszawa</t>
  </si>
  <si>
    <t>01-012</t>
  </si>
  <si>
    <t>Poland</t>
  </si>
  <si>
    <t>Blauer See Auto, Co.</t>
  </si>
  <si>
    <t>Keitel</t>
  </si>
  <si>
    <t>Roland</t>
  </si>
  <si>
    <t>+49 69 66 90 2555</t>
  </si>
  <si>
    <t>Lyonerstr. 34</t>
  </si>
  <si>
    <t>Frankfurt</t>
  </si>
  <si>
    <t>Germany</t>
  </si>
  <si>
    <t>Mini Wheels Co.</t>
  </si>
  <si>
    <t>Murphy</t>
  </si>
  <si>
    <t>Julie</t>
  </si>
  <si>
    <t>5557 North Pendale Street</t>
  </si>
  <si>
    <t>Land of Toys Inc.</t>
  </si>
  <si>
    <t>Lee</t>
  </si>
  <si>
    <t>Kwai</t>
  </si>
  <si>
    <t>897 Long Airport Avenue</t>
  </si>
  <si>
    <t>NY</t>
  </si>
  <si>
    <t>Euro+ Shopping Channel</t>
  </si>
  <si>
    <t>Freyre</t>
  </si>
  <si>
    <t xml:space="preserve">Diego </t>
  </si>
  <si>
    <t>(91) 555 94 44</t>
  </si>
  <si>
    <t>C/ Moralzarzal, 86</t>
  </si>
  <si>
    <t>Madrid</t>
  </si>
  <si>
    <t>Spain</t>
  </si>
  <si>
    <t>Volvo Model Replicas, Co</t>
  </si>
  <si>
    <t>Berglund</t>
  </si>
  <si>
    <t xml:space="preserve">Christina </t>
  </si>
  <si>
    <t>0921-12 3555</t>
  </si>
  <si>
    <t>BerguvsvÃ¤gen  8</t>
  </si>
  <si>
    <t>LuleÃ¥</t>
  </si>
  <si>
    <t>S-958 22</t>
  </si>
  <si>
    <t>Sweden</t>
  </si>
  <si>
    <t>Danish Wholesale Imports</t>
  </si>
  <si>
    <t>Petersen</t>
  </si>
  <si>
    <t xml:space="preserve">Jytte </t>
  </si>
  <si>
    <t>31 12 3555</t>
  </si>
  <si>
    <t>VinbÃ¦ltet 34</t>
  </si>
  <si>
    <t>Kobenhavn</t>
  </si>
  <si>
    <t>Denmark</t>
  </si>
  <si>
    <t>Saveley &amp; Henriot, Co.</t>
  </si>
  <si>
    <t>Saveley</t>
  </si>
  <si>
    <t xml:space="preserve">Mary </t>
  </si>
  <si>
    <t>78.32.5555</t>
  </si>
  <si>
    <t>2, rue du Commerce</t>
  </si>
  <si>
    <t>Lyon</t>
  </si>
  <si>
    <t>Dragon Souveniers, Ltd.</t>
  </si>
  <si>
    <t>Natividad</t>
  </si>
  <si>
    <t>Eric</t>
  </si>
  <si>
    <t>+65 221 7555</t>
  </si>
  <si>
    <t>Bronz Sok.</t>
  </si>
  <si>
    <t>Bronz Apt. 3/6 Tesvikiye</t>
  </si>
  <si>
    <t>Singapore</t>
  </si>
  <si>
    <t>Muscle Machine Inc</t>
  </si>
  <si>
    <t>Young</t>
  </si>
  <si>
    <t>Jeff</t>
  </si>
  <si>
    <t>4092 Furth Circle</t>
  </si>
  <si>
    <t>Suite 400</t>
  </si>
  <si>
    <t>Diecast Classics Inc.</t>
  </si>
  <si>
    <t>Leong</t>
  </si>
  <si>
    <t>Kelvin</t>
  </si>
  <si>
    <t>7586 Pompton St.</t>
  </si>
  <si>
    <t>Allentown</t>
  </si>
  <si>
    <t>PA</t>
  </si>
  <si>
    <t>Technics Stores Inc.</t>
  </si>
  <si>
    <t>Hashimoto</t>
  </si>
  <si>
    <t>Juri</t>
  </si>
  <si>
    <t>9408 Furth Circle</t>
  </si>
  <si>
    <t>Burlingame</t>
  </si>
  <si>
    <t>Handji Gifts&amp; Co</t>
  </si>
  <si>
    <t>Victorino</t>
  </si>
  <si>
    <t>Wendy</t>
  </si>
  <si>
    <t>+65 224 1555</t>
  </si>
  <si>
    <t>106 Linden Road Sandown</t>
  </si>
  <si>
    <t>2nd Floor</t>
  </si>
  <si>
    <t>Herkku Gifts</t>
  </si>
  <si>
    <t>Oeztan</t>
  </si>
  <si>
    <t>Veysel</t>
  </si>
  <si>
    <t>+47 2267 3215</t>
  </si>
  <si>
    <t>Brehmen St. 121</t>
  </si>
  <si>
    <t>PR 334 Sentrum</t>
  </si>
  <si>
    <t>Bergen</t>
  </si>
  <si>
    <t>N 5804</t>
  </si>
  <si>
    <t xml:space="preserve">Norway  </t>
  </si>
  <si>
    <t>American Souvenirs Inc</t>
  </si>
  <si>
    <t>Franco</t>
  </si>
  <si>
    <t>Keith</t>
  </si>
  <si>
    <t>149 Spinnaker Dr.</t>
  </si>
  <si>
    <t>Suite 101</t>
  </si>
  <si>
    <t>New Haven</t>
  </si>
  <si>
    <t>CT</t>
  </si>
  <si>
    <t>Porto Imports Co.</t>
  </si>
  <si>
    <t>de Castro</t>
  </si>
  <si>
    <t xml:space="preserve">Isabel </t>
  </si>
  <si>
    <t>(1) 356-5555</t>
  </si>
  <si>
    <t>Estrada da saÃºde n. 58</t>
  </si>
  <si>
    <t>Lisboa</t>
  </si>
  <si>
    <t>Portugal</t>
  </si>
  <si>
    <t>Daedalus Designs Imports</t>
  </si>
  <si>
    <t>RancÃ©</t>
  </si>
  <si>
    <t xml:space="preserve">Martine </t>
  </si>
  <si>
    <t>20.16.1555</t>
  </si>
  <si>
    <t>184, chaussÃ©e de Tournai</t>
  </si>
  <si>
    <t>Lille</t>
  </si>
  <si>
    <t>La Corne D'abondance, Co.</t>
  </si>
  <si>
    <t>Bertrand</t>
  </si>
  <si>
    <t>Marie</t>
  </si>
  <si>
    <t>(1) 42.34.2555</t>
  </si>
  <si>
    <t>265, boulevard Charonne</t>
  </si>
  <si>
    <t>Cambridge Collectables Co.</t>
  </si>
  <si>
    <t>Tseng</t>
  </si>
  <si>
    <t>Jerry</t>
  </si>
  <si>
    <t>4658 Baden Av.</t>
  </si>
  <si>
    <t>Cambridge</t>
  </si>
  <si>
    <t>MA</t>
  </si>
  <si>
    <t>Gift Depot Inc.</t>
  </si>
  <si>
    <t>25593 South Bay Ln.</t>
  </si>
  <si>
    <t>Bridgewater</t>
  </si>
  <si>
    <t>Osaka Souveniers Co.</t>
  </si>
  <si>
    <t>Kentary</t>
  </si>
  <si>
    <t>Mory</t>
  </si>
  <si>
    <t>+81 06 6342 5555</t>
  </si>
  <si>
    <t>1-6-20 Dojima</t>
  </si>
  <si>
    <t>Kita-ku</t>
  </si>
  <si>
    <t>Osaka</t>
  </si>
  <si>
    <t xml:space="preserve"> 530-0003</t>
  </si>
  <si>
    <t>Japan</t>
  </si>
  <si>
    <t>Vitachrome Inc.</t>
  </si>
  <si>
    <t>Frick</t>
  </si>
  <si>
    <t>Michael</t>
  </si>
  <si>
    <t>2678 Kingston Rd.</t>
  </si>
  <si>
    <t>Toys of Finland, Co.</t>
  </si>
  <si>
    <t>Karttunen</t>
  </si>
  <si>
    <t>Matti</t>
  </si>
  <si>
    <t>90-224 8555</t>
  </si>
  <si>
    <t>Keskuskatu 45</t>
  </si>
  <si>
    <t>Helsinki</t>
  </si>
  <si>
    <t>Finland</t>
  </si>
  <si>
    <t>AV Stores, Co.</t>
  </si>
  <si>
    <t>Ashworth</t>
  </si>
  <si>
    <t>Rachel</t>
  </si>
  <si>
    <t>(171) 555-1555</t>
  </si>
  <si>
    <t>Fauntleroy Circus</t>
  </si>
  <si>
    <t>Manchester</t>
  </si>
  <si>
    <t>EC2 5NT</t>
  </si>
  <si>
    <t>UK</t>
  </si>
  <si>
    <t>Clover Collections, Co.</t>
  </si>
  <si>
    <t>Cassidy</t>
  </si>
  <si>
    <t>Dean</t>
  </si>
  <si>
    <t>+353 1862 1555</t>
  </si>
  <si>
    <t>25 Maiden Lane</t>
  </si>
  <si>
    <t>Floor No. 4</t>
  </si>
  <si>
    <t>Dublin</t>
  </si>
  <si>
    <t>Ireland</t>
  </si>
  <si>
    <t>Auto-Moto Classics Inc.</t>
  </si>
  <si>
    <t>Taylor</t>
  </si>
  <si>
    <t>Leslie</t>
  </si>
  <si>
    <t>16780 Pompton St.</t>
  </si>
  <si>
    <t>Brickhaven</t>
  </si>
  <si>
    <t>UK Collectables, Ltd.</t>
  </si>
  <si>
    <t>Devon</t>
  </si>
  <si>
    <t>Elizabeth</t>
  </si>
  <si>
    <t>(171) 555-2282</t>
  </si>
  <si>
    <t>12, Berkeley Gardens Blvd</t>
  </si>
  <si>
    <t>Liverpool</t>
  </si>
  <si>
    <t>WX1 6LT</t>
  </si>
  <si>
    <t>Canadian Gift Exchange Network</t>
  </si>
  <si>
    <t>Tamuri</t>
  </si>
  <si>
    <t xml:space="preserve">Yoshi </t>
  </si>
  <si>
    <t>(604) 555-3392</t>
  </si>
  <si>
    <t>1900 Oak St.</t>
  </si>
  <si>
    <t>Vancouver</t>
  </si>
  <si>
    <t>BC</t>
  </si>
  <si>
    <t>V3F 2K1</t>
  </si>
  <si>
    <t>Canada</t>
  </si>
  <si>
    <t>Online Mini Collectables</t>
  </si>
  <si>
    <t>Barajas</t>
  </si>
  <si>
    <t>Miguel</t>
  </si>
  <si>
    <t>7635 Spinnaker Dr.</t>
  </si>
  <si>
    <t>Toys4GrownUps.com</t>
  </si>
  <si>
    <t>78934 Hillside Dr.</t>
  </si>
  <si>
    <t>Pasadena</t>
  </si>
  <si>
    <t>Asian Shopping Network, Co</t>
  </si>
  <si>
    <t>Walker</t>
  </si>
  <si>
    <t>Brydey</t>
  </si>
  <si>
    <t>+612 9411 1555</t>
  </si>
  <si>
    <t>Suntec Tower Three</t>
  </si>
  <si>
    <t>8 Temasek</t>
  </si>
  <si>
    <t>Mini Caravy</t>
  </si>
  <si>
    <t>Citeaux</t>
  </si>
  <si>
    <t xml:space="preserve">FrÃ©dÃ©rique </t>
  </si>
  <si>
    <t>88.60.1555</t>
  </si>
  <si>
    <t>24, place KlÃ©ber</t>
  </si>
  <si>
    <t>Strasbourg</t>
  </si>
  <si>
    <t>King Kong Collectables, Co.</t>
  </si>
  <si>
    <t>Gao</t>
  </si>
  <si>
    <t>Mike</t>
  </si>
  <si>
    <t>+852 2251 1555</t>
  </si>
  <si>
    <t>Bank of China Tower</t>
  </si>
  <si>
    <t>1 Garden Road</t>
  </si>
  <si>
    <t>Central Hong Kong</t>
  </si>
  <si>
    <t>Hong Kong</t>
  </si>
  <si>
    <t>Enaco Distributors</t>
  </si>
  <si>
    <t>Saavedra</t>
  </si>
  <si>
    <t xml:space="preserve">Eduardo </t>
  </si>
  <si>
    <t>(93) 203 4555</t>
  </si>
  <si>
    <t>Rambla de CataluÃ±a, 23</t>
  </si>
  <si>
    <t>Barcelona</t>
  </si>
  <si>
    <t>Boards &amp; Toys Co.</t>
  </si>
  <si>
    <t>Mary</t>
  </si>
  <si>
    <t>4097 Douglas Av.</t>
  </si>
  <si>
    <t>Glendale</t>
  </si>
  <si>
    <t>NatÃ¼rlich Autos</t>
  </si>
  <si>
    <t>Kloss</t>
  </si>
  <si>
    <t xml:space="preserve">Horst </t>
  </si>
  <si>
    <t>0372-555188</t>
  </si>
  <si>
    <t>TaucherstraÃŸe 10</t>
  </si>
  <si>
    <t>Cunewalde</t>
  </si>
  <si>
    <t>Heintze Collectables</t>
  </si>
  <si>
    <t>Ibsen</t>
  </si>
  <si>
    <t>Palle</t>
  </si>
  <si>
    <t>86 21 3555</t>
  </si>
  <si>
    <t>Smagsloget 45</t>
  </si>
  <si>
    <t>Ã…rhus</t>
  </si>
  <si>
    <t>QuÃ©bec Home Shopping Network</t>
  </si>
  <si>
    <t>FresniÃ¨re</t>
  </si>
  <si>
    <t xml:space="preserve">Jean </t>
  </si>
  <si>
    <t>(514) 555-8054</t>
  </si>
  <si>
    <t>43 rue St. Laurent</t>
  </si>
  <si>
    <t>MontrÃ©al</t>
  </si>
  <si>
    <t>QuÃ©bec</t>
  </si>
  <si>
    <t>H1J 1C3</t>
  </si>
  <si>
    <t>ANG Resellers</t>
  </si>
  <si>
    <t>Camino</t>
  </si>
  <si>
    <t xml:space="preserve">Alejandra </t>
  </si>
  <si>
    <t>(91) 745 6555</t>
  </si>
  <si>
    <t>Gran VÃ­a, 1</t>
  </si>
  <si>
    <t>Collectable Mini Designs Co.</t>
  </si>
  <si>
    <t>Thompson</t>
  </si>
  <si>
    <t>Valarie</t>
  </si>
  <si>
    <t>361 Furth Circle</t>
  </si>
  <si>
    <t>San Diego</t>
  </si>
  <si>
    <t>giftsbymail.co.uk</t>
  </si>
  <si>
    <t>Bennett</t>
  </si>
  <si>
    <t xml:space="preserve">Helen </t>
  </si>
  <si>
    <t>(198) 555-8888</t>
  </si>
  <si>
    <t>Garden House</t>
  </si>
  <si>
    <t>Crowther Way 23</t>
  </si>
  <si>
    <t>Cowes</t>
  </si>
  <si>
    <t>Isle of Wight</t>
  </si>
  <si>
    <t>PO31 7PJ</t>
  </si>
  <si>
    <t>Alpha Cognac</t>
  </si>
  <si>
    <t>Roulet</t>
  </si>
  <si>
    <t xml:space="preserve">Annette </t>
  </si>
  <si>
    <t>61.77.6555</t>
  </si>
  <si>
    <t>1 rue Alsace-Lorraine</t>
  </si>
  <si>
    <t>Toulouse</t>
  </si>
  <si>
    <t>Messner Shopping Network</t>
  </si>
  <si>
    <t>Messner</t>
  </si>
  <si>
    <t xml:space="preserve">Renate </t>
  </si>
  <si>
    <t>069-0555984</t>
  </si>
  <si>
    <t>Magazinweg 7</t>
  </si>
  <si>
    <t>Amica Models &amp; Co.</t>
  </si>
  <si>
    <t>Accorti</t>
  </si>
  <si>
    <t xml:space="preserve">Paolo </t>
  </si>
  <si>
    <t>011-4988555</t>
  </si>
  <si>
    <t>Via Monte Bianco 34</t>
  </si>
  <si>
    <t>Torino</t>
  </si>
  <si>
    <t>Italy</t>
  </si>
  <si>
    <t>Lyon Souveniers</t>
  </si>
  <si>
    <t>Da Silva</t>
  </si>
  <si>
    <t>Daniel</t>
  </si>
  <si>
    <t>+33 1 46 62 7555</t>
  </si>
  <si>
    <t>27 rue du Colonel Pierre Avia</t>
  </si>
  <si>
    <t>Auto AssociÃ©s &amp; Cie.</t>
  </si>
  <si>
    <t>Tonini</t>
  </si>
  <si>
    <t xml:space="preserve">Daniel </t>
  </si>
  <si>
    <t>30.59.8555</t>
  </si>
  <si>
    <t>67, avenue de l'Europe</t>
  </si>
  <si>
    <t>Versailles</t>
  </si>
  <si>
    <t>Toms SpezialitÃ¤ten, Ltd</t>
  </si>
  <si>
    <t>Pfalzheim</t>
  </si>
  <si>
    <t xml:space="preserve">Henriette </t>
  </si>
  <si>
    <t>0221-5554327</t>
  </si>
  <si>
    <t>Mehrheimerstr. 369</t>
  </si>
  <si>
    <t>KÃ¶ln</t>
  </si>
  <si>
    <t>Royal Canadian Collectables, Ltd.</t>
  </si>
  <si>
    <t>Lincoln</t>
  </si>
  <si>
    <t xml:space="preserve">Elizabeth </t>
  </si>
  <si>
    <t>(604) 555-4555</t>
  </si>
  <si>
    <t>23 Tsawassen Blvd.</t>
  </si>
  <si>
    <t>Tsawassen</t>
  </si>
  <si>
    <t>T2F 8M4</t>
  </si>
  <si>
    <t>Franken Gifts, Co</t>
  </si>
  <si>
    <t>Franken</t>
  </si>
  <si>
    <t xml:space="preserve">Peter </t>
  </si>
  <si>
    <t>089-0877555</t>
  </si>
  <si>
    <t>Berliner Platz 43</t>
  </si>
  <si>
    <t>MÃ¼nchen</t>
  </si>
  <si>
    <t>Anna's Decorations, Ltd</t>
  </si>
  <si>
    <t>O'Hara</t>
  </si>
  <si>
    <t>Anna</t>
  </si>
  <si>
    <t>02 9936 8555</t>
  </si>
  <si>
    <t>201 Miller Street</t>
  </si>
  <si>
    <t>Level 15</t>
  </si>
  <si>
    <t>North Sydney</t>
  </si>
  <si>
    <t>NSW</t>
  </si>
  <si>
    <t>Rovelli Gifts</t>
  </si>
  <si>
    <t>Rovelli</t>
  </si>
  <si>
    <t xml:space="preserve">Giovanni </t>
  </si>
  <si>
    <t>035-640555</t>
  </si>
  <si>
    <t>Via Ludovico il Moro 22</t>
  </si>
  <si>
    <t>Bergamo</t>
  </si>
  <si>
    <t>Souveniers And Things Co.</t>
  </si>
  <si>
    <t>Huxley</t>
  </si>
  <si>
    <t>Adrian</t>
  </si>
  <si>
    <t>+61 2 9495 8555</t>
  </si>
  <si>
    <t>Monitor Money Building</t>
  </si>
  <si>
    <t>815 Pacific Hwy</t>
  </si>
  <si>
    <t>Chatswood</t>
  </si>
  <si>
    <t>Marta's Replicas Co.</t>
  </si>
  <si>
    <t>Hernandez</t>
  </si>
  <si>
    <t>Marta</t>
  </si>
  <si>
    <t>39323 Spinnaker Dr.</t>
  </si>
  <si>
    <t>BG&amp;E Collectables</t>
  </si>
  <si>
    <t>Harrison</t>
  </si>
  <si>
    <t>Ed</t>
  </si>
  <si>
    <t>+41 26 425 50 01</t>
  </si>
  <si>
    <t xml:space="preserve">Rte des Arsenaux 41 </t>
  </si>
  <si>
    <t>Fribourg</t>
  </si>
  <si>
    <t>Switzerland</t>
  </si>
  <si>
    <t>Vida Sport, Ltd</t>
  </si>
  <si>
    <t>Holz</t>
  </si>
  <si>
    <t>Mihael</t>
  </si>
  <si>
    <t>0897-034555</t>
  </si>
  <si>
    <t>Grenzacherweg 237</t>
  </si>
  <si>
    <t>GenÃ¨ve</t>
  </si>
  <si>
    <t>Norway Gifts By Mail, Co.</t>
  </si>
  <si>
    <t>Klaeboe</t>
  </si>
  <si>
    <t>+47 2212 1555</t>
  </si>
  <si>
    <t>Drammensveien 126A</t>
  </si>
  <si>
    <t>PB 211 Sentrum</t>
  </si>
  <si>
    <t>Oslo</t>
  </si>
  <si>
    <t>N 0106</t>
  </si>
  <si>
    <t>Schuyler Imports</t>
  </si>
  <si>
    <t>Schuyler</t>
  </si>
  <si>
    <t>Bradley</t>
  </si>
  <si>
    <t>+31 20 491 9555</t>
  </si>
  <si>
    <t>Kingsfordweg 151</t>
  </si>
  <si>
    <t>Amsterdam</t>
  </si>
  <si>
    <t>1043 GR</t>
  </si>
  <si>
    <t>Netherlands</t>
  </si>
  <si>
    <t>Der Hund Imports</t>
  </si>
  <si>
    <t>Andersen</t>
  </si>
  <si>
    <t>Mel</t>
  </si>
  <si>
    <t>030-0074555</t>
  </si>
  <si>
    <t>Obere Str. 57</t>
  </si>
  <si>
    <t>Berlin</t>
  </si>
  <si>
    <t>Oulu Toy Supplies, Inc.</t>
  </si>
  <si>
    <t>Koskitalo</t>
  </si>
  <si>
    <t>Pirkko</t>
  </si>
  <si>
    <t>981-443655</t>
  </si>
  <si>
    <t>Torikatu 38</t>
  </si>
  <si>
    <t>Oulu</t>
  </si>
  <si>
    <t>Petit Auto</t>
  </si>
  <si>
    <t>Dewey</t>
  </si>
  <si>
    <t xml:space="preserve">Catherine </t>
  </si>
  <si>
    <t>(02) 5554 67</t>
  </si>
  <si>
    <t>Rue Joseph-Bens 532</t>
  </si>
  <si>
    <t>Bruxelles</t>
  </si>
  <si>
    <t>B-1180</t>
  </si>
  <si>
    <t>Belgium</t>
  </si>
  <si>
    <t>Mini Classics</t>
  </si>
  <si>
    <t>Steve</t>
  </si>
  <si>
    <t>3758 North Pendale Street</t>
  </si>
  <si>
    <t>White Plains</t>
  </si>
  <si>
    <t>Mini Creations Ltd.</t>
  </si>
  <si>
    <t>Huang</t>
  </si>
  <si>
    <t>Wing</t>
  </si>
  <si>
    <t>4575 Hillside Dr.</t>
  </si>
  <si>
    <t>New Bedford</t>
  </si>
  <si>
    <t>Corporate Gift Ideas Co.</t>
  </si>
  <si>
    <t>Brown</t>
  </si>
  <si>
    <t>7734 Strong St.</t>
  </si>
  <si>
    <t>Down Under Souveniers, Inc</t>
  </si>
  <si>
    <t>Graham</t>
  </si>
  <si>
    <t>+64 9 312 5555</t>
  </si>
  <si>
    <t>162-164 Grafton Road</t>
  </si>
  <si>
    <t>Level 2</t>
  </si>
  <si>
    <t xml:space="preserve">Auckland  </t>
  </si>
  <si>
    <t>New Zealand</t>
  </si>
  <si>
    <t>Stylish Desk Decors, Co.</t>
  </si>
  <si>
    <t xml:space="preserve">Ann </t>
  </si>
  <si>
    <t>(171) 555-0297</t>
  </si>
  <si>
    <t>35 King George</t>
  </si>
  <si>
    <t>WX3 6FW</t>
  </si>
  <si>
    <t>Tekni Collectables Inc.</t>
  </si>
  <si>
    <t>William</t>
  </si>
  <si>
    <t>7476 Moss Rd.</t>
  </si>
  <si>
    <t>Newark</t>
  </si>
  <si>
    <t>NJ</t>
  </si>
  <si>
    <t>Australian Gift Network, Co</t>
  </si>
  <si>
    <t>Calaghan</t>
  </si>
  <si>
    <t>Ben</t>
  </si>
  <si>
    <t>61-7-3844-6555</t>
  </si>
  <si>
    <t>31 Duncan St. West End</t>
  </si>
  <si>
    <t>South Brisbane</t>
  </si>
  <si>
    <t>Queensland</t>
  </si>
  <si>
    <t>Suominen Souveniers</t>
  </si>
  <si>
    <t>Suominen</t>
  </si>
  <si>
    <t>Kalle</t>
  </si>
  <si>
    <t>+358 9 8045 555</t>
  </si>
  <si>
    <t>Software Engineering Center</t>
  </si>
  <si>
    <t>SEC Oy</t>
  </si>
  <si>
    <t>Espoo</t>
  </si>
  <si>
    <t>FIN-02271</t>
  </si>
  <si>
    <t>Cramer SpezialitÃ¤ten, Ltd</t>
  </si>
  <si>
    <t>Cramer</t>
  </si>
  <si>
    <t xml:space="preserve">Philip </t>
  </si>
  <si>
    <t>0555-09555</t>
  </si>
  <si>
    <t>Maubelstr. 90</t>
  </si>
  <si>
    <t>Brandenburg</t>
  </si>
  <si>
    <t>Classic Gift Ideas, Inc</t>
  </si>
  <si>
    <t>Cervantes</t>
  </si>
  <si>
    <t>Francisca</t>
  </si>
  <si>
    <t>782 First Street</t>
  </si>
  <si>
    <t>Philadelphia</t>
  </si>
  <si>
    <t>CAF Imports</t>
  </si>
  <si>
    <t>Fernandez</t>
  </si>
  <si>
    <t>Jesus</t>
  </si>
  <si>
    <t>+34 913 728 555</t>
  </si>
  <si>
    <t>Merchants House</t>
  </si>
  <si>
    <t>27-30 Merchant's Quay</t>
  </si>
  <si>
    <t>Men 'R' US Retailers, Ltd.</t>
  </si>
  <si>
    <t>Chandler</t>
  </si>
  <si>
    <t>Brian</t>
  </si>
  <si>
    <t>6047 Douglas Av.</t>
  </si>
  <si>
    <t>Los Angeles</t>
  </si>
  <si>
    <t>Asian Treasures, Inc.</t>
  </si>
  <si>
    <t>McKenna</t>
  </si>
  <si>
    <t xml:space="preserve">Patricia </t>
  </si>
  <si>
    <t>2967 555</t>
  </si>
  <si>
    <t>8 Johnstown Road</t>
  </si>
  <si>
    <t>Cork</t>
  </si>
  <si>
    <t>Co. Cork</t>
  </si>
  <si>
    <t>Marseille Mini Autos</t>
  </si>
  <si>
    <t>Lebihan</t>
  </si>
  <si>
    <t xml:space="preserve">Laurence </t>
  </si>
  <si>
    <t>91.24.4555</t>
  </si>
  <si>
    <t>12, rue des Bouchers</t>
  </si>
  <si>
    <t>Marseille</t>
  </si>
  <si>
    <t>Reims Collectables</t>
  </si>
  <si>
    <t>Henriot</t>
  </si>
  <si>
    <t xml:space="preserve">Paul </t>
  </si>
  <si>
    <t>26.47.1555</t>
  </si>
  <si>
    <t>59 rue de l'Abbaye</t>
  </si>
  <si>
    <t>Reims</t>
  </si>
  <si>
    <t>SAR Distributors, Co</t>
  </si>
  <si>
    <t>Kuger</t>
  </si>
  <si>
    <t>Armand</t>
  </si>
  <si>
    <t>+27 21 550 3555</t>
  </si>
  <si>
    <t>1250 Pretorius Street</t>
  </si>
  <si>
    <t>Hatfield</t>
  </si>
  <si>
    <t>Pretoria</t>
  </si>
  <si>
    <t>South Africa</t>
  </si>
  <si>
    <t>GiftsForHim.com</t>
  </si>
  <si>
    <t>MacKinlay</t>
  </si>
  <si>
    <t>Wales</t>
  </si>
  <si>
    <t>64-9-3763555</t>
  </si>
  <si>
    <t>199 Great North Road</t>
  </si>
  <si>
    <t>Auckland</t>
  </si>
  <si>
    <t>Kommission Auto</t>
  </si>
  <si>
    <t>Josephs</t>
  </si>
  <si>
    <t>Karin</t>
  </si>
  <si>
    <t>0251-555259</t>
  </si>
  <si>
    <t>Luisenstr. 48</t>
  </si>
  <si>
    <t>MÃ¼nster</t>
  </si>
  <si>
    <t>Gifts4AllAges.com</t>
  </si>
  <si>
    <t>Yoshido</t>
  </si>
  <si>
    <t>8616 Spinnaker Dr.</t>
  </si>
  <si>
    <t>Online Diecast Creations Co.</t>
  </si>
  <si>
    <t>Dorothy</t>
  </si>
  <si>
    <t>2304 Long Airport Avenue</t>
  </si>
  <si>
    <t>Nashua</t>
  </si>
  <si>
    <t>NH</t>
  </si>
  <si>
    <t>Lisboa Souveniers, Inc</t>
  </si>
  <si>
    <t>Rodriguez</t>
  </si>
  <si>
    <t xml:space="preserve">Lino </t>
  </si>
  <si>
    <t>(1) 354-2555</t>
  </si>
  <si>
    <t>Jardim das rosas n. 32</t>
  </si>
  <si>
    <t>Precious Collectables</t>
  </si>
  <si>
    <t>Urs</t>
  </si>
  <si>
    <t>Braun</t>
  </si>
  <si>
    <t>0452-076555</t>
  </si>
  <si>
    <t>Hauptstr. 29</t>
  </si>
  <si>
    <t>Bern</t>
  </si>
  <si>
    <t>Collectables For Less Inc.</t>
  </si>
  <si>
    <t>Allen</t>
  </si>
  <si>
    <t>7825 Douglas Av.</t>
  </si>
  <si>
    <t>Royale Belge</t>
  </si>
  <si>
    <t>Cartrain</t>
  </si>
  <si>
    <t xml:space="preserve">Pascale </t>
  </si>
  <si>
    <t>(071) 23 67 2555</t>
  </si>
  <si>
    <t>Boulevard Tirou, 255</t>
  </si>
  <si>
    <t>Charleroi</t>
  </si>
  <si>
    <t>B-6000</t>
  </si>
  <si>
    <t>Salzburg Collectables</t>
  </si>
  <si>
    <t>Pipps</t>
  </si>
  <si>
    <t xml:space="preserve">Georg </t>
  </si>
  <si>
    <t>6562-9555</t>
  </si>
  <si>
    <t>Geislweg 14</t>
  </si>
  <si>
    <t>Salzburg</t>
  </si>
  <si>
    <t>Austria</t>
  </si>
  <si>
    <t>Cruz &amp; Sons Co.</t>
  </si>
  <si>
    <t>Cruz</t>
  </si>
  <si>
    <t>Arnold</t>
  </si>
  <si>
    <t>+63 2 555 3587</t>
  </si>
  <si>
    <t>15 McCallum Street</t>
  </si>
  <si>
    <t>NatWest Center #13-03</t>
  </si>
  <si>
    <t>Makati City</t>
  </si>
  <si>
    <t>1227 MM</t>
  </si>
  <si>
    <t>Philippines</t>
  </si>
  <si>
    <t>L'ordine Souveniers</t>
  </si>
  <si>
    <t>Moroni</t>
  </si>
  <si>
    <t xml:space="preserve">Maurizio </t>
  </si>
  <si>
    <t>0522-556555</t>
  </si>
  <si>
    <t>Strada Provinciale 124</t>
  </si>
  <si>
    <t>Reggio Emilia</t>
  </si>
  <si>
    <t>Tokyo Collectables, Ltd</t>
  </si>
  <si>
    <t>Shimamura</t>
  </si>
  <si>
    <t>Akiko</t>
  </si>
  <si>
    <t>+81 3 3584 0555</t>
  </si>
  <si>
    <t>2-2-8 Roppongi</t>
  </si>
  <si>
    <t>Minato-ku</t>
  </si>
  <si>
    <t>106-0032</t>
  </si>
  <si>
    <t>Auto Canal+ Petit</t>
  </si>
  <si>
    <t>Perrier</t>
  </si>
  <si>
    <t>Dominique</t>
  </si>
  <si>
    <t>(1) 47.55.6555</t>
  </si>
  <si>
    <t>25, rue Lauriston</t>
  </si>
  <si>
    <t>Stuttgart Collectable Exchange</t>
  </si>
  <si>
    <t>MÃ¼ller</t>
  </si>
  <si>
    <t xml:space="preserve">Rita </t>
  </si>
  <si>
    <t>0711-555361</t>
  </si>
  <si>
    <t>Adenauerallee 900</t>
  </si>
  <si>
    <t>Stuttgart</t>
  </si>
  <si>
    <t>Extreme Desk Decorations, Ltd</t>
  </si>
  <si>
    <t>McRoy</t>
  </si>
  <si>
    <t>Sarah</t>
  </si>
  <si>
    <t>04 499 9555</t>
  </si>
  <si>
    <t>101 Lambton Quay</t>
  </si>
  <si>
    <t>Level 11</t>
  </si>
  <si>
    <t>Wellington</t>
  </si>
  <si>
    <t>Bavarian Collectables Imports, Co.</t>
  </si>
  <si>
    <t>Donnermeyer</t>
  </si>
  <si>
    <t xml:space="preserve"> +49 89 61 08 9555</t>
  </si>
  <si>
    <t>Hansastr. 15</t>
  </si>
  <si>
    <t>Munich</t>
  </si>
  <si>
    <t>Classic Legends Inc.</t>
  </si>
  <si>
    <t>Maria</t>
  </si>
  <si>
    <t>5905 Pompton St.</t>
  </si>
  <si>
    <t>Suite 750</t>
  </si>
  <si>
    <t>Feuer Online Stores, Inc</t>
  </si>
  <si>
    <t>Feuer</t>
  </si>
  <si>
    <t xml:space="preserve">Alexander </t>
  </si>
  <si>
    <t>0342-555176</t>
  </si>
  <si>
    <t>Heerstr. 22</t>
  </si>
  <si>
    <t>Leipzig</t>
  </si>
  <si>
    <t>Gift Ideas Corp.</t>
  </si>
  <si>
    <t>Lewis</t>
  </si>
  <si>
    <t>Dan</t>
  </si>
  <si>
    <t>2440 Pompton St.</t>
  </si>
  <si>
    <t>Scandinavian Gift Ideas</t>
  </si>
  <si>
    <t>Larsson</t>
  </si>
  <si>
    <t>Martha</t>
  </si>
  <si>
    <t>0695-34 6555</t>
  </si>
  <si>
    <t>Ã…kergatan 24</t>
  </si>
  <si>
    <t>BrÃ¤cke</t>
  </si>
  <si>
    <t>S-844 67</t>
  </si>
  <si>
    <t>The Sharp Gifts Warehouse</t>
  </si>
  <si>
    <t>Sue</t>
  </si>
  <si>
    <t>3086 Ingle Ln.</t>
  </si>
  <si>
    <t>San Jose</t>
  </si>
  <si>
    <t>Mini Auto Werke</t>
  </si>
  <si>
    <t>Mendel</t>
  </si>
  <si>
    <t xml:space="preserve">Roland </t>
  </si>
  <si>
    <t>7675-3555</t>
  </si>
  <si>
    <t>Kirchgasse 6</t>
  </si>
  <si>
    <t>Graz</t>
  </si>
  <si>
    <t>Super Scale Inc.</t>
  </si>
  <si>
    <t>567 North Pendale Street</t>
  </si>
  <si>
    <t>Microscale Inc.</t>
  </si>
  <si>
    <t>Choi</t>
  </si>
  <si>
    <t>Yu</t>
  </si>
  <si>
    <t>5290 North Pendale Street</t>
  </si>
  <si>
    <t>Suite 200</t>
  </si>
  <si>
    <t>Corrida Auto Replicas, Ltd</t>
  </si>
  <si>
    <t>Sommer</t>
  </si>
  <si>
    <t xml:space="preserve">MartÃ­n </t>
  </si>
  <si>
    <t>(91) 555 22 82</t>
  </si>
  <si>
    <t>C/ Araquil, 67</t>
  </si>
  <si>
    <t>Warburg Exchange</t>
  </si>
  <si>
    <t>Ottlieb</t>
  </si>
  <si>
    <t xml:space="preserve">Sven </t>
  </si>
  <si>
    <t>0241-039123</t>
  </si>
  <si>
    <t>Walserweg 21</t>
  </si>
  <si>
    <t>Aachen</t>
  </si>
  <si>
    <t>FunGiftIdeas.com</t>
  </si>
  <si>
    <t>Benitez</t>
  </si>
  <si>
    <t>Violeta</t>
  </si>
  <si>
    <t>1785 First Street</t>
  </si>
  <si>
    <t>Anton Designs, Ltd.</t>
  </si>
  <si>
    <t>Anton</t>
  </si>
  <si>
    <t>Carmen</t>
  </si>
  <si>
    <t>+34 913 728555</t>
  </si>
  <si>
    <t>c/ Gobelas, 19-1 Urb. La Florida</t>
  </si>
  <si>
    <t>Australian Collectables, Ltd</t>
  </si>
  <si>
    <t>Clenahan</t>
  </si>
  <si>
    <t>Sean</t>
  </si>
  <si>
    <t>61-9-3844-6555</t>
  </si>
  <si>
    <t>7 Allen Street</t>
  </si>
  <si>
    <t>Glen Waverly</t>
  </si>
  <si>
    <t>Frau da Collezione</t>
  </si>
  <si>
    <t>Ricotti</t>
  </si>
  <si>
    <t>+39 022515555</t>
  </si>
  <si>
    <t>20093 Cologno Monzese</t>
  </si>
  <si>
    <t>Alessandro Volta 16</t>
  </si>
  <si>
    <t>Milan</t>
  </si>
  <si>
    <t>West Coast Collectables Co.</t>
  </si>
  <si>
    <t>3675 Furth Circle</t>
  </si>
  <si>
    <t>Burbank</t>
  </si>
  <si>
    <t>Mit VergnÃ¼gen &amp; Co.</t>
  </si>
  <si>
    <t>Moos</t>
  </si>
  <si>
    <t xml:space="preserve">Hanna </t>
  </si>
  <si>
    <t>0621-08555</t>
  </si>
  <si>
    <t>Forsterstr. 57</t>
  </si>
  <si>
    <t>Mannheim</t>
  </si>
  <si>
    <t>Kremlin Collectables, Co.</t>
  </si>
  <si>
    <t>Semenov</t>
  </si>
  <si>
    <t>+7 812 293 0521</t>
  </si>
  <si>
    <t>2 Pobedy Square</t>
  </si>
  <si>
    <t>Saint Petersburg</t>
  </si>
  <si>
    <t>Russia</t>
  </si>
  <si>
    <t>Raanan Stores, Inc</t>
  </si>
  <si>
    <t>Altagar,G M</t>
  </si>
  <si>
    <t>Raanan</t>
  </si>
  <si>
    <t>+ 972 9 959 8555</t>
  </si>
  <si>
    <t>3 Hagalim Blv.</t>
  </si>
  <si>
    <t>Herzlia</t>
  </si>
  <si>
    <t>Israel</t>
  </si>
  <si>
    <t>Iberia Gift Imports, Corp.</t>
  </si>
  <si>
    <t>Roel</t>
  </si>
  <si>
    <t xml:space="preserve">JosÃ© Pedro </t>
  </si>
  <si>
    <t>(95) 555 82 82</t>
  </si>
  <si>
    <t>C/ Romero, 33</t>
  </si>
  <si>
    <t>Sevilla</t>
  </si>
  <si>
    <t>Motor Mint Distributors Inc.</t>
  </si>
  <si>
    <t>Salazar</t>
  </si>
  <si>
    <t>Rosa</t>
  </si>
  <si>
    <t>11328 Douglas Av.</t>
  </si>
  <si>
    <t>Signal Collectibles Ltd.</t>
  </si>
  <si>
    <t>2793 Furth Circle</t>
  </si>
  <si>
    <t>Brisbane</t>
  </si>
  <si>
    <t>Double Decker Gift Stores, Ltd</t>
  </si>
  <si>
    <t>Smith</t>
  </si>
  <si>
    <t xml:space="preserve">Thomas </t>
  </si>
  <si>
    <t>(171) 555-7555</t>
  </si>
  <si>
    <t>120 Hanover Sq.</t>
  </si>
  <si>
    <t>WA1 1DP</t>
  </si>
  <si>
    <t>Diecast Collectables</t>
  </si>
  <si>
    <t>6251 Ingle Ln.</t>
  </si>
  <si>
    <t>Kelly's Gift Shop</t>
  </si>
  <si>
    <t>Snowden</t>
  </si>
  <si>
    <t>Tony</t>
  </si>
  <si>
    <t>+64 9 5555500</t>
  </si>
  <si>
    <t>Arenales 1938 3'A'</t>
  </si>
  <si>
    <t>employeeNumber</t>
  </si>
  <si>
    <t>lastName</t>
  </si>
  <si>
    <t>firstName</t>
  </si>
  <si>
    <t>extension</t>
  </si>
  <si>
    <t>email</t>
  </si>
  <si>
    <t>reportsTo</t>
  </si>
  <si>
    <t>jobTitle</t>
  </si>
  <si>
    <t>Diane</t>
  </si>
  <si>
    <t>x5800</t>
  </si>
  <si>
    <t>dmurphy@classicmodelcars.com</t>
  </si>
  <si>
    <t>President</t>
  </si>
  <si>
    <t>Patterson</t>
  </si>
  <si>
    <t>x4611</t>
  </si>
  <si>
    <t>mpatterso@classicmodelcars.com</t>
  </si>
  <si>
    <t>VP Sales</t>
  </si>
  <si>
    <t>Firrelli</t>
  </si>
  <si>
    <t>x9273</t>
  </si>
  <si>
    <t>jfirrelli@classicmodelcars.com</t>
  </si>
  <si>
    <t>VP Marketing</t>
  </si>
  <si>
    <t>x4871</t>
  </si>
  <si>
    <t>wpatterson@classicmodelcars.com</t>
  </si>
  <si>
    <t>Sales Manager (APAC)</t>
  </si>
  <si>
    <t>Bondur</t>
  </si>
  <si>
    <t>Gerard</t>
  </si>
  <si>
    <t>x5408</t>
  </si>
  <si>
    <t>gbondur@classicmodelcars.com</t>
  </si>
  <si>
    <t>Sale Manager (EMEA)</t>
  </si>
  <si>
    <t>Bow</t>
  </si>
  <si>
    <t>Anthony</t>
  </si>
  <si>
    <t>x5428</t>
  </si>
  <si>
    <t>abow@classicmodelcars.com</t>
  </si>
  <si>
    <t>Sales Manager (NA)</t>
  </si>
  <si>
    <t>Jennings</t>
  </si>
  <si>
    <t>x3291</t>
  </si>
  <si>
    <t>ljennings@classicmodelcars.com</t>
  </si>
  <si>
    <t>Sales Rep</t>
  </si>
  <si>
    <t>x4065</t>
  </si>
  <si>
    <t>lthompson@classicmodelcars.com</t>
  </si>
  <si>
    <t>x2173</t>
  </si>
  <si>
    <t>x4334</t>
  </si>
  <si>
    <t>spatterson@classicmodelcars.com</t>
  </si>
  <si>
    <t>Foon Yue</t>
  </si>
  <si>
    <t>x2248</t>
  </si>
  <si>
    <t>ftseng@classicmodelcars.com</t>
  </si>
  <si>
    <t>Vanauf</t>
  </si>
  <si>
    <t>George</t>
  </si>
  <si>
    <t>x4102</t>
  </si>
  <si>
    <t>gvanauf@classicmodelcars.com</t>
  </si>
  <si>
    <t>Loui</t>
  </si>
  <si>
    <t>x6493</t>
  </si>
  <si>
    <t>lbondur@classicmodelcars.com</t>
  </si>
  <si>
    <t>x2028</t>
  </si>
  <si>
    <t>ghernande@classicmodelcars.com</t>
  </si>
  <si>
    <t>Castillo</t>
  </si>
  <si>
    <t>Pamela</t>
  </si>
  <si>
    <t>x2759</t>
  </si>
  <si>
    <t>pcastillo@classicmodelcars.com</t>
  </si>
  <si>
    <t>Bott</t>
  </si>
  <si>
    <t>Larry</t>
  </si>
  <si>
    <t>x2311</t>
  </si>
  <si>
    <t>lbott@classicmodelcars.com</t>
  </si>
  <si>
    <t>Jones</t>
  </si>
  <si>
    <t>Barry</t>
  </si>
  <si>
    <t>x102</t>
  </si>
  <si>
    <t>bjones@classicmodelcars.com</t>
  </si>
  <si>
    <t>Fixter</t>
  </si>
  <si>
    <t>Andy</t>
  </si>
  <si>
    <t>x101</t>
  </si>
  <si>
    <t>afixter@classicmodelcars.com</t>
  </si>
  <si>
    <t>Marsh</t>
  </si>
  <si>
    <t>pmarsh@classicmodelcars.com</t>
  </si>
  <si>
    <t>Tom</t>
  </si>
  <si>
    <t>x103</t>
  </si>
  <si>
    <t>tking@classicmodelcars.com</t>
  </si>
  <si>
    <t>Nishi</t>
  </si>
  <si>
    <t>Mami</t>
  </si>
  <si>
    <t>mnishi@classicmodelcars.com</t>
  </si>
  <si>
    <t>Kato</t>
  </si>
  <si>
    <t>Yoshimi</t>
  </si>
  <si>
    <t>ykato@classicmodelcars.com</t>
  </si>
  <si>
    <t>Martin</t>
  </si>
  <si>
    <t>x2312</t>
  </si>
  <si>
    <t>mgerard@classicmodelcars.com</t>
  </si>
  <si>
    <t>territory</t>
  </si>
  <si>
    <t>+1 650 219 4782</t>
  </si>
  <si>
    <t>100 Market Street</t>
  </si>
  <si>
    <t>Suite 300</t>
  </si>
  <si>
    <t>NA</t>
  </si>
  <si>
    <t>+1 215 837 0825</t>
  </si>
  <si>
    <t>1550 Court Place</t>
  </si>
  <si>
    <t>Suite 102</t>
  </si>
  <si>
    <t>+1 212 555 3000</t>
  </si>
  <si>
    <t>523 East 53rd Street</t>
  </si>
  <si>
    <t>apt. 5A</t>
  </si>
  <si>
    <t>+33 14 723 4404</t>
  </si>
  <si>
    <t>43 Rue Jouffroy D'abbans</t>
  </si>
  <si>
    <t>EMEA</t>
  </si>
  <si>
    <t>+81 33 224 5000</t>
  </si>
  <si>
    <t>4-1 Kioicho</t>
  </si>
  <si>
    <t>Chiyoda-Ku</t>
  </si>
  <si>
    <t>102-8578</t>
  </si>
  <si>
    <t>+61 2 9264 2451</t>
  </si>
  <si>
    <t>5-11 Wentworth Avenue</t>
  </si>
  <si>
    <t>Floor #2</t>
  </si>
  <si>
    <t>NSW 2010</t>
  </si>
  <si>
    <t>APAC</t>
  </si>
  <si>
    <t>+44 20 7877 2041</t>
  </si>
  <si>
    <t>25 Old Broad Street</t>
  </si>
  <si>
    <t>Level 7</t>
  </si>
  <si>
    <t>EC2N 1HN</t>
  </si>
  <si>
    <t>textDescription</t>
  </si>
  <si>
    <t>htmlDescription</t>
  </si>
  <si>
    <t>image</t>
  </si>
  <si>
    <t>Classic Cars</t>
  </si>
  <si>
    <t>Attention car enthusiasts: Make your wildest car ownership dreams come true. Whether you are looking for classic muscle cars, dream sports cars or movie-inspired miniatures, you will find great choices in this category. These replicas feature superb attention to detail and craftsmanship and offer features such as working steering system, opening forward compartment, opening rear trunk with removable spare wheel, 4-wheel independent spring suspension, and so on. The models range in size from 1:10 to 1:24 scale and include numerous limited edition and several out-of-production vehicles. All models include a certificate of authenticity from their manufacturers and come fully assembled and ready for display in the home or office.</t>
  </si>
  <si>
    <t>Motorcycles</t>
  </si>
  <si>
    <t>Our motorcycles are state of the art replicas of classic as well as contemporary motorcycle legends such as Harley Davidson, Ducati and Vespa. Models contain stunning details such as official logos, rotating wheels, working kickstand, front suspension, gear-shift lever, footbrake lever, and drive chain. Materials used include diecast and plastic. The models range in size from 1:10 to 1:50 scale and include numerous limited edition and several out-of-production vehicles. All models come fully assembled and ready for display in the home or office. Most include a certificate of authenticity.</t>
  </si>
  <si>
    <t>Planes</t>
  </si>
  <si>
    <t>Unique, diecast airplane and helicopter replicas suitable for collections, as well as home, office or classroom decorations. Models contain stunning details such as official logos and insignias, rotating jet engines and propellers, retractable wheels, and so on. Most come fully assembled and with a certificate of authenticity from their manufacturers.</t>
  </si>
  <si>
    <t>Ships</t>
  </si>
  <si>
    <t>The perfect holiday or anniversary gift for executives, clients, friends, and family. These handcrafted model ships are unique, stunning works of art that will be treasured for generations! They come fully assembled and ready for display in the home or office. We guarantee the highest quality, and best value.</t>
  </si>
  <si>
    <t>Trains</t>
  </si>
  <si>
    <t>Model trains are a rewarding hobby for enthusiasts of all ages. Whether you're looking for collectible wooden trains, electric streetcars or locomotives, you'll find a number of great choices for any budget within this category. The interactive aspect of trains makes toy trains perfect for young children. The wooden train sets are ideal for children under the age of 5.</t>
  </si>
  <si>
    <t>Trucks and Buses</t>
  </si>
  <si>
    <t>The Truck and Bus models are realistic replicas of buses and specialized trucks produced from the early 1920s to present. The models range in size from 1:12 to 1:50 scale and include numerous limited edition and several out-of-production vehicles. Materials used include tin, diecast and plastic. All models include a certificate of authenticity from their manufacturers and are a perfect ornament for the home and office.</t>
  </si>
  <si>
    <t>Vintage Cars</t>
  </si>
  <si>
    <t>Our Vintage Car models realistically portray automobiles produced from the early 1900s through the 1940s. Materials used include Bakelite, diecast, plastic and wood. Most of the replicas are in the 1:18 and 1:24 scale sizes, which provide the optimum in detail and accuracy. Prices range from $30.00 up to $180.00 for some special limited edition replicas. All models include a certificate of authenticity from their manufacturers and come fully assembled and ready for display in the home or office.</t>
  </si>
  <si>
    <t>productName</t>
  </si>
  <si>
    <t>productScale</t>
  </si>
  <si>
    <t>productVendor</t>
  </si>
  <si>
    <t>productDescription</t>
  </si>
  <si>
    <t>1969 Harley Davidson Ultimate Chopper</t>
  </si>
  <si>
    <t>Min Lin Diecast</t>
  </si>
  <si>
    <t>This replica features working kickstand, front suspension, gear-shift lever, footbrake lever, drive chain, wheels and steering. All parts are particularly delicate due to their precise scale and require special care and attention.</t>
  </si>
  <si>
    <t>1952 Alpine Renault 1300</t>
  </si>
  <si>
    <t>Classic Metal Creations</t>
  </si>
  <si>
    <t>Turnable front wheels; steering function; detailed interior; detailed engine; opening hood; opening trunk; opening doors; and detailed chassis.</t>
  </si>
  <si>
    <t>1996 Moto Guzzi 1100i</t>
  </si>
  <si>
    <t>Highway 66 Mini Classics</t>
  </si>
  <si>
    <t>Official Moto Guzzi logos and insignias, saddle bags located on side of motorcycle, detailed engine, working steering, working suspension, two leather seats, luggage rack, dual exhaust pipes, small saddle bag located on handle bars, two-tone paint with chrome accents, superior die-cast detail , rotating wheels , working kick stand, diecast metal with plastic parts and baked enamel finish.</t>
  </si>
  <si>
    <t>2003 Harley-Davidson Eagle Drag Bike</t>
  </si>
  <si>
    <t>Red Start Diecast</t>
  </si>
  <si>
    <t>Model features, official Harley Davidson logos and insignias, detachable rear wheelie bar, heavy diecast metal with resin parts, authentic multi-color tampo-printed graphics, separate engine drive belts, free-turning front fork, rotating tires and rear racing slick, certificate of authenticity, detailed engine, display stand_x000D_
, precision diecast replica, baked enamel finish, 1:10 scale model, removable fender, seat and tank cover piece for displaying the superior detail of the v-twin engine</t>
  </si>
  <si>
    <t>1972 Alfa Romeo GTA</t>
  </si>
  <si>
    <t>Motor City Art Classics</t>
  </si>
  <si>
    <t>Features include: Turnable front wheels; steering function; detailed interior; detailed engine; opening hood; opening trunk; opening doors; and detailed chassis.</t>
  </si>
  <si>
    <t>1962 LanciaA Delta 16V</t>
  </si>
  <si>
    <t>Second Gear Diecast</t>
  </si>
  <si>
    <t>1968 Ford Mustang</t>
  </si>
  <si>
    <t>Autoart Studio Design</t>
  </si>
  <si>
    <t>Hood, doors and trunk all open to reveal highly detailed interior features. Steering wheel actually turns the front wheels. Color dark green.</t>
  </si>
  <si>
    <t>2001 Ferrari Enzo</t>
  </si>
  <si>
    <t>1958 Setra Bus</t>
  </si>
  <si>
    <t>Welly Diecast Productions</t>
  </si>
  <si>
    <t>Model features 30 windows, skylights &amp; glare resistant glass, working steering system, original logos</t>
  </si>
  <si>
    <t>2002 Suzuki XREO</t>
  </si>
  <si>
    <t>Unimax Art Galleries</t>
  </si>
  <si>
    <t>Official logos and insignias, saddle bags located on side of motorcycle, detailed engine, working steering, working suspension, two leather seats, luggage rack, dual exhaust pipes, small saddle bag located on handle bars, two-tone paint with chrome accents, superior die-cast detail , rotating wheels , working kick stand, diecast metal with plastic parts and baked enamel finish.</t>
  </si>
  <si>
    <t>1969 Corvair Monza</t>
  </si>
  <si>
    <t>1:18 scale die-cast about 10 long doors open.  hood opens.  trunk opens and wheels roll"</t>
  </si>
  <si>
    <t>1968 Dodge Charger</t>
  </si>
  <si>
    <t>1:12 scale model of a 1968 Dodge Charger. Hood, doors and trunk all open to reveal highly detailed interior features. Steering wheel actually turns the front wheels. Color black</t>
  </si>
  <si>
    <t>1969 Ford Falcon</t>
  </si>
  <si>
    <t>1970 Plymouth Hemi Cuda</t>
  </si>
  <si>
    <t>Studio M Art Models</t>
  </si>
  <si>
    <t>Very detailed 1970 Plymouth Cuda model in 1:12 scale. The Cuda is generally accepted as one of the fastest original muscle cars from the 1970s. This model is a reproduction of one of the orginal 652 cars built in 1970. Red color.</t>
  </si>
  <si>
    <t>1957 Chevy Pickup</t>
  </si>
  <si>
    <t>Exoto Designs</t>
  </si>
  <si>
    <t>1:12 scale die-cast about 20 long Hood opens.  Rubber wheels"</t>
  </si>
  <si>
    <t>1969 Dodge Charger</t>
  </si>
  <si>
    <t>Detailed model of the 1969 Dodge Charger. This model includes finely detailed interior and exterior features. Painted in red and white.</t>
  </si>
  <si>
    <t>1940 Ford Pickup Truck</t>
  </si>
  <si>
    <t>This model features soft rubber tires, working steering, rubber mud guards, authentic Ford logos, detailed undercarriage, opening doors and hood,  removable split rear gate, full size spare mounted in bed, detailed interior with opening glove box</t>
  </si>
  <si>
    <t>1993 Mazda RX-7</t>
  </si>
  <si>
    <t>This model features, opening hood, opening doors, detailed engine, rear spoiler, opening trunk, working steering, tinted windows, baked enamel finish. Color red.</t>
  </si>
  <si>
    <t>1937 Lincoln Berline</t>
  </si>
  <si>
    <t>Features opening engine cover, doors, trunk, and fuel filler cap. Color black</t>
  </si>
  <si>
    <t>1936 Mercedes-Benz 500K Special Roadster</t>
  </si>
  <si>
    <t>This 1:18 scale replica is constructed of heavy die-cast metal and has all the features of the original: working doors and rumble seat, independent spring suspension, detailed interior, working steering system, and a bifold hood that reveals an engine so accurate that it even includes the wiring. All this is topped off with a baked enamel finish. Color white.</t>
  </si>
  <si>
    <t>1965 Aston Martin DB5</t>
  </si>
  <si>
    <t>Die-cast model of the silver 1965 Aston Martin DB5 in silver. This model includes full wire wheels and doors that open with fully detailed passenger compartment. In 1:18 scale, this model measures approximately 10 inches/20 cm long.</t>
  </si>
  <si>
    <t>1980s Black Hawk Helicopter</t>
  </si>
  <si>
    <t>1:18 scale replica of actual Army's UH-60L BLACK HAWK Helicopter. 100% hand-assembled. Features rotating rotor blades, propeller blades and rubber wheels.</t>
  </si>
  <si>
    <t>1917 Grand Touring Sedan</t>
  </si>
  <si>
    <t>This 1:18 scale replica of the 1917 Grand Touring car has all the features you would expect from museum quality reproductions: all four doors and bi-fold hood opening, detailed engine and instrument panel, chrome-look trim, and tufted upholstery, all topped off with a factory baked-enamel finish.</t>
  </si>
  <si>
    <t>1948 Porsche 356-A Roadster</t>
  </si>
  <si>
    <t>Gearbox Collectibles</t>
  </si>
  <si>
    <t>This precision die-cast replica features opening doors, superb detail and craftsmanship, working steering system, opening forward compartment, opening rear trunk with removable spare, 4 wheel independent spring suspension as well as factory baked enamel finish.</t>
  </si>
  <si>
    <t>1995 Honda Civic</t>
  </si>
  <si>
    <t>This model features, opening hood, opening doors, detailed engine, rear spoiler, opening trunk, working steering, tinted windows, baked enamel finish. Color yellow.</t>
  </si>
  <si>
    <t>1998 Chrysler Plymouth Prowler</t>
  </si>
  <si>
    <t>1911 Ford Town Car</t>
  </si>
  <si>
    <t>Features opening hood, opening doors, opening trunk, wide white wall tires, front door arm rests, working steering system.</t>
  </si>
  <si>
    <t>1964 Mercedes Tour Bus</t>
  </si>
  <si>
    <t>Exact replica. 100+ parts. working steering system, original logos</t>
  </si>
  <si>
    <t>1932 Model A Ford J-Coupe</t>
  </si>
  <si>
    <t>This model features grille-mounted chrome horn, lift-up louvered hood, fold-down rumble seat, working steering system, chrome-covered spare, opening doors, detailed and wired engine</t>
  </si>
  <si>
    <t>1926 Ford Fire Engine</t>
  </si>
  <si>
    <t>Carousel DieCast Legends</t>
  </si>
  <si>
    <t>Gleaming red handsome appearance. Everything is here the fire hoses, ladder, axes, bells, lanterns, ready to fight any inferno.</t>
  </si>
  <si>
    <t>P-51-D Mustang</t>
  </si>
  <si>
    <t>Has retractable wheels and comes with a stand</t>
  </si>
  <si>
    <t>1936 Harley Davidson El Knucklehead</t>
  </si>
  <si>
    <t>Intricately detailed with chrome accents and trim, official die-struck logos and baked enamel finish.</t>
  </si>
  <si>
    <t>1928 Mercedes-Benz SSK</t>
  </si>
  <si>
    <t>This 1:18 replica features grille-mounted chrome horn, lift-up louvered hood, fold-down rumble seat, working steering system, chrome-covered spare, opening doors, detailed and wired engine. Color black.</t>
  </si>
  <si>
    <t>1999 Indy 500 Monte Carlo SS</t>
  </si>
  <si>
    <t>Features include opening and closing doors. Color: Red</t>
  </si>
  <si>
    <t>1913 Ford Model T Speedster</t>
  </si>
  <si>
    <t>This 250 part reproduction includes moving handbrakes, clutch, throttle and foot pedals, squeezable horn, detailed wired engine, removable water, gas, and oil cans, pivoting monocle windshield, all topped with a baked enamel red finish. Each replica comes with an Owners Title and Certificate of Authenticity. Color red.</t>
  </si>
  <si>
    <t>1934 Ford V8 Coupe</t>
  </si>
  <si>
    <t>Chrome Trim, Chrome Grille, Opening Hood, Opening Doors, Opening Trunk, Detailed Engine, Working Steering System</t>
  </si>
  <si>
    <t>1999 Yamaha Speed Boat</t>
  </si>
  <si>
    <t>Exact replica. Wood and Metal. Many extras including rigging, long boats, pilot house, anchors, etc. Comes with three masts, all square-rigged.</t>
  </si>
  <si>
    <t>18th Century Vintage Horse Carriage</t>
  </si>
  <si>
    <t>Hand crafted diecast-like metal horse carriage is re-created in about 1:18 scale of antique horse carriage. This antique style metal Stagecoach is all hand-assembled with many different parts._x000D_
_x000D_
This collectible metal horse carriage is painted in classic Red, and features turning steering wheel and is entirely hand-finished.</t>
  </si>
  <si>
    <t>1903 Ford Model A</t>
  </si>
  <si>
    <t>Features opening trunk,  working steering system</t>
  </si>
  <si>
    <t>1992 Ferrari 360 Spider red</t>
  </si>
  <si>
    <t>his replica features opening doors, superb detail and craftsmanship, working steering system, opening forward compartment, opening rear trunk with removable spare, 4 wheel independent spring suspension as well as factory baked enamel finish.</t>
  </si>
  <si>
    <t>S18_3233</t>
  </si>
  <si>
    <t>1985 Toyota Supra</t>
  </si>
  <si>
    <t>This model features soft rubber tires, working steering, rubber mud guards, authentic Ford logos, detailed undercarriage, opening doors and hood, removable split rear gate, full size spare mounted in bed, detailed interior with opening glove box</t>
  </si>
  <si>
    <t>Collectable Wooden Train</t>
  </si>
  <si>
    <t>Hand crafted wooden toy train set is in about 1:18 scale, 25 inches in total length including 2 additional carts, of actual vintage train. This antique style wooden toy train model set is all hand-assembled with 100% wood.</t>
  </si>
  <si>
    <t>1969 Dodge Super Bee</t>
  </si>
  <si>
    <t>This replica features opening doors, superb detail and craftsmanship, working steering system, opening forward compartment, opening rear trunk with removable spare, 4 wheel independent spring suspension as well as factory baked enamel finish.</t>
  </si>
  <si>
    <t>1917 Maxwell Touring Car</t>
  </si>
  <si>
    <t>Features Gold Trim, Full Size Spare Tire, Chrome Trim, Chrome Grille, Opening Hood, Opening Doors, Opening Trunk, Detailed Engine, Working Steering System</t>
  </si>
  <si>
    <t>1976 Ford Gran Torino</t>
  </si>
  <si>
    <t>Highly detailed 1976 Ford Gran Torino Starsky and Hutch" diecast model. Very well constructed and painted in red and white patterns."</t>
  </si>
  <si>
    <t>1948 Porsche Type 356 Roadster</t>
  </si>
  <si>
    <t>This model features working front and rear suspension on accurately replicated and actuating shock absorbers as well as opening engine cover, rear stabilizer flap,  and 4 opening doors.</t>
  </si>
  <si>
    <t>1957 Vespa GS150</t>
  </si>
  <si>
    <t>Features rotating wheels , working kick stand. Comes with stand.</t>
  </si>
  <si>
    <t>1941 Chevrolet Special Deluxe Cabriolet</t>
  </si>
  <si>
    <t>Features opening hood, opening doors, opening trunk, wide white wall tires, front door arm rests, working steering system, leather upholstery. Color black.</t>
  </si>
  <si>
    <t>1970 Triumph Spitfire</t>
  </si>
  <si>
    <t>Features include opening and closing doors. Color: White.</t>
  </si>
  <si>
    <t>1932 Alfa Romeo 8C2300 Spider Sport</t>
  </si>
  <si>
    <t>This 1:18 scale precision die cast replica features the 6 front headlights of the original, plus a detailed version of the 142 horsepower straight 8 engine, dual spares and their famous comprehensive dashboard. Color black.</t>
  </si>
  <si>
    <t>1904 Buick Runabout</t>
  </si>
  <si>
    <t>1940s Ford truck</t>
  </si>
  <si>
    <t>This 1940s Ford Pick-Up truck is re-created in 1:18 scale of original 1940s Ford truck. This antique style metal 1940s Ford Flatbed truck is all hand-assembled. This collectible 1940's Pick-Up truck is painted in classic dark green color, and features rotating wheels.</t>
  </si>
  <si>
    <t>1939 Cadillac Limousine</t>
  </si>
  <si>
    <t>Features completely detailed interior including Velvet flocked drapes,deluxe wood grain floor, and a wood grain casket with seperate chrome handles</t>
  </si>
  <si>
    <t>1957 Corvette Convertible</t>
  </si>
  <si>
    <t>1957 die cast Corvette Convertible in Roman Red with white sides and whitewall tires. 1:18 scale quality die-cast with detailed engine and underbvody. Now you can own The Classic Corvette.</t>
  </si>
  <si>
    <t>1957 Ford Thunderbird</t>
  </si>
  <si>
    <t>This 1:18 scale precision die-cast replica, with its optional porthole hardtop and factory baked-enamel Thunderbird Bronze finish, is a 100% accurate rendition of this American classic.</t>
  </si>
  <si>
    <t>1970 Chevy Chevelle SS 454</t>
  </si>
  <si>
    <t>This model features rotating wheels, working streering system and opening doors. All parts are particularly delicate due to their precise scale and require special care and attention. It should not be picked up by the doors, roof, hood or trunk.</t>
  </si>
  <si>
    <t>1970 Dodge Coronet</t>
  </si>
  <si>
    <t>1:24 scale die-cast about 18 long doors open.  hood opens and rubber wheels"</t>
  </si>
  <si>
    <t>1997 BMW R 1100 S</t>
  </si>
  <si>
    <t>Detailed scale replica with working suspension and constructed from over 70 parts</t>
  </si>
  <si>
    <t>1966 Shelby Cobra 427 S/C</t>
  </si>
  <si>
    <t>This diecast model of the 1966 Shelby Cobra 427 S/C includes many authentic details and operating parts. The 1:24 scale model of this iconic lighweight sports car from the 1960s comes in silver and it's own display case.</t>
  </si>
  <si>
    <t>1928 British Royal Navy Airplane</t>
  </si>
  <si>
    <t>Official logos and insignias</t>
  </si>
  <si>
    <t>1939 Chevrolet Deluxe Coupe</t>
  </si>
  <si>
    <t>This 1:24 scale die-cast replica of the 1939 Chevrolet Deluxe Coupe has the same classy look as the original. Features opening trunk, hood and doors and a showroom quality baked enamel finish.</t>
  </si>
  <si>
    <t>1960 BSA Gold Star DBD34</t>
  </si>
  <si>
    <t>18th century schooner</t>
  </si>
  <si>
    <t>All wood with canvas sails. Many extras including rigging, long boats, pilot house, anchors, etc. Comes with 4 masts, all square-rigged.</t>
  </si>
  <si>
    <t>1938 Cadillac V-16 Presidential Limousine</t>
  </si>
  <si>
    <t>This 1:24 scale precision die cast replica of the 1938 Cadillac V-16 Presidential Limousine has all the details of the original, from the flags on the front to an opening back seat compartment complete with telephone and rifle. Features factory baked-enamel black finish, hood goddess ornament, working jump seats.</t>
  </si>
  <si>
    <t>1962 Volkswagen Microbus</t>
  </si>
  <si>
    <t>This 1:18 scale die cast replica of the 1962 Microbus is loaded with features: A working steering system, opening front doors and tailgate, and famous two-tone factory baked enamel finish, are all topped of by the sliding, real fabric, sunroof.</t>
  </si>
  <si>
    <t>1982 Ducati 900 Monster</t>
  </si>
  <si>
    <t>Features two-tone paint with chrome accents, superior die-cast detail , rotating wheels , working kick stand</t>
  </si>
  <si>
    <t>1949 Jaguar XK 120</t>
  </si>
  <si>
    <t>Precision-engineered from original Jaguar specification in perfect scale ratio. Features opening doors, superb detail and craftsmanship, working steering system, opening forward compartment, opening rear trunk with removable spare, 4 wheel independent spring suspension as well as factory baked enamel finish.</t>
  </si>
  <si>
    <t>1958 Chevy Corvette Limited Edition</t>
  </si>
  <si>
    <t>The operating parts of this 1958 Chevy Corvette Limited Edition are particularly delicate due to their precise scale and require special care and attention. Features rotating wheels, working streering, opening doors and trunk. Color dark green.</t>
  </si>
  <si>
    <t>1900s Vintage Bi-Plane</t>
  </si>
  <si>
    <t>Hand crafted diecast-like metal bi-plane is re-created in about 1:24 scale of antique pioneer airplane. All hand-assembled with many different parts. Hand-painted in classic yellow and features correct markings of original airplane.</t>
  </si>
  <si>
    <t>1952 Citroen-15CV</t>
  </si>
  <si>
    <t>Precision crafted hand-assembled 1:18 scale reproduction of the 1952 15CV, with its independent spring suspension, working steering system, opening doors and hood, detailed engine and instrument panel, all topped of with a factory fresh baked enamel finish.</t>
  </si>
  <si>
    <t>1982 Lamborghini Diablo</t>
  </si>
  <si>
    <t>1912 Ford Model T Delivery Wagon</t>
  </si>
  <si>
    <t>This model features chrome trim and grille, opening hood, opening doors, opening trunk, detailed engine, working steering system. Color white.</t>
  </si>
  <si>
    <t>1969 Chevrolet Camaro Z28</t>
  </si>
  <si>
    <t>1969 Z/28 Chevy Camaro 1:24 scale replica. The operating parts of this limited edition 1:24 scale diecast model car 1969 Chevy Camaro Z28- hood, trunk, wheels, streering, suspension and doors- are particularly delicate due to their precise scale and require special care and attention.</t>
  </si>
  <si>
    <t>1971 Alpine Renault 1600s</t>
  </si>
  <si>
    <t>This 1971 Alpine Renault 1600s replica Features opening doors, superb detail and craftsmanship, working steering system, opening forward compartment, opening rear trunk with removable spare, 4 wheel independent spring suspension as well as factory baked enamel finish.</t>
  </si>
  <si>
    <t>1937 Horch 930V Limousine</t>
  </si>
  <si>
    <t>Features opening hood, opening doors, opening trunk, wide white wall tires, front door arm rests, working steering system</t>
  </si>
  <si>
    <t>2002 Chevy Corvette</t>
  </si>
  <si>
    <t>The operating parts of this limited edition Diecast 2002 Chevy Corvette 50th Anniversary Pace car Limited Edition are particularly delicate due to their precise scale and require special care and attention. Features rotating wheels, poseable streering, opening doors and trunk.</t>
  </si>
  <si>
    <t>1940 Ford Delivery Sedan</t>
  </si>
  <si>
    <t>Chrome Trim, Chrome Grille, Opening Hood, Opening Doors, Opening Trunk, Detailed Engine, Working Steering System. Color black.</t>
  </si>
  <si>
    <t>1956 Porsche 356A Coupe</t>
  </si>
  <si>
    <t>Corsair F4U ( Bird Cage)</t>
  </si>
  <si>
    <t>Has retractable wheels and comes with a stand. Official logos and insignias.</t>
  </si>
  <si>
    <t>1936 Mercedes Benz 500k Roadster</t>
  </si>
  <si>
    <t>This model features grille-mounted chrome horn, lift-up louvered hood, fold-down rumble seat, working steering system and rubber wheels. Color black.</t>
  </si>
  <si>
    <t>1992 Porsche Cayenne Turbo Silver</t>
  </si>
  <si>
    <t>1936 Chrysler Airflow</t>
  </si>
  <si>
    <t>Features opening trunk,  working steering system. Color dark green.</t>
  </si>
  <si>
    <t>1900s Vintage Tri-Plane</t>
  </si>
  <si>
    <t>Hand crafted diecast-like metal Triplane is Re-created in about 1:24 scale of antique pioneer airplane. This antique style metal triplane is all hand-assembled with many different parts.</t>
  </si>
  <si>
    <t>1961 Chevrolet Impala</t>
  </si>
  <si>
    <t>This 1:18 scale precision die-cast reproduction of the 1961 Chevrolet Impala has all the features-doors, hood and trunk that open; detailed 409 cubic-inch engine; chrome dashboard and stick shift, two-tone interior; working steering system; all topped of with a factory baked-enamel finish.</t>
  </si>
  <si>
    <t>1980â€™s GM Manhattan Express</t>
  </si>
  <si>
    <t>This 1980â€™s era new look Manhattan express is still active, running from the Bronx to mid-town Manhattan. Has 35 opeining windows and working lights. Needs a battery.</t>
  </si>
  <si>
    <t>1997 BMW F650 ST</t>
  </si>
  <si>
    <t>Features official die-struck logos and baked enamel finish. Comes with stand.</t>
  </si>
  <si>
    <t>1982 Ducati 996 R</t>
  </si>
  <si>
    <t>1954 Greyhound Scenicruiser</t>
  </si>
  <si>
    <t>Model features bi-level seating, 50 windows, skylights &amp; glare resistant glass, working steering system, original logos</t>
  </si>
  <si>
    <t>1950's Chicago Surface Lines Streetcar</t>
  </si>
  <si>
    <t>This streetcar is a joy to see. It has 80 separate windows, electric wire guides, detailed interiors with seats, poles and drivers controls, rolling and turning wheel assemblies, plus authentic factory baked-enamel finishes (Green Hornet for Chicago and Cream and Crimson for Boston).</t>
  </si>
  <si>
    <t>1996 Peterbilt 379 Stake Bed with Outrigger</t>
  </si>
  <si>
    <t>This model features, opening doors, detailed engine, working steering, tinted windows, detailed interior, die-struck logos, removable stakes operating outriggers, detachable second trailer, functioning 360-degree self loader, precision molded resin trailer and trim, baked enamel finish on cab</t>
  </si>
  <si>
    <t>1928 Ford Phaeton Deluxe</t>
  </si>
  <si>
    <t>This model features grille-mounted chrome horn, lift-up louvered hood, fold-down rumble seat, working steering system</t>
  </si>
  <si>
    <t>1974 Ducati 350 Mk3 Desmo</t>
  </si>
  <si>
    <t>This model features two-tone paint with chrome accents, superior die-cast detail , rotating wheels , working kick stand</t>
  </si>
  <si>
    <t>1930 Buick Marquette Phaeton</t>
  </si>
  <si>
    <t>Diamond T620 Semi-Skirted Tanker</t>
  </si>
  <si>
    <t>This limited edition model is licensed and perfectly scaled for Lionel Trains. The Diamond T620 has been produced in solid precision diecast and painted with a fire baked enamel finish. It comes with a removable tanker and is a perfect model to add authenticity to your static train or car layout or to just have on display.</t>
  </si>
  <si>
    <t>1962 City of Detroit Streetcar</t>
  </si>
  <si>
    <t>This streetcar is a joy to see. It has 99 separate windows, electric wire guides, detailed interiors with seats, poles and drivers controls, rolling and turning wheel assemblies, plus authentic factory baked-enamel finishes (Green Hornet for Chicago and Cream and Crimson for Boston).</t>
  </si>
  <si>
    <t>2002 Yamaha YZR M1</t>
  </si>
  <si>
    <t>The Schooner Bluenose</t>
  </si>
  <si>
    <t>All wood with canvas sails. Measures 31 1/2 inches in Length, 22 inches High and 4 3/4 inches Wide. Many extras._x000D_
The schooner Bluenose was built in Nova Scotia in 1921 to fish the rough waters off the coast of Newfoundland. Because of the Bluenose racing prowess she became the pride of all Canadians. Still featured on stamps and the Canadian dime, the Bluenose was lost off Haiti in 1946.</t>
  </si>
  <si>
    <t>American Airlines: B767-300</t>
  </si>
  <si>
    <t>Exact replia with official logos and insignias and retractable wheels</t>
  </si>
  <si>
    <t>The Mayflower</t>
  </si>
  <si>
    <t>Measures 31 1/2 inches Long x 25 1/2 inches High x 10 5/8 inches Wide_x000D_
All wood with canvas sail. Extras include long boats, rigging, ladders, railing, anchors, side cannons, hand painted, etc.</t>
  </si>
  <si>
    <t>HMS Bounty</t>
  </si>
  <si>
    <t>Measures 30 inches Long x 27 1/2 inches High x 4 3/4 inches Wide. _x000D_
Many extras including rigging, long boats, pilot house, anchors, etc. Comes with three masts, all square-rigged.</t>
  </si>
  <si>
    <t>America West Airlines B757-200</t>
  </si>
  <si>
    <t>Official logos and insignias. Working steering system. Rotating jet engines</t>
  </si>
  <si>
    <t>The USS Constitution Ship</t>
  </si>
  <si>
    <t>All wood with canvas sails. Measures 31 1/2 Length x 22 3/8" High x 8 1/4" Width. Extras include 4 boats on deck.  sea sprite on bow.  Anchors.  copper railing.  pilot houses.  etc."</t>
  </si>
  <si>
    <t>1982 Camaro Z28</t>
  </si>
  <si>
    <t>Features include opening and closing doors. Color: White. _x000D_
Measures approximately 9 1/2 Long."</t>
  </si>
  <si>
    <t>ATA: B757-300</t>
  </si>
  <si>
    <t>F/A 18 Hornet 1/72</t>
  </si>
  <si>
    <t>10 Wingspan with retractable landing gears.Comes with pilot"</t>
  </si>
  <si>
    <t>The Titanic</t>
  </si>
  <si>
    <t>Completed model measures 19 1/2 inches long, 9 inches high, 3inches wide and is in barn red/black. All wood and metal.</t>
  </si>
  <si>
    <t>The Queen Mary</t>
  </si>
  <si>
    <t>American Airlines: MD-11S</t>
  </si>
  <si>
    <t>Polished finish. Exact replia with official logos and insignias and retractable wheels</t>
  </si>
  <si>
    <t>Boeing X-32A JSF</t>
  </si>
  <si>
    <t>Pont Yacht</t>
  </si>
  <si>
    <t>Measures 38 inches Long x 33 3/4 inches High. Includes a stand._x000D_
Many extras including rigging, long boats, pilot house, anchors, etc. Comes with 2 masts, all square-rigged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</si>
</sst>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dd/mm/yyyy;@"/>
    <numFmt numFmtId="166" formatCode="mm/dd/yyyy"/>
  </numFmts>
  <fonts count="8">
    <font>
      <sz val="11"/>
      <color theme="1"/>
      <name val="Aptos Narrow"/>
      <family val="2"/>
      <scheme val="minor"/>
    </font>
    <font>
      <b/>
      <sz val="11"/>
      <color theme="1"/>
      <name val="Aptos Narrow"/>
      <family val="2"/>
      <scheme val="minor"/>
    </font>
    <font>
      <b/>
      <sz val="14"/>
      <color theme="1"/>
      <name val="Aptos Narrow"/>
      <family val="2"/>
      <scheme val="minor"/>
    </font>
    <font>
      <sz val="11"/>
      <color theme="1"/>
      <name val="Aptos Narrow"/>
      <family val="2"/>
      <scheme val="minor"/>
    </font>
    <font>
      <b/>
      <sz val="16"/>
      <color theme="1"/>
      <name val="Aptos Narrow"/>
      <family val="2"/>
      <scheme val="minor"/>
    </font>
    <font>
      <i/>
      <sz val="12"/>
      <color theme="1"/>
      <name val="Aptos Narrow"/>
      <family val="2"/>
      <scheme val="minor"/>
    </font>
    <font>
      <i/>
      <sz val="10"/>
      <color theme="1"/>
      <name val="Aptos Narrow"/>
      <family val="2"/>
      <scheme val="minor"/>
    </font>
    <font>
      <b/>
      <sz val="10"/>
      <color theme="1"/>
      <name val="Aptos Narrow"/>
      <family val="2"/>
      <scheme val="minor"/>
    </font>
  </fonts>
  <fills count="4">
    <fill>
      <patternFill patternType="none"/>
    </fill>
    <fill>
      <patternFill patternType="gray125"/>
    </fill>
    <fill>
      <patternFill patternType="solid">
        <fgColor rgb="FFF2F2F2"/>
        <bgColor indexed="64"/>
      </patternFill>
    </fill>
    <fill>
      <patternFill patternType="solid">
        <fgColor rgb="FFFFFF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bottom style="thin">
        <color indexed="64"/>
      </bottom>
      <diagonal/>
    </border>
  </borders>
  <cellStyleXfs count="2">
    <xf numFmtId="0" fontId="0" fillId="0" borderId="0"/>
    <xf numFmtId="164" fontId="3" fillId="0" borderId="0" applyFon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0" fontId="1" fillId="0" borderId="0" xfId="0" applyFont="1"/>
    <xf numFmtId="166" fontId="0" fillId="0" borderId="0" xfId="0" applyNumberFormat="1"/>
    <xf numFmtId="9" fontId="0" fillId="0" borderId="0" xfId="0" applyNumberFormat="1" applyAlignment="1">
      <alignment horizontal="right"/>
    </xf>
    <xf numFmtId="9" fontId="1" fillId="0" borderId="0" xfId="0" applyNumberFormat="1" applyFont="1" applyAlignment="1">
      <alignment horizontal="right"/>
    </xf>
    <xf numFmtId="0" fontId="1" fillId="0" borderId="0" xfId="0" applyFont="1" applyAlignment="1">
      <alignment wrapText="1"/>
    </xf>
    <xf numFmtId="0" fontId="0" fillId="0" borderId="0" xfId="0" applyAlignment="1">
      <alignment wrapText="1"/>
    </xf>
    <xf numFmtId="0" fontId="1" fillId="0" borderId="1" xfId="0" applyFont="1" applyBorder="1" applyAlignment="1">
      <alignment wrapText="1"/>
    </xf>
    <xf numFmtId="0" fontId="0" fillId="0" borderId="1" xfId="0" applyBorder="1" applyAlignment="1">
      <alignment wrapText="1"/>
    </xf>
    <xf numFmtId="14" fontId="0" fillId="0" borderId="0" xfId="0" applyNumberFormat="1"/>
    <xf numFmtId="165" fontId="0" fillId="0" borderId="0" xfId="0" applyNumberFormat="1"/>
    <xf numFmtId="9" fontId="0" fillId="0" borderId="1" xfId="0" applyNumberFormat="1" applyBorder="1" applyAlignment="1">
      <alignment wrapText="1"/>
    </xf>
    <xf numFmtId="164" fontId="0" fillId="0" borderId="0" xfId="1" applyFont="1"/>
    <xf numFmtId="0" fontId="6" fillId="0" borderId="0" xfId="0" applyFont="1"/>
    <xf numFmtId="0" fontId="1" fillId="0" borderId="2" xfId="0" applyFont="1" applyBorder="1"/>
    <xf numFmtId="0" fontId="0" fillId="2" borderId="2" xfId="0" applyFill="1" applyBorder="1"/>
    <xf numFmtId="0" fontId="0" fillId="0" borderId="2" xfId="0" applyBorder="1"/>
    <xf numFmtId="0" fontId="0" fillId="3" borderId="2" xfId="0" applyFill="1" applyBorder="1"/>
    <xf numFmtId="9" fontId="0" fillId="2" borderId="2" xfId="0" applyNumberFormat="1" applyFill="1" applyBorder="1" applyAlignment="1">
      <alignment horizontal="center"/>
    </xf>
    <xf numFmtId="9" fontId="0" fillId="3" borderId="2" xfId="0" applyNumberFormat="1" applyFill="1" applyBorder="1" applyAlignment="1">
      <alignment horizontal="center"/>
    </xf>
    <xf numFmtId="0" fontId="1" fillId="3" borderId="2" xfId="0" applyFont="1" applyFill="1" applyBorder="1"/>
    <xf numFmtId="0" fontId="1" fillId="2" borderId="2" xfId="0" applyFont="1" applyFill="1" applyBorder="1"/>
    <xf numFmtId="0" fontId="7" fillId="0" borderId="0" xfId="0" applyFont="1" applyAlignment="1">
      <alignment horizontal="right"/>
    </xf>
    <xf numFmtId="9" fontId="0" fillId="0" borderId="1" xfId="0" applyNumberFormat="1" applyBorder="1" applyAlignment="1">
      <alignment horizontal="right" wrapText="1"/>
    </xf>
    <xf numFmtId="0" fontId="4"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xf>
    <xf numFmtId="0" fontId="0" fillId="0" borderId="0" xfId="0" applyAlignment="1">
      <alignment horizontal="left" vertical="top" wrapText="1"/>
    </xf>
    <xf numFmtId="0" fontId="2" fillId="0" borderId="3" xfId="0" applyFont="1" applyBorder="1" applyAlignment="1">
      <alignment horizontal="left" vertical="center" wrapText="1"/>
    </xf>
    <xf numFmtId="0" fontId="2" fillId="0" borderId="0" xfId="0" applyFont="1" applyAlignment="1"/>
    <xf numFmtId="0" fontId="0" fillId="0" borderId="0" xfId="0" applyAlignment="1"/>
  </cellXfs>
  <cellStyles count="2">
    <cellStyle name="Comma" xfId="1" builtinId="3"/>
    <cellStyle name="Normal" xfId="0" builtinId="0"/>
  </cellStyles>
  <dxfs count="1128">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FFCCCC"/>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FFCCCC"/>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FFCCCC"/>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FFCCCC"/>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FFCCCC"/>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C6EFCE"/>
        </patternFill>
      </fill>
    </dxf>
    <dxf>
      <fill>
        <patternFill>
          <bgColor rgb="FFFFCCCC"/>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[annual_internal_report.xlsm]sales visualization!PivotTable19</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visualization'!$B$3:$B$4</c:f>
              <c:strCache>
                <c:ptCount val="1"/>
                <c:pt idx="0">
                  <c:v>Jan</c:v>
                </c:pt>
              </c:strCache>
            </c:strRef>
          </c:tx>
          <c:spPr>
            <a:solidFill>
              <a:schemeClr val="accent1"/>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visualization'!$B$5:$B$12</c:f>
              <c:numCache>
                <c:formatCode>0.00%</c:formatCode>
                <c:ptCount val="7"/>
                <c:pt idx="0">
                  <c:v>4.8784891827547763E-3</c:v>
                </c:pt>
                <c:pt idx="1">
                  <c:v>1.6725432316258459E-2</c:v>
                </c:pt>
                <c:pt idx="2">
                  <c:v>5.7212317238672546E-4</c:v>
                </c:pt>
                <c:pt idx="3">
                  <c:v>2.4696896347832901E-2</c:v>
                </c:pt>
                <c:pt idx="4">
                  <c:v>1.6493762611818882E-2</c:v>
                </c:pt>
                <c:pt idx="5">
                  <c:v>2.8199960933511714E-3</c:v>
                </c:pt>
                <c:pt idx="6">
                  <c:v>8.4489493487884849E-3</c:v>
                </c:pt>
              </c:numCache>
            </c:numRef>
          </c:val>
          <c:extLst>
            <c:ext xmlns:c16="http://schemas.microsoft.com/office/drawing/2014/chart" uri="{C3380CC4-5D6E-409C-BE32-E72D297353CC}">
              <c16:uniqueId val="{00000000-48DD-4B11-BF06-2E033197D86A}"/>
            </c:ext>
          </c:extLst>
        </c:ser>
        <c:ser>
          <c:idx val="1"/>
          <c:order val="1"/>
          <c:tx>
            <c:strRef>
              <c:f>'sales visualization'!$C$3:$C$4</c:f>
              <c:strCache>
                <c:ptCount val="1"/>
                <c:pt idx="0">
                  <c:v>Feb</c:v>
                </c:pt>
              </c:strCache>
            </c:strRef>
          </c:tx>
          <c:spPr>
            <a:solidFill>
              <a:schemeClr val="accent2"/>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visualization'!$C$5:$C$12</c:f>
              <c:numCache>
                <c:formatCode>0.00%</c:formatCode>
                <c:ptCount val="7"/>
                <c:pt idx="0">
                  <c:v>0</c:v>
                </c:pt>
                <c:pt idx="1">
                  <c:v>5.8455357957540579E-3</c:v>
                </c:pt>
                <c:pt idx="2">
                  <c:v>2.3211346905993992E-3</c:v>
                </c:pt>
                <c:pt idx="3">
                  <c:v>3.8779732215248053E-2</c:v>
                </c:pt>
                <c:pt idx="4">
                  <c:v>2.0346871270602574E-2</c:v>
                </c:pt>
                <c:pt idx="5">
                  <c:v>9.246090962370019E-3</c:v>
                </c:pt>
                <c:pt idx="6">
                  <c:v>0</c:v>
                </c:pt>
              </c:numCache>
            </c:numRef>
          </c:val>
          <c:extLst>
            <c:ext xmlns:c16="http://schemas.microsoft.com/office/drawing/2014/chart" uri="{C3380CC4-5D6E-409C-BE32-E72D297353CC}">
              <c16:uniqueId val="{00000001-48DD-4B11-BF06-2E033197D86A}"/>
            </c:ext>
          </c:extLst>
        </c:ser>
        <c:ser>
          <c:idx val="2"/>
          <c:order val="2"/>
          <c:tx>
            <c:strRef>
              <c:f>'sales visualization'!$D$3:$D$4</c:f>
              <c:strCache>
                <c:ptCount val="1"/>
                <c:pt idx="0">
                  <c:v>Mar</c:v>
                </c:pt>
              </c:strCache>
            </c:strRef>
          </c:tx>
          <c:spPr>
            <a:solidFill>
              <a:schemeClr val="accent3"/>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visualization'!$D$5:$D$12</c:f>
              <c:numCache>
                <c:formatCode>0.00%</c:formatCode>
                <c:ptCount val="7"/>
                <c:pt idx="0">
                  <c:v>5.2736364839806116E-3</c:v>
                </c:pt>
                <c:pt idx="1">
                  <c:v>1.4877193279694811E-2</c:v>
                </c:pt>
                <c:pt idx="2">
                  <c:v>3.4372287411317845E-3</c:v>
                </c:pt>
                <c:pt idx="3">
                  <c:v>2.1573623266521159E-2</c:v>
                </c:pt>
                <c:pt idx="4">
                  <c:v>1.6091880750375907E-2</c:v>
                </c:pt>
                <c:pt idx="5">
                  <c:v>9.9031989120424192E-3</c:v>
                </c:pt>
                <c:pt idx="6">
                  <c:v>5.6764033757551588E-3</c:v>
                </c:pt>
              </c:numCache>
            </c:numRef>
          </c:val>
          <c:extLst>
            <c:ext xmlns:c16="http://schemas.microsoft.com/office/drawing/2014/chart" uri="{C3380CC4-5D6E-409C-BE32-E72D297353CC}">
              <c16:uniqueId val="{00000002-48DD-4B11-BF06-2E033197D86A}"/>
            </c:ext>
          </c:extLst>
        </c:ser>
        <c:ser>
          <c:idx val="3"/>
          <c:order val="3"/>
          <c:tx>
            <c:strRef>
              <c:f>'sales visualization'!$E$3:$E$4</c:f>
              <c:strCache>
                <c:ptCount val="1"/>
                <c:pt idx="0">
                  <c:v>Apr</c:v>
                </c:pt>
              </c:strCache>
            </c:strRef>
          </c:tx>
          <c:spPr>
            <a:solidFill>
              <a:schemeClr val="accent4"/>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visualization'!$E$5:$E$12</c:f>
              <c:numCache>
                <c:formatCode>0.00%</c:formatCode>
                <c:ptCount val="7"/>
                <c:pt idx="0">
                  <c:v>6.5352722107209411E-4</c:v>
                </c:pt>
                <c:pt idx="1">
                  <c:v>5.5675206970928707E-3</c:v>
                </c:pt>
                <c:pt idx="2">
                  <c:v>1.2979448770019776E-2</c:v>
                </c:pt>
                <c:pt idx="3">
                  <c:v>2.4297989229516131E-2</c:v>
                </c:pt>
                <c:pt idx="4">
                  <c:v>8.7446088286246542E-3</c:v>
                </c:pt>
                <c:pt idx="5">
                  <c:v>1.6275511008418023E-2</c:v>
                </c:pt>
                <c:pt idx="6">
                  <c:v>6.2659345741577282E-3</c:v>
                </c:pt>
              </c:numCache>
            </c:numRef>
          </c:val>
          <c:extLst>
            <c:ext xmlns:c16="http://schemas.microsoft.com/office/drawing/2014/chart" uri="{C3380CC4-5D6E-409C-BE32-E72D297353CC}">
              <c16:uniqueId val="{00000003-48DD-4B11-BF06-2E033197D86A}"/>
            </c:ext>
          </c:extLst>
        </c:ser>
        <c:ser>
          <c:idx val="4"/>
          <c:order val="4"/>
          <c:tx>
            <c:strRef>
              <c:f>'sales visualization'!$F$3:$F$4</c:f>
              <c:strCache>
                <c:ptCount val="1"/>
                <c:pt idx="0">
                  <c:v>May</c:v>
                </c:pt>
              </c:strCache>
            </c:strRef>
          </c:tx>
          <c:spPr>
            <a:solidFill>
              <a:schemeClr val="accent5"/>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visualization'!$F$5:$F$12</c:f>
              <c:numCache>
                <c:formatCode>0.00%</c:formatCode>
                <c:ptCount val="7"/>
                <c:pt idx="0">
                  <c:v>7.1322761887583986E-3</c:v>
                </c:pt>
                <c:pt idx="1">
                  <c:v>2.9564740177517161E-3</c:v>
                </c:pt>
                <c:pt idx="2">
                  <c:v>1.6904984146290283E-2</c:v>
                </c:pt>
                <c:pt idx="3">
                  <c:v>4.6075134071084413E-2</c:v>
                </c:pt>
                <c:pt idx="4">
                  <c:v>8.6503031201293525E-3</c:v>
                </c:pt>
                <c:pt idx="5">
                  <c:v>8.7867154481641452E-3</c:v>
                </c:pt>
                <c:pt idx="6">
                  <c:v>0</c:v>
                </c:pt>
              </c:numCache>
            </c:numRef>
          </c:val>
          <c:extLst>
            <c:ext xmlns:c16="http://schemas.microsoft.com/office/drawing/2014/chart" uri="{C3380CC4-5D6E-409C-BE32-E72D297353CC}">
              <c16:uniqueId val="{00000004-48DD-4B11-BF06-2E033197D86A}"/>
            </c:ext>
          </c:extLst>
        </c:ser>
        <c:ser>
          <c:idx val="5"/>
          <c:order val="5"/>
          <c:tx>
            <c:strRef>
              <c:f>'sales visualization'!$G$3:$G$4</c:f>
              <c:strCache>
                <c:ptCount val="1"/>
                <c:pt idx="0">
                  <c:v>Jun</c:v>
                </c:pt>
              </c:strCache>
            </c:strRef>
          </c:tx>
          <c:spPr>
            <a:solidFill>
              <a:schemeClr val="accent6"/>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visualization'!$G$5:$G$12</c:f>
              <c:numCache>
                <c:formatCode>0.00%</c:formatCode>
                <c:ptCount val="7"/>
                <c:pt idx="0">
                  <c:v>2.5520807525913941E-3</c:v>
                </c:pt>
                <c:pt idx="1">
                  <c:v>7.795834447729689E-3</c:v>
                </c:pt>
                <c:pt idx="2">
                  <c:v>1.4672330623392319E-2</c:v>
                </c:pt>
                <c:pt idx="3">
                  <c:v>9.6478124771411673E-3</c:v>
                </c:pt>
                <c:pt idx="4">
                  <c:v>1.744373959275263E-3</c:v>
                </c:pt>
                <c:pt idx="5">
                  <c:v>1.2712332038982725E-2</c:v>
                </c:pt>
                <c:pt idx="6">
                  <c:v>2.2946139758048805E-3</c:v>
                </c:pt>
              </c:numCache>
            </c:numRef>
          </c:val>
          <c:extLst>
            <c:ext xmlns:c16="http://schemas.microsoft.com/office/drawing/2014/chart" uri="{C3380CC4-5D6E-409C-BE32-E72D297353CC}">
              <c16:uniqueId val="{00000005-48DD-4B11-BF06-2E033197D86A}"/>
            </c:ext>
          </c:extLst>
        </c:ser>
        <c:ser>
          <c:idx val="6"/>
          <c:order val="6"/>
          <c:tx>
            <c:strRef>
              <c:f>'sales visualization'!$H$3:$H$4</c:f>
              <c:strCache>
                <c:ptCount val="1"/>
                <c:pt idx="0">
                  <c:v>Jul</c:v>
                </c:pt>
              </c:strCache>
            </c:strRef>
          </c:tx>
          <c:spPr>
            <a:solidFill>
              <a:schemeClr val="accent1">
                <a:lumMod val="60000"/>
              </a:schemeClr>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visualization'!$H$5:$H$12</c:f>
              <c:numCache>
                <c:formatCode>0.00%</c:formatCode>
                <c:ptCount val="7"/>
                <c:pt idx="0">
                  <c:v>3.7739994416874667E-3</c:v>
                </c:pt>
                <c:pt idx="1">
                  <c:v>0</c:v>
                </c:pt>
                <c:pt idx="2">
                  <c:v>2.1151641845642217E-3</c:v>
                </c:pt>
                <c:pt idx="3">
                  <c:v>2.1124939959932768E-2</c:v>
                </c:pt>
                <c:pt idx="4">
                  <c:v>1.3713582471266679E-2</c:v>
                </c:pt>
                <c:pt idx="5">
                  <c:v>1.4196655974115452E-2</c:v>
                </c:pt>
                <c:pt idx="6">
                  <c:v>0</c:v>
                </c:pt>
              </c:numCache>
            </c:numRef>
          </c:val>
          <c:extLst>
            <c:ext xmlns:c16="http://schemas.microsoft.com/office/drawing/2014/chart" uri="{C3380CC4-5D6E-409C-BE32-E72D297353CC}">
              <c16:uniqueId val="{00000006-48DD-4B11-BF06-2E033197D86A}"/>
            </c:ext>
          </c:extLst>
        </c:ser>
        <c:ser>
          <c:idx val="7"/>
          <c:order val="7"/>
          <c:tx>
            <c:strRef>
              <c:f>'sales visualization'!$I$3:$I$4</c:f>
              <c:strCache>
                <c:ptCount val="1"/>
                <c:pt idx="0">
                  <c:v>Aug</c:v>
                </c:pt>
              </c:strCache>
            </c:strRef>
          </c:tx>
          <c:spPr>
            <a:solidFill>
              <a:schemeClr val="accent2">
                <a:lumMod val="60000"/>
              </a:schemeClr>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visualization'!$I$5:$I$12</c:f>
              <c:numCache>
                <c:formatCode>0.00%</c:formatCode>
                <c:ptCount val="7"/>
                <c:pt idx="0">
                  <c:v>1.8215494371576199E-2</c:v>
                </c:pt>
                <c:pt idx="1">
                  <c:v>6.4531226541327475E-3</c:v>
                </c:pt>
                <c:pt idx="2">
                  <c:v>3.9074172435650985E-3</c:v>
                </c:pt>
                <c:pt idx="3">
                  <c:v>1.382724743735589E-2</c:v>
                </c:pt>
                <c:pt idx="4">
                  <c:v>1.954596359265719E-2</c:v>
                </c:pt>
                <c:pt idx="5">
                  <c:v>0</c:v>
                </c:pt>
                <c:pt idx="6">
                  <c:v>2.7194795543525769E-4</c:v>
                </c:pt>
              </c:numCache>
            </c:numRef>
          </c:val>
          <c:extLst>
            <c:ext xmlns:c16="http://schemas.microsoft.com/office/drawing/2014/chart" uri="{C3380CC4-5D6E-409C-BE32-E72D297353CC}">
              <c16:uniqueId val="{00000007-48DD-4B11-BF06-2E033197D86A}"/>
            </c:ext>
          </c:extLst>
        </c:ser>
        <c:ser>
          <c:idx val="8"/>
          <c:order val="8"/>
          <c:tx>
            <c:strRef>
              <c:f>'sales visualization'!$J$3:$J$4</c:f>
              <c:strCache>
                <c:ptCount val="1"/>
                <c:pt idx="0">
                  <c:v>Sep</c:v>
                </c:pt>
              </c:strCache>
            </c:strRef>
          </c:tx>
          <c:spPr>
            <a:solidFill>
              <a:schemeClr val="accent3">
                <a:lumMod val="60000"/>
              </a:schemeClr>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visualization'!$J$5:$J$12</c:f>
              <c:numCache>
                <c:formatCode>0.00%</c:formatCode>
                <c:ptCount val="7"/>
                <c:pt idx="0">
                  <c:v>6.0414284093430757E-3</c:v>
                </c:pt>
                <c:pt idx="1">
                  <c:v>1.8437956636931017E-2</c:v>
                </c:pt>
                <c:pt idx="2">
                  <c:v>4.3682317129688881E-3</c:v>
                </c:pt>
                <c:pt idx="3">
                  <c:v>8.8431054160429661E-3</c:v>
                </c:pt>
                <c:pt idx="4">
                  <c:v>3.1233334716167203E-3</c:v>
                </c:pt>
                <c:pt idx="5">
                  <c:v>9.3877280929975208E-3</c:v>
                </c:pt>
                <c:pt idx="6">
                  <c:v>3.9930642317812133E-3</c:v>
                </c:pt>
              </c:numCache>
            </c:numRef>
          </c:val>
          <c:extLst>
            <c:ext xmlns:c16="http://schemas.microsoft.com/office/drawing/2014/chart" uri="{C3380CC4-5D6E-409C-BE32-E72D297353CC}">
              <c16:uniqueId val="{00000008-48DD-4B11-BF06-2E033197D86A}"/>
            </c:ext>
          </c:extLst>
        </c:ser>
        <c:ser>
          <c:idx val="9"/>
          <c:order val="9"/>
          <c:tx>
            <c:strRef>
              <c:f>'sales visualization'!$K$3:$K$4</c:f>
              <c:strCache>
                <c:ptCount val="1"/>
                <c:pt idx="0">
                  <c:v>Oct</c:v>
                </c:pt>
              </c:strCache>
            </c:strRef>
          </c:tx>
          <c:spPr>
            <a:solidFill>
              <a:schemeClr val="accent4">
                <a:lumMod val="60000"/>
              </a:schemeClr>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visualization'!$K$5:$K$12</c:f>
              <c:numCache>
                <c:formatCode>0.00%</c:formatCode>
                <c:ptCount val="7"/>
                <c:pt idx="0">
                  <c:v>8.4048977449438598E-3</c:v>
                </c:pt>
                <c:pt idx="1">
                  <c:v>3.1237006030224973E-2</c:v>
                </c:pt>
                <c:pt idx="2">
                  <c:v>1.0201454133780463E-2</c:v>
                </c:pt>
                <c:pt idx="3">
                  <c:v>2.6198077507751587E-2</c:v>
                </c:pt>
                <c:pt idx="4">
                  <c:v>2.2579808003206636E-2</c:v>
                </c:pt>
                <c:pt idx="5">
                  <c:v>0</c:v>
                </c:pt>
                <c:pt idx="6">
                  <c:v>7.0170254565574469E-3</c:v>
                </c:pt>
              </c:numCache>
            </c:numRef>
          </c:val>
          <c:extLst>
            <c:ext xmlns:c16="http://schemas.microsoft.com/office/drawing/2014/chart" uri="{C3380CC4-5D6E-409C-BE32-E72D297353CC}">
              <c16:uniqueId val="{00000009-48DD-4B11-BF06-2E033197D86A}"/>
            </c:ext>
          </c:extLst>
        </c:ser>
        <c:ser>
          <c:idx val="10"/>
          <c:order val="10"/>
          <c:tx>
            <c:strRef>
              <c:f>'sales visualization'!$L$3:$L$4</c:f>
              <c:strCache>
                <c:ptCount val="1"/>
                <c:pt idx="0">
                  <c:v>Nov</c:v>
                </c:pt>
              </c:strCache>
            </c:strRef>
          </c:tx>
          <c:spPr>
            <a:solidFill>
              <a:schemeClr val="accent5">
                <a:lumMod val="60000"/>
              </a:schemeClr>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visualization'!$L$5:$L$12</c:f>
              <c:numCache>
                <c:formatCode>0.00%</c:formatCode>
                <c:ptCount val="7"/>
                <c:pt idx="0">
                  <c:v>2.8829938018066884E-2</c:v>
                </c:pt>
                <c:pt idx="1">
                  <c:v>3.8297451074849095E-2</c:v>
                </c:pt>
                <c:pt idx="2">
                  <c:v>3.2225194456027145E-2</c:v>
                </c:pt>
                <c:pt idx="3">
                  <c:v>6.2255577203709861E-2</c:v>
                </c:pt>
                <c:pt idx="4">
                  <c:v>1.0235628799124799E-2</c:v>
                </c:pt>
                <c:pt idx="5">
                  <c:v>2.1158906382846145E-2</c:v>
                </c:pt>
                <c:pt idx="6">
                  <c:v>1.1836754872569114E-2</c:v>
                </c:pt>
              </c:numCache>
            </c:numRef>
          </c:val>
          <c:extLst>
            <c:ext xmlns:c16="http://schemas.microsoft.com/office/drawing/2014/chart" uri="{C3380CC4-5D6E-409C-BE32-E72D297353CC}">
              <c16:uniqueId val="{0000000A-48DD-4B11-BF06-2E033197D86A}"/>
            </c:ext>
          </c:extLst>
        </c:ser>
        <c:ser>
          <c:idx val="11"/>
          <c:order val="11"/>
          <c:tx>
            <c:strRef>
              <c:f>'sales visualization'!$M$3:$M$4</c:f>
              <c:strCache>
                <c:ptCount val="1"/>
                <c:pt idx="0">
                  <c:v>Dec</c:v>
                </c:pt>
              </c:strCache>
            </c:strRef>
          </c:tx>
          <c:spPr>
            <a:solidFill>
              <a:schemeClr val="accent6">
                <a:lumMod val="60000"/>
              </a:schemeClr>
            </a:solidFill>
            <a:ln>
              <a:noFill/>
            </a:ln>
            <a:effectLst/>
          </c:spPr>
          <c:invertIfNegative val="0"/>
          <c:cat>
            <c:strRef>
              <c:f>'sales visualization'!$A$5:$A$12</c:f>
              <c:strCache>
                <c:ptCount val="7"/>
                <c:pt idx="0">
                  <c:v>Boston</c:v>
                </c:pt>
                <c:pt idx="1">
                  <c:v>London</c:v>
                </c:pt>
                <c:pt idx="2">
                  <c:v>NYC</c:v>
                </c:pt>
                <c:pt idx="3">
                  <c:v>Paris</c:v>
                </c:pt>
                <c:pt idx="4">
                  <c:v>San Francisco</c:v>
                </c:pt>
                <c:pt idx="5">
                  <c:v>Sydney</c:v>
                </c:pt>
                <c:pt idx="6">
                  <c:v>Tokyo</c:v>
                </c:pt>
              </c:strCache>
            </c:strRef>
          </c:cat>
          <c:val>
            <c:numRef>
              <c:f>'sales visualization'!$M$5:$M$12</c:f>
              <c:numCache>
                <c:formatCode>0.00%</c:formatCode>
                <c:ptCount val="7"/>
                <c:pt idx="0">
                  <c:v>7.176438161091433E-3</c:v>
                </c:pt>
                <c:pt idx="1">
                  <c:v>1.4235265162027017E-3</c:v>
                </c:pt>
                <c:pt idx="2">
                  <c:v>1.6824936797042608E-2</c:v>
                </c:pt>
                <c:pt idx="3">
                  <c:v>2.3764868823235481E-2</c:v>
                </c:pt>
                <c:pt idx="4">
                  <c:v>7.5257190256868512E-3</c:v>
                </c:pt>
                <c:pt idx="5">
                  <c:v>1.4958261016854183E-2</c:v>
                </c:pt>
                <c:pt idx="6">
                  <c:v>1.7901623049940696E-3</c:v>
                </c:pt>
              </c:numCache>
            </c:numRef>
          </c:val>
          <c:extLst>
            <c:ext xmlns:c16="http://schemas.microsoft.com/office/drawing/2014/chart" uri="{C3380CC4-5D6E-409C-BE32-E72D297353CC}">
              <c16:uniqueId val="{0000000B-48DD-4B11-BF06-2E033197D86A}"/>
            </c:ext>
          </c:extLst>
        </c:ser>
        <c:dLbls>
          <c:showLegendKey val="0"/>
          <c:showVal val="0"/>
          <c:showCatName val="0"/>
          <c:showSerName val="0"/>
          <c:showPercent val="0"/>
          <c:showBubbleSize val="0"/>
        </c:dLbls>
        <c:gapWidth val="219"/>
        <c:overlap val="-27"/>
        <c:axId val="279497855"/>
        <c:axId val="279494495"/>
      </c:barChart>
      <c:catAx>
        <c:axId val="27949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494495"/>
        <c:crosses val="autoZero"/>
        <c:auto val="1"/>
        <c:lblAlgn val="ctr"/>
        <c:lblOffset val="100"/>
        <c:noMultiLvlLbl val="0"/>
      </c:catAx>
      <c:valAx>
        <c:axId val="2794944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9497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E" sz="1600"/>
              <a:t>Historical On-Time Delivery Rates by Office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SLA_Compliance_Analysis!$B$2</c:f>
              <c:strCache>
                <c:ptCount val="1"/>
                <c:pt idx="0">
                  <c:v>Total Deliveries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SLA_Compliance_Analysis!$A$3:$A$9</c:f>
              <c:strCache>
                <c:ptCount val="7"/>
                <c:pt idx="0">
                  <c:v>Boston</c:v>
                </c:pt>
                <c:pt idx="1">
                  <c:v>San Francisco</c:v>
                </c:pt>
                <c:pt idx="2">
                  <c:v>NYC</c:v>
                </c:pt>
                <c:pt idx="3">
                  <c:v>Paris</c:v>
                </c:pt>
                <c:pt idx="4">
                  <c:v>Tokyo</c:v>
                </c:pt>
                <c:pt idx="5">
                  <c:v>Sydney</c:v>
                </c:pt>
                <c:pt idx="6">
                  <c:v>London</c:v>
                </c:pt>
              </c:strCache>
            </c:strRef>
          </c:cat>
          <c:val>
            <c:numRef>
              <c:f>SLA_Compliance_Analysis!$B$3:$B$9</c:f>
              <c:numCache>
                <c:formatCode>General</c:formatCode>
                <c:ptCount val="7"/>
                <c:pt idx="0">
                  <c:v>241</c:v>
                </c:pt>
                <c:pt idx="1">
                  <c:v>335</c:v>
                </c:pt>
                <c:pt idx="2">
                  <c:v>312</c:v>
                </c:pt>
                <c:pt idx="3">
                  <c:v>748</c:v>
                </c:pt>
                <c:pt idx="4">
                  <c:v>126</c:v>
                </c:pt>
                <c:pt idx="5">
                  <c:v>261</c:v>
                </c:pt>
                <c:pt idx="6">
                  <c:v>365</c:v>
                </c:pt>
              </c:numCache>
            </c:numRef>
          </c:val>
          <c:extLst>
            <c:ext xmlns:c16="http://schemas.microsoft.com/office/drawing/2014/chart" uri="{C3380CC4-5D6E-409C-BE32-E72D297353CC}">
              <c16:uniqueId val="{00000004-FDFB-4B78-BB23-2E96724B05E5}"/>
            </c:ext>
          </c:extLst>
        </c:ser>
        <c:ser>
          <c:idx val="1"/>
          <c:order val="1"/>
          <c:tx>
            <c:strRef>
              <c:f>SLA_Compliance_Analysis!$C$2</c:f>
              <c:strCache>
                <c:ptCount val="1"/>
                <c:pt idx="0">
                  <c:v>On-time Deliveries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SLA_Compliance_Analysis!$A$3:$A$9</c:f>
              <c:strCache>
                <c:ptCount val="7"/>
                <c:pt idx="0">
                  <c:v>Boston</c:v>
                </c:pt>
                <c:pt idx="1">
                  <c:v>San Francisco</c:v>
                </c:pt>
                <c:pt idx="2">
                  <c:v>NYC</c:v>
                </c:pt>
                <c:pt idx="3">
                  <c:v>Paris</c:v>
                </c:pt>
                <c:pt idx="4">
                  <c:v>Tokyo</c:v>
                </c:pt>
                <c:pt idx="5">
                  <c:v>Sydney</c:v>
                </c:pt>
                <c:pt idx="6">
                  <c:v>London</c:v>
                </c:pt>
              </c:strCache>
            </c:strRef>
          </c:cat>
          <c:val>
            <c:numRef>
              <c:f>SLA_Compliance_Analysis!$C$3:$C$9</c:f>
              <c:numCache>
                <c:formatCode>General</c:formatCode>
                <c:ptCount val="7"/>
                <c:pt idx="0">
                  <c:v>210</c:v>
                </c:pt>
                <c:pt idx="1">
                  <c:v>236</c:v>
                </c:pt>
                <c:pt idx="2">
                  <c:v>257</c:v>
                </c:pt>
                <c:pt idx="3">
                  <c:v>615</c:v>
                </c:pt>
                <c:pt idx="4">
                  <c:v>103</c:v>
                </c:pt>
                <c:pt idx="5">
                  <c:v>214</c:v>
                </c:pt>
                <c:pt idx="6">
                  <c:v>311</c:v>
                </c:pt>
              </c:numCache>
            </c:numRef>
          </c:val>
          <c:extLst>
            <c:ext xmlns:c16="http://schemas.microsoft.com/office/drawing/2014/chart" uri="{C3380CC4-5D6E-409C-BE32-E72D297353CC}">
              <c16:uniqueId val="{00000005-FDFB-4B78-BB23-2E96724B05E5}"/>
            </c:ext>
          </c:extLst>
        </c:ser>
        <c:dLbls>
          <c:showLegendKey val="0"/>
          <c:showVal val="0"/>
          <c:showCatName val="0"/>
          <c:showSerName val="0"/>
          <c:showPercent val="0"/>
          <c:showBubbleSize val="0"/>
        </c:dLbls>
        <c:gapWidth val="150"/>
        <c:axId val="212530464"/>
        <c:axId val="212515104"/>
      </c:barChart>
      <c:lineChart>
        <c:grouping val="standard"/>
        <c:varyColors val="0"/>
        <c:ser>
          <c:idx val="2"/>
          <c:order val="2"/>
          <c:tx>
            <c:strRef>
              <c:f>SLA_Compliance_Analysis!$D$2</c:f>
              <c:strCache>
                <c:ptCount val="1"/>
                <c:pt idx="0">
                  <c:v>Historical data - SLA Compliance (%)</c:v>
                </c:pt>
              </c:strCache>
            </c:strRef>
          </c:tx>
          <c:spPr>
            <a:ln w="25400" cap="rnd">
              <a:solidFill>
                <a:srgbClr val="C8C8C8"/>
              </a:solidFill>
              <a:round/>
            </a:ln>
            <a:effectLst>
              <a:outerShdw blurRad="57150" dist="19050" dir="5400000" algn="ctr" rotWithShape="0">
                <a:srgbClr val="000000">
                  <a:alpha val="63000"/>
                </a:srgbClr>
              </a:outerShdw>
            </a:effectLst>
          </c:spPr>
          <c:marker>
            <c:symbol val="none"/>
          </c:marker>
          <c:cat>
            <c:strRef>
              <c:f>SLA_Compliance_Analysis!$A$3:$A$9</c:f>
              <c:strCache>
                <c:ptCount val="7"/>
                <c:pt idx="0">
                  <c:v>Boston</c:v>
                </c:pt>
                <c:pt idx="1">
                  <c:v>San Francisco</c:v>
                </c:pt>
                <c:pt idx="2">
                  <c:v>NYC</c:v>
                </c:pt>
                <c:pt idx="3">
                  <c:v>Paris</c:v>
                </c:pt>
                <c:pt idx="4">
                  <c:v>Tokyo</c:v>
                </c:pt>
                <c:pt idx="5">
                  <c:v>Sydney</c:v>
                </c:pt>
                <c:pt idx="6">
                  <c:v>London</c:v>
                </c:pt>
              </c:strCache>
            </c:strRef>
          </c:cat>
          <c:val>
            <c:numRef>
              <c:f>SLA_Compliance_Analysis!$D$3:$D$9</c:f>
              <c:numCache>
                <c:formatCode>0%</c:formatCode>
                <c:ptCount val="7"/>
                <c:pt idx="0">
                  <c:v>0.87136929460580914</c:v>
                </c:pt>
                <c:pt idx="1">
                  <c:v>0.70447761194029845</c:v>
                </c:pt>
                <c:pt idx="2">
                  <c:v>0.82371794871794868</c:v>
                </c:pt>
                <c:pt idx="3">
                  <c:v>0.82219251336898391</c:v>
                </c:pt>
                <c:pt idx="4">
                  <c:v>0.81746031746031744</c:v>
                </c:pt>
                <c:pt idx="5">
                  <c:v>0.81992337164750961</c:v>
                </c:pt>
                <c:pt idx="6">
                  <c:v>0.852054794520548</c:v>
                </c:pt>
              </c:numCache>
            </c:numRef>
          </c:val>
          <c:smooth val="0"/>
          <c:extLst>
            <c:ext xmlns:c16="http://schemas.microsoft.com/office/drawing/2014/chart" uri="{C3380CC4-5D6E-409C-BE32-E72D297353CC}">
              <c16:uniqueId val="{00000006-FDFB-4B78-BB23-2E96724B05E5}"/>
            </c:ext>
          </c:extLst>
        </c:ser>
        <c:dLbls>
          <c:showLegendKey val="0"/>
          <c:showVal val="0"/>
          <c:showCatName val="0"/>
          <c:showSerName val="0"/>
          <c:showPercent val="0"/>
          <c:showBubbleSize val="0"/>
        </c:dLbls>
        <c:marker val="1"/>
        <c:smooth val="0"/>
        <c:axId val="212529504"/>
        <c:axId val="212533824"/>
      </c:lineChart>
      <c:catAx>
        <c:axId val="2125304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515104"/>
        <c:crosses val="autoZero"/>
        <c:auto val="1"/>
        <c:lblAlgn val="ctr"/>
        <c:lblOffset val="100"/>
        <c:noMultiLvlLbl val="0"/>
      </c:catAx>
      <c:valAx>
        <c:axId val="21251510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r>
                  <a:rPr lang="en-IE" sz="1050"/>
                  <a:t>Deliveries</a:t>
                </a:r>
              </a:p>
            </c:rich>
          </c:tx>
          <c:overlay val="0"/>
          <c:spPr>
            <a:noFill/>
            <a:ln>
              <a:noFill/>
            </a:ln>
            <a:effectLst/>
          </c:spPr>
          <c:txPr>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530464"/>
        <c:crosses val="autoZero"/>
        <c:crossBetween val="between"/>
      </c:valAx>
      <c:valAx>
        <c:axId val="212533824"/>
        <c:scaling>
          <c:orientation val="minMax"/>
        </c:scaling>
        <c:delete val="0"/>
        <c:axPos val="r"/>
        <c:title>
          <c:tx>
            <c:rich>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r>
                  <a:rPr lang="en-IE" sz="1050"/>
                  <a:t>Percentage SLA Compliance</a:t>
                </a:r>
              </a:p>
            </c:rich>
          </c:tx>
          <c:overlay val="0"/>
          <c:spPr>
            <a:noFill/>
            <a:ln>
              <a:noFill/>
            </a:ln>
            <a:effectLst/>
          </c:spPr>
          <c:txPr>
            <a:bodyPr rot="-5400000" spcFirstLastPara="1" vertOverflow="ellipsis" vert="horz" wrap="square" anchor="ctr" anchorCtr="1"/>
            <a:lstStyle/>
            <a:p>
              <a:pPr>
                <a:defRPr sz="105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529504"/>
        <c:crosses val="max"/>
        <c:crossBetween val="between"/>
      </c:valAx>
      <c:catAx>
        <c:axId val="212529504"/>
        <c:scaling>
          <c:orientation val="minMax"/>
        </c:scaling>
        <c:delete val="1"/>
        <c:axPos val="b"/>
        <c:numFmt formatCode="General" sourceLinked="1"/>
        <c:majorTickMark val="none"/>
        <c:minorTickMark val="none"/>
        <c:tickLblPos val="nextTo"/>
        <c:crossAx val="21253382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E" sz="1600"/>
              <a:t>Historical vs Recent SLA Compliance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SLA_Compliance_Analysis!$B$24</c:f>
              <c:strCache>
                <c:ptCount val="1"/>
                <c:pt idx="0">
                  <c:v>Historical data - SLA Compliance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SLA_Compliance_Analysis!$A$25:$A$31</c:f>
              <c:strCache>
                <c:ptCount val="7"/>
                <c:pt idx="0">
                  <c:v>Boston</c:v>
                </c:pt>
                <c:pt idx="1">
                  <c:v>San Francisco</c:v>
                </c:pt>
                <c:pt idx="2">
                  <c:v>NYC</c:v>
                </c:pt>
                <c:pt idx="3">
                  <c:v>Paris</c:v>
                </c:pt>
                <c:pt idx="4">
                  <c:v>Tokyo</c:v>
                </c:pt>
                <c:pt idx="5">
                  <c:v>Sydney</c:v>
                </c:pt>
                <c:pt idx="6">
                  <c:v>London</c:v>
                </c:pt>
              </c:strCache>
            </c:strRef>
          </c:cat>
          <c:val>
            <c:numRef>
              <c:f>SLA_Compliance_Analysis!$B$25:$B$31</c:f>
              <c:numCache>
                <c:formatCode>0%</c:formatCode>
                <c:ptCount val="7"/>
                <c:pt idx="0">
                  <c:v>0.87136929460580914</c:v>
                </c:pt>
                <c:pt idx="1">
                  <c:v>0.70447761194029845</c:v>
                </c:pt>
                <c:pt idx="2">
                  <c:v>0.82371794871794868</c:v>
                </c:pt>
                <c:pt idx="3">
                  <c:v>0.82219251336898391</c:v>
                </c:pt>
                <c:pt idx="4">
                  <c:v>0.81746031746031744</c:v>
                </c:pt>
                <c:pt idx="5">
                  <c:v>0.81992337164750961</c:v>
                </c:pt>
                <c:pt idx="6">
                  <c:v>0.852054794520548</c:v>
                </c:pt>
              </c:numCache>
            </c:numRef>
          </c:val>
          <c:extLst>
            <c:ext xmlns:c16="http://schemas.microsoft.com/office/drawing/2014/chart" uri="{C3380CC4-5D6E-409C-BE32-E72D297353CC}">
              <c16:uniqueId val="{00000004-71C2-477A-A45B-960D417A92D7}"/>
            </c:ext>
          </c:extLst>
        </c:ser>
        <c:ser>
          <c:idx val="1"/>
          <c:order val="1"/>
          <c:tx>
            <c:strRef>
              <c:f>SLA_Compliance_Analysis!$C$24</c:f>
              <c:strCache>
                <c:ptCount val="1"/>
                <c:pt idx="0">
                  <c:v>Most recent data - SLA Compliance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SLA_Compliance_Analysis!$A$25:$A$31</c:f>
              <c:strCache>
                <c:ptCount val="7"/>
                <c:pt idx="0">
                  <c:v>Boston</c:v>
                </c:pt>
                <c:pt idx="1">
                  <c:v>San Francisco</c:v>
                </c:pt>
                <c:pt idx="2">
                  <c:v>NYC</c:v>
                </c:pt>
                <c:pt idx="3">
                  <c:v>Paris</c:v>
                </c:pt>
                <c:pt idx="4">
                  <c:v>Tokyo</c:v>
                </c:pt>
                <c:pt idx="5">
                  <c:v>Sydney</c:v>
                </c:pt>
                <c:pt idx="6">
                  <c:v>London</c:v>
                </c:pt>
              </c:strCache>
            </c:strRef>
          </c:cat>
          <c:val>
            <c:numRef>
              <c:f>SLA_Compliance_Analysis!$C$25:$C$31</c:f>
              <c:numCache>
                <c:formatCode>0%</c:formatCode>
                <c:ptCount val="7"/>
                <c:pt idx="0">
                  <c:v>0.84210526315789469</c:v>
                </c:pt>
                <c:pt idx="1">
                  <c:v>0.625</c:v>
                </c:pt>
                <c:pt idx="2">
                  <c:v>1</c:v>
                </c:pt>
                <c:pt idx="3">
                  <c:v>0.5864197530864198</c:v>
                </c:pt>
                <c:pt idx="4">
                  <c:v>0.18181818181818182</c:v>
                </c:pt>
                <c:pt idx="5">
                  <c:v>0.45833333333333331</c:v>
                </c:pt>
                <c:pt idx="6">
                  <c:v>0.72727272727272729</c:v>
                </c:pt>
              </c:numCache>
            </c:numRef>
          </c:val>
          <c:extLst>
            <c:ext xmlns:c16="http://schemas.microsoft.com/office/drawing/2014/chart" uri="{C3380CC4-5D6E-409C-BE32-E72D297353CC}">
              <c16:uniqueId val="{00000005-71C2-477A-A45B-960D417A92D7}"/>
            </c:ext>
          </c:extLst>
        </c:ser>
        <c:dLbls>
          <c:showLegendKey val="0"/>
          <c:showVal val="0"/>
          <c:showCatName val="0"/>
          <c:showSerName val="0"/>
          <c:showPercent val="0"/>
          <c:showBubbleSize val="0"/>
        </c:dLbls>
        <c:gapWidth val="150"/>
        <c:axId val="212537664"/>
        <c:axId val="212512224"/>
      </c:barChart>
      <c:lineChart>
        <c:grouping val="standard"/>
        <c:varyColors val="0"/>
        <c:ser>
          <c:idx val="2"/>
          <c:order val="2"/>
          <c:tx>
            <c:strRef>
              <c:f>SLA_Compliance_Analysis!$D$24</c:f>
              <c:strCache>
                <c:ptCount val="1"/>
                <c:pt idx="0">
                  <c:v>Absolute Percentage Deviation</c:v>
                </c:pt>
              </c:strCache>
            </c:strRef>
          </c:tx>
          <c:spPr>
            <a:ln w="25400" cap="rnd">
              <a:solidFill>
                <a:srgbClr val="C8C8C8"/>
              </a:solidFill>
              <a:round/>
            </a:ln>
            <a:effectLst>
              <a:outerShdw blurRad="57150" dist="19050" dir="5400000" algn="ctr" rotWithShape="0">
                <a:srgbClr val="000000">
                  <a:alpha val="63000"/>
                </a:srgbClr>
              </a:outerShdw>
            </a:effectLst>
          </c:spPr>
          <c:marker>
            <c:symbol val="none"/>
          </c:marker>
          <c:cat>
            <c:strRef>
              <c:f>SLA_Compliance_Analysis!$A$25:$A$31</c:f>
              <c:strCache>
                <c:ptCount val="7"/>
                <c:pt idx="0">
                  <c:v>Boston</c:v>
                </c:pt>
                <c:pt idx="1">
                  <c:v>San Francisco</c:v>
                </c:pt>
                <c:pt idx="2">
                  <c:v>NYC</c:v>
                </c:pt>
                <c:pt idx="3">
                  <c:v>Paris</c:v>
                </c:pt>
                <c:pt idx="4">
                  <c:v>Tokyo</c:v>
                </c:pt>
                <c:pt idx="5">
                  <c:v>Sydney</c:v>
                </c:pt>
                <c:pt idx="6">
                  <c:v>London</c:v>
                </c:pt>
              </c:strCache>
            </c:strRef>
          </c:cat>
          <c:val>
            <c:numRef>
              <c:f>SLA_Compliance_Analysis!$D$25:$D$31</c:f>
              <c:numCache>
                <c:formatCode>0%</c:formatCode>
                <c:ptCount val="7"/>
                <c:pt idx="0">
                  <c:v>2.9264031447914451E-2</c:v>
                </c:pt>
                <c:pt idx="1">
                  <c:v>7.9477611940298454E-2</c:v>
                </c:pt>
                <c:pt idx="2">
                  <c:v>0.17628205128205132</c:v>
                </c:pt>
                <c:pt idx="3">
                  <c:v>0.23577276028256411</c:v>
                </c:pt>
                <c:pt idx="4">
                  <c:v>0.63564213564213556</c:v>
                </c:pt>
                <c:pt idx="5">
                  <c:v>0.3615900383141763</c:v>
                </c:pt>
                <c:pt idx="6">
                  <c:v>0.1247820672478207</c:v>
                </c:pt>
              </c:numCache>
            </c:numRef>
          </c:val>
          <c:smooth val="0"/>
          <c:extLst>
            <c:ext xmlns:c16="http://schemas.microsoft.com/office/drawing/2014/chart" uri="{C3380CC4-5D6E-409C-BE32-E72D297353CC}">
              <c16:uniqueId val="{00000006-71C2-477A-A45B-960D417A92D7}"/>
            </c:ext>
          </c:extLst>
        </c:ser>
        <c:dLbls>
          <c:showLegendKey val="0"/>
          <c:showVal val="0"/>
          <c:showCatName val="0"/>
          <c:showSerName val="0"/>
          <c:showPercent val="0"/>
          <c:showBubbleSize val="0"/>
        </c:dLbls>
        <c:marker val="1"/>
        <c:smooth val="0"/>
        <c:axId val="212541504"/>
        <c:axId val="212540544"/>
      </c:lineChart>
      <c:catAx>
        <c:axId val="2125376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512224"/>
        <c:crosses val="autoZero"/>
        <c:auto val="1"/>
        <c:lblAlgn val="ctr"/>
        <c:lblOffset val="100"/>
        <c:noMultiLvlLbl val="0"/>
      </c:catAx>
      <c:valAx>
        <c:axId val="21251222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E"/>
                  <a:t>SLA Compliance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537664"/>
        <c:crosses val="autoZero"/>
        <c:crossBetween val="between"/>
      </c:valAx>
      <c:valAx>
        <c:axId val="212540544"/>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E"/>
                  <a:t>Absolute Percentage Deviation</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2541504"/>
        <c:crosses val="max"/>
        <c:crossBetween val="between"/>
      </c:valAx>
      <c:catAx>
        <c:axId val="212541504"/>
        <c:scaling>
          <c:orientation val="minMax"/>
        </c:scaling>
        <c:delete val="1"/>
        <c:axPos val="b"/>
        <c:numFmt formatCode="General" sourceLinked="1"/>
        <c:majorTickMark val="none"/>
        <c:minorTickMark val="none"/>
        <c:tickLblPos val="nextTo"/>
        <c:crossAx val="2125405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97692</xdr:colOff>
      <xdr:row>13</xdr:row>
      <xdr:rowOff>664</xdr:rowOff>
    </xdr:from>
    <xdr:to>
      <xdr:col>20</xdr:col>
      <xdr:colOff>548013</xdr:colOff>
      <xdr:row>28</xdr:row>
      <xdr:rowOff>104383</xdr:rowOff>
    </xdr:to>
    <xdr:graphicFrame macro="">
      <xdr:nvGraphicFramePr>
        <xdr:cNvPr id="4" name="Chart 3">
          <a:extLst>
            <a:ext uri="{FF2B5EF4-FFF2-40B4-BE49-F238E27FC236}">
              <a16:creationId xmlns:a16="http://schemas.microsoft.com/office/drawing/2014/main" id="{6D823DA7-D47C-CF0B-C39A-E138A37FEF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560107</xdr:colOff>
      <xdr:row>0</xdr:row>
      <xdr:rowOff>52666</xdr:rowOff>
    </xdr:from>
    <xdr:to>
      <xdr:col>5</xdr:col>
      <xdr:colOff>334682</xdr:colOff>
      <xdr:row>9</xdr:row>
      <xdr:rowOff>114300</xdr:rowOff>
    </xdr:to>
    <xdr:sp macro="" textlink="">
      <xdr:nvSpPr>
        <xdr:cNvPr id="3" name="Arrow: Right 2">
          <a:extLst>
            <a:ext uri="{FF2B5EF4-FFF2-40B4-BE49-F238E27FC236}">
              <a16:creationId xmlns:a16="http://schemas.microsoft.com/office/drawing/2014/main" id="{9450B89E-B0A1-4A3E-B97D-472B166D9BD3}"/>
            </a:ext>
          </a:extLst>
        </xdr:cNvPr>
        <xdr:cNvSpPr/>
      </xdr:nvSpPr>
      <xdr:spPr>
        <a:xfrm>
          <a:off x="560107" y="52666"/>
          <a:ext cx="2822575" cy="1776134"/>
        </a:xfrm>
        <a:prstGeom prst="rightArrow">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IE" sz="1400" b="1" kern="1200"/>
            <a:t>Click on each</a:t>
          </a:r>
          <a:r>
            <a:rPr lang="en-IE" sz="1400" b="1" kern="1200" baseline="0"/>
            <a:t> of these steps  sequentially to update Annual Internal Report</a:t>
          </a:r>
          <a:endParaRPr lang="en-IE" sz="1400" b="1" kern="1200"/>
        </a:p>
      </xdr:txBody>
    </xdr:sp>
    <xdr:clientData/>
  </xdr:twoCellAnchor>
  <xdr:twoCellAnchor>
    <xdr:from>
      <xdr:col>6</xdr:col>
      <xdr:colOff>35858</xdr:colOff>
      <xdr:row>2</xdr:row>
      <xdr:rowOff>123825</xdr:rowOff>
    </xdr:from>
    <xdr:to>
      <xdr:col>10</xdr:col>
      <xdr:colOff>531458</xdr:colOff>
      <xdr:row>6</xdr:row>
      <xdr:rowOff>85425</xdr:rowOff>
    </xdr:to>
    <xdr:sp macro="[0]!Macro_01_LoadData" textlink="">
      <xdr:nvSpPr>
        <xdr:cNvPr id="2" name="Rectangle: Rounded Corners 1">
          <a:extLst>
            <a:ext uri="{FF2B5EF4-FFF2-40B4-BE49-F238E27FC236}">
              <a16:creationId xmlns:a16="http://schemas.microsoft.com/office/drawing/2014/main" id="{A9E1A630-6CF5-C71B-6587-B7C776079C42}"/>
            </a:ext>
          </a:extLst>
        </xdr:cNvPr>
        <xdr:cNvSpPr/>
      </xdr:nvSpPr>
      <xdr:spPr>
        <a:xfrm>
          <a:off x="3666564" y="504825"/>
          <a:ext cx="2916070" cy="7236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kern="1200"/>
            <a:t>Step 1:</a:t>
          </a:r>
          <a:r>
            <a:rPr lang="en-IE" sz="1400" b="1" kern="1200" baseline="0"/>
            <a:t> </a:t>
          </a:r>
          <a:r>
            <a:rPr lang="en-IE" sz="1400" b="1" kern="1200"/>
            <a:t>Load Data</a:t>
          </a:r>
        </a:p>
      </xdr:txBody>
    </xdr:sp>
    <xdr:clientData/>
  </xdr:twoCellAnchor>
  <xdr:twoCellAnchor>
    <xdr:from>
      <xdr:col>6</xdr:col>
      <xdr:colOff>35858</xdr:colOff>
      <xdr:row>7</xdr:row>
      <xdr:rowOff>133350</xdr:rowOff>
    </xdr:from>
    <xdr:to>
      <xdr:col>10</xdr:col>
      <xdr:colOff>531158</xdr:colOff>
      <xdr:row>11</xdr:row>
      <xdr:rowOff>95250</xdr:rowOff>
    </xdr:to>
    <xdr:sp macro="[0]!Macro_99_DataPreparation" textlink="">
      <xdr:nvSpPr>
        <xdr:cNvPr id="8" name="Rectangle: Rounded Corners 7">
          <a:extLst>
            <a:ext uri="{FF2B5EF4-FFF2-40B4-BE49-F238E27FC236}">
              <a16:creationId xmlns:a16="http://schemas.microsoft.com/office/drawing/2014/main" id="{B560B179-5405-4927-86D7-D0573CE4B130}"/>
            </a:ext>
          </a:extLst>
        </xdr:cNvPr>
        <xdr:cNvSpPr/>
      </xdr:nvSpPr>
      <xdr:spPr>
        <a:xfrm>
          <a:off x="3666564" y="1466850"/>
          <a:ext cx="2915770"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kern="1200"/>
            <a:t>Step 2:</a:t>
          </a:r>
          <a:r>
            <a:rPr lang="en-IE" sz="1400" b="1" kern="1200" baseline="0"/>
            <a:t> </a:t>
          </a:r>
          <a:r>
            <a:rPr lang="en-IE" sz="1400" b="1"/>
            <a:t>Data Preparation</a:t>
          </a:r>
          <a:endParaRPr lang="en-IE" sz="1400" b="1" kern="1200"/>
        </a:p>
      </xdr:txBody>
    </xdr:sp>
    <xdr:clientData/>
  </xdr:twoCellAnchor>
  <xdr:twoCellAnchor>
    <xdr:from>
      <xdr:col>6</xdr:col>
      <xdr:colOff>35858</xdr:colOff>
      <xdr:row>12</xdr:row>
      <xdr:rowOff>145676</xdr:rowOff>
    </xdr:from>
    <xdr:to>
      <xdr:col>10</xdr:col>
      <xdr:colOff>531158</xdr:colOff>
      <xdr:row>16</xdr:row>
      <xdr:rowOff>107576</xdr:rowOff>
    </xdr:to>
    <xdr:sp macro="[0]!Macro_99A_SLAComplianceDataPreparation" textlink="">
      <xdr:nvSpPr>
        <xdr:cNvPr id="9" name="Rectangle: Rounded Corners 8">
          <a:extLst>
            <a:ext uri="{FF2B5EF4-FFF2-40B4-BE49-F238E27FC236}">
              <a16:creationId xmlns:a16="http://schemas.microsoft.com/office/drawing/2014/main" id="{D744CE7A-A52C-4C66-9D2F-11DDCFAF90B0}"/>
            </a:ext>
          </a:extLst>
        </xdr:cNvPr>
        <xdr:cNvSpPr/>
      </xdr:nvSpPr>
      <xdr:spPr>
        <a:xfrm>
          <a:off x="3666564" y="2431676"/>
          <a:ext cx="2915770"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a:t>Step 3A: SLA Compliance Data Preparation</a:t>
          </a:r>
          <a:endParaRPr lang="en-IE" sz="1400" b="1" kern="1200"/>
        </a:p>
      </xdr:txBody>
    </xdr:sp>
    <xdr:clientData/>
  </xdr:twoCellAnchor>
  <xdr:twoCellAnchor>
    <xdr:from>
      <xdr:col>6</xdr:col>
      <xdr:colOff>47064</xdr:colOff>
      <xdr:row>27</xdr:row>
      <xdr:rowOff>71156</xdr:rowOff>
    </xdr:from>
    <xdr:to>
      <xdr:col>10</xdr:col>
      <xdr:colOff>537882</xdr:colOff>
      <xdr:row>31</xdr:row>
      <xdr:rowOff>33056</xdr:rowOff>
    </xdr:to>
    <xdr:sp macro="[0]!Macro_99_PaymentsAnalysis" textlink="">
      <xdr:nvSpPr>
        <xdr:cNvPr id="12" name="Rectangle: Rounded Corners 9">
          <a:extLst>
            <a:ext uri="{FF2B5EF4-FFF2-40B4-BE49-F238E27FC236}">
              <a16:creationId xmlns:a16="http://schemas.microsoft.com/office/drawing/2014/main" id="{54854626-10DC-4DC1-88CF-FE7F2D443A02}"/>
            </a:ext>
          </a:extLst>
        </xdr:cNvPr>
        <xdr:cNvSpPr/>
      </xdr:nvSpPr>
      <xdr:spPr>
        <a:xfrm>
          <a:off x="3677770" y="5214656"/>
          <a:ext cx="2911288"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kern="1200"/>
            <a:t>Step 4:</a:t>
          </a:r>
          <a:r>
            <a:rPr lang="en-IE" sz="1400" b="1" kern="1200" baseline="0"/>
            <a:t> </a:t>
          </a:r>
          <a:r>
            <a:rPr lang="en-IE" sz="1400" b="1"/>
            <a:t>Payments Analysis</a:t>
          </a:r>
          <a:endParaRPr lang="en-IE" sz="1400" b="1" kern="1200"/>
        </a:p>
      </xdr:txBody>
    </xdr:sp>
    <xdr:clientData/>
  </xdr:twoCellAnchor>
  <xdr:twoCellAnchor>
    <xdr:from>
      <xdr:col>6</xdr:col>
      <xdr:colOff>35858</xdr:colOff>
      <xdr:row>37</xdr:row>
      <xdr:rowOff>174812</xdr:rowOff>
    </xdr:from>
    <xdr:to>
      <xdr:col>10</xdr:col>
      <xdr:colOff>531158</xdr:colOff>
      <xdr:row>41</xdr:row>
      <xdr:rowOff>136712</xdr:rowOff>
    </xdr:to>
    <xdr:sp macro="[0]!Macro_99_SummaryDashboardSetup" textlink="">
      <xdr:nvSpPr>
        <xdr:cNvPr id="4" name="Rectangle: Rounded Corners 11">
          <a:extLst>
            <a:ext uri="{FF2B5EF4-FFF2-40B4-BE49-F238E27FC236}">
              <a16:creationId xmlns:a16="http://schemas.microsoft.com/office/drawing/2014/main" id="{DA4D3DE4-CC02-4087-9319-5E6F5DBC7EDC}"/>
            </a:ext>
          </a:extLst>
        </xdr:cNvPr>
        <xdr:cNvSpPr/>
      </xdr:nvSpPr>
      <xdr:spPr>
        <a:xfrm>
          <a:off x="3666564" y="7223312"/>
          <a:ext cx="2915770"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kern="1200"/>
            <a:t>Step 6:</a:t>
          </a:r>
          <a:r>
            <a:rPr lang="en-IE" sz="1400" b="1" kern="1200" baseline="0"/>
            <a:t> </a:t>
          </a:r>
          <a:r>
            <a:rPr lang="en-IE" sz="1400" b="1"/>
            <a:t>Summary Dashboard</a:t>
          </a:r>
          <a:endParaRPr lang="en-IE" sz="1400" b="1" kern="1200"/>
        </a:p>
      </xdr:txBody>
    </xdr:sp>
    <xdr:clientData/>
  </xdr:twoCellAnchor>
  <xdr:twoCellAnchor>
    <xdr:from>
      <xdr:col>6</xdr:col>
      <xdr:colOff>35858</xdr:colOff>
      <xdr:row>32</xdr:row>
      <xdr:rowOff>137833</xdr:rowOff>
    </xdr:from>
    <xdr:to>
      <xdr:col>10</xdr:col>
      <xdr:colOff>531158</xdr:colOff>
      <xdr:row>36</xdr:row>
      <xdr:rowOff>99733</xdr:rowOff>
    </xdr:to>
    <xdr:sp macro="[0]!Macro_99_SalesAnalysis" textlink="">
      <xdr:nvSpPr>
        <xdr:cNvPr id="11" name="Rectangle: Rounded Corners 3">
          <a:extLst>
            <a:ext uri="{FF2B5EF4-FFF2-40B4-BE49-F238E27FC236}">
              <a16:creationId xmlns:a16="http://schemas.microsoft.com/office/drawing/2014/main" id="{CC2BD0DD-F42E-4B6B-B109-D07AE9C069C3}"/>
            </a:ext>
          </a:extLst>
        </xdr:cNvPr>
        <xdr:cNvSpPr/>
      </xdr:nvSpPr>
      <xdr:spPr>
        <a:xfrm>
          <a:off x="3666564" y="6233833"/>
          <a:ext cx="2915770"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kern="1200"/>
            <a:t>Step 5:</a:t>
          </a:r>
          <a:r>
            <a:rPr lang="en-IE" sz="1400" b="1" kern="1200" baseline="0"/>
            <a:t> </a:t>
          </a:r>
          <a:r>
            <a:rPr lang="en-IE" sz="1400" b="1"/>
            <a:t>Sales Analysis</a:t>
          </a:r>
          <a:endParaRPr lang="en-IE" sz="1400" b="1" kern="1200"/>
        </a:p>
      </xdr:txBody>
    </xdr:sp>
    <xdr:clientData/>
  </xdr:twoCellAnchor>
  <xdr:twoCellAnchor>
    <xdr:from>
      <xdr:col>6</xdr:col>
      <xdr:colOff>35858</xdr:colOff>
      <xdr:row>17</xdr:row>
      <xdr:rowOff>169209</xdr:rowOff>
    </xdr:from>
    <xdr:to>
      <xdr:col>10</xdr:col>
      <xdr:colOff>526676</xdr:colOff>
      <xdr:row>21</xdr:row>
      <xdr:rowOff>131109</xdr:rowOff>
    </xdr:to>
    <xdr:sp macro="[0]!Macro_99B_SLAComplianceAnalysisAndVisuals" textlink="">
      <xdr:nvSpPr>
        <xdr:cNvPr id="15" name="Rectangle: Rounded Corners 6">
          <a:extLst>
            <a:ext uri="{FF2B5EF4-FFF2-40B4-BE49-F238E27FC236}">
              <a16:creationId xmlns:a16="http://schemas.microsoft.com/office/drawing/2014/main" id="{9CB966B4-FD12-4B53-ADBB-E6C19112BF08}"/>
            </a:ext>
          </a:extLst>
        </xdr:cNvPr>
        <xdr:cNvSpPr/>
      </xdr:nvSpPr>
      <xdr:spPr>
        <a:xfrm>
          <a:off x="3666564" y="3407709"/>
          <a:ext cx="2911288"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a:t>Step 3B: SLA Compliance Analysis</a:t>
          </a:r>
          <a:endParaRPr lang="en-IE" sz="1400" b="1" kern="1200"/>
        </a:p>
      </xdr:txBody>
    </xdr:sp>
    <xdr:clientData/>
  </xdr:twoCellAnchor>
  <xdr:twoCellAnchor>
    <xdr:from>
      <xdr:col>6</xdr:col>
      <xdr:colOff>22411</xdr:colOff>
      <xdr:row>22</xdr:row>
      <xdr:rowOff>134470</xdr:rowOff>
    </xdr:from>
    <xdr:to>
      <xdr:col>10</xdr:col>
      <xdr:colOff>513229</xdr:colOff>
      <xdr:row>26</xdr:row>
      <xdr:rowOff>96370</xdr:rowOff>
    </xdr:to>
    <xdr:sp macro="[0]!Macro_10_SLAMacro6_CreateSLAVisuals" textlink="">
      <xdr:nvSpPr>
        <xdr:cNvPr id="16" name="Rectangle: Rounded Corners 3">
          <a:extLst>
            <a:ext uri="{FF2B5EF4-FFF2-40B4-BE49-F238E27FC236}">
              <a16:creationId xmlns:a16="http://schemas.microsoft.com/office/drawing/2014/main" id="{9F7DA11B-3B02-40B5-9357-8B58379DC034}"/>
            </a:ext>
          </a:extLst>
        </xdr:cNvPr>
        <xdr:cNvSpPr/>
      </xdr:nvSpPr>
      <xdr:spPr>
        <a:xfrm>
          <a:off x="3653117" y="4325470"/>
          <a:ext cx="2911288" cy="7239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IE" sz="1400" b="1"/>
            <a:t>Step 3C: SLA</a:t>
          </a:r>
          <a:r>
            <a:rPr lang="en-IE" sz="1400" b="1" baseline="0"/>
            <a:t> </a:t>
          </a:r>
          <a:r>
            <a:rPr lang="en-IE" sz="1400" b="1"/>
            <a:t> Visuals</a:t>
          </a:r>
          <a:endParaRPr lang="en-IE" sz="14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127000</xdr:colOff>
      <xdr:row>2</xdr:row>
      <xdr:rowOff>15875</xdr:rowOff>
    </xdr:from>
    <xdr:to>
      <xdr:col>21</xdr:col>
      <xdr:colOff>381000</xdr:colOff>
      <xdr:row>17</xdr:row>
      <xdr:rowOff>95250</xdr:rowOff>
    </xdr:to>
    <xdr:graphicFrame macro="">
      <xdr:nvGraphicFramePr>
        <xdr:cNvPr id="4" name="Chart 3">
          <a:extLst>
            <a:ext uri="{FF2B5EF4-FFF2-40B4-BE49-F238E27FC236}">
              <a16:creationId xmlns:a16="http://schemas.microsoft.com/office/drawing/2014/main" id="{B5C48C38-38DC-59D7-6549-C719290C39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127000</xdr:colOff>
      <xdr:row>20</xdr:row>
      <xdr:rowOff>158750</xdr:rowOff>
    </xdr:from>
    <xdr:to>
      <xdr:col>21</xdr:col>
      <xdr:colOff>381000</xdr:colOff>
      <xdr:row>36</xdr:row>
      <xdr:rowOff>0</xdr:rowOff>
    </xdr:to>
    <xdr:graphicFrame macro="">
      <xdr:nvGraphicFramePr>
        <xdr:cNvPr id="6" name="Chart 5">
          <a:extLst>
            <a:ext uri="{FF2B5EF4-FFF2-40B4-BE49-F238E27FC236}">
              <a16:creationId xmlns:a16="http://schemas.microsoft.com/office/drawing/2014/main" id="{CD9FC08A-997E-BF5F-C854-791934E2DC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53</xdr:row>
      <xdr:rowOff>-1</xdr:rowOff>
    </xdr:from>
    <xdr:to>
      <xdr:col>17</xdr:col>
      <xdr:colOff>305543</xdr:colOff>
      <xdr:row>88</xdr:row>
      <xdr:rowOff>86591</xdr:rowOff>
    </xdr:to>
    <xdr:sp macro="" textlink="">
      <xdr:nvSpPr>
        <xdr:cNvPr id="2" name="TextBox 1">
          <a:extLst>
            <a:ext uri="{FF2B5EF4-FFF2-40B4-BE49-F238E27FC236}">
              <a16:creationId xmlns:a16="http://schemas.microsoft.com/office/drawing/2014/main" id="{56986622-DE78-4E99-9BE8-75A82FDE63C9}"/>
            </a:ext>
          </a:extLst>
        </xdr:cNvPr>
        <xdr:cNvSpPr txBox="1"/>
      </xdr:nvSpPr>
      <xdr:spPr>
        <a:xfrm>
          <a:off x="0" y="10252363"/>
          <a:ext cx="20914179" cy="675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400" b="1">
              <a:solidFill>
                <a:schemeClr val="dk1"/>
              </a:solidFill>
              <a:effectLst/>
              <a:latin typeface="+mn-lt"/>
              <a:ea typeface="+mn-ea"/>
              <a:cs typeface="+mn-cs"/>
            </a:rPr>
            <a:t>Sales Analysis Overview</a:t>
          </a:r>
          <a:endParaRPr lang="en-IE" sz="1400">
            <a:solidFill>
              <a:schemeClr val="dk1"/>
            </a:solidFill>
            <a:effectLst/>
            <a:latin typeface="+mn-lt"/>
            <a:ea typeface="+mn-ea"/>
            <a:cs typeface="+mn-cs"/>
          </a:endParaRPr>
        </a:p>
        <a:p>
          <a:r>
            <a:rPr lang="en-IE" sz="1400" b="0">
              <a:solidFill>
                <a:schemeClr val="dk1"/>
              </a:solidFill>
              <a:effectLst/>
              <a:latin typeface="+mn-lt"/>
              <a:ea typeface="+mn-ea"/>
              <a:cs typeface="+mn-cs"/>
            </a:rPr>
            <a:t>This table provides a breakdown of Sales Activity, Total Revenue, and Profitability across three years (Year 1, Year 2, and Current Year). Here's what each metric represents:</a:t>
          </a:r>
        </a:p>
        <a:p>
          <a:pPr lvl="0"/>
          <a:r>
            <a:rPr lang="en-IE" sz="1400" b="0">
              <a:solidFill>
                <a:schemeClr val="dk1"/>
              </a:solidFill>
              <a:effectLst/>
              <a:latin typeface="+mn-lt"/>
              <a:ea typeface="+mn-ea"/>
              <a:cs typeface="+mn-cs"/>
            </a:rPr>
            <a:t>Sales Activity: This refers to the number of individual sales transactions completed by each office during a specific month. It gives an idea of how busy an office is in terms of volume of transactions.</a:t>
          </a:r>
        </a:p>
        <a:p>
          <a:pPr lvl="0"/>
          <a:r>
            <a:rPr lang="en-IE" sz="1400" b="0">
              <a:solidFill>
                <a:schemeClr val="dk1"/>
              </a:solidFill>
              <a:effectLst/>
              <a:latin typeface="+mn-lt"/>
              <a:ea typeface="+mn-ea"/>
              <a:cs typeface="+mn-cs"/>
            </a:rPr>
            <a:t>Total Revenue: This is calculated as the total monetary value of items sold, which is derived by multiplying the price of items by the quantity sold. It highlights how much revenue each office has generated.</a:t>
          </a:r>
        </a:p>
        <a:p>
          <a:pPr lvl="0"/>
          <a:r>
            <a:rPr lang="en-IE" sz="1400" b="0">
              <a:solidFill>
                <a:schemeClr val="dk1"/>
              </a:solidFill>
              <a:effectLst/>
              <a:latin typeface="+mn-lt"/>
              <a:ea typeface="+mn-ea"/>
              <a:cs typeface="+mn-cs"/>
            </a:rPr>
            <a:t>Profitability: This measures the profit earned on the items sold, calculated as profit per item multiplied by the number of items sold. It shows how efficient the sales were in generating profit.</a:t>
          </a:r>
        </a:p>
        <a:p>
          <a:r>
            <a:rPr lang="en-IE" sz="1400">
              <a:solidFill>
                <a:schemeClr val="dk1"/>
              </a:solidFill>
              <a:effectLst/>
              <a:latin typeface="+mn-lt"/>
              <a:ea typeface="+mn-ea"/>
              <a:cs typeface="+mn-cs"/>
            </a:rPr>
            <a:t> </a:t>
          </a:r>
        </a:p>
        <a:p>
          <a:r>
            <a:rPr lang="en-IE" sz="1400" b="1">
              <a:solidFill>
                <a:schemeClr val="dk1"/>
              </a:solidFill>
              <a:effectLst/>
              <a:latin typeface="+mn-lt"/>
              <a:ea typeface="+mn-ea"/>
              <a:cs typeface="+mn-cs"/>
            </a:rPr>
            <a:t>Key Observations and Analysis</a:t>
          </a:r>
        </a:p>
        <a:p>
          <a:endParaRPr lang="en-IE" sz="1400">
            <a:solidFill>
              <a:schemeClr val="dk1"/>
            </a:solidFill>
            <a:effectLst/>
            <a:latin typeface="+mn-lt"/>
            <a:ea typeface="+mn-ea"/>
            <a:cs typeface="+mn-cs"/>
          </a:endParaRPr>
        </a:p>
        <a:p>
          <a:r>
            <a:rPr lang="en-IE" sz="1400" b="1">
              <a:solidFill>
                <a:schemeClr val="dk1"/>
              </a:solidFill>
              <a:effectLst/>
              <a:latin typeface="+mn-lt"/>
              <a:ea typeface="+mn-ea"/>
              <a:cs typeface="+mn-cs"/>
            </a:rPr>
            <a:t>Sales Activity</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London consistently leads in sales activity across all years, showcasing a strong and stable ability to close transactions. However, there are noticeable fluctuations month-to-month, with lower activity in the middle of the year (June and July).</a:t>
          </a:r>
        </a:p>
        <a:p>
          <a:pPr lvl="0"/>
          <a:r>
            <a:rPr lang="en-IE" sz="1400" b="0">
              <a:solidFill>
                <a:schemeClr val="dk1"/>
              </a:solidFill>
              <a:effectLst/>
              <a:latin typeface="+mn-lt"/>
              <a:ea typeface="+mn-ea"/>
              <a:cs typeface="+mn-cs"/>
            </a:rPr>
            <a:t>Boston and San Francisco show moderate but steady activity, with noticeable growth in Year 2 compared to Year 1. However, the Current Year shows slight declines, especially in the summer months, indicating potential seasonal challenges or reduced demand.</a:t>
          </a:r>
        </a:p>
        <a:p>
          <a:pPr lvl="0"/>
          <a:r>
            <a:rPr lang="en-IE" sz="1400" b="0">
              <a:solidFill>
                <a:schemeClr val="dk1"/>
              </a:solidFill>
              <a:effectLst/>
              <a:latin typeface="+mn-lt"/>
              <a:ea typeface="+mn-ea"/>
              <a:cs typeface="+mn-cs"/>
            </a:rPr>
            <a:t>Tokyo and Sydney have lower activity overall, with occasional spikes. Their reduced activity could be tied to regional factors or specific client bases, suggesting these offices may need targeted interventions to boost sales.</a:t>
          </a:r>
        </a:p>
        <a:p>
          <a:pPr lvl="0"/>
          <a:endParaRPr lang="en-IE" sz="1400" b="0">
            <a:solidFill>
              <a:schemeClr val="dk1"/>
            </a:solidFill>
            <a:effectLst/>
            <a:latin typeface="+mn-lt"/>
            <a:ea typeface="+mn-ea"/>
            <a:cs typeface="+mn-cs"/>
          </a:endParaRPr>
        </a:p>
        <a:p>
          <a:r>
            <a:rPr lang="en-IE" sz="1400" b="1">
              <a:solidFill>
                <a:schemeClr val="dk1"/>
              </a:solidFill>
              <a:effectLst/>
              <a:latin typeface="+mn-lt"/>
              <a:ea typeface="+mn-ea"/>
              <a:cs typeface="+mn-cs"/>
            </a:rPr>
            <a:t>Total Revenue</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London dominates in total revenue, reflecting not just high activity but also larger transactions or higher-priced items. This aligns with its strong performance across all metrics.</a:t>
          </a:r>
        </a:p>
        <a:p>
          <a:pPr lvl="0"/>
          <a:r>
            <a:rPr lang="en-IE" sz="1400" b="0">
              <a:solidFill>
                <a:schemeClr val="dk1"/>
              </a:solidFill>
              <a:effectLst/>
              <a:latin typeface="+mn-lt"/>
              <a:ea typeface="+mn-ea"/>
              <a:cs typeface="+mn-cs"/>
            </a:rPr>
            <a:t>Paris has notably strong total revenue despite moderate sales activity. This suggests that Paris focuses on high-value transactions, making it a key contributor to revenue even with fewer overall sales.</a:t>
          </a:r>
        </a:p>
        <a:p>
          <a:pPr lvl="0"/>
          <a:r>
            <a:rPr lang="en-IE" sz="1400" b="0">
              <a:solidFill>
                <a:schemeClr val="dk1"/>
              </a:solidFill>
              <a:effectLst/>
              <a:latin typeface="+mn-lt"/>
              <a:ea typeface="+mn-ea"/>
              <a:cs typeface="+mn-cs"/>
            </a:rPr>
            <a:t>San Francisco and Tokyo generate relatively lower revenue despite their activity levels. This could indicate lower-priced products being sold or challenges in upselling to higher-value transactions</a:t>
          </a:r>
          <a:r>
            <a:rPr lang="en-IE" sz="1400">
              <a:solidFill>
                <a:schemeClr val="dk1"/>
              </a:solidFill>
              <a:effectLst/>
              <a:latin typeface="+mn-lt"/>
              <a:ea typeface="+mn-ea"/>
              <a:cs typeface="+mn-cs"/>
            </a:rPr>
            <a:t>.</a:t>
          </a:r>
        </a:p>
        <a:p>
          <a:pPr lvl="0"/>
          <a:endParaRPr lang="en-IE" sz="1400">
            <a:solidFill>
              <a:schemeClr val="dk1"/>
            </a:solidFill>
            <a:effectLst/>
            <a:latin typeface="+mn-lt"/>
            <a:ea typeface="+mn-ea"/>
            <a:cs typeface="+mn-cs"/>
          </a:endParaRPr>
        </a:p>
        <a:p>
          <a:r>
            <a:rPr lang="en-IE" sz="1400" b="1">
              <a:solidFill>
                <a:schemeClr val="dk1"/>
              </a:solidFill>
              <a:effectLst/>
              <a:latin typeface="+mn-lt"/>
              <a:ea typeface="+mn-ea"/>
              <a:cs typeface="+mn-cs"/>
            </a:rPr>
            <a:t>Profitability</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London and Paris continue to shine in profitability, with both offices consistently generating strong profits from their sales. This reflects both efficiency in selling high-margin products and effective cost management.</a:t>
          </a:r>
        </a:p>
        <a:p>
          <a:pPr lvl="0"/>
          <a:r>
            <a:rPr lang="en-IE" sz="1400" b="0">
              <a:solidFill>
                <a:schemeClr val="dk1"/>
              </a:solidFill>
              <a:effectLst/>
              <a:latin typeface="+mn-lt"/>
              <a:ea typeface="+mn-ea"/>
              <a:cs typeface="+mn-cs"/>
            </a:rPr>
            <a:t>Sydney, while lower in sales activity and revenue, demonstrates decent profitability. This suggests that even though its sales volume is low, it effectively sells higher-margin products, making it a solid performer relative to its size.</a:t>
          </a:r>
        </a:p>
        <a:p>
          <a:pPr lvl="0"/>
          <a:r>
            <a:rPr lang="en-IE" sz="1400" b="0">
              <a:solidFill>
                <a:schemeClr val="dk1"/>
              </a:solidFill>
              <a:effectLst/>
              <a:latin typeface="+mn-lt"/>
              <a:ea typeface="+mn-ea"/>
              <a:cs typeface="+mn-cs"/>
            </a:rPr>
            <a:t>Boston and San Francisco lag in profitability compared to their activity and revenue levels. This highlights an area for improvement—perhaps focusing on selling higher-margin items or reducing costs associated with sales.</a:t>
          </a:r>
        </a:p>
        <a:p>
          <a:r>
            <a:rPr lang="en-IE" sz="1400" b="1">
              <a:solidFill>
                <a:schemeClr val="dk1"/>
              </a:solidFill>
              <a:effectLst/>
              <a:latin typeface="+mn-lt"/>
              <a:ea typeface="+mn-ea"/>
              <a:cs typeface="+mn-cs"/>
            </a:rPr>
            <a:t> </a:t>
          </a:r>
        </a:p>
        <a:p>
          <a:r>
            <a:rPr lang="en-IE" sz="1400" b="1">
              <a:solidFill>
                <a:schemeClr val="dk1"/>
              </a:solidFill>
              <a:effectLst/>
              <a:latin typeface="+mn-lt"/>
              <a:ea typeface="+mn-ea"/>
              <a:cs typeface="+mn-cs"/>
            </a:rPr>
            <a:t>Insights and Recommendations</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Leverage London and Paris as Examples: These offices demonstrate how to balance activity, revenue, and profitability. Their strategies—whether targeting high-value customers or optimising product offerings—should be studied and adapted for other offices.</a:t>
          </a:r>
        </a:p>
        <a:p>
          <a:pPr lvl="0"/>
          <a:r>
            <a:rPr lang="en-IE" sz="1400" b="0">
              <a:solidFill>
                <a:schemeClr val="dk1"/>
              </a:solidFill>
              <a:effectLst/>
              <a:latin typeface="+mn-lt"/>
              <a:ea typeface="+mn-ea"/>
              <a:cs typeface="+mn-cs"/>
            </a:rPr>
            <a:t>Improve San Francisco and Tokyo Revenue: Despite decent activity, these offices underperform in revenue. Focus should be placed on either raising prices (if market conditions allow) or increasing upselling efforts.</a:t>
          </a:r>
        </a:p>
        <a:p>
          <a:pPr lvl="0"/>
          <a:r>
            <a:rPr lang="en-IE" sz="1400" b="0">
              <a:solidFill>
                <a:schemeClr val="dk1"/>
              </a:solidFill>
              <a:effectLst/>
              <a:latin typeface="+mn-lt"/>
              <a:ea typeface="+mn-ea"/>
              <a:cs typeface="+mn-cs"/>
            </a:rPr>
            <a:t>Boost Boston and Sydney Profitability: While Boston’s activity is solid, its profitability lags behind. Upskilling the sales team to focus on higher-margin products or renegotiating supplier costs could help. Similarly, Sydney can maintain its profitability while focusing on boosting sales volume.</a:t>
          </a:r>
        </a:p>
        <a:p>
          <a:pPr lvl="0"/>
          <a:r>
            <a:rPr lang="en-IE" sz="1400" b="0">
              <a:solidFill>
                <a:schemeClr val="dk1"/>
              </a:solidFill>
              <a:effectLst/>
              <a:latin typeface="+mn-lt"/>
              <a:ea typeface="+mn-ea"/>
              <a:cs typeface="+mn-cs"/>
            </a:rPr>
            <a:t>Seasonal Trends: Across all offices, activity and revenue tend to dip during the summer months. This presents an opportunity to explore promotional campaigns or other incentives during these quieter periods to stabilise performance.</a:t>
          </a:r>
        </a:p>
        <a:p>
          <a:pPr lvl="0"/>
          <a:r>
            <a:rPr lang="en-IE" sz="1400" b="0">
              <a:solidFill>
                <a:schemeClr val="dk1"/>
              </a:solidFill>
              <a:effectLst/>
              <a:latin typeface="+mn-lt"/>
              <a:ea typeface="+mn-ea"/>
              <a:cs typeface="+mn-cs"/>
            </a:rPr>
            <a:t>Focus on Growth in Tokyo: Tokyo’s consistent underperformance in both activity and profitability warrants further investigation. Whether it's an issue with product-market fit, customer retention, or regional challenges, addressing this should be a priority.</a:t>
          </a:r>
        </a:p>
        <a:p>
          <a:endParaRPr lang="en-IE" sz="1100" kern="12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53</xdr:row>
      <xdr:rowOff>0</xdr:rowOff>
    </xdr:from>
    <xdr:to>
      <xdr:col>18</xdr:col>
      <xdr:colOff>95250</xdr:colOff>
      <xdr:row>80</xdr:row>
      <xdr:rowOff>68035</xdr:rowOff>
    </xdr:to>
    <xdr:sp macro="" textlink="">
      <xdr:nvSpPr>
        <xdr:cNvPr id="2" name="TextBox 1">
          <a:extLst>
            <a:ext uri="{FF2B5EF4-FFF2-40B4-BE49-F238E27FC236}">
              <a16:creationId xmlns:a16="http://schemas.microsoft.com/office/drawing/2014/main" id="{5693CE19-1F17-4131-A650-57567DEE275F}"/>
            </a:ext>
          </a:extLst>
        </xdr:cNvPr>
        <xdr:cNvSpPr txBox="1"/>
      </xdr:nvSpPr>
      <xdr:spPr>
        <a:xfrm>
          <a:off x="0" y="10259786"/>
          <a:ext cx="20914179" cy="52115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400" b="1">
              <a:solidFill>
                <a:schemeClr val="dk1"/>
              </a:solidFill>
              <a:effectLst/>
              <a:latin typeface="+mn-lt"/>
              <a:ea typeface="+mn-ea"/>
              <a:cs typeface="+mn-cs"/>
            </a:rPr>
            <a:t>Payment Activity and Payment Value Analysis</a:t>
          </a:r>
          <a:endParaRPr lang="en-IE" sz="1400">
            <a:solidFill>
              <a:schemeClr val="dk1"/>
            </a:solidFill>
            <a:effectLst/>
            <a:latin typeface="+mn-lt"/>
            <a:ea typeface="+mn-ea"/>
            <a:cs typeface="+mn-cs"/>
          </a:endParaRPr>
        </a:p>
        <a:p>
          <a:r>
            <a:rPr lang="en-IE" sz="1400">
              <a:solidFill>
                <a:schemeClr val="dk1"/>
              </a:solidFill>
              <a:effectLst/>
              <a:latin typeface="+mn-lt"/>
              <a:ea typeface="+mn-ea"/>
              <a:cs typeface="+mn-cs"/>
            </a:rPr>
            <a:t>In this analysis:</a:t>
          </a:r>
        </a:p>
        <a:p>
          <a:pPr lvl="0"/>
          <a:r>
            <a:rPr lang="en-IE" sz="1400" b="1">
              <a:solidFill>
                <a:schemeClr val="dk1"/>
              </a:solidFill>
              <a:effectLst/>
              <a:latin typeface="+mn-lt"/>
              <a:ea typeface="+mn-ea"/>
              <a:cs typeface="+mn-cs"/>
            </a:rPr>
            <a:t>Payment Activity</a:t>
          </a:r>
          <a:r>
            <a:rPr lang="en-IE" sz="1400">
              <a:solidFill>
                <a:schemeClr val="dk1"/>
              </a:solidFill>
              <a:effectLst/>
              <a:latin typeface="+mn-lt"/>
              <a:ea typeface="+mn-ea"/>
              <a:cs typeface="+mn-cs"/>
            </a:rPr>
            <a:t> refers to the total number of payments received by each office during a given month. This reflects the operational efficiency of collecting payments and customer engagement levels.</a:t>
          </a:r>
        </a:p>
        <a:p>
          <a:pPr lvl="0"/>
          <a:r>
            <a:rPr lang="en-IE" sz="1400" b="1">
              <a:solidFill>
                <a:schemeClr val="dk1"/>
              </a:solidFill>
              <a:effectLst/>
              <a:latin typeface="+mn-lt"/>
              <a:ea typeface="+mn-ea"/>
              <a:cs typeface="+mn-cs"/>
            </a:rPr>
            <a:t>Payment Value</a:t>
          </a:r>
          <a:r>
            <a:rPr lang="en-IE" sz="1400">
              <a:solidFill>
                <a:schemeClr val="dk1"/>
              </a:solidFill>
              <a:effectLst/>
              <a:latin typeface="+mn-lt"/>
              <a:ea typeface="+mn-ea"/>
              <a:cs typeface="+mn-cs"/>
            </a:rPr>
            <a:t> represents the monetary worth of those payments. This indicates the revenue generated and provides insight into the quality or value of the payments being received.</a:t>
          </a:r>
        </a:p>
        <a:p>
          <a:r>
            <a:rPr lang="en-IE" sz="1400">
              <a:solidFill>
                <a:schemeClr val="dk1"/>
              </a:solidFill>
              <a:effectLst/>
              <a:latin typeface="+mn-lt"/>
              <a:ea typeface="+mn-ea"/>
              <a:cs typeface="+mn-cs"/>
            </a:rPr>
            <a:t>Both metrics together offer a comprehensive view of each office’s financial performance—one focuses on volume (activity), while the other highlights monetary contribution (value).</a:t>
          </a:r>
        </a:p>
        <a:p>
          <a:r>
            <a:rPr lang="en-IE" sz="1400">
              <a:solidFill>
                <a:schemeClr val="dk1"/>
              </a:solidFill>
              <a:effectLst/>
              <a:latin typeface="+mn-lt"/>
              <a:ea typeface="+mn-ea"/>
              <a:cs typeface="+mn-cs"/>
            </a:rPr>
            <a:t> </a:t>
          </a:r>
        </a:p>
        <a:p>
          <a:r>
            <a:rPr lang="en-IE" sz="1400" b="1">
              <a:solidFill>
                <a:schemeClr val="dk1"/>
              </a:solidFill>
              <a:effectLst/>
              <a:latin typeface="+mn-lt"/>
              <a:ea typeface="+mn-ea"/>
              <a:cs typeface="+mn-cs"/>
            </a:rPr>
            <a:t>Analysis of Payment Activity</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London leads consistently in payment activity across all three years, maintaining a strong and reliable inflow of payments. This suggests London has efficient operations and a stable customer base.</a:t>
          </a:r>
        </a:p>
        <a:p>
          <a:pPr lvl="0"/>
          <a:r>
            <a:rPr lang="en-IE" sz="1400" b="0">
              <a:solidFill>
                <a:schemeClr val="dk1"/>
              </a:solidFill>
              <a:effectLst/>
              <a:latin typeface="+mn-lt"/>
              <a:ea typeface="+mn-ea"/>
              <a:cs typeface="+mn-cs"/>
            </a:rPr>
            <a:t>Boston performs steadily in activity, although its totals are lower than London’s. This indicates a smaller but consistent customer base, which could potentially be grown with targeted strategies.</a:t>
          </a:r>
        </a:p>
        <a:p>
          <a:pPr lvl="0"/>
          <a:r>
            <a:rPr lang="en-IE" sz="1400" b="0">
              <a:solidFill>
                <a:schemeClr val="dk1"/>
              </a:solidFill>
              <a:effectLst/>
              <a:latin typeface="+mn-lt"/>
              <a:ea typeface="+mn-ea"/>
              <a:cs typeface="+mn-cs"/>
            </a:rPr>
            <a:t>San Francisco and Tokyo struggle significantly with activity, particularly in the current year, where Tokyo has experienced a sharp drop. This suggests challenges in maintaining customer relationships or inefficiencies in collections that need immediate attention.</a:t>
          </a:r>
        </a:p>
        <a:p>
          <a:pPr lvl="0"/>
          <a:r>
            <a:rPr lang="en-IE" sz="1400" b="0">
              <a:solidFill>
                <a:schemeClr val="dk1"/>
              </a:solidFill>
              <a:effectLst/>
              <a:latin typeface="+mn-lt"/>
              <a:ea typeface="+mn-ea"/>
              <a:cs typeface="+mn-cs"/>
            </a:rPr>
            <a:t>Seasonal trends are evident, with November and December seeing higher activity, especially in London. These months could represent an opportunity for offices like San Francisco and Tokyo to focus efforts on capturing end-of-year momentum.</a:t>
          </a:r>
        </a:p>
        <a:p>
          <a:r>
            <a:rPr lang="en-IE" sz="1400">
              <a:solidFill>
                <a:schemeClr val="dk1"/>
              </a:solidFill>
              <a:effectLst/>
              <a:latin typeface="+mn-lt"/>
              <a:ea typeface="+mn-ea"/>
              <a:cs typeface="+mn-cs"/>
            </a:rPr>
            <a:t> </a:t>
          </a:r>
        </a:p>
        <a:p>
          <a:r>
            <a:rPr lang="en-IE" sz="1400" b="1">
              <a:solidFill>
                <a:schemeClr val="dk1"/>
              </a:solidFill>
              <a:effectLst/>
              <a:latin typeface="+mn-lt"/>
              <a:ea typeface="+mn-ea"/>
              <a:cs typeface="+mn-cs"/>
            </a:rPr>
            <a:t>Analysis of Payment Value</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London excels here as well, consistently achieving the highest payment values across all three years. This indicates not just strong activity but also high-value transactions—London is performing well in both quantity and quality.</a:t>
          </a:r>
        </a:p>
        <a:p>
          <a:pPr lvl="0"/>
          <a:r>
            <a:rPr lang="en-IE" sz="1400" b="0">
              <a:solidFill>
                <a:schemeClr val="dk1"/>
              </a:solidFill>
              <a:effectLst/>
              <a:latin typeface="+mn-lt"/>
              <a:ea typeface="+mn-ea"/>
              <a:cs typeface="+mn-cs"/>
            </a:rPr>
            <a:t>Sydney, despite relatively low payment activity, achieves decent payment values. This suggests Sydney is retaining high-value customers, making it a good candidate for growth in volume without compromising value.</a:t>
          </a:r>
        </a:p>
        <a:p>
          <a:pPr lvl="0"/>
          <a:r>
            <a:rPr lang="en-IE" sz="1400" b="0">
              <a:solidFill>
                <a:schemeClr val="dk1"/>
              </a:solidFill>
              <a:effectLst/>
              <a:latin typeface="+mn-lt"/>
              <a:ea typeface="+mn-ea"/>
              <a:cs typeface="+mn-cs"/>
            </a:rPr>
            <a:t>Boston, while steady in activity, lags in payment value. This suggests its customer base may consist of smaller-value transactions. Exploring opportunities to upsell or attract higher-value clients could help improve revenue.</a:t>
          </a:r>
        </a:p>
        <a:p>
          <a:pPr lvl="0"/>
          <a:r>
            <a:rPr lang="en-IE" sz="1400" b="0">
              <a:solidFill>
                <a:schemeClr val="dk1"/>
              </a:solidFill>
              <a:effectLst/>
              <a:latin typeface="+mn-lt"/>
              <a:ea typeface="+mn-ea"/>
              <a:cs typeface="+mn-cs"/>
            </a:rPr>
            <a:t>Tokyo has declined significantly in value, mirroring its drop in activity. This is concerning and warrants a focused investigation to address potential client loss or operational inefficiencies.</a:t>
          </a:r>
        </a:p>
        <a:p>
          <a:r>
            <a:rPr lang="en-IE" sz="1400" b="0">
              <a:solidFill>
                <a:schemeClr val="dk1"/>
              </a:solidFill>
              <a:effectLst/>
              <a:latin typeface="+mn-lt"/>
              <a:ea typeface="+mn-ea"/>
              <a:cs typeface="+mn-cs"/>
            </a:rPr>
            <a:t> </a:t>
          </a:r>
        </a:p>
        <a:p>
          <a:r>
            <a:rPr lang="en-IE" sz="1400" b="1">
              <a:solidFill>
                <a:schemeClr val="dk1"/>
              </a:solidFill>
              <a:effectLst/>
              <a:latin typeface="+mn-lt"/>
              <a:ea typeface="+mn-ea"/>
              <a:cs typeface="+mn-cs"/>
            </a:rPr>
            <a:t>Key Insights and Recommendations</a:t>
          </a:r>
          <a:endParaRPr lang="en-IE" sz="1400">
            <a:solidFill>
              <a:schemeClr val="dk1"/>
            </a:solidFill>
            <a:effectLst/>
            <a:latin typeface="+mn-lt"/>
            <a:ea typeface="+mn-ea"/>
            <a:cs typeface="+mn-cs"/>
          </a:endParaRPr>
        </a:p>
        <a:p>
          <a:pPr lvl="0"/>
          <a:r>
            <a:rPr lang="en-IE" sz="1400" b="0">
              <a:solidFill>
                <a:schemeClr val="dk1"/>
              </a:solidFill>
              <a:effectLst/>
              <a:latin typeface="+mn-lt"/>
              <a:ea typeface="+mn-ea"/>
              <a:cs typeface="+mn-cs"/>
            </a:rPr>
            <a:t>London as a Benchmark: London’s success in both metrics provides a roadmap for other offices. Its processes, customer relationship strategies, and payment collection workflows should be studied and replicated where feasible.</a:t>
          </a:r>
        </a:p>
        <a:p>
          <a:pPr lvl="0"/>
          <a:r>
            <a:rPr lang="en-IE" sz="1400" b="0">
              <a:solidFill>
                <a:schemeClr val="dk1"/>
              </a:solidFill>
              <a:effectLst/>
              <a:latin typeface="+mn-lt"/>
              <a:ea typeface="+mn-ea"/>
              <a:cs typeface="+mn-cs"/>
            </a:rPr>
            <a:t>Focus on High-Value Clients: Offices like Sydney and Boston have opportunities to increase value—Sydney by boosting activity while retaining high-value clients, and Boston by focusing on upselling and expanding its customer base.</a:t>
          </a:r>
        </a:p>
        <a:p>
          <a:pPr lvl="0"/>
          <a:r>
            <a:rPr lang="en-IE" sz="1400" b="0">
              <a:solidFill>
                <a:schemeClr val="dk1"/>
              </a:solidFill>
              <a:effectLst/>
              <a:latin typeface="+mn-lt"/>
              <a:ea typeface="+mn-ea"/>
              <a:cs typeface="+mn-cs"/>
            </a:rPr>
            <a:t>Address Tokyo’s Decline: Tokyo’s sharp drop in both metrics in the current year requires urgent attention. Identifying key customer losses or operational issues will be critical to reversing this trend.</a:t>
          </a:r>
        </a:p>
        <a:p>
          <a:pPr lvl="0"/>
          <a:r>
            <a:rPr lang="en-IE" sz="1400" b="0">
              <a:solidFill>
                <a:schemeClr val="dk1"/>
              </a:solidFill>
              <a:effectLst/>
              <a:latin typeface="+mn-lt"/>
              <a:ea typeface="+mn-ea"/>
              <a:cs typeface="+mn-cs"/>
            </a:rPr>
            <a:t>Maximise Seasonal Peaks: The higher activity and value observed in November and December suggest these months are critical for all offices. Ensuring resources are aligned with demand during this period could yield significant results.</a:t>
          </a:r>
        </a:p>
        <a:p>
          <a:endParaRPr lang="en-IE" sz="1100" kern="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2096" refreshedDate="45617.370015277775" createdVersion="8" refreshedVersion="8" minRefreshableVersion="3" recordCount="2996" xr:uid="{61013C3A-83E2-4486-B944-7F18A7AF6E47}">
  <cacheSource type="worksheet">
    <worksheetSource ref="A1:Q2997" sheet="Master Sheet"/>
  </cacheSource>
  <cacheFields count="20">
    <cacheField name="orderNumber" numFmtId="0">
      <sharedItems containsSemiMixedTypes="0" containsString="0" containsNumber="1" containsInteger="1" minValue="10100" maxValue="10425"/>
    </cacheField>
    <cacheField name="productCode" numFmtId="0">
      <sharedItems/>
    </cacheField>
    <cacheField name="quantityOrdered" numFmtId="0">
      <sharedItems containsSemiMixedTypes="0" containsString="0" containsNumber="1" containsInteger="1" minValue="6" maxValue="97"/>
    </cacheField>
    <cacheField name="priceEach" numFmtId="0">
      <sharedItems containsSemiMixedTypes="0" containsString="0" containsNumber="1" minValue="26.55" maxValue="214.3"/>
    </cacheField>
    <cacheField name="orderLineNumber" numFmtId="0">
      <sharedItems containsSemiMixedTypes="0" containsString="0" containsNumber="1" containsInteger="1" minValue="1" maxValue="18"/>
    </cacheField>
    <cacheField name="orderDate" numFmtId="165">
      <sharedItems containsSemiMixedTypes="0" containsNonDate="0" containsDate="1" containsString="0" minDate="2003-01-06T00:00:00" maxDate="2005-06-01T00:00:00" count="265">
        <d v="2003-01-06T00:00:00"/>
        <d v="2003-01-09T00:00:00"/>
        <d v="2003-01-10T00:00:00"/>
        <d v="2003-01-29T00:00:00"/>
        <d v="2003-01-31T00:00:00"/>
        <d v="2003-02-11T00:00:00"/>
        <d v="2003-02-17T00:00:00"/>
        <d v="2003-02-24T00:00:00"/>
        <d v="2003-03-03T00:00:00"/>
        <d v="2003-03-10T00:00:00"/>
        <d v="2003-03-18T00:00:00"/>
        <d v="2003-03-25T00:00:00"/>
        <d v="2003-03-24T00:00:00"/>
        <d v="2003-03-26T00:00:00"/>
        <d v="2003-04-01T00:00:00"/>
        <d v="2003-04-04T00:00:00"/>
        <d v="2003-04-11T00:00:00"/>
        <d v="2003-04-16T00:00:00"/>
        <d v="2003-04-21T00:00:00"/>
        <d v="2003-04-28T00:00:00"/>
        <d v="2003-04-29T00:00:00"/>
        <d v="2003-05-07T00:00:00"/>
        <d v="2003-05-08T00:00:00"/>
        <d v="2003-05-20T00:00:00"/>
        <d v="2003-05-21T00:00:00"/>
        <d v="2003-05-28T00:00:00"/>
        <d v="2003-06-03T00:00:00"/>
        <d v="2003-06-06T00:00:00"/>
        <d v="2003-06-12T00:00:00"/>
        <d v="2003-06-16T00:00:00"/>
        <d v="2003-06-25T00:00:00"/>
        <d v="2003-06-27T00:00:00"/>
        <d v="2003-07-01T00:00:00"/>
        <d v="2003-07-02T00:00:00"/>
        <d v="2003-07-04T00:00:00"/>
        <d v="2003-07-10T00:00:00"/>
        <d v="2003-07-07T00:00:00"/>
        <d v="2003-07-16T00:00:00"/>
        <d v="2003-07-24T00:00:00"/>
        <d v="2003-08-01T00:00:00"/>
        <d v="2003-08-08T00:00:00"/>
        <d v="2003-08-10T00:00:00"/>
        <d v="2003-08-13T00:00:00"/>
        <d v="2003-08-25T00:00:00"/>
        <d v="2003-09-03T00:00:00"/>
        <d v="2003-09-05T00:00:00"/>
        <d v="2003-09-11T00:00:00"/>
        <d v="2003-09-12T00:00:00"/>
        <d v="2003-09-19T00:00:00"/>
        <d v="2003-09-21T00:00:00"/>
        <d v="2003-09-25T00:00:00"/>
        <d v="2003-09-28T00:00:00"/>
        <d v="2003-10-02T00:00:00"/>
        <d v="2003-10-06T00:00:00"/>
        <d v="2003-10-08T00:00:00"/>
        <d v="2003-10-09T00:00:00"/>
        <d v="2003-10-10T00:00:00"/>
        <d v="2003-10-11T00:00:00"/>
        <d v="2003-10-17T00:00:00"/>
        <d v="2003-10-18T00:00:00"/>
        <d v="2003-10-20T00:00:00"/>
        <d v="2003-10-21T00:00:00"/>
        <d v="2003-10-22T00:00:00"/>
        <d v="2003-10-23T00:00:00"/>
        <d v="2003-10-28T00:00:00"/>
        <d v="2003-11-04T00:00:00"/>
        <d v="2003-11-05T00:00:00"/>
        <d v="2003-11-06T00:00:00"/>
        <d v="2003-11-07T00:00:00"/>
        <d v="2003-11-08T00:00:00"/>
        <d v="2003-11-11T00:00:00"/>
        <d v="2003-11-12T00:00:00"/>
        <d v="2003-11-13T00:00:00"/>
        <d v="2003-11-14T00:00:00"/>
        <d v="2003-11-15T00:00:00"/>
        <d v="2003-11-18T00:00:00"/>
        <d v="2003-11-19T00:00:00"/>
        <d v="2003-11-20T00:00:00"/>
        <d v="2003-11-21T00:00:00"/>
        <d v="2003-11-25T00:00:00"/>
        <d v="2003-11-26T00:00:00"/>
        <d v="2003-11-27T00:00:00"/>
        <d v="2003-12-01T00:00:00"/>
        <d v="2003-12-02T00:00:00"/>
        <d v="2003-12-03T00:00:00"/>
        <d v="2003-12-05T00:00:00"/>
        <d v="2003-12-09T00:00:00"/>
        <d v="2004-01-02T00:00:00"/>
        <d v="2004-01-09T00:00:00"/>
        <d v="2004-01-12T00:00:00"/>
        <d v="2004-01-15T00:00:00"/>
        <d v="2004-01-16T00:00:00"/>
        <d v="2004-01-22T00:00:00"/>
        <d v="2004-01-26T00:00:00"/>
        <d v="2004-01-29T00:00:00"/>
        <d v="2004-02-02T00:00:00"/>
        <d v="2004-02-04T00:00:00"/>
        <d v="2004-02-09T00:00:00"/>
        <d v="2004-02-10T00:00:00"/>
        <d v="2004-02-12T00:00:00"/>
        <d v="2004-02-18T00:00:00"/>
        <d v="2004-02-19T00:00:00"/>
        <d v="2004-02-20T00:00:00"/>
        <d v="2004-02-21T00:00:00"/>
        <d v="2004-02-22T00:00:00"/>
        <d v="2004-02-26T00:00:00"/>
        <d v="2004-03-02T00:00:00"/>
        <d v="2004-03-10T00:00:00"/>
        <d v="2004-03-11T00:00:00"/>
        <d v="2004-03-15T00:00:00"/>
        <d v="2004-03-19T00:00:00"/>
        <d v="2004-03-20T00:00:00"/>
        <d v="2004-03-29T00:00:00"/>
        <d v="2004-03-30T00:00:00"/>
        <d v="2004-04-02T00:00:00"/>
        <d v="2004-04-03T00:00:00"/>
        <d v="2004-04-05T00:00:00"/>
        <d v="2004-04-09T00:00:00"/>
        <d v="2004-04-12T00:00:00"/>
        <d v="2004-04-13T00:00:00"/>
        <d v="2004-04-20T00:00:00"/>
        <d v="2004-04-26T00:00:00"/>
        <d v="2004-04-29T00:00:00"/>
        <d v="2004-05-04T00:00:00"/>
        <d v="2004-05-05T00:00:00"/>
        <d v="2004-05-07T00:00:00"/>
        <d v="2004-05-08T00:00:00"/>
        <d v="2004-05-11T00:00:00"/>
        <d v="2004-05-18T00:00:00"/>
        <d v="2004-05-26T00:00:00"/>
        <d v="2004-06-01T00:00:00"/>
        <d v="2004-06-03T00:00:00"/>
        <d v="2004-06-04T00:00:00"/>
        <d v="2004-06-08T00:00:00"/>
        <d v="2004-06-14T00:00:00"/>
        <d v="2004-06-15T00:00:00"/>
        <d v="2004-06-16T00:00:00"/>
        <d v="2004-06-17T00:00:00"/>
        <d v="2004-06-24T00:00:00"/>
        <d v="2004-06-28T00:00:00"/>
        <d v="2004-06-30T00:00:00"/>
        <d v="2004-07-02T00:00:00"/>
        <d v="2004-07-06T00:00:00"/>
        <d v="2004-07-07T00:00:00"/>
        <d v="2004-07-12T00:00:00"/>
        <d v="2004-07-16T00:00:00"/>
        <d v="2004-07-19T00:00:00"/>
        <d v="2004-07-20T00:00:00"/>
        <d v="2004-07-21T00:00:00"/>
        <d v="2004-07-23T00:00:00"/>
        <d v="2004-08-02T00:00:00"/>
        <d v="2004-08-04T00:00:00"/>
        <d v="2004-08-06T00:00:00"/>
        <d v="2004-08-09T00:00:00"/>
        <d v="2004-08-17T00:00:00"/>
        <d v="2004-08-19T00:00:00"/>
        <d v="2004-08-20T00:00:00"/>
        <d v="2004-08-21T00:00:00"/>
        <d v="2004-08-27T00:00:00"/>
        <d v="2004-08-28T00:00:00"/>
        <d v="2004-08-30T00:00:00"/>
        <d v="2004-09-01T00:00:00"/>
        <d v="2004-09-03T00:00:00"/>
        <d v="2004-09-07T00:00:00"/>
        <d v="2004-09-08T00:00:00"/>
        <d v="2004-09-09T00:00:00"/>
        <d v="2004-09-10T00:00:00"/>
        <d v="2004-09-15T00:00:00"/>
        <d v="2004-09-16T00:00:00"/>
        <d v="2004-09-27T00:00:00"/>
        <d v="2004-09-30T00:00:00"/>
        <d v="2003-10-04T00:00:00"/>
        <d v="2003-10-05T00:00:00"/>
        <d v="2004-10-06T00:00:00"/>
        <d v="2004-10-11T00:00:00"/>
        <d v="2004-10-13T00:00:00"/>
        <d v="2004-10-14T00:00:00"/>
        <d v="2004-10-15T00:00:00"/>
        <d v="2004-10-16T00:00:00"/>
        <d v="2004-10-21T00:00:00"/>
        <d v="2004-10-22T00:00:00"/>
        <d v="2004-10-29T00:00:00"/>
        <d v="2004-11-01T00:00:00"/>
        <d v="2004-11-02T00:00:00"/>
        <d v="2004-11-03T00:00:00"/>
        <d v="2004-11-04T00:00:00"/>
        <d v="2004-11-05T00:00:00"/>
        <d v="2004-11-09T00:00:00"/>
        <d v="2004-11-10T00:00:00"/>
        <d v="2004-11-12T00:00:00"/>
        <d v="2004-11-15T00:00:00"/>
        <d v="2004-11-16T00:00:00"/>
        <d v="2004-11-17T00:00:00"/>
        <d v="2004-11-18T00:00:00"/>
        <d v="2004-11-19T00:00:00"/>
        <d v="2004-11-20T00:00:00"/>
        <d v="2004-11-21T00:00:00"/>
        <d v="2004-11-22T00:00:00"/>
        <d v="2004-11-23T00:00:00"/>
        <d v="2004-11-24T00:00:00"/>
        <d v="2004-11-25T00:00:00"/>
        <d v="2004-11-29T00:00:00"/>
        <d v="2004-12-01T00:00:00"/>
        <d v="2004-12-02T00:00:00"/>
        <d v="2004-12-03T00:00:00"/>
        <d v="2004-12-04T00:00:00"/>
        <d v="2004-12-07T00:00:00"/>
        <d v="2004-12-09T00:00:00"/>
        <d v="2004-12-10T00:00:00"/>
        <d v="2004-12-15T00:00:00"/>
        <d v="2004-12-16T00:00:00"/>
        <d v="2004-12-17T00:00:00"/>
        <d v="2005-01-05T00:00:00"/>
        <d v="2005-01-06T00:00:00"/>
        <d v="2005-01-07T00:00:00"/>
        <d v="2005-01-10T00:00:00"/>
        <d v="2005-01-12T00:00:00"/>
        <d v="2005-01-19T00:00:00"/>
        <d v="2005-01-20T00:00:00"/>
        <d v="2005-01-23T00:00:00"/>
        <d v="2005-01-26T00:00:00"/>
        <d v="2005-01-31T00:00:00"/>
        <d v="2005-02-02T00:00:00"/>
        <d v="2005-02-03T00:00:00"/>
        <d v="2005-02-08T00:00:00"/>
        <d v="2005-02-09T00:00:00"/>
        <d v="2005-02-10T00:00:00"/>
        <d v="2005-02-16T00:00:00"/>
        <d v="2005-02-17T00:00:00"/>
        <d v="2005-02-22T00:00:00"/>
        <d v="2005-02-23T00:00:00"/>
        <d v="2005-02-28T00:00:00"/>
        <d v="2005-03-01T00:00:00"/>
        <d v="2005-03-02T00:00:00"/>
        <d v="2005-03-03T00:00:00"/>
        <d v="2005-03-04T00:00:00"/>
        <d v="2005-03-09T00:00:00"/>
        <d v="2005-03-10T00:00:00"/>
        <d v="2005-03-11T00:00:00"/>
        <d v="2005-03-15T00:00:00"/>
        <d v="2005-03-17T00:00:00"/>
        <d v="2005-03-23T00:00:00"/>
        <d v="2005-03-28T00:00:00"/>
        <d v="2005-03-30T00:00:00"/>
        <d v="2005-04-01T00:00:00"/>
        <d v="2005-04-03T00:00:00"/>
        <d v="2005-04-07T00:00:00"/>
        <d v="2005-04-08T00:00:00"/>
        <d v="2005-04-14T00:00:00"/>
        <d v="2005-04-15T00:00:00"/>
        <d v="2005-04-22T00:00:00"/>
        <d v="2005-04-23T00:00:00"/>
        <d v="2005-04-29T00:00:00"/>
        <d v="2005-05-01T00:00:00"/>
        <d v="2005-05-03T00:00:00"/>
        <d v="2005-05-05T00:00:00"/>
        <d v="2005-05-06T00:00:00"/>
        <d v="2005-05-09T00:00:00"/>
        <d v="2005-05-10T00:00:00"/>
        <d v="2005-05-13T00:00:00"/>
        <d v="2005-05-16T00:00:00"/>
        <d v="2005-05-17T00:00:00"/>
        <d v="2005-05-29T00:00:00"/>
        <d v="2005-05-30T00:00:00"/>
        <d v="2005-05-31T00:00:00"/>
      </sharedItems>
      <fieldGroup par="19"/>
    </cacheField>
    <cacheField name="requiredDate" numFmtId="165">
      <sharedItems containsSemiMixedTypes="0" containsNonDate="0" containsDate="1" containsString="0" minDate="2003-01-13T00:00:00" maxDate="2005-06-12T00:00:00"/>
    </cacheField>
    <cacheField name="shippedDate" numFmtId="165">
      <sharedItems containsNonDate="0" containsDate="1" containsMixedTypes="1" minDate="2003-01-10T00:00:00" maxDate="2005-05-21T00:00:00"/>
    </cacheField>
    <cacheField name="status" numFmtId="0">
      <sharedItems/>
    </cacheField>
    <cacheField name="Time Frame For deliveries" numFmtId="0">
      <sharedItems containsMixedTypes="1" containsNumber="1" containsInteger="1" minValue="-56" maxValue="11"/>
    </cacheField>
    <cacheField name="Internal status" numFmtId="0">
      <sharedItems count="3">
        <s v="Yes"/>
        <s v="No"/>
        <b v="0"/>
      </sharedItems>
    </cacheField>
    <cacheField name="customerNumber" numFmtId="0">
      <sharedItems containsSemiMixedTypes="0" containsString="0" containsNumber="1" containsInteger="1" minValue="103" maxValue="496"/>
    </cacheField>
    <cacheField name="salesRepEmployeeNumber" numFmtId="0">
      <sharedItems containsSemiMixedTypes="0" containsString="0" containsNumber="1" containsInteger="1" minValue="1165" maxValue="1702"/>
    </cacheField>
    <cacheField name="creditLimit" numFmtId="0">
      <sharedItems containsSemiMixedTypes="0" containsString="0" containsNumber="1" containsInteger="1" minValue="11000" maxValue="227600"/>
    </cacheField>
    <cacheField name="city" numFmtId="0">
      <sharedItems/>
    </cacheField>
    <cacheField name="officeCode" numFmtId="0">
      <sharedItems containsSemiMixedTypes="0" containsString="0" containsNumber="1" containsInteger="1" minValue="1" maxValue="7"/>
    </cacheField>
    <cacheField name="city2" numFmtId="0">
      <sharedItems count="7">
        <s v="Boston"/>
        <s v="London"/>
        <s v="NYC"/>
        <s v="Paris"/>
        <s v="Tokyo"/>
        <s v="San Francisco"/>
        <s v="Sydney"/>
      </sharedItems>
    </cacheField>
    <cacheField name="Months (orderDate)" numFmtId="0" databaseField="0">
      <fieldGroup base="5">
        <rangePr groupBy="months" startDate="2003-01-06T00:00:00" endDate="2005-06-01T00:00:00"/>
        <groupItems count="14">
          <s v="&lt;1/6/2003"/>
          <s v="Jan"/>
          <s v="Feb"/>
          <s v="Mar"/>
          <s v="Apr"/>
          <s v="May"/>
          <s v="Jun"/>
          <s v="Jul"/>
          <s v="Aug"/>
          <s v="Sep"/>
          <s v="Oct"/>
          <s v="Nov"/>
          <s v="Dec"/>
          <s v="&gt;6/1/2005"/>
        </groupItems>
      </fieldGroup>
    </cacheField>
    <cacheField name="Quarters (orderDate)" numFmtId="0" databaseField="0">
      <fieldGroup base="5">
        <rangePr groupBy="quarters" startDate="2003-01-06T00:00:00" endDate="2005-06-01T00:00:00"/>
        <groupItems count="6">
          <s v="&lt;1/6/2003"/>
          <s v="Qtr1"/>
          <s v="Qtr2"/>
          <s v="Qtr3"/>
          <s v="Qtr4"/>
          <s v="&gt;6/1/2005"/>
        </groupItems>
      </fieldGroup>
    </cacheField>
    <cacheField name="Years (orderDate)" numFmtId="0" databaseField="0">
      <fieldGroup base="5">
        <rangePr groupBy="years" startDate="2003-01-06T00:00:00" endDate="2005-06-01T00:00:00"/>
        <groupItems count="5">
          <s v="&lt;1/6/2003"/>
          <s v="2003"/>
          <s v="2004"/>
          <s v="2005"/>
          <s v="&gt;6/1/20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2096" refreshedDate="45622.554766666668" createdVersion="8" refreshedVersion="8" minRefreshableVersion="3" recordCount="2996" xr:uid="{01CE08CE-81A8-4358-9D4A-4C05196373CD}">
  <cacheSource type="worksheet">
    <worksheetSource ref="A1:AB2997" sheet="Master Sheet"/>
  </cacheSource>
  <cacheFields count="31">
    <cacheField name="orderNumber" numFmtId="0">
      <sharedItems containsSemiMixedTypes="0" containsString="0" containsNumber="1" containsInteger="1" minValue="10100" maxValue="10425"/>
    </cacheField>
    <cacheField name="productCode" numFmtId="0">
      <sharedItems/>
    </cacheField>
    <cacheField name="quantityOrdered" numFmtId="0">
      <sharedItems containsSemiMixedTypes="0" containsString="0" containsNumber="1" containsInteger="1" minValue="6" maxValue="97"/>
    </cacheField>
    <cacheField name="priceEach" numFmtId="0">
      <sharedItems containsSemiMixedTypes="0" containsString="0" containsNumber="1" minValue="26.55" maxValue="214.3"/>
    </cacheField>
    <cacheField name="orderLineNumber" numFmtId="0">
      <sharedItems containsSemiMixedTypes="0" containsString="0" containsNumber="1" containsInteger="1" minValue="1" maxValue="18"/>
    </cacheField>
    <cacheField name="orderDate" numFmtId="166">
      <sharedItems containsSemiMixedTypes="0" containsNonDate="0" containsDate="1" containsString="0" minDate="2003-01-06T00:00:00" maxDate="2005-06-01T00:00:00" count="265">
        <d v="2003-01-06T00:00:00"/>
        <d v="2003-01-09T00:00:00"/>
        <d v="2003-01-10T00:00:00"/>
        <d v="2003-01-29T00:00:00"/>
        <d v="2003-01-31T00:00:00"/>
        <d v="2003-02-11T00:00:00"/>
        <d v="2003-02-17T00:00:00"/>
        <d v="2003-02-24T00:00:00"/>
        <d v="2003-03-03T00:00:00"/>
        <d v="2003-03-10T00:00:00"/>
        <d v="2003-03-18T00:00:00"/>
        <d v="2003-03-25T00:00:00"/>
        <d v="2003-03-24T00:00:00"/>
        <d v="2003-03-26T00:00:00"/>
        <d v="2003-04-01T00:00:00"/>
        <d v="2003-04-04T00:00:00"/>
        <d v="2003-04-11T00:00:00"/>
        <d v="2003-04-16T00:00:00"/>
        <d v="2003-04-21T00:00:00"/>
        <d v="2003-04-28T00:00:00"/>
        <d v="2003-04-29T00:00:00"/>
        <d v="2003-05-07T00:00:00"/>
        <d v="2003-05-08T00:00:00"/>
        <d v="2003-05-20T00:00:00"/>
        <d v="2003-05-21T00:00:00"/>
        <d v="2003-05-28T00:00:00"/>
        <d v="2003-06-03T00:00:00"/>
        <d v="2003-06-06T00:00:00"/>
        <d v="2003-06-12T00:00:00"/>
        <d v="2003-06-16T00:00:00"/>
        <d v="2003-06-25T00:00:00"/>
        <d v="2003-06-27T00:00:00"/>
        <d v="2003-07-01T00:00:00"/>
        <d v="2003-07-02T00:00:00"/>
        <d v="2003-07-04T00:00:00"/>
        <d v="2003-07-10T00:00:00"/>
        <d v="2003-07-07T00:00:00"/>
        <d v="2003-07-16T00:00:00"/>
        <d v="2003-07-24T00:00:00"/>
        <d v="2003-08-01T00:00:00"/>
        <d v="2003-08-08T00:00:00"/>
        <d v="2003-08-10T00:00:00"/>
        <d v="2003-08-13T00:00:00"/>
        <d v="2003-08-25T00:00:00"/>
        <d v="2003-09-03T00:00:00"/>
        <d v="2003-09-05T00:00:00"/>
        <d v="2003-09-11T00:00:00"/>
        <d v="2003-09-12T00:00:00"/>
        <d v="2003-09-19T00:00:00"/>
        <d v="2003-09-21T00:00:00"/>
        <d v="2003-09-25T00:00:00"/>
        <d v="2003-09-28T00:00:00"/>
        <d v="2003-10-02T00:00:00"/>
        <d v="2003-10-06T00:00:00"/>
        <d v="2003-10-08T00:00:00"/>
        <d v="2003-10-09T00:00:00"/>
        <d v="2003-10-10T00:00:00"/>
        <d v="2003-10-11T00:00:00"/>
        <d v="2003-10-17T00:00:00"/>
        <d v="2003-10-18T00:00:00"/>
        <d v="2003-10-20T00:00:00"/>
        <d v="2003-10-21T00:00:00"/>
        <d v="2003-10-22T00:00:00"/>
        <d v="2003-10-23T00:00:00"/>
        <d v="2003-10-28T00:00:00"/>
        <d v="2003-11-04T00:00:00"/>
        <d v="2003-11-05T00:00:00"/>
        <d v="2003-11-06T00:00:00"/>
        <d v="2003-11-07T00:00:00"/>
        <d v="2003-11-08T00:00:00"/>
        <d v="2003-11-11T00:00:00"/>
        <d v="2003-11-12T00:00:00"/>
        <d v="2003-11-13T00:00:00"/>
        <d v="2003-11-14T00:00:00"/>
        <d v="2003-11-15T00:00:00"/>
        <d v="2003-11-18T00:00:00"/>
        <d v="2003-11-19T00:00:00"/>
        <d v="2003-11-20T00:00:00"/>
        <d v="2003-11-21T00:00:00"/>
        <d v="2003-11-25T00:00:00"/>
        <d v="2003-11-26T00:00:00"/>
        <d v="2003-11-27T00:00:00"/>
        <d v="2003-12-01T00:00:00"/>
        <d v="2003-12-02T00:00:00"/>
        <d v="2003-12-03T00:00:00"/>
        <d v="2003-12-05T00:00:00"/>
        <d v="2003-12-09T00:00:00"/>
        <d v="2004-01-02T00:00:00"/>
        <d v="2004-01-09T00:00:00"/>
        <d v="2004-01-12T00:00:00"/>
        <d v="2004-01-15T00:00:00"/>
        <d v="2004-01-16T00:00:00"/>
        <d v="2004-01-22T00:00:00"/>
        <d v="2004-01-26T00:00:00"/>
        <d v="2004-01-29T00:00:00"/>
        <d v="2004-02-02T00:00:00"/>
        <d v="2004-02-04T00:00:00"/>
        <d v="2004-02-09T00:00:00"/>
        <d v="2004-02-10T00:00:00"/>
        <d v="2004-02-12T00:00:00"/>
        <d v="2004-02-18T00:00:00"/>
        <d v="2004-02-19T00:00:00"/>
        <d v="2004-02-20T00:00:00"/>
        <d v="2004-02-21T00:00:00"/>
        <d v="2004-02-22T00:00:00"/>
        <d v="2004-02-26T00:00:00"/>
        <d v="2004-03-02T00:00:00"/>
        <d v="2004-03-10T00:00:00"/>
        <d v="2004-03-11T00:00:00"/>
        <d v="2004-03-15T00:00:00"/>
        <d v="2004-03-19T00:00:00"/>
        <d v="2004-03-20T00:00:00"/>
        <d v="2004-03-29T00:00:00"/>
        <d v="2004-03-30T00:00:00"/>
        <d v="2004-04-02T00:00:00"/>
        <d v="2004-04-03T00:00:00"/>
        <d v="2004-04-05T00:00:00"/>
        <d v="2004-04-09T00:00:00"/>
        <d v="2004-04-12T00:00:00"/>
        <d v="2004-04-13T00:00:00"/>
        <d v="2004-04-20T00:00:00"/>
        <d v="2004-04-26T00:00:00"/>
        <d v="2004-04-29T00:00:00"/>
        <d v="2004-05-04T00:00:00"/>
        <d v="2004-05-05T00:00:00"/>
        <d v="2004-05-07T00:00:00"/>
        <d v="2004-05-08T00:00:00"/>
        <d v="2004-05-11T00:00:00"/>
        <d v="2004-05-18T00:00:00"/>
        <d v="2004-05-26T00:00:00"/>
        <d v="2004-06-01T00:00:00"/>
        <d v="2004-06-03T00:00:00"/>
        <d v="2004-06-04T00:00:00"/>
        <d v="2004-06-08T00:00:00"/>
        <d v="2004-06-14T00:00:00"/>
        <d v="2004-06-15T00:00:00"/>
        <d v="2004-06-16T00:00:00"/>
        <d v="2004-06-17T00:00:00"/>
        <d v="2004-06-24T00:00:00"/>
        <d v="2004-06-28T00:00:00"/>
        <d v="2004-06-30T00:00:00"/>
        <d v="2004-07-02T00:00:00"/>
        <d v="2004-07-06T00:00:00"/>
        <d v="2004-07-07T00:00:00"/>
        <d v="2004-07-12T00:00:00"/>
        <d v="2004-07-16T00:00:00"/>
        <d v="2004-07-19T00:00:00"/>
        <d v="2004-07-20T00:00:00"/>
        <d v="2004-07-21T00:00:00"/>
        <d v="2004-07-23T00:00:00"/>
        <d v="2004-08-02T00:00:00"/>
        <d v="2004-08-04T00:00:00"/>
        <d v="2004-08-06T00:00:00"/>
        <d v="2004-08-09T00:00:00"/>
        <d v="2004-08-17T00:00:00"/>
        <d v="2004-08-19T00:00:00"/>
        <d v="2004-08-20T00:00:00"/>
        <d v="2004-08-21T00:00:00"/>
        <d v="2004-08-27T00:00:00"/>
        <d v="2004-08-28T00:00:00"/>
        <d v="2004-08-30T00:00:00"/>
        <d v="2004-09-01T00:00:00"/>
        <d v="2004-09-03T00:00:00"/>
        <d v="2004-09-07T00:00:00"/>
        <d v="2004-09-08T00:00:00"/>
        <d v="2004-09-09T00:00:00"/>
        <d v="2004-09-10T00:00:00"/>
        <d v="2004-09-15T00:00:00"/>
        <d v="2004-09-16T00:00:00"/>
        <d v="2004-09-27T00:00:00"/>
        <d v="2004-09-30T00:00:00"/>
        <d v="2003-10-04T00:00:00"/>
        <d v="2003-10-05T00:00:00"/>
        <d v="2004-10-06T00:00:00"/>
        <d v="2004-10-11T00:00:00"/>
        <d v="2004-10-13T00:00:00"/>
        <d v="2004-10-14T00:00:00"/>
        <d v="2004-10-15T00:00:00"/>
        <d v="2004-10-16T00:00:00"/>
        <d v="2004-10-21T00:00:00"/>
        <d v="2004-10-22T00:00:00"/>
        <d v="2004-10-29T00:00:00"/>
        <d v="2004-11-01T00:00:00"/>
        <d v="2004-11-02T00:00:00"/>
        <d v="2004-11-03T00:00:00"/>
        <d v="2004-11-04T00:00:00"/>
        <d v="2004-11-05T00:00:00"/>
        <d v="2004-11-09T00:00:00"/>
        <d v="2004-11-10T00:00:00"/>
        <d v="2004-11-12T00:00:00"/>
        <d v="2004-11-15T00:00:00"/>
        <d v="2004-11-16T00:00:00"/>
        <d v="2004-11-17T00:00:00"/>
        <d v="2004-11-18T00:00:00"/>
        <d v="2004-11-19T00:00:00"/>
        <d v="2004-11-20T00:00:00"/>
        <d v="2004-11-21T00:00:00"/>
        <d v="2004-11-22T00:00:00"/>
        <d v="2004-11-23T00:00:00"/>
        <d v="2004-11-24T00:00:00"/>
        <d v="2004-11-25T00:00:00"/>
        <d v="2004-11-29T00:00:00"/>
        <d v="2004-12-01T00:00:00"/>
        <d v="2004-12-02T00:00:00"/>
        <d v="2004-12-03T00:00:00"/>
        <d v="2004-12-04T00:00:00"/>
        <d v="2004-12-07T00:00:00"/>
        <d v="2004-12-09T00:00:00"/>
        <d v="2004-12-10T00:00:00"/>
        <d v="2004-12-15T00:00:00"/>
        <d v="2004-12-16T00:00:00"/>
        <d v="2004-12-17T00:00:00"/>
        <d v="2005-01-05T00:00:00"/>
        <d v="2005-01-06T00:00:00"/>
        <d v="2005-01-07T00:00:00"/>
        <d v="2005-01-10T00:00:00"/>
        <d v="2005-01-12T00:00:00"/>
        <d v="2005-01-19T00:00:00"/>
        <d v="2005-01-20T00:00:00"/>
        <d v="2005-01-23T00:00:00"/>
        <d v="2005-01-26T00:00:00"/>
        <d v="2005-01-31T00:00:00"/>
        <d v="2005-02-02T00:00:00"/>
        <d v="2005-02-03T00:00:00"/>
        <d v="2005-02-08T00:00:00"/>
        <d v="2005-02-09T00:00:00"/>
        <d v="2005-02-10T00:00:00"/>
        <d v="2005-02-16T00:00:00"/>
        <d v="2005-02-17T00:00:00"/>
        <d v="2005-02-22T00:00:00"/>
        <d v="2005-02-23T00:00:00"/>
        <d v="2005-02-28T00:00:00"/>
        <d v="2005-03-01T00:00:00"/>
        <d v="2005-03-02T00:00:00"/>
        <d v="2005-03-03T00:00:00"/>
        <d v="2005-03-04T00:00:00"/>
        <d v="2005-03-09T00:00:00"/>
        <d v="2005-03-10T00:00:00"/>
        <d v="2005-03-11T00:00:00"/>
        <d v="2005-03-15T00:00:00"/>
        <d v="2005-03-17T00:00:00"/>
        <d v="2005-03-23T00:00:00"/>
        <d v="2005-03-28T00:00:00"/>
        <d v="2005-03-30T00:00:00"/>
        <d v="2005-04-01T00:00:00"/>
        <d v="2005-04-03T00:00:00"/>
        <d v="2005-04-07T00:00:00"/>
        <d v="2005-04-08T00:00:00"/>
        <d v="2005-04-14T00:00:00"/>
        <d v="2005-04-15T00:00:00"/>
        <d v="2005-04-22T00:00:00"/>
        <d v="2005-04-23T00:00:00"/>
        <d v="2005-04-29T00:00:00"/>
        <d v="2005-05-01T00:00:00"/>
        <d v="2005-05-03T00:00:00"/>
        <d v="2005-05-05T00:00:00"/>
        <d v="2005-05-06T00:00:00"/>
        <d v="2005-05-09T00:00:00"/>
        <d v="2005-05-10T00:00:00"/>
        <d v="2005-05-13T00:00:00"/>
        <d v="2005-05-16T00:00:00"/>
        <d v="2005-05-17T00:00:00"/>
        <d v="2005-05-29T00:00:00"/>
        <d v="2005-05-30T00:00:00"/>
        <d v="2005-05-31T00:00:00"/>
      </sharedItems>
      <fieldGroup par="30"/>
    </cacheField>
    <cacheField name="requiredDate" numFmtId="166">
      <sharedItems containsSemiMixedTypes="0" containsNonDate="0" containsDate="1" containsString="0" minDate="2003-01-13T00:00:00" maxDate="2005-06-12T00:00:00"/>
    </cacheField>
    <cacheField name="shippedDate" numFmtId="166">
      <sharedItems containsNonDate="0" containsDate="1" containsMixedTypes="1" minDate="2003-01-10T00:00:00" maxDate="2005-05-21T00:00:00"/>
    </cacheField>
    <cacheField name="status" numFmtId="0">
      <sharedItems/>
    </cacheField>
    <cacheField name="customerNumber" numFmtId="0">
      <sharedItems containsSemiMixedTypes="0" containsString="0" containsNumber="1" containsInteger="1" minValue="103" maxValue="496"/>
    </cacheField>
    <cacheField name="salesRepEmployeeNumber" numFmtId="0">
      <sharedItems containsSemiMixedTypes="0" containsString="0" containsNumber="1" containsInteger="1" minValue="1165" maxValue="1702"/>
    </cacheField>
    <cacheField name="creditLimit" numFmtId="0">
      <sharedItems containsSemiMixedTypes="0" containsString="0" containsNumber="1" containsInteger="1" minValue="11000" maxValue="227600"/>
    </cacheField>
    <cacheField name="city" numFmtId="0">
      <sharedItems/>
    </cacheField>
    <cacheField name="officeCode" numFmtId="0">
      <sharedItems containsSemiMixedTypes="0" containsString="0" containsNumber="1" containsInteger="1" minValue="1" maxValue="7"/>
    </cacheField>
    <cacheField name="officeCity" numFmtId="0">
      <sharedItems count="7">
        <s v="Boston"/>
        <s v="London"/>
        <s v="NYC"/>
        <s v="Paris"/>
        <s v="Tokyo"/>
        <s v="San Francisco"/>
        <s v="Sydney"/>
      </sharedItems>
    </cacheField>
    <cacheField name="paymentDate" numFmtId="166">
      <sharedItems containsSemiMixedTypes="0" containsNonDate="0" containsDate="1" containsString="0" minDate="2003-01-28T00:00:00" maxDate="2005-05-26T00:00:00"/>
    </cacheField>
    <cacheField name="amount" numFmtId="0">
      <sharedItems containsSemiMixedTypes="0" containsString="0" containsNumber="1" minValue="1960.8" maxValue="101244.59"/>
    </cacheField>
    <cacheField name="productLine" numFmtId="0">
      <sharedItems/>
    </cacheField>
    <cacheField name="quantityInStock" numFmtId="0">
      <sharedItems containsSemiMixedTypes="0" containsString="0" containsNumber="1" containsInteger="1" minValue="15" maxValue="9997"/>
    </cacheField>
    <cacheField name="MSRP" numFmtId="0">
      <sharedItems containsSemiMixedTypes="0" containsString="0" containsNumber="1" minValue="33.19" maxValue="214.3"/>
    </cacheField>
    <cacheField name="timeFrameforDeliveries" numFmtId="0">
      <sharedItems containsMixedTypes="1" containsNumber="1" containsInteger="1" minValue="-56" maxValue="11"/>
    </cacheField>
    <cacheField name="internalStatus" numFmtId="0">
      <sharedItems/>
    </cacheField>
    <cacheField name="Year" numFmtId="0">
      <sharedItems containsSemiMixedTypes="0" containsString="0" containsNumber="1" containsInteger="1" minValue="2003" maxValue="2005"/>
    </cacheField>
    <cacheField name="Month" numFmtId="0">
      <sharedItems containsSemiMixedTypes="0" containsString="0" containsNumber="1" containsInteger="1" minValue="1" maxValue="12"/>
    </cacheField>
    <cacheField name="buyPrice" numFmtId="0">
      <sharedItems containsSemiMixedTypes="0" containsString="0" containsNumber="1" minValue="15.91" maxValue="103.42"/>
    </cacheField>
    <cacheField name="Revenue" numFmtId="0">
      <sharedItems containsSemiMixedTypes="0" containsString="0" containsNumber="1" minValue="481.5" maxValue="11503.14"/>
    </cacheField>
    <cacheField name="ProfitPercentage" numFmtId="0">
      <sharedItems containsSemiMixedTypes="0" containsString="0" containsNumber="1" minValue="14.275601698914574" maxValue="150.04639653572536"/>
    </cacheField>
    <cacheField name="Profit&gt;Median" numFmtId="0">
      <sharedItems containsSemiMixedTypes="0" containsString="0" containsNumber="1" containsInteger="1" minValue="0" maxValue="1"/>
    </cacheField>
    <cacheField name="Months (orderDate)" numFmtId="0" databaseField="0">
      <fieldGroup base="5">
        <rangePr groupBy="months" startDate="2003-01-06T00:00:00" endDate="2005-06-01T00:00:00"/>
        <groupItems count="14">
          <s v="&lt;1/6/2003"/>
          <s v="Jan"/>
          <s v="Feb"/>
          <s v="Mar"/>
          <s v="Apr"/>
          <s v="May"/>
          <s v="Jun"/>
          <s v="Jul"/>
          <s v="Aug"/>
          <s v="Sep"/>
          <s v="Oct"/>
          <s v="Nov"/>
          <s v="Dec"/>
          <s v="&gt;6/1/2005"/>
        </groupItems>
      </fieldGroup>
    </cacheField>
    <cacheField name="Quarters (orderDate)" numFmtId="0" databaseField="0">
      <fieldGroup base="5">
        <rangePr groupBy="quarters" startDate="2003-01-06T00:00:00" endDate="2005-06-01T00:00:00"/>
        <groupItems count="6">
          <s v="&lt;1/6/2003"/>
          <s v="Qtr1"/>
          <s v="Qtr2"/>
          <s v="Qtr3"/>
          <s v="Qtr4"/>
          <s v="&gt;6/1/2005"/>
        </groupItems>
      </fieldGroup>
    </cacheField>
    <cacheField name="Years (orderDate)" numFmtId="0" databaseField="0">
      <fieldGroup base="5">
        <rangePr groupBy="years" startDate="2003-01-06T00:00:00" endDate="2005-06-01T00:00:00"/>
        <groupItems count="5">
          <s v="&lt;1/6/2003"/>
          <s v="2003"/>
          <s v="2004"/>
          <s v="2005"/>
          <s v="&gt;6/1/20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96">
  <r>
    <n v="10100"/>
    <s v="S18_1749"/>
    <n v="30"/>
    <n v="136"/>
    <n v="3"/>
    <x v="0"/>
    <d v="2003-01-13T00:00:00"/>
    <d v="2003-01-10T00:00:00"/>
    <s v="Shipped"/>
    <n v="3"/>
    <x v="0"/>
    <n v="363"/>
    <n v="1216"/>
    <n v="114200"/>
    <s v="Nashua"/>
    <n v="2"/>
    <x v="0"/>
  </r>
  <r>
    <n v="10100"/>
    <s v="S18_2248"/>
    <n v="50"/>
    <n v="55.09"/>
    <n v="2"/>
    <x v="0"/>
    <d v="2003-01-13T00:00:00"/>
    <d v="2003-01-10T00:00:00"/>
    <s v="Shipped"/>
    <n v="3"/>
    <x v="0"/>
    <n v="363"/>
    <n v="1216"/>
    <n v="114200"/>
    <s v="Nashua"/>
    <n v="2"/>
    <x v="0"/>
  </r>
  <r>
    <n v="10100"/>
    <s v="S18_4409"/>
    <n v="22"/>
    <n v="75.459999999999994"/>
    <n v="4"/>
    <x v="0"/>
    <d v="2003-01-13T00:00:00"/>
    <d v="2003-01-10T00:00:00"/>
    <s v="Shipped"/>
    <n v="3"/>
    <x v="0"/>
    <n v="363"/>
    <n v="1216"/>
    <n v="114200"/>
    <s v="Nashua"/>
    <n v="2"/>
    <x v="0"/>
  </r>
  <r>
    <n v="10100"/>
    <s v="S24_3969"/>
    <n v="49"/>
    <n v="35.29"/>
    <n v="1"/>
    <x v="0"/>
    <d v="2003-01-13T00:00:00"/>
    <d v="2003-01-10T00:00:00"/>
    <s v="Shipped"/>
    <n v="3"/>
    <x v="0"/>
    <n v="363"/>
    <n v="1216"/>
    <n v="114200"/>
    <s v="Nashua"/>
    <n v="2"/>
    <x v="0"/>
  </r>
  <r>
    <n v="10101"/>
    <s v="S18_2325"/>
    <n v="25"/>
    <n v="108.06"/>
    <n v="4"/>
    <x v="1"/>
    <d v="2003-01-18T00:00:00"/>
    <d v="2003-01-11T00:00:00"/>
    <s v="Shipped"/>
    <n v="7"/>
    <x v="1"/>
    <n v="128"/>
    <n v="1504"/>
    <n v="59700"/>
    <s v="Frankfurt"/>
    <n v="7"/>
    <x v="1"/>
  </r>
  <r>
    <n v="10101"/>
    <s v="S18_2795"/>
    <n v="26"/>
    <n v="167.06"/>
    <n v="1"/>
    <x v="1"/>
    <d v="2003-01-18T00:00:00"/>
    <d v="2003-01-11T00:00:00"/>
    <s v="Shipped"/>
    <n v="7"/>
    <x v="1"/>
    <n v="128"/>
    <n v="1504"/>
    <n v="59700"/>
    <s v="Frankfurt"/>
    <n v="7"/>
    <x v="1"/>
  </r>
  <r>
    <n v="10101"/>
    <s v="S24_1937"/>
    <n v="45"/>
    <n v="32.53"/>
    <n v="3"/>
    <x v="1"/>
    <d v="2003-01-18T00:00:00"/>
    <d v="2003-01-11T00:00:00"/>
    <s v="Shipped"/>
    <n v="7"/>
    <x v="1"/>
    <n v="128"/>
    <n v="1504"/>
    <n v="59700"/>
    <s v="Frankfurt"/>
    <n v="7"/>
    <x v="1"/>
  </r>
  <r>
    <n v="10101"/>
    <s v="S24_2022"/>
    <n v="46"/>
    <n v="44.35"/>
    <n v="2"/>
    <x v="1"/>
    <d v="2003-01-18T00:00:00"/>
    <d v="2003-01-11T00:00:00"/>
    <s v="Shipped"/>
    <n v="7"/>
    <x v="1"/>
    <n v="128"/>
    <n v="1504"/>
    <n v="59700"/>
    <s v="Frankfurt"/>
    <n v="7"/>
    <x v="1"/>
  </r>
  <r>
    <n v="10102"/>
    <s v="S18_1342"/>
    <n v="39"/>
    <n v="95.55"/>
    <n v="2"/>
    <x v="2"/>
    <d v="2003-01-18T00:00:00"/>
    <d v="2003-01-14T00:00:00"/>
    <s v="Shipped"/>
    <n v="4"/>
    <x v="0"/>
    <n v="181"/>
    <n v="1286"/>
    <n v="76400"/>
    <s v="NYC"/>
    <n v="3"/>
    <x v="2"/>
  </r>
  <r>
    <n v="10102"/>
    <s v="S18_1367"/>
    <n v="41"/>
    <n v="43.13"/>
    <n v="1"/>
    <x v="2"/>
    <d v="2003-01-18T00:00:00"/>
    <d v="2003-01-14T00:00:00"/>
    <s v="Shipped"/>
    <n v="4"/>
    <x v="0"/>
    <n v="181"/>
    <n v="1286"/>
    <n v="76400"/>
    <s v="NYC"/>
    <n v="3"/>
    <x v="2"/>
  </r>
  <r>
    <n v="10103"/>
    <s v="S10_1949"/>
    <n v="26"/>
    <n v="214.3"/>
    <n v="11"/>
    <x v="3"/>
    <d v="2003-02-07T00:00:00"/>
    <d v="2003-02-02T00:00:00"/>
    <s v="Shipped"/>
    <n v="5"/>
    <x v="0"/>
    <n v="121"/>
    <n v="1504"/>
    <n v="81700"/>
    <s v="Stavern"/>
    <n v="7"/>
    <x v="1"/>
  </r>
  <r>
    <n v="10103"/>
    <s v="S10_4962"/>
    <n v="42"/>
    <n v="119.67"/>
    <n v="4"/>
    <x v="3"/>
    <d v="2003-02-07T00:00:00"/>
    <d v="2003-02-02T00:00:00"/>
    <s v="Shipped"/>
    <n v="5"/>
    <x v="0"/>
    <n v="121"/>
    <n v="1504"/>
    <n v="81700"/>
    <s v="Stavern"/>
    <n v="7"/>
    <x v="1"/>
  </r>
  <r>
    <n v="10103"/>
    <s v="S12_1666"/>
    <n v="27"/>
    <n v="121.64"/>
    <n v="8"/>
    <x v="3"/>
    <d v="2003-02-07T00:00:00"/>
    <d v="2003-02-02T00:00:00"/>
    <s v="Shipped"/>
    <n v="5"/>
    <x v="0"/>
    <n v="121"/>
    <n v="1504"/>
    <n v="81700"/>
    <s v="Stavern"/>
    <n v="7"/>
    <x v="1"/>
  </r>
  <r>
    <n v="10103"/>
    <s v="S18_1097"/>
    <n v="35"/>
    <n v="94.5"/>
    <n v="10"/>
    <x v="3"/>
    <d v="2003-02-07T00:00:00"/>
    <d v="2003-02-02T00:00:00"/>
    <s v="Shipped"/>
    <n v="5"/>
    <x v="0"/>
    <n v="121"/>
    <n v="1504"/>
    <n v="81700"/>
    <s v="Stavern"/>
    <n v="7"/>
    <x v="1"/>
  </r>
  <r>
    <n v="10103"/>
    <s v="S18_2432"/>
    <n v="22"/>
    <n v="58.34"/>
    <n v="2"/>
    <x v="3"/>
    <d v="2003-02-07T00:00:00"/>
    <d v="2003-02-02T00:00:00"/>
    <s v="Shipped"/>
    <n v="5"/>
    <x v="0"/>
    <n v="121"/>
    <n v="1504"/>
    <n v="81700"/>
    <s v="Stavern"/>
    <n v="7"/>
    <x v="1"/>
  </r>
  <r>
    <n v="10103"/>
    <s v="S18_2949"/>
    <n v="27"/>
    <n v="92.19"/>
    <n v="12"/>
    <x v="3"/>
    <d v="2003-02-07T00:00:00"/>
    <d v="2003-02-02T00:00:00"/>
    <s v="Shipped"/>
    <n v="5"/>
    <x v="0"/>
    <n v="121"/>
    <n v="1504"/>
    <n v="81700"/>
    <s v="Stavern"/>
    <n v="7"/>
    <x v="1"/>
  </r>
  <r>
    <n v="10103"/>
    <s v="S18_2957"/>
    <n v="35"/>
    <n v="61.84"/>
    <n v="14"/>
    <x v="3"/>
    <d v="2003-02-07T00:00:00"/>
    <d v="2003-02-02T00:00:00"/>
    <s v="Shipped"/>
    <n v="5"/>
    <x v="0"/>
    <n v="121"/>
    <n v="1504"/>
    <n v="81700"/>
    <s v="Stavern"/>
    <n v="7"/>
    <x v="1"/>
  </r>
  <r>
    <n v="10103"/>
    <s v="S18_3136"/>
    <n v="25"/>
    <n v="86.92"/>
    <n v="13"/>
    <x v="3"/>
    <d v="2003-02-07T00:00:00"/>
    <d v="2003-02-02T00:00:00"/>
    <s v="Shipped"/>
    <n v="5"/>
    <x v="0"/>
    <n v="121"/>
    <n v="1504"/>
    <n v="81700"/>
    <s v="Stavern"/>
    <n v="7"/>
    <x v="1"/>
  </r>
  <r>
    <n v="10103"/>
    <s v="S18_3320"/>
    <n v="46"/>
    <n v="86.31"/>
    <n v="16"/>
    <x v="3"/>
    <d v="2003-02-07T00:00:00"/>
    <d v="2003-02-02T00:00:00"/>
    <s v="Shipped"/>
    <n v="5"/>
    <x v="0"/>
    <n v="121"/>
    <n v="1504"/>
    <n v="81700"/>
    <s v="Stavern"/>
    <n v="7"/>
    <x v="1"/>
  </r>
  <r>
    <n v="10103"/>
    <s v="S18_4600"/>
    <n v="36"/>
    <n v="98.07"/>
    <n v="5"/>
    <x v="3"/>
    <d v="2003-02-07T00:00:00"/>
    <d v="2003-02-02T00:00:00"/>
    <s v="Shipped"/>
    <n v="5"/>
    <x v="0"/>
    <n v="121"/>
    <n v="1504"/>
    <n v="81700"/>
    <s v="Stavern"/>
    <n v="7"/>
    <x v="1"/>
  </r>
  <r>
    <n v="10103"/>
    <s v="S18_4668"/>
    <n v="41"/>
    <n v="40.75"/>
    <n v="9"/>
    <x v="3"/>
    <d v="2003-02-07T00:00:00"/>
    <d v="2003-02-02T00:00:00"/>
    <s v="Shipped"/>
    <n v="5"/>
    <x v="0"/>
    <n v="121"/>
    <n v="1504"/>
    <n v="81700"/>
    <s v="Stavern"/>
    <n v="7"/>
    <x v="1"/>
  </r>
  <r>
    <n v="10103"/>
    <s v="S24_2300"/>
    <n v="36"/>
    <n v="107.34"/>
    <n v="1"/>
    <x v="3"/>
    <d v="2003-02-07T00:00:00"/>
    <d v="2003-02-02T00:00:00"/>
    <s v="Shipped"/>
    <n v="5"/>
    <x v="0"/>
    <n v="121"/>
    <n v="1504"/>
    <n v="81700"/>
    <s v="Stavern"/>
    <n v="7"/>
    <x v="1"/>
  </r>
  <r>
    <n v="10103"/>
    <s v="S24_4258"/>
    <n v="25"/>
    <n v="88.62"/>
    <n v="15"/>
    <x v="3"/>
    <d v="2003-02-07T00:00:00"/>
    <d v="2003-02-02T00:00:00"/>
    <s v="Shipped"/>
    <n v="5"/>
    <x v="0"/>
    <n v="121"/>
    <n v="1504"/>
    <n v="81700"/>
    <s v="Stavern"/>
    <n v="7"/>
    <x v="1"/>
  </r>
  <r>
    <n v="10103"/>
    <s v="S32_1268"/>
    <n v="31"/>
    <n v="92.46"/>
    <n v="3"/>
    <x v="3"/>
    <d v="2003-02-07T00:00:00"/>
    <d v="2003-02-02T00:00:00"/>
    <s v="Shipped"/>
    <n v="5"/>
    <x v="0"/>
    <n v="121"/>
    <n v="1504"/>
    <n v="81700"/>
    <s v="Stavern"/>
    <n v="7"/>
    <x v="1"/>
  </r>
  <r>
    <n v="10103"/>
    <s v="S32_3522"/>
    <n v="45"/>
    <n v="63.35"/>
    <n v="7"/>
    <x v="3"/>
    <d v="2003-02-07T00:00:00"/>
    <d v="2003-02-02T00:00:00"/>
    <s v="Shipped"/>
    <n v="5"/>
    <x v="0"/>
    <n v="121"/>
    <n v="1504"/>
    <n v="81700"/>
    <s v="Stavern"/>
    <n v="7"/>
    <x v="1"/>
  </r>
  <r>
    <n v="10103"/>
    <s v="S700_2824"/>
    <n v="42"/>
    <n v="94.07"/>
    <n v="6"/>
    <x v="3"/>
    <d v="2003-02-07T00:00:00"/>
    <d v="2003-02-02T00:00:00"/>
    <s v="Shipped"/>
    <n v="5"/>
    <x v="0"/>
    <n v="121"/>
    <n v="1504"/>
    <n v="81700"/>
    <s v="Stavern"/>
    <n v="7"/>
    <x v="1"/>
  </r>
  <r>
    <n v="10104"/>
    <s v="S12_3148"/>
    <n v="34"/>
    <n v="131.44"/>
    <n v="1"/>
    <x v="4"/>
    <d v="2003-02-09T00:00:00"/>
    <d v="2003-02-01T00:00:00"/>
    <s v="Shipped"/>
    <n v="8"/>
    <x v="1"/>
    <n v="141"/>
    <n v="1370"/>
    <n v="227600"/>
    <s v="Madrid"/>
    <n v="4"/>
    <x v="3"/>
  </r>
  <r>
    <n v="10104"/>
    <s v="S12_4473"/>
    <n v="41"/>
    <n v="111.39"/>
    <n v="9"/>
    <x v="4"/>
    <d v="2003-02-09T00:00:00"/>
    <d v="2003-02-01T00:00:00"/>
    <s v="Shipped"/>
    <n v="8"/>
    <x v="1"/>
    <n v="141"/>
    <n v="1370"/>
    <n v="227600"/>
    <s v="Madrid"/>
    <n v="4"/>
    <x v="3"/>
  </r>
  <r>
    <n v="10104"/>
    <s v="S18_2238"/>
    <n v="24"/>
    <n v="135.9"/>
    <n v="8"/>
    <x v="4"/>
    <d v="2003-02-09T00:00:00"/>
    <d v="2003-02-01T00:00:00"/>
    <s v="Shipped"/>
    <n v="8"/>
    <x v="1"/>
    <n v="141"/>
    <n v="1370"/>
    <n v="227600"/>
    <s v="Madrid"/>
    <n v="4"/>
    <x v="3"/>
  </r>
  <r>
    <n v="10104"/>
    <s v="S18_2319"/>
    <n v="29"/>
    <n v="122.73"/>
    <n v="12"/>
    <x v="4"/>
    <d v="2003-02-09T00:00:00"/>
    <d v="2003-02-01T00:00:00"/>
    <s v="Shipped"/>
    <n v="8"/>
    <x v="1"/>
    <n v="141"/>
    <n v="1370"/>
    <n v="227600"/>
    <s v="Madrid"/>
    <n v="4"/>
    <x v="3"/>
  </r>
  <r>
    <n v="10104"/>
    <s v="S18_3232"/>
    <n v="23"/>
    <n v="165.95"/>
    <n v="13"/>
    <x v="4"/>
    <d v="2003-02-09T00:00:00"/>
    <d v="2003-02-01T00:00:00"/>
    <s v="Shipped"/>
    <n v="8"/>
    <x v="1"/>
    <n v="141"/>
    <n v="1370"/>
    <n v="227600"/>
    <s v="Madrid"/>
    <n v="4"/>
    <x v="3"/>
  </r>
  <r>
    <n v="10104"/>
    <s v="S18_4027"/>
    <n v="38"/>
    <n v="119.2"/>
    <n v="3"/>
    <x v="4"/>
    <d v="2003-02-09T00:00:00"/>
    <d v="2003-02-01T00:00:00"/>
    <s v="Shipped"/>
    <n v="8"/>
    <x v="1"/>
    <n v="141"/>
    <n v="1370"/>
    <n v="227600"/>
    <s v="Madrid"/>
    <n v="4"/>
    <x v="3"/>
  </r>
  <r>
    <n v="10104"/>
    <s v="S24_1444"/>
    <n v="35"/>
    <n v="52.02"/>
    <n v="6"/>
    <x v="4"/>
    <d v="2003-02-09T00:00:00"/>
    <d v="2003-02-01T00:00:00"/>
    <s v="Shipped"/>
    <n v="8"/>
    <x v="1"/>
    <n v="141"/>
    <n v="1370"/>
    <n v="227600"/>
    <s v="Madrid"/>
    <n v="4"/>
    <x v="3"/>
  </r>
  <r>
    <n v="10104"/>
    <s v="S24_2840"/>
    <n v="44"/>
    <n v="30.41"/>
    <n v="10"/>
    <x v="4"/>
    <d v="2003-02-09T00:00:00"/>
    <d v="2003-02-01T00:00:00"/>
    <s v="Shipped"/>
    <n v="8"/>
    <x v="1"/>
    <n v="141"/>
    <n v="1370"/>
    <n v="227600"/>
    <s v="Madrid"/>
    <n v="4"/>
    <x v="3"/>
  </r>
  <r>
    <n v="10104"/>
    <s v="S24_4048"/>
    <n v="26"/>
    <n v="106.45"/>
    <n v="5"/>
    <x v="4"/>
    <d v="2003-02-09T00:00:00"/>
    <d v="2003-02-01T00:00:00"/>
    <s v="Shipped"/>
    <n v="8"/>
    <x v="1"/>
    <n v="141"/>
    <n v="1370"/>
    <n v="227600"/>
    <s v="Madrid"/>
    <n v="4"/>
    <x v="3"/>
  </r>
  <r>
    <n v="10104"/>
    <s v="S32_2509"/>
    <n v="35"/>
    <n v="51.95"/>
    <n v="11"/>
    <x v="4"/>
    <d v="2003-02-09T00:00:00"/>
    <d v="2003-02-01T00:00:00"/>
    <s v="Shipped"/>
    <n v="8"/>
    <x v="1"/>
    <n v="141"/>
    <n v="1370"/>
    <n v="227600"/>
    <s v="Madrid"/>
    <n v="4"/>
    <x v="3"/>
  </r>
  <r>
    <n v="10104"/>
    <s v="S32_3207"/>
    <n v="49"/>
    <n v="56.55"/>
    <n v="4"/>
    <x v="4"/>
    <d v="2003-02-09T00:00:00"/>
    <d v="2003-02-01T00:00:00"/>
    <s v="Shipped"/>
    <n v="8"/>
    <x v="1"/>
    <n v="141"/>
    <n v="1370"/>
    <n v="227600"/>
    <s v="Madrid"/>
    <n v="4"/>
    <x v="3"/>
  </r>
  <r>
    <n v="10104"/>
    <s v="S50_1392"/>
    <n v="33"/>
    <n v="114.59"/>
    <n v="7"/>
    <x v="4"/>
    <d v="2003-02-09T00:00:00"/>
    <d v="2003-02-01T00:00:00"/>
    <s v="Shipped"/>
    <n v="8"/>
    <x v="1"/>
    <n v="141"/>
    <n v="1370"/>
    <n v="227600"/>
    <s v="Madrid"/>
    <n v="4"/>
    <x v="3"/>
  </r>
  <r>
    <n v="10104"/>
    <s v="S50_1514"/>
    <n v="32"/>
    <n v="53.31"/>
    <n v="2"/>
    <x v="4"/>
    <d v="2003-02-09T00:00:00"/>
    <d v="2003-02-01T00:00:00"/>
    <s v="Shipped"/>
    <n v="8"/>
    <x v="1"/>
    <n v="141"/>
    <n v="1370"/>
    <n v="227600"/>
    <s v="Madrid"/>
    <n v="4"/>
    <x v="3"/>
  </r>
  <r>
    <n v="10105"/>
    <s v="S10_4757"/>
    <n v="50"/>
    <n v="127.84"/>
    <n v="2"/>
    <x v="5"/>
    <d v="2003-02-21T00:00:00"/>
    <d v="2003-02-12T00:00:00"/>
    <s v="Shipped"/>
    <n v="9"/>
    <x v="1"/>
    <n v="145"/>
    <n v="1401"/>
    <n v="83400"/>
    <s v="Kobenhavn"/>
    <n v="4"/>
    <x v="3"/>
  </r>
  <r>
    <n v="10105"/>
    <s v="S12_1108"/>
    <n v="41"/>
    <n v="205.72"/>
    <n v="15"/>
    <x v="5"/>
    <d v="2003-02-21T00:00:00"/>
    <d v="2003-02-12T00:00:00"/>
    <s v="Shipped"/>
    <n v="9"/>
    <x v="1"/>
    <n v="145"/>
    <n v="1401"/>
    <n v="83400"/>
    <s v="Kobenhavn"/>
    <n v="4"/>
    <x v="3"/>
  </r>
  <r>
    <n v="10105"/>
    <s v="S12_3891"/>
    <n v="29"/>
    <n v="141.88"/>
    <n v="14"/>
    <x v="5"/>
    <d v="2003-02-21T00:00:00"/>
    <d v="2003-02-12T00:00:00"/>
    <s v="Shipped"/>
    <n v="9"/>
    <x v="1"/>
    <n v="145"/>
    <n v="1401"/>
    <n v="83400"/>
    <s v="Kobenhavn"/>
    <n v="4"/>
    <x v="3"/>
  </r>
  <r>
    <n v="10105"/>
    <s v="S18_3140"/>
    <n v="22"/>
    <n v="136.59"/>
    <n v="11"/>
    <x v="5"/>
    <d v="2003-02-21T00:00:00"/>
    <d v="2003-02-12T00:00:00"/>
    <s v="Shipped"/>
    <n v="9"/>
    <x v="1"/>
    <n v="145"/>
    <n v="1401"/>
    <n v="83400"/>
    <s v="Kobenhavn"/>
    <n v="4"/>
    <x v="3"/>
  </r>
  <r>
    <n v="10105"/>
    <s v="S18_3259"/>
    <n v="38"/>
    <n v="87.73"/>
    <n v="13"/>
    <x v="5"/>
    <d v="2003-02-21T00:00:00"/>
    <d v="2003-02-12T00:00:00"/>
    <s v="Shipped"/>
    <n v="9"/>
    <x v="1"/>
    <n v="145"/>
    <n v="1401"/>
    <n v="83400"/>
    <s v="Kobenhavn"/>
    <n v="4"/>
    <x v="3"/>
  </r>
  <r>
    <n v="10105"/>
    <s v="S18_4522"/>
    <n v="41"/>
    <n v="75.48"/>
    <n v="10"/>
    <x v="5"/>
    <d v="2003-02-21T00:00:00"/>
    <d v="2003-02-12T00:00:00"/>
    <s v="Shipped"/>
    <n v="9"/>
    <x v="1"/>
    <n v="145"/>
    <n v="1401"/>
    <n v="83400"/>
    <s v="Kobenhavn"/>
    <n v="4"/>
    <x v="3"/>
  </r>
  <r>
    <n v="10105"/>
    <s v="S24_2011"/>
    <n v="43"/>
    <n v="117.97"/>
    <n v="9"/>
    <x v="5"/>
    <d v="2003-02-21T00:00:00"/>
    <d v="2003-02-12T00:00:00"/>
    <s v="Shipped"/>
    <n v="9"/>
    <x v="1"/>
    <n v="145"/>
    <n v="1401"/>
    <n v="83400"/>
    <s v="Kobenhavn"/>
    <n v="4"/>
    <x v="3"/>
  </r>
  <r>
    <n v="10105"/>
    <s v="S24_3151"/>
    <n v="44"/>
    <n v="73.459999999999994"/>
    <n v="4"/>
    <x v="5"/>
    <d v="2003-02-21T00:00:00"/>
    <d v="2003-02-12T00:00:00"/>
    <s v="Shipped"/>
    <n v="9"/>
    <x v="1"/>
    <n v="145"/>
    <n v="1401"/>
    <n v="83400"/>
    <s v="Kobenhavn"/>
    <n v="4"/>
    <x v="3"/>
  </r>
  <r>
    <n v="10105"/>
    <s v="S24_3816"/>
    <n v="50"/>
    <n v="75.47"/>
    <n v="1"/>
    <x v="5"/>
    <d v="2003-02-21T00:00:00"/>
    <d v="2003-02-12T00:00:00"/>
    <s v="Shipped"/>
    <n v="9"/>
    <x v="1"/>
    <n v="145"/>
    <n v="1401"/>
    <n v="83400"/>
    <s v="Kobenhavn"/>
    <n v="4"/>
    <x v="3"/>
  </r>
  <r>
    <n v="10105"/>
    <s v="S700_1138"/>
    <n v="41"/>
    <n v="54"/>
    <n v="5"/>
    <x v="5"/>
    <d v="2003-02-21T00:00:00"/>
    <d v="2003-02-12T00:00:00"/>
    <s v="Shipped"/>
    <n v="9"/>
    <x v="1"/>
    <n v="145"/>
    <n v="1401"/>
    <n v="83400"/>
    <s v="Kobenhavn"/>
    <n v="4"/>
    <x v="3"/>
  </r>
  <r>
    <n v="10105"/>
    <s v="S700_1938"/>
    <n v="29"/>
    <n v="86.61"/>
    <n v="12"/>
    <x v="5"/>
    <d v="2003-02-21T00:00:00"/>
    <d v="2003-02-12T00:00:00"/>
    <s v="Shipped"/>
    <n v="9"/>
    <x v="1"/>
    <n v="145"/>
    <n v="1401"/>
    <n v="83400"/>
    <s v="Kobenhavn"/>
    <n v="4"/>
    <x v="3"/>
  </r>
  <r>
    <n v="10105"/>
    <s v="S700_2610"/>
    <n v="31"/>
    <n v="60.72"/>
    <n v="3"/>
    <x v="5"/>
    <d v="2003-02-21T00:00:00"/>
    <d v="2003-02-12T00:00:00"/>
    <s v="Shipped"/>
    <n v="9"/>
    <x v="1"/>
    <n v="145"/>
    <n v="1401"/>
    <n v="83400"/>
    <s v="Kobenhavn"/>
    <n v="4"/>
    <x v="3"/>
  </r>
  <r>
    <n v="10105"/>
    <s v="S700_3505"/>
    <n v="39"/>
    <n v="92.16"/>
    <n v="6"/>
    <x v="5"/>
    <d v="2003-02-21T00:00:00"/>
    <d v="2003-02-12T00:00:00"/>
    <s v="Shipped"/>
    <n v="9"/>
    <x v="1"/>
    <n v="145"/>
    <n v="1401"/>
    <n v="83400"/>
    <s v="Kobenhavn"/>
    <n v="4"/>
    <x v="3"/>
  </r>
  <r>
    <n v="10105"/>
    <s v="S700_3962"/>
    <n v="22"/>
    <n v="99.31"/>
    <n v="7"/>
    <x v="5"/>
    <d v="2003-02-21T00:00:00"/>
    <d v="2003-02-12T00:00:00"/>
    <s v="Shipped"/>
    <n v="9"/>
    <x v="1"/>
    <n v="145"/>
    <n v="1401"/>
    <n v="83400"/>
    <s v="Kobenhavn"/>
    <n v="4"/>
    <x v="3"/>
  </r>
  <r>
    <n v="10105"/>
    <s v="S72_3212"/>
    <n v="25"/>
    <n v="44.77"/>
    <n v="8"/>
    <x v="5"/>
    <d v="2003-02-21T00:00:00"/>
    <d v="2003-02-12T00:00:00"/>
    <s v="Shipped"/>
    <n v="9"/>
    <x v="1"/>
    <n v="145"/>
    <n v="1401"/>
    <n v="83400"/>
    <s v="Kobenhavn"/>
    <n v="4"/>
    <x v="3"/>
  </r>
  <r>
    <n v="10106"/>
    <s v="S18_1662"/>
    <n v="36"/>
    <n v="134.04"/>
    <n v="12"/>
    <x v="6"/>
    <d v="2003-02-24T00:00:00"/>
    <d v="2003-02-21T00:00:00"/>
    <s v="Shipped"/>
    <n v="3"/>
    <x v="0"/>
    <n v="278"/>
    <n v="1401"/>
    <n v="119600"/>
    <s v="Bergamo"/>
    <n v="4"/>
    <x v="3"/>
  </r>
  <r>
    <n v="10106"/>
    <s v="S18_2581"/>
    <n v="34"/>
    <n v="81.099999999999994"/>
    <n v="2"/>
    <x v="6"/>
    <d v="2003-02-24T00:00:00"/>
    <d v="2003-02-21T00:00:00"/>
    <s v="Shipped"/>
    <n v="3"/>
    <x v="0"/>
    <n v="278"/>
    <n v="1401"/>
    <n v="119600"/>
    <s v="Bergamo"/>
    <n v="4"/>
    <x v="3"/>
  </r>
  <r>
    <n v="10106"/>
    <s v="S18_3029"/>
    <n v="41"/>
    <n v="80.86"/>
    <n v="18"/>
    <x v="6"/>
    <d v="2003-02-24T00:00:00"/>
    <d v="2003-02-21T00:00:00"/>
    <s v="Shipped"/>
    <n v="3"/>
    <x v="0"/>
    <n v="278"/>
    <n v="1401"/>
    <n v="119600"/>
    <s v="Bergamo"/>
    <n v="4"/>
    <x v="3"/>
  </r>
  <r>
    <n v="10106"/>
    <s v="S18_3856"/>
    <n v="41"/>
    <n v="94.22"/>
    <n v="17"/>
    <x v="6"/>
    <d v="2003-02-24T00:00:00"/>
    <d v="2003-02-21T00:00:00"/>
    <s v="Shipped"/>
    <n v="3"/>
    <x v="0"/>
    <n v="278"/>
    <n v="1401"/>
    <n v="119600"/>
    <s v="Bergamo"/>
    <n v="4"/>
    <x v="3"/>
  </r>
  <r>
    <n v="10106"/>
    <s v="S24_1785"/>
    <n v="28"/>
    <n v="107.23"/>
    <n v="4"/>
    <x v="6"/>
    <d v="2003-02-24T00:00:00"/>
    <d v="2003-02-21T00:00:00"/>
    <s v="Shipped"/>
    <n v="3"/>
    <x v="0"/>
    <n v="278"/>
    <n v="1401"/>
    <n v="119600"/>
    <s v="Bergamo"/>
    <n v="4"/>
    <x v="3"/>
  </r>
  <r>
    <n v="10106"/>
    <s v="S24_2841"/>
    <n v="49"/>
    <n v="65.77"/>
    <n v="13"/>
    <x v="6"/>
    <d v="2003-02-24T00:00:00"/>
    <d v="2003-02-21T00:00:00"/>
    <s v="Shipped"/>
    <n v="3"/>
    <x v="0"/>
    <n v="278"/>
    <n v="1401"/>
    <n v="119600"/>
    <s v="Bergamo"/>
    <n v="4"/>
    <x v="3"/>
  </r>
  <r>
    <n v="10106"/>
    <s v="S24_3420"/>
    <n v="31"/>
    <n v="55.89"/>
    <n v="14"/>
    <x v="6"/>
    <d v="2003-02-24T00:00:00"/>
    <d v="2003-02-21T00:00:00"/>
    <s v="Shipped"/>
    <n v="3"/>
    <x v="0"/>
    <n v="278"/>
    <n v="1401"/>
    <n v="119600"/>
    <s v="Bergamo"/>
    <n v="4"/>
    <x v="3"/>
  </r>
  <r>
    <n v="10106"/>
    <s v="S24_3949"/>
    <n v="50"/>
    <n v="55.96"/>
    <n v="11"/>
    <x v="6"/>
    <d v="2003-02-24T00:00:00"/>
    <d v="2003-02-21T00:00:00"/>
    <s v="Shipped"/>
    <n v="3"/>
    <x v="0"/>
    <n v="278"/>
    <n v="1401"/>
    <n v="119600"/>
    <s v="Bergamo"/>
    <n v="4"/>
    <x v="3"/>
  </r>
  <r>
    <n v="10106"/>
    <s v="S24_4278"/>
    <n v="26"/>
    <n v="71"/>
    <n v="3"/>
    <x v="6"/>
    <d v="2003-02-24T00:00:00"/>
    <d v="2003-02-21T00:00:00"/>
    <s v="Shipped"/>
    <n v="3"/>
    <x v="0"/>
    <n v="278"/>
    <n v="1401"/>
    <n v="119600"/>
    <s v="Bergamo"/>
    <n v="4"/>
    <x v="3"/>
  </r>
  <r>
    <n v="10106"/>
    <s v="S32_4289"/>
    <n v="33"/>
    <n v="65.349999999999994"/>
    <n v="5"/>
    <x v="6"/>
    <d v="2003-02-24T00:00:00"/>
    <d v="2003-02-21T00:00:00"/>
    <s v="Shipped"/>
    <n v="3"/>
    <x v="0"/>
    <n v="278"/>
    <n v="1401"/>
    <n v="119600"/>
    <s v="Bergamo"/>
    <n v="4"/>
    <x v="3"/>
  </r>
  <r>
    <n v="10106"/>
    <s v="S50_1341"/>
    <n v="39"/>
    <n v="35.78"/>
    <n v="6"/>
    <x v="6"/>
    <d v="2003-02-24T00:00:00"/>
    <d v="2003-02-21T00:00:00"/>
    <s v="Shipped"/>
    <n v="3"/>
    <x v="0"/>
    <n v="278"/>
    <n v="1401"/>
    <n v="119600"/>
    <s v="Bergamo"/>
    <n v="4"/>
    <x v="3"/>
  </r>
  <r>
    <n v="10106"/>
    <s v="S700_1691"/>
    <n v="31"/>
    <n v="91.34"/>
    <n v="7"/>
    <x v="6"/>
    <d v="2003-02-24T00:00:00"/>
    <d v="2003-02-21T00:00:00"/>
    <s v="Shipped"/>
    <n v="3"/>
    <x v="0"/>
    <n v="278"/>
    <n v="1401"/>
    <n v="119600"/>
    <s v="Bergamo"/>
    <n v="4"/>
    <x v="3"/>
  </r>
  <r>
    <n v="10106"/>
    <s v="S700_2047"/>
    <n v="30"/>
    <n v="85.09"/>
    <n v="16"/>
    <x v="6"/>
    <d v="2003-02-24T00:00:00"/>
    <d v="2003-02-21T00:00:00"/>
    <s v="Shipped"/>
    <n v="3"/>
    <x v="0"/>
    <n v="278"/>
    <n v="1401"/>
    <n v="119600"/>
    <s v="Bergamo"/>
    <n v="4"/>
    <x v="3"/>
  </r>
  <r>
    <n v="10106"/>
    <s v="S700_2466"/>
    <n v="34"/>
    <n v="99.72"/>
    <n v="9"/>
    <x v="6"/>
    <d v="2003-02-24T00:00:00"/>
    <d v="2003-02-21T00:00:00"/>
    <s v="Shipped"/>
    <n v="3"/>
    <x v="0"/>
    <n v="278"/>
    <n v="1401"/>
    <n v="119600"/>
    <s v="Bergamo"/>
    <n v="4"/>
    <x v="3"/>
  </r>
  <r>
    <n v="10106"/>
    <s v="S700_2834"/>
    <n v="32"/>
    <n v="113.9"/>
    <n v="1"/>
    <x v="6"/>
    <d v="2003-02-24T00:00:00"/>
    <d v="2003-02-21T00:00:00"/>
    <s v="Shipped"/>
    <n v="3"/>
    <x v="0"/>
    <n v="278"/>
    <n v="1401"/>
    <n v="119600"/>
    <s v="Bergamo"/>
    <n v="4"/>
    <x v="3"/>
  </r>
  <r>
    <n v="10106"/>
    <s v="S700_3167"/>
    <n v="44"/>
    <n v="76"/>
    <n v="8"/>
    <x v="6"/>
    <d v="2003-02-24T00:00:00"/>
    <d v="2003-02-21T00:00:00"/>
    <s v="Shipped"/>
    <n v="3"/>
    <x v="0"/>
    <n v="278"/>
    <n v="1401"/>
    <n v="119600"/>
    <s v="Bergamo"/>
    <n v="4"/>
    <x v="3"/>
  </r>
  <r>
    <n v="10106"/>
    <s v="S700_4002"/>
    <n v="48"/>
    <n v="70.33"/>
    <n v="10"/>
    <x v="6"/>
    <d v="2003-02-24T00:00:00"/>
    <d v="2003-02-21T00:00:00"/>
    <s v="Shipped"/>
    <n v="3"/>
    <x v="0"/>
    <n v="278"/>
    <n v="1401"/>
    <n v="119600"/>
    <s v="Bergamo"/>
    <n v="4"/>
    <x v="3"/>
  </r>
  <r>
    <n v="10106"/>
    <s v="S72_1253"/>
    <n v="48"/>
    <n v="43.7"/>
    <n v="15"/>
    <x v="6"/>
    <d v="2003-02-24T00:00:00"/>
    <d v="2003-02-21T00:00:00"/>
    <s v="Shipped"/>
    <n v="3"/>
    <x v="0"/>
    <n v="278"/>
    <n v="1401"/>
    <n v="119600"/>
    <s v="Bergamo"/>
    <n v="4"/>
    <x v="3"/>
  </r>
  <r>
    <n v="10107"/>
    <s v="S10_1678"/>
    <n v="30"/>
    <n v="81.349999999999994"/>
    <n v="2"/>
    <x v="7"/>
    <d v="2003-03-03T00:00:00"/>
    <d v="2003-02-26T00:00:00"/>
    <s v="Shipped"/>
    <n v="5"/>
    <x v="0"/>
    <n v="131"/>
    <n v="1323"/>
    <n v="114900"/>
    <s v="NYC"/>
    <n v="3"/>
    <x v="2"/>
  </r>
  <r>
    <n v="10107"/>
    <s v="S10_2016"/>
    <n v="39"/>
    <n v="105.86"/>
    <n v="5"/>
    <x v="7"/>
    <d v="2003-03-03T00:00:00"/>
    <d v="2003-02-26T00:00:00"/>
    <s v="Shipped"/>
    <n v="5"/>
    <x v="0"/>
    <n v="131"/>
    <n v="1323"/>
    <n v="114900"/>
    <s v="NYC"/>
    <n v="3"/>
    <x v="2"/>
  </r>
  <r>
    <n v="10107"/>
    <s v="S10_4698"/>
    <n v="27"/>
    <n v="172.36"/>
    <n v="4"/>
    <x v="7"/>
    <d v="2003-03-03T00:00:00"/>
    <d v="2003-02-26T00:00:00"/>
    <s v="Shipped"/>
    <n v="5"/>
    <x v="0"/>
    <n v="131"/>
    <n v="1323"/>
    <n v="114900"/>
    <s v="NYC"/>
    <n v="3"/>
    <x v="2"/>
  </r>
  <r>
    <n v="10107"/>
    <s v="S12_2823"/>
    <n v="21"/>
    <n v="122"/>
    <n v="1"/>
    <x v="7"/>
    <d v="2003-03-03T00:00:00"/>
    <d v="2003-02-26T00:00:00"/>
    <s v="Shipped"/>
    <n v="5"/>
    <x v="0"/>
    <n v="131"/>
    <n v="1323"/>
    <n v="114900"/>
    <s v="NYC"/>
    <n v="3"/>
    <x v="2"/>
  </r>
  <r>
    <n v="10107"/>
    <s v="S18_2625"/>
    <n v="29"/>
    <n v="52.7"/>
    <n v="6"/>
    <x v="7"/>
    <d v="2003-03-03T00:00:00"/>
    <d v="2003-02-26T00:00:00"/>
    <s v="Shipped"/>
    <n v="5"/>
    <x v="0"/>
    <n v="131"/>
    <n v="1323"/>
    <n v="114900"/>
    <s v="NYC"/>
    <n v="3"/>
    <x v="2"/>
  </r>
  <r>
    <n v="10107"/>
    <s v="S24_1578"/>
    <n v="25"/>
    <n v="96.92"/>
    <n v="3"/>
    <x v="7"/>
    <d v="2003-03-03T00:00:00"/>
    <d v="2003-02-26T00:00:00"/>
    <s v="Shipped"/>
    <n v="5"/>
    <x v="0"/>
    <n v="131"/>
    <n v="1323"/>
    <n v="114900"/>
    <s v="NYC"/>
    <n v="3"/>
    <x v="2"/>
  </r>
  <r>
    <n v="10107"/>
    <s v="S24_2000"/>
    <n v="38"/>
    <n v="73.12"/>
    <n v="7"/>
    <x v="7"/>
    <d v="2003-03-03T00:00:00"/>
    <d v="2003-02-26T00:00:00"/>
    <s v="Shipped"/>
    <n v="5"/>
    <x v="0"/>
    <n v="131"/>
    <n v="1323"/>
    <n v="114900"/>
    <s v="NYC"/>
    <n v="3"/>
    <x v="2"/>
  </r>
  <r>
    <n v="10107"/>
    <s v="S32_1374"/>
    <n v="20"/>
    <n v="88.9"/>
    <n v="8"/>
    <x v="7"/>
    <d v="2003-03-03T00:00:00"/>
    <d v="2003-02-26T00:00:00"/>
    <s v="Shipped"/>
    <n v="5"/>
    <x v="0"/>
    <n v="131"/>
    <n v="1323"/>
    <n v="114900"/>
    <s v="NYC"/>
    <n v="3"/>
    <x v="2"/>
  </r>
  <r>
    <n v="10108"/>
    <s v="S12_1099"/>
    <n v="33"/>
    <n v="165.38"/>
    <n v="6"/>
    <x v="8"/>
    <d v="2003-03-12T00:00:00"/>
    <d v="2003-03-08T00:00:00"/>
    <s v="Shipped"/>
    <n v="4"/>
    <x v="0"/>
    <n v="385"/>
    <n v="1621"/>
    <n v="81500"/>
    <s v="Makati City"/>
    <n v="5"/>
    <x v="4"/>
  </r>
  <r>
    <n v="10108"/>
    <s v="S12_3380"/>
    <n v="45"/>
    <n v="96.3"/>
    <n v="4"/>
    <x v="8"/>
    <d v="2003-03-12T00:00:00"/>
    <d v="2003-03-08T00:00:00"/>
    <s v="Shipped"/>
    <n v="4"/>
    <x v="0"/>
    <n v="385"/>
    <n v="1621"/>
    <n v="81500"/>
    <s v="Makati City"/>
    <n v="5"/>
    <x v="4"/>
  </r>
  <r>
    <n v="10108"/>
    <s v="S12_3990"/>
    <n v="39"/>
    <n v="75.81"/>
    <n v="7"/>
    <x v="8"/>
    <d v="2003-03-12T00:00:00"/>
    <d v="2003-03-08T00:00:00"/>
    <s v="Shipped"/>
    <n v="4"/>
    <x v="0"/>
    <n v="385"/>
    <n v="1621"/>
    <n v="81500"/>
    <s v="Makati City"/>
    <n v="5"/>
    <x v="4"/>
  </r>
  <r>
    <n v="10108"/>
    <s v="S12_4675"/>
    <n v="36"/>
    <n v="107.1"/>
    <n v="3"/>
    <x v="8"/>
    <d v="2003-03-12T00:00:00"/>
    <d v="2003-03-08T00:00:00"/>
    <s v="Shipped"/>
    <n v="4"/>
    <x v="0"/>
    <n v="385"/>
    <n v="1621"/>
    <n v="81500"/>
    <s v="Makati City"/>
    <n v="5"/>
    <x v="4"/>
  </r>
  <r>
    <n v="10108"/>
    <s v="S18_1889"/>
    <n v="38"/>
    <n v="67.760000000000005"/>
    <n v="2"/>
    <x v="8"/>
    <d v="2003-03-12T00:00:00"/>
    <d v="2003-03-08T00:00:00"/>
    <s v="Shipped"/>
    <n v="4"/>
    <x v="0"/>
    <n v="385"/>
    <n v="1621"/>
    <n v="81500"/>
    <s v="Makati City"/>
    <n v="5"/>
    <x v="4"/>
  </r>
  <r>
    <n v="10108"/>
    <s v="S18_3278"/>
    <n v="26"/>
    <n v="73.17"/>
    <n v="9"/>
    <x v="8"/>
    <d v="2003-03-12T00:00:00"/>
    <d v="2003-03-08T00:00:00"/>
    <s v="Shipped"/>
    <n v="4"/>
    <x v="0"/>
    <n v="385"/>
    <n v="1621"/>
    <n v="81500"/>
    <s v="Makati City"/>
    <n v="5"/>
    <x v="4"/>
  </r>
  <r>
    <n v="10108"/>
    <s v="S18_3482"/>
    <n v="29"/>
    <n v="132.29"/>
    <n v="8"/>
    <x v="8"/>
    <d v="2003-03-12T00:00:00"/>
    <d v="2003-03-08T00:00:00"/>
    <s v="Shipped"/>
    <n v="4"/>
    <x v="0"/>
    <n v="385"/>
    <n v="1621"/>
    <n v="81500"/>
    <s v="Makati City"/>
    <n v="5"/>
    <x v="4"/>
  </r>
  <r>
    <n v="10108"/>
    <s v="S18_3782"/>
    <n v="43"/>
    <n v="52.84"/>
    <n v="12"/>
    <x v="8"/>
    <d v="2003-03-12T00:00:00"/>
    <d v="2003-03-08T00:00:00"/>
    <s v="Shipped"/>
    <n v="4"/>
    <x v="0"/>
    <n v="385"/>
    <n v="1621"/>
    <n v="81500"/>
    <s v="Makati City"/>
    <n v="5"/>
    <x v="4"/>
  </r>
  <r>
    <n v="10108"/>
    <s v="S18_4721"/>
    <n v="44"/>
    <n v="139.87"/>
    <n v="11"/>
    <x v="8"/>
    <d v="2003-03-12T00:00:00"/>
    <d v="2003-03-08T00:00:00"/>
    <s v="Shipped"/>
    <n v="4"/>
    <x v="0"/>
    <n v="385"/>
    <n v="1621"/>
    <n v="81500"/>
    <s v="Makati City"/>
    <n v="5"/>
    <x v="4"/>
  </r>
  <r>
    <n v="10108"/>
    <s v="S24_2360"/>
    <n v="35"/>
    <n v="64.41"/>
    <n v="15"/>
    <x v="8"/>
    <d v="2003-03-12T00:00:00"/>
    <d v="2003-03-08T00:00:00"/>
    <s v="Shipped"/>
    <n v="4"/>
    <x v="0"/>
    <n v="385"/>
    <n v="1621"/>
    <n v="81500"/>
    <s v="Makati City"/>
    <n v="5"/>
    <x v="4"/>
  </r>
  <r>
    <n v="10108"/>
    <s v="S24_3371"/>
    <n v="30"/>
    <n v="60.01"/>
    <n v="5"/>
    <x v="8"/>
    <d v="2003-03-12T00:00:00"/>
    <d v="2003-03-08T00:00:00"/>
    <s v="Shipped"/>
    <n v="4"/>
    <x v="0"/>
    <n v="385"/>
    <n v="1621"/>
    <n v="81500"/>
    <s v="Makati City"/>
    <n v="5"/>
    <x v="4"/>
  </r>
  <r>
    <n v="10108"/>
    <s v="S24_3856"/>
    <n v="40"/>
    <n v="132"/>
    <n v="1"/>
    <x v="8"/>
    <d v="2003-03-12T00:00:00"/>
    <d v="2003-03-08T00:00:00"/>
    <s v="Shipped"/>
    <n v="4"/>
    <x v="0"/>
    <n v="385"/>
    <n v="1621"/>
    <n v="81500"/>
    <s v="Makati City"/>
    <n v="5"/>
    <x v="4"/>
  </r>
  <r>
    <n v="10108"/>
    <s v="S24_4620"/>
    <n v="31"/>
    <n v="67.099999999999994"/>
    <n v="10"/>
    <x v="8"/>
    <d v="2003-03-12T00:00:00"/>
    <d v="2003-03-08T00:00:00"/>
    <s v="Shipped"/>
    <n v="4"/>
    <x v="0"/>
    <n v="385"/>
    <n v="1621"/>
    <n v="81500"/>
    <s v="Makati City"/>
    <n v="5"/>
    <x v="4"/>
  </r>
  <r>
    <n v="10108"/>
    <s v="S32_2206"/>
    <n v="27"/>
    <n v="36.21"/>
    <n v="13"/>
    <x v="8"/>
    <d v="2003-03-12T00:00:00"/>
    <d v="2003-03-08T00:00:00"/>
    <s v="Shipped"/>
    <n v="4"/>
    <x v="0"/>
    <n v="385"/>
    <n v="1621"/>
    <n v="81500"/>
    <s v="Makati City"/>
    <n v="5"/>
    <x v="4"/>
  </r>
  <r>
    <n v="10108"/>
    <s v="S32_4485"/>
    <n v="31"/>
    <n v="87.76"/>
    <n v="16"/>
    <x v="8"/>
    <d v="2003-03-12T00:00:00"/>
    <d v="2003-03-08T00:00:00"/>
    <s v="Shipped"/>
    <n v="4"/>
    <x v="0"/>
    <n v="385"/>
    <n v="1621"/>
    <n v="81500"/>
    <s v="Makati City"/>
    <n v="5"/>
    <x v="4"/>
  </r>
  <r>
    <n v="10108"/>
    <s v="S50_4713"/>
    <n v="34"/>
    <n v="74.849999999999994"/>
    <n v="14"/>
    <x v="8"/>
    <d v="2003-03-12T00:00:00"/>
    <d v="2003-03-08T00:00:00"/>
    <s v="Shipped"/>
    <n v="4"/>
    <x v="0"/>
    <n v="385"/>
    <n v="1621"/>
    <n v="81500"/>
    <s v="Makati City"/>
    <n v="5"/>
    <x v="4"/>
  </r>
  <r>
    <n v="10109"/>
    <s v="S18_1129"/>
    <n v="26"/>
    <n v="117.48"/>
    <n v="4"/>
    <x v="9"/>
    <d v="2003-03-19T00:00:00"/>
    <d v="2003-03-11T00:00:00"/>
    <s v="Shipped"/>
    <n v="8"/>
    <x v="1"/>
    <n v="486"/>
    <n v="1323"/>
    <n v="72600"/>
    <s v="Philadelphia"/>
    <n v="3"/>
    <x v="2"/>
  </r>
  <r>
    <n v="10109"/>
    <s v="S18_1984"/>
    <n v="38"/>
    <n v="137.97999999999999"/>
    <n v="3"/>
    <x v="9"/>
    <d v="2003-03-19T00:00:00"/>
    <d v="2003-03-11T00:00:00"/>
    <s v="Shipped"/>
    <n v="8"/>
    <x v="1"/>
    <n v="486"/>
    <n v="1323"/>
    <n v="72600"/>
    <s v="Philadelphia"/>
    <n v="3"/>
    <x v="2"/>
  </r>
  <r>
    <n v="10109"/>
    <s v="S18_2870"/>
    <n v="26"/>
    <n v="126.72"/>
    <n v="1"/>
    <x v="9"/>
    <d v="2003-03-19T00:00:00"/>
    <d v="2003-03-11T00:00:00"/>
    <s v="Shipped"/>
    <n v="8"/>
    <x v="1"/>
    <n v="486"/>
    <n v="1323"/>
    <n v="72600"/>
    <s v="Philadelphia"/>
    <n v="3"/>
    <x v="2"/>
  </r>
  <r>
    <n v="10109"/>
    <s v="S18_3232"/>
    <n v="46"/>
    <n v="160.87"/>
    <n v="5"/>
    <x v="9"/>
    <d v="2003-03-19T00:00:00"/>
    <d v="2003-03-11T00:00:00"/>
    <s v="Shipped"/>
    <n v="8"/>
    <x v="1"/>
    <n v="486"/>
    <n v="1323"/>
    <n v="72600"/>
    <s v="Philadelphia"/>
    <n v="3"/>
    <x v="2"/>
  </r>
  <r>
    <n v="10109"/>
    <s v="S18_3685"/>
    <n v="47"/>
    <n v="125.74"/>
    <n v="2"/>
    <x v="9"/>
    <d v="2003-03-19T00:00:00"/>
    <d v="2003-03-11T00:00:00"/>
    <s v="Shipped"/>
    <n v="8"/>
    <x v="1"/>
    <n v="486"/>
    <n v="1323"/>
    <n v="72600"/>
    <s v="Philadelphia"/>
    <n v="3"/>
    <x v="2"/>
  </r>
  <r>
    <n v="10109"/>
    <s v="S24_2972"/>
    <n v="29"/>
    <n v="32.1"/>
    <n v="6"/>
    <x v="9"/>
    <d v="2003-03-19T00:00:00"/>
    <d v="2003-03-11T00:00:00"/>
    <s v="Shipped"/>
    <n v="8"/>
    <x v="1"/>
    <n v="486"/>
    <n v="1323"/>
    <n v="72600"/>
    <s v="Philadelphia"/>
    <n v="3"/>
    <x v="2"/>
  </r>
  <r>
    <n v="10110"/>
    <s v="S18_1589"/>
    <n v="37"/>
    <n v="118.22"/>
    <n v="16"/>
    <x v="10"/>
    <d v="2003-03-24T00:00:00"/>
    <d v="2003-03-20T00:00:00"/>
    <s v="Shipped"/>
    <n v="4"/>
    <x v="0"/>
    <n v="187"/>
    <n v="1501"/>
    <n v="136800"/>
    <s v="Manchester"/>
    <n v="7"/>
    <x v="1"/>
  </r>
  <r>
    <n v="10110"/>
    <s v="S18_1749"/>
    <n v="42"/>
    <n v="153"/>
    <n v="7"/>
    <x v="10"/>
    <d v="2003-03-24T00:00:00"/>
    <d v="2003-03-20T00:00:00"/>
    <s v="Shipped"/>
    <n v="4"/>
    <x v="0"/>
    <n v="187"/>
    <n v="1501"/>
    <n v="136800"/>
    <s v="Manchester"/>
    <n v="7"/>
    <x v="1"/>
  </r>
  <r>
    <n v="10110"/>
    <s v="S18_2248"/>
    <n v="32"/>
    <n v="51.46"/>
    <n v="6"/>
    <x v="10"/>
    <d v="2003-03-24T00:00:00"/>
    <d v="2003-03-20T00:00:00"/>
    <s v="Shipped"/>
    <n v="4"/>
    <x v="0"/>
    <n v="187"/>
    <n v="1501"/>
    <n v="136800"/>
    <s v="Manchester"/>
    <n v="7"/>
    <x v="1"/>
  </r>
  <r>
    <n v="10110"/>
    <s v="S18_2325"/>
    <n v="33"/>
    <n v="115.69"/>
    <n v="4"/>
    <x v="10"/>
    <d v="2003-03-24T00:00:00"/>
    <d v="2003-03-20T00:00:00"/>
    <s v="Shipped"/>
    <n v="4"/>
    <x v="0"/>
    <n v="187"/>
    <n v="1501"/>
    <n v="136800"/>
    <s v="Manchester"/>
    <n v="7"/>
    <x v="1"/>
  </r>
  <r>
    <n v="10110"/>
    <s v="S18_2795"/>
    <n v="31"/>
    <n v="163.69"/>
    <n v="1"/>
    <x v="10"/>
    <d v="2003-03-24T00:00:00"/>
    <d v="2003-03-20T00:00:00"/>
    <s v="Shipped"/>
    <n v="4"/>
    <x v="0"/>
    <n v="187"/>
    <n v="1501"/>
    <n v="136800"/>
    <s v="Manchester"/>
    <n v="7"/>
    <x v="1"/>
  </r>
  <r>
    <n v="10110"/>
    <s v="S18_4409"/>
    <n v="28"/>
    <n v="81.91"/>
    <n v="8"/>
    <x v="10"/>
    <d v="2003-03-24T00:00:00"/>
    <d v="2003-03-20T00:00:00"/>
    <s v="Shipped"/>
    <n v="4"/>
    <x v="0"/>
    <n v="187"/>
    <n v="1501"/>
    <n v="136800"/>
    <s v="Manchester"/>
    <n v="7"/>
    <x v="1"/>
  </r>
  <r>
    <n v="10110"/>
    <s v="S18_4933"/>
    <n v="42"/>
    <n v="62"/>
    <n v="9"/>
    <x v="10"/>
    <d v="2003-03-24T00:00:00"/>
    <d v="2003-03-20T00:00:00"/>
    <s v="Shipped"/>
    <n v="4"/>
    <x v="0"/>
    <n v="187"/>
    <n v="1501"/>
    <n v="136800"/>
    <s v="Manchester"/>
    <n v="7"/>
    <x v="1"/>
  </r>
  <r>
    <n v="10110"/>
    <s v="S24_1046"/>
    <n v="36"/>
    <n v="72.02"/>
    <n v="13"/>
    <x v="10"/>
    <d v="2003-03-24T00:00:00"/>
    <d v="2003-03-20T00:00:00"/>
    <s v="Shipped"/>
    <n v="4"/>
    <x v="0"/>
    <n v="187"/>
    <n v="1501"/>
    <n v="136800"/>
    <s v="Manchester"/>
    <n v="7"/>
    <x v="1"/>
  </r>
  <r>
    <n v="10110"/>
    <s v="S24_1628"/>
    <n v="29"/>
    <n v="43.27"/>
    <n v="15"/>
    <x v="10"/>
    <d v="2003-03-24T00:00:00"/>
    <d v="2003-03-20T00:00:00"/>
    <s v="Shipped"/>
    <n v="4"/>
    <x v="0"/>
    <n v="187"/>
    <n v="1501"/>
    <n v="136800"/>
    <s v="Manchester"/>
    <n v="7"/>
    <x v="1"/>
  </r>
  <r>
    <n v="10110"/>
    <s v="S24_1937"/>
    <n v="20"/>
    <n v="28.88"/>
    <n v="3"/>
    <x v="10"/>
    <d v="2003-03-24T00:00:00"/>
    <d v="2003-03-20T00:00:00"/>
    <s v="Shipped"/>
    <n v="4"/>
    <x v="0"/>
    <n v="187"/>
    <n v="1501"/>
    <n v="136800"/>
    <s v="Manchester"/>
    <n v="7"/>
    <x v="1"/>
  </r>
  <r>
    <n v="10110"/>
    <s v="S24_2022"/>
    <n v="39"/>
    <n v="40.770000000000003"/>
    <n v="2"/>
    <x v="10"/>
    <d v="2003-03-24T00:00:00"/>
    <d v="2003-03-20T00:00:00"/>
    <s v="Shipped"/>
    <n v="4"/>
    <x v="0"/>
    <n v="187"/>
    <n v="1501"/>
    <n v="136800"/>
    <s v="Manchester"/>
    <n v="7"/>
    <x v="1"/>
  </r>
  <r>
    <n v="10110"/>
    <s v="S24_2766"/>
    <n v="43"/>
    <n v="82.69"/>
    <n v="11"/>
    <x v="10"/>
    <d v="2003-03-24T00:00:00"/>
    <d v="2003-03-20T00:00:00"/>
    <s v="Shipped"/>
    <n v="4"/>
    <x v="0"/>
    <n v="187"/>
    <n v="1501"/>
    <n v="136800"/>
    <s v="Manchester"/>
    <n v="7"/>
    <x v="1"/>
  </r>
  <r>
    <n v="10110"/>
    <s v="S24_2887"/>
    <n v="46"/>
    <n v="112.74"/>
    <n v="10"/>
    <x v="10"/>
    <d v="2003-03-24T00:00:00"/>
    <d v="2003-03-20T00:00:00"/>
    <s v="Shipped"/>
    <n v="4"/>
    <x v="0"/>
    <n v="187"/>
    <n v="1501"/>
    <n v="136800"/>
    <s v="Manchester"/>
    <n v="7"/>
    <x v="1"/>
  </r>
  <r>
    <n v="10110"/>
    <s v="S24_3191"/>
    <n v="27"/>
    <n v="80.47"/>
    <n v="12"/>
    <x v="10"/>
    <d v="2003-03-24T00:00:00"/>
    <d v="2003-03-20T00:00:00"/>
    <s v="Shipped"/>
    <n v="4"/>
    <x v="0"/>
    <n v="187"/>
    <n v="1501"/>
    <n v="136800"/>
    <s v="Manchester"/>
    <n v="7"/>
    <x v="1"/>
  </r>
  <r>
    <n v="10110"/>
    <s v="S24_3432"/>
    <n v="37"/>
    <n v="96.37"/>
    <n v="14"/>
    <x v="10"/>
    <d v="2003-03-24T00:00:00"/>
    <d v="2003-03-20T00:00:00"/>
    <s v="Shipped"/>
    <n v="4"/>
    <x v="0"/>
    <n v="187"/>
    <n v="1501"/>
    <n v="136800"/>
    <s v="Manchester"/>
    <n v="7"/>
    <x v="1"/>
  </r>
  <r>
    <n v="10110"/>
    <s v="S24_3969"/>
    <n v="48"/>
    <n v="35.29"/>
    <n v="5"/>
    <x v="10"/>
    <d v="2003-03-24T00:00:00"/>
    <d v="2003-03-20T00:00:00"/>
    <s v="Shipped"/>
    <n v="4"/>
    <x v="0"/>
    <n v="187"/>
    <n v="1501"/>
    <n v="136800"/>
    <s v="Manchester"/>
    <n v="7"/>
    <x v="1"/>
  </r>
  <r>
    <n v="10111"/>
    <s v="S18_1342"/>
    <n v="33"/>
    <n v="87.33"/>
    <n v="6"/>
    <x v="11"/>
    <d v="2003-03-31T00:00:00"/>
    <d v="2003-03-30T00:00:00"/>
    <s v="Shipped"/>
    <n v="1"/>
    <x v="0"/>
    <n v="129"/>
    <n v="1165"/>
    <n v="64600"/>
    <s v="San Francisco"/>
    <n v="1"/>
    <x v="5"/>
  </r>
  <r>
    <n v="10111"/>
    <s v="S18_1367"/>
    <n v="48"/>
    <n v="48.52"/>
    <n v="5"/>
    <x v="11"/>
    <d v="2003-03-31T00:00:00"/>
    <d v="2003-03-30T00:00:00"/>
    <s v="Shipped"/>
    <n v="1"/>
    <x v="0"/>
    <n v="129"/>
    <n v="1165"/>
    <n v="64600"/>
    <s v="San Francisco"/>
    <n v="1"/>
    <x v="5"/>
  </r>
  <r>
    <n v="10111"/>
    <s v="S18_2957"/>
    <n v="28"/>
    <n v="53.09"/>
    <n v="2"/>
    <x v="11"/>
    <d v="2003-03-31T00:00:00"/>
    <d v="2003-03-30T00:00:00"/>
    <s v="Shipped"/>
    <n v="1"/>
    <x v="0"/>
    <n v="129"/>
    <n v="1165"/>
    <n v="64600"/>
    <s v="San Francisco"/>
    <n v="1"/>
    <x v="5"/>
  </r>
  <r>
    <n v="10111"/>
    <s v="S18_3136"/>
    <n v="43"/>
    <n v="94.25"/>
    <n v="1"/>
    <x v="11"/>
    <d v="2003-03-31T00:00:00"/>
    <d v="2003-03-30T00:00:00"/>
    <s v="Shipped"/>
    <n v="1"/>
    <x v="0"/>
    <n v="129"/>
    <n v="1165"/>
    <n v="64600"/>
    <s v="San Francisco"/>
    <n v="1"/>
    <x v="5"/>
  </r>
  <r>
    <n v="10111"/>
    <s v="S18_3320"/>
    <n v="39"/>
    <n v="91.27"/>
    <n v="4"/>
    <x v="11"/>
    <d v="2003-03-31T00:00:00"/>
    <d v="2003-03-30T00:00:00"/>
    <s v="Shipped"/>
    <n v="1"/>
    <x v="0"/>
    <n v="129"/>
    <n v="1165"/>
    <n v="64600"/>
    <s v="San Francisco"/>
    <n v="1"/>
    <x v="5"/>
  </r>
  <r>
    <n v="10111"/>
    <s v="S24_4258"/>
    <n v="26"/>
    <n v="85.7"/>
    <n v="3"/>
    <x v="11"/>
    <d v="2003-03-31T00:00:00"/>
    <d v="2003-03-30T00:00:00"/>
    <s v="Shipped"/>
    <n v="1"/>
    <x v="0"/>
    <n v="129"/>
    <n v="1165"/>
    <n v="64600"/>
    <s v="San Francisco"/>
    <n v="1"/>
    <x v="5"/>
  </r>
  <r>
    <n v="10112"/>
    <s v="S10_1949"/>
    <n v="29"/>
    <n v="197.16"/>
    <n v="1"/>
    <x v="12"/>
    <d v="2003-04-03T00:00:00"/>
    <d v="2003-03-29T00:00:00"/>
    <s v="Shipped"/>
    <n v="5"/>
    <x v="0"/>
    <n v="144"/>
    <n v="1504"/>
    <n v="53100"/>
    <s v="LuleÃ¥"/>
    <n v="7"/>
    <x v="1"/>
  </r>
  <r>
    <n v="10112"/>
    <s v="S18_2949"/>
    <n v="23"/>
    <n v="85.1"/>
    <n v="2"/>
    <x v="12"/>
    <d v="2003-04-03T00:00:00"/>
    <d v="2003-03-29T00:00:00"/>
    <s v="Shipped"/>
    <n v="5"/>
    <x v="0"/>
    <n v="144"/>
    <n v="1504"/>
    <n v="53100"/>
    <s v="LuleÃ¥"/>
    <n v="7"/>
    <x v="1"/>
  </r>
  <r>
    <n v="10113"/>
    <s v="S12_1666"/>
    <n v="21"/>
    <n v="121.64"/>
    <n v="2"/>
    <x v="13"/>
    <d v="2003-04-02T00:00:00"/>
    <d v="2003-03-27T00:00:00"/>
    <s v="Shipped"/>
    <n v="6"/>
    <x v="0"/>
    <n v="124"/>
    <n v="1165"/>
    <n v="210500"/>
    <s v="San Rafael"/>
    <n v="1"/>
    <x v="5"/>
  </r>
  <r>
    <n v="10113"/>
    <s v="S18_1097"/>
    <n v="49"/>
    <n v="101.5"/>
    <n v="4"/>
    <x v="13"/>
    <d v="2003-04-02T00:00:00"/>
    <d v="2003-03-27T00:00:00"/>
    <s v="Shipped"/>
    <n v="6"/>
    <x v="0"/>
    <n v="124"/>
    <n v="1165"/>
    <n v="210500"/>
    <s v="San Rafael"/>
    <n v="1"/>
    <x v="5"/>
  </r>
  <r>
    <n v="10113"/>
    <s v="S18_4668"/>
    <n v="50"/>
    <n v="43.27"/>
    <n v="3"/>
    <x v="13"/>
    <d v="2003-04-02T00:00:00"/>
    <d v="2003-03-27T00:00:00"/>
    <s v="Shipped"/>
    <n v="6"/>
    <x v="0"/>
    <n v="124"/>
    <n v="1165"/>
    <n v="210500"/>
    <s v="San Rafael"/>
    <n v="1"/>
    <x v="5"/>
  </r>
  <r>
    <n v="10113"/>
    <s v="S32_3522"/>
    <n v="23"/>
    <n v="58.82"/>
    <n v="1"/>
    <x v="13"/>
    <d v="2003-04-02T00:00:00"/>
    <d v="2003-03-27T00:00:00"/>
    <s v="Shipped"/>
    <n v="6"/>
    <x v="0"/>
    <n v="124"/>
    <n v="1165"/>
    <n v="210500"/>
    <s v="San Rafael"/>
    <n v="1"/>
    <x v="5"/>
  </r>
  <r>
    <n v="10114"/>
    <s v="S10_4962"/>
    <n v="31"/>
    <n v="128.53"/>
    <n v="8"/>
    <x v="14"/>
    <d v="2003-04-07T00:00:00"/>
    <d v="2003-04-02T00:00:00"/>
    <s v="Shipped"/>
    <n v="5"/>
    <x v="0"/>
    <n v="172"/>
    <n v="1337"/>
    <n v="84300"/>
    <s v="Paris"/>
    <n v="4"/>
    <x v="3"/>
  </r>
  <r>
    <n v="10114"/>
    <s v="S18_2319"/>
    <n v="39"/>
    <n v="106.78"/>
    <n v="3"/>
    <x v="14"/>
    <d v="2003-04-07T00:00:00"/>
    <d v="2003-04-02T00:00:00"/>
    <s v="Shipped"/>
    <n v="5"/>
    <x v="0"/>
    <n v="172"/>
    <n v="1337"/>
    <n v="84300"/>
    <s v="Paris"/>
    <n v="4"/>
    <x v="3"/>
  </r>
  <r>
    <n v="10114"/>
    <s v="S18_2432"/>
    <n v="45"/>
    <n v="53.48"/>
    <n v="6"/>
    <x v="14"/>
    <d v="2003-04-07T00:00:00"/>
    <d v="2003-04-02T00:00:00"/>
    <s v="Shipped"/>
    <n v="5"/>
    <x v="0"/>
    <n v="172"/>
    <n v="1337"/>
    <n v="84300"/>
    <s v="Paris"/>
    <n v="4"/>
    <x v="3"/>
  </r>
  <r>
    <n v="10114"/>
    <s v="S18_3232"/>
    <n v="48"/>
    <n v="169.34"/>
    <n v="4"/>
    <x v="14"/>
    <d v="2003-04-07T00:00:00"/>
    <d v="2003-04-02T00:00:00"/>
    <s v="Shipped"/>
    <n v="5"/>
    <x v="0"/>
    <n v="172"/>
    <n v="1337"/>
    <n v="84300"/>
    <s v="Paris"/>
    <n v="4"/>
    <x v="3"/>
  </r>
  <r>
    <n v="10114"/>
    <s v="S18_4600"/>
    <n v="41"/>
    <n v="105.34"/>
    <n v="9"/>
    <x v="14"/>
    <d v="2003-04-07T00:00:00"/>
    <d v="2003-04-02T00:00:00"/>
    <s v="Shipped"/>
    <n v="5"/>
    <x v="0"/>
    <n v="172"/>
    <n v="1337"/>
    <n v="84300"/>
    <s v="Paris"/>
    <n v="4"/>
    <x v="3"/>
  </r>
  <r>
    <n v="10114"/>
    <s v="S24_2300"/>
    <n v="21"/>
    <n v="102.23"/>
    <n v="5"/>
    <x v="14"/>
    <d v="2003-04-07T00:00:00"/>
    <d v="2003-04-02T00:00:00"/>
    <s v="Shipped"/>
    <n v="5"/>
    <x v="0"/>
    <n v="172"/>
    <n v="1337"/>
    <n v="84300"/>
    <s v="Paris"/>
    <n v="4"/>
    <x v="3"/>
  </r>
  <r>
    <n v="10114"/>
    <s v="S24_2840"/>
    <n v="24"/>
    <n v="28.64"/>
    <n v="1"/>
    <x v="14"/>
    <d v="2003-04-07T00:00:00"/>
    <d v="2003-04-02T00:00:00"/>
    <s v="Shipped"/>
    <n v="5"/>
    <x v="0"/>
    <n v="172"/>
    <n v="1337"/>
    <n v="84300"/>
    <s v="Paris"/>
    <n v="4"/>
    <x v="3"/>
  </r>
  <r>
    <n v="10114"/>
    <s v="S32_1268"/>
    <n v="32"/>
    <n v="88.61"/>
    <n v="7"/>
    <x v="14"/>
    <d v="2003-04-07T00:00:00"/>
    <d v="2003-04-02T00:00:00"/>
    <s v="Shipped"/>
    <n v="5"/>
    <x v="0"/>
    <n v="172"/>
    <n v="1337"/>
    <n v="84300"/>
    <s v="Paris"/>
    <n v="4"/>
    <x v="3"/>
  </r>
  <r>
    <n v="10114"/>
    <s v="S32_2509"/>
    <n v="28"/>
    <n v="43.83"/>
    <n v="2"/>
    <x v="14"/>
    <d v="2003-04-07T00:00:00"/>
    <d v="2003-04-02T00:00:00"/>
    <s v="Shipped"/>
    <n v="5"/>
    <x v="0"/>
    <n v="172"/>
    <n v="1337"/>
    <n v="84300"/>
    <s v="Paris"/>
    <n v="4"/>
    <x v="3"/>
  </r>
  <r>
    <n v="10114"/>
    <s v="S700_2824"/>
    <n v="42"/>
    <n v="82.94"/>
    <n v="10"/>
    <x v="14"/>
    <d v="2003-04-07T00:00:00"/>
    <d v="2003-04-02T00:00:00"/>
    <s v="Shipped"/>
    <n v="5"/>
    <x v="0"/>
    <n v="172"/>
    <n v="1337"/>
    <n v="84300"/>
    <s v="Paris"/>
    <n v="4"/>
    <x v="3"/>
  </r>
  <r>
    <n v="10115"/>
    <s v="S12_4473"/>
    <n v="46"/>
    <n v="111.39"/>
    <n v="5"/>
    <x v="15"/>
    <d v="2003-04-12T00:00:00"/>
    <d v="2003-04-07T00:00:00"/>
    <s v="Shipped"/>
    <n v="5"/>
    <x v="0"/>
    <n v="424"/>
    <n v="1286"/>
    <n v="67500"/>
    <s v="NYC"/>
    <n v="3"/>
    <x v="2"/>
  </r>
  <r>
    <n v="10115"/>
    <s v="S18_2238"/>
    <n v="46"/>
    <n v="140.81"/>
    <n v="4"/>
    <x v="15"/>
    <d v="2003-04-12T00:00:00"/>
    <d v="2003-04-07T00:00:00"/>
    <s v="Shipped"/>
    <n v="5"/>
    <x v="0"/>
    <n v="424"/>
    <n v="1286"/>
    <n v="67500"/>
    <s v="NYC"/>
    <n v="3"/>
    <x v="2"/>
  </r>
  <r>
    <n v="10115"/>
    <s v="S24_1444"/>
    <n v="47"/>
    <n v="56.64"/>
    <n v="2"/>
    <x v="15"/>
    <d v="2003-04-12T00:00:00"/>
    <d v="2003-04-07T00:00:00"/>
    <s v="Shipped"/>
    <n v="5"/>
    <x v="0"/>
    <n v="424"/>
    <n v="1286"/>
    <n v="67500"/>
    <s v="NYC"/>
    <n v="3"/>
    <x v="2"/>
  </r>
  <r>
    <n v="10115"/>
    <s v="S24_4048"/>
    <n v="44"/>
    <n v="106.45"/>
    <n v="1"/>
    <x v="15"/>
    <d v="2003-04-12T00:00:00"/>
    <d v="2003-04-07T00:00:00"/>
    <s v="Shipped"/>
    <n v="5"/>
    <x v="0"/>
    <n v="424"/>
    <n v="1286"/>
    <n v="67500"/>
    <s v="NYC"/>
    <n v="3"/>
    <x v="2"/>
  </r>
  <r>
    <n v="10115"/>
    <s v="S50_1392"/>
    <n v="27"/>
    <n v="100.7"/>
    <n v="3"/>
    <x v="15"/>
    <d v="2003-04-12T00:00:00"/>
    <d v="2003-04-07T00:00:00"/>
    <s v="Shipped"/>
    <n v="5"/>
    <x v="0"/>
    <n v="424"/>
    <n v="1286"/>
    <n v="67500"/>
    <s v="NYC"/>
    <n v="3"/>
    <x v="2"/>
  </r>
  <r>
    <n v="10116"/>
    <s v="S32_3207"/>
    <n v="27"/>
    <n v="60.28"/>
    <n v="1"/>
    <x v="16"/>
    <d v="2003-04-19T00:00:00"/>
    <d v="2003-04-13T00:00:00"/>
    <s v="Shipped"/>
    <n v="6"/>
    <x v="0"/>
    <n v="381"/>
    <n v="1401"/>
    <n v="23500"/>
    <s v="Charleroi"/>
    <n v="4"/>
    <x v="3"/>
  </r>
  <r>
    <n v="10117"/>
    <s v="S12_1108"/>
    <n v="33"/>
    <n v="195.33"/>
    <n v="9"/>
    <x v="17"/>
    <d v="2003-04-24T00:00:00"/>
    <d v="2003-04-17T00:00:00"/>
    <s v="Shipped"/>
    <n v="7"/>
    <x v="1"/>
    <n v="148"/>
    <n v="1621"/>
    <n v="103800"/>
    <s v="Singapore"/>
    <n v="5"/>
    <x v="4"/>
  </r>
  <r>
    <n v="10117"/>
    <s v="S12_3148"/>
    <n v="43"/>
    <n v="148.06"/>
    <n v="10"/>
    <x v="17"/>
    <d v="2003-04-24T00:00:00"/>
    <d v="2003-04-17T00:00:00"/>
    <s v="Shipped"/>
    <n v="7"/>
    <x v="1"/>
    <n v="148"/>
    <n v="1621"/>
    <n v="103800"/>
    <s v="Singapore"/>
    <n v="5"/>
    <x v="4"/>
  </r>
  <r>
    <n v="10117"/>
    <s v="S12_3891"/>
    <n v="39"/>
    <n v="173.02"/>
    <n v="8"/>
    <x v="17"/>
    <d v="2003-04-24T00:00:00"/>
    <d v="2003-04-17T00:00:00"/>
    <s v="Shipped"/>
    <n v="7"/>
    <x v="1"/>
    <n v="148"/>
    <n v="1621"/>
    <n v="103800"/>
    <s v="Singapore"/>
    <n v="5"/>
    <x v="4"/>
  </r>
  <r>
    <n v="10117"/>
    <s v="S18_3140"/>
    <n v="26"/>
    <n v="121.57"/>
    <n v="5"/>
    <x v="17"/>
    <d v="2003-04-24T00:00:00"/>
    <d v="2003-04-17T00:00:00"/>
    <s v="Shipped"/>
    <n v="7"/>
    <x v="1"/>
    <n v="148"/>
    <n v="1621"/>
    <n v="103800"/>
    <s v="Singapore"/>
    <n v="5"/>
    <x v="4"/>
  </r>
  <r>
    <n v="10117"/>
    <s v="S18_3259"/>
    <n v="21"/>
    <n v="81.680000000000007"/>
    <n v="7"/>
    <x v="17"/>
    <d v="2003-04-24T00:00:00"/>
    <d v="2003-04-17T00:00:00"/>
    <s v="Shipped"/>
    <n v="7"/>
    <x v="1"/>
    <n v="148"/>
    <n v="1621"/>
    <n v="103800"/>
    <s v="Singapore"/>
    <n v="5"/>
    <x v="4"/>
  </r>
  <r>
    <n v="10117"/>
    <s v="S18_4027"/>
    <n v="22"/>
    <n v="122.08"/>
    <n v="12"/>
    <x v="17"/>
    <d v="2003-04-24T00:00:00"/>
    <d v="2003-04-17T00:00:00"/>
    <s v="Shipped"/>
    <n v="7"/>
    <x v="1"/>
    <n v="148"/>
    <n v="1621"/>
    <n v="103800"/>
    <s v="Singapore"/>
    <n v="5"/>
    <x v="4"/>
  </r>
  <r>
    <n v="10117"/>
    <s v="S18_4522"/>
    <n v="23"/>
    <n v="73.73"/>
    <n v="4"/>
    <x v="17"/>
    <d v="2003-04-24T00:00:00"/>
    <d v="2003-04-17T00:00:00"/>
    <s v="Shipped"/>
    <n v="7"/>
    <x v="1"/>
    <n v="148"/>
    <n v="1621"/>
    <n v="103800"/>
    <s v="Singapore"/>
    <n v="5"/>
    <x v="4"/>
  </r>
  <r>
    <n v="10117"/>
    <s v="S24_2011"/>
    <n v="41"/>
    <n v="119.2"/>
    <n v="3"/>
    <x v="17"/>
    <d v="2003-04-24T00:00:00"/>
    <d v="2003-04-17T00:00:00"/>
    <s v="Shipped"/>
    <n v="7"/>
    <x v="1"/>
    <n v="148"/>
    <n v="1621"/>
    <n v="103800"/>
    <s v="Singapore"/>
    <n v="5"/>
    <x v="4"/>
  </r>
  <r>
    <n v="10117"/>
    <s v="S50_1514"/>
    <n v="21"/>
    <n v="55.65"/>
    <n v="11"/>
    <x v="17"/>
    <d v="2003-04-24T00:00:00"/>
    <d v="2003-04-17T00:00:00"/>
    <s v="Shipped"/>
    <n v="7"/>
    <x v="1"/>
    <n v="148"/>
    <n v="1621"/>
    <n v="103800"/>
    <s v="Singapore"/>
    <n v="5"/>
    <x v="4"/>
  </r>
  <r>
    <n v="10117"/>
    <s v="S700_1938"/>
    <n v="38"/>
    <n v="75.349999999999994"/>
    <n v="6"/>
    <x v="17"/>
    <d v="2003-04-24T00:00:00"/>
    <d v="2003-04-17T00:00:00"/>
    <s v="Shipped"/>
    <n v="7"/>
    <x v="1"/>
    <n v="148"/>
    <n v="1621"/>
    <n v="103800"/>
    <s v="Singapore"/>
    <n v="5"/>
    <x v="4"/>
  </r>
  <r>
    <n v="10117"/>
    <s v="S700_3962"/>
    <n v="45"/>
    <n v="89.38"/>
    <n v="1"/>
    <x v="17"/>
    <d v="2003-04-24T00:00:00"/>
    <d v="2003-04-17T00:00:00"/>
    <s v="Shipped"/>
    <n v="7"/>
    <x v="1"/>
    <n v="148"/>
    <n v="1621"/>
    <n v="103800"/>
    <s v="Singapore"/>
    <n v="5"/>
    <x v="4"/>
  </r>
  <r>
    <n v="10117"/>
    <s v="S72_3212"/>
    <n v="50"/>
    <n v="52.42"/>
    <n v="2"/>
    <x v="17"/>
    <d v="2003-04-24T00:00:00"/>
    <d v="2003-04-17T00:00:00"/>
    <s v="Shipped"/>
    <n v="7"/>
    <x v="1"/>
    <n v="148"/>
    <n v="1621"/>
    <n v="103800"/>
    <s v="Singapore"/>
    <n v="5"/>
    <x v="4"/>
  </r>
  <r>
    <n v="10118"/>
    <s v="S700_3505"/>
    <n v="36"/>
    <n v="86.15"/>
    <n v="1"/>
    <x v="18"/>
    <d v="2003-04-29T00:00:00"/>
    <d v="2003-04-26T00:00:00"/>
    <s v="Shipped"/>
    <n v="3"/>
    <x v="0"/>
    <n v="216"/>
    <n v="1702"/>
    <n v="60300"/>
    <s v="Barcelona"/>
    <n v="4"/>
    <x v="3"/>
  </r>
  <r>
    <n v="10119"/>
    <s v="S10_4757"/>
    <n v="46"/>
    <n v="112.88"/>
    <n v="11"/>
    <x v="19"/>
    <d v="2003-05-05T00:00:00"/>
    <d v="2003-05-02T00:00:00"/>
    <s v="Shipped"/>
    <n v="3"/>
    <x v="0"/>
    <n v="382"/>
    <n v="1401"/>
    <n v="71700"/>
    <s v="Salzburg"/>
    <n v="4"/>
    <x v="3"/>
  </r>
  <r>
    <n v="10119"/>
    <s v="S18_1662"/>
    <n v="43"/>
    <n v="151.38"/>
    <n v="3"/>
    <x v="19"/>
    <d v="2003-05-05T00:00:00"/>
    <d v="2003-05-02T00:00:00"/>
    <s v="Shipped"/>
    <n v="3"/>
    <x v="0"/>
    <n v="382"/>
    <n v="1401"/>
    <n v="71700"/>
    <s v="Salzburg"/>
    <n v="4"/>
    <x v="3"/>
  </r>
  <r>
    <n v="10119"/>
    <s v="S18_3029"/>
    <n v="21"/>
    <n v="74.84"/>
    <n v="9"/>
    <x v="19"/>
    <d v="2003-05-05T00:00:00"/>
    <d v="2003-05-02T00:00:00"/>
    <s v="Shipped"/>
    <n v="3"/>
    <x v="0"/>
    <n v="382"/>
    <n v="1401"/>
    <n v="71700"/>
    <s v="Salzburg"/>
    <n v="4"/>
    <x v="3"/>
  </r>
  <r>
    <n v="10119"/>
    <s v="S18_3856"/>
    <n v="27"/>
    <n v="95.28"/>
    <n v="8"/>
    <x v="19"/>
    <d v="2003-05-05T00:00:00"/>
    <d v="2003-05-02T00:00:00"/>
    <s v="Shipped"/>
    <n v="3"/>
    <x v="0"/>
    <n v="382"/>
    <n v="1401"/>
    <n v="71700"/>
    <s v="Salzburg"/>
    <n v="4"/>
    <x v="3"/>
  </r>
  <r>
    <n v="10119"/>
    <s v="S24_2841"/>
    <n v="41"/>
    <n v="64.400000000000006"/>
    <n v="4"/>
    <x v="19"/>
    <d v="2003-05-05T00:00:00"/>
    <d v="2003-05-02T00:00:00"/>
    <s v="Shipped"/>
    <n v="3"/>
    <x v="0"/>
    <n v="382"/>
    <n v="1401"/>
    <n v="71700"/>
    <s v="Salzburg"/>
    <n v="4"/>
    <x v="3"/>
  </r>
  <r>
    <n v="10119"/>
    <s v="S24_3151"/>
    <n v="35"/>
    <n v="72.58"/>
    <n v="13"/>
    <x v="19"/>
    <d v="2003-05-05T00:00:00"/>
    <d v="2003-05-02T00:00:00"/>
    <s v="Shipped"/>
    <n v="3"/>
    <x v="0"/>
    <n v="382"/>
    <n v="1401"/>
    <n v="71700"/>
    <s v="Salzburg"/>
    <n v="4"/>
    <x v="3"/>
  </r>
  <r>
    <n v="10119"/>
    <s v="S24_3420"/>
    <n v="20"/>
    <n v="63.12"/>
    <n v="5"/>
    <x v="19"/>
    <d v="2003-05-05T00:00:00"/>
    <d v="2003-05-02T00:00:00"/>
    <s v="Shipped"/>
    <n v="3"/>
    <x v="0"/>
    <n v="382"/>
    <n v="1401"/>
    <n v="71700"/>
    <s v="Salzburg"/>
    <n v="4"/>
    <x v="3"/>
  </r>
  <r>
    <n v="10119"/>
    <s v="S24_3816"/>
    <n v="35"/>
    <n v="82.18"/>
    <n v="10"/>
    <x v="19"/>
    <d v="2003-05-05T00:00:00"/>
    <d v="2003-05-02T00:00:00"/>
    <s v="Shipped"/>
    <n v="3"/>
    <x v="0"/>
    <n v="382"/>
    <n v="1401"/>
    <n v="71700"/>
    <s v="Salzburg"/>
    <n v="4"/>
    <x v="3"/>
  </r>
  <r>
    <n v="10119"/>
    <s v="S24_3949"/>
    <n v="28"/>
    <n v="62.1"/>
    <n v="2"/>
    <x v="19"/>
    <d v="2003-05-05T00:00:00"/>
    <d v="2003-05-02T00:00:00"/>
    <s v="Shipped"/>
    <n v="3"/>
    <x v="0"/>
    <n v="382"/>
    <n v="1401"/>
    <n v="71700"/>
    <s v="Salzburg"/>
    <n v="4"/>
    <x v="3"/>
  </r>
  <r>
    <n v="10119"/>
    <s v="S700_1138"/>
    <n v="25"/>
    <n v="57.34"/>
    <n v="14"/>
    <x v="19"/>
    <d v="2003-05-05T00:00:00"/>
    <d v="2003-05-02T00:00:00"/>
    <s v="Shipped"/>
    <n v="3"/>
    <x v="0"/>
    <n v="382"/>
    <n v="1401"/>
    <n v="71700"/>
    <s v="Salzburg"/>
    <n v="4"/>
    <x v="3"/>
  </r>
  <r>
    <n v="10119"/>
    <s v="S700_2047"/>
    <n v="29"/>
    <n v="74.23"/>
    <n v="7"/>
    <x v="19"/>
    <d v="2003-05-05T00:00:00"/>
    <d v="2003-05-02T00:00:00"/>
    <s v="Shipped"/>
    <n v="3"/>
    <x v="0"/>
    <n v="382"/>
    <n v="1401"/>
    <n v="71700"/>
    <s v="Salzburg"/>
    <n v="4"/>
    <x v="3"/>
  </r>
  <r>
    <n v="10119"/>
    <s v="S700_2610"/>
    <n v="38"/>
    <n v="67.22"/>
    <n v="12"/>
    <x v="19"/>
    <d v="2003-05-05T00:00:00"/>
    <d v="2003-05-02T00:00:00"/>
    <s v="Shipped"/>
    <n v="3"/>
    <x v="0"/>
    <n v="382"/>
    <n v="1401"/>
    <n v="71700"/>
    <s v="Salzburg"/>
    <n v="4"/>
    <x v="3"/>
  </r>
  <r>
    <n v="10119"/>
    <s v="S700_4002"/>
    <n v="26"/>
    <n v="63.67"/>
    <n v="1"/>
    <x v="19"/>
    <d v="2003-05-05T00:00:00"/>
    <d v="2003-05-02T00:00:00"/>
    <s v="Shipped"/>
    <n v="3"/>
    <x v="0"/>
    <n v="382"/>
    <n v="1401"/>
    <n v="71700"/>
    <s v="Salzburg"/>
    <n v="4"/>
    <x v="3"/>
  </r>
  <r>
    <n v="10119"/>
    <s v="S72_1253"/>
    <n v="28"/>
    <n v="40.22"/>
    <n v="6"/>
    <x v="19"/>
    <d v="2003-05-05T00:00:00"/>
    <d v="2003-05-02T00:00:00"/>
    <s v="Shipped"/>
    <n v="3"/>
    <x v="0"/>
    <n v="382"/>
    <n v="1401"/>
    <n v="71700"/>
    <s v="Salzburg"/>
    <n v="4"/>
    <x v="3"/>
  </r>
  <r>
    <n v="10120"/>
    <s v="S10_2016"/>
    <n v="29"/>
    <n v="118.94"/>
    <n v="3"/>
    <x v="20"/>
    <d v="2003-05-08T00:00:00"/>
    <d v="2003-05-01T00:00:00"/>
    <s v="Shipped"/>
    <n v="7"/>
    <x v="1"/>
    <n v="114"/>
    <n v="1611"/>
    <n v="117300"/>
    <s v="Melbourne"/>
    <n v="6"/>
    <x v="6"/>
  </r>
  <r>
    <n v="10120"/>
    <s v="S10_4698"/>
    <n v="46"/>
    <n v="158.80000000000001"/>
    <n v="2"/>
    <x v="20"/>
    <d v="2003-05-08T00:00:00"/>
    <d v="2003-05-01T00:00:00"/>
    <s v="Shipped"/>
    <n v="7"/>
    <x v="1"/>
    <n v="114"/>
    <n v="1611"/>
    <n v="117300"/>
    <s v="Melbourne"/>
    <n v="6"/>
    <x v="6"/>
  </r>
  <r>
    <n v="10120"/>
    <s v="S18_2581"/>
    <n v="29"/>
    <n v="82.79"/>
    <n v="8"/>
    <x v="20"/>
    <d v="2003-05-08T00:00:00"/>
    <d v="2003-05-01T00:00:00"/>
    <s v="Shipped"/>
    <n v="7"/>
    <x v="1"/>
    <n v="114"/>
    <n v="1611"/>
    <n v="117300"/>
    <s v="Melbourne"/>
    <n v="6"/>
    <x v="6"/>
  </r>
  <r>
    <n v="10120"/>
    <s v="S18_2625"/>
    <n v="46"/>
    <n v="57.54"/>
    <n v="4"/>
    <x v="20"/>
    <d v="2003-05-08T00:00:00"/>
    <d v="2003-05-01T00:00:00"/>
    <s v="Shipped"/>
    <n v="7"/>
    <x v="1"/>
    <n v="114"/>
    <n v="1611"/>
    <n v="117300"/>
    <s v="Melbourne"/>
    <n v="6"/>
    <x v="6"/>
  </r>
  <r>
    <n v="10120"/>
    <s v="S24_1578"/>
    <n v="35"/>
    <n v="110.45"/>
    <n v="1"/>
    <x v="20"/>
    <d v="2003-05-08T00:00:00"/>
    <d v="2003-05-01T00:00:00"/>
    <s v="Shipped"/>
    <n v="7"/>
    <x v="1"/>
    <n v="114"/>
    <n v="1611"/>
    <n v="117300"/>
    <s v="Melbourne"/>
    <n v="6"/>
    <x v="6"/>
  </r>
  <r>
    <n v="10120"/>
    <s v="S24_1785"/>
    <n v="39"/>
    <n v="93.01"/>
    <n v="10"/>
    <x v="20"/>
    <d v="2003-05-08T00:00:00"/>
    <d v="2003-05-01T00:00:00"/>
    <s v="Shipped"/>
    <n v="7"/>
    <x v="1"/>
    <n v="114"/>
    <n v="1611"/>
    <n v="117300"/>
    <s v="Melbourne"/>
    <n v="6"/>
    <x v="6"/>
  </r>
  <r>
    <n v="10120"/>
    <s v="S24_2000"/>
    <n v="34"/>
    <n v="72.36"/>
    <n v="5"/>
    <x v="20"/>
    <d v="2003-05-08T00:00:00"/>
    <d v="2003-05-01T00:00:00"/>
    <s v="Shipped"/>
    <n v="7"/>
    <x v="1"/>
    <n v="114"/>
    <n v="1611"/>
    <n v="117300"/>
    <s v="Melbourne"/>
    <n v="6"/>
    <x v="6"/>
  </r>
  <r>
    <n v="10120"/>
    <s v="S24_4278"/>
    <n v="29"/>
    <n v="71.73"/>
    <n v="9"/>
    <x v="20"/>
    <d v="2003-05-08T00:00:00"/>
    <d v="2003-05-01T00:00:00"/>
    <s v="Shipped"/>
    <n v="7"/>
    <x v="1"/>
    <n v="114"/>
    <n v="1611"/>
    <n v="117300"/>
    <s v="Melbourne"/>
    <n v="6"/>
    <x v="6"/>
  </r>
  <r>
    <n v="10120"/>
    <s v="S32_1374"/>
    <n v="22"/>
    <n v="94.9"/>
    <n v="6"/>
    <x v="20"/>
    <d v="2003-05-08T00:00:00"/>
    <d v="2003-05-01T00:00:00"/>
    <s v="Shipped"/>
    <n v="7"/>
    <x v="1"/>
    <n v="114"/>
    <n v="1611"/>
    <n v="117300"/>
    <s v="Melbourne"/>
    <n v="6"/>
    <x v="6"/>
  </r>
  <r>
    <n v="10120"/>
    <s v="S32_4289"/>
    <n v="29"/>
    <n v="68.790000000000006"/>
    <n v="11"/>
    <x v="20"/>
    <d v="2003-05-08T00:00:00"/>
    <d v="2003-05-01T00:00:00"/>
    <s v="Shipped"/>
    <n v="7"/>
    <x v="1"/>
    <n v="114"/>
    <n v="1611"/>
    <n v="117300"/>
    <s v="Melbourne"/>
    <n v="6"/>
    <x v="6"/>
  </r>
  <r>
    <n v="10120"/>
    <s v="S50_1341"/>
    <n v="49"/>
    <n v="41.46"/>
    <n v="12"/>
    <x v="20"/>
    <d v="2003-05-08T00:00:00"/>
    <d v="2003-05-01T00:00:00"/>
    <s v="Shipped"/>
    <n v="7"/>
    <x v="1"/>
    <n v="114"/>
    <n v="1611"/>
    <n v="117300"/>
    <s v="Melbourne"/>
    <n v="6"/>
    <x v="6"/>
  </r>
  <r>
    <n v="10120"/>
    <s v="S700_1691"/>
    <n v="47"/>
    <n v="91.34"/>
    <n v="13"/>
    <x v="20"/>
    <d v="2003-05-08T00:00:00"/>
    <d v="2003-05-01T00:00:00"/>
    <s v="Shipped"/>
    <n v="7"/>
    <x v="1"/>
    <n v="114"/>
    <n v="1611"/>
    <n v="117300"/>
    <s v="Melbourne"/>
    <n v="6"/>
    <x v="6"/>
  </r>
  <r>
    <n v="10120"/>
    <s v="S700_2466"/>
    <n v="24"/>
    <n v="81.77"/>
    <n v="15"/>
    <x v="20"/>
    <d v="2003-05-08T00:00:00"/>
    <d v="2003-05-01T00:00:00"/>
    <s v="Shipped"/>
    <n v="7"/>
    <x v="1"/>
    <n v="114"/>
    <n v="1611"/>
    <n v="117300"/>
    <s v="Melbourne"/>
    <n v="6"/>
    <x v="6"/>
  </r>
  <r>
    <n v="10120"/>
    <s v="S700_2834"/>
    <n v="24"/>
    <n v="106.79"/>
    <n v="7"/>
    <x v="20"/>
    <d v="2003-05-08T00:00:00"/>
    <d v="2003-05-01T00:00:00"/>
    <s v="Shipped"/>
    <n v="7"/>
    <x v="1"/>
    <n v="114"/>
    <n v="1611"/>
    <n v="117300"/>
    <s v="Melbourne"/>
    <n v="6"/>
    <x v="6"/>
  </r>
  <r>
    <n v="10120"/>
    <s v="S700_3167"/>
    <n v="43"/>
    <n v="72"/>
    <n v="14"/>
    <x v="20"/>
    <d v="2003-05-08T00:00:00"/>
    <d v="2003-05-01T00:00:00"/>
    <s v="Shipped"/>
    <n v="7"/>
    <x v="1"/>
    <n v="114"/>
    <n v="1611"/>
    <n v="117300"/>
    <s v="Melbourne"/>
    <n v="6"/>
    <x v="6"/>
  </r>
  <r>
    <n v="10121"/>
    <s v="S10_1678"/>
    <n v="34"/>
    <n v="86.13"/>
    <n v="5"/>
    <x v="21"/>
    <d v="2003-05-13T00:00:00"/>
    <d v="2003-05-13T00:00:00"/>
    <s v="Shipped"/>
    <n v="0"/>
    <x v="0"/>
    <n v="353"/>
    <n v="1337"/>
    <n v="81100"/>
    <s v="Reims"/>
    <n v="4"/>
    <x v="3"/>
  </r>
  <r>
    <n v="10121"/>
    <s v="S12_2823"/>
    <n v="50"/>
    <n v="126.52"/>
    <n v="4"/>
    <x v="21"/>
    <d v="2003-05-13T00:00:00"/>
    <d v="2003-05-13T00:00:00"/>
    <s v="Shipped"/>
    <n v="0"/>
    <x v="0"/>
    <n v="353"/>
    <n v="1337"/>
    <n v="81100"/>
    <s v="Reims"/>
    <n v="4"/>
    <x v="3"/>
  </r>
  <r>
    <n v="10121"/>
    <s v="S24_2360"/>
    <n v="32"/>
    <n v="58.18"/>
    <n v="2"/>
    <x v="21"/>
    <d v="2003-05-13T00:00:00"/>
    <d v="2003-05-13T00:00:00"/>
    <s v="Shipped"/>
    <n v="0"/>
    <x v="0"/>
    <n v="353"/>
    <n v="1337"/>
    <n v="81100"/>
    <s v="Reims"/>
    <n v="4"/>
    <x v="3"/>
  </r>
  <r>
    <n v="10121"/>
    <s v="S32_4485"/>
    <n v="25"/>
    <n v="95.93"/>
    <n v="3"/>
    <x v="21"/>
    <d v="2003-05-13T00:00:00"/>
    <d v="2003-05-13T00:00:00"/>
    <s v="Shipped"/>
    <n v="0"/>
    <x v="0"/>
    <n v="353"/>
    <n v="1337"/>
    <n v="81100"/>
    <s v="Reims"/>
    <n v="4"/>
    <x v="3"/>
  </r>
  <r>
    <n v="10121"/>
    <s v="S50_4713"/>
    <n v="44"/>
    <n v="72.41"/>
    <n v="1"/>
    <x v="21"/>
    <d v="2003-05-13T00:00:00"/>
    <d v="2003-05-13T00:00:00"/>
    <s v="Shipped"/>
    <n v="0"/>
    <x v="0"/>
    <n v="353"/>
    <n v="1337"/>
    <n v="81100"/>
    <s v="Reims"/>
    <n v="4"/>
    <x v="3"/>
  </r>
  <r>
    <n v="10122"/>
    <s v="S12_1099"/>
    <n v="42"/>
    <n v="155.66"/>
    <n v="10"/>
    <x v="22"/>
    <d v="2003-05-16T00:00:00"/>
    <d v="2003-05-13T00:00:00"/>
    <s v="Shipped"/>
    <n v="3"/>
    <x v="0"/>
    <n v="350"/>
    <n v="1337"/>
    <n v="65000"/>
    <s v="Marseille"/>
    <n v="4"/>
    <x v="3"/>
  </r>
  <r>
    <n v="10122"/>
    <s v="S12_3380"/>
    <n v="37"/>
    <n v="113.92"/>
    <n v="8"/>
    <x v="22"/>
    <d v="2003-05-16T00:00:00"/>
    <d v="2003-05-13T00:00:00"/>
    <s v="Shipped"/>
    <n v="3"/>
    <x v="0"/>
    <n v="350"/>
    <n v="1337"/>
    <n v="65000"/>
    <s v="Marseille"/>
    <n v="4"/>
    <x v="3"/>
  </r>
  <r>
    <n v="10122"/>
    <s v="S12_3990"/>
    <n v="32"/>
    <n v="65.44"/>
    <n v="11"/>
    <x v="22"/>
    <d v="2003-05-16T00:00:00"/>
    <d v="2003-05-13T00:00:00"/>
    <s v="Shipped"/>
    <n v="3"/>
    <x v="0"/>
    <n v="350"/>
    <n v="1337"/>
    <n v="65000"/>
    <s v="Marseille"/>
    <n v="4"/>
    <x v="3"/>
  </r>
  <r>
    <n v="10122"/>
    <s v="S12_4675"/>
    <n v="20"/>
    <n v="104.8"/>
    <n v="7"/>
    <x v="22"/>
    <d v="2003-05-16T00:00:00"/>
    <d v="2003-05-13T00:00:00"/>
    <s v="Shipped"/>
    <n v="3"/>
    <x v="0"/>
    <n v="350"/>
    <n v="1337"/>
    <n v="65000"/>
    <s v="Marseille"/>
    <n v="4"/>
    <x v="3"/>
  </r>
  <r>
    <n v="10122"/>
    <s v="S18_1129"/>
    <n v="34"/>
    <n v="114.65"/>
    <n v="2"/>
    <x v="22"/>
    <d v="2003-05-16T00:00:00"/>
    <d v="2003-05-13T00:00:00"/>
    <s v="Shipped"/>
    <n v="3"/>
    <x v="0"/>
    <n v="350"/>
    <n v="1337"/>
    <n v="65000"/>
    <s v="Marseille"/>
    <n v="4"/>
    <x v="3"/>
  </r>
  <r>
    <n v="10122"/>
    <s v="S18_1889"/>
    <n v="43"/>
    <n v="62.37"/>
    <n v="6"/>
    <x v="22"/>
    <d v="2003-05-16T00:00:00"/>
    <d v="2003-05-13T00:00:00"/>
    <s v="Shipped"/>
    <n v="3"/>
    <x v="0"/>
    <n v="350"/>
    <n v="1337"/>
    <n v="65000"/>
    <s v="Marseille"/>
    <n v="4"/>
    <x v="3"/>
  </r>
  <r>
    <n v="10122"/>
    <s v="S18_1984"/>
    <n v="31"/>
    <n v="113.8"/>
    <n v="1"/>
    <x v="22"/>
    <d v="2003-05-16T00:00:00"/>
    <d v="2003-05-13T00:00:00"/>
    <s v="Shipped"/>
    <n v="3"/>
    <x v="0"/>
    <n v="350"/>
    <n v="1337"/>
    <n v="65000"/>
    <s v="Marseille"/>
    <n v="4"/>
    <x v="3"/>
  </r>
  <r>
    <n v="10122"/>
    <s v="S18_3232"/>
    <n v="25"/>
    <n v="137.16999999999999"/>
    <n v="3"/>
    <x v="22"/>
    <d v="2003-05-16T00:00:00"/>
    <d v="2003-05-13T00:00:00"/>
    <s v="Shipped"/>
    <n v="3"/>
    <x v="0"/>
    <n v="350"/>
    <n v="1337"/>
    <n v="65000"/>
    <s v="Marseille"/>
    <n v="4"/>
    <x v="3"/>
  </r>
  <r>
    <n v="10122"/>
    <s v="S18_3278"/>
    <n v="21"/>
    <n v="69.150000000000006"/>
    <n v="13"/>
    <x v="22"/>
    <d v="2003-05-16T00:00:00"/>
    <d v="2003-05-13T00:00:00"/>
    <s v="Shipped"/>
    <n v="3"/>
    <x v="0"/>
    <n v="350"/>
    <n v="1337"/>
    <n v="65000"/>
    <s v="Marseille"/>
    <n v="4"/>
    <x v="3"/>
  </r>
  <r>
    <n v="10122"/>
    <s v="S18_3482"/>
    <n v="21"/>
    <n v="133.76"/>
    <n v="12"/>
    <x v="22"/>
    <d v="2003-05-16T00:00:00"/>
    <d v="2003-05-13T00:00:00"/>
    <s v="Shipped"/>
    <n v="3"/>
    <x v="0"/>
    <n v="350"/>
    <n v="1337"/>
    <n v="65000"/>
    <s v="Marseille"/>
    <n v="4"/>
    <x v="3"/>
  </r>
  <r>
    <n v="10122"/>
    <s v="S18_3782"/>
    <n v="35"/>
    <n v="59.06"/>
    <n v="16"/>
    <x v="22"/>
    <d v="2003-05-16T00:00:00"/>
    <d v="2003-05-13T00:00:00"/>
    <s v="Shipped"/>
    <n v="3"/>
    <x v="0"/>
    <n v="350"/>
    <n v="1337"/>
    <n v="65000"/>
    <s v="Marseille"/>
    <n v="4"/>
    <x v="3"/>
  </r>
  <r>
    <n v="10122"/>
    <s v="S18_4721"/>
    <n v="28"/>
    <n v="145.82"/>
    <n v="15"/>
    <x v="22"/>
    <d v="2003-05-16T00:00:00"/>
    <d v="2003-05-13T00:00:00"/>
    <s v="Shipped"/>
    <n v="3"/>
    <x v="0"/>
    <n v="350"/>
    <n v="1337"/>
    <n v="65000"/>
    <s v="Marseille"/>
    <n v="4"/>
    <x v="3"/>
  </r>
  <r>
    <n v="10122"/>
    <s v="S24_2972"/>
    <n v="39"/>
    <n v="34.74"/>
    <n v="4"/>
    <x v="22"/>
    <d v="2003-05-16T00:00:00"/>
    <d v="2003-05-13T00:00:00"/>
    <s v="Shipped"/>
    <n v="3"/>
    <x v="0"/>
    <n v="350"/>
    <n v="1337"/>
    <n v="65000"/>
    <s v="Marseille"/>
    <n v="4"/>
    <x v="3"/>
  </r>
  <r>
    <n v="10122"/>
    <s v="S24_3371"/>
    <n v="34"/>
    <n v="50.82"/>
    <n v="9"/>
    <x v="22"/>
    <d v="2003-05-16T00:00:00"/>
    <d v="2003-05-13T00:00:00"/>
    <s v="Shipped"/>
    <n v="3"/>
    <x v="0"/>
    <n v="350"/>
    <n v="1337"/>
    <n v="65000"/>
    <s v="Marseille"/>
    <n v="4"/>
    <x v="3"/>
  </r>
  <r>
    <n v="10122"/>
    <s v="S24_3856"/>
    <n v="43"/>
    <n v="136.22"/>
    <n v="5"/>
    <x v="22"/>
    <d v="2003-05-16T00:00:00"/>
    <d v="2003-05-13T00:00:00"/>
    <s v="Shipped"/>
    <n v="3"/>
    <x v="0"/>
    <n v="350"/>
    <n v="1337"/>
    <n v="65000"/>
    <s v="Marseille"/>
    <n v="4"/>
    <x v="3"/>
  </r>
  <r>
    <n v="10122"/>
    <s v="S24_4620"/>
    <n v="29"/>
    <n v="67.099999999999994"/>
    <n v="14"/>
    <x v="22"/>
    <d v="2003-05-16T00:00:00"/>
    <d v="2003-05-13T00:00:00"/>
    <s v="Shipped"/>
    <n v="3"/>
    <x v="0"/>
    <n v="350"/>
    <n v="1337"/>
    <n v="65000"/>
    <s v="Marseille"/>
    <n v="4"/>
    <x v="3"/>
  </r>
  <r>
    <n v="10122"/>
    <s v="S32_2206"/>
    <n v="31"/>
    <n v="33.79"/>
    <n v="17"/>
    <x v="22"/>
    <d v="2003-05-16T00:00:00"/>
    <d v="2003-05-13T00:00:00"/>
    <s v="Shipped"/>
    <n v="3"/>
    <x v="0"/>
    <n v="350"/>
    <n v="1337"/>
    <n v="65000"/>
    <s v="Marseille"/>
    <n v="4"/>
    <x v="3"/>
  </r>
  <r>
    <n v="10123"/>
    <s v="S18_1589"/>
    <n v="26"/>
    <n v="120.71"/>
    <n v="2"/>
    <x v="23"/>
    <d v="2003-05-29T00:00:00"/>
    <d v="2003-05-22T00:00:00"/>
    <s v="Shipped"/>
    <n v="7"/>
    <x v="1"/>
    <n v="103"/>
    <n v="1370"/>
    <n v="21000"/>
    <s v="Nantes"/>
    <n v="4"/>
    <x v="3"/>
  </r>
  <r>
    <n v="10123"/>
    <s v="S18_2870"/>
    <n v="46"/>
    <n v="114.84"/>
    <n v="3"/>
    <x v="23"/>
    <d v="2003-05-29T00:00:00"/>
    <d v="2003-05-22T00:00:00"/>
    <s v="Shipped"/>
    <n v="7"/>
    <x v="1"/>
    <n v="103"/>
    <n v="1370"/>
    <n v="21000"/>
    <s v="Nantes"/>
    <n v="4"/>
    <x v="3"/>
  </r>
  <r>
    <n v="10123"/>
    <s v="S18_3685"/>
    <n v="34"/>
    <n v="117.26"/>
    <n v="4"/>
    <x v="23"/>
    <d v="2003-05-29T00:00:00"/>
    <d v="2003-05-22T00:00:00"/>
    <s v="Shipped"/>
    <n v="7"/>
    <x v="1"/>
    <n v="103"/>
    <n v="1370"/>
    <n v="21000"/>
    <s v="Nantes"/>
    <n v="4"/>
    <x v="3"/>
  </r>
  <r>
    <n v="10123"/>
    <s v="S24_1628"/>
    <n v="50"/>
    <n v="43.27"/>
    <n v="1"/>
    <x v="23"/>
    <d v="2003-05-29T00:00:00"/>
    <d v="2003-05-22T00:00:00"/>
    <s v="Shipped"/>
    <n v="7"/>
    <x v="1"/>
    <n v="103"/>
    <n v="1370"/>
    <n v="21000"/>
    <s v="Nantes"/>
    <n v="4"/>
    <x v="3"/>
  </r>
  <r>
    <n v="10124"/>
    <s v="S18_1749"/>
    <n v="21"/>
    <n v="153"/>
    <n v="6"/>
    <x v="24"/>
    <d v="2003-05-29T00:00:00"/>
    <d v="2003-05-25T00:00:00"/>
    <s v="Shipped"/>
    <n v="4"/>
    <x v="0"/>
    <n v="112"/>
    <n v="1166"/>
    <n v="71800"/>
    <s v="Las Vegas"/>
    <n v="1"/>
    <x v="5"/>
  </r>
  <r>
    <n v="10124"/>
    <s v="S18_2248"/>
    <n v="42"/>
    <n v="58.12"/>
    <n v="5"/>
    <x v="24"/>
    <d v="2003-05-29T00:00:00"/>
    <d v="2003-05-25T00:00:00"/>
    <s v="Shipped"/>
    <n v="4"/>
    <x v="0"/>
    <n v="112"/>
    <n v="1166"/>
    <n v="71800"/>
    <s v="Las Vegas"/>
    <n v="1"/>
    <x v="5"/>
  </r>
  <r>
    <n v="10124"/>
    <s v="S18_2325"/>
    <n v="42"/>
    <n v="111.87"/>
    <n v="3"/>
    <x v="24"/>
    <d v="2003-05-29T00:00:00"/>
    <d v="2003-05-25T00:00:00"/>
    <s v="Shipped"/>
    <n v="4"/>
    <x v="0"/>
    <n v="112"/>
    <n v="1166"/>
    <n v="71800"/>
    <s v="Las Vegas"/>
    <n v="1"/>
    <x v="5"/>
  </r>
  <r>
    <n v="10124"/>
    <s v="S18_4409"/>
    <n v="36"/>
    <n v="75.459999999999994"/>
    <n v="7"/>
    <x v="24"/>
    <d v="2003-05-29T00:00:00"/>
    <d v="2003-05-25T00:00:00"/>
    <s v="Shipped"/>
    <n v="4"/>
    <x v="0"/>
    <n v="112"/>
    <n v="1166"/>
    <n v="71800"/>
    <s v="Las Vegas"/>
    <n v="1"/>
    <x v="5"/>
  </r>
  <r>
    <n v="10124"/>
    <s v="S18_4933"/>
    <n v="23"/>
    <n v="66.28"/>
    <n v="8"/>
    <x v="24"/>
    <d v="2003-05-29T00:00:00"/>
    <d v="2003-05-25T00:00:00"/>
    <s v="Shipped"/>
    <n v="4"/>
    <x v="0"/>
    <n v="112"/>
    <n v="1166"/>
    <n v="71800"/>
    <s v="Las Vegas"/>
    <n v="1"/>
    <x v="5"/>
  </r>
  <r>
    <n v="10124"/>
    <s v="S24_1046"/>
    <n v="22"/>
    <n v="62.47"/>
    <n v="12"/>
    <x v="24"/>
    <d v="2003-05-29T00:00:00"/>
    <d v="2003-05-25T00:00:00"/>
    <s v="Shipped"/>
    <n v="4"/>
    <x v="0"/>
    <n v="112"/>
    <n v="1166"/>
    <n v="71800"/>
    <s v="Las Vegas"/>
    <n v="1"/>
    <x v="5"/>
  </r>
  <r>
    <n v="10124"/>
    <s v="S24_1937"/>
    <n v="45"/>
    <n v="30.53"/>
    <n v="2"/>
    <x v="24"/>
    <d v="2003-05-29T00:00:00"/>
    <d v="2003-05-25T00:00:00"/>
    <s v="Shipped"/>
    <n v="4"/>
    <x v="0"/>
    <n v="112"/>
    <n v="1166"/>
    <n v="71800"/>
    <s v="Las Vegas"/>
    <n v="1"/>
    <x v="5"/>
  </r>
  <r>
    <n v="10124"/>
    <s v="S24_2022"/>
    <n v="22"/>
    <n v="36.29"/>
    <n v="1"/>
    <x v="24"/>
    <d v="2003-05-29T00:00:00"/>
    <d v="2003-05-25T00:00:00"/>
    <s v="Shipped"/>
    <n v="4"/>
    <x v="0"/>
    <n v="112"/>
    <n v="1166"/>
    <n v="71800"/>
    <s v="Las Vegas"/>
    <n v="1"/>
    <x v="5"/>
  </r>
  <r>
    <n v="10124"/>
    <s v="S24_2766"/>
    <n v="32"/>
    <n v="74.510000000000005"/>
    <n v="10"/>
    <x v="24"/>
    <d v="2003-05-29T00:00:00"/>
    <d v="2003-05-25T00:00:00"/>
    <s v="Shipped"/>
    <n v="4"/>
    <x v="0"/>
    <n v="112"/>
    <n v="1166"/>
    <n v="71800"/>
    <s v="Las Vegas"/>
    <n v="1"/>
    <x v="5"/>
  </r>
  <r>
    <n v="10124"/>
    <s v="S24_2887"/>
    <n v="25"/>
    <n v="93.95"/>
    <n v="9"/>
    <x v="24"/>
    <d v="2003-05-29T00:00:00"/>
    <d v="2003-05-25T00:00:00"/>
    <s v="Shipped"/>
    <n v="4"/>
    <x v="0"/>
    <n v="112"/>
    <n v="1166"/>
    <n v="71800"/>
    <s v="Las Vegas"/>
    <n v="1"/>
    <x v="5"/>
  </r>
  <r>
    <n v="10124"/>
    <s v="S24_3191"/>
    <n v="49"/>
    <n v="76.19"/>
    <n v="11"/>
    <x v="24"/>
    <d v="2003-05-29T00:00:00"/>
    <d v="2003-05-25T00:00:00"/>
    <s v="Shipped"/>
    <n v="4"/>
    <x v="0"/>
    <n v="112"/>
    <n v="1166"/>
    <n v="71800"/>
    <s v="Las Vegas"/>
    <n v="1"/>
    <x v="5"/>
  </r>
  <r>
    <n v="10124"/>
    <s v="S24_3432"/>
    <n v="43"/>
    <n v="101.73"/>
    <n v="13"/>
    <x v="24"/>
    <d v="2003-05-29T00:00:00"/>
    <d v="2003-05-25T00:00:00"/>
    <s v="Shipped"/>
    <n v="4"/>
    <x v="0"/>
    <n v="112"/>
    <n v="1166"/>
    <n v="71800"/>
    <s v="Las Vegas"/>
    <n v="1"/>
    <x v="5"/>
  </r>
  <r>
    <n v="10124"/>
    <s v="S24_3969"/>
    <n v="46"/>
    <n v="36.11"/>
    <n v="4"/>
    <x v="24"/>
    <d v="2003-05-29T00:00:00"/>
    <d v="2003-05-25T00:00:00"/>
    <s v="Shipped"/>
    <n v="4"/>
    <x v="0"/>
    <n v="112"/>
    <n v="1166"/>
    <n v="71800"/>
    <s v="Las Vegas"/>
    <n v="1"/>
    <x v="5"/>
  </r>
  <r>
    <n v="10125"/>
    <s v="S18_1342"/>
    <n v="32"/>
    <n v="89.38"/>
    <n v="1"/>
    <x v="24"/>
    <d v="2003-05-27T00:00:00"/>
    <d v="2003-05-24T00:00:00"/>
    <s v="Shipped"/>
    <n v="3"/>
    <x v="0"/>
    <n v="114"/>
    <n v="1611"/>
    <n v="117300"/>
    <s v="Melbourne"/>
    <n v="6"/>
    <x v="6"/>
  </r>
  <r>
    <n v="10125"/>
    <s v="S18_2795"/>
    <n v="34"/>
    <n v="138.38"/>
    <n v="2"/>
    <x v="24"/>
    <d v="2003-05-27T00:00:00"/>
    <d v="2003-05-24T00:00:00"/>
    <s v="Shipped"/>
    <n v="3"/>
    <x v="0"/>
    <n v="114"/>
    <n v="1611"/>
    <n v="117300"/>
    <s v="Melbourne"/>
    <n v="6"/>
    <x v="6"/>
  </r>
  <r>
    <n v="10126"/>
    <s v="S10_1949"/>
    <n v="38"/>
    <n v="205.73"/>
    <n v="11"/>
    <x v="25"/>
    <d v="2003-06-07T00:00:00"/>
    <d v="2003-06-02T00:00:00"/>
    <s v="Shipped"/>
    <n v="5"/>
    <x v="0"/>
    <n v="458"/>
    <n v="1702"/>
    <n v="104600"/>
    <s v="Madrid"/>
    <n v="4"/>
    <x v="3"/>
  </r>
  <r>
    <n v="10126"/>
    <s v="S10_4962"/>
    <n v="22"/>
    <n v="122.62"/>
    <n v="4"/>
    <x v="25"/>
    <d v="2003-06-07T00:00:00"/>
    <d v="2003-06-02T00:00:00"/>
    <s v="Shipped"/>
    <n v="5"/>
    <x v="0"/>
    <n v="458"/>
    <n v="1702"/>
    <n v="104600"/>
    <s v="Madrid"/>
    <n v="4"/>
    <x v="3"/>
  </r>
  <r>
    <n v="10126"/>
    <s v="S12_1666"/>
    <n v="21"/>
    <n v="135.30000000000001"/>
    <n v="8"/>
    <x v="25"/>
    <d v="2003-06-07T00:00:00"/>
    <d v="2003-06-02T00:00:00"/>
    <s v="Shipped"/>
    <n v="5"/>
    <x v="0"/>
    <n v="458"/>
    <n v="1702"/>
    <n v="104600"/>
    <s v="Madrid"/>
    <n v="4"/>
    <x v="3"/>
  </r>
  <r>
    <n v="10126"/>
    <s v="S18_1097"/>
    <n v="38"/>
    <n v="116.67"/>
    <n v="10"/>
    <x v="25"/>
    <d v="2003-06-07T00:00:00"/>
    <d v="2003-06-02T00:00:00"/>
    <s v="Shipped"/>
    <n v="5"/>
    <x v="0"/>
    <n v="458"/>
    <n v="1702"/>
    <n v="104600"/>
    <s v="Madrid"/>
    <n v="4"/>
    <x v="3"/>
  </r>
  <r>
    <n v="10126"/>
    <s v="S18_1367"/>
    <n v="42"/>
    <n v="51.21"/>
    <n v="17"/>
    <x v="25"/>
    <d v="2003-06-07T00:00:00"/>
    <d v="2003-06-02T00:00:00"/>
    <s v="Shipped"/>
    <n v="5"/>
    <x v="0"/>
    <n v="458"/>
    <n v="1702"/>
    <n v="104600"/>
    <s v="Madrid"/>
    <n v="4"/>
    <x v="3"/>
  </r>
  <r>
    <n v="10126"/>
    <s v="S18_2432"/>
    <n v="43"/>
    <n v="51.05"/>
    <n v="2"/>
    <x v="25"/>
    <d v="2003-06-07T00:00:00"/>
    <d v="2003-06-02T00:00:00"/>
    <s v="Shipped"/>
    <n v="5"/>
    <x v="0"/>
    <n v="458"/>
    <n v="1702"/>
    <n v="104600"/>
    <s v="Madrid"/>
    <n v="4"/>
    <x v="3"/>
  </r>
  <r>
    <n v="10126"/>
    <s v="S18_2949"/>
    <n v="31"/>
    <n v="93.21"/>
    <n v="12"/>
    <x v="25"/>
    <d v="2003-06-07T00:00:00"/>
    <d v="2003-06-02T00:00:00"/>
    <s v="Shipped"/>
    <n v="5"/>
    <x v="0"/>
    <n v="458"/>
    <n v="1702"/>
    <n v="104600"/>
    <s v="Madrid"/>
    <n v="4"/>
    <x v="3"/>
  </r>
  <r>
    <n v="10126"/>
    <s v="S18_2957"/>
    <n v="46"/>
    <n v="61.84"/>
    <n v="14"/>
    <x v="25"/>
    <d v="2003-06-07T00:00:00"/>
    <d v="2003-06-02T00:00:00"/>
    <s v="Shipped"/>
    <n v="5"/>
    <x v="0"/>
    <n v="458"/>
    <n v="1702"/>
    <n v="104600"/>
    <s v="Madrid"/>
    <n v="4"/>
    <x v="3"/>
  </r>
  <r>
    <n v="10126"/>
    <s v="S18_3136"/>
    <n v="30"/>
    <n v="93.2"/>
    <n v="13"/>
    <x v="25"/>
    <d v="2003-06-07T00:00:00"/>
    <d v="2003-06-02T00:00:00"/>
    <s v="Shipped"/>
    <n v="5"/>
    <x v="0"/>
    <n v="458"/>
    <n v="1702"/>
    <n v="104600"/>
    <s v="Madrid"/>
    <n v="4"/>
    <x v="3"/>
  </r>
  <r>
    <n v="10126"/>
    <s v="S18_3320"/>
    <n v="38"/>
    <n v="94.25"/>
    <n v="16"/>
    <x v="25"/>
    <d v="2003-06-07T00:00:00"/>
    <d v="2003-06-02T00:00:00"/>
    <s v="Shipped"/>
    <n v="5"/>
    <x v="0"/>
    <n v="458"/>
    <n v="1702"/>
    <n v="104600"/>
    <s v="Madrid"/>
    <n v="4"/>
    <x v="3"/>
  </r>
  <r>
    <n v="10126"/>
    <s v="S18_4600"/>
    <n v="50"/>
    <n v="102.92"/>
    <n v="5"/>
    <x v="25"/>
    <d v="2003-06-07T00:00:00"/>
    <d v="2003-06-02T00:00:00"/>
    <s v="Shipped"/>
    <n v="5"/>
    <x v="0"/>
    <n v="458"/>
    <n v="1702"/>
    <n v="104600"/>
    <s v="Madrid"/>
    <n v="4"/>
    <x v="3"/>
  </r>
  <r>
    <n v="10126"/>
    <s v="S18_4668"/>
    <n v="43"/>
    <n v="47.29"/>
    <n v="9"/>
    <x v="25"/>
    <d v="2003-06-07T00:00:00"/>
    <d v="2003-06-02T00:00:00"/>
    <s v="Shipped"/>
    <n v="5"/>
    <x v="0"/>
    <n v="458"/>
    <n v="1702"/>
    <n v="104600"/>
    <s v="Madrid"/>
    <n v="4"/>
    <x v="3"/>
  </r>
  <r>
    <n v="10126"/>
    <s v="S24_2300"/>
    <n v="27"/>
    <n v="122.68"/>
    <n v="1"/>
    <x v="25"/>
    <d v="2003-06-07T00:00:00"/>
    <d v="2003-06-02T00:00:00"/>
    <s v="Shipped"/>
    <n v="5"/>
    <x v="0"/>
    <n v="458"/>
    <n v="1702"/>
    <n v="104600"/>
    <s v="Madrid"/>
    <n v="4"/>
    <x v="3"/>
  </r>
  <r>
    <n v="10126"/>
    <s v="S24_4258"/>
    <n v="34"/>
    <n v="83.76"/>
    <n v="15"/>
    <x v="25"/>
    <d v="2003-06-07T00:00:00"/>
    <d v="2003-06-02T00:00:00"/>
    <s v="Shipped"/>
    <n v="5"/>
    <x v="0"/>
    <n v="458"/>
    <n v="1702"/>
    <n v="104600"/>
    <s v="Madrid"/>
    <n v="4"/>
    <x v="3"/>
  </r>
  <r>
    <n v="10126"/>
    <s v="S32_1268"/>
    <n v="43"/>
    <n v="82.83"/>
    <n v="3"/>
    <x v="25"/>
    <d v="2003-06-07T00:00:00"/>
    <d v="2003-06-02T00:00:00"/>
    <s v="Shipped"/>
    <n v="5"/>
    <x v="0"/>
    <n v="458"/>
    <n v="1702"/>
    <n v="104600"/>
    <s v="Madrid"/>
    <n v="4"/>
    <x v="3"/>
  </r>
  <r>
    <n v="10126"/>
    <s v="S32_3522"/>
    <n v="26"/>
    <n v="62.05"/>
    <n v="7"/>
    <x v="25"/>
    <d v="2003-06-07T00:00:00"/>
    <d v="2003-06-02T00:00:00"/>
    <s v="Shipped"/>
    <n v="5"/>
    <x v="0"/>
    <n v="458"/>
    <n v="1702"/>
    <n v="104600"/>
    <s v="Madrid"/>
    <n v="4"/>
    <x v="3"/>
  </r>
  <r>
    <n v="10126"/>
    <s v="S700_2824"/>
    <n v="45"/>
    <n v="97.1"/>
    <n v="6"/>
    <x v="25"/>
    <d v="2003-06-07T00:00:00"/>
    <d v="2003-06-02T00:00:00"/>
    <s v="Shipped"/>
    <n v="5"/>
    <x v="0"/>
    <n v="458"/>
    <n v="1702"/>
    <n v="104600"/>
    <s v="Madrid"/>
    <n v="4"/>
    <x v="3"/>
  </r>
  <r>
    <n v="10127"/>
    <s v="S12_1108"/>
    <n v="46"/>
    <n v="193.25"/>
    <n v="2"/>
    <x v="26"/>
    <d v="2003-06-09T00:00:00"/>
    <d v="2003-06-06T00:00:00"/>
    <s v="Shipped"/>
    <n v="3"/>
    <x v="0"/>
    <n v="151"/>
    <n v="1286"/>
    <n v="138500"/>
    <s v="NYC"/>
    <n v="3"/>
    <x v="2"/>
  </r>
  <r>
    <n v="10127"/>
    <s v="S12_3148"/>
    <n v="46"/>
    <n v="140.5"/>
    <n v="3"/>
    <x v="26"/>
    <d v="2003-06-09T00:00:00"/>
    <d v="2003-06-06T00:00:00"/>
    <s v="Shipped"/>
    <n v="3"/>
    <x v="0"/>
    <n v="151"/>
    <n v="1286"/>
    <n v="138500"/>
    <s v="NYC"/>
    <n v="3"/>
    <x v="2"/>
  </r>
  <r>
    <n v="10127"/>
    <s v="S12_3891"/>
    <n v="42"/>
    <n v="169.56"/>
    <n v="1"/>
    <x v="26"/>
    <d v="2003-06-09T00:00:00"/>
    <d v="2003-06-06T00:00:00"/>
    <s v="Shipped"/>
    <n v="3"/>
    <x v="0"/>
    <n v="151"/>
    <n v="1286"/>
    <n v="138500"/>
    <s v="NYC"/>
    <n v="3"/>
    <x v="2"/>
  </r>
  <r>
    <n v="10127"/>
    <s v="S12_4473"/>
    <n v="24"/>
    <n v="100.73"/>
    <n v="11"/>
    <x v="26"/>
    <d v="2003-06-09T00:00:00"/>
    <d v="2003-06-06T00:00:00"/>
    <s v="Shipped"/>
    <n v="3"/>
    <x v="0"/>
    <n v="151"/>
    <n v="1286"/>
    <n v="138500"/>
    <s v="NYC"/>
    <n v="3"/>
    <x v="2"/>
  </r>
  <r>
    <n v="10127"/>
    <s v="S18_2238"/>
    <n v="45"/>
    <n v="140.81"/>
    <n v="10"/>
    <x v="26"/>
    <d v="2003-06-09T00:00:00"/>
    <d v="2003-06-06T00:00:00"/>
    <s v="Shipped"/>
    <n v="3"/>
    <x v="0"/>
    <n v="151"/>
    <n v="1286"/>
    <n v="138500"/>
    <s v="NYC"/>
    <n v="3"/>
    <x v="2"/>
  </r>
  <r>
    <n v="10127"/>
    <s v="S18_2319"/>
    <n v="45"/>
    <n v="114.14"/>
    <n v="14"/>
    <x v="26"/>
    <d v="2003-06-09T00:00:00"/>
    <d v="2003-06-06T00:00:00"/>
    <s v="Shipped"/>
    <n v="3"/>
    <x v="0"/>
    <n v="151"/>
    <n v="1286"/>
    <n v="138500"/>
    <s v="NYC"/>
    <n v="3"/>
    <x v="2"/>
  </r>
  <r>
    <n v="10127"/>
    <s v="S18_3232"/>
    <n v="22"/>
    <n v="149.02000000000001"/>
    <n v="15"/>
    <x v="26"/>
    <d v="2003-06-09T00:00:00"/>
    <d v="2003-06-06T00:00:00"/>
    <s v="Shipped"/>
    <n v="3"/>
    <x v="0"/>
    <n v="151"/>
    <n v="1286"/>
    <n v="138500"/>
    <s v="NYC"/>
    <n v="3"/>
    <x v="2"/>
  </r>
  <r>
    <n v="10127"/>
    <s v="S18_4027"/>
    <n v="25"/>
    <n v="126.39"/>
    <n v="5"/>
    <x v="26"/>
    <d v="2003-06-09T00:00:00"/>
    <d v="2003-06-06T00:00:00"/>
    <s v="Shipped"/>
    <n v="3"/>
    <x v="0"/>
    <n v="151"/>
    <n v="1286"/>
    <n v="138500"/>
    <s v="NYC"/>
    <n v="3"/>
    <x v="2"/>
  </r>
  <r>
    <n v="10127"/>
    <s v="S24_1444"/>
    <n v="20"/>
    <n v="50.86"/>
    <n v="8"/>
    <x v="26"/>
    <d v="2003-06-09T00:00:00"/>
    <d v="2003-06-06T00:00:00"/>
    <s v="Shipped"/>
    <n v="3"/>
    <x v="0"/>
    <n v="151"/>
    <n v="1286"/>
    <n v="138500"/>
    <s v="NYC"/>
    <n v="3"/>
    <x v="2"/>
  </r>
  <r>
    <n v="10127"/>
    <s v="S24_2840"/>
    <n v="39"/>
    <n v="34.299999999999997"/>
    <n v="12"/>
    <x v="26"/>
    <d v="2003-06-09T00:00:00"/>
    <d v="2003-06-06T00:00:00"/>
    <s v="Shipped"/>
    <n v="3"/>
    <x v="0"/>
    <n v="151"/>
    <n v="1286"/>
    <n v="138500"/>
    <s v="NYC"/>
    <n v="3"/>
    <x v="2"/>
  </r>
  <r>
    <n v="10127"/>
    <s v="S24_4048"/>
    <n v="20"/>
    <n v="107.63"/>
    <n v="7"/>
    <x v="26"/>
    <d v="2003-06-09T00:00:00"/>
    <d v="2003-06-06T00:00:00"/>
    <s v="Shipped"/>
    <n v="3"/>
    <x v="0"/>
    <n v="151"/>
    <n v="1286"/>
    <n v="138500"/>
    <s v="NYC"/>
    <n v="3"/>
    <x v="2"/>
  </r>
  <r>
    <n v="10127"/>
    <s v="S32_2509"/>
    <n v="45"/>
    <n v="46.53"/>
    <n v="13"/>
    <x v="26"/>
    <d v="2003-06-09T00:00:00"/>
    <d v="2003-06-06T00:00:00"/>
    <s v="Shipped"/>
    <n v="3"/>
    <x v="0"/>
    <n v="151"/>
    <n v="1286"/>
    <n v="138500"/>
    <s v="NYC"/>
    <n v="3"/>
    <x v="2"/>
  </r>
  <r>
    <n v="10127"/>
    <s v="S32_3207"/>
    <n v="29"/>
    <n v="60.9"/>
    <n v="6"/>
    <x v="26"/>
    <d v="2003-06-09T00:00:00"/>
    <d v="2003-06-06T00:00:00"/>
    <s v="Shipped"/>
    <n v="3"/>
    <x v="0"/>
    <n v="151"/>
    <n v="1286"/>
    <n v="138500"/>
    <s v="NYC"/>
    <n v="3"/>
    <x v="2"/>
  </r>
  <r>
    <n v="10127"/>
    <s v="S50_1392"/>
    <n v="46"/>
    <n v="111.12"/>
    <n v="9"/>
    <x v="26"/>
    <d v="2003-06-09T00:00:00"/>
    <d v="2003-06-06T00:00:00"/>
    <s v="Shipped"/>
    <n v="3"/>
    <x v="0"/>
    <n v="151"/>
    <n v="1286"/>
    <n v="138500"/>
    <s v="NYC"/>
    <n v="3"/>
    <x v="2"/>
  </r>
  <r>
    <n v="10127"/>
    <s v="S50_1514"/>
    <n v="46"/>
    <n v="55.65"/>
    <n v="4"/>
    <x v="26"/>
    <d v="2003-06-09T00:00:00"/>
    <d v="2003-06-06T00:00:00"/>
    <s v="Shipped"/>
    <n v="3"/>
    <x v="0"/>
    <n v="151"/>
    <n v="1286"/>
    <n v="138500"/>
    <s v="NYC"/>
    <n v="3"/>
    <x v="2"/>
  </r>
  <r>
    <n v="10128"/>
    <s v="S18_3140"/>
    <n v="41"/>
    <n v="120.2"/>
    <n v="2"/>
    <x v="27"/>
    <d v="2003-06-12T00:00:00"/>
    <d v="2003-06-11T00:00:00"/>
    <s v="Shipped"/>
    <n v="1"/>
    <x v="0"/>
    <n v="141"/>
    <n v="1370"/>
    <n v="227600"/>
    <s v="Madrid"/>
    <n v="4"/>
    <x v="3"/>
  </r>
  <r>
    <n v="10128"/>
    <s v="S18_3259"/>
    <n v="41"/>
    <n v="80.67"/>
    <n v="4"/>
    <x v="27"/>
    <d v="2003-06-12T00:00:00"/>
    <d v="2003-06-11T00:00:00"/>
    <s v="Shipped"/>
    <n v="1"/>
    <x v="0"/>
    <n v="141"/>
    <n v="1370"/>
    <n v="227600"/>
    <s v="Madrid"/>
    <n v="4"/>
    <x v="3"/>
  </r>
  <r>
    <n v="10128"/>
    <s v="S18_4522"/>
    <n v="43"/>
    <n v="77.239999999999995"/>
    <n v="1"/>
    <x v="27"/>
    <d v="2003-06-12T00:00:00"/>
    <d v="2003-06-11T00:00:00"/>
    <s v="Shipped"/>
    <n v="1"/>
    <x v="0"/>
    <n v="141"/>
    <n v="1370"/>
    <n v="227600"/>
    <s v="Madrid"/>
    <n v="4"/>
    <x v="3"/>
  </r>
  <r>
    <n v="10128"/>
    <s v="S700_1938"/>
    <n v="32"/>
    <n v="72.75"/>
    <n v="3"/>
    <x v="27"/>
    <d v="2003-06-12T00:00:00"/>
    <d v="2003-06-11T00:00:00"/>
    <s v="Shipped"/>
    <n v="1"/>
    <x v="0"/>
    <n v="141"/>
    <n v="1370"/>
    <n v="227600"/>
    <s v="Madrid"/>
    <n v="4"/>
    <x v="3"/>
  </r>
  <r>
    <n v="10129"/>
    <s v="S10_4757"/>
    <n v="33"/>
    <n v="123.76"/>
    <n v="2"/>
    <x v="28"/>
    <d v="2003-06-18T00:00:00"/>
    <d v="2003-06-14T00:00:00"/>
    <s v="Shipped"/>
    <n v="4"/>
    <x v="0"/>
    <n v="324"/>
    <n v="1501"/>
    <n v="77000"/>
    <s v="London"/>
    <n v="7"/>
    <x v="1"/>
  </r>
  <r>
    <n v="10129"/>
    <s v="S24_2011"/>
    <n v="45"/>
    <n v="113.06"/>
    <n v="9"/>
    <x v="28"/>
    <d v="2003-06-18T00:00:00"/>
    <d v="2003-06-14T00:00:00"/>
    <s v="Shipped"/>
    <n v="4"/>
    <x v="0"/>
    <n v="324"/>
    <n v="1501"/>
    <n v="77000"/>
    <s v="London"/>
    <n v="7"/>
    <x v="1"/>
  </r>
  <r>
    <n v="10129"/>
    <s v="S24_3151"/>
    <n v="41"/>
    <n v="81.430000000000007"/>
    <n v="4"/>
    <x v="28"/>
    <d v="2003-06-18T00:00:00"/>
    <d v="2003-06-14T00:00:00"/>
    <s v="Shipped"/>
    <n v="4"/>
    <x v="0"/>
    <n v="324"/>
    <n v="1501"/>
    <n v="77000"/>
    <s v="London"/>
    <n v="7"/>
    <x v="1"/>
  </r>
  <r>
    <n v="10129"/>
    <s v="S24_3816"/>
    <n v="50"/>
    <n v="76.31"/>
    <n v="1"/>
    <x v="28"/>
    <d v="2003-06-18T00:00:00"/>
    <d v="2003-06-14T00:00:00"/>
    <s v="Shipped"/>
    <n v="4"/>
    <x v="0"/>
    <n v="324"/>
    <n v="1501"/>
    <n v="77000"/>
    <s v="London"/>
    <n v="7"/>
    <x v="1"/>
  </r>
  <r>
    <n v="10129"/>
    <s v="S700_1138"/>
    <n v="31"/>
    <n v="58.67"/>
    <n v="5"/>
    <x v="28"/>
    <d v="2003-06-18T00:00:00"/>
    <d v="2003-06-14T00:00:00"/>
    <s v="Shipped"/>
    <n v="4"/>
    <x v="0"/>
    <n v="324"/>
    <n v="1501"/>
    <n v="77000"/>
    <s v="London"/>
    <n v="7"/>
    <x v="1"/>
  </r>
  <r>
    <n v="10129"/>
    <s v="S700_2610"/>
    <n v="45"/>
    <n v="72.28"/>
    <n v="3"/>
    <x v="28"/>
    <d v="2003-06-18T00:00:00"/>
    <d v="2003-06-14T00:00:00"/>
    <s v="Shipped"/>
    <n v="4"/>
    <x v="0"/>
    <n v="324"/>
    <n v="1501"/>
    <n v="77000"/>
    <s v="London"/>
    <n v="7"/>
    <x v="1"/>
  </r>
  <r>
    <n v="10129"/>
    <s v="S700_3505"/>
    <n v="42"/>
    <n v="90.15"/>
    <n v="6"/>
    <x v="28"/>
    <d v="2003-06-18T00:00:00"/>
    <d v="2003-06-14T00:00:00"/>
    <s v="Shipped"/>
    <n v="4"/>
    <x v="0"/>
    <n v="324"/>
    <n v="1501"/>
    <n v="77000"/>
    <s v="London"/>
    <n v="7"/>
    <x v="1"/>
  </r>
  <r>
    <n v="10129"/>
    <s v="S700_3962"/>
    <n v="30"/>
    <n v="94.34"/>
    <n v="7"/>
    <x v="28"/>
    <d v="2003-06-18T00:00:00"/>
    <d v="2003-06-14T00:00:00"/>
    <s v="Shipped"/>
    <n v="4"/>
    <x v="0"/>
    <n v="324"/>
    <n v="1501"/>
    <n v="77000"/>
    <s v="London"/>
    <n v="7"/>
    <x v="1"/>
  </r>
  <r>
    <n v="10129"/>
    <s v="S72_3212"/>
    <n v="32"/>
    <n v="44.23"/>
    <n v="8"/>
    <x v="28"/>
    <d v="2003-06-18T00:00:00"/>
    <d v="2003-06-14T00:00:00"/>
    <s v="Shipped"/>
    <n v="4"/>
    <x v="0"/>
    <n v="324"/>
    <n v="1501"/>
    <n v="77000"/>
    <s v="London"/>
    <n v="7"/>
    <x v="1"/>
  </r>
  <r>
    <n v="10130"/>
    <s v="S18_3029"/>
    <n v="40"/>
    <n v="68.819999999999993"/>
    <n v="2"/>
    <x v="29"/>
    <d v="2003-06-24T00:00:00"/>
    <d v="2003-06-21T00:00:00"/>
    <s v="Shipped"/>
    <n v="3"/>
    <x v="0"/>
    <n v="198"/>
    <n v="1216"/>
    <n v="23000"/>
    <s v="Brickhaven"/>
    <n v="2"/>
    <x v="0"/>
  </r>
  <r>
    <n v="10130"/>
    <s v="S18_3856"/>
    <n v="33"/>
    <n v="99.52"/>
    <n v="1"/>
    <x v="29"/>
    <d v="2003-06-24T00:00:00"/>
    <d v="2003-06-21T00:00:00"/>
    <s v="Shipped"/>
    <n v="3"/>
    <x v="0"/>
    <n v="198"/>
    <n v="1216"/>
    <n v="23000"/>
    <s v="Brickhaven"/>
    <n v="2"/>
    <x v="0"/>
  </r>
  <r>
    <n v="10131"/>
    <s v="S18_1662"/>
    <n v="21"/>
    <n v="141.91999999999999"/>
    <n v="4"/>
    <x v="29"/>
    <d v="2003-06-25T00:00:00"/>
    <d v="2003-06-21T00:00:00"/>
    <s v="Shipped"/>
    <n v="4"/>
    <x v="0"/>
    <n v="447"/>
    <n v="1323"/>
    <n v="49700"/>
    <s v="Glendale"/>
    <n v="3"/>
    <x v="2"/>
  </r>
  <r>
    <n v="10131"/>
    <s v="S24_2841"/>
    <n v="35"/>
    <n v="60.97"/>
    <n v="5"/>
    <x v="29"/>
    <d v="2003-06-25T00:00:00"/>
    <d v="2003-06-21T00:00:00"/>
    <s v="Shipped"/>
    <n v="4"/>
    <x v="0"/>
    <n v="447"/>
    <n v="1323"/>
    <n v="49700"/>
    <s v="Glendale"/>
    <n v="3"/>
    <x v="2"/>
  </r>
  <r>
    <n v="10131"/>
    <s v="S24_3420"/>
    <n v="29"/>
    <n v="52.6"/>
    <n v="6"/>
    <x v="29"/>
    <d v="2003-06-25T00:00:00"/>
    <d v="2003-06-21T00:00:00"/>
    <s v="Shipped"/>
    <n v="4"/>
    <x v="0"/>
    <n v="447"/>
    <n v="1323"/>
    <n v="49700"/>
    <s v="Glendale"/>
    <n v="3"/>
    <x v="2"/>
  </r>
  <r>
    <n v="10131"/>
    <s v="S24_3949"/>
    <n v="50"/>
    <n v="54.59"/>
    <n v="3"/>
    <x v="29"/>
    <d v="2003-06-25T00:00:00"/>
    <d v="2003-06-21T00:00:00"/>
    <s v="Shipped"/>
    <n v="4"/>
    <x v="0"/>
    <n v="447"/>
    <n v="1323"/>
    <n v="49700"/>
    <s v="Glendale"/>
    <n v="3"/>
    <x v="2"/>
  </r>
  <r>
    <n v="10131"/>
    <s v="S700_2047"/>
    <n v="22"/>
    <n v="76.94"/>
    <n v="8"/>
    <x v="29"/>
    <d v="2003-06-25T00:00:00"/>
    <d v="2003-06-21T00:00:00"/>
    <s v="Shipped"/>
    <n v="4"/>
    <x v="0"/>
    <n v="447"/>
    <n v="1323"/>
    <n v="49700"/>
    <s v="Glendale"/>
    <n v="3"/>
    <x v="2"/>
  </r>
  <r>
    <n v="10131"/>
    <s v="S700_2466"/>
    <n v="40"/>
    <n v="86.76"/>
    <n v="1"/>
    <x v="29"/>
    <d v="2003-06-25T00:00:00"/>
    <d v="2003-06-21T00:00:00"/>
    <s v="Shipped"/>
    <n v="4"/>
    <x v="0"/>
    <n v="447"/>
    <n v="1323"/>
    <n v="49700"/>
    <s v="Glendale"/>
    <n v="3"/>
    <x v="2"/>
  </r>
  <r>
    <n v="10131"/>
    <s v="S700_4002"/>
    <n v="26"/>
    <n v="63.67"/>
    <n v="2"/>
    <x v="29"/>
    <d v="2003-06-25T00:00:00"/>
    <d v="2003-06-21T00:00:00"/>
    <s v="Shipped"/>
    <n v="4"/>
    <x v="0"/>
    <n v="447"/>
    <n v="1323"/>
    <n v="49700"/>
    <s v="Glendale"/>
    <n v="3"/>
    <x v="2"/>
  </r>
  <r>
    <n v="10131"/>
    <s v="S72_1253"/>
    <n v="21"/>
    <n v="40.22"/>
    <n v="7"/>
    <x v="29"/>
    <d v="2003-06-25T00:00:00"/>
    <d v="2003-06-21T00:00:00"/>
    <s v="Shipped"/>
    <n v="4"/>
    <x v="0"/>
    <n v="447"/>
    <n v="1323"/>
    <n v="49700"/>
    <s v="Glendale"/>
    <n v="3"/>
    <x v="2"/>
  </r>
  <r>
    <n v="10132"/>
    <s v="S700_3167"/>
    <n v="36"/>
    <n v="80"/>
    <n v="1"/>
    <x v="30"/>
    <d v="2003-07-01T00:00:00"/>
    <d v="2003-06-28T00:00:00"/>
    <s v="Shipped"/>
    <n v="3"/>
    <x v="0"/>
    <n v="323"/>
    <n v="1612"/>
    <n v="88000"/>
    <s v="Auckland  "/>
    <n v="6"/>
    <x v="6"/>
  </r>
  <r>
    <n v="10133"/>
    <s v="S18_2581"/>
    <n v="49"/>
    <n v="80.260000000000005"/>
    <n v="3"/>
    <x v="31"/>
    <d v="2003-07-04T00:00:00"/>
    <d v="2003-07-03T00:00:00"/>
    <s v="Shipped"/>
    <n v="1"/>
    <x v="0"/>
    <n v="141"/>
    <n v="1370"/>
    <n v="227600"/>
    <s v="Madrid"/>
    <n v="4"/>
    <x v="3"/>
  </r>
  <r>
    <n v="10133"/>
    <s v="S24_1785"/>
    <n v="41"/>
    <n v="109.42"/>
    <n v="5"/>
    <x v="31"/>
    <d v="2003-07-04T00:00:00"/>
    <d v="2003-07-03T00:00:00"/>
    <s v="Shipped"/>
    <n v="1"/>
    <x v="0"/>
    <n v="141"/>
    <n v="1370"/>
    <n v="227600"/>
    <s v="Madrid"/>
    <n v="4"/>
    <x v="3"/>
  </r>
  <r>
    <n v="10133"/>
    <s v="S24_4278"/>
    <n v="46"/>
    <n v="61.58"/>
    <n v="4"/>
    <x v="31"/>
    <d v="2003-07-04T00:00:00"/>
    <d v="2003-07-03T00:00:00"/>
    <s v="Shipped"/>
    <n v="1"/>
    <x v="0"/>
    <n v="141"/>
    <n v="1370"/>
    <n v="227600"/>
    <s v="Madrid"/>
    <n v="4"/>
    <x v="3"/>
  </r>
  <r>
    <n v="10133"/>
    <s v="S32_1374"/>
    <n v="23"/>
    <n v="80.91"/>
    <n v="1"/>
    <x v="31"/>
    <d v="2003-07-04T00:00:00"/>
    <d v="2003-07-03T00:00:00"/>
    <s v="Shipped"/>
    <n v="1"/>
    <x v="0"/>
    <n v="141"/>
    <n v="1370"/>
    <n v="227600"/>
    <s v="Madrid"/>
    <n v="4"/>
    <x v="3"/>
  </r>
  <r>
    <n v="10133"/>
    <s v="S32_4289"/>
    <n v="49"/>
    <n v="67.41"/>
    <n v="6"/>
    <x v="31"/>
    <d v="2003-07-04T00:00:00"/>
    <d v="2003-07-03T00:00:00"/>
    <s v="Shipped"/>
    <n v="1"/>
    <x v="0"/>
    <n v="141"/>
    <n v="1370"/>
    <n v="227600"/>
    <s v="Madrid"/>
    <n v="4"/>
    <x v="3"/>
  </r>
  <r>
    <n v="10133"/>
    <s v="S50_1341"/>
    <n v="27"/>
    <n v="37.090000000000003"/>
    <n v="7"/>
    <x v="31"/>
    <d v="2003-07-04T00:00:00"/>
    <d v="2003-07-03T00:00:00"/>
    <s v="Shipped"/>
    <n v="1"/>
    <x v="0"/>
    <n v="141"/>
    <n v="1370"/>
    <n v="227600"/>
    <s v="Madrid"/>
    <n v="4"/>
    <x v="3"/>
  </r>
  <r>
    <n v="10133"/>
    <s v="S700_1691"/>
    <n v="24"/>
    <n v="76.73"/>
    <n v="8"/>
    <x v="31"/>
    <d v="2003-07-04T00:00:00"/>
    <d v="2003-07-03T00:00:00"/>
    <s v="Shipped"/>
    <n v="1"/>
    <x v="0"/>
    <n v="141"/>
    <n v="1370"/>
    <n v="227600"/>
    <s v="Madrid"/>
    <n v="4"/>
    <x v="3"/>
  </r>
  <r>
    <n v="10133"/>
    <s v="S700_2834"/>
    <n v="27"/>
    <n v="115.09"/>
    <n v="2"/>
    <x v="31"/>
    <d v="2003-07-04T00:00:00"/>
    <d v="2003-07-03T00:00:00"/>
    <s v="Shipped"/>
    <n v="1"/>
    <x v="0"/>
    <n v="141"/>
    <n v="1370"/>
    <n v="227600"/>
    <s v="Madrid"/>
    <n v="4"/>
    <x v="3"/>
  </r>
  <r>
    <n v="10134"/>
    <s v="S10_1678"/>
    <n v="41"/>
    <n v="90.92"/>
    <n v="2"/>
    <x v="32"/>
    <d v="2003-07-10T00:00:00"/>
    <d v="2003-07-05T00:00:00"/>
    <s v="Shipped"/>
    <n v="5"/>
    <x v="0"/>
    <n v="250"/>
    <n v="1337"/>
    <n v="68100"/>
    <s v="Paris"/>
    <n v="4"/>
    <x v="3"/>
  </r>
  <r>
    <n v="10134"/>
    <s v="S10_2016"/>
    <n v="27"/>
    <n v="116.56"/>
    <n v="5"/>
    <x v="32"/>
    <d v="2003-07-10T00:00:00"/>
    <d v="2003-07-05T00:00:00"/>
    <s v="Shipped"/>
    <n v="5"/>
    <x v="0"/>
    <n v="250"/>
    <n v="1337"/>
    <n v="68100"/>
    <s v="Paris"/>
    <n v="4"/>
    <x v="3"/>
  </r>
  <r>
    <n v="10134"/>
    <s v="S10_4698"/>
    <n v="31"/>
    <n v="187.85"/>
    <n v="4"/>
    <x v="32"/>
    <d v="2003-07-10T00:00:00"/>
    <d v="2003-07-05T00:00:00"/>
    <s v="Shipped"/>
    <n v="5"/>
    <x v="0"/>
    <n v="250"/>
    <n v="1337"/>
    <n v="68100"/>
    <s v="Paris"/>
    <n v="4"/>
    <x v="3"/>
  </r>
  <r>
    <n v="10134"/>
    <s v="S12_2823"/>
    <n v="20"/>
    <n v="131.04"/>
    <n v="1"/>
    <x v="32"/>
    <d v="2003-07-10T00:00:00"/>
    <d v="2003-07-05T00:00:00"/>
    <s v="Shipped"/>
    <n v="5"/>
    <x v="0"/>
    <n v="250"/>
    <n v="1337"/>
    <n v="68100"/>
    <s v="Paris"/>
    <n v="4"/>
    <x v="3"/>
  </r>
  <r>
    <n v="10134"/>
    <s v="S18_2625"/>
    <n v="30"/>
    <n v="51.48"/>
    <n v="6"/>
    <x v="32"/>
    <d v="2003-07-10T00:00:00"/>
    <d v="2003-07-05T00:00:00"/>
    <s v="Shipped"/>
    <n v="5"/>
    <x v="0"/>
    <n v="250"/>
    <n v="1337"/>
    <n v="68100"/>
    <s v="Paris"/>
    <n v="4"/>
    <x v="3"/>
  </r>
  <r>
    <n v="10134"/>
    <s v="S24_1578"/>
    <n v="35"/>
    <n v="94.67"/>
    <n v="3"/>
    <x v="32"/>
    <d v="2003-07-10T00:00:00"/>
    <d v="2003-07-05T00:00:00"/>
    <s v="Shipped"/>
    <n v="5"/>
    <x v="0"/>
    <n v="250"/>
    <n v="1337"/>
    <n v="68100"/>
    <s v="Paris"/>
    <n v="4"/>
    <x v="3"/>
  </r>
  <r>
    <n v="10134"/>
    <s v="S24_2000"/>
    <n v="43"/>
    <n v="75.41"/>
    <n v="7"/>
    <x v="32"/>
    <d v="2003-07-10T00:00:00"/>
    <d v="2003-07-05T00:00:00"/>
    <s v="Shipped"/>
    <n v="5"/>
    <x v="0"/>
    <n v="250"/>
    <n v="1337"/>
    <n v="68100"/>
    <s v="Paris"/>
    <n v="4"/>
    <x v="3"/>
  </r>
  <r>
    <n v="10135"/>
    <s v="S12_1099"/>
    <n v="42"/>
    <n v="173.17"/>
    <n v="7"/>
    <x v="33"/>
    <d v="2003-07-12T00:00:00"/>
    <d v="2003-07-03T00:00:00"/>
    <s v="Shipped"/>
    <n v="9"/>
    <x v="1"/>
    <n v="124"/>
    <n v="1165"/>
    <n v="210500"/>
    <s v="San Rafael"/>
    <n v="1"/>
    <x v="5"/>
  </r>
  <r>
    <n v="10135"/>
    <s v="S12_3380"/>
    <n v="48"/>
    <n v="110.39"/>
    <n v="5"/>
    <x v="33"/>
    <d v="2003-07-12T00:00:00"/>
    <d v="2003-07-03T00:00:00"/>
    <s v="Shipped"/>
    <n v="9"/>
    <x v="1"/>
    <n v="124"/>
    <n v="1165"/>
    <n v="210500"/>
    <s v="San Rafael"/>
    <n v="1"/>
    <x v="5"/>
  </r>
  <r>
    <n v="10135"/>
    <s v="S12_3990"/>
    <n v="24"/>
    <n v="72.62"/>
    <n v="8"/>
    <x v="33"/>
    <d v="2003-07-12T00:00:00"/>
    <d v="2003-07-03T00:00:00"/>
    <s v="Shipped"/>
    <n v="9"/>
    <x v="1"/>
    <n v="124"/>
    <n v="1165"/>
    <n v="210500"/>
    <s v="San Rafael"/>
    <n v="1"/>
    <x v="5"/>
  </r>
  <r>
    <n v="10135"/>
    <s v="S12_4675"/>
    <n v="29"/>
    <n v="103.64"/>
    <n v="4"/>
    <x v="33"/>
    <d v="2003-07-12T00:00:00"/>
    <d v="2003-07-03T00:00:00"/>
    <s v="Shipped"/>
    <n v="9"/>
    <x v="1"/>
    <n v="124"/>
    <n v="1165"/>
    <n v="210500"/>
    <s v="San Rafael"/>
    <n v="1"/>
    <x v="5"/>
  </r>
  <r>
    <n v="10135"/>
    <s v="S18_1889"/>
    <n v="48"/>
    <n v="66.989999999999995"/>
    <n v="3"/>
    <x v="33"/>
    <d v="2003-07-12T00:00:00"/>
    <d v="2003-07-03T00:00:00"/>
    <s v="Shipped"/>
    <n v="9"/>
    <x v="1"/>
    <n v="124"/>
    <n v="1165"/>
    <n v="210500"/>
    <s v="San Rafael"/>
    <n v="1"/>
    <x v="5"/>
  </r>
  <r>
    <n v="10135"/>
    <s v="S18_3278"/>
    <n v="45"/>
    <n v="65.94"/>
    <n v="10"/>
    <x v="33"/>
    <d v="2003-07-12T00:00:00"/>
    <d v="2003-07-03T00:00:00"/>
    <s v="Shipped"/>
    <n v="9"/>
    <x v="1"/>
    <n v="124"/>
    <n v="1165"/>
    <n v="210500"/>
    <s v="San Rafael"/>
    <n v="1"/>
    <x v="5"/>
  </r>
  <r>
    <n v="10135"/>
    <s v="S18_3482"/>
    <n v="42"/>
    <n v="139.63999999999999"/>
    <n v="9"/>
    <x v="33"/>
    <d v="2003-07-12T00:00:00"/>
    <d v="2003-07-03T00:00:00"/>
    <s v="Shipped"/>
    <n v="9"/>
    <x v="1"/>
    <n v="124"/>
    <n v="1165"/>
    <n v="210500"/>
    <s v="San Rafael"/>
    <n v="1"/>
    <x v="5"/>
  </r>
  <r>
    <n v="10135"/>
    <s v="S18_3782"/>
    <n v="45"/>
    <n v="49.74"/>
    <n v="13"/>
    <x v="33"/>
    <d v="2003-07-12T00:00:00"/>
    <d v="2003-07-03T00:00:00"/>
    <s v="Shipped"/>
    <n v="9"/>
    <x v="1"/>
    <n v="124"/>
    <n v="1165"/>
    <n v="210500"/>
    <s v="San Rafael"/>
    <n v="1"/>
    <x v="5"/>
  </r>
  <r>
    <n v="10135"/>
    <s v="S18_4721"/>
    <n v="31"/>
    <n v="133.91999999999999"/>
    <n v="12"/>
    <x v="33"/>
    <d v="2003-07-12T00:00:00"/>
    <d v="2003-07-03T00:00:00"/>
    <s v="Shipped"/>
    <n v="9"/>
    <x v="1"/>
    <n v="124"/>
    <n v="1165"/>
    <n v="210500"/>
    <s v="San Rafael"/>
    <n v="1"/>
    <x v="5"/>
  </r>
  <r>
    <n v="10135"/>
    <s v="S24_2360"/>
    <n v="29"/>
    <n v="67.180000000000007"/>
    <n v="16"/>
    <x v="33"/>
    <d v="2003-07-12T00:00:00"/>
    <d v="2003-07-03T00:00:00"/>
    <s v="Shipped"/>
    <n v="9"/>
    <x v="1"/>
    <n v="124"/>
    <n v="1165"/>
    <n v="210500"/>
    <s v="San Rafael"/>
    <n v="1"/>
    <x v="5"/>
  </r>
  <r>
    <n v="10135"/>
    <s v="S24_2972"/>
    <n v="20"/>
    <n v="34.36"/>
    <n v="1"/>
    <x v="33"/>
    <d v="2003-07-12T00:00:00"/>
    <d v="2003-07-03T00:00:00"/>
    <s v="Shipped"/>
    <n v="9"/>
    <x v="1"/>
    <n v="124"/>
    <n v="1165"/>
    <n v="210500"/>
    <s v="San Rafael"/>
    <n v="1"/>
    <x v="5"/>
  </r>
  <r>
    <n v="10135"/>
    <s v="S24_3371"/>
    <n v="27"/>
    <n v="52.05"/>
    <n v="6"/>
    <x v="33"/>
    <d v="2003-07-12T00:00:00"/>
    <d v="2003-07-03T00:00:00"/>
    <s v="Shipped"/>
    <n v="9"/>
    <x v="1"/>
    <n v="124"/>
    <n v="1165"/>
    <n v="210500"/>
    <s v="San Rafael"/>
    <n v="1"/>
    <x v="5"/>
  </r>
  <r>
    <n v="10135"/>
    <s v="S24_3856"/>
    <n v="47"/>
    <n v="139.03"/>
    <n v="2"/>
    <x v="33"/>
    <d v="2003-07-12T00:00:00"/>
    <d v="2003-07-03T00:00:00"/>
    <s v="Shipped"/>
    <n v="9"/>
    <x v="1"/>
    <n v="124"/>
    <n v="1165"/>
    <n v="210500"/>
    <s v="San Rafael"/>
    <n v="1"/>
    <x v="5"/>
  </r>
  <r>
    <n v="10135"/>
    <s v="S24_4620"/>
    <n v="23"/>
    <n v="76.8"/>
    <n v="11"/>
    <x v="33"/>
    <d v="2003-07-12T00:00:00"/>
    <d v="2003-07-03T00:00:00"/>
    <s v="Shipped"/>
    <n v="9"/>
    <x v="1"/>
    <n v="124"/>
    <n v="1165"/>
    <n v="210500"/>
    <s v="San Rafael"/>
    <n v="1"/>
    <x v="5"/>
  </r>
  <r>
    <n v="10135"/>
    <s v="S32_2206"/>
    <n v="33"/>
    <n v="38.619999999999997"/>
    <n v="14"/>
    <x v="33"/>
    <d v="2003-07-12T00:00:00"/>
    <d v="2003-07-03T00:00:00"/>
    <s v="Shipped"/>
    <n v="9"/>
    <x v="1"/>
    <n v="124"/>
    <n v="1165"/>
    <n v="210500"/>
    <s v="San Rafael"/>
    <n v="1"/>
    <x v="5"/>
  </r>
  <r>
    <n v="10135"/>
    <s v="S32_4485"/>
    <n v="30"/>
    <n v="91.85"/>
    <n v="17"/>
    <x v="33"/>
    <d v="2003-07-12T00:00:00"/>
    <d v="2003-07-03T00:00:00"/>
    <s v="Shipped"/>
    <n v="9"/>
    <x v="1"/>
    <n v="124"/>
    <n v="1165"/>
    <n v="210500"/>
    <s v="San Rafael"/>
    <n v="1"/>
    <x v="5"/>
  </r>
  <r>
    <n v="10135"/>
    <s v="S50_4713"/>
    <n v="44"/>
    <n v="78.92"/>
    <n v="15"/>
    <x v="33"/>
    <d v="2003-07-12T00:00:00"/>
    <d v="2003-07-03T00:00:00"/>
    <s v="Shipped"/>
    <n v="9"/>
    <x v="1"/>
    <n v="124"/>
    <n v="1165"/>
    <n v="210500"/>
    <s v="San Rafael"/>
    <n v="1"/>
    <x v="5"/>
  </r>
  <r>
    <n v="10136"/>
    <s v="S18_1129"/>
    <n v="25"/>
    <n v="117.48"/>
    <n v="2"/>
    <x v="34"/>
    <d v="2003-07-14T00:00:00"/>
    <d v="2003-07-06T00:00:00"/>
    <s v="Shipped"/>
    <n v="8"/>
    <x v="1"/>
    <n v="242"/>
    <n v="1370"/>
    <n v="61100"/>
    <s v="Toulouse"/>
    <n v="4"/>
    <x v="3"/>
  </r>
  <r>
    <n v="10136"/>
    <s v="S18_1984"/>
    <n v="36"/>
    <n v="120.91"/>
    <n v="1"/>
    <x v="34"/>
    <d v="2003-07-14T00:00:00"/>
    <d v="2003-07-06T00:00:00"/>
    <s v="Shipped"/>
    <n v="8"/>
    <x v="1"/>
    <n v="242"/>
    <n v="1370"/>
    <n v="61100"/>
    <s v="Toulouse"/>
    <n v="4"/>
    <x v="3"/>
  </r>
  <r>
    <n v="10136"/>
    <s v="S18_3232"/>
    <n v="41"/>
    <n v="169.34"/>
    <n v="3"/>
    <x v="34"/>
    <d v="2003-07-14T00:00:00"/>
    <d v="2003-07-06T00:00:00"/>
    <s v="Shipped"/>
    <n v="8"/>
    <x v="1"/>
    <n v="242"/>
    <n v="1370"/>
    <n v="61100"/>
    <s v="Toulouse"/>
    <n v="4"/>
    <x v="3"/>
  </r>
  <r>
    <n v="10137"/>
    <s v="S18_1589"/>
    <n v="44"/>
    <n v="115.73"/>
    <n v="2"/>
    <x v="35"/>
    <d v="2003-07-20T00:00:00"/>
    <d v="2003-07-14T00:00:00"/>
    <s v="Shipped"/>
    <n v="6"/>
    <x v="0"/>
    <n v="353"/>
    <n v="1337"/>
    <n v="81100"/>
    <s v="Reims"/>
    <n v="4"/>
    <x v="3"/>
  </r>
  <r>
    <n v="10137"/>
    <s v="S18_2870"/>
    <n v="37"/>
    <n v="110.88"/>
    <n v="3"/>
    <x v="35"/>
    <d v="2003-07-20T00:00:00"/>
    <d v="2003-07-14T00:00:00"/>
    <s v="Shipped"/>
    <n v="6"/>
    <x v="0"/>
    <n v="353"/>
    <n v="1337"/>
    <n v="81100"/>
    <s v="Reims"/>
    <n v="4"/>
    <x v="3"/>
  </r>
  <r>
    <n v="10137"/>
    <s v="S18_3685"/>
    <n v="31"/>
    <n v="118.68"/>
    <n v="4"/>
    <x v="35"/>
    <d v="2003-07-20T00:00:00"/>
    <d v="2003-07-14T00:00:00"/>
    <s v="Shipped"/>
    <n v="6"/>
    <x v="0"/>
    <n v="353"/>
    <n v="1337"/>
    <n v="81100"/>
    <s v="Reims"/>
    <n v="4"/>
    <x v="3"/>
  </r>
  <r>
    <n v="10137"/>
    <s v="S24_1628"/>
    <n v="26"/>
    <n v="40.25"/>
    <n v="1"/>
    <x v="35"/>
    <d v="2003-07-20T00:00:00"/>
    <d v="2003-07-14T00:00:00"/>
    <s v="Shipped"/>
    <n v="6"/>
    <x v="0"/>
    <n v="353"/>
    <n v="1337"/>
    <n v="81100"/>
    <s v="Reims"/>
    <n v="4"/>
    <x v="3"/>
  </r>
  <r>
    <n v="10138"/>
    <s v="S18_1749"/>
    <n v="33"/>
    <n v="149.6"/>
    <n v="6"/>
    <x v="36"/>
    <d v="2003-07-16T00:00:00"/>
    <d v="2003-07-13T00:00:00"/>
    <s v="Shipped"/>
    <n v="3"/>
    <x v="0"/>
    <n v="496"/>
    <n v="1612"/>
    <n v="110000"/>
    <s v="Auckland  "/>
    <n v="6"/>
    <x v="6"/>
  </r>
  <r>
    <n v="10138"/>
    <s v="S18_2248"/>
    <n v="22"/>
    <n v="51.46"/>
    <n v="5"/>
    <x v="36"/>
    <d v="2003-07-16T00:00:00"/>
    <d v="2003-07-13T00:00:00"/>
    <s v="Shipped"/>
    <n v="3"/>
    <x v="0"/>
    <n v="496"/>
    <n v="1612"/>
    <n v="110000"/>
    <s v="Auckland  "/>
    <n v="6"/>
    <x v="6"/>
  </r>
  <r>
    <n v="10138"/>
    <s v="S18_2325"/>
    <n v="38"/>
    <n v="114.42"/>
    <n v="3"/>
    <x v="36"/>
    <d v="2003-07-16T00:00:00"/>
    <d v="2003-07-13T00:00:00"/>
    <s v="Shipped"/>
    <n v="3"/>
    <x v="0"/>
    <n v="496"/>
    <n v="1612"/>
    <n v="110000"/>
    <s v="Auckland  "/>
    <n v="6"/>
    <x v="6"/>
  </r>
  <r>
    <n v="10138"/>
    <s v="S18_4409"/>
    <n v="47"/>
    <n v="79.150000000000006"/>
    <n v="7"/>
    <x v="36"/>
    <d v="2003-07-16T00:00:00"/>
    <d v="2003-07-13T00:00:00"/>
    <s v="Shipped"/>
    <n v="3"/>
    <x v="0"/>
    <n v="496"/>
    <n v="1612"/>
    <n v="110000"/>
    <s v="Auckland  "/>
    <n v="6"/>
    <x v="6"/>
  </r>
  <r>
    <n v="10138"/>
    <s v="S18_4933"/>
    <n v="23"/>
    <n v="64.86"/>
    <n v="8"/>
    <x v="36"/>
    <d v="2003-07-16T00:00:00"/>
    <d v="2003-07-13T00:00:00"/>
    <s v="Shipped"/>
    <n v="3"/>
    <x v="0"/>
    <n v="496"/>
    <n v="1612"/>
    <n v="110000"/>
    <s v="Auckland  "/>
    <n v="6"/>
    <x v="6"/>
  </r>
  <r>
    <n v="10138"/>
    <s v="S24_1046"/>
    <n v="45"/>
    <n v="59.53"/>
    <n v="12"/>
    <x v="36"/>
    <d v="2003-07-16T00:00:00"/>
    <d v="2003-07-13T00:00:00"/>
    <s v="Shipped"/>
    <n v="3"/>
    <x v="0"/>
    <n v="496"/>
    <n v="1612"/>
    <n v="110000"/>
    <s v="Auckland  "/>
    <n v="6"/>
    <x v="6"/>
  </r>
  <r>
    <n v="10138"/>
    <s v="S24_1937"/>
    <n v="22"/>
    <n v="33.19"/>
    <n v="2"/>
    <x v="36"/>
    <d v="2003-07-16T00:00:00"/>
    <d v="2003-07-13T00:00:00"/>
    <s v="Shipped"/>
    <n v="3"/>
    <x v="0"/>
    <n v="496"/>
    <n v="1612"/>
    <n v="110000"/>
    <s v="Auckland  "/>
    <n v="6"/>
    <x v="6"/>
  </r>
  <r>
    <n v="10138"/>
    <s v="S24_2022"/>
    <n v="33"/>
    <n v="38.53"/>
    <n v="1"/>
    <x v="36"/>
    <d v="2003-07-16T00:00:00"/>
    <d v="2003-07-13T00:00:00"/>
    <s v="Shipped"/>
    <n v="3"/>
    <x v="0"/>
    <n v="496"/>
    <n v="1612"/>
    <n v="110000"/>
    <s v="Auckland  "/>
    <n v="6"/>
    <x v="6"/>
  </r>
  <r>
    <n v="10138"/>
    <s v="S24_2766"/>
    <n v="28"/>
    <n v="73.599999999999994"/>
    <n v="10"/>
    <x v="36"/>
    <d v="2003-07-16T00:00:00"/>
    <d v="2003-07-13T00:00:00"/>
    <s v="Shipped"/>
    <n v="3"/>
    <x v="0"/>
    <n v="496"/>
    <n v="1612"/>
    <n v="110000"/>
    <s v="Auckland  "/>
    <n v="6"/>
    <x v="6"/>
  </r>
  <r>
    <n v="10138"/>
    <s v="S24_2887"/>
    <n v="30"/>
    <n v="96.3"/>
    <n v="9"/>
    <x v="36"/>
    <d v="2003-07-16T00:00:00"/>
    <d v="2003-07-13T00:00:00"/>
    <s v="Shipped"/>
    <n v="3"/>
    <x v="0"/>
    <n v="496"/>
    <n v="1612"/>
    <n v="110000"/>
    <s v="Auckland  "/>
    <n v="6"/>
    <x v="6"/>
  </r>
  <r>
    <n v="10138"/>
    <s v="S24_3191"/>
    <n v="49"/>
    <n v="77.05"/>
    <n v="11"/>
    <x v="36"/>
    <d v="2003-07-16T00:00:00"/>
    <d v="2003-07-13T00:00:00"/>
    <s v="Shipped"/>
    <n v="3"/>
    <x v="0"/>
    <n v="496"/>
    <n v="1612"/>
    <n v="110000"/>
    <s v="Auckland  "/>
    <n v="6"/>
    <x v="6"/>
  </r>
  <r>
    <n v="10138"/>
    <s v="S24_3432"/>
    <n v="21"/>
    <n v="99.58"/>
    <n v="13"/>
    <x v="36"/>
    <d v="2003-07-16T00:00:00"/>
    <d v="2003-07-13T00:00:00"/>
    <s v="Shipped"/>
    <n v="3"/>
    <x v="0"/>
    <n v="496"/>
    <n v="1612"/>
    <n v="110000"/>
    <s v="Auckland  "/>
    <n v="6"/>
    <x v="6"/>
  </r>
  <r>
    <n v="10138"/>
    <s v="S24_3969"/>
    <n v="29"/>
    <n v="32.82"/>
    <n v="4"/>
    <x v="36"/>
    <d v="2003-07-16T00:00:00"/>
    <d v="2003-07-13T00:00:00"/>
    <s v="Shipped"/>
    <n v="3"/>
    <x v="0"/>
    <n v="496"/>
    <n v="1612"/>
    <n v="110000"/>
    <s v="Auckland  "/>
    <n v="6"/>
    <x v="6"/>
  </r>
  <r>
    <n v="10139"/>
    <s v="S18_1342"/>
    <n v="31"/>
    <n v="89.38"/>
    <n v="7"/>
    <x v="37"/>
    <d v="2003-07-23T00:00:00"/>
    <d v="2003-07-21T00:00:00"/>
    <s v="Shipped"/>
    <n v="2"/>
    <x v="0"/>
    <n v="282"/>
    <n v="1611"/>
    <n v="93300"/>
    <s v="Chatswood"/>
    <n v="6"/>
    <x v="6"/>
  </r>
  <r>
    <n v="10139"/>
    <s v="S18_1367"/>
    <n v="49"/>
    <n v="52.83"/>
    <n v="6"/>
    <x v="37"/>
    <d v="2003-07-23T00:00:00"/>
    <d v="2003-07-21T00:00:00"/>
    <s v="Shipped"/>
    <n v="2"/>
    <x v="0"/>
    <n v="282"/>
    <n v="1611"/>
    <n v="93300"/>
    <s v="Chatswood"/>
    <n v="6"/>
    <x v="6"/>
  </r>
  <r>
    <n v="10139"/>
    <s v="S18_2795"/>
    <n v="41"/>
    <n v="151.88"/>
    <n v="8"/>
    <x v="37"/>
    <d v="2003-07-23T00:00:00"/>
    <d v="2003-07-21T00:00:00"/>
    <s v="Shipped"/>
    <n v="2"/>
    <x v="0"/>
    <n v="282"/>
    <n v="1611"/>
    <n v="93300"/>
    <s v="Chatswood"/>
    <n v="6"/>
    <x v="6"/>
  </r>
  <r>
    <n v="10139"/>
    <s v="S18_2949"/>
    <n v="46"/>
    <n v="91.18"/>
    <n v="1"/>
    <x v="37"/>
    <d v="2003-07-23T00:00:00"/>
    <d v="2003-07-21T00:00:00"/>
    <s v="Shipped"/>
    <n v="2"/>
    <x v="0"/>
    <n v="282"/>
    <n v="1611"/>
    <n v="93300"/>
    <s v="Chatswood"/>
    <n v="6"/>
    <x v="6"/>
  </r>
  <r>
    <n v="10139"/>
    <s v="S18_2957"/>
    <n v="20"/>
    <n v="52.47"/>
    <n v="3"/>
    <x v="37"/>
    <d v="2003-07-23T00:00:00"/>
    <d v="2003-07-21T00:00:00"/>
    <s v="Shipped"/>
    <n v="2"/>
    <x v="0"/>
    <n v="282"/>
    <n v="1611"/>
    <n v="93300"/>
    <s v="Chatswood"/>
    <n v="6"/>
    <x v="6"/>
  </r>
  <r>
    <n v="10139"/>
    <s v="S18_3136"/>
    <n v="20"/>
    <n v="101.58"/>
    <n v="2"/>
    <x v="37"/>
    <d v="2003-07-23T00:00:00"/>
    <d v="2003-07-21T00:00:00"/>
    <s v="Shipped"/>
    <n v="2"/>
    <x v="0"/>
    <n v="282"/>
    <n v="1611"/>
    <n v="93300"/>
    <s v="Chatswood"/>
    <n v="6"/>
    <x v="6"/>
  </r>
  <r>
    <n v="10139"/>
    <s v="S18_3320"/>
    <n v="30"/>
    <n v="81.349999999999994"/>
    <n v="5"/>
    <x v="37"/>
    <d v="2003-07-23T00:00:00"/>
    <d v="2003-07-21T00:00:00"/>
    <s v="Shipped"/>
    <n v="2"/>
    <x v="0"/>
    <n v="282"/>
    <n v="1611"/>
    <n v="93300"/>
    <s v="Chatswood"/>
    <n v="6"/>
    <x v="6"/>
  </r>
  <r>
    <n v="10139"/>
    <s v="S24_4258"/>
    <n v="29"/>
    <n v="93.49"/>
    <n v="4"/>
    <x v="37"/>
    <d v="2003-07-23T00:00:00"/>
    <d v="2003-07-21T00:00:00"/>
    <s v="Shipped"/>
    <n v="2"/>
    <x v="0"/>
    <n v="282"/>
    <n v="1611"/>
    <n v="93300"/>
    <s v="Chatswood"/>
    <n v="6"/>
    <x v="6"/>
  </r>
  <r>
    <n v="10140"/>
    <s v="S10_1949"/>
    <n v="37"/>
    <n v="186.44"/>
    <n v="11"/>
    <x v="38"/>
    <d v="2003-08-02T00:00:00"/>
    <d v="2003-07-30T00:00:00"/>
    <s v="Shipped"/>
    <n v="3"/>
    <x v="0"/>
    <n v="161"/>
    <n v="1165"/>
    <n v="84600"/>
    <s v="Burlingame"/>
    <n v="1"/>
    <x v="5"/>
  </r>
  <r>
    <n v="10140"/>
    <s v="S10_4962"/>
    <n v="26"/>
    <n v="131.49"/>
    <n v="4"/>
    <x v="38"/>
    <d v="2003-08-02T00:00:00"/>
    <d v="2003-07-30T00:00:00"/>
    <s v="Shipped"/>
    <n v="3"/>
    <x v="0"/>
    <n v="161"/>
    <n v="1165"/>
    <n v="84600"/>
    <s v="Burlingame"/>
    <n v="1"/>
    <x v="5"/>
  </r>
  <r>
    <n v="10140"/>
    <s v="S12_1666"/>
    <n v="38"/>
    <n v="118.9"/>
    <n v="8"/>
    <x v="38"/>
    <d v="2003-08-02T00:00:00"/>
    <d v="2003-07-30T00:00:00"/>
    <s v="Shipped"/>
    <n v="3"/>
    <x v="0"/>
    <n v="161"/>
    <n v="1165"/>
    <n v="84600"/>
    <s v="Burlingame"/>
    <n v="1"/>
    <x v="5"/>
  </r>
  <r>
    <n v="10140"/>
    <s v="S18_1097"/>
    <n v="32"/>
    <n v="95.67"/>
    <n v="10"/>
    <x v="38"/>
    <d v="2003-08-02T00:00:00"/>
    <d v="2003-07-30T00:00:00"/>
    <s v="Shipped"/>
    <n v="3"/>
    <x v="0"/>
    <n v="161"/>
    <n v="1165"/>
    <n v="84600"/>
    <s v="Burlingame"/>
    <n v="1"/>
    <x v="5"/>
  </r>
  <r>
    <n v="10140"/>
    <s v="S18_2432"/>
    <n v="46"/>
    <n v="51.05"/>
    <n v="2"/>
    <x v="38"/>
    <d v="2003-08-02T00:00:00"/>
    <d v="2003-07-30T00:00:00"/>
    <s v="Shipped"/>
    <n v="3"/>
    <x v="0"/>
    <n v="161"/>
    <n v="1165"/>
    <n v="84600"/>
    <s v="Burlingame"/>
    <n v="1"/>
    <x v="5"/>
  </r>
  <r>
    <n v="10140"/>
    <s v="S18_4600"/>
    <n v="40"/>
    <n v="100.5"/>
    <n v="5"/>
    <x v="38"/>
    <d v="2003-08-02T00:00:00"/>
    <d v="2003-07-30T00:00:00"/>
    <s v="Shipped"/>
    <n v="3"/>
    <x v="0"/>
    <n v="161"/>
    <n v="1165"/>
    <n v="84600"/>
    <s v="Burlingame"/>
    <n v="1"/>
    <x v="5"/>
  </r>
  <r>
    <n v="10140"/>
    <s v="S18_4668"/>
    <n v="29"/>
    <n v="40.25"/>
    <n v="9"/>
    <x v="38"/>
    <d v="2003-08-02T00:00:00"/>
    <d v="2003-07-30T00:00:00"/>
    <s v="Shipped"/>
    <n v="3"/>
    <x v="0"/>
    <n v="161"/>
    <n v="1165"/>
    <n v="84600"/>
    <s v="Burlingame"/>
    <n v="1"/>
    <x v="5"/>
  </r>
  <r>
    <n v="10140"/>
    <s v="S24_2300"/>
    <n v="47"/>
    <n v="118.84"/>
    <n v="1"/>
    <x v="38"/>
    <d v="2003-08-02T00:00:00"/>
    <d v="2003-07-30T00:00:00"/>
    <s v="Shipped"/>
    <n v="3"/>
    <x v="0"/>
    <n v="161"/>
    <n v="1165"/>
    <n v="84600"/>
    <s v="Burlingame"/>
    <n v="1"/>
    <x v="5"/>
  </r>
  <r>
    <n v="10140"/>
    <s v="S32_1268"/>
    <n v="26"/>
    <n v="87.64"/>
    <n v="3"/>
    <x v="38"/>
    <d v="2003-08-02T00:00:00"/>
    <d v="2003-07-30T00:00:00"/>
    <s v="Shipped"/>
    <n v="3"/>
    <x v="0"/>
    <n v="161"/>
    <n v="1165"/>
    <n v="84600"/>
    <s v="Burlingame"/>
    <n v="1"/>
    <x v="5"/>
  </r>
  <r>
    <n v="10140"/>
    <s v="S32_3522"/>
    <n v="28"/>
    <n v="62.05"/>
    <n v="7"/>
    <x v="38"/>
    <d v="2003-08-02T00:00:00"/>
    <d v="2003-07-30T00:00:00"/>
    <s v="Shipped"/>
    <n v="3"/>
    <x v="0"/>
    <n v="161"/>
    <n v="1165"/>
    <n v="84600"/>
    <s v="Burlingame"/>
    <n v="1"/>
    <x v="5"/>
  </r>
  <r>
    <n v="10140"/>
    <s v="S700_2824"/>
    <n v="36"/>
    <n v="101.15"/>
    <n v="6"/>
    <x v="38"/>
    <d v="2003-08-02T00:00:00"/>
    <d v="2003-07-30T00:00:00"/>
    <s v="Shipped"/>
    <n v="3"/>
    <x v="0"/>
    <n v="161"/>
    <n v="1165"/>
    <n v="84600"/>
    <s v="Burlingame"/>
    <n v="1"/>
    <x v="5"/>
  </r>
  <r>
    <n v="10141"/>
    <s v="S12_4473"/>
    <n v="21"/>
    <n v="114.95"/>
    <n v="5"/>
    <x v="39"/>
    <d v="2003-08-09T00:00:00"/>
    <d v="2003-08-04T00:00:00"/>
    <s v="Shipped"/>
    <n v="5"/>
    <x v="0"/>
    <n v="334"/>
    <n v="1501"/>
    <n v="98800"/>
    <s v="Espoo"/>
    <n v="7"/>
    <x v="1"/>
  </r>
  <r>
    <n v="10141"/>
    <s v="S18_2238"/>
    <n v="39"/>
    <n v="160.46"/>
    <n v="4"/>
    <x v="39"/>
    <d v="2003-08-09T00:00:00"/>
    <d v="2003-08-04T00:00:00"/>
    <s v="Shipped"/>
    <n v="5"/>
    <x v="0"/>
    <n v="334"/>
    <n v="1501"/>
    <n v="98800"/>
    <s v="Espoo"/>
    <n v="7"/>
    <x v="1"/>
  </r>
  <r>
    <n v="10141"/>
    <s v="S18_2319"/>
    <n v="47"/>
    <n v="103.09"/>
    <n v="8"/>
    <x v="39"/>
    <d v="2003-08-09T00:00:00"/>
    <d v="2003-08-04T00:00:00"/>
    <s v="Shipped"/>
    <n v="5"/>
    <x v="0"/>
    <n v="334"/>
    <n v="1501"/>
    <n v="98800"/>
    <s v="Espoo"/>
    <n v="7"/>
    <x v="1"/>
  </r>
  <r>
    <n v="10141"/>
    <s v="S18_3232"/>
    <n v="34"/>
    <n v="143.94"/>
    <n v="9"/>
    <x v="39"/>
    <d v="2003-08-09T00:00:00"/>
    <d v="2003-08-04T00:00:00"/>
    <s v="Shipped"/>
    <n v="5"/>
    <x v="0"/>
    <n v="334"/>
    <n v="1501"/>
    <n v="98800"/>
    <s v="Espoo"/>
    <n v="7"/>
    <x v="1"/>
  </r>
  <r>
    <n v="10141"/>
    <s v="S24_1444"/>
    <n v="20"/>
    <n v="50.86"/>
    <n v="2"/>
    <x v="39"/>
    <d v="2003-08-09T00:00:00"/>
    <d v="2003-08-04T00:00:00"/>
    <s v="Shipped"/>
    <n v="5"/>
    <x v="0"/>
    <n v="334"/>
    <n v="1501"/>
    <n v="98800"/>
    <s v="Espoo"/>
    <n v="7"/>
    <x v="1"/>
  </r>
  <r>
    <n v="10141"/>
    <s v="S24_2840"/>
    <n v="21"/>
    <n v="32.18"/>
    <n v="6"/>
    <x v="39"/>
    <d v="2003-08-09T00:00:00"/>
    <d v="2003-08-04T00:00:00"/>
    <s v="Shipped"/>
    <n v="5"/>
    <x v="0"/>
    <n v="334"/>
    <n v="1501"/>
    <n v="98800"/>
    <s v="Espoo"/>
    <n v="7"/>
    <x v="1"/>
  </r>
  <r>
    <n v="10141"/>
    <s v="S24_4048"/>
    <n v="40"/>
    <n v="104.09"/>
    <n v="1"/>
    <x v="39"/>
    <d v="2003-08-09T00:00:00"/>
    <d v="2003-08-04T00:00:00"/>
    <s v="Shipped"/>
    <n v="5"/>
    <x v="0"/>
    <n v="334"/>
    <n v="1501"/>
    <n v="98800"/>
    <s v="Espoo"/>
    <n v="7"/>
    <x v="1"/>
  </r>
  <r>
    <n v="10141"/>
    <s v="S32_2509"/>
    <n v="24"/>
    <n v="53.03"/>
    <n v="7"/>
    <x v="39"/>
    <d v="2003-08-09T00:00:00"/>
    <d v="2003-08-04T00:00:00"/>
    <s v="Shipped"/>
    <n v="5"/>
    <x v="0"/>
    <n v="334"/>
    <n v="1501"/>
    <n v="98800"/>
    <s v="Espoo"/>
    <n v="7"/>
    <x v="1"/>
  </r>
  <r>
    <n v="10141"/>
    <s v="S50_1392"/>
    <n v="44"/>
    <n v="94.92"/>
    <n v="3"/>
    <x v="39"/>
    <d v="2003-08-09T00:00:00"/>
    <d v="2003-08-04T00:00:00"/>
    <s v="Shipped"/>
    <n v="5"/>
    <x v="0"/>
    <n v="334"/>
    <n v="1501"/>
    <n v="98800"/>
    <s v="Espoo"/>
    <n v="7"/>
    <x v="1"/>
  </r>
  <r>
    <n v="10142"/>
    <s v="S12_1108"/>
    <n v="33"/>
    <n v="166.24"/>
    <n v="12"/>
    <x v="40"/>
    <d v="2003-08-16T00:00:00"/>
    <d v="2003-08-13T00:00:00"/>
    <s v="Shipped"/>
    <n v="3"/>
    <x v="0"/>
    <n v="124"/>
    <n v="1165"/>
    <n v="210500"/>
    <s v="San Rafael"/>
    <n v="1"/>
    <x v="5"/>
  </r>
  <r>
    <n v="10142"/>
    <s v="S12_3148"/>
    <n v="33"/>
    <n v="140.5"/>
    <n v="13"/>
    <x v="40"/>
    <d v="2003-08-16T00:00:00"/>
    <d v="2003-08-13T00:00:00"/>
    <s v="Shipped"/>
    <n v="3"/>
    <x v="0"/>
    <n v="124"/>
    <n v="1165"/>
    <n v="210500"/>
    <s v="San Rafael"/>
    <n v="1"/>
    <x v="5"/>
  </r>
  <r>
    <n v="10142"/>
    <s v="S12_3891"/>
    <n v="46"/>
    <n v="167.83"/>
    <n v="11"/>
    <x v="40"/>
    <d v="2003-08-16T00:00:00"/>
    <d v="2003-08-13T00:00:00"/>
    <s v="Shipped"/>
    <n v="3"/>
    <x v="0"/>
    <n v="124"/>
    <n v="1165"/>
    <n v="210500"/>
    <s v="San Rafael"/>
    <n v="1"/>
    <x v="5"/>
  </r>
  <r>
    <n v="10142"/>
    <s v="S18_3140"/>
    <n v="47"/>
    <n v="129.76"/>
    <n v="8"/>
    <x v="40"/>
    <d v="2003-08-16T00:00:00"/>
    <d v="2003-08-13T00:00:00"/>
    <s v="Shipped"/>
    <n v="3"/>
    <x v="0"/>
    <n v="124"/>
    <n v="1165"/>
    <n v="210500"/>
    <s v="San Rafael"/>
    <n v="1"/>
    <x v="5"/>
  </r>
  <r>
    <n v="10142"/>
    <s v="S18_3259"/>
    <n v="22"/>
    <n v="95.8"/>
    <n v="10"/>
    <x v="40"/>
    <d v="2003-08-16T00:00:00"/>
    <d v="2003-08-13T00:00:00"/>
    <s v="Shipped"/>
    <n v="3"/>
    <x v="0"/>
    <n v="124"/>
    <n v="1165"/>
    <n v="210500"/>
    <s v="San Rafael"/>
    <n v="1"/>
    <x v="5"/>
  </r>
  <r>
    <n v="10142"/>
    <s v="S18_4027"/>
    <n v="24"/>
    <n v="122.08"/>
    <n v="15"/>
    <x v="40"/>
    <d v="2003-08-16T00:00:00"/>
    <d v="2003-08-13T00:00:00"/>
    <s v="Shipped"/>
    <n v="3"/>
    <x v="0"/>
    <n v="124"/>
    <n v="1165"/>
    <n v="210500"/>
    <s v="San Rafael"/>
    <n v="1"/>
    <x v="5"/>
  </r>
  <r>
    <n v="10142"/>
    <s v="S18_4522"/>
    <n v="24"/>
    <n v="79.87"/>
    <n v="7"/>
    <x v="40"/>
    <d v="2003-08-16T00:00:00"/>
    <d v="2003-08-13T00:00:00"/>
    <s v="Shipped"/>
    <n v="3"/>
    <x v="0"/>
    <n v="124"/>
    <n v="1165"/>
    <n v="210500"/>
    <s v="San Rafael"/>
    <n v="1"/>
    <x v="5"/>
  </r>
  <r>
    <n v="10142"/>
    <s v="S24_2011"/>
    <n v="33"/>
    <n v="114.29"/>
    <n v="6"/>
    <x v="40"/>
    <d v="2003-08-16T00:00:00"/>
    <d v="2003-08-13T00:00:00"/>
    <s v="Shipped"/>
    <n v="3"/>
    <x v="0"/>
    <n v="124"/>
    <n v="1165"/>
    <n v="210500"/>
    <s v="San Rafael"/>
    <n v="1"/>
    <x v="5"/>
  </r>
  <r>
    <n v="10142"/>
    <s v="S24_3151"/>
    <n v="49"/>
    <n v="74.349999999999994"/>
    <n v="1"/>
    <x v="40"/>
    <d v="2003-08-16T00:00:00"/>
    <d v="2003-08-13T00:00:00"/>
    <s v="Shipped"/>
    <n v="3"/>
    <x v="0"/>
    <n v="124"/>
    <n v="1165"/>
    <n v="210500"/>
    <s v="San Rafael"/>
    <n v="1"/>
    <x v="5"/>
  </r>
  <r>
    <n v="10142"/>
    <s v="S32_3207"/>
    <n v="42"/>
    <n v="60.9"/>
    <n v="16"/>
    <x v="40"/>
    <d v="2003-08-16T00:00:00"/>
    <d v="2003-08-13T00:00:00"/>
    <s v="Shipped"/>
    <n v="3"/>
    <x v="0"/>
    <n v="124"/>
    <n v="1165"/>
    <n v="210500"/>
    <s v="San Rafael"/>
    <n v="1"/>
    <x v="5"/>
  </r>
  <r>
    <n v="10142"/>
    <s v="S50_1514"/>
    <n v="42"/>
    <n v="56.24"/>
    <n v="14"/>
    <x v="40"/>
    <d v="2003-08-16T00:00:00"/>
    <d v="2003-08-13T00:00:00"/>
    <s v="Shipped"/>
    <n v="3"/>
    <x v="0"/>
    <n v="124"/>
    <n v="1165"/>
    <n v="210500"/>
    <s v="San Rafael"/>
    <n v="1"/>
    <x v="5"/>
  </r>
  <r>
    <n v="10142"/>
    <s v="S700_1138"/>
    <n v="41"/>
    <n v="55.34"/>
    <n v="2"/>
    <x v="40"/>
    <d v="2003-08-16T00:00:00"/>
    <d v="2003-08-13T00:00:00"/>
    <s v="Shipped"/>
    <n v="3"/>
    <x v="0"/>
    <n v="124"/>
    <n v="1165"/>
    <n v="210500"/>
    <s v="San Rafael"/>
    <n v="1"/>
    <x v="5"/>
  </r>
  <r>
    <n v="10142"/>
    <s v="S700_1938"/>
    <n v="43"/>
    <n v="77.08"/>
    <n v="9"/>
    <x v="40"/>
    <d v="2003-08-16T00:00:00"/>
    <d v="2003-08-13T00:00:00"/>
    <s v="Shipped"/>
    <n v="3"/>
    <x v="0"/>
    <n v="124"/>
    <n v="1165"/>
    <n v="210500"/>
    <s v="San Rafael"/>
    <n v="1"/>
    <x v="5"/>
  </r>
  <r>
    <n v="10142"/>
    <s v="S700_3505"/>
    <n v="21"/>
    <n v="92.16"/>
    <n v="3"/>
    <x v="40"/>
    <d v="2003-08-16T00:00:00"/>
    <d v="2003-08-13T00:00:00"/>
    <s v="Shipped"/>
    <n v="3"/>
    <x v="0"/>
    <n v="124"/>
    <n v="1165"/>
    <n v="210500"/>
    <s v="San Rafael"/>
    <n v="1"/>
    <x v="5"/>
  </r>
  <r>
    <n v="10142"/>
    <s v="S700_3962"/>
    <n v="38"/>
    <n v="91.37"/>
    <n v="4"/>
    <x v="40"/>
    <d v="2003-08-16T00:00:00"/>
    <d v="2003-08-13T00:00:00"/>
    <s v="Shipped"/>
    <n v="3"/>
    <x v="0"/>
    <n v="124"/>
    <n v="1165"/>
    <n v="210500"/>
    <s v="San Rafael"/>
    <n v="1"/>
    <x v="5"/>
  </r>
  <r>
    <n v="10142"/>
    <s v="S72_3212"/>
    <n v="39"/>
    <n v="46.96"/>
    <n v="5"/>
    <x v="40"/>
    <d v="2003-08-16T00:00:00"/>
    <d v="2003-08-13T00:00:00"/>
    <s v="Shipped"/>
    <n v="3"/>
    <x v="0"/>
    <n v="124"/>
    <n v="1165"/>
    <n v="210500"/>
    <s v="San Rafael"/>
    <n v="1"/>
    <x v="5"/>
  </r>
  <r>
    <n v="10143"/>
    <s v="S10_4757"/>
    <n v="49"/>
    <n v="133.28"/>
    <n v="15"/>
    <x v="41"/>
    <d v="2003-08-18T00:00:00"/>
    <d v="2003-08-12T00:00:00"/>
    <s v="Shipped"/>
    <n v="6"/>
    <x v="0"/>
    <n v="320"/>
    <n v="1188"/>
    <n v="94500"/>
    <s v="New Bedford"/>
    <n v="2"/>
    <x v="0"/>
  </r>
  <r>
    <n v="10143"/>
    <s v="S18_1662"/>
    <n v="32"/>
    <n v="126.15"/>
    <n v="7"/>
    <x v="41"/>
    <d v="2003-08-18T00:00:00"/>
    <d v="2003-08-12T00:00:00"/>
    <s v="Shipped"/>
    <n v="6"/>
    <x v="0"/>
    <n v="320"/>
    <n v="1188"/>
    <n v="94500"/>
    <s v="New Bedford"/>
    <n v="2"/>
    <x v="0"/>
  </r>
  <r>
    <n v="10143"/>
    <s v="S18_3029"/>
    <n v="46"/>
    <n v="70.540000000000006"/>
    <n v="13"/>
    <x v="41"/>
    <d v="2003-08-18T00:00:00"/>
    <d v="2003-08-12T00:00:00"/>
    <s v="Shipped"/>
    <n v="6"/>
    <x v="0"/>
    <n v="320"/>
    <n v="1188"/>
    <n v="94500"/>
    <s v="New Bedford"/>
    <n v="2"/>
    <x v="0"/>
  </r>
  <r>
    <n v="10143"/>
    <s v="S18_3856"/>
    <n v="34"/>
    <n v="99.52"/>
    <n v="12"/>
    <x v="41"/>
    <d v="2003-08-18T00:00:00"/>
    <d v="2003-08-12T00:00:00"/>
    <s v="Shipped"/>
    <n v="6"/>
    <x v="0"/>
    <n v="320"/>
    <n v="1188"/>
    <n v="94500"/>
    <s v="New Bedford"/>
    <n v="2"/>
    <x v="0"/>
  </r>
  <r>
    <n v="10143"/>
    <s v="S24_2841"/>
    <n v="27"/>
    <n v="63.71"/>
    <n v="8"/>
    <x v="41"/>
    <d v="2003-08-18T00:00:00"/>
    <d v="2003-08-12T00:00:00"/>
    <s v="Shipped"/>
    <n v="6"/>
    <x v="0"/>
    <n v="320"/>
    <n v="1188"/>
    <n v="94500"/>
    <s v="New Bedford"/>
    <n v="2"/>
    <x v="0"/>
  </r>
  <r>
    <n v="10143"/>
    <s v="S24_3420"/>
    <n v="33"/>
    <n v="59.83"/>
    <n v="9"/>
    <x v="41"/>
    <d v="2003-08-18T00:00:00"/>
    <d v="2003-08-12T00:00:00"/>
    <s v="Shipped"/>
    <n v="6"/>
    <x v="0"/>
    <n v="320"/>
    <n v="1188"/>
    <n v="94500"/>
    <s v="New Bedford"/>
    <n v="2"/>
    <x v="0"/>
  </r>
  <r>
    <n v="10143"/>
    <s v="S24_3816"/>
    <n v="23"/>
    <n v="74.64"/>
    <n v="14"/>
    <x v="41"/>
    <d v="2003-08-18T00:00:00"/>
    <d v="2003-08-12T00:00:00"/>
    <s v="Shipped"/>
    <n v="6"/>
    <x v="0"/>
    <n v="320"/>
    <n v="1188"/>
    <n v="94500"/>
    <s v="New Bedford"/>
    <n v="2"/>
    <x v="0"/>
  </r>
  <r>
    <n v="10143"/>
    <s v="S24_3949"/>
    <n v="28"/>
    <n v="55.96"/>
    <n v="6"/>
    <x v="41"/>
    <d v="2003-08-18T00:00:00"/>
    <d v="2003-08-12T00:00:00"/>
    <s v="Shipped"/>
    <n v="6"/>
    <x v="0"/>
    <n v="320"/>
    <n v="1188"/>
    <n v="94500"/>
    <s v="New Bedford"/>
    <n v="2"/>
    <x v="0"/>
  </r>
  <r>
    <n v="10143"/>
    <s v="S50_1341"/>
    <n v="34"/>
    <n v="34.909999999999997"/>
    <n v="1"/>
    <x v="41"/>
    <d v="2003-08-18T00:00:00"/>
    <d v="2003-08-12T00:00:00"/>
    <s v="Shipped"/>
    <n v="6"/>
    <x v="0"/>
    <n v="320"/>
    <n v="1188"/>
    <n v="94500"/>
    <s v="New Bedford"/>
    <n v="2"/>
    <x v="0"/>
  </r>
  <r>
    <n v="10143"/>
    <s v="S700_1691"/>
    <n v="36"/>
    <n v="86.77"/>
    <n v="2"/>
    <x v="41"/>
    <d v="2003-08-18T00:00:00"/>
    <d v="2003-08-12T00:00:00"/>
    <s v="Shipped"/>
    <n v="6"/>
    <x v="0"/>
    <n v="320"/>
    <n v="1188"/>
    <n v="94500"/>
    <s v="New Bedford"/>
    <n v="2"/>
    <x v="0"/>
  </r>
  <r>
    <n v="10143"/>
    <s v="S700_2047"/>
    <n v="26"/>
    <n v="87.8"/>
    <n v="11"/>
    <x v="41"/>
    <d v="2003-08-18T00:00:00"/>
    <d v="2003-08-12T00:00:00"/>
    <s v="Shipped"/>
    <n v="6"/>
    <x v="0"/>
    <n v="320"/>
    <n v="1188"/>
    <n v="94500"/>
    <s v="New Bedford"/>
    <n v="2"/>
    <x v="0"/>
  </r>
  <r>
    <n v="10143"/>
    <s v="S700_2466"/>
    <n v="26"/>
    <n v="79.78"/>
    <n v="4"/>
    <x v="41"/>
    <d v="2003-08-18T00:00:00"/>
    <d v="2003-08-12T00:00:00"/>
    <s v="Shipped"/>
    <n v="6"/>
    <x v="0"/>
    <n v="320"/>
    <n v="1188"/>
    <n v="94500"/>
    <s v="New Bedford"/>
    <n v="2"/>
    <x v="0"/>
  </r>
  <r>
    <n v="10143"/>
    <s v="S700_2610"/>
    <n v="31"/>
    <n v="69.39"/>
    <n v="16"/>
    <x v="41"/>
    <d v="2003-08-18T00:00:00"/>
    <d v="2003-08-12T00:00:00"/>
    <s v="Shipped"/>
    <n v="6"/>
    <x v="0"/>
    <n v="320"/>
    <n v="1188"/>
    <n v="94500"/>
    <s v="New Bedford"/>
    <n v="2"/>
    <x v="0"/>
  </r>
  <r>
    <n v="10143"/>
    <s v="S700_3167"/>
    <n v="28"/>
    <n v="70.400000000000006"/>
    <n v="3"/>
    <x v="41"/>
    <d v="2003-08-18T00:00:00"/>
    <d v="2003-08-12T00:00:00"/>
    <s v="Shipped"/>
    <n v="6"/>
    <x v="0"/>
    <n v="320"/>
    <n v="1188"/>
    <n v="94500"/>
    <s v="New Bedford"/>
    <n v="2"/>
    <x v="0"/>
  </r>
  <r>
    <n v="10143"/>
    <s v="S700_4002"/>
    <n v="34"/>
    <n v="65.150000000000006"/>
    <n v="5"/>
    <x v="41"/>
    <d v="2003-08-18T00:00:00"/>
    <d v="2003-08-12T00:00:00"/>
    <s v="Shipped"/>
    <n v="6"/>
    <x v="0"/>
    <n v="320"/>
    <n v="1188"/>
    <n v="94500"/>
    <s v="New Bedford"/>
    <n v="2"/>
    <x v="0"/>
  </r>
  <r>
    <n v="10143"/>
    <s v="S72_1253"/>
    <n v="37"/>
    <n v="49.66"/>
    <n v="10"/>
    <x v="41"/>
    <d v="2003-08-18T00:00:00"/>
    <d v="2003-08-12T00:00:00"/>
    <s v="Shipped"/>
    <n v="6"/>
    <x v="0"/>
    <n v="320"/>
    <n v="1188"/>
    <n v="94500"/>
    <s v="New Bedford"/>
    <n v="2"/>
    <x v="0"/>
  </r>
  <r>
    <n v="10144"/>
    <s v="S32_4289"/>
    <n v="20"/>
    <n v="56.41"/>
    <n v="1"/>
    <x v="42"/>
    <d v="2003-08-21T00:00:00"/>
    <d v="2003-08-14T00:00:00"/>
    <s v="Shipped"/>
    <n v="7"/>
    <x v="1"/>
    <n v="381"/>
    <n v="1401"/>
    <n v="23500"/>
    <s v="Charleroi"/>
    <n v="4"/>
    <x v="3"/>
  </r>
  <r>
    <n v="10145"/>
    <s v="S10_1678"/>
    <n v="45"/>
    <n v="76.56"/>
    <n v="6"/>
    <x v="43"/>
    <d v="2003-09-02T00:00:00"/>
    <d v="2003-08-31T00:00:00"/>
    <s v="Shipped"/>
    <n v="2"/>
    <x v="0"/>
    <n v="205"/>
    <n v="1166"/>
    <n v="90700"/>
    <s v="Pasadena"/>
    <n v="1"/>
    <x v="5"/>
  </r>
  <r>
    <n v="10145"/>
    <s v="S10_2016"/>
    <n v="37"/>
    <n v="104.67"/>
    <n v="9"/>
    <x v="43"/>
    <d v="2003-09-02T00:00:00"/>
    <d v="2003-08-31T00:00:00"/>
    <s v="Shipped"/>
    <n v="2"/>
    <x v="0"/>
    <n v="205"/>
    <n v="1166"/>
    <n v="90700"/>
    <s v="Pasadena"/>
    <n v="1"/>
    <x v="5"/>
  </r>
  <r>
    <n v="10145"/>
    <s v="S10_4698"/>
    <n v="33"/>
    <n v="154.93"/>
    <n v="8"/>
    <x v="43"/>
    <d v="2003-09-02T00:00:00"/>
    <d v="2003-08-31T00:00:00"/>
    <s v="Shipped"/>
    <n v="2"/>
    <x v="0"/>
    <n v="205"/>
    <n v="1166"/>
    <n v="90700"/>
    <s v="Pasadena"/>
    <n v="1"/>
    <x v="5"/>
  </r>
  <r>
    <n v="10145"/>
    <s v="S12_2823"/>
    <n v="49"/>
    <n v="146.1"/>
    <n v="5"/>
    <x v="43"/>
    <d v="2003-09-02T00:00:00"/>
    <d v="2003-08-31T00:00:00"/>
    <s v="Shipped"/>
    <n v="2"/>
    <x v="0"/>
    <n v="205"/>
    <n v="1166"/>
    <n v="90700"/>
    <s v="Pasadena"/>
    <n v="1"/>
    <x v="5"/>
  </r>
  <r>
    <n v="10145"/>
    <s v="S18_2581"/>
    <n v="30"/>
    <n v="71.81"/>
    <n v="14"/>
    <x v="43"/>
    <d v="2003-09-02T00:00:00"/>
    <d v="2003-08-31T00:00:00"/>
    <s v="Shipped"/>
    <n v="2"/>
    <x v="0"/>
    <n v="205"/>
    <n v="1166"/>
    <n v="90700"/>
    <s v="Pasadena"/>
    <n v="1"/>
    <x v="5"/>
  </r>
  <r>
    <n v="10145"/>
    <s v="S18_2625"/>
    <n v="30"/>
    <n v="52.7"/>
    <n v="10"/>
    <x v="43"/>
    <d v="2003-09-02T00:00:00"/>
    <d v="2003-08-31T00:00:00"/>
    <s v="Shipped"/>
    <n v="2"/>
    <x v="0"/>
    <n v="205"/>
    <n v="1166"/>
    <n v="90700"/>
    <s v="Pasadena"/>
    <n v="1"/>
    <x v="5"/>
  </r>
  <r>
    <n v="10145"/>
    <s v="S24_1578"/>
    <n v="43"/>
    <n v="103.68"/>
    <n v="7"/>
    <x v="43"/>
    <d v="2003-09-02T00:00:00"/>
    <d v="2003-08-31T00:00:00"/>
    <s v="Shipped"/>
    <n v="2"/>
    <x v="0"/>
    <n v="205"/>
    <n v="1166"/>
    <n v="90700"/>
    <s v="Pasadena"/>
    <n v="1"/>
    <x v="5"/>
  </r>
  <r>
    <n v="10145"/>
    <s v="S24_1785"/>
    <n v="40"/>
    <n v="87.54"/>
    <n v="16"/>
    <x v="43"/>
    <d v="2003-09-02T00:00:00"/>
    <d v="2003-08-31T00:00:00"/>
    <s v="Shipped"/>
    <n v="2"/>
    <x v="0"/>
    <n v="205"/>
    <n v="1166"/>
    <n v="90700"/>
    <s v="Pasadena"/>
    <n v="1"/>
    <x v="5"/>
  </r>
  <r>
    <n v="10145"/>
    <s v="S24_2000"/>
    <n v="47"/>
    <n v="63.98"/>
    <n v="11"/>
    <x v="43"/>
    <d v="2003-09-02T00:00:00"/>
    <d v="2003-08-31T00:00:00"/>
    <s v="Shipped"/>
    <n v="2"/>
    <x v="0"/>
    <n v="205"/>
    <n v="1166"/>
    <n v="90700"/>
    <s v="Pasadena"/>
    <n v="1"/>
    <x v="5"/>
  </r>
  <r>
    <n v="10145"/>
    <s v="S24_2360"/>
    <n v="27"/>
    <n v="56.1"/>
    <n v="3"/>
    <x v="43"/>
    <d v="2003-09-02T00:00:00"/>
    <d v="2003-08-31T00:00:00"/>
    <s v="Shipped"/>
    <n v="2"/>
    <x v="0"/>
    <n v="205"/>
    <n v="1166"/>
    <n v="90700"/>
    <s v="Pasadena"/>
    <n v="1"/>
    <x v="5"/>
  </r>
  <r>
    <n v="10145"/>
    <s v="S24_4278"/>
    <n v="33"/>
    <n v="71.73"/>
    <n v="15"/>
    <x v="43"/>
    <d v="2003-09-02T00:00:00"/>
    <d v="2003-08-31T00:00:00"/>
    <s v="Shipped"/>
    <n v="2"/>
    <x v="0"/>
    <n v="205"/>
    <n v="1166"/>
    <n v="90700"/>
    <s v="Pasadena"/>
    <n v="1"/>
    <x v="5"/>
  </r>
  <r>
    <n v="10145"/>
    <s v="S32_1374"/>
    <n v="33"/>
    <n v="99.89"/>
    <n v="12"/>
    <x v="43"/>
    <d v="2003-09-02T00:00:00"/>
    <d v="2003-08-31T00:00:00"/>
    <s v="Shipped"/>
    <n v="2"/>
    <x v="0"/>
    <n v="205"/>
    <n v="1166"/>
    <n v="90700"/>
    <s v="Pasadena"/>
    <n v="1"/>
    <x v="5"/>
  </r>
  <r>
    <n v="10145"/>
    <s v="S32_2206"/>
    <n v="31"/>
    <n v="39.43"/>
    <n v="1"/>
    <x v="43"/>
    <d v="2003-09-02T00:00:00"/>
    <d v="2003-08-31T00:00:00"/>
    <s v="Shipped"/>
    <n v="2"/>
    <x v="0"/>
    <n v="205"/>
    <n v="1166"/>
    <n v="90700"/>
    <s v="Pasadena"/>
    <n v="1"/>
    <x v="5"/>
  </r>
  <r>
    <n v="10145"/>
    <s v="S32_4485"/>
    <n v="27"/>
    <n v="95.93"/>
    <n v="4"/>
    <x v="43"/>
    <d v="2003-09-02T00:00:00"/>
    <d v="2003-08-31T00:00:00"/>
    <s v="Shipped"/>
    <n v="2"/>
    <x v="0"/>
    <n v="205"/>
    <n v="1166"/>
    <n v="90700"/>
    <s v="Pasadena"/>
    <n v="1"/>
    <x v="5"/>
  </r>
  <r>
    <n v="10145"/>
    <s v="S50_4713"/>
    <n v="38"/>
    <n v="73.22"/>
    <n v="2"/>
    <x v="43"/>
    <d v="2003-09-02T00:00:00"/>
    <d v="2003-08-31T00:00:00"/>
    <s v="Shipped"/>
    <n v="2"/>
    <x v="0"/>
    <n v="205"/>
    <n v="1166"/>
    <n v="90700"/>
    <s v="Pasadena"/>
    <n v="1"/>
    <x v="5"/>
  </r>
  <r>
    <n v="10145"/>
    <s v="S700_2834"/>
    <n v="20"/>
    <n v="113.9"/>
    <n v="13"/>
    <x v="43"/>
    <d v="2003-09-02T00:00:00"/>
    <d v="2003-08-31T00:00:00"/>
    <s v="Shipped"/>
    <n v="2"/>
    <x v="0"/>
    <n v="205"/>
    <n v="1166"/>
    <n v="90700"/>
    <s v="Pasadena"/>
    <n v="1"/>
    <x v="5"/>
  </r>
  <r>
    <n v="10146"/>
    <s v="S18_3782"/>
    <n v="47"/>
    <n v="60.3"/>
    <n v="2"/>
    <x v="44"/>
    <d v="2003-09-13T00:00:00"/>
    <d v="2003-09-06T00:00:00"/>
    <s v="Shipped"/>
    <n v="7"/>
    <x v="1"/>
    <n v="447"/>
    <n v="1323"/>
    <n v="49700"/>
    <s v="Glendale"/>
    <n v="3"/>
    <x v="2"/>
  </r>
  <r>
    <n v="10146"/>
    <s v="S18_4721"/>
    <n v="29"/>
    <n v="130.94"/>
    <n v="1"/>
    <x v="44"/>
    <d v="2003-09-13T00:00:00"/>
    <d v="2003-09-06T00:00:00"/>
    <s v="Shipped"/>
    <n v="7"/>
    <x v="1"/>
    <n v="447"/>
    <n v="1323"/>
    <n v="49700"/>
    <s v="Glendale"/>
    <n v="3"/>
    <x v="2"/>
  </r>
  <r>
    <n v="10147"/>
    <s v="S12_1099"/>
    <n v="48"/>
    <n v="161.49"/>
    <n v="7"/>
    <x v="45"/>
    <d v="2003-09-12T00:00:00"/>
    <d v="2003-09-09T00:00:00"/>
    <s v="Shipped"/>
    <n v="3"/>
    <x v="0"/>
    <n v="379"/>
    <n v="1188"/>
    <n v="70700"/>
    <s v="Brickhaven"/>
    <n v="2"/>
    <x v="0"/>
  </r>
  <r>
    <n v="10147"/>
    <s v="S12_3380"/>
    <n v="31"/>
    <n v="110.39"/>
    <n v="5"/>
    <x v="45"/>
    <d v="2003-09-12T00:00:00"/>
    <d v="2003-09-09T00:00:00"/>
    <s v="Shipped"/>
    <n v="3"/>
    <x v="0"/>
    <n v="379"/>
    <n v="1188"/>
    <n v="70700"/>
    <s v="Brickhaven"/>
    <n v="2"/>
    <x v="0"/>
  </r>
  <r>
    <n v="10147"/>
    <s v="S12_3990"/>
    <n v="21"/>
    <n v="74.209999999999994"/>
    <n v="8"/>
    <x v="45"/>
    <d v="2003-09-12T00:00:00"/>
    <d v="2003-09-09T00:00:00"/>
    <s v="Shipped"/>
    <n v="3"/>
    <x v="0"/>
    <n v="379"/>
    <n v="1188"/>
    <n v="70700"/>
    <s v="Brickhaven"/>
    <n v="2"/>
    <x v="0"/>
  </r>
  <r>
    <n v="10147"/>
    <s v="S12_4675"/>
    <n v="33"/>
    <n v="97.89"/>
    <n v="4"/>
    <x v="45"/>
    <d v="2003-09-12T00:00:00"/>
    <d v="2003-09-09T00:00:00"/>
    <s v="Shipped"/>
    <n v="3"/>
    <x v="0"/>
    <n v="379"/>
    <n v="1188"/>
    <n v="70700"/>
    <s v="Brickhaven"/>
    <n v="2"/>
    <x v="0"/>
  </r>
  <r>
    <n v="10147"/>
    <s v="S18_1889"/>
    <n v="26"/>
    <n v="70.84"/>
    <n v="3"/>
    <x v="45"/>
    <d v="2003-09-12T00:00:00"/>
    <d v="2003-09-09T00:00:00"/>
    <s v="Shipped"/>
    <n v="3"/>
    <x v="0"/>
    <n v="379"/>
    <n v="1188"/>
    <n v="70700"/>
    <s v="Brickhaven"/>
    <n v="2"/>
    <x v="0"/>
  </r>
  <r>
    <n v="10147"/>
    <s v="S18_3278"/>
    <n v="36"/>
    <n v="74.78"/>
    <n v="10"/>
    <x v="45"/>
    <d v="2003-09-12T00:00:00"/>
    <d v="2003-09-09T00:00:00"/>
    <s v="Shipped"/>
    <n v="3"/>
    <x v="0"/>
    <n v="379"/>
    <n v="1188"/>
    <n v="70700"/>
    <s v="Brickhaven"/>
    <n v="2"/>
    <x v="0"/>
  </r>
  <r>
    <n v="10147"/>
    <s v="S18_3482"/>
    <n v="37"/>
    <n v="129.35"/>
    <n v="9"/>
    <x v="45"/>
    <d v="2003-09-12T00:00:00"/>
    <d v="2003-09-09T00:00:00"/>
    <s v="Shipped"/>
    <n v="3"/>
    <x v="0"/>
    <n v="379"/>
    <n v="1188"/>
    <n v="70700"/>
    <s v="Brickhaven"/>
    <n v="2"/>
    <x v="0"/>
  </r>
  <r>
    <n v="10147"/>
    <s v="S24_2972"/>
    <n v="25"/>
    <n v="33.229999999999997"/>
    <n v="1"/>
    <x v="45"/>
    <d v="2003-09-12T00:00:00"/>
    <d v="2003-09-09T00:00:00"/>
    <s v="Shipped"/>
    <n v="3"/>
    <x v="0"/>
    <n v="379"/>
    <n v="1188"/>
    <n v="70700"/>
    <s v="Brickhaven"/>
    <n v="2"/>
    <x v="0"/>
  </r>
  <r>
    <n v="10147"/>
    <s v="S24_3371"/>
    <n v="30"/>
    <n v="48.98"/>
    <n v="6"/>
    <x v="45"/>
    <d v="2003-09-12T00:00:00"/>
    <d v="2003-09-09T00:00:00"/>
    <s v="Shipped"/>
    <n v="3"/>
    <x v="0"/>
    <n v="379"/>
    <n v="1188"/>
    <n v="70700"/>
    <s v="Brickhaven"/>
    <n v="2"/>
    <x v="0"/>
  </r>
  <r>
    <n v="10147"/>
    <s v="S24_3856"/>
    <n v="23"/>
    <n v="123.58"/>
    <n v="2"/>
    <x v="45"/>
    <d v="2003-09-12T00:00:00"/>
    <d v="2003-09-09T00:00:00"/>
    <s v="Shipped"/>
    <n v="3"/>
    <x v="0"/>
    <n v="379"/>
    <n v="1188"/>
    <n v="70700"/>
    <s v="Brickhaven"/>
    <n v="2"/>
    <x v="0"/>
  </r>
  <r>
    <n v="10147"/>
    <s v="S24_4620"/>
    <n v="31"/>
    <n v="72.760000000000005"/>
    <n v="11"/>
    <x v="45"/>
    <d v="2003-09-12T00:00:00"/>
    <d v="2003-09-09T00:00:00"/>
    <s v="Shipped"/>
    <n v="3"/>
    <x v="0"/>
    <n v="379"/>
    <n v="1188"/>
    <n v="70700"/>
    <s v="Brickhaven"/>
    <n v="2"/>
    <x v="0"/>
  </r>
  <r>
    <n v="10148"/>
    <s v="S18_1129"/>
    <n v="23"/>
    <n v="114.65"/>
    <n v="13"/>
    <x v="46"/>
    <d v="2003-09-21T00:00:00"/>
    <d v="2003-09-15T00:00:00"/>
    <s v="Shipped"/>
    <n v="6"/>
    <x v="0"/>
    <n v="276"/>
    <n v="1611"/>
    <n v="107800"/>
    <s v="North Sydney"/>
    <n v="6"/>
    <x v="6"/>
  </r>
  <r>
    <n v="10148"/>
    <s v="S18_1589"/>
    <n v="47"/>
    <n v="108.26"/>
    <n v="9"/>
    <x v="46"/>
    <d v="2003-09-21T00:00:00"/>
    <d v="2003-09-15T00:00:00"/>
    <s v="Shipped"/>
    <n v="6"/>
    <x v="0"/>
    <n v="276"/>
    <n v="1611"/>
    <n v="107800"/>
    <s v="North Sydney"/>
    <n v="6"/>
    <x v="6"/>
  </r>
  <r>
    <n v="10148"/>
    <s v="S18_1984"/>
    <n v="25"/>
    <n v="136.56"/>
    <n v="12"/>
    <x v="46"/>
    <d v="2003-09-21T00:00:00"/>
    <d v="2003-09-15T00:00:00"/>
    <s v="Shipped"/>
    <n v="6"/>
    <x v="0"/>
    <n v="276"/>
    <n v="1611"/>
    <n v="107800"/>
    <s v="North Sydney"/>
    <n v="6"/>
    <x v="6"/>
  </r>
  <r>
    <n v="10148"/>
    <s v="S18_2870"/>
    <n v="27"/>
    <n v="113.52"/>
    <n v="10"/>
    <x v="46"/>
    <d v="2003-09-21T00:00:00"/>
    <d v="2003-09-15T00:00:00"/>
    <s v="Shipped"/>
    <n v="6"/>
    <x v="0"/>
    <n v="276"/>
    <n v="1611"/>
    <n v="107800"/>
    <s v="North Sydney"/>
    <n v="6"/>
    <x v="6"/>
  </r>
  <r>
    <n v="10148"/>
    <s v="S18_3232"/>
    <n v="32"/>
    <n v="143.94"/>
    <n v="14"/>
    <x v="46"/>
    <d v="2003-09-21T00:00:00"/>
    <d v="2003-09-15T00:00:00"/>
    <s v="Shipped"/>
    <n v="6"/>
    <x v="0"/>
    <n v="276"/>
    <n v="1611"/>
    <n v="107800"/>
    <s v="North Sydney"/>
    <n v="6"/>
    <x v="6"/>
  </r>
  <r>
    <n v="10148"/>
    <s v="S18_3685"/>
    <n v="28"/>
    <n v="135.63"/>
    <n v="11"/>
    <x v="46"/>
    <d v="2003-09-21T00:00:00"/>
    <d v="2003-09-15T00:00:00"/>
    <s v="Shipped"/>
    <n v="6"/>
    <x v="0"/>
    <n v="276"/>
    <n v="1611"/>
    <n v="107800"/>
    <s v="North Sydney"/>
    <n v="6"/>
    <x v="6"/>
  </r>
  <r>
    <n v="10148"/>
    <s v="S18_4409"/>
    <n v="34"/>
    <n v="83.75"/>
    <n v="1"/>
    <x v="46"/>
    <d v="2003-09-21T00:00:00"/>
    <d v="2003-09-15T00:00:00"/>
    <s v="Shipped"/>
    <n v="6"/>
    <x v="0"/>
    <n v="276"/>
    <n v="1611"/>
    <n v="107800"/>
    <s v="North Sydney"/>
    <n v="6"/>
    <x v="6"/>
  </r>
  <r>
    <n v="10148"/>
    <s v="S18_4933"/>
    <n v="29"/>
    <n v="66.28"/>
    <n v="2"/>
    <x v="46"/>
    <d v="2003-09-21T00:00:00"/>
    <d v="2003-09-15T00:00:00"/>
    <s v="Shipped"/>
    <n v="6"/>
    <x v="0"/>
    <n v="276"/>
    <n v="1611"/>
    <n v="107800"/>
    <s v="North Sydney"/>
    <n v="6"/>
    <x v="6"/>
  </r>
  <r>
    <n v="10148"/>
    <s v="S24_1046"/>
    <n v="25"/>
    <n v="65.41"/>
    <n v="6"/>
    <x v="46"/>
    <d v="2003-09-21T00:00:00"/>
    <d v="2003-09-15T00:00:00"/>
    <s v="Shipped"/>
    <n v="6"/>
    <x v="0"/>
    <n v="276"/>
    <n v="1611"/>
    <n v="107800"/>
    <s v="North Sydney"/>
    <n v="6"/>
    <x v="6"/>
  </r>
  <r>
    <n v="10148"/>
    <s v="S24_1628"/>
    <n v="47"/>
    <n v="46.29"/>
    <n v="8"/>
    <x v="46"/>
    <d v="2003-09-21T00:00:00"/>
    <d v="2003-09-15T00:00:00"/>
    <s v="Shipped"/>
    <n v="6"/>
    <x v="0"/>
    <n v="276"/>
    <n v="1611"/>
    <n v="107800"/>
    <s v="North Sydney"/>
    <n v="6"/>
    <x v="6"/>
  </r>
  <r>
    <n v="10148"/>
    <s v="S24_2766"/>
    <n v="21"/>
    <n v="77.239999999999995"/>
    <n v="4"/>
    <x v="46"/>
    <d v="2003-09-21T00:00:00"/>
    <d v="2003-09-15T00:00:00"/>
    <s v="Shipped"/>
    <n v="6"/>
    <x v="0"/>
    <n v="276"/>
    <n v="1611"/>
    <n v="107800"/>
    <s v="North Sydney"/>
    <n v="6"/>
    <x v="6"/>
  </r>
  <r>
    <n v="10148"/>
    <s v="S24_2887"/>
    <n v="34"/>
    <n v="115.09"/>
    <n v="3"/>
    <x v="46"/>
    <d v="2003-09-21T00:00:00"/>
    <d v="2003-09-15T00:00:00"/>
    <s v="Shipped"/>
    <n v="6"/>
    <x v="0"/>
    <n v="276"/>
    <n v="1611"/>
    <n v="107800"/>
    <s v="North Sydney"/>
    <n v="6"/>
    <x v="6"/>
  </r>
  <r>
    <n v="10148"/>
    <s v="S24_3191"/>
    <n v="31"/>
    <n v="71.91"/>
    <n v="5"/>
    <x v="46"/>
    <d v="2003-09-21T00:00:00"/>
    <d v="2003-09-15T00:00:00"/>
    <s v="Shipped"/>
    <n v="6"/>
    <x v="0"/>
    <n v="276"/>
    <n v="1611"/>
    <n v="107800"/>
    <s v="North Sydney"/>
    <n v="6"/>
    <x v="6"/>
  </r>
  <r>
    <n v="10148"/>
    <s v="S24_3432"/>
    <n v="27"/>
    <n v="96.37"/>
    <n v="7"/>
    <x v="46"/>
    <d v="2003-09-21T00:00:00"/>
    <d v="2003-09-15T00:00:00"/>
    <s v="Shipped"/>
    <n v="6"/>
    <x v="0"/>
    <n v="276"/>
    <n v="1611"/>
    <n v="107800"/>
    <s v="North Sydney"/>
    <n v="6"/>
    <x v="6"/>
  </r>
  <r>
    <n v="10149"/>
    <s v="S18_1342"/>
    <n v="50"/>
    <n v="87.33"/>
    <n v="4"/>
    <x v="47"/>
    <d v="2003-09-18T00:00:00"/>
    <d v="2003-09-17T00:00:00"/>
    <s v="Shipped"/>
    <n v="1"/>
    <x v="0"/>
    <n v="487"/>
    <n v="1165"/>
    <n v="60300"/>
    <s v="Brisbane"/>
    <n v="1"/>
    <x v="5"/>
  </r>
  <r>
    <n v="10149"/>
    <s v="S18_1367"/>
    <n v="30"/>
    <n v="48.52"/>
    <n v="3"/>
    <x v="47"/>
    <d v="2003-09-18T00:00:00"/>
    <d v="2003-09-17T00:00:00"/>
    <s v="Shipped"/>
    <n v="1"/>
    <x v="0"/>
    <n v="487"/>
    <n v="1165"/>
    <n v="60300"/>
    <s v="Brisbane"/>
    <n v="1"/>
    <x v="5"/>
  </r>
  <r>
    <n v="10149"/>
    <s v="S18_1749"/>
    <n v="34"/>
    <n v="156.4"/>
    <n v="11"/>
    <x v="47"/>
    <d v="2003-09-18T00:00:00"/>
    <d v="2003-09-17T00:00:00"/>
    <s v="Shipped"/>
    <n v="1"/>
    <x v="0"/>
    <n v="487"/>
    <n v="1165"/>
    <n v="60300"/>
    <s v="Brisbane"/>
    <n v="1"/>
    <x v="5"/>
  </r>
  <r>
    <n v="10149"/>
    <s v="S18_2248"/>
    <n v="24"/>
    <n v="50.85"/>
    <n v="10"/>
    <x v="47"/>
    <d v="2003-09-18T00:00:00"/>
    <d v="2003-09-17T00:00:00"/>
    <s v="Shipped"/>
    <n v="1"/>
    <x v="0"/>
    <n v="487"/>
    <n v="1165"/>
    <n v="60300"/>
    <s v="Brisbane"/>
    <n v="1"/>
    <x v="5"/>
  </r>
  <r>
    <n v="10149"/>
    <s v="S18_2325"/>
    <n v="33"/>
    <n v="125.86"/>
    <n v="8"/>
    <x v="47"/>
    <d v="2003-09-18T00:00:00"/>
    <d v="2003-09-17T00:00:00"/>
    <s v="Shipped"/>
    <n v="1"/>
    <x v="0"/>
    <n v="487"/>
    <n v="1165"/>
    <n v="60300"/>
    <s v="Brisbane"/>
    <n v="1"/>
    <x v="5"/>
  </r>
  <r>
    <n v="10149"/>
    <s v="S18_2795"/>
    <n v="23"/>
    <n v="167.06"/>
    <n v="5"/>
    <x v="47"/>
    <d v="2003-09-18T00:00:00"/>
    <d v="2003-09-17T00:00:00"/>
    <s v="Shipped"/>
    <n v="1"/>
    <x v="0"/>
    <n v="487"/>
    <n v="1165"/>
    <n v="60300"/>
    <s v="Brisbane"/>
    <n v="1"/>
    <x v="5"/>
  </r>
  <r>
    <n v="10149"/>
    <s v="S18_3320"/>
    <n v="42"/>
    <n v="89.29"/>
    <n v="2"/>
    <x v="47"/>
    <d v="2003-09-18T00:00:00"/>
    <d v="2003-09-17T00:00:00"/>
    <s v="Shipped"/>
    <n v="1"/>
    <x v="0"/>
    <n v="487"/>
    <n v="1165"/>
    <n v="60300"/>
    <s v="Brisbane"/>
    <n v="1"/>
    <x v="5"/>
  </r>
  <r>
    <n v="10149"/>
    <s v="S24_1937"/>
    <n v="36"/>
    <n v="31.2"/>
    <n v="7"/>
    <x v="47"/>
    <d v="2003-09-18T00:00:00"/>
    <d v="2003-09-17T00:00:00"/>
    <s v="Shipped"/>
    <n v="1"/>
    <x v="0"/>
    <n v="487"/>
    <n v="1165"/>
    <n v="60300"/>
    <s v="Brisbane"/>
    <n v="1"/>
    <x v="5"/>
  </r>
  <r>
    <n v="10149"/>
    <s v="S24_2022"/>
    <n v="49"/>
    <n v="39.869999999999997"/>
    <n v="6"/>
    <x v="47"/>
    <d v="2003-09-18T00:00:00"/>
    <d v="2003-09-17T00:00:00"/>
    <s v="Shipped"/>
    <n v="1"/>
    <x v="0"/>
    <n v="487"/>
    <n v="1165"/>
    <n v="60300"/>
    <s v="Brisbane"/>
    <n v="1"/>
    <x v="5"/>
  </r>
  <r>
    <n v="10149"/>
    <s v="S24_3969"/>
    <n v="26"/>
    <n v="38.57"/>
    <n v="9"/>
    <x v="47"/>
    <d v="2003-09-18T00:00:00"/>
    <d v="2003-09-17T00:00:00"/>
    <s v="Shipped"/>
    <n v="1"/>
    <x v="0"/>
    <n v="487"/>
    <n v="1165"/>
    <n v="60300"/>
    <s v="Brisbane"/>
    <n v="1"/>
    <x v="5"/>
  </r>
  <r>
    <n v="10149"/>
    <s v="S24_4258"/>
    <n v="20"/>
    <n v="90.57"/>
    <n v="1"/>
    <x v="47"/>
    <d v="2003-09-18T00:00:00"/>
    <d v="2003-09-17T00:00:00"/>
    <s v="Shipped"/>
    <n v="1"/>
    <x v="0"/>
    <n v="487"/>
    <n v="1165"/>
    <n v="60300"/>
    <s v="Brisbane"/>
    <n v="1"/>
    <x v="5"/>
  </r>
  <r>
    <n v="10150"/>
    <s v="S10_1949"/>
    <n v="45"/>
    <n v="182.16"/>
    <n v="8"/>
    <x v="48"/>
    <d v="2003-09-27T00:00:00"/>
    <d v="2003-09-21T00:00:00"/>
    <s v="Shipped"/>
    <n v="6"/>
    <x v="0"/>
    <n v="148"/>
    <n v="1621"/>
    <n v="103800"/>
    <s v="Singapore"/>
    <n v="5"/>
    <x v="4"/>
  </r>
  <r>
    <n v="10150"/>
    <s v="S10_4962"/>
    <n v="20"/>
    <n v="121.15"/>
    <n v="1"/>
    <x v="48"/>
    <d v="2003-09-27T00:00:00"/>
    <d v="2003-09-21T00:00:00"/>
    <s v="Shipped"/>
    <n v="6"/>
    <x v="0"/>
    <n v="148"/>
    <n v="1621"/>
    <n v="103800"/>
    <s v="Singapore"/>
    <n v="5"/>
    <x v="4"/>
  </r>
  <r>
    <n v="10150"/>
    <s v="S12_1666"/>
    <n v="30"/>
    <n v="135.30000000000001"/>
    <n v="5"/>
    <x v="48"/>
    <d v="2003-09-27T00:00:00"/>
    <d v="2003-09-21T00:00:00"/>
    <s v="Shipped"/>
    <n v="6"/>
    <x v="0"/>
    <n v="148"/>
    <n v="1621"/>
    <n v="103800"/>
    <s v="Singapore"/>
    <n v="5"/>
    <x v="4"/>
  </r>
  <r>
    <n v="10150"/>
    <s v="S18_1097"/>
    <n v="34"/>
    <n v="95.67"/>
    <n v="7"/>
    <x v="48"/>
    <d v="2003-09-27T00:00:00"/>
    <d v="2003-09-21T00:00:00"/>
    <s v="Shipped"/>
    <n v="6"/>
    <x v="0"/>
    <n v="148"/>
    <n v="1621"/>
    <n v="103800"/>
    <s v="Singapore"/>
    <n v="5"/>
    <x v="4"/>
  </r>
  <r>
    <n v="10150"/>
    <s v="S18_2949"/>
    <n v="47"/>
    <n v="93.21"/>
    <n v="9"/>
    <x v="48"/>
    <d v="2003-09-27T00:00:00"/>
    <d v="2003-09-21T00:00:00"/>
    <s v="Shipped"/>
    <n v="6"/>
    <x v="0"/>
    <n v="148"/>
    <n v="1621"/>
    <n v="103800"/>
    <s v="Singapore"/>
    <n v="5"/>
    <x v="4"/>
  </r>
  <r>
    <n v="10150"/>
    <s v="S18_2957"/>
    <n v="30"/>
    <n v="56.21"/>
    <n v="11"/>
    <x v="48"/>
    <d v="2003-09-27T00:00:00"/>
    <d v="2003-09-21T00:00:00"/>
    <s v="Shipped"/>
    <n v="6"/>
    <x v="0"/>
    <n v="148"/>
    <n v="1621"/>
    <n v="103800"/>
    <s v="Singapore"/>
    <n v="5"/>
    <x v="4"/>
  </r>
  <r>
    <n v="10150"/>
    <s v="S18_3136"/>
    <n v="26"/>
    <n v="97.39"/>
    <n v="10"/>
    <x v="48"/>
    <d v="2003-09-27T00:00:00"/>
    <d v="2003-09-21T00:00:00"/>
    <s v="Shipped"/>
    <n v="6"/>
    <x v="0"/>
    <n v="148"/>
    <n v="1621"/>
    <n v="103800"/>
    <s v="Singapore"/>
    <n v="5"/>
    <x v="4"/>
  </r>
  <r>
    <n v="10150"/>
    <s v="S18_4600"/>
    <n v="49"/>
    <n v="111.39"/>
    <n v="2"/>
    <x v="48"/>
    <d v="2003-09-27T00:00:00"/>
    <d v="2003-09-21T00:00:00"/>
    <s v="Shipped"/>
    <n v="6"/>
    <x v="0"/>
    <n v="148"/>
    <n v="1621"/>
    <n v="103800"/>
    <s v="Singapore"/>
    <n v="5"/>
    <x v="4"/>
  </r>
  <r>
    <n v="10150"/>
    <s v="S18_4668"/>
    <n v="30"/>
    <n v="47.29"/>
    <n v="6"/>
    <x v="48"/>
    <d v="2003-09-27T00:00:00"/>
    <d v="2003-09-21T00:00:00"/>
    <s v="Shipped"/>
    <n v="6"/>
    <x v="0"/>
    <n v="148"/>
    <n v="1621"/>
    <n v="103800"/>
    <s v="Singapore"/>
    <n v="5"/>
    <x v="4"/>
  </r>
  <r>
    <n v="10150"/>
    <s v="S32_3522"/>
    <n v="49"/>
    <n v="62.05"/>
    <n v="4"/>
    <x v="48"/>
    <d v="2003-09-27T00:00:00"/>
    <d v="2003-09-21T00:00:00"/>
    <s v="Shipped"/>
    <n v="6"/>
    <x v="0"/>
    <n v="148"/>
    <n v="1621"/>
    <n v="103800"/>
    <s v="Singapore"/>
    <n v="5"/>
    <x v="4"/>
  </r>
  <r>
    <n v="10150"/>
    <s v="S700_2824"/>
    <n v="20"/>
    <n v="95.08"/>
    <n v="3"/>
    <x v="48"/>
    <d v="2003-09-27T00:00:00"/>
    <d v="2003-09-21T00:00:00"/>
    <s v="Shipped"/>
    <n v="6"/>
    <x v="0"/>
    <n v="148"/>
    <n v="1621"/>
    <n v="103800"/>
    <s v="Singapore"/>
    <n v="5"/>
    <x v="4"/>
  </r>
  <r>
    <n v="10151"/>
    <s v="S12_4473"/>
    <n v="24"/>
    <n v="114.95"/>
    <n v="3"/>
    <x v="49"/>
    <d v="2003-09-30T00:00:00"/>
    <d v="2003-09-24T00:00:00"/>
    <s v="Shipped"/>
    <n v="6"/>
    <x v="0"/>
    <n v="311"/>
    <n v="1501"/>
    <n v="90500"/>
    <s v="Oulu"/>
    <n v="7"/>
    <x v="1"/>
  </r>
  <r>
    <n v="10151"/>
    <s v="S18_2238"/>
    <n v="43"/>
    <n v="152.27000000000001"/>
    <n v="2"/>
    <x v="49"/>
    <d v="2003-09-30T00:00:00"/>
    <d v="2003-09-24T00:00:00"/>
    <s v="Shipped"/>
    <n v="6"/>
    <x v="0"/>
    <n v="311"/>
    <n v="1501"/>
    <n v="90500"/>
    <s v="Oulu"/>
    <n v="7"/>
    <x v="1"/>
  </r>
  <r>
    <n v="10151"/>
    <s v="S18_2319"/>
    <n v="49"/>
    <n v="106.78"/>
    <n v="6"/>
    <x v="49"/>
    <d v="2003-09-30T00:00:00"/>
    <d v="2003-09-24T00:00:00"/>
    <s v="Shipped"/>
    <n v="6"/>
    <x v="0"/>
    <n v="311"/>
    <n v="1501"/>
    <n v="90500"/>
    <s v="Oulu"/>
    <n v="7"/>
    <x v="1"/>
  </r>
  <r>
    <n v="10151"/>
    <s v="S18_2432"/>
    <n v="39"/>
    <n v="58.34"/>
    <n v="9"/>
    <x v="49"/>
    <d v="2003-09-30T00:00:00"/>
    <d v="2003-09-24T00:00:00"/>
    <s v="Shipped"/>
    <n v="6"/>
    <x v="0"/>
    <n v="311"/>
    <n v="1501"/>
    <n v="90500"/>
    <s v="Oulu"/>
    <n v="7"/>
    <x v="1"/>
  </r>
  <r>
    <n v="10151"/>
    <s v="S18_3232"/>
    <n v="21"/>
    <n v="167.65"/>
    <n v="7"/>
    <x v="49"/>
    <d v="2003-09-30T00:00:00"/>
    <d v="2003-09-24T00:00:00"/>
    <s v="Shipped"/>
    <n v="6"/>
    <x v="0"/>
    <n v="311"/>
    <n v="1501"/>
    <n v="90500"/>
    <s v="Oulu"/>
    <n v="7"/>
    <x v="1"/>
  </r>
  <r>
    <n v="10151"/>
    <s v="S24_2300"/>
    <n v="42"/>
    <n v="109.9"/>
    <n v="8"/>
    <x v="49"/>
    <d v="2003-09-30T00:00:00"/>
    <d v="2003-09-24T00:00:00"/>
    <s v="Shipped"/>
    <n v="6"/>
    <x v="0"/>
    <n v="311"/>
    <n v="1501"/>
    <n v="90500"/>
    <s v="Oulu"/>
    <n v="7"/>
    <x v="1"/>
  </r>
  <r>
    <n v="10151"/>
    <s v="S24_2840"/>
    <n v="30"/>
    <n v="29.35"/>
    <n v="4"/>
    <x v="49"/>
    <d v="2003-09-30T00:00:00"/>
    <d v="2003-09-24T00:00:00"/>
    <s v="Shipped"/>
    <n v="6"/>
    <x v="0"/>
    <n v="311"/>
    <n v="1501"/>
    <n v="90500"/>
    <s v="Oulu"/>
    <n v="7"/>
    <x v="1"/>
  </r>
  <r>
    <n v="10151"/>
    <s v="S32_1268"/>
    <n v="27"/>
    <n v="84.75"/>
    <n v="10"/>
    <x v="49"/>
    <d v="2003-09-30T00:00:00"/>
    <d v="2003-09-24T00:00:00"/>
    <s v="Shipped"/>
    <n v="6"/>
    <x v="0"/>
    <n v="311"/>
    <n v="1501"/>
    <n v="90500"/>
    <s v="Oulu"/>
    <n v="7"/>
    <x v="1"/>
  </r>
  <r>
    <n v="10151"/>
    <s v="S32_2509"/>
    <n v="41"/>
    <n v="43.29"/>
    <n v="5"/>
    <x v="49"/>
    <d v="2003-09-30T00:00:00"/>
    <d v="2003-09-24T00:00:00"/>
    <s v="Shipped"/>
    <n v="6"/>
    <x v="0"/>
    <n v="311"/>
    <n v="1501"/>
    <n v="90500"/>
    <s v="Oulu"/>
    <n v="7"/>
    <x v="1"/>
  </r>
  <r>
    <n v="10151"/>
    <s v="S50_1392"/>
    <n v="26"/>
    <n v="108.81"/>
    <n v="1"/>
    <x v="49"/>
    <d v="2003-09-30T00:00:00"/>
    <d v="2003-09-24T00:00:00"/>
    <s v="Shipped"/>
    <n v="6"/>
    <x v="0"/>
    <n v="311"/>
    <n v="1501"/>
    <n v="90500"/>
    <s v="Oulu"/>
    <n v="7"/>
    <x v="1"/>
  </r>
  <r>
    <n v="10152"/>
    <s v="S18_4027"/>
    <n v="35"/>
    <n v="117.77"/>
    <n v="1"/>
    <x v="50"/>
    <d v="2003-10-03T00:00:00"/>
    <d v="2003-10-01T00:00:00"/>
    <s v="Shipped"/>
    <n v="2"/>
    <x v="0"/>
    <n v="333"/>
    <n v="1611"/>
    <n v="51600"/>
    <s v="South Brisbane"/>
    <n v="6"/>
    <x v="6"/>
  </r>
  <r>
    <n v="10152"/>
    <s v="S24_1444"/>
    <n v="25"/>
    <n v="49.13"/>
    <n v="4"/>
    <x v="50"/>
    <d v="2003-10-03T00:00:00"/>
    <d v="2003-10-01T00:00:00"/>
    <s v="Shipped"/>
    <n v="2"/>
    <x v="0"/>
    <n v="333"/>
    <n v="1611"/>
    <n v="51600"/>
    <s v="South Brisbane"/>
    <n v="6"/>
    <x v="6"/>
  </r>
  <r>
    <n v="10152"/>
    <s v="S24_4048"/>
    <n v="23"/>
    <n v="112.37"/>
    <n v="3"/>
    <x v="50"/>
    <d v="2003-10-03T00:00:00"/>
    <d v="2003-10-01T00:00:00"/>
    <s v="Shipped"/>
    <n v="2"/>
    <x v="0"/>
    <n v="333"/>
    <n v="1611"/>
    <n v="51600"/>
    <s v="South Brisbane"/>
    <n v="6"/>
    <x v="6"/>
  </r>
  <r>
    <n v="10152"/>
    <s v="S32_3207"/>
    <n v="33"/>
    <n v="57.17"/>
    <n v="2"/>
    <x v="50"/>
    <d v="2003-10-03T00:00:00"/>
    <d v="2003-10-01T00:00:00"/>
    <s v="Shipped"/>
    <n v="2"/>
    <x v="0"/>
    <n v="333"/>
    <n v="1611"/>
    <n v="51600"/>
    <s v="South Brisbane"/>
    <n v="6"/>
    <x v="6"/>
  </r>
  <r>
    <n v="10153"/>
    <s v="S12_1108"/>
    <n v="20"/>
    <n v="201.57"/>
    <n v="11"/>
    <x v="51"/>
    <d v="2003-10-05T00:00:00"/>
    <d v="2003-10-03T00:00:00"/>
    <s v="Shipped"/>
    <n v="2"/>
    <x v="0"/>
    <n v="141"/>
    <n v="1370"/>
    <n v="227600"/>
    <s v="Madrid"/>
    <n v="4"/>
    <x v="3"/>
  </r>
  <r>
    <n v="10153"/>
    <s v="S12_3148"/>
    <n v="42"/>
    <n v="128.41999999999999"/>
    <n v="12"/>
    <x v="51"/>
    <d v="2003-10-05T00:00:00"/>
    <d v="2003-10-03T00:00:00"/>
    <s v="Shipped"/>
    <n v="2"/>
    <x v="0"/>
    <n v="141"/>
    <n v="1370"/>
    <n v="227600"/>
    <s v="Madrid"/>
    <n v="4"/>
    <x v="3"/>
  </r>
  <r>
    <n v="10153"/>
    <s v="S12_3891"/>
    <n v="49"/>
    <n v="155.72"/>
    <n v="10"/>
    <x v="51"/>
    <d v="2003-10-05T00:00:00"/>
    <d v="2003-10-03T00:00:00"/>
    <s v="Shipped"/>
    <n v="2"/>
    <x v="0"/>
    <n v="141"/>
    <n v="1370"/>
    <n v="227600"/>
    <s v="Madrid"/>
    <n v="4"/>
    <x v="3"/>
  </r>
  <r>
    <n v="10153"/>
    <s v="S18_3140"/>
    <n v="31"/>
    <n v="125.66"/>
    <n v="7"/>
    <x v="51"/>
    <d v="2003-10-05T00:00:00"/>
    <d v="2003-10-03T00:00:00"/>
    <s v="Shipped"/>
    <n v="2"/>
    <x v="0"/>
    <n v="141"/>
    <n v="1370"/>
    <n v="227600"/>
    <s v="Madrid"/>
    <n v="4"/>
    <x v="3"/>
  </r>
  <r>
    <n v="10153"/>
    <s v="S18_3259"/>
    <n v="29"/>
    <n v="82.69"/>
    <n v="9"/>
    <x v="51"/>
    <d v="2003-10-05T00:00:00"/>
    <d v="2003-10-03T00:00:00"/>
    <s v="Shipped"/>
    <n v="2"/>
    <x v="0"/>
    <n v="141"/>
    <n v="1370"/>
    <n v="227600"/>
    <s v="Madrid"/>
    <n v="4"/>
    <x v="3"/>
  </r>
  <r>
    <n v="10153"/>
    <s v="S18_4522"/>
    <n v="22"/>
    <n v="82.5"/>
    <n v="6"/>
    <x v="51"/>
    <d v="2003-10-05T00:00:00"/>
    <d v="2003-10-03T00:00:00"/>
    <s v="Shipped"/>
    <n v="2"/>
    <x v="0"/>
    <n v="141"/>
    <n v="1370"/>
    <n v="227600"/>
    <s v="Madrid"/>
    <n v="4"/>
    <x v="3"/>
  </r>
  <r>
    <n v="10153"/>
    <s v="S24_2011"/>
    <n v="40"/>
    <n v="111.83"/>
    <n v="5"/>
    <x v="51"/>
    <d v="2003-10-05T00:00:00"/>
    <d v="2003-10-03T00:00:00"/>
    <s v="Shipped"/>
    <n v="2"/>
    <x v="0"/>
    <n v="141"/>
    <n v="1370"/>
    <n v="227600"/>
    <s v="Madrid"/>
    <n v="4"/>
    <x v="3"/>
  </r>
  <r>
    <n v="10153"/>
    <s v="S50_1514"/>
    <n v="31"/>
    <n v="53.31"/>
    <n v="13"/>
    <x v="51"/>
    <d v="2003-10-05T00:00:00"/>
    <d v="2003-10-03T00:00:00"/>
    <s v="Shipped"/>
    <n v="2"/>
    <x v="0"/>
    <n v="141"/>
    <n v="1370"/>
    <n v="227600"/>
    <s v="Madrid"/>
    <n v="4"/>
    <x v="3"/>
  </r>
  <r>
    <n v="10153"/>
    <s v="S700_1138"/>
    <n v="43"/>
    <n v="58"/>
    <n v="1"/>
    <x v="51"/>
    <d v="2003-10-05T00:00:00"/>
    <d v="2003-10-03T00:00:00"/>
    <s v="Shipped"/>
    <n v="2"/>
    <x v="0"/>
    <n v="141"/>
    <n v="1370"/>
    <n v="227600"/>
    <s v="Madrid"/>
    <n v="4"/>
    <x v="3"/>
  </r>
  <r>
    <n v="10153"/>
    <s v="S700_1938"/>
    <n v="31"/>
    <n v="80.55"/>
    <n v="8"/>
    <x v="51"/>
    <d v="2003-10-05T00:00:00"/>
    <d v="2003-10-03T00:00:00"/>
    <s v="Shipped"/>
    <n v="2"/>
    <x v="0"/>
    <n v="141"/>
    <n v="1370"/>
    <n v="227600"/>
    <s v="Madrid"/>
    <n v="4"/>
    <x v="3"/>
  </r>
  <r>
    <n v="10153"/>
    <s v="S700_3505"/>
    <n v="50"/>
    <n v="87.15"/>
    <n v="2"/>
    <x v="51"/>
    <d v="2003-10-05T00:00:00"/>
    <d v="2003-10-03T00:00:00"/>
    <s v="Shipped"/>
    <n v="2"/>
    <x v="0"/>
    <n v="141"/>
    <n v="1370"/>
    <n v="227600"/>
    <s v="Madrid"/>
    <n v="4"/>
    <x v="3"/>
  </r>
  <r>
    <n v="10153"/>
    <s v="S700_3962"/>
    <n v="20"/>
    <n v="85.41"/>
    <n v="3"/>
    <x v="51"/>
    <d v="2003-10-05T00:00:00"/>
    <d v="2003-10-03T00:00:00"/>
    <s v="Shipped"/>
    <n v="2"/>
    <x v="0"/>
    <n v="141"/>
    <n v="1370"/>
    <n v="227600"/>
    <s v="Madrid"/>
    <n v="4"/>
    <x v="3"/>
  </r>
  <r>
    <n v="10153"/>
    <s v="S72_3212"/>
    <n v="50"/>
    <n v="51.87"/>
    <n v="4"/>
    <x v="51"/>
    <d v="2003-10-05T00:00:00"/>
    <d v="2003-10-03T00:00:00"/>
    <s v="Shipped"/>
    <n v="2"/>
    <x v="0"/>
    <n v="141"/>
    <n v="1370"/>
    <n v="227600"/>
    <s v="Madrid"/>
    <n v="4"/>
    <x v="3"/>
  </r>
  <r>
    <n v="10154"/>
    <s v="S24_3151"/>
    <n v="31"/>
    <n v="75.23"/>
    <n v="2"/>
    <x v="52"/>
    <d v="2003-10-12T00:00:00"/>
    <d v="2003-10-08T00:00:00"/>
    <s v="Shipped"/>
    <n v="4"/>
    <x v="0"/>
    <n v="219"/>
    <n v="1166"/>
    <n v="11000"/>
    <s v="Glendale"/>
    <n v="1"/>
    <x v="5"/>
  </r>
  <r>
    <n v="10154"/>
    <s v="S700_2610"/>
    <n v="36"/>
    <n v="59.27"/>
    <n v="1"/>
    <x v="52"/>
    <d v="2003-10-12T00:00:00"/>
    <d v="2003-10-08T00:00:00"/>
    <s v="Shipped"/>
    <n v="4"/>
    <x v="0"/>
    <n v="219"/>
    <n v="1166"/>
    <n v="11000"/>
    <s v="Glendale"/>
    <n v="1"/>
    <x v="5"/>
  </r>
  <r>
    <n v="10155"/>
    <s v="S10_4757"/>
    <n v="32"/>
    <n v="129.19999999999999"/>
    <n v="13"/>
    <x v="53"/>
    <d v="2003-10-13T00:00:00"/>
    <d v="2003-10-07T00:00:00"/>
    <s v="Shipped"/>
    <n v="6"/>
    <x v="0"/>
    <n v="186"/>
    <n v="1501"/>
    <n v="96500"/>
    <s v="Helsinki"/>
    <n v="7"/>
    <x v="1"/>
  </r>
  <r>
    <n v="10155"/>
    <s v="S18_1662"/>
    <n v="38"/>
    <n v="138.77000000000001"/>
    <n v="5"/>
    <x v="53"/>
    <d v="2003-10-13T00:00:00"/>
    <d v="2003-10-07T00:00:00"/>
    <s v="Shipped"/>
    <n v="6"/>
    <x v="0"/>
    <n v="186"/>
    <n v="1501"/>
    <n v="96500"/>
    <s v="Helsinki"/>
    <n v="7"/>
    <x v="1"/>
  </r>
  <r>
    <n v="10155"/>
    <s v="S18_3029"/>
    <n v="44"/>
    <n v="83.44"/>
    <n v="11"/>
    <x v="53"/>
    <d v="2003-10-13T00:00:00"/>
    <d v="2003-10-07T00:00:00"/>
    <s v="Shipped"/>
    <n v="6"/>
    <x v="0"/>
    <n v="186"/>
    <n v="1501"/>
    <n v="96500"/>
    <s v="Helsinki"/>
    <n v="7"/>
    <x v="1"/>
  </r>
  <r>
    <n v="10155"/>
    <s v="S18_3856"/>
    <n v="29"/>
    <n v="105.87"/>
    <n v="10"/>
    <x v="53"/>
    <d v="2003-10-13T00:00:00"/>
    <d v="2003-10-07T00:00:00"/>
    <s v="Shipped"/>
    <n v="6"/>
    <x v="0"/>
    <n v="186"/>
    <n v="1501"/>
    <n v="96500"/>
    <s v="Helsinki"/>
    <n v="7"/>
    <x v="1"/>
  </r>
  <r>
    <n v="10155"/>
    <s v="S24_2841"/>
    <n v="23"/>
    <n v="62.34"/>
    <n v="6"/>
    <x v="53"/>
    <d v="2003-10-13T00:00:00"/>
    <d v="2003-10-07T00:00:00"/>
    <s v="Shipped"/>
    <n v="6"/>
    <x v="0"/>
    <n v="186"/>
    <n v="1501"/>
    <n v="96500"/>
    <s v="Helsinki"/>
    <n v="7"/>
    <x v="1"/>
  </r>
  <r>
    <n v="10155"/>
    <s v="S24_3420"/>
    <n v="34"/>
    <n v="56.55"/>
    <n v="7"/>
    <x v="53"/>
    <d v="2003-10-13T00:00:00"/>
    <d v="2003-10-07T00:00:00"/>
    <s v="Shipped"/>
    <n v="6"/>
    <x v="0"/>
    <n v="186"/>
    <n v="1501"/>
    <n v="96500"/>
    <s v="Helsinki"/>
    <n v="7"/>
    <x v="1"/>
  </r>
  <r>
    <n v="10155"/>
    <s v="S24_3816"/>
    <n v="37"/>
    <n v="76.31"/>
    <n v="12"/>
    <x v="53"/>
    <d v="2003-10-13T00:00:00"/>
    <d v="2003-10-07T00:00:00"/>
    <s v="Shipped"/>
    <n v="6"/>
    <x v="0"/>
    <n v="186"/>
    <n v="1501"/>
    <n v="96500"/>
    <s v="Helsinki"/>
    <n v="7"/>
    <x v="1"/>
  </r>
  <r>
    <n v="10155"/>
    <s v="S24_3949"/>
    <n v="44"/>
    <n v="58.69"/>
    <n v="4"/>
    <x v="53"/>
    <d v="2003-10-13T00:00:00"/>
    <d v="2003-10-07T00:00:00"/>
    <s v="Shipped"/>
    <n v="6"/>
    <x v="0"/>
    <n v="186"/>
    <n v="1501"/>
    <n v="96500"/>
    <s v="Helsinki"/>
    <n v="7"/>
    <x v="1"/>
  </r>
  <r>
    <n v="10155"/>
    <s v="S700_2047"/>
    <n v="32"/>
    <n v="89.61"/>
    <n v="9"/>
    <x v="53"/>
    <d v="2003-10-13T00:00:00"/>
    <d v="2003-10-07T00:00:00"/>
    <s v="Shipped"/>
    <n v="6"/>
    <x v="0"/>
    <n v="186"/>
    <n v="1501"/>
    <n v="96500"/>
    <s v="Helsinki"/>
    <n v="7"/>
    <x v="1"/>
  </r>
  <r>
    <n v="10155"/>
    <s v="S700_2466"/>
    <n v="20"/>
    <n v="87.75"/>
    <n v="2"/>
    <x v="53"/>
    <d v="2003-10-13T00:00:00"/>
    <d v="2003-10-07T00:00:00"/>
    <s v="Shipped"/>
    <n v="6"/>
    <x v="0"/>
    <n v="186"/>
    <n v="1501"/>
    <n v="96500"/>
    <s v="Helsinki"/>
    <n v="7"/>
    <x v="1"/>
  </r>
  <r>
    <n v="10155"/>
    <s v="S700_3167"/>
    <n v="43"/>
    <n v="76.8"/>
    <n v="1"/>
    <x v="53"/>
    <d v="2003-10-13T00:00:00"/>
    <d v="2003-10-07T00:00:00"/>
    <s v="Shipped"/>
    <n v="6"/>
    <x v="0"/>
    <n v="186"/>
    <n v="1501"/>
    <n v="96500"/>
    <s v="Helsinki"/>
    <n v="7"/>
    <x v="1"/>
  </r>
  <r>
    <n v="10155"/>
    <s v="S700_4002"/>
    <n v="44"/>
    <n v="70.33"/>
    <n v="3"/>
    <x v="53"/>
    <d v="2003-10-13T00:00:00"/>
    <d v="2003-10-07T00:00:00"/>
    <s v="Shipped"/>
    <n v="6"/>
    <x v="0"/>
    <n v="186"/>
    <n v="1501"/>
    <n v="96500"/>
    <s v="Helsinki"/>
    <n v="7"/>
    <x v="1"/>
  </r>
  <r>
    <n v="10155"/>
    <s v="S72_1253"/>
    <n v="34"/>
    <n v="49.16"/>
    <n v="8"/>
    <x v="53"/>
    <d v="2003-10-13T00:00:00"/>
    <d v="2003-10-07T00:00:00"/>
    <s v="Shipped"/>
    <n v="6"/>
    <x v="0"/>
    <n v="186"/>
    <n v="1501"/>
    <n v="96500"/>
    <s v="Helsinki"/>
    <n v="7"/>
    <x v="1"/>
  </r>
  <r>
    <n v="10156"/>
    <s v="S50_1341"/>
    <n v="20"/>
    <n v="43.64"/>
    <n v="1"/>
    <x v="54"/>
    <d v="2003-10-17T00:00:00"/>
    <d v="2003-10-11T00:00:00"/>
    <s v="Shipped"/>
    <n v="6"/>
    <x v="0"/>
    <n v="141"/>
    <n v="1370"/>
    <n v="227600"/>
    <s v="Madrid"/>
    <n v="4"/>
    <x v="3"/>
  </r>
  <r>
    <n v="10156"/>
    <s v="S700_1691"/>
    <n v="48"/>
    <n v="77.64"/>
    <n v="2"/>
    <x v="54"/>
    <d v="2003-10-17T00:00:00"/>
    <d v="2003-10-11T00:00:00"/>
    <s v="Shipped"/>
    <n v="6"/>
    <x v="0"/>
    <n v="141"/>
    <n v="1370"/>
    <n v="227600"/>
    <s v="Madrid"/>
    <n v="4"/>
    <x v="3"/>
  </r>
  <r>
    <n v="10157"/>
    <s v="S18_2581"/>
    <n v="33"/>
    <n v="69.27"/>
    <n v="3"/>
    <x v="55"/>
    <d v="2003-10-15T00:00:00"/>
    <d v="2003-10-14T00:00:00"/>
    <s v="Shipped"/>
    <n v="1"/>
    <x v="0"/>
    <n v="473"/>
    <n v="1401"/>
    <n v="34800"/>
    <s v="Milan"/>
    <n v="4"/>
    <x v="3"/>
  </r>
  <r>
    <n v="10157"/>
    <s v="S24_1785"/>
    <n v="40"/>
    <n v="89.72"/>
    <n v="5"/>
    <x v="55"/>
    <d v="2003-10-15T00:00:00"/>
    <d v="2003-10-14T00:00:00"/>
    <s v="Shipped"/>
    <n v="1"/>
    <x v="0"/>
    <n v="473"/>
    <n v="1401"/>
    <n v="34800"/>
    <s v="Milan"/>
    <n v="4"/>
    <x v="3"/>
  </r>
  <r>
    <n v="10157"/>
    <s v="S24_4278"/>
    <n v="33"/>
    <n v="66.650000000000006"/>
    <n v="4"/>
    <x v="55"/>
    <d v="2003-10-15T00:00:00"/>
    <d v="2003-10-14T00:00:00"/>
    <s v="Shipped"/>
    <n v="1"/>
    <x v="0"/>
    <n v="473"/>
    <n v="1401"/>
    <n v="34800"/>
    <s v="Milan"/>
    <n v="4"/>
    <x v="3"/>
  </r>
  <r>
    <n v="10157"/>
    <s v="S32_1374"/>
    <n v="34"/>
    <n v="83.91"/>
    <n v="1"/>
    <x v="55"/>
    <d v="2003-10-15T00:00:00"/>
    <d v="2003-10-14T00:00:00"/>
    <s v="Shipped"/>
    <n v="1"/>
    <x v="0"/>
    <n v="473"/>
    <n v="1401"/>
    <n v="34800"/>
    <s v="Milan"/>
    <n v="4"/>
    <x v="3"/>
  </r>
  <r>
    <n v="10157"/>
    <s v="S32_4289"/>
    <n v="28"/>
    <n v="56.41"/>
    <n v="6"/>
    <x v="55"/>
    <d v="2003-10-15T00:00:00"/>
    <d v="2003-10-14T00:00:00"/>
    <s v="Shipped"/>
    <n v="1"/>
    <x v="0"/>
    <n v="473"/>
    <n v="1401"/>
    <n v="34800"/>
    <s v="Milan"/>
    <n v="4"/>
    <x v="3"/>
  </r>
  <r>
    <n v="10157"/>
    <s v="S700_2834"/>
    <n v="48"/>
    <n v="109.16"/>
    <n v="2"/>
    <x v="55"/>
    <d v="2003-10-15T00:00:00"/>
    <d v="2003-10-14T00:00:00"/>
    <s v="Shipped"/>
    <n v="1"/>
    <x v="0"/>
    <n v="473"/>
    <n v="1401"/>
    <n v="34800"/>
    <s v="Milan"/>
    <n v="4"/>
    <x v="3"/>
  </r>
  <r>
    <n v="10158"/>
    <s v="S24_2000"/>
    <n v="22"/>
    <n v="67.790000000000006"/>
    <n v="1"/>
    <x v="56"/>
    <d v="2003-10-18T00:00:00"/>
    <d v="2003-10-15T00:00:00"/>
    <s v="Shipped"/>
    <n v="3"/>
    <x v="0"/>
    <n v="121"/>
    <n v="1504"/>
    <n v="81700"/>
    <s v="Stavern"/>
    <n v="7"/>
    <x v="1"/>
  </r>
  <r>
    <n v="10159"/>
    <s v="S10_1678"/>
    <n v="49"/>
    <n v="81.349999999999994"/>
    <n v="14"/>
    <x v="56"/>
    <d v="2003-10-19T00:00:00"/>
    <d v="2003-10-16T00:00:00"/>
    <s v="Shipped"/>
    <n v="3"/>
    <x v="0"/>
    <n v="321"/>
    <n v="1165"/>
    <n v="105000"/>
    <s v="San Francisco"/>
    <n v="1"/>
    <x v="5"/>
  </r>
  <r>
    <n v="10159"/>
    <s v="S10_2016"/>
    <n v="37"/>
    <n v="101.1"/>
    <n v="17"/>
    <x v="56"/>
    <d v="2003-10-19T00:00:00"/>
    <d v="2003-10-16T00:00:00"/>
    <s v="Shipped"/>
    <n v="3"/>
    <x v="0"/>
    <n v="321"/>
    <n v="1165"/>
    <n v="105000"/>
    <s v="San Francisco"/>
    <n v="1"/>
    <x v="5"/>
  </r>
  <r>
    <n v="10159"/>
    <s v="S10_4698"/>
    <n v="22"/>
    <n v="170.42"/>
    <n v="16"/>
    <x v="56"/>
    <d v="2003-10-19T00:00:00"/>
    <d v="2003-10-16T00:00:00"/>
    <s v="Shipped"/>
    <n v="3"/>
    <x v="0"/>
    <n v="321"/>
    <n v="1165"/>
    <n v="105000"/>
    <s v="San Francisco"/>
    <n v="1"/>
    <x v="5"/>
  </r>
  <r>
    <n v="10159"/>
    <s v="S12_1099"/>
    <n v="41"/>
    <n v="188.73"/>
    <n v="2"/>
    <x v="56"/>
    <d v="2003-10-19T00:00:00"/>
    <d v="2003-10-16T00:00:00"/>
    <s v="Shipped"/>
    <n v="3"/>
    <x v="0"/>
    <n v="321"/>
    <n v="1165"/>
    <n v="105000"/>
    <s v="San Francisco"/>
    <n v="1"/>
    <x v="5"/>
  </r>
  <r>
    <n v="10159"/>
    <s v="S12_2823"/>
    <n v="38"/>
    <n v="131.04"/>
    <n v="13"/>
    <x v="56"/>
    <d v="2003-10-19T00:00:00"/>
    <d v="2003-10-16T00:00:00"/>
    <s v="Shipped"/>
    <n v="3"/>
    <x v="0"/>
    <n v="321"/>
    <n v="1165"/>
    <n v="105000"/>
    <s v="San Francisco"/>
    <n v="1"/>
    <x v="5"/>
  </r>
  <r>
    <n v="10159"/>
    <s v="S12_3990"/>
    <n v="24"/>
    <n v="67.03"/>
    <n v="3"/>
    <x v="56"/>
    <d v="2003-10-19T00:00:00"/>
    <d v="2003-10-16T00:00:00"/>
    <s v="Shipped"/>
    <n v="3"/>
    <x v="0"/>
    <n v="321"/>
    <n v="1165"/>
    <n v="105000"/>
    <s v="San Francisco"/>
    <n v="1"/>
    <x v="5"/>
  </r>
  <r>
    <n v="10159"/>
    <s v="S18_2625"/>
    <n v="42"/>
    <n v="51.48"/>
    <n v="18"/>
    <x v="56"/>
    <d v="2003-10-19T00:00:00"/>
    <d v="2003-10-16T00:00:00"/>
    <s v="Shipped"/>
    <n v="3"/>
    <x v="0"/>
    <n v="321"/>
    <n v="1165"/>
    <n v="105000"/>
    <s v="San Francisco"/>
    <n v="1"/>
    <x v="5"/>
  </r>
  <r>
    <n v="10159"/>
    <s v="S18_3278"/>
    <n v="21"/>
    <n v="66.739999999999995"/>
    <n v="5"/>
    <x v="56"/>
    <d v="2003-10-19T00:00:00"/>
    <d v="2003-10-16T00:00:00"/>
    <s v="Shipped"/>
    <n v="3"/>
    <x v="0"/>
    <n v="321"/>
    <n v="1165"/>
    <n v="105000"/>
    <s v="San Francisco"/>
    <n v="1"/>
    <x v="5"/>
  </r>
  <r>
    <n v="10159"/>
    <s v="S18_3482"/>
    <n v="25"/>
    <n v="129.35"/>
    <n v="4"/>
    <x v="56"/>
    <d v="2003-10-19T00:00:00"/>
    <d v="2003-10-16T00:00:00"/>
    <s v="Shipped"/>
    <n v="3"/>
    <x v="0"/>
    <n v="321"/>
    <n v="1165"/>
    <n v="105000"/>
    <s v="San Francisco"/>
    <n v="1"/>
    <x v="5"/>
  </r>
  <r>
    <n v="10159"/>
    <s v="S18_3782"/>
    <n v="21"/>
    <n v="54.71"/>
    <n v="8"/>
    <x v="56"/>
    <d v="2003-10-19T00:00:00"/>
    <d v="2003-10-16T00:00:00"/>
    <s v="Shipped"/>
    <n v="3"/>
    <x v="0"/>
    <n v="321"/>
    <n v="1165"/>
    <n v="105000"/>
    <s v="San Francisco"/>
    <n v="1"/>
    <x v="5"/>
  </r>
  <r>
    <n v="10159"/>
    <s v="S18_4721"/>
    <n v="32"/>
    <n v="142.85"/>
    <n v="7"/>
    <x v="56"/>
    <d v="2003-10-19T00:00:00"/>
    <d v="2003-10-16T00:00:00"/>
    <s v="Shipped"/>
    <n v="3"/>
    <x v="0"/>
    <n v="321"/>
    <n v="1165"/>
    <n v="105000"/>
    <s v="San Francisco"/>
    <n v="1"/>
    <x v="5"/>
  </r>
  <r>
    <n v="10159"/>
    <s v="S24_1578"/>
    <n v="44"/>
    <n v="100.3"/>
    <n v="15"/>
    <x v="56"/>
    <d v="2003-10-19T00:00:00"/>
    <d v="2003-10-16T00:00:00"/>
    <s v="Shipped"/>
    <n v="3"/>
    <x v="0"/>
    <n v="321"/>
    <n v="1165"/>
    <n v="105000"/>
    <s v="San Francisco"/>
    <n v="1"/>
    <x v="5"/>
  </r>
  <r>
    <n v="10159"/>
    <s v="S24_2360"/>
    <n v="27"/>
    <n v="67.180000000000007"/>
    <n v="11"/>
    <x v="56"/>
    <d v="2003-10-19T00:00:00"/>
    <d v="2003-10-16T00:00:00"/>
    <s v="Shipped"/>
    <n v="3"/>
    <x v="0"/>
    <n v="321"/>
    <n v="1165"/>
    <n v="105000"/>
    <s v="San Francisco"/>
    <n v="1"/>
    <x v="5"/>
  </r>
  <r>
    <n v="10159"/>
    <s v="S24_3371"/>
    <n v="50"/>
    <n v="49.6"/>
    <n v="1"/>
    <x v="56"/>
    <d v="2003-10-19T00:00:00"/>
    <d v="2003-10-16T00:00:00"/>
    <s v="Shipped"/>
    <n v="3"/>
    <x v="0"/>
    <n v="321"/>
    <n v="1165"/>
    <n v="105000"/>
    <s v="San Francisco"/>
    <n v="1"/>
    <x v="5"/>
  </r>
  <r>
    <n v="10159"/>
    <s v="S24_4620"/>
    <n v="23"/>
    <n v="80.84"/>
    <n v="6"/>
    <x v="56"/>
    <d v="2003-10-19T00:00:00"/>
    <d v="2003-10-16T00:00:00"/>
    <s v="Shipped"/>
    <n v="3"/>
    <x v="0"/>
    <n v="321"/>
    <n v="1165"/>
    <n v="105000"/>
    <s v="San Francisco"/>
    <n v="1"/>
    <x v="5"/>
  </r>
  <r>
    <n v="10159"/>
    <s v="S32_2206"/>
    <n v="35"/>
    <n v="39.43"/>
    <n v="9"/>
    <x v="56"/>
    <d v="2003-10-19T00:00:00"/>
    <d v="2003-10-16T00:00:00"/>
    <s v="Shipped"/>
    <n v="3"/>
    <x v="0"/>
    <n v="321"/>
    <n v="1165"/>
    <n v="105000"/>
    <s v="San Francisco"/>
    <n v="1"/>
    <x v="5"/>
  </r>
  <r>
    <n v="10159"/>
    <s v="S32_4485"/>
    <n v="23"/>
    <n v="86.74"/>
    <n v="12"/>
    <x v="56"/>
    <d v="2003-10-19T00:00:00"/>
    <d v="2003-10-16T00:00:00"/>
    <s v="Shipped"/>
    <n v="3"/>
    <x v="0"/>
    <n v="321"/>
    <n v="1165"/>
    <n v="105000"/>
    <s v="San Francisco"/>
    <n v="1"/>
    <x v="5"/>
  </r>
  <r>
    <n v="10159"/>
    <s v="S50_4713"/>
    <n v="31"/>
    <n v="78.11"/>
    <n v="10"/>
    <x v="56"/>
    <d v="2003-10-19T00:00:00"/>
    <d v="2003-10-16T00:00:00"/>
    <s v="Shipped"/>
    <n v="3"/>
    <x v="0"/>
    <n v="321"/>
    <n v="1165"/>
    <n v="105000"/>
    <s v="San Francisco"/>
    <n v="1"/>
    <x v="5"/>
  </r>
  <r>
    <n v="10160"/>
    <s v="S12_3380"/>
    <n v="46"/>
    <n v="96.3"/>
    <n v="6"/>
    <x v="57"/>
    <d v="2003-10-17T00:00:00"/>
    <d v="2003-10-17T00:00:00"/>
    <s v="Shipped"/>
    <n v="0"/>
    <x v="0"/>
    <n v="347"/>
    <n v="1166"/>
    <n v="57700"/>
    <s v="Los Angeles"/>
    <n v="1"/>
    <x v="5"/>
  </r>
  <r>
    <n v="10160"/>
    <s v="S12_4675"/>
    <n v="50"/>
    <n v="93.28"/>
    <n v="5"/>
    <x v="57"/>
    <d v="2003-10-17T00:00:00"/>
    <d v="2003-10-17T00:00:00"/>
    <s v="Shipped"/>
    <n v="0"/>
    <x v="0"/>
    <n v="347"/>
    <n v="1166"/>
    <n v="57700"/>
    <s v="Los Angeles"/>
    <n v="1"/>
    <x v="5"/>
  </r>
  <r>
    <n v="10160"/>
    <s v="S18_1889"/>
    <n v="38"/>
    <n v="70.84"/>
    <n v="4"/>
    <x v="57"/>
    <d v="2003-10-17T00:00:00"/>
    <d v="2003-10-17T00:00:00"/>
    <s v="Shipped"/>
    <n v="0"/>
    <x v="0"/>
    <n v="347"/>
    <n v="1166"/>
    <n v="57700"/>
    <s v="Los Angeles"/>
    <n v="1"/>
    <x v="5"/>
  </r>
  <r>
    <n v="10160"/>
    <s v="S18_3232"/>
    <n v="20"/>
    <n v="140.55000000000001"/>
    <n v="1"/>
    <x v="57"/>
    <d v="2003-10-17T00:00:00"/>
    <d v="2003-10-17T00:00:00"/>
    <s v="Shipped"/>
    <n v="0"/>
    <x v="0"/>
    <n v="347"/>
    <n v="1166"/>
    <n v="57700"/>
    <s v="Los Angeles"/>
    <n v="1"/>
    <x v="5"/>
  </r>
  <r>
    <n v="10160"/>
    <s v="S24_2972"/>
    <n v="42"/>
    <n v="30.59"/>
    <n v="2"/>
    <x v="57"/>
    <d v="2003-10-17T00:00:00"/>
    <d v="2003-10-17T00:00:00"/>
    <s v="Shipped"/>
    <n v="0"/>
    <x v="0"/>
    <n v="347"/>
    <n v="1166"/>
    <n v="57700"/>
    <s v="Los Angeles"/>
    <n v="1"/>
    <x v="5"/>
  </r>
  <r>
    <n v="10160"/>
    <s v="S24_3856"/>
    <n v="35"/>
    <n v="130.6"/>
    <n v="3"/>
    <x v="57"/>
    <d v="2003-10-17T00:00:00"/>
    <d v="2003-10-17T00:00:00"/>
    <s v="Shipped"/>
    <n v="0"/>
    <x v="0"/>
    <n v="347"/>
    <n v="1166"/>
    <n v="57700"/>
    <s v="Los Angeles"/>
    <n v="1"/>
    <x v="5"/>
  </r>
  <r>
    <n v="10161"/>
    <s v="S18_1129"/>
    <n v="28"/>
    <n v="121.72"/>
    <n v="12"/>
    <x v="58"/>
    <d v="2003-10-25T00:00:00"/>
    <d v="2003-10-20T00:00:00"/>
    <s v="Shipped"/>
    <n v="5"/>
    <x v="0"/>
    <n v="227"/>
    <n v="1401"/>
    <n v="120800"/>
    <s v="Ã…rhus"/>
    <n v="4"/>
    <x v="3"/>
  </r>
  <r>
    <n v="10161"/>
    <s v="S18_1589"/>
    <n v="43"/>
    <n v="102.04"/>
    <n v="8"/>
    <x v="58"/>
    <d v="2003-10-25T00:00:00"/>
    <d v="2003-10-20T00:00:00"/>
    <s v="Shipped"/>
    <n v="5"/>
    <x v="0"/>
    <n v="227"/>
    <n v="1401"/>
    <n v="120800"/>
    <s v="Ã…rhus"/>
    <n v="4"/>
    <x v="3"/>
  </r>
  <r>
    <n v="10161"/>
    <s v="S18_1984"/>
    <n v="48"/>
    <n v="139.41"/>
    <n v="11"/>
    <x v="58"/>
    <d v="2003-10-25T00:00:00"/>
    <d v="2003-10-20T00:00:00"/>
    <s v="Shipped"/>
    <n v="5"/>
    <x v="0"/>
    <n v="227"/>
    <n v="1401"/>
    <n v="120800"/>
    <s v="Ã…rhus"/>
    <n v="4"/>
    <x v="3"/>
  </r>
  <r>
    <n v="10161"/>
    <s v="S18_2870"/>
    <n v="23"/>
    <n v="125.4"/>
    <n v="9"/>
    <x v="58"/>
    <d v="2003-10-25T00:00:00"/>
    <d v="2003-10-20T00:00:00"/>
    <s v="Shipped"/>
    <n v="5"/>
    <x v="0"/>
    <n v="227"/>
    <n v="1401"/>
    <n v="120800"/>
    <s v="Ã…rhus"/>
    <n v="4"/>
    <x v="3"/>
  </r>
  <r>
    <n v="10161"/>
    <s v="S18_3685"/>
    <n v="36"/>
    <n v="132.80000000000001"/>
    <n v="10"/>
    <x v="58"/>
    <d v="2003-10-25T00:00:00"/>
    <d v="2003-10-20T00:00:00"/>
    <s v="Shipped"/>
    <n v="5"/>
    <x v="0"/>
    <n v="227"/>
    <n v="1401"/>
    <n v="120800"/>
    <s v="Ã…rhus"/>
    <n v="4"/>
    <x v="3"/>
  </r>
  <r>
    <n v="10161"/>
    <s v="S18_4933"/>
    <n v="25"/>
    <n v="62.72"/>
    <n v="1"/>
    <x v="58"/>
    <d v="2003-10-25T00:00:00"/>
    <d v="2003-10-20T00:00:00"/>
    <s v="Shipped"/>
    <n v="5"/>
    <x v="0"/>
    <n v="227"/>
    <n v="1401"/>
    <n v="120800"/>
    <s v="Ã…rhus"/>
    <n v="4"/>
    <x v="3"/>
  </r>
  <r>
    <n v="10161"/>
    <s v="S24_1046"/>
    <n v="37"/>
    <n v="73.489999999999995"/>
    <n v="5"/>
    <x v="58"/>
    <d v="2003-10-25T00:00:00"/>
    <d v="2003-10-20T00:00:00"/>
    <s v="Shipped"/>
    <n v="5"/>
    <x v="0"/>
    <n v="227"/>
    <n v="1401"/>
    <n v="120800"/>
    <s v="Ã…rhus"/>
    <n v="4"/>
    <x v="3"/>
  </r>
  <r>
    <n v="10161"/>
    <s v="S24_1628"/>
    <n v="23"/>
    <n v="47.29"/>
    <n v="7"/>
    <x v="58"/>
    <d v="2003-10-25T00:00:00"/>
    <d v="2003-10-20T00:00:00"/>
    <s v="Shipped"/>
    <n v="5"/>
    <x v="0"/>
    <n v="227"/>
    <n v="1401"/>
    <n v="120800"/>
    <s v="Ã…rhus"/>
    <n v="4"/>
    <x v="3"/>
  </r>
  <r>
    <n v="10161"/>
    <s v="S24_2766"/>
    <n v="20"/>
    <n v="82.69"/>
    <n v="3"/>
    <x v="58"/>
    <d v="2003-10-25T00:00:00"/>
    <d v="2003-10-20T00:00:00"/>
    <s v="Shipped"/>
    <n v="5"/>
    <x v="0"/>
    <n v="227"/>
    <n v="1401"/>
    <n v="120800"/>
    <s v="Ã…rhus"/>
    <n v="4"/>
    <x v="3"/>
  </r>
  <r>
    <n v="10161"/>
    <s v="S24_2887"/>
    <n v="25"/>
    <n v="108.04"/>
    <n v="2"/>
    <x v="58"/>
    <d v="2003-10-25T00:00:00"/>
    <d v="2003-10-20T00:00:00"/>
    <s v="Shipped"/>
    <n v="5"/>
    <x v="0"/>
    <n v="227"/>
    <n v="1401"/>
    <n v="120800"/>
    <s v="Ã…rhus"/>
    <n v="4"/>
    <x v="3"/>
  </r>
  <r>
    <n v="10161"/>
    <s v="S24_3191"/>
    <n v="20"/>
    <n v="72.77"/>
    <n v="4"/>
    <x v="58"/>
    <d v="2003-10-25T00:00:00"/>
    <d v="2003-10-20T00:00:00"/>
    <s v="Shipped"/>
    <n v="5"/>
    <x v="0"/>
    <n v="227"/>
    <n v="1401"/>
    <n v="120800"/>
    <s v="Ã…rhus"/>
    <n v="4"/>
    <x v="3"/>
  </r>
  <r>
    <n v="10161"/>
    <s v="S24_3432"/>
    <n v="30"/>
    <n v="94.23"/>
    <n v="6"/>
    <x v="58"/>
    <d v="2003-10-25T00:00:00"/>
    <d v="2003-10-20T00:00:00"/>
    <s v="Shipped"/>
    <n v="5"/>
    <x v="0"/>
    <n v="227"/>
    <n v="1401"/>
    <n v="120800"/>
    <s v="Ã…rhus"/>
    <n v="4"/>
    <x v="3"/>
  </r>
  <r>
    <n v="10162"/>
    <s v="S18_1342"/>
    <n v="48"/>
    <n v="87.33"/>
    <n v="2"/>
    <x v="59"/>
    <d v="2003-10-26T00:00:00"/>
    <d v="2003-10-19T00:00:00"/>
    <s v="Shipped"/>
    <n v="7"/>
    <x v="1"/>
    <n v="321"/>
    <n v="1165"/>
    <n v="105000"/>
    <s v="San Francisco"/>
    <n v="1"/>
    <x v="5"/>
  </r>
  <r>
    <n v="10162"/>
    <s v="S18_1367"/>
    <n v="45"/>
    <n v="45.28"/>
    <n v="1"/>
    <x v="59"/>
    <d v="2003-10-26T00:00:00"/>
    <d v="2003-10-19T00:00:00"/>
    <s v="Shipped"/>
    <n v="7"/>
    <x v="1"/>
    <n v="321"/>
    <n v="1165"/>
    <n v="105000"/>
    <s v="San Francisco"/>
    <n v="1"/>
    <x v="5"/>
  </r>
  <r>
    <n v="10162"/>
    <s v="S18_1749"/>
    <n v="29"/>
    <n v="141.1"/>
    <n v="9"/>
    <x v="59"/>
    <d v="2003-10-26T00:00:00"/>
    <d v="2003-10-19T00:00:00"/>
    <s v="Shipped"/>
    <n v="7"/>
    <x v="1"/>
    <n v="321"/>
    <n v="1165"/>
    <n v="105000"/>
    <s v="San Francisco"/>
    <n v="1"/>
    <x v="5"/>
  </r>
  <r>
    <n v="10162"/>
    <s v="S18_2248"/>
    <n v="27"/>
    <n v="53.28"/>
    <n v="8"/>
    <x v="59"/>
    <d v="2003-10-26T00:00:00"/>
    <d v="2003-10-19T00:00:00"/>
    <s v="Shipped"/>
    <n v="7"/>
    <x v="1"/>
    <n v="321"/>
    <n v="1165"/>
    <n v="105000"/>
    <s v="San Francisco"/>
    <n v="1"/>
    <x v="5"/>
  </r>
  <r>
    <n v="10162"/>
    <s v="S18_2325"/>
    <n v="38"/>
    <n v="113.15"/>
    <n v="6"/>
    <x v="59"/>
    <d v="2003-10-26T00:00:00"/>
    <d v="2003-10-19T00:00:00"/>
    <s v="Shipped"/>
    <n v="7"/>
    <x v="1"/>
    <n v="321"/>
    <n v="1165"/>
    <n v="105000"/>
    <s v="San Francisco"/>
    <n v="1"/>
    <x v="5"/>
  </r>
  <r>
    <n v="10162"/>
    <s v="S18_2795"/>
    <n v="48"/>
    <n v="156.94"/>
    <n v="3"/>
    <x v="59"/>
    <d v="2003-10-26T00:00:00"/>
    <d v="2003-10-19T00:00:00"/>
    <s v="Shipped"/>
    <n v="7"/>
    <x v="1"/>
    <n v="321"/>
    <n v="1165"/>
    <n v="105000"/>
    <s v="San Francisco"/>
    <n v="1"/>
    <x v="5"/>
  </r>
  <r>
    <n v="10162"/>
    <s v="S18_4409"/>
    <n v="39"/>
    <n v="86.51"/>
    <n v="10"/>
    <x v="59"/>
    <d v="2003-10-26T00:00:00"/>
    <d v="2003-10-19T00:00:00"/>
    <s v="Shipped"/>
    <n v="7"/>
    <x v="1"/>
    <n v="321"/>
    <n v="1165"/>
    <n v="105000"/>
    <s v="San Francisco"/>
    <n v="1"/>
    <x v="5"/>
  </r>
  <r>
    <n v="10162"/>
    <s v="S24_1937"/>
    <n v="37"/>
    <n v="27.55"/>
    <n v="5"/>
    <x v="59"/>
    <d v="2003-10-26T00:00:00"/>
    <d v="2003-10-19T00:00:00"/>
    <s v="Shipped"/>
    <n v="7"/>
    <x v="1"/>
    <n v="321"/>
    <n v="1165"/>
    <n v="105000"/>
    <s v="San Francisco"/>
    <n v="1"/>
    <x v="5"/>
  </r>
  <r>
    <n v="10162"/>
    <s v="S24_2022"/>
    <n v="43"/>
    <n v="38.979999999999997"/>
    <n v="4"/>
    <x v="59"/>
    <d v="2003-10-26T00:00:00"/>
    <d v="2003-10-19T00:00:00"/>
    <s v="Shipped"/>
    <n v="7"/>
    <x v="1"/>
    <n v="321"/>
    <n v="1165"/>
    <n v="105000"/>
    <s v="San Francisco"/>
    <n v="1"/>
    <x v="5"/>
  </r>
  <r>
    <n v="10162"/>
    <s v="S24_3969"/>
    <n v="37"/>
    <n v="32.82"/>
    <n v="7"/>
    <x v="59"/>
    <d v="2003-10-26T00:00:00"/>
    <d v="2003-10-19T00:00:00"/>
    <s v="Shipped"/>
    <n v="7"/>
    <x v="1"/>
    <n v="321"/>
    <n v="1165"/>
    <n v="105000"/>
    <s v="San Francisco"/>
    <n v="1"/>
    <x v="5"/>
  </r>
  <r>
    <n v="10163"/>
    <s v="S10_1949"/>
    <n v="21"/>
    <n v="212.16"/>
    <n v="1"/>
    <x v="60"/>
    <d v="2003-10-27T00:00:00"/>
    <d v="2003-10-24T00:00:00"/>
    <s v="Shipped"/>
    <n v="3"/>
    <x v="0"/>
    <n v="424"/>
    <n v="1286"/>
    <n v="67500"/>
    <s v="NYC"/>
    <n v="3"/>
    <x v="2"/>
  </r>
  <r>
    <n v="10163"/>
    <s v="S18_2949"/>
    <n v="31"/>
    <n v="101.31"/>
    <n v="2"/>
    <x v="60"/>
    <d v="2003-10-27T00:00:00"/>
    <d v="2003-10-24T00:00:00"/>
    <s v="Shipped"/>
    <n v="3"/>
    <x v="0"/>
    <n v="424"/>
    <n v="1286"/>
    <n v="67500"/>
    <s v="NYC"/>
    <n v="3"/>
    <x v="2"/>
  </r>
  <r>
    <n v="10163"/>
    <s v="S18_2957"/>
    <n v="48"/>
    <n v="59.96"/>
    <n v="4"/>
    <x v="60"/>
    <d v="2003-10-27T00:00:00"/>
    <d v="2003-10-24T00:00:00"/>
    <s v="Shipped"/>
    <n v="3"/>
    <x v="0"/>
    <n v="424"/>
    <n v="1286"/>
    <n v="67500"/>
    <s v="NYC"/>
    <n v="3"/>
    <x v="2"/>
  </r>
  <r>
    <n v="10163"/>
    <s v="S18_3136"/>
    <n v="40"/>
    <n v="101.58"/>
    <n v="3"/>
    <x v="60"/>
    <d v="2003-10-27T00:00:00"/>
    <d v="2003-10-24T00:00:00"/>
    <s v="Shipped"/>
    <n v="3"/>
    <x v="0"/>
    <n v="424"/>
    <n v="1286"/>
    <n v="67500"/>
    <s v="NYC"/>
    <n v="3"/>
    <x v="2"/>
  </r>
  <r>
    <n v="10163"/>
    <s v="S18_3320"/>
    <n v="43"/>
    <n v="80.36"/>
    <n v="6"/>
    <x v="60"/>
    <d v="2003-10-27T00:00:00"/>
    <d v="2003-10-24T00:00:00"/>
    <s v="Shipped"/>
    <n v="3"/>
    <x v="0"/>
    <n v="424"/>
    <n v="1286"/>
    <n v="67500"/>
    <s v="NYC"/>
    <n v="3"/>
    <x v="2"/>
  </r>
  <r>
    <n v="10163"/>
    <s v="S24_4258"/>
    <n v="42"/>
    <n v="96.42"/>
    <n v="5"/>
    <x v="60"/>
    <d v="2003-10-27T00:00:00"/>
    <d v="2003-10-24T00:00:00"/>
    <s v="Shipped"/>
    <n v="3"/>
    <x v="0"/>
    <n v="424"/>
    <n v="1286"/>
    <n v="67500"/>
    <s v="NYC"/>
    <n v="3"/>
    <x v="2"/>
  </r>
  <r>
    <n v="10164"/>
    <s v="S10_4962"/>
    <n v="21"/>
    <n v="143.31"/>
    <n v="2"/>
    <x v="61"/>
    <d v="2003-10-30T00:00:00"/>
    <d v="2003-10-23T00:00:00"/>
    <s v="Resolved"/>
    <n v="7"/>
    <x v="2"/>
    <n v="452"/>
    <n v="1401"/>
    <n v="45300"/>
    <s v="Graz"/>
    <n v="4"/>
    <x v="3"/>
  </r>
  <r>
    <n v="10164"/>
    <s v="S12_1666"/>
    <n v="49"/>
    <n v="121.64"/>
    <n v="6"/>
    <x v="61"/>
    <d v="2003-10-30T00:00:00"/>
    <d v="2003-10-23T00:00:00"/>
    <s v="Resolved"/>
    <n v="7"/>
    <x v="2"/>
    <n v="452"/>
    <n v="1401"/>
    <n v="45300"/>
    <s v="Graz"/>
    <n v="4"/>
    <x v="3"/>
  </r>
  <r>
    <n v="10164"/>
    <s v="S18_1097"/>
    <n v="36"/>
    <n v="103.84"/>
    <n v="8"/>
    <x v="61"/>
    <d v="2003-10-30T00:00:00"/>
    <d v="2003-10-23T00:00:00"/>
    <s v="Resolved"/>
    <n v="7"/>
    <x v="2"/>
    <n v="452"/>
    <n v="1401"/>
    <n v="45300"/>
    <s v="Graz"/>
    <n v="4"/>
    <x v="3"/>
  </r>
  <r>
    <n v="10164"/>
    <s v="S18_4600"/>
    <n v="45"/>
    <n v="107.76"/>
    <n v="3"/>
    <x v="61"/>
    <d v="2003-10-30T00:00:00"/>
    <d v="2003-10-23T00:00:00"/>
    <s v="Resolved"/>
    <n v="7"/>
    <x v="2"/>
    <n v="452"/>
    <n v="1401"/>
    <n v="45300"/>
    <s v="Graz"/>
    <n v="4"/>
    <x v="3"/>
  </r>
  <r>
    <n v="10164"/>
    <s v="S18_4668"/>
    <n v="25"/>
    <n v="46.29"/>
    <n v="7"/>
    <x v="61"/>
    <d v="2003-10-30T00:00:00"/>
    <d v="2003-10-23T00:00:00"/>
    <s v="Resolved"/>
    <n v="7"/>
    <x v="2"/>
    <n v="452"/>
    <n v="1401"/>
    <n v="45300"/>
    <s v="Graz"/>
    <n v="4"/>
    <x v="3"/>
  </r>
  <r>
    <n v="10164"/>
    <s v="S32_1268"/>
    <n v="24"/>
    <n v="91.49"/>
    <n v="1"/>
    <x v="61"/>
    <d v="2003-10-30T00:00:00"/>
    <d v="2003-10-23T00:00:00"/>
    <s v="Resolved"/>
    <n v="7"/>
    <x v="2"/>
    <n v="452"/>
    <n v="1401"/>
    <n v="45300"/>
    <s v="Graz"/>
    <n v="4"/>
    <x v="3"/>
  </r>
  <r>
    <n v="10164"/>
    <s v="S32_3522"/>
    <n v="49"/>
    <n v="57.53"/>
    <n v="5"/>
    <x v="61"/>
    <d v="2003-10-30T00:00:00"/>
    <d v="2003-10-23T00:00:00"/>
    <s v="Resolved"/>
    <n v="7"/>
    <x v="2"/>
    <n v="452"/>
    <n v="1401"/>
    <n v="45300"/>
    <s v="Graz"/>
    <n v="4"/>
    <x v="3"/>
  </r>
  <r>
    <n v="10164"/>
    <s v="S700_2824"/>
    <n v="39"/>
    <n v="86.99"/>
    <n v="4"/>
    <x v="61"/>
    <d v="2003-10-30T00:00:00"/>
    <d v="2003-10-23T00:00:00"/>
    <s v="Resolved"/>
    <n v="7"/>
    <x v="2"/>
    <n v="452"/>
    <n v="1401"/>
    <n v="45300"/>
    <s v="Graz"/>
    <n v="4"/>
    <x v="3"/>
  </r>
  <r>
    <n v="10165"/>
    <s v="S12_1108"/>
    <n v="44"/>
    <n v="168.32"/>
    <n v="3"/>
    <x v="62"/>
    <d v="2003-10-31T00:00:00"/>
    <d v="2003-12-26T00:00:00"/>
    <s v="Shipped"/>
    <n v="-56"/>
    <x v="0"/>
    <n v="148"/>
    <n v="1621"/>
    <n v="103800"/>
    <s v="Singapore"/>
    <n v="5"/>
    <x v="4"/>
  </r>
  <r>
    <n v="10165"/>
    <s v="S12_3148"/>
    <n v="34"/>
    <n v="123.89"/>
    <n v="4"/>
    <x v="62"/>
    <d v="2003-10-31T00:00:00"/>
    <d v="2003-12-26T00:00:00"/>
    <s v="Shipped"/>
    <n v="-56"/>
    <x v="0"/>
    <n v="148"/>
    <n v="1621"/>
    <n v="103800"/>
    <s v="Singapore"/>
    <n v="5"/>
    <x v="4"/>
  </r>
  <r>
    <n v="10165"/>
    <s v="S12_3891"/>
    <n v="27"/>
    <n v="152.26"/>
    <n v="2"/>
    <x v="62"/>
    <d v="2003-10-31T00:00:00"/>
    <d v="2003-12-26T00:00:00"/>
    <s v="Shipped"/>
    <n v="-56"/>
    <x v="0"/>
    <n v="148"/>
    <n v="1621"/>
    <n v="103800"/>
    <s v="Singapore"/>
    <n v="5"/>
    <x v="4"/>
  </r>
  <r>
    <n v="10165"/>
    <s v="S12_4473"/>
    <n v="48"/>
    <n v="109.02"/>
    <n v="12"/>
    <x v="62"/>
    <d v="2003-10-31T00:00:00"/>
    <d v="2003-12-26T00:00:00"/>
    <s v="Shipped"/>
    <n v="-56"/>
    <x v="0"/>
    <n v="148"/>
    <n v="1621"/>
    <n v="103800"/>
    <s v="Singapore"/>
    <n v="5"/>
    <x v="4"/>
  </r>
  <r>
    <n v="10165"/>
    <s v="S18_2238"/>
    <n v="29"/>
    <n v="134.26"/>
    <n v="11"/>
    <x v="62"/>
    <d v="2003-10-31T00:00:00"/>
    <d v="2003-12-26T00:00:00"/>
    <s v="Shipped"/>
    <n v="-56"/>
    <x v="0"/>
    <n v="148"/>
    <n v="1621"/>
    <n v="103800"/>
    <s v="Singapore"/>
    <n v="5"/>
    <x v="4"/>
  </r>
  <r>
    <n v="10165"/>
    <s v="S18_2319"/>
    <n v="46"/>
    <n v="120.28"/>
    <n v="15"/>
    <x v="62"/>
    <d v="2003-10-31T00:00:00"/>
    <d v="2003-12-26T00:00:00"/>
    <s v="Shipped"/>
    <n v="-56"/>
    <x v="0"/>
    <n v="148"/>
    <n v="1621"/>
    <n v="103800"/>
    <s v="Singapore"/>
    <n v="5"/>
    <x v="4"/>
  </r>
  <r>
    <n v="10165"/>
    <s v="S18_2432"/>
    <n v="31"/>
    <n v="60.77"/>
    <n v="18"/>
    <x v="62"/>
    <d v="2003-10-31T00:00:00"/>
    <d v="2003-12-26T00:00:00"/>
    <s v="Shipped"/>
    <n v="-56"/>
    <x v="0"/>
    <n v="148"/>
    <n v="1621"/>
    <n v="103800"/>
    <s v="Singapore"/>
    <n v="5"/>
    <x v="4"/>
  </r>
  <r>
    <n v="10165"/>
    <s v="S18_3232"/>
    <n v="47"/>
    <n v="154.1"/>
    <n v="16"/>
    <x v="62"/>
    <d v="2003-10-31T00:00:00"/>
    <d v="2003-12-26T00:00:00"/>
    <s v="Shipped"/>
    <n v="-56"/>
    <x v="0"/>
    <n v="148"/>
    <n v="1621"/>
    <n v="103800"/>
    <s v="Singapore"/>
    <n v="5"/>
    <x v="4"/>
  </r>
  <r>
    <n v="10165"/>
    <s v="S18_3259"/>
    <n v="50"/>
    <n v="84.71"/>
    <n v="1"/>
    <x v="62"/>
    <d v="2003-10-31T00:00:00"/>
    <d v="2003-12-26T00:00:00"/>
    <s v="Shipped"/>
    <n v="-56"/>
    <x v="0"/>
    <n v="148"/>
    <n v="1621"/>
    <n v="103800"/>
    <s v="Singapore"/>
    <n v="5"/>
    <x v="4"/>
  </r>
  <r>
    <n v="10165"/>
    <s v="S18_4027"/>
    <n v="28"/>
    <n v="123.51"/>
    <n v="6"/>
    <x v="62"/>
    <d v="2003-10-31T00:00:00"/>
    <d v="2003-12-26T00:00:00"/>
    <s v="Shipped"/>
    <n v="-56"/>
    <x v="0"/>
    <n v="148"/>
    <n v="1621"/>
    <n v="103800"/>
    <s v="Singapore"/>
    <n v="5"/>
    <x v="4"/>
  </r>
  <r>
    <n v="10165"/>
    <s v="S24_1444"/>
    <n v="25"/>
    <n v="46.82"/>
    <n v="9"/>
    <x v="62"/>
    <d v="2003-10-31T00:00:00"/>
    <d v="2003-12-26T00:00:00"/>
    <s v="Shipped"/>
    <n v="-56"/>
    <x v="0"/>
    <n v="148"/>
    <n v="1621"/>
    <n v="103800"/>
    <s v="Singapore"/>
    <n v="5"/>
    <x v="4"/>
  </r>
  <r>
    <n v="10165"/>
    <s v="S24_2300"/>
    <n v="32"/>
    <n v="117.57"/>
    <n v="17"/>
    <x v="62"/>
    <d v="2003-10-31T00:00:00"/>
    <d v="2003-12-26T00:00:00"/>
    <s v="Shipped"/>
    <n v="-56"/>
    <x v="0"/>
    <n v="148"/>
    <n v="1621"/>
    <n v="103800"/>
    <s v="Singapore"/>
    <n v="5"/>
    <x v="4"/>
  </r>
  <r>
    <n v="10165"/>
    <s v="S24_2840"/>
    <n v="27"/>
    <n v="31.12"/>
    <n v="13"/>
    <x v="62"/>
    <d v="2003-10-31T00:00:00"/>
    <d v="2003-12-26T00:00:00"/>
    <s v="Shipped"/>
    <n v="-56"/>
    <x v="0"/>
    <n v="148"/>
    <n v="1621"/>
    <n v="103800"/>
    <s v="Singapore"/>
    <n v="5"/>
    <x v="4"/>
  </r>
  <r>
    <n v="10165"/>
    <s v="S24_4048"/>
    <n v="24"/>
    <n v="106.45"/>
    <n v="8"/>
    <x v="62"/>
    <d v="2003-10-31T00:00:00"/>
    <d v="2003-12-26T00:00:00"/>
    <s v="Shipped"/>
    <n v="-56"/>
    <x v="0"/>
    <n v="148"/>
    <n v="1621"/>
    <n v="103800"/>
    <s v="Singapore"/>
    <n v="5"/>
    <x v="4"/>
  </r>
  <r>
    <n v="10165"/>
    <s v="S32_2509"/>
    <n v="48"/>
    <n v="50.86"/>
    <n v="14"/>
    <x v="62"/>
    <d v="2003-10-31T00:00:00"/>
    <d v="2003-12-26T00:00:00"/>
    <s v="Shipped"/>
    <n v="-56"/>
    <x v="0"/>
    <n v="148"/>
    <n v="1621"/>
    <n v="103800"/>
    <s v="Singapore"/>
    <n v="5"/>
    <x v="4"/>
  </r>
  <r>
    <n v="10165"/>
    <s v="S32_3207"/>
    <n v="44"/>
    <n v="55.3"/>
    <n v="7"/>
    <x v="62"/>
    <d v="2003-10-31T00:00:00"/>
    <d v="2003-12-26T00:00:00"/>
    <s v="Shipped"/>
    <n v="-56"/>
    <x v="0"/>
    <n v="148"/>
    <n v="1621"/>
    <n v="103800"/>
    <s v="Singapore"/>
    <n v="5"/>
    <x v="4"/>
  </r>
  <r>
    <n v="10165"/>
    <s v="S50_1392"/>
    <n v="48"/>
    <n v="106.49"/>
    <n v="10"/>
    <x v="62"/>
    <d v="2003-10-31T00:00:00"/>
    <d v="2003-12-26T00:00:00"/>
    <s v="Shipped"/>
    <n v="-56"/>
    <x v="0"/>
    <n v="148"/>
    <n v="1621"/>
    <n v="103800"/>
    <s v="Singapore"/>
    <n v="5"/>
    <x v="4"/>
  </r>
  <r>
    <n v="10165"/>
    <s v="S50_1514"/>
    <n v="38"/>
    <n v="49.21"/>
    <n v="5"/>
    <x v="62"/>
    <d v="2003-10-31T00:00:00"/>
    <d v="2003-12-26T00:00:00"/>
    <s v="Shipped"/>
    <n v="-56"/>
    <x v="0"/>
    <n v="148"/>
    <n v="1621"/>
    <n v="103800"/>
    <s v="Singapore"/>
    <n v="5"/>
    <x v="4"/>
  </r>
  <r>
    <n v="10166"/>
    <s v="S18_3140"/>
    <n v="43"/>
    <n v="136.59"/>
    <n v="2"/>
    <x v="61"/>
    <d v="2003-10-30T00:00:00"/>
    <d v="2003-10-27T00:00:00"/>
    <s v="Shipped"/>
    <n v="3"/>
    <x v="0"/>
    <n v="462"/>
    <n v="1216"/>
    <n v="85800"/>
    <s v="New Bedford"/>
    <n v="2"/>
    <x v="0"/>
  </r>
  <r>
    <n v="10166"/>
    <s v="S18_4522"/>
    <n v="26"/>
    <n v="72.849999999999994"/>
    <n v="1"/>
    <x v="61"/>
    <d v="2003-10-30T00:00:00"/>
    <d v="2003-10-27T00:00:00"/>
    <s v="Shipped"/>
    <n v="3"/>
    <x v="0"/>
    <n v="462"/>
    <n v="1216"/>
    <n v="85800"/>
    <s v="New Bedford"/>
    <n v="2"/>
    <x v="0"/>
  </r>
  <r>
    <n v="10166"/>
    <s v="S700_1938"/>
    <n v="29"/>
    <n v="76.22"/>
    <n v="3"/>
    <x v="61"/>
    <d v="2003-10-30T00:00:00"/>
    <d v="2003-10-27T00:00:00"/>
    <s v="Shipped"/>
    <n v="3"/>
    <x v="0"/>
    <n v="462"/>
    <n v="1216"/>
    <n v="85800"/>
    <s v="New Bedford"/>
    <n v="2"/>
    <x v="0"/>
  </r>
  <r>
    <n v="10167"/>
    <s v="S10_4757"/>
    <n v="44"/>
    <n v="123.76"/>
    <n v="9"/>
    <x v="63"/>
    <d v="2003-10-30T00:00:00"/>
    <s v="NULL"/>
    <s v="Cancelled"/>
    <e v="#VALUE!"/>
    <x v="2"/>
    <n v="448"/>
    <n v="1504"/>
    <n v="116400"/>
    <s v="BrÃ¤cke"/>
    <n v="7"/>
    <x v="1"/>
  </r>
  <r>
    <n v="10167"/>
    <s v="S18_1662"/>
    <n v="43"/>
    <n v="141.91999999999999"/>
    <n v="1"/>
    <x v="63"/>
    <d v="2003-10-30T00:00:00"/>
    <s v="NULL"/>
    <s v="Cancelled"/>
    <e v="#VALUE!"/>
    <x v="2"/>
    <n v="448"/>
    <n v="1504"/>
    <n v="116400"/>
    <s v="BrÃ¤cke"/>
    <n v="7"/>
    <x v="1"/>
  </r>
  <r>
    <n v="10167"/>
    <s v="S18_3029"/>
    <n v="46"/>
    <n v="69.680000000000007"/>
    <n v="7"/>
    <x v="63"/>
    <d v="2003-10-30T00:00:00"/>
    <s v="NULL"/>
    <s v="Cancelled"/>
    <e v="#VALUE!"/>
    <x v="2"/>
    <n v="448"/>
    <n v="1504"/>
    <n v="116400"/>
    <s v="BrÃ¤cke"/>
    <n v="7"/>
    <x v="1"/>
  </r>
  <r>
    <n v="10167"/>
    <s v="S18_3856"/>
    <n v="34"/>
    <n v="84.7"/>
    <n v="6"/>
    <x v="63"/>
    <d v="2003-10-30T00:00:00"/>
    <s v="NULL"/>
    <s v="Cancelled"/>
    <e v="#VALUE!"/>
    <x v="2"/>
    <n v="448"/>
    <n v="1504"/>
    <n v="116400"/>
    <s v="BrÃ¤cke"/>
    <n v="7"/>
    <x v="1"/>
  </r>
  <r>
    <n v="10167"/>
    <s v="S24_2011"/>
    <n v="33"/>
    <n v="110.6"/>
    <n v="16"/>
    <x v="63"/>
    <d v="2003-10-30T00:00:00"/>
    <s v="NULL"/>
    <s v="Cancelled"/>
    <e v="#VALUE!"/>
    <x v="2"/>
    <n v="448"/>
    <n v="1504"/>
    <n v="116400"/>
    <s v="BrÃ¤cke"/>
    <n v="7"/>
    <x v="1"/>
  </r>
  <r>
    <n v="10167"/>
    <s v="S24_2841"/>
    <n v="21"/>
    <n v="54.81"/>
    <n v="2"/>
    <x v="63"/>
    <d v="2003-10-30T00:00:00"/>
    <s v="NULL"/>
    <s v="Cancelled"/>
    <e v="#VALUE!"/>
    <x v="2"/>
    <n v="448"/>
    <n v="1504"/>
    <n v="116400"/>
    <s v="BrÃ¤cke"/>
    <n v="7"/>
    <x v="1"/>
  </r>
  <r>
    <n v="10167"/>
    <s v="S24_3151"/>
    <n v="20"/>
    <n v="77"/>
    <n v="11"/>
    <x v="63"/>
    <d v="2003-10-30T00:00:00"/>
    <s v="NULL"/>
    <s v="Cancelled"/>
    <e v="#VALUE!"/>
    <x v="2"/>
    <n v="448"/>
    <n v="1504"/>
    <n v="116400"/>
    <s v="BrÃ¤cke"/>
    <n v="7"/>
    <x v="1"/>
  </r>
  <r>
    <n v="10167"/>
    <s v="S24_3420"/>
    <n v="32"/>
    <n v="64.44"/>
    <n v="3"/>
    <x v="63"/>
    <d v="2003-10-30T00:00:00"/>
    <s v="NULL"/>
    <s v="Cancelled"/>
    <e v="#VALUE!"/>
    <x v="2"/>
    <n v="448"/>
    <n v="1504"/>
    <n v="116400"/>
    <s v="BrÃ¤cke"/>
    <n v="7"/>
    <x v="1"/>
  </r>
  <r>
    <n v="10167"/>
    <s v="S24_3816"/>
    <n v="29"/>
    <n v="73.8"/>
    <n v="8"/>
    <x v="63"/>
    <d v="2003-10-30T00:00:00"/>
    <s v="NULL"/>
    <s v="Cancelled"/>
    <e v="#VALUE!"/>
    <x v="2"/>
    <n v="448"/>
    <n v="1504"/>
    <n v="116400"/>
    <s v="BrÃ¤cke"/>
    <n v="7"/>
    <x v="1"/>
  </r>
  <r>
    <n v="10167"/>
    <s v="S700_1138"/>
    <n v="43"/>
    <n v="66"/>
    <n v="12"/>
    <x v="63"/>
    <d v="2003-10-30T00:00:00"/>
    <s v="NULL"/>
    <s v="Cancelled"/>
    <e v="#VALUE!"/>
    <x v="2"/>
    <n v="448"/>
    <n v="1504"/>
    <n v="116400"/>
    <s v="BrÃ¤cke"/>
    <n v="7"/>
    <x v="1"/>
  </r>
  <r>
    <n v="10167"/>
    <s v="S700_2047"/>
    <n v="29"/>
    <n v="87.8"/>
    <n v="5"/>
    <x v="63"/>
    <d v="2003-10-30T00:00:00"/>
    <s v="NULL"/>
    <s v="Cancelled"/>
    <e v="#VALUE!"/>
    <x v="2"/>
    <n v="448"/>
    <n v="1504"/>
    <n v="116400"/>
    <s v="BrÃ¤cke"/>
    <n v="7"/>
    <x v="1"/>
  </r>
  <r>
    <n v="10167"/>
    <s v="S700_2610"/>
    <n v="46"/>
    <n v="62.16"/>
    <n v="10"/>
    <x v="63"/>
    <d v="2003-10-30T00:00:00"/>
    <s v="NULL"/>
    <s v="Cancelled"/>
    <e v="#VALUE!"/>
    <x v="2"/>
    <n v="448"/>
    <n v="1504"/>
    <n v="116400"/>
    <s v="BrÃ¤cke"/>
    <n v="7"/>
    <x v="1"/>
  </r>
  <r>
    <n v="10167"/>
    <s v="S700_3505"/>
    <n v="24"/>
    <n v="85.14"/>
    <n v="13"/>
    <x v="63"/>
    <d v="2003-10-30T00:00:00"/>
    <s v="NULL"/>
    <s v="Cancelled"/>
    <e v="#VALUE!"/>
    <x v="2"/>
    <n v="448"/>
    <n v="1504"/>
    <n v="116400"/>
    <s v="BrÃ¤cke"/>
    <n v="7"/>
    <x v="1"/>
  </r>
  <r>
    <n v="10167"/>
    <s v="S700_3962"/>
    <n v="28"/>
    <n v="83.42"/>
    <n v="14"/>
    <x v="63"/>
    <d v="2003-10-30T00:00:00"/>
    <s v="NULL"/>
    <s v="Cancelled"/>
    <e v="#VALUE!"/>
    <x v="2"/>
    <n v="448"/>
    <n v="1504"/>
    <n v="116400"/>
    <s v="BrÃ¤cke"/>
    <n v="7"/>
    <x v="1"/>
  </r>
  <r>
    <n v="10167"/>
    <s v="S72_1253"/>
    <n v="40"/>
    <n v="42.71"/>
    <n v="4"/>
    <x v="63"/>
    <d v="2003-10-30T00:00:00"/>
    <s v="NULL"/>
    <s v="Cancelled"/>
    <e v="#VALUE!"/>
    <x v="2"/>
    <n v="448"/>
    <n v="1504"/>
    <n v="116400"/>
    <s v="BrÃ¤cke"/>
    <n v="7"/>
    <x v="1"/>
  </r>
  <r>
    <n v="10167"/>
    <s v="S72_3212"/>
    <n v="38"/>
    <n v="43.68"/>
    <n v="15"/>
    <x v="63"/>
    <d v="2003-10-30T00:00:00"/>
    <s v="NULL"/>
    <s v="Cancelled"/>
    <e v="#VALUE!"/>
    <x v="2"/>
    <n v="448"/>
    <n v="1504"/>
    <n v="116400"/>
    <s v="BrÃ¤cke"/>
    <n v="7"/>
    <x v="1"/>
  </r>
  <r>
    <n v="10168"/>
    <s v="S10_1678"/>
    <n v="36"/>
    <n v="94.74"/>
    <n v="1"/>
    <x v="64"/>
    <d v="2003-11-03T00:00:00"/>
    <d v="2003-11-01T00:00:00"/>
    <s v="Shipped"/>
    <n v="2"/>
    <x v="0"/>
    <n v="161"/>
    <n v="1165"/>
    <n v="84600"/>
    <s v="Burlingame"/>
    <n v="1"/>
    <x v="5"/>
  </r>
  <r>
    <n v="10168"/>
    <s v="S10_2016"/>
    <n v="27"/>
    <n v="97.53"/>
    <n v="4"/>
    <x v="64"/>
    <d v="2003-11-03T00:00:00"/>
    <d v="2003-11-01T00:00:00"/>
    <s v="Shipped"/>
    <n v="2"/>
    <x v="0"/>
    <n v="161"/>
    <n v="1165"/>
    <n v="84600"/>
    <s v="Burlingame"/>
    <n v="1"/>
    <x v="5"/>
  </r>
  <r>
    <n v="10168"/>
    <s v="S10_4698"/>
    <n v="20"/>
    <n v="160.74"/>
    <n v="3"/>
    <x v="64"/>
    <d v="2003-11-03T00:00:00"/>
    <d v="2003-11-01T00:00:00"/>
    <s v="Shipped"/>
    <n v="2"/>
    <x v="0"/>
    <n v="161"/>
    <n v="1165"/>
    <n v="84600"/>
    <s v="Burlingame"/>
    <n v="1"/>
    <x v="5"/>
  </r>
  <r>
    <n v="10168"/>
    <s v="S18_2581"/>
    <n v="21"/>
    <n v="75.19"/>
    <n v="9"/>
    <x v="64"/>
    <d v="2003-11-03T00:00:00"/>
    <d v="2003-11-01T00:00:00"/>
    <s v="Shipped"/>
    <n v="2"/>
    <x v="0"/>
    <n v="161"/>
    <n v="1165"/>
    <n v="84600"/>
    <s v="Burlingame"/>
    <n v="1"/>
    <x v="5"/>
  </r>
  <r>
    <n v="10168"/>
    <s v="S18_2625"/>
    <n v="46"/>
    <n v="49.06"/>
    <n v="5"/>
    <x v="64"/>
    <d v="2003-11-03T00:00:00"/>
    <d v="2003-11-01T00:00:00"/>
    <s v="Shipped"/>
    <n v="2"/>
    <x v="0"/>
    <n v="161"/>
    <n v="1165"/>
    <n v="84600"/>
    <s v="Burlingame"/>
    <n v="1"/>
    <x v="5"/>
  </r>
  <r>
    <n v="10168"/>
    <s v="S24_1578"/>
    <n v="50"/>
    <n v="103.68"/>
    <n v="2"/>
    <x v="64"/>
    <d v="2003-11-03T00:00:00"/>
    <d v="2003-11-01T00:00:00"/>
    <s v="Shipped"/>
    <n v="2"/>
    <x v="0"/>
    <n v="161"/>
    <n v="1165"/>
    <n v="84600"/>
    <s v="Burlingame"/>
    <n v="1"/>
    <x v="5"/>
  </r>
  <r>
    <n v="10168"/>
    <s v="S24_1785"/>
    <n v="49"/>
    <n v="93.01"/>
    <n v="11"/>
    <x v="64"/>
    <d v="2003-11-03T00:00:00"/>
    <d v="2003-11-01T00:00:00"/>
    <s v="Shipped"/>
    <n v="2"/>
    <x v="0"/>
    <n v="161"/>
    <n v="1165"/>
    <n v="84600"/>
    <s v="Burlingame"/>
    <n v="1"/>
    <x v="5"/>
  </r>
  <r>
    <n v="10168"/>
    <s v="S24_2000"/>
    <n v="29"/>
    <n v="72.36"/>
    <n v="6"/>
    <x v="64"/>
    <d v="2003-11-03T00:00:00"/>
    <d v="2003-11-01T00:00:00"/>
    <s v="Shipped"/>
    <n v="2"/>
    <x v="0"/>
    <n v="161"/>
    <n v="1165"/>
    <n v="84600"/>
    <s v="Burlingame"/>
    <n v="1"/>
    <x v="5"/>
  </r>
  <r>
    <n v="10168"/>
    <s v="S24_3949"/>
    <n v="27"/>
    <n v="57.32"/>
    <n v="18"/>
    <x v="64"/>
    <d v="2003-11-03T00:00:00"/>
    <d v="2003-11-01T00:00:00"/>
    <s v="Shipped"/>
    <n v="2"/>
    <x v="0"/>
    <n v="161"/>
    <n v="1165"/>
    <n v="84600"/>
    <s v="Burlingame"/>
    <n v="1"/>
    <x v="5"/>
  </r>
  <r>
    <n v="10168"/>
    <s v="S24_4278"/>
    <n v="48"/>
    <n v="68.099999999999994"/>
    <n v="10"/>
    <x v="64"/>
    <d v="2003-11-03T00:00:00"/>
    <d v="2003-11-01T00:00:00"/>
    <s v="Shipped"/>
    <n v="2"/>
    <x v="0"/>
    <n v="161"/>
    <n v="1165"/>
    <n v="84600"/>
    <s v="Burlingame"/>
    <n v="1"/>
    <x v="5"/>
  </r>
  <r>
    <n v="10168"/>
    <s v="S32_1374"/>
    <n v="28"/>
    <n v="89.9"/>
    <n v="7"/>
    <x v="64"/>
    <d v="2003-11-03T00:00:00"/>
    <d v="2003-11-01T00:00:00"/>
    <s v="Shipped"/>
    <n v="2"/>
    <x v="0"/>
    <n v="161"/>
    <n v="1165"/>
    <n v="84600"/>
    <s v="Burlingame"/>
    <n v="1"/>
    <x v="5"/>
  </r>
  <r>
    <n v="10168"/>
    <s v="S32_4289"/>
    <n v="31"/>
    <n v="57.78"/>
    <n v="12"/>
    <x v="64"/>
    <d v="2003-11-03T00:00:00"/>
    <d v="2003-11-01T00:00:00"/>
    <s v="Shipped"/>
    <n v="2"/>
    <x v="0"/>
    <n v="161"/>
    <n v="1165"/>
    <n v="84600"/>
    <s v="Burlingame"/>
    <n v="1"/>
    <x v="5"/>
  </r>
  <r>
    <n v="10168"/>
    <s v="S50_1341"/>
    <n v="48"/>
    <n v="39.71"/>
    <n v="13"/>
    <x v="64"/>
    <d v="2003-11-03T00:00:00"/>
    <d v="2003-11-01T00:00:00"/>
    <s v="Shipped"/>
    <n v="2"/>
    <x v="0"/>
    <n v="161"/>
    <n v="1165"/>
    <n v="84600"/>
    <s v="Burlingame"/>
    <n v="1"/>
    <x v="5"/>
  </r>
  <r>
    <n v="10168"/>
    <s v="S700_1691"/>
    <n v="28"/>
    <n v="91.34"/>
    <n v="14"/>
    <x v="64"/>
    <d v="2003-11-03T00:00:00"/>
    <d v="2003-11-01T00:00:00"/>
    <s v="Shipped"/>
    <n v="2"/>
    <x v="0"/>
    <n v="161"/>
    <n v="1165"/>
    <n v="84600"/>
    <s v="Burlingame"/>
    <n v="1"/>
    <x v="5"/>
  </r>
  <r>
    <n v="10168"/>
    <s v="S700_2466"/>
    <n v="31"/>
    <n v="87.75"/>
    <n v="16"/>
    <x v="64"/>
    <d v="2003-11-03T00:00:00"/>
    <d v="2003-11-01T00:00:00"/>
    <s v="Shipped"/>
    <n v="2"/>
    <x v="0"/>
    <n v="161"/>
    <n v="1165"/>
    <n v="84600"/>
    <s v="Burlingame"/>
    <n v="1"/>
    <x v="5"/>
  </r>
  <r>
    <n v="10168"/>
    <s v="S700_2834"/>
    <n v="36"/>
    <n v="94.92"/>
    <n v="8"/>
    <x v="64"/>
    <d v="2003-11-03T00:00:00"/>
    <d v="2003-11-01T00:00:00"/>
    <s v="Shipped"/>
    <n v="2"/>
    <x v="0"/>
    <n v="161"/>
    <n v="1165"/>
    <n v="84600"/>
    <s v="Burlingame"/>
    <n v="1"/>
    <x v="5"/>
  </r>
  <r>
    <n v="10168"/>
    <s v="S700_3167"/>
    <n v="48"/>
    <n v="72"/>
    <n v="15"/>
    <x v="64"/>
    <d v="2003-11-03T00:00:00"/>
    <d v="2003-11-01T00:00:00"/>
    <s v="Shipped"/>
    <n v="2"/>
    <x v="0"/>
    <n v="161"/>
    <n v="1165"/>
    <n v="84600"/>
    <s v="Burlingame"/>
    <n v="1"/>
    <x v="5"/>
  </r>
  <r>
    <n v="10168"/>
    <s v="S700_4002"/>
    <n v="39"/>
    <n v="67.37"/>
    <n v="17"/>
    <x v="64"/>
    <d v="2003-11-03T00:00:00"/>
    <d v="2003-11-01T00:00:00"/>
    <s v="Shipped"/>
    <n v="2"/>
    <x v="0"/>
    <n v="161"/>
    <n v="1165"/>
    <n v="84600"/>
    <s v="Burlingame"/>
    <n v="1"/>
    <x v="5"/>
  </r>
  <r>
    <n v="10169"/>
    <s v="S12_1099"/>
    <n v="30"/>
    <n v="163.44"/>
    <n v="2"/>
    <x v="65"/>
    <d v="2003-11-14T00:00:00"/>
    <d v="2003-11-09T00:00:00"/>
    <s v="Shipped"/>
    <n v="5"/>
    <x v="0"/>
    <n v="276"/>
    <n v="1611"/>
    <n v="107800"/>
    <s v="North Sydney"/>
    <n v="6"/>
    <x v="6"/>
  </r>
  <r>
    <n v="10169"/>
    <s v="S12_2823"/>
    <n v="35"/>
    <n v="126.52"/>
    <n v="13"/>
    <x v="65"/>
    <d v="2003-11-14T00:00:00"/>
    <d v="2003-11-09T00:00:00"/>
    <s v="Shipped"/>
    <n v="5"/>
    <x v="0"/>
    <n v="276"/>
    <n v="1611"/>
    <n v="107800"/>
    <s v="North Sydney"/>
    <n v="6"/>
    <x v="6"/>
  </r>
  <r>
    <n v="10169"/>
    <s v="S12_3990"/>
    <n v="36"/>
    <n v="71.819999999999993"/>
    <n v="3"/>
    <x v="65"/>
    <d v="2003-11-14T00:00:00"/>
    <d v="2003-11-09T00:00:00"/>
    <s v="Shipped"/>
    <n v="5"/>
    <x v="0"/>
    <n v="276"/>
    <n v="1611"/>
    <n v="107800"/>
    <s v="North Sydney"/>
    <n v="6"/>
    <x v="6"/>
  </r>
  <r>
    <n v="10169"/>
    <s v="S18_3278"/>
    <n v="32"/>
    <n v="65.13"/>
    <n v="5"/>
    <x v="65"/>
    <d v="2003-11-14T00:00:00"/>
    <d v="2003-11-09T00:00:00"/>
    <s v="Shipped"/>
    <n v="5"/>
    <x v="0"/>
    <n v="276"/>
    <n v="1611"/>
    <n v="107800"/>
    <s v="North Sydney"/>
    <n v="6"/>
    <x v="6"/>
  </r>
  <r>
    <n v="10169"/>
    <s v="S18_3482"/>
    <n v="36"/>
    <n v="136.69999999999999"/>
    <n v="4"/>
    <x v="65"/>
    <d v="2003-11-14T00:00:00"/>
    <d v="2003-11-09T00:00:00"/>
    <s v="Shipped"/>
    <n v="5"/>
    <x v="0"/>
    <n v="276"/>
    <n v="1611"/>
    <n v="107800"/>
    <s v="North Sydney"/>
    <n v="6"/>
    <x v="6"/>
  </r>
  <r>
    <n v="10169"/>
    <s v="S18_3782"/>
    <n v="38"/>
    <n v="52.84"/>
    <n v="8"/>
    <x v="65"/>
    <d v="2003-11-14T00:00:00"/>
    <d v="2003-11-09T00:00:00"/>
    <s v="Shipped"/>
    <n v="5"/>
    <x v="0"/>
    <n v="276"/>
    <n v="1611"/>
    <n v="107800"/>
    <s v="North Sydney"/>
    <n v="6"/>
    <x v="6"/>
  </r>
  <r>
    <n v="10169"/>
    <s v="S18_4721"/>
    <n v="33"/>
    <n v="120.53"/>
    <n v="7"/>
    <x v="65"/>
    <d v="2003-11-14T00:00:00"/>
    <d v="2003-11-09T00:00:00"/>
    <s v="Shipped"/>
    <n v="5"/>
    <x v="0"/>
    <n v="276"/>
    <n v="1611"/>
    <n v="107800"/>
    <s v="North Sydney"/>
    <n v="6"/>
    <x v="6"/>
  </r>
  <r>
    <n v="10169"/>
    <s v="S24_2360"/>
    <n v="38"/>
    <n v="66.489999999999995"/>
    <n v="11"/>
    <x v="65"/>
    <d v="2003-11-14T00:00:00"/>
    <d v="2003-11-09T00:00:00"/>
    <s v="Shipped"/>
    <n v="5"/>
    <x v="0"/>
    <n v="276"/>
    <n v="1611"/>
    <n v="107800"/>
    <s v="North Sydney"/>
    <n v="6"/>
    <x v="6"/>
  </r>
  <r>
    <n v="10169"/>
    <s v="S24_3371"/>
    <n v="34"/>
    <n v="53.27"/>
    <n v="1"/>
    <x v="65"/>
    <d v="2003-11-14T00:00:00"/>
    <d v="2003-11-09T00:00:00"/>
    <s v="Shipped"/>
    <n v="5"/>
    <x v="0"/>
    <n v="276"/>
    <n v="1611"/>
    <n v="107800"/>
    <s v="North Sydney"/>
    <n v="6"/>
    <x v="6"/>
  </r>
  <r>
    <n v="10169"/>
    <s v="S24_4620"/>
    <n v="24"/>
    <n v="77.61"/>
    <n v="6"/>
    <x v="65"/>
    <d v="2003-11-14T00:00:00"/>
    <d v="2003-11-09T00:00:00"/>
    <s v="Shipped"/>
    <n v="5"/>
    <x v="0"/>
    <n v="276"/>
    <n v="1611"/>
    <n v="107800"/>
    <s v="North Sydney"/>
    <n v="6"/>
    <x v="6"/>
  </r>
  <r>
    <n v="10169"/>
    <s v="S32_2206"/>
    <n v="26"/>
    <n v="37.01"/>
    <n v="9"/>
    <x v="65"/>
    <d v="2003-11-14T00:00:00"/>
    <d v="2003-11-09T00:00:00"/>
    <s v="Shipped"/>
    <n v="5"/>
    <x v="0"/>
    <n v="276"/>
    <n v="1611"/>
    <n v="107800"/>
    <s v="North Sydney"/>
    <n v="6"/>
    <x v="6"/>
  </r>
  <r>
    <n v="10169"/>
    <s v="S32_4485"/>
    <n v="34"/>
    <n v="83.68"/>
    <n v="12"/>
    <x v="65"/>
    <d v="2003-11-14T00:00:00"/>
    <d v="2003-11-09T00:00:00"/>
    <s v="Shipped"/>
    <n v="5"/>
    <x v="0"/>
    <n v="276"/>
    <n v="1611"/>
    <n v="107800"/>
    <s v="North Sydney"/>
    <n v="6"/>
    <x v="6"/>
  </r>
  <r>
    <n v="10169"/>
    <s v="S50_4713"/>
    <n v="48"/>
    <n v="75.66"/>
    <n v="10"/>
    <x v="65"/>
    <d v="2003-11-14T00:00:00"/>
    <d v="2003-11-09T00:00:00"/>
    <s v="Shipped"/>
    <n v="5"/>
    <x v="0"/>
    <n v="276"/>
    <n v="1611"/>
    <n v="107800"/>
    <s v="North Sydney"/>
    <n v="6"/>
    <x v="6"/>
  </r>
  <r>
    <n v="10170"/>
    <s v="S12_3380"/>
    <n v="47"/>
    <n v="116.27"/>
    <n v="4"/>
    <x v="65"/>
    <d v="2003-11-12T00:00:00"/>
    <d v="2003-11-07T00:00:00"/>
    <s v="Shipped"/>
    <n v="5"/>
    <x v="0"/>
    <n v="452"/>
    <n v="1401"/>
    <n v="45300"/>
    <s v="Graz"/>
    <n v="4"/>
    <x v="3"/>
  </r>
  <r>
    <n v="10170"/>
    <s v="S12_4675"/>
    <n v="41"/>
    <n v="93.28"/>
    <n v="3"/>
    <x v="65"/>
    <d v="2003-11-12T00:00:00"/>
    <d v="2003-11-07T00:00:00"/>
    <s v="Shipped"/>
    <n v="5"/>
    <x v="0"/>
    <n v="452"/>
    <n v="1401"/>
    <n v="45300"/>
    <s v="Graz"/>
    <n v="4"/>
    <x v="3"/>
  </r>
  <r>
    <n v="10170"/>
    <s v="S18_1889"/>
    <n v="20"/>
    <n v="70.069999999999993"/>
    <n v="2"/>
    <x v="65"/>
    <d v="2003-11-12T00:00:00"/>
    <d v="2003-11-07T00:00:00"/>
    <s v="Shipped"/>
    <n v="5"/>
    <x v="0"/>
    <n v="452"/>
    <n v="1401"/>
    <n v="45300"/>
    <s v="Graz"/>
    <n v="4"/>
    <x v="3"/>
  </r>
  <r>
    <n v="10170"/>
    <s v="S24_3856"/>
    <n v="34"/>
    <n v="130.6"/>
    <n v="1"/>
    <x v="65"/>
    <d v="2003-11-12T00:00:00"/>
    <d v="2003-11-07T00:00:00"/>
    <s v="Shipped"/>
    <n v="5"/>
    <x v="0"/>
    <n v="452"/>
    <n v="1401"/>
    <n v="45300"/>
    <s v="Graz"/>
    <n v="4"/>
    <x v="3"/>
  </r>
  <r>
    <n v="10171"/>
    <s v="S18_1129"/>
    <n v="35"/>
    <n v="134.46"/>
    <n v="2"/>
    <x v="66"/>
    <d v="2003-11-13T00:00:00"/>
    <d v="2003-11-07T00:00:00"/>
    <s v="Shipped"/>
    <n v="6"/>
    <x v="0"/>
    <n v="233"/>
    <n v="1286"/>
    <n v="48700"/>
    <s v="MontrÃ©al"/>
    <n v="3"/>
    <x v="2"/>
  </r>
  <r>
    <n v="10171"/>
    <s v="S18_1984"/>
    <n v="35"/>
    <n v="128.03"/>
    <n v="1"/>
    <x v="66"/>
    <d v="2003-11-13T00:00:00"/>
    <d v="2003-11-07T00:00:00"/>
    <s v="Shipped"/>
    <n v="6"/>
    <x v="0"/>
    <n v="233"/>
    <n v="1286"/>
    <n v="48700"/>
    <s v="MontrÃ©al"/>
    <n v="3"/>
    <x v="2"/>
  </r>
  <r>
    <n v="10171"/>
    <s v="S18_3232"/>
    <n v="39"/>
    <n v="165.95"/>
    <n v="3"/>
    <x v="66"/>
    <d v="2003-11-13T00:00:00"/>
    <d v="2003-11-07T00:00:00"/>
    <s v="Shipped"/>
    <n v="6"/>
    <x v="0"/>
    <n v="233"/>
    <n v="1286"/>
    <n v="48700"/>
    <s v="MontrÃ©al"/>
    <n v="3"/>
    <x v="2"/>
  </r>
  <r>
    <n v="10171"/>
    <s v="S24_2972"/>
    <n v="36"/>
    <n v="34.74"/>
    <n v="4"/>
    <x v="66"/>
    <d v="2003-11-13T00:00:00"/>
    <d v="2003-11-07T00:00:00"/>
    <s v="Shipped"/>
    <n v="6"/>
    <x v="0"/>
    <n v="233"/>
    <n v="1286"/>
    <n v="48700"/>
    <s v="MontrÃ©al"/>
    <n v="3"/>
    <x v="2"/>
  </r>
  <r>
    <n v="10172"/>
    <s v="S18_1589"/>
    <n v="42"/>
    <n v="109.51"/>
    <n v="6"/>
    <x v="66"/>
    <d v="2003-11-14T00:00:00"/>
    <d v="2003-11-11T00:00:00"/>
    <s v="Shipped"/>
    <n v="3"/>
    <x v="0"/>
    <n v="175"/>
    <n v="1323"/>
    <n v="84300"/>
    <s v="Bridgewater"/>
    <n v="3"/>
    <x v="2"/>
  </r>
  <r>
    <n v="10172"/>
    <s v="S18_2870"/>
    <n v="39"/>
    <n v="117.48"/>
    <n v="7"/>
    <x v="66"/>
    <d v="2003-11-14T00:00:00"/>
    <d v="2003-11-11T00:00:00"/>
    <s v="Shipped"/>
    <n v="3"/>
    <x v="0"/>
    <n v="175"/>
    <n v="1323"/>
    <n v="84300"/>
    <s v="Bridgewater"/>
    <n v="3"/>
    <x v="2"/>
  </r>
  <r>
    <n v="10172"/>
    <s v="S18_3685"/>
    <n v="48"/>
    <n v="139.87"/>
    <n v="8"/>
    <x v="66"/>
    <d v="2003-11-14T00:00:00"/>
    <d v="2003-11-11T00:00:00"/>
    <s v="Shipped"/>
    <n v="3"/>
    <x v="0"/>
    <n v="175"/>
    <n v="1323"/>
    <n v="84300"/>
    <s v="Bridgewater"/>
    <n v="3"/>
    <x v="2"/>
  </r>
  <r>
    <n v="10172"/>
    <s v="S24_1046"/>
    <n v="32"/>
    <n v="61"/>
    <n v="3"/>
    <x v="66"/>
    <d v="2003-11-14T00:00:00"/>
    <d v="2003-11-11T00:00:00"/>
    <s v="Shipped"/>
    <n v="3"/>
    <x v="0"/>
    <n v="175"/>
    <n v="1323"/>
    <n v="84300"/>
    <s v="Bridgewater"/>
    <n v="3"/>
    <x v="2"/>
  </r>
  <r>
    <n v="10172"/>
    <s v="S24_1628"/>
    <n v="34"/>
    <n v="43.27"/>
    <n v="5"/>
    <x v="66"/>
    <d v="2003-11-14T00:00:00"/>
    <d v="2003-11-11T00:00:00"/>
    <s v="Shipped"/>
    <n v="3"/>
    <x v="0"/>
    <n v="175"/>
    <n v="1323"/>
    <n v="84300"/>
    <s v="Bridgewater"/>
    <n v="3"/>
    <x v="2"/>
  </r>
  <r>
    <n v="10172"/>
    <s v="S24_2766"/>
    <n v="22"/>
    <n v="79.97"/>
    <n v="1"/>
    <x v="66"/>
    <d v="2003-11-14T00:00:00"/>
    <d v="2003-11-11T00:00:00"/>
    <s v="Shipped"/>
    <n v="3"/>
    <x v="0"/>
    <n v="175"/>
    <n v="1323"/>
    <n v="84300"/>
    <s v="Bridgewater"/>
    <n v="3"/>
    <x v="2"/>
  </r>
  <r>
    <n v="10172"/>
    <s v="S24_3191"/>
    <n v="24"/>
    <n v="77.91"/>
    <n v="2"/>
    <x v="66"/>
    <d v="2003-11-14T00:00:00"/>
    <d v="2003-11-11T00:00:00"/>
    <s v="Shipped"/>
    <n v="3"/>
    <x v="0"/>
    <n v="175"/>
    <n v="1323"/>
    <n v="84300"/>
    <s v="Bridgewater"/>
    <n v="3"/>
    <x v="2"/>
  </r>
  <r>
    <n v="10172"/>
    <s v="S24_3432"/>
    <n v="22"/>
    <n v="87.81"/>
    <n v="4"/>
    <x v="66"/>
    <d v="2003-11-14T00:00:00"/>
    <d v="2003-11-11T00:00:00"/>
    <s v="Shipped"/>
    <n v="3"/>
    <x v="0"/>
    <n v="175"/>
    <n v="1323"/>
    <n v="84300"/>
    <s v="Bridgewater"/>
    <n v="3"/>
    <x v="2"/>
  </r>
  <r>
    <n v="10173"/>
    <s v="S18_1342"/>
    <n v="43"/>
    <n v="101.71"/>
    <n v="6"/>
    <x v="66"/>
    <d v="2003-11-15T00:00:00"/>
    <d v="2003-11-09T00:00:00"/>
    <s v="Shipped"/>
    <n v="6"/>
    <x v="0"/>
    <n v="278"/>
    <n v="1401"/>
    <n v="119600"/>
    <s v="Bergamo"/>
    <n v="4"/>
    <x v="3"/>
  </r>
  <r>
    <n v="10173"/>
    <s v="S18_1367"/>
    <n v="48"/>
    <n v="51.75"/>
    <n v="5"/>
    <x v="66"/>
    <d v="2003-11-15T00:00:00"/>
    <d v="2003-11-09T00:00:00"/>
    <s v="Shipped"/>
    <n v="6"/>
    <x v="0"/>
    <n v="278"/>
    <n v="1401"/>
    <n v="119600"/>
    <s v="Bergamo"/>
    <n v="4"/>
    <x v="3"/>
  </r>
  <r>
    <n v="10173"/>
    <s v="S18_1749"/>
    <n v="24"/>
    <n v="168.3"/>
    <n v="13"/>
    <x v="66"/>
    <d v="2003-11-15T00:00:00"/>
    <d v="2003-11-09T00:00:00"/>
    <s v="Shipped"/>
    <n v="6"/>
    <x v="0"/>
    <n v="278"/>
    <n v="1401"/>
    <n v="119600"/>
    <s v="Bergamo"/>
    <n v="4"/>
    <x v="3"/>
  </r>
  <r>
    <n v="10173"/>
    <s v="S18_2248"/>
    <n v="26"/>
    <n v="55.09"/>
    <n v="12"/>
    <x v="66"/>
    <d v="2003-11-15T00:00:00"/>
    <d v="2003-11-09T00:00:00"/>
    <s v="Shipped"/>
    <n v="6"/>
    <x v="0"/>
    <n v="278"/>
    <n v="1401"/>
    <n v="119600"/>
    <s v="Bergamo"/>
    <n v="4"/>
    <x v="3"/>
  </r>
  <r>
    <n v="10173"/>
    <s v="S18_2325"/>
    <n v="31"/>
    <n v="127.13"/>
    <n v="10"/>
    <x v="66"/>
    <d v="2003-11-15T00:00:00"/>
    <d v="2003-11-09T00:00:00"/>
    <s v="Shipped"/>
    <n v="6"/>
    <x v="0"/>
    <n v="278"/>
    <n v="1401"/>
    <n v="119600"/>
    <s v="Bergamo"/>
    <n v="4"/>
    <x v="3"/>
  </r>
  <r>
    <n v="10173"/>
    <s v="S18_2795"/>
    <n v="22"/>
    <n v="140.06"/>
    <n v="7"/>
    <x v="66"/>
    <d v="2003-11-15T00:00:00"/>
    <d v="2003-11-09T00:00:00"/>
    <s v="Shipped"/>
    <n v="6"/>
    <x v="0"/>
    <n v="278"/>
    <n v="1401"/>
    <n v="119600"/>
    <s v="Bergamo"/>
    <n v="4"/>
    <x v="3"/>
  </r>
  <r>
    <n v="10173"/>
    <s v="S18_2957"/>
    <n v="28"/>
    <n v="56.84"/>
    <n v="2"/>
    <x v="66"/>
    <d v="2003-11-15T00:00:00"/>
    <d v="2003-11-09T00:00:00"/>
    <s v="Shipped"/>
    <n v="6"/>
    <x v="0"/>
    <n v="278"/>
    <n v="1401"/>
    <n v="119600"/>
    <s v="Bergamo"/>
    <n v="4"/>
    <x v="3"/>
  </r>
  <r>
    <n v="10173"/>
    <s v="S18_3136"/>
    <n v="31"/>
    <n v="86.92"/>
    <n v="1"/>
    <x v="66"/>
    <d v="2003-11-15T00:00:00"/>
    <d v="2003-11-09T00:00:00"/>
    <s v="Shipped"/>
    <n v="6"/>
    <x v="0"/>
    <n v="278"/>
    <n v="1401"/>
    <n v="119600"/>
    <s v="Bergamo"/>
    <n v="4"/>
    <x v="3"/>
  </r>
  <r>
    <n v="10173"/>
    <s v="S18_3320"/>
    <n v="29"/>
    <n v="90.28"/>
    <n v="4"/>
    <x v="66"/>
    <d v="2003-11-15T00:00:00"/>
    <d v="2003-11-09T00:00:00"/>
    <s v="Shipped"/>
    <n v="6"/>
    <x v="0"/>
    <n v="278"/>
    <n v="1401"/>
    <n v="119600"/>
    <s v="Bergamo"/>
    <n v="4"/>
    <x v="3"/>
  </r>
  <r>
    <n v="10173"/>
    <s v="S18_4409"/>
    <n v="21"/>
    <n v="77.31"/>
    <n v="14"/>
    <x v="66"/>
    <d v="2003-11-15T00:00:00"/>
    <d v="2003-11-09T00:00:00"/>
    <s v="Shipped"/>
    <n v="6"/>
    <x v="0"/>
    <n v="278"/>
    <n v="1401"/>
    <n v="119600"/>
    <s v="Bergamo"/>
    <n v="4"/>
    <x v="3"/>
  </r>
  <r>
    <n v="10173"/>
    <s v="S18_4933"/>
    <n v="39"/>
    <n v="58.44"/>
    <n v="15"/>
    <x v="66"/>
    <d v="2003-11-15T00:00:00"/>
    <d v="2003-11-09T00:00:00"/>
    <s v="Shipped"/>
    <n v="6"/>
    <x v="0"/>
    <n v="278"/>
    <n v="1401"/>
    <n v="119600"/>
    <s v="Bergamo"/>
    <n v="4"/>
    <x v="3"/>
  </r>
  <r>
    <n v="10173"/>
    <s v="S24_1937"/>
    <n v="31"/>
    <n v="29.87"/>
    <n v="9"/>
    <x v="66"/>
    <d v="2003-11-15T00:00:00"/>
    <d v="2003-11-09T00:00:00"/>
    <s v="Shipped"/>
    <n v="6"/>
    <x v="0"/>
    <n v="278"/>
    <n v="1401"/>
    <n v="119600"/>
    <s v="Bergamo"/>
    <n v="4"/>
    <x v="3"/>
  </r>
  <r>
    <n v="10173"/>
    <s v="S24_2022"/>
    <n v="27"/>
    <n v="39.42"/>
    <n v="8"/>
    <x v="66"/>
    <d v="2003-11-15T00:00:00"/>
    <d v="2003-11-09T00:00:00"/>
    <s v="Shipped"/>
    <n v="6"/>
    <x v="0"/>
    <n v="278"/>
    <n v="1401"/>
    <n v="119600"/>
    <s v="Bergamo"/>
    <n v="4"/>
    <x v="3"/>
  </r>
  <r>
    <n v="10173"/>
    <s v="S24_2887"/>
    <n v="23"/>
    <n v="98.65"/>
    <n v="16"/>
    <x v="66"/>
    <d v="2003-11-15T00:00:00"/>
    <d v="2003-11-09T00:00:00"/>
    <s v="Shipped"/>
    <n v="6"/>
    <x v="0"/>
    <n v="278"/>
    <n v="1401"/>
    <n v="119600"/>
    <s v="Bergamo"/>
    <n v="4"/>
    <x v="3"/>
  </r>
  <r>
    <n v="10173"/>
    <s v="S24_3969"/>
    <n v="35"/>
    <n v="35.700000000000003"/>
    <n v="11"/>
    <x v="66"/>
    <d v="2003-11-15T00:00:00"/>
    <d v="2003-11-09T00:00:00"/>
    <s v="Shipped"/>
    <n v="6"/>
    <x v="0"/>
    <n v="278"/>
    <n v="1401"/>
    <n v="119600"/>
    <s v="Bergamo"/>
    <n v="4"/>
    <x v="3"/>
  </r>
  <r>
    <n v="10173"/>
    <s v="S24_4258"/>
    <n v="22"/>
    <n v="93.49"/>
    <n v="3"/>
    <x v="66"/>
    <d v="2003-11-15T00:00:00"/>
    <d v="2003-11-09T00:00:00"/>
    <s v="Shipped"/>
    <n v="6"/>
    <x v="0"/>
    <n v="278"/>
    <n v="1401"/>
    <n v="119600"/>
    <s v="Bergamo"/>
    <n v="4"/>
    <x v="3"/>
  </r>
  <r>
    <n v="10174"/>
    <s v="S10_1949"/>
    <n v="34"/>
    <n v="207.87"/>
    <n v="4"/>
    <x v="67"/>
    <d v="2003-11-15T00:00:00"/>
    <d v="2003-11-10T00:00:00"/>
    <s v="Shipped"/>
    <n v="5"/>
    <x v="0"/>
    <n v="333"/>
    <n v="1611"/>
    <n v="51600"/>
    <s v="South Brisbane"/>
    <n v="6"/>
    <x v="6"/>
  </r>
  <r>
    <n v="10174"/>
    <s v="S12_1666"/>
    <n v="43"/>
    <n v="113.44"/>
    <n v="1"/>
    <x v="67"/>
    <d v="2003-11-15T00:00:00"/>
    <d v="2003-11-10T00:00:00"/>
    <s v="Shipped"/>
    <n v="5"/>
    <x v="0"/>
    <n v="333"/>
    <n v="1611"/>
    <n v="51600"/>
    <s v="South Brisbane"/>
    <n v="6"/>
    <x v="6"/>
  </r>
  <r>
    <n v="10174"/>
    <s v="S18_1097"/>
    <n v="48"/>
    <n v="108.5"/>
    <n v="3"/>
    <x v="67"/>
    <d v="2003-11-15T00:00:00"/>
    <d v="2003-11-10T00:00:00"/>
    <s v="Shipped"/>
    <n v="5"/>
    <x v="0"/>
    <n v="333"/>
    <n v="1611"/>
    <n v="51600"/>
    <s v="South Brisbane"/>
    <n v="6"/>
    <x v="6"/>
  </r>
  <r>
    <n v="10174"/>
    <s v="S18_2949"/>
    <n v="46"/>
    <n v="100.3"/>
    <n v="5"/>
    <x v="67"/>
    <d v="2003-11-15T00:00:00"/>
    <d v="2003-11-10T00:00:00"/>
    <s v="Shipped"/>
    <n v="5"/>
    <x v="0"/>
    <n v="333"/>
    <n v="1611"/>
    <n v="51600"/>
    <s v="South Brisbane"/>
    <n v="6"/>
    <x v="6"/>
  </r>
  <r>
    <n v="10174"/>
    <s v="S18_4668"/>
    <n v="49"/>
    <n v="44.27"/>
    <n v="2"/>
    <x v="67"/>
    <d v="2003-11-15T00:00:00"/>
    <d v="2003-11-10T00:00:00"/>
    <s v="Shipped"/>
    <n v="5"/>
    <x v="0"/>
    <n v="333"/>
    <n v="1611"/>
    <n v="51600"/>
    <s v="South Brisbane"/>
    <n v="6"/>
    <x v="6"/>
  </r>
  <r>
    <n v="10175"/>
    <s v="S10_4962"/>
    <n v="33"/>
    <n v="119.67"/>
    <n v="9"/>
    <x v="67"/>
    <d v="2003-11-14T00:00:00"/>
    <d v="2003-11-09T00:00:00"/>
    <s v="Shipped"/>
    <n v="5"/>
    <x v="0"/>
    <n v="324"/>
    <n v="1501"/>
    <n v="77000"/>
    <s v="London"/>
    <n v="7"/>
    <x v="1"/>
  </r>
  <r>
    <n v="10175"/>
    <s v="S12_4473"/>
    <n v="26"/>
    <n v="109.02"/>
    <n v="1"/>
    <x v="67"/>
    <d v="2003-11-14T00:00:00"/>
    <d v="2003-11-09T00:00:00"/>
    <s v="Shipped"/>
    <n v="5"/>
    <x v="0"/>
    <n v="324"/>
    <n v="1501"/>
    <n v="77000"/>
    <s v="London"/>
    <n v="7"/>
    <x v="1"/>
  </r>
  <r>
    <n v="10175"/>
    <s v="S18_2319"/>
    <n v="48"/>
    <n v="101.87"/>
    <n v="4"/>
    <x v="67"/>
    <d v="2003-11-14T00:00:00"/>
    <d v="2003-11-09T00:00:00"/>
    <s v="Shipped"/>
    <n v="5"/>
    <x v="0"/>
    <n v="324"/>
    <n v="1501"/>
    <n v="77000"/>
    <s v="London"/>
    <n v="7"/>
    <x v="1"/>
  </r>
  <r>
    <n v="10175"/>
    <s v="S18_2432"/>
    <n v="41"/>
    <n v="59.55"/>
    <n v="7"/>
    <x v="67"/>
    <d v="2003-11-14T00:00:00"/>
    <d v="2003-11-09T00:00:00"/>
    <s v="Shipped"/>
    <n v="5"/>
    <x v="0"/>
    <n v="324"/>
    <n v="1501"/>
    <n v="77000"/>
    <s v="London"/>
    <n v="7"/>
    <x v="1"/>
  </r>
  <r>
    <n v="10175"/>
    <s v="S18_3232"/>
    <n v="29"/>
    <n v="150.71"/>
    <n v="5"/>
    <x v="67"/>
    <d v="2003-11-14T00:00:00"/>
    <d v="2003-11-09T00:00:00"/>
    <s v="Shipped"/>
    <n v="5"/>
    <x v="0"/>
    <n v="324"/>
    <n v="1501"/>
    <n v="77000"/>
    <s v="London"/>
    <n v="7"/>
    <x v="1"/>
  </r>
  <r>
    <n v="10175"/>
    <s v="S18_4600"/>
    <n v="47"/>
    <n v="102.92"/>
    <n v="10"/>
    <x v="67"/>
    <d v="2003-11-14T00:00:00"/>
    <d v="2003-11-09T00:00:00"/>
    <s v="Shipped"/>
    <n v="5"/>
    <x v="0"/>
    <n v="324"/>
    <n v="1501"/>
    <n v="77000"/>
    <s v="London"/>
    <n v="7"/>
    <x v="1"/>
  </r>
  <r>
    <n v="10175"/>
    <s v="S24_2300"/>
    <n v="28"/>
    <n v="121.4"/>
    <n v="6"/>
    <x v="67"/>
    <d v="2003-11-14T00:00:00"/>
    <d v="2003-11-09T00:00:00"/>
    <s v="Shipped"/>
    <n v="5"/>
    <x v="0"/>
    <n v="324"/>
    <n v="1501"/>
    <n v="77000"/>
    <s v="London"/>
    <n v="7"/>
    <x v="1"/>
  </r>
  <r>
    <n v="10175"/>
    <s v="S24_2840"/>
    <n v="37"/>
    <n v="32.18"/>
    <n v="2"/>
    <x v="67"/>
    <d v="2003-11-14T00:00:00"/>
    <d v="2003-11-09T00:00:00"/>
    <s v="Shipped"/>
    <n v="5"/>
    <x v="0"/>
    <n v="324"/>
    <n v="1501"/>
    <n v="77000"/>
    <s v="London"/>
    <n v="7"/>
    <x v="1"/>
  </r>
  <r>
    <n v="10175"/>
    <s v="S32_1268"/>
    <n v="22"/>
    <n v="89.57"/>
    <n v="8"/>
    <x v="67"/>
    <d v="2003-11-14T00:00:00"/>
    <d v="2003-11-09T00:00:00"/>
    <s v="Shipped"/>
    <n v="5"/>
    <x v="0"/>
    <n v="324"/>
    <n v="1501"/>
    <n v="77000"/>
    <s v="London"/>
    <n v="7"/>
    <x v="1"/>
  </r>
  <r>
    <n v="10175"/>
    <s v="S32_2509"/>
    <n v="50"/>
    <n v="50.86"/>
    <n v="3"/>
    <x v="67"/>
    <d v="2003-11-14T00:00:00"/>
    <d v="2003-11-09T00:00:00"/>
    <s v="Shipped"/>
    <n v="5"/>
    <x v="0"/>
    <n v="324"/>
    <n v="1501"/>
    <n v="77000"/>
    <s v="London"/>
    <n v="7"/>
    <x v="1"/>
  </r>
  <r>
    <n v="10175"/>
    <s v="S32_3522"/>
    <n v="29"/>
    <n v="56.24"/>
    <n v="12"/>
    <x v="67"/>
    <d v="2003-11-14T00:00:00"/>
    <d v="2003-11-09T00:00:00"/>
    <s v="Shipped"/>
    <n v="5"/>
    <x v="0"/>
    <n v="324"/>
    <n v="1501"/>
    <n v="77000"/>
    <s v="London"/>
    <n v="7"/>
    <x v="1"/>
  </r>
  <r>
    <n v="10175"/>
    <s v="S700_2824"/>
    <n v="42"/>
    <n v="80.92"/>
    <n v="11"/>
    <x v="67"/>
    <d v="2003-11-14T00:00:00"/>
    <d v="2003-11-09T00:00:00"/>
    <s v="Shipped"/>
    <n v="5"/>
    <x v="0"/>
    <n v="324"/>
    <n v="1501"/>
    <n v="77000"/>
    <s v="London"/>
    <n v="7"/>
    <x v="1"/>
  </r>
  <r>
    <n v="10176"/>
    <s v="S12_1108"/>
    <n v="33"/>
    <n v="166.24"/>
    <n v="2"/>
    <x v="67"/>
    <d v="2003-11-15T00:00:00"/>
    <d v="2003-11-12T00:00:00"/>
    <s v="Shipped"/>
    <n v="3"/>
    <x v="0"/>
    <n v="386"/>
    <n v="1401"/>
    <n v="121400"/>
    <s v="Reggio Emilia"/>
    <n v="4"/>
    <x v="3"/>
  </r>
  <r>
    <n v="10176"/>
    <s v="S12_3148"/>
    <n v="47"/>
    <n v="145.04"/>
    <n v="3"/>
    <x v="67"/>
    <d v="2003-11-15T00:00:00"/>
    <d v="2003-11-12T00:00:00"/>
    <s v="Shipped"/>
    <n v="3"/>
    <x v="0"/>
    <n v="386"/>
    <n v="1401"/>
    <n v="121400"/>
    <s v="Reggio Emilia"/>
    <n v="4"/>
    <x v="3"/>
  </r>
  <r>
    <n v="10176"/>
    <s v="S12_3891"/>
    <n v="50"/>
    <n v="160.91"/>
    <n v="1"/>
    <x v="67"/>
    <d v="2003-11-15T00:00:00"/>
    <d v="2003-11-12T00:00:00"/>
    <s v="Shipped"/>
    <n v="3"/>
    <x v="0"/>
    <n v="386"/>
    <n v="1401"/>
    <n v="121400"/>
    <s v="Reggio Emilia"/>
    <n v="4"/>
    <x v="3"/>
  </r>
  <r>
    <n v="10176"/>
    <s v="S18_2238"/>
    <n v="20"/>
    <n v="139.16999999999999"/>
    <n v="10"/>
    <x v="67"/>
    <d v="2003-11-15T00:00:00"/>
    <d v="2003-11-12T00:00:00"/>
    <s v="Shipped"/>
    <n v="3"/>
    <x v="0"/>
    <n v="386"/>
    <n v="1401"/>
    <n v="121400"/>
    <s v="Reggio Emilia"/>
    <n v="4"/>
    <x v="3"/>
  </r>
  <r>
    <n v="10176"/>
    <s v="S18_4027"/>
    <n v="36"/>
    <n v="140.75"/>
    <n v="5"/>
    <x v="67"/>
    <d v="2003-11-15T00:00:00"/>
    <d v="2003-11-12T00:00:00"/>
    <s v="Shipped"/>
    <n v="3"/>
    <x v="0"/>
    <n v="386"/>
    <n v="1401"/>
    <n v="121400"/>
    <s v="Reggio Emilia"/>
    <n v="4"/>
    <x v="3"/>
  </r>
  <r>
    <n v="10176"/>
    <s v="S24_1444"/>
    <n v="27"/>
    <n v="55.49"/>
    <n v="8"/>
    <x v="67"/>
    <d v="2003-11-15T00:00:00"/>
    <d v="2003-11-12T00:00:00"/>
    <s v="Shipped"/>
    <n v="3"/>
    <x v="0"/>
    <n v="386"/>
    <n v="1401"/>
    <n v="121400"/>
    <s v="Reggio Emilia"/>
    <n v="4"/>
    <x v="3"/>
  </r>
  <r>
    <n v="10176"/>
    <s v="S24_4048"/>
    <n v="29"/>
    <n v="101.72"/>
    <n v="7"/>
    <x v="67"/>
    <d v="2003-11-15T00:00:00"/>
    <d v="2003-11-12T00:00:00"/>
    <s v="Shipped"/>
    <n v="3"/>
    <x v="0"/>
    <n v="386"/>
    <n v="1401"/>
    <n v="121400"/>
    <s v="Reggio Emilia"/>
    <n v="4"/>
    <x v="3"/>
  </r>
  <r>
    <n v="10176"/>
    <s v="S32_3207"/>
    <n v="22"/>
    <n v="62.14"/>
    <n v="6"/>
    <x v="67"/>
    <d v="2003-11-15T00:00:00"/>
    <d v="2003-11-12T00:00:00"/>
    <s v="Shipped"/>
    <n v="3"/>
    <x v="0"/>
    <n v="386"/>
    <n v="1401"/>
    <n v="121400"/>
    <s v="Reggio Emilia"/>
    <n v="4"/>
    <x v="3"/>
  </r>
  <r>
    <n v="10176"/>
    <s v="S50_1392"/>
    <n v="23"/>
    <n v="109.96"/>
    <n v="9"/>
    <x v="67"/>
    <d v="2003-11-15T00:00:00"/>
    <d v="2003-11-12T00:00:00"/>
    <s v="Shipped"/>
    <n v="3"/>
    <x v="0"/>
    <n v="386"/>
    <n v="1401"/>
    <n v="121400"/>
    <s v="Reggio Emilia"/>
    <n v="4"/>
    <x v="3"/>
  </r>
  <r>
    <n v="10176"/>
    <s v="S50_1514"/>
    <n v="38"/>
    <n v="52.14"/>
    <n v="4"/>
    <x v="67"/>
    <d v="2003-11-15T00:00:00"/>
    <d v="2003-11-12T00:00:00"/>
    <s v="Shipped"/>
    <n v="3"/>
    <x v="0"/>
    <n v="386"/>
    <n v="1401"/>
    <n v="121400"/>
    <s v="Reggio Emilia"/>
    <n v="4"/>
    <x v="3"/>
  </r>
  <r>
    <n v="10177"/>
    <s v="S18_3140"/>
    <n v="23"/>
    <n v="113.37"/>
    <n v="9"/>
    <x v="68"/>
    <d v="2003-11-17T00:00:00"/>
    <d v="2003-11-12T00:00:00"/>
    <s v="Shipped"/>
    <n v="5"/>
    <x v="0"/>
    <n v="344"/>
    <n v="1702"/>
    <n v="59600"/>
    <s v="Madrid"/>
    <n v="4"/>
    <x v="3"/>
  </r>
  <r>
    <n v="10177"/>
    <s v="S18_3259"/>
    <n v="29"/>
    <n v="92.77"/>
    <n v="11"/>
    <x v="68"/>
    <d v="2003-11-17T00:00:00"/>
    <d v="2003-11-12T00:00:00"/>
    <s v="Shipped"/>
    <n v="5"/>
    <x v="0"/>
    <n v="344"/>
    <n v="1702"/>
    <n v="59600"/>
    <s v="Madrid"/>
    <n v="4"/>
    <x v="3"/>
  </r>
  <r>
    <n v="10177"/>
    <s v="S18_4522"/>
    <n v="35"/>
    <n v="82.5"/>
    <n v="8"/>
    <x v="68"/>
    <d v="2003-11-17T00:00:00"/>
    <d v="2003-11-12T00:00:00"/>
    <s v="Shipped"/>
    <n v="5"/>
    <x v="0"/>
    <n v="344"/>
    <n v="1702"/>
    <n v="59600"/>
    <s v="Madrid"/>
    <n v="4"/>
    <x v="3"/>
  </r>
  <r>
    <n v="10177"/>
    <s v="S24_2011"/>
    <n v="50"/>
    <n v="115.52"/>
    <n v="7"/>
    <x v="68"/>
    <d v="2003-11-17T00:00:00"/>
    <d v="2003-11-12T00:00:00"/>
    <s v="Shipped"/>
    <n v="5"/>
    <x v="0"/>
    <n v="344"/>
    <n v="1702"/>
    <n v="59600"/>
    <s v="Madrid"/>
    <n v="4"/>
    <x v="3"/>
  </r>
  <r>
    <n v="10177"/>
    <s v="S24_3151"/>
    <n v="45"/>
    <n v="79.66"/>
    <n v="2"/>
    <x v="68"/>
    <d v="2003-11-17T00:00:00"/>
    <d v="2003-11-12T00:00:00"/>
    <s v="Shipped"/>
    <n v="5"/>
    <x v="0"/>
    <n v="344"/>
    <n v="1702"/>
    <n v="59600"/>
    <s v="Madrid"/>
    <n v="4"/>
    <x v="3"/>
  </r>
  <r>
    <n v="10177"/>
    <s v="S700_1138"/>
    <n v="24"/>
    <n v="58.67"/>
    <n v="3"/>
    <x v="68"/>
    <d v="2003-11-17T00:00:00"/>
    <d v="2003-11-12T00:00:00"/>
    <s v="Shipped"/>
    <n v="5"/>
    <x v="0"/>
    <n v="344"/>
    <n v="1702"/>
    <n v="59600"/>
    <s v="Madrid"/>
    <n v="4"/>
    <x v="3"/>
  </r>
  <r>
    <n v="10177"/>
    <s v="S700_1938"/>
    <n v="31"/>
    <n v="77.95"/>
    <n v="10"/>
    <x v="68"/>
    <d v="2003-11-17T00:00:00"/>
    <d v="2003-11-12T00:00:00"/>
    <s v="Shipped"/>
    <n v="5"/>
    <x v="0"/>
    <n v="344"/>
    <n v="1702"/>
    <n v="59600"/>
    <s v="Madrid"/>
    <n v="4"/>
    <x v="3"/>
  </r>
  <r>
    <n v="10177"/>
    <s v="S700_2610"/>
    <n v="32"/>
    <n v="64.33"/>
    <n v="1"/>
    <x v="68"/>
    <d v="2003-11-17T00:00:00"/>
    <d v="2003-11-12T00:00:00"/>
    <s v="Shipped"/>
    <n v="5"/>
    <x v="0"/>
    <n v="344"/>
    <n v="1702"/>
    <n v="59600"/>
    <s v="Madrid"/>
    <n v="4"/>
    <x v="3"/>
  </r>
  <r>
    <n v="10177"/>
    <s v="S700_3505"/>
    <n v="44"/>
    <n v="88.15"/>
    <n v="4"/>
    <x v="68"/>
    <d v="2003-11-17T00:00:00"/>
    <d v="2003-11-12T00:00:00"/>
    <s v="Shipped"/>
    <n v="5"/>
    <x v="0"/>
    <n v="344"/>
    <n v="1702"/>
    <n v="59600"/>
    <s v="Madrid"/>
    <n v="4"/>
    <x v="3"/>
  </r>
  <r>
    <n v="10177"/>
    <s v="S700_3962"/>
    <n v="24"/>
    <n v="83.42"/>
    <n v="5"/>
    <x v="68"/>
    <d v="2003-11-17T00:00:00"/>
    <d v="2003-11-12T00:00:00"/>
    <s v="Shipped"/>
    <n v="5"/>
    <x v="0"/>
    <n v="344"/>
    <n v="1702"/>
    <n v="59600"/>
    <s v="Madrid"/>
    <n v="4"/>
    <x v="3"/>
  </r>
  <r>
    <n v="10177"/>
    <s v="S72_3212"/>
    <n v="40"/>
    <n v="52.96"/>
    <n v="6"/>
    <x v="68"/>
    <d v="2003-11-17T00:00:00"/>
    <d v="2003-11-12T00:00:00"/>
    <s v="Shipped"/>
    <n v="5"/>
    <x v="0"/>
    <n v="344"/>
    <n v="1702"/>
    <n v="59600"/>
    <s v="Madrid"/>
    <n v="4"/>
    <x v="3"/>
  </r>
  <r>
    <n v="10178"/>
    <s v="S10_4757"/>
    <n v="24"/>
    <n v="131.91999999999999"/>
    <n v="12"/>
    <x v="69"/>
    <d v="2003-11-16T00:00:00"/>
    <d v="2003-11-10T00:00:00"/>
    <s v="Shipped"/>
    <n v="6"/>
    <x v="0"/>
    <n v="242"/>
    <n v="1370"/>
    <n v="61100"/>
    <s v="Toulouse"/>
    <n v="4"/>
    <x v="3"/>
  </r>
  <r>
    <n v="10178"/>
    <s v="S18_1662"/>
    <n v="42"/>
    <n v="127.73"/>
    <n v="4"/>
    <x v="69"/>
    <d v="2003-11-16T00:00:00"/>
    <d v="2003-11-10T00:00:00"/>
    <s v="Shipped"/>
    <n v="6"/>
    <x v="0"/>
    <n v="242"/>
    <n v="1370"/>
    <n v="61100"/>
    <s v="Toulouse"/>
    <n v="4"/>
    <x v="3"/>
  </r>
  <r>
    <n v="10178"/>
    <s v="S18_3029"/>
    <n v="41"/>
    <n v="70.540000000000006"/>
    <n v="10"/>
    <x v="69"/>
    <d v="2003-11-16T00:00:00"/>
    <d v="2003-11-10T00:00:00"/>
    <s v="Shipped"/>
    <n v="6"/>
    <x v="0"/>
    <n v="242"/>
    <n v="1370"/>
    <n v="61100"/>
    <s v="Toulouse"/>
    <n v="4"/>
    <x v="3"/>
  </r>
  <r>
    <n v="10178"/>
    <s v="S18_3856"/>
    <n v="48"/>
    <n v="104.81"/>
    <n v="9"/>
    <x v="69"/>
    <d v="2003-11-16T00:00:00"/>
    <d v="2003-11-10T00:00:00"/>
    <s v="Shipped"/>
    <n v="6"/>
    <x v="0"/>
    <n v="242"/>
    <n v="1370"/>
    <n v="61100"/>
    <s v="Toulouse"/>
    <n v="4"/>
    <x v="3"/>
  </r>
  <r>
    <n v="10178"/>
    <s v="S24_2841"/>
    <n v="34"/>
    <n v="67.819999999999993"/>
    <n v="5"/>
    <x v="69"/>
    <d v="2003-11-16T00:00:00"/>
    <d v="2003-11-10T00:00:00"/>
    <s v="Shipped"/>
    <n v="6"/>
    <x v="0"/>
    <n v="242"/>
    <n v="1370"/>
    <n v="61100"/>
    <s v="Toulouse"/>
    <n v="4"/>
    <x v="3"/>
  </r>
  <r>
    <n v="10178"/>
    <s v="S24_3420"/>
    <n v="27"/>
    <n v="65.75"/>
    <n v="6"/>
    <x v="69"/>
    <d v="2003-11-16T00:00:00"/>
    <d v="2003-11-10T00:00:00"/>
    <s v="Shipped"/>
    <n v="6"/>
    <x v="0"/>
    <n v="242"/>
    <n v="1370"/>
    <n v="61100"/>
    <s v="Toulouse"/>
    <n v="4"/>
    <x v="3"/>
  </r>
  <r>
    <n v="10178"/>
    <s v="S24_3816"/>
    <n v="21"/>
    <n v="68.77"/>
    <n v="11"/>
    <x v="69"/>
    <d v="2003-11-16T00:00:00"/>
    <d v="2003-11-10T00:00:00"/>
    <s v="Shipped"/>
    <n v="6"/>
    <x v="0"/>
    <n v="242"/>
    <n v="1370"/>
    <n v="61100"/>
    <s v="Toulouse"/>
    <n v="4"/>
    <x v="3"/>
  </r>
  <r>
    <n v="10178"/>
    <s v="S24_3949"/>
    <n v="30"/>
    <n v="64.150000000000006"/>
    <n v="3"/>
    <x v="69"/>
    <d v="2003-11-16T00:00:00"/>
    <d v="2003-11-10T00:00:00"/>
    <s v="Shipped"/>
    <n v="6"/>
    <x v="0"/>
    <n v="242"/>
    <n v="1370"/>
    <n v="61100"/>
    <s v="Toulouse"/>
    <n v="4"/>
    <x v="3"/>
  </r>
  <r>
    <n v="10178"/>
    <s v="S700_2047"/>
    <n v="34"/>
    <n v="86.9"/>
    <n v="8"/>
    <x v="69"/>
    <d v="2003-11-16T00:00:00"/>
    <d v="2003-11-10T00:00:00"/>
    <s v="Shipped"/>
    <n v="6"/>
    <x v="0"/>
    <n v="242"/>
    <n v="1370"/>
    <n v="61100"/>
    <s v="Toulouse"/>
    <n v="4"/>
    <x v="3"/>
  </r>
  <r>
    <n v="10178"/>
    <s v="S700_2466"/>
    <n v="22"/>
    <n v="91.74"/>
    <n v="1"/>
    <x v="69"/>
    <d v="2003-11-16T00:00:00"/>
    <d v="2003-11-10T00:00:00"/>
    <s v="Shipped"/>
    <n v="6"/>
    <x v="0"/>
    <n v="242"/>
    <n v="1370"/>
    <n v="61100"/>
    <s v="Toulouse"/>
    <n v="4"/>
    <x v="3"/>
  </r>
  <r>
    <n v="10178"/>
    <s v="S700_4002"/>
    <n v="45"/>
    <n v="68.11"/>
    <n v="2"/>
    <x v="69"/>
    <d v="2003-11-16T00:00:00"/>
    <d v="2003-11-10T00:00:00"/>
    <s v="Shipped"/>
    <n v="6"/>
    <x v="0"/>
    <n v="242"/>
    <n v="1370"/>
    <n v="61100"/>
    <s v="Toulouse"/>
    <n v="4"/>
    <x v="3"/>
  </r>
  <r>
    <n v="10178"/>
    <s v="S72_1253"/>
    <n v="45"/>
    <n v="41.71"/>
    <n v="7"/>
    <x v="69"/>
    <d v="2003-11-16T00:00:00"/>
    <d v="2003-11-10T00:00:00"/>
    <s v="Shipped"/>
    <n v="6"/>
    <x v="0"/>
    <n v="242"/>
    <n v="1370"/>
    <n v="61100"/>
    <s v="Toulouse"/>
    <n v="4"/>
    <x v="3"/>
  </r>
  <r>
    <n v="10179"/>
    <s v="S18_2581"/>
    <n v="24"/>
    <n v="82.79"/>
    <n v="3"/>
    <x v="70"/>
    <d v="2003-11-17T00:00:00"/>
    <d v="2003-11-13T00:00:00"/>
    <s v="Cancelled"/>
    <n v="4"/>
    <x v="2"/>
    <n v="496"/>
    <n v="1612"/>
    <n v="110000"/>
    <s v="Auckland  "/>
    <n v="6"/>
    <x v="6"/>
  </r>
  <r>
    <n v="10179"/>
    <s v="S24_1785"/>
    <n v="47"/>
    <n v="105.04"/>
    <n v="5"/>
    <x v="70"/>
    <d v="2003-11-17T00:00:00"/>
    <d v="2003-11-13T00:00:00"/>
    <s v="Cancelled"/>
    <n v="4"/>
    <x v="2"/>
    <n v="496"/>
    <n v="1612"/>
    <n v="110000"/>
    <s v="Auckland  "/>
    <n v="6"/>
    <x v="6"/>
  </r>
  <r>
    <n v="10179"/>
    <s v="S24_4278"/>
    <n v="27"/>
    <n v="66.650000000000006"/>
    <n v="4"/>
    <x v="70"/>
    <d v="2003-11-17T00:00:00"/>
    <d v="2003-11-13T00:00:00"/>
    <s v="Cancelled"/>
    <n v="4"/>
    <x v="2"/>
    <n v="496"/>
    <n v="1612"/>
    <n v="110000"/>
    <s v="Auckland  "/>
    <n v="6"/>
    <x v="6"/>
  </r>
  <r>
    <n v="10179"/>
    <s v="S32_1374"/>
    <n v="45"/>
    <n v="86.9"/>
    <n v="1"/>
    <x v="70"/>
    <d v="2003-11-17T00:00:00"/>
    <d v="2003-11-13T00:00:00"/>
    <s v="Cancelled"/>
    <n v="4"/>
    <x v="2"/>
    <n v="496"/>
    <n v="1612"/>
    <n v="110000"/>
    <s v="Auckland  "/>
    <n v="6"/>
    <x v="6"/>
  </r>
  <r>
    <n v="10179"/>
    <s v="S32_4289"/>
    <n v="24"/>
    <n v="63.97"/>
    <n v="6"/>
    <x v="70"/>
    <d v="2003-11-17T00:00:00"/>
    <d v="2003-11-13T00:00:00"/>
    <s v="Cancelled"/>
    <n v="4"/>
    <x v="2"/>
    <n v="496"/>
    <n v="1612"/>
    <n v="110000"/>
    <s v="Auckland  "/>
    <n v="6"/>
    <x v="6"/>
  </r>
  <r>
    <n v="10179"/>
    <s v="S50_1341"/>
    <n v="34"/>
    <n v="43.2"/>
    <n v="7"/>
    <x v="70"/>
    <d v="2003-11-17T00:00:00"/>
    <d v="2003-11-13T00:00:00"/>
    <s v="Cancelled"/>
    <n v="4"/>
    <x v="2"/>
    <n v="496"/>
    <n v="1612"/>
    <n v="110000"/>
    <s v="Auckland  "/>
    <n v="6"/>
    <x v="6"/>
  </r>
  <r>
    <n v="10179"/>
    <s v="S700_1691"/>
    <n v="23"/>
    <n v="75.81"/>
    <n v="8"/>
    <x v="70"/>
    <d v="2003-11-17T00:00:00"/>
    <d v="2003-11-13T00:00:00"/>
    <s v="Cancelled"/>
    <n v="4"/>
    <x v="2"/>
    <n v="496"/>
    <n v="1612"/>
    <n v="110000"/>
    <s v="Auckland  "/>
    <n v="6"/>
    <x v="6"/>
  </r>
  <r>
    <n v="10179"/>
    <s v="S700_2834"/>
    <n v="25"/>
    <n v="98.48"/>
    <n v="2"/>
    <x v="70"/>
    <d v="2003-11-17T00:00:00"/>
    <d v="2003-11-13T00:00:00"/>
    <s v="Cancelled"/>
    <n v="4"/>
    <x v="2"/>
    <n v="496"/>
    <n v="1612"/>
    <n v="110000"/>
    <s v="Auckland  "/>
    <n v="6"/>
    <x v="6"/>
  </r>
  <r>
    <n v="10179"/>
    <s v="S700_3167"/>
    <n v="39"/>
    <n v="80"/>
    <n v="9"/>
    <x v="70"/>
    <d v="2003-11-17T00:00:00"/>
    <d v="2003-11-13T00:00:00"/>
    <s v="Cancelled"/>
    <n v="4"/>
    <x v="2"/>
    <n v="496"/>
    <n v="1612"/>
    <n v="110000"/>
    <s v="Auckland  "/>
    <n v="6"/>
    <x v="6"/>
  </r>
  <r>
    <n v="10180"/>
    <s v="S10_1678"/>
    <n v="29"/>
    <n v="76.56"/>
    <n v="9"/>
    <x v="70"/>
    <d v="2003-11-19T00:00:00"/>
    <d v="2003-11-14T00:00:00"/>
    <s v="Shipped"/>
    <n v="5"/>
    <x v="0"/>
    <n v="171"/>
    <n v="1370"/>
    <n v="82900"/>
    <s v="Lille"/>
    <n v="4"/>
    <x v="3"/>
  </r>
  <r>
    <n v="10180"/>
    <s v="S10_2016"/>
    <n v="42"/>
    <n v="99.91"/>
    <n v="12"/>
    <x v="70"/>
    <d v="2003-11-19T00:00:00"/>
    <d v="2003-11-14T00:00:00"/>
    <s v="Shipped"/>
    <n v="5"/>
    <x v="0"/>
    <n v="171"/>
    <n v="1370"/>
    <n v="82900"/>
    <s v="Lille"/>
    <n v="4"/>
    <x v="3"/>
  </r>
  <r>
    <n v="10180"/>
    <s v="S10_4698"/>
    <n v="41"/>
    <n v="164.61"/>
    <n v="11"/>
    <x v="70"/>
    <d v="2003-11-19T00:00:00"/>
    <d v="2003-11-14T00:00:00"/>
    <s v="Shipped"/>
    <n v="5"/>
    <x v="0"/>
    <n v="171"/>
    <n v="1370"/>
    <n v="82900"/>
    <s v="Lille"/>
    <n v="4"/>
    <x v="3"/>
  </r>
  <r>
    <n v="10180"/>
    <s v="S12_2823"/>
    <n v="40"/>
    <n v="131.04"/>
    <n v="8"/>
    <x v="70"/>
    <d v="2003-11-19T00:00:00"/>
    <d v="2003-11-14T00:00:00"/>
    <s v="Shipped"/>
    <n v="5"/>
    <x v="0"/>
    <n v="171"/>
    <n v="1370"/>
    <n v="82900"/>
    <s v="Lille"/>
    <n v="4"/>
    <x v="3"/>
  </r>
  <r>
    <n v="10180"/>
    <s v="S18_2625"/>
    <n v="25"/>
    <n v="48.46"/>
    <n v="13"/>
    <x v="70"/>
    <d v="2003-11-19T00:00:00"/>
    <d v="2003-11-14T00:00:00"/>
    <s v="Shipped"/>
    <n v="5"/>
    <x v="0"/>
    <n v="171"/>
    <n v="1370"/>
    <n v="82900"/>
    <s v="Lille"/>
    <n v="4"/>
    <x v="3"/>
  </r>
  <r>
    <n v="10180"/>
    <s v="S18_3782"/>
    <n v="21"/>
    <n v="59.06"/>
    <n v="3"/>
    <x v="70"/>
    <d v="2003-11-19T00:00:00"/>
    <d v="2003-11-14T00:00:00"/>
    <s v="Shipped"/>
    <n v="5"/>
    <x v="0"/>
    <n v="171"/>
    <n v="1370"/>
    <n v="82900"/>
    <s v="Lille"/>
    <n v="4"/>
    <x v="3"/>
  </r>
  <r>
    <n v="10180"/>
    <s v="S18_4721"/>
    <n v="44"/>
    <n v="147.31"/>
    <n v="2"/>
    <x v="70"/>
    <d v="2003-11-19T00:00:00"/>
    <d v="2003-11-14T00:00:00"/>
    <s v="Shipped"/>
    <n v="5"/>
    <x v="0"/>
    <n v="171"/>
    <n v="1370"/>
    <n v="82900"/>
    <s v="Lille"/>
    <n v="4"/>
    <x v="3"/>
  </r>
  <r>
    <n v="10180"/>
    <s v="S24_1578"/>
    <n v="48"/>
    <n v="98.05"/>
    <n v="10"/>
    <x v="70"/>
    <d v="2003-11-19T00:00:00"/>
    <d v="2003-11-14T00:00:00"/>
    <s v="Shipped"/>
    <n v="5"/>
    <x v="0"/>
    <n v="171"/>
    <n v="1370"/>
    <n v="82900"/>
    <s v="Lille"/>
    <n v="4"/>
    <x v="3"/>
  </r>
  <r>
    <n v="10180"/>
    <s v="S24_2000"/>
    <n v="28"/>
    <n v="61.7"/>
    <n v="14"/>
    <x v="70"/>
    <d v="2003-11-19T00:00:00"/>
    <d v="2003-11-14T00:00:00"/>
    <s v="Shipped"/>
    <n v="5"/>
    <x v="0"/>
    <n v="171"/>
    <n v="1370"/>
    <n v="82900"/>
    <s v="Lille"/>
    <n v="4"/>
    <x v="3"/>
  </r>
  <r>
    <n v="10180"/>
    <s v="S24_2360"/>
    <n v="35"/>
    <n v="60.95"/>
    <n v="6"/>
    <x v="70"/>
    <d v="2003-11-19T00:00:00"/>
    <d v="2003-11-14T00:00:00"/>
    <s v="Shipped"/>
    <n v="5"/>
    <x v="0"/>
    <n v="171"/>
    <n v="1370"/>
    <n v="82900"/>
    <s v="Lille"/>
    <n v="4"/>
    <x v="3"/>
  </r>
  <r>
    <n v="10180"/>
    <s v="S24_4620"/>
    <n v="28"/>
    <n v="68.709999999999994"/>
    <n v="1"/>
    <x v="70"/>
    <d v="2003-11-19T00:00:00"/>
    <d v="2003-11-14T00:00:00"/>
    <s v="Shipped"/>
    <n v="5"/>
    <x v="0"/>
    <n v="171"/>
    <n v="1370"/>
    <n v="82900"/>
    <s v="Lille"/>
    <n v="4"/>
    <x v="3"/>
  </r>
  <r>
    <n v="10180"/>
    <s v="S32_2206"/>
    <n v="34"/>
    <n v="33.39"/>
    <n v="4"/>
    <x v="70"/>
    <d v="2003-11-19T00:00:00"/>
    <d v="2003-11-14T00:00:00"/>
    <s v="Shipped"/>
    <n v="5"/>
    <x v="0"/>
    <n v="171"/>
    <n v="1370"/>
    <n v="82900"/>
    <s v="Lille"/>
    <n v="4"/>
    <x v="3"/>
  </r>
  <r>
    <n v="10180"/>
    <s v="S32_4485"/>
    <n v="22"/>
    <n v="102.05"/>
    <n v="7"/>
    <x v="70"/>
    <d v="2003-11-19T00:00:00"/>
    <d v="2003-11-14T00:00:00"/>
    <s v="Shipped"/>
    <n v="5"/>
    <x v="0"/>
    <n v="171"/>
    <n v="1370"/>
    <n v="82900"/>
    <s v="Lille"/>
    <n v="4"/>
    <x v="3"/>
  </r>
  <r>
    <n v="10180"/>
    <s v="S50_4713"/>
    <n v="21"/>
    <n v="74.849999999999994"/>
    <n v="5"/>
    <x v="70"/>
    <d v="2003-11-19T00:00:00"/>
    <d v="2003-11-14T00:00:00"/>
    <s v="Shipped"/>
    <n v="5"/>
    <x v="0"/>
    <n v="171"/>
    <n v="1370"/>
    <n v="82900"/>
    <s v="Lille"/>
    <n v="4"/>
    <x v="3"/>
  </r>
  <r>
    <n v="10181"/>
    <s v="S12_1099"/>
    <n v="27"/>
    <n v="155.66"/>
    <n v="14"/>
    <x v="71"/>
    <d v="2003-11-19T00:00:00"/>
    <d v="2003-11-15T00:00:00"/>
    <s v="Shipped"/>
    <n v="4"/>
    <x v="0"/>
    <n v="167"/>
    <n v="1504"/>
    <n v="96800"/>
    <s v="Bergen"/>
    <n v="7"/>
    <x v="1"/>
  </r>
  <r>
    <n v="10181"/>
    <s v="S12_3380"/>
    <n v="28"/>
    <n v="113.92"/>
    <n v="12"/>
    <x v="71"/>
    <d v="2003-11-19T00:00:00"/>
    <d v="2003-11-15T00:00:00"/>
    <s v="Shipped"/>
    <n v="4"/>
    <x v="0"/>
    <n v="167"/>
    <n v="1504"/>
    <n v="96800"/>
    <s v="Bergen"/>
    <n v="7"/>
    <x v="1"/>
  </r>
  <r>
    <n v="10181"/>
    <s v="S12_3990"/>
    <n v="20"/>
    <n v="67.03"/>
    <n v="15"/>
    <x v="71"/>
    <d v="2003-11-19T00:00:00"/>
    <d v="2003-11-15T00:00:00"/>
    <s v="Shipped"/>
    <n v="4"/>
    <x v="0"/>
    <n v="167"/>
    <n v="1504"/>
    <n v="96800"/>
    <s v="Bergen"/>
    <n v="7"/>
    <x v="1"/>
  </r>
  <r>
    <n v="10181"/>
    <s v="S12_4675"/>
    <n v="36"/>
    <n v="107.1"/>
    <n v="11"/>
    <x v="71"/>
    <d v="2003-11-19T00:00:00"/>
    <d v="2003-11-15T00:00:00"/>
    <s v="Shipped"/>
    <n v="4"/>
    <x v="0"/>
    <n v="167"/>
    <n v="1504"/>
    <n v="96800"/>
    <s v="Bergen"/>
    <n v="7"/>
    <x v="1"/>
  </r>
  <r>
    <n v="10181"/>
    <s v="S18_1129"/>
    <n v="44"/>
    <n v="124.56"/>
    <n v="6"/>
    <x v="71"/>
    <d v="2003-11-19T00:00:00"/>
    <d v="2003-11-15T00:00:00"/>
    <s v="Shipped"/>
    <n v="4"/>
    <x v="0"/>
    <n v="167"/>
    <n v="1504"/>
    <n v="96800"/>
    <s v="Bergen"/>
    <n v="7"/>
    <x v="1"/>
  </r>
  <r>
    <n v="10181"/>
    <s v="S18_1589"/>
    <n v="42"/>
    <n v="124.44"/>
    <n v="2"/>
    <x v="71"/>
    <d v="2003-11-19T00:00:00"/>
    <d v="2003-11-15T00:00:00"/>
    <s v="Shipped"/>
    <n v="4"/>
    <x v="0"/>
    <n v="167"/>
    <n v="1504"/>
    <n v="96800"/>
    <s v="Bergen"/>
    <n v="7"/>
    <x v="1"/>
  </r>
  <r>
    <n v="10181"/>
    <s v="S18_1889"/>
    <n v="22"/>
    <n v="74.69"/>
    <n v="10"/>
    <x v="71"/>
    <d v="2003-11-19T00:00:00"/>
    <d v="2003-11-15T00:00:00"/>
    <s v="Shipped"/>
    <n v="4"/>
    <x v="0"/>
    <n v="167"/>
    <n v="1504"/>
    <n v="96800"/>
    <s v="Bergen"/>
    <n v="7"/>
    <x v="1"/>
  </r>
  <r>
    <n v="10181"/>
    <s v="S18_1984"/>
    <n v="21"/>
    <n v="129.44999999999999"/>
    <n v="5"/>
    <x v="71"/>
    <d v="2003-11-19T00:00:00"/>
    <d v="2003-11-15T00:00:00"/>
    <s v="Shipped"/>
    <n v="4"/>
    <x v="0"/>
    <n v="167"/>
    <n v="1504"/>
    <n v="96800"/>
    <s v="Bergen"/>
    <n v="7"/>
    <x v="1"/>
  </r>
  <r>
    <n v="10181"/>
    <s v="S18_2870"/>
    <n v="27"/>
    <n v="130.68"/>
    <n v="3"/>
    <x v="71"/>
    <d v="2003-11-19T00:00:00"/>
    <d v="2003-11-15T00:00:00"/>
    <s v="Shipped"/>
    <n v="4"/>
    <x v="0"/>
    <n v="167"/>
    <n v="1504"/>
    <n v="96800"/>
    <s v="Bergen"/>
    <n v="7"/>
    <x v="1"/>
  </r>
  <r>
    <n v="10181"/>
    <s v="S18_3232"/>
    <n v="45"/>
    <n v="147.33000000000001"/>
    <n v="7"/>
    <x v="71"/>
    <d v="2003-11-19T00:00:00"/>
    <d v="2003-11-15T00:00:00"/>
    <s v="Shipped"/>
    <n v="4"/>
    <x v="0"/>
    <n v="167"/>
    <n v="1504"/>
    <n v="96800"/>
    <s v="Bergen"/>
    <n v="7"/>
    <x v="1"/>
  </r>
  <r>
    <n v="10181"/>
    <s v="S18_3278"/>
    <n v="30"/>
    <n v="73.17"/>
    <n v="17"/>
    <x v="71"/>
    <d v="2003-11-19T00:00:00"/>
    <d v="2003-11-15T00:00:00"/>
    <s v="Shipped"/>
    <n v="4"/>
    <x v="0"/>
    <n v="167"/>
    <n v="1504"/>
    <n v="96800"/>
    <s v="Bergen"/>
    <n v="7"/>
    <x v="1"/>
  </r>
  <r>
    <n v="10181"/>
    <s v="S18_3482"/>
    <n v="22"/>
    <n v="120.53"/>
    <n v="16"/>
    <x v="71"/>
    <d v="2003-11-19T00:00:00"/>
    <d v="2003-11-15T00:00:00"/>
    <s v="Shipped"/>
    <n v="4"/>
    <x v="0"/>
    <n v="167"/>
    <n v="1504"/>
    <n v="96800"/>
    <s v="Bergen"/>
    <n v="7"/>
    <x v="1"/>
  </r>
  <r>
    <n v="10181"/>
    <s v="S18_3685"/>
    <n v="39"/>
    <n v="137.04"/>
    <n v="4"/>
    <x v="71"/>
    <d v="2003-11-19T00:00:00"/>
    <d v="2003-11-15T00:00:00"/>
    <s v="Shipped"/>
    <n v="4"/>
    <x v="0"/>
    <n v="167"/>
    <n v="1504"/>
    <n v="96800"/>
    <s v="Bergen"/>
    <n v="7"/>
    <x v="1"/>
  </r>
  <r>
    <n v="10181"/>
    <s v="S24_1628"/>
    <n v="34"/>
    <n v="45.28"/>
    <n v="1"/>
    <x v="71"/>
    <d v="2003-11-19T00:00:00"/>
    <d v="2003-11-15T00:00:00"/>
    <s v="Shipped"/>
    <n v="4"/>
    <x v="0"/>
    <n v="167"/>
    <n v="1504"/>
    <n v="96800"/>
    <s v="Bergen"/>
    <n v="7"/>
    <x v="1"/>
  </r>
  <r>
    <n v="10181"/>
    <s v="S24_2972"/>
    <n v="37"/>
    <n v="32.85"/>
    <n v="8"/>
    <x v="71"/>
    <d v="2003-11-19T00:00:00"/>
    <d v="2003-11-15T00:00:00"/>
    <s v="Shipped"/>
    <n v="4"/>
    <x v="0"/>
    <n v="167"/>
    <n v="1504"/>
    <n v="96800"/>
    <s v="Bergen"/>
    <n v="7"/>
    <x v="1"/>
  </r>
  <r>
    <n v="10181"/>
    <s v="S24_3371"/>
    <n v="23"/>
    <n v="54.49"/>
    <n v="13"/>
    <x v="71"/>
    <d v="2003-11-19T00:00:00"/>
    <d v="2003-11-15T00:00:00"/>
    <s v="Shipped"/>
    <n v="4"/>
    <x v="0"/>
    <n v="167"/>
    <n v="1504"/>
    <n v="96800"/>
    <s v="Bergen"/>
    <n v="7"/>
    <x v="1"/>
  </r>
  <r>
    <n v="10181"/>
    <s v="S24_3856"/>
    <n v="25"/>
    <n v="122.17"/>
    <n v="9"/>
    <x v="71"/>
    <d v="2003-11-19T00:00:00"/>
    <d v="2003-11-15T00:00:00"/>
    <s v="Shipped"/>
    <n v="4"/>
    <x v="0"/>
    <n v="167"/>
    <n v="1504"/>
    <n v="96800"/>
    <s v="Bergen"/>
    <n v="7"/>
    <x v="1"/>
  </r>
  <r>
    <n v="10182"/>
    <s v="S18_1342"/>
    <n v="25"/>
    <n v="83.22"/>
    <n v="3"/>
    <x v="71"/>
    <d v="2003-11-21T00:00:00"/>
    <d v="2003-11-18T00:00:00"/>
    <s v="Shipped"/>
    <n v="3"/>
    <x v="0"/>
    <n v="124"/>
    <n v="1165"/>
    <n v="210500"/>
    <s v="San Rafael"/>
    <n v="1"/>
    <x v="5"/>
  </r>
  <r>
    <n v="10182"/>
    <s v="S18_1367"/>
    <n v="32"/>
    <n v="44.21"/>
    <n v="2"/>
    <x v="71"/>
    <d v="2003-11-21T00:00:00"/>
    <d v="2003-11-18T00:00:00"/>
    <s v="Shipped"/>
    <n v="3"/>
    <x v="0"/>
    <n v="124"/>
    <n v="1165"/>
    <n v="210500"/>
    <s v="San Rafael"/>
    <n v="1"/>
    <x v="5"/>
  </r>
  <r>
    <n v="10182"/>
    <s v="S18_1749"/>
    <n v="44"/>
    <n v="159.80000000000001"/>
    <n v="10"/>
    <x v="71"/>
    <d v="2003-11-21T00:00:00"/>
    <d v="2003-11-18T00:00:00"/>
    <s v="Shipped"/>
    <n v="3"/>
    <x v="0"/>
    <n v="124"/>
    <n v="1165"/>
    <n v="210500"/>
    <s v="San Rafael"/>
    <n v="1"/>
    <x v="5"/>
  </r>
  <r>
    <n v="10182"/>
    <s v="S18_2248"/>
    <n v="38"/>
    <n v="54.49"/>
    <n v="9"/>
    <x v="71"/>
    <d v="2003-11-21T00:00:00"/>
    <d v="2003-11-18T00:00:00"/>
    <s v="Shipped"/>
    <n v="3"/>
    <x v="0"/>
    <n v="124"/>
    <n v="1165"/>
    <n v="210500"/>
    <s v="San Rafael"/>
    <n v="1"/>
    <x v="5"/>
  </r>
  <r>
    <n v="10182"/>
    <s v="S18_2325"/>
    <n v="20"/>
    <n v="105.52"/>
    <n v="7"/>
    <x v="71"/>
    <d v="2003-11-21T00:00:00"/>
    <d v="2003-11-18T00:00:00"/>
    <s v="Shipped"/>
    <n v="3"/>
    <x v="0"/>
    <n v="124"/>
    <n v="1165"/>
    <n v="210500"/>
    <s v="San Rafael"/>
    <n v="1"/>
    <x v="5"/>
  </r>
  <r>
    <n v="10182"/>
    <s v="S18_2795"/>
    <n v="21"/>
    <n v="135"/>
    <n v="4"/>
    <x v="71"/>
    <d v="2003-11-21T00:00:00"/>
    <d v="2003-11-18T00:00:00"/>
    <s v="Shipped"/>
    <n v="3"/>
    <x v="0"/>
    <n v="124"/>
    <n v="1165"/>
    <n v="210500"/>
    <s v="San Rafael"/>
    <n v="1"/>
    <x v="5"/>
  </r>
  <r>
    <n v="10182"/>
    <s v="S18_3320"/>
    <n v="33"/>
    <n v="86.31"/>
    <n v="1"/>
    <x v="71"/>
    <d v="2003-11-21T00:00:00"/>
    <d v="2003-11-18T00:00:00"/>
    <s v="Shipped"/>
    <n v="3"/>
    <x v="0"/>
    <n v="124"/>
    <n v="1165"/>
    <n v="210500"/>
    <s v="San Rafael"/>
    <n v="1"/>
    <x v="5"/>
  </r>
  <r>
    <n v="10182"/>
    <s v="S18_4409"/>
    <n v="36"/>
    <n v="88.35"/>
    <n v="11"/>
    <x v="71"/>
    <d v="2003-11-21T00:00:00"/>
    <d v="2003-11-18T00:00:00"/>
    <s v="Shipped"/>
    <n v="3"/>
    <x v="0"/>
    <n v="124"/>
    <n v="1165"/>
    <n v="210500"/>
    <s v="San Rafael"/>
    <n v="1"/>
    <x v="5"/>
  </r>
  <r>
    <n v="10182"/>
    <s v="S18_4933"/>
    <n v="44"/>
    <n v="61.29"/>
    <n v="12"/>
    <x v="71"/>
    <d v="2003-11-21T00:00:00"/>
    <d v="2003-11-18T00:00:00"/>
    <s v="Shipped"/>
    <n v="3"/>
    <x v="0"/>
    <n v="124"/>
    <n v="1165"/>
    <n v="210500"/>
    <s v="San Rafael"/>
    <n v="1"/>
    <x v="5"/>
  </r>
  <r>
    <n v="10182"/>
    <s v="S24_1046"/>
    <n v="47"/>
    <n v="63.2"/>
    <n v="16"/>
    <x v="71"/>
    <d v="2003-11-21T00:00:00"/>
    <d v="2003-11-18T00:00:00"/>
    <s v="Shipped"/>
    <n v="3"/>
    <x v="0"/>
    <n v="124"/>
    <n v="1165"/>
    <n v="210500"/>
    <s v="San Rafael"/>
    <n v="1"/>
    <x v="5"/>
  </r>
  <r>
    <n v="10182"/>
    <s v="S24_1937"/>
    <n v="39"/>
    <n v="31.86"/>
    <n v="6"/>
    <x v="71"/>
    <d v="2003-11-21T00:00:00"/>
    <d v="2003-11-18T00:00:00"/>
    <s v="Shipped"/>
    <n v="3"/>
    <x v="0"/>
    <n v="124"/>
    <n v="1165"/>
    <n v="210500"/>
    <s v="San Rafael"/>
    <n v="1"/>
    <x v="5"/>
  </r>
  <r>
    <n v="10182"/>
    <s v="S24_2022"/>
    <n v="31"/>
    <n v="39.869999999999997"/>
    <n v="5"/>
    <x v="71"/>
    <d v="2003-11-21T00:00:00"/>
    <d v="2003-11-18T00:00:00"/>
    <s v="Shipped"/>
    <n v="3"/>
    <x v="0"/>
    <n v="124"/>
    <n v="1165"/>
    <n v="210500"/>
    <s v="San Rafael"/>
    <n v="1"/>
    <x v="5"/>
  </r>
  <r>
    <n v="10182"/>
    <s v="S24_2766"/>
    <n v="36"/>
    <n v="87.24"/>
    <n v="14"/>
    <x v="71"/>
    <d v="2003-11-21T00:00:00"/>
    <d v="2003-11-18T00:00:00"/>
    <s v="Shipped"/>
    <n v="3"/>
    <x v="0"/>
    <n v="124"/>
    <n v="1165"/>
    <n v="210500"/>
    <s v="San Rafael"/>
    <n v="1"/>
    <x v="5"/>
  </r>
  <r>
    <n v="10182"/>
    <s v="S24_2887"/>
    <n v="20"/>
    <n v="116.27"/>
    <n v="13"/>
    <x v="71"/>
    <d v="2003-11-21T00:00:00"/>
    <d v="2003-11-18T00:00:00"/>
    <s v="Shipped"/>
    <n v="3"/>
    <x v="0"/>
    <n v="124"/>
    <n v="1165"/>
    <n v="210500"/>
    <s v="San Rafael"/>
    <n v="1"/>
    <x v="5"/>
  </r>
  <r>
    <n v="10182"/>
    <s v="S24_3191"/>
    <n v="33"/>
    <n v="73.62"/>
    <n v="15"/>
    <x v="71"/>
    <d v="2003-11-21T00:00:00"/>
    <d v="2003-11-18T00:00:00"/>
    <s v="Shipped"/>
    <n v="3"/>
    <x v="0"/>
    <n v="124"/>
    <n v="1165"/>
    <n v="210500"/>
    <s v="San Rafael"/>
    <n v="1"/>
    <x v="5"/>
  </r>
  <r>
    <n v="10182"/>
    <s v="S24_3432"/>
    <n v="49"/>
    <n v="95.3"/>
    <n v="17"/>
    <x v="71"/>
    <d v="2003-11-21T00:00:00"/>
    <d v="2003-11-18T00:00:00"/>
    <s v="Shipped"/>
    <n v="3"/>
    <x v="0"/>
    <n v="124"/>
    <n v="1165"/>
    <n v="210500"/>
    <s v="San Rafael"/>
    <n v="1"/>
    <x v="5"/>
  </r>
  <r>
    <n v="10182"/>
    <s v="S24_3969"/>
    <n v="23"/>
    <n v="34.880000000000003"/>
    <n v="8"/>
    <x v="71"/>
    <d v="2003-11-21T00:00:00"/>
    <d v="2003-11-18T00:00:00"/>
    <s v="Shipped"/>
    <n v="3"/>
    <x v="0"/>
    <n v="124"/>
    <n v="1165"/>
    <n v="210500"/>
    <s v="San Rafael"/>
    <n v="1"/>
    <x v="5"/>
  </r>
  <r>
    <n v="10183"/>
    <s v="S10_1949"/>
    <n v="23"/>
    <n v="180.01"/>
    <n v="8"/>
    <x v="72"/>
    <d v="2003-11-22T00:00:00"/>
    <d v="2003-11-15T00:00:00"/>
    <s v="Shipped"/>
    <n v="7"/>
    <x v="1"/>
    <n v="339"/>
    <n v="1188"/>
    <n v="81100"/>
    <s v="Philadelphia"/>
    <n v="2"/>
    <x v="0"/>
  </r>
  <r>
    <n v="10183"/>
    <s v="S10_4962"/>
    <n v="28"/>
    <n v="127.06"/>
    <n v="1"/>
    <x v="72"/>
    <d v="2003-11-22T00:00:00"/>
    <d v="2003-11-15T00:00:00"/>
    <s v="Shipped"/>
    <n v="7"/>
    <x v="1"/>
    <n v="339"/>
    <n v="1188"/>
    <n v="81100"/>
    <s v="Philadelphia"/>
    <n v="2"/>
    <x v="0"/>
  </r>
  <r>
    <n v="10183"/>
    <s v="S12_1666"/>
    <n v="41"/>
    <n v="114.8"/>
    <n v="5"/>
    <x v="72"/>
    <d v="2003-11-22T00:00:00"/>
    <d v="2003-11-15T00:00:00"/>
    <s v="Shipped"/>
    <n v="7"/>
    <x v="1"/>
    <n v="339"/>
    <n v="1188"/>
    <n v="81100"/>
    <s v="Philadelphia"/>
    <n v="2"/>
    <x v="0"/>
  </r>
  <r>
    <n v="10183"/>
    <s v="S18_1097"/>
    <n v="21"/>
    <n v="108.5"/>
    <n v="7"/>
    <x v="72"/>
    <d v="2003-11-22T00:00:00"/>
    <d v="2003-11-15T00:00:00"/>
    <s v="Shipped"/>
    <n v="7"/>
    <x v="1"/>
    <n v="339"/>
    <n v="1188"/>
    <n v="81100"/>
    <s v="Philadelphia"/>
    <n v="2"/>
    <x v="0"/>
  </r>
  <r>
    <n v="10183"/>
    <s v="S18_2949"/>
    <n v="37"/>
    <n v="91.18"/>
    <n v="9"/>
    <x v="72"/>
    <d v="2003-11-22T00:00:00"/>
    <d v="2003-11-15T00:00:00"/>
    <s v="Shipped"/>
    <n v="7"/>
    <x v="1"/>
    <n v="339"/>
    <n v="1188"/>
    <n v="81100"/>
    <s v="Philadelphia"/>
    <n v="2"/>
    <x v="0"/>
  </r>
  <r>
    <n v="10183"/>
    <s v="S18_2957"/>
    <n v="39"/>
    <n v="51.22"/>
    <n v="11"/>
    <x v="72"/>
    <d v="2003-11-22T00:00:00"/>
    <d v="2003-11-15T00:00:00"/>
    <s v="Shipped"/>
    <n v="7"/>
    <x v="1"/>
    <n v="339"/>
    <n v="1188"/>
    <n v="81100"/>
    <s v="Philadelphia"/>
    <n v="2"/>
    <x v="0"/>
  </r>
  <r>
    <n v="10183"/>
    <s v="S18_3136"/>
    <n v="22"/>
    <n v="90.06"/>
    <n v="10"/>
    <x v="72"/>
    <d v="2003-11-22T00:00:00"/>
    <d v="2003-11-15T00:00:00"/>
    <s v="Shipped"/>
    <n v="7"/>
    <x v="1"/>
    <n v="339"/>
    <n v="1188"/>
    <n v="81100"/>
    <s v="Philadelphia"/>
    <n v="2"/>
    <x v="0"/>
  </r>
  <r>
    <n v="10183"/>
    <s v="S18_4600"/>
    <n v="21"/>
    <n v="118.66"/>
    <n v="2"/>
    <x v="72"/>
    <d v="2003-11-22T00:00:00"/>
    <d v="2003-11-15T00:00:00"/>
    <s v="Shipped"/>
    <n v="7"/>
    <x v="1"/>
    <n v="339"/>
    <n v="1188"/>
    <n v="81100"/>
    <s v="Philadelphia"/>
    <n v="2"/>
    <x v="0"/>
  </r>
  <r>
    <n v="10183"/>
    <s v="S18_4668"/>
    <n v="40"/>
    <n v="42.26"/>
    <n v="6"/>
    <x v="72"/>
    <d v="2003-11-22T00:00:00"/>
    <d v="2003-11-15T00:00:00"/>
    <s v="Shipped"/>
    <n v="7"/>
    <x v="1"/>
    <n v="339"/>
    <n v="1188"/>
    <n v="81100"/>
    <s v="Philadelphia"/>
    <n v="2"/>
    <x v="0"/>
  </r>
  <r>
    <n v="10183"/>
    <s v="S24_4258"/>
    <n v="47"/>
    <n v="81.81"/>
    <n v="12"/>
    <x v="72"/>
    <d v="2003-11-22T00:00:00"/>
    <d v="2003-11-15T00:00:00"/>
    <s v="Shipped"/>
    <n v="7"/>
    <x v="1"/>
    <n v="339"/>
    <n v="1188"/>
    <n v="81100"/>
    <s v="Philadelphia"/>
    <n v="2"/>
    <x v="0"/>
  </r>
  <r>
    <n v="10183"/>
    <s v="S32_3522"/>
    <n v="49"/>
    <n v="52.36"/>
    <n v="4"/>
    <x v="72"/>
    <d v="2003-11-22T00:00:00"/>
    <d v="2003-11-15T00:00:00"/>
    <s v="Shipped"/>
    <n v="7"/>
    <x v="1"/>
    <n v="339"/>
    <n v="1188"/>
    <n v="81100"/>
    <s v="Philadelphia"/>
    <n v="2"/>
    <x v="0"/>
  </r>
  <r>
    <n v="10183"/>
    <s v="S700_2824"/>
    <n v="23"/>
    <n v="85.98"/>
    <n v="3"/>
    <x v="72"/>
    <d v="2003-11-22T00:00:00"/>
    <d v="2003-11-15T00:00:00"/>
    <s v="Shipped"/>
    <n v="7"/>
    <x v="1"/>
    <n v="339"/>
    <n v="1188"/>
    <n v="81100"/>
    <s v="Philadelphia"/>
    <n v="2"/>
    <x v="0"/>
  </r>
  <r>
    <n v="10184"/>
    <s v="S12_4473"/>
    <n v="37"/>
    <n v="105.47"/>
    <n v="6"/>
    <x v="73"/>
    <d v="2003-11-22T00:00:00"/>
    <d v="2003-11-20T00:00:00"/>
    <s v="Shipped"/>
    <n v="2"/>
    <x v="0"/>
    <n v="484"/>
    <n v="1702"/>
    <n v="65700"/>
    <s v="Sevilla"/>
    <n v="4"/>
    <x v="3"/>
  </r>
  <r>
    <n v="10184"/>
    <s v="S18_2238"/>
    <n v="46"/>
    <n v="145.72"/>
    <n v="5"/>
    <x v="73"/>
    <d v="2003-11-22T00:00:00"/>
    <d v="2003-11-20T00:00:00"/>
    <s v="Shipped"/>
    <n v="2"/>
    <x v="0"/>
    <n v="484"/>
    <n v="1702"/>
    <n v="65700"/>
    <s v="Sevilla"/>
    <n v="4"/>
    <x v="3"/>
  </r>
  <r>
    <n v="10184"/>
    <s v="S18_2319"/>
    <n v="46"/>
    <n v="119.05"/>
    <n v="9"/>
    <x v="73"/>
    <d v="2003-11-22T00:00:00"/>
    <d v="2003-11-20T00:00:00"/>
    <s v="Shipped"/>
    <n v="2"/>
    <x v="0"/>
    <n v="484"/>
    <n v="1702"/>
    <n v="65700"/>
    <s v="Sevilla"/>
    <n v="4"/>
    <x v="3"/>
  </r>
  <r>
    <n v="10184"/>
    <s v="S18_2432"/>
    <n v="44"/>
    <n v="60.77"/>
    <n v="12"/>
    <x v="73"/>
    <d v="2003-11-22T00:00:00"/>
    <d v="2003-11-20T00:00:00"/>
    <s v="Shipped"/>
    <n v="2"/>
    <x v="0"/>
    <n v="484"/>
    <n v="1702"/>
    <n v="65700"/>
    <s v="Sevilla"/>
    <n v="4"/>
    <x v="3"/>
  </r>
  <r>
    <n v="10184"/>
    <s v="S18_3232"/>
    <n v="28"/>
    <n v="165.95"/>
    <n v="10"/>
    <x v="73"/>
    <d v="2003-11-22T00:00:00"/>
    <d v="2003-11-20T00:00:00"/>
    <s v="Shipped"/>
    <n v="2"/>
    <x v="0"/>
    <n v="484"/>
    <n v="1702"/>
    <n v="65700"/>
    <s v="Sevilla"/>
    <n v="4"/>
    <x v="3"/>
  </r>
  <r>
    <n v="10184"/>
    <s v="S24_1444"/>
    <n v="31"/>
    <n v="57.22"/>
    <n v="3"/>
    <x v="73"/>
    <d v="2003-11-22T00:00:00"/>
    <d v="2003-11-20T00:00:00"/>
    <s v="Shipped"/>
    <n v="2"/>
    <x v="0"/>
    <n v="484"/>
    <n v="1702"/>
    <n v="65700"/>
    <s v="Sevilla"/>
    <n v="4"/>
    <x v="3"/>
  </r>
  <r>
    <n v="10184"/>
    <s v="S24_2300"/>
    <n v="24"/>
    <n v="117.57"/>
    <n v="11"/>
    <x v="73"/>
    <d v="2003-11-22T00:00:00"/>
    <d v="2003-11-20T00:00:00"/>
    <s v="Shipped"/>
    <n v="2"/>
    <x v="0"/>
    <n v="484"/>
    <n v="1702"/>
    <n v="65700"/>
    <s v="Sevilla"/>
    <n v="4"/>
    <x v="3"/>
  </r>
  <r>
    <n v="10184"/>
    <s v="S24_2840"/>
    <n v="42"/>
    <n v="30.06"/>
    <n v="7"/>
    <x v="73"/>
    <d v="2003-11-22T00:00:00"/>
    <d v="2003-11-20T00:00:00"/>
    <s v="Shipped"/>
    <n v="2"/>
    <x v="0"/>
    <n v="484"/>
    <n v="1702"/>
    <n v="65700"/>
    <s v="Sevilla"/>
    <n v="4"/>
    <x v="3"/>
  </r>
  <r>
    <n v="10184"/>
    <s v="S24_4048"/>
    <n v="49"/>
    <n v="114.73"/>
    <n v="2"/>
    <x v="73"/>
    <d v="2003-11-22T00:00:00"/>
    <d v="2003-11-20T00:00:00"/>
    <s v="Shipped"/>
    <n v="2"/>
    <x v="0"/>
    <n v="484"/>
    <n v="1702"/>
    <n v="65700"/>
    <s v="Sevilla"/>
    <n v="4"/>
    <x v="3"/>
  </r>
  <r>
    <n v="10184"/>
    <s v="S32_1268"/>
    <n v="46"/>
    <n v="84.75"/>
    <n v="13"/>
    <x v="73"/>
    <d v="2003-11-22T00:00:00"/>
    <d v="2003-11-20T00:00:00"/>
    <s v="Shipped"/>
    <n v="2"/>
    <x v="0"/>
    <n v="484"/>
    <n v="1702"/>
    <n v="65700"/>
    <s v="Sevilla"/>
    <n v="4"/>
    <x v="3"/>
  </r>
  <r>
    <n v="10184"/>
    <s v="S32_2509"/>
    <n v="33"/>
    <n v="52.49"/>
    <n v="8"/>
    <x v="73"/>
    <d v="2003-11-22T00:00:00"/>
    <d v="2003-11-20T00:00:00"/>
    <s v="Shipped"/>
    <n v="2"/>
    <x v="0"/>
    <n v="484"/>
    <n v="1702"/>
    <n v="65700"/>
    <s v="Sevilla"/>
    <n v="4"/>
    <x v="3"/>
  </r>
  <r>
    <n v="10184"/>
    <s v="S32_3207"/>
    <n v="48"/>
    <n v="59.03"/>
    <n v="1"/>
    <x v="73"/>
    <d v="2003-11-22T00:00:00"/>
    <d v="2003-11-20T00:00:00"/>
    <s v="Shipped"/>
    <n v="2"/>
    <x v="0"/>
    <n v="484"/>
    <n v="1702"/>
    <n v="65700"/>
    <s v="Sevilla"/>
    <n v="4"/>
    <x v="3"/>
  </r>
  <r>
    <n v="10184"/>
    <s v="S50_1392"/>
    <n v="45"/>
    <n v="92.6"/>
    <n v="4"/>
    <x v="73"/>
    <d v="2003-11-22T00:00:00"/>
    <d v="2003-11-20T00:00:00"/>
    <s v="Shipped"/>
    <n v="2"/>
    <x v="0"/>
    <n v="484"/>
    <n v="1702"/>
    <n v="65700"/>
    <s v="Sevilla"/>
    <n v="4"/>
    <x v="3"/>
  </r>
  <r>
    <n v="10185"/>
    <s v="S12_1108"/>
    <n v="21"/>
    <n v="195.33"/>
    <n v="13"/>
    <x v="73"/>
    <d v="2003-11-21T00:00:00"/>
    <d v="2003-11-20T00:00:00"/>
    <s v="Shipped"/>
    <n v="1"/>
    <x v="0"/>
    <n v="320"/>
    <n v="1188"/>
    <n v="94500"/>
    <s v="New Bedford"/>
    <n v="2"/>
    <x v="0"/>
  </r>
  <r>
    <n v="10185"/>
    <s v="S12_3148"/>
    <n v="33"/>
    <n v="146.55000000000001"/>
    <n v="14"/>
    <x v="73"/>
    <d v="2003-11-21T00:00:00"/>
    <d v="2003-11-20T00:00:00"/>
    <s v="Shipped"/>
    <n v="1"/>
    <x v="0"/>
    <n v="320"/>
    <n v="1188"/>
    <n v="94500"/>
    <s v="New Bedford"/>
    <n v="2"/>
    <x v="0"/>
  </r>
  <r>
    <n v="10185"/>
    <s v="S12_3891"/>
    <n v="43"/>
    <n v="147.07"/>
    <n v="12"/>
    <x v="73"/>
    <d v="2003-11-21T00:00:00"/>
    <d v="2003-11-20T00:00:00"/>
    <s v="Shipped"/>
    <n v="1"/>
    <x v="0"/>
    <n v="320"/>
    <n v="1188"/>
    <n v="94500"/>
    <s v="New Bedford"/>
    <n v="2"/>
    <x v="0"/>
  </r>
  <r>
    <n v="10185"/>
    <s v="S18_3140"/>
    <n v="28"/>
    <n v="124.3"/>
    <n v="9"/>
    <x v="73"/>
    <d v="2003-11-21T00:00:00"/>
    <d v="2003-11-20T00:00:00"/>
    <s v="Shipped"/>
    <n v="1"/>
    <x v="0"/>
    <n v="320"/>
    <n v="1188"/>
    <n v="94500"/>
    <s v="New Bedford"/>
    <n v="2"/>
    <x v="0"/>
  </r>
  <r>
    <n v="10185"/>
    <s v="S18_3259"/>
    <n v="49"/>
    <n v="94.79"/>
    <n v="11"/>
    <x v="73"/>
    <d v="2003-11-21T00:00:00"/>
    <d v="2003-11-20T00:00:00"/>
    <s v="Shipped"/>
    <n v="1"/>
    <x v="0"/>
    <n v="320"/>
    <n v="1188"/>
    <n v="94500"/>
    <s v="New Bedford"/>
    <n v="2"/>
    <x v="0"/>
  </r>
  <r>
    <n v="10185"/>
    <s v="S18_4027"/>
    <n v="39"/>
    <n v="127.82"/>
    <n v="16"/>
    <x v="73"/>
    <d v="2003-11-21T00:00:00"/>
    <d v="2003-11-20T00:00:00"/>
    <s v="Shipped"/>
    <n v="1"/>
    <x v="0"/>
    <n v="320"/>
    <n v="1188"/>
    <n v="94500"/>
    <s v="New Bedford"/>
    <n v="2"/>
    <x v="0"/>
  </r>
  <r>
    <n v="10185"/>
    <s v="S18_4522"/>
    <n v="47"/>
    <n v="87.77"/>
    <n v="8"/>
    <x v="73"/>
    <d v="2003-11-21T00:00:00"/>
    <d v="2003-11-20T00:00:00"/>
    <s v="Shipped"/>
    <n v="1"/>
    <x v="0"/>
    <n v="320"/>
    <n v="1188"/>
    <n v="94500"/>
    <s v="New Bedford"/>
    <n v="2"/>
    <x v="0"/>
  </r>
  <r>
    <n v="10185"/>
    <s v="S24_2011"/>
    <n v="30"/>
    <n v="105.69"/>
    <n v="7"/>
    <x v="73"/>
    <d v="2003-11-21T00:00:00"/>
    <d v="2003-11-20T00:00:00"/>
    <s v="Shipped"/>
    <n v="1"/>
    <x v="0"/>
    <n v="320"/>
    <n v="1188"/>
    <n v="94500"/>
    <s v="New Bedford"/>
    <n v="2"/>
    <x v="0"/>
  </r>
  <r>
    <n v="10185"/>
    <s v="S24_3151"/>
    <n v="33"/>
    <n v="83.2"/>
    <n v="2"/>
    <x v="73"/>
    <d v="2003-11-21T00:00:00"/>
    <d v="2003-11-20T00:00:00"/>
    <s v="Shipped"/>
    <n v="1"/>
    <x v="0"/>
    <n v="320"/>
    <n v="1188"/>
    <n v="94500"/>
    <s v="New Bedford"/>
    <n v="2"/>
    <x v="0"/>
  </r>
  <r>
    <n v="10185"/>
    <s v="S50_1514"/>
    <n v="20"/>
    <n v="46.86"/>
    <n v="15"/>
    <x v="73"/>
    <d v="2003-11-21T00:00:00"/>
    <d v="2003-11-20T00:00:00"/>
    <s v="Shipped"/>
    <n v="1"/>
    <x v="0"/>
    <n v="320"/>
    <n v="1188"/>
    <n v="94500"/>
    <s v="New Bedford"/>
    <n v="2"/>
    <x v="0"/>
  </r>
  <r>
    <n v="10185"/>
    <s v="S700_1138"/>
    <n v="21"/>
    <n v="64.67"/>
    <n v="3"/>
    <x v="73"/>
    <d v="2003-11-21T00:00:00"/>
    <d v="2003-11-20T00:00:00"/>
    <s v="Shipped"/>
    <n v="1"/>
    <x v="0"/>
    <n v="320"/>
    <n v="1188"/>
    <n v="94500"/>
    <s v="New Bedford"/>
    <n v="2"/>
    <x v="0"/>
  </r>
  <r>
    <n v="10185"/>
    <s v="S700_1938"/>
    <n v="30"/>
    <n v="79.680000000000007"/>
    <n v="10"/>
    <x v="73"/>
    <d v="2003-11-21T00:00:00"/>
    <d v="2003-11-20T00:00:00"/>
    <s v="Shipped"/>
    <n v="1"/>
    <x v="0"/>
    <n v="320"/>
    <n v="1188"/>
    <n v="94500"/>
    <s v="New Bedford"/>
    <n v="2"/>
    <x v="0"/>
  </r>
  <r>
    <n v="10185"/>
    <s v="S700_2610"/>
    <n v="39"/>
    <n v="61.44"/>
    <n v="1"/>
    <x v="73"/>
    <d v="2003-11-21T00:00:00"/>
    <d v="2003-11-20T00:00:00"/>
    <s v="Shipped"/>
    <n v="1"/>
    <x v="0"/>
    <n v="320"/>
    <n v="1188"/>
    <n v="94500"/>
    <s v="New Bedford"/>
    <n v="2"/>
    <x v="0"/>
  </r>
  <r>
    <n v="10185"/>
    <s v="S700_3505"/>
    <n v="37"/>
    <n v="99.17"/>
    <n v="4"/>
    <x v="73"/>
    <d v="2003-11-21T00:00:00"/>
    <d v="2003-11-20T00:00:00"/>
    <s v="Shipped"/>
    <n v="1"/>
    <x v="0"/>
    <n v="320"/>
    <n v="1188"/>
    <n v="94500"/>
    <s v="New Bedford"/>
    <n v="2"/>
    <x v="0"/>
  </r>
  <r>
    <n v="10185"/>
    <s v="S700_3962"/>
    <n v="22"/>
    <n v="93.35"/>
    <n v="5"/>
    <x v="73"/>
    <d v="2003-11-21T00:00:00"/>
    <d v="2003-11-20T00:00:00"/>
    <s v="Shipped"/>
    <n v="1"/>
    <x v="0"/>
    <n v="320"/>
    <n v="1188"/>
    <n v="94500"/>
    <s v="New Bedford"/>
    <n v="2"/>
    <x v="0"/>
  </r>
  <r>
    <n v="10185"/>
    <s v="S72_3212"/>
    <n v="28"/>
    <n v="47.5"/>
    <n v="6"/>
    <x v="73"/>
    <d v="2003-11-21T00:00:00"/>
    <d v="2003-11-20T00:00:00"/>
    <s v="Shipped"/>
    <n v="1"/>
    <x v="0"/>
    <n v="320"/>
    <n v="1188"/>
    <n v="94500"/>
    <s v="New Bedford"/>
    <n v="2"/>
    <x v="0"/>
  </r>
  <r>
    <n v="10186"/>
    <s v="S10_4757"/>
    <n v="26"/>
    <n v="108.8"/>
    <n v="9"/>
    <x v="73"/>
    <d v="2003-11-20T00:00:00"/>
    <d v="2003-11-18T00:00:00"/>
    <s v="Shipped"/>
    <n v="2"/>
    <x v="0"/>
    <n v="489"/>
    <n v="1501"/>
    <n v="43300"/>
    <s v="London"/>
    <n v="7"/>
    <x v="1"/>
  </r>
  <r>
    <n v="10186"/>
    <s v="S18_1662"/>
    <n v="32"/>
    <n v="137.19"/>
    <n v="1"/>
    <x v="73"/>
    <d v="2003-11-20T00:00:00"/>
    <d v="2003-11-18T00:00:00"/>
    <s v="Shipped"/>
    <n v="2"/>
    <x v="0"/>
    <n v="489"/>
    <n v="1501"/>
    <n v="43300"/>
    <s v="London"/>
    <n v="7"/>
    <x v="1"/>
  </r>
  <r>
    <n v="10186"/>
    <s v="S18_3029"/>
    <n v="32"/>
    <n v="73.12"/>
    <n v="7"/>
    <x v="73"/>
    <d v="2003-11-20T00:00:00"/>
    <d v="2003-11-18T00:00:00"/>
    <s v="Shipped"/>
    <n v="2"/>
    <x v="0"/>
    <n v="489"/>
    <n v="1501"/>
    <n v="43300"/>
    <s v="London"/>
    <n v="7"/>
    <x v="1"/>
  </r>
  <r>
    <n v="10186"/>
    <s v="S18_3856"/>
    <n v="46"/>
    <n v="98.46"/>
    <n v="6"/>
    <x v="73"/>
    <d v="2003-11-20T00:00:00"/>
    <d v="2003-11-18T00:00:00"/>
    <s v="Shipped"/>
    <n v="2"/>
    <x v="0"/>
    <n v="489"/>
    <n v="1501"/>
    <n v="43300"/>
    <s v="London"/>
    <n v="7"/>
    <x v="1"/>
  </r>
  <r>
    <n v="10186"/>
    <s v="S24_2841"/>
    <n v="22"/>
    <n v="60.29"/>
    <n v="2"/>
    <x v="73"/>
    <d v="2003-11-20T00:00:00"/>
    <d v="2003-11-18T00:00:00"/>
    <s v="Shipped"/>
    <n v="2"/>
    <x v="0"/>
    <n v="489"/>
    <n v="1501"/>
    <n v="43300"/>
    <s v="London"/>
    <n v="7"/>
    <x v="1"/>
  </r>
  <r>
    <n v="10186"/>
    <s v="S24_3420"/>
    <n v="21"/>
    <n v="59.83"/>
    <n v="3"/>
    <x v="73"/>
    <d v="2003-11-20T00:00:00"/>
    <d v="2003-11-18T00:00:00"/>
    <s v="Shipped"/>
    <n v="2"/>
    <x v="0"/>
    <n v="489"/>
    <n v="1501"/>
    <n v="43300"/>
    <s v="London"/>
    <n v="7"/>
    <x v="1"/>
  </r>
  <r>
    <n v="10186"/>
    <s v="S24_3816"/>
    <n v="36"/>
    <n v="68.77"/>
    <n v="8"/>
    <x v="73"/>
    <d v="2003-11-20T00:00:00"/>
    <d v="2003-11-18T00:00:00"/>
    <s v="Shipped"/>
    <n v="2"/>
    <x v="0"/>
    <n v="489"/>
    <n v="1501"/>
    <n v="43300"/>
    <s v="London"/>
    <n v="7"/>
    <x v="1"/>
  </r>
  <r>
    <n v="10186"/>
    <s v="S700_2047"/>
    <n v="24"/>
    <n v="80.56"/>
    <n v="5"/>
    <x v="73"/>
    <d v="2003-11-20T00:00:00"/>
    <d v="2003-11-18T00:00:00"/>
    <s v="Shipped"/>
    <n v="2"/>
    <x v="0"/>
    <n v="489"/>
    <n v="1501"/>
    <n v="43300"/>
    <s v="London"/>
    <n v="7"/>
    <x v="1"/>
  </r>
  <r>
    <n v="10186"/>
    <s v="S72_1253"/>
    <n v="28"/>
    <n v="42.71"/>
    <n v="4"/>
    <x v="73"/>
    <d v="2003-11-20T00:00:00"/>
    <d v="2003-11-18T00:00:00"/>
    <s v="Shipped"/>
    <n v="2"/>
    <x v="0"/>
    <n v="489"/>
    <n v="1501"/>
    <n v="43300"/>
    <s v="London"/>
    <n v="7"/>
    <x v="1"/>
  </r>
  <r>
    <n v="10187"/>
    <s v="S18_2581"/>
    <n v="45"/>
    <n v="70.12"/>
    <n v="1"/>
    <x v="74"/>
    <d v="2003-11-24T00:00:00"/>
    <d v="2003-11-16T00:00:00"/>
    <s v="Shipped"/>
    <n v="8"/>
    <x v="1"/>
    <n v="211"/>
    <n v="1621"/>
    <n v="58600"/>
    <s v="Central Hong Kong"/>
    <n v="5"/>
    <x v="4"/>
  </r>
  <r>
    <n v="10187"/>
    <s v="S24_1785"/>
    <n v="46"/>
    <n v="96.29"/>
    <n v="3"/>
    <x v="74"/>
    <d v="2003-11-24T00:00:00"/>
    <d v="2003-11-16T00:00:00"/>
    <s v="Shipped"/>
    <n v="8"/>
    <x v="1"/>
    <n v="211"/>
    <n v="1621"/>
    <n v="58600"/>
    <s v="Central Hong Kong"/>
    <n v="5"/>
    <x v="4"/>
  </r>
  <r>
    <n v="10187"/>
    <s v="S24_3949"/>
    <n v="43"/>
    <n v="55.96"/>
    <n v="10"/>
    <x v="74"/>
    <d v="2003-11-24T00:00:00"/>
    <d v="2003-11-16T00:00:00"/>
    <s v="Shipped"/>
    <n v="8"/>
    <x v="1"/>
    <n v="211"/>
    <n v="1621"/>
    <n v="58600"/>
    <s v="Central Hong Kong"/>
    <n v="5"/>
    <x v="4"/>
  </r>
  <r>
    <n v="10187"/>
    <s v="S24_4278"/>
    <n v="33"/>
    <n v="64.48"/>
    <n v="2"/>
    <x v="74"/>
    <d v="2003-11-24T00:00:00"/>
    <d v="2003-11-16T00:00:00"/>
    <s v="Shipped"/>
    <n v="8"/>
    <x v="1"/>
    <n v="211"/>
    <n v="1621"/>
    <n v="58600"/>
    <s v="Central Hong Kong"/>
    <n v="5"/>
    <x v="4"/>
  </r>
  <r>
    <n v="10187"/>
    <s v="S32_4289"/>
    <n v="31"/>
    <n v="61.22"/>
    <n v="4"/>
    <x v="74"/>
    <d v="2003-11-24T00:00:00"/>
    <d v="2003-11-16T00:00:00"/>
    <s v="Shipped"/>
    <n v="8"/>
    <x v="1"/>
    <n v="211"/>
    <n v="1621"/>
    <n v="58600"/>
    <s v="Central Hong Kong"/>
    <n v="5"/>
    <x v="4"/>
  </r>
  <r>
    <n v="10187"/>
    <s v="S50_1341"/>
    <n v="41"/>
    <n v="39.71"/>
    <n v="5"/>
    <x v="74"/>
    <d v="2003-11-24T00:00:00"/>
    <d v="2003-11-16T00:00:00"/>
    <s v="Shipped"/>
    <n v="8"/>
    <x v="1"/>
    <n v="211"/>
    <n v="1621"/>
    <n v="58600"/>
    <s v="Central Hong Kong"/>
    <n v="5"/>
    <x v="4"/>
  </r>
  <r>
    <n v="10187"/>
    <s v="S700_1691"/>
    <n v="34"/>
    <n v="84.95"/>
    <n v="6"/>
    <x v="74"/>
    <d v="2003-11-24T00:00:00"/>
    <d v="2003-11-16T00:00:00"/>
    <s v="Shipped"/>
    <n v="8"/>
    <x v="1"/>
    <n v="211"/>
    <n v="1621"/>
    <n v="58600"/>
    <s v="Central Hong Kong"/>
    <n v="5"/>
    <x v="4"/>
  </r>
  <r>
    <n v="10187"/>
    <s v="S700_2466"/>
    <n v="44"/>
    <n v="95.73"/>
    <n v="8"/>
    <x v="74"/>
    <d v="2003-11-24T00:00:00"/>
    <d v="2003-11-16T00:00:00"/>
    <s v="Shipped"/>
    <n v="8"/>
    <x v="1"/>
    <n v="211"/>
    <n v="1621"/>
    <n v="58600"/>
    <s v="Central Hong Kong"/>
    <n v="5"/>
    <x v="4"/>
  </r>
  <r>
    <n v="10187"/>
    <s v="S700_3167"/>
    <n v="34"/>
    <n v="72"/>
    <n v="7"/>
    <x v="74"/>
    <d v="2003-11-24T00:00:00"/>
    <d v="2003-11-16T00:00:00"/>
    <s v="Shipped"/>
    <n v="8"/>
    <x v="1"/>
    <n v="211"/>
    <n v="1621"/>
    <n v="58600"/>
    <s v="Central Hong Kong"/>
    <n v="5"/>
    <x v="4"/>
  </r>
  <r>
    <n v="10187"/>
    <s v="S700_4002"/>
    <n v="44"/>
    <n v="70.33"/>
    <n v="9"/>
    <x v="74"/>
    <d v="2003-11-24T00:00:00"/>
    <d v="2003-11-16T00:00:00"/>
    <s v="Shipped"/>
    <n v="8"/>
    <x v="1"/>
    <n v="211"/>
    <n v="1621"/>
    <n v="58600"/>
    <s v="Central Hong Kong"/>
    <n v="5"/>
    <x v="4"/>
  </r>
  <r>
    <n v="10188"/>
    <s v="S10_1678"/>
    <n v="48"/>
    <n v="95.7"/>
    <n v="1"/>
    <x v="75"/>
    <d v="2003-11-26T00:00:00"/>
    <d v="2003-11-24T00:00:00"/>
    <s v="Shipped"/>
    <n v="2"/>
    <x v="0"/>
    <n v="167"/>
    <n v="1504"/>
    <n v="96800"/>
    <s v="Bergen"/>
    <n v="7"/>
    <x v="1"/>
  </r>
  <r>
    <n v="10188"/>
    <s v="S10_2016"/>
    <n v="38"/>
    <n v="111.8"/>
    <n v="4"/>
    <x v="75"/>
    <d v="2003-11-26T00:00:00"/>
    <d v="2003-11-24T00:00:00"/>
    <s v="Shipped"/>
    <n v="2"/>
    <x v="0"/>
    <n v="167"/>
    <n v="1504"/>
    <n v="96800"/>
    <s v="Bergen"/>
    <n v="7"/>
    <x v="1"/>
  </r>
  <r>
    <n v="10188"/>
    <s v="S10_4698"/>
    <n v="45"/>
    <n v="182.04"/>
    <n v="3"/>
    <x v="75"/>
    <d v="2003-11-26T00:00:00"/>
    <d v="2003-11-24T00:00:00"/>
    <s v="Shipped"/>
    <n v="2"/>
    <x v="0"/>
    <n v="167"/>
    <n v="1504"/>
    <n v="96800"/>
    <s v="Bergen"/>
    <n v="7"/>
    <x v="1"/>
  </r>
  <r>
    <n v="10188"/>
    <s v="S18_2625"/>
    <n v="32"/>
    <n v="52.09"/>
    <n v="5"/>
    <x v="75"/>
    <d v="2003-11-26T00:00:00"/>
    <d v="2003-11-24T00:00:00"/>
    <s v="Shipped"/>
    <n v="2"/>
    <x v="0"/>
    <n v="167"/>
    <n v="1504"/>
    <n v="96800"/>
    <s v="Bergen"/>
    <n v="7"/>
    <x v="1"/>
  </r>
  <r>
    <n v="10188"/>
    <s v="S24_1578"/>
    <n v="25"/>
    <n v="95.8"/>
    <n v="2"/>
    <x v="75"/>
    <d v="2003-11-26T00:00:00"/>
    <d v="2003-11-24T00:00:00"/>
    <s v="Shipped"/>
    <n v="2"/>
    <x v="0"/>
    <n v="167"/>
    <n v="1504"/>
    <n v="96800"/>
    <s v="Bergen"/>
    <n v="7"/>
    <x v="1"/>
  </r>
  <r>
    <n v="10188"/>
    <s v="S24_2000"/>
    <n v="40"/>
    <n v="61.7"/>
    <n v="6"/>
    <x v="75"/>
    <d v="2003-11-26T00:00:00"/>
    <d v="2003-11-24T00:00:00"/>
    <s v="Shipped"/>
    <n v="2"/>
    <x v="0"/>
    <n v="167"/>
    <n v="1504"/>
    <n v="96800"/>
    <s v="Bergen"/>
    <n v="7"/>
    <x v="1"/>
  </r>
  <r>
    <n v="10188"/>
    <s v="S32_1374"/>
    <n v="44"/>
    <n v="81.91"/>
    <n v="7"/>
    <x v="75"/>
    <d v="2003-11-26T00:00:00"/>
    <d v="2003-11-24T00:00:00"/>
    <s v="Shipped"/>
    <n v="2"/>
    <x v="0"/>
    <n v="167"/>
    <n v="1504"/>
    <n v="96800"/>
    <s v="Bergen"/>
    <n v="7"/>
    <x v="1"/>
  </r>
  <r>
    <n v="10188"/>
    <s v="S700_2834"/>
    <n v="29"/>
    <n v="96.11"/>
    <n v="8"/>
    <x v="75"/>
    <d v="2003-11-26T00:00:00"/>
    <d v="2003-11-24T00:00:00"/>
    <s v="Shipped"/>
    <n v="2"/>
    <x v="0"/>
    <n v="167"/>
    <n v="1504"/>
    <n v="96800"/>
    <s v="Bergen"/>
    <n v="7"/>
    <x v="1"/>
  </r>
  <r>
    <n v="10189"/>
    <s v="S12_2823"/>
    <n v="28"/>
    <n v="138.57"/>
    <n v="1"/>
    <x v="75"/>
    <d v="2003-11-25T00:00:00"/>
    <d v="2003-11-24T00:00:00"/>
    <s v="Shipped"/>
    <n v="1"/>
    <x v="0"/>
    <n v="205"/>
    <n v="1166"/>
    <n v="90700"/>
    <s v="Pasadena"/>
    <n v="1"/>
    <x v="5"/>
  </r>
  <r>
    <n v="10190"/>
    <s v="S24_2360"/>
    <n v="42"/>
    <n v="58.87"/>
    <n v="3"/>
    <x v="76"/>
    <d v="2003-11-29T00:00:00"/>
    <d v="2003-11-20T00:00:00"/>
    <s v="Shipped"/>
    <n v="9"/>
    <x v="1"/>
    <n v="141"/>
    <n v="1370"/>
    <n v="227600"/>
    <s v="Madrid"/>
    <n v="4"/>
    <x v="3"/>
  </r>
  <r>
    <n v="10190"/>
    <s v="S32_2206"/>
    <n v="46"/>
    <n v="38.619999999999997"/>
    <n v="1"/>
    <x v="76"/>
    <d v="2003-11-29T00:00:00"/>
    <d v="2003-11-20T00:00:00"/>
    <s v="Shipped"/>
    <n v="9"/>
    <x v="1"/>
    <n v="141"/>
    <n v="1370"/>
    <n v="227600"/>
    <s v="Madrid"/>
    <n v="4"/>
    <x v="3"/>
  </r>
  <r>
    <n v="10190"/>
    <s v="S32_4485"/>
    <n v="42"/>
    <n v="89.8"/>
    <n v="4"/>
    <x v="76"/>
    <d v="2003-11-29T00:00:00"/>
    <d v="2003-11-20T00:00:00"/>
    <s v="Shipped"/>
    <n v="9"/>
    <x v="1"/>
    <n v="141"/>
    <n v="1370"/>
    <n v="227600"/>
    <s v="Madrid"/>
    <n v="4"/>
    <x v="3"/>
  </r>
  <r>
    <n v="10190"/>
    <s v="S50_4713"/>
    <n v="40"/>
    <n v="67.53"/>
    <n v="2"/>
    <x v="76"/>
    <d v="2003-11-29T00:00:00"/>
    <d v="2003-11-20T00:00:00"/>
    <s v="Shipped"/>
    <n v="9"/>
    <x v="1"/>
    <n v="141"/>
    <n v="1370"/>
    <n v="227600"/>
    <s v="Madrid"/>
    <n v="4"/>
    <x v="3"/>
  </r>
  <r>
    <n v="10191"/>
    <s v="S12_1099"/>
    <n v="21"/>
    <n v="155.66"/>
    <n v="3"/>
    <x v="77"/>
    <d v="2003-11-30T00:00:00"/>
    <d v="2003-11-24T00:00:00"/>
    <s v="Shipped"/>
    <n v="6"/>
    <x v="0"/>
    <n v="259"/>
    <n v="1504"/>
    <n v="120400"/>
    <s v="KÃ¶ln"/>
    <n v="7"/>
    <x v="1"/>
  </r>
  <r>
    <n v="10191"/>
    <s v="S12_3380"/>
    <n v="40"/>
    <n v="104.52"/>
    <n v="1"/>
    <x v="77"/>
    <d v="2003-11-30T00:00:00"/>
    <d v="2003-11-24T00:00:00"/>
    <s v="Shipped"/>
    <n v="6"/>
    <x v="0"/>
    <n v="259"/>
    <n v="1504"/>
    <n v="120400"/>
    <s v="KÃ¶ln"/>
    <n v="7"/>
    <x v="1"/>
  </r>
  <r>
    <n v="10191"/>
    <s v="S12_3990"/>
    <n v="30"/>
    <n v="70.22"/>
    <n v="4"/>
    <x v="77"/>
    <d v="2003-11-30T00:00:00"/>
    <d v="2003-11-24T00:00:00"/>
    <s v="Shipped"/>
    <n v="6"/>
    <x v="0"/>
    <n v="259"/>
    <n v="1504"/>
    <n v="120400"/>
    <s v="KÃ¶ln"/>
    <n v="7"/>
    <x v="1"/>
  </r>
  <r>
    <n v="10191"/>
    <s v="S18_3278"/>
    <n v="36"/>
    <n v="75.59"/>
    <n v="6"/>
    <x v="77"/>
    <d v="2003-11-30T00:00:00"/>
    <d v="2003-11-24T00:00:00"/>
    <s v="Shipped"/>
    <n v="6"/>
    <x v="0"/>
    <n v="259"/>
    <n v="1504"/>
    <n v="120400"/>
    <s v="KÃ¶ln"/>
    <n v="7"/>
    <x v="1"/>
  </r>
  <r>
    <n v="10191"/>
    <s v="S18_3482"/>
    <n v="23"/>
    <n v="119.06"/>
    <n v="5"/>
    <x v="77"/>
    <d v="2003-11-30T00:00:00"/>
    <d v="2003-11-24T00:00:00"/>
    <s v="Shipped"/>
    <n v="6"/>
    <x v="0"/>
    <n v="259"/>
    <n v="1504"/>
    <n v="120400"/>
    <s v="KÃ¶ln"/>
    <n v="7"/>
    <x v="1"/>
  </r>
  <r>
    <n v="10191"/>
    <s v="S18_3782"/>
    <n v="43"/>
    <n v="60.93"/>
    <n v="9"/>
    <x v="77"/>
    <d v="2003-11-30T00:00:00"/>
    <d v="2003-11-24T00:00:00"/>
    <s v="Shipped"/>
    <n v="6"/>
    <x v="0"/>
    <n v="259"/>
    <n v="1504"/>
    <n v="120400"/>
    <s v="KÃ¶ln"/>
    <n v="7"/>
    <x v="1"/>
  </r>
  <r>
    <n v="10191"/>
    <s v="S18_4721"/>
    <n v="32"/>
    <n v="136.9"/>
    <n v="8"/>
    <x v="77"/>
    <d v="2003-11-30T00:00:00"/>
    <d v="2003-11-24T00:00:00"/>
    <s v="Shipped"/>
    <n v="6"/>
    <x v="0"/>
    <n v="259"/>
    <n v="1504"/>
    <n v="120400"/>
    <s v="KÃ¶ln"/>
    <n v="7"/>
    <x v="1"/>
  </r>
  <r>
    <n v="10191"/>
    <s v="S24_3371"/>
    <n v="48"/>
    <n v="53.27"/>
    <n v="2"/>
    <x v="77"/>
    <d v="2003-11-30T00:00:00"/>
    <d v="2003-11-24T00:00:00"/>
    <s v="Shipped"/>
    <n v="6"/>
    <x v="0"/>
    <n v="259"/>
    <n v="1504"/>
    <n v="120400"/>
    <s v="KÃ¶ln"/>
    <n v="7"/>
    <x v="1"/>
  </r>
  <r>
    <n v="10191"/>
    <s v="S24_4620"/>
    <n v="44"/>
    <n v="77.61"/>
    <n v="7"/>
    <x v="77"/>
    <d v="2003-11-30T00:00:00"/>
    <d v="2003-11-24T00:00:00"/>
    <s v="Shipped"/>
    <n v="6"/>
    <x v="0"/>
    <n v="259"/>
    <n v="1504"/>
    <n v="120400"/>
    <s v="KÃ¶ln"/>
    <n v="7"/>
    <x v="1"/>
  </r>
  <r>
    <n v="10192"/>
    <s v="S12_4675"/>
    <n v="27"/>
    <n v="99.04"/>
    <n v="16"/>
    <x v="77"/>
    <d v="2003-11-29T00:00:00"/>
    <d v="2003-11-25T00:00:00"/>
    <s v="Shipped"/>
    <n v="4"/>
    <x v="0"/>
    <n v="363"/>
    <n v="1216"/>
    <n v="114200"/>
    <s v="Nashua"/>
    <n v="2"/>
    <x v="0"/>
  </r>
  <r>
    <n v="10192"/>
    <s v="S18_1129"/>
    <n v="22"/>
    <n v="140.12"/>
    <n v="11"/>
    <x v="77"/>
    <d v="2003-11-29T00:00:00"/>
    <d v="2003-11-25T00:00:00"/>
    <s v="Shipped"/>
    <n v="4"/>
    <x v="0"/>
    <n v="363"/>
    <n v="1216"/>
    <n v="114200"/>
    <s v="Nashua"/>
    <n v="2"/>
    <x v="0"/>
  </r>
  <r>
    <n v="10192"/>
    <s v="S18_1589"/>
    <n v="29"/>
    <n v="100.8"/>
    <n v="7"/>
    <x v="77"/>
    <d v="2003-11-29T00:00:00"/>
    <d v="2003-11-25T00:00:00"/>
    <s v="Shipped"/>
    <n v="4"/>
    <x v="0"/>
    <n v="363"/>
    <n v="1216"/>
    <n v="114200"/>
    <s v="Nashua"/>
    <n v="2"/>
    <x v="0"/>
  </r>
  <r>
    <n v="10192"/>
    <s v="S18_1889"/>
    <n v="45"/>
    <n v="70.84"/>
    <n v="15"/>
    <x v="77"/>
    <d v="2003-11-29T00:00:00"/>
    <d v="2003-11-25T00:00:00"/>
    <s v="Shipped"/>
    <n v="4"/>
    <x v="0"/>
    <n v="363"/>
    <n v="1216"/>
    <n v="114200"/>
    <s v="Nashua"/>
    <n v="2"/>
    <x v="0"/>
  </r>
  <r>
    <n v="10192"/>
    <s v="S18_1984"/>
    <n v="47"/>
    <n v="128.03"/>
    <n v="10"/>
    <x v="77"/>
    <d v="2003-11-29T00:00:00"/>
    <d v="2003-11-25T00:00:00"/>
    <s v="Shipped"/>
    <n v="4"/>
    <x v="0"/>
    <n v="363"/>
    <n v="1216"/>
    <n v="114200"/>
    <s v="Nashua"/>
    <n v="2"/>
    <x v="0"/>
  </r>
  <r>
    <n v="10192"/>
    <s v="S18_2870"/>
    <n v="38"/>
    <n v="110.88"/>
    <n v="8"/>
    <x v="77"/>
    <d v="2003-11-29T00:00:00"/>
    <d v="2003-11-25T00:00:00"/>
    <s v="Shipped"/>
    <n v="4"/>
    <x v="0"/>
    <n v="363"/>
    <n v="1216"/>
    <n v="114200"/>
    <s v="Nashua"/>
    <n v="2"/>
    <x v="0"/>
  </r>
  <r>
    <n v="10192"/>
    <s v="S18_3232"/>
    <n v="26"/>
    <n v="137.16999999999999"/>
    <n v="12"/>
    <x v="77"/>
    <d v="2003-11-29T00:00:00"/>
    <d v="2003-11-25T00:00:00"/>
    <s v="Shipped"/>
    <n v="4"/>
    <x v="0"/>
    <n v="363"/>
    <n v="1216"/>
    <n v="114200"/>
    <s v="Nashua"/>
    <n v="2"/>
    <x v="0"/>
  </r>
  <r>
    <n v="10192"/>
    <s v="S18_3685"/>
    <n v="45"/>
    <n v="125.74"/>
    <n v="9"/>
    <x v="77"/>
    <d v="2003-11-29T00:00:00"/>
    <d v="2003-11-25T00:00:00"/>
    <s v="Shipped"/>
    <n v="4"/>
    <x v="0"/>
    <n v="363"/>
    <n v="1216"/>
    <n v="114200"/>
    <s v="Nashua"/>
    <n v="2"/>
    <x v="0"/>
  </r>
  <r>
    <n v="10192"/>
    <s v="S24_1046"/>
    <n v="37"/>
    <n v="72.02"/>
    <n v="4"/>
    <x v="77"/>
    <d v="2003-11-29T00:00:00"/>
    <d v="2003-11-25T00:00:00"/>
    <s v="Shipped"/>
    <n v="4"/>
    <x v="0"/>
    <n v="363"/>
    <n v="1216"/>
    <n v="114200"/>
    <s v="Nashua"/>
    <n v="2"/>
    <x v="0"/>
  </r>
  <r>
    <n v="10192"/>
    <s v="S24_1628"/>
    <n v="47"/>
    <n v="49.3"/>
    <n v="6"/>
    <x v="77"/>
    <d v="2003-11-29T00:00:00"/>
    <d v="2003-11-25T00:00:00"/>
    <s v="Shipped"/>
    <n v="4"/>
    <x v="0"/>
    <n v="363"/>
    <n v="1216"/>
    <n v="114200"/>
    <s v="Nashua"/>
    <n v="2"/>
    <x v="0"/>
  </r>
  <r>
    <n v="10192"/>
    <s v="S24_2766"/>
    <n v="46"/>
    <n v="86.33"/>
    <n v="2"/>
    <x v="77"/>
    <d v="2003-11-29T00:00:00"/>
    <d v="2003-11-25T00:00:00"/>
    <s v="Shipped"/>
    <n v="4"/>
    <x v="0"/>
    <n v="363"/>
    <n v="1216"/>
    <n v="114200"/>
    <s v="Nashua"/>
    <n v="2"/>
    <x v="0"/>
  </r>
  <r>
    <n v="10192"/>
    <s v="S24_2887"/>
    <n v="23"/>
    <n v="112.74"/>
    <n v="1"/>
    <x v="77"/>
    <d v="2003-11-29T00:00:00"/>
    <d v="2003-11-25T00:00:00"/>
    <s v="Shipped"/>
    <n v="4"/>
    <x v="0"/>
    <n v="363"/>
    <n v="1216"/>
    <n v="114200"/>
    <s v="Nashua"/>
    <n v="2"/>
    <x v="0"/>
  </r>
  <r>
    <n v="10192"/>
    <s v="S24_2972"/>
    <n v="30"/>
    <n v="33.229999999999997"/>
    <n v="13"/>
    <x v="77"/>
    <d v="2003-11-29T00:00:00"/>
    <d v="2003-11-25T00:00:00"/>
    <s v="Shipped"/>
    <n v="4"/>
    <x v="0"/>
    <n v="363"/>
    <n v="1216"/>
    <n v="114200"/>
    <s v="Nashua"/>
    <n v="2"/>
    <x v="0"/>
  </r>
  <r>
    <n v="10192"/>
    <s v="S24_3191"/>
    <n v="32"/>
    <n v="69.34"/>
    <n v="3"/>
    <x v="77"/>
    <d v="2003-11-29T00:00:00"/>
    <d v="2003-11-25T00:00:00"/>
    <s v="Shipped"/>
    <n v="4"/>
    <x v="0"/>
    <n v="363"/>
    <n v="1216"/>
    <n v="114200"/>
    <s v="Nashua"/>
    <n v="2"/>
    <x v="0"/>
  </r>
  <r>
    <n v="10192"/>
    <s v="S24_3432"/>
    <n v="46"/>
    <n v="93.16"/>
    <n v="5"/>
    <x v="77"/>
    <d v="2003-11-29T00:00:00"/>
    <d v="2003-11-25T00:00:00"/>
    <s v="Shipped"/>
    <n v="4"/>
    <x v="0"/>
    <n v="363"/>
    <n v="1216"/>
    <n v="114200"/>
    <s v="Nashua"/>
    <n v="2"/>
    <x v="0"/>
  </r>
  <r>
    <n v="10192"/>
    <s v="S24_3856"/>
    <n v="45"/>
    <n v="112.34"/>
    <n v="14"/>
    <x v="77"/>
    <d v="2003-11-29T00:00:00"/>
    <d v="2003-11-25T00:00:00"/>
    <s v="Shipped"/>
    <n v="4"/>
    <x v="0"/>
    <n v="363"/>
    <n v="1216"/>
    <n v="114200"/>
    <s v="Nashua"/>
    <n v="2"/>
    <x v="0"/>
  </r>
  <r>
    <n v="10193"/>
    <s v="S18_1342"/>
    <n v="28"/>
    <n v="92.47"/>
    <n v="7"/>
    <x v="78"/>
    <d v="2003-11-28T00:00:00"/>
    <d v="2003-11-27T00:00:00"/>
    <s v="Shipped"/>
    <n v="1"/>
    <x v="0"/>
    <n v="471"/>
    <n v="1611"/>
    <n v="60300"/>
    <s v="Glen Waverly"/>
    <n v="6"/>
    <x v="6"/>
  </r>
  <r>
    <n v="10193"/>
    <s v="S18_1367"/>
    <n v="46"/>
    <n v="46.36"/>
    <n v="6"/>
    <x v="78"/>
    <d v="2003-11-28T00:00:00"/>
    <d v="2003-11-27T00:00:00"/>
    <s v="Shipped"/>
    <n v="1"/>
    <x v="0"/>
    <n v="471"/>
    <n v="1611"/>
    <n v="60300"/>
    <s v="Glen Waverly"/>
    <n v="6"/>
    <x v="6"/>
  </r>
  <r>
    <n v="10193"/>
    <s v="S18_1749"/>
    <n v="21"/>
    <n v="153"/>
    <n v="14"/>
    <x v="78"/>
    <d v="2003-11-28T00:00:00"/>
    <d v="2003-11-27T00:00:00"/>
    <s v="Shipped"/>
    <n v="1"/>
    <x v="0"/>
    <n v="471"/>
    <n v="1611"/>
    <n v="60300"/>
    <s v="Glen Waverly"/>
    <n v="6"/>
    <x v="6"/>
  </r>
  <r>
    <n v="10193"/>
    <s v="S18_2248"/>
    <n v="42"/>
    <n v="60.54"/>
    <n v="13"/>
    <x v="78"/>
    <d v="2003-11-28T00:00:00"/>
    <d v="2003-11-27T00:00:00"/>
    <s v="Shipped"/>
    <n v="1"/>
    <x v="0"/>
    <n v="471"/>
    <n v="1611"/>
    <n v="60300"/>
    <s v="Glen Waverly"/>
    <n v="6"/>
    <x v="6"/>
  </r>
  <r>
    <n v="10193"/>
    <s v="S18_2325"/>
    <n v="44"/>
    <n v="115.69"/>
    <n v="11"/>
    <x v="78"/>
    <d v="2003-11-28T00:00:00"/>
    <d v="2003-11-27T00:00:00"/>
    <s v="Shipped"/>
    <n v="1"/>
    <x v="0"/>
    <n v="471"/>
    <n v="1611"/>
    <n v="60300"/>
    <s v="Glen Waverly"/>
    <n v="6"/>
    <x v="6"/>
  </r>
  <r>
    <n v="10193"/>
    <s v="S18_2795"/>
    <n v="22"/>
    <n v="143.44"/>
    <n v="8"/>
    <x v="78"/>
    <d v="2003-11-28T00:00:00"/>
    <d v="2003-11-27T00:00:00"/>
    <s v="Shipped"/>
    <n v="1"/>
    <x v="0"/>
    <n v="471"/>
    <n v="1611"/>
    <n v="60300"/>
    <s v="Glen Waverly"/>
    <n v="6"/>
    <x v="6"/>
  </r>
  <r>
    <n v="10193"/>
    <s v="S18_2949"/>
    <n v="28"/>
    <n v="87.13"/>
    <n v="1"/>
    <x v="78"/>
    <d v="2003-11-28T00:00:00"/>
    <d v="2003-11-27T00:00:00"/>
    <s v="Shipped"/>
    <n v="1"/>
    <x v="0"/>
    <n v="471"/>
    <n v="1611"/>
    <n v="60300"/>
    <s v="Glen Waverly"/>
    <n v="6"/>
    <x v="6"/>
  </r>
  <r>
    <n v="10193"/>
    <s v="S18_2957"/>
    <n v="24"/>
    <n v="53.09"/>
    <n v="3"/>
    <x v="78"/>
    <d v="2003-11-28T00:00:00"/>
    <d v="2003-11-27T00:00:00"/>
    <s v="Shipped"/>
    <n v="1"/>
    <x v="0"/>
    <n v="471"/>
    <n v="1611"/>
    <n v="60300"/>
    <s v="Glen Waverly"/>
    <n v="6"/>
    <x v="6"/>
  </r>
  <r>
    <n v="10193"/>
    <s v="S18_3136"/>
    <n v="23"/>
    <n v="97.39"/>
    <n v="2"/>
    <x v="78"/>
    <d v="2003-11-28T00:00:00"/>
    <d v="2003-11-27T00:00:00"/>
    <s v="Shipped"/>
    <n v="1"/>
    <x v="0"/>
    <n v="471"/>
    <n v="1611"/>
    <n v="60300"/>
    <s v="Glen Waverly"/>
    <n v="6"/>
    <x v="6"/>
  </r>
  <r>
    <n v="10193"/>
    <s v="S18_3320"/>
    <n v="32"/>
    <n v="79.37"/>
    <n v="5"/>
    <x v="78"/>
    <d v="2003-11-28T00:00:00"/>
    <d v="2003-11-27T00:00:00"/>
    <s v="Shipped"/>
    <n v="1"/>
    <x v="0"/>
    <n v="471"/>
    <n v="1611"/>
    <n v="60300"/>
    <s v="Glen Waverly"/>
    <n v="6"/>
    <x v="6"/>
  </r>
  <r>
    <n v="10193"/>
    <s v="S18_4409"/>
    <n v="24"/>
    <n v="92.03"/>
    <n v="15"/>
    <x v="78"/>
    <d v="2003-11-28T00:00:00"/>
    <d v="2003-11-27T00:00:00"/>
    <s v="Shipped"/>
    <n v="1"/>
    <x v="0"/>
    <n v="471"/>
    <n v="1611"/>
    <n v="60300"/>
    <s v="Glen Waverly"/>
    <n v="6"/>
    <x v="6"/>
  </r>
  <r>
    <n v="10193"/>
    <s v="S18_4933"/>
    <n v="25"/>
    <n v="66.28"/>
    <n v="16"/>
    <x v="78"/>
    <d v="2003-11-28T00:00:00"/>
    <d v="2003-11-27T00:00:00"/>
    <s v="Shipped"/>
    <n v="1"/>
    <x v="0"/>
    <n v="471"/>
    <n v="1611"/>
    <n v="60300"/>
    <s v="Glen Waverly"/>
    <n v="6"/>
    <x v="6"/>
  </r>
  <r>
    <n v="10193"/>
    <s v="S24_1937"/>
    <n v="26"/>
    <n v="32.19"/>
    <n v="10"/>
    <x v="78"/>
    <d v="2003-11-28T00:00:00"/>
    <d v="2003-11-27T00:00:00"/>
    <s v="Shipped"/>
    <n v="1"/>
    <x v="0"/>
    <n v="471"/>
    <n v="1611"/>
    <n v="60300"/>
    <s v="Glen Waverly"/>
    <n v="6"/>
    <x v="6"/>
  </r>
  <r>
    <n v="10193"/>
    <s v="S24_2022"/>
    <n v="20"/>
    <n v="44.8"/>
    <n v="9"/>
    <x v="78"/>
    <d v="2003-11-28T00:00:00"/>
    <d v="2003-11-27T00:00:00"/>
    <s v="Shipped"/>
    <n v="1"/>
    <x v="0"/>
    <n v="471"/>
    <n v="1611"/>
    <n v="60300"/>
    <s v="Glen Waverly"/>
    <n v="6"/>
    <x v="6"/>
  </r>
  <r>
    <n v="10193"/>
    <s v="S24_3969"/>
    <n v="22"/>
    <n v="38.159999999999997"/>
    <n v="12"/>
    <x v="78"/>
    <d v="2003-11-28T00:00:00"/>
    <d v="2003-11-27T00:00:00"/>
    <s v="Shipped"/>
    <n v="1"/>
    <x v="0"/>
    <n v="471"/>
    <n v="1611"/>
    <n v="60300"/>
    <s v="Glen Waverly"/>
    <n v="6"/>
    <x v="6"/>
  </r>
  <r>
    <n v="10193"/>
    <s v="S24_4258"/>
    <n v="20"/>
    <n v="92.52"/>
    <n v="4"/>
    <x v="78"/>
    <d v="2003-11-28T00:00:00"/>
    <d v="2003-11-27T00:00:00"/>
    <s v="Shipped"/>
    <n v="1"/>
    <x v="0"/>
    <n v="471"/>
    <n v="1611"/>
    <n v="60300"/>
    <s v="Glen Waverly"/>
    <n v="6"/>
    <x v="6"/>
  </r>
  <r>
    <n v="10194"/>
    <s v="S10_1949"/>
    <n v="42"/>
    <n v="203.59"/>
    <n v="11"/>
    <x v="79"/>
    <d v="2003-12-02T00:00:00"/>
    <d v="2003-11-26T00:00:00"/>
    <s v="Shipped"/>
    <n v="6"/>
    <x v="0"/>
    <n v="146"/>
    <n v="1337"/>
    <n v="123900"/>
    <s v="Lyon"/>
    <n v="4"/>
    <x v="3"/>
  </r>
  <r>
    <n v="10194"/>
    <s v="S10_4962"/>
    <n v="26"/>
    <n v="134.44"/>
    <n v="4"/>
    <x v="79"/>
    <d v="2003-12-02T00:00:00"/>
    <d v="2003-11-26T00:00:00"/>
    <s v="Shipped"/>
    <n v="6"/>
    <x v="0"/>
    <n v="146"/>
    <n v="1337"/>
    <n v="123900"/>
    <s v="Lyon"/>
    <n v="4"/>
    <x v="3"/>
  </r>
  <r>
    <n v="10194"/>
    <s v="S12_1666"/>
    <n v="38"/>
    <n v="124.37"/>
    <n v="8"/>
    <x v="79"/>
    <d v="2003-12-02T00:00:00"/>
    <d v="2003-11-26T00:00:00"/>
    <s v="Shipped"/>
    <n v="6"/>
    <x v="0"/>
    <n v="146"/>
    <n v="1337"/>
    <n v="123900"/>
    <s v="Lyon"/>
    <n v="4"/>
    <x v="3"/>
  </r>
  <r>
    <n v="10194"/>
    <s v="S18_1097"/>
    <n v="21"/>
    <n v="103.84"/>
    <n v="10"/>
    <x v="79"/>
    <d v="2003-12-02T00:00:00"/>
    <d v="2003-11-26T00:00:00"/>
    <s v="Shipped"/>
    <n v="6"/>
    <x v="0"/>
    <n v="146"/>
    <n v="1337"/>
    <n v="123900"/>
    <s v="Lyon"/>
    <n v="4"/>
    <x v="3"/>
  </r>
  <r>
    <n v="10194"/>
    <s v="S18_2432"/>
    <n v="45"/>
    <n v="51.05"/>
    <n v="2"/>
    <x v="79"/>
    <d v="2003-12-02T00:00:00"/>
    <d v="2003-11-26T00:00:00"/>
    <s v="Shipped"/>
    <n v="6"/>
    <x v="0"/>
    <n v="146"/>
    <n v="1337"/>
    <n v="123900"/>
    <s v="Lyon"/>
    <n v="4"/>
    <x v="3"/>
  </r>
  <r>
    <n v="10194"/>
    <s v="S18_4600"/>
    <n v="32"/>
    <n v="113.82"/>
    <n v="5"/>
    <x v="79"/>
    <d v="2003-12-02T00:00:00"/>
    <d v="2003-11-26T00:00:00"/>
    <s v="Shipped"/>
    <n v="6"/>
    <x v="0"/>
    <n v="146"/>
    <n v="1337"/>
    <n v="123900"/>
    <s v="Lyon"/>
    <n v="4"/>
    <x v="3"/>
  </r>
  <r>
    <n v="10194"/>
    <s v="S18_4668"/>
    <n v="41"/>
    <n v="47.79"/>
    <n v="9"/>
    <x v="79"/>
    <d v="2003-12-02T00:00:00"/>
    <d v="2003-11-26T00:00:00"/>
    <s v="Shipped"/>
    <n v="6"/>
    <x v="0"/>
    <n v="146"/>
    <n v="1337"/>
    <n v="123900"/>
    <s v="Lyon"/>
    <n v="4"/>
    <x v="3"/>
  </r>
  <r>
    <n v="10194"/>
    <s v="S24_2300"/>
    <n v="49"/>
    <n v="112.46"/>
    <n v="1"/>
    <x v="79"/>
    <d v="2003-12-02T00:00:00"/>
    <d v="2003-11-26T00:00:00"/>
    <s v="Shipped"/>
    <n v="6"/>
    <x v="0"/>
    <n v="146"/>
    <n v="1337"/>
    <n v="123900"/>
    <s v="Lyon"/>
    <n v="4"/>
    <x v="3"/>
  </r>
  <r>
    <n v="10194"/>
    <s v="S32_1268"/>
    <n v="37"/>
    <n v="77.05"/>
    <n v="3"/>
    <x v="79"/>
    <d v="2003-12-02T00:00:00"/>
    <d v="2003-11-26T00:00:00"/>
    <s v="Shipped"/>
    <n v="6"/>
    <x v="0"/>
    <n v="146"/>
    <n v="1337"/>
    <n v="123900"/>
    <s v="Lyon"/>
    <n v="4"/>
    <x v="3"/>
  </r>
  <r>
    <n v="10194"/>
    <s v="S32_3522"/>
    <n v="39"/>
    <n v="61.41"/>
    <n v="7"/>
    <x v="79"/>
    <d v="2003-12-02T00:00:00"/>
    <d v="2003-11-26T00:00:00"/>
    <s v="Shipped"/>
    <n v="6"/>
    <x v="0"/>
    <n v="146"/>
    <n v="1337"/>
    <n v="123900"/>
    <s v="Lyon"/>
    <n v="4"/>
    <x v="3"/>
  </r>
  <r>
    <n v="10194"/>
    <s v="S700_2824"/>
    <n v="26"/>
    <n v="80.92"/>
    <n v="6"/>
    <x v="79"/>
    <d v="2003-12-02T00:00:00"/>
    <d v="2003-11-26T00:00:00"/>
    <s v="Shipped"/>
    <n v="6"/>
    <x v="0"/>
    <n v="146"/>
    <n v="1337"/>
    <n v="123900"/>
    <s v="Lyon"/>
    <n v="4"/>
    <x v="3"/>
  </r>
  <r>
    <n v="10195"/>
    <s v="S12_4473"/>
    <n v="49"/>
    <n v="118.5"/>
    <n v="6"/>
    <x v="79"/>
    <d v="2003-12-01T00:00:00"/>
    <d v="2003-11-28T00:00:00"/>
    <s v="Shipped"/>
    <n v="3"/>
    <x v="0"/>
    <n v="319"/>
    <n v="1323"/>
    <n v="102700"/>
    <s v="White Plains"/>
    <n v="3"/>
    <x v="2"/>
  </r>
  <r>
    <n v="10195"/>
    <s v="S18_2238"/>
    <n v="27"/>
    <n v="139.16999999999999"/>
    <n v="5"/>
    <x v="79"/>
    <d v="2003-12-01T00:00:00"/>
    <d v="2003-11-28T00:00:00"/>
    <s v="Shipped"/>
    <n v="3"/>
    <x v="0"/>
    <n v="319"/>
    <n v="1323"/>
    <n v="102700"/>
    <s v="White Plains"/>
    <n v="3"/>
    <x v="2"/>
  </r>
  <r>
    <n v="10195"/>
    <s v="S18_2319"/>
    <n v="35"/>
    <n v="112.91"/>
    <n v="9"/>
    <x v="79"/>
    <d v="2003-12-01T00:00:00"/>
    <d v="2003-11-28T00:00:00"/>
    <s v="Shipped"/>
    <n v="3"/>
    <x v="0"/>
    <n v="319"/>
    <n v="1323"/>
    <n v="102700"/>
    <s v="White Plains"/>
    <n v="3"/>
    <x v="2"/>
  </r>
  <r>
    <n v="10195"/>
    <s v="S18_3232"/>
    <n v="50"/>
    <n v="150.71"/>
    <n v="10"/>
    <x v="79"/>
    <d v="2003-12-01T00:00:00"/>
    <d v="2003-11-28T00:00:00"/>
    <s v="Shipped"/>
    <n v="3"/>
    <x v="0"/>
    <n v="319"/>
    <n v="1323"/>
    <n v="102700"/>
    <s v="White Plains"/>
    <n v="3"/>
    <x v="2"/>
  </r>
  <r>
    <n v="10195"/>
    <s v="S24_1444"/>
    <n v="44"/>
    <n v="54.33"/>
    <n v="3"/>
    <x v="79"/>
    <d v="2003-12-01T00:00:00"/>
    <d v="2003-11-28T00:00:00"/>
    <s v="Shipped"/>
    <n v="3"/>
    <x v="0"/>
    <n v="319"/>
    <n v="1323"/>
    <n v="102700"/>
    <s v="White Plains"/>
    <n v="3"/>
    <x v="2"/>
  </r>
  <r>
    <n v="10195"/>
    <s v="S24_2840"/>
    <n v="32"/>
    <n v="31.82"/>
    <n v="7"/>
    <x v="79"/>
    <d v="2003-12-01T00:00:00"/>
    <d v="2003-11-28T00:00:00"/>
    <s v="Shipped"/>
    <n v="3"/>
    <x v="0"/>
    <n v="319"/>
    <n v="1323"/>
    <n v="102700"/>
    <s v="White Plains"/>
    <n v="3"/>
    <x v="2"/>
  </r>
  <r>
    <n v="10195"/>
    <s v="S24_4048"/>
    <n v="34"/>
    <n v="95.81"/>
    <n v="2"/>
    <x v="79"/>
    <d v="2003-12-01T00:00:00"/>
    <d v="2003-11-28T00:00:00"/>
    <s v="Shipped"/>
    <n v="3"/>
    <x v="0"/>
    <n v="319"/>
    <n v="1323"/>
    <n v="102700"/>
    <s v="White Plains"/>
    <n v="3"/>
    <x v="2"/>
  </r>
  <r>
    <n v="10195"/>
    <s v="S32_2509"/>
    <n v="32"/>
    <n v="51.95"/>
    <n v="8"/>
    <x v="79"/>
    <d v="2003-12-01T00:00:00"/>
    <d v="2003-11-28T00:00:00"/>
    <s v="Shipped"/>
    <n v="3"/>
    <x v="0"/>
    <n v="319"/>
    <n v="1323"/>
    <n v="102700"/>
    <s v="White Plains"/>
    <n v="3"/>
    <x v="2"/>
  </r>
  <r>
    <n v="10195"/>
    <s v="S32_3207"/>
    <n v="33"/>
    <n v="59.03"/>
    <n v="1"/>
    <x v="79"/>
    <d v="2003-12-01T00:00:00"/>
    <d v="2003-11-28T00:00:00"/>
    <s v="Shipped"/>
    <n v="3"/>
    <x v="0"/>
    <n v="319"/>
    <n v="1323"/>
    <n v="102700"/>
    <s v="White Plains"/>
    <n v="3"/>
    <x v="2"/>
  </r>
  <r>
    <n v="10195"/>
    <s v="S50_1392"/>
    <n v="49"/>
    <n v="97.23"/>
    <n v="4"/>
    <x v="79"/>
    <d v="2003-12-01T00:00:00"/>
    <d v="2003-11-28T00:00:00"/>
    <s v="Shipped"/>
    <n v="3"/>
    <x v="0"/>
    <n v="319"/>
    <n v="1323"/>
    <n v="102700"/>
    <s v="White Plains"/>
    <n v="3"/>
    <x v="2"/>
  </r>
  <r>
    <n v="10196"/>
    <s v="S12_1108"/>
    <n v="47"/>
    <n v="203.64"/>
    <n v="5"/>
    <x v="80"/>
    <d v="2003-12-03T00:00:00"/>
    <d v="2003-12-01T00:00:00"/>
    <s v="Shipped"/>
    <n v="2"/>
    <x v="0"/>
    <n v="455"/>
    <n v="1286"/>
    <n v="95400"/>
    <s v="New Haven"/>
    <n v="3"/>
    <x v="2"/>
  </r>
  <r>
    <n v="10196"/>
    <s v="S12_3148"/>
    <n v="24"/>
    <n v="151.08000000000001"/>
    <n v="6"/>
    <x v="80"/>
    <d v="2003-12-03T00:00:00"/>
    <d v="2003-12-01T00:00:00"/>
    <s v="Shipped"/>
    <n v="2"/>
    <x v="0"/>
    <n v="455"/>
    <n v="1286"/>
    <n v="95400"/>
    <s v="New Haven"/>
    <n v="3"/>
    <x v="2"/>
  </r>
  <r>
    <n v="10196"/>
    <s v="S12_3891"/>
    <n v="38"/>
    <n v="147.07"/>
    <n v="4"/>
    <x v="80"/>
    <d v="2003-12-03T00:00:00"/>
    <d v="2003-12-01T00:00:00"/>
    <s v="Shipped"/>
    <n v="2"/>
    <x v="0"/>
    <n v="455"/>
    <n v="1286"/>
    <n v="95400"/>
    <s v="New Haven"/>
    <n v="3"/>
    <x v="2"/>
  </r>
  <r>
    <n v="10196"/>
    <s v="S18_3140"/>
    <n v="49"/>
    <n v="127.03"/>
    <n v="1"/>
    <x v="80"/>
    <d v="2003-12-03T00:00:00"/>
    <d v="2003-12-01T00:00:00"/>
    <s v="Shipped"/>
    <n v="2"/>
    <x v="0"/>
    <n v="455"/>
    <n v="1286"/>
    <n v="95400"/>
    <s v="New Haven"/>
    <n v="3"/>
    <x v="2"/>
  </r>
  <r>
    <n v="10196"/>
    <s v="S18_3259"/>
    <n v="35"/>
    <n v="81.680000000000007"/>
    <n v="3"/>
    <x v="80"/>
    <d v="2003-12-03T00:00:00"/>
    <d v="2003-12-01T00:00:00"/>
    <s v="Shipped"/>
    <n v="2"/>
    <x v="0"/>
    <n v="455"/>
    <n v="1286"/>
    <n v="95400"/>
    <s v="New Haven"/>
    <n v="3"/>
    <x v="2"/>
  </r>
  <r>
    <n v="10196"/>
    <s v="S18_4027"/>
    <n v="27"/>
    <n v="126.39"/>
    <n v="8"/>
    <x v="80"/>
    <d v="2003-12-03T00:00:00"/>
    <d v="2003-12-01T00:00:00"/>
    <s v="Shipped"/>
    <n v="2"/>
    <x v="0"/>
    <n v="455"/>
    <n v="1286"/>
    <n v="95400"/>
    <s v="New Haven"/>
    <n v="3"/>
    <x v="2"/>
  </r>
  <r>
    <n v="10196"/>
    <s v="S50_1514"/>
    <n v="46"/>
    <n v="56.82"/>
    <n v="7"/>
    <x v="80"/>
    <d v="2003-12-03T00:00:00"/>
    <d v="2003-12-01T00:00:00"/>
    <s v="Shipped"/>
    <n v="2"/>
    <x v="0"/>
    <n v="455"/>
    <n v="1286"/>
    <n v="95400"/>
    <s v="New Haven"/>
    <n v="3"/>
    <x v="2"/>
  </r>
  <r>
    <n v="10196"/>
    <s v="S700_1938"/>
    <n v="50"/>
    <n v="84.88"/>
    <n v="2"/>
    <x v="80"/>
    <d v="2003-12-03T00:00:00"/>
    <d v="2003-12-01T00:00:00"/>
    <s v="Shipped"/>
    <n v="2"/>
    <x v="0"/>
    <n v="455"/>
    <n v="1286"/>
    <n v="95400"/>
    <s v="New Haven"/>
    <n v="3"/>
    <x v="2"/>
  </r>
  <r>
    <n v="10197"/>
    <s v="S10_4757"/>
    <n v="45"/>
    <n v="118.32"/>
    <n v="6"/>
    <x v="80"/>
    <d v="2003-12-02T00:00:00"/>
    <d v="2003-12-01T00:00:00"/>
    <s v="Shipped"/>
    <n v="1"/>
    <x v="0"/>
    <n v="216"/>
    <n v="1702"/>
    <n v="60300"/>
    <s v="Barcelona"/>
    <n v="4"/>
    <x v="3"/>
  </r>
  <r>
    <n v="10197"/>
    <s v="S18_3029"/>
    <n v="46"/>
    <n v="83.44"/>
    <n v="4"/>
    <x v="80"/>
    <d v="2003-12-02T00:00:00"/>
    <d v="2003-12-01T00:00:00"/>
    <s v="Shipped"/>
    <n v="1"/>
    <x v="0"/>
    <n v="216"/>
    <n v="1702"/>
    <n v="60300"/>
    <s v="Barcelona"/>
    <n v="4"/>
    <x v="3"/>
  </r>
  <r>
    <n v="10197"/>
    <s v="S18_3856"/>
    <n v="22"/>
    <n v="85.75"/>
    <n v="3"/>
    <x v="80"/>
    <d v="2003-12-02T00:00:00"/>
    <d v="2003-12-01T00:00:00"/>
    <s v="Shipped"/>
    <n v="1"/>
    <x v="0"/>
    <n v="216"/>
    <n v="1702"/>
    <n v="60300"/>
    <s v="Barcelona"/>
    <n v="4"/>
    <x v="3"/>
  </r>
  <r>
    <n v="10197"/>
    <s v="S18_4522"/>
    <n v="50"/>
    <n v="78.989999999999995"/>
    <n v="14"/>
    <x v="80"/>
    <d v="2003-12-02T00:00:00"/>
    <d v="2003-12-01T00:00:00"/>
    <s v="Shipped"/>
    <n v="1"/>
    <x v="0"/>
    <n v="216"/>
    <n v="1702"/>
    <n v="60300"/>
    <s v="Barcelona"/>
    <n v="4"/>
    <x v="3"/>
  </r>
  <r>
    <n v="10197"/>
    <s v="S24_2011"/>
    <n v="41"/>
    <n v="109.37"/>
    <n v="13"/>
    <x v="80"/>
    <d v="2003-12-02T00:00:00"/>
    <d v="2003-12-01T00:00:00"/>
    <s v="Shipped"/>
    <n v="1"/>
    <x v="0"/>
    <n v="216"/>
    <n v="1702"/>
    <n v="60300"/>
    <s v="Barcelona"/>
    <n v="4"/>
    <x v="3"/>
  </r>
  <r>
    <n v="10197"/>
    <s v="S24_3151"/>
    <n v="47"/>
    <n v="83.2"/>
    <n v="8"/>
    <x v="80"/>
    <d v="2003-12-02T00:00:00"/>
    <d v="2003-12-01T00:00:00"/>
    <s v="Shipped"/>
    <n v="1"/>
    <x v="0"/>
    <n v="216"/>
    <n v="1702"/>
    <n v="60300"/>
    <s v="Barcelona"/>
    <n v="4"/>
    <x v="3"/>
  </r>
  <r>
    <n v="10197"/>
    <s v="S24_3816"/>
    <n v="22"/>
    <n v="67.930000000000007"/>
    <n v="5"/>
    <x v="80"/>
    <d v="2003-12-02T00:00:00"/>
    <d v="2003-12-01T00:00:00"/>
    <s v="Shipped"/>
    <n v="1"/>
    <x v="0"/>
    <n v="216"/>
    <n v="1702"/>
    <n v="60300"/>
    <s v="Barcelona"/>
    <n v="4"/>
    <x v="3"/>
  </r>
  <r>
    <n v="10197"/>
    <s v="S700_1138"/>
    <n v="23"/>
    <n v="60"/>
    <n v="9"/>
    <x v="80"/>
    <d v="2003-12-02T00:00:00"/>
    <d v="2003-12-01T00:00:00"/>
    <s v="Shipped"/>
    <n v="1"/>
    <x v="0"/>
    <n v="216"/>
    <n v="1702"/>
    <n v="60300"/>
    <s v="Barcelona"/>
    <n v="4"/>
    <x v="3"/>
  </r>
  <r>
    <n v="10197"/>
    <s v="S700_2047"/>
    <n v="24"/>
    <n v="78.75"/>
    <n v="2"/>
    <x v="80"/>
    <d v="2003-12-02T00:00:00"/>
    <d v="2003-12-01T00:00:00"/>
    <s v="Shipped"/>
    <n v="1"/>
    <x v="0"/>
    <n v="216"/>
    <n v="1702"/>
    <n v="60300"/>
    <s v="Barcelona"/>
    <n v="4"/>
    <x v="3"/>
  </r>
  <r>
    <n v="10197"/>
    <s v="S700_2610"/>
    <n v="50"/>
    <n v="66.5"/>
    <n v="7"/>
    <x v="80"/>
    <d v="2003-12-02T00:00:00"/>
    <d v="2003-12-01T00:00:00"/>
    <s v="Shipped"/>
    <n v="1"/>
    <x v="0"/>
    <n v="216"/>
    <n v="1702"/>
    <n v="60300"/>
    <s v="Barcelona"/>
    <n v="4"/>
    <x v="3"/>
  </r>
  <r>
    <n v="10197"/>
    <s v="S700_3505"/>
    <n v="27"/>
    <n v="100.17"/>
    <n v="10"/>
    <x v="80"/>
    <d v="2003-12-02T00:00:00"/>
    <d v="2003-12-01T00:00:00"/>
    <s v="Shipped"/>
    <n v="1"/>
    <x v="0"/>
    <n v="216"/>
    <n v="1702"/>
    <n v="60300"/>
    <s v="Barcelona"/>
    <n v="4"/>
    <x v="3"/>
  </r>
  <r>
    <n v="10197"/>
    <s v="S700_3962"/>
    <n v="35"/>
    <n v="88.39"/>
    <n v="11"/>
    <x v="80"/>
    <d v="2003-12-02T00:00:00"/>
    <d v="2003-12-01T00:00:00"/>
    <s v="Shipped"/>
    <n v="1"/>
    <x v="0"/>
    <n v="216"/>
    <n v="1702"/>
    <n v="60300"/>
    <s v="Barcelona"/>
    <n v="4"/>
    <x v="3"/>
  </r>
  <r>
    <n v="10197"/>
    <s v="S72_1253"/>
    <n v="29"/>
    <n v="39.729999999999997"/>
    <n v="1"/>
    <x v="80"/>
    <d v="2003-12-02T00:00:00"/>
    <d v="2003-12-01T00:00:00"/>
    <s v="Shipped"/>
    <n v="1"/>
    <x v="0"/>
    <n v="216"/>
    <n v="1702"/>
    <n v="60300"/>
    <s v="Barcelona"/>
    <n v="4"/>
    <x v="3"/>
  </r>
  <r>
    <n v="10197"/>
    <s v="S72_3212"/>
    <n v="42"/>
    <n v="48.59"/>
    <n v="12"/>
    <x v="80"/>
    <d v="2003-12-02T00:00:00"/>
    <d v="2003-12-01T00:00:00"/>
    <s v="Shipped"/>
    <n v="1"/>
    <x v="0"/>
    <n v="216"/>
    <n v="1702"/>
    <n v="60300"/>
    <s v="Barcelona"/>
    <n v="4"/>
    <x v="3"/>
  </r>
  <r>
    <n v="10198"/>
    <s v="S18_1662"/>
    <n v="42"/>
    <n v="149.81"/>
    <n v="4"/>
    <x v="81"/>
    <d v="2003-12-06T00:00:00"/>
    <d v="2003-12-03T00:00:00"/>
    <s v="Shipped"/>
    <n v="3"/>
    <x v="0"/>
    <n v="385"/>
    <n v="1621"/>
    <n v="81500"/>
    <s v="Makati City"/>
    <n v="5"/>
    <x v="4"/>
  </r>
  <r>
    <n v="10198"/>
    <s v="S24_2841"/>
    <n v="48"/>
    <n v="60.97"/>
    <n v="5"/>
    <x v="81"/>
    <d v="2003-12-06T00:00:00"/>
    <d v="2003-12-03T00:00:00"/>
    <s v="Shipped"/>
    <n v="3"/>
    <x v="0"/>
    <n v="385"/>
    <n v="1621"/>
    <n v="81500"/>
    <s v="Makati City"/>
    <n v="5"/>
    <x v="4"/>
  </r>
  <r>
    <n v="10198"/>
    <s v="S24_3420"/>
    <n v="27"/>
    <n v="61.81"/>
    <n v="6"/>
    <x v="81"/>
    <d v="2003-12-06T00:00:00"/>
    <d v="2003-12-03T00:00:00"/>
    <s v="Shipped"/>
    <n v="3"/>
    <x v="0"/>
    <n v="385"/>
    <n v="1621"/>
    <n v="81500"/>
    <s v="Makati City"/>
    <n v="5"/>
    <x v="4"/>
  </r>
  <r>
    <n v="10198"/>
    <s v="S24_3949"/>
    <n v="43"/>
    <n v="65.510000000000005"/>
    <n v="3"/>
    <x v="81"/>
    <d v="2003-12-06T00:00:00"/>
    <d v="2003-12-03T00:00:00"/>
    <s v="Shipped"/>
    <n v="3"/>
    <x v="0"/>
    <n v="385"/>
    <n v="1621"/>
    <n v="81500"/>
    <s v="Makati City"/>
    <n v="5"/>
    <x v="4"/>
  </r>
  <r>
    <n v="10198"/>
    <s v="S700_2466"/>
    <n v="42"/>
    <n v="94.73"/>
    <n v="1"/>
    <x v="81"/>
    <d v="2003-12-06T00:00:00"/>
    <d v="2003-12-03T00:00:00"/>
    <s v="Shipped"/>
    <n v="3"/>
    <x v="0"/>
    <n v="385"/>
    <n v="1621"/>
    <n v="81500"/>
    <s v="Makati City"/>
    <n v="5"/>
    <x v="4"/>
  </r>
  <r>
    <n v="10198"/>
    <s v="S700_4002"/>
    <n v="40"/>
    <n v="74.03"/>
    <n v="2"/>
    <x v="81"/>
    <d v="2003-12-06T00:00:00"/>
    <d v="2003-12-03T00:00:00"/>
    <s v="Shipped"/>
    <n v="3"/>
    <x v="0"/>
    <n v="385"/>
    <n v="1621"/>
    <n v="81500"/>
    <s v="Makati City"/>
    <n v="5"/>
    <x v="4"/>
  </r>
  <r>
    <n v="10199"/>
    <s v="S50_1341"/>
    <n v="29"/>
    <n v="37.97"/>
    <n v="1"/>
    <x v="82"/>
    <d v="2003-12-10T00:00:00"/>
    <d v="2003-12-06T00:00:00"/>
    <s v="Shipped"/>
    <n v="4"/>
    <x v="0"/>
    <n v="475"/>
    <n v="1166"/>
    <n v="55400"/>
    <s v="Burbank"/>
    <n v="1"/>
    <x v="5"/>
  </r>
  <r>
    <n v="10199"/>
    <s v="S700_1691"/>
    <n v="48"/>
    <n v="81.290000000000006"/>
    <n v="2"/>
    <x v="82"/>
    <d v="2003-12-10T00:00:00"/>
    <d v="2003-12-06T00:00:00"/>
    <s v="Shipped"/>
    <n v="4"/>
    <x v="0"/>
    <n v="475"/>
    <n v="1166"/>
    <n v="55400"/>
    <s v="Burbank"/>
    <n v="1"/>
    <x v="5"/>
  </r>
  <r>
    <n v="10199"/>
    <s v="S700_3167"/>
    <n v="38"/>
    <n v="70.400000000000006"/>
    <n v="3"/>
    <x v="82"/>
    <d v="2003-12-10T00:00:00"/>
    <d v="2003-12-06T00:00:00"/>
    <s v="Shipped"/>
    <n v="4"/>
    <x v="0"/>
    <n v="475"/>
    <n v="1166"/>
    <n v="55400"/>
    <s v="Burbank"/>
    <n v="1"/>
    <x v="5"/>
  </r>
  <r>
    <n v="10200"/>
    <s v="S18_2581"/>
    <n v="28"/>
    <n v="74.34"/>
    <n v="3"/>
    <x v="82"/>
    <d v="2003-12-09T00:00:00"/>
    <d v="2003-12-06T00:00:00"/>
    <s v="Shipped"/>
    <n v="3"/>
    <x v="0"/>
    <n v="211"/>
    <n v="1621"/>
    <n v="58600"/>
    <s v="Central Hong Kong"/>
    <n v="5"/>
    <x v="4"/>
  </r>
  <r>
    <n v="10200"/>
    <s v="S24_1785"/>
    <n v="33"/>
    <n v="99.57"/>
    <n v="5"/>
    <x v="82"/>
    <d v="2003-12-09T00:00:00"/>
    <d v="2003-12-06T00:00:00"/>
    <s v="Shipped"/>
    <n v="3"/>
    <x v="0"/>
    <n v="211"/>
    <n v="1621"/>
    <n v="58600"/>
    <s v="Central Hong Kong"/>
    <n v="5"/>
    <x v="4"/>
  </r>
  <r>
    <n v="10200"/>
    <s v="S24_4278"/>
    <n v="39"/>
    <n v="70.28"/>
    <n v="4"/>
    <x v="82"/>
    <d v="2003-12-09T00:00:00"/>
    <d v="2003-12-06T00:00:00"/>
    <s v="Shipped"/>
    <n v="3"/>
    <x v="0"/>
    <n v="211"/>
    <n v="1621"/>
    <n v="58600"/>
    <s v="Central Hong Kong"/>
    <n v="5"/>
    <x v="4"/>
  </r>
  <r>
    <n v="10200"/>
    <s v="S32_1374"/>
    <n v="35"/>
    <n v="80.91"/>
    <n v="1"/>
    <x v="82"/>
    <d v="2003-12-09T00:00:00"/>
    <d v="2003-12-06T00:00:00"/>
    <s v="Shipped"/>
    <n v="3"/>
    <x v="0"/>
    <n v="211"/>
    <n v="1621"/>
    <n v="58600"/>
    <s v="Central Hong Kong"/>
    <n v="5"/>
    <x v="4"/>
  </r>
  <r>
    <n v="10200"/>
    <s v="S32_4289"/>
    <n v="27"/>
    <n v="65.349999999999994"/>
    <n v="6"/>
    <x v="82"/>
    <d v="2003-12-09T00:00:00"/>
    <d v="2003-12-06T00:00:00"/>
    <s v="Shipped"/>
    <n v="3"/>
    <x v="0"/>
    <n v="211"/>
    <n v="1621"/>
    <n v="58600"/>
    <s v="Central Hong Kong"/>
    <n v="5"/>
    <x v="4"/>
  </r>
  <r>
    <n v="10200"/>
    <s v="S700_2834"/>
    <n v="39"/>
    <n v="115.09"/>
    <n v="2"/>
    <x v="82"/>
    <d v="2003-12-09T00:00:00"/>
    <d v="2003-12-06T00:00:00"/>
    <s v="Shipped"/>
    <n v="3"/>
    <x v="0"/>
    <n v="211"/>
    <n v="1621"/>
    <n v="58600"/>
    <s v="Central Hong Kong"/>
    <n v="5"/>
    <x v="4"/>
  </r>
  <r>
    <n v="10201"/>
    <s v="S10_1678"/>
    <n v="22"/>
    <n v="82.3"/>
    <n v="2"/>
    <x v="82"/>
    <d v="2003-12-11T00:00:00"/>
    <d v="2003-12-02T00:00:00"/>
    <s v="Shipped"/>
    <n v="9"/>
    <x v="1"/>
    <n v="129"/>
    <n v="1165"/>
    <n v="64600"/>
    <s v="San Francisco"/>
    <n v="1"/>
    <x v="5"/>
  </r>
  <r>
    <n v="10201"/>
    <s v="S10_2016"/>
    <n v="24"/>
    <n v="116.56"/>
    <n v="5"/>
    <x v="82"/>
    <d v="2003-12-11T00:00:00"/>
    <d v="2003-12-02T00:00:00"/>
    <s v="Shipped"/>
    <n v="9"/>
    <x v="1"/>
    <n v="129"/>
    <n v="1165"/>
    <n v="64600"/>
    <s v="San Francisco"/>
    <n v="1"/>
    <x v="5"/>
  </r>
  <r>
    <n v="10201"/>
    <s v="S10_4698"/>
    <n v="49"/>
    <n v="191.72"/>
    <n v="4"/>
    <x v="82"/>
    <d v="2003-12-11T00:00:00"/>
    <d v="2003-12-02T00:00:00"/>
    <s v="Shipped"/>
    <n v="9"/>
    <x v="1"/>
    <n v="129"/>
    <n v="1165"/>
    <n v="64600"/>
    <s v="San Francisco"/>
    <n v="1"/>
    <x v="5"/>
  </r>
  <r>
    <n v="10201"/>
    <s v="S12_2823"/>
    <n v="25"/>
    <n v="126.52"/>
    <n v="1"/>
    <x v="82"/>
    <d v="2003-12-11T00:00:00"/>
    <d v="2003-12-02T00:00:00"/>
    <s v="Shipped"/>
    <n v="9"/>
    <x v="1"/>
    <n v="129"/>
    <n v="1165"/>
    <n v="64600"/>
    <s v="San Francisco"/>
    <n v="1"/>
    <x v="5"/>
  </r>
  <r>
    <n v="10201"/>
    <s v="S18_2625"/>
    <n v="30"/>
    <n v="48.46"/>
    <n v="6"/>
    <x v="82"/>
    <d v="2003-12-11T00:00:00"/>
    <d v="2003-12-02T00:00:00"/>
    <s v="Shipped"/>
    <n v="9"/>
    <x v="1"/>
    <n v="129"/>
    <n v="1165"/>
    <n v="64600"/>
    <s v="San Francisco"/>
    <n v="1"/>
    <x v="5"/>
  </r>
  <r>
    <n v="10201"/>
    <s v="S24_1578"/>
    <n v="39"/>
    <n v="93.54"/>
    <n v="3"/>
    <x v="82"/>
    <d v="2003-12-11T00:00:00"/>
    <d v="2003-12-02T00:00:00"/>
    <s v="Shipped"/>
    <n v="9"/>
    <x v="1"/>
    <n v="129"/>
    <n v="1165"/>
    <n v="64600"/>
    <s v="San Francisco"/>
    <n v="1"/>
    <x v="5"/>
  </r>
  <r>
    <n v="10201"/>
    <s v="S24_2000"/>
    <n v="25"/>
    <n v="66.27"/>
    <n v="7"/>
    <x v="82"/>
    <d v="2003-12-11T00:00:00"/>
    <d v="2003-12-02T00:00:00"/>
    <s v="Shipped"/>
    <n v="9"/>
    <x v="1"/>
    <n v="129"/>
    <n v="1165"/>
    <n v="64600"/>
    <s v="San Francisco"/>
    <n v="1"/>
    <x v="5"/>
  </r>
  <r>
    <n v="10202"/>
    <s v="S18_3782"/>
    <n v="30"/>
    <n v="55.33"/>
    <n v="3"/>
    <x v="83"/>
    <d v="2003-12-09T00:00:00"/>
    <d v="2003-12-06T00:00:00"/>
    <s v="Shipped"/>
    <n v="3"/>
    <x v="0"/>
    <n v="357"/>
    <n v="1612"/>
    <n v="77700"/>
    <s v="Auckland"/>
    <n v="6"/>
    <x v="6"/>
  </r>
  <r>
    <n v="10202"/>
    <s v="S18_4721"/>
    <n v="43"/>
    <n v="124.99"/>
    <n v="2"/>
    <x v="83"/>
    <d v="2003-12-09T00:00:00"/>
    <d v="2003-12-06T00:00:00"/>
    <s v="Shipped"/>
    <n v="3"/>
    <x v="0"/>
    <n v="357"/>
    <n v="1612"/>
    <n v="77700"/>
    <s v="Auckland"/>
    <n v="6"/>
    <x v="6"/>
  </r>
  <r>
    <n v="10202"/>
    <s v="S24_2360"/>
    <n v="50"/>
    <n v="56.1"/>
    <n v="6"/>
    <x v="83"/>
    <d v="2003-12-09T00:00:00"/>
    <d v="2003-12-06T00:00:00"/>
    <s v="Shipped"/>
    <n v="3"/>
    <x v="0"/>
    <n v="357"/>
    <n v="1612"/>
    <n v="77700"/>
    <s v="Auckland"/>
    <n v="6"/>
    <x v="6"/>
  </r>
  <r>
    <n v="10202"/>
    <s v="S24_4620"/>
    <n v="50"/>
    <n v="75.180000000000007"/>
    <n v="1"/>
    <x v="83"/>
    <d v="2003-12-09T00:00:00"/>
    <d v="2003-12-06T00:00:00"/>
    <s v="Shipped"/>
    <n v="3"/>
    <x v="0"/>
    <n v="357"/>
    <n v="1612"/>
    <n v="77700"/>
    <s v="Auckland"/>
    <n v="6"/>
    <x v="6"/>
  </r>
  <r>
    <n v="10202"/>
    <s v="S32_2206"/>
    <n v="27"/>
    <n v="33.39"/>
    <n v="4"/>
    <x v="83"/>
    <d v="2003-12-09T00:00:00"/>
    <d v="2003-12-06T00:00:00"/>
    <s v="Shipped"/>
    <n v="3"/>
    <x v="0"/>
    <n v="357"/>
    <n v="1612"/>
    <n v="77700"/>
    <s v="Auckland"/>
    <n v="6"/>
    <x v="6"/>
  </r>
  <r>
    <n v="10202"/>
    <s v="S32_4485"/>
    <n v="31"/>
    <n v="81.64"/>
    <n v="7"/>
    <x v="83"/>
    <d v="2003-12-09T00:00:00"/>
    <d v="2003-12-06T00:00:00"/>
    <s v="Shipped"/>
    <n v="3"/>
    <x v="0"/>
    <n v="357"/>
    <n v="1612"/>
    <n v="77700"/>
    <s v="Auckland"/>
    <n v="6"/>
    <x v="6"/>
  </r>
  <r>
    <n v="10202"/>
    <s v="S50_4713"/>
    <n v="40"/>
    <n v="79.73"/>
    <n v="5"/>
    <x v="83"/>
    <d v="2003-12-09T00:00:00"/>
    <d v="2003-12-06T00:00:00"/>
    <s v="Shipped"/>
    <n v="3"/>
    <x v="0"/>
    <n v="357"/>
    <n v="1612"/>
    <n v="77700"/>
    <s v="Auckland"/>
    <n v="6"/>
    <x v="6"/>
  </r>
  <r>
    <n v="10203"/>
    <s v="S12_1099"/>
    <n v="20"/>
    <n v="161.49"/>
    <n v="8"/>
    <x v="83"/>
    <d v="2003-12-11T00:00:00"/>
    <d v="2003-12-07T00:00:00"/>
    <s v="Shipped"/>
    <n v="4"/>
    <x v="0"/>
    <n v="141"/>
    <n v="1370"/>
    <n v="227600"/>
    <s v="Madrid"/>
    <n v="4"/>
    <x v="3"/>
  </r>
  <r>
    <n v="10203"/>
    <s v="S12_3380"/>
    <n v="20"/>
    <n v="111.57"/>
    <n v="6"/>
    <x v="83"/>
    <d v="2003-12-11T00:00:00"/>
    <d v="2003-12-07T00:00:00"/>
    <s v="Shipped"/>
    <n v="4"/>
    <x v="0"/>
    <n v="141"/>
    <n v="1370"/>
    <n v="227600"/>
    <s v="Madrid"/>
    <n v="4"/>
    <x v="3"/>
  </r>
  <r>
    <n v="10203"/>
    <s v="S12_3990"/>
    <n v="44"/>
    <n v="63.84"/>
    <n v="9"/>
    <x v="83"/>
    <d v="2003-12-11T00:00:00"/>
    <d v="2003-12-07T00:00:00"/>
    <s v="Shipped"/>
    <n v="4"/>
    <x v="0"/>
    <n v="141"/>
    <n v="1370"/>
    <n v="227600"/>
    <s v="Madrid"/>
    <n v="4"/>
    <x v="3"/>
  </r>
  <r>
    <n v="10203"/>
    <s v="S12_4675"/>
    <n v="47"/>
    <n v="115.16"/>
    <n v="5"/>
    <x v="83"/>
    <d v="2003-12-11T00:00:00"/>
    <d v="2003-12-07T00:00:00"/>
    <s v="Shipped"/>
    <n v="4"/>
    <x v="0"/>
    <n v="141"/>
    <n v="1370"/>
    <n v="227600"/>
    <s v="Madrid"/>
    <n v="4"/>
    <x v="3"/>
  </r>
  <r>
    <n v="10203"/>
    <s v="S18_1889"/>
    <n v="45"/>
    <n v="73.150000000000006"/>
    <n v="4"/>
    <x v="83"/>
    <d v="2003-12-11T00:00:00"/>
    <d v="2003-12-07T00:00:00"/>
    <s v="Shipped"/>
    <n v="4"/>
    <x v="0"/>
    <n v="141"/>
    <n v="1370"/>
    <n v="227600"/>
    <s v="Madrid"/>
    <n v="4"/>
    <x v="3"/>
  </r>
  <r>
    <n v="10203"/>
    <s v="S18_3232"/>
    <n v="48"/>
    <n v="157.49"/>
    <n v="1"/>
    <x v="83"/>
    <d v="2003-12-11T00:00:00"/>
    <d v="2003-12-07T00:00:00"/>
    <s v="Shipped"/>
    <n v="4"/>
    <x v="0"/>
    <n v="141"/>
    <n v="1370"/>
    <n v="227600"/>
    <s v="Madrid"/>
    <n v="4"/>
    <x v="3"/>
  </r>
  <r>
    <n v="10203"/>
    <s v="S18_3278"/>
    <n v="33"/>
    <n v="66.739999999999995"/>
    <n v="11"/>
    <x v="83"/>
    <d v="2003-12-11T00:00:00"/>
    <d v="2003-12-07T00:00:00"/>
    <s v="Shipped"/>
    <n v="4"/>
    <x v="0"/>
    <n v="141"/>
    <n v="1370"/>
    <n v="227600"/>
    <s v="Madrid"/>
    <n v="4"/>
    <x v="3"/>
  </r>
  <r>
    <n v="10203"/>
    <s v="S18_3482"/>
    <n v="32"/>
    <n v="127.88"/>
    <n v="10"/>
    <x v="83"/>
    <d v="2003-12-11T00:00:00"/>
    <d v="2003-12-07T00:00:00"/>
    <s v="Shipped"/>
    <n v="4"/>
    <x v="0"/>
    <n v="141"/>
    <n v="1370"/>
    <n v="227600"/>
    <s v="Madrid"/>
    <n v="4"/>
    <x v="3"/>
  </r>
  <r>
    <n v="10203"/>
    <s v="S24_2972"/>
    <n v="21"/>
    <n v="33.229999999999997"/>
    <n v="2"/>
    <x v="83"/>
    <d v="2003-12-11T00:00:00"/>
    <d v="2003-12-07T00:00:00"/>
    <s v="Shipped"/>
    <n v="4"/>
    <x v="0"/>
    <n v="141"/>
    <n v="1370"/>
    <n v="227600"/>
    <s v="Madrid"/>
    <n v="4"/>
    <x v="3"/>
  </r>
  <r>
    <n v="10203"/>
    <s v="S24_3371"/>
    <n v="34"/>
    <n v="56.94"/>
    <n v="7"/>
    <x v="83"/>
    <d v="2003-12-11T00:00:00"/>
    <d v="2003-12-07T00:00:00"/>
    <s v="Shipped"/>
    <n v="4"/>
    <x v="0"/>
    <n v="141"/>
    <n v="1370"/>
    <n v="227600"/>
    <s v="Madrid"/>
    <n v="4"/>
    <x v="3"/>
  </r>
  <r>
    <n v="10203"/>
    <s v="S24_3856"/>
    <n v="47"/>
    <n v="140.43"/>
    <n v="3"/>
    <x v="83"/>
    <d v="2003-12-11T00:00:00"/>
    <d v="2003-12-07T00:00:00"/>
    <s v="Shipped"/>
    <n v="4"/>
    <x v="0"/>
    <n v="141"/>
    <n v="1370"/>
    <n v="227600"/>
    <s v="Madrid"/>
    <n v="4"/>
    <x v="3"/>
  </r>
  <r>
    <n v="10204"/>
    <s v="S18_1129"/>
    <n v="42"/>
    <n v="114.65"/>
    <n v="17"/>
    <x v="83"/>
    <d v="2003-12-10T00:00:00"/>
    <d v="2003-12-04T00:00:00"/>
    <s v="Shipped"/>
    <n v="6"/>
    <x v="0"/>
    <n v="151"/>
    <n v="1286"/>
    <n v="138500"/>
    <s v="NYC"/>
    <n v="3"/>
    <x v="2"/>
  </r>
  <r>
    <n v="10204"/>
    <s v="S18_1589"/>
    <n v="40"/>
    <n v="113.24"/>
    <n v="13"/>
    <x v="83"/>
    <d v="2003-12-10T00:00:00"/>
    <d v="2003-12-04T00:00:00"/>
    <s v="Shipped"/>
    <n v="6"/>
    <x v="0"/>
    <n v="151"/>
    <n v="1286"/>
    <n v="138500"/>
    <s v="NYC"/>
    <n v="3"/>
    <x v="2"/>
  </r>
  <r>
    <n v="10204"/>
    <s v="S18_1749"/>
    <n v="33"/>
    <n v="153"/>
    <n v="4"/>
    <x v="83"/>
    <d v="2003-12-10T00:00:00"/>
    <d v="2003-12-04T00:00:00"/>
    <s v="Shipped"/>
    <n v="6"/>
    <x v="0"/>
    <n v="151"/>
    <n v="1286"/>
    <n v="138500"/>
    <s v="NYC"/>
    <n v="3"/>
    <x v="2"/>
  </r>
  <r>
    <n v="10204"/>
    <s v="S18_1984"/>
    <n v="38"/>
    <n v="133.72"/>
    <n v="16"/>
    <x v="83"/>
    <d v="2003-12-10T00:00:00"/>
    <d v="2003-12-04T00:00:00"/>
    <s v="Shipped"/>
    <n v="6"/>
    <x v="0"/>
    <n v="151"/>
    <n v="1286"/>
    <n v="138500"/>
    <s v="NYC"/>
    <n v="3"/>
    <x v="2"/>
  </r>
  <r>
    <n v="10204"/>
    <s v="S18_2248"/>
    <n v="23"/>
    <n v="59.33"/>
    <n v="3"/>
    <x v="83"/>
    <d v="2003-12-10T00:00:00"/>
    <d v="2003-12-04T00:00:00"/>
    <s v="Shipped"/>
    <n v="6"/>
    <x v="0"/>
    <n v="151"/>
    <n v="1286"/>
    <n v="138500"/>
    <s v="NYC"/>
    <n v="3"/>
    <x v="2"/>
  </r>
  <r>
    <n v="10204"/>
    <s v="S18_2325"/>
    <n v="26"/>
    <n v="119.5"/>
    <n v="1"/>
    <x v="83"/>
    <d v="2003-12-10T00:00:00"/>
    <d v="2003-12-04T00:00:00"/>
    <s v="Shipped"/>
    <n v="6"/>
    <x v="0"/>
    <n v="151"/>
    <n v="1286"/>
    <n v="138500"/>
    <s v="NYC"/>
    <n v="3"/>
    <x v="2"/>
  </r>
  <r>
    <n v="10204"/>
    <s v="S18_2870"/>
    <n v="27"/>
    <n v="106.92"/>
    <n v="14"/>
    <x v="83"/>
    <d v="2003-12-10T00:00:00"/>
    <d v="2003-12-04T00:00:00"/>
    <s v="Shipped"/>
    <n v="6"/>
    <x v="0"/>
    <n v="151"/>
    <n v="1286"/>
    <n v="138500"/>
    <s v="NYC"/>
    <n v="3"/>
    <x v="2"/>
  </r>
  <r>
    <n v="10204"/>
    <s v="S18_3685"/>
    <n v="35"/>
    <n v="132.80000000000001"/>
    <n v="15"/>
    <x v="83"/>
    <d v="2003-12-10T00:00:00"/>
    <d v="2003-12-04T00:00:00"/>
    <s v="Shipped"/>
    <n v="6"/>
    <x v="0"/>
    <n v="151"/>
    <n v="1286"/>
    <n v="138500"/>
    <s v="NYC"/>
    <n v="3"/>
    <x v="2"/>
  </r>
  <r>
    <n v="10204"/>
    <s v="S18_4409"/>
    <n v="29"/>
    <n v="83.75"/>
    <n v="5"/>
    <x v="83"/>
    <d v="2003-12-10T00:00:00"/>
    <d v="2003-12-04T00:00:00"/>
    <s v="Shipped"/>
    <n v="6"/>
    <x v="0"/>
    <n v="151"/>
    <n v="1286"/>
    <n v="138500"/>
    <s v="NYC"/>
    <n v="3"/>
    <x v="2"/>
  </r>
  <r>
    <n v="10204"/>
    <s v="S18_4933"/>
    <n v="45"/>
    <n v="69.84"/>
    <n v="6"/>
    <x v="83"/>
    <d v="2003-12-10T00:00:00"/>
    <d v="2003-12-04T00:00:00"/>
    <s v="Shipped"/>
    <n v="6"/>
    <x v="0"/>
    <n v="151"/>
    <n v="1286"/>
    <n v="138500"/>
    <s v="NYC"/>
    <n v="3"/>
    <x v="2"/>
  </r>
  <r>
    <n v="10204"/>
    <s v="S24_1046"/>
    <n v="20"/>
    <n v="69.819999999999993"/>
    <n v="10"/>
    <x v="83"/>
    <d v="2003-12-10T00:00:00"/>
    <d v="2003-12-04T00:00:00"/>
    <s v="Shipped"/>
    <n v="6"/>
    <x v="0"/>
    <n v="151"/>
    <n v="1286"/>
    <n v="138500"/>
    <s v="NYC"/>
    <n v="3"/>
    <x v="2"/>
  </r>
  <r>
    <n v="10204"/>
    <s v="S24_1628"/>
    <n v="45"/>
    <n v="46.79"/>
    <n v="12"/>
    <x v="83"/>
    <d v="2003-12-10T00:00:00"/>
    <d v="2003-12-04T00:00:00"/>
    <s v="Shipped"/>
    <n v="6"/>
    <x v="0"/>
    <n v="151"/>
    <n v="1286"/>
    <n v="138500"/>
    <s v="NYC"/>
    <n v="3"/>
    <x v="2"/>
  </r>
  <r>
    <n v="10204"/>
    <s v="S24_2766"/>
    <n v="47"/>
    <n v="79.06"/>
    <n v="8"/>
    <x v="83"/>
    <d v="2003-12-10T00:00:00"/>
    <d v="2003-12-04T00:00:00"/>
    <s v="Shipped"/>
    <n v="6"/>
    <x v="0"/>
    <n v="151"/>
    <n v="1286"/>
    <n v="138500"/>
    <s v="NYC"/>
    <n v="3"/>
    <x v="2"/>
  </r>
  <r>
    <n v="10204"/>
    <s v="S24_2887"/>
    <n v="42"/>
    <n v="112.74"/>
    <n v="7"/>
    <x v="83"/>
    <d v="2003-12-10T00:00:00"/>
    <d v="2003-12-04T00:00:00"/>
    <s v="Shipped"/>
    <n v="6"/>
    <x v="0"/>
    <n v="151"/>
    <n v="1286"/>
    <n v="138500"/>
    <s v="NYC"/>
    <n v="3"/>
    <x v="2"/>
  </r>
  <r>
    <n v="10204"/>
    <s v="S24_3191"/>
    <n v="40"/>
    <n v="84.75"/>
    <n v="9"/>
    <x v="83"/>
    <d v="2003-12-10T00:00:00"/>
    <d v="2003-12-04T00:00:00"/>
    <s v="Shipped"/>
    <n v="6"/>
    <x v="0"/>
    <n v="151"/>
    <n v="1286"/>
    <n v="138500"/>
    <s v="NYC"/>
    <n v="3"/>
    <x v="2"/>
  </r>
  <r>
    <n v="10204"/>
    <s v="S24_3432"/>
    <n v="48"/>
    <n v="104.94"/>
    <n v="11"/>
    <x v="83"/>
    <d v="2003-12-10T00:00:00"/>
    <d v="2003-12-04T00:00:00"/>
    <s v="Shipped"/>
    <n v="6"/>
    <x v="0"/>
    <n v="151"/>
    <n v="1286"/>
    <n v="138500"/>
    <s v="NYC"/>
    <n v="3"/>
    <x v="2"/>
  </r>
  <r>
    <n v="10204"/>
    <s v="S24_3969"/>
    <n v="39"/>
    <n v="34.880000000000003"/>
    <n v="2"/>
    <x v="83"/>
    <d v="2003-12-10T00:00:00"/>
    <d v="2003-12-04T00:00:00"/>
    <s v="Shipped"/>
    <n v="6"/>
    <x v="0"/>
    <n v="151"/>
    <n v="1286"/>
    <n v="138500"/>
    <s v="NYC"/>
    <n v="3"/>
    <x v="2"/>
  </r>
  <r>
    <n v="10205"/>
    <s v="S18_1342"/>
    <n v="36"/>
    <n v="98.63"/>
    <n v="2"/>
    <x v="84"/>
    <d v="2003-12-09T00:00:00"/>
    <d v="2003-12-07T00:00:00"/>
    <s v="Shipped"/>
    <n v="2"/>
    <x v="0"/>
    <n v="141"/>
    <n v="1370"/>
    <n v="227600"/>
    <s v="Madrid"/>
    <n v="4"/>
    <x v="3"/>
  </r>
  <r>
    <n v="10205"/>
    <s v="S18_1367"/>
    <n v="48"/>
    <n v="45.82"/>
    <n v="1"/>
    <x v="84"/>
    <d v="2003-12-09T00:00:00"/>
    <d v="2003-12-07T00:00:00"/>
    <s v="Shipped"/>
    <n v="2"/>
    <x v="0"/>
    <n v="141"/>
    <n v="1370"/>
    <n v="227600"/>
    <s v="Madrid"/>
    <n v="4"/>
    <x v="3"/>
  </r>
  <r>
    <n v="10205"/>
    <s v="S18_2795"/>
    <n v="40"/>
    <n v="138.38"/>
    <n v="3"/>
    <x v="84"/>
    <d v="2003-12-09T00:00:00"/>
    <d v="2003-12-07T00:00:00"/>
    <s v="Shipped"/>
    <n v="2"/>
    <x v="0"/>
    <n v="141"/>
    <n v="1370"/>
    <n v="227600"/>
    <s v="Madrid"/>
    <n v="4"/>
    <x v="3"/>
  </r>
  <r>
    <n v="10205"/>
    <s v="S24_1937"/>
    <n v="32"/>
    <n v="27.88"/>
    <n v="5"/>
    <x v="84"/>
    <d v="2003-12-09T00:00:00"/>
    <d v="2003-12-07T00:00:00"/>
    <s v="Shipped"/>
    <n v="2"/>
    <x v="0"/>
    <n v="141"/>
    <n v="1370"/>
    <n v="227600"/>
    <s v="Madrid"/>
    <n v="4"/>
    <x v="3"/>
  </r>
  <r>
    <n v="10205"/>
    <s v="S24_2022"/>
    <n v="24"/>
    <n v="36.74"/>
    <n v="4"/>
    <x v="84"/>
    <d v="2003-12-09T00:00:00"/>
    <d v="2003-12-07T00:00:00"/>
    <s v="Shipped"/>
    <n v="2"/>
    <x v="0"/>
    <n v="141"/>
    <n v="1370"/>
    <n v="227600"/>
    <s v="Madrid"/>
    <n v="4"/>
    <x v="3"/>
  </r>
  <r>
    <n v="10206"/>
    <s v="S10_1949"/>
    <n v="47"/>
    <n v="203.59"/>
    <n v="6"/>
    <x v="85"/>
    <d v="2003-12-13T00:00:00"/>
    <d v="2003-12-08T00:00:00"/>
    <s v="Shipped"/>
    <n v="5"/>
    <x v="0"/>
    <n v="202"/>
    <n v="1323"/>
    <n v="90300"/>
    <s v="Vancouver"/>
    <n v="3"/>
    <x v="2"/>
  </r>
  <r>
    <n v="10206"/>
    <s v="S12_1666"/>
    <n v="28"/>
    <n v="109.34"/>
    <n v="3"/>
    <x v="85"/>
    <d v="2003-12-13T00:00:00"/>
    <d v="2003-12-08T00:00:00"/>
    <s v="Shipped"/>
    <n v="5"/>
    <x v="0"/>
    <n v="202"/>
    <n v="1323"/>
    <n v="90300"/>
    <s v="Vancouver"/>
    <n v="3"/>
    <x v="2"/>
  </r>
  <r>
    <n v="10206"/>
    <s v="S18_1097"/>
    <n v="34"/>
    <n v="115.5"/>
    <n v="5"/>
    <x v="85"/>
    <d v="2003-12-13T00:00:00"/>
    <d v="2003-12-08T00:00:00"/>
    <s v="Shipped"/>
    <n v="5"/>
    <x v="0"/>
    <n v="202"/>
    <n v="1323"/>
    <n v="90300"/>
    <s v="Vancouver"/>
    <n v="3"/>
    <x v="2"/>
  </r>
  <r>
    <n v="10206"/>
    <s v="S18_2949"/>
    <n v="37"/>
    <n v="98.27"/>
    <n v="7"/>
    <x v="85"/>
    <d v="2003-12-13T00:00:00"/>
    <d v="2003-12-08T00:00:00"/>
    <s v="Shipped"/>
    <n v="5"/>
    <x v="0"/>
    <n v="202"/>
    <n v="1323"/>
    <n v="90300"/>
    <s v="Vancouver"/>
    <n v="3"/>
    <x v="2"/>
  </r>
  <r>
    <n v="10206"/>
    <s v="S18_2957"/>
    <n v="28"/>
    <n v="51.84"/>
    <n v="9"/>
    <x v="85"/>
    <d v="2003-12-13T00:00:00"/>
    <d v="2003-12-08T00:00:00"/>
    <s v="Shipped"/>
    <n v="5"/>
    <x v="0"/>
    <n v="202"/>
    <n v="1323"/>
    <n v="90300"/>
    <s v="Vancouver"/>
    <n v="3"/>
    <x v="2"/>
  </r>
  <r>
    <n v="10206"/>
    <s v="S18_3136"/>
    <n v="30"/>
    <n v="102.63"/>
    <n v="8"/>
    <x v="85"/>
    <d v="2003-12-13T00:00:00"/>
    <d v="2003-12-08T00:00:00"/>
    <s v="Shipped"/>
    <n v="5"/>
    <x v="0"/>
    <n v="202"/>
    <n v="1323"/>
    <n v="90300"/>
    <s v="Vancouver"/>
    <n v="3"/>
    <x v="2"/>
  </r>
  <r>
    <n v="10206"/>
    <s v="S18_3320"/>
    <n v="28"/>
    <n v="99.21"/>
    <n v="11"/>
    <x v="85"/>
    <d v="2003-12-13T00:00:00"/>
    <d v="2003-12-08T00:00:00"/>
    <s v="Shipped"/>
    <n v="5"/>
    <x v="0"/>
    <n v="202"/>
    <n v="1323"/>
    <n v="90300"/>
    <s v="Vancouver"/>
    <n v="3"/>
    <x v="2"/>
  </r>
  <r>
    <n v="10206"/>
    <s v="S18_4668"/>
    <n v="21"/>
    <n v="45.78"/>
    <n v="4"/>
    <x v="85"/>
    <d v="2003-12-13T00:00:00"/>
    <d v="2003-12-08T00:00:00"/>
    <s v="Shipped"/>
    <n v="5"/>
    <x v="0"/>
    <n v="202"/>
    <n v="1323"/>
    <n v="90300"/>
    <s v="Vancouver"/>
    <n v="3"/>
    <x v="2"/>
  </r>
  <r>
    <n v="10206"/>
    <s v="S24_4258"/>
    <n v="33"/>
    <n v="95.44"/>
    <n v="10"/>
    <x v="85"/>
    <d v="2003-12-13T00:00:00"/>
    <d v="2003-12-08T00:00:00"/>
    <s v="Shipped"/>
    <n v="5"/>
    <x v="0"/>
    <n v="202"/>
    <n v="1323"/>
    <n v="90300"/>
    <s v="Vancouver"/>
    <n v="3"/>
    <x v="2"/>
  </r>
  <r>
    <n v="10206"/>
    <s v="S32_3522"/>
    <n v="36"/>
    <n v="54.94"/>
    <n v="2"/>
    <x v="85"/>
    <d v="2003-12-13T00:00:00"/>
    <d v="2003-12-08T00:00:00"/>
    <s v="Shipped"/>
    <n v="5"/>
    <x v="0"/>
    <n v="202"/>
    <n v="1323"/>
    <n v="90300"/>
    <s v="Vancouver"/>
    <n v="3"/>
    <x v="2"/>
  </r>
  <r>
    <n v="10206"/>
    <s v="S700_2824"/>
    <n v="33"/>
    <n v="89.01"/>
    <n v="1"/>
    <x v="85"/>
    <d v="2003-12-13T00:00:00"/>
    <d v="2003-12-08T00:00:00"/>
    <s v="Shipped"/>
    <n v="5"/>
    <x v="0"/>
    <n v="202"/>
    <n v="1323"/>
    <n v="90300"/>
    <s v="Vancouver"/>
    <n v="3"/>
    <x v="2"/>
  </r>
  <r>
    <n v="10207"/>
    <s v="S10_4962"/>
    <n v="31"/>
    <n v="125.58"/>
    <n v="15"/>
    <x v="86"/>
    <d v="2003-12-17T00:00:00"/>
    <d v="2003-12-11T00:00:00"/>
    <s v="Shipped"/>
    <n v="6"/>
    <x v="0"/>
    <n v="495"/>
    <n v="1188"/>
    <n v="85100"/>
    <s v="Boston"/>
    <n v="2"/>
    <x v="0"/>
  </r>
  <r>
    <n v="10207"/>
    <s v="S12_4473"/>
    <n v="34"/>
    <n v="95.99"/>
    <n v="7"/>
    <x v="86"/>
    <d v="2003-12-17T00:00:00"/>
    <d v="2003-12-11T00:00:00"/>
    <s v="Shipped"/>
    <n v="6"/>
    <x v="0"/>
    <n v="495"/>
    <n v="1188"/>
    <n v="85100"/>
    <s v="Boston"/>
    <n v="2"/>
    <x v="0"/>
  </r>
  <r>
    <n v="10207"/>
    <s v="S18_2238"/>
    <n v="44"/>
    <n v="140.81"/>
    <n v="6"/>
    <x v="86"/>
    <d v="2003-12-17T00:00:00"/>
    <d v="2003-12-11T00:00:00"/>
    <s v="Shipped"/>
    <n v="6"/>
    <x v="0"/>
    <n v="495"/>
    <n v="1188"/>
    <n v="85100"/>
    <s v="Boston"/>
    <n v="2"/>
    <x v="0"/>
  </r>
  <r>
    <n v="10207"/>
    <s v="S18_2319"/>
    <n v="43"/>
    <n v="109.23"/>
    <n v="10"/>
    <x v="86"/>
    <d v="2003-12-17T00:00:00"/>
    <d v="2003-12-11T00:00:00"/>
    <s v="Shipped"/>
    <n v="6"/>
    <x v="0"/>
    <n v="495"/>
    <n v="1188"/>
    <n v="85100"/>
    <s v="Boston"/>
    <n v="2"/>
    <x v="0"/>
  </r>
  <r>
    <n v="10207"/>
    <s v="S18_2432"/>
    <n v="37"/>
    <n v="60.77"/>
    <n v="13"/>
    <x v="86"/>
    <d v="2003-12-17T00:00:00"/>
    <d v="2003-12-11T00:00:00"/>
    <s v="Shipped"/>
    <n v="6"/>
    <x v="0"/>
    <n v="495"/>
    <n v="1188"/>
    <n v="85100"/>
    <s v="Boston"/>
    <n v="2"/>
    <x v="0"/>
  </r>
  <r>
    <n v="10207"/>
    <s v="S18_3232"/>
    <n v="25"/>
    <n v="140.55000000000001"/>
    <n v="11"/>
    <x v="86"/>
    <d v="2003-12-17T00:00:00"/>
    <d v="2003-12-11T00:00:00"/>
    <s v="Shipped"/>
    <n v="6"/>
    <x v="0"/>
    <n v="495"/>
    <n v="1188"/>
    <n v="85100"/>
    <s v="Boston"/>
    <n v="2"/>
    <x v="0"/>
  </r>
  <r>
    <n v="10207"/>
    <s v="S18_4027"/>
    <n v="40"/>
    <n v="143.62"/>
    <n v="1"/>
    <x v="86"/>
    <d v="2003-12-17T00:00:00"/>
    <d v="2003-12-11T00:00:00"/>
    <s v="Shipped"/>
    <n v="6"/>
    <x v="0"/>
    <n v="495"/>
    <n v="1188"/>
    <n v="85100"/>
    <s v="Boston"/>
    <n v="2"/>
    <x v="0"/>
  </r>
  <r>
    <n v="10207"/>
    <s v="S18_4600"/>
    <n v="47"/>
    <n v="119.87"/>
    <n v="16"/>
    <x v="86"/>
    <d v="2003-12-17T00:00:00"/>
    <d v="2003-12-11T00:00:00"/>
    <s v="Shipped"/>
    <n v="6"/>
    <x v="0"/>
    <n v="495"/>
    <n v="1188"/>
    <n v="85100"/>
    <s v="Boston"/>
    <n v="2"/>
    <x v="0"/>
  </r>
  <r>
    <n v="10207"/>
    <s v="S24_1444"/>
    <n v="49"/>
    <n v="57.8"/>
    <n v="4"/>
    <x v="86"/>
    <d v="2003-12-17T00:00:00"/>
    <d v="2003-12-11T00:00:00"/>
    <s v="Shipped"/>
    <n v="6"/>
    <x v="0"/>
    <n v="495"/>
    <n v="1188"/>
    <n v="85100"/>
    <s v="Boston"/>
    <n v="2"/>
    <x v="0"/>
  </r>
  <r>
    <n v="10207"/>
    <s v="S24_2300"/>
    <n v="46"/>
    <n v="127.79"/>
    <n v="12"/>
    <x v="86"/>
    <d v="2003-12-17T00:00:00"/>
    <d v="2003-12-11T00:00:00"/>
    <s v="Shipped"/>
    <n v="6"/>
    <x v="0"/>
    <n v="495"/>
    <n v="1188"/>
    <n v="85100"/>
    <s v="Boston"/>
    <n v="2"/>
    <x v="0"/>
  </r>
  <r>
    <n v="10207"/>
    <s v="S24_2840"/>
    <n v="42"/>
    <n v="30.76"/>
    <n v="8"/>
    <x v="86"/>
    <d v="2003-12-17T00:00:00"/>
    <d v="2003-12-11T00:00:00"/>
    <s v="Shipped"/>
    <n v="6"/>
    <x v="0"/>
    <n v="495"/>
    <n v="1188"/>
    <n v="85100"/>
    <s v="Boston"/>
    <n v="2"/>
    <x v="0"/>
  </r>
  <r>
    <n v="10207"/>
    <s v="S24_4048"/>
    <n v="28"/>
    <n v="108.82"/>
    <n v="3"/>
    <x v="86"/>
    <d v="2003-12-17T00:00:00"/>
    <d v="2003-12-11T00:00:00"/>
    <s v="Shipped"/>
    <n v="6"/>
    <x v="0"/>
    <n v="495"/>
    <n v="1188"/>
    <n v="85100"/>
    <s v="Boston"/>
    <n v="2"/>
    <x v="0"/>
  </r>
  <r>
    <n v="10207"/>
    <s v="S32_1268"/>
    <n v="49"/>
    <n v="84.75"/>
    <n v="14"/>
    <x v="86"/>
    <d v="2003-12-17T00:00:00"/>
    <d v="2003-12-11T00:00:00"/>
    <s v="Shipped"/>
    <n v="6"/>
    <x v="0"/>
    <n v="495"/>
    <n v="1188"/>
    <n v="85100"/>
    <s v="Boston"/>
    <n v="2"/>
    <x v="0"/>
  </r>
  <r>
    <n v="10207"/>
    <s v="S32_2509"/>
    <n v="27"/>
    <n v="51.95"/>
    <n v="9"/>
    <x v="86"/>
    <d v="2003-12-17T00:00:00"/>
    <d v="2003-12-11T00:00:00"/>
    <s v="Shipped"/>
    <n v="6"/>
    <x v="0"/>
    <n v="495"/>
    <n v="1188"/>
    <n v="85100"/>
    <s v="Boston"/>
    <n v="2"/>
    <x v="0"/>
  </r>
  <r>
    <n v="10207"/>
    <s v="S32_3207"/>
    <n v="45"/>
    <n v="55.3"/>
    <n v="2"/>
    <x v="86"/>
    <d v="2003-12-17T00:00:00"/>
    <d v="2003-12-11T00:00:00"/>
    <s v="Shipped"/>
    <n v="6"/>
    <x v="0"/>
    <n v="495"/>
    <n v="1188"/>
    <n v="85100"/>
    <s v="Boston"/>
    <n v="2"/>
    <x v="0"/>
  </r>
  <r>
    <n v="10207"/>
    <s v="S50_1392"/>
    <n v="28"/>
    <n v="106.49"/>
    <n v="5"/>
    <x v="86"/>
    <d v="2003-12-17T00:00:00"/>
    <d v="2003-12-11T00:00:00"/>
    <s v="Shipped"/>
    <n v="6"/>
    <x v="0"/>
    <n v="495"/>
    <n v="1188"/>
    <n v="85100"/>
    <s v="Boston"/>
    <n v="2"/>
    <x v="0"/>
  </r>
  <r>
    <n v="10208"/>
    <s v="S12_1108"/>
    <n v="46"/>
    <n v="176.63"/>
    <n v="13"/>
    <x v="87"/>
    <d v="2004-01-11T00:00:00"/>
    <d v="2004-01-04T00:00:00"/>
    <s v="Shipped"/>
    <n v="7"/>
    <x v="1"/>
    <n v="146"/>
    <n v="1337"/>
    <n v="123900"/>
    <s v="Lyon"/>
    <n v="4"/>
    <x v="3"/>
  </r>
  <r>
    <n v="10208"/>
    <s v="S12_3148"/>
    <n v="26"/>
    <n v="128.41999999999999"/>
    <n v="14"/>
    <x v="87"/>
    <d v="2004-01-11T00:00:00"/>
    <d v="2004-01-04T00:00:00"/>
    <s v="Shipped"/>
    <n v="7"/>
    <x v="1"/>
    <n v="146"/>
    <n v="1337"/>
    <n v="123900"/>
    <s v="Lyon"/>
    <n v="4"/>
    <x v="3"/>
  </r>
  <r>
    <n v="10208"/>
    <s v="S12_3891"/>
    <n v="20"/>
    <n v="152.26"/>
    <n v="12"/>
    <x v="87"/>
    <d v="2004-01-11T00:00:00"/>
    <d v="2004-01-04T00:00:00"/>
    <s v="Shipped"/>
    <n v="7"/>
    <x v="1"/>
    <n v="146"/>
    <n v="1337"/>
    <n v="123900"/>
    <s v="Lyon"/>
    <n v="4"/>
    <x v="3"/>
  </r>
  <r>
    <n v="10208"/>
    <s v="S18_3140"/>
    <n v="24"/>
    <n v="117.47"/>
    <n v="9"/>
    <x v="87"/>
    <d v="2004-01-11T00:00:00"/>
    <d v="2004-01-04T00:00:00"/>
    <s v="Shipped"/>
    <n v="7"/>
    <x v="1"/>
    <n v="146"/>
    <n v="1337"/>
    <n v="123900"/>
    <s v="Lyon"/>
    <n v="4"/>
    <x v="3"/>
  </r>
  <r>
    <n v="10208"/>
    <s v="S18_3259"/>
    <n v="48"/>
    <n v="96.81"/>
    <n v="11"/>
    <x v="87"/>
    <d v="2004-01-11T00:00:00"/>
    <d v="2004-01-04T00:00:00"/>
    <s v="Shipped"/>
    <n v="7"/>
    <x v="1"/>
    <n v="146"/>
    <n v="1337"/>
    <n v="123900"/>
    <s v="Lyon"/>
    <n v="4"/>
    <x v="3"/>
  </r>
  <r>
    <n v="10208"/>
    <s v="S18_4522"/>
    <n v="45"/>
    <n v="72.849999999999994"/>
    <n v="8"/>
    <x v="87"/>
    <d v="2004-01-11T00:00:00"/>
    <d v="2004-01-04T00:00:00"/>
    <s v="Shipped"/>
    <n v="7"/>
    <x v="1"/>
    <n v="146"/>
    <n v="1337"/>
    <n v="123900"/>
    <s v="Lyon"/>
    <n v="4"/>
    <x v="3"/>
  </r>
  <r>
    <n v="10208"/>
    <s v="S24_2011"/>
    <n v="35"/>
    <n v="122.89"/>
    <n v="7"/>
    <x v="87"/>
    <d v="2004-01-11T00:00:00"/>
    <d v="2004-01-04T00:00:00"/>
    <s v="Shipped"/>
    <n v="7"/>
    <x v="1"/>
    <n v="146"/>
    <n v="1337"/>
    <n v="123900"/>
    <s v="Lyon"/>
    <n v="4"/>
    <x v="3"/>
  </r>
  <r>
    <n v="10208"/>
    <s v="S24_3151"/>
    <n v="20"/>
    <n v="80.540000000000006"/>
    <n v="2"/>
    <x v="87"/>
    <d v="2004-01-11T00:00:00"/>
    <d v="2004-01-04T00:00:00"/>
    <s v="Shipped"/>
    <n v="7"/>
    <x v="1"/>
    <n v="146"/>
    <n v="1337"/>
    <n v="123900"/>
    <s v="Lyon"/>
    <n v="4"/>
    <x v="3"/>
  </r>
  <r>
    <n v="10208"/>
    <s v="S50_1514"/>
    <n v="30"/>
    <n v="57.99"/>
    <n v="15"/>
    <x v="87"/>
    <d v="2004-01-11T00:00:00"/>
    <d v="2004-01-04T00:00:00"/>
    <s v="Shipped"/>
    <n v="7"/>
    <x v="1"/>
    <n v="146"/>
    <n v="1337"/>
    <n v="123900"/>
    <s v="Lyon"/>
    <n v="4"/>
    <x v="3"/>
  </r>
  <r>
    <n v="10208"/>
    <s v="S700_1138"/>
    <n v="38"/>
    <n v="56.67"/>
    <n v="3"/>
    <x v="87"/>
    <d v="2004-01-11T00:00:00"/>
    <d v="2004-01-04T00:00:00"/>
    <s v="Shipped"/>
    <n v="7"/>
    <x v="1"/>
    <n v="146"/>
    <n v="1337"/>
    <n v="123900"/>
    <s v="Lyon"/>
    <n v="4"/>
    <x v="3"/>
  </r>
  <r>
    <n v="10208"/>
    <s v="S700_1938"/>
    <n v="40"/>
    <n v="73.62"/>
    <n v="10"/>
    <x v="87"/>
    <d v="2004-01-11T00:00:00"/>
    <d v="2004-01-04T00:00:00"/>
    <s v="Shipped"/>
    <n v="7"/>
    <x v="1"/>
    <n v="146"/>
    <n v="1337"/>
    <n v="123900"/>
    <s v="Lyon"/>
    <n v="4"/>
    <x v="3"/>
  </r>
  <r>
    <n v="10208"/>
    <s v="S700_2610"/>
    <n v="46"/>
    <n v="63.61"/>
    <n v="1"/>
    <x v="87"/>
    <d v="2004-01-11T00:00:00"/>
    <d v="2004-01-04T00:00:00"/>
    <s v="Shipped"/>
    <n v="7"/>
    <x v="1"/>
    <n v="146"/>
    <n v="1337"/>
    <n v="123900"/>
    <s v="Lyon"/>
    <n v="4"/>
    <x v="3"/>
  </r>
  <r>
    <n v="10208"/>
    <s v="S700_3505"/>
    <n v="37"/>
    <n v="95.16"/>
    <n v="4"/>
    <x v="87"/>
    <d v="2004-01-11T00:00:00"/>
    <d v="2004-01-04T00:00:00"/>
    <s v="Shipped"/>
    <n v="7"/>
    <x v="1"/>
    <n v="146"/>
    <n v="1337"/>
    <n v="123900"/>
    <s v="Lyon"/>
    <n v="4"/>
    <x v="3"/>
  </r>
  <r>
    <n v="10208"/>
    <s v="S700_3962"/>
    <n v="33"/>
    <n v="95.34"/>
    <n v="5"/>
    <x v="87"/>
    <d v="2004-01-11T00:00:00"/>
    <d v="2004-01-04T00:00:00"/>
    <s v="Shipped"/>
    <n v="7"/>
    <x v="1"/>
    <n v="146"/>
    <n v="1337"/>
    <n v="123900"/>
    <s v="Lyon"/>
    <n v="4"/>
    <x v="3"/>
  </r>
  <r>
    <n v="10208"/>
    <s v="S72_3212"/>
    <n v="42"/>
    <n v="48.05"/>
    <n v="6"/>
    <x v="87"/>
    <d v="2004-01-11T00:00:00"/>
    <d v="2004-01-04T00:00:00"/>
    <s v="Shipped"/>
    <n v="7"/>
    <x v="1"/>
    <n v="146"/>
    <n v="1337"/>
    <n v="123900"/>
    <s v="Lyon"/>
    <n v="4"/>
    <x v="3"/>
  </r>
  <r>
    <n v="10209"/>
    <s v="S10_4757"/>
    <n v="39"/>
    <n v="129.19999999999999"/>
    <n v="8"/>
    <x v="88"/>
    <d v="2004-01-15T00:00:00"/>
    <d v="2004-01-12T00:00:00"/>
    <s v="Shipped"/>
    <n v="3"/>
    <x v="0"/>
    <n v="347"/>
    <n v="1166"/>
    <n v="57700"/>
    <s v="Los Angeles"/>
    <n v="1"/>
    <x v="5"/>
  </r>
  <r>
    <n v="10209"/>
    <s v="S18_3029"/>
    <n v="28"/>
    <n v="82.58"/>
    <n v="6"/>
    <x v="88"/>
    <d v="2004-01-15T00:00:00"/>
    <d v="2004-01-12T00:00:00"/>
    <s v="Shipped"/>
    <n v="3"/>
    <x v="0"/>
    <n v="347"/>
    <n v="1166"/>
    <n v="57700"/>
    <s v="Los Angeles"/>
    <n v="1"/>
    <x v="5"/>
  </r>
  <r>
    <n v="10209"/>
    <s v="S18_3856"/>
    <n v="20"/>
    <n v="97.4"/>
    <n v="5"/>
    <x v="88"/>
    <d v="2004-01-15T00:00:00"/>
    <d v="2004-01-12T00:00:00"/>
    <s v="Shipped"/>
    <n v="3"/>
    <x v="0"/>
    <n v="347"/>
    <n v="1166"/>
    <n v="57700"/>
    <s v="Los Angeles"/>
    <n v="1"/>
    <x v="5"/>
  </r>
  <r>
    <n v="10209"/>
    <s v="S24_2841"/>
    <n v="43"/>
    <n v="66.45"/>
    <n v="1"/>
    <x v="88"/>
    <d v="2004-01-15T00:00:00"/>
    <d v="2004-01-12T00:00:00"/>
    <s v="Shipped"/>
    <n v="3"/>
    <x v="0"/>
    <n v="347"/>
    <n v="1166"/>
    <n v="57700"/>
    <s v="Los Angeles"/>
    <n v="1"/>
    <x v="5"/>
  </r>
  <r>
    <n v="10209"/>
    <s v="S24_3420"/>
    <n v="36"/>
    <n v="56.55"/>
    <n v="2"/>
    <x v="88"/>
    <d v="2004-01-15T00:00:00"/>
    <d v="2004-01-12T00:00:00"/>
    <s v="Shipped"/>
    <n v="3"/>
    <x v="0"/>
    <n v="347"/>
    <n v="1166"/>
    <n v="57700"/>
    <s v="Los Angeles"/>
    <n v="1"/>
    <x v="5"/>
  </r>
  <r>
    <n v="10209"/>
    <s v="S24_3816"/>
    <n v="22"/>
    <n v="79.67"/>
    <n v="7"/>
    <x v="88"/>
    <d v="2004-01-15T00:00:00"/>
    <d v="2004-01-12T00:00:00"/>
    <s v="Shipped"/>
    <n v="3"/>
    <x v="0"/>
    <n v="347"/>
    <n v="1166"/>
    <n v="57700"/>
    <s v="Los Angeles"/>
    <n v="1"/>
    <x v="5"/>
  </r>
  <r>
    <n v="10209"/>
    <s v="S700_2047"/>
    <n v="33"/>
    <n v="90.52"/>
    <n v="4"/>
    <x v="88"/>
    <d v="2004-01-15T00:00:00"/>
    <d v="2004-01-12T00:00:00"/>
    <s v="Shipped"/>
    <n v="3"/>
    <x v="0"/>
    <n v="347"/>
    <n v="1166"/>
    <n v="57700"/>
    <s v="Los Angeles"/>
    <n v="1"/>
    <x v="5"/>
  </r>
  <r>
    <n v="10209"/>
    <s v="S72_1253"/>
    <n v="48"/>
    <n v="44.2"/>
    <n v="3"/>
    <x v="88"/>
    <d v="2004-01-15T00:00:00"/>
    <d v="2004-01-12T00:00:00"/>
    <s v="Shipped"/>
    <n v="3"/>
    <x v="0"/>
    <n v="347"/>
    <n v="1166"/>
    <n v="57700"/>
    <s v="Los Angeles"/>
    <n v="1"/>
    <x v="5"/>
  </r>
  <r>
    <n v="10210"/>
    <s v="S10_2016"/>
    <n v="23"/>
    <n v="112.99"/>
    <n v="2"/>
    <x v="89"/>
    <d v="2004-01-22T00:00:00"/>
    <d v="2004-01-20T00:00:00"/>
    <s v="Shipped"/>
    <n v="2"/>
    <x v="0"/>
    <n v="177"/>
    <n v="1621"/>
    <n v="81200"/>
    <s v="Kita-ku"/>
    <n v="5"/>
    <x v="4"/>
  </r>
  <r>
    <n v="10210"/>
    <s v="S10_4698"/>
    <n v="34"/>
    <n v="189.79"/>
    <n v="1"/>
    <x v="89"/>
    <d v="2004-01-22T00:00:00"/>
    <d v="2004-01-20T00:00:00"/>
    <s v="Shipped"/>
    <n v="2"/>
    <x v="0"/>
    <n v="177"/>
    <n v="1621"/>
    <n v="81200"/>
    <s v="Kita-ku"/>
    <n v="5"/>
    <x v="4"/>
  </r>
  <r>
    <n v="10210"/>
    <s v="S18_1662"/>
    <n v="31"/>
    <n v="141.91999999999999"/>
    <n v="17"/>
    <x v="89"/>
    <d v="2004-01-22T00:00:00"/>
    <d v="2004-01-20T00:00:00"/>
    <s v="Shipped"/>
    <n v="2"/>
    <x v="0"/>
    <n v="177"/>
    <n v="1621"/>
    <n v="81200"/>
    <s v="Kita-ku"/>
    <n v="5"/>
    <x v="4"/>
  </r>
  <r>
    <n v="10210"/>
    <s v="S18_2581"/>
    <n v="50"/>
    <n v="68.430000000000007"/>
    <n v="7"/>
    <x v="89"/>
    <d v="2004-01-22T00:00:00"/>
    <d v="2004-01-20T00:00:00"/>
    <s v="Shipped"/>
    <n v="2"/>
    <x v="0"/>
    <n v="177"/>
    <n v="1621"/>
    <n v="81200"/>
    <s v="Kita-ku"/>
    <n v="5"/>
    <x v="4"/>
  </r>
  <r>
    <n v="10210"/>
    <s v="S18_2625"/>
    <n v="40"/>
    <n v="51.48"/>
    <n v="3"/>
    <x v="89"/>
    <d v="2004-01-22T00:00:00"/>
    <d v="2004-01-20T00:00:00"/>
    <s v="Shipped"/>
    <n v="2"/>
    <x v="0"/>
    <n v="177"/>
    <n v="1621"/>
    <n v="81200"/>
    <s v="Kita-ku"/>
    <n v="5"/>
    <x v="4"/>
  </r>
  <r>
    <n v="10210"/>
    <s v="S24_1785"/>
    <n v="27"/>
    <n v="100.67"/>
    <n v="9"/>
    <x v="89"/>
    <d v="2004-01-22T00:00:00"/>
    <d v="2004-01-20T00:00:00"/>
    <s v="Shipped"/>
    <n v="2"/>
    <x v="0"/>
    <n v="177"/>
    <n v="1621"/>
    <n v="81200"/>
    <s v="Kita-ku"/>
    <n v="5"/>
    <x v="4"/>
  </r>
  <r>
    <n v="10210"/>
    <s v="S24_2000"/>
    <n v="30"/>
    <n v="63.22"/>
    <n v="4"/>
    <x v="89"/>
    <d v="2004-01-22T00:00:00"/>
    <d v="2004-01-20T00:00:00"/>
    <s v="Shipped"/>
    <n v="2"/>
    <x v="0"/>
    <n v="177"/>
    <n v="1621"/>
    <n v="81200"/>
    <s v="Kita-ku"/>
    <n v="5"/>
    <x v="4"/>
  </r>
  <r>
    <n v="10210"/>
    <s v="S24_3949"/>
    <n v="29"/>
    <n v="56.64"/>
    <n v="16"/>
    <x v="89"/>
    <d v="2004-01-22T00:00:00"/>
    <d v="2004-01-20T00:00:00"/>
    <s v="Shipped"/>
    <n v="2"/>
    <x v="0"/>
    <n v="177"/>
    <n v="1621"/>
    <n v="81200"/>
    <s v="Kita-ku"/>
    <n v="5"/>
    <x v="4"/>
  </r>
  <r>
    <n v="10210"/>
    <s v="S24_4278"/>
    <n v="40"/>
    <n v="68.099999999999994"/>
    <n v="8"/>
    <x v="89"/>
    <d v="2004-01-22T00:00:00"/>
    <d v="2004-01-20T00:00:00"/>
    <s v="Shipped"/>
    <n v="2"/>
    <x v="0"/>
    <n v="177"/>
    <n v="1621"/>
    <n v="81200"/>
    <s v="Kita-ku"/>
    <n v="5"/>
    <x v="4"/>
  </r>
  <r>
    <n v="10210"/>
    <s v="S32_1374"/>
    <n v="46"/>
    <n v="84.91"/>
    <n v="5"/>
    <x v="89"/>
    <d v="2004-01-22T00:00:00"/>
    <d v="2004-01-20T00:00:00"/>
    <s v="Shipped"/>
    <n v="2"/>
    <x v="0"/>
    <n v="177"/>
    <n v="1621"/>
    <n v="81200"/>
    <s v="Kita-ku"/>
    <n v="5"/>
    <x v="4"/>
  </r>
  <r>
    <n v="10210"/>
    <s v="S32_4289"/>
    <n v="39"/>
    <n v="57.1"/>
    <n v="10"/>
    <x v="89"/>
    <d v="2004-01-22T00:00:00"/>
    <d v="2004-01-20T00:00:00"/>
    <s v="Shipped"/>
    <n v="2"/>
    <x v="0"/>
    <n v="177"/>
    <n v="1621"/>
    <n v="81200"/>
    <s v="Kita-ku"/>
    <n v="5"/>
    <x v="4"/>
  </r>
  <r>
    <n v="10210"/>
    <s v="S50_1341"/>
    <n v="43"/>
    <n v="43.2"/>
    <n v="11"/>
    <x v="89"/>
    <d v="2004-01-22T00:00:00"/>
    <d v="2004-01-20T00:00:00"/>
    <s v="Shipped"/>
    <n v="2"/>
    <x v="0"/>
    <n v="177"/>
    <n v="1621"/>
    <n v="81200"/>
    <s v="Kita-ku"/>
    <n v="5"/>
    <x v="4"/>
  </r>
  <r>
    <n v="10210"/>
    <s v="S700_1691"/>
    <n v="21"/>
    <n v="87.69"/>
    <n v="12"/>
    <x v="89"/>
    <d v="2004-01-22T00:00:00"/>
    <d v="2004-01-20T00:00:00"/>
    <s v="Shipped"/>
    <n v="2"/>
    <x v="0"/>
    <n v="177"/>
    <n v="1621"/>
    <n v="81200"/>
    <s v="Kita-ku"/>
    <n v="5"/>
    <x v="4"/>
  </r>
  <r>
    <n v="10210"/>
    <s v="S700_2466"/>
    <n v="26"/>
    <n v="93.74"/>
    <n v="14"/>
    <x v="89"/>
    <d v="2004-01-22T00:00:00"/>
    <d v="2004-01-20T00:00:00"/>
    <s v="Shipped"/>
    <n v="2"/>
    <x v="0"/>
    <n v="177"/>
    <n v="1621"/>
    <n v="81200"/>
    <s v="Kita-ku"/>
    <n v="5"/>
    <x v="4"/>
  </r>
  <r>
    <n v="10210"/>
    <s v="S700_2834"/>
    <n v="25"/>
    <n v="98.48"/>
    <n v="6"/>
    <x v="89"/>
    <d v="2004-01-22T00:00:00"/>
    <d v="2004-01-20T00:00:00"/>
    <s v="Shipped"/>
    <n v="2"/>
    <x v="0"/>
    <n v="177"/>
    <n v="1621"/>
    <n v="81200"/>
    <s v="Kita-ku"/>
    <n v="5"/>
    <x v="4"/>
  </r>
  <r>
    <n v="10210"/>
    <s v="S700_3167"/>
    <n v="31"/>
    <n v="64"/>
    <n v="13"/>
    <x v="89"/>
    <d v="2004-01-22T00:00:00"/>
    <d v="2004-01-20T00:00:00"/>
    <s v="Shipped"/>
    <n v="2"/>
    <x v="0"/>
    <n v="177"/>
    <n v="1621"/>
    <n v="81200"/>
    <s v="Kita-ku"/>
    <n v="5"/>
    <x v="4"/>
  </r>
  <r>
    <n v="10210"/>
    <s v="S700_4002"/>
    <n v="42"/>
    <n v="60.7"/>
    <n v="15"/>
    <x v="89"/>
    <d v="2004-01-22T00:00:00"/>
    <d v="2004-01-20T00:00:00"/>
    <s v="Shipped"/>
    <n v="2"/>
    <x v="0"/>
    <n v="177"/>
    <n v="1621"/>
    <n v="81200"/>
    <s v="Kita-ku"/>
    <n v="5"/>
    <x v="4"/>
  </r>
  <r>
    <n v="10211"/>
    <s v="S10_1678"/>
    <n v="41"/>
    <n v="90.92"/>
    <n v="14"/>
    <x v="90"/>
    <d v="2004-01-25T00:00:00"/>
    <d v="2004-01-18T00:00:00"/>
    <s v="Shipped"/>
    <n v="7"/>
    <x v="1"/>
    <n v="406"/>
    <n v="1337"/>
    <n v="95000"/>
    <s v="Paris"/>
    <n v="4"/>
    <x v="3"/>
  </r>
  <r>
    <n v="10211"/>
    <s v="S12_1099"/>
    <n v="41"/>
    <n v="171.22"/>
    <n v="2"/>
    <x v="90"/>
    <d v="2004-01-25T00:00:00"/>
    <d v="2004-01-18T00:00:00"/>
    <s v="Shipped"/>
    <n v="7"/>
    <x v="1"/>
    <n v="406"/>
    <n v="1337"/>
    <n v="95000"/>
    <s v="Paris"/>
    <n v="4"/>
    <x v="3"/>
  </r>
  <r>
    <n v="10211"/>
    <s v="S12_2823"/>
    <n v="36"/>
    <n v="126.52"/>
    <n v="13"/>
    <x v="90"/>
    <d v="2004-01-25T00:00:00"/>
    <d v="2004-01-18T00:00:00"/>
    <s v="Shipped"/>
    <n v="7"/>
    <x v="1"/>
    <n v="406"/>
    <n v="1337"/>
    <n v="95000"/>
    <s v="Paris"/>
    <n v="4"/>
    <x v="3"/>
  </r>
  <r>
    <n v="10211"/>
    <s v="S12_3990"/>
    <n v="28"/>
    <n v="79.8"/>
    <n v="3"/>
    <x v="90"/>
    <d v="2004-01-25T00:00:00"/>
    <d v="2004-01-18T00:00:00"/>
    <s v="Shipped"/>
    <n v="7"/>
    <x v="1"/>
    <n v="406"/>
    <n v="1337"/>
    <n v="95000"/>
    <s v="Paris"/>
    <n v="4"/>
    <x v="3"/>
  </r>
  <r>
    <n v="10211"/>
    <s v="S18_3278"/>
    <n v="35"/>
    <n v="73.17"/>
    <n v="5"/>
    <x v="90"/>
    <d v="2004-01-25T00:00:00"/>
    <d v="2004-01-18T00:00:00"/>
    <s v="Shipped"/>
    <n v="7"/>
    <x v="1"/>
    <n v="406"/>
    <n v="1337"/>
    <n v="95000"/>
    <s v="Paris"/>
    <n v="4"/>
    <x v="3"/>
  </r>
  <r>
    <n v="10211"/>
    <s v="S18_3482"/>
    <n v="28"/>
    <n v="138.16999999999999"/>
    <n v="4"/>
    <x v="90"/>
    <d v="2004-01-25T00:00:00"/>
    <d v="2004-01-18T00:00:00"/>
    <s v="Shipped"/>
    <n v="7"/>
    <x v="1"/>
    <n v="406"/>
    <n v="1337"/>
    <n v="95000"/>
    <s v="Paris"/>
    <n v="4"/>
    <x v="3"/>
  </r>
  <r>
    <n v="10211"/>
    <s v="S18_3782"/>
    <n v="46"/>
    <n v="60.3"/>
    <n v="8"/>
    <x v="90"/>
    <d v="2004-01-25T00:00:00"/>
    <d v="2004-01-18T00:00:00"/>
    <s v="Shipped"/>
    <n v="7"/>
    <x v="1"/>
    <n v="406"/>
    <n v="1337"/>
    <n v="95000"/>
    <s v="Paris"/>
    <n v="4"/>
    <x v="3"/>
  </r>
  <r>
    <n v="10211"/>
    <s v="S18_4721"/>
    <n v="41"/>
    <n v="148.80000000000001"/>
    <n v="7"/>
    <x v="90"/>
    <d v="2004-01-25T00:00:00"/>
    <d v="2004-01-18T00:00:00"/>
    <s v="Shipped"/>
    <n v="7"/>
    <x v="1"/>
    <n v="406"/>
    <n v="1337"/>
    <n v="95000"/>
    <s v="Paris"/>
    <n v="4"/>
    <x v="3"/>
  </r>
  <r>
    <n v="10211"/>
    <s v="S24_1578"/>
    <n v="25"/>
    <n v="109.32"/>
    <n v="15"/>
    <x v="90"/>
    <d v="2004-01-25T00:00:00"/>
    <d v="2004-01-18T00:00:00"/>
    <s v="Shipped"/>
    <n v="7"/>
    <x v="1"/>
    <n v="406"/>
    <n v="1337"/>
    <n v="95000"/>
    <s v="Paris"/>
    <n v="4"/>
    <x v="3"/>
  </r>
  <r>
    <n v="10211"/>
    <s v="S24_2360"/>
    <n v="21"/>
    <n v="62.33"/>
    <n v="11"/>
    <x v="90"/>
    <d v="2004-01-25T00:00:00"/>
    <d v="2004-01-18T00:00:00"/>
    <s v="Shipped"/>
    <n v="7"/>
    <x v="1"/>
    <n v="406"/>
    <n v="1337"/>
    <n v="95000"/>
    <s v="Paris"/>
    <n v="4"/>
    <x v="3"/>
  </r>
  <r>
    <n v="10211"/>
    <s v="S24_3371"/>
    <n v="48"/>
    <n v="52.66"/>
    <n v="1"/>
    <x v="90"/>
    <d v="2004-01-25T00:00:00"/>
    <d v="2004-01-18T00:00:00"/>
    <s v="Shipped"/>
    <n v="7"/>
    <x v="1"/>
    <n v="406"/>
    <n v="1337"/>
    <n v="95000"/>
    <s v="Paris"/>
    <n v="4"/>
    <x v="3"/>
  </r>
  <r>
    <n v="10211"/>
    <s v="S24_4620"/>
    <n v="22"/>
    <n v="80.84"/>
    <n v="6"/>
    <x v="90"/>
    <d v="2004-01-25T00:00:00"/>
    <d v="2004-01-18T00:00:00"/>
    <s v="Shipped"/>
    <n v="7"/>
    <x v="1"/>
    <n v="406"/>
    <n v="1337"/>
    <n v="95000"/>
    <s v="Paris"/>
    <n v="4"/>
    <x v="3"/>
  </r>
  <r>
    <n v="10211"/>
    <s v="S32_2206"/>
    <n v="41"/>
    <n v="39.83"/>
    <n v="9"/>
    <x v="90"/>
    <d v="2004-01-25T00:00:00"/>
    <d v="2004-01-18T00:00:00"/>
    <s v="Shipped"/>
    <n v="7"/>
    <x v="1"/>
    <n v="406"/>
    <n v="1337"/>
    <n v="95000"/>
    <s v="Paris"/>
    <n v="4"/>
    <x v="3"/>
  </r>
  <r>
    <n v="10211"/>
    <s v="S32_4485"/>
    <n v="37"/>
    <n v="94.91"/>
    <n v="12"/>
    <x v="90"/>
    <d v="2004-01-25T00:00:00"/>
    <d v="2004-01-18T00:00:00"/>
    <s v="Shipped"/>
    <n v="7"/>
    <x v="1"/>
    <n v="406"/>
    <n v="1337"/>
    <n v="95000"/>
    <s v="Paris"/>
    <n v="4"/>
    <x v="3"/>
  </r>
  <r>
    <n v="10211"/>
    <s v="S50_4713"/>
    <n v="40"/>
    <n v="70.78"/>
    <n v="10"/>
    <x v="90"/>
    <d v="2004-01-25T00:00:00"/>
    <d v="2004-01-18T00:00:00"/>
    <s v="Shipped"/>
    <n v="7"/>
    <x v="1"/>
    <n v="406"/>
    <n v="1337"/>
    <n v="95000"/>
    <s v="Paris"/>
    <n v="4"/>
    <x v="3"/>
  </r>
  <r>
    <n v="10212"/>
    <s v="S12_3380"/>
    <n v="39"/>
    <n v="99.82"/>
    <n v="16"/>
    <x v="91"/>
    <d v="2004-01-24T00:00:00"/>
    <d v="2004-01-18T00:00:00"/>
    <s v="Shipped"/>
    <n v="6"/>
    <x v="0"/>
    <n v="141"/>
    <n v="1370"/>
    <n v="227600"/>
    <s v="Madrid"/>
    <n v="4"/>
    <x v="3"/>
  </r>
  <r>
    <n v="10212"/>
    <s v="S12_4675"/>
    <n v="33"/>
    <n v="110.55"/>
    <n v="15"/>
    <x v="91"/>
    <d v="2004-01-24T00:00:00"/>
    <d v="2004-01-18T00:00:00"/>
    <s v="Shipped"/>
    <n v="6"/>
    <x v="0"/>
    <n v="141"/>
    <n v="1370"/>
    <n v="227600"/>
    <s v="Madrid"/>
    <n v="4"/>
    <x v="3"/>
  </r>
  <r>
    <n v="10212"/>
    <s v="S18_1129"/>
    <n v="29"/>
    <n v="117.48"/>
    <n v="10"/>
    <x v="91"/>
    <d v="2004-01-24T00:00:00"/>
    <d v="2004-01-18T00:00:00"/>
    <s v="Shipped"/>
    <n v="6"/>
    <x v="0"/>
    <n v="141"/>
    <n v="1370"/>
    <n v="227600"/>
    <s v="Madrid"/>
    <n v="4"/>
    <x v="3"/>
  </r>
  <r>
    <n v="10212"/>
    <s v="S18_1589"/>
    <n v="38"/>
    <n v="105.77"/>
    <n v="6"/>
    <x v="91"/>
    <d v="2004-01-24T00:00:00"/>
    <d v="2004-01-18T00:00:00"/>
    <s v="Shipped"/>
    <n v="6"/>
    <x v="0"/>
    <n v="141"/>
    <n v="1370"/>
    <n v="227600"/>
    <s v="Madrid"/>
    <n v="4"/>
    <x v="3"/>
  </r>
  <r>
    <n v="10212"/>
    <s v="S18_1889"/>
    <n v="20"/>
    <n v="64.680000000000007"/>
    <n v="14"/>
    <x v="91"/>
    <d v="2004-01-24T00:00:00"/>
    <d v="2004-01-18T00:00:00"/>
    <s v="Shipped"/>
    <n v="6"/>
    <x v="0"/>
    <n v="141"/>
    <n v="1370"/>
    <n v="227600"/>
    <s v="Madrid"/>
    <n v="4"/>
    <x v="3"/>
  </r>
  <r>
    <n v="10212"/>
    <s v="S18_1984"/>
    <n v="41"/>
    <n v="133.72"/>
    <n v="9"/>
    <x v="91"/>
    <d v="2004-01-24T00:00:00"/>
    <d v="2004-01-18T00:00:00"/>
    <s v="Shipped"/>
    <n v="6"/>
    <x v="0"/>
    <n v="141"/>
    <n v="1370"/>
    <n v="227600"/>
    <s v="Madrid"/>
    <n v="4"/>
    <x v="3"/>
  </r>
  <r>
    <n v="10212"/>
    <s v="S18_2870"/>
    <n v="40"/>
    <n v="117.48"/>
    <n v="7"/>
    <x v="91"/>
    <d v="2004-01-24T00:00:00"/>
    <d v="2004-01-18T00:00:00"/>
    <s v="Shipped"/>
    <n v="6"/>
    <x v="0"/>
    <n v="141"/>
    <n v="1370"/>
    <n v="227600"/>
    <s v="Madrid"/>
    <n v="4"/>
    <x v="3"/>
  </r>
  <r>
    <n v="10212"/>
    <s v="S18_3232"/>
    <n v="40"/>
    <n v="155.79"/>
    <n v="11"/>
    <x v="91"/>
    <d v="2004-01-24T00:00:00"/>
    <d v="2004-01-18T00:00:00"/>
    <s v="Shipped"/>
    <n v="6"/>
    <x v="0"/>
    <n v="141"/>
    <n v="1370"/>
    <n v="227600"/>
    <s v="Madrid"/>
    <n v="4"/>
    <x v="3"/>
  </r>
  <r>
    <n v="10212"/>
    <s v="S18_3685"/>
    <n v="45"/>
    <n v="115.85"/>
    <n v="8"/>
    <x v="91"/>
    <d v="2004-01-24T00:00:00"/>
    <d v="2004-01-18T00:00:00"/>
    <s v="Shipped"/>
    <n v="6"/>
    <x v="0"/>
    <n v="141"/>
    <n v="1370"/>
    <n v="227600"/>
    <s v="Madrid"/>
    <n v="4"/>
    <x v="3"/>
  </r>
  <r>
    <n v="10212"/>
    <s v="S24_1046"/>
    <n v="41"/>
    <n v="61.73"/>
    <n v="3"/>
    <x v="91"/>
    <d v="2004-01-24T00:00:00"/>
    <d v="2004-01-18T00:00:00"/>
    <s v="Shipped"/>
    <n v="6"/>
    <x v="0"/>
    <n v="141"/>
    <n v="1370"/>
    <n v="227600"/>
    <s v="Madrid"/>
    <n v="4"/>
    <x v="3"/>
  </r>
  <r>
    <n v="10212"/>
    <s v="S24_1628"/>
    <n v="45"/>
    <n v="43.27"/>
    <n v="5"/>
    <x v="91"/>
    <d v="2004-01-24T00:00:00"/>
    <d v="2004-01-18T00:00:00"/>
    <s v="Shipped"/>
    <n v="6"/>
    <x v="0"/>
    <n v="141"/>
    <n v="1370"/>
    <n v="227600"/>
    <s v="Madrid"/>
    <n v="4"/>
    <x v="3"/>
  </r>
  <r>
    <n v="10212"/>
    <s v="S24_2766"/>
    <n v="45"/>
    <n v="81.78"/>
    <n v="1"/>
    <x v="91"/>
    <d v="2004-01-24T00:00:00"/>
    <d v="2004-01-18T00:00:00"/>
    <s v="Shipped"/>
    <n v="6"/>
    <x v="0"/>
    <n v="141"/>
    <n v="1370"/>
    <n v="227600"/>
    <s v="Madrid"/>
    <n v="4"/>
    <x v="3"/>
  </r>
  <r>
    <n v="10212"/>
    <s v="S24_2972"/>
    <n v="34"/>
    <n v="37.380000000000003"/>
    <n v="12"/>
    <x v="91"/>
    <d v="2004-01-24T00:00:00"/>
    <d v="2004-01-18T00:00:00"/>
    <s v="Shipped"/>
    <n v="6"/>
    <x v="0"/>
    <n v="141"/>
    <n v="1370"/>
    <n v="227600"/>
    <s v="Madrid"/>
    <n v="4"/>
    <x v="3"/>
  </r>
  <r>
    <n v="10212"/>
    <s v="S24_3191"/>
    <n v="27"/>
    <n v="77.91"/>
    <n v="2"/>
    <x v="91"/>
    <d v="2004-01-24T00:00:00"/>
    <d v="2004-01-18T00:00:00"/>
    <s v="Shipped"/>
    <n v="6"/>
    <x v="0"/>
    <n v="141"/>
    <n v="1370"/>
    <n v="227600"/>
    <s v="Madrid"/>
    <n v="4"/>
    <x v="3"/>
  </r>
  <r>
    <n v="10212"/>
    <s v="S24_3432"/>
    <n v="46"/>
    <n v="100.66"/>
    <n v="4"/>
    <x v="91"/>
    <d v="2004-01-24T00:00:00"/>
    <d v="2004-01-18T00:00:00"/>
    <s v="Shipped"/>
    <n v="6"/>
    <x v="0"/>
    <n v="141"/>
    <n v="1370"/>
    <n v="227600"/>
    <s v="Madrid"/>
    <n v="4"/>
    <x v="3"/>
  </r>
  <r>
    <n v="10212"/>
    <s v="S24_3856"/>
    <n v="49"/>
    <n v="117.96"/>
    <n v="13"/>
    <x v="91"/>
    <d v="2004-01-24T00:00:00"/>
    <d v="2004-01-18T00:00:00"/>
    <s v="Shipped"/>
    <n v="6"/>
    <x v="0"/>
    <n v="141"/>
    <n v="1370"/>
    <n v="227600"/>
    <s v="Madrid"/>
    <n v="4"/>
    <x v="3"/>
  </r>
  <r>
    <n v="10213"/>
    <s v="S18_4409"/>
    <n v="38"/>
    <n v="84.67"/>
    <n v="1"/>
    <x v="92"/>
    <d v="2004-01-28T00:00:00"/>
    <d v="2004-01-27T00:00:00"/>
    <s v="Shipped"/>
    <n v="1"/>
    <x v="0"/>
    <n v="489"/>
    <n v="1501"/>
    <n v="43300"/>
    <s v="London"/>
    <n v="7"/>
    <x v="1"/>
  </r>
  <r>
    <n v="10213"/>
    <s v="S18_4933"/>
    <n v="25"/>
    <n v="58.44"/>
    <n v="2"/>
    <x v="92"/>
    <d v="2004-01-28T00:00:00"/>
    <d v="2004-01-27T00:00:00"/>
    <s v="Shipped"/>
    <n v="1"/>
    <x v="0"/>
    <n v="489"/>
    <n v="1501"/>
    <n v="43300"/>
    <s v="London"/>
    <n v="7"/>
    <x v="1"/>
  </r>
  <r>
    <n v="10213"/>
    <s v="S24_2887"/>
    <n v="27"/>
    <n v="97.48"/>
    <n v="3"/>
    <x v="92"/>
    <d v="2004-01-28T00:00:00"/>
    <d v="2004-01-27T00:00:00"/>
    <s v="Shipped"/>
    <n v="1"/>
    <x v="0"/>
    <n v="489"/>
    <n v="1501"/>
    <n v="43300"/>
    <s v="London"/>
    <n v="7"/>
    <x v="1"/>
  </r>
  <r>
    <n v="10214"/>
    <s v="S18_1749"/>
    <n v="30"/>
    <n v="166.6"/>
    <n v="7"/>
    <x v="93"/>
    <d v="2004-02-04T00:00:00"/>
    <d v="2004-01-29T00:00:00"/>
    <s v="Shipped"/>
    <n v="6"/>
    <x v="0"/>
    <n v="458"/>
    <n v="1702"/>
    <n v="104600"/>
    <s v="Madrid"/>
    <n v="4"/>
    <x v="3"/>
  </r>
  <r>
    <n v="10214"/>
    <s v="S18_2248"/>
    <n v="21"/>
    <n v="53.28"/>
    <n v="6"/>
    <x v="93"/>
    <d v="2004-02-04T00:00:00"/>
    <d v="2004-01-29T00:00:00"/>
    <s v="Shipped"/>
    <n v="6"/>
    <x v="0"/>
    <n v="458"/>
    <n v="1702"/>
    <n v="104600"/>
    <s v="Madrid"/>
    <n v="4"/>
    <x v="3"/>
  </r>
  <r>
    <n v="10214"/>
    <s v="S18_2325"/>
    <n v="27"/>
    <n v="125.86"/>
    <n v="4"/>
    <x v="93"/>
    <d v="2004-02-04T00:00:00"/>
    <d v="2004-01-29T00:00:00"/>
    <s v="Shipped"/>
    <n v="6"/>
    <x v="0"/>
    <n v="458"/>
    <n v="1702"/>
    <n v="104600"/>
    <s v="Madrid"/>
    <n v="4"/>
    <x v="3"/>
  </r>
  <r>
    <n v="10214"/>
    <s v="S18_2795"/>
    <n v="50"/>
    <n v="167.06"/>
    <n v="1"/>
    <x v="93"/>
    <d v="2004-02-04T00:00:00"/>
    <d v="2004-01-29T00:00:00"/>
    <s v="Shipped"/>
    <n v="6"/>
    <x v="0"/>
    <n v="458"/>
    <n v="1702"/>
    <n v="104600"/>
    <s v="Madrid"/>
    <n v="4"/>
    <x v="3"/>
  </r>
  <r>
    <n v="10214"/>
    <s v="S24_1937"/>
    <n v="20"/>
    <n v="32.19"/>
    <n v="3"/>
    <x v="93"/>
    <d v="2004-02-04T00:00:00"/>
    <d v="2004-01-29T00:00:00"/>
    <s v="Shipped"/>
    <n v="6"/>
    <x v="0"/>
    <n v="458"/>
    <n v="1702"/>
    <n v="104600"/>
    <s v="Madrid"/>
    <n v="4"/>
    <x v="3"/>
  </r>
  <r>
    <n v="10214"/>
    <s v="S24_2022"/>
    <n v="49"/>
    <n v="39.869999999999997"/>
    <n v="2"/>
    <x v="93"/>
    <d v="2004-02-04T00:00:00"/>
    <d v="2004-01-29T00:00:00"/>
    <s v="Shipped"/>
    <n v="6"/>
    <x v="0"/>
    <n v="458"/>
    <n v="1702"/>
    <n v="104600"/>
    <s v="Madrid"/>
    <n v="4"/>
    <x v="3"/>
  </r>
  <r>
    <n v="10214"/>
    <s v="S24_3969"/>
    <n v="44"/>
    <n v="38.57"/>
    <n v="5"/>
    <x v="93"/>
    <d v="2004-02-04T00:00:00"/>
    <d v="2004-01-29T00:00:00"/>
    <s v="Shipped"/>
    <n v="6"/>
    <x v="0"/>
    <n v="458"/>
    <n v="1702"/>
    <n v="104600"/>
    <s v="Madrid"/>
    <n v="4"/>
    <x v="3"/>
  </r>
  <r>
    <n v="10215"/>
    <s v="S10_1949"/>
    <n v="35"/>
    <n v="205.73"/>
    <n v="3"/>
    <x v="94"/>
    <d v="2004-02-08T00:00:00"/>
    <d v="2004-02-01T00:00:00"/>
    <s v="Shipped"/>
    <n v="7"/>
    <x v="1"/>
    <n v="475"/>
    <n v="1166"/>
    <n v="55400"/>
    <s v="Burbank"/>
    <n v="1"/>
    <x v="5"/>
  </r>
  <r>
    <n v="10215"/>
    <s v="S18_1097"/>
    <n v="46"/>
    <n v="100.34"/>
    <n v="2"/>
    <x v="94"/>
    <d v="2004-02-08T00:00:00"/>
    <d v="2004-02-01T00:00:00"/>
    <s v="Shipped"/>
    <n v="7"/>
    <x v="1"/>
    <n v="475"/>
    <n v="1166"/>
    <n v="55400"/>
    <s v="Burbank"/>
    <n v="1"/>
    <x v="5"/>
  </r>
  <r>
    <n v="10215"/>
    <s v="S18_1342"/>
    <n v="27"/>
    <n v="92.47"/>
    <n v="10"/>
    <x v="94"/>
    <d v="2004-02-08T00:00:00"/>
    <d v="2004-02-01T00:00:00"/>
    <s v="Shipped"/>
    <n v="7"/>
    <x v="1"/>
    <n v="475"/>
    <n v="1166"/>
    <n v="55400"/>
    <s v="Burbank"/>
    <n v="1"/>
    <x v="5"/>
  </r>
  <r>
    <n v="10215"/>
    <s v="S18_1367"/>
    <n v="33"/>
    <n v="53.91"/>
    <n v="9"/>
    <x v="94"/>
    <d v="2004-02-08T00:00:00"/>
    <d v="2004-02-01T00:00:00"/>
    <s v="Shipped"/>
    <n v="7"/>
    <x v="1"/>
    <n v="475"/>
    <n v="1166"/>
    <n v="55400"/>
    <s v="Burbank"/>
    <n v="1"/>
    <x v="5"/>
  </r>
  <r>
    <n v="10215"/>
    <s v="S18_2949"/>
    <n v="49"/>
    <n v="97.26"/>
    <n v="4"/>
    <x v="94"/>
    <d v="2004-02-08T00:00:00"/>
    <d v="2004-02-01T00:00:00"/>
    <s v="Shipped"/>
    <n v="7"/>
    <x v="1"/>
    <n v="475"/>
    <n v="1166"/>
    <n v="55400"/>
    <s v="Burbank"/>
    <n v="1"/>
    <x v="5"/>
  </r>
  <r>
    <n v="10215"/>
    <s v="S18_2957"/>
    <n v="31"/>
    <n v="56.21"/>
    <n v="6"/>
    <x v="94"/>
    <d v="2004-02-08T00:00:00"/>
    <d v="2004-02-01T00:00:00"/>
    <s v="Shipped"/>
    <n v="7"/>
    <x v="1"/>
    <n v="475"/>
    <n v="1166"/>
    <n v="55400"/>
    <s v="Burbank"/>
    <n v="1"/>
    <x v="5"/>
  </r>
  <r>
    <n v="10215"/>
    <s v="S18_3136"/>
    <n v="49"/>
    <n v="89.01"/>
    <n v="5"/>
    <x v="94"/>
    <d v="2004-02-08T00:00:00"/>
    <d v="2004-02-01T00:00:00"/>
    <s v="Shipped"/>
    <n v="7"/>
    <x v="1"/>
    <n v="475"/>
    <n v="1166"/>
    <n v="55400"/>
    <s v="Burbank"/>
    <n v="1"/>
    <x v="5"/>
  </r>
  <r>
    <n v="10215"/>
    <s v="S18_3320"/>
    <n v="41"/>
    <n v="84.33"/>
    <n v="8"/>
    <x v="94"/>
    <d v="2004-02-08T00:00:00"/>
    <d v="2004-02-01T00:00:00"/>
    <s v="Shipped"/>
    <n v="7"/>
    <x v="1"/>
    <n v="475"/>
    <n v="1166"/>
    <n v="55400"/>
    <s v="Burbank"/>
    <n v="1"/>
    <x v="5"/>
  </r>
  <r>
    <n v="10215"/>
    <s v="S18_4668"/>
    <n v="46"/>
    <n v="42.76"/>
    <n v="1"/>
    <x v="94"/>
    <d v="2004-02-08T00:00:00"/>
    <d v="2004-02-01T00:00:00"/>
    <s v="Shipped"/>
    <n v="7"/>
    <x v="1"/>
    <n v="475"/>
    <n v="1166"/>
    <n v="55400"/>
    <s v="Burbank"/>
    <n v="1"/>
    <x v="5"/>
  </r>
  <r>
    <n v="10215"/>
    <s v="S24_4258"/>
    <n v="39"/>
    <n v="94.47"/>
    <n v="7"/>
    <x v="94"/>
    <d v="2004-02-08T00:00:00"/>
    <d v="2004-02-01T00:00:00"/>
    <s v="Shipped"/>
    <n v="7"/>
    <x v="1"/>
    <n v="475"/>
    <n v="1166"/>
    <n v="55400"/>
    <s v="Burbank"/>
    <n v="1"/>
    <x v="5"/>
  </r>
  <r>
    <n v="10216"/>
    <s v="S12_1666"/>
    <n v="43"/>
    <n v="133.94"/>
    <n v="1"/>
    <x v="95"/>
    <d v="2004-02-10T00:00:00"/>
    <d v="2004-02-04T00:00:00"/>
    <s v="Shipped"/>
    <n v="6"/>
    <x v="0"/>
    <n v="256"/>
    <n v="1370"/>
    <n v="77900"/>
    <s v="Versailles"/>
    <n v="4"/>
    <x v="3"/>
  </r>
  <r>
    <n v="10217"/>
    <s v="S10_4962"/>
    <n v="48"/>
    <n v="132.97"/>
    <n v="4"/>
    <x v="96"/>
    <d v="2004-02-14T00:00:00"/>
    <d v="2004-02-06T00:00:00"/>
    <s v="Shipped"/>
    <n v="8"/>
    <x v="1"/>
    <n v="166"/>
    <n v="1612"/>
    <n v="97900"/>
    <s v="Singapore"/>
    <n v="6"/>
    <x v="6"/>
  </r>
  <r>
    <n v="10217"/>
    <s v="S18_2432"/>
    <n v="35"/>
    <n v="58.34"/>
    <n v="2"/>
    <x v="96"/>
    <d v="2004-02-14T00:00:00"/>
    <d v="2004-02-06T00:00:00"/>
    <s v="Shipped"/>
    <n v="8"/>
    <x v="1"/>
    <n v="166"/>
    <n v="1612"/>
    <n v="97900"/>
    <s v="Singapore"/>
    <n v="6"/>
    <x v="6"/>
  </r>
  <r>
    <n v="10217"/>
    <s v="S18_4600"/>
    <n v="38"/>
    <n v="118.66"/>
    <n v="5"/>
    <x v="96"/>
    <d v="2004-02-14T00:00:00"/>
    <d v="2004-02-06T00:00:00"/>
    <s v="Shipped"/>
    <n v="8"/>
    <x v="1"/>
    <n v="166"/>
    <n v="1612"/>
    <n v="97900"/>
    <s v="Singapore"/>
    <n v="6"/>
    <x v="6"/>
  </r>
  <r>
    <n v="10217"/>
    <s v="S24_2300"/>
    <n v="28"/>
    <n v="103.51"/>
    <n v="1"/>
    <x v="96"/>
    <d v="2004-02-14T00:00:00"/>
    <d v="2004-02-06T00:00:00"/>
    <s v="Shipped"/>
    <n v="8"/>
    <x v="1"/>
    <n v="166"/>
    <n v="1612"/>
    <n v="97900"/>
    <s v="Singapore"/>
    <n v="6"/>
    <x v="6"/>
  </r>
  <r>
    <n v="10217"/>
    <s v="S32_1268"/>
    <n v="21"/>
    <n v="78.97"/>
    <n v="3"/>
    <x v="96"/>
    <d v="2004-02-14T00:00:00"/>
    <d v="2004-02-06T00:00:00"/>
    <s v="Shipped"/>
    <n v="8"/>
    <x v="1"/>
    <n v="166"/>
    <n v="1612"/>
    <n v="97900"/>
    <s v="Singapore"/>
    <n v="6"/>
    <x v="6"/>
  </r>
  <r>
    <n v="10217"/>
    <s v="S32_3522"/>
    <n v="39"/>
    <n v="56.24"/>
    <n v="7"/>
    <x v="96"/>
    <d v="2004-02-14T00:00:00"/>
    <d v="2004-02-06T00:00:00"/>
    <s v="Shipped"/>
    <n v="8"/>
    <x v="1"/>
    <n v="166"/>
    <n v="1612"/>
    <n v="97900"/>
    <s v="Singapore"/>
    <n v="6"/>
    <x v="6"/>
  </r>
  <r>
    <n v="10217"/>
    <s v="S700_2824"/>
    <n v="31"/>
    <n v="90.02"/>
    <n v="6"/>
    <x v="96"/>
    <d v="2004-02-14T00:00:00"/>
    <d v="2004-02-06T00:00:00"/>
    <s v="Shipped"/>
    <n v="8"/>
    <x v="1"/>
    <n v="166"/>
    <n v="1612"/>
    <n v="97900"/>
    <s v="Singapore"/>
    <n v="6"/>
    <x v="6"/>
  </r>
  <r>
    <n v="10218"/>
    <s v="S18_2319"/>
    <n v="22"/>
    <n v="110.46"/>
    <n v="1"/>
    <x v="97"/>
    <d v="2004-02-16T00:00:00"/>
    <d v="2004-02-11T00:00:00"/>
    <s v="Shipped"/>
    <n v="5"/>
    <x v="0"/>
    <n v="473"/>
    <n v="1401"/>
    <n v="34800"/>
    <s v="Milan"/>
    <n v="4"/>
    <x v="3"/>
  </r>
  <r>
    <n v="10218"/>
    <s v="S18_3232"/>
    <n v="34"/>
    <n v="152.41"/>
    <n v="2"/>
    <x v="97"/>
    <d v="2004-02-16T00:00:00"/>
    <d v="2004-02-11T00:00:00"/>
    <s v="Shipped"/>
    <n v="5"/>
    <x v="0"/>
    <n v="473"/>
    <n v="1401"/>
    <n v="34800"/>
    <s v="Milan"/>
    <n v="4"/>
    <x v="3"/>
  </r>
  <r>
    <n v="10219"/>
    <s v="S12_4473"/>
    <n v="48"/>
    <n v="94.8"/>
    <n v="2"/>
    <x v="98"/>
    <d v="2004-02-17T00:00:00"/>
    <d v="2004-02-12T00:00:00"/>
    <s v="Shipped"/>
    <n v="5"/>
    <x v="0"/>
    <n v="487"/>
    <n v="1165"/>
    <n v="60300"/>
    <s v="Brisbane"/>
    <n v="1"/>
    <x v="5"/>
  </r>
  <r>
    <n v="10219"/>
    <s v="S18_2238"/>
    <n v="43"/>
    <n v="132.62"/>
    <n v="1"/>
    <x v="98"/>
    <d v="2004-02-17T00:00:00"/>
    <d v="2004-02-12T00:00:00"/>
    <s v="Shipped"/>
    <n v="5"/>
    <x v="0"/>
    <n v="487"/>
    <n v="1165"/>
    <n v="60300"/>
    <s v="Brisbane"/>
    <n v="1"/>
    <x v="5"/>
  </r>
  <r>
    <n v="10219"/>
    <s v="S24_2840"/>
    <n v="21"/>
    <n v="31.12"/>
    <n v="3"/>
    <x v="98"/>
    <d v="2004-02-17T00:00:00"/>
    <d v="2004-02-12T00:00:00"/>
    <s v="Shipped"/>
    <n v="5"/>
    <x v="0"/>
    <n v="487"/>
    <n v="1165"/>
    <n v="60300"/>
    <s v="Brisbane"/>
    <n v="1"/>
    <x v="5"/>
  </r>
  <r>
    <n v="10219"/>
    <s v="S32_2509"/>
    <n v="35"/>
    <n v="47.62"/>
    <n v="4"/>
    <x v="98"/>
    <d v="2004-02-17T00:00:00"/>
    <d v="2004-02-12T00:00:00"/>
    <s v="Shipped"/>
    <n v="5"/>
    <x v="0"/>
    <n v="487"/>
    <n v="1165"/>
    <n v="60300"/>
    <s v="Brisbane"/>
    <n v="1"/>
    <x v="5"/>
  </r>
  <r>
    <n v="10220"/>
    <s v="S12_1108"/>
    <n v="32"/>
    <n v="189.1"/>
    <n v="2"/>
    <x v="99"/>
    <d v="2004-02-19T00:00:00"/>
    <d v="2004-02-16T00:00:00"/>
    <s v="Shipped"/>
    <n v="3"/>
    <x v="0"/>
    <n v="189"/>
    <n v="1504"/>
    <n v="69400"/>
    <s v="Dublin"/>
    <n v="7"/>
    <x v="1"/>
  </r>
  <r>
    <n v="10220"/>
    <s v="S12_3148"/>
    <n v="30"/>
    <n v="151.08000000000001"/>
    <n v="3"/>
    <x v="99"/>
    <d v="2004-02-19T00:00:00"/>
    <d v="2004-02-16T00:00:00"/>
    <s v="Shipped"/>
    <n v="3"/>
    <x v="0"/>
    <n v="189"/>
    <n v="1504"/>
    <n v="69400"/>
    <s v="Dublin"/>
    <n v="7"/>
    <x v="1"/>
  </r>
  <r>
    <n v="10220"/>
    <s v="S12_3891"/>
    <n v="27"/>
    <n v="166.1"/>
    <n v="1"/>
    <x v="99"/>
    <d v="2004-02-19T00:00:00"/>
    <d v="2004-02-16T00:00:00"/>
    <s v="Shipped"/>
    <n v="3"/>
    <x v="0"/>
    <n v="189"/>
    <n v="1504"/>
    <n v="69400"/>
    <s v="Dublin"/>
    <n v="7"/>
    <x v="1"/>
  </r>
  <r>
    <n v="10220"/>
    <s v="S18_4027"/>
    <n v="50"/>
    <n v="126.39"/>
    <n v="5"/>
    <x v="99"/>
    <d v="2004-02-19T00:00:00"/>
    <d v="2004-02-16T00:00:00"/>
    <s v="Shipped"/>
    <n v="3"/>
    <x v="0"/>
    <n v="189"/>
    <n v="1504"/>
    <n v="69400"/>
    <s v="Dublin"/>
    <n v="7"/>
    <x v="1"/>
  </r>
  <r>
    <n v="10220"/>
    <s v="S24_1444"/>
    <n v="26"/>
    <n v="48.55"/>
    <n v="8"/>
    <x v="99"/>
    <d v="2004-02-19T00:00:00"/>
    <d v="2004-02-16T00:00:00"/>
    <s v="Shipped"/>
    <n v="3"/>
    <x v="0"/>
    <n v="189"/>
    <n v="1504"/>
    <n v="69400"/>
    <s v="Dublin"/>
    <n v="7"/>
    <x v="1"/>
  </r>
  <r>
    <n v="10220"/>
    <s v="S24_4048"/>
    <n v="37"/>
    <n v="101.72"/>
    <n v="7"/>
    <x v="99"/>
    <d v="2004-02-19T00:00:00"/>
    <d v="2004-02-16T00:00:00"/>
    <s v="Shipped"/>
    <n v="3"/>
    <x v="0"/>
    <n v="189"/>
    <n v="1504"/>
    <n v="69400"/>
    <s v="Dublin"/>
    <n v="7"/>
    <x v="1"/>
  </r>
  <r>
    <n v="10220"/>
    <s v="S32_3207"/>
    <n v="20"/>
    <n v="49.71"/>
    <n v="6"/>
    <x v="99"/>
    <d v="2004-02-19T00:00:00"/>
    <d v="2004-02-16T00:00:00"/>
    <s v="Shipped"/>
    <n v="3"/>
    <x v="0"/>
    <n v="189"/>
    <n v="1504"/>
    <n v="69400"/>
    <s v="Dublin"/>
    <n v="7"/>
    <x v="1"/>
  </r>
  <r>
    <n v="10220"/>
    <s v="S50_1392"/>
    <n v="37"/>
    <n v="92.6"/>
    <n v="9"/>
    <x v="99"/>
    <d v="2004-02-19T00:00:00"/>
    <d v="2004-02-16T00:00:00"/>
    <s v="Shipped"/>
    <n v="3"/>
    <x v="0"/>
    <n v="189"/>
    <n v="1504"/>
    <n v="69400"/>
    <s v="Dublin"/>
    <n v="7"/>
    <x v="1"/>
  </r>
  <r>
    <n v="10220"/>
    <s v="S50_1514"/>
    <n v="30"/>
    <n v="56.82"/>
    <n v="4"/>
    <x v="99"/>
    <d v="2004-02-19T00:00:00"/>
    <d v="2004-02-16T00:00:00"/>
    <s v="Shipped"/>
    <n v="3"/>
    <x v="0"/>
    <n v="189"/>
    <n v="1504"/>
    <n v="69400"/>
    <s v="Dublin"/>
    <n v="7"/>
    <x v="1"/>
  </r>
  <r>
    <n v="10221"/>
    <s v="S18_3140"/>
    <n v="33"/>
    <n v="133.86000000000001"/>
    <n v="3"/>
    <x v="100"/>
    <d v="2004-02-26T00:00:00"/>
    <d v="2004-02-19T00:00:00"/>
    <s v="Shipped"/>
    <n v="7"/>
    <x v="1"/>
    <n v="314"/>
    <n v="1401"/>
    <n v="79900"/>
    <s v="Bruxelles"/>
    <n v="4"/>
    <x v="3"/>
  </r>
  <r>
    <n v="10221"/>
    <s v="S18_3259"/>
    <n v="23"/>
    <n v="89.75"/>
    <n v="5"/>
    <x v="100"/>
    <d v="2004-02-26T00:00:00"/>
    <d v="2004-02-19T00:00:00"/>
    <s v="Shipped"/>
    <n v="7"/>
    <x v="1"/>
    <n v="314"/>
    <n v="1401"/>
    <n v="79900"/>
    <s v="Bruxelles"/>
    <n v="4"/>
    <x v="3"/>
  </r>
  <r>
    <n v="10221"/>
    <s v="S18_4522"/>
    <n v="39"/>
    <n v="84.26"/>
    <n v="2"/>
    <x v="100"/>
    <d v="2004-02-26T00:00:00"/>
    <d v="2004-02-19T00:00:00"/>
    <s v="Shipped"/>
    <n v="7"/>
    <x v="1"/>
    <n v="314"/>
    <n v="1401"/>
    <n v="79900"/>
    <s v="Bruxelles"/>
    <n v="4"/>
    <x v="3"/>
  </r>
  <r>
    <n v="10221"/>
    <s v="S24_2011"/>
    <n v="49"/>
    <n v="113.06"/>
    <n v="1"/>
    <x v="100"/>
    <d v="2004-02-26T00:00:00"/>
    <d v="2004-02-19T00:00:00"/>
    <s v="Shipped"/>
    <n v="7"/>
    <x v="1"/>
    <n v="314"/>
    <n v="1401"/>
    <n v="79900"/>
    <s v="Bruxelles"/>
    <n v="4"/>
    <x v="3"/>
  </r>
  <r>
    <n v="10221"/>
    <s v="S700_1938"/>
    <n v="23"/>
    <n v="69.290000000000006"/>
    <n v="4"/>
    <x v="100"/>
    <d v="2004-02-26T00:00:00"/>
    <d v="2004-02-19T00:00:00"/>
    <s v="Shipped"/>
    <n v="7"/>
    <x v="1"/>
    <n v="314"/>
    <n v="1401"/>
    <n v="79900"/>
    <s v="Bruxelles"/>
    <n v="4"/>
    <x v="3"/>
  </r>
  <r>
    <n v="10222"/>
    <s v="S10_4757"/>
    <n v="49"/>
    <n v="133.28"/>
    <n v="12"/>
    <x v="101"/>
    <d v="2004-02-27T00:00:00"/>
    <d v="2004-02-20T00:00:00"/>
    <s v="Shipped"/>
    <n v="7"/>
    <x v="1"/>
    <n v="239"/>
    <n v="1166"/>
    <n v="105000"/>
    <s v="San Diego"/>
    <n v="1"/>
    <x v="5"/>
  </r>
  <r>
    <n v="10222"/>
    <s v="S18_1662"/>
    <n v="49"/>
    <n v="137.19"/>
    <n v="4"/>
    <x v="101"/>
    <d v="2004-02-27T00:00:00"/>
    <d v="2004-02-20T00:00:00"/>
    <s v="Shipped"/>
    <n v="7"/>
    <x v="1"/>
    <n v="239"/>
    <n v="1166"/>
    <n v="105000"/>
    <s v="San Diego"/>
    <n v="1"/>
    <x v="5"/>
  </r>
  <r>
    <n v="10222"/>
    <s v="S18_3029"/>
    <n v="49"/>
    <n v="79.14"/>
    <n v="10"/>
    <x v="101"/>
    <d v="2004-02-27T00:00:00"/>
    <d v="2004-02-20T00:00:00"/>
    <s v="Shipped"/>
    <n v="7"/>
    <x v="1"/>
    <n v="239"/>
    <n v="1166"/>
    <n v="105000"/>
    <s v="San Diego"/>
    <n v="1"/>
    <x v="5"/>
  </r>
  <r>
    <n v="10222"/>
    <s v="S18_3856"/>
    <n v="45"/>
    <n v="88.93"/>
    <n v="9"/>
    <x v="101"/>
    <d v="2004-02-27T00:00:00"/>
    <d v="2004-02-20T00:00:00"/>
    <s v="Shipped"/>
    <n v="7"/>
    <x v="1"/>
    <n v="239"/>
    <n v="1166"/>
    <n v="105000"/>
    <s v="San Diego"/>
    <n v="1"/>
    <x v="5"/>
  </r>
  <r>
    <n v="10222"/>
    <s v="S24_2841"/>
    <n v="32"/>
    <n v="56.86"/>
    <n v="5"/>
    <x v="101"/>
    <d v="2004-02-27T00:00:00"/>
    <d v="2004-02-20T00:00:00"/>
    <s v="Shipped"/>
    <n v="7"/>
    <x v="1"/>
    <n v="239"/>
    <n v="1166"/>
    <n v="105000"/>
    <s v="San Diego"/>
    <n v="1"/>
    <x v="5"/>
  </r>
  <r>
    <n v="10222"/>
    <s v="S24_3151"/>
    <n v="47"/>
    <n v="74.349999999999994"/>
    <n v="14"/>
    <x v="101"/>
    <d v="2004-02-27T00:00:00"/>
    <d v="2004-02-20T00:00:00"/>
    <s v="Shipped"/>
    <n v="7"/>
    <x v="1"/>
    <n v="239"/>
    <n v="1166"/>
    <n v="105000"/>
    <s v="San Diego"/>
    <n v="1"/>
    <x v="5"/>
  </r>
  <r>
    <n v="10222"/>
    <s v="S24_3420"/>
    <n v="43"/>
    <n v="61.15"/>
    <n v="6"/>
    <x v="101"/>
    <d v="2004-02-27T00:00:00"/>
    <d v="2004-02-20T00:00:00"/>
    <s v="Shipped"/>
    <n v="7"/>
    <x v="1"/>
    <n v="239"/>
    <n v="1166"/>
    <n v="105000"/>
    <s v="San Diego"/>
    <n v="1"/>
    <x v="5"/>
  </r>
  <r>
    <n v="10222"/>
    <s v="S24_3816"/>
    <n v="46"/>
    <n v="77.989999999999995"/>
    <n v="11"/>
    <x v="101"/>
    <d v="2004-02-27T00:00:00"/>
    <d v="2004-02-20T00:00:00"/>
    <s v="Shipped"/>
    <n v="7"/>
    <x v="1"/>
    <n v="239"/>
    <n v="1166"/>
    <n v="105000"/>
    <s v="San Diego"/>
    <n v="1"/>
    <x v="5"/>
  </r>
  <r>
    <n v="10222"/>
    <s v="S24_3949"/>
    <n v="48"/>
    <n v="55.27"/>
    <n v="3"/>
    <x v="101"/>
    <d v="2004-02-27T00:00:00"/>
    <d v="2004-02-20T00:00:00"/>
    <s v="Shipped"/>
    <n v="7"/>
    <x v="1"/>
    <n v="239"/>
    <n v="1166"/>
    <n v="105000"/>
    <s v="San Diego"/>
    <n v="1"/>
    <x v="5"/>
  </r>
  <r>
    <n v="10222"/>
    <s v="S700_1138"/>
    <n v="31"/>
    <n v="58.67"/>
    <n v="15"/>
    <x v="101"/>
    <d v="2004-02-27T00:00:00"/>
    <d v="2004-02-20T00:00:00"/>
    <s v="Shipped"/>
    <n v="7"/>
    <x v="1"/>
    <n v="239"/>
    <n v="1166"/>
    <n v="105000"/>
    <s v="San Diego"/>
    <n v="1"/>
    <x v="5"/>
  </r>
  <r>
    <n v="10222"/>
    <s v="S700_2047"/>
    <n v="26"/>
    <n v="80.56"/>
    <n v="8"/>
    <x v="101"/>
    <d v="2004-02-27T00:00:00"/>
    <d v="2004-02-20T00:00:00"/>
    <s v="Shipped"/>
    <n v="7"/>
    <x v="1"/>
    <n v="239"/>
    <n v="1166"/>
    <n v="105000"/>
    <s v="San Diego"/>
    <n v="1"/>
    <x v="5"/>
  </r>
  <r>
    <n v="10222"/>
    <s v="S700_2466"/>
    <n v="37"/>
    <n v="90.75"/>
    <n v="1"/>
    <x v="101"/>
    <d v="2004-02-27T00:00:00"/>
    <d v="2004-02-20T00:00:00"/>
    <s v="Shipped"/>
    <n v="7"/>
    <x v="1"/>
    <n v="239"/>
    <n v="1166"/>
    <n v="105000"/>
    <s v="San Diego"/>
    <n v="1"/>
    <x v="5"/>
  </r>
  <r>
    <n v="10222"/>
    <s v="S700_2610"/>
    <n v="36"/>
    <n v="69.39"/>
    <n v="13"/>
    <x v="101"/>
    <d v="2004-02-27T00:00:00"/>
    <d v="2004-02-20T00:00:00"/>
    <s v="Shipped"/>
    <n v="7"/>
    <x v="1"/>
    <n v="239"/>
    <n v="1166"/>
    <n v="105000"/>
    <s v="San Diego"/>
    <n v="1"/>
    <x v="5"/>
  </r>
  <r>
    <n v="10222"/>
    <s v="S700_3505"/>
    <n v="38"/>
    <n v="84.14"/>
    <n v="16"/>
    <x v="101"/>
    <d v="2004-02-27T00:00:00"/>
    <d v="2004-02-20T00:00:00"/>
    <s v="Shipped"/>
    <n v="7"/>
    <x v="1"/>
    <n v="239"/>
    <n v="1166"/>
    <n v="105000"/>
    <s v="San Diego"/>
    <n v="1"/>
    <x v="5"/>
  </r>
  <r>
    <n v="10222"/>
    <s v="S700_3962"/>
    <n v="31"/>
    <n v="81.430000000000007"/>
    <n v="17"/>
    <x v="101"/>
    <d v="2004-02-27T00:00:00"/>
    <d v="2004-02-20T00:00:00"/>
    <s v="Shipped"/>
    <n v="7"/>
    <x v="1"/>
    <n v="239"/>
    <n v="1166"/>
    <n v="105000"/>
    <s v="San Diego"/>
    <n v="1"/>
    <x v="5"/>
  </r>
  <r>
    <n v="10222"/>
    <s v="S700_4002"/>
    <n v="43"/>
    <n v="66.63"/>
    <n v="2"/>
    <x v="101"/>
    <d v="2004-02-27T00:00:00"/>
    <d v="2004-02-20T00:00:00"/>
    <s v="Shipped"/>
    <n v="7"/>
    <x v="1"/>
    <n v="239"/>
    <n v="1166"/>
    <n v="105000"/>
    <s v="San Diego"/>
    <n v="1"/>
    <x v="5"/>
  </r>
  <r>
    <n v="10222"/>
    <s v="S72_1253"/>
    <n v="31"/>
    <n v="45.19"/>
    <n v="7"/>
    <x v="101"/>
    <d v="2004-02-27T00:00:00"/>
    <d v="2004-02-20T00:00:00"/>
    <s v="Shipped"/>
    <n v="7"/>
    <x v="1"/>
    <n v="239"/>
    <n v="1166"/>
    <n v="105000"/>
    <s v="San Diego"/>
    <n v="1"/>
    <x v="5"/>
  </r>
  <r>
    <n v="10222"/>
    <s v="S72_3212"/>
    <n v="36"/>
    <n v="48.59"/>
    <n v="18"/>
    <x v="101"/>
    <d v="2004-02-27T00:00:00"/>
    <d v="2004-02-20T00:00:00"/>
    <s v="Shipped"/>
    <n v="7"/>
    <x v="1"/>
    <n v="239"/>
    <n v="1166"/>
    <n v="105000"/>
    <s v="San Diego"/>
    <n v="1"/>
    <x v="5"/>
  </r>
  <r>
    <n v="10223"/>
    <s v="S10_1678"/>
    <n v="37"/>
    <n v="80.39"/>
    <n v="1"/>
    <x v="102"/>
    <d v="2004-02-29T00:00:00"/>
    <d v="2004-02-24T00:00:00"/>
    <s v="Shipped"/>
    <n v="5"/>
    <x v="0"/>
    <n v="114"/>
    <n v="1611"/>
    <n v="117300"/>
    <s v="Melbourne"/>
    <n v="6"/>
    <x v="6"/>
  </r>
  <r>
    <n v="10223"/>
    <s v="S10_2016"/>
    <n v="47"/>
    <n v="110.61"/>
    <n v="4"/>
    <x v="102"/>
    <d v="2004-02-29T00:00:00"/>
    <d v="2004-02-24T00:00:00"/>
    <s v="Shipped"/>
    <n v="5"/>
    <x v="0"/>
    <n v="114"/>
    <n v="1611"/>
    <n v="117300"/>
    <s v="Melbourne"/>
    <n v="6"/>
    <x v="6"/>
  </r>
  <r>
    <n v="10223"/>
    <s v="S10_4698"/>
    <n v="49"/>
    <n v="189.79"/>
    <n v="3"/>
    <x v="102"/>
    <d v="2004-02-29T00:00:00"/>
    <d v="2004-02-24T00:00:00"/>
    <s v="Shipped"/>
    <n v="5"/>
    <x v="0"/>
    <n v="114"/>
    <n v="1611"/>
    <n v="117300"/>
    <s v="Melbourne"/>
    <n v="6"/>
    <x v="6"/>
  </r>
  <r>
    <n v="10223"/>
    <s v="S18_2581"/>
    <n v="47"/>
    <n v="67.58"/>
    <n v="9"/>
    <x v="102"/>
    <d v="2004-02-29T00:00:00"/>
    <d v="2004-02-24T00:00:00"/>
    <s v="Shipped"/>
    <n v="5"/>
    <x v="0"/>
    <n v="114"/>
    <n v="1611"/>
    <n v="117300"/>
    <s v="Melbourne"/>
    <n v="6"/>
    <x v="6"/>
  </r>
  <r>
    <n v="10223"/>
    <s v="S18_2625"/>
    <n v="28"/>
    <n v="58.75"/>
    <n v="5"/>
    <x v="102"/>
    <d v="2004-02-29T00:00:00"/>
    <d v="2004-02-24T00:00:00"/>
    <s v="Shipped"/>
    <n v="5"/>
    <x v="0"/>
    <n v="114"/>
    <n v="1611"/>
    <n v="117300"/>
    <s v="Melbourne"/>
    <n v="6"/>
    <x v="6"/>
  </r>
  <r>
    <n v="10223"/>
    <s v="S24_1578"/>
    <n v="32"/>
    <n v="104.81"/>
    <n v="2"/>
    <x v="102"/>
    <d v="2004-02-29T00:00:00"/>
    <d v="2004-02-24T00:00:00"/>
    <s v="Shipped"/>
    <n v="5"/>
    <x v="0"/>
    <n v="114"/>
    <n v="1611"/>
    <n v="117300"/>
    <s v="Melbourne"/>
    <n v="6"/>
    <x v="6"/>
  </r>
  <r>
    <n v="10223"/>
    <s v="S24_1785"/>
    <n v="34"/>
    <n v="87.54"/>
    <n v="11"/>
    <x v="102"/>
    <d v="2004-02-29T00:00:00"/>
    <d v="2004-02-24T00:00:00"/>
    <s v="Shipped"/>
    <n v="5"/>
    <x v="0"/>
    <n v="114"/>
    <n v="1611"/>
    <n v="117300"/>
    <s v="Melbourne"/>
    <n v="6"/>
    <x v="6"/>
  </r>
  <r>
    <n v="10223"/>
    <s v="S24_2000"/>
    <n v="38"/>
    <n v="60.94"/>
    <n v="6"/>
    <x v="102"/>
    <d v="2004-02-29T00:00:00"/>
    <d v="2004-02-24T00:00:00"/>
    <s v="Shipped"/>
    <n v="5"/>
    <x v="0"/>
    <n v="114"/>
    <n v="1611"/>
    <n v="117300"/>
    <s v="Melbourne"/>
    <n v="6"/>
    <x v="6"/>
  </r>
  <r>
    <n v="10223"/>
    <s v="S24_4278"/>
    <n v="23"/>
    <n v="68.099999999999994"/>
    <n v="10"/>
    <x v="102"/>
    <d v="2004-02-29T00:00:00"/>
    <d v="2004-02-24T00:00:00"/>
    <s v="Shipped"/>
    <n v="5"/>
    <x v="0"/>
    <n v="114"/>
    <n v="1611"/>
    <n v="117300"/>
    <s v="Melbourne"/>
    <n v="6"/>
    <x v="6"/>
  </r>
  <r>
    <n v="10223"/>
    <s v="S32_1374"/>
    <n v="21"/>
    <n v="90.9"/>
    <n v="7"/>
    <x v="102"/>
    <d v="2004-02-29T00:00:00"/>
    <d v="2004-02-24T00:00:00"/>
    <s v="Shipped"/>
    <n v="5"/>
    <x v="0"/>
    <n v="114"/>
    <n v="1611"/>
    <n v="117300"/>
    <s v="Melbourne"/>
    <n v="6"/>
    <x v="6"/>
  </r>
  <r>
    <n v="10223"/>
    <s v="S32_4289"/>
    <n v="20"/>
    <n v="66.73"/>
    <n v="12"/>
    <x v="102"/>
    <d v="2004-02-29T00:00:00"/>
    <d v="2004-02-24T00:00:00"/>
    <s v="Shipped"/>
    <n v="5"/>
    <x v="0"/>
    <n v="114"/>
    <n v="1611"/>
    <n v="117300"/>
    <s v="Melbourne"/>
    <n v="6"/>
    <x v="6"/>
  </r>
  <r>
    <n v="10223"/>
    <s v="S50_1341"/>
    <n v="41"/>
    <n v="41.02"/>
    <n v="13"/>
    <x v="102"/>
    <d v="2004-02-29T00:00:00"/>
    <d v="2004-02-24T00:00:00"/>
    <s v="Shipped"/>
    <n v="5"/>
    <x v="0"/>
    <n v="114"/>
    <n v="1611"/>
    <n v="117300"/>
    <s v="Melbourne"/>
    <n v="6"/>
    <x v="6"/>
  </r>
  <r>
    <n v="10223"/>
    <s v="S700_1691"/>
    <n v="25"/>
    <n v="84.03"/>
    <n v="14"/>
    <x v="102"/>
    <d v="2004-02-29T00:00:00"/>
    <d v="2004-02-24T00:00:00"/>
    <s v="Shipped"/>
    <n v="5"/>
    <x v="0"/>
    <n v="114"/>
    <n v="1611"/>
    <n v="117300"/>
    <s v="Melbourne"/>
    <n v="6"/>
    <x v="6"/>
  </r>
  <r>
    <n v="10223"/>
    <s v="S700_2834"/>
    <n v="29"/>
    <n v="113.9"/>
    <n v="8"/>
    <x v="102"/>
    <d v="2004-02-29T00:00:00"/>
    <d v="2004-02-24T00:00:00"/>
    <s v="Shipped"/>
    <n v="5"/>
    <x v="0"/>
    <n v="114"/>
    <n v="1611"/>
    <n v="117300"/>
    <s v="Melbourne"/>
    <n v="6"/>
    <x v="6"/>
  </r>
  <r>
    <n v="10223"/>
    <s v="S700_3167"/>
    <n v="26"/>
    <n v="79.2"/>
    <n v="15"/>
    <x v="102"/>
    <d v="2004-02-29T00:00:00"/>
    <d v="2004-02-24T00:00:00"/>
    <s v="Shipped"/>
    <n v="5"/>
    <x v="0"/>
    <n v="114"/>
    <n v="1611"/>
    <n v="117300"/>
    <s v="Melbourne"/>
    <n v="6"/>
    <x v="6"/>
  </r>
  <r>
    <n v="10224"/>
    <s v="S12_2823"/>
    <n v="43"/>
    <n v="141.58000000000001"/>
    <n v="6"/>
    <x v="103"/>
    <d v="2004-03-02T00:00:00"/>
    <d v="2004-02-26T00:00:00"/>
    <s v="Shipped"/>
    <n v="5"/>
    <x v="0"/>
    <n v="171"/>
    <n v="1370"/>
    <n v="82900"/>
    <s v="Lille"/>
    <n v="4"/>
    <x v="3"/>
  </r>
  <r>
    <n v="10224"/>
    <s v="S18_3782"/>
    <n v="38"/>
    <n v="57.2"/>
    <n v="1"/>
    <x v="103"/>
    <d v="2004-03-02T00:00:00"/>
    <d v="2004-02-26T00:00:00"/>
    <s v="Shipped"/>
    <n v="5"/>
    <x v="0"/>
    <n v="171"/>
    <n v="1370"/>
    <n v="82900"/>
    <s v="Lille"/>
    <n v="4"/>
    <x v="3"/>
  </r>
  <r>
    <n v="10224"/>
    <s v="S24_2360"/>
    <n v="37"/>
    <n v="60.26"/>
    <n v="4"/>
    <x v="103"/>
    <d v="2004-03-02T00:00:00"/>
    <d v="2004-02-26T00:00:00"/>
    <s v="Shipped"/>
    <n v="5"/>
    <x v="0"/>
    <n v="171"/>
    <n v="1370"/>
    <n v="82900"/>
    <s v="Lille"/>
    <n v="4"/>
    <x v="3"/>
  </r>
  <r>
    <n v="10224"/>
    <s v="S32_2206"/>
    <n v="43"/>
    <n v="37.01"/>
    <n v="2"/>
    <x v="103"/>
    <d v="2004-03-02T00:00:00"/>
    <d v="2004-02-26T00:00:00"/>
    <s v="Shipped"/>
    <n v="5"/>
    <x v="0"/>
    <n v="171"/>
    <n v="1370"/>
    <n v="82900"/>
    <s v="Lille"/>
    <n v="4"/>
    <x v="3"/>
  </r>
  <r>
    <n v="10224"/>
    <s v="S32_4485"/>
    <n v="30"/>
    <n v="94.91"/>
    <n v="5"/>
    <x v="103"/>
    <d v="2004-03-02T00:00:00"/>
    <d v="2004-02-26T00:00:00"/>
    <s v="Shipped"/>
    <n v="5"/>
    <x v="0"/>
    <n v="171"/>
    <n v="1370"/>
    <n v="82900"/>
    <s v="Lille"/>
    <n v="4"/>
    <x v="3"/>
  </r>
  <r>
    <n v="10224"/>
    <s v="S50_4713"/>
    <n v="50"/>
    <n v="81.36"/>
    <n v="3"/>
    <x v="103"/>
    <d v="2004-03-02T00:00:00"/>
    <d v="2004-02-26T00:00:00"/>
    <s v="Shipped"/>
    <n v="5"/>
    <x v="0"/>
    <n v="171"/>
    <n v="1370"/>
    <n v="82900"/>
    <s v="Lille"/>
    <n v="4"/>
    <x v="3"/>
  </r>
  <r>
    <n v="10225"/>
    <s v="S12_1099"/>
    <n v="27"/>
    <n v="157.6"/>
    <n v="9"/>
    <x v="104"/>
    <d v="2004-03-01T00:00:00"/>
    <d v="2004-02-24T00:00:00"/>
    <s v="Shipped"/>
    <n v="6"/>
    <x v="0"/>
    <n v="298"/>
    <n v="1702"/>
    <n v="141300"/>
    <s v="GenÃ¨ve"/>
    <n v="4"/>
    <x v="3"/>
  </r>
  <r>
    <n v="10225"/>
    <s v="S12_3380"/>
    <n v="25"/>
    <n v="101"/>
    <n v="7"/>
    <x v="104"/>
    <d v="2004-03-01T00:00:00"/>
    <d v="2004-02-24T00:00:00"/>
    <s v="Shipped"/>
    <n v="6"/>
    <x v="0"/>
    <n v="298"/>
    <n v="1702"/>
    <n v="141300"/>
    <s v="GenÃ¨ve"/>
    <n v="4"/>
    <x v="3"/>
  </r>
  <r>
    <n v="10225"/>
    <s v="S12_3990"/>
    <n v="37"/>
    <n v="64.64"/>
    <n v="10"/>
    <x v="104"/>
    <d v="2004-03-01T00:00:00"/>
    <d v="2004-02-24T00:00:00"/>
    <s v="Shipped"/>
    <n v="6"/>
    <x v="0"/>
    <n v="298"/>
    <n v="1702"/>
    <n v="141300"/>
    <s v="GenÃ¨ve"/>
    <n v="4"/>
    <x v="3"/>
  </r>
  <r>
    <n v="10225"/>
    <s v="S12_4675"/>
    <n v="21"/>
    <n v="100.19"/>
    <n v="6"/>
    <x v="104"/>
    <d v="2004-03-01T00:00:00"/>
    <d v="2004-02-24T00:00:00"/>
    <s v="Shipped"/>
    <n v="6"/>
    <x v="0"/>
    <n v="298"/>
    <n v="1702"/>
    <n v="141300"/>
    <s v="GenÃ¨ve"/>
    <n v="4"/>
    <x v="3"/>
  </r>
  <r>
    <n v="10225"/>
    <s v="S18_1129"/>
    <n v="32"/>
    <n v="116.06"/>
    <n v="1"/>
    <x v="104"/>
    <d v="2004-03-01T00:00:00"/>
    <d v="2004-02-24T00:00:00"/>
    <s v="Shipped"/>
    <n v="6"/>
    <x v="0"/>
    <n v="298"/>
    <n v="1702"/>
    <n v="141300"/>
    <s v="GenÃ¨ve"/>
    <n v="4"/>
    <x v="3"/>
  </r>
  <r>
    <n v="10225"/>
    <s v="S18_1889"/>
    <n v="47"/>
    <n v="71.61"/>
    <n v="5"/>
    <x v="104"/>
    <d v="2004-03-01T00:00:00"/>
    <d v="2004-02-24T00:00:00"/>
    <s v="Shipped"/>
    <n v="6"/>
    <x v="0"/>
    <n v="298"/>
    <n v="1702"/>
    <n v="141300"/>
    <s v="GenÃ¨ve"/>
    <n v="4"/>
    <x v="3"/>
  </r>
  <r>
    <n v="10225"/>
    <s v="S18_3232"/>
    <n v="43"/>
    <n v="162.57"/>
    <n v="2"/>
    <x v="104"/>
    <d v="2004-03-01T00:00:00"/>
    <d v="2004-02-24T00:00:00"/>
    <s v="Shipped"/>
    <n v="6"/>
    <x v="0"/>
    <n v="298"/>
    <n v="1702"/>
    <n v="141300"/>
    <s v="GenÃ¨ve"/>
    <n v="4"/>
    <x v="3"/>
  </r>
  <r>
    <n v="10225"/>
    <s v="S18_3278"/>
    <n v="37"/>
    <n v="69.959999999999994"/>
    <n v="12"/>
    <x v="104"/>
    <d v="2004-03-01T00:00:00"/>
    <d v="2004-02-24T00:00:00"/>
    <s v="Shipped"/>
    <n v="6"/>
    <x v="0"/>
    <n v="298"/>
    <n v="1702"/>
    <n v="141300"/>
    <s v="GenÃ¨ve"/>
    <n v="4"/>
    <x v="3"/>
  </r>
  <r>
    <n v="10225"/>
    <s v="S18_3482"/>
    <n v="27"/>
    <n v="119.06"/>
    <n v="11"/>
    <x v="104"/>
    <d v="2004-03-01T00:00:00"/>
    <d v="2004-02-24T00:00:00"/>
    <s v="Shipped"/>
    <n v="6"/>
    <x v="0"/>
    <n v="298"/>
    <n v="1702"/>
    <n v="141300"/>
    <s v="GenÃ¨ve"/>
    <n v="4"/>
    <x v="3"/>
  </r>
  <r>
    <n v="10225"/>
    <s v="S18_4721"/>
    <n v="35"/>
    <n v="135.41"/>
    <n v="14"/>
    <x v="104"/>
    <d v="2004-03-01T00:00:00"/>
    <d v="2004-02-24T00:00:00"/>
    <s v="Shipped"/>
    <n v="6"/>
    <x v="0"/>
    <n v="298"/>
    <n v="1702"/>
    <n v="141300"/>
    <s v="GenÃ¨ve"/>
    <n v="4"/>
    <x v="3"/>
  </r>
  <r>
    <n v="10225"/>
    <s v="S24_2972"/>
    <n v="42"/>
    <n v="34.74"/>
    <n v="3"/>
    <x v="104"/>
    <d v="2004-03-01T00:00:00"/>
    <d v="2004-02-24T00:00:00"/>
    <s v="Shipped"/>
    <n v="6"/>
    <x v="0"/>
    <n v="298"/>
    <n v="1702"/>
    <n v="141300"/>
    <s v="GenÃ¨ve"/>
    <n v="4"/>
    <x v="3"/>
  </r>
  <r>
    <n v="10225"/>
    <s v="S24_3371"/>
    <n v="24"/>
    <n v="51.43"/>
    <n v="8"/>
    <x v="104"/>
    <d v="2004-03-01T00:00:00"/>
    <d v="2004-02-24T00:00:00"/>
    <s v="Shipped"/>
    <n v="6"/>
    <x v="0"/>
    <n v="298"/>
    <n v="1702"/>
    <n v="141300"/>
    <s v="GenÃ¨ve"/>
    <n v="4"/>
    <x v="3"/>
  </r>
  <r>
    <n v="10225"/>
    <s v="S24_3856"/>
    <n v="40"/>
    <n v="130.6"/>
    <n v="4"/>
    <x v="104"/>
    <d v="2004-03-01T00:00:00"/>
    <d v="2004-02-24T00:00:00"/>
    <s v="Shipped"/>
    <n v="6"/>
    <x v="0"/>
    <n v="298"/>
    <n v="1702"/>
    <n v="141300"/>
    <s v="GenÃ¨ve"/>
    <n v="4"/>
    <x v="3"/>
  </r>
  <r>
    <n v="10225"/>
    <s v="S24_4620"/>
    <n v="46"/>
    <n v="77.61"/>
    <n v="13"/>
    <x v="104"/>
    <d v="2004-03-01T00:00:00"/>
    <d v="2004-02-24T00:00:00"/>
    <s v="Shipped"/>
    <n v="6"/>
    <x v="0"/>
    <n v="298"/>
    <n v="1702"/>
    <n v="141300"/>
    <s v="GenÃ¨ve"/>
    <n v="4"/>
    <x v="3"/>
  </r>
  <r>
    <n v="10226"/>
    <s v="S18_1589"/>
    <n v="38"/>
    <n v="108.26"/>
    <n v="4"/>
    <x v="105"/>
    <d v="2004-03-06T00:00:00"/>
    <d v="2004-03-02T00:00:00"/>
    <s v="Shipped"/>
    <n v="4"/>
    <x v="0"/>
    <n v="239"/>
    <n v="1166"/>
    <n v="105000"/>
    <s v="San Diego"/>
    <n v="1"/>
    <x v="5"/>
  </r>
  <r>
    <n v="10226"/>
    <s v="S18_1984"/>
    <n v="24"/>
    <n v="129.44999999999999"/>
    <n v="7"/>
    <x v="105"/>
    <d v="2004-03-06T00:00:00"/>
    <d v="2004-03-02T00:00:00"/>
    <s v="Shipped"/>
    <n v="4"/>
    <x v="0"/>
    <n v="239"/>
    <n v="1166"/>
    <n v="105000"/>
    <s v="San Diego"/>
    <n v="1"/>
    <x v="5"/>
  </r>
  <r>
    <n v="10226"/>
    <s v="S18_2870"/>
    <n v="24"/>
    <n v="125.4"/>
    <n v="5"/>
    <x v="105"/>
    <d v="2004-03-06T00:00:00"/>
    <d v="2004-03-02T00:00:00"/>
    <s v="Shipped"/>
    <n v="4"/>
    <x v="0"/>
    <n v="239"/>
    <n v="1166"/>
    <n v="105000"/>
    <s v="San Diego"/>
    <n v="1"/>
    <x v="5"/>
  </r>
  <r>
    <n v="10226"/>
    <s v="S18_3685"/>
    <n v="46"/>
    <n v="122.91"/>
    <n v="6"/>
    <x v="105"/>
    <d v="2004-03-06T00:00:00"/>
    <d v="2004-03-02T00:00:00"/>
    <s v="Shipped"/>
    <n v="4"/>
    <x v="0"/>
    <n v="239"/>
    <n v="1166"/>
    <n v="105000"/>
    <s v="San Diego"/>
    <n v="1"/>
    <x v="5"/>
  </r>
  <r>
    <n v="10226"/>
    <s v="S24_1046"/>
    <n v="21"/>
    <n v="65.41"/>
    <n v="1"/>
    <x v="105"/>
    <d v="2004-03-06T00:00:00"/>
    <d v="2004-03-02T00:00:00"/>
    <s v="Shipped"/>
    <n v="4"/>
    <x v="0"/>
    <n v="239"/>
    <n v="1166"/>
    <n v="105000"/>
    <s v="San Diego"/>
    <n v="1"/>
    <x v="5"/>
  </r>
  <r>
    <n v="10226"/>
    <s v="S24_1628"/>
    <n v="36"/>
    <n v="47.79"/>
    <n v="3"/>
    <x v="105"/>
    <d v="2004-03-06T00:00:00"/>
    <d v="2004-03-02T00:00:00"/>
    <s v="Shipped"/>
    <n v="4"/>
    <x v="0"/>
    <n v="239"/>
    <n v="1166"/>
    <n v="105000"/>
    <s v="San Diego"/>
    <n v="1"/>
    <x v="5"/>
  </r>
  <r>
    <n v="10226"/>
    <s v="S24_3432"/>
    <n v="48"/>
    <n v="95.3"/>
    <n v="2"/>
    <x v="105"/>
    <d v="2004-03-06T00:00:00"/>
    <d v="2004-03-02T00:00:00"/>
    <s v="Shipped"/>
    <n v="4"/>
    <x v="0"/>
    <n v="239"/>
    <n v="1166"/>
    <n v="105000"/>
    <s v="San Diego"/>
    <n v="1"/>
    <x v="5"/>
  </r>
  <r>
    <n v="10227"/>
    <s v="S18_1342"/>
    <n v="25"/>
    <n v="85.27"/>
    <n v="3"/>
    <x v="106"/>
    <d v="2004-03-12T00:00:00"/>
    <d v="2004-03-08T00:00:00"/>
    <s v="Shipped"/>
    <n v="4"/>
    <x v="0"/>
    <n v="146"/>
    <n v="1337"/>
    <n v="123900"/>
    <s v="Lyon"/>
    <n v="4"/>
    <x v="3"/>
  </r>
  <r>
    <n v="10227"/>
    <s v="S18_1367"/>
    <n v="31"/>
    <n v="50.14"/>
    <n v="2"/>
    <x v="106"/>
    <d v="2004-03-12T00:00:00"/>
    <d v="2004-03-08T00:00:00"/>
    <s v="Shipped"/>
    <n v="4"/>
    <x v="0"/>
    <n v="146"/>
    <n v="1337"/>
    <n v="123900"/>
    <s v="Lyon"/>
    <n v="4"/>
    <x v="3"/>
  </r>
  <r>
    <n v="10227"/>
    <s v="S18_1749"/>
    <n v="26"/>
    <n v="136"/>
    <n v="10"/>
    <x v="106"/>
    <d v="2004-03-12T00:00:00"/>
    <d v="2004-03-08T00:00:00"/>
    <s v="Shipped"/>
    <n v="4"/>
    <x v="0"/>
    <n v="146"/>
    <n v="1337"/>
    <n v="123900"/>
    <s v="Lyon"/>
    <n v="4"/>
    <x v="3"/>
  </r>
  <r>
    <n v="10227"/>
    <s v="S18_2248"/>
    <n v="28"/>
    <n v="59.93"/>
    <n v="9"/>
    <x v="106"/>
    <d v="2004-03-12T00:00:00"/>
    <d v="2004-03-08T00:00:00"/>
    <s v="Shipped"/>
    <n v="4"/>
    <x v="0"/>
    <n v="146"/>
    <n v="1337"/>
    <n v="123900"/>
    <s v="Lyon"/>
    <n v="4"/>
    <x v="3"/>
  </r>
  <r>
    <n v="10227"/>
    <s v="S18_2325"/>
    <n v="46"/>
    <n v="118.23"/>
    <n v="7"/>
    <x v="106"/>
    <d v="2004-03-12T00:00:00"/>
    <d v="2004-03-08T00:00:00"/>
    <s v="Shipped"/>
    <n v="4"/>
    <x v="0"/>
    <n v="146"/>
    <n v="1337"/>
    <n v="123900"/>
    <s v="Lyon"/>
    <n v="4"/>
    <x v="3"/>
  </r>
  <r>
    <n v="10227"/>
    <s v="S18_2795"/>
    <n v="29"/>
    <n v="146.81"/>
    <n v="4"/>
    <x v="106"/>
    <d v="2004-03-12T00:00:00"/>
    <d v="2004-03-08T00:00:00"/>
    <s v="Shipped"/>
    <n v="4"/>
    <x v="0"/>
    <n v="146"/>
    <n v="1337"/>
    <n v="123900"/>
    <s v="Lyon"/>
    <n v="4"/>
    <x v="3"/>
  </r>
  <r>
    <n v="10227"/>
    <s v="S18_3320"/>
    <n v="33"/>
    <n v="99.21"/>
    <n v="1"/>
    <x v="106"/>
    <d v="2004-03-12T00:00:00"/>
    <d v="2004-03-08T00:00:00"/>
    <s v="Shipped"/>
    <n v="4"/>
    <x v="0"/>
    <n v="146"/>
    <n v="1337"/>
    <n v="123900"/>
    <s v="Lyon"/>
    <n v="4"/>
    <x v="3"/>
  </r>
  <r>
    <n v="10227"/>
    <s v="S18_4409"/>
    <n v="34"/>
    <n v="87.43"/>
    <n v="11"/>
    <x v="106"/>
    <d v="2004-03-12T00:00:00"/>
    <d v="2004-03-08T00:00:00"/>
    <s v="Shipped"/>
    <n v="4"/>
    <x v="0"/>
    <n v="146"/>
    <n v="1337"/>
    <n v="123900"/>
    <s v="Lyon"/>
    <n v="4"/>
    <x v="3"/>
  </r>
  <r>
    <n v="10227"/>
    <s v="S18_4933"/>
    <n v="37"/>
    <n v="70.56"/>
    <n v="12"/>
    <x v="106"/>
    <d v="2004-03-12T00:00:00"/>
    <d v="2004-03-08T00:00:00"/>
    <s v="Shipped"/>
    <n v="4"/>
    <x v="0"/>
    <n v="146"/>
    <n v="1337"/>
    <n v="123900"/>
    <s v="Lyon"/>
    <n v="4"/>
    <x v="3"/>
  </r>
  <r>
    <n v="10227"/>
    <s v="S24_1937"/>
    <n v="42"/>
    <n v="27.22"/>
    <n v="6"/>
    <x v="106"/>
    <d v="2004-03-12T00:00:00"/>
    <d v="2004-03-08T00:00:00"/>
    <s v="Shipped"/>
    <n v="4"/>
    <x v="0"/>
    <n v="146"/>
    <n v="1337"/>
    <n v="123900"/>
    <s v="Lyon"/>
    <n v="4"/>
    <x v="3"/>
  </r>
  <r>
    <n v="10227"/>
    <s v="S24_2022"/>
    <n v="24"/>
    <n v="39.42"/>
    <n v="5"/>
    <x v="106"/>
    <d v="2004-03-12T00:00:00"/>
    <d v="2004-03-08T00:00:00"/>
    <s v="Shipped"/>
    <n v="4"/>
    <x v="0"/>
    <n v="146"/>
    <n v="1337"/>
    <n v="123900"/>
    <s v="Lyon"/>
    <n v="4"/>
    <x v="3"/>
  </r>
  <r>
    <n v="10227"/>
    <s v="S24_2766"/>
    <n v="47"/>
    <n v="84.51"/>
    <n v="14"/>
    <x v="106"/>
    <d v="2004-03-12T00:00:00"/>
    <d v="2004-03-08T00:00:00"/>
    <s v="Shipped"/>
    <n v="4"/>
    <x v="0"/>
    <n v="146"/>
    <n v="1337"/>
    <n v="123900"/>
    <s v="Lyon"/>
    <n v="4"/>
    <x v="3"/>
  </r>
  <r>
    <n v="10227"/>
    <s v="S24_2887"/>
    <n v="33"/>
    <n v="102.17"/>
    <n v="13"/>
    <x v="106"/>
    <d v="2004-03-12T00:00:00"/>
    <d v="2004-03-08T00:00:00"/>
    <s v="Shipped"/>
    <n v="4"/>
    <x v="0"/>
    <n v="146"/>
    <n v="1337"/>
    <n v="123900"/>
    <s v="Lyon"/>
    <n v="4"/>
    <x v="3"/>
  </r>
  <r>
    <n v="10227"/>
    <s v="S24_3191"/>
    <n v="40"/>
    <n v="78.760000000000005"/>
    <n v="15"/>
    <x v="106"/>
    <d v="2004-03-12T00:00:00"/>
    <d v="2004-03-08T00:00:00"/>
    <s v="Shipped"/>
    <n v="4"/>
    <x v="0"/>
    <n v="146"/>
    <n v="1337"/>
    <n v="123900"/>
    <s v="Lyon"/>
    <n v="4"/>
    <x v="3"/>
  </r>
  <r>
    <n v="10227"/>
    <s v="S24_3969"/>
    <n v="27"/>
    <n v="34.880000000000003"/>
    <n v="8"/>
    <x v="106"/>
    <d v="2004-03-12T00:00:00"/>
    <d v="2004-03-08T00:00:00"/>
    <s v="Shipped"/>
    <n v="4"/>
    <x v="0"/>
    <n v="146"/>
    <n v="1337"/>
    <n v="123900"/>
    <s v="Lyon"/>
    <n v="4"/>
    <x v="3"/>
  </r>
  <r>
    <n v="10228"/>
    <s v="S10_1949"/>
    <n v="29"/>
    <n v="214.3"/>
    <n v="2"/>
    <x v="107"/>
    <d v="2004-03-18T00:00:00"/>
    <d v="2004-03-13T00:00:00"/>
    <s v="Shipped"/>
    <n v="5"/>
    <x v="0"/>
    <n v="173"/>
    <n v="1188"/>
    <n v="43400"/>
    <s v="Cambridge"/>
    <n v="2"/>
    <x v="0"/>
  </r>
  <r>
    <n v="10228"/>
    <s v="S18_1097"/>
    <n v="32"/>
    <n v="100.34"/>
    <n v="1"/>
    <x v="107"/>
    <d v="2004-03-18T00:00:00"/>
    <d v="2004-03-13T00:00:00"/>
    <s v="Shipped"/>
    <n v="5"/>
    <x v="0"/>
    <n v="173"/>
    <n v="1188"/>
    <n v="43400"/>
    <s v="Cambridge"/>
    <n v="2"/>
    <x v="0"/>
  </r>
  <r>
    <n v="10228"/>
    <s v="S18_2949"/>
    <n v="24"/>
    <n v="101.31"/>
    <n v="3"/>
    <x v="107"/>
    <d v="2004-03-18T00:00:00"/>
    <d v="2004-03-13T00:00:00"/>
    <s v="Shipped"/>
    <n v="5"/>
    <x v="0"/>
    <n v="173"/>
    <n v="1188"/>
    <n v="43400"/>
    <s v="Cambridge"/>
    <n v="2"/>
    <x v="0"/>
  </r>
  <r>
    <n v="10228"/>
    <s v="S18_2957"/>
    <n v="45"/>
    <n v="57.46"/>
    <n v="5"/>
    <x v="107"/>
    <d v="2004-03-18T00:00:00"/>
    <d v="2004-03-13T00:00:00"/>
    <s v="Shipped"/>
    <n v="5"/>
    <x v="0"/>
    <n v="173"/>
    <n v="1188"/>
    <n v="43400"/>
    <s v="Cambridge"/>
    <n v="2"/>
    <x v="0"/>
  </r>
  <r>
    <n v="10228"/>
    <s v="S18_3136"/>
    <n v="31"/>
    <n v="100.53"/>
    <n v="4"/>
    <x v="107"/>
    <d v="2004-03-18T00:00:00"/>
    <d v="2004-03-13T00:00:00"/>
    <s v="Shipped"/>
    <n v="5"/>
    <x v="0"/>
    <n v="173"/>
    <n v="1188"/>
    <n v="43400"/>
    <s v="Cambridge"/>
    <n v="2"/>
    <x v="0"/>
  </r>
  <r>
    <n v="10228"/>
    <s v="S24_4258"/>
    <n v="33"/>
    <n v="84.73"/>
    <n v="6"/>
    <x v="107"/>
    <d v="2004-03-18T00:00:00"/>
    <d v="2004-03-13T00:00:00"/>
    <s v="Shipped"/>
    <n v="5"/>
    <x v="0"/>
    <n v="173"/>
    <n v="1188"/>
    <n v="43400"/>
    <s v="Cambridge"/>
    <n v="2"/>
    <x v="0"/>
  </r>
  <r>
    <n v="10229"/>
    <s v="S10_4962"/>
    <n v="50"/>
    <n v="138.88"/>
    <n v="9"/>
    <x v="108"/>
    <d v="2004-03-20T00:00:00"/>
    <d v="2004-03-12T00:00:00"/>
    <s v="Shipped"/>
    <n v="8"/>
    <x v="1"/>
    <n v="124"/>
    <n v="1165"/>
    <n v="210500"/>
    <s v="San Rafael"/>
    <n v="1"/>
    <x v="5"/>
  </r>
  <r>
    <n v="10229"/>
    <s v="S12_1666"/>
    <n v="25"/>
    <n v="110.7"/>
    <n v="13"/>
    <x v="108"/>
    <d v="2004-03-20T00:00:00"/>
    <d v="2004-03-12T00:00:00"/>
    <s v="Shipped"/>
    <n v="8"/>
    <x v="1"/>
    <n v="124"/>
    <n v="1165"/>
    <n v="210500"/>
    <s v="San Rafael"/>
    <n v="1"/>
    <x v="5"/>
  </r>
  <r>
    <n v="10229"/>
    <s v="S12_4473"/>
    <n v="36"/>
    <n v="95.99"/>
    <n v="1"/>
    <x v="108"/>
    <d v="2004-03-20T00:00:00"/>
    <d v="2004-03-12T00:00:00"/>
    <s v="Shipped"/>
    <n v="8"/>
    <x v="1"/>
    <n v="124"/>
    <n v="1165"/>
    <n v="210500"/>
    <s v="San Rafael"/>
    <n v="1"/>
    <x v="5"/>
  </r>
  <r>
    <n v="10229"/>
    <s v="S18_2319"/>
    <n v="26"/>
    <n v="104.32"/>
    <n v="4"/>
    <x v="108"/>
    <d v="2004-03-20T00:00:00"/>
    <d v="2004-03-12T00:00:00"/>
    <s v="Shipped"/>
    <n v="8"/>
    <x v="1"/>
    <n v="124"/>
    <n v="1165"/>
    <n v="210500"/>
    <s v="San Rafael"/>
    <n v="1"/>
    <x v="5"/>
  </r>
  <r>
    <n v="10229"/>
    <s v="S18_2432"/>
    <n v="28"/>
    <n v="53.48"/>
    <n v="7"/>
    <x v="108"/>
    <d v="2004-03-20T00:00:00"/>
    <d v="2004-03-12T00:00:00"/>
    <s v="Shipped"/>
    <n v="8"/>
    <x v="1"/>
    <n v="124"/>
    <n v="1165"/>
    <n v="210500"/>
    <s v="San Rafael"/>
    <n v="1"/>
    <x v="5"/>
  </r>
  <r>
    <n v="10229"/>
    <s v="S18_3232"/>
    <n v="22"/>
    <n v="157.49"/>
    <n v="5"/>
    <x v="108"/>
    <d v="2004-03-20T00:00:00"/>
    <d v="2004-03-12T00:00:00"/>
    <s v="Shipped"/>
    <n v="8"/>
    <x v="1"/>
    <n v="124"/>
    <n v="1165"/>
    <n v="210500"/>
    <s v="San Rafael"/>
    <n v="1"/>
    <x v="5"/>
  </r>
  <r>
    <n v="10229"/>
    <s v="S18_4600"/>
    <n v="41"/>
    <n v="119.87"/>
    <n v="10"/>
    <x v="108"/>
    <d v="2004-03-20T00:00:00"/>
    <d v="2004-03-12T00:00:00"/>
    <s v="Shipped"/>
    <n v="8"/>
    <x v="1"/>
    <n v="124"/>
    <n v="1165"/>
    <n v="210500"/>
    <s v="San Rafael"/>
    <n v="1"/>
    <x v="5"/>
  </r>
  <r>
    <n v="10229"/>
    <s v="S18_4668"/>
    <n v="39"/>
    <n v="43.77"/>
    <n v="14"/>
    <x v="108"/>
    <d v="2004-03-20T00:00:00"/>
    <d v="2004-03-12T00:00:00"/>
    <s v="Shipped"/>
    <n v="8"/>
    <x v="1"/>
    <n v="124"/>
    <n v="1165"/>
    <n v="210500"/>
    <s v="San Rafael"/>
    <n v="1"/>
    <x v="5"/>
  </r>
  <r>
    <n v="10229"/>
    <s v="S24_2300"/>
    <n v="48"/>
    <n v="115.01"/>
    <n v="6"/>
    <x v="108"/>
    <d v="2004-03-20T00:00:00"/>
    <d v="2004-03-12T00:00:00"/>
    <s v="Shipped"/>
    <n v="8"/>
    <x v="1"/>
    <n v="124"/>
    <n v="1165"/>
    <n v="210500"/>
    <s v="San Rafael"/>
    <n v="1"/>
    <x v="5"/>
  </r>
  <r>
    <n v="10229"/>
    <s v="S24_2840"/>
    <n v="33"/>
    <n v="34.65"/>
    <n v="2"/>
    <x v="108"/>
    <d v="2004-03-20T00:00:00"/>
    <d v="2004-03-12T00:00:00"/>
    <s v="Shipped"/>
    <n v="8"/>
    <x v="1"/>
    <n v="124"/>
    <n v="1165"/>
    <n v="210500"/>
    <s v="San Rafael"/>
    <n v="1"/>
    <x v="5"/>
  </r>
  <r>
    <n v="10229"/>
    <s v="S32_1268"/>
    <n v="25"/>
    <n v="78.97"/>
    <n v="8"/>
    <x v="108"/>
    <d v="2004-03-20T00:00:00"/>
    <d v="2004-03-12T00:00:00"/>
    <s v="Shipped"/>
    <n v="8"/>
    <x v="1"/>
    <n v="124"/>
    <n v="1165"/>
    <n v="210500"/>
    <s v="San Rafael"/>
    <n v="1"/>
    <x v="5"/>
  </r>
  <r>
    <n v="10229"/>
    <s v="S32_2509"/>
    <n v="23"/>
    <n v="49.78"/>
    <n v="3"/>
    <x v="108"/>
    <d v="2004-03-20T00:00:00"/>
    <d v="2004-03-12T00:00:00"/>
    <s v="Shipped"/>
    <n v="8"/>
    <x v="1"/>
    <n v="124"/>
    <n v="1165"/>
    <n v="210500"/>
    <s v="San Rafael"/>
    <n v="1"/>
    <x v="5"/>
  </r>
  <r>
    <n v="10229"/>
    <s v="S32_3522"/>
    <n v="30"/>
    <n v="52.36"/>
    <n v="12"/>
    <x v="108"/>
    <d v="2004-03-20T00:00:00"/>
    <d v="2004-03-12T00:00:00"/>
    <s v="Shipped"/>
    <n v="8"/>
    <x v="1"/>
    <n v="124"/>
    <n v="1165"/>
    <n v="210500"/>
    <s v="San Rafael"/>
    <n v="1"/>
    <x v="5"/>
  </r>
  <r>
    <n v="10229"/>
    <s v="S700_2824"/>
    <n v="50"/>
    <n v="91.04"/>
    <n v="11"/>
    <x v="108"/>
    <d v="2004-03-20T00:00:00"/>
    <d v="2004-03-12T00:00:00"/>
    <s v="Shipped"/>
    <n v="8"/>
    <x v="1"/>
    <n v="124"/>
    <n v="1165"/>
    <n v="210500"/>
    <s v="San Rafael"/>
    <n v="1"/>
    <x v="5"/>
  </r>
  <r>
    <n v="10230"/>
    <s v="S12_3148"/>
    <n v="43"/>
    <n v="128.41999999999999"/>
    <n v="1"/>
    <x v="109"/>
    <d v="2004-03-24T00:00:00"/>
    <d v="2004-03-20T00:00:00"/>
    <s v="Shipped"/>
    <n v="4"/>
    <x v="0"/>
    <n v="128"/>
    <n v="1504"/>
    <n v="59700"/>
    <s v="Frankfurt"/>
    <n v="7"/>
    <x v="1"/>
  </r>
  <r>
    <n v="10230"/>
    <s v="S18_2238"/>
    <n v="49"/>
    <n v="153.91"/>
    <n v="8"/>
    <x v="109"/>
    <d v="2004-03-24T00:00:00"/>
    <d v="2004-03-20T00:00:00"/>
    <s v="Shipped"/>
    <n v="4"/>
    <x v="0"/>
    <n v="128"/>
    <n v="1504"/>
    <n v="59700"/>
    <s v="Frankfurt"/>
    <n v="7"/>
    <x v="1"/>
  </r>
  <r>
    <n v="10230"/>
    <s v="S18_4027"/>
    <n v="42"/>
    <n v="142.18"/>
    <n v="3"/>
    <x v="109"/>
    <d v="2004-03-24T00:00:00"/>
    <d v="2004-03-20T00:00:00"/>
    <s v="Shipped"/>
    <n v="4"/>
    <x v="0"/>
    <n v="128"/>
    <n v="1504"/>
    <n v="59700"/>
    <s v="Frankfurt"/>
    <n v="7"/>
    <x v="1"/>
  </r>
  <r>
    <n v="10230"/>
    <s v="S24_1444"/>
    <n v="36"/>
    <n v="47.4"/>
    <n v="6"/>
    <x v="109"/>
    <d v="2004-03-24T00:00:00"/>
    <d v="2004-03-20T00:00:00"/>
    <s v="Shipped"/>
    <n v="4"/>
    <x v="0"/>
    <n v="128"/>
    <n v="1504"/>
    <n v="59700"/>
    <s v="Frankfurt"/>
    <n v="7"/>
    <x v="1"/>
  </r>
  <r>
    <n v="10230"/>
    <s v="S24_4048"/>
    <n v="45"/>
    <n v="99.36"/>
    <n v="5"/>
    <x v="109"/>
    <d v="2004-03-24T00:00:00"/>
    <d v="2004-03-20T00:00:00"/>
    <s v="Shipped"/>
    <n v="4"/>
    <x v="0"/>
    <n v="128"/>
    <n v="1504"/>
    <n v="59700"/>
    <s v="Frankfurt"/>
    <n v="7"/>
    <x v="1"/>
  </r>
  <r>
    <n v="10230"/>
    <s v="S32_3207"/>
    <n v="46"/>
    <n v="59.03"/>
    <n v="4"/>
    <x v="109"/>
    <d v="2004-03-24T00:00:00"/>
    <d v="2004-03-20T00:00:00"/>
    <s v="Shipped"/>
    <n v="4"/>
    <x v="0"/>
    <n v="128"/>
    <n v="1504"/>
    <n v="59700"/>
    <s v="Frankfurt"/>
    <n v="7"/>
    <x v="1"/>
  </r>
  <r>
    <n v="10230"/>
    <s v="S50_1392"/>
    <n v="34"/>
    <n v="100.7"/>
    <n v="7"/>
    <x v="109"/>
    <d v="2004-03-24T00:00:00"/>
    <d v="2004-03-20T00:00:00"/>
    <s v="Shipped"/>
    <n v="4"/>
    <x v="0"/>
    <n v="128"/>
    <n v="1504"/>
    <n v="59700"/>
    <s v="Frankfurt"/>
    <n v="7"/>
    <x v="1"/>
  </r>
  <r>
    <n v="10230"/>
    <s v="S50_1514"/>
    <n v="43"/>
    <n v="57.41"/>
    <n v="2"/>
    <x v="109"/>
    <d v="2004-03-24T00:00:00"/>
    <d v="2004-03-20T00:00:00"/>
    <s v="Shipped"/>
    <n v="4"/>
    <x v="0"/>
    <n v="128"/>
    <n v="1504"/>
    <n v="59700"/>
    <s v="Frankfurt"/>
    <n v="7"/>
    <x v="1"/>
  </r>
  <r>
    <n v="10231"/>
    <s v="S12_1108"/>
    <n v="42"/>
    <n v="193.25"/>
    <n v="2"/>
    <x v="110"/>
    <d v="2004-03-26T00:00:00"/>
    <d v="2004-03-25T00:00:00"/>
    <s v="Shipped"/>
    <n v="1"/>
    <x v="0"/>
    <n v="344"/>
    <n v="1702"/>
    <n v="59600"/>
    <s v="Madrid"/>
    <n v="4"/>
    <x v="3"/>
  </r>
  <r>
    <n v="10231"/>
    <s v="S12_3891"/>
    <n v="49"/>
    <n v="147.07"/>
    <n v="1"/>
    <x v="110"/>
    <d v="2004-03-26T00:00:00"/>
    <d v="2004-03-25T00:00:00"/>
    <s v="Shipped"/>
    <n v="1"/>
    <x v="0"/>
    <n v="344"/>
    <n v="1702"/>
    <n v="59600"/>
    <s v="Madrid"/>
    <n v="4"/>
    <x v="3"/>
  </r>
  <r>
    <n v="10232"/>
    <s v="S18_3140"/>
    <n v="22"/>
    <n v="133.86000000000001"/>
    <n v="6"/>
    <x v="111"/>
    <d v="2004-03-30T00:00:00"/>
    <d v="2004-03-25T00:00:00"/>
    <s v="Shipped"/>
    <n v="5"/>
    <x v="0"/>
    <n v="240"/>
    <n v="1501"/>
    <n v="93900"/>
    <s v="Cowes"/>
    <n v="7"/>
    <x v="1"/>
  </r>
  <r>
    <n v="10232"/>
    <s v="S18_3259"/>
    <n v="48"/>
    <n v="97.81"/>
    <n v="8"/>
    <x v="111"/>
    <d v="2004-03-30T00:00:00"/>
    <d v="2004-03-25T00:00:00"/>
    <s v="Shipped"/>
    <n v="5"/>
    <x v="0"/>
    <n v="240"/>
    <n v="1501"/>
    <n v="93900"/>
    <s v="Cowes"/>
    <n v="7"/>
    <x v="1"/>
  </r>
  <r>
    <n v="10232"/>
    <s v="S18_4522"/>
    <n v="23"/>
    <n v="78.12"/>
    <n v="5"/>
    <x v="111"/>
    <d v="2004-03-30T00:00:00"/>
    <d v="2004-03-25T00:00:00"/>
    <s v="Shipped"/>
    <n v="5"/>
    <x v="0"/>
    <n v="240"/>
    <n v="1501"/>
    <n v="93900"/>
    <s v="Cowes"/>
    <n v="7"/>
    <x v="1"/>
  </r>
  <r>
    <n v="10232"/>
    <s v="S24_2011"/>
    <n v="46"/>
    <n v="113.06"/>
    <n v="4"/>
    <x v="111"/>
    <d v="2004-03-30T00:00:00"/>
    <d v="2004-03-25T00:00:00"/>
    <s v="Shipped"/>
    <n v="5"/>
    <x v="0"/>
    <n v="240"/>
    <n v="1501"/>
    <n v="93900"/>
    <s v="Cowes"/>
    <n v="7"/>
    <x v="1"/>
  </r>
  <r>
    <n v="10232"/>
    <s v="S700_1938"/>
    <n v="26"/>
    <n v="84.88"/>
    <n v="7"/>
    <x v="111"/>
    <d v="2004-03-30T00:00:00"/>
    <d v="2004-03-25T00:00:00"/>
    <s v="Shipped"/>
    <n v="5"/>
    <x v="0"/>
    <n v="240"/>
    <n v="1501"/>
    <n v="93900"/>
    <s v="Cowes"/>
    <n v="7"/>
    <x v="1"/>
  </r>
  <r>
    <n v="10232"/>
    <s v="S700_3505"/>
    <n v="48"/>
    <n v="86.15"/>
    <n v="1"/>
    <x v="111"/>
    <d v="2004-03-30T00:00:00"/>
    <d v="2004-03-25T00:00:00"/>
    <s v="Shipped"/>
    <n v="5"/>
    <x v="0"/>
    <n v="240"/>
    <n v="1501"/>
    <n v="93900"/>
    <s v="Cowes"/>
    <n v="7"/>
    <x v="1"/>
  </r>
  <r>
    <n v="10232"/>
    <s v="S700_3962"/>
    <n v="35"/>
    <n v="81.430000000000007"/>
    <n v="2"/>
    <x v="111"/>
    <d v="2004-03-30T00:00:00"/>
    <d v="2004-03-25T00:00:00"/>
    <s v="Shipped"/>
    <n v="5"/>
    <x v="0"/>
    <n v="240"/>
    <n v="1501"/>
    <n v="93900"/>
    <s v="Cowes"/>
    <n v="7"/>
    <x v="1"/>
  </r>
  <r>
    <n v="10232"/>
    <s v="S72_3212"/>
    <n v="24"/>
    <n v="48.59"/>
    <n v="3"/>
    <x v="111"/>
    <d v="2004-03-30T00:00:00"/>
    <d v="2004-03-25T00:00:00"/>
    <s v="Shipped"/>
    <n v="5"/>
    <x v="0"/>
    <n v="240"/>
    <n v="1501"/>
    <n v="93900"/>
    <s v="Cowes"/>
    <n v="7"/>
    <x v="1"/>
  </r>
  <r>
    <n v="10233"/>
    <s v="S24_3151"/>
    <n v="40"/>
    <n v="70.81"/>
    <n v="2"/>
    <x v="112"/>
    <d v="2004-04-04T00:00:00"/>
    <d v="2004-04-02T00:00:00"/>
    <s v="Shipped"/>
    <n v="2"/>
    <x v="0"/>
    <n v="328"/>
    <n v="1323"/>
    <n v="43000"/>
    <s v="Newark"/>
    <n v="3"/>
    <x v="2"/>
  </r>
  <r>
    <n v="10233"/>
    <s v="S700_1138"/>
    <n v="36"/>
    <n v="66"/>
    <n v="3"/>
    <x v="112"/>
    <d v="2004-04-04T00:00:00"/>
    <d v="2004-04-02T00:00:00"/>
    <s v="Shipped"/>
    <n v="2"/>
    <x v="0"/>
    <n v="328"/>
    <n v="1323"/>
    <n v="43000"/>
    <s v="Newark"/>
    <n v="3"/>
    <x v="2"/>
  </r>
  <r>
    <n v="10233"/>
    <s v="S700_2610"/>
    <n v="29"/>
    <n v="67.94"/>
    <n v="1"/>
    <x v="112"/>
    <d v="2004-04-04T00:00:00"/>
    <d v="2004-04-02T00:00:00"/>
    <s v="Shipped"/>
    <n v="2"/>
    <x v="0"/>
    <n v="328"/>
    <n v="1323"/>
    <n v="43000"/>
    <s v="Newark"/>
    <n v="3"/>
    <x v="2"/>
  </r>
  <r>
    <n v="10234"/>
    <s v="S10_4757"/>
    <n v="48"/>
    <n v="118.32"/>
    <n v="9"/>
    <x v="113"/>
    <d v="2004-04-05T00:00:00"/>
    <d v="2004-04-02T00:00:00"/>
    <s v="Shipped"/>
    <n v="3"/>
    <x v="0"/>
    <n v="412"/>
    <n v="1612"/>
    <n v="86800"/>
    <s v="Wellington"/>
    <n v="6"/>
    <x v="6"/>
  </r>
  <r>
    <n v="10234"/>
    <s v="S18_1662"/>
    <n v="50"/>
    <n v="146.65"/>
    <n v="1"/>
    <x v="113"/>
    <d v="2004-04-05T00:00:00"/>
    <d v="2004-04-02T00:00:00"/>
    <s v="Shipped"/>
    <n v="3"/>
    <x v="0"/>
    <n v="412"/>
    <n v="1612"/>
    <n v="86800"/>
    <s v="Wellington"/>
    <n v="6"/>
    <x v="6"/>
  </r>
  <r>
    <n v="10234"/>
    <s v="S18_3029"/>
    <n v="48"/>
    <n v="84.3"/>
    <n v="7"/>
    <x v="113"/>
    <d v="2004-04-05T00:00:00"/>
    <d v="2004-04-02T00:00:00"/>
    <s v="Shipped"/>
    <n v="3"/>
    <x v="0"/>
    <n v="412"/>
    <n v="1612"/>
    <n v="86800"/>
    <s v="Wellington"/>
    <n v="6"/>
    <x v="6"/>
  </r>
  <r>
    <n v="10234"/>
    <s v="S18_3856"/>
    <n v="39"/>
    <n v="85.75"/>
    <n v="6"/>
    <x v="113"/>
    <d v="2004-04-05T00:00:00"/>
    <d v="2004-04-02T00:00:00"/>
    <s v="Shipped"/>
    <n v="3"/>
    <x v="0"/>
    <n v="412"/>
    <n v="1612"/>
    <n v="86800"/>
    <s v="Wellington"/>
    <n v="6"/>
    <x v="6"/>
  </r>
  <r>
    <n v="10234"/>
    <s v="S24_2841"/>
    <n v="44"/>
    <n v="67.14"/>
    <n v="2"/>
    <x v="113"/>
    <d v="2004-04-05T00:00:00"/>
    <d v="2004-04-02T00:00:00"/>
    <s v="Shipped"/>
    <n v="3"/>
    <x v="0"/>
    <n v="412"/>
    <n v="1612"/>
    <n v="86800"/>
    <s v="Wellington"/>
    <n v="6"/>
    <x v="6"/>
  </r>
  <r>
    <n v="10234"/>
    <s v="S24_3420"/>
    <n v="25"/>
    <n v="65.09"/>
    <n v="3"/>
    <x v="113"/>
    <d v="2004-04-05T00:00:00"/>
    <d v="2004-04-02T00:00:00"/>
    <s v="Shipped"/>
    <n v="3"/>
    <x v="0"/>
    <n v="412"/>
    <n v="1612"/>
    <n v="86800"/>
    <s v="Wellington"/>
    <n v="6"/>
    <x v="6"/>
  </r>
  <r>
    <n v="10234"/>
    <s v="S24_3816"/>
    <n v="31"/>
    <n v="78.83"/>
    <n v="8"/>
    <x v="113"/>
    <d v="2004-04-05T00:00:00"/>
    <d v="2004-04-02T00:00:00"/>
    <s v="Shipped"/>
    <n v="3"/>
    <x v="0"/>
    <n v="412"/>
    <n v="1612"/>
    <n v="86800"/>
    <s v="Wellington"/>
    <n v="6"/>
    <x v="6"/>
  </r>
  <r>
    <n v="10234"/>
    <s v="S700_2047"/>
    <n v="29"/>
    <n v="83.28"/>
    <n v="5"/>
    <x v="113"/>
    <d v="2004-04-05T00:00:00"/>
    <d v="2004-04-02T00:00:00"/>
    <s v="Shipped"/>
    <n v="3"/>
    <x v="0"/>
    <n v="412"/>
    <n v="1612"/>
    <n v="86800"/>
    <s v="Wellington"/>
    <n v="6"/>
    <x v="6"/>
  </r>
  <r>
    <n v="10234"/>
    <s v="S72_1253"/>
    <n v="40"/>
    <n v="45.69"/>
    <n v="4"/>
    <x v="113"/>
    <d v="2004-04-05T00:00:00"/>
    <d v="2004-04-02T00:00:00"/>
    <s v="Shipped"/>
    <n v="3"/>
    <x v="0"/>
    <n v="412"/>
    <n v="1612"/>
    <n v="86800"/>
    <s v="Wellington"/>
    <n v="6"/>
    <x v="6"/>
  </r>
  <r>
    <n v="10235"/>
    <s v="S18_2581"/>
    <n v="24"/>
    <n v="81.95"/>
    <n v="3"/>
    <x v="114"/>
    <d v="2004-04-12T00:00:00"/>
    <d v="2004-04-06T00:00:00"/>
    <s v="Shipped"/>
    <n v="6"/>
    <x v="0"/>
    <n v="260"/>
    <n v="1323"/>
    <n v="89600"/>
    <s v="Tsawassen"/>
    <n v="3"/>
    <x v="2"/>
  </r>
  <r>
    <n v="10235"/>
    <s v="S24_1785"/>
    <n v="23"/>
    <n v="89.72"/>
    <n v="5"/>
    <x v="114"/>
    <d v="2004-04-12T00:00:00"/>
    <d v="2004-04-06T00:00:00"/>
    <s v="Shipped"/>
    <n v="6"/>
    <x v="0"/>
    <n v="260"/>
    <n v="1323"/>
    <n v="89600"/>
    <s v="Tsawassen"/>
    <n v="3"/>
    <x v="2"/>
  </r>
  <r>
    <n v="10235"/>
    <s v="S24_3949"/>
    <n v="33"/>
    <n v="55.27"/>
    <n v="12"/>
    <x v="114"/>
    <d v="2004-04-12T00:00:00"/>
    <d v="2004-04-06T00:00:00"/>
    <s v="Shipped"/>
    <n v="6"/>
    <x v="0"/>
    <n v="260"/>
    <n v="1323"/>
    <n v="89600"/>
    <s v="Tsawassen"/>
    <n v="3"/>
    <x v="2"/>
  </r>
  <r>
    <n v="10235"/>
    <s v="S24_4278"/>
    <n v="40"/>
    <n v="63.03"/>
    <n v="4"/>
    <x v="114"/>
    <d v="2004-04-12T00:00:00"/>
    <d v="2004-04-06T00:00:00"/>
    <s v="Shipped"/>
    <n v="6"/>
    <x v="0"/>
    <n v="260"/>
    <n v="1323"/>
    <n v="89600"/>
    <s v="Tsawassen"/>
    <n v="3"/>
    <x v="2"/>
  </r>
  <r>
    <n v="10235"/>
    <s v="S32_1374"/>
    <n v="41"/>
    <n v="90.9"/>
    <n v="1"/>
    <x v="114"/>
    <d v="2004-04-12T00:00:00"/>
    <d v="2004-04-06T00:00:00"/>
    <s v="Shipped"/>
    <n v="6"/>
    <x v="0"/>
    <n v="260"/>
    <n v="1323"/>
    <n v="89600"/>
    <s v="Tsawassen"/>
    <n v="3"/>
    <x v="2"/>
  </r>
  <r>
    <n v="10235"/>
    <s v="S32_4289"/>
    <n v="34"/>
    <n v="66.73"/>
    <n v="6"/>
    <x v="114"/>
    <d v="2004-04-12T00:00:00"/>
    <d v="2004-04-06T00:00:00"/>
    <s v="Shipped"/>
    <n v="6"/>
    <x v="0"/>
    <n v="260"/>
    <n v="1323"/>
    <n v="89600"/>
    <s v="Tsawassen"/>
    <n v="3"/>
    <x v="2"/>
  </r>
  <r>
    <n v="10235"/>
    <s v="S50_1341"/>
    <n v="41"/>
    <n v="37.090000000000003"/>
    <n v="7"/>
    <x v="114"/>
    <d v="2004-04-12T00:00:00"/>
    <d v="2004-04-06T00:00:00"/>
    <s v="Shipped"/>
    <n v="6"/>
    <x v="0"/>
    <n v="260"/>
    <n v="1323"/>
    <n v="89600"/>
    <s v="Tsawassen"/>
    <n v="3"/>
    <x v="2"/>
  </r>
  <r>
    <n v="10235"/>
    <s v="S700_1691"/>
    <n v="25"/>
    <n v="88.6"/>
    <n v="8"/>
    <x v="114"/>
    <d v="2004-04-12T00:00:00"/>
    <d v="2004-04-06T00:00:00"/>
    <s v="Shipped"/>
    <n v="6"/>
    <x v="0"/>
    <n v="260"/>
    <n v="1323"/>
    <n v="89600"/>
    <s v="Tsawassen"/>
    <n v="3"/>
    <x v="2"/>
  </r>
  <r>
    <n v="10235"/>
    <s v="S700_2466"/>
    <n v="38"/>
    <n v="92.74"/>
    <n v="10"/>
    <x v="114"/>
    <d v="2004-04-12T00:00:00"/>
    <d v="2004-04-06T00:00:00"/>
    <s v="Shipped"/>
    <n v="6"/>
    <x v="0"/>
    <n v="260"/>
    <n v="1323"/>
    <n v="89600"/>
    <s v="Tsawassen"/>
    <n v="3"/>
    <x v="2"/>
  </r>
  <r>
    <n v="10235"/>
    <s v="S700_2834"/>
    <n v="25"/>
    <n v="116.28"/>
    <n v="2"/>
    <x v="114"/>
    <d v="2004-04-12T00:00:00"/>
    <d v="2004-04-06T00:00:00"/>
    <s v="Shipped"/>
    <n v="6"/>
    <x v="0"/>
    <n v="260"/>
    <n v="1323"/>
    <n v="89600"/>
    <s v="Tsawassen"/>
    <n v="3"/>
    <x v="2"/>
  </r>
  <r>
    <n v="10235"/>
    <s v="S700_3167"/>
    <n v="32"/>
    <n v="73.599999999999994"/>
    <n v="9"/>
    <x v="114"/>
    <d v="2004-04-12T00:00:00"/>
    <d v="2004-04-06T00:00:00"/>
    <s v="Shipped"/>
    <n v="6"/>
    <x v="0"/>
    <n v="260"/>
    <n v="1323"/>
    <n v="89600"/>
    <s v="Tsawassen"/>
    <n v="3"/>
    <x v="2"/>
  </r>
  <r>
    <n v="10235"/>
    <s v="S700_4002"/>
    <n v="34"/>
    <n v="70.33"/>
    <n v="11"/>
    <x v="114"/>
    <d v="2004-04-12T00:00:00"/>
    <d v="2004-04-06T00:00:00"/>
    <s v="Shipped"/>
    <n v="6"/>
    <x v="0"/>
    <n v="260"/>
    <n v="1323"/>
    <n v="89600"/>
    <s v="Tsawassen"/>
    <n v="3"/>
    <x v="2"/>
  </r>
  <r>
    <n v="10236"/>
    <s v="S10_2016"/>
    <n v="22"/>
    <n v="105.86"/>
    <n v="1"/>
    <x v="115"/>
    <d v="2004-04-11T00:00:00"/>
    <d v="2004-04-08T00:00:00"/>
    <s v="Shipped"/>
    <n v="3"/>
    <x v="0"/>
    <n v="486"/>
    <n v="1323"/>
    <n v="72600"/>
    <s v="Philadelphia"/>
    <n v="3"/>
    <x v="2"/>
  </r>
  <r>
    <n v="10236"/>
    <s v="S18_2625"/>
    <n v="23"/>
    <n v="52.7"/>
    <n v="2"/>
    <x v="115"/>
    <d v="2004-04-11T00:00:00"/>
    <d v="2004-04-08T00:00:00"/>
    <s v="Shipped"/>
    <n v="3"/>
    <x v="0"/>
    <n v="486"/>
    <n v="1323"/>
    <n v="72600"/>
    <s v="Philadelphia"/>
    <n v="3"/>
    <x v="2"/>
  </r>
  <r>
    <n v="10236"/>
    <s v="S24_2000"/>
    <n v="36"/>
    <n v="65.510000000000005"/>
    <n v="3"/>
    <x v="115"/>
    <d v="2004-04-11T00:00:00"/>
    <d v="2004-04-08T00:00:00"/>
    <s v="Shipped"/>
    <n v="3"/>
    <x v="0"/>
    <n v="486"/>
    <n v="1323"/>
    <n v="72600"/>
    <s v="Philadelphia"/>
    <n v="3"/>
    <x v="2"/>
  </r>
  <r>
    <n v="10237"/>
    <s v="S10_1678"/>
    <n v="23"/>
    <n v="91.87"/>
    <n v="7"/>
    <x v="116"/>
    <d v="2004-04-12T00:00:00"/>
    <d v="2004-04-10T00:00:00"/>
    <s v="Shipped"/>
    <n v="2"/>
    <x v="0"/>
    <n v="181"/>
    <n v="1286"/>
    <n v="76400"/>
    <s v="NYC"/>
    <n v="3"/>
    <x v="2"/>
  </r>
  <r>
    <n v="10237"/>
    <s v="S10_4698"/>
    <n v="39"/>
    <n v="158.80000000000001"/>
    <n v="9"/>
    <x v="116"/>
    <d v="2004-04-12T00:00:00"/>
    <d v="2004-04-10T00:00:00"/>
    <s v="Shipped"/>
    <n v="2"/>
    <x v="0"/>
    <n v="181"/>
    <n v="1286"/>
    <n v="76400"/>
    <s v="NYC"/>
    <n v="3"/>
    <x v="2"/>
  </r>
  <r>
    <n v="10237"/>
    <s v="S12_2823"/>
    <n v="32"/>
    <n v="129.53"/>
    <n v="6"/>
    <x v="116"/>
    <d v="2004-04-12T00:00:00"/>
    <d v="2004-04-10T00:00:00"/>
    <s v="Shipped"/>
    <n v="2"/>
    <x v="0"/>
    <n v="181"/>
    <n v="1286"/>
    <n v="76400"/>
    <s v="NYC"/>
    <n v="3"/>
    <x v="2"/>
  </r>
  <r>
    <n v="10237"/>
    <s v="S18_3782"/>
    <n v="26"/>
    <n v="49.74"/>
    <n v="1"/>
    <x v="116"/>
    <d v="2004-04-12T00:00:00"/>
    <d v="2004-04-10T00:00:00"/>
    <s v="Shipped"/>
    <n v="2"/>
    <x v="0"/>
    <n v="181"/>
    <n v="1286"/>
    <n v="76400"/>
    <s v="NYC"/>
    <n v="3"/>
    <x v="2"/>
  </r>
  <r>
    <n v="10237"/>
    <s v="S24_1578"/>
    <n v="20"/>
    <n v="109.32"/>
    <n v="8"/>
    <x v="116"/>
    <d v="2004-04-12T00:00:00"/>
    <d v="2004-04-10T00:00:00"/>
    <s v="Shipped"/>
    <n v="2"/>
    <x v="0"/>
    <n v="181"/>
    <n v="1286"/>
    <n v="76400"/>
    <s v="NYC"/>
    <n v="3"/>
    <x v="2"/>
  </r>
  <r>
    <n v="10237"/>
    <s v="S24_2360"/>
    <n v="26"/>
    <n v="62.33"/>
    <n v="4"/>
    <x v="116"/>
    <d v="2004-04-12T00:00:00"/>
    <d v="2004-04-10T00:00:00"/>
    <s v="Shipped"/>
    <n v="2"/>
    <x v="0"/>
    <n v="181"/>
    <n v="1286"/>
    <n v="76400"/>
    <s v="NYC"/>
    <n v="3"/>
    <x v="2"/>
  </r>
  <r>
    <n v="10237"/>
    <s v="S32_2206"/>
    <n v="26"/>
    <n v="35"/>
    <n v="2"/>
    <x v="116"/>
    <d v="2004-04-12T00:00:00"/>
    <d v="2004-04-10T00:00:00"/>
    <s v="Shipped"/>
    <n v="2"/>
    <x v="0"/>
    <n v="181"/>
    <n v="1286"/>
    <n v="76400"/>
    <s v="NYC"/>
    <n v="3"/>
    <x v="2"/>
  </r>
  <r>
    <n v="10237"/>
    <s v="S32_4485"/>
    <n v="27"/>
    <n v="94.91"/>
    <n v="5"/>
    <x v="116"/>
    <d v="2004-04-12T00:00:00"/>
    <d v="2004-04-10T00:00:00"/>
    <s v="Shipped"/>
    <n v="2"/>
    <x v="0"/>
    <n v="181"/>
    <n v="1286"/>
    <n v="76400"/>
    <s v="NYC"/>
    <n v="3"/>
    <x v="2"/>
  </r>
  <r>
    <n v="10237"/>
    <s v="S50_4713"/>
    <n v="20"/>
    <n v="78.92"/>
    <n v="3"/>
    <x v="116"/>
    <d v="2004-04-12T00:00:00"/>
    <d v="2004-04-10T00:00:00"/>
    <s v="Shipped"/>
    <n v="2"/>
    <x v="0"/>
    <n v="181"/>
    <n v="1286"/>
    <n v="76400"/>
    <s v="NYC"/>
    <n v="3"/>
    <x v="2"/>
  </r>
  <r>
    <n v="10238"/>
    <s v="S12_1099"/>
    <n v="28"/>
    <n v="161.49"/>
    <n v="3"/>
    <x v="117"/>
    <d v="2004-04-16T00:00:00"/>
    <d v="2004-04-10T00:00:00"/>
    <s v="Shipped"/>
    <n v="6"/>
    <x v="0"/>
    <n v="145"/>
    <n v="1401"/>
    <n v="83400"/>
    <s v="Kobenhavn"/>
    <n v="4"/>
    <x v="3"/>
  </r>
  <r>
    <n v="10238"/>
    <s v="S12_3380"/>
    <n v="29"/>
    <n v="104.52"/>
    <n v="1"/>
    <x v="117"/>
    <d v="2004-04-16T00:00:00"/>
    <d v="2004-04-10T00:00:00"/>
    <s v="Shipped"/>
    <n v="6"/>
    <x v="0"/>
    <n v="145"/>
    <n v="1401"/>
    <n v="83400"/>
    <s v="Kobenhavn"/>
    <n v="4"/>
    <x v="3"/>
  </r>
  <r>
    <n v="10238"/>
    <s v="S12_3990"/>
    <n v="20"/>
    <n v="73.42"/>
    <n v="4"/>
    <x v="117"/>
    <d v="2004-04-16T00:00:00"/>
    <d v="2004-04-10T00:00:00"/>
    <s v="Shipped"/>
    <n v="6"/>
    <x v="0"/>
    <n v="145"/>
    <n v="1401"/>
    <n v="83400"/>
    <s v="Kobenhavn"/>
    <n v="4"/>
    <x v="3"/>
  </r>
  <r>
    <n v="10238"/>
    <s v="S18_3278"/>
    <n v="41"/>
    <n v="68.349999999999994"/>
    <n v="6"/>
    <x v="117"/>
    <d v="2004-04-16T00:00:00"/>
    <d v="2004-04-10T00:00:00"/>
    <s v="Shipped"/>
    <n v="6"/>
    <x v="0"/>
    <n v="145"/>
    <n v="1401"/>
    <n v="83400"/>
    <s v="Kobenhavn"/>
    <n v="4"/>
    <x v="3"/>
  </r>
  <r>
    <n v="10238"/>
    <s v="S18_3482"/>
    <n v="49"/>
    <n v="144.05000000000001"/>
    <n v="5"/>
    <x v="117"/>
    <d v="2004-04-16T00:00:00"/>
    <d v="2004-04-10T00:00:00"/>
    <s v="Shipped"/>
    <n v="6"/>
    <x v="0"/>
    <n v="145"/>
    <n v="1401"/>
    <n v="83400"/>
    <s v="Kobenhavn"/>
    <n v="4"/>
    <x v="3"/>
  </r>
  <r>
    <n v="10238"/>
    <s v="S18_4721"/>
    <n v="44"/>
    <n v="120.53"/>
    <n v="8"/>
    <x v="117"/>
    <d v="2004-04-16T00:00:00"/>
    <d v="2004-04-10T00:00:00"/>
    <s v="Shipped"/>
    <n v="6"/>
    <x v="0"/>
    <n v="145"/>
    <n v="1401"/>
    <n v="83400"/>
    <s v="Kobenhavn"/>
    <n v="4"/>
    <x v="3"/>
  </r>
  <r>
    <n v="10238"/>
    <s v="S24_3371"/>
    <n v="47"/>
    <n v="53.88"/>
    <n v="2"/>
    <x v="117"/>
    <d v="2004-04-16T00:00:00"/>
    <d v="2004-04-10T00:00:00"/>
    <s v="Shipped"/>
    <n v="6"/>
    <x v="0"/>
    <n v="145"/>
    <n v="1401"/>
    <n v="83400"/>
    <s v="Kobenhavn"/>
    <n v="4"/>
    <x v="3"/>
  </r>
  <r>
    <n v="10238"/>
    <s v="S24_4620"/>
    <n v="22"/>
    <n v="67.91"/>
    <n v="7"/>
    <x v="117"/>
    <d v="2004-04-16T00:00:00"/>
    <d v="2004-04-10T00:00:00"/>
    <s v="Shipped"/>
    <n v="6"/>
    <x v="0"/>
    <n v="145"/>
    <n v="1401"/>
    <n v="83400"/>
    <s v="Kobenhavn"/>
    <n v="4"/>
    <x v="3"/>
  </r>
  <r>
    <n v="10239"/>
    <s v="S12_4675"/>
    <n v="21"/>
    <n v="100.19"/>
    <n v="5"/>
    <x v="118"/>
    <d v="2004-04-21T00:00:00"/>
    <d v="2004-04-17T00:00:00"/>
    <s v="Shipped"/>
    <n v="4"/>
    <x v="0"/>
    <n v="311"/>
    <n v="1501"/>
    <n v="90500"/>
    <s v="Oulu"/>
    <n v="7"/>
    <x v="1"/>
  </r>
  <r>
    <n v="10239"/>
    <s v="S18_1889"/>
    <n v="46"/>
    <n v="70.069999999999993"/>
    <n v="4"/>
    <x v="118"/>
    <d v="2004-04-21T00:00:00"/>
    <d v="2004-04-17T00:00:00"/>
    <s v="Shipped"/>
    <n v="4"/>
    <x v="0"/>
    <n v="311"/>
    <n v="1501"/>
    <n v="90500"/>
    <s v="Oulu"/>
    <n v="7"/>
    <x v="1"/>
  </r>
  <r>
    <n v="10239"/>
    <s v="S18_3232"/>
    <n v="47"/>
    <n v="135.47"/>
    <n v="1"/>
    <x v="118"/>
    <d v="2004-04-21T00:00:00"/>
    <d v="2004-04-17T00:00:00"/>
    <s v="Shipped"/>
    <n v="4"/>
    <x v="0"/>
    <n v="311"/>
    <n v="1501"/>
    <n v="90500"/>
    <s v="Oulu"/>
    <n v="7"/>
    <x v="1"/>
  </r>
  <r>
    <n v="10239"/>
    <s v="S24_2972"/>
    <n v="20"/>
    <n v="32.47"/>
    <n v="2"/>
    <x v="118"/>
    <d v="2004-04-21T00:00:00"/>
    <d v="2004-04-17T00:00:00"/>
    <s v="Shipped"/>
    <n v="4"/>
    <x v="0"/>
    <n v="311"/>
    <n v="1501"/>
    <n v="90500"/>
    <s v="Oulu"/>
    <n v="7"/>
    <x v="1"/>
  </r>
  <r>
    <n v="10239"/>
    <s v="S24_3856"/>
    <n v="29"/>
    <n v="133.41"/>
    <n v="3"/>
    <x v="118"/>
    <d v="2004-04-21T00:00:00"/>
    <d v="2004-04-17T00:00:00"/>
    <s v="Shipped"/>
    <n v="4"/>
    <x v="0"/>
    <n v="311"/>
    <n v="1501"/>
    <n v="90500"/>
    <s v="Oulu"/>
    <n v="7"/>
    <x v="1"/>
  </r>
  <r>
    <n v="10240"/>
    <s v="S18_1129"/>
    <n v="41"/>
    <n v="125.97"/>
    <n v="3"/>
    <x v="119"/>
    <d v="2004-04-20T00:00:00"/>
    <d v="2004-04-20T00:00:00"/>
    <s v="Shipped"/>
    <n v="0"/>
    <x v="0"/>
    <n v="177"/>
    <n v="1621"/>
    <n v="81200"/>
    <s v="Kita-ku"/>
    <n v="5"/>
    <x v="4"/>
  </r>
  <r>
    <n v="10240"/>
    <s v="S18_1984"/>
    <n v="37"/>
    <n v="136.56"/>
    <n v="2"/>
    <x v="119"/>
    <d v="2004-04-20T00:00:00"/>
    <d v="2004-04-20T00:00:00"/>
    <s v="Shipped"/>
    <n v="0"/>
    <x v="0"/>
    <n v="177"/>
    <n v="1621"/>
    <n v="81200"/>
    <s v="Kita-ku"/>
    <n v="5"/>
    <x v="4"/>
  </r>
  <r>
    <n v="10240"/>
    <s v="S18_3685"/>
    <n v="37"/>
    <n v="134.22"/>
    <n v="1"/>
    <x v="119"/>
    <d v="2004-04-20T00:00:00"/>
    <d v="2004-04-20T00:00:00"/>
    <s v="Shipped"/>
    <n v="0"/>
    <x v="0"/>
    <n v="177"/>
    <n v="1621"/>
    <n v="81200"/>
    <s v="Kita-ku"/>
    <n v="5"/>
    <x v="4"/>
  </r>
  <r>
    <n v="10241"/>
    <s v="S18_1589"/>
    <n v="21"/>
    <n v="119.46"/>
    <n v="11"/>
    <x v="119"/>
    <d v="2004-04-20T00:00:00"/>
    <d v="2004-04-19T00:00:00"/>
    <s v="Shipped"/>
    <n v="1"/>
    <x v="0"/>
    <n v="209"/>
    <n v="1370"/>
    <n v="53800"/>
    <s v="Strasbourg"/>
    <n v="4"/>
    <x v="3"/>
  </r>
  <r>
    <n v="10241"/>
    <s v="S18_1749"/>
    <n v="41"/>
    <n v="153"/>
    <n v="2"/>
    <x v="119"/>
    <d v="2004-04-20T00:00:00"/>
    <d v="2004-04-19T00:00:00"/>
    <s v="Shipped"/>
    <n v="1"/>
    <x v="0"/>
    <n v="209"/>
    <n v="1370"/>
    <n v="53800"/>
    <s v="Strasbourg"/>
    <n v="4"/>
    <x v="3"/>
  </r>
  <r>
    <n v="10241"/>
    <s v="S18_2248"/>
    <n v="33"/>
    <n v="55.7"/>
    <n v="1"/>
    <x v="119"/>
    <d v="2004-04-20T00:00:00"/>
    <d v="2004-04-19T00:00:00"/>
    <s v="Shipped"/>
    <n v="1"/>
    <x v="0"/>
    <n v="209"/>
    <n v="1370"/>
    <n v="53800"/>
    <s v="Strasbourg"/>
    <n v="4"/>
    <x v="3"/>
  </r>
  <r>
    <n v="10241"/>
    <s v="S18_2870"/>
    <n v="44"/>
    <n v="126.72"/>
    <n v="12"/>
    <x v="119"/>
    <d v="2004-04-20T00:00:00"/>
    <d v="2004-04-19T00:00:00"/>
    <s v="Shipped"/>
    <n v="1"/>
    <x v="0"/>
    <n v="209"/>
    <n v="1370"/>
    <n v="53800"/>
    <s v="Strasbourg"/>
    <n v="4"/>
    <x v="3"/>
  </r>
  <r>
    <n v="10241"/>
    <s v="S18_4409"/>
    <n v="42"/>
    <n v="77.31"/>
    <n v="3"/>
    <x v="119"/>
    <d v="2004-04-20T00:00:00"/>
    <d v="2004-04-19T00:00:00"/>
    <s v="Shipped"/>
    <n v="1"/>
    <x v="0"/>
    <n v="209"/>
    <n v="1370"/>
    <n v="53800"/>
    <s v="Strasbourg"/>
    <n v="4"/>
    <x v="3"/>
  </r>
  <r>
    <n v="10241"/>
    <s v="S18_4933"/>
    <n v="30"/>
    <n v="62.72"/>
    <n v="4"/>
    <x v="119"/>
    <d v="2004-04-20T00:00:00"/>
    <d v="2004-04-19T00:00:00"/>
    <s v="Shipped"/>
    <n v="1"/>
    <x v="0"/>
    <n v="209"/>
    <n v="1370"/>
    <n v="53800"/>
    <s v="Strasbourg"/>
    <n v="4"/>
    <x v="3"/>
  </r>
  <r>
    <n v="10241"/>
    <s v="S24_1046"/>
    <n v="22"/>
    <n v="72.02"/>
    <n v="8"/>
    <x v="119"/>
    <d v="2004-04-20T00:00:00"/>
    <d v="2004-04-19T00:00:00"/>
    <s v="Shipped"/>
    <n v="1"/>
    <x v="0"/>
    <n v="209"/>
    <n v="1370"/>
    <n v="53800"/>
    <s v="Strasbourg"/>
    <n v="4"/>
    <x v="3"/>
  </r>
  <r>
    <n v="10241"/>
    <s v="S24_1628"/>
    <n v="21"/>
    <n v="47.29"/>
    <n v="10"/>
    <x v="119"/>
    <d v="2004-04-20T00:00:00"/>
    <d v="2004-04-19T00:00:00"/>
    <s v="Shipped"/>
    <n v="1"/>
    <x v="0"/>
    <n v="209"/>
    <n v="1370"/>
    <n v="53800"/>
    <s v="Strasbourg"/>
    <n v="4"/>
    <x v="3"/>
  </r>
  <r>
    <n v="10241"/>
    <s v="S24_2766"/>
    <n v="47"/>
    <n v="89.05"/>
    <n v="6"/>
    <x v="119"/>
    <d v="2004-04-20T00:00:00"/>
    <d v="2004-04-19T00:00:00"/>
    <s v="Shipped"/>
    <n v="1"/>
    <x v="0"/>
    <n v="209"/>
    <n v="1370"/>
    <n v="53800"/>
    <s v="Strasbourg"/>
    <n v="4"/>
    <x v="3"/>
  </r>
  <r>
    <n v="10241"/>
    <s v="S24_2887"/>
    <n v="28"/>
    <n v="117.44"/>
    <n v="5"/>
    <x v="119"/>
    <d v="2004-04-20T00:00:00"/>
    <d v="2004-04-19T00:00:00"/>
    <s v="Shipped"/>
    <n v="1"/>
    <x v="0"/>
    <n v="209"/>
    <n v="1370"/>
    <n v="53800"/>
    <s v="Strasbourg"/>
    <n v="4"/>
    <x v="3"/>
  </r>
  <r>
    <n v="10241"/>
    <s v="S24_3191"/>
    <n v="26"/>
    <n v="69.34"/>
    <n v="7"/>
    <x v="119"/>
    <d v="2004-04-20T00:00:00"/>
    <d v="2004-04-19T00:00:00"/>
    <s v="Shipped"/>
    <n v="1"/>
    <x v="0"/>
    <n v="209"/>
    <n v="1370"/>
    <n v="53800"/>
    <s v="Strasbourg"/>
    <n v="4"/>
    <x v="3"/>
  </r>
  <r>
    <n v="10241"/>
    <s v="S24_3432"/>
    <n v="27"/>
    <n v="107.08"/>
    <n v="9"/>
    <x v="119"/>
    <d v="2004-04-20T00:00:00"/>
    <d v="2004-04-19T00:00:00"/>
    <s v="Shipped"/>
    <n v="1"/>
    <x v="0"/>
    <n v="209"/>
    <n v="1370"/>
    <n v="53800"/>
    <s v="Strasbourg"/>
    <n v="4"/>
    <x v="3"/>
  </r>
  <r>
    <n v="10242"/>
    <s v="S24_3969"/>
    <n v="46"/>
    <n v="36.520000000000003"/>
    <n v="1"/>
    <x v="120"/>
    <d v="2004-04-28T00:00:00"/>
    <d v="2004-04-25T00:00:00"/>
    <s v="Shipped"/>
    <n v="3"/>
    <x v="0"/>
    <n v="456"/>
    <n v="1286"/>
    <n v="39800"/>
    <s v="NYC"/>
    <n v="3"/>
    <x v="2"/>
  </r>
  <r>
    <n v="10243"/>
    <s v="S18_2325"/>
    <n v="47"/>
    <n v="111.87"/>
    <n v="2"/>
    <x v="121"/>
    <d v="2004-05-03T00:00:00"/>
    <d v="2004-04-28T00:00:00"/>
    <s v="Shipped"/>
    <n v="5"/>
    <x v="0"/>
    <n v="495"/>
    <n v="1188"/>
    <n v="85100"/>
    <s v="Boston"/>
    <n v="2"/>
    <x v="0"/>
  </r>
  <r>
    <n v="10243"/>
    <s v="S24_1937"/>
    <n v="33"/>
    <n v="30.87"/>
    <n v="1"/>
    <x v="121"/>
    <d v="2004-05-03T00:00:00"/>
    <d v="2004-04-28T00:00:00"/>
    <s v="Shipped"/>
    <n v="5"/>
    <x v="0"/>
    <n v="495"/>
    <n v="1188"/>
    <n v="85100"/>
    <s v="Boston"/>
    <n v="2"/>
    <x v="0"/>
  </r>
  <r>
    <n v="10244"/>
    <s v="S18_1342"/>
    <n v="40"/>
    <n v="99.66"/>
    <n v="7"/>
    <x v="122"/>
    <d v="2004-05-09T00:00:00"/>
    <d v="2004-05-04T00:00:00"/>
    <s v="Shipped"/>
    <n v="5"/>
    <x v="0"/>
    <n v="141"/>
    <n v="1370"/>
    <n v="227600"/>
    <s v="Madrid"/>
    <n v="4"/>
    <x v="3"/>
  </r>
  <r>
    <n v="10244"/>
    <s v="S18_1367"/>
    <n v="20"/>
    <n v="48.52"/>
    <n v="6"/>
    <x v="122"/>
    <d v="2004-05-09T00:00:00"/>
    <d v="2004-05-04T00:00:00"/>
    <s v="Shipped"/>
    <n v="5"/>
    <x v="0"/>
    <n v="141"/>
    <n v="1370"/>
    <n v="227600"/>
    <s v="Madrid"/>
    <n v="4"/>
    <x v="3"/>
  </r>
  <r>
    <n v="10244"/>
    <s v="S18_2795"/>
    <n v="43"/>
    <n v="141.75"/>
    <n v="8"/>
    <x v="122"/>
    <d v="2004-05-09T00:00:00"/>
    <d v="2004-05-04T00:00:00"/>
    <s v="Shipped"/>
    <n v="5"/>
    <x v="0"/>
    <n v="141"/>
    <n v="1370"/>
    <n v="227600"/>
    <s v="Madrid"/>
    <n v="4"/>
    <x v="3"/>
  </r>
  <r>
    <n v="10244"/>
    <s v="S18_2949"/>
    <n v="30"/>
    <n v="87.13"/>
    <n v="1"/>
    <x v="122"/>
    <d v="2004-05-09T00:00:00"/>
    <d v="2004-05-04T00:00:00"/>
    <s v="Shipped"/>
    <n v="5"/>
    <x v="0"/>
    <n v="141"/>
    <n v="1370"/>
    <n v="227600"/>
    <s v="Madrid"/>
    <n v="4"/>
    <x v="3"/>
  </r>
  <r>
    <n v="10244"/>
    <s v="S18_2957"/>
    <n v="24"/>
    <n v="54.96"/>
    <n v="3"/>
    <x v="122"/>
    <d v="2004-05-09T00:00:00"/>
    <d v="2004-05-04T00:00:00"/>
    <s v="Shipped"/>
    <n v="5"/>
    <x v="0"/>
    <n v="141"/>
    <n v="1370"/>
    <n v="227600"/>
    <s v="Madrid"/>
    <n v="4"/>
    <x v="3"/>
  </r>
  <r>
    <n v="10244"/>
    <s v="S18_3136"/>
    <n v="29"/>
    <n v="85.87"/>
    <n v="2"/>
    <x v="122"/>
    <d v="2004-05-09T00:00:00"/>
    <d v="2004-05-04T00:00:00"/>
    <s v="Shipped"/>
    <n v="5"/>
    <x v="0"/>
    <n v="141"/>
    <n v="1370"/>
    <n v="227600"/>
    <s v="Madrid"/>
    <n v="4"/>
    <x v="3"/>
  </r>
  <r>
    <n v="10244"/>
    <s v="S18_3320"/>
    <n v="36"/>
    <n v="87.3"/>
    <n v="5"/>
    <x v="122"/>
    <d v="2004-05-09T00:00:00"/>
    <d v="2004-05-04T00:00:00"/>
    <s v="Shipped"/>
    <n v="5"/>
    <x v="0"/>
    <n v="141"/>
    <n v="1370"/>
    <n v="227600"/>
    <s v="Madrid"/>
    <n v="4"/>
    <x v="3"/>
  </r>
  <r>
    <n v="10244"/>
    <s v="S24_2022"/>
    <n v="39"/>
    <n v="42.11"/>
    <n v="9"/>
    <x v="122"/>
    <d v="2004-05-09T00:00:00"/>
    <d v="2004-05-04T00:00:00"/>
    <s v="Shipped"/>
    <n v="5"/>
    <x v="0"/>
    <n v="141"/>
    <n v="1370"/>
    <n v="227600"/>
    <s v="Madrid"/>
    <n v="4"/>
    <x v="3"/>
  </r>
  <r>
    <n v="10244"/>
    <s v="S24_4258"/>
    <n v="40"/>
    <n v="97.39"/>
    <n v="4"/>
    <x v="122"/>
    <d v="2004-05-09T00:00:00"/>
    <d v="2004-05-04T00:00:00"/>
    <s v="Shipped"/>
    <n v="5"/>
    <x v="0"/>
    <n v="141"/>
    <n v="1370"/>
    <n v="227600"/>
    <s v="Madrid"/>
    <n v="4"/>
    <x v="3"/>
  </r>
  <r>
    <n v="10245"/>
    <s v="S10_1949"/>
    <n v="34"/>
    <n v="195.01"/>
    <n v="9"/>
    <x v="123"/>
    <d v="2004-05-12T00:00:00"/>
    <d v="2004-05-09T00:00:00"/>
    <s v="Shipped"/>
    <n v="3"/>
    <x v="0"/>
    <n v="455"/>
    <n v="1286"/>
    <n v="95400"/>
    <s v="New Haven"/>
    <n v="3"/>
    <x v="2"/>
  </r>
  <r>
    <n v="10245"/>
    <s v="S10_4962"/>
    <n v="28"/>
    <n v="147.74"/>
    <n v="2"/>
    <x v="123"/>
    <d v="2004-05-12T00:00:00"/>
    <d v="2004-05-09T00:00:00"/>
    <s v="Shipped"/>
    <n v="3"/>
    <x v="0"/>
    <n v="455"/>
    <n v="1286"/>
    <n v="95400"/>
    <s v="New Haven"/>
    <n v="3"/>
    <x v="2"/>
  </r>
  <r>
    <n v="10245"/>
    <s v="S12_1666"/>
    <n v="38"/>
    <n v="120.27"/>
    <n v="6"/>
    <x v="123"/>
    <d v="2004-05-12T00:00:00"/>
    <d v="2004-05-09T00:00:00"/>
    <s v="Shipped"/>
    <n v="3"/>
    <x v="0"/>
    <n v="455"/>
    <n v="1286"/>
    <n v="95400"/>
    <s v="New Haven"/>
    <n v="3"/>
    <x v="2"/>
  </r>
  <r>
    <n v="10245"/>
    <s v="S18_1097"/>
    <n v="29"/>
    <n v="114.34"/>
    <n v="8"/>
    <x v="123"/>
    <d v="2004-05-12T00:00:00"/>
    <d v="2004-05-09T00:00:00"/>
    <s v="Shipped"/>
    <n v="3"/>
    <x v="0"/>
    <n v="455"/>
    <n v="1286"/>
    <n v="95400"/>
    <s v="New Haven"/>
    <n v="3"/>
    <x v="2"/>
  </r>
  <r>
    <n v="10245"/>
    <s v="S18_4600"/>
    <n v="21"/>
    <n v="111.39"/>
    <n v="3"/>
    <x v="123"/>
    <d v="2004-05-12T00:00:00"/>
    <d v="2004-05-09T00:00:00"/>
    <s v="Shipped"/>
    <n v="3"/>
    <x v="0"/>
    <n v="455"/>
    <n v="1286"/>
    <n v="95400"/>
    <s v="New Haven"/>
    <n v="3"/>
    <x v="2"/>
  </r>
  <r>
    <n v="10245"/>
    <s v="S18_4668"/>
    <n v="45"/>
    <n v="48.8"/>
    <n v="7"/>
    <x v="123"/>
    <d v="2004-05-12T00:00:00"/>
    <d v="2004-05-09T00:00:00"/>
    <s v="Shipped"/>
    <n v="3"/>
    <x v="0"/>
    <n v="455"/>
    <n v="1286"/>
    <n v="95400"/>
    <s v="New Haven"/>
    <n v="3"/>
    <x v="2"/>
  </r>
  <r>
    <n v="10245"/>
    <s v="S32_1268"/>
    <n v="37"/>
    <n v="81.86"/>
    <n v="1"/>
    <x v="123"/>
    <d v="2004-05-12T00:00:00"/>
    <d v="2004-05-09T00:00:00"/>
    <s v="Shipped"/>
    <n v="3"/>
    <x v="0"/>
    <n v="455"/>
    <n v="1286"/>
    <n v="95400"/>
    <s v="New Haven"/>
    <n v="3"/>
    <x v="2"/>
  </r>
  <r>
    <n v="10245"/>
    <s v="S32_3522"/>
    <n v="44"/>
    <n v="54.94"/>
    <n v="5"/>
    <x v="123"/>
    <d v="2004-05-12T00:00:00"/>
    <d v="2004-05-09T00:00:00"/>
    <s v="Shipped"/>
    <n v="3"/>
    <x v="0"/>
    <n v="455"/>
    <n v="1286"/>
    <n v="95400"/>
    <s v="New Haven"/>
    <n v="3"/>
    <x v="2"/>
  </r>
  <r>
    <n v="10245"/>
    <s v="S700_2824"/>
    <n v="44"/>
    <n v="81.93"/>
    <n v="4"/>
    <x v="123"/>
    <d v="2004-05-12T00:00:00"/>
    <d v="2004-05-09T00:00:00"/>
    <s v="Shipped"/>
    <n v="3"/>
    <x v="0"/>
    <n v="455"/>
    <n v="1286"/>
    <n v="95400"/>
    <s v="New Haven"/>
    <n v="3"/>
    <x v="2"/>
  </r>
  <r>
    <n v="10246"/>
    <s v="S12_4473"/>
    <n v="46"/>
    <n v="99.54"/>
    <n v="5"/>
    <x v="124"/>
    <d v="2004-05-13T00:00:00"/>
    <d v="2004-05-06T00:00:00"/>
    <s v="Shipped"/>
    <n v="7"/>
    <x v="1"/>
    <n v="141"/>
    <n v="1370"/>
    <n v="227600"/>
    <s v="Madrid"/>
    <n v="4"/>
    <x v="3"/>
  </r>
  <r>
    <n v="10246"/>
    <s v="S18_2238"/>
    <n v="40"/>
    <n v="144.08000000000001"/>
    <n v="4"/>
    <x v="124"/>
    <d v="2004-05-13T00:00:00"/>
    <d v="2004-05-06T00:00:00"/>
    <s v="Shipped"/>
    <n v="7"/>
    <x v="1"/>
    <n v="141"/>
    <n v="1370"/>
    <n v="227600"/>
    <s v="Madrid"/>
    <n v="4"/>
    <x v="3"/>
  </r>
  <r>
    <n v="10246"/>
    <s v="S18_2319"/>
    <n v="22"/>
    <n v="100.64"/>
    <n v="8"/>
    <x v="124"/>
    <d v="2004-05-13T00:00:00"/>
    <d v="2004-05-06T00:00:00"/>
    <s v="Shipped"/>
    <n v="7"/>
    <x v="1"/>
    <n v="141"/>
    <n v="1370"/>
    <n v="227600"/>
    <s v="Madrid"/>
    <n v="4"/>
    <x v="3"/>
  </r>
  <r>
    <n v="10246"/>
    <s v="S18_2432"/>
    <n v="30"/>
    <n v="57.73"/>
    <n v="11"/>
    <x v="124"/>
    <d v="2004-05-13T00:00:00"/>
    <d v="2004-05-06T00:00:00"/>
    <s v="Shipped"/>
    <n v="7"/>
    <x v="1"/>
    <n v="141"/>
    <n v="1370"/>
    <n v="227600"/>
    <s v="Madrid"/>
    <n v="4"/>
    <x v="3"/>
  </r>
  <r>
    <n v="10246"/>
    <s v="S18_3232"/>
    <n v="36"/>
    <n v="145.63"/>
    <n v="9"/>
    <x v="124"/>
    <d v="2004-05-13T00:00:00"/>
    <d v="2004-05-06T00:00:00"/>
    <s v="Shipped"/>
    <n v="7"/>
    <x v="1"/>
    <n v="141"/>
    <n v="1370"/>
    <n v="227600"/>
    <s v="Madrid"/>
    <n v="4"/>
    <x v="3"/>
  </r>
  <r>
    <n v="10246"/>
    <s v="S24_1444"/>
    <n v="44"/>
    <n v="46.24"/>
    <n v="2"/>
    <x v="124"/>
    <d v="2004-05-13T00:00:00"/>
    <d v="2004-05-06T00:00:00"/>
    <s v="Shipped"/>
    <n v="7"/>
    <x v="1"/>
    <n v="141"/>
    <n v="1370"/>
    <n v="227600"/>
    <s v="Madrid"/>
    <n v="4"/>
    <x v="3"/>
  </r>
  <r>
    <n v="10246"/>
    <s v="S24_2300"/>
    <n v="29"/>
    <n v="118.84"/>
    <n v="10"/>
    <x v="124"/>
    <d v="2004-05-13T00:00:00"/>
    <d v="2004-05-06T00:00:00"/>
    <s v="Shipped"/>
    <n v="7"/>
    <x v="1"/>
    <n v="141"/>
    <n v="1370"/>
    <n v="227600"/>
    <s v="Madrid"/>
    <n v="4"/>
    <x v="3"/>
  </r>
  <r>
    <n v="10246"/>
    <s v="S24_2840"/>
    <n v="49"/>
    <n v="34.65"/>
    <n v="6"/>
    <x v="124"/>
    <d v="2004-05-13T00:00:00"/>
    <d v="2004-05-06T00:00:00"/>
    <s v="Shipped"/>
    <n v="7"/>
    <x v="1"/>
    <n v="141"/>
    <n v="1370"/>
    <n v="227600"/>
    <s v="Madrid"/>
    <n v="4"/>
    <x v="3"/>
  </r>
  <r>
    <n v="10246"/>
    <s v="S24_4048"/>
    <n v="46"/>
    <n v="100.54"/>
    <n v="1"/>
    <x v="124"/>
    <d v="2004-05-13T00:00:00"/>
    <d v="2004-05-06T00:00:00"/>
    <s v="Shipped"/>
    <n v="7"/>
    <x v="1"/>
    <n v="141"/>
    <n v="1370"/>
    <n v="227600"/>
    <s v="Madrid"/>
    <n v="4"/>
    <x v="3"/>
  </r>
  <r>
    <n v="10246"/>
    <s v="S32_2509"/>
    <n v="35"/>
    <n v="45.45"/>
    <n v="7"/>
    <x v="124"/>
    <d v="2004-05-13T00:00:00"/>
    <d v="2004-05-06T00:00:00"/>
    <s v="Shipped"/>
    <n v="7"/>
    <x v="1"/>
    <n v="141"/>
    <n v="1370"/>
    <n v="227600"/>
    <s v="Madrid"/>
    <n v="4"/>
    <x v="3"/>
  </r>
  <r>
    <n v="10246"/>
    <s v="S50_1392"/>
    <n v="22"/>
    <n v="113.44"/>
    <n v="3"/>
    <x v="124"/>
    <d v="2004-05-13T00:00:00"/>
    <d v="2004-05-06T00:00:00"/>
    <s v="Shipped"/>
    <n v="7"/>
    <x v="1"/>
    <n v="141"/>
    <n v="1370"/>
    <n v="227600"/>
    <s v="Madrid"/>
    <n v="4"/>
    <x v="3"/>
  </r>
  <r>
    <n v="10247"/>
    <s v="S12_1108"/>
    <n v="44"/>
    <n v="195.33"/>
    <n v="2"/>
    <x v="124"/>
    <d v="2004-05-11T00:00:00"/>
    <d v="2004-05-08T00:00:00"/>
    <s v="Shipped"/>
    <n v="3"/>
    <x v="0"/>
    <n v="334"/>
    <n v="1501"/>
    <n v="98800"/>
    <s v="Espoo"/>
    <n v="7"/>
    <x v="1"/>
  </r>
  <r>
    <n v="10247"/>
    <s v="S12_3148"/>
    <n v="25"/>
    <n v="140.5"/>
    <n v="3"/>
    <x v="124"/>
    <d v="2004-05-11T00:00:00"/>
    <d v="2004-05-08T00:00:00"/>
    <s v="Shipped"/>
    <n v="3"/>
    <x v="0"/>
    <n v="334"/>
    <n v="1501"/>
    <n v="98800"/>
    <s v="Espoo"/>
    <n v="7"/>
    <x v="1"/>
  </r>
  <r>
    <n v="10247"/>
    <s v="S12_3891"/>
    <n v="27"/>
    <n v="167.83"/>
    <n v="1"/>
    <x v="124"/>
    <d v="2004-05-11T00:00:00"/>
    <d v="2004-05-08T00:00:00"/>
    <s v="Shipped"/>
    <n v="3"/>
    <x v="0"/>
    <n v="334"/>
    <n v="1501"/>
    <n v="98800"/>
    <s v="Espoo"/>
    <n v="7"/>
    <x v="1"/>
  </r>
  <r>
    <n v="10247"/>
    <s v="S18_4027"/>
    <n v="48"/>
    <n v="143.62"/>
    <n v="5"/>
    <x v="124"/>
    <d v="2004-05-11T00:00:00"/>
    <d v="2004-05-08T00:00:00"/>
    <s v="Shipped"/>
    <n v="3"/>
    <x v="0"/>
    <n v="334"/>
    <n v="1501"/>
    <n v="98800"/>
    <s v="Espoo"/>
    <n v="7"/>
    <x v="1"/>
  </r>
  <r>
    <n v="10247"/>
    <s v="S32_3207"/>
    <n v="40"/>
    <n v="58.41"/>
    <n v="6"/>
    <x v="124"/>
    <d v="2004-05-11T00:00:00"/>
    <d v="2004-05-08T00:00:00"/>
    <s v="Shipped"/>
    <n v="3"/>
    <x v="0"/>
    <n v="334"/>
    <n v="1501"/>
    <n v="98800"/>
    <s v="Espoo"/>
    <n v="7"/>
    <x v="1"/>
  </r>
  <r>
    <n v="10247"/>
    <s v="S50_1514"/>
    <n v="49"/>
    <n v="51.55"/>
    <n v="4"/>
    <x v="124"/>
    <d v="2004-05-11T00:00:00"/>
    <d v="2004-05-08T00:00:00"/>
    <s v="Shipped"/>
    <n v="3"/>
    <x v="0"/>
    <n v="334"/>
    <n v="1501"/>
    <n v="98800"/>
    <s v="Espoo"/>
    <n v="7"/>
    <x v="1"/>
  </r>
  <r>
    <n v="10248"/>
    <s v="S10_4757"/>
    <n v="20"/>
    <n v="126.48"/>
    <n v="3"/>
    <x v="125"/>
    <d v="2004-05-14T00:00:00"/>
    <s v="NULL"/>
    <s v="Cancelled"/>
    <e v="#VALUE!"/>
    <x v="2"/>
    <n v="131"/>
    <n v="1323"/>
    <n v="114900"/>
    <s v="NYC"/>
    <n v="3"/>
    <x v="2"/>
  </r>
  <r>
    <n v="10248"/>
    <s v="S18_3029"/>
    <n v="21"/>
    <n v="80.86"/>
    <n v="1"/>
    <x v="125"/>
    <d v="2004-05-14T00:00:00"/>
    <s v="NULL"/>
    <s v="Cancelled"/>
    <e v="#VALUE!"/>
    <x v="2"/>
    <n v="131"/>
    <n v="1323"/>
    <n v="114900"/>
    <s v="NYC"/>
    <n v="3"/>
    <x v="2"/>
  </r>
  <r>
    <n v="10248"/>
    <s v="S18_3140"/>
    <n v="32"/>
    <n v="133.86000000000001"/>
    <n v="12"/>
    <x v="125"/>
    <d v="2004-05-14T00:00:00"/>
    <s v="NULL"/>
    <s v="Cancelled"/>
    <e v="#VALUE!"/>
    <x v="2"/>
    <n v="131"/>
    <n v="1323"/>
    <n v="114900"/>
    <s v="NYC"/>
    <n v="3"/>
    <x v="2"/>
  </r>
  <r>
    <n v="10248"/>
    <s v="S18_3259"/>
    <n v="42"/>
    <n v="95.8"/>
    <n v="14"/>
    <x v="125"/>
    <d v="2004-05-14T00:00:00"/>
    <s v="NULL"/>
    <s v="Cancelled"/>
    <e v="#VALUE!"/>
    <x v="2"/>
    <n v="131"/>
    <n v="1323"/>
    <n v="114900"/>
    <s v="NYC"/>
    <n v="3"/>
    <x v="2"/>
  </r>
  <r>
    <n v="10248"/>
    <s v="S18_4522"/>
    <n v="42"/>
    <n v="87.77"/>
    <n v="11"/>
    <x v="125"/>
    <d v="2004-05-14T00:00:00"/>
    <s v="NULL"/>
    <s v="Cancelled"/>
    <e v="#VALUE!"/>
    <x v="2"/>
    <n v="131"/>
    <n v="1323"/>
    <n v="114900"/>
    <s v="NYC"/>
    <n v="3"/>
    <x v="2"/>
  </r>
  <r>
    <n v="10248"/>
    <s v="S24_2011"/>
    <n v="48"/>
    <n v="122.89"/>
    <n v="10"/>
    <x v="125"/>
    <d v="2004-05-14T00:00:00"/>
    <s v="NULL"/>
    <s v="Cancelled"/>
    <e v="#VALUE!"/>
    <x v="2"/>
    <n v="131"/>
    <n v="1323"/>
    <n v="114900"/>
    <s v="NYC"/>
    <n v="3"/>
    <x v="2"/>
  </r>
  <r>
    <n v="10248"/>
    <s v="S24_3151"/>
    <n v="30"/>
    <n v="85.85"/>
    <n v="5"/>
    <x v="125"/>
    <d v="2004-05-14T00:00:00"/>
    <s v="NULL"/>
    <s v="Cancelled"/>
    <e v="#VALUE!"/>
    <x v="2"/>
    <n v="131"/>
    <n v="1323"/>
    <n v="114900"/>
    <s v="NYC"/>
    <n v="3"/>
    <x v="2"/>
  </r>
  <r>
    <n v="10248"/>
    <s v="S24_3816"/>
    <n v="23"/>
    <n v="83.02"/>
    <n v="2"/>
    <x v="125"/>
    <d v="2004-05-14T00:00:00"/>
    <s v="NULL"/>
    <s v="Cancelled"/>
    <e v="#VALUE!"/>
    <x v="2"/>
    <n v="131"/>
    <n v="1323"/>
    <n v="114900"/>
    <s v="NYC"/>
    <n v="3"/>
    <x v="2"/>
  </r>
  <r>
    <n v="10248"/>
    <s v="S700_1138"/>
    <n v="36"/>
    <n v="66"/>
    <n v="6"/>
    <x v="125"/>
    <d v="2004-05-14T00:00:00"/>
    <s v="NULL"/>
    <s v="Cancelled"/>
    <e v="#VALUE!"/>
    <x v="2"/>
    <n v="131"/>
    <n v="1323"/>
    <n v="114900"/>
    <s v="NYC"/>
    <n v="3"/>
    <x v="2"/>
  </r>
  <r>
    <n v="10248"/>
    <s v="S700_1938"/>
    <n v="40"/>
    <n v="81.41"/>
    <n v="13"/>
    <x v="125"/>
    <d v="2004-05-14T00:00:00"/>
    <s v="NULL"/>
    <s v="Cancelled"/>
    <e v="#VALUE!"/>
    <x v="2"/>
    <n v="131"/>
    <n v="1323"/>
    <n v="114900"/>
    <s v="NYC"/>
    <n v="3"/>
    <x v="2"/>
  </r>
  <r>
    <n v="10248"/>
    <s v="S700_2610"/>
    <n v="32"/>
    <n v="69.39"/>
    <n v="4"/>
    <x v="125"/>
    <d v="2004-05-14T00:00:00"/>
    <s v="NULL"/>
    <s v="Cancelled"/>
    <e v="#VALUE!"/>
    <x v="2"/>
    <n v="131"/>
    <n v="1323"/>
    <n v="114900"/>
    <s v="NYC"/>
    <n v="3"/>
    <x v="2"/>
  </r>
  <r>
    <n v="10248"/>
    <s v="S700_3505"/>
    <n v="30"/>
    <n v="84.14"/>
    <n v="7"/>
    <x v="125"/>
    <d v="2004-05-14T00:00:00"/>
    <s v="NULL"/>
    <s v="Cancelled"/>
    <e v="#VALUE!"/>
    <x v="2"/>
    <n v="131"/>
    <n v="1323"/>
    <n v="114900"/>
    <s v="NYC"/>
    <n v="3"/>
    <x v="2"/>
  </r>
  <r>
    <n v="10248"/>
    <s v="S700_3962"/>
    <n v="35"/>
    <n v="92.36"/>
    <n v="8"/>
    <x v="125"/>
    <d v="2004-05-14T00:00:00"/>
    <s v="NULL"/>
    <s v="Cancelled"/>
    <e v="#VALUE!"/>
    <x v="2"/>
    <n v="131"/>
    <n v="1323"/>
    <n v="114900"/>
    <s v="NYC"/>
    <n v="3"/>
    <x v="2"/>
  </r>
  <r>
    <n v="10248"/>
    <s v="S72_3212"/>
    <n v="23"/>
    <n v="53.51"/>
    <n v="9"/>
    <x v="125"/>
    <d v="2004-05-14T00:00:00"/>
    <s v="NULL"/>
    <s v="Cancelled"/>
    <e v="#VALUE!"/>
    <x v="2"/>
    <n v="131"/>
    <n v="1323"/>
    <n v="114900"/>
    <s v="NYC"/>
    <n v="3"/>
    <x v="2"/>
  </r>
  <r>
    <n v="10249"/>
    <s v="S18_3856"/>
    <n v="46"/>
    <n v="88.93"/>
    <n v="5"/>
    <x v="126"/>
    <d v="2004-05-17T00:00:00"/>
    <d v="2004-05-11T00:00:00"/>
    <s v="Shipped"/>
    <n v="6"/>
    <x v="0"/>
    <n v="173"/>
    <n v="1188"/>
    <n v="43400"/>
    <s v="Cambridge"/>
    <n v="2"/>
    <x v="0"/>
  </r>
  <r>
    <n v="10249"/>
    <s v="S24_2841"/>
    <n v="20"/>
    <n v="54.81"/>
    <n v="1"/>
    <x v="126"/>
    <d v="2004-05-17T00:00:00"/>
    <d v="2004-05-11T00:00:00"/>
    <s v="Shipped"/>
    <n v="6"/>
    <x v="0"/>
    <n v="173"/>
    <n v="1188"/>
    <n v="43400"/>
    <s v="Cambridge"/>
    <n v="2"/>
    <x v="0"/>
  </r>
  <r>
    <n v="10249"/>
    <s v="S24_3420"/>
    <n v="25"/>
    <n v="65.75"/>
    <n v="2"/>
    <x v="126"/>
    <d v="2004-05-17T00:00:00"/>
    <d v="2004-05-11T00:00:00"/>
    <s v="Shipped"/>
    <n v="6"/>
    <x v="0"/>
    <n v="173"/>
    <n v="1188"/>
    <n v="43400"/>
    <s v="Cambridge"/>
    <n v="2"/>
    <x v="0"/>
  </r>
  <r>
    <n v="10249"/>
    <s v="S700_2047"/>
    <n v="40"/>
    <n v="85.99"/>
    <n v="4"/>
    <x v="126"/>
    <d v="2004-05-17T00:00:00"/>
    <d v="2004-05-11T00:00:00"/>
    <s v="Shipped"/>
    <n v="6"/>
    <x v="0"/>
    <n v="173"/>
    <n v="1188"/>
    <n v="43400"/>
    <s v="Cambridge"/>
    <n v="2"/>
    <x v="0"/>
  </r>
  <r>
    <n v="10249"/>
    <s v="S72_1253"/>
    <n v="32"/>
    <n v="49.16"/>
    <n v="3"/>
    <x v="126"/>
    <d v="2004-05-17T00:00:00"/>
    <d v="2004-05-11T00:00:00"/>
    <s v="Shipped"/>
    <n v="6"/>
    <x v="0"/>
    <n v="173"/>
    <n v="1188"/>
    <n v="43400"/>
    <s v="Cambridge"/>
    <n v="2"/>
    <x v="0"/>
  </r>
  <r>
    <n v="10250"/>
    <s v="S18_1662"/>
    <n v="45"/>
    <n v="148.22999999999999"/>
    <n v="14"/>
    <x v="127"/>
    <d v="2004-05-19T00:00:00"/>
    <d v="2004-05-15T00:00:00"/>
    <s v="Shipped"/>
    <n v="4"/>
    <x v="0"/>
    <n v="450"/>
    <n v="1165"/>
    <n v="77600"/>
    <s v="San Jose"/>
    <n v="1"/>
    <x v="5"/>
  </r>
  <r>
    <n v="10250"/>
    <s v="S18_2581"/>
    <n v="27"/>
    <n v="84.48"/>
    <n v="4"/>
    <x v="127"/>
    <d v="2004-05-19T00:00:00"/>
    <d v="2004-05-15T00:00:00"/>
    <s v="Shipped"/>
    <n v="4"/>
    <x v="0"/>
    <n v="450"/>
    <n v="1165"/>
    <n v="77600"/>
    <s v="San Jose"/>
    <n v="1"/>
    <x v="5"/>
  </r>
  <r>
    <n v="10250"/>
    <s v="S24_1785"/>
    <n v="31"/>
    <n v="95.2"/>
    <n v="6"/>
    <x v="127"/>
    <d v="2004-05-19T00:00:00"/>
    <d v="2004-05-15T00:00:00"/>
    <s v="Shipped"/>
    <n v="4"/>
    <x v="0"/>
    <n v="450"/>
    <n v="1165"/>
    <n v="77600"/>
    <s v="San Jose"/>
    <n v="1"/>
    <x v="5"/>
  </r>
  <r>
    <n v="10250"/>
    <s v="S24_2000"/>
    <n v="32"/>
    <n v="63.22"/>
    <n v="1"/>
    <x v="127"/>
    <d v="2004-05-19T00:00:00"/>
    <d v="2004-05-15T00:00:00"/>
    <s v="Shipped"/>
    <n v="4"/>
    <x v="0"/>
    <n v="450"/>
    <n v="1165"/>
    <n v="77600"/>
    <s v="San Jose"/>
    <n v="1"/>
    <x v="5"/>
  </r>
  <r>
    <n v="10250"/>
    <s v="S24_3949"/>
    <n v="40"/>
    <n v="61.42"/>
    <n v="13"/>
    <x v="127"/>
    <d v="2004-05-19T00:00:00"/>
    <d v="2004-05-15T00:00:00"/>
    <s v="Shipped"/>
    <n v="4"/>
    <x v="0"/>
    <n v="450"/>
    <n v="1165"/>
    <n v="77600"/>
    <s v="San Jose"/>
    <n v="1"/>
    <x v="5"/>
  </r>
  <r>
    <n v="10250"/>
    <s v="S24_4278"/>
    <n v="37"/>
    <n v="72.45"/>
    <n v="5"/>
    <x v="127"/>
    <d v="2004-05-19T00:00:00"/>
    <d v="2004-05-15T00:00:00"/>
    <s v="Shipped"/>
    <n v="4"/>
    <x v="0"/>
    <n v="450"/>
    <n v="1165"/>
    <n v="77600"/>
    <s v="San Jose"/>
    <n v="1"/>
    <x v="5"/>
  </r>
  <r>
    <n v="10250"/>
    <s v="S32_1374"/>
    <n v="31"/>
    <n v="99.89"/>
    <n v="2"/>
    <x v="127"/>
    <d v="2004-05-19T00:00:00"/>
    <d v="2004-05-15T00:00:00"/>
    <s v="Shipped"/>
    <n v="4"/>
    <x v="0"/>
    <n v="450"/>
    <n v="1165"/>
    <n v="77600"/>
    <s v="San Jose"/>
    <n v="1"/>
    <x v="5"/>
  </r>
  <r>
    <n v="10250"/>
    <s v="S32_4289"/>
    <n v="50"/>
    <n v="62.6"/>
    <n v="7"/>
    <x v="127"/>
    <d v="2004-05-19T00:00:00"/>
    <d v="2004-05-15T00:00:00"/>
    <s v="Shipped"/>
    <n v="4"/>
    <x v="0"/>
    <n v="450"/>
    <n v="1165"/>
    <n v="77600"/>
    <s v="San Jose"/>
    <n v="1"/>
    <x v="5"/>
  </r>
  <r>
    <n v="10250"/>
    <s v="S50_1341"/>
    <n v="36"/>
    <n v="36.659999999999997"/>
    <n v="8"/>
    <x v="127"/>
    <d v="2004-05-19T00:00:00"/>
    <d v="2004-05-15T00:00:00"/>
    <s v="Shipped"/>
    <n v="4"/>
    <x v="0"/>
    <n v="450"/>
    <n v="1165"/>
    <n v="77600"/>
    <s v="San Jose"/>
    <n v="1"/>
    <x v="5"/>
  </r>
  <r>
    <n v="10250"/>
    <s v="S700_1691"/>
    <n v="31"/>
    <n v="91.34"/>
    <n v="9"/>
    <x v="127"/>
    <d v="2004-05-19T00:00:00"/>
    <d v="2004-05-15T00:00:00"/>
    <s v="Shipped"/>
    <n v="4"/>
    <x v="0"/>
    <n v="450"/>
    <n v="1165"/>
    <n v="77600"/>
    <s v="San Jose"/>
    <n v="1"/>
    <x v="5"/>
  </r>
  <r>
    <n v="10250"/>
    <s v="S700_2466"/>
    <n v="35"/>
    <n v="90.75"/>
    <n v="11"/>
    <x v="127"/>
    <d v="2004-05-19T00:00:00"/>
    <d v="2004-05-15T00:00:00"/>
    <s v="Shipped"/>
    <n v="4"/>
    <x v="0"/>
    <n v="450"/>
    <n v="1165"/>
    <n v="77600"/>
    <s v="San Jose"/>
    <n v="1"/>
    <x v="5"/>
  </r>
  <r>
    <n v="10250"/>
    <s v="S700_2834"/>
    <n v="44"/>
    <n v="98.48"/>
    <n v="3"/>
    <x v="127"/>
    <d v="2004-05-19T00:00:00"/>
    <d v="2004-05-15T00:00:00"/>
    <s v="Shipped"/>
    <n v="4"/>
    <x v="0"/>
    <n v="450"/>
    <n v="1165"/>
    <n v="77600"/>
    <s v="San Jose"/>
    <n v="1"/>
    <x v="5"/>
  </r>
  <r>
    <n v="10250"/>
    <s v="S700_3167"/>
    <n v="44"/>
    <n v="76"/>
    <n v="10"/>
    <x v="127"/>
    <d v="2004-05-19T00:00:00"/>
    <d v="2004-05-15T00:00:00"/>
    <s v="Shipped"/>
    <n v="4"/>
    <x v="0"/>
    <n v="450"/>
    <n v="1165"/>
    <n v="77600"/>
    <s v="San Jose"/>
    <n v="1"/>
    <x v="5"/>
  </r>
  <r>
    <n v="10250"/>
    <s v="S700_4002"/>
    <n v="38"/>
    <n v="65.89"/>
    <n v="12"/>
    <x v="127"/>
    <d v="2004-05-19T00:00:00"/>
    <d v="2004-05-15T00:00:00"/>
    <s v="Shipped"/>
    <n v="4"/>
    <x v="0"/>
    <n v="450"/>
    <n v="1165"/>
    <n v="77600"/>
    <s v="San Jose"/>
    <n v="1"/>
    <x v="5"/>
  </r>
  <r>
    <n v="10251"/>
    <s v="S10_1678"/>
    <n v="59"/>
    <n v="93.79"/>
    <n v="2"/>
    <x v="128"/>
    <d v="2004-05-24T00:00:00"/>
    <d v="2004-05-24T00:00:00"/>
    <s v="Shipped"/>
    <n v="0"/>
    <x v="0"/>
    <n v="328"/>
    <n v="1323"/>
    <n v="43000"/>
    <s v="Newark"/>
    <n v="3"/>
    <x v="2"/>
  </r>
  <r>
    <n v="10251"/>
    <s v="S10_2016"/>
    <n v="44"/>
    <n v="115.37"/>
    <n v="5"/>
    <x v="128"/>
    <d v="2004-05-24T00:00:00"/>
    <d v="2004-05-24T00:00:00"/>
    <s v="Shipped"/>
    <n v="0"/>
    <x v="0"/>
    <n v="328"/>
    <n v="1323"/>
    <n v="43000"/>
    <s v="Newark"/>
    <n v="3"/>
    <x v="2"/>
  </r>
  <r>
    <n v="10251"/>
    <s v="S10_4698"/>
    <n v="43"/>
    <n v="172.36"/>
    <n v="4"/>
    <x v="128"/>
    <d v="2004-05-24T00:00:00"/>
    <d v="2004-05-24T00:00:00"/>
    <s v="Shipped"/>
    <n v="0"/>
    <x v="0"/>
    <n v="328"/>
    <n v="1323"/>
    <n v="43000"/>
    <s v="Newark"/>
    <n v="3"/>
    <x v="2"/>
  </r>
  <r>
    <n v="10251"/>
    <s v="S12_2823"/>
    <n v="46"/>
    <n v="129.53"/>
    <n v="1"/>
    <x v="128"/>
    <d v="2004-05-24T00:00:00"/>
    <d v="2004-05-24T00:00:00"/>
    <s v="Shipped"/>
    <n v="0"/>
    <x v="0"/>
    <n v="328"/>
    <n v="1323"/>
    <n v="43000"/>
    <s v="Newark"/>
    <n v="3"/>
    <x v="2"/>
  </r>
  <r>
    <n v="10251"/>
    <s v="S18_2625"/>
    <n v="44"/>
    <n v="58.15"/>
    <n v="6"/>
    <x v="128"/>
    <d v="2004-05-24T00:00:00"/>
    <d v="2004-05-24T00:00:00"/>
    <s v="Shipped"/>
    <n v="0"/>
    <x v="0"/>
    <n v="328"/>
    <n v="1323"/>
    <n v="43000"/>
    <s v="Newark"/>
    <n v="3"/>
    <x v="2"/>
  </r>
  <r>
    <n v="10251"/>
    <s v="S24_1578"/>
    <n v="50"/>
    <n v="91.29"/>
    <n v="3"/>
    <x v="128"/>
    <d v="2004-05-24T00:00:00"/>
    <d v="2004-05-24T00:00:00"/>
    <s v="Shipped"/>
    <n v="0"/>
    <x v="0"/>
    <n v="328"/>
    <n v="1323"/>
    <n v="43000"/>
    <s v="Newark"/>
    <n v="3"/>
    <x v="2"/>
  </r>
  <r>
    <n v="10252"/>
    <s v="S18_3278"/>
    <n v="20"/>
    <n v="74.78"/>
    <n v="2"/>
    <x v="129"/>
    <d v="2004-06-04T00:00:00"/>
    <d v="2004-05-29T00:00:00"/>
    <s v="Shipped"/>
    <n v="6"/>
    <x v="0"/>
    <n v="406"/>
    <n v="1337"/>
    <n v="95000"/>
    <s v="Paris"/>
    <n v="4"/>
    <x v="3"/>
  </r>
  <r>
    <n v="10252"/>
    <s v="S18_3482"/>
    <n v="41"/>
    <n v="145.52000000000001"/>
    <n v="1"/>
    <x v="129"/>
    <d v="2004-06-04T00:00:00"/>
    <d v="2004-05-29T00:00:00"/>
    <s v="Shipped"/>
    <n v="6"/>
    <x v="0"/>
    <n v="406"/>
    <n v="1337"/>
    <n v="95000"/>
    <s v="Paris"/>
    <n v="4"/>
    <x v="3"/>
  </r>
  <r>
    <n v="10252"/>
    <s v="S18_3782"/>
    <n v="31"/>
    <n v="50.36"/>
    <n v="5"/>
    <x v="129"/>
    <d v="2004-06-04T00:00:00"/>
    <d v="2004-05-29T00:00:00"/>
    <s v="Shipped"/>
    <n v="6"/>
    <x v="0"/>
    <n v="406"/>
    <n v="1337"/>
    <n v="95000"/>
    <s v="Paris"/>
    <n v="4"/>
    <x v="3"/>
  </r>
  <r>
    <n v="10252"/>
    <s v="S18_4721"/>
    <n v="26"/>
    <n v="127.97"/>
    <n v="4"/>
    <x v="129"/>
    <d v="2004-06-04T00:00:00"/>
    <d v="2004-05-29T00:00:00"/>
    <s v="Shipped"/>
    <n v="6"/>
    <x v="0"/>
    <n v="406"/>
    <n v="1337"/>
    <n v="95000"/>
    <s v="Paris"/>
    <n v="4"/>
    <x v="3"/>
  </r>
  <r>
    <n v="10252"/>
    <s v="S24_2360"/>
    <n v="47"/>
    <n v="63.03"/>
    <n v="8"/>
    <x v="129"/>
    <d v="2004-06-04T00:00:00"/>
    <d v="2004-05-29T00:00:00"/>
    <s v="Shipped"/>
    <n v="6"/>
    <x v="0"/>
    <n v="406"/>
    <n v="1337"/>
    <n v="95000"/>
    <s v="Paris"/>
    <n v="4"/>
    <x v="3"/>
  </r>
  <r>
    <n v="10252"/>
    <s v="S24_4620"/>
    <n v="38"/>
    <n v="69.52"/>
    <n v="3"/>
    <x v="129"/>
    <d v="2004-06-04T00:00:00"/>
    <d v="2004-05-29T00:00:00"/>
    <s v="Shipped"/>
    <n v="6"/>
    <x v="0"/>
    <n v="406"/>
    <n v="1337"/>
    <n v="95000"/>
    <s v="Paris"/>
    <n v="4"/>
    <x v="3"/>
  </r>
  <r>
    <n v="10252"/>
    <s v="S32_2206"/>
    <n v="36"/>
    <n v="36.21"/>
    <n v="6"/>
    <x v="129"/>
    <d v="2004-06-04T00:00:00"/>
    <d v="2004-05-29T00:00:00"/>
    <s v="Shipped"/>
    <n v="6"/>
    <x v="0"/>
    <n v="406"/>
    <n v="1337"/>
    <n v="95000"/>
    <s v="Paris"/>
    <n v="4"/>
    <x v="3"/>
  </r>
  <r>
    <n v="10252"/>
    <s v="S32_4485"/>
    <n v="25"/>
    <n v="93.89"/>
    <n v="9"/>
    <x v="129"/>
    <d v="2004-06-04T00:00:00"/>
    <d v="2004-05-29T00:00:00"/>
    <s v="Shipped"/>
    <n v="6"/>
    <x v="0"/>
    <n v="406"/>
    <n v="1337"/>
    <n v="95000"/>
    <s v="Paris"/>
    <n v="4"/>
    <x v="3"/>
  </r>
  <r>
    <n v="10252"/>
    <s v="S50_4713"/>
    <n v="48"/>
    <n v="72.41"/>
    <n v="7"/>
    <x v="129"/>
    <d v="2004-06-04T00:00:00"/>
    <d v="2004-05-29T00:00:00"/>
    <s v="Shipped"/>
    <n v="6"/>
    <x v="0"/>
    <n v="406"/>
    <n v="1337"/>
    <n v="95000"/>
    <s v="Paris"/>
    <n v="4"/>
    <x v="3"/>
  </r>
  <r>
    <n v="10253"/>
    <s v="S12_1099"/>
    <n v="24"/>
    <n v="157.6"/>
    <n v="13"/>
    <x v="130"/>
    <d v="2004-06-09T00:00:00"/>
    <d v="2004-06-02T00:00:00"/>
    <s v="Cancelled"/>
    <n v="7"/>
    <x v="2"/>
    <n v="201"/>
    <n v="1501"/>
    <n v="92700"/>
    <s v="Liverpool"/>
    <n v="7"/>
    <x v="1"/>
  </r>
  <r>
    <n v="10253"/>
    <s v="S12_3380"/>
    <n v="22"/>
    <n v="102.17"/>
    <n v="11"/>
    <x v="130"/>
    <d v="2004-06-09T00:00:00"/>
    <d v="2004-06-02T00:00:00"/>
    <s v="Cancelled"/>
    <n v="7"/>
    <x v="2"/>
    <n v="201"/>
    <n v="1501"/>
    <n v="92700"/>
    <s v="Liverpool"/>
    <n v="7"/>
    <x v="1"/>
  </r>
  <r>
    <n v="10253"/>
    <s v="S12_3990"/>
    <n v="25"/>
    <n v="67.03"/>
    <n v="14"/>
    <x v="130"/>
    <d v="2004-06-09T00:00:00"/>
    <d v="2004-06-02T00:00:00"/>
    <s v="Cancelled"/>
    <n v="7"/>
    <x v="2"/>
    <n v="201"/>
    <n v="1501"/>
    <n v="92700"/>
    <s v="Liverpool"/>
    <n v="7"/>
    <x v="1"/>
  </r>
  <r>
    <n v="10253"/>
    <s v="S12_4675"/>
    <n v="41"/>
    <n v="109.4"/>
    <n v="10"/>
    <x v="130"/>
    <d v="2004-06-09T00:00:00"/>
    <d v="2004-06-02T00:00:00"/>
    <s v="Cancelled"/>
    <n v="7"/>
    <x v="2"/>
    <n v="201"/>
    <n v="1501"/>
    <n v="92700"/>
    <s v="Liverpool"/>
    <n v="7"/>
    <x v="1"/>
  </r>
  <r>
    <n v="10253"/>
    <s v="S18_1129"/>
    <n v="26"/>
    <n v="130.22"/>
    <n v="5"/>
    <x v="130"/>
    <d v="2004-06-09T00:00:00"/>
    <d v="2004-06-02T00:00:00"/>
    <s v="Cancelled"/>
    <n v="7"/>
    <x v="2"/>
    <n v="201"/>
    <n v="1501"/>
    <n v="92700"/>
    <s v="Liverpool"/>
    <n v="7"/>
    <x v="1"/>
  </r>
  <r>
    <n v="10253"/>
    <s v="S18_1589"/>
    <n v="24"/>
    <n v="103.29"/>
    <n v="1"/>
    <x v="130"/>
    <d v="2004-06-09T00:00:00"/>
    <d v="2004-06-02T00:00:00"/>
    <s v="Cancelled"/>
    <n v="7"/>
    <x v="2"/>
    <n v="201"/>
    <n v="1501"/>
    <n v="92700"/>
    <s v="Liverpool"/>
    <n v="7"/>
    <x v="1"/>
  </r>
  <r>
    <n v="10253"/>
    <s v="S18_1889"/>
    <n v="23"/>
    <n v="67.760000000000005"/>
    <n v="9"/>
    <x v="130"/>
    <d v="2004-06-09T00:00:00"/>
    <d v="2004-06-02T00:00:00"/>
    <s v="Cancelled"/>
    <n v="7"/>
    <x v="2"/>
    <n v="201"/>
    <n v="1501"/>
    <n v="92700"/>
    <s v="Liverpool"/>
    <n v="7"/>
    <x v="1"/>
  </r>
  <r>
    <n v="10253"/>
    <s v="S18_1984"/>
    <n v="33"/>
    <n v="130.87"/>
    <n v="4"/>
    <x v="130"/>
    <d v="2004-06-09T00:00:00"/>
    <d v="2004-06-02T00:00:00"/>
    <s v="Cancelled"/>
    <n v="7"/>
    <x v="2"/>
    <n v="201"/>
    <n v="1501"/>
    <n v="92700"/>
    <s v="Liverpool"/>
    <n v="7"/>
    <x v="1"/>
  </r>
  <r>
    <n v="10253"/>
    <s v="S18_2870"/>
    <n v="37"/>
    <n v="114.84"/>
    <n v="2"/>
    <x v="130"/>
    <d v="2004-06-09T00:00:00"/>
    <d v="2004-06-02T00:00:00"/>
    <s v="Cancelled"/>
    <n v="7"/>
    <x v="2"/>
    <n v="201"/>
    <n v="1501"/>
    <n v="92700"/>
    <s v="Liverpool"/>
    <n v="7"/>
    <x v="1"/>
  </r>
  <r>
    <n v="10253"/>
    <s v="S18_3232"/>
    <n v="40"/>
    <n v="145.63"/>
    <n v="6"/>
    <x v="130"/>
    <d v="2004-06-09T00:00:00"/>
    <d v="2004-06-02T00:00:00"/>
    <s v="Cancelled"/>
    <n v="7"/>
    <x v="2"/>
    <n v="201"/>
    <n v="1501"/>
    <n v="92700"/>
    <s v="Liverpool"/>
    <n v="7"/>
    <x v="1"/>
  </r>
  <r>
    <n v="10253"/>
    <s v="S18_3685"/>
    <n v="31"/>
    <n v="139.87"/>
    <n v="3"/>
    <x v="130"/>
    <d v="2004-06-09T00:00:00"/>
    <d v="2004-06-02T00:00:00"/>
    <s v="Cancelled"/>
    <n v="7"/>
    <x v="2"/>
    <n v="201"/>
    <n v="1501"/>
    <n v="92700"/>
    <s v="Liverpool"/>
    <n v="7"/>
    <x v="1"/>
  </r>
  <r>
    <n v="10253"/>
    <s v="S24_2972"/>
    <n v="40"/>
    <n v="34.74"/>
    <n v="7"/>
    <x v="130"/>
    <d v="2004-06-09T00:00:00"/>
    <d v="2004-06-02T00:00:00"/>
    <s v="Cancelled"/>
    <n v="7"/>
    <x v="2"/>
    <n v="201"/>
    <n v="1501"/>
    <n v="92700"/>
    <s v="Liverpool"/>
    <n v="7"/>
    <x v="1"/>
  </r>
  <r>
    <n v="10253"/>
    <s v="S24_3371"/>
    <n v="24"/>
    <n v="50.82"/>
    <n v="12"/>
    <x v="130"/>
    <d v="2004-06-09T00:00:00"/>
    <d v="2004-06-02T00:00:00"/>
    <s v="Cancelled"/>
    <n v="7"/>
    <x v="2"/>
    <n v="201"/>
    <n v="1501"/>
    <n v="92700"/>
    <s v="Liverpool"/>
    <n v="7"/>
    <x v="1"/>
  </r>
  <r>
    <n v="10253"/>
    <s v="S24_3856"/>
    <n v="39"/>
    <n v="115.15"/>
    <n v="8"/>
    <x v="130"/>
    <d v="2004-06-09T00:00:00"/>
    <d v="2004-06-02T00:00:00"/>
    <s v="Cancelled"/>
    <n v="7"/>
    <x v="2"/>
    <n v="201"/>
    <n v="1501"/>
    <n v="92700"/>
    <s v="Liverpool"/>
    <n v="7"/>
    <x v="1"/>
  </r>
  <r>
    <n v="10254"/>
    <s v="S18_1749"/>
    <n v="49"/>
    <n v="137.69999999999999"/>
    <n v="5"/>
    <x v="131"/>
    <d v="2004-06-13T00:00:00"/>
    <d v="2004-06-04T00:00:00"/>
    <s v="Shipped"/>
    <n v="9"/>
    <x v="1"/>
    <n v="323"/>
    <n v="1612"/>
    <n v="88000"/>
    <s v="Auckland  "/>
    <n v="6"/>
    <x v="6"/>
  </r>
  <r>
    <n v="10254"/>
    <s v="S18_2248"/>
    <n v="36"/>
    <n v="55.09"/>
    <n v="4"/>
    <x v="131"/>
    <d v="2004-06-13T00:00:00"/>
    <d v="2004-06-04T00:00:00"/>
    <s v="Shipped"/>
    <n v="9"/>
    <x v="1"/>
    <n v="323"/>
    <n v="1612"/>
    <n v="88000"/>
    <s v="Auckland  "/>
    <n v="6"/>
    <x v="6"/>
  </r>
  <r>
    <n v="10254"/>
    <s v="S18_2325"/>
    <n v="41"/>
    <n v="102.98"/>
    <n v="2"/>
    <x v="131"/>
    <d v="2004-06-13T00:00:00"/>
    <d v="2004-06-04T00:00:00"/>
    <s v="Shipped"/>
    <n v="9"/>
    <x v="1"/>
    <n v="323"/>
    <n v="1612"/>
    <n v="88000"/>
    <s v="Auckland  "/>
    <n v="6"/>
    <x v="6"/>
  </r>
  <r>
    <n v="10254"/>
    <s v="S18_4409"/>
    <n v="34"/>
    <n v="80.989999999999995"/>
    <n v="6"/>
    <x v="131"/>
    <d v="2004-06-13T00:00:00"/>
    <d v="2004-06-04T00:00:00"/>
    <s v="Shipped"/>
    <n v="9"/>
    <x v="1"/>
    <n v="323"/>
    <n v="1612"/>
    <n v="88000"/>
    <s v="Auckland  "/>
    <n v="6"/>
    <x v="6"/>
  </r>
  <r>
    <n v="10254"/>
    <s v="S18_4933"/>
    <n v="30"/>
    <n v="59.87"/>
    <n v="7"/>
    <x v="131"/>
    <d v="2004-06-13T00:00:00"/>
    <d v="2004-06-04T00:00:00"/>
    <s v="Shipped"/>
    <n v="9"/>
    <x v="1"/>
    <n v="323"/>
    <n v="1612"/>
    <n v="88000"/>
    <s v="Auckland  "/>
    <n v="6"/>
    <x v="6"/>
  </r>
  <r>
    <n v="10254"/>
    <s v="S24_1046"/>
    <n v="34"/>
    <n v="66.88"/>
    <n v="11"/>
    <x v="131"/>
    <d v="2004-06-13T00:00:00"/>
    <d v="2004-06-04T00:00:00"/>
    <s v="Shipped"/>
    <n v="9"/>
    <x v="1"/>
    <n v="323"/>
    <n v="1612"/>
    <n v="88000"/>
    <s v="Auckland  "/>
    <n v="6"/>
    <x v="6"/>
  </r>
  <r>
    <n v="10254"/>
    <s v="S24_1628"/>
    <n v="32"/>
    <n v="43.27"/>
    <n v="13"/>
    <x v="131"/>
    <d v="2004-06-13T00:00:00"/>
    <d v="2004-06-04T00:00:00"/>
    <s v="Shipped"/>
    <n v="9"/>
    <x v="1"/>
    <n v="323"/>
    <n v="1612"/>
    <n v="88000"/>
    <s v="Auckland  "/>
    <n v="6"/>
    <x v="6"/>
  </r>
  <r>
    <n v="10254"/>
    <s v="S24_1937"/>
    <n v="38"/>
    <n v="28.88"/>
    <n v="1"/>
    <x v="131"/>
    <d v="2004-06-13T00:00:00"/>
    <d v="2004-06-04T00:00:00"/>
    <s v="Shipped"/>
    <n v="9"/>
    <x v="1"/>
    <n v="323"/>
    <n v="1612"/>
    <n v="88000"/>
    <s v="Auckland  "/>
    <n v="6"/>
    <x v="6"/>
  </r>
  <r>
    <n v="10254"/>
    <s v="S24_2766"/>
    <n v="31"/>
    <n v="85.42"/>
    <n v="9"/>
    <x v="131"/>
    <d v="2004-06-13T00:00:00"/>
    <d v="2004-06-04T00:00:00"/>
    <s v="Shipped"/>
    <n v="9"/>
    <x v="1"/>
    <n v="323"/>
    <n v="1612"/>
    <n v="88000"/>
    <s v="Auckland  "/>
    <n v="6"/>
    <x v="6"/>
  </r>
  <r>
    <n v="10254"/>
    <s v="S24_2887"/>
    <n v="33"/>
    <n v="111.57"/>
    <n v="8"/>
    <x v="131"/>
    <d v="2004-06-13T00:00:00"/>
    <d v="2004-06-04T00:00:00"/>
    <s v="Shipped"/>
    <n v="9"/>
    <x v="1"/>
    <n v="323"/>
    <n v="1612"/>
    <n v="88000"/>
    <s v="Auckland  "/>
    <n v="6"/>
    <x v="6"/>
  </r>
  <r>
    <n v="10254"/>
    <s v="S24_3191"/>
    <n v="42"/>
    <n v="69.34"/>
    <n v="10"/>
    <x v="131"/>
    <d v="2004-06-13T00:00:00"/>
    <d v="2004-06-04T00:00:00"/>
    <s v="Shipped"/>
    <n v="9"/>
    <x v="1"/>
    <n v="323"/>
    <n v="1612"/>
    <n v="88000"/>
    <s v="Auckland  "/>
    <n v="6"/>
    <x v="6"/>
  </r>
  <r>
    <n v="10254"/>
    <s v="S24_3432"/>
    <n v="49"/>
    <n v="101.73"/>
    <n v="12"/>
    <x v="131"/>
    <d v="2004-06-13T00:00:00"/>
    <d v="2004-06-04T00:00:00"/>
    <s v="Shipped"/>
    <n v="9"/>
    <x v="1"/>
    <n v="323"/>
    <n v="1612"/>
    <n v="88000"/>
    <s v="Auckland  "/>
    <n v="6"/>
    <x v="6"/>
  </r>
  <r>
    <n v="10254"/>
    <s v="S24_3969"/>
    <n v="20"/>
    <n v="39.799999999999997"/>
    <n v="3"/>
    <x v="131"/>
    <d v="2004-06-13T00:00:00"/>
    <d v="2004-06-04T00:00:00"/>
    <s v="Shipped"/>
    <n v="9"/>
    <x v="1"/>
    <n v="323"/>
    <n v="1612"/>
    <n v="88000"/>
    <s v="Auckland  "/>
    <n v="6"/>
    <x v="6"/>
  </r>
  <r>
    <n v="10255"/>
    <s v="S18_2795"/>
    <n v="24"/>
    <n v="135"/>
    <n v="1"/>
    <x v="132"/>
    <d v="2004-06-12T00:00:00"/>
    <d v="2004-06-09T00:00:00"/>
    <s v="Shipped"/>
    <n v="3"/>
    <x v="0"/>
    <n v="209"/>
    <n v="1370"/>
    <n v="53800"/>
    <s v="Strasbourg"/>
    <n v="4"/>
    <x v="3"/>
  </r>
  <r>
    <n v="10255"/>
    <s v="S24_2022"/>
    <n v="37"/>
    <n v="37.630000000000003"/>
    <n v="2"/>
    <x v="132"/>
    <d v="2004-06-12T00:00:00"/>
    <d v="2004-06-09T00:00:00"/>
    <s v="Shipped"/>
    <n v="3"/>
    <x v="0"/>
    <n v="209"/>
    <n v="1370"/>
    <n v="53800"/>
    <s v="Strasbourg"/>
    <n v="4"/>
    <x v="3"/>
  </r>
  <r>
    <n v="10256"/>
    <s v="S18_1342"/>
    <n v="34"/>
    <n v="93.49"/>
    <n v="2"/>
    <x v="133"/>
    <d v="2004-06-16T00:00:00"/>
    <d v="2004-06-10T00:00:00"/>
    <s v="Shipped"/>
    <n v="6"/>
    <x v="0"/>
    <n v="145"/>
    <n v="1401"/>
    <n v="83400"/>
    <s v="Kobenhavn"/>
    <n v="4"/>
    <x v="3"/>
  </r>
  <r>
    <n v="10256"/>
    <s v="S18_1367"/>
    <n v="29"/>
    <n v="52.83"/>
    <n v="1"/>
    <x v="133"/>
    <d v="2004-06-16T00:00:00"/>
    <d v="2004-06-10T00:00:00"/>
    <s v="Shipped"/>
    <n v="6"/>
    <x v="0"/>
    <n v="145"/>
    <n v="1401"/>
    <n v="83400"/>
    <s v="Kobenhavn"/>
    <n v="4"/>
    <x v="3"/>
  </r>
  <r>
    <n v="10257"/>
    <s v="S18_2949"/>
    <n v="50"/>
    <n v="92.19"/>
    <n v="1"/>
    <x v="134"/>
    <d v="2004-06-24T00:00:00"/>
    <d v="2004-06-15T00:00:00"/>
    <s v="Shipped"/>
    <n v="9"/>
    <x v="1"/>
    <n v="450"/>
    <n v="1165"/>
    <n v="77600"/>
    <s v="San Jose"/>
    <n v="1"/>
    <x v="5"/>
  </r>
  <r>
    <n v="10257"/>
    <s v="S18_2957"/>
    <n v="49"/>
    <n v="59.34"/>
    <n v="3"/>
    <x v="134"/>
    <d v="2004-06-24T00:00:00"/>
    <d v="2004-06-15T00:00:00"/>
    <s v="Shipped"/>
    <n v="9"/>
    <x v="1"/>
    <n v="450"/>
    <n v="1165"/>
    <n v="77600"/>
    <s v="San Jose"/>
    <n v="1"/>
    <x v="5"/>
  </r>
  <r>
    <n v="10257"/>
    <s v="S18_3136"/>
    <n v="37"/>
    <n v="83.78"/>
    <n v="2"/>
    <x v="134"/>
    <d v="2004-06-24T00:00:00"/>
    <d v="2004-06-15T00:00:00"/>
    <s v="Shipped"/>
    <n v="9"/>
    <x v="1"/>
    <n v="450"/>
    <n v="1165"/>
    <n v="77600"/>
    <s v="San Jose"/>
    <n v="1"/>
    <x v="5"/>
  </r>
  <r>
    <n v="10257"/>
    <s v="S18_3320"/>
    <n v="26"/>
    <n v="91.27"/>
    <n v="5"/>
    <x v="134"/>
    <d v="2004-06-24T00:00:00"/>
    <d v="2004-06-15T00:00:00"/>
    <s v="Shipped"/>
    <n v="9"/>
    <x v="1"/>
    <n v="450"/>
    <n v="1165"/>
    <n v="77600"/>
    <s v="San Jose"/>
    <n v="1"/>
    <x v="5"/>
  </r>
  <r>
    <n v="10257"/>
    <s v="S24_4258"/>
    <n v="46"/>
    <n v="81.81"/>
    <n v="4"/>
    <x v="134"/>
    <d v="2004-06-24T00:00:00"/>
    <d v="2004-06-15T00:00:00"/>
    <s v="Shipped"/>
    <n v="9"/>
    <x v="1"/>
    <n v="450"/>
    <n v="1165"/>
    <n v="77600"/>
    <s v="San Jose"/>
    <n v="1"/>
    <x v="5"/>
  </r>
  <r>
    <n v="10258"/>
    <s v="S10_1949"/>
    <n v="32"/>
    <n v="177.87"/>
    <n v="6"/>
    <x v="135"/>
    <d v="2004-06-25T00:00:00"/>
    <d v="2004-06-23T00:00:00"/>
    <s v="Shipped"/>
    <n v="2"/>
    <x v="0"/>
    <n v="398"/>
    <n v="1621"/>
    <n v="94400"/>
    <s v="Minato-ku"/>
    <n v="5"/>
    <x v="4"/>
  </r>
  <r>
    <n v="10258"/>
    <s v="S12_1666"/>
    <n v="41"/>
    <n v="133.94"/>
    <n v="3"/>
    <x v="135"/>
    <d v="2004-06-25T00:00:00"/>
    <d v="2004-06-23T00:00:00"/>
    <s v="Shipped"/>
    <n v="2"/>
    <x v="0"/>
    <n v="398"/>
    <n v="1621"/>
    <n v="94400"/>
    <s v="Minato-ku"/>
    <n v="5"/>
    <x v="4"/>
  </r>
  <r>
    <n v="10258"/>
    <s v="S18_1097"/>
    <n v="41"/>
    <n v="113.17"/>
    <n v="5"/>
    <x v="135"/>
    <d v="2004-06-25T00:00:00"/>
    <d v="2004-06-23T00:00:00"/>
    <s v="Shipped"/>
    <n v="2"/>
    <x v="0"/>
    <n v="398"/>
    <n v="1621"/>
    <n v="94400"/>
    <s v="Minato-ku"/>
    <n v="5"/>
    <x v="4"/>
  </r>
  <r>
    <n v="10258"/>
    <s v="S18_4668"/>
    <n v="21"/>
    <n v="49.81"/>
    <n v="4"/>
    <x v="135"/>
    <d v="2004-06-25T00:00:00"/>
    <d v="2004-06-23T00:00:00"/>
    <s v="Shipped"/>
    <n v="2"/>
    <x v="0"/>
    <n v="398"/>
    <n v="1621"/>
    <n v="94400"/>
    <s v="Minato-ku"/>
    <n v="5"/>
    <x v="4"/>
  </r>
  <r>
    <n v="10258"/>
    <s v="S32_3522"/>
    <n v="20"/>
    <n v="62.7"/>
    <n v="2"/>
    <x v="135"/>
    <d v="2004-06-25T00:00:00"/>
    <d v="2004-06-23T00:00:00"/>
    <s v="Shipped"/>
    <n v="2"/>
    <x v="0"/>
    <n v="398"/>
    <n v="1621"/>
    <n v="94400"/>
    <s v="Minato-ku"/>
    <n v="5"/>
    <x v="4"/>
  </r>
  <r>
    <n v="10258"/>
    <s v="S700_2824"/>
    <n v="45"/>
    <n v="86.99"/>
    <n v="1"/>
    <x v="135"/>
    <d v="2004-06-25T00:00:00"/>
    <d v="2004-06-23T00:00:00"/>
    <s v="Shipped"/>
    <n v="2"/>
    <x v="0"/>
    <n v="398"/>
    <n v="1621"/>
    <n v="94400"/>
    <s v="Minato-ku"/>
    <n v="5"/>
    <x v="4"/>
  </r>
  <r>
    <n v="10259"/>
    <s v="S10_4962"/>
    <n v="26"/>
    <n v="121.15"/>
    <n v="12"/>
    <x v="135"/>
    <d v="2004-06-22T00:00:00"/>
    <d v="2004-06-17T00:00:00"/>
    <s v="Shipped"/>
    <n v="5"/>
    <x v="0"/>
    <n v="166"/>
    <n v="1612"/>
    <n v="97900"/>
    <s v="Singapore"/>
    <n v="6"/>
    <x v="6"/>
  </r>
  <r>
    <n v="10259"/>
    <s v="S12_4473"/>
    <n v="46"/>
    <n v="117.32"/>
    <n v="4"/>
    <x v="135"/>
    <d v="2004-06-22T00:00:00"/>
    <d v="2004-06-17T00:00:00"/>
    <s v="Shipped"/>
    <n v="5"/>
    <x v="0"/>
    <n v="166"/>
    <n v="1612"/>
    <n v="97900"/>
    <s v="Singapore"/>
    <n v="6"/>
    <x v="6"/>
  </r>
  <r>
    <n v="10259"/>
    <s v="S18_2238"/>
    <n v="30"/>
    <n v="134.26"/>
    <n v="3"/>
    <x v="135"/>
    <d v="2004-06-22T00:00:00"/>
    <d v="2004-06-17T00:00:00"/>
    <s v="Shipped"/>
    <n v="5"/>
    <x v="0"/>
    <n v="166"/>
    <n v="1612"/>
    <n v="97900"/>
    <s v="Singapore"/>
    <n v="6"/>
    <x v="6"/>
  </r>
  <r>
    <n v="10259"/>
    <s v="S18_2319"/>
    <n v="34"/>
    <n v="120.28"/>
    <n v="7"/>
    <x v="135"/>
    <d v="2004-06-22T00:00:00"/>
    <d v="2004-06-17T00:00:00"/>
    <s v="Shipped"/>
    <n v="5"/>
    <x v="0"/>
    <n v="166"/>
    <n v="1612"/>
    <n v="97900"/>
    <s v="Singapore"/>
    <n v="6"/>
    <x v="6"/>
  </r>
  <r>
    <n v="10259"/>
    <s v="S18_2432"/>
    <n v="30"/>
    <n v="59.55"/>
    <n v="10"/>
    <x v="135"/>
    <d v="2004-06-22T00:00:00"/>
    <d v="2004-06-17T00:00:00"/>
    <s v="Shipped"/>
    <n v="5"/>
    <x v="0"/>
    <n v="166"/>
    <n v="1612"/>
    <n v="97900"/>
    <s v="Singapore"/>
    <n v="6"/>
    <x v="6"/>
  </r>
  <r>
    <n v="10259"/>
    <s v="S18_3232"/>
    <n v="27"/>
    <n v="152.41"/>
    <n v="8"/>
    <x v="135"/>
    <d v="2004-06-22T00:00:00"/>
    <d v="2004-06-17T00:00:00"/>
    <s v="Shipped"/>
    <n v="5"/>
    <x v="0"/>
    <n v="166"/>
    <n v="1612"/>
    <n v="97900"/>
    <s v="Singapore"/>
    <n v="6"/>
    <x v="6"/>
  </r>
  <r>
    <n v="10259"/>
    <s v="S18_4600"/>
    <n v="41"/>
    <n v="107.76"/>
    <n v="13"/>
    <x v="135"/>
    <d v="2004-06-22T00:00:00"/>
    <d v="2004-06-17T00:00:00"/>
    <s v="Shipped"/>
    <n v="5"/>
    <x v="0"/>
    <n v="166"/>
    <n v="1612"/>
    <n v="97900"/>
    <s v="Singapore"/>
    <n v="6"/>
    <x v="6"/>
  </r>
  <r>
    <n v="10259"/>
    <s v="S24_1444"/>
    <n v="28"/>
    <n v="46.82"/>
    <n v="1"/>
    <x v="135"/>
    <d v="2004-06-22T00:00:00"/>
    <d v="2004-06-17T00:00:00"/>
    <s v="Shipped"/>
    <n v="5"/>
    <x v="0"/>
    <n v="166"/>
    <n v="1612"/>
    <n v="97900"/>
    <s v="Singapore"/>
    <n v="6"/>
    <x v="6"/>
  </r>
  <r>
    <n v="10259"/>
    <s v="S24_2300"/>
    <n v="47"/>
    <n v="121.4"/>
    <n v="9"/>
    <x v="135"/>
    <d v="2004-06-22T00:00:00"/>
    <d v="2004-06-17T00:00:00"/>
    <s v="Shipped"/>
    <n v="5"/>
    <x v="0"/>
    <n v="166"/>
    <n v="1612"/>
    <n v="97900"/>
    <s v="Singapore"/>
    <n v="6"/>
    <x v="6"/>
  </r>
  <r>
    <n v="10259"/>
    <s v="S24_2840"/>
    <n v="31"/>
    <n v="31.47"/>
    <n v="5"/>
    <x v="135"/>
    <d v="2004-06-22T00:00:00"/>
    <d v="2004-06-17T00:00:00"/>
    <s v="Shipped"/>
    <n v="5"/>
    <x v="0"/>
    <n v="166"/>
    <n v="1612"/>
    <n v="97900"/>
    <s v="Singapore"/>
    <n v="6"/>
    <x v="6"/>
  </r>
  <r>
    <n v="10259"/>
    <s v="S32_1268"/>
    <n v="45"/>
    <n v="95.35"/>
    <n v="11"/>
    <x v="135"/>
    <d v="2004-06-22T00:00:00"/>
    <d v="2004-06-17T00:00:00"/>
    <s v="Shipped"/>
    <n v="5"/>
    <x v="0"/>
    <n v="166"/>
    <n v="1612"/>
    <n v="97900"/>
    <s v="Singapore"/>
    <n v="6"/>
    <x v="6"/>
  </r>
  <r>
    <n v="10259"/>
    <s v="S32_2509"/>
    <n v="40"/>
    <n v="45.99"/>
    <n v="6"/>
    <x v="135"/>
    <d v="2004-06-22T00:00:00"/>
    <d v="2004-06-17T00:00:00"/>
    <s v="Shipped"/>
    <n v="5"/>
    <x v="0"/>
    <n v="166"/>
    <n v="1612"/>
    <n v="97900"/>
    <s v="Singapore"/>
    <n v="6"/>
    <x v="6"/>
  </r>
  <r>
    <n v="10259"/>
    <s v="S50_1392"/>
    <n v="29"/>
    <n v="105.33"/>
    <n v="2"/>
    <x v="135"/>
    <d v="2004-06-22T00:00:00"/>
    <d v="2004-06-17T00:00:00"/>
    <s v="Shipped"/>
    <n v="5"/>
    <x v="0"/>
    <n v="166"/>
    <n v="1612"/>
    <n v="97900"/>
    <s v="Singapore"/>
    <n v="6"/>
    <x v="6"/>
  </r>
  <r>
    <n v="10260"/>
    <s v="S12_1108"/>
    <n v="46"/>
    <n v="180.79"/>
    <n v="5"/>
    <x v="136"/>
    <d v="2004-06-22T00:00:00"/>
    <s v="NULL"/>
    <s v="Cancelled"/>
    <e v="#VALUE!"/>
    <x v="2"/>
    <n v="357"/>
    <n v="1612"/>
    <n v="77700"/>
    <s v="Auckland"/>
    <n v="6"/>
    <x v="6"/>
  </r>
  <r>
    <n v="10260"/>
    <s v="S12_3148"/>
    <n v="30"/>
    <n v="140.5"/>
    <n v="6"/>
    <x v="136"/>
    <d v="2004-06-22T00:00:00"/>
    <s v="NULL"/>
    <s v="Cancelled"/>
    <e v="#VALUE!"/>
    <x v="2"/>
    <n v="357"/>
    <n v="1612"/>
    <n v="77700"/>
    <s v="Auckland"/>
    <n v="6"/>
    <x v="6"/>
  </r>
  <r>
    <n v="10260"/>
    <s v="S12_3891"/>
    <n v="44"/>
    <n v="169.56"/>
    <n v="4"/>
    <x v="136"/>
    <d v="2004-06-22T00:00:00"/>
    <s v="NULL"/>
    <s v="Cancelled"/>
    <e v="#VALUE!"/>
    <x v="2"/>
    <n v="357"/>
    <n v="1612"/>
    <n v="77700"/>
    <s v="Auckland"/>
    <n v="6"/>
    <x v="6"/>
  </r>
  <r>
    <n v="10260"/>
    <s v="S18_3140"/>
    <n v="32"/>
    <n v="121.57"/>
    <n v="1"/>
    <x v="136"/>
    <d v="2004-06-22T00:00:00"/>
    <s v="NULL"/>
    <s v="Cancelled"/>
    <e v="#VALUE!"/>
    <x v="2"/>
    <n v="357"/>
    <n v="1612"/>
    <n v="77700"/>
    <s v="Auckland"/>
    <n v="6"/>
    <x v="6"/>
  </r>
  <r>
    <n v="10260"/>
    <s v="S18_3259"/>
    <n v="29"/>
    <n v="92.77"/>
    <n v="3"/>
    <x v="136"/>
    <d v="2004-06-22T00:00:00"/>
    <s v="NULL"/>
    <s v="Cancelled"/>
    <e v="#VALUE!"/>
    <x v="2"/>
    <n v="357"/>
    <n v="1612"/>
    <n v="77700"/>
    <s v="Auckland"/>
    <n v="6"/>
    <x v="6"/>
  </r>
  <r>
    <n v="10260"/>
    <s v="S18_4027"/>
    <n v="23"/>
    <n v="137.88"/>
    <n v="8"/>
    <x v="136"/>
    <d v="2004-06-22T00:00:00"/>
    <s v="NULL"/>
    <s v="Cancelled"/>
    <e v="#VALUE!"/>
    <x v="2"/>
    <n v="357"/>
    <n v="1612"/>
    <n v="77700"/>
    <s v="Auckland"/>
    <n v="6"/>
    <x v="6"/>
  </r>
  <r>
    <n v="10260"/>
    <s v="S24_4048"/>
    <n v="23"/>
    <n v="117.1"/>
    <n v="10"/>
    <x v="136"/>
    <d v="2004-06-22T00:00:00"/>
    <s v="NULL"/>
    <s v="Cancelled"/>
    <e v="#VALUE!"/>
    <x v="2"/>
    <n v="357"/>
    <n v="1612"/>
    <n v="77700"/>
    <s v="Auckland"/>
    <n v="6"/>
    <x v="6"/>
  </r>
  <r>
    <n v="10260"/>
    <s v="S32_3207"/>
    <n v="27"/>
    <n v="55.3"/>
    <n v="9"/>
    <x v="136"/>
    <d v="2004-06-22T00:00:00"/>
    <s v="NULL"/>
    <s v="Cancelled"/>
    <e v="#VALUE!"/>
    <x v="2"/>
    <n v="357"/>
    <n v="1612"/>
    <n v="77700"/>
    <s v="Auckland"/>
    <n v="6"/>
    <x v="6"/>
  </r>
  <r>
    <n v="10260"/>
    <s v="S50_1514"/>
    <n v="21"/>
    <n v="56.24"/>
    <n v="7"/>
    <x v="136"/>
    <d v="2004-06-22T00:00:00"/>
    <s v="NULL"/>
    <s v="Cancelled"/>
    <e v="#VALUE!"/>
    <x v="2"/>
    <n v="357"/>
    <n v="1612"/>
    <n v="77700"/>
    <s v="Auckland"/>
    <n v="6"/>
    <x v="6"/>
  </r>
  <r>
    <n v="10260"/>
    <s v="S700_1938"/>
    <n v="33"/>
    <n v="80.55"/>
    <n v="2"/>
    <x v="136"/>
    <d v="2004-06-22T00:00:00"/>
    <s v="NULL"/>
    <s v="Cancelled"/>
    <e v="#VALUE!"/>
    <x v="2"/>
    <n v="357"/>
    <n v="1612"/>
    <n v="77700"/>
    <s v="Auckland"/>
    <n v="6"/>
    <x v="6"/>
  </r>
  <r>
    <n v="10261"/>
    <s v="S10_4757"/>
    <n v="27"/>
    <n v="116.96"/>
    <n v="1"/>
    <x v="137"/>
    <d v="2004-06-25T00:00:00"/>
    <d v="2004-06-22T00:00:00"/>
    <s v="Shipped"/>
    <n v="3"/>
    <x v="0"/>
    <n v="233"/>
    <n v="1286"/>
    <n v="48700"/>
    <s v="MontrÃ©al"/>
    <n v="3"/>
    <x v="2"/>
  </r>
  <r>
    <n v="10261"/>
    <s v="S18_4522"/>
    <n v="20"/>
    <n v="80.75"/>
    <n v="9"/>
    <x v="137"/>
    <d v="2004-06-25T00:00:00"/>
    <d v="2004-06-22T00:00:00"/>
    <s v="Shipped"/>
    <n v="3"/>
    <x v="0"/>
    <n v="233"/>
    <n v="1286"/>
    <n v="48700"/>
    <s v="MontrÃ©al"/>
    <n v="3"/>
    <x v="2"/>
  </r>
  <r>
    <n v="10261"/>
    <s v="S24_2011"/>
    <n v="36"/>
    <n v="105.69"/>
    <n v="8"/>
    <x v="137"/>
    <d v="2004-06-25T00:00:00"/>
    <d v="2004-06-22T00:00:00"/>
    <s v="Shipped"/>
    <n v="3"/>
    <x v="0"/>
    <n v="233"/>
    <n v="1286"/>
    <n v="48700"/>
    <s v="MontrÃ©al"/>
    <n v="3"/>
    <x v="2"/>
  </r>
  <r>
    <n v="10261"/>
    <s v="S24_3151"/>
    <n v="22"/>
    <n v="79.66"/>
    <n v="3"/>
    <x v="137"/>
    <d v="2004-06-25T00:00:00"/>
    <d v="2004-06-22T00:00:00"/>
    <s v="Shipped"/>
    <n v="3"/>
    <x v="0"/>
    <n v="233"/>
    <n v="1286"/>
    <n v="48700"/>
    <s v="MontrÃ©al"/>
    <n v="3"/>
    <x v="2"/>
  </r>
  <r>
    <n v="10261"/>
    <s v="S700_1138"/>
    <n v="34"/>
    <n v="64"/>
    <n v="4"/>
    <x v="137"/>
    <d v="2004-06-25T00:00:00"/>
    <d v="2004-06-22T00:00:00"/>
    <s v="Shipped"/>
    <n v="3"/>
    <x v="0"/>
    <n v="233"/>
    <n v="1286"/>
    <n v="48700"/>
    <s v="MontrÃ©al"/>
    <n v="3"/>
    <x v="2"/>
  </r>
  <r>
    <n v="10261"/>
    <s v="S700_2610"/>
    <n v="44"/>
    <n v="58.55"/>
    <n v="2"/>
    <x v="137"/>
    <d v="2004-06-25T00:00:00"/>
    <d v="2004-06-22T00:00:00"/>
    <s v="Shipped"/>
    <n v="3"/>
    <x v="0"/>
    <n v="233"/>
    <n v="1286"/>
    <n v="48700"/>
    <s v="MontrÃ©al"/>
    <n v="3"/>
    <x v="2"/>
  </r>
  <r>
    <n v="10261"/>
    <s v="S700_3505"/>
    <n v="25"/>
    <n v="89.15"/>
    <n v="5"/>
    <x v="137"/>
    <d v="2004-06-25T00:00:00"/>
    <d v="2004-06-22T00:00:00"/>
    <s v="Shipped"/>
    <n v="3"/>
    <x v="0"/>
    <n v="233"/>
    <n v="1286"/>
    <n v="48700"/>
    <s v="MontrÃ©al"/>
    <n v="3"/>
    <x v="2"/>
  </r>
  <r>
    <n v="10261"/>
    <s v="S700_3962"/>
    <n v="50"/>
    <n v="88.39"/>
    <n v="6"/>
    <x v="137"/>
    <d v="2004-06-25T00:00:00"/>
    <d v="2004-06-22T00:00:00"/>
    <s v="Shipped"/>
    <n v="3"/>
    <x v="0"/>
    <n v="233"/>
    <n v="1286"/>
    <n v="48700"/>
    <s v="MontrÃ©al"/>
    <n v="3"/>
    <x v="2"/>
  </r>
  <r>
    <n v="10261"/>
    <s v="S72_3212"/>
    <n v="29"/>
    <n v="43.68"/>
    <n v="7"/>
    <x v="137"/>
    <d v="2004-06-25T00:00:00"/>
    <d v="2004-06-22T00:00:00"/>
    <s v="Shipped"/>
    <n v="3"/>
    <x v="0"/>
    <n v="233"/>
    <n v="1286"/>
    <n v="48700"/>
    <s v="MontrÃ©al"/>
    <n v="3"/>
    <x v="2"/>
  </r>
  <r>
    <n v="10262"/>
    <s v="S18_1662"/>
    <n v="49"/>
    <n v="157.69"/>
    <n v="9"/>
    <x v="138"/>
    <d v="2004-07-01T00:00:00"/>
    <s v="NULL"/>
    <s v="Cancelled"/>
    <e v="#VALUE!"/>
    <x v="2"/>
    <n v="141"/>
    <n v="1370"/>
    <n v="227600"/>
    <s v="Madrid"/>
    <n v="4"/>
    <x v="3"/>
  </r>
  <r>
    <n v="10262"/>
    <s v="S18_3029"/>
    <n v="32"/>
    <n v="81.72"/>
    <n v="15"/>
    <x v="138"/>
    <d v="2004-07-01T00:00:00"/>
    <s v="NULL"/>
    <s v="Cancelled"/>
    <e v="#VALUE!"/>
    <x v="2"/>
    <n v="141"/>
    <n v="1370"/>
    <n v="227600"/>
    <s v="Madrid"/>
    <n v="4"/>
    <x v="3"/>
  </r>
  <r>
    <n v="10262"/>
    <s v="S18_3856"/>
    <n v="34"/>
    <n v="85.75"/>
    <n v="14"/>
    <x v="138"/>
    <d v="2004-07-01T00:00:00"/>
    <s v="NULL"/>
    <s v="Cancelled"/>
    <e v="#VALUE!"/>
    <x v="2"/>
    <n v="141"/>
    <n v="1370"/>
    <n v="227600"/>
    <s v="Madrid"/>
    <n v="4"/>
    <x v="3"/>
  </r>
  <r>
    <n v="10262"/>
    <s v="S24_1785"/>
    <n v="34"/>
    <n v="98.48"/>
    <n v="1"/>
    <x v="138"/>
    <d v="2004-07-01T00:00:00"/>
    <s v="NULL"/>
    <s v="Cancelled"/>
    <e v="#VALUE!"/>
    <x v="2"/>
    <n v="141"/>
    <n v="1370"/>
    <n v="227600"/>
    <s v="Madrid"/>
    <n v="4"/>
    <x v="3"/>
  </r>
  <r>
    <n v="10262"/>
    <s v="S24_2841"/>
    <n v="24"/>
    <n v="63.71"/>
    <n v="10"/>
    <x v="138"/>
    <d v="2004-07-01T00:00:00"/>
    <s v="NULL"/>
    <s v="Cancelled"/>
    <e v="#VALUE!"/>
    <x v="2"/>
    <n v="141"/>
    <n v="1370"/>
    <n v="227600"/>
    <s v="Madrid"/>
    <n v="4"/>
    <x v="3"/>
  </r>
  <r>
    <n v="10262"/>
    <s v="S24_3420"/>
    <n v="46"/>
    <n v="65.75"/>
    <n v="11"/>
    <x v="138"/>
    <d v="2004-07-01T00:00:00"/>
    <s v="NULL"/>
    <s v="Cancelled"/>
    <e v="#VALUE!"/>
    <x v="2"/>
    <n v="141"/>
    <n v="1370"/>
    <n v="227600"/>
    <s v="Madrid"/>
    <n v="4"/>
    <x v="3"/>
  </r>
  <r>
    <n v="10262"/>
    <s v="S24_3816"/>
    <n v="49"/>
    <n v="82.18"/>
    <n v="16"/>
    <x v="138"/>
    <d v="2004-07-01T00:00:00"/>
    <s v="NULL"/>
    <s v="Cancelled"/>
    <e v="#VALUE!"/>
    <x v="2"/>
    <n v="141"/>
    <n v="1370"/>
    <n v="227600"/>
    <s v="Madrid"/>
    <n v="4"/>
    <x v="3"/>
  </r>
  <r>
    <n v="10262"/>
    <s v="S24_3949"/>
    <n v="48"/>
    <n v="58.69"/>
    <n v="8"/>
    <x v="138"/>
    <d v="2004-07-01T00:00:00"/>
    <s v="NULL"/>
    <s v="Cancelled"/>
    <e v="#VALUE!"/>
    <x v="2"/>
    <n v="141"/>
    <n v="1370"/>
    <n v="227600"/>
    <s v="Madrid"/>
    <n v="4"/>
    <x v="3"/>
  </r>
  <r>
    <n v="10262"/>
    <s v="S32_4289"/>
    <n v="40"/>
    <n v="63.97"/>
    <n v="2"/>
    <x v="138"/>
    <d v="2004-07-01T00:00:00"/>
    <s v="NULL"/>
    <s v="Cancelled"/>
    <e v="#VALUE!"/>
    <x v="2"/>
    <n v="141"/>
    <n v="1370"/>
    <n v="227600"/>
    <s v="Madrid"/>
    <n v="4"/>
    <x v="3"/>
  </r>
  <r>
    <n v="10262"/>
    <s v="S50_1341"/>
    <n v="49"/>
    <n v="35.78"/>
    <n v="3"/>
    <x v="138"/>
    <d v="2004-07-01T00:00:00"/>
    <s v="NULL"/>
    <s v="Cancelled"/>
    <e v="#VALUE!"/>
    <x v="2"/>
    <n v="141"/>
    <n v="1370"/>
    <n v="227600"/>
    <s v="Madrid"/>
    <n v="4"/>
    <x v="3"/>
  </r>
  <r>
    <n v="10262"/>
    <s v="S700_1691"/>
    <n v="40"/>
    <n v="87.69"/>
    <n v="4"/>
    <x v="138"/>
    <d v="2004-07-01T00:00:00"/>
    <s v="NULL"/>
    <s v="Cancelled"/>
    <e v="#VALUE!"/>
    <x v="2"/>
    <n v="141"/>
    <n v="1370"/>
    <n v="227600"/>
    <s v="Madrid"/>
    <n v="4"/>
    <x v="3"/>
  </r>
  <r>
    <n v="10262"/>
    <s v="S700_2047"/>
    <n v="44"/>
    <n v="83.28"/>
    <n v="13"/>
    <x v="138"/>
    <d v="2004-07-01T00:00:00"/>
    <s v="NULL"/>
    <s v="Cancelled"/>
    <e v="#VALUE!"/>
    <x v="2"/>
    <n v="141"/>
    <n v="1370"/>
    <n v="227600"/>
    <s v="Madrid"/>
    <n v="4"/>
    <x v="3"/>
  </r>
  <r>
    <n v="10262"/>
    <s v="S700_2466"/>
    <n v="33"/>
    <n v="81.77"/>
    <n v="6"/>
    <x v="138"/>
    <d v="2004-07-01T00:00:00"/>
    <s v="NULL"/>
    <s v="Cancelled"/>
    <e v="#VALUE!"/>
    <x v="2"/>
    <n v="141"/>
    <n v="1370"/>
    <n v="227600"/>
    <s v="Madrid"/>
    <n v="4"/>
    <x v="3"/>
  </r>
  <r>
    <n v="10262"/>
    <s v="S700_3167"/>
    <n v="27"/>
    <n v="64.8"/>
    <n v="5"/>
    <x v="138"/>
    <d v="2004-07-01T00:00:00"/>
    <s v="NULL"/>
    <s v="Cancelled"/>
    <e v="#VALUE!"/>
    <x v="2"/>
    <n v="141"/>
    <n v="1370"/>
    <n v="227600"/>
    <s v="Madrid"/>
    <n v="4"/>
    <x v="3"/>
  </r>
  <r>
    <n v="10262"/>
    <s v="S700_4002"/>
    <n v="35"/>
    <n v="64.41"/>
    <n v="7"/>
    <x v="138"/>
    <d v="2004-07-01T00:00:00"/>
    <s v="NULL"/>
    <s v="Cancelled"/>
    <e v="#VALUE!"/>
    <x v="2"/>
    <n v="141"/>
    <n v="1370"/>
    <n v="227600"/>
    <s v="Madrid"/>
    <n v="4"/>
    <x v="3"/>
  </r>
  <r>
    <n v="10262"/>
    <s v="S72_1253"/>
    <n v="21"/>
    <n v="41.71"/>
    <n v="12"/>
    <x v="138"/>
    <d v="2004-07-01T00:00:00"/>
    <s v="NULL"/>
    <s v="Cancelled"/>
    <e v="#VALUE!"/>
    <x v="2"/>
    <n v="141"/>
    <n v="1370"/>
    <n v="227600"/>
    <s v="Madrid"/>
    <n v="4"/>
    <x v="3"/>
  </r>
  <r>
    <n v="10263"/>
    <s v="S10_1678"/>
    <n v="34"/>
    <n v="89"/>
    <n v="2"/>
    <x v="139"/>
    <d v="2004-07-04T00:00:00"/>
    <d v="2004-07-02T00:00:00"/>
    <s v="Shipped"/>
    <n v="2"/>
    <x v="0"/>
    <n v="175"/>
    <n v="1323"/>
    <n v="84300"/>
    <s v="Bridgewater"/>
    <n v="3"/>
    <x v="2"/>
  </r>
  <r>
    <n v="10263"/>
    <s v="S10_2016"/>
    <n v="40"/>
    <n v="107.05"/>
    <n v="5"/>
    <x v="139"/>
    <d v="2004-07-04T00:00:00"/>
    <d v="2004-07-02T00:00:00"/>
    <s v="Shipped"/>
    <n v="2"/>
    <x v="0"/>
    <n v="175"/>
    <n v="1323"/>
    <n v="84300"/>
    <s v="Bridgewater"/>
    <n v="3"/>
    <x v="2"/>
  </r>
  <r>
    <n v="10263"/>
    <s v="S10_4698"/>
    <n v="41"/>
    <n v="193.66"/>
    <n v="4"/>
    <x v="139"/>
    <d v="2004-07-04T00:00:00"/>
    <d v="2004-07-02T00:00:00"/>
    <s v="Shipped"/>
    <n v="2"/>
    <x v="0"/>
    <n v="175"/>
    <n v="1323"/>
    <n v="84300"/>
    <s v="Bridgewater"/>
    <n v="3"/>
    <x v="2"/>
  </r>
  <r>
    <n v="10263"/>
    <s v="S12_2823"/>
    <n v="48"/>
    <n v="123.51"/>
    <n v="1"/>
    <x v="139"/>
    <d v="2004-07-04T00:00:00"/>
    <d v="2004-07-02T00:00:00"/>
    <s v="Shipped"/>
    <n v="2"/>
    <x v="0"/>
    <n v="175"/>
    <n v="1323"/>
    <n v="84300"/>
    <s v="Bridgewater"/>
    <n v="3"/>
    <x v="2"/>
  </r>
  <r>
    <n v="10263"/>
    <s v="S18_2581"/>
    <n v="33"/>
    <n v="67.58"/>
    <n v="10"/>
    <x v="139"/>
    <d v="2004-07-04T00:00:00"/>
    <d v="2004-07-02T00:00:00"/>
    <s v="Shipped"/>
    <n v="2"/>
    <x v="0"/>
    <n v="175"/>
    <n v="1323"/>
    <n v="84300"/>
    <s v="Bridgewater"/>
    <n v="3"/>
    <x v="2"/>
  </r>
  <r>
    <n v="10263"/>
    <s v="S18_2625"/>
    <n v="34"/>
    <n v="50.27"/>
    <n v="6"/>
    <x v="139"/>
    <d v="2004-07-04T00:00:00"/>
    <d v="2004-07-02T00:00:00"/>
    <s v="Shipped"/>
    <n v="2"/>
    <x v="0"/>
    <n v="175"/>
    <n v="1323"/>
    <n v="84300"/>
    <s v="Bridgewater"/>
    <n v="3"/>
    <x v="2"/>
  </r>
  <r>
    <n v="10263"/>
    <s v="S24_1578"/>
    <n v="42"/>
    <n v="109.32"/>
    <n v="3"/>
    <x v="139"/>
    <d v="2004-07-04T00:00:00"/>
    <d v="2004-07-02T00:00:00"/>
    <s v="Shipped"/>
    <n v="2"/>
    <x v="0"/>
    <n v="175"/>
    <n v="1323"/>
    <n v="84300"/>
    <s v="Bridgewater"/>
    <n v="3"/>
    <x v="2"/>
  </r>
  <r>
    <n v="10263"/>
    <s v="S24_2000"/>
    <n v="37"/>
    <n v="67.03"/>
    <n v="7"/>
    <x v="139"/>
    <d v="2004-07-04T00:00:00"/>
    <d v="2004-07-02T00:00:00"/>
    <s v="Shipped"/>
    <n v="2"/>
    <x v="0"/>
    <n v="175"/>
    <n v="1323"/>
    <n v="84300"/>
    <s v="Bridgewater"/>
    <n v="3"/>
    <x v="2"/>
  </r>
  <r>
    <n v="10263"/>
    <s v="S24_4278"/>
    <n v="24"/>
    <n v="59.41"/>
    <n v="11"/>
    <x v="139"/>
    <d v="2004-07-04T00:00:00"/>
    <d v="2004-07-02T00:00:00"/>
    <s v="Shipped"/>
    <n v="2"/>
    <x v="0"/>
    <n v="175"/>
    <n v="1323"/>
    <n v="84300"/>
    <s v="Bridgewater"/>
    <n v="3"/>
    <x v="2"/>
  </r>
  <r>
    <n v="10263"/>
    <s v="S32_1374"/>
    <n v="31"/>
    <n v="93.9"/>
    <n v="8"/>
    <x v="139"/>
    <d v="2004-07-04T00:00:00"/>
    <d v="2004-07-02T00:00:00"/>
    <s v="Shipped"/>
    <n v="2"/>
    <x v="0"/>
    <n v="175"/>
    <n v="1323"/>
    <n v="84300"/>
    <s v="Bridgewater"/>
    <n v="3"/>
    <x v="2"/>
  </r>
  <r>
    <n v="10263"/>
    <s v="S700_2834"/>
    <n v="47"/>
    <n v="117.46"/>
    <n v="9"/>
    <x v="139"/>
    <d v="2004-07-04T00:00:00"/>
    <d v="2004-07-02T00:00:00"/>
    <s v="Shipped"/>
    <n v="2"/>
    <x v="0"/>
    <n v="175"/>
    <n v="1323"/>
    <n v="84300"/>
    <s v="Bridgewater"/>
    <n v="3"/>
    <x v="2"/>
  </r>
  <r>
    <n v="10264"/>
    <s v="S18_3782"/>
    <n v="48"/>
    <n v="58.44"/>
    <n v="3"/>
    <x v="140"/>
    <d v="2004-07-06T00:00:00"/>
    <d v="2004-07-01T00:00:00"/>
    <s v="Shipped"/>
    <n v="5"/>
    <x v="0"/>
    <n v="362"/>
    <n v="1216"/>
    <n v="41900"/>
    <s v="Boston"/>
    <n v="2"/>
    <x v="0"/>
  </r>
  <r>
    <n v="10264"/>
    <s v="S18_4721"/>
    <n v="20"/>
    <n v="124.99"/>
    <n v="2"/>
    <x v="140"/>
    <d v="2004-07-06T00:00:00"/>
    <d v="2004-07-01T00:00:00"/>
    <s v="Shipped"/>
    <n v="5"/>
    <x v="0"/>
    <n v="362"/>
    <n v="1216"/>
    <n v="41900"/>
    <s v="Boston"/>
    <n v="2"/>
    <x v="0"/>
  </r>
  <r>
    <n v="10264"/>
    <s v="S24_2360"/>
    <n v="37"/>
    <n v="61.64"/>
    <n v="6"/>
    <x v="140"/>
    <d v="2004-07-06T00:00:00"/>
    <d v="2004-07-01T00:00:00"/>
    <s v="Shipped"/>
    <n v="5"/>
    <x v="0"/>
    <n v="362"/>
    <n v="1216"/>
    <n v="41900"/>
    <s v="Boston"/>
    <n v="2"/>
    <x v="0"/>
  </r>
  <r>
    <n v="10264"/>
    <s v="S24_4620"/>
    <n v="47"/>
    <n v="75.180000000000007"/>
    <n v="1"/>
    <x v="140"/>
    <d v="2004-07-06T00:00:00"/>
    <d v="2004-07-01T00:00:00"/>
    <s v="Shipped"/>
    <n v="5"/>
    <x v="0"/>
    <n v="362"/>
    <n v="1216"/>
    <n v="41900"/>
    <s v="Boston"/>
    <n v="2"/>
    <x v="0"/>
  </r>
  <r>
    <n v="10264"/>
    <s v="S32_2206"/>
    <n v="20"/>
    <n v="39.020000000000003"/>
    <n v="4"/>
    <x v="140"/>
    <d v="2004-07-06T00:00:00"/>
    <d v="2004-07-01T00:00:00"/>
    <s v="Shipped"/>
    <n v="5"/>
    <x v="0"/>
    <n v="362"/>
    <n v="1216"/>
    <n v="41900"/>
    <s v="Boston"/>
    <n v="2"/>
    <x v="0"/>
  </r>
  <r>
    <n v="10264"/>
    <s v="S32_4485"/>
    <n v="34"/>
    <n v="100.01"/>
    <n v="7"/>
    <x v="140"/>
    <d v="2004-07-06T00:00:00"/>
    <d v="2004-07-01T00:00:00"/>
    <s v="Shipped"/>
    <n v="5"/>
    <x v="0"/>
    <n v="362"/>
    <n v="1216"/>
    <n v="41900"/>
    <s v="Boston"/>
    <n v="2"/>
    <x v="0"/>
  </r>
  <r>
    <n v="10264"/>
    <s v="S50_4713"/>
    <n v="47"/>
    <n v="67.53"/>
    <n v="5"/>
    <x v="140"/>
    <d v="2004-07-06T00:00:00"/>
    <d v="2004-07-01T00:00:00"/>
    <s v="Shipped"/>
    <n v="5"/>
    <x v="0"/>
    <n v="362"/>
    <n v="1216"/>
    <n v="41900"/>
    <s v="Boston"/>
    <n v="2"/>
    <x v="0"/>
  </r>
  <r>
    <n v="10265"/>
    <s v="S18_3278"/>
    <n v="45"/>
    <n v="74.78"/>
    <n v="2"/>
    <x v="141"/>
    <d v="2004-07-09T00:00:00"/>
    <d v="2004-07-07T00:00:00"/>
    <s v="Shipped"/>
    <n v="2"/>
    <x v="0"/>
    <n v="471"/>
    <n v="1611"/>
    <n v="60300"/>
    <s v="Glen Waverly"/>
    <n v="6"/>
    <x v="6"/>
  </r>
  <r>
    <n v="10265"/>
    <s v="S18_3482"/>
    <n v="49"/>
    <n v="123.47"/>
    <n v="1"/>
    <x v="141"/>
    <d v="2004-07-09T00:00:00"/>
    <d v="2004-07-07T00:00:00"/>
    <s v="Shipped"/>
    <n v="2"/>
    <x v="0"/>
    <n v="471"/>
    <n v="1611"/>
    <n v="60300"/>
    <s v="Glen Waverly"/>
    <n v="6"/>
    <x v="6"/>
  </r>
  <r>
    <n v="10266"/>
    <s v="S12_1099"/>
    <n v="44"/>
    <n v="188.73"/>
    <n v="14"/>
    <x v="142"/>
    <d v="2004-07-14T00:00:00"/>
    <d v="2004-07-10T00:00:00"/>
    <s v="Shipped"/>
    <n v="4"/>
    <x v="0"/>
    <n v="386"/>
    <n v="1401"/>
    <n v="121400"/>
    <s v="Reggio Emilia"/>
    <n v="4"/>
    <x v="3"/>
  </r>
  <r>
    <n v="10266"/>
    <s v="S12_3380"/>
    <n v="22"/>
    <n v="110.39"/>
    <n v="12"/>
    <x v="142"/>
    <d v="2004-07-14T00:00:00"/>
    <d v="2004-07-10T00:00:00"/>
    <s v="Shipped"/>
    <n v="4"/>
    <x v="0"/>
    <n v="386"/>
    <n v="1401"/>
    <n v="121400"/>
    <s v="Reggio Emilia"/>
    <n v="4"/>
    <x v="3"/>
  </r>
  <r>
    <n v="10266"/>
    <s v="S12_3990"/>
    <n v="35"/>
    <n v="67.83"/>
    <n v="15"/>
    <x v="142"/>
    <d v="2004-07-14T00:00:00"/>
    <d v="2004-07-10T00:00:00"/>
    <s v="Shipped"/>
    <n v="4"/>
    <x v="0"/>
    <n v="386"/>
    <n v="1401"/>
    <n v="121400"/>
    <s v="Reggio Emilia"/>
    <n v="4"/>
    <x v="3"/>
  </r>
  <r>
    <n v="10266"/>
    <s v="S12_4675"/>
    <n v="40"/>
    <n v="112.86"/>
    <n v="11"/>
    <x v="142"/>
    <d v="2004-07-14T00:00:00"/>
    <d v="2004-07-10T00:00:00"/>
    <s v="Shipped"/>
    <n v="4"/>
    <x v="0"/>
    <n v="386"/>
    <n v="1401"/>
    <n v="121400"/>
    <s v="Reggio Emilia"/>
    <n v="4"/>
    <x v="3"/>
  </r>
  <r>
    <n v="10266"/>
    <s v="S18_1129"/>
    <n v="21"/>
    <n v="131.63"/>
    <n v="6"/>
    <x v="142"/>
    <d v="2004-07-14T00:00:00"/>
    <d v="2004-07-10T00:00:00"/>
    <s v="Shipped"/>
    <n v="4"/>
    <x v="0"/>
    <n v="386"/>
    <n v="1401"/>
    <n v="121400"/>
    <s v="Reggio Emilia"/>
    <n v="4"/>
    <x v="3"/>
  </r>
  <r>
    <n v="10266"/>
    <s v="S18_1589"/>
    <n v="36"/>
    <n v="99.55"/>
    <n v="2"/>
    <x v="142"/>
    <d v="2004-07-14T00:00:00"/>
    <d v="2004-07-10T00:00:00"/>
    <s v="Shipped"/>
    <n v="4"/>
    <x v="0"/>
    <n v="386"/>
    <n v="1401"/>
    <n v="121400"/>
    <s v="Reggio Emilia"/>
    <n v="4"/>
    <x v="3"/>
  </r>
  <r>
    <n v="10266"/>
    <s v="S18_1889"/>
    <n v="33"/>
    <n v="77"/>
    <n v="10"/>
    <x v="142"/>
    <d v="2004-07-14T00:00:00"/>
    <d v="2004-07-10T00:00:00"/>
    <s v="Shipped"/>
    <n v="4"/>
    <x v="0"/>
    <n v="386"/>
    <n v="1401"/>
    <n v="121400"/>
    <s v="Reggio Emilia"/>
    <n v="4"/>
    <x v="3"/>
  </r>
  <r>
    <n v="10266"/>
    <s v="S18_1984"/>
    <n v="49"/>
    <n v="139.41"/>
    <n v="5"/>
    <x v="142"/>
    <d v="2004-07-14T00:00:00"/>
    <d v="2004-07-10T00:00:00"/>
    <s v="Shipped"/>
    <n v="4"/>
    <x v="0"/>
    <n v="386"/>
    <n v="1401"/>
    <n v="121400"/>
    <s v="Reggio Emilia"/>
    <n v="4"/>
    <x v="3"/>
  </r>
  <r>
    <n v="10266"/>
    <s v="S18_2870"/>
    <n v="20"/>
    <n v="113.52"/>
    <n v="3"/>
    <x v="142"/>
    <d v="2004-07-14T00:00:00"/>
    <d v="2004-07-10T00:00:00"/>
    <s v="Shipped"/>
    <n v="4"/>
    <x v="0"/>
    <n v="386"/>
    <n v="1401"/>
    <n v="121400"/>
    <s v="Reggio Emilia"/>
    <n v="4"/>
    <x v="3"/>
  </r>
  <r>
    <n v="10266"/>
    <s v="S18_3232"/>
    <n v="29"/>
    <n v="137.16999999999999"/>
    <n v="7"/>
    <x v="142"/>
    <d v="2004-07-14T00:00:00"/>
    <d v="2004-07-10T00:00:00"/>
    <s v="Shipped"/>
    <n v="4"/>
    <x v="0"/>
    <n v="386"/>
    <n v="1401"/>
    <n v="121400"/>
    <s v="Reggio Emilia"/>
    <n v="4"/>
    <x v="3"/>
  </r>
  <r>
    <n v="10266"/>
    <s v="S18_3685"/>
    <n v="33"/>
    <n v="127.15"/>
    <n v="4"/>
    <x v="142"/>
    <d v="2004-07-14T00:00:00"/>
    <d v="2004-07-10T00:00:00"/>
    <s v="Shipped"/>
    <n v="4"/>
    <x v="0"/>
    <n v="386"/>
    <n v="1401"/>
    <n v="121400"/>
    <s v="Reggio Emilia"/>
    <n v="4"/>
    <x v="3"/>
  </r>
  <r>
    <n v="10266"/>
    <s v="S24_1628"/>
    <n v="28"/>
    <n v="40.25"/>
    <n v="1"/>
    <x v="142"/>
    <d v="2004-07-14T00:00:00"/>
    <d v="2004-07-10T00:00:00"/>
    <s v="Shipped"/>
    <n v="4"/>
    <x v="0"/>
    <n v="386"/>
    <n v="1401"/>
    <n v="121400"/>
    <s v="Reggio Emilia"/>
    <n v="4"/>
    <x v="3"/>
  </r>
  <r>
    <n v="10266"/>
    <s v="S24_2972"/>
    <n v="34"/>
    <n v="35.119999999999997"/>
    <n v="8"/>
    <x v="142"/>
    <d v="2004-07-14T00:00:00"/>
    <d v="2004-07-10T00:00:00"/>
    <s v="Shipped"/>
    <n v="4"/>
    <x v="0"/>
    <n v="386"/>
    <n v="1401"/>
    <n v="121400"/>
    <s v="Reggio Emilia"/>
    <n v="4"/>
    <x v="3"/>
  </r>
  <r>
    <n v="10266"/>
    <s v="S24_3371"/>
    <n v="47"/>
    <n v="56.33"/>
    <n v="13"/>
    <x v="142"/>
    <d v="2004-07-14T00:00:00"/>
    <d v="2004-07-10T00:00:00"/>
    <s v="Shipped"/>
    <n v="4"/>
    <x v="0"/>
    <n v="386"/>
    <n v="1401"/>
    <n v="121400"/>
    <s v="Reggio Emilia"/>
    <n v="4"/>
    <x v="3"/>
  </r>
  <r>
    <n v="10266"/>
    <s v="S24_3856"/>
    <n v="24"/>
    <n v="119.37"/>
    <n v="9"/>
    <x v="142"/>
    <d v="2004-07-14T00:00:00"/>
    <d v="2004-07-10T00:00:00"/>
    <s v="Shipped"/>
    <n v="4"/>
    <x v="0"/>
    <n v="386"/>
    <n v="1401"/>
    <n v="121400"/>
    <s v="Reggio Emilia"/>
    <n v="4"/>
    <x v="3"/>
  </r>
  <r>
    <n v="10267"/>
    <s v="S18_4933"/>
    <n v="36"/>
    <n v="71.27"/>
    <n v="1"/>
    <x v="143"/>
    <d v="2004-07-17T00:00:00"/>
    <d v="2004-07-09T00:00:00"/>
    <s v="Shipped"/>
    <n v="8"/>
    <x v="1"/>
    <n v="151"/>
    <n v="1286"/>
    <n v="138500"/>
    <s v="NYC"/>
    <n v="3"/>
    <x v="2"/>
  </r>
  <r>
    <n v="10267"/>
    <s v="S24_1046"/>
    <n v="40"/>
    <n v="72.02"/>
    <n v="5"/>
    <x v="143"/>
    <d v="2004-07-17T00:00:00"/>
    <d v="2004-07-09T00:00:00"/>
    <s v="Shipped"/>
    <n v="8"/>
    <x v="1"/>
    <n v="151"/>
    <n v="1286"/>
    <n v="138500"/>
    <s v="NYC"/>
    <n v="3"/>
    <x v="2"/>
  </r>
  <r>
    <n v="10267"/>
    <s v="S24_2766"/>
    <n v="38"/>
    <n v="76.33"/>
    <n v="3"/>
    <x v="143"/>
    <d v="2004-07-17T00:00:00"/>
    <d v="2004-07-09T00:00:00"/>
    <s v="Shipped"/>
    <n v="8"/>
    <x v="1"/>
    <n v="151"/>
    <n v="1286"/>
    <n v="138500"/>
    <s v="NYC"/>
    <n v="3"/>
    <x v="2"/>
  </r>
  <r>
    <n v="10267"/>
    <s v="S24_2887"/>
    <n v="43"/>
    <n v="93.95"/>
    <n v="2"/>
    <x v="143"/>
    <d v="2004-07-17T00:00:00"/>
    <d v="2004-07-09T00:00:00"/>
    <s v="Shipped"/>
    <n v="8"/>
    <x v="1"/>
    <n v="151"/>
    <n v="1286"/>
    <n v="138500"/>
    <s v="NYC"/>
    <n v="3"/>
    <x v="2"/>
  </r>
  <r>
    <n v="10267"/>
    <s v="S24_3191"/>
    <n v="44"/>
    <n v="83.9"/>
    <n v="4"/>
    <x v="143"/>
    <d v="2004-07-17T00:00:00"/>
    <d v="2004-07-09T00:00:00"/>
    <s v="Shipped"/>
    <n v="8"/>
    <x v="1"/>
    <n v="151"/>
    <n v="1286"/>
    <n v="138500"/>
    <s v="NYC"/>
    <n v="3"/>
    <x v="2"/>
  </r>
  <r>
    <n v="10267"/>
    <s v="S24_3432"/>
    <n v="43"/>
    <n v="98.51"/>
    <n v="6"/>
    <x v="143"/>
    <d v="2004-07-17T00:00:00"/>
    <d v="2004-07-09T00:00:00"/>
    <s v="Shipped"/>
    <n v="8"/>
    <x v="1"/>
    <n v="151"/>
    <n v="1286"/>
    <n v="138500"/>
    <s v="NYC"/>
    <n v="3"/>
    <x v="2"/>
  </r>
  <r>
    <n v="10268"/>
    <s v="S18_1342"/>
    <n v="49"/>
    <n v="93.49"/>
    <n v="3"/>
    <x v="144"/>
    <d v="2004-07-18T00:00:00"/>
    <d v="2004-07-14T00:00:00"/>
    <s v="Shipped"/>
    <n v="4"/>
    <x v="0"/>
    <n v="412"/>
    <n v="1612"/>
    <n v="86800"/>
    <s v="Wellington"/>
    <n v="6"/>
    <x v="6"/>
  </r>
  <r>
    <n v="10268"/>
    <s v="S18_1367"/>
    <n v="26"/>
    <n v="45.82"/>
    <n v="2"/>
    <x v="144"/>
    <d v="2004-07-18T00:00:00"/>
    <d v="2004-07-14T00:00:00"/>
    <s v="Shipped"/>
    <n v="4"/>
    <x v="0"/>
    <n v="412"/>
    <n v="1612"/>
    <n v="86800"/>
    <s v="Wellington"/>
    <n v="6"/>
    <x v="6"/>
  </r>
  <r>
    <n v="10268"/>
    <s v="S18_1749"/>
    <n v="34"/>
    <n v="164.9"/>
    <n v="10"/>
    <x v="144"/>
    <d v="2004-07-18T00:00:00"/>
    <d v="2004-07-14T00:00:00"/>
    <s v="Shipped"/>
    <n v="4"/>
    <x v="0"/>
    <n v="412"/>
    <n v="1612"/>
    <n v="86800"/>
    <s v="Wellington"/>
    <n v="6"/>
    <x v="6"/>
  </r>
  <r>
    <n v="10268"/>
    <s v="S18_2248"/>
    <n v="31"/>
    <n v="60.54"/>
    <n v="9"/>
    <x v="144"/>
    <d v="2004-07-18T00:00:00"/>
    <d v="2004-07-14T00:00:00"/>
    <s v="Shipped"/>
    <n v="4"/>
    <x v="0"/>
    <n v="412"/>
    <n v="1612"/>
    <n v="86800"/>
    <s v="Wellington"/>
    <n v="6"/>
    <x v="6"/>
  </r>
  <r>
    <n v="10268"/>
    <s v="S18_2325"/>
    <n v="50"/>
    <n v="124.59"/>
    <n v="7"/>
    <x v="144"/>
    <d v="2004-07-18T00:00:00"/>
    <d v="2004-07-14T00:00:00"/>
    <s v="Shipped"/>
    <n v="4"/>
    <x v="0"/>
    <n v="412"/>
    <n v="1612"/>
    <n v="86800"/>
    <s v="Wellington"/>
    <n v="6"/>
    <x v="6"/>
  </r>
  <r>
    <n v="10268"/>
    <s v="S18_2795"/>
    <n v="35"/>
    <n v="148.5"/>
    <n v="4"/>
    <x v="144"/>
    <d v="2004-07-18T00:00:00"/>
    <d v="2004-07-14T00:00:00"/>
    <s v="Shipped"/>
    <n v="4"/>
    <x v="0"/>
    <n v="412"/>
    <n v="1612"/>
    <n v="86800"/>
    <s v="Wellington"/>
    <n v="6"/>
    <x v="6"/>
  </r>
  <r>
    <n v="10268"/>
    <s v="S18_3320"/>
    <n v="39"/>
    <n v="96.23"/>
    <n v="1"/>
    <x v="144"/>
    <d v="2004-07-18T00:00:00"/>
    <d v="2004-07-14T00:00:00"/>
    <s v="Shipped"/>
    <n v="4"/>
    <x v="0"/>
    <n v="412"/>
    <n v="1612"/>
    <n v="86800"/>
    <s v="Wellington"/>
    <n v="6"/>
    <x v="6"/>
  </r>
  <r>
    <n v="10268"/>
    <s v="S18_4409"/>
    <n v="35"/>
    <n v="84.67"/>
    <n v="11"/>
    <x v="144"/>
    <d v="2004-07-18T00:00:00"/>
    <d v="2004-07-14T00:00:00"/>
    <s v="Shipped"/>
    <n v="4"/>
    <x v="0"/>
    <n v="412"/>
    <n v="1612"/>
    <n v="86800"/>
    <s v="Wellington"/>
    <n v="6"/>
    <x v="6"/>
  </r>
  <r>
    <n v="10268"/>
    <s v="S24_1937"/>
    <n v="33"/>
    <n v="31.86"/>
    <n v="6"/>
    <x v="144"/>
    <d v="2004-07-18T00:00:00"/>
    <d v="2004-07-14T00:00:00"/>
    <s v="Shipped"/>
    <n v="4"/>
    <x v="0"/>
    <n v="412"/>
    <n v="1612"/>
    <n v="86800"/>
    <s v="Wellington"/>
    <n v="6"/>
    <x v="6"/>
  </r>
  <r>
    <n v="10268"/>
    <s v="S24_2022"/>
    <n v="40"/>
    <n v="36.29"/>
    <n v="5"/>
    <x v="144"/>
    <d v="2004-07-18T00:00:00"/>
    <d v="2004-07-14T00:00:00"/>
    <s v="Shipped"/>
    <n v="4"/>
    <x v="0"/>
    <n v="412"/>
    <n v="1612"/>
    <n v="86800"/>
    <s v="Wellington"/>
    <n v="6"/>
    <x v="6"/>
  </r>
  <r>
    <n v="10268"/>
    <s v="S24_3969"/>
    <n v="30"/>
    <n v="37.75"/>
    <n v="8"/>
    <x v="144"/>
    <d v="2004-07-18T00:00:00"/>
    <d v="2004-07-14T00:00:00"/>
    <s v="Shipped"/>
    <n v="4"/>
    <x v="0"/>
    <n v="412"/>
    <n v="1612"/>
    <n v="86800"/>
    <s v="Wellington"/>
    <n v="6"/>
    <x v="6"/>
  </r>
  <r>
    <n v="10269"/>
    <s v="S18_2957"/>
    <n v="32"/>
    <n v="57.46"/>
    <n v="1"/>
    <x v="145"/>
    <d v="2004-07-22T00:00:00"/>
    <d v="2004-07-18T00:00:00"/>
    <s v="Shipped"/>
    <n v="4"/>
    <x v="0"/>
    <n v="382"/>
    <n v="1401"/>
    <n v="71700"/>
    <s v="Salzburg"/>
    <n v="4"/>
    <x v="3"/>
  </r>
  <r>
    <n v="10269"/>
    <s v="S24_4258"/>
    <n v="48"/>
    <n v="95.44"/>
    <n v="2"/>
    <x v="145"/>
    <d v="2004-07-22T00:00:00"/>
    <d v="2004-07-18T00:00:00"/>
    <s v="Shipped"/>
    <n v="4"/>
    <x v="0"/>
    <n v="382"/>
    <n v="1401"/>
    <n v="71700"/>
    <s v="Salzburg"/>
    <n v="4"/>
    <x v="3"/>
  </r>
  <r>
    <n v="10270"/>
    <s v="S10_1949"/>
    <n v="21"/>
    <n v="171.44"/>
    <n v="9"/>
    <x v="146"/>
    <d v="2004-07-27T00:00:00"/>
    <d v="2004-07-24T00:00:00"/>
    <s v="Shipped"/>
    <n v="3"/>
    <x v="0"/>
    <n v="282"/>
    <n v="1611"/>
    <n v="93300"/>
    <s v="Chatswood"/>
    <n v="6"/>
    <x v="6"/>
  </r>
  <r>
    <n v="10270"/>
    <s v="S10_4962"/>
    <n v="32"/>
    <n v="124.1"/>
    <n v="2"/>
    <x v="146"/>
    <d v="2004-07-27T00:00:00"/>
    <d v="2004-07-24T00:00:00"/>
    <s v="Shipped"/>
    <n v="3"/>
    <x v="0"/>
    <n v="282"/>
    <n v="1611"/>
    <n v="93300"/>
    <s v="Chatswood"/>
    <n v="6"/>
    <x v="6"/>
  </r>
  <r>
    <n v="10270"/>
    <s v="S12_1666"/>
    <n v="28"/>
    <n v="135.30000000000001"/>
    <n v="6"/>
    <x v="146"/>
    <d v="2004-07-27T00:00:00"/>
    <d v="2004-07-24T00:00:00"/>
    <s v="Shipped"/>
    <n v="3"/>
    <x v="0"/>
    <n v="282"/>
    <n v="1611"/>
    <n v="93300"/>
    <s v="Chatswood"/>
    <n v="6"/>
    <x v="6"/>
  </r>
  <r>
    <n v="10270"/>
    <s v="S18_1097"/>
    <n v="43"/>
    <n v="94.5"/>
    <n v="8"/>
    <x v="146"/>
    <d v="2004-07-27T00:00:00"/>
    <d v="2004-07-24T00:00:00"/>
    <s v="Shipped"/>
    <n v="3"/>
    <x v="0"/>
    <n v="282"/>
    <n v="1611"/>
    <n v="93300"/>
    <s v="Chatswood"/>
    <n v="6"/>
    <x v="6"/>
  </r>
  <r>
    <n v="10270"/>
    <s v="S18_2949"/>
    <n v="31"/>
    <n v="81.05"/>
    <n v="10"/>
    <x v="146"/>
    <d v="2004-07-27T00:00:00"/>
    <d v="2004-07-24T00:00:00"/>
    <s v="Shipped"/>
    <n v="3"/>
    <x v="0"/>
    <n v="282"/>
    <n v="1611"/>
    <n v="93300"/>
    <s v="Chatswood"/>
    <n v="6"/>
    <x v="6"/>
  </r>
  <r>
    <n v="10270"/>
    <s v="S18_3136"/>
    <n v="38"/>
    <n v="85.87"/>
    <n v="11"/>
    <x v="146"/>
    <d v="2004-07-27T00:00:00"/>
    <d v="2004-07-24T00:00:00"/>
    <s v="Shipped"/>
    <n v="3"/>
    <x v="0"/>
    <n v="282"/>
    <n v="1611"/>
    <n v="93300"/>
    <s v="Chatswood"/>
    <n v="6"/>
    <x v="6"/>
  </r>
  <r>
    <n v="10270"/>
    <s v="S18_4600"/>
    <n v="38"/>
    <n v="107.76"/>
    <n v="3"/>
    <x v="146"/>
    <d v="2004-07-27T00:00:00"/>
    <d v="2004-07-24T00:00:00"/>
    <s v="Shipped"/>
    <n v="3"/>
    <x v="0"/>
    <n v="282"/>
    <n v="1611"/>
    <n v="93300"/>
    <s v="Chatswood"/>
    <n v="6"/>
    <x v="6"/>
  </r>
  <r>
    <n v="10270"/>
    <s v="S18_4668"/>
    <n v="44"/>
    <n v="40.25"/>
    <n v="7"/>
    <x v="146"/>
    <d v="2004-07-27T00:00:00"/>
    <d v="2004-07-24T00:00:00"/>
    <s v="Shipped"/>
    <n v="3"/>
    <x v="0"/>
    <n v="282"/>
    <n v="1611"/>
    <n v="93300"/>
    <s v="Chatswood"/>
    <n v="6"/>
    <x v="6"/>
  </r>
  <r>
    <n v="10270"/>
    <s v="S32_1268"/>
    <n v="32"/>
    <n v="93.42"/>
    <n v="1"/>
    <x v="146"/>
    <d v="2004-07-27T00:00:00"/>
    <d v="2004-07-24T00:00:00"/>
    <s v="Shipped"/>
    <n v="3"/>
    <x v="0"/>
    <n v="282"/>
    <n v="1611"/>
    <n v="93300"/>
    <s v="Chatswood"/>
    <n v="6"/>
    <x v="6"/>
  </r>
  <r>
    <n v="10270"/>
    <s v="S32_3522"/>
    <n v="21"/>
    <n v="52.36"/>
    <n v="5"/>
    <x v="146"/>
    <d v="2004-07-27T00:00:00"/>
    <d v="2004-07-24T00:00:00"/>
    <s v="Shipped"/>
    <n v="3"/>
    <x v="0"/>
    <n v="282"/>
    <n v="1611"/>
    <n v="93300"/>
    <s v="Chatswood"/>
    <n v="6"/>
    <x v="6"/>
  </r>
  <r>
    <n v="10270"/>
    <s v="S700_2824"/>
    <n v="46"/>
    <n v="101.15"/>
    <n v="4"/>
    <x v="146"/>
    <d v="2004-07-27T00:00:00"/>
    <d v="2004-07-24T00:00:00"/>
    <s v="Shipped"/>
    <n v="3"/>
    <x v="0"/>
    <n v="282"/>
    <n v="1611"/>
    <n v="93300"/>
    <s v="Chatswood"/>
    <n v="6"/>
    <x v="6"/>
  </r>
  <r>
    <n v="10271"/>
    <s v="S12_4473"/>
    <n v="31"/>
    <n v="99.54"/>
    <n v="5"/>
    <x v="147"/>
    <d v="2004-07-29T00:00:00"/>
    <d v="2004-07-23T00:00:00"/>
    <s v="Shipped"/>
    <n v="6"/>
    <x v="0"/>
    <n v="124"/>
    <n v="1165"/>
    <n v="210500"/>
    <s v="San Rafael"/>
    <n v="1"/>
    <x v="5"/>
  </r>
  <r>
    <n v="10271"/>
    <s v="S18_2238"/>
    <n v="50"/>
    <n v="147.36000000000001"/>
    <n v="4"/>
    <x v="147"/>
    <d v="2004-07-29T00:00:00"/>
    <d v="2004-07-23T00:00:00"/>
    <s v="Shipped"/>
    <n v="6"/>
    <x v="0"/>
    <n v="124"/>
    <n v="1165"/>
    <n v="210500"/>
    <s v="San Rafael"/>
    <n v="1"/>
    <x v="5"/>
  </r>
  <r>
    <n v="10271"/>
    <s v="S18_2319"/>
    <n v="50"/>
    <n v="121.5"/>
    <n v="8"/>
    <x v="147"/>
    <d v="2004-07-29T00:00:00"/>
    <d v="2004-07-23T00:00:00"/>
    <s v="Shipped"/>
    <n v="6"/>
    <x v="0"/>
    <n v="124"/>
    <n v="1165"/>
    <n v="210500"/>
    <s v="San Rafael"/>
    <n v="1"/>
    <x v="5"/>
  </r>
  <r>
    <n v="10271"/>
    <s v="S18_2432"/>
    <n v="25"/>
    <n v="59.55"/>
    <n v="11"/>
    <x v="147"/>
    <d v="2004-07-29T00:00:00"/>
    <d v="2004-07-23T00:00:00"/>
    <s v="Shipped"/>
    <n v="6"/>
    <x v="0"/>
    <n v="124"/>
    <n v="1165"/>
    <n v="210500"/>
    <s v="San Rafael"/>
    <n v="1"/>
    <x v="5"/>
  </r>
  <r>
    <n v="10271"/>
    <s v="S18_3232"/>
    <n v="20"/>
    <n v="169.34"/>
    <n v="9"/>
    <x v="147"/>
    <d v="2004-07-29T00:00:00"/>
    <d v="2004-07-23T00:00:00"/>
    <s v="Shipped"/>
    <n v="6"/>
    <x v="0"/>
    <n v="124"/>
    <n v="1165"/>
    <n v="210500"/>
    <s v="San Rafael"/>
    <n v="1"/>
    <x v="5"/>
  </r>
  <r>
    <n v="10271"/>
    <s v="S24_1444"/>
    <n v="45"/>
    <n v="49.71"/>
    <n v="2"/>
    <x v="147"/>
    <d v="2004-07-29T00:00:00"/>
    <d v="2004-07-23T00:00:00"/>
    <s v="Shipped"/>
    <n v="6"/>
    <x v="0"/>
    <n v="124"/>
    <n v="1165"/>
    <n v="210500"/>
    <s v="San Rafael"/>
    <n v="1"/>
    <x v="5"/>
  </r>
  <r>
    <n v="10271"/>
    <s v="S24_2300"/>
    <n v="43"/>
    <n v="122.68"/>
    <n v="10"/>
    <x v="147"/>
    <d v="2004-07-29T00:00:00"/>
    <d v="2004-07-23T00:00:00"/>
    <s v="Shipped"/>
    <n v="6"/>
    <x v="0"/>
    <n v="124"/>
    <n v="1165"/>
    <n v="210500"/>
    <s v="San Rafael"/>
    <n v="1"/>
    <x v="5"/>
  </r>
  <r>
    <n v="10271"/>
    <s v="S24_2840"/>
    <n v="38"/>
    <n v="28.64"/>
    <n v="6"/>
    <x v="147"/>
    <d v="2004-07-29T00:00:00"/>
    <d v="2004-07-23T00:00:00"/>
    <s v="Shipped"/>
    <n v="6"/>
    <x v="0"/>
    <n v="124"/>
    <n v="1165"/>
    <n v="210500"/>
    <s v="San Rafael"/>
    <n v="1"/>
    <x v="5"/>
  </r>
  <r>
    <n v="10271"/>
    <s v="S24_4048"/>
    <n v="22"/>
    <n v="110"/>
    <n v="1"/>
    <x v="147"/>
    <d v="2004-07-29T00:00:00"/>
    <d v="2004-07-23T00:00:00"/>
    <s v="Shipped"/>
    <n v="6"/>
    <x v="0"/>
    <n v="124"/>
    <n v="1165"/>
    <n v="210500"/>
    <s v="San Rafael"/>
    <n v="1"/>
    <x v="5"/>
  </r>
  <r>
    <n v="10271"/>
    <s v="S32_2509"/>
    <n v="35"/>
    <n v="51.95"/>
    <n v="7"/>
    <x v="147"/>
    <d v="2004-07-29T00:00:00"/>
    <d v="2004-07-23T00:00:00"/>
    <s v="Shipped"/>
    <n v="6"/>
    <x v="0"/>
    <n v="124"/>
    <n v="1165"/>
    <n v="210500"/>
    <s v="San Rafael"/>
    <n v="1"/>
    <x v="5"/>
  </r>
  <r>
    <n v="10271"/>
    <s v="S50_1392"/>
    <n v="34"/>
    <n v="93.76"/>
    <n v="3"/>
    <x v="147"/>
    <d v="2004-07-29T00:00:00"/>
    <d v="2004-07-23T00:00:00"/>
    <s v="Shipped"/>
    <n v="6"/>
    <x v="0"/>
    <n v="124"/>
    <n v="1165"/>
    <n v="210500"/>
    <s v="San Rafael"/>
    <n v="1"/>
    <x v="5"/>
  </r>
  <r>
    <n v="10272"/>
    <s v="S12_1108"/>
    <n v="35"/>
    <n v="187.02"/>
    <n v="2"/>
    <x v="147"/>
    <d v="2004-07-26T00:00:00"/>
    <d v="2004-07-22T00:00:00"/>
    <s v="Shipped"/>
    <n v="4"/>
    <x v="0"/>
    <n v="157"/>
    <n v="1216"/>
    <n v="100600"/>
    <s v="Allentown"/>
    <n v="2"/>
    <x v="0"/>
  </r>
  <r>
    <n v="10272"/>
    <s v="S12_3148"/>
    <n v="27"/>
    <n v="123.89"/>
    <n v="3"/>
    <x v="147"/>
    <d v="2004-07-26T00:00:00"/>
    <d v="2004-07-22T00:00:00"/>
    <s v="Shipped"/>
    <n v="4"/>
    <x v="0"/>
    <n v="157"/>
    <n v="1216"/>
    <n v="100600"/>
    <s v="Allentown"/>
    <n v="2"/>
    <x v="0"/>
  </r>
  <r>
    <n v="10272"/>
    <s v="S12_3891"/>
    <n v="39"/>
    <n v="148.80000000000001"/>
    <n v="1"/>
    <x v="147"/>
    <d v="2004-07-26T00:00:00"/>
    <d v="2004-07-22T00:00:00"/>
    <s v="Shipped"/>
    <n v="4"/>
    <x v="0"/>
    <n v="157"/>
    <n v="1216"/>
    <n v="100600"/>
    <s v="Allentown"/>
    <n v="2"/>
    <x v="0"/>
  </r>
  <r>
    <n v="10272"/>
    <s v="S18_4027"/>
    <n v="25"/>
    <n v="126.39"/>
    <n v="5"/>
    <x v="147"/>
    <d v="2004-07-26T00:00:00"/>
    <d v="2004-07-22T00:00:00"/>
    <s v="Shipped"/>
    <n v="4"/>
    <x v="0"/>
    <n v="157"/>
    <n v="1216"/>
    <n v="100600"/>
    <s v="Allentown"/>
    <n v="2"/>
    <x v="0"/>
  </r>
  <r>
    <n v="10272"/>
    <s v="S32_3207"/>
    <n v="45"/>
    <n v="56.55"/>
    <n v="6"/>
    <x v="147"/>
    <d v="2004-07-26T00:00:00"/>
    <d v="2004-07-22T00:00:00"/>
    <s v="Shipped"/>
    <n v="4"/>
    <x v="0"/>
    <n v="157"/>
    <n v="1216"/>
    <n v="100600"/>
    <s v="Allentown"/>
    <n v="2"/>
    <x v="0"/>
  </r>
  <r>
    <n v="10272"/>
    <s v="S50_1514"/>
    <n v="43"/>
    <n v="53.89"/>
    <n v="4"/>
    <x v="147"/>
    <d v="2004-07-26T00:00:00"/>
    <d v="2004-07-22T00:00:00"/>
    <s v="Shipped"/>
    <n v="4"/>
    <x v="0"/>
    <n v="157"/>
    <n v="1216"/>
    <n v="100600"/>
    <s v="Allentown"/>
    <n v="2"/>
    <x v="0"/>
  </r>
  <r>
    <n v="10273"/>
    <s v="S10_4757"/>
    <n v="30"/>
    <n v="136"/>
    <n v="4"/>
    <x v="148"/>
    <d v="2004-07-28T00:00:00"/>
    <d v="2004-07-22T00:00:00"/>
    <s v="Shipped"/>
    <n v="6"/>
    <x v="0"/>
    <n v="314"/>
    <n v="1401"/>
    <n v="79900"/>
    <s v="Bruxelles"/>
    <n v="4"/>
    <x v="3"/>
  </r>
  <r>
    <n v="10273"/>
    <s v="S18_3029"/>
    <n v="34"/>
    <n v="84.3"/>
    <n v="2"/>
    <x v="148"/>
    <d v="2004-07-28T00:00:00"/>
    <d v="2004-07-22T00:00:00"/>
    <s v="Shipped"/>
    <n v="6"/>
    <x v="0"/>
    <n v="314"/>
    <n v="1401"/>
    <n v="79900"/>
    <s v="Bruxelles"/>
    <n v="4"/>
    <x v="3"/>
  </r>
  <r>
    <n v="10273"/>
    <s v="S18_3140"/>
    <n v="40"/>
    <n v="117.47"/>
    <n v="13"/>
    <x v="148"/>
    <d v="2004-07-28T00:00:00"/>
    <d v="2004-07-22T00:00:00"/>
    <s v="Shipped"/>
    <n v="6"/>
    <x v="0"/>
    <n v="314"/>
    <n v="1401"/>
    <n v="79900"/>
    <s v="Bruxelles"/>
    <n v="4"/>
    <x v="3"/>
  </r>
  <r>
    <n v="10273"/>
    <s v="S18_3259"/>
    <n v="47"/>
    <n v="87.73"/>
    <n v="15"/>
    <x v="148"/>
    <d v="2004-07-28T00:00:00"/>
    <d v="2004-07-22T00:00:00"/>
    <s v="Shipped"/>
    <n v="6"/>
    <x v="0"/>
    <n v="314"/>
    <n v="1401"/>
    <n v="79900"/>
    <s v="Bruxelles"/>
    <n v="4"/>
    <x v="3"/>
  </r>
  <r>
    <n v="10273"/>
    <s v="S18_3856"/>
    <n v="50"/>
    <n v="105.87"/>
    <n v="1"/>
    <x v="148"/>
    <d v="2004-07-28T00:00:00"/>
    <d v="2004-07-22T00:00:00"/>
    <s v="Shipped"/>
    <n v="6"/>
    <x v="0"/>
    <n v="314"/>
    <n v="1401"/>
    <n v="79900"/>
    <s v="Bruxelles"/>
    <n v="4"/>
    <x v="3"/>
  </r>
  <r>
    <n v="10273"/>
    <s v="S18_4522"/>
    <n v="33"/>
    <n v="72.849999999999994"/>
    <n v="12"/>
    <x v="148"/>
    <d v="2004-07-28T00:00:00"/>
    <d v="2004-07-22T00:00:00"/>
    <s v="Shipped"/>
    <n v="6"/>
    <x v="0"/>
    <n v="314"/>
    <n v="1401"/>
    <n v="79900"/>
    <s v="Bruxelles"/>
    <n v="4"/>
    <x v="3"/>
  </r>
  <r>
    <n v="10273"/>
    <s v="S24_2011"/>
    <n v="22"/>
    <n v="103.23"/>
    <n v="11"/>
    <x v="148"/>
    <d v="2004-07-28T00:00:00"/>
    <d v="2004-07-22T00:00:00"/>
    <s v="Shipped"/>
    <n v="6"/>
    <x v="0"/>
    <n v="314"/>
    <n v="1401"/>
    <n v="79900"/>
    <s v="Bruxelles"/>
    <n v="4"/>
    <x v="3"/>
  </r>
  <r>
    <n v="10273"/>
    <s v="S24_3151"/>
    <n v="27"/>
    <n v="84.08"/>
    <n v="6"/>
    <x v="148"/>
    <d v="2004-07-28T00:00:00"/>
    <d v="2004-07-22T00:00:00"/>
    <s v="Shipped"/>
    <n v="6"/>
    <x v="0"/>
    <n v="314"/>
    <n v="1401"/>
    <n v="79900"/>
    <s v="Bruxelles"/>
    <n v="4"/>
    <x v="3"/>
  </r>
  <r>
    <n v="10273"/>
    <s v="S24_3816"/>
    <n v="48"/>
    <n v="83.86"/>
    <n v="3"/>
    <x v="148"/>
    <d v="2004-07-28T00:00:00"/>
    <d v="2004-07-22T00:00:00"/>
    <s v="Shipped"/>
    <n v="6"/>
    <x v="0"/>
    <n v="314"/>
    <n v="1401"/>
    <n v="79900"/>
    <s v="Bruxelles"/>
    <n v="4"/>
    <x v="3"/>
  </r>
  <r>
    <n v="10273"/>
    <s v="S700_1138"/>
    <n v="21"/>
    <n v="66"/>
    <n v="7"/>
    <x v="148"/>
    <d v="2004-07-28T00:00:00"/>
    <d v="2004-07-22T00:00:00"/>
    <s v="Shipped"/>
    <n v="6"/>
    <x v="0"/>
    <n v="314"/>
    <n v="1401"/>
    <n v="79900"/>
    <s v="Bruxelles"/>
    <n v="4"/>
    <x v="3"/>
  </r>
  <r>
    <n v="10273"/>
    <s v="S700_1938"/>
    <n v="21"/>
    <n v="77.95"/>
    <n v="14"/>
    <x v="148"/>
    <d v="2004-07-28T00:00:00"/>
    <d v="2004-07-22T00:00:00"/>
    <s v="Shipped"/>
    <n v="6"/>
    <x v="0"/>
    <n v="314"/>
    <n v="1401"/>
    <n v="79900"/>
    <s v="Bruxelles"/>
    <n v="4"/>
    <x v="3"/>
  </r>
  <r>
    <n v="10273"/>
    <s v="S700_2610"/>
    <n v="42"/>
    <n v="57.82"/>
    <n v="5"/>
    <x v="148"/>
    <d v="2004-07-28T00:00:00"/>
    <d v="2004-07-22T00:00:00"/>
    <s v="Shipped"/>
    <n v="6"/>
    <x v="0"/>
    <n v="314"/>
    <n v="1401"/>
    <n v="79900"/>
    <s v="Bruxelles"/>
    <n v="4"/>
    <x v="3"/>
  </r>
  <r>
    <n v="10273"/>
    <s v="S700_3505"/>
    <n v="40"/>
    <n v="91.15"/>
    <n v="8"/>
    <x v="148"/>
    <d v="2004-07-28T00:00:00"/>
    <d v="2004-07-22T00:00:00"/>
    <s v="Shipped"/>
    <n v="6"/>
    <x v="0"/>
    <n v="314"/>
    <n v="1401"/>
    <n v="79900"/>
    <s v="Bruxelles"/>
    <n v="4"/>
    <x v="3"/>
  </r>
  <r>
    <n v="10273"/>
    <s v="S700_3962"/>
    <n v="26"/>
    <n v="89.38"/>
    <n v="9"/>
    <x v="148"/>
    <d v="2004-07-28T00:00:00"/>
    <d v="2004-07-22T00:00:00"/>
    <s v="Shipped"/>
    <n v="6"/>
    <x v="0"/>
    <n v="314"/>
    <n v="1401"/>
    <n v="79900"/>
    <s v="Bruxelles"/>
    <n v="4"/>
    <x v="3"/>
  </r>
  <r>
    <n v="10273"/>
    <s v="S72_3212"/>
    <n v="37"/>
    <n v="51.32"/>
    <n v="10"/>
    <x v="148"/>
    <d v="2004-07-28T00:00:00"/>
    <d v="2004-07-22T00:00:00"/>
    <s v="Shipped"/>
    <n v="6"/>
    <x v="0"/>
    <n v="314"/>
    <n v="1401"/>
    <n v="79900"/>
    <s v="Bruxelles"/>
    <n v="4"/>
    <x v="3"/>
  </r>
  <r>
    <n v="10274"/>
    <s v="S18_1662"/>
    <n v="41"/>
    <n v="129.31"/>
    <n v="1"/>
    <x v="148"/>
    <d v="2004-07-29T00:00:00"/>
    <d v="2004-07-22T00:00:00"/>
    <s v="Shipped"/>
    <n v="7"/>
    <x v="1"/>
    <n v="379"/>
    <n v="1188"/>
    <n v="70700"/>
    <s v="Brickhaven"/>
    <n v="2"/>
    <x v="0"/>
  </r>
  <r>
    <n v="10274"/>
    <s v="S24_2841"/>
    <n v="40"/>
    <n v="56.86"/>
    <n v="2"/>
    <x v="148"/>
    <d v="2004-07-29T00:00:00"/>
    <d v="2004-07-22T00:00:00"/>
    <s v="Shipped"/>
    <n v="7"/>
    <x v="1"/>
    <n v="379"/>
    <n v="1188"/>
    <n v="70700"/>
    <s v="Brickhaven"/>
    <n v="2"/>
    <x v="0"/>
  </r>
  <r>
    <n v="10274"/>
    <s v="S24_3420"/>
    <n v="24"/>
    <n v="65.09"/>
    <n v="3"/>
    <x v="148"/>
    <d v="2004-07-29T00:00:00"/>
    <d v="2004-07-22T00:00:00"/>
    <s v="Shipped"/>
    <n v="7"/>
    <x v="1"/>
    <n v="379"/>
    <n v="1188"/>
    <n v="70700"/>
    <s v="Brickhaven"/>
    <n v="2"/>
    <x v="0"/>
  </r>
  <r>
    <n v="10274"/>
    <s v="S700_2047"/>
    <n v="24"/>
    <n v="75.13"/>
    <n v="5"/>
    <x v="148"/>
    <d v="2004-07-29T00:00:00"/>
    <d v="2004-07-22T00:00:00"/>
    <s v="Shipped"/>
    <n v="7"/>
    <x v="1"/>
    <n v="379"/>
    <n v="1188"/>
    <n v="70700"/>
    <s v="Brickhaven"/>
    <n v="2"/>
    <x v="0"/>
  </r>
  <r>
    <n v="10274"/>
    <s v="S72_1253"/>
    <n v="32"/>
    <n v="49.66"/>
    <n v="4"/>
    <x v="148"/>
    <d v="2004-07-29T00:00:00"/>
    <d v="2004-07-22T00:00:00"/>
    <s v="Shipped"/>
    <n v="7"/>
    <x v="1"/>
    <n v="379"/>
    <n v="1188"/>
    <n v="70700"/>
    <s v="Brickhaven"/>
    <n v="2"/>
    <x v="0"/>
  </r>
  <r>
    <n v="10275"/>
    <s v="S10_1678"/>
    <n v="45"/>
    <n v="81.349999999999994"/>
    <n v="1"/>
    <x v="149"/>
    <d v="2004-08-02T00:00:00"/>
    <d v="2004-07-29T00:00:00"/>
    <s v="Shipped"/>
    <n v="4"/>
    <x v="0"/>
    <n v="119"/>
    <n v="1370"/>
    <n v="118200"/>
    <s v="Nantes"/>
    <n v="4"/>
    <x v="3"/>
  </r>
  <r>
    <n v="10275"/>
    <s v="S10_2016"/>
    <n v="22"/>
    <n v="115.37"/>
    <n v="4"/>
    <x v="149"/>
    <d v="2004-08-02T00:00:00"/>
    <d v="2004-07-29T00:00:00"/>
    <s v="Shipped"/>
    <n v="4"/>
    <x v="0"/>
    <n v="119"/>
    <n v="1370"/>
    <n v="118200"/>
    <s v="Nantes"/>
    <n v="4"/>
    <x v="3"/>
  </r>
  <r>
    <n v="10275"/>
    <s v="S10_4698"/>
    <n v="36"/>
    <n v="154.93"/>
    <n v="3"/>
    <x v="149"/>
    <d v="2004-08-02T00:00:00"/>
    <d v="2004-07-29T00:00:00"/>
    <s v="Shipped"/>
    <n v="4"/>
    <x v="0"/>
    <n v="119"/>
    <n v="1370"/>
    <n v="118200"/>
    <s v="Nantes"/>
    <n v="4"/>
    <x v="3"/>
  </r>
  <r>
    <n v="10275"/>
    <s v="S18_2581"/>
    <n v="35"/>
    <n v="70.12"/>
    <n v="9"/>
    <x v="149"/>
    <d v="2004-08-02T00:00:00"/>
    <d v="2004-07-29T00:00:00"/>
    <s v="Shipped"/>
    <n v="4"/>
    <x v="0"/>
    <n v="119"/>
    <n v="1370"/>
    <n v="118200"/>
    <s v="Nantes"/>
    <n v="4"/>
    <x v="3"/>
  </r>
  <r>
    <n v="10275"/>
    <s v="S18_2625"/>
    <n v="37"/>
    <n v="52.09"/>
    <n v="5"/>
    <x v="149"/>
    <d v="2004-08-02T00:00:00"/>
    <d v="2004-07-29T00:00:00"/>
    <s v="Shipped"/>
    <n v="4"/>
    <x v="0"/>
    <n v="119"/>
    <n v="1370"/>
    <n v="118200"/>
    <s v="Nantes"/>
    <n v="4"/>
    <x v="3"/>
  </r>
  <r>
    <n v="10275"/>
    <s v="S24_1578"/>
    <n v="21"/>
    <n v="105.94"/>
    <n v="2"/>
    <x v="149"/>
    <d v="2004-08-02T00:00:00"/>
    <d v="2004-07-29T00:00:00"/>
    <s v="Shipped"/>
    <n v="4"/>
    <x v="0"/>
    <n v="119"/>
    <n v="1370"/>
    <n v="118200"/>
    <s v="Nantes"/>
    <n v="4"/>
    <x v="3"/>
  </r>
  <r>
    <n v="10275"/>
    <s v="S24_1785"/>
    <n v="25"/>
    <n v="97.38"/>
    <n v="11"/>
    <x v="149"/>
    <d v="2004-08-02T00:00:00"/>
    <d v="2004-07-29T00:00:00"/>
    <s v="Shipped"/>
    <n v="4"/>
    <x v="0"/>
    <n v="119"/>
    <n v="1370"/>
    <n v="118200"/>
    <s v="Nantes"/>
    <n v="4"/>
    <x v="3"/>
  </r>
  <r>
    <n v="10275"/>
    <s v="S24_2000"/>
    <n v="30"/>
    <n v="61.7"/>
    <n v="6"/>
    <x v="149"/>
    <d v="2004-08-02T00:00:00"/>
    <d v="2004-07-29T00:00:00"/>
    <s v="Shipped"/>
    <n v="4"/>
    <x v="0"/>
    <n v="119"/>
    <n v="1370"/>
    <n v="118200"/>
    <s v="Nantes"/>
    <n v="4"/>
    <x v="3"/>
  </r>
  <r>
    <n v="10275"/>
    <s v="S24_3949"/>
    <n v="41"/>
    <n v="58"/>
    <n v="18"/>
    <x v="149"/>
    <d v="2004-08-02T00:00:00"/>
    <d v="2004-07-29T00:00:00"/>
    <s v="Shipped"/>
    <n v="4"/>
    <x v="0"/>
    <n v="119"/>
    <n v="1370"/>
    <n v="118200"/>
    <s v="Nantes"/>
    <n v="4"/>
    <x v="3"/>
  </r>
  <r>
    <n v="10275"/>
    <s v="S24_4278"/>
    <n v="27"/>
    <n v="67.38"/>
    <n v="10"/>
    <x v="149"/>
    <d v="2004-08-02T00:00:00"/>
    <d v="2004-07-29T00:00:00"/>
    <s v="Shipped"/>
    <n v="4"/>
    <x v="0"/>
    <n v="119"/>
    <n v="1370"/>
    <n v="118200"/>
    <s v="Nantes"/>
    <n v="4"/>
    <x v="3"/>
  </r>
  <r>
    <n v="10275"/>
    <s v="S32_1374"/>
    <n v="23"/>
    <n v="89.9"/>
    <n v="7"/>
    <x v="149"/>
    <d v="2004-08-02T00:00:00"/>
    <d v="2004-07-29T00:00:00"/>
    <s v="Shipped"/>
    <n v="4"/>
    <x v="0"/>
    <n v="119"/>
    <n v="1370"/>
    <n v="118200"/>
    <s v="Nantes"/>
    <n v="4"/>
    <x v="3"/>
  </r>
  <r>
    <n v="10275"/>
    <s v="S32_4289"/>
    <n v="28"/>
    <n v="58.47"/>
    <n v="12"/>
    <x v="149"/>
    <d v="2004-08-02T00:00:00"/>
    <d v="2004-07-29T00:00:00"/>
    <s v="Shipped"/>
    <n v="4"/>
    <x v="0"/>
    <n v="119"/>
    <n v="1370"/>
    <n v="118200"/>
    <s v="Nantes"/>
    <n v="4"/>
    <x v="3"/>
  </r>
  <r>
    <n v="10275"/>
    <s v="S50_1341"/>
    <n v="38"/>
    <n v="40.15"/>
    <n v="13"/>
    <x v="149"/>
    <d v="2004-08-02T00:00:00"/>
    <d v="2004-07-29T00:00:00"/>
    <s v="Shipped"/>
    <n v="4"/>
    <x v="0"/>
    <n v="119"/>
    <n v="1370"/>
    <n v="118200"/>
    <s v="Nantes"/>
    <n v="4"/>
    <x v="3"/>
  </r>
  <r>
    <n v="10275"/>
    <s v="S700_1691"/>
    <n v="32"/>
    <n v="85.86"/>
    <n v="14"/>
    <x v="149"/>
    <d v="2004-08-02T00:00:00"/>
    <d v="2004-07-29T00:00:00"/>
    <s v="Shipped"/>
    <n v="4"/>
    <x v="0"/>
    <n v="119"/>
    <n v="1370"/>
    <n v="118200"/>
    <s v="Nantes"/>
    <n v="4"/>
    <x v="3"/>
  </r>
  <r>
    <n v="10275"/>
    <s v="S700_2466"/>
    <n v="39"/>
    <n v="82.77"/>
    <n v="16"/>
    <x v="149"/>
    <d v="2004-08-02T00:00:00"/>
    <d v="2004-07-29T00:00:00"/>
    <s v="Shipped"/>
    <n v="4"/>
    <x v="0"/>
    <n v="119"/>
    <n v="1370"/>
    <n v="118200"/>
    <s v="Nantes"/>
    <n v="4"/>
    <x v="3"/>
  </r>
  <r>
    <n v="10275"/>
    <s v="S700_2834"/>
    <n v="48"/>
    <n v="102.04"/>
    <n v="8"/>
    <x v="149"/>
    <d v="2004-08-02T00:00:00"/>
    <d v="2004-07-29T00:00:00"/>
    <s v="Shipped"/>
    <n v="4"/>
    <x v="0"/>
    <n v="119"/>
    <n v="1370"/>
    <n v="118200"/>
    <s v="Nantes"/>
    <n v="4"/>
    <x v="3"/>
  </r>
  <r>
    <n v="10275"/>
    <s v="S700_3167"/>
    <n v="43"/>
    <n v="72"/>
    <n v="15"/>
    <x v="149"/>
    <d v="2004-08-02T00:00:00"/>
    <d v="2004-07-29T00:00:00"/>
    <s v="Shipped"/>
    <n v="4"/>
    <x v="0"/>
    <n v="119"/>
    <n v="1370"/>
    <n v="118200"/>
    <s v="Nantes"/>
    <n v="4"/>
    <x v="3"/>
  </r>
  <r>
    <n v="10275"/>
    <s v="S700_4002"/>
    <n v="31"/>
    <n v="59.96"/>
    <n v="17"/>
    <x v="149"/>
    <d v="2004-08-02T00:00:00"/>
    <d v="2004-07-29T00:00:00"/>
    <s v="Shipped"/>
    <n v="4"/>
    <x v="0"/>
    <n v="119"/>
    <n v="1370"/>
    <n v="118200"/>
    <s v="Nantes"/>
    <n v="4"/>
    <x v="3"/>
  </r>
  <r>
    <n v="10276"/>
    <s v="S12_1099"/>
    <n v="50"/>
    <n v="184.84"/>
    <n v="3"/>
    <x v="150"/>
    <d v="2004-08-11T00:00:00"/>
    <d v="2004-08-08T00:00:00"/>
    <s v="Shipped"/>
    <n v="3"/>
    <x v="0"/>
    <n v="204"/>
    <n v="1188"/>
    <n v="68700"/>
    <s v="Brickhaven"/>
    <n v="2"/>
    <x v="0"/>
  </r>
  <r>
    <n v="10276"/>
    <s v="S12_2823"/>
    <n v="43"/>
    <n v="150.62"/>
    <n v="14"/>
    <x v="150"/>
    <d v="2004-08-11T00:00:00"/>
    <d v="2004-08-08T00:00:00"/>
    <s v="Shipped"/>
    <n v="3"/>
    <x v="0"/>
    <n v="204"/>
    <n v="1188"/>
    <n v="68700"/>
    <s v="Brickhaven"/>
    <n v="2"/>
    <x v="0"/>
  </r>
  <r>
    <n v="10276"/>
    <s v="S12_3380"/>
    <n v="47"/>
    <n v="104.52"/>
    <n v="1"/>
    <x v="150"/>
    <d v="2004-08-11T00:00:00"/>
    <d v="2004-08-08T00:00:00"/>
    <s v="Shipped"/>
    <n v="3"/>
    <x v="0"/>
    <n v="204"/>
    <n v="1188"/>
    <n v="68700"/>
    <s v="Brickhaven"/>
    <n v="2"/>
    <x v="0"/>
  </r>
  <r>
    <n v="10276"/>
    <s v="S12_3990"/>
    <n v="38"/>
    <n v="67.83"/>
    <n v="4"/>
    <x v="150"/>
    <d v="2004-08-11T00:00:00"/>
    <d v="2004-08-08T00:00:00"/>
    <s v="Shipped"/>
    <n v="3"/>
    <x v="0"/>
    <n v="204"/>
    <n v="1188"/>
    <n v="68700"/>
    <s v="Brickhaven"/>
    <n v="2"/>
    <x v="0"/>
  </r>
  <r>
    <n v="10276"/>
    <s v="S18_3278"/>
    <n v="38"/>
    <n v="78"/>
    <n v="6"/>
    <x v="150"/>
    <d v="2004-08-11T00:00:00"/>
    <d v="2004-08-08T00:00:00"/>
    <s v="Shipped"/>
    <n v="3"/>
    <x v="0"/>
    <n v="204"/>
    <n v="1188"/>
    <n v="68700"/>
    <s v="Brickhaven"/>
    <n v="2"/>
    <x v="0"/>
  </r>
  <r>
    <n v="10276"/>
    <s v="S18_3482"/>
    <n v="30"/>
    <n v="139.63999999999999"/>
    <n v="5"/>
    <x v="150"/>
    <d v="2004-08-11T00:00:00"/>
    <d v="2004-08-08T00:00:00"/>
    <s v="Shipped"/>
    <n v="3"/>
    <x v="0"/>
    <n v="204"/>
    <n v="1188"/>
    <n v="68700"/>
    <s v="Brickhaven"/>
    <n v="2"/>
    <x v="0"/>
  </r>
  <r>
    <n v="10276"/>
    <s v="S18_3782"/>
    <n v="33"/>
    <n v="54.71"/>
    <n v="9"/>
    <x v="150"/>
    <d v="2004-08-11T00:00:00"/>
    <d v="2004-08-08T00:00:00"/>
    <s v="Shipped"/>
    <n v="3"/>
    <x v="0"/>
    <n v="204"/>
    <n v="1188"/>
    <n v="68700"/>
    <s v="Brickhaven"/>
    <n v="2"/>
    <x v="0"/>
  </r>
  <r>
    <n v="10276"/>
    <s v="S18_4721"/>
    <n v="48"/>
    <n v="120.53"/>
    <n v="8"/>
    <x v="150"/>
    <d v="2004-08-11T00:00:00"/>
    <d v="2004-08-08T00:00:00"/>
    <s v="Shipped"/>
    <n v="3"/>
    <x v="0"/>
    <n v="204"/>
    <n v="1188"/>
    <n v="68700"/>
    <s v="Brickhaven"/>
    <n v="2"/>
    <x v="0"/>
  </r>
  <r>
    <n v="10276"/>
    <s v="S24_2360"/>
    <n v="46"/>
    <n v="61.64"/>
    <n v="12"/>
    <x v="150"/>
    <d v="2004-08-11T00:00:00"/>
    <d v="2004-08-08T00:00:00"/>
    <s v="Shipped"/>
    <n v="3"/>
    <x v="0"/>
    <n v="204"/>
    <n v="1188"/>
    <n v="68700"/>
    <s v="Brickhaven"/>
    <n v="2"/>
    <x v="0"/>
  </r>
  <r>
    <n v="10276"/>
    <s v="S24_3371"/>
    <n v="20"/>
    <n v="58.17"/>
    <n v="2"/>
    <x v="150"/>
    <d v="2004-08-11T00:00:00"/>
    <d v="2004-08-08T00:00:00"/>
    <s v="Shipped"/>
    <n v="3"/>
    <x v="0"/>
    <n v="204"/>
    <n v="1188"/>
    <n v="68700"/>
    <s v="Brickhaven"/>
    <n v="2"/>
    <x v="0"/>
  </r>
  <r>
    <n v="10276"/>
    <s v="S24_4620"/>
    <n v="48"/>
    <n v="67.099999999999994"/>
    <n v="7"/>
    <x v="150"/>
    <d v="2004-08-11T00:00:00"/>
    <d v="2004-08-08T00:00:00"/>
    <s v="Shipped"/>
    <n v="3"/>
    <x v="0"/>
    <n v="204"/>
    <n v="1188"/>
    <n v="68700"/>
    <s v="Brickhaven"/>
    <n v="2"/>
    <x v="0"/>
  </r>
  <r>
    <n v="10276"/>
    <s v="S32_2206"/>
    <n v="27"/>
    <n v="35.4"/>
    <n v="10"/>
    <x v="150"/>
    <d v="2004-08-11T00:00:00"/>
    <d v="2004-08-08T00:00:00"/>
    <s v="Shipped"/>
    <n v="3"/>
    <x v="0"/>
    <n v="204"/>
    <n v="1188"/>
    <n v="68700"/>
    <s v="Brickhaven"/>
    <n v="2"/>
    <x v="0"/>
  </r>
  <r>
    <n v="10276"/>
    <s v="S32_4485"/>
    <n v="38"/>
    <n v="94.91"/>
    <n v="13"/>
    <x v="150"/>
    <d v="2004-08-11T00:00:00"/>
    <d v="2004-08-08T00:00:00"/>
    <s v="Shipped"/>
    <n v="3"/>
    <x v="0"/>
    <n v="204"/>
    <n v="1188"/>
    <n v="68700"/>
    <s v="Brickhaven"/>
    <n v="2"/>
    <x v="0"/>
  </r>
  <r>
    <n v="10276"/>
    <s v="S50_4713"/>
    <n v="21"/>
    <n v="67.53"/>
    <n v="11"/>
    <x v="150"/>
    <d v="2004-08-11T00:00:00"/>
    <d v="2004-08-08T00:00:00"/>
    <s v="Shipped"/>
    <n v="3"/>
    <x v="0"/>
    <n v="204"/>
    <n v="1188"/>
    <n v="68700"/>
    <s v="Brickhaven"/>
    <n v="2"/>
    <x v="0"/>
  </r>
  <r>
    <n v="10277"/>
    <s v="S12_4675"/>
    <n v="28"/>
    <n v="93.28"/>
    <n v="1"/>
    <x v="151"/>
    <d v="2004-08-12T00:00:00"/>
    <d v="2004-08-05T00:00:00"/>
    <s v="Shipped"/>
    <n v="7"/>
    <x v="1"/>
    <n v="148"/>
    <n v="1621"/>
    <n v="103800"/>
    <s v="Singapore"/>
    <n v="5"/>
    <x v="4"/>
  </r>
  <r>
    <n v="10278"/>
    <s v="S18_1129"/>
    <n v="34"/>
    <n v="114.65"/>
    <n v="6"/>
    <x v="152"/>
    <d v="2004-08-16T00:00:00"/>
    <d v="2004-08-09T00:00:00"/>
    <s v="Shipped"/>
    <n v="7"/>
    <x v="1"/>
    <n v="112"/>
    <n v="1166"/>
    <n v="71800"/>
    <s v="Las Vegas"/>
    <n v="1"/>
    <x v="5"/>
  </r>
  <r>
    <n v="10278"/>
    <s v="S18_1589"/>
    <n v="23"/>
    <n v="107.02"/>
    <n v="2"/>
    <x v="152"/>
    <d v="2004-08-16T00:00:00"/>
    <d v="2004-08-09T00:00:00"/>
    <s v="Shipped"/>
    <n v="7"/>
    <x v="1"/>
    <n v="112"/>
    <n v="1166"/>
    <n v="71800"/>
    <s v="Las Vegas"/>
    <n v="1"/>
    <x v="5"/>
  </r>
  <r>
    <n v="10278"/>
    <s v="S18_1889"/>
    <n v="29"/>
    <n v="73.150000000000006"/>
    <n v="10"/>
    <x v="152"/>
    <d v="2004-08-16T00:00:00"/>
    <d v="2004-08-09T00:00:00"/>
    <s v="Shipped"/>
    <n v="7"/>
    <x v="1"/>
    <n v="112"/>
    <n v="1166"/>
    <n v="71800"/>
    <s v="Las Vegas"/>
    <n v="1"/>
    <x v="5"/>
  </r>
  <r>
    <n v="10278"/>
    <s v="S18_1984"/>
    <n v="29"/>
    <n v="118.07"/>
    <n v="5"/>
    <x v="152"/>
    <d v="2004-08-16T00:00:00"/>
    <d v="2004-08-09T00:00:00"/>
    <s v="Shipped"/>
    <n v="7"/>
    <x v="1"/>
    <n v="112"/>
    <n v="1166"/>
    <n v="71800"/>
    <s v="Las Vegas"/>
    <n v="1"/>
    <x v="5"/>
  </r>
  <r>
    <n v="10278"/>
    <s v="S18_2870"/>
    <n v="39"/>
    <n v="117.48"/>
    <n v="3"/>
    <x v="152"/>
    <d v="2004-08-16T00:00:00"/>
    <d v="2004-08-09T00:00:00"/>
    <s v="Shipped"/>
    <n v="7"/>
    <x v="1"/>
    <n v="112"/>
    <n v="1166"/>
    <n v="71800"/>
    <s v="Las Vegas"/>
    <n v="1"/>
    <x v="5"/>
  </r>
  <r>
    <n v="10278"/>
    <s v="S18_3232"/>
    <n v="42"/>
    <n v="167.65"/>
    <n v="7"/>
    <x v="152"/>
    <d v="2004-08-16T00:00:00"/>
    <d v="2004-08-09T00:00:00"/>
    <s v="Shipped"/>
    <n v="7"/>
    <x v="1"/>
    <n v="112"/>
    <n v="1166"/>
    <n v="71800"/>
    <s v="Las Vegas"/>
    <n v="1"/>
    <x v="5"/>
  </r>
  <r>
    <n v="10278"/>
    <s v="S18_3685"/>
    <n v="31"/>
    <n v="114.44"/>
    <n v="4"/>
    <x v="152"/>
    <d v="2004-08-16T00:00:00"/>
    <d v="2004-08-09T00:00:00"/>
    <s v="Shipped"/>
    <n v="7"/>
    <x v="1"/>
    <n v="112"/>
    <n v="1166"/>
    <n v="71800"/>
    <s v="Las Vegas"/>
    <n v="1"/>
    <x v="5"/>
  </r>
  <r>
    <n v="10278"/>
    <s v="S24_1628"/>
    <n v="35"/>
    <n v="48.8"/>
    <n v="1"/>
    <x v="152"/>
    <d v="2004-08-16T00:00:00"/>
    <d v="2004-08-09T00:00:00"/>
    <s v="Shipped"/>
    <n v="7"/>
    <x v="1"/>
    <n v="112"/>
    <n v="1166"/>
    <n v="71800"/>
    <s v="Las Vegas"/>
    <n v="1"/>
    <x v="5"/>
  </r>
  <r>
    <n v="10278"/>
    <s v="S24_2972"/>
    <n v="31"/>
    <n v="37.380000000000003"/>
    <n v="8"/>
    <x v="152"/>
    <d v="2004-08-16T00:00:00"/>
    <d v="2004-08-09T00:00:00"/>
    <s v="Shipped"/>
    <n v="7"/>
    <x v="1"/>
    <n v="112"/>
    <n v="1166"/>
    <n v="71800"/>
    <s v="Las Vegas"/>
    <n v="1"/>
    <x v="5"/>
  </r>
  <r>
    <n v="10278"/>
    <s v="S24_3856"/>
    <n v="25"/>
    <n v="136.22"/>
    <n v="9"/>
    <x v="152"/>
    <d v="2004-08-16T00:00:00"/>
    <d v="2004-08-09T00:00:00"/>
    <s v="Shipped"/>
    <n v="7"/>
    <x v="1"/>
    <n v="112"/>
    <n v="1166"/>
    <n v="71800"/>
    <s v="Las Vegas"/>
    <n v="1"/>
    <x v="5"/>
  </r>
  <r>
    <n v="10279"/>
    <s v="S18_4933"/>
    <n v="26"/>
    <n v="68.42"/>
    <n v="1"/>
    <x v="153"/>
    <d v="2004-08-19T00:00:00"/>
    <d v="2004-08-15T00:00:00"/>
    <s v="Shipped"/>
    <n v="4"/>
    <x v="0"/>
    <n v="141"/>
    <n v="1370"/>
    <n v="227600"/>
    <s v="Madrid"/>
    <n v="4"/>
    <x v="3"/>
  </r>
  <r>
    <n v="10279"/>
    <s v="S24_1046"/>
    <n v="32"/>
    <n v="68.349999999999994"/>
    <n v="5"/>
    <x v="153"/>
    <d v="2004-08-19T00:00:00"/>
    <d v="2004-08-15T00:00:00"/>
    <s v="Shipped"/>
    <n v="4"/>
    <x v="0"/>
    <n v="141"/>
    <n v="1370"/>
    <n v="227600"/>
    <s v="Madrid"/>
    <n v="4"/>
    <x v="3"/>
  </r>
  <r>
    <n v="10279"/>
    <s v="S24_2766"/>
    <n v="49"/>
    <n v="76.33"/>
    <n v="3"/>
    <x v="153"/>
    <d v="2004-08-19T00:00:00"/>
    <d v="2004-08-15T00:00:00"/>
    <s v="Shipped"/>
    <n v="4"/>
    <x v="0"/>
    <n v="141"/>
    <n v="1370"/>
    <n v="227600"/>
    <s v="Madrid"/>
    <n v="4"/>
    <x v="3"/>
  </r>
  <r>
    <n v="10279"/>
    <s v="S24_2887"/>
    <n v="48"/>
    <n v="106.87"/>
    <n v="2"/>
    <x v="153"/>
    <d v="2004-08-19T00:00:00"/>
    <d v="2004-08-15T00:00:00"/>
    <s v="Shipped"/>
    <n v="4"/>
    <x v="0"/>
    <n v="141"/>
    <n v="1370"/>
    <n v="227600"/>
    <s v="Madrid"/>
    <n v="4"/>
    <x v="3"/>
  </r>
  <r>
    <n v="10279"/>
    <s v="S24_3191"/>
    <n v="33"/>
    <n v="78.760000000000005"/>
    <n v="4"/>
    <x v="153"/>
    <d v="2004-08-19T00:00:00"/>
    <d v="2004-08-15T00:00:00"/>
    <s v="Shipped"/>
    <n v="4"/>
    <x v="0"/>
    <n v="141"/>
    <n v="1370"/>
    <n v="227600"/>
    <s v="Madrid"/>
    <n v="4"/>
    <x v="3"/>
  </r>
  <r>
    <n v="10279"/>
    <s v="S24_3432"/>
    <n v="48"/>
    <n v="95.3"/>
    <n v="6"/>
    <x v="153"/>
    <d v="2004-08-19T00:00:00"/>
    <d v="2004-08-15T00:00:00"/>
    <s v="Shipped"/>
    <n v="4"/>
    <x v="0"/>
    <n v="141"/>
    <n v="1370"/>
    <n v="227600"/>
    <s v="Madrid"/>
    <n v="4"/>
    <x v="3"/>
  </r>
  <r>
    <n v="10280"/>
    <s v="S10_1949"/>
    <n v="34"/>
    <n v="205.73"/>
    <n v="2"/>
    <x v="154"/>
    <d v="2004-08-27T00:00:00"/>
    <d v="2004-08-19T00:00:00"/>
    <s v="Shipped"/>
    <n v="8"/>
    <x v="1"/>
    <n v="249"/>
    <n v="1401"/>
    <n v="113000"/>
    <s v="Torino"/>
    <n v="4"/>
    <x v="3"/>
  </r>
  <r>
    <n v="10280"/>
    <s v="S18_1097"/>
    <n v="24"/>
    <n v="98"/>
    <n v="1"/>
    <x v="154"/>
    <d v="2004-08-27T00:00:00"/>
    <d v="2004-08-19T00:00:00"/>
    <s v="Shipped"/>
    <n v="8"/>
    <x v="1"/>
    <n v="249"/>
    <n v="1401"/>
    <n v="113000"/>
    <s v="Torino"/>
    <n v="4"/>
    <x v="3"/>
  </r>
  <r>
    <n v="10280"/>
    <s v="S18_1342"/>
    <n v="50"/>
    <n v="87.33"/>
    <n v="9"/>
    <x v="154"/>
    <d v="2004-08-27T00:00:00"/>
    <d v="2004-08-19T00:00:00"/>
    <s v="Shipped"/>
    <n v="8"/>
    <x v="1"/>
    <n v="249"/>
    <n v="1401"/>
    <n v="113000"/>
    <s v="Torino"/>
    <n v="4"/>
    <x v="3"/>
  </r>
  <r>
    <n v="10280"/>
    <s v="S18_1367"/>
    <n v="27"/>
    <n v="47.44"/>
    <n v="8"/>
    <x v="154"/>
    <d v="2004-08-27T00:00:00"/>
    <d v="2004-08-19T00:00:00"/>
    <s v="Shipped"/>
    <n v="8"/>
    <x v="1"/>
    <n v="249"/>
    <n v="1401"/>
    <n v="113000"/>
    <s v="Torino"/>
    <n v="4"/>
    <x v="3"/>
  </r>
  <r>
    <n v="10280"/>
    <s v="S18_1749"/>
    <n v="26"/>
    <n v="161.5"/>
    <n v="16"/>
    <x v="154"/>
    <d v="2004-08-27T00:00:00"/>
    <d v="2004-08-19T00:00:00"/>
    <s v="Shipped"/>
    <n v="8"/>
    <x v="1"/>
    <n v="249"/>
    <n v="1401"/>
    <n v="113000"/>
    <s v="Torino"/>
    <n v="4"/>
    <x v="3"/>
  </r>
  <r>
    <n v="10280"/>
    <s v="S18_2248"/>
    <n v="25"/>
    <n v="53.28"/>
    <n v="15"/>
    <x v="154"/>
    <d v="2004-08-27T00:00:00"/>
    <d v="2004-08-19T00:00:00"/>
    <s v="Shipped"/>
    <n v="8"/>
    <x v="1"/>
    <n v="249"/>
    <n v="1401"/>
    <n v="113000"/>
    <s v="Torino"/>
    <n v="4"/>
    <x v="3"/>
  </r>
  <r>
    <n v="10280"/>
    <s v="S18_2325"/>
    <n v="37"/>
    <n v="109.33"/>
    <n v="13"/>
    <x v="154"/>
    <d v="2004-08-27T00:00:00"/>
    <d v="2004-08-19T00:00:00"/>
    <s v="Shipped"/>
    <n v="8"/>
    <x v="1"/>
    <n v="249"/>
    <n v="1401"/>
    <n v="113000"/>
    <s v="Torino"/>
    <n v="4"/>
    <x v="3"/>
  </r>
  <r>
    <n v="10280"/>
    <s v="S18_2795"/>
    <n v="22"/>
    <n v="158.63"/>
    <n v="10"/>
    <x v="154"/>
    <d v="2004-08-27T00:00:00"/>
    <d v="2004-08-19T00:00:00"/>
    <s v="Shipped"/>
    <n v="8"/>
    <x v="1"/>
    <n v="249"/>
    <n v="1401"/>
    <n v="113000"/>
    <s v="Torino"/>
    <n v="4"/>
    <x v="3"/>
  </r>
  <r>
    <n v="10280"/>
    <s v="S18_2949"/>
    <n v="46"/>
    <n v="82.06"/>
    <n v="3"/>
    <x v="154"/>
    <d v="2004-08-27T00:00:00"/>
    <d v="2004-08-19T00:00:00"/>
    <s v="Shipped"/>
    <n v="8"/>
    <x v="1"/>
    <n v="249"/>
    <n v="1401"/>
    <n v="113000"/>
    <s v="Torino"/>
    <n v="4"/>
    <x v="3"/>
  </r>
  <r>
    <n v="10280"/>
    <s v="S18_2957"/>
    <n v="43"/>
    <n v="54.34"/>
    <n v="5"/>
    <x v="154"/>
    <d v="2004-08-27T00:00:00"/>
    <d v="2004-08-19T00:00:00"/>
    <s v="Shipped"/>
    <n v="8"/>
    <x v="1"/>
    <n v="249"/>
    <n v="1401"/>
    <n v="113000"/>
    <s v="Torino"/>
    <n v="4"/>
    <x v="3"/>
  </r>
  <r>
    <n v="10280"/>
    <s v="S18_3136"/>
    <n v="29"/>
    <n v="102.63"/>
    <n v="4"/>
    <x v="154"/>
    <d v="2004-08-27T00:00:00"/>
    <d v="2004-08-19T00:00:00"/>
    <s v="Shipped"/>
    <n v="8"/>
    <x v="1"/>
    <n v="249"/>
    <n v="1401"/>
    <n v="113000"/>
    <s v="Torino"/>
    <n v="4"/>
    <x v="3"/>
  </r>
  <r>
    <n v="10280"/>
    <s v="S18_3320"/>
    <n v="34"/>
    <n v="99.21"/>
    <n v="7"/>
    <x v="154"/>
    <d v="2004-08-27T00:00:00"/>
    <d v="2004-08-19T00:00:00"/>
    <s v="Shipped"/>
    <n v="8"/>
    <x v="1"/>
    <n v="249"/>
    <n v="1401"/>
    <n v="113000"/>
    <s v="Torino"/>
    <n v="4"/>
    <x v="3"/>
  </r>
  <r>
    <n v="10280"/>
    <s v="S18_4409"/>
    <n v="35"/>
    <n v="77.31"/>
    <n v="17"/>
    <x v="154"/>
    <d v="2004-08-27T00:00:00"/>
    <d v="2004-08-19T00:00:00"/>
    <s v="Shipped"/>
    <n v="8"/>
    <x v="1"/>
    <n v="249"/>
    <n v="1401"/>
    <n v="113000"/>
    <s v="Torino"/>
    <n v="4"/>
    <x v="3"/>
  </r>
  <r>
    <n v="10280"/>
    <s v="S24_1937"/>
    <n v="20"/>
    <n v="29.87"/>
    <n v="12"/>
    <x v="154"/>
    <d v="2004-08-27T00:00:00"/>
    <d v="2004-08-19T00:00:00"/>
    <s v="Shipped"/>
    <n v="8"/>
    <x v="1"/>
    <n v="249"/>
    <n v="1401"/>
    <n v="113000"/>
    <s v="Torino"/>
    <n v="4"/>
    <x v="3"/>
  </r>
  <r>
    <n v="10280"/>
    <s v="S24_2022"/>
    <n v="45"/>
    <n v="36.29"/>
    <n v="11"/>
    <x v="154"/>
    <d v="2004-08-27T00:00:00"/>
    <d v="2004-08-19T00:00:00"/>
    <s v="Shipped"/>
    <n v="8"/>
    <x v="1"/>
    <n v="249"/>
    <n v="1401"/>
    <n v="113000"/>
    <s v="Torino"/>
    <n v="4"/>
    <x v="3"/>
  </r>
  <r>
    <n v="10280"/>
    <s v="S24_3969"/>
    <n v="33"/>
    <n v="35.29"/>
    <n v="14"/>
    <x v="154"/>
    <d v="2004-08-27T00:00:00"/>
    <d v="2004-08-19T00:00:00"/>
    <s v="Shipped"/>
    <n v="8"/>
    <x v="1"/>
    <n v="249"/>
    <n v="1401"/>
    <n v="113000"/>
    <s v="Torino"/>
    <n v="4"/>
    <x v="3"/>
  </r>
  <r>
    <n v="10280"/>
    <s v="S24_4258"/>
    <n v="21"/>
    <n v="79.86"/>
    <n v="6"/>
    <x v="154"/>
    <d v="2004-08-27T00:00:00"/>
    <d v="2004-08-19T00:00:00"/>
    <s v="Shipped"/>
    <n v="8"/>
    <x v="1"/>
    <n v="249"/>
    <n v="1401"/>
    <n v="113000"/>
    <s v="Torino"/>
    <n v="4"/>
    <x v="3"/>
  </r>
  <r>
    <n v="10281"/>
    <s v="S10_4962"/>
    <n v="44"/>
    <n v="132.97"/>
    <n v="9"/>
    <x v="155"/>
    <d v="2004-08-28T00:00:00"/>
    <d v="2004-08-23T00:00:00"/>
    <s v="Shipped"/>
    <n v="5"/>
    <x v="0"/>
    <n v="157"/>
    <n v="1216"/>
    <n v="100600"/>
    <s v="Allentown"/>
    <n v="2"/>
    <x v="0"/>
  </r>
  <r>
    <n v="10281"/>
    <s v="S12_1666"/>
    <n v="25"/>
    <n v="127.1"/>
    <n v="13"/>
    <x v="155"/>
    <d v="2004-08-28T00:00:00"/>
    <d v="2004-08-23T00:00:00"/>
    <s v="Shipped"/>
    <n v="5"/>
    <x v="0"/>
    <n v="157"/>
    <n v="1216"/>
    <n v="100600"/>
    <s v="Allentown"/>
    <n v="2"/>
    <x v="0"/>
  </r>
  <r>
    <n v="10281"/>
    <s v="S12_4473"/>
    <n v="41"/>
    <n v="98.36"/>
    <n v="1"/>
    <x v="155"/>
    <d v="2004-08-28T00:00:00"/>
    <d v="2004-08-23T00:00:00"/>
    <s v="Shipped"/>
    <n v="5"/>
    <x v="0"/>
    <n v="157"/>
    <n v="1216"/>
    <n v="100600"/>
    <s v="Allentown"/>
    <n v="2"/>
    <x v="0"/>
  </r>
  <r>
    <n v="10281"/>
    <s v="S18_2319"/>
    <n v="48"/>
    <n v="114.14"/>
    <n v="4"/>
    <x v="155"/>
    <d v="2004-08-28T00:00:00"/>
    <d v="2004-08-23T00:00:00"/>
    <s v="Shipped"/>
    <n v="5"/>
    <x v="0"/>
    <n v="157"/>
    <n v="1216"/>
    <n v="100600"/>
    <s v="Allentown"/>
    <n v="2"/>
    <x v="0"/>
  </r>
  <r>
    <n v="10281"/>
    <s v="S18_2432"/>
    <n v="29"/>
    <n v="56.52"/>
    <n v="7"/>
    <x v="155"/>
    <d v="2004-08-28T00:00:00"/>
    <d v="2004-08-23T00:00:00"/>
    <s v="Shipped"/>
    <n v="5"/>
    <x v="0"/>
    <n v="157"/>
    <n v="1216"/>
    <n v="100600"/>
    <s v="Allentown"/>
    <n v="2"/>
    <x v="0"/>
  </r>
  <r>
    <n v="10281"/>
    <s v="S18_3232"/>
    <n v="25"/>
    <n v="135.47"/>
    <n v="5"/>
    <x v="155"/>
    <d v="2004-08-28T00:00:00"/>
    <d v="2004-08-23T00:00:00"/>
    <s v="Shipped"/>
    <n v="5"/>
    <x v="0"/>
    <n v="157"/>
    <n v="1216"/>
    <n v="100600"/>
    <s v="Allentown"/>
    <n v="2"/>
    <x v="0"/>
  </r>
  <r>
    <n v="10281"/>
    <s v="S18_4600"/>
    <n v="25"/>
    <n v="96.86"/>
    <n v="10"/>
    <x v="155"/>
    <d v="2004-08-28T00:00:00"/>
    <d v="2004-08-23T00:00:00"/>
    <s v="Shipped"/>
    <n v="5"/>
    <x v="0"/>
    <n v="157"/>
    <n v="1216"/>
    <n v="100600"/>
    <s v="Allentown"/>
    <n v="2"/>
    <x v="0"/>
  </r>
  <r>
    <n v="10281"/>
    <s v="S18_4668"/>
    <n v="44"/>
    <n v="42.76"/>
    <n v="14"/>
    <x v="155"/>
    <d v="2004-08-28T00:00:00"/>
    <d v="2004-08-23T00:00:00"/>
    <s v="Shipped"/>
    <n v="5"/>
    <x v="0"/>
    <n v="157"/>
    <n v="1216"/>
    <n v="100600"/>
    <s v="Allentown"/>
    <n v="2"/>
    <x v="0"/>
  </r>
  <r>
    <n v="10281"/>
    <s v="S24_2300"/>
    <n v="25"/>
    <n v="112.46"/>
    <n v="6"/>
    <x v="155"/>
    <d v="2004-08-28T00:00:00"/>
    <d v="2004-08-23T00:00:00"/>
    <s v="Shipped"/>
    <n v="5"/>
    <x v="0"/>
    <n v="157"/>
    <n v="1216"/>
    <n v="100600"/>
    <s v="Allentown"/>
    <n v="2"/>
    <x v="0"/>
  </r>
  <r>
    <n v="10281"/>
    <s v="S24_2840"/>
    <n v="20"/>
    <n v="33.950000000000003"/>
    <n v="2"/>
    <x v="155"/>
    <d v="2004-08-28T00:00:00"/>
    <d v="2004-08-23T00:00:00"/>
    <s v="Shipped"/>
    <n v="5"/>
    <x v="0"/>
    <n v="157"/>
    <n v="1216"/>
    <n v="100600"/>
    <s v="Allentown"/>
    <n v="2"/>
    <x v="0"/>
  </r>
  <r>
    <n v="10281"/>
    <s v="S32_1268"/>
    <n v="29"/>
    <n v="80.900000000000006"/>
    <n v="8"/>
    <x v="155"/>
    <d v="2004-08-28T00:00:00"/>
    <d v="2004-08-23T00:00:00"/>
    <s v="Shipped"/>
    <n v="5"/>
    <x v="0"/>
    <n v="157"/>
    <n v="1216"/>
    <n v="100600"/>
    <s v="Allentown"/>
    <n v="2"/>
    <x v="0"/>
  </r>
  <r>
    <n v="10281"/>
    <s v="S32_2509"/>
    <n v="31"/>
    <n v="44.91"/>
    <n v="3"/>
    <x v="155"/>
    <d v="2004-08-28T00:00:00"/>
    <d v="2004-08-23T00:00:00"/>
    <s v="Shipped"/>
    <n v="5"/>
    <x v="0"/>
    <n v="157"/>
    <n v="1216"/>
    <n v="100600"/>
    <s v="Allentown"/>
    <n v="2"/>
    <x v="0"/>
  </r>
  <r>
    <n v="10281"/>
    <s v="S32_3522"/>
    <n v="36"/>
    <n v="59.47"/>
    <n v="12"/>
    <x v="155"/>
    <d v="2004-08-28T00:00:00"/>
    <d v="2004-08-23T00:00:00"/>
    <s v="Shipped"/>
    <n v="5"/>
    <x v="0"/>
    <n v="157"/>
    <n v="1216"/>
    <n v="100600"/>
    <s v="Allentown"/>
    <n v="2"/>
    <x v="0"/>
  </r>
  <r>
    <n v="10281"/>
    <s v="S700_2824"/>
    <n v="27"/>
    <n v="89.01"/>
    <n v="11"/>
    <x v="155"/>
    <d v="2004-08-28T00:00:00"/>
    <d v="2004-08-23T00:00:00"/>
    <s v="Shipped"/>
    <n v="5"/>
    <x v="0"/>
    <n v="157"/>
    <n v="1216"/>
    <n v="100600"/>
    <s v="Allentown"/>
    <n v="2"/>
    <x v="0"/>
  </r>
  <r>
    <n v="10282"/>
    <s v="S12_1108"/>
    <n v="41"/>
    <n v="176.63"/>
    <n v="5"/>
    <x v="156"/>
    <d v="2004-08-26T00:00:00"/>
    <d v="2004-08-22T00:00:00"/>
    <s v="Shipped"/>
    <n v="4"/>
    <x v="0"/>
    <n v="124"/>
    <n v="1165"/>
    <n v="210500"/>
    <s v="San Rafael"/>
    <n v="1"/>
    <x v="5"/>
  </r>
  <r>
    <n v="10282"/>
    <s v="S12_3148"/>
    <n v="27"/>
    <n v="142.02000000000001"/>
    <n v="6"/>
    <x v="156"/>
    <d v="2004-08-26T00:00:00"/>
    <d v="2004-08-22T00:00:00"/>
    <s v="Shipped"/>
    <n v="4"/>
    <x v="0"/>
    <n v="124"/>
    <n v="1165"/>
    <n v="210500"/>
    <s v="San Rafael"/>
    <n v="1"/>
    <x v="5"/>
  </r>
  <r>
    <n v="10282"/>
    <s v="S12_3891"/>
    <n v="24"/>
    <n v="169.56"/>
    <n v="4"/>
    <x v="156"/>
    <d v="2004-08-26T00:00:00"/>
    <d v="2004-08-22T00:00:00"/>
    <s v="Shipped"/>
    <n v="4"/>
    <x v="0"/>
    <n v="124"/>
    <n v="1165"/>
    <n v="210500"/>
    <s v="San Rafael"/>
    <n v="1"/>
    <x v="5"/>
  </r>
  <r>
    <n v="10282"/>
    <s v="S18_2238"/>
    <n v="23"/>
    <n v="147.36000000000001"/>
    <n v="13"/>
    <x v="156"/>
    <d v="2004-08-26T00:00:00"/>
    <d v="2004-08-22T00:00:00"/>
    <s v="Shipped"/>
    <n v="4"/>
    <x v="0"/>
    <n v="124"/>
    <n v="1165"/>
    <n v="210500"/>
    <s v="San Rafael"/>
    <n v="1"/>
    <x v="5"/>
  </r>
  <r>
    <n v="10282"/>
    <s v="S18_3140"/>
    <n v="43"/>
    <n v="122.93"/>
    <n v="1"/>
    <x v="156"/>
    <d v="2004-08-26T00:00:00"/>
    <d v="2004-08-22T00:00:00"/>
    <s v="Shipped"/>
    <n v="4"/>
    <x v="0"/>
    <n v="124"/>
    <n v="1165"/>
    <n v="210500"/>
    <s v="San Rafael"/>
    <n v="1"/>
    <x v="5"/>
  </r>
  <r>
    <n v="10282"/>
    <s v="S18_3259"/>
    <n v="36"/>
    <n v="88.74"/>
    <n v="3"/>
    <x v="156"/>
    <d v="2004-08-26T00:00:00"/>
    <d v="2004-08-22T00:00:00"/>
    <s v="Shipped"/>
    <n v="4"/>
    <x v="0"/>
    <n v="124"/>
    <n v="1165"/>
    <n v="210500"/>
    <s v="San Rafael"/>
    <n v="1"/>
    <x v="5"/>
  </r>
  <r>
    <n v="10282"/>
    <s v="S18_4027"/>
    <n v="31"/>
    <n v="132.13"/>
    <n v="8"/>
    <x v="156"/>
    <d v="2004-08-26T00:00:00"/>
    <d v="2004-08-22T00:00:00"/>
    <s v="Shipped"/>
    <n v="4"/>
    <x v="0"/>
    <n v="124"/>
    <n v="1165"/>
    <n v="210500"/>
    <s v="San Rafael"/>
    <n v="1"/>
    <x v="5"/>
  </r>
  <r>
    <n v="10282"/>
    <s v="S24_1444"/>
    <n v="29"/>
    <n v="49.71"/>
    <n v="11"/>
    <x v="156"/>
    <d v="2004-08-26T00:00:00"/>
    <d v="2004-08-22T00:00:00"/>
    <s v="Shipped"/>
    <n v="4"/>
    <x v="0"/>
    <n v="124"/>
    <n v="1165"/>
    <n v="210500"/>
    <s v="San Rafael"/>
    <n v="1"/>
    <x v="5"/>
  </r>
  <r>
    <n v="10282"/>
    <s v="S24_4048"/>
    <n v="39"/>
    <n v="96.99"/>
    <n v="10"/>
    <x v="156"/>
    <d v="2004-08-26T00:00:00"/>
    <d v="2004-08-22T00:00:00"/>
    <s v="Shipped"/>
    <n v="4"/>
    <x v="0"/>
    <n v="124"/>
    <n v="1165"/>
    <n v="210500"/>
    <s v="San Rafael"/>
    <n v="1"/>
    <x v="5"/>
  </r>
  <r>
    <n v="10282"/>
    <s v="S32_3207"/>
    <n v="36"/>
    <n v="51.58"/>
    <n v="9"/>
    <x v="156"/>
    <d v="2004-08-26T00:00:00"/>
    <d v="2004-08-22T00:00:00"/>
    <s v="Shipped"/>
    <n v="4"/>
    <x v="0"/>
    <n v="124"/>
    <n v="1165"/>
    <n v="210500"/>
    <s v="San Rafael"/>
    <n v="1"/>
    <x v="5"/>
  </r>
  <r>
    <n v="10282"/>
    <s v="S50_1392"/>
    <n v="38"/>
    <n v="114.59"/>
    <n v="12"/>
    <x v="156"/>
    <d v="2004-08-26T00:00:00"/>
    <d v="2004-08-22T00:00:00"/>
    <s v="Shipped"/>
    <n v="4"/>
    <x v="0"/>
    <n v="124"/>
    <n v="1165"/>
    <n v="210500"/>
    <s v="San Rafael"/>
    <n v="1"/>
    <x v="5"/>
  </r>
  <r>
    <n v="10282"/>
    <s v="S50_1514"/>
    <n v="37"/>
    <n v="56.24"/>
    <n v="7"/>
    <x v="156"/>
    <d v="2004-08-26T00:00:00"/>
    <d v="2004-08-22T00:00:00"/>
    <s v="Shipped"/>
    <n v="4"/>
    <x v="0"/>
    <n v="124"/>
    <n v="1165"/>
    <n v="210500"/>
    <s v="San Rafael"/>
    <n v="1"/>
    <x v="5"/>
  </r>
  <r>
    <n v="10282"/>
    <s v="S700_1938"/>
    <n v="43"/>
    <n v="77.95"/>
    <n v="2"/>
    <x v="156"/>
    <d v="2004-08-26T00:00:00"/>
    <d v="2004-08-22T00:00:00"/>
    <s v="Shipped"/>
    <n v="4"/>
    <x v="0"/>
    <n v="124"/>
    <n v="1165"/>
    <n v="210500"/>
    <s v="San Rafael"/>
    <n v="1"/>
    <x v="5"/>
  </r>
  <r>
    <n v="10283"/>
    <s v="S10_4757"/>
    <n v="25"/>
    <n v="130.56"/>
    <n v="6"/>
    <x v="156"/>
    <d v="2004-08-30T00:00:00"/>
    <d v="2004-08-23T00:00:00"/>
    <s v="Shipped"/>
    <n v="7"/>
    <x v="1"/>
    <n v="260"/>
    <n v="1323"/>
    <n v="89600"/>
    <s v="Tsawassen"/>
    <n v="3"/>
    <x v="2"/>
  </r>
  <r>
    <n v="10283"/>
    <s v="S18_3029"/>
    <n v="21"/>
    <n v="78.28"/>
    <n v="4"/>
    <x v="156"/>
    <d v="2004-08-30T00:00:00"/>
    <d v="2004-08-23T00:00:00"/>
    <s v="Shipped"/>
    <n v="7"/>
    <x v="1"/>
    <n v="260"/>
    <n v="1323"/>
    <n v="89600"/>
    <s v="Tsawassen"/>
    <n v="3"/>
    <x v="2"/>
  </r>
  <r>
    <n v="10283"/>
    <s v="S18_3856"/>
    <n v="46"/>
    <n v="100.58"/>
    <n v="3"/>
    <x v="156"/>
    <d v="2004-08-30T00:00:00"/>
    <d v="2004-08-23T00:00:00"/>
    <s v="Shipped"/>
    <n v="7"/>
    <x v="1"/>
    <n v="260"/>
    <n v="1323"/>
    <n v="89600"/>
    <s v="Tsawassen"/>
    <n v="3"/>
    <x v="2"/>
  </r>
  <r>
    <n v="10283"/>
    <s v="S18_4522"/>
    <n v="34"/>
    <n v="71.97"/>
    <n v="14"/>
    <x v="156"/>
    <d v="2004-08-30T00:00:00"/>
    <d v="2004-08-23T00:00:00"/>
    <s v="Shipped"/>
    <n v="7"/>
    <x v="1"/>
    <n v="260"/>
    <n v="1323"/>
    <n v="89600"/>
    <s v="Tsawassen"/>
    <n v="3"/>
    <x v="2"/>
  </r>
  <r>
    <n v="10283"/>
    <s v="S24_2011"/>
    <n v="42"/>
    <n v="99.54"/>
    <n v="13"/>
    <x v="156"/>
    <d v="2004-08-30T00:00:00"/>
    <d v="2004-08-23T00:00:00"/>
    <s v="Shipped"/>
    <n v="7"/>
    <x v="1"/>
    <n v="260"/>
    <n v="1323"/>
    <n v="89600"/>
    <s v="Tsawassen"/>
    <n v="3"/>
    <x v="2"/>
  </r>
  <r>
    <n v="10283"/>
    <s v="S24_3151"/>
    <n v="34"/>
    <n v="80.540000000000006"/>
    <n v="8"/>
    <x v="156"/>
    <d v="2004-08-30T00:00:00"/>
    <d v="2004-08-23T00:00:00"/>
    <s v="Shipped"/>
    <n v="7"/>
    <x v="1"/>
    <n v="260"/>
    <n v="1323"/>
    <n v="89600"/>
    <s v="Tsawassen"/>
    <n v="3"/>
    <x v="2"/>
  </r>
  <r>
    <n v="10283"/>
    <s v="S24_3816"/>
    <n v="33"/>
    <n v="77.150000000000006"/>
    <n v="5"/>
    <x v="156"/>
    <d v="2004-08-30T00:00:00"/>
    <d v="2004-08-23T00:00:00"/>
    <s v="Shipped"/>
    <n v="7"/>
    <x v="1"/>
    <n v="260"/>
    <n v="1323"/>
    <n v="89600"/>
    <s v="Tsawassen"/>
    <n v="3"/>
    <x v="2"/>
  </r>
  <r>
    <n v="10283"/>
    <s v="S700_1138"/>
    <n v="45"/>
    <n v="62"/>
    <n v="9"/>
    <x v="156"/>
    <d v="2004-08-30T00:00:00"/>
    <d v="2004-08-23T00:00:00"/>
    <s v="Shipped"/>
    <n v="7"/>
    <x v="1"/>
    <n v="260"/>
    <n v="1323"/>
    <n v="89600"/>
    <s v="Tsawassen"/>
    <n v="3"/>
    <x v="2"/>
  </r>
  <r>
    <n v="10283"/>
    <s v="S700_2047"/>
    <n v="20"/>
    <n v="74.23"/>
    <n v="2"/>
    <x v="156"/>
    <d v="2004-08-30T00:00:00"/>
    <d v="2004-08-23T00:00:00"/>
    <s v="Shipped"/>
    <n v="7"/>
    <x v="1"/>
    <n v="260"/>
    <n v="1323"/>
    <n v="89600"/>
    <s v="Tsawassen"/>
    <n v="3"/>
    <x v="2"/>
  </r>
  <r>
    <n v="10283"/>
    <s v="S700_2610"/>
    <n v="47"/>
    <n v="68.67"/>
    <n v="7"/>
    <x v="156"/>
    <d v="2004-08-30T00:00:00"/>
    <d v="2004-08-23T00:00:00"/>
    <s v="Shipped"/>
    <n v="7"/>
    <x v="1"/>
    <n v="260"/>
    <n v="1323"/>
    <n v="89600"/>
    <s v="Tsawassen"/>
    <n v="3"/>
    <x v="2"/>
  </r>
  <r>
    <n v="10283"/>
    <s v="S700_3505"/>
    <n v="22"/>
    <n v="88.15"/>
    <n v="10"/>
    <x v="156"/>
    <d v="2004-08-30T00:00:00"/>
    <d v="2004-08-23T00:00:00"/>
    <s v="Shipped"/>
    <n v="7"/>
    <x v="1"/>
    <n v="260"/>
    <n v="1323"/>
    <n v="89600"/>
    <s v="Tsawassen"/>
    <n v="3"/>
    <x v="2"/>
  </r>
  <r>
    <n v="10283"/>
    <s v="S700_3962"/>
    <n v="38"/>
    <n v="85.41"/>
    <n v="11"/>
    <x v="156"/>
    <d v="2004-08-30T00:00:00"/>
    <d v="2004-08-23T00:00:00"/>
    <s v="Shipped"/>
    <n v="7"/>
    <x v="1"/>
    <n v="260"/>
    <n v="1323"/>
    <n v="89600"/>
    <s v="Tsawassen"/>
    <n v="3"/>
    <x v="2"/>
  </r>
  <r>
    <n v="10283"/>
    <s v="S72_1253"/>
    <n v="43"/>
    <n v="41.22"/>
    <n v="1"/>
    <x v="156"/>
    <d v="2004-08-30T00:00:00"/>
    <d v="2004-08-23T00:00:00"/>
    <s v="Shipped"/>
    <n v="7"/>
    <x v="1"/>
    <n v="260"/>
    <n v="1323"/>
    <n v="89600"/>
    <s v="Tsawassen"/>
    <n v="3"/>
    <x v="2"/>
  </r>
  <r>
    <n v="10283"/>
    <s v="S72_3212"/>
    <n v="33"/>
    <n v="49.14"/>
    <n v="12"/>
    <x v="156"/>
    <d v="2004-08-30T00:00:00"/>
    <d v="2004-08-23T00:00:00"/>
    <s v="Shipped"/>
    <n v="7"/>
    <x v="1"/>
    <n v="260"/>
    <n v="1323"/>
    <n v="89600"/>
    <s v="Tsawassen"/>
    <n v="3"/>
    <x v="2"/>
  </r>
  <r>
    <n v="10284"/>
    <s v="S18_1662"/>
    <n v="45"/>
    <n v="137.19"/>
    <n v="11"/>
    <x v="157"/>
    <d v="2004-08-29T00:00:00"/>
    <d v="2004-08-26T00:00:00"/>
    <s v="Shipped"/>
    <n v="3"/>
    <x v="0"/>
    <n v="299"/>
    <n v="1504"/>
    <n v="95100"/>
    <s v="Oslo"/>
    <n v="7"/>
    <x v="1"/>
  </r>
  <r>
    <n v="10284"/>
    <s v="S18_2581"/>
    <n v="31"/>
    <n v="68.430000000000007"/>
    <n v="1"/>
    <x v="157"/>
    <d v="2004-08-29T00:00:00"/>
    <d v="2004-08-26T00:00:00"/>
    <s v="Shipped"/>
    <n v="3"/>
    <x v="0"/>
    <n v="299"/>
    <n v="1504"/>
    <n v="95100"/>
    <s v="Oslo"/>
    <n v="7"/>
    <x v="1"/>
  </r>
  <r>
    <n v="10284"/>
    <s v="S24_1785"/>
    <n v="22"/>
    <n v="101.76"/>
    <n v="3"/>
    <x v="157"/>
    <d v="2004-08-29T00:00:00"/>
    <d v="2004-08-26T00:00:00"/>
    <s v="Shipped"/>
    <n v="3"/>
    <x v="0"/>
    <n v="299"/>
    <n v="1504"/>
    <n v="95100"/>
    <s v="Oslo"/>
    <n v="7"/>
    <x v="1"/>
  </r>
  <r>
    <n v="10284"/>
    <s v="S24_2841"/>
    <n v="30"/>
    <n v="65.08"/>
    <n v="12"/>
    <x v="157"/>
    <d v="2004-08-29T00:00:00"/>
    <d v="2004-08-26T00:00:00"/>
    <s v="Shipped"/>
    <n v="3"/>
    <x v="0"/>
    <n v="299"/>
    <n v="1504"/>
    <n v="95100"/>
    <s v="Oslo"/>
    <n v="7"/>
    <x v="1"/>
  </r>
  <r>
    <n v="10284"/>
    <s v="S24_3420"/>
    <n v="39"/>
    <n v="59.83"/>
    <n v="13"/>
    <x v="157"/>
    <d v="2004-08-29T00:00:00"/>
    <d v="2004-08-26T00:00:00"/>
    <s v="Shipped"/>
    <n v="3"/>
    <x v="0"/>
    <n v="299"/>
    <n v="1504"/>
    <n v="95100"/>
    <s v="Oslo"/>
    <n v="7"/>
    <x v="1"/>
  </r>
  <r>
    <n v="10284"/>
    <s v="S24_3949"/>
    <n v="21"/>
    <n v="65.510000000000005"/>
    <n v="10"/>
    <x v="157"/>
    <d v="2004-08-29T00:00:00"/>
    <d v="2004-08-26T00:00:00"/>
    <s v="Shipped"/>
    <n v="3"/>
    <x v="0"/>
    <n v="299"/>
    <n v="1504"/>
    <n v="95100"/>
    <s v="Oslo"/>
    <n v="7"/>
    <x v="1"/>
  </r>
  <r>
    <n v="10284"/>
    <s v="S24_4278"/>
    <n v="21"/>
    <n v="66.650000000000006"/>
    <n v="2"/>
    <x v="157"/>
    <d v="2004-08-29T00:00:00"/>
    <d v="2004-08-26T00:00:00"/>
    <s v="Shipped"/>
    <n v="3"/>
    <x v="0"/>
    <n v="299"/>
    <n v="1504"/>
    <n v="95100"/>
    <s v="Oslo"/>
    <n v="7"/>
    <x v="1"/>
  </r>
  <r>
    <n v="10284"/>
    <s v="S32_4289"/>
    <n v="50"/>
    <n v="60.54"/>
    <n v="4"/>
    <x v="157"/>
    <d v="2004-08-29T00:00:00"/>
    <d v="2004-08-26T00:00:00"/>
    <s v="Shipped"/>
    <n v="3"/>
    <x v="0"/>
    <n v="299"/>
    <n v="1504"/>
    <n v="95100"/>
    <s v="Oslo"/>
    <n v="7"/>
    <x v="1"/>
  </r>
  <r>
    <n v="10284"/>
    <s v="S50_1341"/>
    <n v="33"/>
    <n v="35.78"/>
    <n v="5"/>
    <x v="157"/>
    <d v="2004-08-29T00:00:00"/>
    <d v="2004-08-26T00:00:00"/>
    <s v="Shipped"/>
    <n v="3"/>
    <x v="0"/>
    <n v="299"/>
    <n v="1504"/>
    <n v="95100"/>
    <s v="Oslo"/>
    <n v="7"/>
    <x v="1"/>
  </r>
  <r>
    <n v="10284"/>
    <s v="S700_1691"/>
    <n v="24"/>
    <n v="87.69"/>
    <n v="6"/>
    <x v="157"/>
    <d v="2004-08-29T00:00:00"/>
    <d v="2004-08-26T00:00:00"/>
    <s v="Shipped"/>
    <n v="3"/>
    <x v="0"/>
    <n v="299"/>
    <n v="1504"/>
    <n v="95100"/>
    <s v="Oslo"/>
    <n v="7"/>
    <x v="1"/>
  </r>
  <r>
    <n v="10284"/>
    <s v="S700_2466"/>
    <n v="45"/>
    <n v="95.73"/>
    <n v="8"/>
    <x v="157"/>
    <d v="2004-08-29T00:00:00"/>
    <d v="2004-08-26T00:00:00"/>
    <s v="Shipped"/>
    <n v="3"/>
    <x v="0"/>
    <n v="299"/>
    <n v="1504"/>
    <n v="95100"/>
    <s v="Oslo"/>
    <n v="7"/>
    <x v="1"/>
  </r>
  <r>
    <n v="10284"/>
    <s v="S700_3167"/>
    <n v="25"/>
    <n v="68"/>
    <n v="7"/>
    <x v="157"/>
    <d v="2004-08-29T00:00:00"/>
    <d v="2004-08-26T00:00:00"/>
    <s v="Shipped"/>
    <n v="3"/>
    <x v="0"/>
    <n v="299"/>
    <n v="1504"/>
    <n v="95100"/>
    <s v="Oslo"/>
    <n v="7"/>
    <x v="1"/>
  </r>
  <r>
    <n v="10284"/>
    <s v="S700_4002"/>
    <n v="32"/>
    <n v="73.290000000000006"/>
    <n v="9"/>
    <x v="157"/>
    <d v="2004-08-29T00:00:00"/>
    <d v="2004-08-26T00:00:00"/>
    <s v="Shipped"/>
    <n v="3"/>
    <x v="0"/>
    <n v="299"/>
    <n v="1504"/>
    <n v="95100"/>
    <s v="Oslo"/>
    <n v="7"/>
    <x v="1"/>
  </r>
  <r>
    <n v="10285"/>
    <s v="S10_1678"/>
    <n v="36"/>
    <n v="95.7"/>
    <n v="6"/>
    <x v="158"/>
    <d v="2004-09-04T00:00:00"/>
    <d v="2004-08-31T00:00:00"/>
    <s v="Shipped"/>
    <n v="4"/>
    <x v="0"/>
    <n v="286"/>
    <n v="1216"/>
    <n v="123700"/>
    <s v="Cambridge"/>
    <n v="2"/>
    <x v="0"/>
  </r>
  <r>
    <n v="10285"/>
    <s v="S10_2016"/>
    <n v="47"/>
    <n v="110.61"/>
    <n v="9"/>
    <x v="158"/>
    <d v="2004-09-04T00:00:00"/>
    <d v="2004-08-31T00:00:00"/>
    <s v="Shipped"/>
    <n v="4"/>
    <x v="0"/>
    <n v="286"/>
    <n v="1216"/>
    <n v="123700"/>
    <s v="Cambridge"/>
    <n v="2"/>
    <x v="0"/>
  </r>
  <r>
    <n v="10285"/>
    <s v="S10_4698"/>
    <n v="27"/>
    <n v="166.55"/>
    <n v="8"/>
    <x v="158"/>
    <d v="2004-09-04T00:00:00"/>
    <d v="2004-08-31T00:00:00"/>
    <s v="Shipped"/>
    <n v="4"/>
    <x v="0"/>
    <n v="286"/>
    <n v="1216"/>
    <n v="123700"/>
    <s v="Cambridge"/>
    <n v="2"/>
    <x v="0"/>
  </r>
  <r>
    <n v="10285"/>
    <s v="S12_2823"/>
    <n v="49"/>
    <n v="131.04"/>
    <n v="5"/>
    <x v="158"/>
    <d v="2004-09-04T00:00:00"/>
    <d v="2004-08-31T00:00:00"/>
    <s v="Shipped"/>
    <n v="4"/>
    <x v="0"/>
    <n v="286"/>
    <n v="1216"/>
    <n v="123700"/>
    <s v="Cambridge"/>
    <n v="2"/>
    <x v="0"/>
  </r>
  <r>
    <n v="10285"/>
    <s v="S18_2625"/>
    <n v="20"/>
    <n v="50.88"/>
    <n v="10"/>
    <x v="158"/>
    <d v="2004-09-04T00:00:00"/>
    <d v="2004-08-31T00:00:00"/>
    <s v="Shipped"/>
    <n v="4"/>
    <x v="0"/>
    <n v="286"/>
    <n v="1216"/>
    <n v="123700"/>
    <s v="Cambridge"/>
    <n v="2"/>
    <x v="0"/>
  </r>
  <r>
    <n v="10285"/>
    <s v="S24_1578"/>
    <n v="34"/>
    <n v="91.29"/>
    <n v="7"/>
    <x v="158"/>
    <d v="2004-09-04T00:00:00"/>
    <d v="2004-08-31T00:00:00"/>
    <s v="Shipped"/>
    <n v="4"/>
    <x v="0"/>
    <n v="286"/>
    <n v="1216"/>
    <n v="123700"/>
    <s v="Cambridge"/>
    <n v="2"/>
    <x v="0"/>
  </r>
  <r>
    <n v="10285"/>
    <s v="S24_2000"/>
    <n v="39"/>
    <n v="61.7"/>
    <n v="11"/>
    <x v="158"/>
    <d v="2004-09-04T00:00:00"/>
    <d v="2004-08-31T00:00:00"/>
    <s v="Shipped"/>
    <n v="4"/>
    <x v="0"/>
    <n v="286"/>
    <n v="1216"/>
    <n v="123700"/>
    <s v="Cambridge"/>
    <n v="2"/>
    <x v="0"/>
  </r>
  <r>
    <n v="10285"/>
    <s v="S24_2360"/>
    <n v="38"/>
    <n v="64.41"/>
    <n v="3"/>
    <x v="158"/>
    <d v="2004-09-04T00:00:00"/>
    <d v="2004-08-31T00:00:00"/>
    <s v="Shipped"/>
    <n v="4"/>
    <x v="0"/>
    <n v="286"/>
    <n v="1216"/>
    <n v="123700"/>
    <s v="Cambridge"/>
    <n v="2"/>
    <x v="0"/>
  </r>
  <r>
    <n v="10285"/>
    <s v="S32_1374"/>
    <n v="37"/>
    <n v="82.91"/>
    <n v="12"/>
    <x v="158"/>
    <d v="2004-09-04T00:00:00"/>
    <d v="2004-08-31T00:00:00"/>
    <s v="Shipped"/>
    <n v="4"/>
    <x v="0"/>
    <n v="286"/>
    <n v="1216"/>
    <n v="123700"/>
    <s v="Cambridge"/>
    <n v="2"/>
    <x v="0"/>
  </r>
  <r>
    <n v="10285"/>
    <s v="S32_2206"/>
    <n v="37"/>
    <n v="36.61"/>
    <n v="1"/>
    <x v="158"/>
    <d v="2004-09-04T00:00:00"/>
    <d v="2004-08-31T00:00:00"/>
    <s v="Shipped"/>
    <n v="4"/>
    <x v="0"/>
    <n v="286"/>
    <n v="1216"/>
    <n v="123700"/>
    <s v="Cambridge"/>
    <n v="2"/>
    <x v="0"/>
  </r>
  <r>
    <n v="10285"/>
    <s v="S32_4485"/>
    <n v="26"/>
    <n v="100.01"/>
    <n v="4"/>
    <x v="158"/>
    <d v="2004-09-04T00:00:00"/>
    <d v="2004-08-31T00:00:00"/>
    <s v="Shipped"/>
    <n v="4"/>
    <x v="0"/>
    <n v="286"/>
    <n v="1216"/>
    <n v="123700"/>
    <s v="Cambridge"/>
    <n v="2"/>
    <x v="0"/>
  </r>
  <r>
    <n v="10285"/>
    <s v="S50_4713"/>
    <n v="39"/>
    <n v="76.48"/>
    <n v="2"/>
    <x v="158"/>
    <d v="2004-09-04T00:00:00"/>
    <d v="2004-08-31T00:00:00"/>
    <s v="Shipped"/>
    <n v="4"/>
    <x v="0"/>
    <n v="286"/>
    <n v="1216"/>
    <n v="123700"/>
    <s v="Cambridge"/>
    <n v="2"/>
    <x v="0"/>
  </r>
  <r>
    <n v="10285"/>
    <s v="S700_2834"/>
    <n v="45"/>
    <n v="102.04"/>
    <n v="13"/>
    <x v="158"/>
    <d v="2004-09-04T00:00:00"/>
    <d v="2004-08-31T00:00:00"/>
    <s v="Shipped"/>
    <n v="4"/>
    <x v="0"/>
    <n v="286"/>
    <n v="1216"/>
    <n v="123700"/>
    <s v="Cambridge"/>
    <n v="2"/>
    <x v="0"/>
  </r>
  <r>
    <n v="10286"/>
    <s v="S18_3782"/>
    <n v="38"/>
    <n v="51.6"/>
    <n v="1"/>
    <x v="159"/>
    <d v="2004-09-06T00:00:00"/>
    <d v="2004-09-01T00:00:00"/>
    <s v="Shipped"/>
    <n v="5"/>
    <x v="0"/>
    <n v="172"/>
    <n v="1337"/>
    <n v="84300"/>
    <s v="Paris"/>
    <n v="4"/>
    <x v="3"/>
  </r>
  <r>
    <n v="10287"/>
    <s v="S12_1099"/>
    <n v="21"/>
    <n v="190.68"/>
    <n v="12"/>
    <x v="160"/>
    <d v="2004-09-06T00:00:00"/>
    <d v="2004-09-01T00:00:00"/>
    <s v="Shipped"/>
    <n v="5"/>
    <x v="0"/>
    <n v="298"/>
    <n v="1702"/>
    <n v="141300"/>
    <s v="GenÃ¨ve"/>
    <n v="4"/>
    <x v="3"/>
  </r>
  <r>
    <n v="10287"/>
    <s v="S12_3380"/>
    <n v="45"/>
    <n v="117.44"/>
    <n v="10"/>
    <x v="160"/>
    <d v="2004-09-06T00:00:00"/>
    <d v="2004-09-01T00:00:00"/>
    <s v="Shipped"/>
    <n v="5"/>
    <x v="0"/>
    <n v="298"/>
    <n v="1702"/>
    <n v="141300"/>
    <s v="GenÃ¨ve"/>
    <n v="4"/>
    <x v="3"/>
  </r>
  <r>
    <n v="10287"/>
    <s v="S12_3990"/>
    <n v="41"/>
    <n v="74.209999999999994"/>
    <n v="13"/>
    <x v="160"/>
    <d v="2004-09-06T00:00:00"/>
    <d v="2004-09-01T00:00:00"/>
    <s v="Shipped"/>
    <n v="5"/>
    <x v="0"/>
    <n v="298"/>
    <n v="1702"/>
    <n v="141300"/>
    <s v="GenÃ¨ve"/>
    <n v="4"/>
    <x v="3"/>
  </r>
  <r>
    <n v="10287"/>
    <s v="S12_4675"/>
    <n v="23"/>
    <n v="107.1"/>
    <n v="9"/>
    <x v="160"/>
    <d v="2004-09-06T00:00:00"/>
    <d v="2004-09-01T00:00:00"/>
    <s v="Shipped"/>
    <n v="5"/>
    <x v="0"/>
    <n v="298"/>
    <n v="1702"/>
    <n v="141300"/>
    <s v="GenÃ¨ve"/>
    <n v="4"/>
    <x v="3"/>
  </r>
  <r>
    <n v="10287"/>
    <s v="S18_1129"/>
    <n v="41"/>
    <n v="113.23"/>
    <n v="4"/>
    <x v="160"/>
    <d v="2004-09-06T00:00:00"/>
    <d v="2004-09-01T00:00:00"/>
    <s v="Shipped"/>
    <n v="5"/>
    <x v="0"/>
    <n v="298"/>
    <n v="1702"/>
    <n v="141300"/>
    <s v="GenÃ¨ve"/>
    <n v="4"/>
    <x v="3"/>
  </r>
  <r>
    <n v="10287"/>
    <s v="S18_1889"/>
    <n v="44"/>
    <n v="61.6"/>
    <n v="8"/>
    <x v="160"/>
    <d v="2004-09-06T00:00:00"/>
    <d v="2004-09-01T00:00:00"/>
    <s v="Shipped"/>
    <n v="5"/>
    <x v="0"/>
    <n v="298"/>
    <n v="1702"/>
    <n v="141300"/>
    <s v="GenÃ¨ve"/>
    <n v="4"/>
    <x v="3"/>
  </r>
  <r>
    <n v="10287"/>
    <s v="S18_1984"/>
    <n v="24"/>
    <n v="123.76"/>
    <n v="3"/>
    <x v="160"/>
    <d v="2004-09-06T00:00:00"/>
    <d v="2004-09-01T00:00:00"/>
    <s v="Shipped"/>
    <n v="5"/>
    <x v="0"/>
    <n v="298"/>
    <n v="1702"/>
    <n v="141300"/>
    <s v="GenÃ¨ve"/>
    <n v="4"/>
    <x v="3"/>
  </r>
  <r>
    <n v="10287"/>
    <s v="S18_2870"/>
    <n v="44"/>
    <n v="114.84"/>
    <n v="1"/>
    <x v="160"/>
    <d v="2004-09-06T00:00:00"/>
    <d v="2004-09-01T00:00:00"/>
    <s v="Shipped"/>
    <n v="5"/>
    <x v="0"/>
    <n v="298"/>
    <n v="1702"/>
    <n v="141300"/>
    <s v="GenÃ¨ve"/>
    <n v="4"/>
    <x v="3"/>
  </r>
  <r>
    <n v="10287"/>
    <s v="S18_3232"/>
    <n v="36"/>
    <n v="137.16999999999999"/>
    <n v="5"/>
    <x v="160"/>
    <d v="2004-09-06T00:00:00"/>
    <d v="2004-09-01T00:00:00"/>
    <s v="Shipped"/>
    <n v="5"/>
    <x v="0"/>
    <n v="298"/>
    <n v="1702"/>
    <n v="141300"/>
    <s v="GenÃ¨ve"/>
    <n v="4"/>
    <x v="3"/>
  </r>
  <r>
    <n v="10287"/>
    <s v="S18_3278"/>
    <n v="43"/>
    <n v="68.349999999999994"/>
    <n v="15"/>
    <x v="160"/>
    <d v="2004-09-06T00:00:00"/>
    <d v="2004-09-01T00:00:00"/>
    <s v="Shipped"/>
    <n v="5"/>
    <x v="0"/>
    <n v="298"/>
    <n v="1702"/>
    <n v="141300"/>
    <s v="GenÃ¨ve"/>
    <n v="4"/>
    <x v="3"/>
  </r>
  <r>
    <n v="10287"/>
    <s v="S18_3482"/>
    <n v="40"/>
    <n v="127.88"/>
    <n v="14"/>
    <x v="160"/>
    <d v="2004-09-06T00:00:00"/>
    <d v="2004-09-01T00:00:00"/>
    <s v="Shipped"/>
    <n v="5"/>
    <x v="0"/>
    <n v="298"/>
    <n v="1702"/>
    <n v="141300"/>
    <s v="GenÃ¨ve"/>
    <n v="4"/>
    <x v="3"/>
  </r>
  <r>
    <n v="10287"/>
    <s v="S18_3685"/>
    <n v="27"/>
    <n v="139.87"/>
    <n v="2"/>
    <x v="160"/>
    <d v="2004-09-06T00:00:00"/>
    <d v="2004-09-01T00:00:00"/>
    <s v="Shipped"/>
    <n v="5"/>
    <x v="0"/>
    <n v="298"/>
    <n v="1702"/>
    <n v="141300"/>
    <s v="GenÃ¨ve"/>
    <n v="4"/>
    <x v="3"/>
  </r>
  <r>
    <n v="10287"/>
    <s v="S18_4721"/>
    <n v="34"/>
    <n v="119.04"/>
    <n v="17"/>
    <x v="160"/>
    <d v="2004-09-06T00:00:00"/>
    <d v="2004-09-01T00:00:00"/>
    <s v="Shipped"/>
    <n v="5"/>
    <x v="0"/>
    <n v="298"/>
    <n v="1702"/>
    <n v="141300"/>
    <s v="GenÃ¨ve"/>
    <n v="4"/>
    <x v="3"/>
  </r>
  <r>
    <n v="10287"/>
    <s v="S24_2972"/>
    <n v="36"/>
    <n v="31.34"/>
    <n v="6"/>
    <x v="160"/>
    <d v="2004-09-06T00:00:00"/>
    <d v="2004-09-01T00:00:00"/>
    <s v="Shipped"/>
    <n v="5"/>
    <x v="0"/>
    <n v="298"/>
    <n v="1702"/>
    <n v="141300"/>
    <s v="GenÃ¨ve"/>
    <n v="4"/>
    <x v="3"/>
  </r>
  <r>
    <n v="10287"/>
    <s v="S24_3371"/>
    <n v="20"/>
    <n v="58.17"/>
    <n v="11"/>
    <x v="160"/>
    <d v="2004-09-06T00:00:00"/>
    <d v="2004-09-01T00:00:00"/>
    <s v="Shipped"/>
    <n v="5"/>
    <x v="0"/>
    <n v="298"/>
    <n v="1702"/>
    <n v="141300"/>
    <s v="GenÃ¨ve"/>
    <n v="4"/>
    <x v="3"/>
  </r>
  <r>
    <n v="10287"/>
    <s v="S24_3856"/>
    <n v="36"/>
    <n v="137.62"/>
    <n v="7"/>
    <x v="160"/>
    <d v="2004-09-06T00:00:00"/>
    <d v="2004-09-01T00:00:00"/>
    <s v="Shipped"/>
    <n v="5"/>
    <x v="0"/>
    <n v="298"/>
    <n v="1702"/>
    <n v="141300"/>
    <s v="GenÃ¨ve"/>
    <n v="4"/>
    <x v="3"/>
  </r>
  <r>
    <n v="10287"/>
    <s v="S24_4620"/>
    <n v="40"/>
    <n v="79.22"/>
    <n v="16"/>
    <x v="160"/>
    <d v="2004-09-06T00:00:00"/>
    <d v="2004-09-01T00:00:00"/>
    <s v="Shipped"/>
    <n v="5"/>
    <x v="0"/>
    <n v="298"/>
    <n v="1702"/>
    <n v="141300"/>
    <s v="GenÃ¨ve"/>
    <n v="4"/>
    <x v="3"/>
  </r>
  <r>
    <n v="10288"/>
    <s v="S18_1589"/>
    <n v="20"/>
    <n v="120.71"/>
    <n v="14"/>
    <x v="161"/>
    <d v="2004-09-11T00:00:00"/>
    <d v="2004-09-05T00:00:00"/>
    <s v="Shipped"/>
    <n v="6"/>
    <x v="0"/>
    <n v="166"/>
    <n v="1612"/>
    <n v="97900"/>
    <s v="Singapore"/>
    <n v="6"/>
    <x v="6"/>
  </r>
  <r>
    <n v="10288"/>
    <s v="S18_1749"/>
    <n v="32"/>
    <n v="168.3"/>
    <n v="5"/>
    <x v="161"/>
    <d v="2004-09-11T00:00:00"/>
    <d v="2004-09-05T00:00:00"/>
    <s v="Shipped"/>
    <n v="6"/>
    <x v="0"/>
    <n v="166"/>
    <n v="1612"/>
    <n v="97900"/>
    <s v="Singapore"/>
    <n v="6"/>
    <x v="6"/>
  </r>
  <r>
    <n v="10288"/>
    <s v="S18_2248"/>
    <n v="28"/>
    <n v="50.25"/>
    <n v="4"/>
    <x v="161"/>
    <d v="2004-09-11T00:00:00"/>
    <d v="2004-09-05T00:00:00"/>
    <s v="Shipped"/>
    <n v="6"/>
    <x v="0"/>
    <n v="166"/>
    <n v="1612"/>
    <n v="97900"/>
    <s v="Singapore"/>
    <n v="6"/>
    <x v="6"/>
  </r>
  <r>
    <n v="10288"/>
    <s v="S18_2325"/>
    <n v="31"/>
    <n v="102.98"/>
    <n v="2"/>
    <x v="161"/>
    <d v="2004-09-11T00:00:00"/>
    <d v="2004-09-05T00:00:00"/>
    <s v="Shipped"/>
    <n v="6"/>
    <x v="0"/>
    <n v="166"/>
    <n v="1612"/>
    <n v="97900"/>
    <s v="Singapore"/>
    <n v="6"/>
    <x v="6"/>
  </r>
  <r>
    <n v="10288"/>
    <s v="S18_4409"/>
    <n v="35"/>
    <n v="90.19"/>
    <n v="6"/>
    <x v="161"/>
    <d v="2004-09-11T00:00:00"/>
    <d v="2004-09-05T00:00:00"/>
    <s v="Shipped"/>
    <n v="6"/>
    <x v="0"/>
    <n v="166"/>
    <n v="1612"/>
    <n v="97900"/>
    <s v="Singapore"/>
    <n v="6"/>
    <x v="6"/>
  </r>
  <r>
    <n v="10288"/>
    <s v="S18_4933"/>
    <n v="23"/>
    <n v="57.02"/>
    <n v="7"/>
    <x v="161"/>
    <d v="2004-09-11T00:00:00"/>
    <d v="2004-09-05T00:00:00"/>
    <s v="Shipped"/>
    <n v="6"/>
    <x v="0"/>
    <n v="166"/>
    <n v="1612"/>
    <n v="97900"/>
    <s v="Singapore"/>
    <n v="6"/>
    <x v="6"/>
  </r>
  <r>
    <n v="10288"/>
    <s v="S24_1046"/>
    <n v="36"/>
    <n v="66.88"/>
    <n v="11"/>
    <x v="161"/>
    <d v="2004-09-11T00:00:00"/>
    <d v="2004-09-05T00:00:00"/>
    <s v="Shipped"/>
    <n v="6"/>
    <x v="0"/>
    <n v="166"/>
    <n v="1612"/>
    <n v="97900"/>
    <s v="Singapore"/>
    <n v="6"/>
    <x v="6"/>
  </r>
  <r>
    <n v="10288"/>
    <s v="S24_1628"/>
    <n v="50"/>
    <n v="49.3"/>
    <n v="13"/>
    <x v="161"/>
    <d v="2004-09-11T00:00:00"/>
    <d v="2004-09-05T00:00:00"/>
    <s v="Shipped"/>
    <n v="6"/>
    <x v="0"/>
    <n v="166"/>
    <n v="1612"/>
    <n v="97900"/>
    <s v="Singapore"/>
    <n v="6"/>
    <x v="6"/>
  </r>
  <r>
    <n v="10288"/>
    <s v="S24_1937"/>
    <n v="29"/>
    <n v="32.19"/>
    <n v="1"/>
    <x v="161"/>
    <d v="2004-09-11T00:00:00"/>
    <d v="2004-09-05T00:00:00"/>
    <s v="Shipped"/>
    <n v="6"/>
    <x v="0"/>
    <n v="166"/>
    <n v="1612"/>
    <n v="97900"/>
    <s v="Singapore"/>
    <n v="6"/>
    <x v="6"/>
  </r>
  <r>
    <n v="10288"/>
    <s v="S24_2766"/>
    <n v="35"/>
    <n v="81.78"/>
    <n v="9"/>
    <x v="161"/>
    <d v="2004-09-11T00:00:00"/>
    <d v="2004-09-05T00:00:00"/>
    <s v="Shipped"/>
    <n v="6"/>
    <x v="0"/>
    <n v="166"/>
    <n v="1612"/>
    <n v="97900"/>
    <s v="Singapore"/>
    <n v="6"/>
    <x v="6"/>
  </r>
  <r>
    <n v="10288"/>
    <s v="S24_2887"/>
    <n v="48"/>
    <n v="109.22"/>
    <n v="8"/>
    <x v="161"/>
    <d v="2004-09-11T00:00:00"/>
    <d v="2004-09-05T00:00:00"/>
    <s v="Shipped"/>
    <n v="6"/>
    <x v="0"/>
    <n v="166"/>
    <n v="1612"/>
    <n v="97900"/>
    <s v="Singapore"/>
    <n v="6"/>
    <x v="6"/>
  </r>
  <r>
    <n v="10288"/>
    <s v="S24_3191"/>
    <n v="34"/>
    <n v="76.19"/>
    <n v="10"/>
    <x v="161"/>
    <d v="2004-09-11T00:00:00"/>
    <d v="2004-09-05T00:00:00"/>
    <s v="Shipped"/>
    <n v="6"/>
    <x v="0"/>
    <n v="166"/>
    <n v="1612"/>
    <n v="97900"/>
    <s v="Singapore"/>
    <n v="6"/>
    <x v="6"/>
  </r>
  <r>
    <n v="10288"/>
    <s v="S24_3432"/>
    <n v="41"/>
    <n v="101.73"/>
    <n v="12"/>
    <x v="161"/>
    <d v="2004-09-11T00:00:00"/>
    <d v="2004-09-05T00:00:00"/>
    <s v="Shipped"/>
    <n v="6"/>
    <x v="0"/>
    <n v="166"/>
    <n v="1612"/>
    <n v="97900"/>
    <s v="Singapore"/>
    <n v="6"/>
    <x v="6"/>
  </r>
  <r>
    <n v="10288"/>
    <s v="S24_3969"/>
    <n v="33"/>
    <n v="37.75"/>
    <n v="3"/>
    <x v="161"/>
    <d v="2004-09-11T00:00:00"/>
    <d v="2004-09-05T00:00:00"/>
    <s v="Shipped"/>
    <n v="6"/>
    <x v="0"/>
    <n v="166"/>
    <n v="1612"/>
    <n v="97900"/>
    <s v="Singapore"/>
    <n v="6"/>
    <x v="6"/>
  </r>
  <r>
    <n v="10289"/>
    <s v="S18_1342"/>
    <n v="38"/>
    <n v="92.47"/>
    <n v="2"/>
    <x v="162"/>
    <d v="2004-09-13T00:00:00"/>
    <d v="2004-09-04T00:00:00"/>
    <s v="Shipped"/>
    <n v="9"/>
    <x v="1"/>
    <n v="167"/>
    <n v="1504"/>
    <n v="96800"/>
    <s v="Bergen"/>
    <n v="7"/>
    <x v="1"/>
  </r>
  <r>
    <n v="10289"/>
    <s v="S18_1367"/>
    <n v="24"/>
    <n v="44.75"/>
    <n v="1"/>
    <x v="162"/>
    <d v="2004-09-13T00:00:00"/>
    <d v="2004-09-04T00:00:00"/>
    <s v="Shipped"/>
    <n v="9"/>
    <x v="1"/>
    <n v="167"/>
    <n v="1504"/>
    <n v="96800"/>
    <s v="Bergen"/>
    <n v="7"/>
    <x v="1"/>
  </r>
  <r>
    <n v="10289"/>
    <s v="S18_2795"/>
    <n v="43"/>
    <n v="141.75"/>
    <n v="3"/>
    <x v="162"/>
    <d v="2004-09-13T00:00:00"/>
    <d v="2004-09-04T00:00:00"/>
    <s v="Shipped"/>
    <n v="9"/>
    <x v="1"/>
    <n v="167"/>
    <n v="1504"/>
    <n v="96800"/>
    <s v="Bergen"/>
    <n v="7"/>
    <x v="1"/>
  </r>
  <r>
    <n v="10289"/>
    <s v="S24_2022"/>
    <n v="45"/>
    <n v="41.22"/>
    <n v="4"/>
    <x v="162"/>
    <d v="2004-09-13T00:00:00"/>
    <d v="2004-09-04T00:00:00"/>
    <s v="Shipped"/>
    <n v="9"/>
    <x v="1"/>
    <n v="167"/>
    <n v="1504"/>
    <n v="96800"/>
    <s v="Bergen"/>
    <n v="7"/>
    <x v="1"/>
  </r>
  <r>
    <n v="10290"/>
    <s v="S18_3320"/>
    <n v="26"/>
    <n v="80.36"/>
    <n v="2"/>
    <x v="163"/>
    <d v="2004-09-15T00:00:00"/>
    <d v="2004-09-13T00:00:00"/>
    <s v="Shipped"/>
    <n v="2"/>
    <x v="0"/>
    <n v="198"/>
    <n v="1216"/>
    <n v="23000"/>
    <s v="Brickhaven"/>
    <n v="2"/>
    <x v="0"/>
  </r>
  <r>
    <n v="10290"/>
    <s v="S24_4258"/>
    <n v="45"/>
    <n v="83.76"/>
    <n v="1"/>
    <x v="163"/>
    <d v="2004-09-15T00:00:00"/>
    <d v="2004-09-13T00:00:00"/>
    <s v="Shipped"/>
    <n v="2"/>
    <x v="0"/>
    <n v="198"/>
    <n v="1216"/>
    <n v="23000"/>
    <s v="Brickhaven"/>
    <n v="2"/>
    <x v="0"/>
  </r>
  <r>
    <n v="10291"/>
    <s v="S10_1949"/>
    <n v="37"/>
    <n v="210.01"/>
    <n v="11"/>
    <x v="164"/>
    <d v="2004-09-17T00:00:00"/>
    <d v="2004-09-14T00:00:00"/>
    <s v="Shipped"/>
    <n v="3"/>
    <x v="0"/>
    <n v="448"/>
    <n v="1504"/>
    <n v="116400"/>
    <s v="BrÃ¤cke"/>
    <n v="7"/>
    <x v="1"/>
  </r>
  <r>
    <n v="10291"/>
    <s v="S10_4962"/>
    <n v="30"/>
    <n v="141.83000000000001"/>
    <n v="4"/>
    <x v="164"/>
    <d v="2004-09-17T00:00:00"/>
    <d v="2004-09-14T00:00:00"/>
    <s v="Shipped"/>
    <n v="3"/>
    <x v="0"/>
    <n v="448"/>
    <n v="1504"/>
    <n v="116400"/>
    <s v="BrÃ¤cke"/>
    <n v="7"/>
    <x v="1"/>
  </r>
  <r>
    <n v="10291"/>
    <s v="S12_1666"/>
    <n v="41"/>
    <n v="123"/>
    <n v="8"/>
    <x v="164"/>
    <d v="2004-09-17T00:00:00"/>
    <d v="2004-09-14T00:00:00"/>
    <s v="Shipped"/>
    <n v="3"/>
    <x v="0"/>
    <n v="448"/>
    <n v="1504"/>
    <n v="116400"/>
    <s v="BrÃ¤cke"/>
    <n v="7"/>
    <x v="1"/>
  </r>
  <r>
    <n v="10291"/>
    <s v="S18_1097"/>
    <n v="41"/>
    <n v="96.84"/>
    <n v="10"/>
    <x v="164"/>
    <d v="2004-09-17T00:00:00"/>
    <d v="2004-09-14T00:00:00"/>
    <s v="Shipped"/>
    <n v="3"/>
    <x v="0"/>
    <n v="448"/>
    <n v="1504"/>
    <n v="116400"/>
    <s v="BrÃ¤cke"/>
    <n v="7"/>
    <x v="1"/>
  </r>
  <r>
    <n v="10291"/>
    <s v="S18_2432"/>
    <n v="26"/>
    <n v="52.26"/>
    <n v="2"/>
    <x v="164"/>
    <d v="2004-09-17T00:00:00"/>
    <d v="2004-09-14T00:00:00"/>
    <s v="Shipped"/>
    <n v="3"/>
    <x v="0"/>
    <n v="448"/>
    <n v="1504"/>
    <n v="116400"/>
    <s v="BrÃ¤cke"/>
    <n v="7"/>
    <x v="1"/>
  </r>
  <r>
    <n v="10291"/>
    <s v="S18_2949"/>
    <n v="47"/>
    <n v="99.28"/>
    <n v="12"/>
    <x v="164"/>
    <d v="2004-09-17T00:00:00"/>
    <d v="2004-09-14T00:00:00"/>
    <s v="Shipped"/>
    <n v="3"/>
    <x v="0"/>
    <n v="448"/>
    <n v="1504"/>
    <n v="116400"/>
    <s v="BrÃ¤cke"/>
    <n v="7"/>
    <x v="1"/>
  </r>
  <r>
    <n v="10291"/>
    <s v="S18_2957"/>
    <n v="37"/>
    <n v="56.21"/>
    <n v="14"/>
    <x v="164"/>
    <d v="2004-09-17T00:00:00"/>
    <d v="2004-09-14T00:00:00"/>
    <s v="Shipped"/>
    <n v="3"/>
    <x v="0"/>
    <n v="448"/>
    <n v="1504"/>
    <n v="116400"/>
    <s v="BrÃ¤cke"/>
    <n v="7"/>
    <x v="1"/>
  </r>
  <r>
    <n v="10291"/>
    <s v="S18_3136"/>
    <n v="23"/>
    <n v="93.2"/>
    <n v="13"/>
    <x v="164"/>
    <d v="2004-09-17T00:00:00"/>
    <d v="2004-09-14T00:00:00"/>
    <s v="Shipped"/>
    <n v="3"/>
    <x v="0"/>
    <n v="448"/>
    <n v="1504"/>
    <n v="116400"/>
    <s v="BrÃ¤cke"/>
    <n v="7"/>
    <x v="1"/>
  </r>
  <r>
    <n v="10291"/>
    <s v="S18_4600"/>
    <n v="48"/>
    <n v="96.86"/>
    <n v="5"/>
    <x v="164"/>
    <d v="2004-09-17T00:00:00"/>
    <d v="2004-09-14T00:00:00"/>
    <s v="Shipped"/>
    <n v="3"/>
    <x v="0"/>
    <n v="448"/>
    <n v="1504"/>
    <n v="116400"/>
    <s v="BrÃ¤cke"/>
    <n v="7"/>
    <x v="1"/>
  </r>
  <r>
    <n v="10291"/>
    <s v="S18_4668"/>
    <n v="29"/>
    <n v="45.28"/>
    <n v="9"/>
    <x v="164"/>
    <d v="2004-09-17T00:00:00"/>
    <d v="2004-09-14T00:00:00"/>
    <s v="Shipped"/>
    <n v="3"/>
    <x v="0"/>
    <n v="448"/>
    <n v="1504"/>
    <n v="116400"/>
    <s v="BrÃ¤cke"/>
    <n v="7"/>
    <x v="1"/>
  </r>
  <r>
    <n v="10291"/>
    <s v="S24_2300"/>
    <n v="48"/>
    <n v="109.9"/>
    <n v="1"/>
    <x v="164"/>
    <d v="2004-09-17T00:00:00"/>
    <d v="2004-09-14T00:00:00"/>
    <s v="Shipped"/>
    <n v="3"/>
    <x v="0"/>
    <n v="448"/>
    <n v="1504"/>
    <n v="116400"/>
    <s v="BrÃ¤cke"/>
    <n v="7"/>
    <x v="1"/>
  </r>
  <r>
    <n v="10291"/>
    <s v="S32_1268"/>
    <n v="26"/>
    <n v="82.83"/>
    <n v="3"/>
    <x v="164"/>
    <d v="2004-09-17T00:00:00"/>
    <d v="2004-09-14T00:00:00"/>
    <s v="Shipped"/>
    <n v="3"/>
    <x v="0"/>
    <n v="448"/>
    <n v="1504"/>
    <n v="116400"/>
    <s v="BrÃ¤cke"/>
    <n v="7"/>
    <x v="1"/>
  </r>
  <r>
    <n v="10291"/>
    <s v="S32_3522"/>
    <n v="32"/>
    <n v="53"/>
    <n v="7"/>
    <x v="164"/>
    <d v="2004-09-17T00:00:00"/>
    <d v="2004-09-14T00:00:00"/>
    <s v="Shipped"/>
    <n v="3"/>
    <x v="0"/>
    <n v="448"/>
    <n v="1504"/>
    <n v="116400"/>
    <s v="BrÃ¤cke"/>
    <n v="7"/>
    <x v="1"/>
  </r>
  <r>
    <n v="10291"/>
    <s v="S700_2824"/>
    <n v="28"/>
    <n v="86.99"/>
    <n v="6"/>
    <x v="164"/>
    <d v="2004-09-17T00:00:00"/>
    <d v="2004-09-14T00:00:00"/>
    <s v="Shipped"/>
    <n v="3"/>
    <x v="0"/>
    <n v="448"/>
    <n v="1504"/>
    <n v="116400"/>
    <s v="BrÃ¤cke"/>
    <n v="7"/>
    <x v="1"/>
  </r>
  <r>
    <n v="10292"/>
    <s v="S12_4473"/>
    <n v="21"/>
    <n v="94.8"/>
    <n v="8"/>
    <x v="164"/>
    <d v="2004-09-18T00:00:00"/>
    <d v="2004-09-11T00:00:00"/>
    <s v="Shipped"/>
    <n v="7"/>
    <x v="1"/>
    <n v="131"/>
    <n v="1323"/>
    <n v="114900"/>
    <s v="NYC"/>
    <n v="3"/>
    <x v="2"/>
  </r>
  <r>
    <n v="10292"/>
    <s v="S18_2238"/>
    <n v="26"/>
    <n v="140.81"/>
    <n v="7"/>
    <x v="164"/>
    <d v="2004-09-18T00:00:00"/>
    <d v="2004-09-11T00:00:00"/>
    <s v="Shipped"/>
    <n v="7"/>
    <x v="1"/>
    <n v="131"/>
    <n v="1323"/>
    <n v="114900"/>
    <s v="NYC"/>
    <n v="3"/>
    <x v="2"/>
  </r>
  <r>
    <n v="10292"/>
    <s v="S18_2319"/>
    <n v="41"/>
    <n v="103.09"/>
    <n v="11"/>
    <x v="164"/>
    <d v="2004-09-18T00:00:00"/>
    <d v="2004-09-11T00:00:00"/>
    <s v="Shipped"/>
    <n v="7"/>
    <x v="1"/>
    <n v="131"/>
    <n v="1323"/>
    <n v="114900"/>
    <s v="NYC"/>
    <n v="3"/>
    <x v="2"/>
  </r>
  <r>
    <n v="10292"/>
    <s v="S18_3232"/>
    <n v="21"/>
    <n v="147.33000000000001"/>
    <n v="12"/>
    <x v="164"/>
    <d v="2004-09-18T00:00:00"/>
    <d v="2004-09-11T00:00:00"/>
    <s v="Shipped"/>
    <n v="7"/>
    <x v="1"/>
    <n v="131"/>
    <n v="1323"/>
    <n v="114900"/>
    <s v="NYC"/>
    <n v="3"/>
    <x v="2"/>
  </r>
  <r>
    <n v="10292"/>
    <s v="S18_4027"/>
    <n v="44"/>
    <n v="114.9"/>
    <n v="2"/>
    <x v="164"/>
    <d v="2004-09-18T00:00:00"/>
    <d v="2004-09-11T00:00:00"/>
    <s v="Shipped"/>
    <n v="7"/>
    <x v="1"/>
    <n v="131"/>
    <n v="1323"/>
    <n v="114900"/>
    <s v="NYC"/>
    <n v="3"/>
    <x v="2"/>
  </r>
  <r>
    <n v="10292"/>
    <s v="S24_1444"/>
    <n v="40"/>
    <n v="48.55"/>
    <n v="5"/>
    <x v="164"/>
    <d v="2004-09-18T00:00:00"/>
    <d v="2004-09-11T00:00:00"/>
    <s v="Shipped"/>
    <n v="7"/>
    <x v="1"/>
    <n v="131"/>
    <n v="1323"/>
    <n v="114900"/>
    <s v="NYC"/>
    <n v="3"/>
    <x v="2"/>
  </r>
  <r>
    <n v="10292"/>
    <s v="S24_2840"/>
    <n v="39"/>
    <n v="34.299999999999997"/>
    <n v="9"/>
    <x v="164"/>
    <d v="2004-09-18T00:00:00"/>
    <d v="2004-09-11T00:00:00"/>
    <s v="Shipped"/>
    <n v="7"/>
    <x v="1"/>
    <n v="131"/>
    <n v="1323"/>
    <n v="114900"/>
    <s v="NYC"/>
    <n v="3"/>
    <x v="2"/>
  </r>
  <r>
    <n v="10292"/>
    <s v="S24_4048"/>
    <n v="27"/>
    <n v="113.55"/>
    <n v="4"/>
    <x v="164"/>
    <d v="2004-09-18T00:00:00"/>
    <d v="2004-09-11T00:00:00"/>
    <s v="Shipped"/>
    <n v="7"/>
    <x v="1"/>
    <n v="131"/>
    <n v="1323"/>
    <n v="114900"/>
    <s v="NYC"/>
    <n v="3"/>
    <x v="2"/>
  </r>
  <r>
    <n v="10292"/>
    <s v="S32_2509"/>
    <n v="50"/>
    <n v="54.11"/>
    <n v="10"/>
    <x v="164"/>
    <d v="2004-09-18T00:00:00"/>
    <d v="2004-09-11T00:00:00"/>
    <s v="Shipped"/>
    <n v="7"/>
    <x v="1"/>
    <n v="131"/>
    <n v="1323"/>
    <n v="114900"/>
    <s v="NYC"/>
    <n v="3"/>
    <x v="2"/>
  </r>
  <r>
    <n v="10292"/>
    <s v="S32_3207"/>
    <n v="31"/>
    <n v="59.65"/>
    <n v="3"/>
    <x v="164"/>
    <d v="2004-09-18T00:00:00"/>
    <d v="2004-09-11T00:00:00"/>
    <s v="Shipped"/>
    <n v="7"/>
    <x v="1"/>
    <n v="131"/>
    <n v="1323"/>
    <n v="114900"/>
    <s v="NYC"/>
    <n v="3"/>
    <x v="2"/>
  </r>
  <r>
    <n v="10292"/>
    <s v="S50_1392"/>
    <n v="41"/>
    <n v="113.44"/>
    <n v="6"/>
    <x v="164"/>
    <d v="2004-09-18T00:00:00"/>
    <d v="2004-09-11T00:00:00"/>
    <s v="Shipped"/>
    <n v="7"/>
    <x v="1"/>
    <n v="131"/>
    <n v="1323"/>
    <n v="114900"/>
    <s v="NYC"/>
    <n v="3"/>
    <x v="2"/>
  </r>
  <r>
    <n v="10292"/>
    <s v="S50_1514"/>
    <n v="35"/>
    <n v="49.79"/>
    <n v="1"/>
    <x v="164"/>
    <d v="2004-09-18T00:00:00"/>
    <d v="2004-09-11T00:00:00"/>
    <s v="Shipped"/>
    <n v="7"/>
    <x v="1"/>
    <n v="131"/>
    <n v="1323"/>
    <n v="114900"/>
    <s v="NYC"/>
    <n v="3"/>
    <x v="2"/>
  </r>
  <r>
    <n v="10293"/>
    <s v="S12_1108"/>
    <n v="46"/>
    <n v="187.02"/>
    <n v="8"/>
    <x v="165"/>
    <d v="2004-09-18T00:00:00"/>
    <d v="2004-09-14T00:00:00"/>
    <s v="Shipped"/>
    <n v="4"/>
    <x v="0"/>
    <n v="249"/>
    <n v="1401"/>
    <n v="113000"/>
    <s v="Torino"/>
    <n v="4"/>
    <x v="3"/>
  </r>
  <r>
    <n v="10293"/>
    <s v="S12_3148"/>
    <n v="24"/>
    <n v="129.93"/>
    <n v="9"/>
    <x v="165"/>
    <d v="2004-09-18T00:00:00"/>
    <d v="2004-09-14T00:00:00"/>
    <s v="Shipped"/>
    <n v="4"/>
    <x v="0"/>
    <n v="249"/>
    <n v="1401"/>
    <n v="113000"/>
    <s v="Torino"/>
    <n v="4"/>
    <x v="3"/>
  </r>
  <r>
    <n v="10293"/>
    <s v="S12_3891"/>
    <n v="45"/>
    <n v="171.29"/>
    <n v="7"/>
    <x v="165"/>
    <d v="2004-09-18T00:00:00"/>
    <d v="2004-09-14T00:00:00"/>
    <s v="Shipped"/>
    <n v="4"/>
    <x v="0"/>
    <n v="249"/>
    <n v="1401"/>
    <n v="113000"/>
    <s v="Torino"/>
    <n v="4"/>
    <x v="3"/>
  </r>
  <r>
    <n v="10293"/>
    <s v="S18_3140"/>
    <n v="24"/>
    <n v="110.64"/>
    <n v="4"/>
    <x v="165"/>
    <d v="2004-09-18T00:00:00"/>
    <d v="2004-09-14T00:00:00"/>
    <s v="Shipped"/>
    <n v="4"/>
    <x v="0"/>
    <n v="249"/>
    <n v="1401"/>
    <n v="113000"/>
    <s v="Torino"/>
    <n v="4"/>
    <x v="3"/>
  </r>
  <r>
    <n v="10293"/>
    <s v="S18_3259"/>
    <n v="22"/>
    <n v="91.76"/>
    <n v="6"/>
    <x v="165"/>
    <d v="2004-09-18T00:00:00"/>
    <d v="2004-09-14T00:00:00"/>
    <s v="Shipped"/>
    <n v="4"/>
    <x v="0"/>
    <n v="249"/>
    <n v="1401"/>
    <n v="113000"/>
    <s v="Torino"/>
    <n v="4"/>
    <x v="3"/>
  </r>
  <r>
    <n v="10293"/>
    <s v="S18_4522"/>
    <n v="49"/>
    <n v="72.849999999999994"/>
    <n v="3"/>
    <x v="165"/>
    <d v="2004-09-18T00:00:00"/>
    <d v="2004-09-14T00:00:00"/>
    <s v="Shipped"/>
    <n v="4"/>
    <x v="0"/>
    <n v="249"/>
    <n v="1401"/>
    <n v="113000"/>
    <s v="Torino"/>
    <n v="4"/>
    <x v="3"/>
  </r>
  <r>
    <n v="10293"/>
    <s v="S24_2011"/>
    <n v="21"/>
    <n v="111.83"/>
    <n v="2"/>
    <x v="165"/>
    <d v="2004-09-18T00:00:00"/>
    <d v="2004-09-14T00:00:00"/>
    <s v="Shipped"/>
    <n v="4"/>
    <x v="0"/>
    <n v="249"/>
    <n v="1401"/>
    <n v="113000"/>
    <s v="Torino"/>
    <n v="4"/>
    <x v="3"/>
  </r>
  <r>
    <n v="10293"/>
    <s v="S700_1938"/>
    <n v="29"/>
    <n v="77.95"/>
    <n v="5"/>
    <x v="165"/>
    <d v="2004-09-18T00:00:00"/>
    <d v="2004-09-14T00:00:00"/>
    <s v="Shipped"/>
    <n v="4"/>
    <x v="0"/>
    <n v="249"/>
    <n v="1401"/>
    <n v="113000"/>
    <s v="Torino"/>
    <n v="4"/>
    <x v="3"/>
  </r>
  <r>
    <n v="10293"/>
    <s v="S72_3212"/>
    <n v="32"/>
    <n v="51.32"/>
    <n v="1"/>
    <x v="165"/>
    <d v="2004-09-18T00:00:00"/>
    <d v="2004-09-14T00:00:00"/>
    <s v="Shipped"/>
    <n v="4"/>
    <x v="0"/>
    <n v="249"/>
    <n v="1401"/>
    <n v="113000"/>
    <s v="Torino"/>
    <n v="4"/>
    <x v="3"/>
  </r>
  <r>
    <n v="10294"/>
    <s v="S700_3962"/>
    <n v="45"/>
    <n v="98.32"/>
    <n v="1"/>
    <x v="166"/>
    <d v="2004-09-17T00:00:00"/>
    <d v="2004-09-14T00:00:00"/>
    <s v="Shipped"/>
    <n v="3"/>
    <x v="0"/>
    <n v="204"/>
    <n v="1188"/>
    <n v="68700"/>
    <s v="Brickhaven"/>
    <n v="2"/>
    <x v="0"/>
  </r>
  <r>
    <n v="10295"/>
    <s v="S10_4757"/>
    <n v="24"/>
    <n v="136"/>
    <n v="1"/>
    <x v="166"/>
    <d v="2004-09-17T00:00:00"/>
    <d v="2004-09-14T00:00:00"/>
    <s v="Shipped"/>
    <n v="3"/>
    <x v="0"/>
    <n v="362"/>
    <n v="1216"/>
    <n v="41900"/>
    <s v="Boston"/>
    <n v="2"/>
    <x v="0"/>
  </r>
  <r>
    <n v="10295"/>
    <s v="S24_3151"/>
    <n v="46"/>
    <n v="84.08"/>
    <n v="3"/>
    <x v="166"/>
    <d v="2004-09-17T00:00:00"/>
    <d v="2004-09-14T00:00:00"/>
    <s v="Shipped"/>
    <n v="3"/>
    <x v="0"/>
    <n v="362"/>
    <n v="1216"/>
    <n v="41900"/>
    <s v="Boston"/>
    <n v="2"/>
    <x v="0"/>
  </r>
  <r>
    <n v="10295"/>
    <s v="S700_1138"/>
    <n v="26"/>
    <n v="62"/>
    <n v="4"/>
    <x v="166"/>
    <d v="2004-09-17T00:00:00"/>
    <d v="2004-09-14T00:00:00"/>
    <s v="Shipped"/>
    <n v="3"/>
    <x v="0"/>
    <n v="362"/>
    <n v="1216"/>
    <n v="41900"/>
    <s v="Boston"/>
    <n v="2"/>
    <x v="0"/>
  </r>
  <r>
    <n v="10295"/>
    <s v="S700_2610"/>
    <n v="44"/>
    <n v="71.56"/>
    <n v="2"/>
    <x v="166"/>
    <d v="2004-09-17T00:00:00"/>
    <d v="2004-09-14T00:00:00"/>
    <s v="Shipped"/>
    <n v="3"/>
    <x v="0"/>
    <n v="362"/>
    <n v="1216"/>
    <n v="41900"/>
    <s v="Boston"/>
    <n v="2"/>
    <x v="0"/>
  </r>
  <r>
    <n v="10295"/>
    <s v="S700_3505"/>
    <n v="34"/>
    <n v="93.16"/>
    <n v="5"/>
    <x v="166"/>
    <d v="2004-09-17T00:00:00"/>
    <d v="2004-09-14T00:00:00"/>
    <s v="Shipped"/>
    <n v="3"/>
    <x v="0"/>
    <n v="362"/>
    <n v="1216"/>
    <n v="41900"/>
    <s v="Boston"/>
    <n v="2"/>
    <x v="0"/>
  </r>
  <r>
    <n v="10296"/>
    <s v="S18_1662"/>
    <n v="36"/>
    <n v="146.65"/>
    <n v="7"/>
    <x v="167"/>
    <d v="2004-09-22T00:00:00"/>
    <d v="2004-09-16T00:00:00"/>
    <s v="Shipped"/>
    <n v="6"/>
    <x v="0"/>
    <n v="415"/>
    <n v="1504"/>
    <n v="77000"/>
    <s v="Munich"/>
    <n v="7"/>
    <x v="1"/>
  </r>
  <r>
    <n v="10296"/>
    <s v="S18_3029"/>
    <n v="21"/>
    <n v="69.680000000000007"/>
    <n v="13"/>
    <x v="167"/>
    <d v="2004-09-22T00:00:00"/>
    <d v="2004-09-16T00:00:00"/>
    <s v="Shipped"/>
    <n v="6"/>
    <x v="0"/>
    <n v="415"/>
    <n v="1504"/>
    <n v="77000"/>
    <s v="Munich"/>
    <n v="7"/>
    <x v="1"/>
  </r>
  <r>
    <n v="10296"/>
    <s v="S18_3856"/>
    <n v="22"/>
    <n v="105.87"/>
    <n v="12"/>
    <x v="167"/>
    <d v="2004-09-22T00:00:00"/>
    <d v="2004-09-16T00:00:00"/>
    <s v="Shipped"/>
    <n v="6"/>
    <x v="0"/>
    <n v="415"/>
    <n v="1504"/>
    <n v="77000"/>
    <s v="Munich"/>
    <n v="7"/>
    <x v="1"/>
  </r>
  <r>
    <n v="10296"/>
    <s v="S24_2841"/>
    <n v="21"/>
    <n v="60.97"/>
    <n v="8"/>
    <x v="167"/>
    <d v="2004-09-22T00:00:00"/>
    <d v="2004-09-16T00:00:00"/>
    <s v="Shipped"/>
    <n v="6"/>
    <x v="0"/>
    <n v="415"/>
    <n v="1504"/>
    <n v="77000"/>
    <s v="Munich"/>
    <n v="7"/>
    <x v="1"/>
  </r>
  <r>
    <n v="10296"/>
    <s v="S24_3420"/>
    <n v="31"/>
    <n v="63.78"/>
    <n v="9"/>
    <x v="167"/>
    <d v="2004-09-22T00:00:00"/>
    <d v="2004-09-16T00:00:00"/>
    <s v="Shipped"/>
    <n v="6"/>
    <x v="0"/>
    <n v="415"/>
    <n v="1504"/>
    <n v="77000"/>
    <s v="Munich"/>
    <n v="7"/>
    <x v="1"/>
  </r>
  <r>
    <n v="10296"/>
    <s v="S24_3816"/>
    <n v="22"/>
    <n v="83.02"/>
    <n v="14"/>
    <x v="167"/>
    <d v="2004-09-22T00:00:00"/>
    <d v="2004-09-16T00:00:00"/>
    <s v="Shipped"/>
    <n v="6"/>
    <x v="0"/>
    <n v="415"/>
    <n v="1504"/>
    <n v="77000"/>
    <s v="Munich"/>
    <n v="7"/>
    <x v="1"/>
  </r>
  <r>
    <n v="10296"/>
    <s v="S24_3949"/>
    <n v="32"/>
    <n v="63.46"/>
    <n v="6"/>
    <x v="167"/>
    <d v="2004-09-22T00:00:00"/>
    <d v="2004-09-16T00:00:00"/>
    <s v="Shipped"/>
    <n v="6"/>
    <x v="0"/>
    <n v="415"/>
    <n v="1504"/>
    <n v="77000"/>
    <s v="Munich"/>
    <n v="7"/>
    <x v="1"/>
  </r>
  <r>
    <n v="10296"/>
    <s v="S50_1341"/>
    <n v="26"/>
    <n v="41.02"/>
    <n v="1"/>
    <x v="167"/>
    <d v="2004-09-22T00:00:00"/>
    <d v="2004-09-16T00:00:00"/>
    <s v="Shipped"/>
    <n v="6"/>
    <x v="0"/>
    <n v="415"/>
    <n v="1504"/>
    <n v="77000"/>
    <s v="Munich"/>
    <n v="7"/>
    <x v="1"/>
  </r>
  <r>
    <n v="10296"/>
    <s v="S700_1691"/>
    <n v="42"/>
    <n v="75.81"/>
    <n v="2"/>
    <x v="167"/>
    <d v="2004-09-22T00:00:00"/>
    <d v="2004-09-16T00:00:00"/>
    <s v="Shipped"/>
    <n v="6"/>
    <x v="0"/>
    <n v="415"/>
    <n v="1504"/>
    <n v="77000"/>
    <s v="Munich"/>
    <n v="7"/>
    <x v="1"/>
  </r>
  <r>
    <n v="10296"/>
    <s v="S700_2047"/>
    <n v="34"/>
    <n v="89.61"/>
    <n v="11"/>
    <x v="167"/>
    <d v="2004-09-22T00:00:00"/>
    <d v="2004-09-16T00:00:00"/>
    <s v="Shipped"/>
    <n v="6"/>
    <x v="0"/>
    <n v="415"/>
    <n v="1504"/>
    <n v="77000"/>
    <s v="Munich"/>
    <n v="7"/>
    <x v="1"/>
  </r>
  <r>
    <n v="10296"/>
    <s v="S700_2466"/>
    <n v="24"/>
    <n v="96.73"/>
    <n v="4"/>
    <x v="167"/>
    <d v="2004-09-22T00:00:00"/>
    <d v="2004-09-16T00:00:00"/>
    <s v="Shipped"/>
    <n v="6"/>
    <x v="0"/>
    <n v="415"/>
    <n v="1504"/>
    <n v="77000"/>
    <s v="Munich"/>
    <n v="7"/>
    <x v="1"/>
  </r>
  <r>
    <n v="10296"/>
    <s v="S700_3167"/>
    <n v="22"/>
    <n v="74.400000000000006"/>
    <n v="3"/>
    <x v="167"/>
    <d v="2004-09-22T00:00:00"/>
    <d v="2004-09-16T00:00:00"/>
    <s v="Shipped"/>
    <n v="6"/>
    <x v="0"/>
    <n v="415"/>
    <n v="1504"/>
    <n v="77000"/>
    <s v="Munich"/>
    <n v="7"/>
    <x v="1"/>
  </r>
  <r>
    <n v="10296"/>
    <s v="S700_4002"/>
    <n v="47"/>
    <n v="61.44"/>
    <n v="5"/>
    <x v="167"/>
    <d v="2004-09-22T00:00:00"/>
    <d v="2004-09-16T00:00:00"/>
    <s v="Shipped"/>
    <n v="6"/>
    <x v="0"/>
    <n v="415"/>
    <n v="1504"/>
    <n v="77000"/>
    <s v="Munich"/>
    <n v="7"/>
    <x v="1"/>
  </r>
  <r>
    <n v="10296"/>
    <s v="S72_1253"/>
    <n v="21"/>
    <n v="46.68"/>
    <n v="10"/>
    <x v="167"/>
    <d v="2004-09-22T00:00:00"/>
    <d v="2004-09-16T00:00:00"/>
    <s v="Shipped"/>
    <n v="6"/>
    <x v="0"/>
    <n v="415"/>
    <n v="1504"/>
    <n v="77000"/>
    <s v="Munich"/>
    <n v="7"/>
    <x v="1"/>
  </r>
  <r>
    <n v="10297"/>
    <s v="S18_2581"/>
    <n v="25"/>
    <n v="81.95"/>
    <n v="4"/>
    <x v="168"/>
    <d v="2004-09-22T00:00:00"/>
    <d v="2004-09-21T00:00:00"/>
    <s v="Shipped"/>
    <n v="1"/>
    <x v="0"/>
    <n v="189"/>
    <n v="1504"/>
    <n v="69400"/>
    <s v="Dublin"/>
    <n v="7"/>
    <x v="1"/>
  </r>
  <r>
    <n v="10297"/>
    <s v="S24_1785"/>
    <n v="32"/>
    <n v="107.23"/>
    <n v="6"/>
    <x v="168"/>
    <d v="2004-09-22T00:00:00"/>
    <d v="2004-09-21T00:00:00"/>
    <s v="Shipped"/>
    <n v="1"/>
    <x v="0"/>
    <n v="189"/>
    <n v="1504"/>
    <n v="69400"/>
    <s v="Dublin"/>
    <n v="7"/>
    <x v="1"/>
  </r>
  <r>
    <n v="10297"/>
    <s v="S24_2000"/>
    <n v="32"/>
    <n v="70.08"/>
    <n v="1"/>
    <x v="168"/>
    <d v="2004-09-22T00:00:00"/>
    <d v="2004-09-21T00:00:00"/>
    <s v="Shipped"/>
    <n v="1"/>
    <x v="0"/>
    <n v="189"/>
    <n v="1504"/>
    <n v="69400"/>
    <s v="Dublin"/>
    <n v="7"/>
    <x v="1"/>
  </r>
  <r>
    <n v="10297"/>
    <s v="S24_4278"/>
    <n v="23"/>
    <n v="71.73"/>
    <n v="5"/>
    <x v="168"/>
    <d v="2004-09-22T00:00:00"/>
    <d v="2004-09-21T00:00:00"/>
    <s v="Shipped"/>
    <n v="1"/>
    <x v="0"/>
    <n v="189"/>
    <n v="1504"/>
    <n v="69400"/>
    <s v="Dublin"/>
    <n v="7"/>
    <x v="1"/>
  </r>
  <r>
    <n v="10297"/>
    <s v="S32_1374"/>
    <n v="26"/>
    <n v="88.9"/>
    <n v="2"/>
    <x v="168"/>
    <d v="2004-09-22T00:00:00"/>
    <d v="2004-09-21T00:00:00"/>
    <s v="Shipped"/>
    <n v="1"/>
    <x v="0"/>
    <n v="189"/>
    <n v="1504"/>
    <n v="69400"/>
    <s v="Dublin"/>
    <n v="7"/>
    <x v="1"/>
  </r>
  <r>
    <n v="10297"/>
    <s v="S32_4289"/>
    <n v="28"/>
    <n v="63.29"/>
    <n v="7"/>
    <x v="168"/>
    <d v="2004-09-22T00:00:00"/>
    <d v="2004-09-21T00:00:00"/>
    <s v="Shipped"/>
    <n v="1"/>
    <x v="0"/>
    <n v="189"/>
    <n v="1504"/>
    <n v="69400"/>
    <s v="Dublin"/>
    <n v="7"/>
    <x v="1"/>
  </r>
  <r>
    <n v="10297"/>
    <s v="S700_2834"/>
    <n v="35"/>
    <n v="111.53"/>
    <n v="3"/>
    <x v="168"/>
    <d v="2004-09-22T00:00:00"/>
    <d v="2004-09-21T00:00:00"/>
    <s v="Shipped"/>
    <n v="1"/>
    <x v="0"/>
    <n v="189"/>
    <n v="1504"/>
    <n v="69400"/>
    <s v="Dublin"/>
    <n v="7"/>
    <x v="1"/>
  </r>
  <r>
    <n v="10298"/>
    <s v="S10_2016"/>
    <n v="39"/>
    <n v="105.86"/>
    <n v="1"/>
    <x v="169"/>
    <d v="2004-10-05T00:00:00"/>
    <d v="2004-10-01T00:00:00"/>
    <s v="Shipped"/>
    <n v="4"/>
    <x v="0"/>
    <n v="103"/>
    <n v="1370"/>
    <n v="21000"/>
    <s v="Nantes"/>
    <n v="4"/>
    <x v="3"/>
  </r>
  <r>
    <n v="10298"/>
    <s v="S18_2625"/>
    <n v="32"/>
    <n v="60.57"/>
    <n v="2"/>
    <x v="169"/>
    <d v="2004-10-05T00:00:00"/>
    <d v="2004-10-01T00:00:00"/>
    <s v="Shipped"/>
    <n v="4"/>
    <x v="0"/>
    <n v="103"/>
    <n v="1370"/>
    <n v="21000"/>
    <s v="Nantes"/>
    <n v="4"/>
    <x v="3"/>
  </r>
  <r>
    <n v="10299"/>
    <s v="S10_1678"/>
    <n v="23"/>
    <n v="76.56"/>
    <n v="9"/>
    <x v="170"/>
    <d v="2004-10-10T00:00:00"/>
    <d v="2004-10-01T00:00:00"/>
    <s v="Shipped"/>
    <n v="9"/>
    <x v="1"/>
    <n v="186"/>
    <n v="1501"/>
    <n v="96500"/>
    <s v="Helsinki"/>
    <n v="7"/>
    <x v="1"/>
  </r>
  <r>
    <n v="10299"/>
    <s v="S10_4698"/>
    <n v="29"/>
    <n v="164.61"/>
    <n v="11"/>
    <x v="170"/>
    <d v="2004-10-10T00:00:00"/>
    <d v="2004-10-01T00:00:00"/>
    <s v="Shipped"/>
    <n v="9"/>
    <x v="1"/>
    <n v="186"/>
    <n v="1501"/>
    <n v="96500"/>
    <s v="Helsinki"/>
    <n v="7"/>
    <x v="1"/>
  </r>
  <r>
    <n v="10299"/>
    <s v="S12_2823"/>
    <n v="24"/>
    <n v="123.51"/>
    <n v="8"/>
    <x v="170"/>
    <d v="2004-10-10T00:00:00"/>
    <d v="2004-10-01T00:00:00"/>
    <s v="Shipped"/>
    <n v="9"/>
    <x v="1"/>
    <n v="186"/>
    <n v="1501"/>
    <n v="96500"/>
    <s v="Helsinki"/>
    <n v="7"/>
    <x v="1"/>
  </r>
  <r>
    <n v="10299"/>
    <s v="S18_3782"/>
    <n v="39"/>
    <n v="62.17"/>
    <n v="3"/>
    <x v="170"/>
    <d v="2004-10-10T00:00:00"/>
    <d v="2004-10-01T00:00:00"/>
    <s v="Shipped"/>
    <n v="9"/>
    <x v="1"/>
    <n v="186"/>
    <n v="1501"/>
    <n v="96500"/>
    <s v="Helsinki"/>
    <n v="7"/>
    <x v="1"/>
  </r>
  <r>
    <n v="10299"/>
    <s v="S18_4721"/>
    <n v="49"/>
    <n v="119.04"/>
    <n v="2"/>
    <x v="170"/>
    <d v="2004-10-10T00:00:00"/>
    <d v="2004-10-01T00:00:00"/>
    <s v="Shipped"/>
    <n v="9"/>
    <x v="1"/>
    <n v="186"/>
    <n v="1501"/>
    <n v="96500"/>
    <s v="Helsinki"/>
    <n v="7"/>
    <x v="1"/>
  </r>
  <r>
    <n v="10299"/>
    <s v="S24_1578"/>
    <n v="47"/>
    <n v="107.07"/>
    <n v="10"/>
    <x v="170"/>
    <d v="2004-10-10T00:00:00"/>
    <d v="2004-10-01T00:00:00"/>
    <s v="Shipped"/>
    <n v="9"/>
    <x v="1"/>
    <n v="186"/>
    <n v="1501"/>
    <n v="96500"/>
    <s v="Helsinki"/>
    <n v="7"/>
    <x v="1"/>
  </r>
  <r>
    <n v="10299"/>
    <s v="S24_2360"/>
    <n v="33"/>
    <n v="58.87"/>
    <n v="6"/>
    <x v="170"/>
    <d v="2004-10-10T00:00:00"/>
    <d v="2004-10-01T00:00:00"/>
    <s v="Shipped"/>
    <n v="9"/>
    <x v="1"/>
    <n v="186"/>
    <n v="1501"/>
    <n v="96500"/>
    <s v="Helsinki"/>
    <n v="7"/>
    <x v="1"/>
  </r>
  <r>
    <n v="10299"/>
    <s v="S24_4620"/>
    <n v="32"/>
    <n v="66.290000000000006"/>
    <n v="1"/>
    <x v="170"/>
    <d v="2004-10-10T00:00:00"/>
    <d v="2004-10-01T00:00:00"/>
    <s v="Shipped"/>
    <n v="9"/>
    <x v="1"/>
    <n v="186"/>
    <n v="1501"/>
    <n v="96500"/>
    <s v="Helsinki"/>
    <n v="7"/>
    <x v="1"/>
  </r>
  <r>
    <n v="10299"/>
    <s v="S32_2206"/>
    <n v="24"/>
    <n v="36.21"/>
    <n v="4"/>
    <x v="170"/>
    <d v="2004-10-10T00:00:00"/>
    <d v="2004-10-01T00:00:00"/>
    <s v="Shipped"/>
    <n v="9"/>
    <x v="1"/>
    <n v="186"/>
    <n v="1501"/>
    <n v="96500"/>
    <s v="Helsinki"/>
    <n v="7"/>
    <x v="1"/>
  </r>
  <r>
    <n v="10299"/>
    <s v="S32_4485"/>
    <n v="38"/>
    <n v="84.7"/>
    <n v="7"/>
    <x v="170"/>
    <d v="2004-10-10T00:00:00"/>
    <d v="2004-10-01T00:00:00"/>
    <s v="Shipped"/>
    <n v="9"/>
    <x v="1"/>
    <n v="186"/>
    <n v="1501"/>
    <n v="96500"/>
    <s v="Helsinki"/>
    <n v="7"/>
    <x v="1"/>
  </r>
  <r>
    <n v="10299"/>
    <s v="S50_4713"/>
    <n v="44"/>
    <n v="77.290000000000006"/>
    <n v="5"/>
    <x v="170"/>
    <d v="2004-10-10T00:00:00"/>
    <d v="2004-10-01T00:00:00"/>
    <s v="Shipped"/>
    <n v="9"/>
    <x v="1"/>
    <n v="186"/>
    <n v="1501"/>
    <n v="96500"/>
    <s v="Helsinki"/>
    <n v="7"/>
    <x v="1"/>
  </r>
  <r>
    <n v="10300"/>
    <s v="S12_1099"/>
    <n v="33"/>
    <n v="184.84"/>
    <n v="5"/>
    <x v="171"/>
    <d v="2003-10-13T00:00:00"/>
    <d v="2003-10-09T00:00:00"/>
    <s v="Shipped"/>
    <n v="4"/>
    <x v="0"/>
    <n v="128"/>
    <n v="1504"/>
    <n v="59700"/>
    <s v="Frankfurt"/>
    <n v="7"/>
    <x v="1"/>
  </r>
  <r>
    <n v="10300"/>
    <s v="S12_3380"/>
    <n v="29"/>
    <n v="116.27"/>
    <n v="3"/>
    <x v="171"/>
    <d v="2003-10-13T00:00:00"/>
    <d v="2003-10-09T00:00:00"/>
    <s v="Shipped"/>
    <n v="4"/>
    <x v="0"/>
    <n v="128"/>
    <n v="1504"/>
    <n v="59700"/>
    <s v="Frankfurt"/>
    <n v="7"/>
    <x v="1"/>
  </r>
  <r>
    <n v="10300"/>
    <s v="S12_3990"/>
    <n v="22"/>
    <n v="76.61"/>
    <n v="6"/>
    <x v="171"/>
    <d v="2003-10-13T00:00:00"/>
    <d v="2003-10-09T00:00:00"/>
    <s v="Shipped"/>
    <n v="4"/>
    <x v="0"/>
    <n v="128"/>
    <n v="1504"/>
    <n v="59700"/>
    <s v="Frankfurt"/>
    <n v="7"/>
    <x v="1"/>
  </r>
  <r>
    <n v="10300"/>
    <s v="S12_4675"/>
    <n v="23"/>
    <n v="95.58"/>
    <n v="2"/>
    <x v="171"/>
    <d v="2003-10-13T00:00:00"/>
    <d v="2003-10-09T00:00:00"/>
    <s v="Shipped"/>
    <n v="4"/>
    <x v="0"/>
    <n v="128"/>
    <n v="1504"/>
    <n v="59700"/>
    <s v="Frankfurt"/>
    <n v="7"/>
    <x v="1"/>
  </r>
  <r>
    <n v="10300"/>
    <s v="S18_1889"/>
    <n v="41"/>
    <n v="63.14"/>
    <n v="1"/>
    <x v="171"/>
    <d v="2003-10-13T00:00:00"/>
    <d v="2003-10-09T00:00:00"/>
    <s v="Shipped"/>
    <n v="4"/>
    <x v="0"/>
    <n v="128"/>
    <n v="1504"/>
    <n v="59700"/>
    <s v="Frankfurt"/>
    <n v="7"/>
    <x v="1"/>
  </r>
  <r>
    <n v="10300"/>
    <s v="S18_3278"/>
    <n v="49"/>
    <n v="65.94"/>
    <n v="8"/>
    <x v="171"/>
    <d v="2003-10-13T00:00:00"/>
    <d v="2003-10-09T00:00:00"/>
    <s v="Shipped"/>
    <n v="4"/>
    <x v="0"/>
    <n v="128"/>
    <n v="1504"/>
    <n v="59700"/>
    <s v="Frankfurt"/>
    <n v="7"/>
    <x v="1"/>
  </r>
  <r>
    <n v="10300"/>
    <s v="S18_3482"/>
    <n v="23"/>
    <n v="144.05000000000001"/>
    <n v="7"/>
    <x v="171"/>
    <d v="2003-10-13T00:00:00"/>
    <d v="2003-10-09T00:00:00"/>
    <s v="Shipped"/>
    <n v="4"/>
    <x v="0"/>
    <n v="128"/>
    <n v="1504"/>
    <n v="59700"/>
    <s v="Frankfurt"/>
    <n v="7"/>
    <x v="1"/>
  </r>
  <r>
    <n v="10300"/>
    <s v="S24_3371"/>
    <n v="31"/>
    <n v="52.05"/>
    <n v="4"/>
    <x v="171"/>
    <d v="2003-10-13T00:00:00"/>
    <d v="2003-10-09T00:00:00"/>
    <s v="Shipped"/>
    <n v="4"/>
    <x v="0"/>
    <n v="128"/>
    <n v="1504"/>
    <n v="59700"/>
    <s v="Frankfurt"/>
    <n v="7"/>
    <x v="1"/>
  </r>
  <r>
    <n v="10301"/>
    <s v="S18_1129"/>
    <n v="37"/>
    <n v="114.65"/>
    <n v="8"/>
    <x v="172"/>
    <d v="2003-10-15T00:00:00"/>
    <d v="2003-10-08T00:00:00"/>
    <s v="Shipped"/>
    <n v="7"/>
    <x v="1"/>
    <n v="299"/>
    <n v="1504"/>
    <n v="95100"/>
    <s v="Oslo"/>
    <n v="7"/>
    <x v="1"/>
  </r>
  <r>
    <n v="10301"/>
    <s v="S18_1589"/>
    <n v="32"/>
    <n v="118.22"/>
    <n v="4"/>
    <x v="172"/>
    <d v="2003-10-15T00:00:00"/>
    <d v="2003-10-08T00:00:00"/>
    <s v="Shipped"/>
    <n v="7"/>
    <x v="1"/>
    <n v="299"/>
    <n v="1504"/>
    <n v="95100"/>
    <s v="Oslo"/>
    <n v="7"/>
    <x v="1"/>
  </r>
  <r>
    <n v="10301"/>
    <s v="S18_1984"/>
    <n v="47"/>
    <n v="119.49"/>
    <n v="7"/>
    <x v="172"/>
    <d v="2003-10-15T00:00:00"/>
    <d v="2003-10-08T00:00:00"/>
    <s v="Shipped"/>
    <n v="7"/>
    <x v="1"/>
    <n v="299"/>
    <n v="1504"/>
    <n v="95100"/>
    <s v="Oslo"/>
    <n v="7"/>
    <x v="1"/>
  </r>
  <r>
    <n v="10301"/>
    <s v="S18_2870"/>
    <n v="22"/>
    <n v="113.52"/>
    <n v="5"/>
    <x v="172"/>
    <d v="2003-10-15T00:00:00"/>
    <d v="2003-10-08T00:00:00"/>
    <s v="Shipped"/>
    <n v="7"/>
    <x v="1"/>
    <n v="299"/>
    <n v="1504"/>
    <n v="95100"/>
    <s v="Oslo"/>
    <n v="7"/>
    <x v="1"/>
  </r>
  <r>
    <n v="10301"/>
    <s v="S18_3232"/>
    <n v="23"/>
    <n v="135.47"/>
    <n v="9"/>
    <x v="172"/>
    <d v="2003-10-15T00:00:00"/>
    <d v="2003-10-08T00:00:00"/>
    <s v="Shipped"/>
    <n v="7"/>
    <x v="1"/>
    <n v="299"/>
    <n v="1504"/>
    <n v="95100"/>
    <s v="Oslo"/>
    <n v="7"/>
    <x v="1"/>
  </r>
  <r>
    <n v="10301"/>
    <s v="S18_3685"/>
    <n v="39"/>
    <n v="137.04"/>
    <n v="6"/>
    <x v="172"/>
    <d v="2003-10-15T00:00:00"/>
    <d v="2003-10-08T00:00:00"/>
    <s v="Shipped"/>
    <n v="7"/>
    <x v="1"/>
    <n v="299"/>
    <n v="1504"/>
    <n v="95100"/>
    <s v="Oslo"/>
    <n v="7"/>
    <x v="1"/>
  </r>
  <r>
    <n v="10301"/>
    <s v="S24_1046"/>
    <n v="27"/>
    <n v="64.67"/>
    <n v="1"/>
    <x v="172"/>
    <d v="2003-10-15T00:00:00"/>
    <d v="2003-10-08T00:00:00"/>
    <s v="Shipped"/>
    <n v="7"/>
    <x v="1"/>
    <n v="299"/>
    <n v="1504"/>
    <n v="95100"/>
    <s v="Oslo"/>
    <n v="7"/>
    <x v="1"/>
  </r>
  <r>
    <n v="10301"/>
    <s v="S24_1628"/>
    <n v="22"/>
    <n v="40.75"/>
    <n v="3"/>
    <x v="172"/>
    <d v="2003-10-15T00:00:00"/>
    <d v="2003-10-08T00:00:00"/>
    <s v="Shipped"/>
    <n v="7"/>
    <x v="1"/>
    <n v="299"/>
    <n v="1504"/>
    <n v="95100"/>
    <s v="Oslo"/>
    <n v="7"/>
    <x v="1"/>
  </r>
  <r>
    <n v="10301"/>
    <s v="S24_2972"/>
    <n v="48"/>
    <n v="32.1"/>
    <n v="10"/>
    <x v="172"/>
    <d v="2003-10-15T00:00:00"/>
    <d v="2003-10-08T00:00:00"/>
    <s v="Shipped"/>
    <n v="7"/>
    <x v="1"/>
    <n v="299"/>
    <n v="1504"/>
    <n v="95100"/>
    <s v="Oslo"/>
    <n v="7"/>
    <x v="1"/>
  </r>
  <r>
    <n v="10301"/>
    <s v="S24_3432"/>
    <n v="22"/>
    <n v="86.73"/>
    <n v="2"/>
    <x v="172"/>
    <d v="2003-10-15T00:00:00"/>
    <d v="2003-10-08T00:00:00"/>
    <s v="Shipped"/>
    <n v="7"/>
    <x v="1"/>
    <n v="299"/>
    <n v="1504"/>
    <n v="95100"/>
    <s v="Oslo"/>
    <n v="7"/>
    <x v="1"/>
  </r>
  <r>
    <n v="10301"/>
    <s v="S24_3856"/>
    <n v="50"/>
    <n v="122.17"/>
    <n v="11"/>
    <x v="172"/>
    <d v="2003-10-15T00:00:00"/>
    <d v="2003-10-08T00:00:00"/>
    <s v="Shipped"/>
    <n v="7"/>
    <x v="1"/>
    <n v="299"/>
    <n v="1504"/>
    <n v="95100"/>
    <s v="Oslo"/>
    <n v="7"/>
    <x v="1"/>
  </r>
  <r>
    <n v="10302"/>
    <s v="S18_1749"/>
    <n v="43"/>
    <n v="166.6"/>
    <n v="1"/>
    <x v="53"/>
    <d v="2003-10-16T00:00:00"/>
    <d v="2003-10-07T00:00:00"/>
    <s v="Shipped"/>
    <n v="9"/>
    <x v="1"/>
    <n v="201"/>
    <n v="1501"/>
    <n v="92700"/>
    <s v="Liverpool"/>
    <n v="7"/>
    <x v="1"/>
  </r>
  <r>
    <n v="10302"/>
    <s v="S18_4409"/>
    <n v="38"/>
    <n v="82.83"/>
    <n v="2"/>
    <x v="53"/>
    <d v="2003-10-16T00:00:00"/>
    <d v="2003-10-07T00:00:00"/>
    <s v="Shipped"/>
    <n v="9"/>
    <x v="1"/>
    <n v="201"/>
    <n v="1501"/>
    <n v="92700"/>
    <s v="Liverpool"/>
    <n v="7"/>
    <x v="1"/>
  </r>
  <r>
    <n v="10302"/>
    <s v="S18_4933"/>
    <n v="23"/>
    <n v="70.56"/>
    <n v="3"/>
    <x v="53"/>
    <d v="2003-10-16T00:00:00"/>
    <d v="2003-10-07T00:00:00"/>
    <s v="Shipped"/>
    <n v="9"/>
    <x v="1"/>
    <n v="201"/>
    <n v="1501"/>
    <n v="92700"/>
    <s v="Liverpool"/>
    <n v="7"/>
    <x v="1"/>
  </r>
  <r>
    <n v="10302"/>
    <s v="S24_2766"/>
    <n v="49"/>
    <n v="75.42"/>
    <n v="5"/>
    <x v="53"/>
    <d v="2003-10-16T00:00:00"/>
    <d v="2003-10-07T00:00:00"/>
    <s v="Shipped"/>
    <n v="9"/>
    <x v="1"/>
    <n v="201"/>
    <n v="1501"/>
    <n v="92700"/>
    <s v="Liverpool"/>
    <n v="7"/>
    <x v="1"/>
  </r>
  <r>
    <n v="10302"/>
    <s v="S24_2887"/>
    <n v="45"/>
    <n v="104.52"/>
    <n v="4"/>
    <x v="53"/>
    <d v="2003-10-16T00:00:00"/>
    <d v="2003-10-07T00:00:00"/>
    <s v="Shipped"/>
    <n v="9"/>
    <x v="1"/>
    <n v="201"/>
    <n v="1501"/>
    <n v="92700"/>
    <s v="Liverpool"/>
    <n v="7"/>
    <x v="1"/>
  </r>
  <r>
    <n v="10302"/>
    <s v="S24_3191"/>
    <n v="48"/>
    <n v="74.48"/>
    <n v="6"/>
    <x v="53"/>
    <d v="2003-10-16T00:00:00"/>
    <d v="2003-10-07T00:00:00"/>
    <s v="Shipped"/>
    <n v="9"/>
    <x v="1"/>
    <n v="201"/>
    <n v="1501"/>
    <n v="92700"/>
    <s v="Liverpool"/>
    <n v="7"/>
    <x v="1"/>
  </r>
  <r>
    <n v="10303"/>
    <s v="S18_2248"/>
    <n v="46"/>
    <n v="56.91"/>
    <n v="2"/>
    <x v="173"/>
    <d v="2004-10-14T00:00:00"/>
    <d v="2004-10-09T00:00:00"/>
    <s v="Shipped"/>
    <n v="5"/>
    <x v="0"/>
    <n v="484"/>
    <n v="1702"/>
    <n v="65700"/>
    <s v="Sevilla"/>
    <n v="4"/>
    <x v="3"/>
  </r>
  <r>
    <n v="10303"/>
    <s v="S24_3969"/>
    <n v="24"/>
    <n v="35.700000000000003"/>
    <n v="1"/>
    <x v="173"/>
    <d v="2004-10-14T00:00:00"/>
    <d v="2004-10-09T00:00:00"/>
    <s v="Shipped"/>
    <n v="5"/>
    <x v="0"/>
    <n v="484"/>
    <n v="1702"/>
    <n v="65700"/>
    <s v="Sevilla"/>
    <n v="4"/>
    <x v="3"/>
  </r>
  <r>
    <n v="10304"/>
    <s v="S10_1949"/>
    <n v="47"/>
    <n v="201.44"/>
    <n v="6"/>
    <x v="174"/>
    <d v="2004-10-20T00:00:00"/>
    <d v="2004-10-17T00:00:00"/>
    <s v="Shipped"/>
    <n v="3"/>
    <x v="0"/>
    <n v="256"/>
    <n v="1370"/>
    <n v="77900"/>
    <s v="Versailles"/>
    <n v="4"/>
    <x v="3"/>
  </r>
  <r>
    <n v="10304"/>
    <s v="S12_1666"/>
    <n v="39"/>
    <n v="117.54"/>
    <n v="3"/>
    <x v="174"/>
    <d v="2004-10-20T00:00:00"/>
    <d v="2004-10-17T00:00:00"/>
    <s v="Shipped"/>
    <n v="3"/>
    <x v="0"/>
    <n v="256"/>
    <n v="1370"/>
    <n v="77900"/>
    <s v="Versailles"/>
    <n v="4"/>
    <x v="3"/>
  </r>
  <r>
    <n v="10304"/>
    <s v="S18_1097"/>
    <n v="46"/>
    <n v="106.17"/>
    <n v="5"/>
    <x v="174"/>
    <d v="2004-10-20T00:00:00"/>
    <d v="2004-10-17T00:00:00"/>
    <s v="Shipped"/>
    <n v="3"/>
    <x v="0"/>
    <n v="256"/>
    <n v="1370"/>
    <n v="77900"/>
    <s v="Versailles"/>
    <n v="4"/>
    <x v="3"/>
  </r>
  <r>
    <n v="10304"/>
    <s v="S18_1342"/>
    <n v="37"/>
    <n v="95.55"/>
    <n v="13"/>
    <x v="174"/>
    <d v="2004-10-20T00:00:00"/>
    <d v="2004-10-17T00:00:00"/>
    <s v="Shipped"/>
    <n v="3"/>
    <x v="0"/>
    <n v="256"/>
    <n v="1370"/>
    <n v="77900"/>
    <s v="Versailles"/>
    <n v="4"/>
    <x v="3"/>
  </r>
  <r>
    <n v="10304"/>
    <s v="S18_1367"/>
    <n v="37"/>
    <n v="46.9"/>
    <n v="12"/>
    <x v="174"/>
    <d v="2004-10-20T00:00:00"/>
    <d v="2004-10-17T00:00:00"/>
    <s v="Shipped"/>
    <n v="3"/>
    <x v="0"/>
    <n v="256"/>
    <n v="1370"/>
    <n v="77900"/>
    <s v="Versailles"/>
    <n v="4"/>
    <x v="3"/>
  </r>
  <r>
    <n v="10304"/>
    <s v="S18_2325"/>
    <n v="24"/>
    <n v="102.98"/>
    <n v="17"/>
    <x v="174"/>
    <d v="2004-10-20T00:00:00"/>
    <d v="2004-10-17T00:00:00"/>
    <s v="Shipped"/>
    <n v="3"/>
    <x v="0"/>
    <n v="256"/>
    <n v="1370"/>
    <n v="77900"/>
    <s v="Versailles"/>
    <n v="4"/>
    <x v="3"/>
  </r>
  <r>
    <n v="10304"/>
    <s v="S18_2795"/>
    <n v="20"/>
    <n v="141.75"/>
    <n v="14"/>
    <x v="174"/>
    <d v="2004-10-20T00:00:00"/>
    <d v="2004-10-17T00:00:00"/>
    <s v="Shipped"/>
    <n v="3"/>
    <x v="0"/>
    <n v="256"/>
    <n v="1370"/>
    <n v="77900"/>
    <s v="Versailles"/>
    <n v="4"/>
    <x v="3"/>
  </r>
  <r>
    <n v="10304"/>
    <s v="S18_2949"/>
    <n v="46"/>
    <n v="98.27"/>
    <n v="7"/>
    <x v="174"/>
    <d v="2004-10-20T00:00:00"/>
    <d v="2004-10-17T00:00:00"/>
    <s v="Shipped"/>
    <n v="3"/>
    <x v="0"/>
    <n v="256"/>
    <n v="1370"/>
    <n v="77900"/>
    <s v="Versailles"/>
    <n v="4"/>
    <x v="3"/>
  </r>
  <r>
    <n v="10304"/>
    <s v="S18_2957"/>
    <n v="24"/>
    <n v="54.34"/>
    <n v="9"/>
    <x v="174"/>
    <d v="2004-10-20T00:00:00"/>
    <d v="2004-10-17T00:00:00"/>
    <s v="Shipped"/>
    <n v="3"/>
    <x v="0"/>
    <n v="256"/>
    <n v="1370"/>
    <n v="77900"/>
    <s v="Versailles"/>
    <n v="4"/>
    <x v="3"/>
  </r>
  <r>
    <n v="10304"/>
    <s v="S18_3136"/>
    <n v="26"/>
    <n v="90.06"/>
    <n v="8"/>
    <x v="174"/>
    <d v="2004-10-20T00:00:00"/>
    <d v="2004-10-17T00:00:00"/>
    <s v="Shipped"/>
    <n v="3"/>
    <x v="0"/>
    <n v="256"/>
    <n v="1370"/>
    <n v="77900"/>
    <s v="Versailles"/>
    <n v="4"/>
    <x v="3"/>
  </r>
  <r>
    <n v="10304"/>
    <s v="S18_3320"/>
    <n v="38"/>
    <n v="95.24"/>
    <n v="11"/>
    <x v="174"/>
    <d v="2004-10-20T00:00:00"/>
    <d v="2004-10-17T00:00:00"/>
    <s v="Shipped"/>
    <n v="3"/>
    <x v="0"/>
    <n v="256"/>
    <n v="1370"/>
    <n v="77900"/>
    <s v="Versailles"/>
    <n v="4"/>
    <x v="3"/>
  </r>
  <r>
    <n v="10304"/>
    <s v="S18_4668"/>
    <n v="34"/>
    <n v="44.27"/>
    <n v="4"/>
    <x v="174"/>
    <d v="2004-10-20T00:00:00"/>
    <d v="2004-10-17T00:00:00"/>
    <s v="Shipped"/>
    <n v="3"/>
    <x v="0"/>
    <n v="256"/>
    <n v="1370"/>
    <n v="77900"/>
    <s v="Versailles"/>
    <n v="4"/>
    <x v="3"/>
  </r>
  <r>
    <n v="10304"/>
    <s v="S24_1937"/>
    <n v="23"/>
    <n v="29.21"/>
    <n v="16"/>
    <x v="174"/>
    <d v="2004-10-20T00:00:00"/>
    <d v="2004-10-17T00:00:00"/>
    <s v="Shipped"/>
    <n v="3"/>
    <x v="0"/>
    <n v="256"/>
    <n v="1370"/>
    <n v="77900"/>
    <s v="Versailles"/>
    <n v="4"/>
    <x v="3"/>
  </r>
  <r>
    <n v="10304"/>
    <s v="S24_2022"/>
    <n v="44"/>
    <n v="42.11"/>
    <n v="15"/>
    <x v="174"/>
    <d v="2004-10-20T00:00:00"/>
    <d v="2004-10-17T00:00:00"/>
    <s v="Shipped"/>
    <n v="3"/>
    <x v="0"/>
    <n v="256"/>
    <n v="1370"/>
    <n v="77900"/>
    <s v="Versailles"/>
    <n v="4"/>
    <x v="3"/>
  </r>
  <r>
    <n v="10304"/>
    <s v="S24_4258"/>
    <n v="33"/>
    <n v="80.83"/>
    <n v="10"/>
    <x v="174"/>
    <d v="2004-10-20T00:00:00"/>
    <d v="2004-10-17T00:00:00"/>
    <s v="Shipped"/>
    <n v="3"/>
    <x v="0"/>
    <n v="256"/>
    <n v="1370"/>
    <n v="77900"/>
    <s v="Versailles"/>
    <n v="4"/>
    <x v="3"/>
  </r>
  <r>
    <n v="10304"/>
    <s v="S32_3522"/>
    <n v="36"/>
    <n v="52.36"/>
    <n v="2"/>
    <x v="174"/>
    <d v="2004-10-20T00:00:00"/>
    <d v="2004-10-17T00:00:00"/>
    <s v="Shipped"/>
    <n v="3"/>
    <x v="0"/>
    <n v="256"/>
    <n v="1370"/>
    <n v="77900"/>
    <s v="Versailles"/>
    <n v="4"/>
    <x v="3"/>
  </r>
  <r>
    <n v="10304"/>
    <s v="S700_2824"/>
    <n v="40"/>
    <n v="80.92"/>
    <n v="1"/>
    <x v="174"/>
    <d v="2004-10-20T00:00:00"/>
    <d v="2004-10-17T00:00:00"/>
    <s v="Shipped"/>
    <n v="3"/>
    <x v="0"/>
    <n v="256"/>
    <n v="1370"/>
    <n v="77900"/>
    <s v="Versailles"/>
    <n v="4"/>
    <x v="3"/>
  </r>
  <r>
    <n v="10305"/>
    <s v="S10_4962"/>
    <n v="38"/>
    <n v="130.01"/>
    <n v="13"/>
    <x v="175"/>
    <d v="2004-10-22T00:00:00"/>
    <d v="2004-10-15T00:00:00"/>
    <s v="Shipped"/>
    <n v="7"/>
    <x v="1"/>
    <n v="286"/>
    <n v="1216"/>
    <n v="123700"/>
    <s v="Cambridge"/>
    <n v="2"/>
    <x v="0"/>
  </r>
  <r>
    <n v="10305"/>
    <s v="S12_4473"/>
    <n v="38"/>
    <n v="107.84"/>
    <n v="5"/>
    <x v="175"/>
    <d v="2004-10-22T00:00:00"/>
    <d v="2004-10-15T00:00:00"/>
    <s v="Shipped"/>
    <n v="7"/>
    <x v="1"/>
    <n v="286"/>
    <n v="1216"/>
    <n v="123700"/>
    <s v="Cambridge"/>
    <n v="2"/>
    <x v="0"/>
  </r>
  <r>
    <n v="10305"/>
    <s v="S18_2238"/>
    <n v="27"/>
    <n v="132.62"/>
    <n v="4"/>
    <x v="175"/>
    <d v="2004-10-22T00:00:00"/>
    <d v="2004-10-15T00:00:00"/>
    <s v="Shipped"/>
    <n v="7"/>
    <x v="1"/>
    <n v="286"/>
    <n v="1216"/>
    <n v="123700"/>
    <s v="Cambridge"/>
    <n v="2"/>
    <x v="0"/>
  </r>
  <r>
    <n v="10305"/>
    <s v="S18_2319"/>
    <n v="36"/>
    <n v="117.82"/>
    <n v="8"/>
    <x v="175"/>
    <d v="2004-10-22T00:00:00"/>
    <d v="2004-10-15T00:00:00"/>
    <s v="Shipped"/>
    <n v="7"/>
    <x v="1"/>
    <n v="286"/>
    <n v="1216"/>
    <n v="123700"/>
    <s v="Cambridge"/>
    <n v="2"/>
    <x v="0"/>
  </r>
  <r>
    <n v="10305"/>
    <s v="S18_2432"/>
    <n v="41"/>
    <n v="58.95"/>
    <n v="11"/>
    <x v="175"/>
    <d v="2004-10-22T00:00:00"/>
    <d v="2004-10-15T00:00:00"/>
    <s v="Shipped"/>
    <n v="7"/>
    <x v="1"/>
    <n v="286"/>
    <n v="1216"/>
    <n v="123700"/>
    <s v="Cambridge"/>
    <n v="2"/>
    <x v="0"/>
  </r>
  <r>
    <n v="10305"/>
    <s v="S18_3232"/>
    <n v="37"/>
    <n v="160.87"/>
    <n v="9"/>
    <x v="175"/>
    <d v="2004-10-22T00:00:00"/>
    <d v="2004-10-15T00:00:00"/>
    <s v="Shipped"/>
    <n v="7"/>
    <x v="1"/>
    <n v="286"/>
    <n v="1216"/>
    <n v="123700"/>
    <s v="Cambridge"/>
    <n v="2"/>
    <x v="0"/>
  </r>
  <r>
    <n v="10305"/>
    <s v="S18_4600"/>
    <n v="22"/>
    <n v="112.6"/>
    <n v="14"/>
    <x v="175"/>
    <d v="2004-10-22T00:00:00"/>
    <d v="2004-10-15T00:00:00"/>
    <s v="Shipped"/>
    <n v="7"/>
    <x v="1"/>
    <n v="286"/>
    <n v="1216"/>
    <n v="123700"/>
    <s v="Cambridge"/>
    <n v="2"/>
    <x v="0"/>
  </r>
  <r>
    <n v="10305"/>
    <s v="S24_1444"/>
    <n v="45"/>
    <n v="48.55"/>
    <n v="2"/>
    <x v="175"/>
    <d v="2004-10-22T00:00:00"/>
    <d v="2004-10-15T00:00:00"/>
    <s v="Shipped"/>
    <n v="7"/>
    <x v="1"/>
    <n v="286"/>
    <n v="1216"/>
    <n v="123700"/>
    <s v="Cambridge"/>
    <n v="2"/>
    <x v="0"/>
  </r>
  <r>
    <n v="10305"/>
    <s v="S24_2300"/>
    <n v="24"/>
    <n v="107.34"/>
    <n v="10"/>
    <x v="175"/>
    <d v="2004-10-22T00:00:00"/>
    <d v="2004-10-15T00:00:00"/>
    <s v="Shipped"/>
    <n v="7"/>
    <x v="1"/>
    <n v="286"/>
    <n v="1216"/>
    <n v="123700"/>
    <s v="Cambridge"/>
    <n v="2"/>
    <x v="0"/>
  </r>
  <r>
    <n v="10305"/>
    <s v="S24_2840"/>
    <n v="48"/>
    <n v="30.76"/>
    <n v="6"/>
    <x v="175"/>
    <d v="2004-10-22T00:00:00"/>
    <d v="2004-10-15T00:00:00"/>
    <s v="Shipped"/>
    <n v="7"/>
    <x v="1"/>
    <n v="286"/>
    <n v="1216"/>
    <n v="123700"/>
    <s v="Cambridge"/>
    <n v="2"/>
    <x v="0"/>
  </r>
  <r>
    <n v="10305"/>
    <s v="S24_4048"/>
    <n v="36"/>
    <n v="118.28"/>
    <n v="1"/>
    <x v="175"/>
    <d v="2004-10-22T00:00:00"/>
    <d v="2004-10-15T00:00:00"/>
    <s v="Shipped"/>
    <n v="7"/>
    <x v="1"/>
    <n v="286"/>
    <n v="1216"/>
    <n v="123700"/>
    <s v="Cambridge"/>
    <n v="2"/>
    <x v="0"/>
  </r>
  <r>
    <n v="10305"/>
    <s v="S32_1268"/>
    <n v="28"/>
    <n v="94.38"/>
    <n v="12"/>
    <x v="175"/>
    <d v="2004-10-22T00:00:00"/>
    <d v="2004-10-15T00:00:00"/>
    <s v="Shipped"/>
    <n v="7"/>
    <x v="1"/>
    <n v="286"/>
    <n v="1216"/>
    <n v="123700"/>
    <s v="Cambridge"/>
    <n v="2"/>
    <x v="0"/>
  </r>
  <r>
    <n v="10305"/>
    <s v="S32_2509"/>
    <n v="40"/>
    <n v="48.7"/>
    <n v="7"/>
    <x v="175"/>
    <d v="2004-10-22T00:00:00"/>
    <d v="2004-10-15T00:00:00"/>
    <s v="Shipped"/>
    <n v="7"/>
    <x v="1"/>
    <n v="286"/>
    <n v="1216"/>
    <n v="123700"/>
    <s v="Cambridge"/>
    <n v="2"/>
    <x v="0"/>
  </r>
  <r>
    <n v="10305"/>
    <s v="S50_1392"/>
    <n v="42"/>
    <n v="109.96"/>
    <n v="3"/>
    <x v="175"/>
    <d v="2004-10-22T00:00:00"/>
    <d v="2004-10-15T00:00:00"/>
    <s v="Shipped"/>
    <n v="7"/>
    <x v="1"/>
    <n v="286"/>
    <n v="1216"/>
    <n v="123700"/>
    <s v="Cambridge"/>
    <n v="2"/>
    <x v="0"/>
  </r>
  <r>
    <n v="10306"/>
    <s v="S12_1108"/>
    <n v="31"/>
    <n v="182.86"/>
    <n v="13"/>
    <x v="176"/>
    <d v="2004-10-21T00:00:00"/>
    <d v="2004-10-17T00:00:00"/>
    <s v="Shipped"/>
    <n v="4"/>
    <x v="0"/>
    <n v="187"/>
    <n v="1501"/>
    <n v="136800"/>
    <s v="Manchester"/>
    <n v="7"/>
    <x v="1"/>
  </r>
  <r>
    <n v="10306"/>
    <s v="S12_3148"/>
    <n v="34"/>
    <n v="145.04"/>
    <n v="14"/>
    <x v="176"/>
    <d v="2004-10-21T00:00:00"/>
    <d v="2004-10-17T00:00:00"/>
    <s v="Shipped"/>
    <n v="4"/>
    <x v="0"/>
    <n v="187"/>
    <n v="1501"/>
    <n v="136800"/>
    <s v="Manchester"/>
    <n v="7"/>
    <x v="1"/>
  </r>
  <r>
    <n v="10306"/>
    <s v="S12_3891"/>
    <n v="20"/>
    <n v="145.34"/>
    <n v="12"/>
    <x v="176"/>
    <d v="2004-10-21T00:00:00"/>
    <d v="2004-10-17T00:00:00"/>
    <s v="Shipped"/>
    <n v="4"/>
    <x v="0"/>
    <n v="187"/>
    <n v="1501"/>
    <n v="136800"/>
    <s v="Manchester"/>
    <n v="7"/>
    <x v="1"/>
  </r>
  <r>
    <n v="10306"/>
    <s v="S18_3140"/>
    <n v="32"/>
    <n v="114.74"/>
    <n v="9"/>
    <x v="176"/>
    <d v="2004-10-21T00:00:00"/>
    <d v="2004-10-17T00:00:00"/>
    <s v="Shipped"/>
    <n v="4"/>
    <x v="0"/>
    <n v="187"/>
    <n v="1501"/>
    <n v="136800"/>
    <s v="Manchester"/>
    <n v="7"/>
    <x v="1"/>
  </r>
  <r>
    <n v="10306"/>
    <s v="S18_3259"/>
    <n v="40"/>
    <n v="83.7"/>
    <n v="11"/>
    <x v="176"/>
    <d v="2004-10-21T00:00:00"/>
    <d v="2004-10-17T00:00:00"/>
    <s v="Shipped"/>
    <n v="4"/>
    <x v="0"/>
    <n v="187"/>
    <n v="1501"/>
    <n v="136800"/>
    <s v="Manchester"/>
    <n v="7"/>
    <x v="1"/>
  </r>
  <r>
    <n v="10306"/>
    <s v="S18_4027"/>
    <n v="23"/>
    <n v="126.39"/>
    <n v="16"/>
    <x v="176"/>
    <d v="2004-10-21T00:00:00"/>
    <d v="2004-10-17T00:00:00"/>
    <s v="Shipped"/>
    <n v="4"/>
    <x v="0"/>
    <n v="187"/>
    <n v="1501"/>
    <n v="136800"/>
    <s v="Manchester"/>
    <n v="7"/>
    <x v="1"/>
  </r>
  <r>
    <n v="10306"/>
    <s v="S18_4522"/>
    <n v="39"/>
    <n v="85.14"/>
    <n v="8"/>
    <x v="176"/>
    <d v="2004-10-21T00:00:00"/>
    <d v="2004-10-17T00:00:00"/>
    <s v="Shipped"/>
    <n v="4"/>
    <x v="0"/>
    <n v="187"/>
    <n v="1501"/>
    <n v="136800"/>
    <s v="Manchester"/>
    <n v="7"/>
    <x v="1"/>
  </r>
  <r>
    <n v="10306"/>
    <s v="S24_2011"/>
    <n v="29"/>
    <n v="109.37"/>
    <n v="7"/>
    <x v="176"/>
    <d v="2004-10-21T00:00:00"/>
    <d v="2004-10-17T00:00:00"/>
    <s v="Shipped"/>
    <n v="4"/>
    <x v="0"/>
    <n v="187"/>
    <n v="1501"/>
    <n v="136800"/>
    <s v="Manchester"/>
    <n v="7"/>
    <x v="1"/>
  </r>
  <r>
    <n v="10306"/>
    <s v="S24_3151"/>
    <n v="31"/>
    <n v="76.12"/>
    <n v="2"/>
    <x v="176"/>
    <d v="2004-10-21T00:00:00"/>
    <d v="2004-10-17T00:00:00"/>
    <s v="Shipped"/>
    <n v="4"/>
    <x v="0"/>
    <n v="187"/>
    <n v="1501"/>
    <n v="136800"/>
    <s v="Manchester"/>
    <n v="7"/>
    <x v="1"/>
  </r>
  <r>
    <n v="10306"/>
    <s v="S32_3207"/>
    <n v="46"/>
    <n v="60.28"/>
    <n v="17"/>
    <x v="176"/>
    <d v="2004-10-21T00:00:00"/>
    <d v="2004-10-17T00:00:00"/>
    <s v="Shipped"/>
    <n v="4"/>
    <x v="0"/>
    <n v="187"/>
    <n v="1501"/>
    <n v="136800"/>
    <s v="Manchester"/>
    <n v="7"/>
    <x v="1"/>
  </r>
  <r>
    <n v="10306"/>
    <s v="S50_1514"/>
    <n v="34"/>
    <n v="51.55"/>
    <n v="15"/>
    <x v="176"/>
    <d v="2004-10-21T00:00:00"/>
    <d v="2004-10-17T00:00:00"/>
    <s v="Shipped"/>
    <n v="4"/>
    <x v="0"/>
    <n v="187"/>
    <n v="1501"/>
    <n v="136800"/>
    <s v="Manchester"/>
    <n v="7"/>
    <x v="1"/>
  </r>
  <r>
    <n v="10306"/>
    <s v="S700_1138"/>
    <n v="50"/>
    <n v="61.34"/>
    <n v="3"/>
    <x v="176"/>
    <d v="2004-10-21T00:00:00"/>
    <d v="2004-10-17T00:00:00"/>
    <s v="Shipped"/>
    <n v="4"/>
    <x v="0"/>
    <n v="187"/>
    <n v="1501"/>
    <n v="136800"/>
    <s v="Manchester"/>
    <n v="7"/>
    <x v="1"/>
  </r>
  <r>
    <n v="10306"/>
    <s v="S700_1938"/>
    <n v="38"/>
    <n v="73.62"/>
    <n v="10"/>
    <x v="176"/>
    <d v="2004-10-21T00:00:00"/>
    <d v="2004-10-17T00:00:00"/>
    <s v="Shipped"/>
    <n v="4"/>
    <x v="0"/>
    <n v="187"/>
    <n v="1501"/>
    <n v="136800"/>
    <s v="Manchester"/>
    <n v="7"/>
    <x v="1"/>
  </r>
  <r>
    <n v="10306"/>
    <s v="S700_2610"/>
    <n v="43"/>
    <n v="62.16"/>
    <n v="1"/>
    <x v="176"/>
    <d v="2004-10-21T00:00:00"/>
    <d v="2004-10-17T00:00:00"/>
    <s v="Shipped"/>
    <n v="4"/>
    <x v="0"/>
    <n v="187"/>
    <n v="1501"/>
    <n v="136800"/>
    <s v="Manchester"/>
    <n v="7"/>
    <x v="1"/>
  </r>
  <r>
    <n v="10306"/>
    <s v="S700_3505"/>
    <n v="32"/>
    <n v="99.17"/>
    <n v="4"/>
    <x v="176"/>
    <d v="2004-10-21T00:00:00"/>
    <d v="2004-10-17T00:00:00"/>
    <s v="Shipped"/>
    <n v="4"/>
    <x v="0"/>
    <n v="187"/>
    <n v="1501"/>
    <n v="136800"/>
    <s v="Manchester"/>
    <n v="7"/>
    <x v="1"/>
  </r>
  <r>
    <n v="10306"/>
    <s v="S700_3962"/>
    <n v="30"/>
    <n v="87.39"/>
    <n v="5"/>
    <x v="176"/>
    <d v="2004-10-21T00:00:00"/>
    <d v="2004-10-17T00:00:00"/>
    <s v="Shipped"/>
    <n v="4"/>
    <x v="0"/>
    <n v="187"/>
    <n v="1501"/>
    <n v="136800"/>
    <s v="Manchester"/>
    <n v="7"/>
    <x v="1"/>
  </r>
  <r>
    <n v="10306"/>
    <s v="S72_3212"/>
    <n v="35"/>
    <n v="48.05"/>
    <n v="6"/>
    <x v="176"/>
    <d v="2004-10-21T00:00:00"/>
    <d v="2004-10-17T00:00:00"/>
    <s v="Shipped"/>
    <n v="4"/>
    <x v="0"/>
    <n v="187"/>
    <n v="1501"/>
    <n v="136800"/>
    <s v="Manchester"/>
    <n v="7"/>
    <x v="1"/>
  </r>
  <r>
    <n v="10307"/>
    <s v="S10_4757"/>
    <n v="22"/>
    <n v="118.32"/>
    <n v="9"/>
    <x v="176"/>
    <d v="2004-10-23T00:00:00"/>
    <d v="2004-10-20T00:00:00"/>
    <s v="Shipped"/>
    <n v="3"/>
    <x v="0"/>
    <n v="339"/>
    <n v="1188"/>
    <n v="81100"/>
    <s v="Philadelphia"/>
    <n v="2"/>
    <x v="0"/>
  </r>
  <r>
    <n v="10307"/>
    <s v="S18_1662"/>
    <n v="39"/>
    <n v="135.61000000000001"/>
    <n v="1"/>
    <x v="176"/>
    <d v="2004-10-23T00:00:00"/>
    <d v="2004-10-20T00:00:00"/>
    <s v="Shipped"/>
    <n v="3"/>
    <x v="0"/>
    <n v="339"/>
    <n v="1188"/>
    <n v="81100"/>
    <s v="Philadelphia"/>
    <n v="2"/>
    <x v="0"/>
  </r>
  <r>
    <n v="10307"/>
    <s v="S18_3029"/>
    <n v="31"/>
    <n v="71.400000000000006"/>
    <n v="7"/>
    <x v="176"/>
    <d v="2004-10-23T00:00:00"/>
    <d v="2004-10-20T00:00:00"/>
    <s v="Shipped"/>
    <n v="3"/>
    <x v="0"/>
    <n v="339"/>
    <n v="1188"/>
    <n v="81100"/>
    <s v="Philadelphia"/>
    <n v="2"/>
    <x v="0"/>
  </r>
  <r>
    <n v="10307"/>
    <s v="S18_3856"/>
    <n v="48"/>
    <n v="92.11"/>
    <n v="6"/>
    <x v="176"/>
    <d v="2004-10-23T00:00:00"/>
    <d v="2004-10-20T00:00:00"/>
    <s v="Shipped"/>
    <n v="3"/>
    <x v="0"/>
    <n v="339"/>
    <n v="1188"/>
    <n v="81100"/>
    <s v="Philadelphia"/>
    <n v="2"/>
    <x v="0"/>
  </r>
  <r>
    <n v="10307"/>
    <s v="S24_2841"/>
    <n v="25"/>
    <n v="58.23"/>
    <n v="2"/>
    <x v="176"/>
    <d v="2004-10-23T00:00:00"/>
    <d v="2004-10-20T00:00:00"/>
    <s v="Shipped"/>
    <n v="3"/>
    <x v="0"/>
    <n v="339"/>
    <n v="1188"/>
    <n v="81100"/>
    <s v="Philadelphia"/>
    <n v="2"/>
    <x v="0"/>
  </r>
  <r>
    <n v="10307"/>
    <s v="S24_3420"/>
    <n v="22"/>
    <n v="64.44"/>
    <n v="3"/>
    <x v="176"/>
    <d v="2004-10-23T00:00:00"/>
    <d v="2004-10-20T00:00:00"/>
    <s v="Shipped"/>
    <n v="3"/>
    <x v="0"/>
    <n v="339"/>
    <n v="1188"/>
    <n v="81100"/>
    <s v="Philadelphia"/>
    <n v="2"/>
    <x v="0"/>
  </r>
  <r>
    <n v="10307"/>
    <s v="S24_3816"/>
    <n v="22"/>
    <n v="75.47"/>
    <n v="8"/>
    <x v="176"/>
    <d v="2004-10-23T00:00:00"/>
    <d v="2004-10-20T00:00:00"/>
    <s v="Shipped"/>
    <n v="3"/>
    <x v="0"/>
    <n v="339"/>
    <n v="1188"/>
    <n v="81100"/>
    <s v="Philadelphia"/>
    <n v="2"/>
    <x v="0"/>
  </r>
  <r>
    <n v="10307"/>
    <s v="S700_2047"/>
    <n v="34"/>
    <n v="81.47"/>
    <n v="5"/>
    <x v="176"/>
    <d v="2004-10-23T00:00:00"/>
    <d v="2004-10-20T00:00:00"/>
    <s v="Shipped"/>
    <n v="3"/>
    <x v="0"/>
    <n v="339"/>
    <n v="1188"/>
    <n v="81100"/>
    <s v="Philadelphia"/>
    <n v="2"/>
    <x v="0"/>
  </r>
  <r>
    <n v="10307"/>
    <s v="S72_1253"/>
    <n v="34"/>
    <n v="44.2"/>
    <n v="4"/>
    <x v="176"/>
    <d v="2004-10-23T00:00:00"/>
    <d v="2004-10-20T00:00:00"/>
    <s v="Shipped"/>
    <n v="3"/>
    <x v="0"/>
    <n v="339"/>
    <n v="1188"/>
    <n v="81100"/>
    <s v="Philadelphia"/>
    <n v="2"/>
    <x v="0"/>
  </r>
  <r>
    <n v="10308"/>
    <s v="S10_2016"/>
    <n v="34"/>
    <n v="115.37"/>
    <n v="2"/>
    <x v="177"/>
    <d v="2004-10-24T00:00:00"/>
    <d v="2004-10-20T00:00:00"/>
    <s v="Shipped"/>
    <n v="4"/>
    <x v="0"/>
    <n v="319"/>
    <n v="1323"/>
    <n v="102700"/>
    <s v="White Plains"/>
    <n v="3"/>
    <x v="2"/>
  </r>
  <r>
    <n v="10308"/>
    <s v="S10_4698"/>
    <n v="20"/>
    <n v="187.85"/>
    <n v="1"/>
    <x v="177"/>
    <d v="2004-10-24T00:00:00"/>
    <d v="2004-10-20T00:00:00"/>
    <s v="Shipped"/>
    <n v="4"/>
    <x v="0"/>
    <n v="319"/>
    <n v="1323"/>
    <n v="102700"/>
    <s v="White Plains"/>
    <n v="3"/>
    <x v="2"/>
  </r>
  <r>
    <n v="10308"/>
    <s v="S18_2581"/>
    <n v="27"/>
    <n v="81.95"/>
    <n v="7"/>
    <x v="177"/>
    <d v="2004-10-24T00:00:00"/>
    <d v="2004-10-20T00:00:00"/>
    <s v="Shipped"/>
    <n v="4"/>
    <x v="0"/>
    <n v="319"/>
    <n v="1323"/>
    <n v="102700"/>
    <s v="White Plains"/>
    <n v="3"/>
    <x v="2"/>
  </r>
  <r>
    <n v="10308"/>
    <s v="S18_2625"/>
    <n v="34"/>
    <n v="48.46"/>
    <n v="3"/>
    <x v="177"/>
    <d v="2004-10-24T00:00:00"/>
    <d v="2004-10-20T00:00:00"/>
    <s v="Shipped"/>
    <n v="4"/>
    <x v="0"/>
    <n v="319"/>
    <n v="1323"/>
    <n v="102700"/>
    <s v="White Plains"/>
    <n v="3"/>
    <x v="2"/>
  </r>
  <r>
    <n v="10308"/>
    <s v="S24_1785"/>
    <n v="31"/>
    <n v="99.57"/>
    <n v="9"/>
    <x v="177"/>
    <d v="2004-10-24T00:00:00"/>
    <d v="2004-10-20T00:00:00"/>
    <s v="Shipped"/>
    <n v="4"/>
    <x v="0"/>
    <n v="319"/>
    <n v="1323"/>
    <n v="102700"/>
    <s v="White Plains"/>
    <n v="3"/>
    <x v="2"/>
  </r>
  <r>
    <n v="10308"/>
    <s v="S24_2000"/>
    <n v="47"/>
    <n v="68.55"/>
    <n v="4"/>
    <x v="177"/>
    <d v="2004-10-24T00:00:00"/>
    <d v="2004-10-20T00:00:00"/>
    <s v="Shipped"/>
    <n v="4"/>
    <x v="0"/>
    <n v="319"/>
    <n v="1323"/>
    <n v="102700"/>
    <s v="White Plains"/>
    <n v="3"/>
    <x v="2"/>
  </r>
  <r>
    <n v="10308"/>
    <s v="S24_3949"/>
    <n v="43"/>
    <n v="58"/>
    <n v="16"/>
    <x v="177"/>
    <d v="2004-10-24T00:00:00"/>
    <d v="2004-10-20T00:00:00"/>
    <s v="Shipped"/>
    <n v="4"/>
    <x v="0"/>
    <n v="319"/>
    <n v="1323"/>
    <n v="102700"/>
    <s v="White Plains"/>
    <n v="3"/>
    <x v="2"/>
  </r>
  <r>
    <n v="10308"/>
    <s v="S24_4278"/>
    <n v="44"/>
    <n v="71.73"/>
    <n v="8"/>
    <x v="177"/>
    <d v="2004-10-24T00:00:00"/>
    <d v="2004-10-20T00:00:00"/>
    <s v="Shipped"/>
    <n v="4"/>
    <x v="0"/>
    <n v="319"/>
    <n v="1323"/>
    <n v="102700"/>
    <s v="White Plains"/>
    <n v="3"/>
    <x v="2"/>
  </r>
  <r>
    <n v="10308"/>
    <s v="S32_1374"/>
    <n v="24"/>
    <n v="99.89"/>
    <n v="5"/>
    <x v="177"/>
    <d v="2004-10-24T00:00:00"/>
    <d v="2004-10-20T00:00:00"/>
    <s v="Shipped"/>
    <n v="4"/>
    <x v="0"/>
    <n v="319"/>
    <n v="1323"/>
    <n v="102700"/>
    <s v="White Plains"/>
    <n v="3"/>
    <x v="2"/>
  </r>
  <r>
    <n v="10308"/>
    <s v="S32_4289"/>
    <n v="46"/>
    <n v="61.22"/>
    <n v="10"/>
    <x v="177"/>
    <d v="2004-10-24T00:00:00"/>
    <d v="2004-10-20T00:00:00"/>
    <s v="Shipped"/>
    <n v="4"/>
    <x v="0"/>
    <n v="319"/>
    <n v="1323"/>
    <n v="102700"/>
    <s v="White Plains"/>
    <n v="3"/>
    <x v="2"/>
  </r>
  <r>
    <n v="10308"/>
    <s v="S50_1341"/>
    <n v="47"/>
    <n v="37.090000000000003"/>
    <n v="11"/>
    <x v="177"/>
    <d v="2004-10-24T00:00:00"/>
    <d v="2004-10-20T00:00:00"/>
    <s v="Shipped"/>
    <n v="4"/>
    <x v="0"/>
    <n v="319"/>
    <n v="1323"/>
    <n v="102700"/>
    <s v="White Plains"/>
    <n v="3"/>
    <x v="2"/>
  </r>
  <r>
    <n v="10308"/>
    <s v="S700_1691"/>
    <n v="21"/>
    <n v="73.069999999999993"/>
    <n v="12"/>
    <x v="177"/>
    <d v="2004-10-24T00:00:00"/>
    <d v="2004-10-20T00:00:00"/>
    <s v="Shipped"/>
    <n v="4"/>
    <x v="0"/>
    <n v="319"/>
    <n v="1323"/>
    <n v="102700"/>
    <s v="White Plains"/>
    <n v="3"/>
    <x v="2"/>
  </r>
  <r>
    <n v="10308"/>
    <s v="S700_2466"/>
    <n v="35"/>
    <n v="88.75"/>
    <n v="14"/>
    <x v="177"/>
    <d v="2004-10-24T00:00:00"/>
    <d v="2004-10-20T00:00:00"/>
    <s v="Shipped"/>
    <n v="4"/>
    <x v="0"/>
    <n v="319"/>
    <n v="1323"/>
    <n v="102700"/>
    <s v="White Plains"/>
    <n v="3"/>
    <x v="2"/>
  </r>
  <r>
    <n v="10308"/>
    <s v="S700_2834"/>
    <n v="31"/>
    <n v="100.85"/>
    <n v="6"/>
    <x v="177"/>
    <d v="2004-10-24T00:00:00"/>
    <d v="2004-10-20T00:00:00"/>
    <s v="Shipped"/>
    <n v="4"/>
    <x v="0"/>
    <n v="319"/>
    <n v="1323"/>
    <n v="102700"/>
    <s v="White Plains"/>
    <n v="3"/>
    <x v="2"/>
  </r>
  <r>
    <n v="10308"/>
    <s v="S700_3167"/>
    <n v="21"/>
    <n v="79.2"/>
    <n v="13"/>
    <x v="177"/>
    <d v="2004-10-24T00:00:00"/>
    <d v="2004-10-20T00:00:00"/>
    <s v="Shipped"/>
    <n v="4"/>
    <x v="0"/>
    <n v="319"/>
    <n v="1323"/>
    <n v="102700"/>
    <s v="White Plains"/>
    <n v="3"/>
    <x v="2"/>
  </r>
  <r>
    <n v="10308"/>
    <s v="S700_4002"/>
    <n v="39"/>
    <n v="62.93"/>
    <n v="15"/>
    <x v="177"/>
    <d v="2004-10-24T00:00:00"/>
    <d v="2004-10-20T00:00:00"/>
    <s v="Shipped"/>
    <n v="4"/>
    <x v="0"/>
    <n v="319"/>
    <n v="1323"/>
    <n v="102700"/>
    <s v="White Plains"/>
    <n v="3"/>
    <x v="2"/>
  </r>
  <r>
    <n v="10309"/>
    <s v="S10_1678"/>
    <n v="41"/>
    <n v="94.74"/>
    <n v="5"/>
    <x v="177"/>
    <d v="2004-10-24T00:00:00"/>
    <d v="2004-10-18T00:00:00"/>
    <s v="Shipped"/>
    <n v="6"/>
    <x v="0"/>
    <n v="121"/>
    <n v="1504"/>
    <n v="81700"/>
    <s v="Stavern"/>
    <n v="7"/>
    <x v="1"/>
  </r>
  <r>
    <n v="10309"/>
    <s v="S12_2823"/>
    <n v="26"/>
    <n v="144.6"/>
    <n v="4"/>
    <x v="177"/>
    <d v="2004-10-24T00:00:00"/>
    <d v="2004-10-18T00:00:00"/>
    <s v="Shipped"/>
    <n v="6"/>
    <x v="0"/>
    <n v="121"/>
    <n v="1504"/>
    <n v="81700"/>
    <s v="Stavern"/>
    <n v="7"/>
    <x v="1"/>
  </r>
  <r>
    <n v="10309"/>
    <s v="S24_1578"/>
    <n v="21"/>
    <n v="96.92"/>
    <n v="6"/>
    <x v="177"/>
    <d v="2004-10-24T00:00:00"/>
    <d v="2004-10-18T00:00:00"/>
    <s v="Shipped"/>
    <n v="6"/>
    <x v="0"/>
    <n v="121"/>
    <n v="1504"/>
    <n v="81700"/>
    <s v="Stavern"/>
    <n v="7"/>
    <x v="1"/>
  </r>
  <r>
    <n v="10309"/>
    <s v="S24_2360"/>
    <n v="24"/>
    <n v="59.56"/>
    <n v="2"/>
    <x v="177"/>
    <d v="2004-10-24T00:00:00"/>
    <d v="2004-10-18T00:00:00"/>
    <s v="Shipped"/>
    <n v="6"/>
    <x v="0"/>
    <n v="121"/>
    <n v="1504"/>
    <n v="81700"/>
    <s v="Stavern"/>
    <n v="7"/>
    <x v="1"/>
  </r>
  <r>
    <n v="10309"/>
    <s v="S32_4485"/>
    <n v="50"/>
    <n v="93.89"/>
    <n v="3"/>
    <x v="177"/>
    <d v="2004-10-24T00:00:00"/>
    <d v="2004-10-18T00:00:00"/>
    <s v="Shipped"/>
    <n v="6"/>
    <x v="0"/>
    <n v="121"/>
    <n v="1504"/>
    <n v="81700"/>
    <s v="Stavern"/>
    <n v="7"/>
    <x v="1"/>
  </r>
  <r>
    <n v="10309"/>
    <s v="S50_4713"/>
    <n v="28"/>
    <n v="74.040000000000006"/>
    <n v="1"/>
    <x v="177"/>
    <d v="2004-10-24T00:00:00"/>
    <d v="2004-10-18T00:00:00"/>
    <s v="Shipped"/>
    <n v="6"/>
    <x v="0"/>
    <n v="121"/>
    <n v="1504"/>
    <n v="81700"/>
    <s v="Stavern"/>
    <n v="7"/>
    <x v="1"/>
  </r>
  <r>
    <n v="10310"/>
    <s v="S12_1099"/>
    <n v="33"/>
    <n v="165.38"/>
    <n v="10"/>
    <x v="178"/>
    <d v="2004-10-24T00:00:00"/>
    <d v="2004-10-18T00:00:00"/>
    <s v="Shipped"/>
    <n v="6"/>
    <x v="0"/>
    <n v="259"/>
    <n v="1504"/>
    <n v="120400"/>
    <s v="KÃ¶ln"/>
    <n v="7"/>
    <x v="1"/>
  </r>
  <r>
    <n v="10310"/>
    <s v="S12_3380"/>
    <n v="24"/>
    <n v="105.7"/>
    <n v="8"/>
    <x v="178"/>
    <d v="2004-10-24T00:00:00"/>
    <d v="2004-10-18T00:00:00"/>
    <s v="Shipped"/>
    <n v="6"/>
    <x v="0"/>
    <n v="259"/>
    <n v="1504"/>
    <n v="120400"/>
    <s v="KÃ¶ln"/>
    <n v="7"/>
    <x v="1"/>
  </r>
  <r>
    <n v="10310"/>
    <s v="S12_3990"/>
    <n v="49"/>
    <n v="77.41"/>
    <n v="11"/>
    <x v="178"/>
    <d v="2004-10-24T00:00:00"/>
    <d v="2004-10-18T00:00:00"/>
    <s v="Shipped"/>
    <n v="6"/>
    <x v="0"/>
    <n v="259"/>
    <n v="1504"/>
    <n v="120400"/>
    <s v="KÃ¶ln"/>
    <n v="7"/>
    <x v="1"/>
  </r>
  <r>
    <n v="10310"/>
    <s v="S12_4675"/>
    <n v="25"/>
    <n v="101.34"/>
    <n v="7"/>
    <x v="178"/>
    <d v="2004-10-24T00:00:00"/>
    <d v="2004-10-18T00:00:00"/>
    <s v="Shipped"/>
    <n v="6"/>
    <x v="0"/>
    <n v="259"/>
    <n v="1504"/>
    <n v="120400"/>
    <s v="KÃ¶ln"/>
    <n v="7"/>
    <x v="1"/>
  </r>
  <r>
    <n v="10310"/>
    <s v="S18_1129"/>
    <n v="37"/>
    <n v="128.80000000000001"/>
    <n v="2"/>
    <x v="178"/>
    <d v="2004-10-24T00:00:00"/>
    <d v="2004-10-18T00:00:00"/>
    <s v="Shipped"/>
    <n v="6"/>
    <x v="0"/>
    <n v="259"/>
    <n v="1504"/>
    <n v="120400"/>
    <s v="KÃ¶ln"/>
    <n v="7"/>
    <x v="1"/>
  </r>
  <r>
    <n v="10310"/>
    <s v="S18_1889"/>
    <n v="20"/>
    <n v="66.989999999999995"/>
    <n v="6"/>
    <x v="178"/>
    <d v="2004-10-24T00:00:00"/>
    <d v="2004-10-18T00:00:00"/>
    <s v="Shipped"/>
    <n v="6"/>
    <x v="0"/>
    <n v="259"/>
    <n v="1504"/>
    <n v="120400"/>
    <s v="KÃ¶ln"/>
    <n v="7"/>
    <x v="1"/>
  </r>
  <r>
    <n v="10310"/>
    <s v="S18_1984"/>
    <n v="24"/>
    <n v="129.44999999999999"/>
    <n v="1"/>
    <x v="178"/>
    <d v="2004-10-24T00:00:00"/>
    <d v="2004-10-18T00:00:00"/>
    <s v="Shipped"/>
    <n v="6"/>
    <x v="0"/>
    <n v="259"/>
    <n v="1504"/>
    <n v="120400"/>
    <s v="KÃ¶ln"/>
    <n v="7"/>
    <x v="1"/>
  </r>
  <r>
    <n v="10310"/>
    <s v="S18_3232"/>
    <n v="48"/>
    <n v="159.18"/>
    <n v="3"/>
    <x v="178"/>
    <d v="2004-10-24T00:00:00"/>
    <d v="2004-10-18T00:00:00"/>
    <s v="Shipped"/>
    <n v="6"/>
    <x v="0"/>
    <n v="259"/>
    <n v="1504"/>
    <n v="120400"/>
    <s v="KÃ¶ln"/>
    <n v="7"/>
    <x v="1"/>
  </r>
  <r>
    <n v="10310"/>
    <s v="S18_3278"/>
    <n v="27"/>
    <n v="70.760000000000005"/>
    <n v="13"/>
    <x v="178"/>
    <d v="2004-10-24T00:00:00"/>
    <d v="2004-10-18T00:00:00"/>
    <s v="Shipped"/>
    <n v="6"/>
    <x v="0"/>
    <n v="259"/>
    <n v="1504"/>
    <n v="120400"/>
    <s v="KÃ¶ln"/>
    <n v="7"/>
    <x v="1"/>
  </r>
  <r>
    <n v="10310"/>
    <s v="S18_3482"/>
    <n v="49"/>
    <n v="122"/>
    <n v="12"/>
    <x v="178"/>
    <d v="2004-10-24T00:00:00"/>
    <d v="2004-10-18T00:00:00"/>
    <s v="Shipped"/>
    <n v="6"/>
    <x v="0"/>
    <n v="259"/>
    <n v="1504"/>
    <n v="120400"/>
    <s v="KÃ¶ln"/>
    <n v="7"/>
    <x v="1"/>
  </r>
  <r>
    <n v="10310"/>
    <s v="S18_3782"/>
    <n v="42"/>
    <n v="59.06"/>
    <n v="16"/>
    <x v="178"/>
    <d v="2004-10-24T00:00:00"/>
    <d v="2004-10-18T00:00:00"/>
    <s v="Shipped"/>
    <n v="6"/>
    <x v="0"/>
    <n v="259"/>
    <n v="1504"/>
    <n v="120400"/>
    <s v="KÃ¶ln"/>
    <n v="7"/>
    <x v="1"/>
  </r>
  <r>
    <n v="10310"/>
    <s v="S18_4721"/>
    <n v="40"/>
    <n v="133.91999999999999"/>
    <n v="15"/>
    <x v="178"/>
    <d v="2004-10-24T00:00:00"/>
    <d v="2004-10-18T00:00:00"/>
    <s v="Shipped"/>
    <n v="6"/>
    <x v="0"/>
    <n v="259"/>
    <n v="1504"/>
    <n v="120400"/>
    <s v="KÃ¶ln"/>
    <n v="7"/>
    <x v="1"/>
  </r>
  <r>
    <n v="10310"/>
    <s v="S24_2972"/>
    <n v="33"/>
    <n v="33.229999999999997"/>
    <n v="4"/>
    <x v="178"/>
    <d v="2004-10-24T00:00:00"/>
    <d v="2004-10-18T00:00:00"/>
    <s v="Shipped"/>
    <n v="6"/>
    <x v="0"/>
    <n v="259"/>
    <n v="1504"/>
    <n v="120400"/>
    <s v="KÃ¶ln"/>
    <n v="7"/>
    <x v="1"/>
  </r>
  <r>
    <n v="10310"/>
    <s v="S24_3371"/>
    <n v="38"/>
    <n v="50.21"/>
    <n v="9"/>
    <x v="178"/>
    <d v="2004-10-24T00:00:00"/>
    <d v="2004-10-18T00:00:00"/>
    <s v="Shipped"/>
    <n v="6"/>
    <x v="0"/>
    <n v="259"/>
    <n v="1504"/>
    <n v="120400"/>
    <s v="KÃ¶ln"/>
    <n v="7"/>
    <x v="1"/>
  </r>
  <r>
    <n v="10310"/>
    <s v="S24_3856"/>
    <n v="45"/>
    <n v="139.03"/>
    <n v="5"/>
    <x v="178"/>
    <d v="2004-10-24T00:00:00"/>
    <d v="2004-10-18T00:00:00"/>
    <s v="Shipped"/>
    <n v="6"/>
    <x v="0"/>
    <n v="259"/>
    <n v="1504"/>
    <n v="120400"/>
    <s v="KÃ¶ln"/>
    <n v="7"/>
    <x v="1"/>
  </r>
  <r>
    <n v="10310"/>
    <s v="S24_4620"/>
    <n v="49"/>
    <n v="75.180000000000007"/>
    <n v="14"/>
    <x v="178"/>
    <d v="2004-10-24T00:00:00"/>
    <d v="2004-10-18T00:00:00"/>
    <s v="Shipped"/>
    <n v="6"/>
    <x v="0"/>
    <n v="259"/>
    <n v="1504"/>
    <n v="120400"/>
    <s v="KÃ¶ln"/>
    <n v="7"/>
    <x v="1"/>
  </r>
  <r>
    <n v="10310"/>
    <s v="S32_2206"/>
    <n v="36"/>
    <n v="38.619999999999997"/>
    <n v="17"/>
    <x v="178"/>
    <d v="2004-10-24T00:00:00"/>
    <d v="2004-10-18T00:00:00"/>
    <s v="Shipped"/>
    <n v="6"/>
    <x v="0"/>
    <n v="259"/>
    <n v="1504"/>
    <n v="120400"/>
    <s v="KÃ¶ln"/>
    <n v="7"/>
    <x v="1"/>
  </r>
  <r>
    <n v="10311"/>
    <s v="S18_1589"/>
    <n v="29"/>
    <n v="124.44"/>
    <n v="9"/>
    <x v="178"/>
    <d v="2004-10-23T00:00:00"/>
    <d v="2004-10-20T00:00:00"/>
    <s v="Shipped"/>
    <n v="3"/>
    <x v="0"/>
    <n v="141"/>
    <n v="1370"/>
    <n v="227600"/>
    <s v="Madrid"/>
    <n v="4"/>
    <x v="3"/>
  </r>
  <r>
    <n v="10311"/>
    <s v="S18_2870"/>
    <n v="43"/>
    <n v="114.84"/>
    <n v="10"/>
    <x v="178"/>
    <d v="2004-10-23T00:00:00"/>
    <d v="2004-10-20T00:00:00"/>
    <s v="Shipped"/>
    <n v="3"/>
    <x v="0"/>
    <n v="141"/>
    <n v="1370"/>
    <n v="227600"/>
    <s v="Madrid"/>
    <n v="4"/>
    <x v="3"/>
  </r>
  <r>
    <n v="10311"/>
    <s v="S18_3685"/>
    <n v="32"/>
    <n v="134.22"/>
    <n v="11"/>
    <x v="178"/>
    <d v="2004-10-23T00:00:00"/>
    <d v="2004-10-20T00:00:00"/>
    <s v="Shipped"/>
    <n v="3"/>
    <x v="0"/>
    <n v="141"/>
    <n v="1370"/>
    <n v="227600"/>
    <s v="Madrid"/>
    <n v="4"/>
    <x v="3"/>
  </r>
  <r>
    <n v="10311"/>
    <s v="S18_4409"/>
    <n v="41"/>
    <n v="92.03"/>
    <n v="1"/>
    <x v="178"/>
    <d v="2004-10-23T00:00:00"/>
    <d v="2004-10-20T00:00:00"/>
    <s v="Shipped"/>
    <n v="3"/>
    <x v="0"/>
    <n v="141"/>
    <n v="1370"/>
    <n v="227600"/>
    <s v="Madrid"/>
    <n v="4"/>
    <x v="3"/>
  </r>
  <r>
    <n v="10311"/>
    <s v="S18_4933"/>
    <n v="25"/>
    <n v="66.989999999999995"/>
    <n v="2"/>
    <x v="178"/>
    <d v="2004-10-23T00:00:00"/>
    <d v="2004-10-20T00:00:00"/>
    <s v="Shipped"/>
    <n v="3"/>
    <x v="0"/>
    <n v="141"/>
    <n v="1370"/>
    <n v="227600"/>
    <s v="Madrid"/>
    <n v="4"/>
    <x v="3"/>
  </r>
  <r>
    <n v="10311"/>
    <s v="S24_1046"/>
    <n v="26"/>
    <n v="70.55"/>
    <n v="6"/>
    <x v="178"/>
    <d v="2004-10-23T00:00:00"/>
    <d v="2004-10-20T00:00:00"/>
    <s v="Shipped"/>
    <n v="3"/>
    <x v="0"/>
    <n v="141"/>
    <n v="1370"/>
    <n v="227600"/>
    <s v="Madrid"/>
    <n v="4"/>
    <x v="3"/>
  </r>
  <r>
    <n v="10311"/>
    <s v="S24_1628"/>
    <n v="45"/>
    <n v="48.8"/>
    <n v="8"/>
    <x v="178"/>
    <d v="2004-10-23T00:00:00"/>
    <d v="2004-10-20T00:00:00"/>
    <s v="Shipped"/>
    <n v="3"/>
    <x v="0"/>
    <n v="141"/>
    <n v="1370"/>
    <n v="227600"/>
    <s v="Madrid"/>
    <n v="4"/>
    <x v="3"/>
  </r>
  <r>
    <n v="10311"/>
    <s v="S24_2766"/>
    <n v="28"/>
    <n v="89.05"/>
    <n v="4"/>
    <x v="178"/>
    <d v="2004-10-23T00:00:00"/>
    <d v="2004-10-20T00:00:00"/>
    <s v="Shipped"/>
    <n v="3"/>
    <x v="0"/>
    <n v="141"/>
    <n v="1370"/>
    <n v="227600"/>
    <s v="Madrid"/>
    <n v="4"/>
    <x v="3"/>
  </r>
  <r>
    <n v="10311"/>
    <s v="S24_2887"/>
    <n v="43"/>
    <n v="116.27"/>
    <n v="3"/>
    <x v="178"/>
    <d v="2004-10-23T00:00:00"/>
    <d v="2004-10-20T00:00:00"/>
    <s v="Shipped"/>
    <n v="3"/>
    <x v="0"/>
    <n v="141"/>
    <n v="1370"/>
    <n v="227600"/>
    <s v="Madrid"/>
    <n v="4"/>
    <x v="3"/>
  </r>
  <r>
    <n v="10311"/>
    <s v="S24_3191"/>
    <n v="25"/>
    <n v="85.61"/>
    <n v="5"/>
    <x v="178"/>
    <d v="2004-10-23T00:00:00"/>
    <d v="2004-10-20T00:00:00"/>
    <s v="Shipped"/>
    <n v="3"/>
    <x v="0"/>
    <n v="141"/>
    <n v="1370"/>
    <n v="227600"/>
    <s v="Madrid"/>
    <n v="4"/>
    <x v="3"/>
  </r>
  <r>
    <n v="10311"/>
    <s v="S24_3432"/>
    <n v="46"/>
    <n v="91.02"/>
    <n v="7"/>
    <x v="178"/>
    <d v="2004-10-23T00:00:00"/>
    <d v="2004-10-20T00:00:00"/>
    <s v="Shipped"/>
    <n v="3"/>
    <x v="0"/>
    <n v="141"/>
    <n v="1370"/>
    <n v="227600"/>
    <s v="Madrid"/>
    <n v="4"/>
    <x v="3"/>
  </r>
  <r>
    <n v="10312"/>
    <s v="S10_1949"/>
    <n v="48"/>
    <n v="214.3"/>
    <n v="3"/>
    <x v="179"/>
    <d v="2004-10-27T00:00:00"/>
    <d v="2004-10-23T00:00:00"/>
    <s v="Shipped"/>
    <n v="4"/>
    <x v="0"/>
    <n v="124"/>
    <n v="1165"/>
    <n v="210500"/>
    <s v="San Rafael"/>
    <n v="1"/>
    <x v="5"/>
  </r>
  <r>
    <n v="10312"/>
    <s v="S18_1097"/>
    <n v="32"/>
    <n v="101.5"/>
    <n v="2"/>
    <x v="179"/>
    <d v="2004-10-27T00:00:00"/>
    <d v="2004-10-23T00:00:00"/>
    <s v="Shipped"/>
    <n v="4"/>
    <x v="0"/>
    <n v="124"/>
    <n v="1165"/>
    <n v="210500"/>
    <s v="San Rafael"/>
    <n v="1"/>
    <x v="5"/>
  </r>
  <r>
    <n v="10312"/>
    <s v="S18_1342"/>
    <n v="43"/>
    <n v="102.74"/>
    <n v="10"/>
    <x v="179"/>
    <d v="2004-10-27T00:00:00"/>
    <d v="2004-10-23T00:00:00"/>
    <s v="Shipped"/>
    <n v="4"/>
    <x v="0"/>
    <n v="124"/>
    <n v="1165"/>
    <n v="210500"/>
    <s v="San Rafael"/>
    <n v="1"/>
    <x v="5"/>
  </r>
  <r>
    <n v="10312"/>
    <s v="S18_1367"/>
    <n v="25"/>
    <n v="43.67"/>
    <n v="9"/>
    <x v="179"/>
    <d v="2004-10-27T00:00:00"/>
    <d v="2004-10-23T00:00:00"/>
    <s v="Shipped"/>
    <n v="4"/>
    <x v="0"/>
    <n v="124"/>
    <n v="1165"/>
    <n v="210500"/>
    <s v="San Rafael"/>
    <n v="1"/>
    <x v="5"/>
  </r>
  <r>
    <n v="10312"/>
    <s v="S18_1749"/>
    <n v="48"/>
    <n v="146.19999999999999"/>
    <n v="17"/>
    <x v="179"/>
    <d v="2004-10-27T00:00:00"/>
    <d v="2004-10-23T00:00:00"/>
    <s v="Shipped"/>
    <n v="4"/>
    <x v="0"/>
    <n v="124"/>
    <n v="1165"/>
    <n v="210500"/>
    <s v="San Rafael"/>
    <n v="1"/>
    <x v="5"/>
  </r>
  <r>
    <n v="10312"/>
    <s v="S18_2248"/>
    <n v="30"/>
    <n v="48.43"/>
    <n v="16"/>
    <x v="179"/>
    <d v="2004-10-27T00:00:00"/>
    <d v="2004-10-23T00:00:00"/>
    <s v="Shipped"/>
    <n v="4"/>
    <x v="0"/>
    <n v="124"/>
    <n v="1165"/>
    <n v="210500"/>
    <s v="San Rafael"/>
    <n v="1"/>
    <x v="5"/>
  </r>
  <r>
    <n v="10312"/>
    <s v="S18_2325"/>
    <n v="31"/>
    <n v="111.87"/>
    <n v="14"/>
    <x v="179"/>
    <d v="2004-10-27T00:00:00"/>
    <d v="2004-10-23T00:00:00"/>
    <s v="Shipped"/>
    <n v="4"/>
    <x v="0"/>
    <n v="124"/>
    <n v="1165"/>
    <n v="210500"/>
    <s v="San Rafael"/>
    <n v="1"/>
    <x v="5"/>
  </r>
  <r>
    <n v="10312"/>
    <s v="S18_2795"/>
    <n v="25"/>
    <n v="150.19"/>
    <n v="11"/>
    <x v="179"/>
    <d v="2004-10-27T00:00:00"/>
    <d v="2004-10-23T00:00:00"/>
    <s v="Shipped"/>
    <n v="4"/>
    <x v="0"/>
    <n v="124"/>
    <n v="1165"/>
    <n v="210500"/>
    <s v="San Rafael"/>
    <n v="1"/>
    <x v="5"/>
  </r>
  <r>
    <n v="10312"/>
    <s v="S18_2949"/>
    <n v="37"/>
    <n v="91.18"/>
    <n v="4"/>
    <x v="179"/>
    <d v="2004-10-27T00:00:00"/>
    <d v="2004-10-23T00:00:00"/>
    <s v="Shipped"/>
    <n v="4"/>
    <x v="0"/>
    <n v="124"/>
    <n v="1165"/>
    <n v="210500"/>
    <s v="San Rafael"/>
    <n v="1"/>
    <x v="5"/>
  </r>
  <r>
    <n v="10312"/>
    <s v="S18_2957"/>
    <n v="35"/>
    <n v="54.34"/>
    <n v="6"/>
    <x v="179"/>
    <d v="2004-10-27T00:00:00"/>
    <d v="2004-10-23T00:00:00"/>
    <s v="Shipped"/>
    <n v="4"/>
    <x v="0"/>
    <n v="124"/>
    <n v="1165"/>
    <n v="210500"/>
    <s v="San Rafael"/>
    <n v="1"/>
    <x v="5"/>
  </r>
  <r>
    <n v="10312"/>
    <s v="S18_3136"/>
    <n v="38"/>
    <n v="93.2"/>
    <n v="5"/>
    <x v="179"/>
    <d v="2004-10-27T00:00:00"/>
    <d v="2004-10-23T00:00:00"/>
    <s v="Shipped"/>
    <n v="4"/>
    <x v="0"/>
    <n v="124"/>
    <n v="1165"/>
    <n v="210500"/>
    <s v="San Rafael"/>
    <n v="1"/>
    <x v="5"/>
  </r>
  <r>
    <n v="10312"/>
    <s v="S18_3320"/>
    <n v="33"/>
    <n v="84.33"/>
    <n v="8"/>
    <x v="179"/>
    <d v="2004-10-27T00:00:00"/>
    <d v="2004-10-23T00:00:00"/>
    <s v="Shipped"/>
    <n v="4"/>
    <x v="0"/>
    <n v="124"/>
    <n v="1165"/>
    <n v="210500"/>
    <s v="San Rafael"/>
    <n v="1"/>
    <x v="5"/>
  </r>
  <r>
    <n v="10312"/>
    <s v="S18_4668"/>
    <n v="39"/>
    <n v="44.27"/>
    <n v="1"/>
    <x v="179"/>
    <d v="2004-10-27T00:00:00"/>
    <d v="2004-10-23T00:00:00"/>
    <s v="Shipped"/>
    <n v="4"/>
    <x v="0"/>
    <n v="124"/>
    <n v="1165"/>
    <n v="210500"/>
    <s v="San Rafael"/>
    <n v="1"/>
    <x v="5"/>
  </r>
  <r>
    <n v="10312"/>
    <s v="S24_1937"/>
    <n v="39"/>
    <n v="27.88"/>
    <n v="13"/>
    <x v="179"/>
    <d v="2004-10-27T00:00:00"/>
    <d v="2004-10-23T00:00:00"/>
    <s v="Shipped"/>
    <n v="4"/>
    <x v="0"/>
    <n v="124"/>
    <n v="1165"/>
    <n v="210500"/>
    <s v="San Rafael"/>
    <n v="1"/>
    <x v="5"/>
  </r>
  <r>
    <n v="10312"/>
    <s v="S24_2022"/>
    <n v="23"/>
    <n v="43.46"/>
    <n v="12"/>
    <x v="179"/>
    <d v="2004-10-27T00:00:00"/>
    <d v="2004-10-23T00:00:00"/>
    <s v="Shipped"/>
    <n v="4"/>
    <x v="0"/>
    <n v="124"/>
    <n v="1165"/>
    <n v="210500"/>
    <s v="San Rafael"/>
    <n v="1"/>
    <x v="5"/>
  </r>
  <r>
    <n v="10312"/>
    <s v="S24_3969"/>
    <n v="31"/>
    <n v="40.21"/>
    <n v="15"/>
    <x v="179"/>
    <d v="2004-10-27T00:00:00"/>
    <d v="2004-10-23T00:00:00"/>
    <s v="Shipped"/>
    <n v="4"/>
    <x v="0"/>
    <n v="124"/>
    <n v="1165"/>
    <n v="210500"/>
    <s v="San Rafael"/>
    <n v="1"/>
    <x v="5"/>
  </r>
  <r>
    <n v="10312"/>
    <s v="S24_4258"/>
    <n v="44"/>
    <n v="96.42"/>
    <n v="7"/>
    <x v="179"/>
    <d v="2004-10-27T00:00:00"/>
    <d v="2004-10-23T00:00:00"/>
    <s v="Shipped"/>
    <n v="4"/>
    <x v="0"/>
    <n v="124"/>
    <n v="1165"/>
    <n v="210500"/>
    <s v="San Rafael"/>
    <n v="1"/>
    <x v="5"/>
  </r>
  <r>
    <n v="10313"/>
    <s v="S10_4962"/>
    <n v="40"/>
    <n v="141.83000000000001"/>
    <n v="7"/>
    <x v="180"/>
    <d v="2004-10-28T00:00:00"/>
    <d v="2004-10-25T00:00:00"/>
    <s v="Shipped"/>
    <n v="3"/>
    <x v="0"/>
    <n v="202"/>
    <n v="1323"/>
    <n v="90300"/>
    <s v="Vancouver"/>
    <n v="3"/>
    <x v="2"/>
  </r>
  <r>
    <n v="10313"/>
    <s v="S12_1666"/>
    <n v="21"/>
    <n v="131.19999999999999"/>
    <n v="11"/>
    <x v="180"/>
    <d v="2004-10-28T00:00:00"/>
    <d v="2004-10-25T00:00:00"/>
    <s v="Shipped"/>
    <n v="3"/>
    <x v="0"/>
    <n v="202"/>
    <n v="1323"/>
    <n v="90300"/>
    <s v="Vancouver"/>
    <n v="3"/>
    <x v="2"/>
  </r>
  <r>
    <n v="10313"/>
    <s v="S18_2319"/>
    <n v="29"/>
    <n v="109.23"/>
    <n v="2"/>
    <x v="180"/>
    <d v="2004-10-28T00:00:00"/>
    <d v="2004-10-25T00:00:00"/>
    <s v="Shipped"/>
    <n v="3"/>
    <x v="0"/>
    <n v="202"/>
    <n v="1323"/>
    <n v="90300"/>
    <s v="Vancouver"/>
    <n v="3"/>
    <x v="2"/>
  </r>
  <r>
    <n v="10313"/>
    <s v="S18_2432"/>
    <n v="34"/>
    <n v="52.87"/>
    <n v="5"/>
    <x v="180"/>
    <d v="2004-10-28T00:00:00"/>
    <d v="2004-10-25T00:00:00"/>
    <s v="Shipped"/>
    <n v="3"/>
    <x v="0"/>
    <n v="202"/>
    <n v="1323"/>
    <n v="90300"/>
    <s v="Vancouver"/>
    <n v="3"/>
    <x v="2"/>
  </r>
  <r>
    <n v="10313"/>
    <s v="S18_3232"/>
    <n v="25"/>
    <n v="143.94"/>
    <n v="3"/>
    <x v="180"/>
    <d v="2004-10-28T00:00:00"/>
    <d v="2004-10-25T00:00:00"/>
    <s v="Shipped"/>
    <n v="3"/>
    <x v="0"/>
    <n v="202"/>
    <n v="1323"/>
    <n v="90300"/>
    <s v="Vancouver"/>
    <n v="3"/>
    <x v="2"/>
  </r>
  <r>
    <n v="10313"/>
    <s v="S18_4600"/>
    <n v="28"/>
    <n v="110.18"/>
    <n v="8"/>
    <x v="180"/>
    <d v="2004-10-28T00:00:00"/>
    <d v="2004-10-25T00:00:00"/>
    <s v="Shipped"/>
    <n v="3"/>
    <x v="0"/>
    <n v="202"/>
    <n v="1323"/>
    <n v="90300"/>
    <s v="Vancouver"/>
    <n v="3"/>
    <x v="2"/>
  </r>
  <r>
    <n v="10313"/>
    <s v="S24_2300"/>
    <n v="42"/>
    <n v="102.23"/>
    <n v="4"/>
    <x v="180"/>
    <d v="2004-10-28T00:00:00"/>
    <d v="2004-10-25T00:00:00"/>
    <s v="Shipped"/>
    <n v="3"/>
    <x v="0"/>
    <n v="202"/>
    <n v="1323"/>
    <n v="90300"/>
    <s v="Vancouver"/>
    <n v="3"/>
    <x v="2"/>
  </r>
  <r>
    <n v="10313"/>
    <s v="S32_1268"/>
    <n v="27"/>
    <n v="96.31"/>
    <n v="6"/>
    <x v="180"/>
    <d v="2004-10-28T00:00:00"/>
    <d v="2004-10-25T00:00:00"/>
    <s v="Shipped"/>
    <n v="3"/>
    <x v="0"/>
    <n v="202"/>
    <n v="1323"/>
    <n v="90300"/>
    <s v="Vancouver"/>
    <n v="3"/>
    <x v="2"/>
  </r>
  <r>
    <n v="10313"/>
    <s v="S32_2509"/>
    <n v="38"/>
    <n v="48.7"/>
    <n v="1"/>
    <x v="180"/>
    <d v="2004-10-28T00:00:00"/>
    <d v="2004-10-25T00:00:00"/>
    <s v="Shipped"/>
    <n v="3"/>
    <x v="0"/>
    <n v="202"/>
    <n v="1323"/>
    <n v="90300"/>
    <s v="Vancouver"/>
    <n v="3"/>
    <x v="2"/>
  </r>
  <r>
    <n v="10313"/>
    <s v="S32_3522"/>
    <n v="34"/>
    <n v="55.59"/>
    <n v="10"/>
    <x v="180"/>
    <d v="2004-10-28T00:00:00"/>
    <d v="2004-10-25T00:00:00"/>
    <s v="Shipped"/>
    <n v="3"/>
    <x v="0"/>
    <n v="202"/>
    <n v="1323"/>
    <n v="90300"/>
    <s v="Vancouver"/>
    <n v="3"/>
    <x v="2"/>
  </r>
  <r>
    <n v="10313"/>
    <s v="S700_2824"/>
    <n v="30"/>
    <n v="96.09"/>
    <n v="9"/>
    <x v="180"/>
    <d v="2004-10-28T00:00:00"/>
    <d v="2004-10-25T00:00:00"/>
    <s v="Shipped"/>
    <n v="3"/>
    <x v="0"/>
    <n v="202"/>
    <n v="1323"/>
    <n v="90300"/>
    <s v="Vancouver"/>
    <n v="3"/>
    <x v="2"/>
  </r>
  <r>
    <n v="10314"/>
    <s v="S12_1108"/>
    <n v="38"/>
    <n v="176.63"/>
    <n v="5"/>
    <x v="180"/>
    <d v="2004-11-01T00:00:00"/>
    <d v="2004-10-23T00:00:00"/>
    <s v="Shipped"/>
    <n v="9"/>
    <x v="1"/>
    <n v="227"/>
    <n v="1401"/>
    <n v="120800"/>
    <s v="Ã…rhus"/>
    <n v="4"/>
    <x v="3"/>
  </r>
  <r>
    <n v="10314"/>
    <s v="S12_3148"/>
    <n v="46"/>
    <n v="125.4"/>
    <n v="6"/>
    <x v="180"/>
    <d v="2004-11-01T00:00:00"/>
    <d v="2004-10-23T00:00:00"/>
    <s v="Shipped"/>
    <n v="9"/>
    <x v="1"/>
    <n v="227"/>
    <n v="1401"/>
    <n v="120800"/>
    <s v="Ã…rhus"/>
    <n v="4"/>
    <x v="3"/>
  </r>
  <r>
    <n v="10314"/>
    <s v="S12_3891"/>
    <n v="36"/>
    <n v="169.56"/>
    <n v="4"/>
    <x v="180"/>
    <d v="2004-11-01T00:00:00"/>
    <d v="2004-10-23T00:00:00"/>
    <s v="Shipped"/>
    <n v="9"/>
    <x v="1"/>
    <n v="227"/>
    <n v="1401"/>
    <n v="120800"/>
    <s v="Ã…rhus"/>
    <n v="4"/>
    <x v="3"/>
  </r>
  <r>
    <n v="10314"/>
    <s v="S12_4473"/>
    <n v="45"/>
    <n v="95.99"/>
    <n v="14"/>
    <x v="180"/>
    <d v="2004-11-01T00:00:00"/>
    <d v="2004-10-23T00:00:00"/>
    <s v="Shipped"/>
    <n v="9"/>
    <x v="1"/>
    <n v="227"/>
    <n v="1401"/>
    <n v="120800"/>
    <s v="Ã…rhus"/>
    <n v="4"/>
    <x v="3"/>
  </r>
  <r>
    <n v="10314"/>
    <s v="S18_2238"/>
    <n v="42"/>
    <n v="135.9"/>
    <n v="13"/>
    <x v="180"/>
    <d v="2004-11-01T00:00:00"/>
    <d v="2004-10-23T00:00:00"/>
    <s v="Shipped"/>
    <n v="9"/>
    <x v="1"/>
    <n v="227"/>
    <n v="1401"/>
    <n v="120800"/>
    <s v="Ã…rhus"/>
    <n v="4"/>
    <x v="3"/>
  </r>
  <r>
    <n v="10314"/>
    <s v="S18_3140"/>
    <n v="20"/>
    <n v="129.76"/>
    <n v="1"/>
    <x v="180"/>
    <d v="2004-11-01T00:00:00"/>
    <d v="2004-10-23T00:00:00"/>
    <s v="Shipped"/>
    <n v="9"/>
    <x v="1"/>
    <n v="227"/>
    <n v="1401"/>
    <n v="120800"/>
    <s v="Ã…rhus"/>
    <n v="4"/>
    <x v="3"/>
  </r>
  <r>
    <n v="10314"/>
    <s v="S18_3259"/>
    <n v="23"/>
    <n v="84.71"/>
    <n v="3"/>
    <x v="180"/>
    <d v="2004-11-01T00:00:00"/>
    <d v="2004-10-23T00:00:00"/>
    <s v="Shipped"/>
    <n v="9"/>
    <x v="1"/>
    <n v="227"/>
    <n v="1401"/>
    <n v="120800"/>
    <s v="Ã…rhus"/>
    <n v="4"/>
    <x v="3"/>
  </r>
  <r>
    <n v="10314"/>
    <s v="S18_4027"/>
    <n v="29"/>
    <n v="129.26"/>
    <n v="8"/>
    <x v="180"/>
    <d v="2004-11-01T00:00:00"/>
    <d v="2004-10-23T00:00:00"/>
    <s v="Shipped"/>
    <n v="9"/>
    <x v="1"/>
    <n v="227"/>
    <n v="1401"/>
    <n v="120800"/>
    <s v="Ã…rhus"/>
    <n v="4"/>
    <x v="3"/>
  </r>
  <r>
    <n v="10314"/>
    <s v="S24_1444"/>
    <n v="44"/>
    <n v="51.44"/>
    <n v="11"/>
    <x v="180"/>
    <d v="2004-11-01T00:00:00"/>
    <d v="2004-10-23T00:00:00"/>
    <s v="Shipped"/>
    <n v="9"/>
    <x v="1"/>
    <n v="227"/>
    <n v="1401"/>
    <n v="120800"/>
    <s v="Ã…rhus"/>
    <n v="4"/>
    <x v="3"/>
  </r>
  <r>
    <n v="10314"/>
    <s v="S24_2840"/>
    <n v="39"/>
    <n v="31.82"/>
    <n v="15"/>
    <x v="180"/>
    <d v="2004-11-01T00:00:00"/>
    <d v="2004-10-23T00:00:00"/>
    <s v="Shipped"/>
    <n v="9"/>
    <x v="1"/>
    <n v="227"/>
    <n v="1401"/>
    <n v="120800"/>
    <s v="Ã…rhus"/>
    <n v="4"/>
    <x v="3"/>
  </r>
  <r>
    <n v="10314"/>
    <s v="S24_4048"/>
    <n v="38"/>
    <n v="111.18"/>
    <n v="10"/>
    <x v="180"/>
    <d v="2004-11-01T00:00:00"/>
    <d v="2004-10-23T00:00:00"/>
    <s v="Shipped"/>
    <n v="9"/>
    <x v="1"/>
    <n v="227"/>
    <n v="1401"/>
    <n v="120800"/>
    <s v="Ã…rhus"/>
    <n v="4"/>
    <x v="3"/>
  </r>
  <r>
    <n v="10314"/>
    <s v="S32_3207"/>
    <n v="35"/>
    <n v="58.41"/>
    <n v="9"/>
    <x v="180"/>
    <d v="2004-11-01T00:00:00"/>
    <d v="2004-10-23T00:00:00"/>
    <s v="Shipped"/>
    <n v="9"/>
    <x v="1"/>
    <n v="227"/>
    <n v="1401"/>
    <n v="120800"/>
    <s v="Ã…rhus"/>
    <n v="4"/>
    <x v="3"/>
  </r>
  <r>
    <n v="10314"/>
    <s v="S50_1392"/>
    <n v="28"/>
    <n v="115.75"/>
    <n v="12"/>
    <x v="180"/>
    <d v="2004-11-01T00:00:00"/>
    <d v="2004-10-23T00:00:00"/>
    <s v="Shipped"/>
    <n v="9"/>
    <x v="1"/>
    <n v="227"/>
    <n v="1401"/>
    <n v="120800"/>
    <s v="Ã…rhus"/>
    <n v="4"/>
    <x v="3"/>
  </r>
  <r>
    <n v="10314"/>
    <s v="S50_1514"/>
    <n v="38"/>
    <n v="50.38"/>
    <n v="7"/>
    <x v="180"/>
    <d v="2004-11-01T00:00:00"/>
    <d v="2004-10-23T00:00:00"/>
    <s v="Shipped"/>
    <n v="9"/>
    <x v="1"/>
    <n v="227"/>
    <n v="1401"/>
    <n v="120800"/>
    <s v="Ã…rhus"/>
    <n v="4"/>
    <x v="3"/>
  </r>
  <r>
    <n v="10314"/>
    <s v="S700_1938"/>
    <n v="23"/>
    <n v="83.15"/>
    <n v="2"/>
    <x v="180"/>
    <d v="2004-11-01T00:00:00"/>
    <d v="2004-10-23T00:00:00"/>
    <s v="Shipped"/>
    <n v="9"/>
    <x v="1"/>
    <n v="227"/>
    <n v="1401"/>
    <n v="120800"/>
    <s v="Ã…rhus"/>
    <n v="4"/>
    <x v="3"/>
  </r>
  <r>
    <n v="10315"/>
    <s v="S18_4522"/>
    <n v="36"/>
    <n v="78.12"/>
    <n v="7"/>
    <x v="181"/>
    <d v="2004-11-08T00:00:00"/>
    <d v="2004-10-30T00:00:00"/>
    <s v="Shipped"/>
    <n v="9"/>
    <x v="1"/>
    <n v="119"/>
    <n v="1370"/>
    <n v="118200"/>
    <s v="Nantes"/>
    <n v="4"/>
    <x v="3"/>
  </r>
  <r>
    <n v="10315"/>
    <s v="S24_2011"/>
    <n v="35"/>
    <n v="111.83"/>
    <n v="6"/>
    <x v="181"/>
    <d v="2004-11-08T00:00:00"/>
    <d v="2004-10-30T00:00:00"/>
    <s v="Shipped"/>
    <n v="9"/>
    <x v="1"/>
    <n v="119"/>
    <n v="1370"/>
    <n v="118200"/>
    <s v="Nantes"/>
    <n v="4"/>
    <x v="3"/>
  </r>
  <r>
    <n v="10315"/>
    <s v="S24_3151"/>
    <n v="24"/>
    <n v="78.77"/>
    <n v="1"/>
    <x v="181"/>
    <d v="2004-11-08T00:00:00"/>
    <d v="2004-10-30T00:00:00"/>
    <s v="Shipped"/>
    <n v="9"/>
    <x v="1"/>
    <n v="119"/>
    <n v="1370"/>
    <n v="118200"/>
    <s v="Nantes"/>
    <n v="4"/>
    <x v="3"/>
  </r>
  <r>
    <n v="10315"/>
    <s v="S700_1138"/>
    <n v="41"/>
    <n v="60.67"/>
    <n v="2"/>
    <x v="181"/>
    <d v="2004-11-08T00:00:00"/>
    <d v="2004-10-30T00:00:00"/>
    <s v="Shipped"/>
    <n v="9"/>
    <x v="1"/>
    <n v="119"/>
    <n v="1370"/>
    <n v="118200"/>
    <s v="Nantes"/>
    <n v="4"/>
    <x v="3"/>
  </r>
  <r>
    <n v="10315"/>
    <s v="S700_3505"/>
    <n v="31"/>
    <n v="99.17"/>
    <n v="3"/>
    <x v="181"/>
    <d v="2004-11-08T00:00:00"/>
    <d v="2004-10-30T00:00:00"/>
    <s v="Shipped"/>
    <n v="9"/>
    <x v="1"/>
    <n v="119"/>
    <n v="1370"/>
    <n v="118200"/>
    <s v="Nantes"/>
    <n v="4"/>
    <x v="3"/>
  </r>
  <r>
    <n v="10315"/>
    <s v="S700_3962"/>
    <n v="37"/>
    <n v="88.39"/>
    <n v="4"/>
    <x v="181"/>
    <d v="2004-11-08T00:00:00"/>
    <d v="2004-10-30T00:00:00"/>
    <s v="Shipped"/>
    <n v="9"/>
    <x v="1"/>
    <n v="119"/>
    <n v="1370"/>
    <n v="118200"/>
    <s v="Nantes"/>
    <n v="4"/>
    <x v="3"/>
  </r>
  <r>
    <n v="10315"/>
    <s v="S72_3212"/>
    <n v="40"/>
    <n v="51.32"/>
    <n v="5"/>
    <x v="181"/>
    <d v="2004-11-08T00:00:00"/>
    <d v="2004-10-30T00:00:00"/>
    <s v="Shipped"/>
    <n v="9"/>
    <x v="1"/>
    <n v="119"/>
    <n v="1370"/>
    <n v="118200"/>
    <s v="Nantes"/>
    <n v="4"/>
    <x v="3"/>
  </r>
  <r>
    <n v="10316"/>
    <s v="S10_4757"/>
    <n v="33"/>
    <n v="126.48"/>
    <n v="17"/>
    <x v="182"/>
    <d v="2004-11-09T00:00:00"/>
    <d v="2004-11-07T00:00:00"/>
    <s v="Shipped"/>
    <n v="2"/>
    <x v="0"/>
    <n v="240"/>
    <n v="1501"/>
    <n v="93900"/>
    <s v="Cowes"/>
    <n v="7"/>
    <x v="1"/>
  </r>
  <r>
    <n v="10316"/>
    <s v="S18_1662"/>
    <n v="27"/>
    <n v="140.34"/>
    <n v="9"/>
    <x v="182"/>
    <d v="2004-11-09T00:00:00"/>
    <d v="2004-11-07T00:00:00"/>
    <s v="Shipped"/>
    <n v="2"/>
    <x v="0"/>
    <n v="240"/>
    <n v="1501"/>
    <n v="93900"/>
    <s v="Cowes"/>
    <n v="7"/>
    <x v="1"/>
  </r>
  <r>
    <n v="10316"/>
    <s v="S18_3029"/>
    <n v="21"/>
    <n v="72.260000000000005"/>
    <n v="15"/>
    <x v="182"/>
    <d v="2004-11-09T00:00:00"/>
    <d v="2004-11-07T00:00:00"/>
    <s v="Shipped"/>
    <n v="2"/>
    <x v="0"/>
    <n v="240"/>
    <n v="1501"/>
    <n v="93900"/>
    <s v="Cowes"/>
    <n v="7"/>
    <x v="1"/>
  </r>
  <r>
    <n v="10316"/>
    <s v="S18_3856"/>
    <n v="47"/>
    <n v="89.99"/>
    <n v="14"/>
    <x v="182"/>
    <d v="2004-11-09T00:00:00"/>
    <d v="2004-11-07T00:00:00"/>
    <s v="Shipped"/>
    <n v="2"/>
    <x v="0"/>
    <n v="240"/>
    <n v="1501"/>
    <n v="93900"/>
    <s v="Cowes"/>
    <n v="7"/>
    <x v="1"/>
  </r>
  <r>
    <n v="10316"/>
    <s v="S24_1785"/>
    <n v="25"/>
    <n v="93.01"/>
    <n v="1"/>
    <x v="182"/>
    <d v="2004-11-09T00:00:00"/>
    <d v="2004-11-07T00:00:00"/>
    <s v="Shipped"/>
    <n v="2"/>
    <x v="0"/>
    <n v="240"/>
    <n v="1501"/>
    <n v="93900"/>
    <s v="Cowes"/>
    <n v="7"/>
    <x v="1"/>
  </r>
  <r>
    <n v="10316"/>
    <s v="S24_2841"/>
    <n v="34"/>
    <n v="67.14"/>
    <n v="10"/>
    <x v="182"/>
    <d v="2004-11-09T00:00:00"/>
    <d v="2004-11-07T00:00:00"/>
    <s v="Shipped"/>
    <n v="2"/>
    <x v="0"/>
    <n v="240"/>
    <n v="1501"/>
    <n v="93900"/>
    <s v="Cowes"/>
    <n v="7"/>
    <x v="1"/>
  </r>
  <r>
    <n v="10316"/>
    <s v="S24_3420"/>
    <n v="47"/>
    <n v="55.23"/>
    <n v="11"/>
    <x v="182"/>
    <d v="2004-11-09T00:00:00"/>
    <d v="2004-11-07T00:00:00"/>
    <s v="Shipped"/>
    <n v="2"/>
    <x v="0"/>
    <n v="240"/>
    <n v="1501"/>
    <n v="93900"/>
    <s v="Cowes"/>
    <n v="7"/>
    <x v="1"/>
  </r>
  <r>
    <n v="10316"/>
    <s v="S24_3816"/>
    <n v="25"/>
    <n v="77.150000000000006"/>
    <n v="16"/>
    <x v="182"/>
    <d v="2004-11-09T00:00:00"/>
    <d v="2004-11-07T00:00:00"/>
    <s v="Shipped"/>
    <n v="2"/>
    <x v="0"/>
    <n v="240"/>
    <n v="1501"/>
    <n v="93900"/>
    <s v="Cowes"/>
    <n v="7"/>
    <x v="1"/>
  </r>
  <r>
    <n v="10316"/>
    <s v="S24_3949"/>
    <n v="30"/>
    <n v="67.56"/>
    <n v="8"/>
    <x v="182"/>
    <d v="2004-11-09T00:00:00"/>
    <d v="2004-11-07T00:00:00"/>
    <s v="Shipped"/>
    <n v="2"/>
    <x v="0"/>
    <n v="240"/>
    <n v="1501"/>
    <n v="93900"/>
    <s v="Cowes"/>
    <n v="7"/>
    <x v="1"/>
  </r>
  <r>
    <n v="10316"/>
    <s v="S32_4289"/>
    <n v="24"/>
    <n v="59.16"/>
    <n v="2"/>
    <x v="182"/>
    <d v="2004-11-09T00:00:00"/>
    <d v="2004-11-07T00:00:00"/>
    <s v="Shipped"/>
    <n v="2"/>
    <x v="0"/>
    <n v="240"/>
    <n v="1501"/>
    <n v="93900"/>
    <s v="Cowes"/>
    <n v="7"/>
    <x v="1"/>
  </r>
  <r>
    <n v="10316"/>
    <s v="S50_1341"/>
    <n v="34"/>
    <n v="36.659999999999997"/>
    <n v="3"/>
    <x v="182"/>
    <d v="2004-11-09T00:00:00"/>
    <d v="2004-11-07T00:00:00"/>
    <s v="Shipped"/>
    <n v="2"/>
    <x v="0"/>
    <n v="240"/>
    <n v="1501"/>
    <n v="93900"/>
    <s v="Cowes"/>
    <n v="7"/>
    <x v="1"/>
  </r>
  <r>
    <n v="10316"/>
    <s v="S700_1691"/>
    <n v="34"/>
    <n v="74.900000000000006"/>
    <n v="4"/>
    <x v="182"/>
    <d v="2004-11-09T00:00:00"/>
    <d v="2004-11-07T00:00:00"/>
    <s v="Shipped"/>
    <n v="2"/>
    <x v="0"/>
    <n v="240"/>
    <n v="1501"/>
    <n v="93900"/>
    <s v="Cowes"/>
    <n v="7"/>
    <x v="1"/>
  </r>
  <r>
    <n v="10316"/>
    <s v="S700_2047"/>
    <n v="45"/>
    <n v="73.319999999999993"/>
    <n v="13"/>
    <x v="182"/>
    <d v="2004-11-09T00:00:00"/>
    <d v="2004-11-07T00:00:00"/>
    <s v="Shipped"/>
    <n v="2"/>
    <x v="0"/>
    <n v="240"/>
    <n v="1501"/>
    <n v="93900"/>
    <s v="Cowes"/>
    <n v="7"/>
    <x v="1"/>
  </r>
  <r>
    <n v="10316"/>
    <s v="S700_2466"/>
    <n v="23"/>
    <n v="85.76"/>
    <n v="6"/>
    <x v="182"/>
    <d v="2004-11-09T00:00:00"/>
    <d v="2004-11-07T00:00:00"/>
    <s v="Shipped"/>
    <n v="2"/>
    <x v="0"/>
    <n v="240"/>
    <n v="1501"/>
    <n v="93900"/>
    <s v="Cowes"/>
    <n v="7"/>
    <x v="1"/>
  </r>
  <r>
    <n v="10316"/>
    <s v="S700_2610"/>
    <n v="48"/>
    <n v="67.22"/>
    <n v="18"/>
    <x v="182"/>
    <d v="2004-11-09T00:00:00"/>
    <d v="2004-11-07T00:00:00"/>
    <s v="Shipped"/>
    <n v="2"/>
    <x v="0"/>
    <n v="240"/>
    <n v="1501"/>
    <n v="93900"/>
    <s v="Cowes"/>
    <n v="7"/>
    <x v="1"/>
  </r>
  <r>
    <n v="10316"/>
    <s v="S700_3167"/>
    <n v="48"/>
    <n v="77.599999999999994"/>
    <n v="5"/>
    <x v="182"/>
    <d v="2004-11-09T00:00:00"/>
    <d v="2004-11-07T00:00:00"/>
    <s v="Shipped"/>
    <n v="2"/>
    <x v="0"/>
    <n v="240"/>
    <n v="1501"/>
    <n v="93900"/>
    <s v="Cowes"/>
    <n v="7"/>
    <x v="1"/>
  </r>
  <r>
    <n v="10316"/>
    <s v="S700_4002"/>
    <n v="44"/>
    <n v="68.11"/>
    <n v="7"/>
    <x v="182"/>
    <d v="2004-11-09T00:00:00"/>
    <d v="2004-11-07T00:00:00"/>
    <s v="Shipped"/>
    <n v="2"/>
    <x v="0"/>
    <n v="240"/>
    <n v="1501"/>
    <n v="93900"/>
    <s v="Cowes"/>
    <n v="7"/>
    <x v="1"/>
  </r>
  <r>
    <n v="10316"/>
    <s v="S72_1253"/>
    <n v="34"/>
    <n v="43.7"/>
    <n v="12"/>
    <x v="182"/>
    <d v="2004-11-09T00:00:00"/>
    <d v="2004-11-07T00:00:00"/>
    <s v="Shipped"/>
    <n v="2"/>
    <x v="0"/>
    <n v="240"/>
    <n v="1501"/>
    <n v="93900"/>
    <s v="Cowes"/>
    <n v="7"/>
    <x v="1"/>
  </r>
  <r>
    <n v="10317"/>
    <s v="S24_4278"/>
    <n v="35"/>
    <n v="69.55"/>
    <n v="1"/>
    <x v="183"/>
    <d v="2004-11-12T00:00:00"/>
    <d v="2004-11-08T00:00:00"/>
    <s v="Shipped"/>
    <n v="4"/>
    <x v="0"/>
    <n v="161"/>
    <n v="1165"/>
    <n v="84600"/>
    <s v="Burlingame"/>
    <n v="1"/>
    <x v="5"/>
  </r>
  <r>
    <n v="10318"/>
    <s v="S10_1678"/>
    <n v="46"/>
    <n v="84.22"/>
    <n v="1"/>
    <x v="183"/>
    <d v="2004-11-09T00:00:00"/>
    <d v="2004-11-07T00:00:00"/>
    <s v="Shipped"/>
    <n v="2"/>
    <x v="0"/>
    <n v="157"/>
    <n v="1216"/>
    <n v="100600"/>
    <s v="Allentown"/>
    <n v="2"/>
    <x v="0"/>
  </r>
  <r>
    <n v="10318"/>
    <s v="S10_2016"/>
    <n v="45"/>
    <n v="102.29"/>
    <n v="4"/>
    <x v="183"/>
    <d v="2004-11-09T00:00:00"/>
    <d v="2004-11-07T00:00:00"/>
    <s v="Shipped"/>
    <n v="2"/>
    <x v="0"/>
    <n v="157"/>
    <n v="1216"/>
    <n v="100600"/>
    <s v="Allentown"/>
    <n v="2"/>
    <x v="0"/>
  </r>
  <r>
    <n v="10318"/>
    <s v="S10_4698"/>
    <n v="37"/>
    <n v="189.79"/>
    <n v="3"/>
    <x v="183"/>
    <d v="2004-11-09T00:00:00"/>
    <d v="2004-11-07T00:00:00"/>
    <s v="Shipped"/>
    <n v="2"/>
    <x v="0"/>
    <n v="157"/>
    <n v="1216"/>
    <n v="100600"/>
    <s v="Allentown"/>
    <n v="2"/>
    <x v="0"/>
  </r>
  <r>
    <n v="10318"/>
    <s v="S18_2581"/>
    <n v="31"/>
    <n v="81.95"/>
    <n v="9"/>
    <x v="183"/>
    <d v="2004-11-09T00:00:00"/>
    <d v="2004-11-07T00:00:00"/>
    <s v="Shipped"/>
    <n v="2"/>
    <x v="0"/>
    <n v="157"/>
    <n v="1216"/>
    <n v="100600"/>
    <s v="Allentown"/>
    <n v="2"/>
    <x v="0"/>
  </r>
  <r>
    <n v="10318"/>
    <s v="S18_2625"/>
    <n v="42"/>
    <n v="49.67"/>
    <n v="5"/>
    <x v="183"/>
    <d v="2004-11-09T00:00:00"/>
    <d v="2004-11-07T00:00:00"/>
    <s v="Shipped"/>
    <n v="2"/>
    <x v="0"/>
    <n v="157"/>
    <n v="1216"/>
    <n v="100600"/>
    <s v="Allentown"/>
    <n v="2"/>
    <x v="0"/>
  </r>
  <r>
    <n v="10318"/>
    <s v="S24_1578"/>
    <n v="48"/>
    <n v="93.54"/>
    <n v="2"/>
    <x v="183"/>
    <d v="2004-11-09T00:00:00"/>
    <d v="2004-11-07T00:00:00"/>
    <s v="Shipped"/>
    <n v="2"/>
    <x v="0"/>
    <n v="157"/>
    <n v="1216"/>
    <n v="100600"/>
    <s v="Allentown"/>
    <n v="2"/>
    <x v="0"/>
  </r>
  <r>
    <n v="10318"/>
    <s v="S24_2000"/>
    <n v="26"/>
    <n v="60.94"/>
    <n v="6"/>
    <x v="183"/>
    <d v="2004-11-09T00:00:00"/>
    <d v="2004-11-07T00:00:00"/>
    <s v="Shipped"/>
    <n v="2"/>
    <x v="0"/>
    <n v="157"/>
    <n v="1216"/>
    <n v="100600"/>
    <s v="Allentown"/>
    <n v="2"/>
    <x v="0"/>
  </r>
  <r>
    <n v="10318"/>
    <s v="S32_1374"/>
    <n v="47"/>
    <n v="81.91"/>
    <n v="7"/>
    <x v="183"/>
    <d v="2004-11-09T00:00:00"/>
    <d v="2004-11-07T00:00:00"/>
    <s v="Shipped"/>
    <n v="2"/>
    <x v="0"/>
    <n v="157"/>
    <n v="1216"/>
    <n v="100600"/>
    <s v="Allentown"/>
    <n v="2"/>
    <x v="0"/>
  </r>
  <r>
    <n v="10318"/>
    <s v="S700_2834"/>
    <n v="50"/>
    <n v="102.04"/>
    <n v="8"/>
    <x v="183"/>
    <d v="2004-11-09T00:00:00"/>
    <d v="2004-11-07T00:00:00"/>
    <s v="Shipped"/>
    <n v="2"/>
    <x v="0"/>
    <n v="157"/>
    <n v="1216"/>
    <n v="100600"/>
    <s v="Allentown"/>
    <n v="2"/>
    <x v="0"/>
  </r>
  <r>
    <n v="10319"/>
    <s v="S12_2823"/>
    <n v="30"/>
    <n v="134.05000000000001"/>
    <n v="9"/>
    <x v="184"/>
    <d v="2004-11-11T00:00:00"/>
    <d v="2004-11-06T00:00:00"/>
    <s v="Shipped"/>
    <n v="5"/>
    <x v="0"/>
    <n v="456"/>
    <n v="1286"/>
    <n v="39800"/>
    <s v="NYC"/>
    <n v="3"/>
    <x v="2"/>
  </r>
  <r>
    <n v="10319"/>
    <s v="S18_3278"/>
    <n v="46"/>
    <n v="77.19"/>
    <n v="1"/>
    <x v="184"/>
    <d v="2004-11-11T00:00:00"/>
    <d v="2004-11-06T00:00:00"/>
    <s v="Shipped"/>
    <n v="5"/>
    <x v="0"/>
    <n v="456"/>
    <n v="1286"/>
    <n v="39800"/>
    <s v="NYC"/>
    <n v="3"/>
    <x v="2"/>
  </r>
  <r>
    <n v="10319"/>
    <s v="S18_3782"/>
    <n v="44"/>
    <n v="54.71"/>
    <n v="4"/>
    <x v="184"/>
    <d v="2004-11-11T00:00:00"/>
    <d v="2004-11-06T00:00:00"/>
    <s v="Shipped"/>
    <n v="5"/>
    <x v="0"/>
    <n v="456"/>
    <n v="1286"/>
    <n v="39800"/>
    <s v="NYC"/>
    <n v="3"/>
    <x v="2"/>
  </r>
  <r>
    <n v="10319"/>
    <s v="S18_4721"/>
    <n v="45"/>
    <n v="120.53"/>
    <n v="3"/>
    <x v="184"/>
    <d v="2004-11-11T00:00:00"/>
    <d v="2004-11-06T00:00:00"/>
    <s v="Shipped"/>
    <n v="5"/>
    <x v="0"/>
    <n v="456"/>
    <n v="1286"/>
    <n v="39800"/>
    <s v="NYC"/>
    <n v="3"/>
    <x v="2"/>
  </r>
  <r>
    <n v="10319"/>
    <s v="S24_2360"/>
    <n v="31"/>
    <n v="65.8"/>
    <n v="7"/>
    <x v="184"/>
    <d v="2004-11-11T00:00:00"/>
    <d v="2004-11-06T00:00:00"/>
    <s v="Shipped"/>
    <n v="5"/>
    <x v="0"/>
    <n v="456"/>
    <n v="1286"/>
    <n v="39800"/>
    <s v="NYC"/>
    <n v="3"/>
    <x v="2"/>
  </r>
  <r>
    <n v="10319"/>
    <s v="S24_4620"/>
    <n v="43"/>
    <n v="78.41"/>
    <n v="2"/>
    <x v="184"/>
    <d v="2004-11-11T00:00:00"/>
    <d v="2004-11-06T00:00:00"/>
    <s v="Shipped"/>
    <n v="5"/>
    <x v="0"/>
    <n v="456"/>
    <n v="1286"/>
    <n v="39800"/>
    <s v="NYC"/>
    <n v="3"/>
    <x v="2"/>
  </r>
  <r>
    <n v="10319"/>
    <s v="S32_2206"/>
    <n v="29"/>
    <n v="35"/>
    <n v="5"/>
    <x v="184"/>
    <d v="2004-11-11T00:00:00"/>
    <d v="2004-11-06T00:00:00"/>
    <s v="Shipped"/>
    <n v="5"/>
    <x v="0"/>
    <n v="456"/>
    <n v="1286"/>
    <n v="39800"/>
    <s v="NYC"/>
    <n v="3"/>
    <x v="2"/>
  </r>
  <r>
    <n v="10319"/>
    <s v="S32_4485"/>
    <n v="22"/>
    <n v="96.95"/>
    <n v="8"/>
    <x v="184"/>
    <d v="2004-11-11T00:00:00"/>
    <d v="2004-11-06T00:00:00"/>
    <s v="Shipped"/>
    <n v="5"/>
    <x v="0"/>
    <n v="456"/>
    <n v="1286"/>
    <n v="39800"/>
    <s v="NYC"/>
    <n v="3"/>
    <x v="2"/>
  </r>
  <r>
    <n v="10319"/>
    <s v="S50_4713"/>
    <n v="45"/>
    <n v="79.73"/>
    <n v="6"/>
    <x v="184"/>
    <d v="2004-11-11T00:00:00"/>
    <d v="2004-11-06T00:00:00"/>
    <s v="Shipped"/>
    <n v="5"/>
    <x v="0"/>
    <n v="456"/>
    <n v="1286"/>
    <n v="39800"/>
    <s v="NYC"/>
    <n v="3"/>
    <x v="2"/>
  </r>
  <r>
    <n v="10320"/>
    <s v="S12_1099"/>
    <n v="31"/>
    <n v="184.84"/>
    <n v="3"/>
    <x v="184"/>
    <d v="2004-11-13T00:00:00"/>
    <d v="2004-11-07T00:00:00"/>
    <s v="Shipped"/>
    <n v="6"/>
    <x v="0"/>
    <n v="144"/>
    <n v="1504"/>
    <n v="53100"/>
    <s v="LuleÃ¥"/>
    <n v="7"/>
    <x v="1"/>
  </r>
  <r>
    <n v="10320"/>
    <s v="S12_3380"/>
    <n v="35"/>
    <n v="102.17"/>
    <n v="1"/>
    <x v="184"/>
    <d v="2004-11-13T00:00:00"/>
    <d v="2004-11-07T00:00:00"/>
    <s v="Shipped"/>
    <n v="6"/>
    <x v="0"/>
    <n v="144"/>
    <n v="1504"/>
    <n v="53100"/>
    <s v="LuleÃ¥"/>
    <n v="7"/>
    <x v="1"/>
  </r>
  <r>
    <n v="10320"/>
    <s v="S12_3990"/>
    <n v="38"/>
    <n v="63.84"/>
    <n v="4"/>
    <x v="184"/>
    <d v="2004-11-13T00:00:00"/>
    <d v="2004-11-07T00:00:00"/>
    <s v="Shipped"/>
    <n v="6"/>
    <x v="0"/>
    <n v="144"/>
    <n v="1504"/>
    <n v="53100"/>
    <s v="LuleÃ¥"/>
    <n v="7"/>
    <x v="1"/>
  </r>
  <r>
    <n v="10320"/>
    <s v="S18_3482"/>
    <n v="25"/>
    <n v="139.63999999999999"/>
    <n v="5"/>
    <x v="184"/>
    <d v="2004-11-13T00:00:00"/>
    <d v="2004-11-07T00:00:00"/>
    <s v="Shipped"/>
    <n v="6"/>
    <x v="0"/>
    <n v="144"/>
    <n v="1504"/>
    <n v="53100"/>
    <s v="LuleÃ¥"/>
    <n v="7"/>
    <x v="1"/>
  </r>
  <r>
    <n v="10320"/>
    <s v="S24_3371"/>
    <n v="26"/>
    <n v="60.62"/>
    <n v="2"/>
    <x v="184"/>
    <d v="2004-11-13T00:00:00"/>
    <d v="2004-11-07T00:00:00"/>
    <s v="Shipped"/>
    <n v="6"/>
    <x v="0"/>
    <n v="144"/>
    <n v="1504"/>
    <n v="53100"/>
    <s v="LuleÃ¥"/>
    <n v="7"/>
    <x v="1"/>
  </r>
  <r>
    <n v="10321"/>
    <s v="S12_4675"/>
    <n v="24"/>
    <n v="105.95"/>
    <n v="15"/>
    <x v="185"/>
    <d v="2004-11-12T00:00:00"/>
    <d v="2004-11-07T00:00:00"/>
    <s v="Shipped"/>
    <n v="5"/>
    <x v="0"/>
    <n v="462"/>
    <n v="1216"/>
    <n v="85800"/>
    <s v="New Bedford"/>
    <n v="2"/>
    <x v="0"/>
  </r>
  <r>
    <n v="10321"/>
    <s v="S18_1129"/>
    <n v="41"/>
    <n v="123.14"/>
    <n v="10"/>
    <x v="185"/>
    <d v="2004-11-12T00:00:00"/>
    <d v="2004-11-07T00:00:00"/>
    <s v="Shipped"/>
    <n v="5"/>
    <x v="0"/>
    <n v="462"/>
    <n v="1216"/>
    <n v="85800"/>
    <s v="New Bedford"/>
    <n v="2"/>
    <x v="0"/>
  </r>
  <r>
    <n v="10321"/>
    <s v="S18_1589"/>
    <n v="44"/>
    <n v="120.71"/>
    <n v="6"/>
    <x v="185"/>
    <d v="2004-11-12T00:00:00"/>
    <d v="2004-11-07T00:00:00"/>
    <s v="Shipped"/>
    <n v="5"/>
    <x v="0"/>
    <n v="462"/>
    <n v="1216"/>
    <n v="85800"/>
    <s v="New Bedford"/>
    <n v="2"/>
    <x v="0"/>
  </r>
  <r>
    <n v="10321"/>
    <s v="S18_1889"/>
    <n v="37"/>
    <n v="73.92"/>
    <n v="14"/>
    <x v="185"/>
    <d v="2004-11-12T00:00:00"/>
    <d v="2004-11-07T00:00:00"/>
    <s v="Shipped"/>
    <n v="5"/>
    <x v="0"/>
    <n v="462"/>
    <n v="1216"/>
    <n v="85800"/>
    <s v="New Bedford"/>
    <n v="2"/>
    <x v="0"/>
  </r>
  <r>
    <n v="10321"/>
    <s v="S18_1984"/>
    <n v="25"/>
    <n v="142.25"/>
    <n v="9"/>
    <x v="185"/>
    <d v="2004-11-12T00:00:00"/>
    <d v="2004-11-07T00:00:00"/>
    <s v="Shipped"/>
    <n v="5"/>
    <x v="0"/>
    <n v="462"/>
    <n v="1216"/>
    <n v="85800"/>
    <s v="New Bedford"/>
    <n v="2"/>
    <x v="0"/>
  </r>
  <r>
    <n v="10321"/>
    <s v="S18_2870"/>
    <n v="27"/>
    <n v="126.72"/>
    <n v="7"/>
    <x v="185"/>
    <d v="2004-11-12T00:00:00"/>
    <d v="2004-11-07T00:00:00"/>
    <s v="Shipped"/>
    <n v="5"/>
    <x v="0"/>
    <n v="462"/>
    <n v="1216"/>
    <n v="85800"/>
    <s v="New Bedford"/>
    <n v="2"/>
    <x v="0"/>
  </r>
  <r>
    <n v="10321"/>
    <s v="S18_3232"/>
    <n v="33"/>
    <n v="164.26"/>
    <n v="11"/>
    <x v="185"/>
    <d v="2004-11-12T00:00:00"/>
    <d v="2004-11-07T00:00:00"/>
    <s v="Shipped"/>
    <n v="5"/>
    <x v="0"/>
    <n v="462"/>
    <n v="1216"/>
    <n v="85800"/>
    <s v="New Bedford"/>
    <n v="2"/>
    <x v="0"/>
  </r>
  <r>
    <n v="10321"/>
    <s v="S18_3685"/>
    <n v="28"/>
    <n v="138.44999999999999"/>
    <n v="8"/>
    <x v="185"/>
    <d v="2004-11-12T00:00:00"/>
    <d v="2004-11-07T00:00:00"/>
    <s v="Shipped"/>
    <n v="5"/>
    <x v="0"/>
    <n v="462"/>
    <n v="1216"/>
    <n v="85800"/>
    <s v="New Bedford"/>
    <n v="2"/>
    <x v="0"/>
  </r>
  <r>
    <n v="10321"/>
    <s v="S24_1046"/>
    <n v="30"/>
    <n v="68.349999999999994"/>
    <n v="3"/>
    <x v="185"/>
    <d v="2004-11-12T00:00:00"/>
    <d v="2004-11-07T00:00:00"/>
    <s v="Shipped"/>
    <n v="5"/>
    <x v="0"/>
    <n v="462"/>
    <n v="1216"/>
    <n v="85800"/>
    <s v="New Bedford"/>
    <n v="2"/>
    <x v="0"/>
  </r>
  <r>
    <n v="10321"/>
    <s v="S24_1628"/>
    <n v="48"/>
    <n v="42.76"/>
    <n v="5"/>
    <x v="185"/>
    <d v="2004-11-12T00:00:00"/>
    <d v="2004-11-07T00:00:00"/>
    <s v="Shipped"/>
    <n v="5"/>
    <x v="0"/>
    <n v="462"/>
    <n v="1216"/>
    <n v="85800"/>
    <s v="New Bedford"/>
    <n v="2"/>
    <x v="0"/>
  </r>
  <r>
    <n v="10321"/>
    <s v="S24_2766"/>
    <n v="30"/>
    <n v="74.510000000000005"/>
    <n v="1"/>
    <x v="185"/>
    <d v="2004-11-12T00:00:00"/>
    <d v="2004-11-07T00:00:00"/>
    <s v="Shipped"/>
    <n v="5"/>
    <x v="0"/>
    <n v="462"/>
    <n v="1216"/>
    <n v="85800"/>
    <s v="New Bedford"/>
    <n v="2"/>
    <x v="0"/>
  </r>
  <r>
    <n v="10321"/>
    <s v="S24_2972"/>
    <n v="37"/>
    <n v="31.72"/>
    <n v="12"/>
    <x v="185"/>
    <d v="2004-11-12T00:00:00"/>
    <d v="2004-11-07T00:00:00"/>
    <s v="Shipped"/>
    <n v="5"/>
    <x v="0"/>
    <n v="462"/>
    <n v="1216"/>
    <n v="85800"/>
    <s v="New Bedford"/>
    <n v="2"/>
    <x v="0"/>
  </r>
  <r>
    <n v="10321"/>
    <s v="S24_3191"/>
    <n v="39"/>
    <n v="81.33"/>
    <n v="2"/>
    <x v="185"/>
    <d v="2004-11-12T00:00:00"/>
    <d v="2004-11-07T00:00:00"/>
    <s v="Shipped"/>
    <n v="5"/>
    <x v="0"/>
    <n v="462"/>
    <n v="1216"/>
    <n v="85800"/>
    <s v="New Bedford"/>
    <n v="2"/>
    <x v="0"/>
  </r>
  <r>
    <n v="10321"/>
    <s v="S24_3432"/>
    <n v="21"/>
    <n v="103.87"/>
    <n v="4"/>
    <x v="185"/>
    <d v="2004-11-12T00:00:00"/>
    <d v="2004-11-07T00:00:00"/>
    <s v="Shipped"/>
    <n v="5"/>
    <x v="0"/>
    <n v="462"/>
    <n v="1216"/>
    <n v="85800"/>
    <s v="New Bedford"/>
    <n v="2"/>
    <x v="0"/>
  </r>
  <r>
    <n v="10321"/>
    <s v="S24_3856"/>
    <n v="26"/>
    <n v="137.62"/>
    <n v="13"/>
    <x v="185"/>
    <d v="2004-11-12T00:00:00"/>
    <d v="2004-11-07T00:00:00"/>
    <s v="Shipped"/>
    <n v="5"/>
    <x v="0"/>
    <n v="462"/>
    <n v="1216"/>
    <n v="85800"/>
    <s v="New Bedford"/>
    <n v="2"/>
    <x v="0"/>
  </r>
  <r>
    <n v="10322"/>
    <s v="S10_1949"/>
    <n v="40"/>
    <n v="180.01"/>
    <n v="1"/>
    <x v="185"/>
    <d v="2004-11-12T00:00:00"/>
    <d v="2004-11-10T00:00:00"/>
    <s v="Shipped"/>
    <n v="2"/>
    <x v="0"/>
    <n v="363"/>
    <n v="1216"/>
    <n v="114200"/>
    <s v="Nashua"/>
    <n v="2"/>
    <x v="0"/>
  </r>
  <r>
    <n v="10322"/>
    <s v="S10_4962"/>
    <n v="46"/>
    <n v="141.83000000000001"/>
    <n v="8"/>
    <x v="185"/>
    <d v="2004-11-12T00:00:00"/>
    <d v="2004-11-10T00:00:00"/>
    <s v="Shipped"/>
    <n v="2"/>
    <x v="0"/>
    <n v="363"/>
    <n v="1216"/>
    <n v="114200"/>
    <s v="Nashua"/>
    <n v="2"/>
    <x v="0"/>
  </r>
  <r>
    <n v="10322"/>
    <s v="S12_1666"/>
    <n v="27"/>
    <n v="136.66999999999999"/>
    <n v="9"/>
    <x v="185"/>
    <d v="2004-11-12T00:00:00"/>
    <d v="2004-11-10T00:00:00"/>
    <s v="Shipped"/>
    <n v="2"/>
    <x v="0"/>
    <n v="363"/>
    <n v="1216"/>
    <n v="114200"/>
    <s v="Nashua"/>
    <n v="2"/>
    <x v="0"/>
  </r>
  <r>
    <n v="10322"/>
    <s v="S18_1097"/>
    <n v="22"/>
    <n v="101.5"/>
    <n v="10"/>
    <x v="185"/>
    <d v="2004-11-12T00:00:00"/>
    <d v="2004-11-10T00:00:00"/>
    <s v="Shipped"/>
    <n v="2"/>
    <x v="0"/>
    <n v="363"/>
    <n v="1216"/>
    <n v="114200"/>
    <s v="Nashua"/>
    <n v="2"/>
    <x v="0"/>
  </r>
  <r>
    <n v="10322"/>
    <s v="S18_1342"/>
    <n v="43"/>
    <n v="92.47"/>
    <n v="14"/>
    <x v="185"/>
    <d v="2004-11-12T00:00:00"/>
    <d v="2004-11-10T00:00:00"/>
    <s v="Shipped"/>
    <n v="2"/>
    <x v="0"/>
    <n v="363"/>
    <n v="1216"/>
    <n v="114200"/>
    <s v="Nashua"/>
    <n v="2"/>
    <x v="0"/>
  </r>
  <r>
    <n v="10322"/>
    <s v="S18_1367"/>
    <n v="41"/>
    <n v="44.21"/>
    <n v="5"/>
    <x v="185"/>
    <d v="2004-11-12T00:00:00"/>
    <d v="2004-11-10T00:00:00"/>
    <s v="Shipped"/>
    <n v="2"/>
    <x v="0"/>
    <n v="363"/>
    <n v="1216"/>
    <n v="114200"/>
    <s v="Nashua"/>
    <n v="2"/>
    <x v="0"/>
  </r>
  <r>
    <n v="10322"/>
    <s v="S18_2325"/>
    <n v="50"/>
    <n v="120.77"/>
    <n v="6"/>
    <x v="185"/>
    <d v="2004-11-12T00:00:00"/>
    <d v="2004-11-10T00:00:00"/>
    <s v="Shipped"/>
    <n v="2"/>
    <x v="0"/>
    <n v="363"/>
    <n v="1216"/>
    <n v="114200"/>
    <s v="Nashua"/>
    <n v="2"/>
    <x v="0"/>
  </r>
  <r>
    <n v="10322"/>
    <s v="S18_2432"/>
    <n v="35"/>
    <n v="57.12"/>
    <n v="11"/>
    <x v="185"/>
    <d v="2004-11-12T00:00:00"/>
    <d v="2004-11-10T00:00:00"/>
    <s v="Shipped"/>
    <n v="2"/>
    <x v="0"/>
    <n v="363"/>
    <n v="1216"/>
    <n v="114200"/>
    <s v="Nashua"/>
    <n v="2"/>
    <x v="0"/>
  </r>
  <r>
    <n v="10322"/>
    <s v="S18_2795"/>
    <n v="36"/>
    <n v="158.63"/>
    <n v="2"/>
    <x v="185"/>
    <d v="2004-11-12T00:00:00"/>
    <d v="2004-11-10T00:00:00"/>
    <s v="Shipped"/>
    <n v="2"/>
    <x v="0"/>
    <n v="363"/>
    <n v="1216"/>
    <n v="114200"/>
    <s v="Nashua"/>
    <n v="2"/>
    <x v="0"/>
  </r>
  <r>
    <n v="10322"/>
    <s v="S18_2949"/>
    <n v="33"/>
    <n v="100.3"/>
    <n v="12"/>
    <x v="185"/>
    <d v="2004-11-12T00:00:00"/>
    <d v="2004-11-10T00:00:00"/>
    <s v="Shipped"/>
    <n v="2"/>
    <x v="0"/>
    <n v="363"/>
    <n v="1216"/>
    <n v="114200"/>
    <s v="Nashua"/>
    <n v="2"/>
    <x v="0"/>
  </r>
  <r>
    <n v="10322"/>
    <s v="S18_2957"/>
    <n v="41"/>
    <n v="54.34"/>
    <n v="13"/>
    <x v="185"/>
    <d v="2004-11-12T00:00:00"/>
    <d v="2004-11-10T00:00:00"/>
    <s v="Shipped"/>
    <n v="2"/>
    <x v="0"/>
    <n v="363"/>
    <n v="1216"/>
    <n v="114200"/>
    <s v="Nashua"/>
    <n v="2"/>
    <x v="0"/>
  </r>
  <r>
    <n v="10322"/>
    <s v="S18_3136"/>
    <n v="48"/>
    <n v="90.06"/>
    <n v="7"/>
    <x v="185"/>
    <d v="2004-11-12T00:00:00"/>
    <d v="2004-11-10T00:00:00"/>
    <s v="Shipped"/>
    <n v="2"/>
    <x v="0"/>
    <n v="363"/>
    <n v="1216"/>
    <n v="114200"/>
    <s v="Nashua"/>
    <n v="2"/>
    <x v="0"/>
  </r>
  <r>
    <n v="10322"/>
    <s v="S24_1937"/>
    <n v="20"/>
    <n v="26.55"/>
    <n v="3"/>
    <x v="185"/>
    <d v="2004-11-12T00:00:00"/>
    <d v="2004-11-10T00:00:00"/>
    <s v="Shipped"/>
    <n v="2"/>
    <x v="0"/>
    <n v="363"/>
    <n v="1216"/>
    <n v="114200"/>
    <s v="Nashua"/>
    <n v="2"/>
    <x v="0"/>
  </r>
  <r>
    <n v="10322"/>
    <s v="S24_2022"/>
    <n v="30"/>
    <n v="40.770000000000003"/>
    <n v="4"/>
    <x v="185"/>
    <d v="2004-11-12T00:00:00"/>
    <d v="2004-11-10T00:00:00"/>
    <s v="Shipped"/>
    <n v="2"/>
    <x v="0"/>
    <n v="363"/>
    <n v="1216"/>
    <n v="114200"/>
    <s v="Nashua"/>
    <n v="2"/>
    <x v="0"/>
  </r>
  <r>
    <n v="10323"/>
    <s v="S18_3320"/>
    <n v="33"/>
    <n v="88.3"/>
    <n v="2"/>
    <x v="186"/>
    <d v="2004-11-12T00:00:00"/>
    <d v="2004-11-09T00:00:00"/>
    <s v="Shipped"/>
    <n v="3"/>
    <x v="0"/>
    <n v="128"/>
    <n v="1504"/>
    <n v="59700"/>
    <s v="Frankfurt"/>
    <n v="7"/>
    <x v="1"/>
  </r>
  <r>
    <n v="10323"/>
    <s v="S18_4600"/>
    <n v="47"/>
    <n v="96.86"/>
    <n v="1"/>
    <x v="186"/>
    <d v="2004-11-12T00:00:00"/>
    <d v="2004-11-09T00:00:00"/>
    <s v="Shipped"/>
    <n v="3"/>
    <x v="0"/>
    <n v="128"/>
    <n v="1504"/>
    <n v="59700"/>
    <s v="Frankfurt"/>
    <n v="7"/>
    <x v="1"/>
  </r>
  <r>
    <n v="10324"/>
    <s v="S12_3148"/>
    <n v="27"/>
    <n v="148.06"/>
    <n v="1"/>
    <x v="186"/>
    <d v="2004-11-11T00:00:00"/>
    <d v="2004-11-08T00:00:00"/>
    <s v="Shipped"/>
    <n v="3"/>
    <x v="0"/>
    <n v="181"/>
    <n v="1286"/>
    <n v="76400"/>
    <s v="NYC"/>
    <n v="3"/>
    <x v="2"/>
  </r>
  <r>
    <n v="10324"/>
    <s v="S12_4473"/>
    <n v="26"/>
    <n v="100.73"/>
    <n v="7"/>
    <x v="186"/>
    <d v="2004-11-11T00:00:00"/>
    <d v="2004-11-08T00:00:00"/>
    <s v="Shipped"/>
    <n v="3"/>
    <x v="0"/>
    <n v="181"/>
    <n v="1286"/>
    <n v="76400"/>
    <s v="NYC"/>
    <n v="3"/>
    <x v="2"/>
  </r>
  <r>
    <n v="10324"/>
    <s v="S18_2238"/>
    <n v="47"/>
    <n v="142.44999999999999"/>
    <n v="8"/>
    <x v="186"/>
    <d v="2004-11-11T00:00:00"/>
    <d v="2004-11-08T00:00:00"/>
    <s v="Shipped"/>
    <n v="3"/>
    <x v="0"/>
    <n v="181"/>
    <n v="1286"/>
    <n v="76400"/>
    <s v="NYC"/>
    <n v="3"/>
    <x v="2"/>
  </r>
  <r>
    <n v="10324"/>
    <s v="S18_2319"/>
    <n v="33"/>
    <n v="105.55"/>
    <n v="10"/>
    <x v="186"/>
    <d v="2004-11-11T00:00:00"/>
    <d v="2004-11-08T00:00:00"/>
    <s v="Shipped"/>
    <n v="3"/>
    <x v="0"/>
    <n v="181"/>
    <n v="1286"/>
    <n v="76400"/>
    <s v="NYC"/>
    <n v="3"/>
    <x v="2"/>
  </r>
  <r>
    <n v="10324"/>
    <s v="S18_3232"/>
    <n v="27"/>
    <n v="137.16999999999999"/>
    <n v="12"/>
    <x v="186"/>
    <d v="2004-11-11T00:00:00"/>
    <d v="2004-11-08T00:00:00"/>
    <s v="Shipped"/>
    <n v="3"/>
    <x v="0"/>
    <n v="181"/>
    <n v="1286"/>
    <n v="76400"/>
    <s v="NYC"/>
    <n v="3"/>
    <x v="2"/>
  </r>
  <r>
    <n v="10324"/>
    <s v="S18_4027"/>
    <n v="49"/>
    <n v="120.64"/>
    <n v="13"/>
    <x v="186"/>
    <d v="2004-11-11T00:00:00"/>
    <d v="2004-11-08T00:00:00"/>
    <s v="Shipped"/>
    <n v="3"/>
    <x v="0"/>
    <n v="181"/>
    <n v="1286"/>
    <n v="76400"/>
    <s v="NYC"/>
    <n v="3"/>
    <x v="2"/>
  </r>
  <r>
    <n v="10324"/>
    <s v="S18_4668"/>
    <n v="38"/>
    <n v="49.81"/>
    <n v="6"/>
    <x v="186"/>
    <d v="2004-11-11T00:00:00"/>
    <d v="2004-11-08T00:00:00"/>
    <s v="Shipped"/>
    <n v="3"/>
    <x v="0"/>
    <n v="181"/>
    <n v="1286"/>
    <n v="76400"/>
    <s v="NYC"/>
    <n v="3"/>
    <x v="2"/>
  </r>
  <r>
    <n v="10324"/>
    <s v="S24_1444"/>
    <n v="25"/>
    <n v="49.71"/>
    <n v="14"/>
    <x v="186"/>
    <d v="2004-11-11T00:00:00"/>
    <d v="2004-11-08T00:00:00"/>
    <s v="Shipped"/>
    <n v="3"/>
    <x v="0"/>
    <n v="181"/>
    <n v="1286"/>
    <n v="76400"/>
    <s v="NYC"/>
    <n v="3"/>
    <x v="2"/>
  </r>
  <r>
    <n v="10324"/>
    <s v="S24_2300"/>
    <n v="31"/>
    <n v="107.34"/>
    <n v="2"/>
    <x v="186"/>
    <d v="2004-11-11T00:00:00"/>
    <d v="2004-11-08T00:00:00"/>
    <s v="Shipped"/>
    <n v="3"/>
    <x v="0"/>
    <n v="181"/>
    <n v="1286"/>
    <n v="76400"/>
    <s v="NYC"/>
    <n v="3"/>
    <x v="2"/>
  </r>
  <r>
    <n v="10324"/>
    <s v="S24_2840"/>
    <n v="30"/>
    <n v="29.35"/>
    <n v="9"/>
    <x v="186"/>
    <d v="2004-11-11T00:00:00"/>
    <d v="2004-11-08T00:00:00"/>
    <s v="Shipped"/>
    <n v="3"/>
    <x v="0"/>
    <n v="181"/>
    <n v="1286"/>
    <n v="76400"/>
    <s v="NYC"/>
    <n v="3"/>
    <x v="2"/>
  </r>
  <r>
    <n v="10324"/>
    <s v="S24_4258"/>
    <n v="33"/>
    <n v="95.44"/>
    <n v="3"/>
    <x v="186"/>
    <d v="2004-11-11T00:00:00"/>
    <d v="2004-11-08T00:00:00"/>
    <s v="Shipped"/>
    <n v="3"/>
    <x v="0"/>
    <n v="181"/>
    <n v="1286"/>
    <n v="76400"/>
    <s v="NYC"/>
    <n v="3"/>
    <x v="2"/>
  </r>
  <r>
    <n v="10324"/>
    <s v="S32_1268"/>
    <n v="20"/>
    <n v="91.49"/>
    <n v="11"/>
    <x v="186"/>
    <d v="2004-11-11T00:00:00"/>
    <d v="2004-11-08T00:00:00"/>
    <s v="Shipped"/>
    <n v="3"/>
    <x v="0"/>
    <n v="181"/>
    <n v="1286"/>
    <n v="76400"/>
    <s v="NYC"/>
    <n v="3"/>
    <x v="2"/>
  </r>
  <r>
    <n v="10324"/>
    <s v="S32_3522"/>
    <n v="48"/>
    <n v="60.76"/>
    <n v="4"/>
    <x v="186"/>
    <d v="2004-11-11T00:00:00"/>
    <d v="2004-11-08T00:00:00"/>
    <s v="Shipped"/>
    <n v="3"/>
    <x v="0"/>
    <n v="181"/>
    <n v="1286"/>
    <n v="76400"/>
    <s v="NYC"/>
    <n v="3"/>
    <x v="2"/>
  </r>
  <r>
    <n v="10324"/>
    <s v="S700_2824"/>
    <n v="34"/>
    <n v="80.92"/>
    <n v="5"/>
    <x v="186"/>
    <d v="2004-11-11T00:00:00"/>
    <d v="2004-11-08T00:00:00"/>
    <s v="Shipped"/>
    <n v="3"/>
    <x v="0"/>
    <n v="181"/>
    <n v="1286"/>
    <n v="76400"/>
    <s v="NYC"/>
    <n v="3"/>
    <x v="2"/>
  </r>
  <r>
    <n v="10325"/>
    <s v="S10_4757"/>
    <n v="47"/>
    <n v="111.52"/>
    <n v="6"/>
    <x v="186"/>
    <d v="2004-11-13T00:00:00"/>
    <d v="2004-11-08T00:00:00"/>
    <s v="Shipped"/>
    <n v="5"/>
    <x v="0"/>
    <n v="121"/>
    <n v="1504"/>
    <n v="81700"/>
    <s v="Stavern"/>
    <n v="7"/>
    <x v="1"/>
  </r>
  <r>
    <n v="10325"/>
    <s v="S12_1108"/>
    <n v="42"/>
    <n v="193.25"/>
    <n v="8"/>
    <x v="186"/>
    <d v="2004-11-13T00:00:00"/>
    <d v="2004-11-08T00:00:00"/>
    <s v="Shipped"/>
    <n v="5"/>
    <x v="0"/>
    <n v="121"/>
    <n v="1504"/>
    <n v="81700"/>
    <s v="Stavern"/>
    <n v="7"/>
    <x v="1"/>
  </r>
  <r>
    <n v="10325"/>
    <s v="S12_3891"/>
    <n v="24"/>
    <n v="166.1"/>
    <n v="1"/>
    <x v="186"/>
    <d v="2004-11-13T00:00:00"/>
    <d v="2004-11-08T00:00:00"/>
    <s v="Shipped"/>
    <n v="5"/>
    <x v="0"/>
    <n v="121"/>
    <n v="1504"/>
    <n v="81700"/>
    <s v="Stavern"/>
    <n v="7"/>
    <x v="1"/>
  </r>
  <r>
    <n v="10325"/>
    <s v="S18_3140"/>
    <n v="24"/>
    <n v="114.74"/>
    <n v="9"/>
    <x v="186"/>
    <d v="2004-11-13T00:00:00"/>
    <d v="2004-11-08T00:00:00"/>
    <s v="Shipped"/>
    <n v="5"/>
    <x v="0"/>
    <n v="121"/>
    <n v="1504"/>
    <n v="81700"/>
    <s v="Stavern"/>
    <n v="7"/>
    <x v="1"/>
  </r>
  <r>
    <n v="10325"/>
    <s v="S24_4048"/>
    <n v="44"/>
    <n v="114.73"/>
    <n v="5"/>
    <x v="186"/>
    <d v="2004-11-13T00:00:00"/>
    <d v="2004-11-08T00:00:00"/>
    <s v="Shipped"/>
    <n v="5"/>
    <x v="0"/>
    <n v="121"/>
    <n v="1504"/>
    <n v="81700"/>
    <s v="Stavern"/>
    <n v="7"/>
    <x v="1"/>
  </r>
  <r>
    <n v="10325"/>
    <s v="S32_2509"/>
    <n v="38"/>
    <n v="44.37"/>
    <n v="3"/>
    <x v="186"/>
    <d v="2004-11-13T00:00:00"/>
    <d v="2004-11-08T00:00:00"/>
    <s v="Shipped"/>
    <n v="5"/>
    <x v="0"/>
    <n v="121"/>
    <n v="1504"/>
    <n v="81700"/>
    <s v="Stavern"/>
    <n v="7"/>
    <x v="1"/>
  </r>
  <r>
    <n v="10325"/>
    <s v="S32_3207"/>
    <n v="28"/>
    <n v="55.3"/>
    <n v="2"/>
    <x v="186"/>
    <d v="2004-11-13T00:00:00"/>
    <d v="2004-11-08T00:00:00"/>
    <s v="Shipped"/>
    <n v="5"/>
    <x v="0"/>
    <n v="121"/>
    <n v="1504"/>
    <n v="81700"/>
    <s v="Stavern"/>
    <n v="7"/>
    <x v="1"/>
  </r>
  <r>
    <n v="10325"/>
    <s v="S50_1392"/>
    <n v="38"/>
    <n v="99.55"/>
    <n v="4"/>
    <x v="186"/>
    <d v="2004-11-13T00:00:00"/>
    <d v="2004-11-08T00:00:00"/>
    <s v="Shipped"/>
    <n v="5"/>
    <x v="0"/>
    <n v="121"/>
    <n v="1504"/>
    <n v="81700"/>
    <s v="Stavern"/>
    <n v="7"/>
    <x v="1"/>
  </r>
  <r>
    <n v="10325"/>
    <s v="S50_1514"/>
    <n v="44"/>
    <n v="56.24"/>
    <n v="7"/>
    <x v="186"/>
    <d v="2004-11-13T00:00:00"/>
    <d v="2004-11-08T00:00:00"/>
    <s v="Shipped"/>
    <n v="5"/>
    <x v="0"/>
    <n v="121"/>
    <n v="1504"/>
    <n v="81700"/>
    <s v="Stavern"/>
    <n v="7"/>
    <x v="1"/>
  </r>
  <r>
    <n v="10326"/>
    <s v="S18_3259"/>
    <n v="32"/>
    <n v="94.79"/>
    <n v="6"/>
    <x v="187"/>
    <d v="2004-11-16T00:00:00"/>
    <d v="2004-11-10T00:00:00"/>
    <s v="Shipped"/>
    <n v="6"/>
    <x v="0"/>
    <n v="144"/>
    <n v="1504"/>
    <n v="53100"/>
    <s v="LuleÃ¥"/>
    <n v="7"/>
    <x v="1"/>
  </r>
  <r>
    <n v="10326"/>
    <s v="S18_4522"/>
    <n v="50"/>
    <n v="73.73"/>
    <n v="5"/>
    <x v="187"/>
    <d v="2004-11-16T00:00:00"/>
    <d v="2004-11-10T00:00:00"/>
    <s v="Shipped"/>
    <n v="6"/>
    <x v="0"/>
    <n v="144"/>
    <n v="1504"/>
    <n v="53100"/>
    <s v="LuleÃ¥"/>
    <n v="7"/>
    <x v="1"/>
  </r>
  <r>
    <n v="10326"/>
    <s v="S24_2011"/>
    <n v="41"/>
    <n v="120.43"/>
    <n v="4"/>
    <x v="187"/>
    <d v="2004-11-16T00:00:00"/>
    <d v="2004-11-10T00:00:00"/>
    <s v="Shipped"/>
    <n v="6"/>
    <x v="0"/>
    <n v="144"/>
    <n v="1504"/>
    <n v="53100"/>
    <s v="LuleÃ¥"/>
    <n v="7"/>
    <x v="1"/>
  </r>
  <r>
    <n v="10326"/>
    <s v="S24_3151"/>
    <n v="41"/>
    <n v="86.74"/>
    <n v="3"/>
    <x v="187"/>
    <d v="2004-11-16T00:00:00"/>
    <d v="2004-11-10T00:00:00"/>
    <s v="Shipped"/>
    <n v="6"/>
    <x v="0"/>
    <n v="144"/>
    <n v="1504"/>
    <n v="53100"/>
    <s v="LuleÃ¥"/>
    <n v="7"/>
    <x v="1"/>
  </r>
  <r>
    <n v="10326"/>
    <s v="S24_3816"/>
    <n v="20"/>
    <n v="81.34"/>
    <n v="2"/>
    <x v="187"/>
    <d v="2004-11-16T00:00:00"/>
    <d v="2004-11-10T00:00:00"/>
    <s v="Shipped"/>
    <n v="6"/>
    <x v="0"/>
    <n v="144"/>
    <n v="1504"/>
    <n v="53100"/>
    <s v="LuleÃ¥"/>
    <n v="7"/>
    <x v="1"/>
  </r>
  <r>
    <n v="10326"/>
    <s v="S700_1138"/>
    <n v="39"/>
    <n v="60.67"/>
    <n v="1"/>
    <x v="187"/>
    <d v="2004-11-16T00:00:00"/>
    <d v="2004-11-10T00:00:00"/>
    <s v="Shipped"/>
    <n v="6"/>
    <x v="0"/>
    <n v="144"/>
    <n v="1504"/>
    <n v="53100"/>
    <s v="LuleÃ¥"/>
    <n v="7"/>
    <x v="1"/>
  </r>
  <r>
    <n v="10327"/>
    <s v="S18_1662"/>
    <n v="25"/>
    <n v="154.54"/>
    <n v="6"/>
    <x v="188"/>
    <d v="2004-11-19T00:00:00"/>
    <d v="2004-11-13T00:00:00"/>
    <s v="Resolved"/>
    <n v="6"/>
    <x v="2"/>
    <n v="145"/>
    <n v="1401"/>
    <n v="83400"/>
    <s v="Kobenhavn"/>
    <n v="4"/>
    <x v="3"/>
  </r>
  <r>
    <n v="10327"/>
    <s v="S18_2581"/>
    <n v="45"/>
    <n v="74.34"/>
    <n v="8"/>
    <x v="188"/>
    <d v="2004-11-19T00:00:00"/>
    <d v="2004-11-13T00:00:00"/>
    <s v="Resolved"/>
    <n v="6"/>
    <x v="2"/>
    <n v="145"/>
    <n v="1401"/>
    <n v="83400"/>
    <s v="Kobenhavn"/>
    <n v="4"/>
    <x v="3"/>
  </r>
  <r>
    <n v="10327"/>
    <s v="S18_3029"/>
    <n v="25"/>
    <n v="74.84"/>
    <n v="5"/>
    <x v="188"/>
    <d v="2004-11-19T00:00:00"/>
    <d v="2004-11-13T00:00:00"/>
    <s v="Resolved"/>
    <n v="6"/>
    <x v="2"/>
    <n v="145"/>
    <n v="1401"/>
    <n v="83400"/>
    <s v="Kobenhavn"/>
    <n v="4"/>
    <x v="3"/>
  </r>
  <r>
    <n v="10327"/>
    <s v="S700_1938"/>
    <n v="20"/>
    <n v="79.680000000000007"/>
    <n v="7"/>
    <x v="188"/>
    <d v="2004-11-19T00:00:00"/>
    <d v="2004-11-13T00:00:00"/>
    <s v="Resolved"/>
    <n v="6"/>
    <x v="2"/>
    <n v="145"/>
    <n v="1401"/>
    <n v="83400"/>
    <s v="Kobenhavn"/>
    <n v="4"/>
    <x v="3"/>
  </r>
  <r>
    <n v="10327"/>
    <s v="S700_2610"/>
    <n v="21"/>
    <n v="65.05"/>
    <n v="1"/>
    <x v="188"/>
    <d v="2004-11-19T00:00:00"/>
    <d v="2004-11-13T00:00:00"/>
    <s v="Resolved"/>
    <n v="6"/>
    <x v="2"/>
    <n v="145"/>
    <n v="1401"/>
    <n v="83400"/>
    <s v="Kobenhavn"/>
    <n v="4"/>
    <x v="3"/>
  </r>
  <r>
    <n v="10327"/>
    <s v="S700_3505"/>
    <n v="43"/>
    <n v="85.14"/>
    <n v="2"/>
    <x v="188"/>
    <d v="2004-11-19T00:00:00"/>
    <d v="2004-11-13T00:00:00"/>
    <s v="Resolved"/>
    <n v="6"/>
    <x v="2"/>
    <n v="145"/>
    <n v="1401"/>
    <n v="83400"/>
    <s v="Kobenhavn"/>
    <n v="4"/>
    <x v="3"/>
  </r>
  <r>
    <n v="10327"/>
    <s v="S700_3962"/>
    <n v="37"/>
    <n v="83.42"/>
    <n v="3"/>
    <x v="188"/>
    <d v="2004-11-19T00:00:00"/>
    <d v="2004-11-13T00:00:00"/>
    <s v="Resolved"/>
    <n v="6"/>
    <x v="2"/>
    <n v="145"/>
    <n v="1401"/>
    <n v="83400"/>
    <s v="Kobenhavn"/>
    <n v="4"/>
    <x v="3"/>
  </r>
  <r>
    <n v="10327"/>
    <s v="S72_3212"/>
    <n v="37"/>
    <n v="48.05"/>
    <n v="4"/>
    <x v="188"/>
    <d v="2004-11-19T00:00:00"/>
    <d v="2004-11-13T00:00:00"/>
    <s v="Resolved"/>
    <n v="6"/>
    <x v="2"/>
    <n v="145"/>
    <n v="1401"/>
    <n v="83400"/>
    <s v="Kobenhavn"/>
    <n v="4"/>
    <x v="3"/>
  </r>
  <r>
    <n v="10328"/>
    <s v="S18_3856"/>
    <n v="34"/>
    <n v="104.81"/>
    <n v="6"/>
    <x v="189"/>
    <d v="2004-11-21T00:00:00"/>
    <d v="2004-11-18T00:00:00"/>
    <s v="Shipped"/>
    <n v="3"/>
    <x v="0"/>
    <n v="278"/>
    <n v="1401"/>
    <n v="119600"/>
    <s v="Bergamo"/>
    <n v="4"/>
    <x v="3"/>
  </r>
  <r>
    <n v="10328"/>
    <s v="S24_1785"/>
    <n v="47"/>
    <n v="87.54"/>
    <n v="14"/>
    <x v="189"/>
    <d v="2004-11-21T00:00:00"/>
    <d v="2004-11-18T00:00:00"/>
    <s v="Shipped"/>
    <n v="3"/>
    <x v="0"/>
    <n v="278"/>
    <n v="1401"/>
    <n v="119600"/>
    <s v="Bergamo"/>
    <n v="4"/>
    <x v="3"/>
  </r>
  <r>
    <n v="10328"/>
    <s v="S24_2841"/>
    <n v="48"/>
    <n v="67.819999999999993"/>
    <n v="1"/>
    <x v="189"/>
    <d v="2004-11-21T00:00:00"/>
    <d v="2004-11-18T00:00:00"/>
    <s v="Shipped"/>
    <n v="3"/>
    <x v="0"/>
    <n v="278"/>
    <n v="1401"/>
    <n v="119600"/>
    <s v="Bergamo"/>
    <n v="4"/>
    <x v="3"/>
  </r>
  <r>
    <n v="10328"/>
    <s v="S24_3420"/>
    <n v="20"/>
    <n v="56.55"/>
    <n v="2"/>
    <x v="189"/>
    <d v="2004-11-21T00:00:00"/>
    <d v="2004-11-18T00:00:00"/>
    <s v="Shipped"/>
    <n v="3"/>
    <x v="0"/>
    <n v="278"/>
    <n v="1401"/>
    <n v="119600"/>
    <s v="Bergamo"/>
    <n v="4"/>
    <x v="3"/>
  </r>
  <r>
    <n v="10328"/>
    <s v="S24_3949"/>
    <n v="35"/>
    <n v="55.96"/>
    <n v="3"/>
    <x v="189"/>
    <d v="2004-11-21T00:00:00"/>
    <d v="2004-11-18T00:00:00"/>
    <s v="Shipped"/>
    <n v="3"/>
    <x v="0"/>
    <n v="278"/>
    <n v="1401"/>
    <n v="119600"/>
    <s v="Bergamo"/>
    <n v="4"/>
    <x v="3"/>
  </r>
  <r>
    <n v="10328"/>
    <s v="S24_4278"/>
    <n v="43"/>
    <n v="69.55"/>
    <n v="4"/>
    <x v="189"/>
    <d v="2004-11-21T00:00:00"/>
    <d v="2004-11-18T00:00:00"/>
    <s v="Shipped"/>
    <n v="3"/>
    <x v="0"/>
    <n v="278"/>
    <n v="1401"/>
    <n v="119600"/>
    <s v="Bergamo"/>
    <n v="4"/>
    <x v="3"/>
  </r>
  <r>
    <n v="10328"/>
    <s v="S32_4289"/>
    <n v="24"/>
    <n v="57.1"/>
    <n v="5"/>
    <x v="189"/>
    <d v="2004-11-21T00:00:00"/>
    <d v="2004-11-18T00:00:00"/>
    <s v="Shipped"/>
    <n v="3"/>
    <x v="0"/>
    <n v="278"/>
    <n v="1401"/>
    <n v="119600"/>
    <s v="Bergamo"/>
    <n v="4"/>
    <x v="3"/>
  </r>
  <r>
    <n v="10328"/>
    <s v="S50_1341"/>
    <n v="34"/>
    <n v="42.33"/>
    <n v="7"/>
    <x v="189"/>
    <d v="2004-11-21T00:00:00"/>
    <d v="2004-11-18T00:00:00"/>
    <s v="Shipped"/>
    <n v="3"/>
    <x v="0"/>
    <n v="278"/>
    <n v="1401"/>
    <n v="119600"/>
    <s v="Bergamo"/>
    <n v="4"/>
    <x v="3"/>
  </r>
  <r>
    <n v="10328"/>
    <s v="S700_1691"/>
    <n v="27"/>
    <n v="84.03"/>
    <n v="8"/>
    <x v="189"/>
    <d v="2004-11-21T00:00:00"/>
    <d v="2004-11-18T00:00:00"/>
    <s v="Shipped"/>
    <n v="3"/>
    <x v="0"/>
    <n v="278"/>
    <n v="1401"/>
    <n v="119600"/>
    <s v="Bergamo"/>
    <n v="4"/>
    <x v="3"/>
  </r>
  <r>
    <n v="10328"/>
    <s v="S700_2047"/>
    <n v="41"/>
    <n v="75.13"/>
    <n v="9"/>
    <x v="189"/>
    <d v="2004-11-21T00:00:00"/>
    <d v="2004-11-18T00:00:00"/>
    <s v="Shipped"/>
    <n v="3"/>
    <x v="0"/>
    <n v="278"/>
    <n v="1401"/>
    <n v="119600"/>
    <s v="Bergamo"/>
    <n v="4"/>
    <x v="3"/>
  </r>
  <r>
    <n v="10328"/>
    <s v="S700_2466"/>
    <n v="37"/>
    <n v="95.73"/>
    <n v="10"/>
    <x v="189"/>
    <d v="2004-11-21T00:00:00"/>
    <d v="2004-11-18T00:00:00"/>
    <s v="Shipped"/>
    <n v="3"/>
    <x v="0"/>
    <n v="278"/>
    <n v="1401"/>
    <n v="119600"/>
    <s v="Bergamo"/>
    <n v="4"/>
    <x v="3"/>
  </r>
  <r>
    <n v="10328"/>
    <s v="S700_2834"/>
    <n v="33"/>
    <n v="117.46"/>
    <n v="11"/>
    <x v="189"/>
    <d v="2004-11-21T00:00:00"/>
    <d v="2004-11-18T00:00:00"/>
    <s v="Shipped"/>
    <n v="3"/>
    <x v="0"/>
    <n v="278"/>
    <n v="1401"/>
    <n v="119600"/>
    <s v="Bergamo"/>
    <n v="4"/>
    <x v="3"/>
  </r>
  <r>
    <n v="10328"/>
    <s v="S700_3167"/>
    <n v="33"/>
    <n v="71.2"/>
    <n v="13"/>
    <x v="189"/>
    <d v="2004-11-21T00:00:00"/>
    <d v="2004-11-18T00:00:00"/>
    <s v="Shipped"/>
    <n v="3"/>
    <x v="0"/>
    <n v="278"/>
    <n v="1401"/>
    <n v="119600"/>
    <s v="Bergamo"/>
    <n v="4"/>
    <x v="3"/>
  </r>
  <r>
    <n v="10328"/>
    <s v="S700_4002"/>
    <n v="39"/>
    <n v="69.59"/>
    <n v="12"/>
    <x v="189"/>
    <d v="2004-11-21T00:00:00"/>
    <d v="2004-11-18T00:00:00"/>
    <s v="Shipped"/>
    <n v="3"/>
    <x v="0"/>
    <n v="278"/>
    <n v="1401"/>
    <n v="119600"/>
    <s v="Bergamo"/>
    <n v="4"/>
    <x v="3"/>
  </r>
  <r>
    <n v="10329"/>
    <s v="S10_1678"/>
    <n v="42"/>
    <n v="80.39"/>
    <n v="1"/>
    <x v="190"/>
    <d v="2004-11-24T00:00:00"/>
    <d v="2004-11-16T00:00:00"/>
    <s v="Shipped"/>
    <n v="8"/>
    <x v="1"/>
    <n v="131"/>
    <n v="1323"/>
    <n v="114900"/>
    <s v="NYC"/>
    <n v="3"/>
    <x v="2"/>
  </r>
  <r>
    <n v="10329"/>
    <s v="S10_2016"/>
    <n v="20"/>
    <n v="109.42"/>
    <n v="2"/>
    <x v="190"/>
    <d v="2004-11-24T00:00:00"/>
    <d v="2004-11-16T00:00:00"/>
    <s v="Shipped"/>
    <n v="8"/>
    <x v="1"/>
    <n v="131"/>
    <n v="1323"/>
    <n v="114900"/>
    <s v="NYC"/>
    <n v="3"/>
    <x v="2"/>
  </r>
  <r>
    <n v="10329"/>
    <s v="S10_4698"/>
    <n v="26"/>
    <n v="164.61"/>
    <n v="3"/>
    <x v="190"/>
    <d v="2004-11-24T00:00:00"/>
    <d v="2004-11-16T00:00:00"/>
    <s v="Shipped"/>
    <n v="8"/>
    <x v="1"/>
    <n v="131"/>
    <n v="1323"/>
    <n v="114900"/>
    <s v="NYC"/>
    <n v="3"/>
    <x v="2"/>
  </r>
  <r>
    <n v="10329"/>
    <s v="S12_1099"/>
    <n v="41"/>
    <n v="182.9"/>
    <n v="5"/>
    <x v="190"/>
    <d v="2004-11-24T00:00:00"/>
    <d v="2004-11-16T00:00:00"/>
    <s v="Shipped"/>
    <n v="8"/>
    <x v="1"/>
    <n v="131"/>
    <n v="1323"/>
    <n v="114900"/>
    <s v="NYC"/>
    <n v="3"/>
    <x v="2"/>
  </r>
  <r>
    <n v="10329"/>
    <s v="S12_2823"/>
    <n v="24"/>
    <n v="128.03"/>
    <n v="6"/>
    <x v="190"/>
    <d v="2004-11-24T00:00:00"/>
    <d v="2004-11-16T00:00:00"/>
    <s v="Shipped"/>
    <n v="8"/>
    <x v="1"/>
    <n v="131"/>
    <n v="1323"/>
    <n v="114900"/>
    <s v="NYC"/>
    <n v="3"/>
    <x v="2"/>
  </r>
  <r>
    <n v="10329"/>
    <s v="S12_3380"/>
    <n v="46"/>
    <n v="117.44"/>
    <n v="13"/>
    <x v="190"/>
    <d v="2004-11-24T00:00:00"/>
    <d v="2004-11-16T00:00:00"/>
    <s v="Shipped"/>
    <n v="8"/>
    <x v="1"/>
    <n v="131"/>
    <n v="1323"/>
    <n v="114900"/>
    <s v="NYC"/>
    <n v="3"/>
    <x v="2"/>
  </r>
  <r>
    <n v="10329"/>
    <s v="S12_3990"/>
    <n v="33"/>
    <n v="74.209999999999994"/>
    <n v="14"/>
    <x v="190"/>
    <d v="2004-11-24T00:00:00"/>
    <d v="2004-11-16T00:00:00"/>
    <s v="Shipped"/>
    <n v="8"/>
    <x v="1"/>
    <n v="131"/>
    <n v="1323"/>
    <n v="114900"/>
    <s v="NYC"/>
    <n v="3"/>
    <x v="2"/>
  </r>
  <r>
    <n v="10329"/>
    <s v="S12_4675"/>
    <n v="39"/>
    <n v="102.49"/>
    <n v="15"/>
    <x v="190"/>
    <d v="2004-11-24T00:00:00"/>
    <d v="2004-11-16T00:00:00"/>
    <s v="Shipped"/>
    <n v="8"/>
    <x v="1"/>
    <n v="131"/>
    <n v="1323"/>
    <n v="114900"/>
    <s v="NYC"/>
    <n v="3"/>
    <x v="2"/>
  </r>
  <r>
    <n v="10329"/>
    <s v="S18_1889"/>
    <n v="29"/>
    <n v="66.22"/>
    <n v="9"/>
    <x v="190"/>
    <d v="2004-11-24T00:00:00"/>
    <d v="2004-11-16T00:00:00"/>
    <s v="Shipped"/>
    <n v="8"/>
    <x v="1"/>
    <n v="131"/>
    <n v="1323"/>
    <n v="114900"/>
    <s v="NYC"/>
    <n v="3"/>
    <x v="2"/>
  </r>
  <r>
    <n v="10329"/>
    <s v="S18_2625"/>
    <n v="38"/>
    <n v="55.72"/>
    <n v="12"/>
    <x v="190"/>
    <d v="2004-11-24T00:00:00"/>
    <d v="2004-11-16T00:00:00"/>
    <s v="Shipped"/>
    <n v="8"/>
    <x v="1"/>
    <n v="131"/>
    <n v="1323"/>
    <n v="114900"/>
    <s v="NYC"/>
    <n v="3"/>
    <x v="2"/>
  </r>
  <r>
    <n v="10329"/>
    <s v="S18_3278"/>
    <n v="38"/>
    <n v="65.13"/>
    <n v="10"/>
    <x v="190"/>
    <d v="2004-11-24T00:00:00"/>
    <d v="2004-11-16T00:00:00"/>
    <s v="Shipped"/>
    <n v="8"/>
    <x v="1"/>
    <n v="131"/>
    <n v="1323"/>
    <n v="114900"/>
    <s v="NYC"/>
    <n v="3"/>
    <x v="2"/>
  </r>
  <r>
    <n v="10329"/>
    <s v="S24_1578"/>
    <n v="30"/>
    <n v="104.81"/>
    <n v="7"/>
    <x v="190"/>
    <d v="2004-11-24T00:00:00"/>
    <d v="2004-11-16T00:00:00"/>
    <s v="Shipped"/>
    <n v="8"/>
    <x v="1"/>
    <n v="131"/>
    <n v="1323"/>
    <n v="114900"/>
    <s v="NYC"/>
    <n v="3"/>
    <x v="2"/>
  </r>
  <r>
    <n v="10329"/>
    <s v="S24_2000"/>
    <n v="37"/>
    <n v="71.599999999999994"/>
    <n v="4"/>
    <x v="190"/>
    <d v="2004-11-24T00:00:00"/>
    <d v="2004-11-16T00:00:00"/>
    <s v="Shipped"/>
    <n v="8"/>
    <x v="1"/>
    <n v="131"/>
    <n v="1323"/>
    <n v="114900"/>
    <s v="NYC"/>
    <n v="3"/>
    <x v="2"/>
  </r>
  <r>
    <n v="10329"/>
    <s v="S32_1374"/>
    <n v="45"/>
    <n v="80.91"/>
    <n v="11"/>
    <x v="190"/>
    <d v="2004-11-24T00:00:00"/>
    <d v="2004-11-16T00:00:00"/>
    <s v="Shipped"/>
    <n v="8"/>
    <x v="1"/>
    <n v="131"/>
    <n v="1323"/>
    <n v="114900"/>
    <s v="NYC"/>
    <n v="3"/>
    <x v="2"/>
  </r>
  <r>
    <n v="10329"/>
    <s v="S72_1253"/>
    <n v="44"/>
    <n v="41.22"/>
    <n v="8"/>
    <x v="190"/>
    <d v="2004-11-24T00:00:00"/>
    <d v="2004-11-16T00:00:00"/>
    <s v="Shipped"/>
    <n v="8"/>
    <x v="1"/>
    <n v="131"/>
    <n v="1323"/>
    <n v="114900"/>
    <s v="NYC"/>
    <n v="3"/>
    <x v="2"/>
  </r>
  <r>
    <n v="10330"/>
    <s v="S18_3482"/>
    <n v="37"/>
    <n v="136.69999999999999"/>
    <n v="3"/>
    <x v="191"/>
    <d v="2004-11-25T00:00:00"/>
    <d v="2004-11-21T00:00:00"/>
    <s v="Shipped"/>
    <n v="4"/>
    <x v="0"/>
    <n v="385"/>
    <n v="1621"/>
    <n v="81500"/>
    <s v="Makati City"/>
    <n v="5"/>
    <x v="4"/>
  </r>
  <r>
    <n v="10330"/>
    <s v="S18_3782"/>
    <n v="29"/>
    <n v="59.06"/>
    <n v="2"/>
    <x v="191"/>
    <d v="2004-11-25T00:00:00"/>
    <d v="2004-11-21T00:00:00"/>
    <s v="Shipped"/>
    <n v="4"/>
    <x v="0"/>
    <n v="385"/>
    <n v="1621"/>
    <n v="81500"/>
    <s v="Makati City"/>
    <n v="5"/>
    <x v="4"/>
  </r>
  <r>
    <n v="10330"/>
    <s v="S18_4721"/>
    <n v="50"/>
    <n v="133.91999999999999"/>
    <n v="4"/>
    <x v="191"/>
    <d v="2004-11-25T00:00:00"/>
    <d v="2004-11-21T00:00:00"/>
    <s v="Shipped"/>
    <n v="4"/>
    <x v="0"/>
    <n v="385"/>
    <n v="1621"/>
    <n v="81500"/>
    <s v="Makati City"/>
    <n v="5"/>
    <x v="4"/>
  </r>
  <r>
    <n v="10330"/>
    <s v="S24_2360"/>
    <n v="42"/>
    <n v="56.1"/>
    <n v="1"/>
    <x v="191"/>
    <d v="2004-11-25T00:00:00"/>
    <d v="2004-11-21T00:00:00"/>
    <s v="Shipped"/>
    <n v="4"/>
    <x v="0"/>
    <n v="385"/>
    <n v="1621"/>
    <n v="81500"/>
    <s v="Makati City"/>
    <n v="5"/>
    <x v="4"/>
  </r>
  <r>
    <n v="10331"/>
    <s v="S18_1129"/>
    <n v="46"/>
    <n v="120.31"/>
    <n v="6"/>
    <x v="192"/>
    <d v="2004-11-23T00:00:00"/>
    <d v="2004-11-23T00:00:00"/>
    <s v="Shipped"/>
    <n v="0"/>
    <x v="0"/>
    <n v="486"/>
    <n v="1323"/>
    <n v="72600"/>
    <s v="Philadelphia"/>
    <n v="3"/>
    <x v="2"/>
  </r>
  <r>
    <n v="10331"/>
    <s v="S18_1589"/>
    <n v="44"/>
    <n v="99.55"/>
    <n v="14"/>
    <x v="192"/>
    <d v="2004-11-23T00:00:00"/>
    <d v="2004-11-23T00:00:00"/>
    <s v="Shipped"/>
    <n v="0"/>
    <x v="0"/>
    <n v="486"/>
    <n v="1323"/>
    <n v="72600"/>
    <s v="Philadelphia"/>
    <n v="3"/>
    <x v="2"/>
  </r>
  <r>
    <n v="10331"/>
    <s v="S18_1749"/>
    <n v="44"/>
    <n v="154.69999999999999"/>
    <n v="7"/>
    <x v="192"/>
    <d v="2004-11-23T00:00:00"/>
    <d v="2004-11-23T00:00:00"/>
    <s v="Shipped"/>
    <n v="0"/>
    <x v="0"/>
    <n v="486"/>
    <n v="1323"/>
    <n v="72600"/>
    <s v="Philadelphia"/>
    <n v="3"/>
    <x v="2"/>
  </r>
  <r>
    <n v="10331"/>
    <s v="S18_1984"/>
    <n v="30"/>
    <n v="135.13999999999999"/>
    <n v="8"/>
    <x v="192"/>
    <d v="2004-11-23T00:00:00"/>
    <d v="2004-11-23T00:00:00"/>
    <s v="Shipped"/>
    <n v="0"/>
    <x v="0"/>
    <n v="486"/>
    <n v="1323"/>
    <n v="72600"/>
    <s v="Philadelphia"/>
    <n v="3"/>
    <x v="2"/>
  </r>
  <r>
    <n v="10331"/>
    <s v="S18_2870"/>
    <n v="26"/>
    <n v="130.68"/>
    <n v="10"/>
    <x v="192"/>
    <d v="2004-11-23T00:00:00"/>
    <d v="2004-11-23T00:00:00"/>
    <s v="Shipped"/>
    <n v="0"/>
    <x v="0"/>
    <n v="486"/>
    <n v="1323"/>
    <n v="72600"/>
    <s v="Philadelphia"/>
    <n v="3"/>
    <x v="2"/>
  </r>
  <r>
    <n v="10331"/>
    <s v="S18_3232"/>
    <n v="27"/>
    <n v="169.34"/>
    <n v="11"/>
    <x v="192"/>
    <d v="2004-11-23T00:00:00"/>
    <d v="2004-11-23T00:00:00"/>
    <s v="Shipped"/>
    <n v="0"/>
    <x v="0"/>
    <n v="486"/>
    <n v="1323"/>
    <n v="72600"/>
    <s v="Philadelphia"/>
    <n v="3"/>
    <x v="2"/>
  </r>
  <r>
    <n v="10331"/>
    <s v="S18_3685"/>
    <n v="26"/>
    <n v="132.80000000000001"/>
    <n v="12"/>
    <x v="192"/>
    <d v="2004-11-23T00:00:00"/>
    <d v="2004-11-23T00:00:00"/>
    <s v="Shipped"/>
    <n v="0"/>
    <x v="0"/>
    <n v="486"/>
    <n v="1323"/>
    <n v="72600"/>
    <s v="Philadelphia"/>
    <n v="3"/>
    <x v="2"/>
  </r>
  <r>
    <n v="10331"/>
    <s v="S24_2972"/>
    <n v="27"/>
    <n v="37"/>
    <n v="13"/>
    <x v="192"/>
    <d v="2004-11-23T00:00:00"/>
    <d v="2004-11-23T00:00:00"/>
    <s v="Shipped"/>
    <n v="0"/>
    <x v="0"/>
    <n v="486"/>
    <n v="1323"/>
    <n v="72600"/>
    <s v="Philadelphia"/>
    <n v="3"/>
    <x v="2"/>
  </r>
  <r>
    <n v="10331"/>
    <s v="S24_3371"/>
    <n v="25"/>
    <n v="55.11"/>
    <n v="9"/>
    <x v="192"/>
    <d v="2004-11-23T00:00:00"/>
    <d v="2004-11-23T00:00:00"/>
    <s v="Shipped"/>
    <n v="0"/>
    <x v="0"/>
    <n v="486"/>
    <n v="1323"/>
    <n v="72600"/>
    <s v="Philadelphia"/>
    <n v="3"/>
    <x v="2"/>
  </r>
  <r>
    <n v="10331"/>
    <s v="S24_3856"/>
    <n v="21"/>
    <n v="139.03"/>
    <n v="1"/>
    <x v="192"/>
    <d v="2004-11-23T00:00:00"/>
    <d v="2004-11-23T00:00:00"/>
    <s v="Shipped"/>
    <n v="0"/>
    <x v="0"/>
    <n v="486"/>
    <n v="1323"/>
    <n v="72600"/>
    <s v="Philadelphia"/>
    <n v="3"/>
    <x v="2"/>
  </r>
  <r>
    <n v="10331"/>
    <s v="S24_4620"/>
    <n v="41"/>
    <n v="70.33"/>
    <n v="2"/>
    <x v="192"/>
    <d v="2004-11-23T00:00:00"/>
    <d v="2004-11-23T00:00:00"/>
    <s v="Shipped"/>
    <n v="0"/>
    <x v="0"/>
    <n v="486"/>
    <n v="1323"/>
    <n v="72600"/>
    <s v="Philadelphia"/>
    <n v="3"/>
    <x v="2"/>
  </r>
  <r>
    <n v="10331"/>
    <s v="S32_2206"/>
    <n v="28"/>
    <n v="33.39"/>
    <n v="3"/>
    <x v="192"/>
    <d v="2004-11-23T00:00:00"/>
    <d v="2004-11-23T00:00:00"/>
    <s v="Shipped"/>
    <n v="0"/>
    <x v="0"/>
    <n v="486"/>
    <n v="1323"/>
    <n v="72600"/>
    <s v="Philadelphia"/>
    <n v="3"/>
    <x v="2"/>
  </r>
  <r>
    <n v="10331"/>
    <s v="S32_4485"/>
    <n v="32"/>
    <n v="100.01"/>
    <n v="4"/>
    <x v="192"/>
    <d v="2004-11-23T00:00:00"/>
    <d v="2004-11-23T00:00:00"/>
    <s v="Shipped"/>
    <n v="0"/>
    <x v="0"/>
    <n v="486"/>
    <n v="1323"/>
    <n v="72600"/>
    <s v="Philadelphia"/>
    <n v="3"/>
    <x v="2"/>
  </r>
  <r>
    <n v="10331"/>
    <s v="S50_4713"/>
    <n v="20"/>
    <n v="74.040000000000006"/>
    <n v="5"/>
    <x v="192"/>
    <d v="2004-11-23T00:00:00"/>
    <d v="2004-11-23T00:00:00"/>
    <s v="Shipped"/>
    <n v="0"/>
    <x v="0"/>
    <n v="486"/>
    <n v="1323"/>
    <n v="72600"/>
    <s v="Philadelphia"/>
    <n v="3"/>
    <x v="2"/>
  </r>
  <r>
    <n v="10332"/>
    <s v="S18_1342"/>
    <n v="46"/>
    <n v="89.38"/>
    <n v="15"/>
    <x v="192"/>
    <d v="2004-11-25T00:00:00"/>
    <d v="2004-11-18T00:00:00"/>
    <s v="Shipped"/>
    <n v="7"/>
    <x v="1"/>
    <n v="187"/>
    <n v="1501"/>
    <n v="136800"/>
    <s v="Manchester"/>
    <n v="7"/>
    <x v="1"/>
  </r>
  <r>
    <n v="10332"/>
    <s v="S18_1367"/>
    <n v="27"/>
    <n v="51.21"/>
    <n v="16"/>
    <x v="192"/>
    <d v="2004-11-25T00:00:00"/>
    <d v="2004-11-18T00:00:00"/>
    <s v="Shipped"/>
    <n v="7"/>
    <x v="1"/>
    <n v="187"/>
    <n v="1501"/>
    <n v="136800"/>
    <s v="Manchester"/>
    <n v="7"/>
    <x v="1"/>
  </r>
  <r>
    <n v="10332"/>
    <s v="S18_2248"/>
    <n v="38"/>
    <n v="53.88"/>
    <n v="9"/>
    <x v="192"/>
    <d v="2004-11-25T00:00:00"/>
    <d v="2004-11-18T00:00:00"/>
    <s v="Shipped"/>
    <n v="7"/>
    <x v="1"/>
    <n v="187"/>
    <n v="1501"/>
    <n v="136800"/>
    <s v="Manchester"/>
    <n v="7"/>
    <x v="1"/>
  </r>
  <r>
    <n v="10332"/>
    <s v="S18_2325"/>
    <n v="35"/>
    <n v="116.96"/>
    <n v="8"/>
    <x v="192"/>
    <d v="2004-11-25T00:00:00"/>
    <d v="2004-11-18T00:00:00"/>
    <s v="Shipped"/>
    <n v="7"/>
    <x v="1"/>
    <n v="187"/>
    <n v="1501"/>
    <n v="136800"/>
    <s v="Manchester"/>
    <n v="7"/>
    <x v="1"/>
  </r>
  <r>
    <n v="10332"/>
    <s v="S18_2795"/>
    <n v="24"/>
    <n v="138.38"/>
    <n v="1"/>
    <x v="192"/>
    <d v="2004-11-25T00:00:00"/>
    <d v="2004-11-18T00:00:00"/>
    <s v="Shipped"/>
    <n v="7"/>
    <x v="1"/>
    <n v="187"/>
    <n v="1501"/>
    <n v="136800"/>
    <s v="Manchester"/>
    <n v="7"/>
    <x v="1"/>
  </r>
  <r>
    <n v="10332"/>
    <s v="S18_2957"/>
    <n v="26"/>
    <n v="53.09"/>
    <n v="17"/>
    <x v="192"/>
    <d v="2004-11-25T00:00:00"/>
    <d v="2004-11-18T00:00:00"/>
    <s v="Shipped"/>
    <n v="7"/>
    <x v="1"/>
    <n v="187"/>
    <n v="1501"/>
    <n v="136800"/>
    <s v="Manchester"/>
    <n v="7"/>
    <x v="1"/>
  </r>
  <r>
    <n v="10332"/>
    <s v="S18_3136"/>
    <n v="40"/>
    <n v="100.53"/>
    <n v="18"/>
    <x v="192"/>
    <d v="2004-11-25T00:00:00"/>
    <d v="2004-11-18T00:00:00"/>
    <s v="Shipped"/>
    <n v="7"/>
    <x v="1"/>
    <n v="187"/>
    <n v="1501"/>
    <n v="136800"/>
    <s v="Manchester"/>
    <n v="7"/>
    <x v="1"/>
  </r>
  <r>
    <n v="10332"/>
    <s v="S18_4409"/>
    <n v="50"/>
    <n v="92.03"/>
    <n v="2"/>
    <x v="192"/>
    <d v="2004-11-25T00:00:00"/>
    <d v="2004-11-18T00:00:00"/>
    <s v="Shipped"/>
    <n v="7"/>
    <x v="1"/>
    <n v="187"/>
    <n v="1501"/>
    <n v="136800"/>
    <s v="Manchester"/>
    <n v="7"/>
    <x v="1"/>
  </r>
  <r>
    <n v="10332"/>
    <s v="S18_4933"/>
    <n v="21"/>
    <n v="70.56"/>
    <n v="3"/>
    <x v="192"/>
    <d v="2004-11-25T00:00:00"/>
    <d v="2004-11-18T00:00:00"/>
    <s v="Shipped"/>
    <n v="7"/>
    <x v="1"/>
    <n v="187"/>
    <n v="1501"/>
    <n v="136800"/>
    <s v="Manchester"/>
    <n v="7"/>
    <x v="1"/>
  </r>
  <r>
    <n v="10332"/>
    <s v="S24_1046"/>
    <n v="23"/>
    <n v="61.73"/>
    <n v="4"/>
    <x v="192"/>
    <d v="2004-11-25T00:00:00"/>
    <d v="2004-11-18T00:00:00"/>
    <s v="Shipped"/>
    <n v="7"/>
    <x v="1"/>
    <n v="187"/>
    <n v="1501"/>
    <n v="136800"/>
    <s v="Manchester"/>
    <n v="7"/>
    <x v="1"/>
  </r>
  <r>
    <n v="10332"/>
    <s v="S24_1628"/>
    <n v="20"/>
    <n v="47.29"/>
    <n v="5"/>
    <x v="192"/>
    <d v="2004-11-25T00:00:00"/>
    <d v="2004-11-18T00:00:00"/>
    <s v="Shipped"/>
    <n v="7"/>
    <x v="1"/>
    <n v="187"/>
    <n v="1501"/>
    <n v="136800"/>
    <s v="Manchester"/>
    <n v="7"/>
    <x v="1"/>
  </r>
  <r>
    <n v="10332"/>
    <s v="S24_1937"/>
    <n v="45"/>
    <n v="29.87"/>
    <n v="6"/>
    <x v="192"/>
    <d v="2004-11-25T00:00:00"/>
    <d v="2004-11-18T00:00:00"/>
    <s v="Shipped"/>
    <n v="7"/>
    <x v="1"/>
    <n v="187"/>
    <n v="1501"/>
    <n v="136800"/>
    <s v="Manchester"/>
    <n v="7"/>
    <x v="1"/>
  </r>
  <r>
    <n v="10332"/>
    <s v="S24_2022"/>
    <n v="26"/>
    <n v="43.01"/>
    <n v="10"/>
    <x v="192"/>
    <d v="2004-11-25T00:00:00"/>
    <d v="2004-11-18T00:00:00"/>
    <s v="Shipped"/>
    <n v="7"/>
    <x v="1"/>
    <n v="187"/>
    <n v="1501"/>
    <n v="136800"/>
    <s v="Manchester"/>
    <n v="7"/>
    <x v="1"/>
  </r>
  <r>
    <n v="10332"/>
    <s v="S24_2766"/>
    <n v="39"/>
    <n v="84.51"/>
    <n v="7"/>
    <x v="192"/>
    <d v="2004-11-25T00:00:00"/>
    <d v="2004-11-18T00:00:00"/>
    <s v="Shipped"/>
    <n v="7"/>
    <x v="1"/>
    <n v="187"/>
    <n v="1501"/>
    <n v="136800"/>
    <s v="Manchester"/>
    <n v="7"/>
    <x v="1"/>
  </r>
  <r>
    <n v="10332"/>
    <s v="S24_2887"/>
    <n v="44"/>
    <n v="108.04"/>
    <n v="11"/>
    <x v="192"/>
    <d v="2004-11-25T00:00:00"/>
    <d v="2004-11-18T00:00:00"/>
    <s v="Shipped"/>
    <n v="7"/>
    <x v="1"/>
    <n v="187"/>
    <n v="1501"/>
    <n v="136800"/>
    <s v="Manchester"/>
    <n v="7"/>
    <x v="1"/>
  </r>
  <r>
    <n v="10332"/>
    <s v="S24_3191"/>
    <n v="45"/>
    <n v="77.91"/>
    <n v="12"/>
    <x v="192"/>
    <d v="2004-11-25T00:00:00"/>
    <d v="2004-11-18T00:00:00"/>
    <s v="Shipped"/>
    <n v="7"/>
    <x v="1"/>
    <n v="187"/>
    <n v="1501"/>
    <n v="136800"/>
    <s v="Manchester"/>
    <n v="7"/>
    <x v="1"/>
  </r>
  <r>
    <n v="10332"/>
    <s v="S24_3432"/>
    <n v="31"/>
    <n v="94.23"/>
    <n v="13"/>
    <x v="192"/>
    <d v="2004-11-25T00:00:00"/>
    <d v="2004-11-18T00:00:00"/>
    <s v="Shipped"/>
    <n v="7"/>
    <x v="1"/>
    <n v="187"/>
    <n v="1501"/>
    <n v="136800"/>
    <s v="Manchester"/>
    <n v="7"/>
    <x v="1"/>
  </r>
  <r>
    <n v="10332"/>
    <s v="S24_3969"/>
    <n v="41"/>
    <n v="34.47"/>
    <n v="14"/>
    <x v="192"/>
    <d v="2004-11-25T00:00:00"/>
    <d v="2004-11-18T00:00:00"/>
    <s v="Shipped"/>
    <n v="7"/>
    <x v="1"/>
    <n v="187"/>
    <n v="1501"/>
    <n v="136800"/>
    <s v="Manchester"/>
    <n v="7"/>
    <x v="1"/>
  </r>
  <r>
    <n v="10333"/>
    <s v="S10_1949"/>
    <n v="26"/>
    <n v="188.58"/>
    <n v="3"/>
    <x v="193"/>
    <d v="2004-11-27T00:00:00"/>
    <d v="2004-11-20T00:00:00"/>
    <s v="Shipped"/>
    <n v="7"/>
    <x v="1"/>
    <n v="129"/>
    <n v="1165"/>
    <n v="64600"/>
    <s v="San Francisco"/>
    <n v="1"/>
    <x v="5"/>
  </r>
  <r>
    <n v="10333"/>
    <s v="S12_1666"/>
    <n v="33"/>
    <n v="121.64"/>
    <n v="6"/>
    <x v="193"/>
    <d v="2004-11-27T00:00:00"/>
    <d v="2004-11-20T00:00:00"/>
    <s v="Shipped"/>
    <n v="7"/>
    <x v="1"/>
    <n v="129"/>
    <n v="1165"/>
    <n v="64600"/>
    <s v="San Francisco"/>
    <n v="1"/>
    <x v="5"/>
  </r>
  <r>
    <n v="10333"/>
    <s v="S18_1097"/>
    <n v="29"/>
    <n v="110.84"/>
    <n v="7"/>
    <x v="193"/>
    <d v="2004-11-27T00:00:00"/>
    <d v="2004-11-20T00:00:00"/>
    <s v="Shipped"/>
    <n v="7"/>
    <x v="1"/>
    <n v="129"/>
    <n v="1165"/>
    <n v="64600"/>
    <s v="San Francisco"/>
    <n v="1"/>
    <x v="5"/>
  </r>
  <r>
    <n v="10333"/>
    <s v="S18_2949"/>
    <n v="31"/>
    <n v="95.23"/>
    <n v="5"/>
    <x v="193"/>
    <d v="2004-11-27T00:00:00"/>
    <d v="2004-11-20T00:00:00"/>
    <s v="Shipped"/>
    <n v="7"/>
    <x v="1"/>
    <n v="129"/>
    <n v="1165"/>
    <n v="64600"/>
    <s v="San Francisco"/>
    <n v="1"/>
    <x v="5"/>
  </r>
  <r>
    <n v="10333"/>
    <s v="S18_3320"/>
    <n v="46"/>
    <n v="95.24"/>
    <n v="2"/>
    <x v="193"/>
    <d v="2004-11-27T00:00:00"/>
    <d v="2004-11-20T00:00:00"/>
    <s v="Shipped"/>
    <n v="7"/>
    <x v="1"/>
    <n v="129"/>
    <n v="1165"/>
    <n v="64600"/>
    <s v="San Francisco"/>
    <n v="1"/>
    <x v="5"/>
  </r>
  <r>
    <n v="10333"/>
    <s v="S18_4668"/>
    <n v="24"/>
    <n v="42.26"/>
    <n v="8"/>
    <x v="193"/>
    <d v="2004-11-27T00:00:00"/>
    <d v="2004-11-20T00:00:00"/>
    <s v="Shipped"/>
    <n v="7"/>
    <x v="1"/>
    <n v="129"/>
    <n v="1165"/>
    <n v="64600"/>
    <s v="San Francisco"/>
    <n v="1"/>
    <x v="5"/>
  </r>
  <r>
    <n v="10333"/>
    <s v="S24_4258"/>
    <n v="39"/>
    <n v="95.44"/>
    <n v="1"/>
    <x v="193"/>
    <d v="2004-11-27T00:00:00"/>
    <d v="2004-11-20T00:00:00"/>
    <s v="Shipped"/>
    <n v="7"/>
    <x v="1"/>
    <n v="129"/>
    <n v="1165"/>
    <n v="64600"/>
    <s v="San Francisco"/>
    <n v="1"/>
    <x v="5"/>
  </r>
  <r>
    <n v="10333"/>
    <s v="S32_3522"/>
    <n v="33"/>
    <n v="62.05"/>
    <n v="4"/>
    <x v="193"/>
    <d v="2004-11-27T00:00:00"/>
    <d v="2004-11-20T00:00:00"/>
    <s v="Shipped"/>
    <n v="7"/>
    <x v="1"/>
    <n v="129"/>
    <n v="1165"/>
    <n v="64600"/>
    <s v="San Francisco"/>
    <n v="1"/>
    <x v="5"/>
  </r>
  <r>
    <n v="10334"/>
    <s v="S10_4962"/>
    <n v="26"/>
    <n v="130.01"/>
    <n v="2"/>
    <x v="194"/>
    <d v="2004-11-28T00:00:00"/>
    <s v="NULL"/>
    <s v="On Hold"/>
    <e v="#VALUE!"/>
    <x v="2"/>
    <n v="144"/>
    <n v="1504"/>
    <n v="53100"/>
    <s v="LuleÃ¥"/>
    <n v="7"/>
    <x v="1"/>
  </r>
  <r>
    <n v="10334"/>
    <s v="S18_2319"/>
    <n v="46"/>
    <n v="108"/>
    <n v="6"/>
    <x v="194"/>
    <d v="2004-11-28T00:00:00"/>
    <s v="NULL"/>
    <s v="On Hold"/>
    <e v="#VALUE!"/>
    <x v="2"/>
    <n v="144"/>
    <n v="1504"/>
    <n v="53100"/>
    <s v="LuleÃ¥"/>
    <n v="7"/>
    <x v="1"/>
  </r>
  <r>
    <n v="10334"/>
    <s v="S18_2432"/>
    <n v="34"/>
    <n v="52.87"/>
    <n v="1"/>
    <x v="194"/>
    <d v="2004-11-28T00:00:00"/>
    <s v="NULL"/>
    <s v="On Hold"/>
    <e v="#VALUE!"/>
    <x v="2"/>
    <n v="144"/>
    <n v="1504"/>
    <n v="53100"/>
    <s v="LuleÃ¥"/>
    <n v="7"/>
    <x v="1"/>
  </r>
  <r>
    <n v="10334"/>
    <s v="S18_3232"/>
    <n v="20"/>
    <n v="147.33000000000001"/>
    <n v="3"/>
    <x v="194"/>
    <d v="2004-11-28T00:00:00"/>
    <s v="NULL"/>
    <s v="On Hold"/>
    <e v="#VALUE!"/>
    <x v="2"/>
    <n v="144"/>
    <n v="1504"/>
    <n v="53100"/>
    <s v="LuleÃ¥"/>
    <n v="7"/>
    <x v="1"/>
  </r>
  <r>
    <n v="10334"/>
    <s v="S18_4600"/>
    <n v="49"/>
    <n v="101.71"/>
    <n v="4"/>
    <x v="194"/>
    <d v="2004-11-28T00:00:00"/>
    <s v="NULL"/>
    <s v="On Hold"/>
    <e v="#VALUE!"/>
    <x v="2"/>
    <n v="144"/>
    <n v="1504"/>
    <n v="53100"/>
    <s v="LuleÃ¥"/>
    <n v="7"/>
    <x v="1"/>
  </r>
  <r>
    <n v="10334"/>
    <s v="S24_2300"/>
    <n v="42"/>
    <n v="117.57"/>
    <n v="5"/>
    <x v="194"/>
    <d v="2004-11-28T00:00:00"/>
    <s v="NULL"/>
    <s v="On Hold"/>
    <e v="#VALUE!"/>
    <x v="2"/>
    <n v="144"/>
    <n v="1504"/>
    <n v="53100"/>
    <s v="LuleÃ¥"/>
    <n v="7"/>
    <x v="1"/>
  </r>
  <r>
    <n v="10335"/>
    <s v="S24_2840"/>
    <n v="33"/>
    <n v="32.880000000000003"/>
    <n v="2"/>
    <x v="194"/>
    <d v="2004-11-29T00:00:00"/>
    <d v="2004-11-23T00:00:00"/>
    <s v="Shipped"/>
    <n v="6"/>
    <x v="0"/>
    <n v="124"/>
    <n v="1165"/>
    <n v="210500"/>
    <s v="San Rafael"/>
    <n v="1"/>
    <x v="5"/>
  </r>
  <r>
    <n v="10335"/>
    <s v="S32_1268"/>
    <n v="44"/>
    <n v="77.05"/>
    <n v="1"/>
    <x v="194"/>
    <d v="2004-11-29T00:00:00"/>
    <d v="2004-11-23T00:00:00"/>
    <s v="Shipped"/>
    <n v="6"/>
    <x v="0"/>
    <n v="124"/>
    <n v="1165"/>
    <n v="210500"/>
    <s v="San Rafael"/>
    <n v="1"/>
    <x v="5"/>
  </r>
  <r>
    <n v="10335"/>
    <s v="S32_2509"/>
    <n v="40"/>
    <n v="49.78"/>
    <n v="3"/>
    <x v="194"/>
    <d v="2004-11-29T00:00:00"/>
    <d v="2004-11-23T00:00:00"/>
    <s v="Shipped"/>
    <n v="6"/>
    <x v="0"/>
    <n v="124"/>
    <n v="1165"/>
    <n v="210500"/>
    <s v="San Rafael"/>
    <n v="1"/>
    <x v="5"/>
  </r>
  <r>
    <n v="10336"/>
    <s v="S12_1108"/>
    <n v="33"/>
    <n v="176.63"/>
    <n v="10"/>
    <x v="195"/>
    <d v="2004-11-26T00:00:00"/>
    <d v="2004-11-24T00:00:00"/>
    <s v="Shipped"/>
    <n v="2"/>
    <x v="0"/>
    <n v="172"/>
    <n v="1337"/>
    <n v="84300"/>
    <s v="Paris"/>
    <n v="4"/>
    <x v="3"/>
  </r>
  <r>
    <n v="10336"/>
    <s v="S12_3148"/>
    <n v="33"/>
    <n v="126.91"/>
    <n v="11"/>
    <x v="195"/>
    <d v="2004-11-26T00:00:00"/>
    <d v="2004-11-24T00:00:00"/>
    <s v="Shipped"/>
    <n v="2"/>
    <x v="0"/>
    <n v="172"/>
    <n v="1337"/>
    <n v="84300"/>
    <s v="Paris"/>
    <n v="4"/>
    <x v="3"/>
  </r>
  <r>
    <n v="10336"/>
    <s v="S12_3891"/>
    <n v="49"/>
    <n v="141.88"/>
    <n v="1"/>
    <x v="195"/>
    <d v="2004-11-26T00:00:00"/>
    <d v="2004-11-24T00:00:00"/>
    <s v="Shipped"/>
    <n v="2"/>
    <x v="0"/>
    <n v="172"/>
    <n v="1337"/>
    <n v="84300"/>
    <s v="Paris"/>
    <n v="4"/>
    <x v="3"/>
  </r>
  <r>
    <n v="10336"/>
    <s v="S12_4473"/>
    <n v="38"/>
    <n v="95.99"/>
    <n v="3"/>
    <x v="195"/>
    <d v="2004-11-26T00:00:00"/>
    <d v="2004-11-24T00:00:00"/>
    <s v="Shipped"/>
    <n v="2"/>
    <x v="0"/>
    <n v="172"/>
    <n v="1337"/>
    <n v="84300"/>
    <s v="Paris"/>
    <n v="4"/>
    <x v="3"/>
  </r>
  <r>
    <n v="10336"/>
    <s v="S18_2238"/>
    <n v="49"/>
    <n v="153.91"/>
    <n v="6"/>
    <x v="195"/>
    <d v="2004-11-26T00:00:00"/>
    <d v="2004-11-24T00:00:00"/>
    <s v="Shipped"/>
    <n v="2"/>
    <x v="0"/>
    <n v="172"/>
    <n v="1337"/>
    <n v="84300"/>
    <s v="Paris"/>
    <n v="4"/>
    <x v="3"/>
  </r>
  <r>
    <n v="10336"/>
    <s v="S18_3140"/>
    <n v="48"/>
    <n v="135.22"/>
    <n v="12"/>
    <x v="195"/>
    <d v="2004-11-26T00:00:00"/>
    <d v="2004-11-24T00:00:00"/>
    <s v="Shipped"/>
    <n v="2"/>
    <x v="0"/>
    <n v="172"/>
    <n v="1337"/>
    <n v="84300"/>
    <s v="Paris"/>
    <n v="4"/>
    <x v="3"/>
  </r>
  <r>
    <n v="10336"/>
    <s v="S18_3259"/>
    <n v="21"/>
    <n v="100.84"/>
    <n v="7"/>
    <x v="195"/>
    <d v="2004-11-26T00:00:00"/>
    <d v="2004-11-24T00:00:00"/>
    <s v="Shipped"/>
    <n v="2"/>
    <x v="0"/>
    <n v="172"/>
    <n v="1337"/>
    <n v="84300"/>
    <s v="Paris"/>
    <n v="4"/>
    <x v="3"/>
  </r>
  <r>
    <n v="10336"/>
    <s v="S24_1444"/>
    <n v="45"/>
    <n v="49.71"/>
    <n v="4"/>
    <x v="195"/>
    <d v="2004-11-26T00:00:00"/>
    <d v="2004-11-24T00:00:00"/>
    <s v="Shipped"/>
    <n v="2"/>
    <x v="0"/>
    <n v="172"/>
    <n v="1337"/>
    <n v="84300"/>
    <s v="Paris"/>
    <n v="4"/>
    <x v="3"/>
  </r>
  <r>
    <n v="10336"/>
    <s v="S24_4048"/>
    <n v="31"/>
    <n v="113.55"/>
    <n v="5"/>
    <x v="195"/>
    <d v="2004-11-26T00:00:00"/>
    <d v="2004-11-24T00:00:00"/>
    <s v="Shipped"/>
    <n v="2"/>
    <x v="0"/>
    <n v="172"/>
    <n v="1337"/>
    <n v="84300"/>
    <s v="Paris"/>
    <n v="4"/>
    <x v="3"/>
  </r>
  <r>
    <n v="10336"/>
    <s v="S32_3207"/>
    <n v="31"/>
    <n v="59.03"/>
    <n v="9"/>
    <x v="195"/>
    <d v="2004-11-26T00:00:00"/>
    <d v="2004-11-24T00:00:00"/>
    <s v="Shipped"/>
    <n v="2"/>
    <x v="0"/>
    <n v="172"/>
    <n v="1337"/>
    <n v="84300"/>
    <s v="Paris"/>
    <n v="4"/>
    <x v="3"/>
  </r>
  <r>
    <n v="10336"/>
    <s v="S50_1392"/>
    <n v="23"/>
    <n v="109.96"/>
    <n v="8"/>
    <x v="195"/>
    <d v="2004-11-26T00:00:00"/>
    <d v="2004-11-24T00:00:00"/>
    <s v="Shipped"/>
    <n v="2"/>
    <x v="0"/>
    <n v="172"/>
    <n v="1337"/>
    <n v="84300"/>
    <s v="Paris"/>
    <n v="4"/>
    <x v="3"/>
  </r>
  <r>
    <n v="10336"/>
    <s v="S700_2824"/>
    <n v="46"/>
    <n v="94.07"/>
    <n v="2"/>
    <x v="195"/>
    <d v="2004-11-26T00:00:00"/>
    <d v="2004-11-24T00:00:00"/>
    <s v="Shipped"/>
    <n v="2"/>
    <x v="0"/>
    <n v="172"/>
    <n v="1337"/>
    <n v="84300"/>
    <s v="Paris"/>
    <n v="4"/>
    <x v="3"/>
  </r>
  <r>
    <n v="10337"/>
    <s v="S10_4757"/>
    <n v="25"/>
    <n v="131.91999999999999"/>
    <n v="8"/>
    <x v="196"/>
    <d v="2004-11-30T00:00:00"/>
    <d v="2004-11-26T00:00:00"/>
    <s v="Shipped"/>
    <n v="4"/>
    <x v="0"/>
    <n v="424"/>
    <n v="1286"/>
    <n v="67500"/>
    <s v="NYC"/>
    <n v="3"/>
    <x v="2"/>
  </r>
  <r>
    <n v="10337"/>
    <s v="S18_4027"/>
    <n v="36"/>
    <n v="140.75"/>
    <n v="3"/>
    <x v="196"/>
    <d v="2004-11-30T00:00:00"/>
    <d v="2004-11-26T00:00:00"/>
    <s v="Shipped"/>
    <n v="4"/>
    <x v="0"/>
    <n v="424"/>
    <n v="1286"/>
    <n v="67500"/>
    <s v="NYC"/>
    <n v="3"/>
    <x v="2"/>
  </r>
  <r>
    <n v="10337"/>
    <s v="S18_4522"/>
    <n v="29"/>
    <n v="76.36"/>
    <n v="2"/>
    <x v="196"/>
    <d v="2004-11-30T00:00:00"/>
    <d v="2004-11-26T00:00:00"/>
    <s v="Shipped"/>
    <n v="4"/>
    <x v="0"/>
    <n v="424"/>
    <n v="1286"/>
    <n v="67500"/>
    <s v="NYC"/>
    <n v="3"/>
    <x v="2"/>
  </r>
  <r>
    <n v="10337"/>
    <s v="S24_2011"/>
    <n v="29"/>
    <n v="119.2"/>
    <n v="4"/>
    <x v="196"/>
    <d v="2004-11-30T00:00:00"/>
    <d v="2004-11-26T00:00:00"/>
    <s v="Shipped"/>
    <n v="4"/>
    <x v="0"/>
    <n v="424"/>
    <n v="1286"/>
    <n v="67500"/>
    <s v="NYC"/>
    <n v="3"/>
    <x v="2"/>
  </r>
  <r>
    <n v="10337"/>
    <s v="S50_1514"/>
    <n v="21"/>
    <n v="54.48"/>
    <n v="6"/>
    <x v="196"/>
    <d v="2004-11-30T00:00:00"/>
    <d v="2004-11-26T00:00:00"/>
    <s v="Shipped"/>
    <n v="4"/>
    <x v="0"/>
    <n v="424"/>
    <n v="1286"/>
    <n v="67500"/>
    <s v="NYC"/>
    <n v="3"/>
    <x v="2"/>
  </r>
  <r>
    <n v="10337"/>
    <s v="S700_1938"/>
    <n v="36"/>
    <n v="73.62"/>
    <n v="9"/>
    <x v="196"/>
    <d v="2004-11-30T00:00:00"/>
    <d v="2004-11-26T00:00:00"/>
    <s v="Shipped"/>
    <n v="4"/>
    <x v="0"/>
    <n v="424"/>
    <n v="1286"/>
    <n v="67500"/>
    <s v="NYC"/>
    <n v="3"/>
    <x v="2"/>
  </r>
  <r>
    <n v="10337"/>
    <s v="S700_3505"/>
    <n v="31"/>
    <n v="84.14"/>
    <n v="1"/>
    <x v="196"/>
    <d v="2004-11-30T00:00:00"/>
    <d v="2004-11-26T00:00:00"/>
    <s v="Shipped"/>
    <n v="4"/>
    <x v="0"/>
    <n v="424"/>
    <n v="1286"/>
    <n v="67500"/>
    <s v="NYC"/>
    <n v="3"/>
    <x v="2"/>
  </r>
  <r>
    <n v="10337"/>
    <s v="S700_3962"/>
    <n v="36"/>
    <n v="83.42"/>
    <n v="7"/>
    <x v="196"/>
    <d v="2004-11-30T00:00:00"/>
    <d v="2004-11-26T00:00:00"/>
    <s v="Shipped"/>
    <n v="4"/>
    <x v="0"/>
    <n v="424"/>
    <n v="1286"/>
    <n v="67500"/>
    <s v="NYC"/>
    <n v="3"/>
    <x v="2"/>
  </r>
  <r>
    <n v="10337"/>
    <s v="S72_3212"/>
    <n v="42"/>
    <n v="49.14"/>
    <n v="5"/>
    <x v="196"/>
    <d v="2004-11-30T00:00:00"/>
    <d v="2004-11-26T00:00:00"/>
    <s v="Shipped"/>
    <n v="4"/>
    <x v="0"/>
    <n v="424"/>
    <n v="1286"/>
    <n v="67500"/>
    <s v="NYC"/>
    <n v="3"/>
    <x v="2"/>
  </r>
  <r>
    <n v="10338"/>
    <s v="S18_1662"/>
    <n v="41"/>
    <n v="137.19"/>
    <n v="1"/>
    <x v="197"/>
    <d v="2004-12-02T00:00:00"/>
    <d v="2004-11-27T00:00:00"/>
    <s v="Shipped"/>
    <n v="5"/>
    <x v="0"/>
    <n v="381"/>
    <n v="1401"/>
    <n v="23500"/>
    <s v="Charleroi"/>
    <n v="4"/>
    <x v="3"/>
  </r>
  <r>
    <n v="10338"/>
    <s v="S18_3029"/>
    <n v="28"/>
    <n v="80.86"/>
    <n v="3"/>
    <x v="197"/>
    <d v="2004-12-02T00:00:00"/>
    <d v="2004-11-27T00:00:00"/>
    <s v="Shipped"/>
    <n v="5"/>
    <x v="0"/>
    <n v="381"/>
    <n v="1401"/>
    <n v="23500"/>
    <s v="Charleroi"/>
    <n v="4"/>
    <x v="3"/>
  </r>
  <r>
    <n v="10338"/>
    <s v="S18_3856"/>
    <n v="45"/>
    <n v="93.17"/>
    <n v="2"/>
    <x v="197"/>
    <d v="2004-12-02T00:00:00"/>
    <d v="2004-11-27T00:00:00"/>
    <s v="Shipped"/>
    <n v="5"/>
    <x v="0"/>
    <n v="381"/>
    <n v="1401"/>
    <n v="23500"/>
    <s v="Charleroi"/>
    <n v="4"/>
    <x v="3"/>
  </r>
  <r>
    <n v="10339"/>
    <s v="S10_2016"/>
    <n v="40"/>
    <n v="117.75"/>
    <n v="4"/>
    <x v="198"/>
    <d v="2004-11-30T00:00:00"/>
    <d v="2004-11-30T00:00:00"/>
    <s v="Shipped"/>
    <n v="0"/>
    <x v="0"/>
    <n v="398"/>
    <n v="1621"/>
    <n v="94400"/>
    <s v="Minato-ku"/>
    <n v="5"/>
    <x v="4"/>
  </r>
  <r>
    <n v="10339"/>
    <s v="S10_4698"/>
    <n v="39"/>
    <n v="178.17"/>
    <n v="3"/>
    <x v="198"/>
    <d v="2004-11-30T00:00:00"/>
    <d v="2004-11-30T00:00:00"/>
    <s v="Shipped"/>
    <n v="0"/>
    <x v="0"/>
    <n v="398"/>
    <n v="1621"/>
    <n v="94400"/>
    <s v="Minato-ku"/>
    <n v="5"/>
    <x v="4"/>
  </r>
  <r>
    <n v="10339"/>
    <s v="S18_2581"/>
    <n v="27"/>
    <n v="79.41"/>
    <n v="2"/>
    <x v="198"/>
    <d v="2004-11-30T00:00:00"/>
    <d v="2004-11-30T00:00:00"/>
    <s v="Shipped"/>
    <n v="0"/>
    <x v="0"/>
    <n v="398"/>
    <n v="1621"/>
    <n v="94400"/>
    <s v="Minato-ku"/>
    <n v="5"/>
    <x v="4"/>
  </r>
  <r>
    <n v="10339"/>
    <s v="S18_2625"/>
    <n v="30"/>
    <n v="48.46"/>
    <n v="1"/>
    <x v="198"/>
    <d v="2004-11-30T00:00:00"/>
    <d v="2004-11-30T00:00:00"/>
    <s v="Shipped"/>
    <n v="0"/>
    <x v="0"/>
    <n v="398"/>
    <n v="1621"/>
    <n v="94400"/>
    <s v="Minato-ku"/>
    <n v="5"/>
    <x v="4"/>
  </r>
  <r>
    <n v="10339"/>
    <s v="S24_1578"/>
    <n v="27"/>
    <n v="96.92"/>
    <n v="10"/>
    <x v="198"/>
    <d v="2004-11-30T00:00:00"/>
    <d v="2004-11-30T00:00:00"/>
    <s v="Shipped"/>
    <n v="0"/>
    <x v="0"/>
    <n v="398"/>
    <n v="1621"/>
    <n v="94400"/>
    <s v="Minato-ku"/>
    <n v="5"/>
    <x v="4"/>
  </r>
  <r>
    <n v="10339"/>
    <s v="S24_1785"/>
    <n v="21"/>
    <n v="106.14"/>
    <n v="7"/>
    <x v="198"/>
    <d v="2004-11-30T00:00:00"/>
    <d v="2004-11-30T00:00:00"/>
    <s v="Shipped"/>
    <n v="0"/>
    <x v="0"/>
    <n v="398"/>
    <n v="1621"/>
    <n v="94400"/>
    <s v="Minato-ku"/>
    <n v="5"/>
    <x v="4"/>
  </r>
  <r>
    <n v="10339"/>
    <s v="S24_2841"/>
    <n v="55"/>
    <n v="67.819999999999993"/>
    <n v="12"/>
    <x v="198"/>
    <d v="2004-11-30T00:00:00"/>
    <d v="2004-11-30T00:00:00"/>
    <s v="Shipped"/>
    <n v="0"/>
    <x v="0"/>
    <n v="398"/>
    <n v="1621"/>
    <n v="94400"/>
    <s v="Minato-ku"/>
    <n v="5"/>
    <x v="4"/>
  </r>
  <r>
    <n v="10339"/>
    <s v="S24_3151"/>
    <n v="55"/>
    <n v="73.459999999999994"/>
    <n v="13"/>
    <x v="198"/>
    <d v="2004-11-30T00:00:00"/>
    <d v="2004-11-30T00:00:00"/>
    <s v="Shipped"/>
    <n v="0"/>
    <x v="0"/>
    <n v="398"/>
    <n v="1621"/>
    <n v="94400"/>
    <s v="Minato-ku"/>
    <n v="5"/>
    <x v="4"/>
  </r>
  <r>
    <n v="10339"/>
    <s v="S24_3420"/>
    <n v="29"/>
    <n v="57.86"/>
    <n v="14"/>
    <x v="198"/>
    <d v="2004-11-30T00:00:00"/>
    <d v="2004-11-30T00:00:00"/>
    <s v="Shipped"/>
    <n v="0"/>
    <x v="0"/>
    <n v="398"/>
    <n v="1621"/>
    <n v="94400"/>
    <s v="Minato-ku"/>
    <n v="5"/>
    <x v="4"/>
  </r>
  <r>
    <n v="10339"/>
    <s v="S24_3816"/>
    <n v="42"/>
    <n v="72.959999999999994"/>
    <n v="16"/>
    <x v="198"/>
    <d v="2004-11-30T00:00:00"/>
    <d v="2004-11-30T00:00:00"/>
    <s v="Shipped"/>
    <n v="0"/>
    <x v="0"/>
    <n v="398"/>
    <n v="1621"/>
    <n v="94400"/>
    <s v="Minato-ku"/>
    <n v="5"/>
    <x v="4"/>
  </r>
  <r>
    <n v="10339"/>
    <s v="S24_3949"/>
    <n v="45"/>
    <n v="57.32"/>
    <n v="11"/>
    <x v="198"/>
    <d v="2004-11-30T00:00:00"/>
    <d v="2004-11-30T00:00:00"/>
    <s v="Shipped"/>
    <n v="0"/>
    <x v="0"/>
    <n v="398"/>
    <n v="1621"/>
    <n v="94400"/>
    <s v="Minato-ku"/>
    <n v="5"/>
    <x v="4"/>
  </r>
  <r>
    <n v="10339"/>
    <s v="S700_1138"/>
    <n v="22"/>
    <n v="53.34"/>
    <n v="5"/>
    <x v="198"/>
    <d v="2004-11-30T00:00:00"/>
    <d v="2004-11-30T00:00:00"/>
    <s v="Shipped"/>
    <n v="0"/>
    <x v="0"/>
    <n v="398"/>
    <n v="1621"/>
    <n v="94400"/>
    <s v="Minato-ku"/>
    <n v="5"/>
    <x v="4"/>
  </r>
  <r>
    <n v="10339"/>
    <s v="S700_2047"/>
    <n v="55"/>
    <n v="86.9"/>
    <n v="15"/>
    <x v="198"/>
    <d v="2004-11-30T00:00:00"/>
    <d v="2004-11-30T00:00:00"/>
    <s v="Shipped"/>
    <n v="0"/>
    <x v="0"/>
    <n v="398"/>
    <n v="1621"/>
    <n v="94400"/>
    <s v="Minato-ku"/>
    <n v="5"/>
    <x v="4"/>
  </r>
  <r>
    <n v="10339"/>
    <s v="S700_2610"/>
    <n v="50"/>
    <n v="62.16"/>
    <n v="9"/>
    <x v="198"/>
    <d v="2004-11-30T00:00:00"/>
    <d v="2004-11-30T00:00:00"/>
    <s v="Shipped"/>
    <n v="0"/>
    <x v="0"/>
    <n v="398"/>
    <n v="1621"/>
    <n v="94400"/>
    <s v="Minato-ku"/>
    <n v="5"/>
    <x v="4"/>
  </r>
  <r>
    <n v="10339"/>
    <s v="S700_4002"/>
    <n v="50"/>
    <n v="66.63"/>
    <n v="8"/>
    <x v="198"/>
    <d v="2004-11-30T00:00:00"/>
    <d v="2004-11-30T00:00:00"/>
    <s v="Shipped"/>
    <n v="0"/>
    <x v="0"/>
    <n v="398"/>
    <n v="1621"/>
    <n v="94400"/>
    <s v="Minato-ku"/>
    <n v="5"/>
    <x v="4"/>
  </r>
  <r>
    <n v="10339"/>
    <s v="S72_1253"/>
    <n v="27"/>
    <n v="49.66"/>
    <n v="6"/>
    <x v="198"/>
    <d v="2004-11-30T00:00:00"/>
    <d v="2004-11-30T00:00:00"/>
    <s v="Shipped"/>
    <n v="0"/>
    <x v="0"/>
    <n v="398"/>
    <n v="1621"/>
    <n v="94400"/>
    <s v="Minato-ku"/>
    <n v="5"/>
    <x v="4"/>
  </r>
  <r>
    <n v="10340"/>
    <s v="S24_2000"/>
    <n v="55"/>
    <n v="62.46"/>
    <n v="8"/>
    <x v="199"/>
    <d v="2004-12-01T00:00:00"/>
    <d v="2004-11-25T00:00:00"/>
    <s v="Shipped"/>
    <n v="6"/>
    <x v="0"/>
    <n v="216"/>
    <n v="1702"/>
    <n v="60300"/>
    <s v="Barcelona"/>
    <n v="4"/>
    <x v="3"/>
  </r>
  <r>
    <n v="10340"/>
    <s v="S24_4278"/>
    <n v="40"/>
    <n v="63.76"/>
    <n v="1"/>
    <x v="199"/>
    <d v="2004-12-01T00:00:00"/>
    <d v="2004-11-25T00:00:00"/>
    <s v="Shipped"/>
    <n v="6"/>
    <x v="0"/>
    <n v="216"/>
    <n v="1702"/>
    <n v="60300"/>
    <s v="Barcelona"/>
    <n v="4"/>
    <x v="3"/>
  </r>
  <r>
    <n v="10340"/>
    <s v="S32_1374"/>
    <n v="55"/>
    <n v="95.89"/>
    <n v="2"/>
    <x v="199"/>
    <d v="2004-12-01T00:00:00"/>
    <d v="2004-11-25T00:00:00"/>
    <s v="Shipped"/>
    <n v="6"/>
    <x v="0"/>
    <n v="216"/>
    <n v="1702"/>
    <n v="60300"/>
    <s v="Barcelona"/>
    <n v="4"/>
    <x v="3"/>
  </r>
  <r>
    <n v="10340"/>
    <s v="S32_4289"/>
    <n v="39"/>
    <n v="67.41"/>
    <n v="3"/>
    <x v="199"/>
    <d v="2004-12-01T00:00:00"/>
    <d v="2004-11-25T00:00:00"/>
    <s v="Shipped"/>
    <n v="6"/>
    <x v="0"/>
    <n v="216"/>
    <n v="1702"/>
    <n v="60300"/>
    <s v="Barcelona"/>
    <n v="4"/>
    <x v="3"/>
  </r>
  <r>
    <n v="10340"/>
    <s v="S50_1341"/>
    <n v="40"/>
    <n v="37.090000000000003"/>
    <n v="4"/>
    <x v="199"/>
    <d v="2004-12-01T00:00:00"/>
    <d v="2004-11-25T00:00:00"/>
    <s v="Shipped"/>
    <n v="6"/>
    <x v="0"/>
    <n v="216"/>
    <n v="1702"/>
    <n v="60300"/>
    <s v="Barcelona"/>
    <n v="4"/>
    <x v="3"/>
  </r>
  <r>
    <n v="10340"/>
    <s v="S700_1691"/>
    <n v="30"/>
    <n v="73.989999999999995"/>
    <n v="5"/>
    <x v="199"/>
    <d v="2004-12-01T00:00:00"/>
    <d v="2004-11-25T00:00:00"/>
    <s v="Shipped"/>
    <n v="6"/>
    <x v="0"/>
    <n v="216"/>
    <n v="1702"/>
    <n v="60300"/>
    <s v="Barcelona"/>
    <n v="4"/>
    <x v="3"/>
  </r>
  <r>
    <n v="10340"/>
    <s v="S700_2466"/>
    <n v="55"/>
    <n v="81.77"/>
    <n v="7"/>
    <x v="199"/>
    <d v="2004-12-01T00:00:00"/>
    <d v="2004-11-25T00:00:00"/>
    <s v="Shipped"/>
    <n v="6"/>
    <x v="0"/>
    <n v="216"/>
    <n v="1702"/>
    <n v="60300"/>
    <s v="Barcelona"/>
    <n v="4"/>
    <x v="3"/>
  </r>
  <r>
    <n v="10340"/>
    <s v="S700_2834"/>
    <n v="29"/>
    <n v="98.48"/>
    <n v="6"/>
    <x v="199"/>
    <d v="2004-12-01T00:00:00"/>
    <d v="2004-11-25T00:00:00"/>
    <s v="Shipped"/>
    <n v="6"/>
    <x v="0"/>
    <n v="216"/>
    <n v="1702"/>
    <n v="60300"/>
    <s v="Barcelona"/>
    <n v="4"/>
    <x v="3"/>
  </r>
  <r>
    <n v="10341"/>
    <s v="S10_1678"/>
    <n v="41"/>
    <n v="84.22"/>
    <n v="9"/>
    <x v="199"/>
    <d v="2004-12-01T00:00:00"/>
    <d v="2004-11-29T00:00:00"/>
    <s v="Shipped"/>
    <n v="2"/>
    <x v="0"/>
    <n v="382"/>
    <n v="1401"/>
    <n v="71700"/>
    <s v="Salzburg"/>
    <n v="4"/>
    <x v="3"/>
  </r>
  <r>
    <n v="10341"/>
    <s v="S12_1099"/>
    <n v="45"/>
    <n v="192.62"/>
    <n v="2"/>
    <x v="199"/>
    <d v="2004-12-01T00:00:00"/>
    <d v="2004-11-29T00:00:00"/>
    <s v="Shipped"/>
    <n v="2"/>
    <x v="0"/>
    <n v="382"/>
    <n v="1401"/>
    <n v="71700"/>
    <s v="Salzburg"/>
    <n v="4"/>
    <x v="3"/>
  </r>
  <r>
    <n v="10341"/>
    <s v="S12_2823"/>
    <n v="55"/>
    <n v="120.5"/>
    <n v="8"/>
    <x v="199"/>
    <d v="2004-12-01T00:00:00"/>
    <d v="2004-11-29T00:00:00"/>
    <s v="Shipped"/>
    <n v="2"/>
    <x v="0"/>
    <n v="382"/>
    <n v="1401"/>
    <n v="71700"/>
    <s v="Salzburg"/>
    <n v="4"/>
    <x v="3"/>
  </r>
  <r>
    <n v="10341"/>
    <s v="S12_3380"/>
    <n v="44"/>
    <n v="111.57"/>
    <n v="1"/>
    <x v="199"/>
    <d v="2004-12-01T00:00:00"/>
    <d v="2004-11-29T00:00:00"/>
    <s v="Shipped"/>
    <n v="2"/>
    <x v="0"/>
    <n v="382"/>
    <n v="1401"/>
    <n v="71700"/>
    <s v="Salzburg"/>
    <n v="4"/>
    <x v="3"/>
  </r>
  <r>
    <n v="10341"/>
    <s v="S12_3990"/>
    <n v="36"/>
    <n v="77.41"/>
    <n v="10"/>
    <x v="199"/>
    <d v="2004-12-01T00:00:00"/>
    <d v="2004-11-29T00:00:00"/>
    <s v="Shipped"/>
    <n v="2"/>
    <x v="0"/>
    <n v="382"/>
    <n v="1401"/>
    <n v="71700"/>
    <s v="Salzburg"/>
    <n v="4"/>
    <x v="3"/>
  </r>
  <r>
    <n v="10341"/>
    <s v="S12_4675"/>
    <n v="55"/>
    <n v="109.4"/>
    <n v="7"/>
    <x v="199"/>
    <d v="2004-12-01T00:00:00"/>
    <d v="2004-11-29T00:00:00"/>
    <s v="Shipped"/>
    <n v="2"/>
    <x v="0"/>
    <n v="382"/>
    <n v="1401"/>
    <n v="71700"/>
    <s v="Salzburg"/>
    <n v="4"/>
    <x v="3"/>
  </r>
  <r>
    <n v="10341"/>
    <s v="S24_2360"/>
    <n v="32"/>
    <n v="63.03"/>
    <n v="6"/>
    <x v="199"/>
    <d v="2004-12-01T00:00:00"/>
    <d v="2004-11-29T00:00:00"/>
    <s v="Shipped"/>
    <n v="2"/>
    <x v="0"/>
    <n v="382"/>
    <n v="1401"/>
    <n v="71700"/>
    <s v="Salzburg"/>
    <n v="4"/>
    <x v="3"/>
  </r>
  <r>
    <n v="10341"/>
    <s v="S32_4485"/>
    <n v="31"/>
    <n v="95.93"/>
    <n v="4"/>
    <x v="199"/>
    <d v="2004-12-01T00:00:00"/>
    <d v="2004-11-29T00:00:00"/>
    <s v="Shipped"/>
    <n v="2"/>
    <x v="0"/>
    <n v="382"/>
    <n v="1401"/>
    <n v="71700"/>
    <s v="Salzburg"/>
    <n v="4"/>
    <x v="3"/>
  </r>
  <r>
    <n v="10341"/>
    <s v="S50_4713"/>
    <n v="38"/>
    <n v="78.11"/>
    <n v="3"/>
    <x v="199"/>
    <d v="2004-12-01T00:00:00"/>
    <d v="2004-11-29T00:00:00"/>
    <s v="Shipped"/>
    <n v="2"/>
    <x v="0"/>
    <n v="382"/>
    <n v="1401"/>
    <n v="71700"/>
    <s v="Salzburg"/>
    <n v="4"/>
    <x v="3"/>
  </r>
  <r>
    <n v="10341"/>
    <s v="S700_3167"/>
    <n v="34"/>
    <n v="70.400000000000006"/>
    <n v="5"/>
    <x v="199"/>
    <d v="2004-12-01T00:00:00"/>
    <d v="2004-11-29T00:00:00"/>
    <s v="Shipped"/>
    <n v="2"/>
    <x v="0"/>
    <n v="382"/>
    <n v="1401"/>
    <n v="71700"/>
    <s v="Salzburg"/>
    <n v="4"/>
    <x v="3"/>
  </r>
  <r>
    <n v="10342"/>
    <s v="S18_1129"/>
    <n v="40"/>
    <n v="118.89"/>
    <n v="2"/>
    <x v="199"/>
    <d v="2004-12-01T00:00:00"/>
    <d v="2004-11-29T00:00:00"/>
    <s v="Shipped"/>
    <n v="2"/>
    <x v="0"/>
    <n v="114"/>
    <n v="1611"/>
    <n v="117300"/>
    <s v="Melbourne"/>
    <n v="6"/>
    <x v="6"/>
  </r>
  <r>
    <n v="10342"/>
    <s v="S18_1889"/>
    <n v="55"/>
    <n v="63.14"/>
    <n v="1"/>
    <x v="199"/>
    <d v="2004-12-01T00:00:00"/>
    <d v="2004-11-29T00:00:00"/>
    <s v="Shipped"/>
    <n v="2"/>
    <x v="0"/>
    <n v="114"/>
    <n v="1611"/>
    <n v="117300"/>
    <s v="Melbourne"/>
    <n v="6"/>
    <x v="6"/>
  </r>
  <r>
    <n v="10342"/>
    <s v="S18_1984"/>
    <n v="22"/>
    <n v="115.22"/>
    <n v="3"/>
    <x v="199"/>
    <d v="2004-12-01T00:00:00"/>
    <d v="2004-11-29T00:00:00"/>
    <s v="Shipped"/>
    <n v="2"/>
    <x v="0"/>
    <n v="114"/>
    <n v="1611"/>
    <n v="117300"/>
    <s v="Melbourne"/>
    <n v="6"/>
    <x v="6"/>
  </r>
  <r>
    <n v="10342"/>
    <s v="S18_3232"/>
    <n v="30"/>
    <n v="167.65"/>
    <n v="4"/>
    <x v="199"/>
    <d v="2004-12-01T00:00:00"/>
    <d v="2004-11-29T00:00:00"/>
    <s v="Shipped"/>
    <n v="2"/>
    <x v="0"/>
    <n v="114"/>
    <n v="1611"/>
    <n v="117300"/>
    <s v="Melbourne"/>
    <n v="6"/>
    <x v="6"/>
  </r>
  <r>
    <n v="10342"/>
    <s v="S18_3278"/>
    <n v="25"/>
    <n v="76.39"/>
    <n v="5"/>
    <x v="199"/>
    <d v="2004-12-01T00:00:00"/>
    <d v="2004-11-29T00:00:00"/>
    <s v="Shipped"/>
    <n v="2"/>
    <x v="0"/>
    <n v="114"/>
    <n v="1611"/>
    <n v="117300"/>
    <s v="Melbourne"/>
    <n v="6"/>
    <x v="6"/>
  </r>
  <r>
    <n v="10342"/>
    <s v="S18_3482"/>
    <n v="55"/>
    <n v="136.69999999999999"/>
    <n v="7"/>
    <x v="199"/>
    <d v="2004-12-01T00:00:00"/>
    <d v="2004-11-29T00:00:00"/>
    <s v="Shipped"/>
    <n v="2"/>
    <x v="0"/>
    <n v="114"/>
    <n v="1611"/>
    <n v="117300"/>
    <s v="Melbourne"/>
    <n v="6"/>
    <x v="6"/>
  </r>
  <r>
    <n v="10342"/>
    <s v="S18_3782"/>
    <n v="26"/>
    <n v="57.82"/>
    <n v="8"/>
    <x v="199"/>
    <d v="2004-12-01T00:00:00"/>
    <d v="2004-11-29T00:00:00"/>
    <s v="Shipped"/>
    <n v="2"/>
    <x v="0"/>
    <n v="114"/>
    <n v="1611"/>
    <n v="117300"/>
    <s v="Melbourne"/>
    <n v="6"/>
    <x v="6"/>
  </r>
  <r>
    <n v="10342"/>
    <s v="S18_4721"/>
    <n v="38"/>
    <n v="124.99"/>
    <n v="11"/>
    <x v="199"/>
    <d v="2004-12-01T00:00:00"/>
    <d v="2004-11-29T00:00:00"/>
    <s v="Shipped"/>
    <n v="2"/>
    <x v="0"/>
    <n v="114"/>
    <n v="1611"/>
    <n v="117300"/>
    <s v="Melbourne"/>
    <n v="6"/>
    <x v="6"/>
  </r>
  <r>
    <n v="10342"/>
    <s v="S24_2972"/>
    <n v="39"/>
    <n v="30.59"/>
    <n v="9"/>
    <x v="199"/>
    <d v="2004-12-01T00:00:00"/>
    <d v="2004-11-29T00:00:00"/>
    <s v="Shipped"/>
    <n v="2"/>
    <x v="0"/>
    <n v="114"/>
    <n v="1611"/>
    <n v="117300"/>
    <s v="Melbourne"/>
    <n v="6"/>
    <x v="6"/>
  </r>
  <r>
    <n v="10342"/>
    <s v="S24_3371"/>
    <n v="48"/>
    <n v="60.01"/>
    <n v="10"/>
    <x v="199"/>
    <d v="2004-12-01T00:00:00"/>
    <d v="2004-11-29T00:00:00"/>
    <s v="Shipped"/>
    <n v="2"/>
    <x v="0"/>
    <n v="114"/>
    <n v="1611"/>
    <n v="117300"/>
    <s v="Melbourne"/>
    <n v="6"/>
    <x v="6"/>
  </r>
  <r>
    <n v="10342"/>
    <s v="S24_3856"/>
    <n v="42"/>
    <n v="112.34"/>
    <n v="6"/>
    <x v="199"/>
    <d v="2004-12-01T00:00:00"/>
    <d v="2004-11-29T00:00:00"/>
    <s v="Shipped"/>
    <n v="2"/>
    <x v="0"/>
    <n v="114"/>
    <n v="1611"/>
    <n v="117300"/>
    <s v="Melbourne"/>
    <n v="6"/>
    <x v="6"/>
  </r>
  <r>
    <n v="10343"/>
    <s v="S18_1589"/>
    <n v="36"/>
    <n v="109.51"/>
    <n v="4"/>
    <x v="199"/>
    <d v="2004-12-01T00:00:00"/>
    <d v="2004-11-26T00:00:00"/>
    <s v="Shipped"/>
    <n v="5"/>
    <x v="0"/>
    <n v="353"/>
    <n v="1337"/>
    <n v="81100"/>
    <s v="Reims"/>
    <n v="4"/>
    <x v="3"/>
  </r>
  <r>
    <n v="10343"/>
    <s v="S18_2870"/>
    <n v="25"/>
    <n v="118.8"/>
    <n v="3"/>
    <x v="199"/>
    <d v="2004-12-01T00:00:00"/>
    <d v="2004-11-26T00:00:00"/>
    <s v="Shipped"/>
    <n v="5"/>
    <x v="0"/>
    <n v="353"/>
    <n v="1337"/>
    <n v="81100"/>
    <s v="Reims"/>
    <n v="4"/>
    <x v="3"/>
  </r>
  <r>
    <n v="10343"/>
    <s v="S18_3685"/>
    <n v="44"/>
    <n v="127.15"/>
    <n v="2"/>
    <x v="199"/>
    <d v="2004-12-01T00:00:00"/>
    <d v="2004-11-26T00:00:00"/>
    <s v="Shipped"/>
    <n v="5"/>
    <x v="0"/>
    <n v="353"/>
    <n v="1337"/>
    <n v="81100"/>
    <s v="Reims"/>
    <n v="4"/>
    <x v="3"/>
  </r>
  <r>
    <n v="10343"/>
    <s v="S24_1628"/>
    <n v="27"/>
    <n v="44.78"/>
    <n v="6"/>
    <x v="199"/>
    <d v="2004-12-01T00:00:00"/>
    <d v="2004-11-26T00:00:00"/>
    <s v="Shipped"/>
    <n v="5"/>
    <x v="0"/>
    <n v="353"/>
    <n v="1337"/>
    <n v="81100"/>
    <s v="Reims"/>
    <n v="4"/>
    <x v="3"/>
  </r>
  <r>
    <n v="10343"/>
    <s v="S24_4620"/>
    <n v="30"/>
    <n v="76.8"/>
    <n v="1"/>
    <x v="199"/>
    <d v="2004-12-01T00:00:00"/>
    <d v="2004-11-26T00:00:00"/>
    <s v="Shipped"/>
    <n v="5"/>
    <x v="0"/>
    <n v="353"/>
    <n v="1337"/>
    <n v="81100"/>
    <s v="Reims"/>
    <n v="4"/>
    <x v="3"/>
  </r>
  <r>
    <n v="10343"/>
    <s v="S32_2206"/>
    <n v="29"/>
    <n v="37.409999999999997"/>
    <n v="5"/>
    <x v="199"/>
    <d v="2004-12-01T00:00:00"/>
    <d v="2004-11-26T00:00:00"/>
    <s v="Shipped"/>
    <n v="5"/>
    <x v="0"/>
    <n v="353"/>
    <n v="1337"/>
    <n v="81100"/>
    <s v="Reims"/>
    <n v="4"/>
    <x v="3"/>
  </r>
  <r>
    <n v="10344"/>
    <s v="S18_1749"/>
    <n v="45"/>
    <n v="168.3"/>
    <n v="1"/>
    <x v="200"/>
    <d v="2004-12-02T00:00:00"/>
    <d v="2004-11-29T00:00:00"/>
    <s v="Shipped"/>
    <n v="3"/>
    <x v="0"/>
    <n v="350"/>
    <n v="1337"/>
    <n v="65000"/>
    <s v="Marseille"/>
    <n v="4"/>
    <x v="3"/>
  </r>
  <r>
    <n v="10344"/>
    <s v="S18_2248"/>
    <n v="40"/>
    <n v="49.04"/>
    <n v="2"/>
    <x v="200"/>
    <d v="2004-12-02T00:00:00"/>
    <d v="2004-11-29T00:00:00"/>
    <s v="Shipped"/>
    <n v="3"/>
    <x v="0"/>
    <n v="350"/>
    <n v="1337"/>
    <n v="65000"/>
    <s v="Marseille"/>
    <n v="4"/>
    <x v="3"/>
  </r>
  <r>
    <n v="10344"/>
    <s v="S18_2325"/>
    <n v="30"/>
    <n v="118.23"/>
    <n v="3"/>
    <x v="200"/>
    <d v="2004-12-02T00:00:00"/>
    <d v="2004-11-29T00:00:00"/>
    <s v="Shipped"/>
    <n v="3"/>
    <x v="0"/>
    <n v="350"/>
    <n v="1337"/>
    <n v="65000"/>
    <s v="Marseille"/>
    <n v="4"/>
    <x v="3"/>
  </r>
  <r>
    <n v="10344"/>
    <s v="S18_4409"/>
    <n v="21"/>
    <n v="80.989999999999995"/>
    <n v="4"/>
    <x v="200"/>
    <d v="2004-12-02T00:00:00"/>
    <d v="2004-11-29T00:00:00"/>
    <s v="Shipped"/>
    <n v="3"/>
    <x v="0"/>
    <n v="350"/>
    <n v="1337"/>
    <n v="65000"/>
    <s v="Marseille"/>
    <n v="4"/>
    <x v="3"/>
  </r>
  <r>
    <n v="10344"/>
    <s v="S18_4933"/>
    <n v="26"/>
    <n v="68.42"/>
    <n v="5"/>
    <x v="200"/>
    <d v="2004-12-02T00:00:00"/>
    <d v="2004-11-29T00:00:00"/>
    <s v="Shipped"/>
    <n v="3"/>
    <x v="0"/>
    <n v="350"/>
    <n v="1337"/>
    <n v="65000"/>
    <s v="Marseille"/>
    <n v="4"/>
    <x v="3"/>
  </r>
  <r>
    <n v="10344"/>
    <s v="S24_1046"/>
    <n v="29"/>
    <n v="61"/>
    <n v="7"/>
    <x v="200"/>
    <d v="2004-12-02T00:00:00"/>
    <d v="2004-11-29T00:00:00"/>
    <s v="Shipped"/>
    <n v="3"/>
    <x v="0"/>
    <n v="350"/>
    <n v="1337"/>
    <n v="65000"/>
    <s v="Marseille"/>
    <n v="4"/>
    <x v="3"/>
  </r>
  <r>
    <n v="10344"/>
    <s v="S24_1937"/>
    <n v="20"/>
    <n v="27.88"/>
    <n v="6"/>
    <x v="200"/>
    <d v="2004-12-02T00:00:00"/>
    <d v="2004-11-29T00:00:00"/>
    <s v="Shipped"/>
    <n v="3"/>
    <x v="0"/>
    <n v="350"/>
    <n v="1337"/>
    <n v="65000"/>
    <s v="Marseille"/>
    <n v="4"/>
    <x v="3"/>
  </r>
  <r>
    <n v="10345"/>
    <s v="S24_2022"/>
    <n v="43"/>
    <n v="38.979999999999997"/>
    <n v="1"/>
    <x v="200"/>
    <d v="2004-12-01T00:00:00"/>
    <d v="2004-11-26T00:00:00"/>
    <s v="Shipped"/>
    <n v="5"/>
    <x v="0"/>
    <n v="103"/>
    <n v="1370"/>
    <n v="21000"/>
    <s v="Nantes"/>
    <n v="4"/>
    <x v="3"/>
  </r>
  <r>
    <n v="10346"/>
    <s v="S18_1342"/>
    <n v="42"/>
    <n v="88.36"/>
    <n v="3"/>
    <x v="201"/>
    <d v="2004-12-05T00:00:00"/>
    <d v="2004-11-30T00:00:00"/>
    <s v="Shipped"/>
    <n v="5"/>
    <x v="0"/>
    <n v="112"/>
    <n v="1166"/>
    <n v="71800"/>
    <s v="Las Vegas"/>
    <n v="1"/>
    <x v="5"/>
  </r>
  <r>
    <n v="10346"/>
    <s v="S24_2766"/>
    <n v="25"/>
    <n v="87.24"/>
    <n v="1"/>
    <x v="201"/>
    <d v="2004-12-05T00:00:00"/>
    <d v="2004-11-30T00:00:00"/>
    <s v="Shipped"/>
    <n v="5"/>
    <x v="0"/>
    <n v="112"/>
    <n v="1166"/>
    <n v="71800"/>
    <s v="Las Vegas"/>
    <n v="1"/>
    <x v="5"/>
  </r>
  <r>
    <n v="10346"/>
    <s v="S24_2887"/>
    <n v="24"/>
    <n v="117.44"/>
    <n v="5"/>
    <x v="201"/>
    <d v="2004-12-05T00:00:00"/>
    <d v="2004-11-30T00:00:00"/>
    <s v="Shipped"/>
    <n v="5"/>
    <x v="0"/>
    <n v="112"/>
    <n v="1166"/>
    <n v="71800"/>
    <s v="Las Vegas"/>
    <n v="1"/>
    <x v="5"/>
  </r>
  <r>
    <n v="10346"/>
    <s v="S24_3191"/>
    <n v="24"/>
    <n v="80.47"/>
    <n v="2"/>
    <x v="201"/>
    <d v="2004-12-05T00:00:00"/>
    <d v="2004-11-30T00:00:00"/>
    <s v="Shipped"/>
    <n v="5"/>
    <x v="0"/>
    <n v="112"/>
    <n v="1166"/>
    <n v="71800"/>
    <s v="Las Vegas"/>
    <n v="1"/>
    <x v="5"/>
  </r>
  <r>
    <n v="10346"/>
    <s v="S24_3432"/>
    <n v="26"/>
    <n v="103.87"/>
    <n v="6"/>
    <x v="201"/>
    <d v="2004-12-05T00:00:00"/>
    <d v="2004-11-30T00:00:00"/>
    <s v="Shipped"/>
    <n v="5"/>
    <x v="0"/>
    <n v="112"/>
    <n v="1166"/>
    <n v="71800"/>
    <s v="Las Vegas"/>
    <n v="1"/>
    <x v="5"/>
  </r>
  <r>
    <n v="10346"/>
    <s v="S24_3969"/>
    <n v="22"/>
    <n v="38.57"/>
    <n v="4"/>
    <x v="201"/>
    <d v="2004-12-05T00:00:00"/>
    <d v="2004-11-30T00:00:00"/>
    <s v="Shipped"/>
    <n v="5"/>
    <x v="0"/>
    <n v="112"/>
    <n v="1166"/>
    <n v="71800"/>
    <s v="Las Vegas"/>
    <n v="1"/>
    <x v="5"/>
  </r>
  <r>
    <n v="10347"/>
    <s v="S10_1949"/>
    <n v="30"/>
    <n v="188.58"/>
    <n v="1"/>
    <x v="201"/>
    <d v="2004-12-07T00:00:00"/>
    <d v="2004-11-30T00:00:00"/>
    <s v="Shipped"/>
    <n v="7"/>
    <x v="1"/>
    <n v="114"/>
    <n v="1611"/>
    <n v="117300"/>
    <s v="Melbourne"/>
    <n v="6"/>
    <x v="6"/>
  </r>
  <r>
    <n v="10347"/>
    <s v="S10_4962"/>
    <n v="27"/>
    <n v="132.97"/>
    <n v="2"/>
    <x v="201"/>
    <d v="2004-12-07T00:00:00"/>
    <d v="2004-11-30T00:00:00"/>
    <s v="Shipped"/>
    <n v="7"/>
    <x v="1"/>
    <n v="114"/>
    <n v="1611"/>
    <n v="117300"/>
    <s v="Melbourne"/>
    <n v="6"/>
    <x v="6"/>
  </r>
  <r>
    <n v="10347"/>
    <s v="S12_1666"/>
    <n v="29"/>
    <n v="132.57"/>
    <n v="3"/>
    <x v="201"/>
    <d v="2004-12-07T00:00:00"/>
    <d v="2004-11-30T00:00:00"/>
    <s v="Shipped"/>
    <n v="7"/>
    <x v="1"/>
    <n v="114"/>
    <n v="1611"/>
    <n v="117300"/>
    <s v="Melbourne"/>
    <n v="6"/>
    <x v="6"/>
  </r>
  <r>
    <n v="10347"/>
    <s v="S18_1097"/>
    <n v="42"/>
    <n v="113.17"/>
    <n v="5"/>
    <x v="201"/>
    <d v="2004-12-07T00:00:00"/>
    <d v="2004-11-30T00:00:00"/>
    <s v="Shipped"/>
    <n v="7"/>
    <x v="1"/>
    <n v="114"/>
    <n v="1611"/>
    <n v="117300"/>
    <s v="Melbourne"/>
    <n v="6"/>
    <x v="6"/>
  </r>
  <r>
    <n v="10347"/>
    <s v="S18_1367"/>
    <n v="21"/>
    <n v="46.36"/>
    <n v="7"/>
    <x v="201"/>
    <d v="2004-12-07T00:00:00"/>
    <d v="2004-11-30T00:00:00"/>
    <s v="Shipped"/>
    <n v="7"/>
    <x v="1"/>
    <n v="114"/>
    <n v="1611"/>
    <n v="117300"/>
    <s v="Melbourne"/>
    <n v="6"/>
    <x v="6"/>
  </r>
  <r>
    <n v="10347"/>
    <s v="S18_2432"/>
    <n v="50"/>
    <n v="51.05"/>
    <n v="8"/>
    <x v="201"/>
    <d v="2004-12-07T00:00:00"/>
    <d v="2004-11-30T00:00:00"/>
    <s v="Shipped"/>
    <n v="7"/>
    <x v="1"/>
    <n v="114"/>
    <n v="1611"/>
    <n v="117300"/>
    <s v="Melbourne"/>
    <n v="6"/>
    <x v="6"/>
  </r>
  <r>
    <n v="10347"/>
    <s v="S18_2795"/>
    <n v="21"/>
    <n v="136.69"/>
    <n v="6"/>
    <x v="201"/>
    <d v="2004-12-07T00:00:00"/>
    <d v="2004-11-30T00:00:00"/>
    <s v="Shipped"/>
    <n v="7"/>
    <x v="1"/>
    <n v="114"/>
    <n v="1611"/>
    <n v="117300"/>
    <s v="Melbourne"/>
    <n v="6"/>
    <x v="6"/>
  </r>
  <r>
    <n v="10347"/>
    <s v="S18_2949"/>
    <n v="48"/>
    <n v="84.09"/>
    <n v="9"/>
    <x v="201"/>
    <d v="2004-12-07T00:00:00"/>
    <d v="2004-11-30T00:00:00"/>
    <s v="Shipped"/>
    <n v="7"/>
    <x v="1"/>
    <n v="114"/>
    <n v="1611"/>
    <n v="117300"/>
    <s v="Melbourne"/>
    <n v="6"/>
    <x v="6"/>
  </r>
  <r>
    <n v="10347"/>
    <s v="S18_2957"/>
    <n v="34"/>
    <n v="60.59"/>
    <n v="10"/>
    <x v="201"/>
    <d v="2004-12-07T00:00:00"/>
    <d v="2004-11-30T00:00:00"/>
    <s v="Shipped"/>
    <n v="7"/>
    <x v="1"/>
    <n v="114"/>
    <n v="1611"/>
    <n v="117300"/>
    <s v="Melbourne"/>
    <n v="6"/>
    <x v="6"/>
  </r>
  <r>
    <n v="10347"/>
    <s v="S18_3136"/>
    <n v="45"/>
    <n v="95.3"/>
    <n v="11"/>
    <x v="201"/>
    <d v="2004-12-07T00:00:00"/>
    <d v="2004-11-30T00:00:00"/>
    <s v="Shipped"/>
    <n v="7"/>
    <x v="1"/>
    <n v="114"/>
    <n v="1611"/>
    <n v="117300"/>
    <s v="Melbourne"/>
    <n v="6"/>
    <x v="6"/>
  </r>
  <r>
    <n v="10347"/>
    <s v="S18_3320"/>
    <n v="26"/>
    <n v="84.33"/>
    <n v="12"/>
    <x v="201"/>
    <d v="2004-12-07T00:00:00"/>
    <d v="2004-11-30T00:00:00"/>
    <s v="Shipped"/>
    <n v="7"/>
    <x v="1"/>
    <n v="114"/>
    <n v="1611"/>
    <n v="117300"/>
    <s v="Melbourne"/>
    <n v="6"/>
    <x v="6"/>
  </r>
  <r>
    <n v="10347"/>
    <s v="S18_4600"/>
    <n v="45"/>
    <n v="115.03"/>
    <n v="4"/>
    <x v="201"/>
    <d v="2004-12-07T00:00:00"/>
    <d v="2004-11-30T00:00:00"/>
    <s v="Shipped"/>
    <n v="7"/>
    <x v="1"/>
    <n v="114"/>
    <n v="1611"/>
    <n v="117300"/>
    <s v="Melbourne"/>
    <n v="6"/>
    <x v="6"/>
  </r>
  <r>
    <n v="10348"/>
    <s v="S12_1108"/>
    <n v="48"/>
    <n v="207.8"/>
    <n v="8"/>
    <x v="182"/>
    <d v="2004-11-08T00:00:00"/>
    <d v="2004-11-05T00:00:00"/>
    <s v="Shipped"/>
    <n v="3"/>
    <x v="0"/>
    <n v="458"/>
    <n v="1702"/>
    <n v="104600"/>
    <s v="Madrid"/>
    <n v="4"/>
    <x v="3"/>
  </r>
  <r>
    <n v="10348"/>
    <s v="S12_3148"/>
    <n v="47"/>
    <n v="122.37"/>
    <n v="4"/>
    <x v="182"/>
    <d v="2004-11-08T00:00:00"/>
    <d v="2004-11-05T00:00:00"/>
    <s v="Shipped"/>
    <n v="3"/>
    <x v="0"/>
    <n v="458"/>
    <n v="1702"/>
    <n v="104600"/>
    <s v="Madrid"/>
    <n v="4"/>
    <x v="3"/>
  </r>
  <r>
    <n v="10348"/>
    <s v="S18_4668"/>
    <n v="29"/>
    <n v="43.77"/>
    <n v="6"/>
    <x v="182"/>
    <d v="2004-11-08T00:00:00"/>
    <d v="2004-11-05T00:00:00"/>
    <s v="Shipped"/>
    <n v="3"/>
    <x v="0"/>
    <n v="458"/>
    <n v="1702"/>
    <n v="104600"/>
    <s v="Madrid"/>
    <n v="4"/>
    <x v="3"/>
  </r>
  <r>
    <n v="10348"/>
    <s v="S24_2300"/>
    <n v="37"/>
    <n v="107.34"/>
    <n v="1"/>
    <x v="182"/>
    <d v="2004-11-08T00:00:00"/>
    <d v="2004-11-05T00:00:00"/>
    <s v="Shipped"/>
    <n v="3"/>
    <x v="0"/>
    <n v="458"/>
    <n v="1702"/>
    <n v="104600"/>
    <s v="Madrid"/>
    <n v="4"/>
    <x v="3"/>
  </r>
  <r>
    <n v="10348"/>
    <s v="S24_4258"/>
    <n v="39"/>
    <n v="82.78"/>
    <n v="2"/>
    <x v="182"/>
    <d v="2004-11-08T00:00:00"/>
    <d v="2004-11-05T00:00:00"/>
    <s v="Shipped"/>
    <n v="3"/>
    <x v="0"/>
    <n v="458"/>
    <n v="1702"/>
    <n v="104600"/>
    <s v="Madrid"/>
    <n v="4"/>
    <x v="3"/>
  </r>
  <r>
    <n v="10348"/>
    <s v="S32_1268"/>
    <n v="42"/>
    <n v="90.53"/>
    <n v="3"/>
    <x v="182"/>
    <d v="2004-11-08T00:00:00"/>
    <d v="2004-11-05T00:00:00"/>
    <s v="Shipped"/>
    <n v="3"/>
    <x v="0"/>
    <n v="458"/>
    <n v="1702"/>
    <n v="104600"/>
    <s v="Madrid"/>
    <n v="4"/>
    <x v="3"/>
  </r>
  <r>
    <n v="10348"/>
    <s v="S32_3522"/>
    <n v="31"/>
    <n v="62.7"/>
    <n v="5"/>
    <x v="182"/>
    <d v="2004-11-08T00:00:00"/>
    <d v="2004-11-05T00:00:00"/>
    <s v="Shipped"/>
    <n v="3"/>
    <x v="0"/>
    <n v="458"/>
    <n v="1702"/>
    <n v="104600"/>
    <s v="Madrid"/>
    <n v="4"/>
    <x v="3"/>
  </r>
  <r>
    <n v="10348"/>
    <s v="S700_2824"/>
    <n v="32"/>
    <n v="100.14"/>
    <n v="7"/>
    <x v="182"/>
    <d v="2004-11-08T00:00:00"/>
    <d v="2004-11-05T00:00:00"/>
    <s v="Shipped"/>
    <n v="3"/>
    <x v="0"/>
    <n v="458"/>
    <n v="1702"/>
    <n v="104600"/>
    <s v="Madrid"/>
    <n v="4"/>
    <x v="3"/>
  </r>
  <r>
    <n v="10349"/>
    <s v="S12_3891"/>
    <n v="26"/>
    <n v="166.1"/>
    <n v="10"/>
    <x v="202"/>
    <d v="2004-12-07T00:00:00"/>
    <d v="2004-12-03T00:00:00"/>
    <s v="Shipped"/>
    <n v="4"/>
    <x v="0"/>
    <n v="151"/>
    <n v="1286"/>
    <n v="138500"/>
    <s v="NYC"/>
    <n v="3"/>
    <x v="2"/>
  </r>
  <r>
    <n v="10349"/>
    <s v="S12_4473"/>
    <n v="48"/>
    <n v="114.95"/>
    <n v="9"/>
    <x v="202"/>
    <d v="2004-12-07T00:00:00"/>
    <d v="2004-12-03T00:00:00"/>
    <s v="Shipped"/>
    <n v="4"/>
    <x v="0"/>
    <n v="151"/>
    <n v="1286"/>
    <n v="138500"/>
    <s v="NYC"/>
    <n v="3"/>
    <x v="2"/>
  </r>
  <r>
    <n v="10349"/>
    <s v="S18_2238"/>
    <n v="38"/>
    <n v="142.44999999999999"/>
    <n v="8"/>
    <x v="202"/>
    <d v="2004-12-07T00:00:00"/>
    <d v="2004-12-03T00:00:00"/>
    <s v="Shipped"/>
    <n v="4"/>
    <x v="0"/>
    <n v="151"/>
    <n v="1286"/>
    <n v="138500"/>
    <s v="NYC"/>
    <n v="3"/>
    <x v="2"/>
  </r>
  <r>
    <n v="10349"/>
    <s v="S18_2319"/>
    <n v="38"/>
    <n v="117.82"/>
    <n v="7"/>
    <x v="202"/>
    <d v="2004-12-07T00:00:00"/>
    <d v="2004-12-03T00:00:00"/>
    <s v="Shipped"/>
    <n v="4"/>
    <x v="0"/>
    <n v="151"/>
    <n v="1286"/>
    <n v="138500"/>
    <s v="NYC"/>
    <n v="3"/>
    <x v="2"/>
  </r>
  <r>
    <n v="10349"/>
    <s v="S18_3232"/>
    <n v="48"/>
    <n v="164.26"/>
    <n v="6"/>
    <x v="202"/>
    <d v="2004-12-07T00:00:00"/>
    <d v="2004-12-03T00:00:00"/>
    <s v="Shipped"/>
    <n v="4"/>
    <x v="0"/>
    <n v="151"/>
    <n v="1286"/>
    <n v="138500"/>
    <s v="NYC"/>
    <n v="3"/>
    <x v="2"/>
  </r>
  <r>
    <n v="10349"/>
    <s v="S18_4027"/>
    <n v="34"/>
    <n v="140.75"/>
    <n v="5"/>
    <x v="202"/>
    <d v="2004-12-07T00:00:00"/>
    <d v="2004-12-03T00:00:00"/>
    <s v="Shipped"/>
    <n v="4"/>
    <x v="0"/>
    <n v="151"/>
    <n v="1286"/>
    <n v="138500"/>
    <s v="NYC"/>
    <n v="3"/>
    <x v="2"/>
  </r>
  <r>
    <n v="10349"/>
    <s v="S24_1444"/>
    <n v="48"/>
    <n v="50.29"/>
    <n v="4"/>
    <x v="202"/>
    <d v="2004-12-07T00:00:00"/>
    <d v="2004-12-03T00:00:00"/>
    <s v="Shipped"/>
    <n v="4"/>
    <x v="0"/>
    <n v="151"/>
    <n v="1286"/>
    <n v="138500"/>
    <s v="NYC"/>
    <n v="3"/>
    <x v="2"/>
  </r>
  <r>
    <n v="10349"/>
    <s v="S24_2840"/>
    <n v="36"/>
    <n v="31.47"/>
    <n v="3"/>
    <x v="202"/>
    <d v="2004-12-07T00:00:00"/>
    <d v="2004-12-03T00:00:00"/>
    <s v="Shipped"/>
    <n v="4"/>
    <x v="0"/>
    <n v="151"/>
    <n v="1286"/>
    <n v="138500"/>
    <s v="NYC"/>
    <n v="3"/>
    <x v="2"/>
  </r>
  <r>
    <n v="10349"/>
    <s v="S24_4048"/>
    <n v="23"/>
    <n v="111.18"/>
    <n v="2"/>
    <x v="202"/>
    <d v="2004-12-07T00:00:00"/>
    <d v="2004-12-03T00:00:00"/>
    <s v="Shipped"/>
    <n v="4"/>
    <x v="0"/>
    <n v="151"/>
    <n v="1286"/>
    <n v="138500"/>
    <s v="NYC"/>
    <n v="3"/>
    <x v="2"/>
  </r>
  <r>
    <n v="10349"/>
    <s v="S32_2509"/>
    <n v="33"/>
    <n v="44.37"/>
    <n v="1"/>
    <x v="202"/>
    <d v="2004-12-07T00:00:00"/>
    <d v="2004-12-03T00:00:00"/>
    <s v="Shipped"/>
    <n v="4"/>
    <x v="0"/>
    <n v="151"/>
    <n v="1286"/>
    <n v="138500"/>
    <s v="NYC"/>
    <n v="3"/>
    <x v="2"/>
  </r>
  <r>
    <n v="10350"/>
    <s v="S10_4757"/>
    <n v="26"/>
    <n v="110.16"/>
    <n v="5"/>
    <x v="203"/>
    <d v="2004-12-08T00:00:00"/>
    <d v="2004-12-05T00:00:00"/>
    <s v="Shipped"/>
    <n v="3"/>
    <x v="0"/>
    <n v="141"/>
    <n v="1370"/>
    <n v="227600"/>
    <s v="Madrid"/>
    <n v="4"/>
    <x v="3"/>
  </r>
  <r>
    <n v="10350"/>
    <s v="S18_3029"/>
    <n v="43"/>
    <n v="84.3"/>
    <n v="6"/>
    <x v="203"/>
    <d v="2004-12-08T00:00:00"/>
    <d v="2004-12-05T00:00:00"/>
    <s v="Shipped"/>
    <n v="3"/>
    <x v="0"/>
    <n v="141"/>
    <n v="1370"/>
    <n v="227600"/>
    <s v="Madrid"/>
    <n v="4"/>
    <x v="3"/>
  </r>
  <r>
    <n v="10350"/>
    <s v="S18_3140"/>
    <n v="44"/>
    <n v="135.22"/>
    <n v="1"/>
    <x v="203"/>
    <d v="2004-12-08T00:00:00"/>
    <d v="2004-12-05T00:00:00"/>
    <s v="Shipped"/>
    <n v="3"/>
    <x v="0"/>
    <n v="141"/>
    <n v="1370"/>
    <n v="227600"/>
    <s v="Madrid"/>
    <n v="4"/>
    <x v="3"/>
  </r>
  <r>
    <n v="10350"/>
    <s v="S18_3259"/>
    <n v="41"/>
    <n v="94.79"/>
    <n v="2"/>
    <x v="203"/>
    <d v="2004-12-08T00:00:00"/>
    <d v="2004-12-05T00:00:00"/>
    <s v="Shipped"/>
    <n v="3"/>
    <x v="0"/>
    <n v="141"/>
    <n v="1370"/>
    <n v="227600"/>
    <s v="Madrid"/>
    <n v="4"/>
    <x v="3"/>
  </r>
  <r>
    <n v="10350"/>
    <s v="S18_4522"/>
    <n v="30"/>
    <n v="70.22"/>
    <n v="3"/>
    <x v="203"/>
    <d v="2004-12-08T00:00:00"/>
    <d v="2004-12-05T00:00:00"/>
    <s v="Shipped"/>
    <n v="3"/>
    <x v="0"/>
    <n v="141"/>
    <n v="1370"/>
    <n v="227600"/>
    <s v="Madrid"/>
    <n v="4"/>
    <x v="3"/>
  </r>
  <r>
    <n v="10350"/>
    <s v="S24_2011"/>
    <n v="34"/>
    <n v="98.31"/>
    <n v="7"/>
    <x v="203"/>
    <d v="2004-12-08T00:00:00"/>
    <d v="2004-12-05T00:00:00"/>
    <s v="Shipped"/>
    <n v="3"/>
    <x v="0"/>
    <n v="141"/>
    <n v="1370"/>
    <n v="227600"/>
    <s v="Madrid"/>
    <n v="4"/>
    <x v="3"/>
  </r>
  <r>
    <n v="10350"/>
    <s v="S24_3151"/>
    <n v="30"/>
    <n v="86.74"/>
    <n v="9"/>
    <x v="203"/>
    <d v="2004-12-08T00:00:00"/>
    <d v="2004-12-05T00:00:00"/>
    <s v="Shipped"/>
    <n v="3"/>
    <x v="0"/>
    <n v="141"/>
    <n v="1370"/>
    <n v="227600"/>
    <s v="Madrid"/>
    <n v="4"/>
    <x v="3"/>
  </r>
  <r>
    <n v="10350"/>
    <s v="S24_3816"/>
    <n v="25"/>
    <n v="77.150000000000006"/>
    <n v="10"/>
    <x v="203"/>
    <d v="2004-12-08T00:00:00"/>
    <d v="2004-12-05T00:00:00"/>
    <s v="Shipped"/>
    <n v="3"/>
    <x v="0"/>
    <n v="141"/>
    <n v="1370"/>
    <n v="227600"/>
    <s v="Madrid"/>
    <n v="4"/>
    <x v="3"/>
  </r>
  <r>
    <n v="10350"/>
    <s v="S32_3207"/>
    <n v="27"/>
    <n v="61.52"/>
    <n v="14"/>
    <x v="203"/>
    <d v="2004-12-08T00:00:00"/>
    <d v="2004-12-05T00:00:00"/>
    <s v="Shipped"/>
    <n v="3"/>
    <x v="0"/>
    <n v="141"/>
    <n v="1370"/>
    <n v="227600"/>
    <s v="Madrid"/>
    <n v="4"/>
    <x v="3"/>
  </r>
  <r>
    <n v="10350"/>
    <s v="S50_1392"/>
    <n v="31"/>
    <n v="104.18"/>
    <n v="8"/>
    <x v="203"/>
    <d v="2004-12-08T00:00:00"/>
    <d v="2004-12-05T00:00:00"/>
    <s v="Shipped"/>
    <n v="3"/>
    <x v="0"/>
    <n v="141"/>
    <n v="1370"/>
    <n v="227600"/>
    <s v="Madrid"/>
    <n v="4"/>
    <x v="3"/>
  </r>
  <r>
    <n v="10350"/>
    <s v="S50_1514"/>
    <n v="44"/>
    <n v="56.82"/>
    <n v="17"/>
    <x v="203"/>
    <d v="2004-12-08T00:00:00"/>
    <d v="2004-12-05T00:00:00"/>
    <s v="Shipped"/>
    <n v="3"/>
    <x v="0"/>
    <n v="141"/>
    <n v="1370"/>
    <n v="227600"/>
    <s v="Madrid"/>
    <n v="4"/>
    <x v="3"/>
  </r>
  <r>
    <n v="10350"/>
    <s v="S700_1138"/>
    <n v="46"/>
    <n v="56"/>
    <n v="11"/>
    <x v="203"/>
    <d v="2004-12-08T00:00:00"/>
    <d v="2004-12-05T00:00:00"/>
    <s v="Shipped"/>
    <n v="3"/>
    <x v="0"/>
    <n v="141"/>
    <n v="1370"/>
    <n v="227600"/>
    <s v="Madrid"/>
    <n v="4"/>
    <x v="3"/>
  </r>
  <r>
    <n v="10350"/>
    <s v="S700_1938"/>
    <n v="28"/>
    <n v="76.22"/>
    <n v="4"/>
    <x v="203"/>
    <d v="2004-12-08T00:00:00"/>
    <d v="2004-12-05T00:00:00"/>
    <s v="Shipped"/>
    <n v="3"/>
    <x v="0"/>
    <n v="141"/>
    <n v="1370"/>
    <n v="227600"/>
    <s v="Madrid"/>
    <n v="4"/>
    <x v="3"/>
  </r>
  <r>
    <n v="10350"/>
    <s v="S700_2610"/>
    <n v="29"/>
    <n v="68.67"/>
    <n v="12"/>
    <x v="203"/>
    <d v="2004-12-08T00:00:00"/>
    <d v="2004-12-05T00:00:00"/>
    <s v="Shipped"/>
    <n v="3"/>
    <x v="0"/>
    <n v="141"/>
    <n v="1370"/>
    <n v="227600"/>
    <s v="Madrid"/>
    <n v="4"/>
    <x v="3"/>
  </r>
  <r>
    <n v="10350"/>
    <s v="S700_3505"/>
    <n v="31"/>
    <n v="87.15"/>
    <n v="13"/>
    <x v="203"/>
    <d v="2004-12-08T00:00:00"/>
    <d v="2004-12-05T00:00:00"/>
    <s v="Shipped"/>
    <n v="3"/>
    <x v="0"/>
    <n v="141"/>
    <n v="1370"/>
    <n v="227600"/>
    <s v="Madrid"/>
    <n v="4"/>
    <x v="3"/>
  </r>
  <r>
    <n v="10350"/>
    <s v="S700_3962"/>
    <n v="25"/>
    <n v="97.32"/>
    <n v="16"/>
    <x v="203"/>
    <d v="2004-12-08T00:00:00"/>
    <d v="2004-12-05T00:00:00"/>
    <s v="Shipped"/>
    <n v="3"/>
    <x v="0"/>
    <n v="141"/>
    <n v="1370"/>
    <n v="227600"/>
    <s v="Madrid"/>
    <n v="4"/>
    <x v="3"/>
  </r>
  <r>
    <n v="10350"/>
    <s v="S72_3212"/>
    <n v="20"/>
    <n v="48.05"/>
    <n v="15"/>
    <x v="203"/>
    <d v="2004-12-08T00:00:00"/>
    <d v="2004-12-05T00:00:00"/>
    <s v="Shipped"/>
    <n v="3"/>
    <x v="0"/>
    <n v="141"/>
    <n v="1370"/>
    <n v="227600"/>
    <s v="Madrid"/>
    <n v="4"/>
    <x v="3"/>
  </r>
  <r>
    <n v="10351"/>
    <s v="S18_1662"/>
    <n v="39"/>
    <n v="143.5"/>
    <n v="1"/>
    <x v="204"/>
    <d v="2004-12-11T00:00:00"/>
    <d v="2004-12-07T00:00:00"/>
    <s v="Shipped"/>
    <n v="4"/>
    <x v="0"/>
    <n v="324"/>
    <n v="1501"/>
    <n v="77000"/>
    <s v="London"/>
    <n v="7"/>
    <x v="1"/>
  </r>
  <r>
    <n v="10351"/>
    <s v="S18_3856"/>
    <n v="20"/>
    <n v="104.81"/>
    <n v="2"/>
    <x v="204"/>
    <d v="2004-12-11T00:00:00"/>
    <d v="2004-12-07T00:00:00"/>
    <s v="Shipped"/>
    <n v="4"/>
    <x v="0"/>
    <n v="324"/>
    <n v="1501"/>
    <n v="77000"/>
    <s v="London"/>
    <n v="7"/>
    <x v="1"/>
  </r>
  <r>
    <n v="10351"/>
    <s v="S24_2841"/>
    <n v="25"/>
    <n v="64.400000000000006"/>
    <n v="5"/>
    <x v="204"/>
    <d v="2004-12-11T00:00:00"/>
    <d v="2004-12-07T00:00:00"/>
    <s v="Shipped"/>
    <n v="4"/>
    <x v="0"/>
    <n v="324"/>
    <n v="1501"/>
    <n v="77000"/>
    <s v="London"/>
    <n v="7"/>
    <x v="1"/>
  </r>
  <r>
    <n v="10351"/>
    <s v="S24_3420"/>
    <n v="38"/>
    <n v="53.92"/>
    <n v="4"/>
    <x v="204"/>
    <d v="2004-12-11T00:00:00"/>
    <d v="2004-12-07T00:00:00"/>
    <s v="Shipped"/>
    <n v="4"/>
    <x v="0"/>
    <n v="324"/>
    <n v="1501"/>
    <n v="77000"/>
    <s v="London"/>
    <n v="7"/>
    <x v="1"/>
  </r>
  <r>
    <n v="10351"/>
    <s v="S24_3949"/>
    <n v="34"/>
    <n v="68.239999999999995"/>
    <n v="3"/>
    <x v="204"/>
    <d v="2004-12-11T00:00:00"/>
    <d v="2004-12-07T00:00:00"/>
    <s v="Shipped"/>
    <n v="4"/>
    <x v="0"/>
    <n v="324"/>
    <n v="1501"/>
    <n v="77000"/>
    <s v="London"/>
    <n v="7"/>
    <x v="1"/>
  </r>
  <r>
    <n v="10352"/>
    <s v="S700_2047"/>
    <n v="23"/>
    <n v="75.13"/>
    <n v="3"/>
    <x v="204"/>
    <d v="2004-12-12T00:00:00"/>
    <d v="2004-12-09T00:00:00"/>
    <s v="Shipped"/>
    <n v="3"/>
    <x v="0"/>
    <n v="198"/>
    <n v="1216"/>
    <n v="23000"/>
    <s v="Brickhaven"/>
    <n v="2"/>
    <x v="0"/>
  </r>
  <r>
    <n v="10352"/>
    <s v="S700_2466"/>
    <n v="49"/>
    <n v="87.75"/>
    <n v="2"/>
    <x v="204"/>
    <d v="2004-12-12T00:00:00"/>
    <d v="2004-12-09T00:00:00"/>
    <s v="Shipped"/>
    <n v="3"/>
    <x v="0"/>
    <n v="198"/>
    <n v="1216"/>
    <n v="23000"/>
    <s v="Brickhaven"/>
    <n v="2"/>
    <x v="0"/>
  </r>
  <r>
    <n v="10352"/>
    <s v="S700_4002"/>
    <n v="22"/>
    <n v="62.19"/>
    <n v="1"/>
    <x v="204"/>
    <d v="2004-12-12T00:00:00"/>
    <d v="2004-12-09T00:00:00"/>
    <s v="Shipped"/>
    <n v="3"/>
    <x v="0"/>
    <n v="198"/>
    <n v="1216"/>
    <n v="23000"/>
    <s v="Brickhaven"/>
    <n v="2"/>
    <x v="0"/>
  </r>
  <r>
    <n v="10352"/>
    <s v="S72_1253"/>
    <n v="49"/>
    <n v="46.18"/>
    <n v="4"/>
    <x v="204"/>
    <d v="2004-12-12T00:00:00"/>
    <d v="2004-12-09T00:00:00"/>
    <s v="Shipped"/>
    <n v="3"/>
    <x v="0"/>
    <n v="198"/>
    <n v="1216"/>
    <n v="23000"/>
    <s v="Brickhaven"/>
    <n v="2"/>
    <x v="0"/>
  </r>
  <r>
    <n v="10353"/>
    <s v="S18_2581"/>
    <n v="27"/>
    <n v="71.81"/>
    <n v="1"/>
    <x v="205"/>
    <d v="2004-12-11T00:00:00"/>
    <d v="2004-12-05T00:00:00"/>
    <s v="Shipped"/>
    <n v="6"/>
    <x v="0"/>
    <n v="447"/>
    <n v="1323"/>
    <n v="49700"/>
    <s v="Glendale"/>
    <n v="3"/>
    <x v="2"/>
  </r>
  <r>
    <n v="10353"/>
    <s v="S24_1785"/>
    <n v="28"/>
    <n v="107.23"/>
    <n v="2"/>
    <x v="205"/>
    <d v="2004-12-11T00:00:00"/>
    <d v="2004-12-05T00:00:00"/>
    <s v="Shipped"/>
    <n v="6"/>
    <x v="0"/>
    <n v="447"/>
    <n v="1323"/>
    <n v="49700"/>
    <s v="Glendale"/>
    <n v="3"/>
    <x v="2"/>
  </r>
  <r>
    <n v="10353"/>
    <s v="S24_4278"/>
    <n v="35"/>
    <n v="69.55"/>
    <n v="3"/>
    <x v="205"/>
    <d v="2004-12-11T00:00:00"/>
    <d v="2004-12-05T00:00:00"/>
    <s v="Shipped"/>
    <n v="6"/>
    <x v="0"/>
    <n v="447"/>
    <n v="1323"/>
    <n v="49700"/>
    <s v="Glendale"/>
    <n v="3"/>
    <x v="2"/>
  </r>
  <r>
    <n v="10353"/>
    <s v="S32_1374"/>
    <n v="46"/>
    <n v="86.9"/>
    <n v="5"/>
    <x v="205"/>
    <d v="2004-12-11T00:00:00"/>
    <d v="2004-12-05T00:00:00"/>
    <s v="Shipped"/>
    <n v="6"/>
    <x v="0"/>
    <n v="447"/>
    <n v="1323"/>
    <n v="49700"/>
    <s v="Glendale"/>
    <n v="3"/>
    <x v="2"/>
  </r>
  <r>
    <n v="10353"/>
    <s v="S32_4289"/>
    <n v="40"/>
    <n v="68.099999999999994"/>
    <n v="7"/>
    <x v="205"/>
    <d v="2004-12-11T00:00:00"/>
    <d v="2004-12-05T00:00:00"/>
    <s v="Shipped"/>
    <n v="6"/>
    <x v="0"/>
    <n v="447"/>
    <n v="1323"/>
    <n v="49700"/>
    <s v="Glendale"/>
    <n v="3"/>
    <x v="2"/>
  </r>
  <r>
    <n v="10353"/>
    <s v="S50_1341"/>
    <n v="40"/>
    <n v="35.78"/>
    <n v="8"/>
    <x v="205"/>
    <d v="2004-12-11T00:00:00"/>
    <d v="2004-12-05T00:00:00"/>
    <s v="Shipped"/>
    <n v="6"/>
    <x v="0"/>
    <n v="447"/>
    <n v="1323"/>
    <n v="49700"/>
    <s v="Glendale"/>
    <n v="3"/>
    <x v="2"/>
  </r>
  <r>
    <n v="10353"/>
    <s v="S700_1691"/>
    <n v="39"/>
    <n v="73.069999999999993"/>
    <n v="9"/>
    <x v="205"/>
    <d v="2004-12-11T00:00:00"/>
    <d v="2004-12-05T00:00:00"/>
    <s v="Shipped"/>
    <n v="6"/>
    <x v="0"/>
    <n v="447"/>
    <n v="1323"/>
    <n v="49700"/>
    <s v="Glendale"/>
    <n v="3"/>
    <x v="2"/>
  </r>
  <r>
    <n v="10353"/>
    <s v="S700_2834"/>
    <n v="48"/>
    <n v="98.48"/>
    <n v="4"/>
    <x v="205"/>
    <d v="2004-12-11T00:00:00"/>
    <d v="2004-12-05T00:00:00"/>
    <s v="Shipped"/>
    <n v="6"/>
    <x v="0"/>
    <n v="447"/>
    <n v="1323"/>
    <n v="49700"/>
    <s v="Glendale"/>
    <n v="3"/>
    <x v="2"/>
  </r>
  <r>
    <n v="10353"/>
    <s v="S700_3167"/>
    <n v="43"/>
    <n v="74.400000000000006"/>
    <n v="6"/>
    <x v="205"/>
    <d v="2004-12-11T00:00:00"/>
    <d v="2004-12-05T00:00:00"/>
    <s v="Shipped"/>
    <n v="6"/>
    <x v="0"/>
    <n v="447"/>
    <n v="1323"/>
    <n v="49700"/>
    <s v="Glendale"/>
    <n v="3"/>
    <x v="2"/>
  </r>
  <r>
    <n v="10354"/>
    <s v="S10_1678"/>
    <n v="42"/>
    <n v="84.22"/>
    <n v="6"/>
    <x v="205"/>
    <d v="2004-12-10T00:00:00"/>
    <d v="2004-12-05T00:00:00"/>
    <s v="Shipped"/>
    <n v="5"/>
    <x v="0"/>
    <n v="323"/>
    <n v="1612"/>
    <n v="88000"/>
    <s v="Auckland  "/>
    <n v="6"/>
    <x v="6"/>
  </r>
  <r>
    <n v="10354"/>
    <s v="S10_2016"/>
    <n v="20"/>
    <n v="95.15"/>
    <n v="2"/>
    <x v="205"/>
    <d v="2004-12-10T00:00:00"/>
    <d v="2004-12-05T00:00:00"/>
    <s v="Shipped"/>
    <n v="5"/>
    <x v="0"/>
    <n v="323"/>
    <n v="1612"/>
    <n v="88000"/>
    <s v="Auckland  "/>
    <n v="6"/>
    <x v="6"/>
  </r>
  <r>
    <n v="10354"/>
    <s v="S10_4698"/>
    <n v="42"/>
    <n v="178.17"/>
    <n v="3"/>
    <x v="205"/>
    <d v="2004-12-10T00:00:00"/>
    <d v="2004-12-05T00:00:00"/>
    <s v="Shipped"/>
    <n v="5"/>
    <x v="0"/>
    <n v="323"/>
    <n v="1612"/>
    <n v="88000"/>
    <s v="Auckland  "/>
    <n v="6"/>
    <x v="6"/>
  </r>
  <r>
    <n v="10354"/>
    <s v="S12_1099"/>
    <n v="31"/>
    <n v="157.6"/>
    <n v="9"/>
    <x v="205"/>
    <d v="2004-12-10T00:00:00"/>
    <d v="2004-12-05T00:00:00"/>
    <s v="Shipped"/>
    <n v="5"/>
    <x v="0"/>
    <n v="323"/>
    <n v="1612"/>
    <n v="88000"/>
    <s v="Auckland  "/>
    <n v="6"/>
    <x v="6"/>
  </r>
  <r>
    <n v="10354"/>
    <s v="S12_2823"/>
    <n v="35"/>
    <n v="141.58000000000001"/>
    <n v="4"/>
    <x v="205"/>
    <d v="2004-12-10T00:00:00"/>
    <d v="2004-12-05T00:00:00"/>
    <s v="Shipped"/>
    <n v="5"/>
    <x v="0"/>
    <n v="323"/>
    <n v="1612"/>
    <n v="88000"/>
    <s v="Auckland  "/>
    <n v="6"/>
    <x v="6"/>
  </r>
  <r>
    <n v="10354"/>
    <s v="S12_3380"/>
    <n v="29"/>
    <n v="98.65"/>
    <n v="11"/>
    <x v="205"/>
    <d v="2004-12-10T00:00:00"/>
    <d v="2004-12-05T00:00:00"/>
    <s v="Shipped"/>
    <n v="5"/>
    <x v="0"/>
    <n v="323"/>
    <n v="1612"/>
    <n v="88000"/>
    <s v="Auckland  "/>
    <n v="6"/>
    <x v="6"/>
  </r>
  <r>
    <n v="10354"/>
    <s v="S12_3990"/>
    <n v="23"/>
    <n v="76.61"/>
    <n v="12"/>
    <x v="205"/>
    <d v="2004-12-10T00:00:00"/>
    <d v="2004-12-05T00:00:00"/>
    <s v="Shipped"/>
    <n v="5"/>
    <x v="0"/>
    <n v="323"/>
    <n v="1612"/>
    <n v="88000"/>
    <s v="Auckland  "/>
    <n v="6"/>
    <x v="6"/>
  </r>
  <r>
    <n v="10354"/>
    <s v="S12_4675"/>
    <n v="28"/>
    <n v="100.19"/>
    <n v="13"/>
    <x v="205"/>
    <d v="2004-12-10T00:00:00"/>
    <d v="2004-12-05T00:00:00"/>
    <s v="Shipped"/>
    <n v="5"/>
    <x v="0"/>
    <n v="323"/>
    <n v="1612"/>
    <n v="88000"/>
    <s v="Auckland  "/>
    <n v="6"/>
    <x v="6"/>
  </r>
  <r>
    <n v="10354"/>
    <s v="S18_1889"/>
    <n v="21"/>
    <n v="76.23"/>
    <n v="8"/>
    <x v="205"/>
    <d v="2004-12-10T00:00:00"/>
    <d v="2004-12-05T00:00:00"/>
    <s v="Shipped"/>
    <n v="5"/>
    <x v="0"/>
    <n v="323"/>
    <n v="1612"/>
    <n v="88000"/>
    <s v="Auckland  "/>
    <n v="6"/>
    <x v="6"/>
  </r>
  <r>
    <n v="10354"/>
    <s v="S18_2625"/>
    <n v="28"/>
    <n v="49.06"/>
    <n v="10"/>
    <x v="205"/>
    <d v="2004-12-10T00:00:00"/>
    <d v="2004-12-05T00:00:00"/>
    <s v="Shipped"/>
    <n v="5"/>
    <x v="0"/>
    <n v="323"/>
    <n v="1612"/>
    <n v="88000"/>
    <s v="Auckland  "/>
    <n v="6"/>
    <x v="6"/>
  </r>
  <r>
    <n v="10354"/>
    <s v="S18_3278"/>
    <n v="36"/>
    <n v="69.150000000000006"/>
    <n v="7"/>
    <x v="205"/>
    <d v="2004-12-10T00:00:00"/>
    <d v="2004-12-05T00:00:00"/>
    <s v="Shipped"/>
    <n v="5"/>
    <x v="0"/>
    <n v="323"/>
    <n v="1612"/>
    <n v="88000"/>
    <s v="Auckland  "/>
    <n v="6"/>
    <x v="6"/>
  </r>
  <r>
    <n v="10354"/>
    <s v="S24_1578"/>
    <n v="21"/>
    <n v="96.92"/>
    <n v="5"/>
    <x v="205"/>
    <d v="2004-12-10T00:00:00"/>
    <d v="2004-12-05T00:00:00"/>
    <s v="Shipped"/>
    <n v="5"/>
    <x v="0"/>
    <n v="323"/>
    <n v="1612"/>
    <n v="88000"/>
    <s v="Auckland  "/>
    <n v="6"/>
    <x v="6"/>
  </r>
  <r>
    <n v="10354"/>
    <s v="S24_2000"/>
    <n v="28"/>
    <n v="62.46"/>
    <n v="1"/>
    <x v="205"/>
    <d v="2004-12-10T00:00:00"/>
    <d v="2004-12-05T00:00:00"/>
    <s v="Shipped"/>
    <n v="5"/>
    <x v="0"/>
    <n v="323"/>
    <n v="1612"/>
    <n v="88000"/>
    <s v="Auckland  "/>
    <n v="6"/>
    <x v="6"/>
  </r>
  <r>
    <n v="10355"/>
    <s v="S18_3482"/>
    <n v="23"/>
    <n v="117.59"/>
    <n v="7"/>
    <x v="206"/>
    <d v="2004-12-14T00:00:00"/>
    <d v="2004-12-13T00:00:00"/>
    <s v="Shipped"/>
    <n v="1"/>
    <x v="0"/>
    <n v="141"/>
    <n v="1370"/>
    <n v="227600"/>
    <s v="Madrid"/>
    <n v="4"/>
    <x v="3"/>
  </r>
  <r>
    <n v="10355"/>
    <s v="S18_3782"/>
    <n v="31"/>
    <n v="60.3"/>
    <n v="1"/>
    <x v="206"/>
    <d v="2004-12-14T00:00:00"/>
    <d v="2004-12-13T00:00:00"/>
    <s v="Shipped"/>
    <n v="1"/>
    <x v="0"/>
    <n v="141"/>
    <n v="1370"/>
    <n v="227600"/>
    <s v="Madrid"/>
    <n v="4"/>
    <x v="3"/>
  </r>
  <r>
    <n v="10355"/>
    <s v="S18_4721"/>
    <n v="25"/>
    <n v="124.99"/>
    <n v="2"/>
    <x v="206"/>
    <d v="2004-12-14T00:00:00"/>
    <d v="2004-12-13T00:00:00"/>
    <s v="Shipped"/>
    <n v="1"/>
    <x v="0"/>
    <n v="141"/>
    <n v="1370"/>
    <n v="227600"/>
    <s v="Madrid"/>
    <n v="4"/>
    <x v="3"/>
  </r>
  <r>
    <n v="10355"/>
    <s v="S24_2360"/>
    <n v="41"/>
    <n v="56.1"/>
    <n v="3"/>
    <x v="206"/>
    <d v="2004-12-14T00:00:00"/>
    <d v="2004-12-13T00:00:00"/>
    <s v="Shipped"/>
    <n v="1"/>
    <x v="0"/>
    <n v="141"/>
    <n v="1370"/>
    <n v="227600"/>
    <s v="Madrid"/>
    <n v="4"/>
    <x v="3"/>
  </r>
  <r>
    <n v="10355"/>
    <s v="S24_2972"/>
    <n v="36"/>
    <n v="37.380000000000003"/>
    <n v="4"/>
    <x v="206"/>
    <d v="2004-12-14T00:00:00"/>
    <d v="2004-12-13T00:00:00"/>
    <s v="Shipped"/>
    <n v="1"/>
    <x v="0"/>
    <n v="141"/>
    <n v="1370"/>
    <n v="227600"/>
    <s v="Madrid"/>
    <n v="4"/>
    <x v="3"/>
  </r>
  <r>
    <n v="10355"/>
    <s v="S24_3371"/>
    <n v="44"/>
    <n v="60.62"/>
    <n v="6"/>
    <x v="206"/>
    <d v="2004-12-14T00:00:00"/>
    <d v="2004-12-13T00:00:00"/>
    <s v="Shipped"/>
    <n v="1"/>
    <x v="0"/>
    <n v="141"/>
    <n v="1370"/>
    <n v="227600"/>
    <s v="Madrid"/>
    <n v="4"/>
    <x v="3"/>
  </r>
  <r>
    <n v="10355"/>
    <s v="S24_3856"/>
    <n v="32"/>
    <n v="137.62"/>
    <n v="8"/>
    <x v="206"/>
    <d v="2004-12-14T00:00:00"/>
    <d v="2004-12-13T00:00:00"/>
    <s v="Shipped"/>
    <n v="1"/>
    <x v="0"/>
    <n v="141"/>
    <n v="1370"/>
    <n v="227600"/>
    <s v="Madrid"/>
    <n v="4"/>
    <x v="3"/>
  </r>
  <r>
    <n v="10355"/>
    <s v="S24_4620"/>
    <n v="28"/>
    <n v="75.180000000000007"/>
    <n v="9"/>
    <x v="206"/>
    <d v="2004-12-14T00:00:00"/>
    <d v="2004-12-13T00:00:00"/>
    <s v="Shipped"/>
    <n v="1"/>
    <x v="0"/>
    <n v="141"/>
    <n v="1370"/>
    <n v="227600"/>
    <s v="Madrid"/>
    <n v="4"/>
    <x v="3"/>
  </r>
  <r>
    <n v="10355"/>
    <s v="S32_2206"/>
    <n v="38"/>
    <n v="32.99"/>
    <n v="10"/>
    <x v="206"/>
    <d v="2004-12-14T00:00:00"/>
    <d v="2004-12-13T00:00:00"/>
    <s v="Shipped"/>
    <n v="1"/>
    <x v="0"/>
    <n v="141"/>
    <n v="1370"/>
    <n v="227600"/>
    <s v="Madrid"/>
    <n v="4"/>
    <x v="3"/>
  </r>
  <r>
    <n v="10355"/>
    <s v="S32_4485"/>
    <n v="40"/>
    <n v="93.89"/>
    <n v="5"/>
    <x v="206"/>
    <d v="2004-12-14T00:00:00"/>
    <d v="2004-12-13T00:00:00"/>
    <s v="Shipped"/>
    <n v="1"/>
    <x v="0"/>
    <n v="141"/>
    <n v="1370"/>
    <n v="227600"/>
    <s v="Madrid"/>
    <n v="4"/>
    <x v="3"/>
  </r>
  <r>
    <n v="10356"/>
    <s v="S18_1129"/>
    <n v="43"/>
    <n v="120.31"/>
    <n v="8"/>
    <x v="207"/>
    <d v="2004-12-15T00:00:00"/>
    <d v="2004-12-12T00:00:00"/>
    <s v="Shipped"/>
    <n v="3"/>
    <x v="0"/>
    <n v="250"/>
    <n v="1337"/>
    <n v="68100"/>
    <s v="Paris"/>
    <n v="4"/>
    <x v="3"/>
  </r>
  <r>
    <n v="10356"/>
    <s v="S18_1342"/>
    <n v="50"/>
    <n v="82.19"/>
    <n v="9"/>
    <x v="207"/>
    <d v="2004-12-15T00:00:00"/>
    <d v="2004-12-12T00:00:00"/>
    <s v="Shipped"/>
    <n v="3"/>
    <x v="0"/>
    <n v="250"/>
    <n v="1337"/>
    <n v="68100"/>
    <s v="Paris"/>
    <n v="4"/>
    <x v="3"/>
  </r>
  <r>
    <n v="10356"/>
    <s v="S18_1367"/>
    <n v="22"/>
    <n v="44.75"/>
    <n v="6"/>
    <x v="207"/>
    <d v="2004-12-15T00:00:00"/>
    <d v="2004-12-12T00:00:00"/>
    <s v="Shipped"/>
    <n v="3"/>
    <x v="0"/>
    <n v="250"/>
    <n v="1337"/>
    <n v="68100"/>
    <s v="Paris"/>
    <n v="4"/>
    <x v="3"/>
  </r>
  <r>
    <n v="10356"/>
    <s v="S18_1984"/>
    <n v="27"/>
    <n v="130.87"/>
    <n v="2"/>
    <x v="207"/>
    <d v="2004-12-15T00:00:00"/>
    <d v="2004-12-12T00:00:00"/>
    <s v="Shipped"/>
    <n v="3"/>
    <x v="0"/>
    <n v="250"/>
    <n v="1337"/>
    <n v="68100"/>
    <s v="Paris"/>
    <n v="4"/>
    <x v="3"/>
  </r>
  <r>
    <n v="10356"/>
    <s v="S18_2325"/>
    <n v="29"/>
    <n v="106.79"/>
    <n v="3"/>
    <x v="207"/>
    <d v="2004-12-15T00:00:00"/>
    <d v="2004-12-12T00:00:00"/>
    <s v="Shipped"/>
    <n v="3"/>
    <x v="0"/>
    <n v="250"/>
    <n v="1337"/>
    <n v="68100"/>
    <s v="Paris"/>
    <n v="4"/>
    <x v="3"/>
  </r>
  <r>
    <n v="10356"/>
    <s v="S18_2795"/>
    <n v="30"/>
    <n v="158.63"/>
    <n v="1"/>
    <x v="207"/>
    <d v="2004-12-15T00:00:00"/>
    <d v="2004-12-12T00:00:00"/>
    <s v="Shipped"/>
    <n v="3"/>
    <x v="0"/>
    <n v="250"/>
    <n v="1337"/>
    <n v="68100"/>
    <s v="Paris"/>
    <n v="4"/>
    <x v="3"/>
  </r>
  <r>
    <n v="10356"/>
    <s v="S24_1937"/>
    <n v="48"/>
    <n v="31.86"/>
    <n v="5"/>
    <x v="207"/>
    <d v="2004-12-15T00:00:00"/>
    <d v="2004-12-12T00:00:00"/>
    <s v="Shipped"/>
    <n v="3"/>
    <x v="0"/>
    <n v="250"/>
    <n v="1337"/>
    <n v="68100"/>
    <s v="Paris"/>
    <n v="4"/>
    <x v="3"/>
  </r>
  <r>
    <n v="10356"/>
    <s v="S24_2022"/>
    <n v="26"/>
    <n v="42.11"/>
    <n v="7"/>
    <x v="207"/>
    <d v="2004-12-15T00:00:00"/>
    <d v="2004-12-12T00:00:00"/>
    <s v="Shipped"/>
    <n v="3"/>
    <x v="0"/>
    <n v="250"/>
    <n v="1337"/>
    <n v="68100"/>
    <s v="Paris"/>
    <n v="4"/>
    <x v="3"/>
  </r>
  <r>
    <n v="10356"/>
    <s v="S50_4713"/>
    <n v="26"/>
    <n v="78.11"/>
    <n v="4"/>
    <x v="207"/>
    <d v="2004-12-15T00:00:00"/>
    <d v="2004-12-12T00:00:00"/>
    <s v="Shipped"/>
    <n v="3"/>
    <x v="0"/>
    <n v="250"/>
    <n v="1337"/>
    <n v="68100"/>
    <s v="Paris"/>
    <n v="4"/>
    <x v="3"/>
  </r>
  <r>
    <n v="10357"/>
    <s v="S10_1949"/>
    <n v="32"/>
    <n v="199.3"/>
    <n v="10"/>
    <x v="208"/>
    <d v="2004-12-16T00:00:00"/>
    <d v="2004-12-14T00:00:00"/>
    <s v="Shipped"/>
    <n v="2"/>
    <x v="0"/>
    <n v="124"/>
    <n v="1165"/>
    <n v="210500"/>
    <s v="San Rafael"/>
    <n v="1"/>
    <x v="5"/>
  </r>
  <r>
    <n v="10357"/>
    <s v="S10_4962"/>
    <n v="43"/>
    <n v="135.91999999999999"/>
    <n v="9"/>
    <x v="208"/>
    <d v="2004-12-16T00:00:00"/>
    <d v="2004-12-14T00:00:00"/>
    <s v="Shipped"/>
    <n v="2"/>
    <x v="0"/>
    <n v="124"/>
    <n v="1165"/>
    <n v="210500"/>
    <s v="San Rafael"/>
    <n v="1"/>
    <x v="5"/>
  </r>
  <r>
    <n v="10357"/>
    <s v="S12_1666"/>
    <n v="49"/>
    <n v="109.34"/>
    <n v="8"/>
    <x v="208"/>
    <d v="2004-12-16T00:00:00"/>
    <d v="2004-12-14T00:00:00"/>
    <s v="Shipped"/>
    <n v="2"/>
    <x v="0"/>
    <n v="124"/>
    <n v="1165"/>
    <n v="210500"/>
    <s v="San Rafael"/>
    <n v="1"/>
    <x v="5"/>
  </r>
  <r>
    <n v="10357"/>
    <s v="S18_1097"/>
    <n v="39"/>
    <n v="112"/>
    <n v="1"/>
    <x v="208"/>
    <d v="2004-12-16T00:00:00"/>
    <d v="2004-12-14T00:00:00"/>
    <s v="Shipped"/>
    <n v="2"/>
    <x v="0"/>
    <n v="124"/>
    <n v="1165"/>
    <n v="210500"/>
    <s v="San Rafael"/>
    <n v="1"/>
    <x v="5"/>
  </r>
  <r>
    <n v="10357"/>
    <s v="S18_2432"/>
    <n v="41"/>
    <n v="58.95"/>
    <n v="7"/>
    <x v="208"/>
    <d v="2004-12-16T00:00:00"/>
    <d v="2004-12-14T00:00:00"/>
    <s v="Shipped"/>
    <n v="2"/>
    <x v="0"/>
    <n v="124"/>
    <n v="1165"/>
    <n v="210500"/>
    <s v="San Rafael"/>
    <n v="1"/>
    <x v="5"/>
  </r>
  <r>
    <n v="10357"/>
    <s v="S18_2949"/>
    <n v="41"/>
    <n v="91.18"/>
    <n v="6"/>
    <x v="208"/>
    <d v="2004-12-16T00:00:00"/>
    <d v="2004-12-14T00:00:00"/>
    <s v="Shipped"/>
    <n v="2"/>
    <x v="0"/>
    <n v="124"/>
    <n v="1165"/>
    <n v="210500"/>
    <s v="San Rafael"/>
    <n v="1"/>
    <x v="5"/>
  </r>
  <r>
    <n v="10357"/>
    <s v="S18_2957"/>
    <n v="49"/>
    <n v="59.34"/>
    <n v="5"/>
    <x v="208"/>
    <d v="2004-12-16T00:00:00"/>
    <d v="2004-12-14T00:00:00"/>
    <s v="Shipped"/>
    <n v="2"/>
    <x v="0"/>
    <n v="124"/>
    <n v="1165"/>
    <n v="210500"/>
    <s v="San Rafael"/>
    <n v="1"/>
    <x v="5"/>
  </r>
  <r>
    <n v="10357"/>
    <s v="S18_3136"/>
    <n v="44"/>
    <n v="104.72"/>
    <n v="4"/>
    <x v="208"/>
    <d v="2004-12-16T00:00:00"/>
    <d v="2004-12-14T00:00:00"/>
    <s v="Shipped"/>
    <n v="2"/>
    <x v="0"/>
    <n v="124"/>
    <n v="1165"/>
    <n v="210500"/>
    <s v="San Rafael"/>
    <n v="1"/>
    <x v="5"/>
  </r>
  <r>
    <n v="10357"/>
    <s v="S18_3320"/>
    <n v="25"/>
    <n v="84.33"/>
    <n v="3"/>
    <x v="208"/>
    <d v="2004-12-16T00:00:00"/>
    <d v="2004-12-14T00:00:00"/>
    <s v="Shipped"/>
    <n v="2"/>
    <x v="0"/>
    <n v="124"/>
    <n v="1165"/>
    <n v="210500"/>
    <s v="San Rafael"/>
    <n v="1"/>
    <x v="5"/>
  </r>
  <r>
    <n v="10357"/>
    <s v="S18_4600"/>
    <n v="28"/>
    <n v="105.34"/>
    <n v="2"/>
    <x v="208"/>
    <d v="2004-12-16T00:00:00"/>
    <d v="2004-12-14T00:00:00"/>
    <s v="Shipped"/>
    <n v="2"/>
    <x v="0"/>
    <n v="124"/>
    <n v="1165"/>
    <n v="210500"/>
    <s v="San Rafael"/>
    <n v="1"/>
    <x v="5"/>
  </r>
  <r>
    <n v="10358"/>
    <s v="S12_3148"/>
    <n v="49"/>
    <n v="129.93"/>
    <n v="5"/>
    <x v="208"/>
    <d v="2004-12-16T00:00:00"/>
    <d v="2004-12-16T00:00:00"/>
    <s v="Shipped"/>
    <n v="0"/>
    <x v="0"/>
    <n v="141"/>
    <n v="1370"/>
    <n v="227600"/>
    <s v="Madrid"/>
    <n v="4"/>
    <x v="3"/>
  </r>
  <r>
    <n v="10358"/>
    <s v="S12_4473"/>
    <n v="42"/>
    <n v="98.36"/>
    <n v="9"/>
    <x v="208"/>
    <d v="2004-12-16T00:00:00"/>
    <d v="2004-12-16T00:00:00"/>
    <s v="Shipped"/>
    <n v="0"/>
    <x v="0"/>
    <n v="141"/>
    <n v="1370"/>
    <n v="227600"/>
    <s v="Madrid"/>
    <n v="4"/>
    <x v="3"/>
  </r>
  <r>
    <n v="10358"/>
    <s v="S18_2238"/>
    <n v="20"/>
    <n v="142.44999999999999"/>
    <n v="10"/>
    <x v="208"/>
    <d v="2004-12-16T00:00:00"/>
    <d v="2004-12-16T00:00:00"/>
    <s v="Shipped"/>
    <n v="0"/>
    <x v="0"/>
    <n v="141"/>
    <n v="1370"/>
    <n v="227600"/>
    <s v="Madrid"/>
    <n v="4"/>
    <x v="3"/>
  </r>
  <r>
    <n v="10358"/>
    <s v="S18_2319"/>
    <n v="20"/>
    <n v="99.41"/>
    <n v="11"/>
    <x v="208"/>
    <d v="2004-12-16T00:00:00"/>
    <d v="2004-12-16T00:00:00"/>
    <s v="Shipped"/>
    <n v="0"/>
    <x v="0"/>
    <n v="141"/>
    <n v="1370"/>
    <n v="227600"/>
    <s v="Madrid"/>
    <n v="4"/>
    <x v="3"/>
  </r>
  <r>
    <n v="10358"/>
    <s v="S18_3232"/>
    <n v="32"/>
    <n v="137.16999999999999"/>
    <n v="12"/>
    <x v="208"/>
    <d v="2004-12-16T00:00:00"/>
    <d v="2004-12-16T00:00:00"/>
    <s v="Shipped"/>
    <n v="0"/>
    <x v="0"/>
    <n v="141"/>
    <n v="1370"/>
    <n v="227600"/>
    <s v="Madrid"/>
    <n v="4"/>
    <x v="3"/>
  </r>
  <r>
    <n v="10358"/>
    <s v="S18_4027"/>
    <n v="25"/>
    <n v="117.77"/>
    <n v="13"/>
    <x v="208"/>
    <d v="2004-12-16T00:00:00"/>
    <d v="2004-12-16T00:00:00"/>
    <s v="Shipped"/>
    <n v="0"/>
    <x v="0"/>
    <n v="141"/>
    <n v="1370"/>
    <n v="227600"/>
    <s v="Madrid"/>
    <n v="4"/>
    <x v="3"/>
  </r>
  <r>
    <n v="10358"/>
    <s v="S18_4668"/>
    <n v="30"/>
    <n v="46.29"/>
    <n v="8"/>
    <x v="208"/>
    <d v="2004-12-16T00:00:00"/>
    <d v="2004-12-16T00:00:00"/>
    <s v="Shipped"/>
    <n v="0"/>
    <x v="0"/>
    <n v="141"/>
    <n v="1370"/>
    <n v="227600"/>
    <s v="Madrid"/>
    <n v="4"/>
    <x v="3"/>
  </r>
  <r>
    <n v="10358"/>
    <s v="S24_1444"/>
    <n v="44"/>
    <n v="56.07"/>
    <n v="14"/>
    <x v="208"/>
    <d v="2004-12-16T00:00:00"/>
    <d v="2004-12-16T00:00:00"/>
    <s v="Shipped"/>
    <n v="0"/>
    <x v="0"/>
    <n v="141"/>
    <n v="1370"/>
    <n v="227600"/>
    <s v="Madrid"/>
    <n v="4"/>
    <x v="3"/>
  </r>
  <r>
    <n v="10358"/>
    <s v="S24_2300"/>
    <n v="41"/>
    <n v="127.79"/>
    <n v="7"/>
    <x v="208"/>
    <d v="2004-12-16T00:00:00"/>
    <d v="2004-12-16T00:00:00"/>
    <s v="Shipped"/>
    <n v="0"/>
    <x v="0"/>
    <n v="141"/>
    <n v="1370"/>
    <n v="227600"/>
    <s v="Madrid"/>
    <n v="4"/>
    <x v="3"/>
  </r>
  <r>
    <n v="10358"/>
    <s v="S24_2840"/>
    <n v="36"/>
    <n v="33.590000000000003"/>
    <n v="4"/>
    <x v="208"/>
    <d v="2004-12-16T00:00:00"/>
    <d v="2004-12-16T00:00:00"/>
    <s v="Shipped"/>
    <n v="0"/>
    <x v="0"/>
    <n v="141"/>
    <n v="1370"/>
    <n v="227600"/>
    <s v="Madrid"/>
    <n v="4"/>
    <x v="3"/>
  </r>
  <r>
    <n v="10358"/>
    <s v="S24_4258"/>
    <n v="41"/>
    <n v="88.62"/>
    <n v="6"/>
    <x v="208"/>
    <d v="2004-12-16T00:00:00"/>
    <d v="2004-12-16T00:00:00"/>
    <s v="Shipped"/>
    <n v="0"/>
    <x v="0"/>
    <n v="141"/>
    <n v="1370"/>
    <n v="227600"/>
    <s v="Madrid"/>
    <n v="4"/>
    <x v="3"/>
  </r>
  <r>
    <n v="10358"/>
    <s v="S32_1268"/>
    <n v="41"/>
    <n v="82.83"/>
    <n v="1"/>
    <x v="208"/>
    <d v="2004-12-16T00:00:00"/>
    <d v="2004-12-16T00:00:00"/>
    <s v="Shipped"/>
    <n v="0"/>
    <x v="0"/>
    <n v="141"/>
    <n v="1370"/>
    <n v="227600"/>
    <s v="Madrid"/>
    <n v="4"/>
    <x v="3"/>
  </r>
  <r>
    <n v="10358"/>
    <s v="S32_3522"/>
    <n v="36"/>
    <n v="51.71"/>
    <n v="2"/>
    <x v="208"/>
    <d v="2004-12-16T00:00:00"/>
    <d v="2004-12-16T00:00:00"/>
    <s v="Shipped"/>
    <n v="0"/>
    <x v="0"/>
    <n v="141"/>
    <n v="1370"/>
    <n v="227600"/>
    <s v="Madrid"/>
    <n v="4"/>
    <x v="3"/>
  </r>
  <r>
    <n v="10358"/>
    <s v="S700_2824"/>
    <n v="27"/>
    <n v="85.98"/>
    <n v="3"/>
    <x v="208"/>
    <d v="2004-12-16T00:00:00"/>
    <d v="2004-12-16T00:00:00"/>
    <s v="Shipped"/>
    <n v="0"/>
    <x v="0"/>
    <n v="141"/>
    <n v="1370"/>
    <n v="227600"/>
    <s v="Madrid"/>
    <n v="4"/>
    <x v="3"/>
  </r>
  <r>
    <n v="10359"/>
    <s v="S10_4757"/>
    <n v="48"/>
    <n v="122.4"/>
    <n v="6"/>
    <x v="209"/>
    <d v="2004-12-23T00:00:00"/>
    <d v="2004-12-18T00:00:00"/>
    <s v="Shipped"/>
    <n v="5"/>
    <x v="0"/>
    <n v="353"/>
    <n v="1337"/>
    <n v="81100"/>
    <s v="Reims"/>
    <n v="4"/>
    <x v="3"/>
  </r>
  <r>
    <n v="10359"/>
    <s v="S12_1108"/>
    <n v="42"/>
    <n v="180.79"/>
    <n v="8"/>
    <x v="209"/>
    <d v="2004-12-23T00:00:00"/>
    <d v="2004-12-18T00:00:00"/>
    <s v="Shipped"/>
    <n v="5"/>
    <x v="0"/>
    <n v="353"/>
    <n v="1337"/>
    <n v="81100"/>
    <s v="Reims"/>
    <n v="4"/>
    <x v="3"/>
  </r>
  <r>
    <n v="10359"/>
    <s v="S12_3891"/>
    <n v="49"/>
    <n v="162.63999999999999"/>
    <n v="5"/>
    <x v="209"/>
    <d v="2004-12-23T00:00:00"/>
    <d v="2004-12-18T00:00:00"/>
    <s v="Shipped"/>
    <n v="5"/>
    <x v="0"/>
    <n v="353"/>
    <n v="1337"/>
    <n v="81100"/>
    <s v="Reims"/>
    <n v="4"/>
    <x v="3"/>
  </r>
  <r>
    <n v="10359"/>
    <s v="S24_4048"/>
    <n v="22"/>
    <n v="108.82"/>
    <n v="7"/>
    <x v="209"/>
    <d v="2004-12-23T00:00:00"/>
    <d v="2004-12-18T00:00:00"/>
    <s v="Shipped"/>
    <n v="5"/>
    <x v="0"/>
    <n v="353"/>
    <n v="1337"/>
    <n v="81100"/>
    <s v="Reims"/>
    <n v="4"/>
    <x v="3"/>
  </r>
  <r>
    <n v="10359"/>
    <s v="S32_2509"/>
    <n v="36"/>
    <n v="45.45"/>
    <n v="3"/>
    <x v="209"/>
    <d v="2004-12-23T00:00:00"/>
    <d v="2004-12-18T00:00:00"/>
    <s v="Shipped"/>
    <n v="5"/>
    <x v="0"/>
    <n v="353"/>
    <n v="1337"/>
    <n v="81100"/>
    <s v="Reims"/>
    <n v="4"/>
    <x v="3"/>
  </r>
  <r>
    <n v="10359"/>
    <s v="S32_3207"/>
    <n v="22"/>
    <n v="62.14"/>
    <n v="1"/>
    <x v="209"/>
    <d v="2004-12-23T00:00:00"/>
    <d v="2004-12-18T00:00:00"/>
    <s v="Shipped"/>
    <n v="5"/>
    <x v="0"/>
    <n v="353"/>
    <n v="1337"/>
    <n v="81100"/>
    <s v="Reims"/>
    <n v="4"/>
    <x v="3"/>
  </r>
  <r>
    <n v="10359"/>
    <s v="S50_1392"/>
    <n v="46"/>
    <n v="99.55"/>
    <n v="2"/>
    <x v="209"/>
    <d v="2004-12-23T00:00:00"/>
    <d v="2004-12-18T00:00:00"/>
    <s v="Shipped"/>
    <n v="5"/>
    <x v="0"/>
    <n v="353"/>
    <n v="1337"/>
    <n v="81100"/>
    <s v="Reims"/>
    <n v="4"/>
    <x v="3"/>
  </r>
  <r>
    <n v="10359"/>
    <s v="S50_1514"/>
    <n v="25"/>
    <n v="47.45"/>
    <n v="4"/>
    <x v="209"/>
    <d v="2004-12-23T00:00:00"/>
    <d v="2004-12-18T00:00:00"/>
    <s v="Shipped"/>
    <n v="5"/>
    <x v="0"/>
    <n v="353"/>
    <n v="1337"/>
    <n v="81100"/>
    <s v="Reims"/>
    <n v="4"/>
    <x v="3"/>
  </r>
  <r>
    <n v="10360"/>
    <s v="S18_1662"/>
    <n v="50"/>
    <n v="126.15"/>
    <n v="12"/>
    <x v="210"/>
    <d v="2004-12-22T00:00:00"/>
    <d v="2004-12-18T00:00:00"/>
    <s v="Shipped"/>
    <n v="4"/>
    <x v="0"/>
    <n v="496"/>
    <n v="1612"/>
    <n v="110000"/>
    <s v="Auckland  "/>
    <n v="6"/>
    <x v="6"/>
  </r>
  <r>
    <n v="10360"/>
    <s v="S18_2581"/>
    <n v="41"/>
    <n v="68.430000000000007"/>
    <n v="13"/>
    <x v="210"/>
    <d v="2004-12-22T00:00:00"/>
    <d v="2004-12-18T00:00:00"/>
    <s v="Shipped"/>
    <n v="4"/>
    <x v="0"/>
    <n v="496"/>
    <n v="1612"/>
    <n v="110000"/>
    <s v="Auckland  "/>
    <n v="6"/>
    <x v="6"/>
  </r>
  <r>
    <n v="10360"/>
    <s v="S18_3029"/>
    <n v="46"/>
    <n v="71.400000000000006"/>
    <n v="14"/>
    <x v="210"/>
    <d v="2004-12-22T00:00:00"/>
    <d v="2004-12-18T00:00:00"/>
    <s v="Shipped"/>
    <n v="4"/>
    <x v="0"/>
    <n v="496"/>
    <n v="1612"/>
    <n v="110000"/>
    <s v="Auckland  "/>
    <n v="6"/>
    <x v="6"/>
  </r>
  <r>
    <n v="10360"/>
    <s v="S18_3140"/>
    <n v="29"/>
    <n v="122.93"/>
    <n v="8"/>
    <x v="210"/>
    <d v="2004-12-22T00:00:00"/>
    <d v="2004-12-18T00:00:00"/>
    <s v="Shipped"/>
    <n v="4"/>
    <x v="0"/>
    <n v="496"/>
    <n v="1612"/>
    <n v="110000"/>
    <s v="Auckland  "/>
    <n v="6"/>
    <x v="6"/>
  </r>
  <r>
    <n v="10360"/>
    <s v="S18_3259"/>
    <n v="29"/>
    <n v="94.79"/>
    <n v="18"/>
    <x v="210"/>
    <d v="2004-12-22T00:00:00"/>
    <d v="2004-12-18T00:00:00"/>
    <s v="Shipped"/>
    <n v="4"/>
    <x v="0"/>
    <n v="496"/>
    <n v="1612"/>
    <n v="110000"/>
    <s v="Auckland  "/>
    <n v="6"/>
    <x v="6"/>
  </r>
  <r>
    <n v="10360"/>
    <s v="S18_3856"/>
    <n v="40"/>
    <n v="101.64"/>
    <n v="15"/>
    <x v="210"/>
    <d v="2004-12-22T00:00:00"/>
    <d v="2004-12-18T00:00:00"/>
    <s v="Shipped"/>
    <n v="4"/>
    <x v="0"/>
    <n v="496"/>
    <n v="1612"/>
    <n v="110000"/>
    <s v="Auckland  "/>
    <n v="6"/>
    <x v="6"/>
  </r>
  <r>
    <n v="10360"/>
    <s v="S18_4522"/>
    <n v="40"/>
    <n v="76.36"/>
    <n v="1"/>
    <x v="210"/>
    <d v="2004-12-22T00:00:00"/>
    <d v="2004-12-18T00:00:00"/>
    <s v="Shipped"/>
    <n v="4"/>
    <x v="0"/>
    <n v="496"/>
    <n v="1612"/>
    <n v="110000"/>
    <s v="Auckland  "/>
    <n v="6"/>
    <x v="6"/>
  </r>
  <r>
    <n v="10360"/>
    <s v="S24_1785"/>
    <n v="22"/>
    <n v="106.14"/>
    <n v="17"/>
    <x v="210"/>
    <d v="2004-12-22T00:00:00"/>
    <d v="2004-12-18T00:00:00"/>
    <s v="Shipped"/>
    <n v="4"/>
    <x v="0"/>
    <n v="496"/>
    <n v="1612"/>
    <n v="110000"/>
    <s v="Auckland  "/>
    <n v="6"/>
    <x v="6"/>
  </r>
  <r>
    <n v="10360"/>
    <s v="S24_2011"/>
    <n v="31"/>
    <n v="100.77"/>
    <n v="2"/>
    <x v="210"/>
    <d v="2004-12-22T00:00:00"/>
    <d v="2004-12-18T00:00:00"/>
    <s v="Shipped"/>
    <n v="4"/>
    <x v="0"/>
    <n v="496"/>
    <n v="1612"/>
    <n v="110000"/>
    <s v="Auckland  "/>
    <n v="6"/>
    <x v="6"/>
  </r>
  <r>
    <n v="10360"/>
    <s v="S24_2841"/>
    <n v="49"/>
    <n v="55.49"/>
    <n v="16"/>
    <x v="210"/>
    <d v="2004-12-22T00:00:00"/>
    <d v="2004-12-18T00:00:00"/>
    <s v="Shipped"/>
    <n v="4"/>
    <x v="0"/>
    <n v="496"/>
    <n v="1612"/>
    <n v="110000"/>
    <s v="Auckland  "/>
    <n v="6"/>
    <x v="6"/>
  </r>
  <r>
    <n v="10360"/>
    <s v="S24_3151"/>
    <n v="36"/>
    <n v="70.81"/>
    <n v="3"/>
    <x v="210"/>
    <d v="2004-12-22T00:00:00"/>
    <d v="2004-12-18T00:00:00"/>
    <s v="Shipped"/>
    <n v="4"/>
    <x v="0"/>
    <n v="496"/>
    <n v="1612"/>
    <n v="110000"/>
    <s v="Auckland  "/>
    <n v="6"/>
    <x v="6"/>
  </r>
  <r>
    <n v="10360"/>
    <s v="S24_3816"/>
    <n v="22"/>
    <n v="78.83"/>
    <n v="4"/>
    <x v="210"/>
    <d v="2004-12-22T00:00:00"/>
    <d v="2004-12-18T00:00:00"/>
    <s v="Shipped"/>
    <n v="4"/>
    <x v="0"/>
    <n v="496"/>
    <n v="1612"/>
    <n v="110000"/>
    <s v="Auckland  "/>
    <n v="6"/>
    <x v="6"/>
  </r>
  <r>
    <n v="10360"/>
    <s v="S700_1138"/>
    <n v="32"/>
    <n v="64.67"/>
    <n v="5"/>
    <x v="210"/>
    <d v="2004-12-22T00:00:00"/>
    <d v="2004-12-18T00:00:00"/>
    <s v="Shipped"/>
    <n v="4"/>
    <x v="0"/>
    <n v="496"/>
    <n v="1612"/>
    <n v="110000"/>
    <s v="Auckland  "/>
    <n v="6"/>
    <x v="6"/>
  </r>
  <r>
    <n v="10360"/>
    <s v="S700_1938"/>
    <n v="26"/>
    <n v="86.61"/>
    <n v="6"/>
    <x v="210"/>
    <d v="2004-12-22T00:00:00"/>
    <d v="2004-12-18T00:00:00"/>
    <s v="Shipped"/>
    <n v="4"/>
    <x v="0"/>
    <n v="496"/>
    <n v="1612"/>
    <n v="110000"/>
    <s v="Auckland  "/>
    <n v="6"/>
    <x v="6"/>
  </r>
  <r>
    <n v="10360"/>
    <s v="S700_2610"/>
    <n v="30"/>
    <n v="70.11"/>
    <n v="7"/>
    <x v="210"/>
    <d v="2004-12-22T00:00:00"/>
    <d v="2004-12-18T00:00:00"/>
    <s v="Shipped"/>
    <n v="4"/>
    <x v="0"/>
    <n v="496"/>
    <n v="1612"/>
    <n v="110000"/>
    <s v="Auckland  "/>
    <n v="6"/>
    <x v="6"/>
  </r>
  <r>
    <n v="10360"/>
    <s v="S700_3505"/>
    <n v="35"/>
    <n v="83.14"/>
    <n v="9"/>
    <x v="210"/>
    <d v="2004-12-22T00:00:00"/>
    <d v="2004-12-18T00:00:00"/>
    <s v="Shipped"/>
    <n v="4"/>
    <x v="0"/>
    <n v="496"/>
    <n v="1612"/>
    <n v="110000"/>
    <s v="Auckland  "/>
    <n v="6"/>
    <x v="6"/>
  </r>
  <r>
    <n v="10360"/>
    <s v="S700_3962"/>
    <n v="31"/>
    <n v="92.36"/>
    <n v="10"/>
    <x v="210"/>
    <d v="2004-12-22T00:00:00"/>
    <d v="2004-12-18T00:00:00"/>
    <s v="Shipped"/>
    <n v="4"/>
    <x v="0"/>
    <n v="496"/>
    <n v="1612"/>
    <n v="110000"/>
    <s v="Auckland  "/>
    <n v="6"/>
    <x v="6"/>
  </r>
  <r>
    <n v="10360"/>
    <s v="S72_3212"/>
    <n v="31"/>
    <n v="54.05"/>
    <n v="11"/>
    <x v="210"/>
    <d v="2004-12-22T00:00:00"/>
    <d v="2004-12-18T00:00:00"/>
    <s v="Shipped"/>
    <n v="4"/>
    <x v="0"/>
    <n v="496"/>
    <n v="1612"/>
    <n v="110000"/>
    <s v="Auckland  "/>
    <n v="6"/>
    <x v="6"/>
  </r>
  <r>
    <n v="10361"/>
    <s v="S10_1678"/>
    <n v="20"/>
    <n v="92.83"/>
    <n v="13"/>
    <x v="211"/>
    <d v="2004-12-24T00:00:00"/>
    <d v="2004-12-20T00:00:00"/>
    <s v="Shipped"/>
    <n v="4"/>
    <x v="0"/>
    <n v="282"/>
    <n v="1611"/>
    <n v="93300"/>
    <s v="Chatswood"/>
    <n v="6"/>
    <x v="6"/>
  </r>
  <r>
    <n v="10361"/>
    <s v="S10_2016"/>
    <n v="26"/>
    <n v="114.18"/>
    <n v="8"/>
    <x v="211"/>
    <d v="2004-12-24T00:00:00"/>
    <d v="2004-12-20T00:00:00"/>
    <s v="Shipped"/>
    <n v="4"/>
    <x v="0"/>
    <n v="282"/>
    <n v="1611"/>
    <n v="93300"/>
    <s v="Chatswood"/>
    <n v="6"/>
    <x v="6"/>
  </r>
  <r>
    <n v="10361"/>
    <s v="S24_3420"/>
    <n v="34"/>
    <n v="62.46"/>
    <n v="6"/>
    <x v="211"/>
    <d v="2004-12-24T00:00:00"/>
    <d v="2004-12-20T00:00:00"/>
    <s v="Shipped"/>
    <n v="4"/>
    <x v="0"/>
    <n v="282"/>
    <n v="1611"/>
    <n v="93300"/>
    <s v="Chatswood"/>
    <n v="6"/>
    <x v="6"/>
  </r>
  <r>
    <n v="10361"/>
    <s v="S24_3949"/>
    <n v="26"/>
    <n v="61.42"/>
    <n v="7"/>
    <x v="211"/>
    <d v="2004-12-24T00:00:00"/>
    <d v="2004-12-20T00:00:00"/>
    <s v="Shipped"/>
    <n v="4"/>
    <x v="0"/>
    <n v="282"/>
    <n v="1611"/>
    <n v="93300"/>
    <s v="Chatswood"/>
    <n v="6"/>
    <x v="6"/>
  </r>
  <r>
    <n v="10361"/>
    <s v="S24_4278"/>
    <n v="25"/>
    <n v="68.83"/>
    <n v="1"/>
    <x v="211"/>
    <d v="2004-12-24T00:00:00"/>
    <d v="2004-12-20T00:00:00"/>
    <s v="Shipped"/>
    <n v="4"/>
    <x v="0"/>
    <n v="282"/>
    <n v="1611"/>
    <n v="93300"/>
    <s v="Chatswood"/>
    <n v="6"/>
    <x v="6"/>
  </r>
  <r>
    <n v="10361"/>
    <s v="S32_4289"/>
    <n v="49"/>
    <n v="56.41"/>
    <n v="2"/>
    <x v="211"/>
    <d v="2004-12-24T00:00:00"/>
    <d v="2004-12-20T00:00:00"/>
    <s v="Shipped"/>
    <n v="4"/>
    <x v="0"/>
    <n v="282"/>
    <n v="1611"/>
    <n v="93300"/>
    <s v="Chatswood"/>
    <n v="6"/>
    <x v="6"/>
  </r>
  <r>
    <n v="10361"/>
    <s v="S50_1341"/>
    <n v="33"/>
    <n v="35.78"/>
    <n v="3"/>
    <x v="211"/>
    <d v="2004-12-24T00:00:00"/>
    <d v="2004-12-20T00:00:00"/>
    <s v="Shipped"/>
    <n v="4"/>
    <x v="0"/>
    <n v="282"/>
    <n v="1611"/>
    <n v="93300"/>
    <s v="Chatswood"/>
    <n v="6"/>
    <x v="6"/>
  </r>
  <r>
    <n v="10361"/>
    <s v="S700_1691"/>
    <n v="20"/>
    <n v="88.6"/>
    <n v="4"/>
    <x v="211"/>
    <d v="2004-12-24T00:00:00"/>
    <d v="2004-12-20T00:00:00"/>
    <s v="Shipped"/>
    <n v="4"/>
    <x v="0"/>
    <n v="282"/>
    <n v="1611"/>
    <n v="93300"/>
    <s v="Chatswood"/>
    <n v="6"/>
    <x v="6"/>
  </r>
  <r>
    <n v="10361"/>
    <s v="S700_2047"/>
    <n v="24"/>
    <n v="85.99"/>
    <n v="14"/>
    <x v="211"/>
    <d v="2004-12-24T00:00:00"/>
    <d v="2004-12-20T00:00:00"/>
    <s v="Shipped"/>
    <n v="4"/>
    <x v="0"/>
    <n v="282"/>
    <n v="1611"/>
    <n v="93300"/>
    <s v="Chatswood"/>
    <n v="6"/>
    <x v="6"/>
  </r>
  <r>
    <n v="10361"/>
    <s v="S700_2466"/>
    <n v="26"/>
    <n v="91.74"/>
    <n v="9"/>
    <x v="211"/>
    <d v="2004-12-24T00:00:00"/>
    <d v="2004-12-20T00:00:00"/>
    <s v="Shipped"/>
    <n v="4"/>
    <x v="0"/>
    <n v="282"/>
    <n v="1611"/>
    <n v="93300"/>
    <s v="Chatswood"/>
    <n v="6"/>
    <x v="6"/>
  </r>
  <r>
    <n v="10361"/>
    <s v="S700_2834"/>
    <n v="44"/>
    <n v="107.97"/>
    <n v="5"/>
    <x v="211"/>
    <d v="2004-12-24T00:00:00"/>
    <d v="2004-12-20T00:00:00"/>
    <s v="Shipped"/>
    <n v="4"/>
    <x v="0"/>
    <n v="282"/>
    <n v="1611"/>
    <n v="93300"/>
    <s v="Chatswood"/>
    <n v="6"/>
    <x v="6"/>
  </r>
  <r>
    <n v="10361"/>
    <s v="S700_3167"/>
    <n v="44"/>
    <n v="76.8"/>
    <n v="10"/>
    <x v="211"/>
    <d v="2004-12-24T00:00:00"/>
    <d v="2004-12-20T00:00:00"/>
    <s v="Shipped"/>
    <n v="4"/>
    <x v="0"/>
    <n v="282"/>
    <n v="1611"/>
    <n v="93300"/>
    <s v="Chatswood"/>
    <n v="6"/>
    <x v="6"/>
  </r>
  <r>
    <n v="10361"/>
    <s v="S700_4002"/>
    <n v="35"/>
    <n v="62.19"/>
    <n v="11"/>
    <x v="211"/>
    <d v="2004-12-24T00:00:00"/>
    <d v="2004-12-20T00:00:00"/>
    <s v="Shipped"/>
    <n v="4"/>
    <x v="0"/>
    <n v="282"/>
    <n v="1611"/>
    <n v="93300"/>
    <s v="Chatswood"/>
    <n v="6"/>
    <x v="6"/>
  </r>
  <r>
    <n v="10361"/>
    <s v="S72_1253"/>
    <n v="23"/>
    <n v="47.67"/>
    <n v="12"/>
    <x v="211"/>
    <d v="2004-12-24T00:00:00"/>
    <d v="2004-12-20T00:00:00"/>
    <s v="Shipped"/>
    <n v="4"/>
    <x v="0"/>
    <n v="282"/>
    <n v="1611"/>
    <n v="93300"/>
    <s v="Chatswood"/>
    <n v="6"/>
    <x v="6"/>
  </r>
  <r>
    <n v="10362"/>
    <s v="S10_4698"/>
    <n v="22"/>
    <n v="182.04"/>
    <n v="4"/>
    <x v="212"/>
    <d v="2005-01-16T00:00:00"/>
    <d v="2005-01-10T00:00:00"/>
    <s v="Shipped"/>
    <n v="6"/>
    <x v="0"/>
    <n v="161"/>
    <n v="1165"/>
    <n v="84600"/>
    <s v="Burlingame"/>
    <n v="1"/>
    <x v="5"/>
  </r>
  <r>
    <n v="10362"/>
    <s v="S12_2823"/>
    <n v="22"/>
    <n v="131.04"/>
    <n v="1"/>
    <x v="212"/>
    <d v="2005-01-16T00:00:00"/>
    <d v="2005-01-10T00:00:00"/>
    <s v="Shipped"/>
    <n v="6"/>
    <x v="0"/>
    <n v="161"/>
    <n v="1165"/>
    <n v="84600"/>
    <s v="Burlingame"/>
    <n v="1"/>
    <x v="5"/>
  </r>
  <r>
    <n v="10362"/>
    <s v="S18_2625"/>
    <n v="23"/>
    <n v="53.91"/>
    <n v="3"/>
    <x v="212"/>
    <d v="2005-01-16T00:00:00"/>
    <d v="2005-01-10T00:00:00"/>
    <s v="Shipped"/>
    <n v="6"/>
    <x v="0"/>
    <n v="161"/>
    <n v="1165"/>
    <n v="84600"/>
    <s v="Burlingame"/>
    <n v="1"/>
    <x v="5"/>
  </r>
  <r>
    <n v="10362"/>
    <s v="S24_1578"/>
    <n v="50"/>
    <n v="91.29"/>
    <n v="2"/>
    <x v="212"/>
    <d v="2005-01-16T00:00:00"/>
    <d v="2005-01-10T00:00:00"/>
    <s v="Shipped"/>
    <n v="6"/>
    <x v="0"/>
    <n v="161"/>
    <n v="1165"/>
    <n v="84600"/>
    <s v="Burlingame"/>
    <n v="1"/>
    <x v="5"/>
  </r>
  <r>
    <n v="10363"/>
    <s v="S12_1099"/>
    <n v="33"/>
    <n v="180.95"/>
    <n v="3"/>
    <x v="213"/>
    <d v="2005-01-12T00:00:00"/>
    <d v="2005-01-10T00:00:00"/>
    <s v="Shipped"/>
    <n v="2"/>
    <x v="0"/>
    <n v="334"/>
    <n v="1501"/>
    <n v="98800"/>
    <s v="Espoo"/>
    <n v="7"/>
    <x v="1"/>
  </r>
  <r>
    <n v="10363"/>
    <s v="S12_3380"/>
    <n v="34"/>
    <n v="106.87"/>
    <n v="4"/>
    <x v="213"/>
    <d v="2005-01-12T00:00:00"/>
    <d v="2005-01-10T00:00:00"/>
    <s v="Shipped"/>
    <n v="2"/>
    <x v="0"/>
    <n v="334"/>
    <n v="1501"/>
    <n v="98800"/>
    <s v="Espoo"/>
    <n v="7"/>
    <x v="1"/>
  </r>
  <r>
    <n v="10363"/>
    <s v="S12_3990"/>
    <n v="34"/>
    <n v="68.63"/>
    <n v="5"/>
    <x v="213"/>
    <d v="2005-01-12T00:00:00"/>
    <d v="2005-01-10T00:00:00"/>
    <s v="Shipped"/>
    <n v="2"/>
    <x v="0"/>
    <n v="334"/>
    <n v="1501"/>
    <n v="98800"/>
    <s v="Espoo"/>
    <n v="7"/>
    <x v="1"/>
  </r>
  <r>
    <n v="10363"/>
    <s v="S12_4675"/>
    <n v="46"/>
    <n v="103.64"/>
    <n v="6"/>
    <x v="213"/>
    <d v="2005-01-12T00:00:00"/>
    <d v="2005-01-10T00:00:00"/>
    <s v="Shipped"/>
    <n v="2"/>
    <x v="0"/>
    <n v="334"/>
    <n v="1501"/>
    <n v="98800"/>
    <s v="Espoo"/>
    <n v="7"/>
    <x v="1"/>
  </r>
  <r>
    <n v="10363"/>
    <s v="S18_1889"/>
    <n v="22"/>
    <n v="61.6"/>
    <n v="7"/>
    <x v="213"/>
    <d v="2005-01-12T00:00:00"/>
    <d v="2005-01-10T00:00:00"/>
    <s v="Shipped"/>
    <n v="2"/>
    <x v="0"/>
    <n v="334"/>
    <n v="1501"/>
    <n v="98800"/>
    <s v="Espoo"/>
    <n v="7"/>
    <x v="1"/>
  </r>
  <r>
    <n v="10363"/>
    <s v="S18_3278"/>
    <n v="46"/>
    <n v="69.150000000000006"/>
    <n v="10"/>
    <x v="213"/>
    <d v="2005-01-12T00:00:00"/>
    <d v="2005-01-10T00:00:00"/>
    <s v="Shipped"/>
    <n v="2"/>
    <x v="0"/>
    <n v="334"/>
    <n v="1501"/>
    <n v="98800"/>
    <s v="Espoo"/>
    <n v="7"/>
    <x v="1"/>
  </r>
  <r>
    <n v="10363"/>
    <s v="S18_3482"/>
    <n v="24"/>
    <n v="124.94"/>
    <n v="11"/>
    <x v="213"/>
    <d v="2005-01-12T00:00:00"/>
    <d v="2005-01-10T00:00:00"/>
    <s v="Shipped"/>
    <n v="2"/>
    <x v="0"/>
    <n v="334"/>
    <n v="1501"/>
    <n v="98800"/>
    <s v="Espoo"/>
    <n v="7"/>
    <x v="1"/>
  </r>
  <r>
    <n v="10363"/>
    <s v="S18_3782"/>
    <n v="32"/>
    <n v="52.22"/>
    <n v="12"/>
    <x v="213"/>
    <d v="2005-01-12T00:00:00"/>
    <d v="2005-01-10T00:00:00"/>
    <s v="Shipped"/>
    <n v="2"/>
    <x v="0"/>
    <n v="334"/>
    <n v="1501"/>
    <n v="98800"/>
    <s v="Espoo"/>
    <n v="7"/>
    <x v="1"/>
  </r>
  <r>
    <n v="10363"/>
    <s v="S18_4721"/>
    <n v="28"/>
    <n v="123.5"/>
    <n v="13"/>
    <x v="213"/>
    <d v="2005-01-12T00:00:00"/>
    <d v="2005-01-10T00:00:00"/>
    <s v="Shipped"/>
    <n v="2"/>
    <x v="0"/>
    <n v="334"/>
    <n v="1501"/>
    <n v="98800"/>
    <s v="Espoo"/>
    <n v="7"/>
    <x v="1"/>
  </r>
  <r>
    <n v="10363"/>
    <s v="S24_2000"/>
    <n v="21"/>
    <n v="70.08"/>
    <n v="8"/>
    <x v="213"/>
    <d v="2005-01-12T00:00:00"/>
    <d v="2005-01-10T00:00:00"/>
    <s v="Shipped"/>
    <n v="2"/>
    <x v="0"/>
    <n v="334"/>
    <n v="1501"/>
    <n v="98800"/>
    <s v="Espoo"/>
    <n v="7"/>
    <x v="1"/>
  </r>
  <r>
    <n v="10363"/>
    <s v="S24_2360"/>
    <n v="43"/>
    <n v="56.1"/>
    <n v="14"/>
    <x v="213"/>
    <d v="2005-01-12T00:00:00"/>
    <d v="2005-01-10T00:00:00"/>
    <s v="Shipped"/>
    <n v="2"/>
    <x v="0"/>
    <n v="334"/>
    <n v="1501"/>
    <n v="98800"/>
    <s v="Espoo"/>
    <n v="7"/>
    <x v="1"/>
  </r>
  <r>
    <n v="10363"/>
    <s v="S24_3371"/>
    <n v="21"/>
    <n v="52.05"/>
    <n v="15"/>
    <x v="213"/>
    <d v="2005-01-12T00:00:00"/>
    <d v="2005-01-10T00:00:00"/>
    <s v="Shipped"/>
    <n v="2"/>
    <x v="0"/>
    <n v="334"/>
    <n v="1501"/>
    <n v="98800"/>
    <s v="Espoo"/>
    <n v="7"/>
    <x v="1"/>
  </r>
  <r>
    <n v="10363"/>
    <s v="S24_3856"/>
    <n v="31"/>
    <n v="113.75"/>
    <n v="1"/>
    <x v="213"/>
    <d v="2005-01-12T00:00:00"/>
    <d v="2005-01-10T00:00:00"/>
    <s v="Shipped"/>
    <n v="2"/>
    <x v="0"/>
    <n v="334"/>
    <n v="1501"/>
    <n v="98800"/>
    <s v="Espoo"/>
    <n v="7"/>
    <x v="1"/>
  </r>
  <r>
    <n v="10363"/>
    <s v="S24_4620"/>
    <n v="43"/>
    <n v="75.989999999999995"/>
    <n v="9"/>
    <x v="213"/>
    <d v="2005-01-12T00:00:00"/>
    <d v="2005-01-10T00:00:00"/>
    <s v="Shipped"/>
    <n v="2"/>
    <x v="0"/>
    <n v="334"/>
    <n v="1501"/>
    <n v="98800"/>
    <s v="Espoo"/>
    <n v="7"/>
    <x v="1"/>
  </r>
  <r>
    <n v="10363"/>
    <s v="S32_1374"/>
    <n v="50"/>
    <n v="92.9"/>
    <n v="2"/>
    <x v="213"/>
    <d v="2005-01-12T00:00:00"/>
    <d v="2005-01-10T00:00:00"/>
    <s v="Shipped"/>
    <n v="2"/>
    <x v="0"/>
    <n v="334"/>
    <n v="1501"/>
    <n v="98800"/>
    <s v="Espoo"/>
    <n v="7"/>
    <x v="1"/>
  </r>
  <r>
    <n v="10364"/>
    <s v="S32_2206"/>
    <n v="48"/>
    <n v="38.22"/>
    <n v="1"/>
    <x v="213"/>
    <d v="2005-01-17T00:00:00"/>
    <d v="2005-01-09T00:00:00"/>
    <s v="Shipped"/>
    <n v="8"/>
    <x v="1"/>
    <n v="350"/>
    <n v="1337"/>
    <n v="65000"/>
    <s v="Marseille"/>
    <n v="4"/>
    <x v="3"/>
  </r>
  <r>
    <n v="10365"/>
    <s v="S18_1129"/>
    <n v="30"/>
    <n v="116.06"/>
    <n v="1"/>
    <x v="214"/>
    <d v="2005-01-18T00:00:00"/>
    <d v="2005-01-11T00:00:00"/>
    <s v="Shipped"/>
    <n v="7"/>
    <x v="1"/>
    <n v="320"/>
    <n v="1188"/>
    <n v="94500"/>
    <s v="New Bedford"/>
    <n v="2"/>
    <x v="0"/>
  </r>
  <r>
    <n v="10365"/>
    <s v="S32_4485"/>
    <n v="22"/>
    <n v="82.66"/>
    <n v="3"/>
    <x v="214"/>
    <d v="2005-01-18T00:00:00"/>
    <d v="2005-01-11T00:00:00"/>
    <s v="Shipped"/>
    <n v="7"/>
    <x v="1"/>
    <n v="320"/>
    <n v="1188"/>
    <n v="94500"/>
    <s v="New Bedford"/>
    <n v="2"/>
    <x v="0"/>
  </r>
  <r>
    <n v="10365"/>
    <s v="S50_4713"/>
    <n v="44"/>
    <n v="68.34"/>
    <n v="2"/>
    <x v="214"/>
    <d v="2005-01-18T00:00:00"/>
    <d v="2005-01-11T00:00:00"/>
    <s v="Shipped"/>
    <n v="7"/>
    <x v="1"/>
    <n v="320"/>
    <n v="1188"/>
    <n v="94500"/>
    <s v="New Bedford"/>
    <n v="2"/>
    <x v="0"/>
  </r>
  <r>
    <n v="10366"/>
    <s v="S18_1984"/>
    <n v="34"/>
    <n v="116.65"/>
    <n v="3"/>
    <x v="215"/>
    <d v="2005-01-19T00:00:00"/>
    <d v="2005-01-12T00:00:00"/>
    <s v="Shipped"/>
    <n v="7"/>
    <x v="1"/>
    <n v="381"/>
    <n v="1401"/>
    <n v="23500"/>
    <s v="Charleroi"/>
    <n v="4"/>
    <x v="3"/>
  </r>
  <r>
    <n v="10366"/>
    <s v="S18_2870"/>
    <n v="49"/>
    <n v="105.6"/>
    <n v="2"/>
    <x v="215"/>
    <d v="2005-01-19T00:00:00"/>
    <d v="2005-01-12T00:00:00"/>
    <s v="Shipped"/>
    <n v="7"/>
    <x v="1"/>
    <n v="381"/>
    <n v="1401"/>
    <n v="23500"/>
    <s v="Charleroi"/>
    <n v="4"/>
    <x v="3"/>
  </r>
  <r>
    <n v="10366"/>
    <s v="S18_3232"/>
    <n v="34"/>
    <n v="154.1"/>
    <n v="1"/>
    <x v="215"/>
    <d v="2005-01-19T00:00:00"/>
    <d v="2005-01-12T00:00:00"/>
    <s v="Shipped"/>
    <n v="7"/>
    <x v="1"/>
    <n v="381"/>
    <n v="1401"/>
    <n v="23500"/>
    <s v="Charleroi"/>
    <n v="4"/>
    <x v="3"/>
  </r>
  <r>
    <n v="10367"/>
    <s v="S18_1589"/>
    <n v="49"/>
    <n v="105.77"/>
    <n v="1"/>
    <x v="216"/>
    <d v="2005-01-21T00:00:00"/>
    <d v="2005-01-16T00:00:00"/>
    <s v="Resolved"/>
    <n v="5"/>
    <x v="2"/>
    <n v="205"/>
    <n v="1166"/>
    <n v="90700"/>
    <s v="Pasadena"/>
    <n v="1"/>
    <x v="5"/>
  </r>
  <r>
    <n v="10367"/>
    <s v="S18_1749"/>
    <n v="37"/>
    <n v="144.5"/>
    <n v="3"/>
    <x v="216"/>
    <d v="2005-01-21T00:00:00"/>
    <d v="2005-01-16T00:00:00"/>
    <s v="Resolved"/>
    <n v="5"/>
    <x v="2"/>
    <n v="205"/>
    <n v="1166"/>
    <n v="90700"/>
    <s v="Pasadena"/>
    <n v="1"/>
    <x v="5"/>
  </r>
  <r>
    <n v="10367"/>
    <s v="S18_2248"/>
    <n v="45"/>
    <n v="50.25"/>
    <n v="4"/>
    <x v="216"/>
    <d v="2005-01-21T00:00:00"/>
    <d v="2005-01-16T00:00:00"/>
    <s v="Resolved"/>
    <n v="5"/>
    <x v="2"/>
    <n v="205"/>
    <n v="1166"/>
    <n v="90700"/>
    <s v="Pasadena"/>
    <n v="1"/>
    <x v="5"/>
  </r>
  <r>
    <n v="10367"/>
    <s v="S18_2325"/>
    <n v="27"/>
    <n v="124.59"/>
    <n v="5"/>
    <x v="216"/>
    <d v="2005-01-21T00:00:00"/>
    <d v="2005-01-16T00:00:00"/>
    <s v="Resolved"/>
    <n v="5"/>
    <x v="2"/>
    <n v="205"/>
    <n v="1166"/>
    <n v="90700"/>
    <s v="Pasadena"/>
    <n v="1"/>
    <x v="5"/>
  </r>
  <r>
    <n v="10367"/>
    <s v="S18_2795"/>
    <n v="32"/>
    <n v="140.06"/>
    <n v="7"/>
    <x v="216"/>
    <d v="2005-01-21T00:00:00"/>
    <d v="2005-01-16T00:00:00"/>
    <s v="Resolved"/>
    <n v="5"/>
    <x v="2"/>
    <n v="205"/>
    <n v="1166"/>
    <n v="90700"/>
    <s v="Pasadena"/>
    <n v="1"/>
    <x v="5"/>
  </r>
  <r>
    <n v="10367"/>
    <s v="S18_3685"/>
    <n v="46"/>
    <n v="131.38999999999999"/>
    <n v="6"/>
    <x v="216"/>
    <d v="2005-01-21T00:00:00"/>
    <d v="2005-01-16T00:00:00"/>
    <s v="Resolved"/>
    <n v="5"/>
    <x v="2"/>
    <n v="205"/>
    <n v="1166"/>
    <n v="90700"/>
    <s v="Pasadena"/>
    <n v="1"/>
    <x v="5"/>
  </r>
  <r>
    <n v="10367"/>
    <s v="S18_4409"/>
    <n v="43"/>
    <n v="77.31"/>
    <n v="8"/>
    <x v="216"/>
    <d v="2005-01-21T00:00:00"/>
    <d v="2005-01-16T00:00:00"/>
    <s v="Resolved"/>
    <n v="5"/>
    <x v="2"/>
    <n v="205"/>
    <n v="1166"/>
    <n v="90700"/>
    <s v="Pasadena"/>
    <n v="1"/>
    <x v="5"/>
  </r>
  <r>
    <n v="10367"/>
    <s v="S18_4933"/>
    <n v="44"/>
    <n v="66.989999999999995"/>
    <n v="9"/>
    <x v="216"/>
    <d v="2005-01-21T00:00:00"/>
    <d v="2005-01-16T00:00:00"/>
    <s v="Resolved"/>
    <n v="5"/>
    <x v="2"/>
    <n v="205"/>
    <n v="1166"/>
    <n v="90700"/>
    <s v="Pasadena"/>
    <n v="1"/>
    <x v="5"/>
  </r>
  <r>
    <n v="10367"/>
    <s v="S24_1046"/>
    <n v="21"/>
    <n v="72.760000000000005"/>
    <n v="10"/>
    <x v="216"/>
    <d v="2005-01-21T00:00:00"/>
    <d v="2005-01-16T00:00:00"/>
    <s v="Resolved"/>
    <n v="5"/>
    <x v="2"/>
    <n v="205"/>
    <n v="1166"/>
    <n v="90700"/>
    <s v="Pasadena"/>
    <n v="1"/>
    <x v="5"/>
  </r>
  <r>
    <n v="10367"/>
    <s v="S24_1628"/>
    <n v="38"/>
    <n v="50.31"/>
    <n v="11"/>
    <x v="216"/>
    <d v="2005-01-21T00:00:00"/>
    <d v="2005-01-16T00:00:00"/>
    <s v="Resolved"/>
    <n v="5"/>
    <x v="2"/>
    <n v="205"/>
    <n v="1166"/>
    <n v="90700"/>
    <s v="Pasadena"/>
    <n v="1"/>
    <x v="5"/>
  </r>
  <r>
    <n v="10367"/>
    <s v="S24_1937"/>
    <n v="23"/>
    <n v="29.54"/>
    <n v="13"/>
    <x v="216"/>
    <d v="2005-01-21T00:00:00"/>
    <d v="2005-01-16T00:00:00"/>
    <s v="Resolved"/>
    <n v="5"/>
    <x v="2"/>
    <n v="205"/>
    <n v="1166"/>
    <n v="90700"/>
    <s v="Pasadena"/>
    <n v="1"/>
    <x v="5"/>
  </r>
  <r>
    <n v="10367"/>
    <s v="S24_2022"/>
    <n v="28"/>
    <n v="43.01"/>
    <n v="12"/>
    <x v="216"/>
    <d v="2005-01-21T00:00:00"/>
    <d v="2005-01-16T00:00:00"/>
    <s v="Resolved"/>
    <n v="5"/>
    <x v="2"/>
    <n v="205"/>
    <n v="1166"/>
    <n v="90700"/>
    <s v="Pasadena"/>
    <n v="1"/>
    <x v="5"/>
  </r>
  <r>
    <n v="10367"/>
    <s v="S24_2972"/>
    <n v="36"/>
    <n v="36.25"/>
    <n v="2"/>
    <x v="216"/>
    <d v="2005-01-21T00:00:00"/>
    <d v="2005-01-16T00:00:00"/>
    <s v="Resolved"/>
    <n v="5"/>
    <x v="2"/>
    <n v="205"/>
    <n v="1166"/>
    <n v="90700"/>
    <s v="Pasadena"/>
    <n v="1"/>
    <x v="5"/>
  </r>
  <r>
    <n v="10368"/>
    <s v="S24_2766"/>
    <n v="40"/>
    <n v="73.599999999999994"/>
    <n v="2"/>
    <x v="217"/>
    <d v="2005-01-27T00:00:00"/>
    <d v="2005-01-24T00:00:00"/>
    <s v="Shipped"/>
    <n v="3"/>
    <x v="0"/>
    <n v="124"/>
    <n v="1165"/>
    <n v="210500"/>
    <s v="San Rafael"/>
    <n v="1"/>
    <x v="5"/>
  </r>
  <r>
    <n v="10368"/>
    <s v="S24_2887"/>
    <n v="31"/>
    <n v="115.09"/>
    <n v="5"/>
    <x v="217"/>
    <d v="2005-01-27T00:00:00"/>
    <d v="2005-01-24T00:00:00"/>
    <s v="Shipped"/>
    <n v="3"/>
    <x v="0"/>
    <n v="124"/>
    <n v="1165"/>
    <n v="210500"/>
    <s v="San Rafael"/>
    <n v="1"/>
    <x v="5"/>
  </r>
  <r>
    <n v="10368"/>
    <s v="S24_3191"/>
    <n v="46"/>
    <n v="83.04"/>
    <n v="1"/>
    <x v="217"/>
    <d v="2005-01-27T00:00:00"/>
    <d v="2005-01-24T00:00:00"/>
    <s v="Shipped"/>
    <n v="3"/>
    <x v="0"/>
    <n v="124"/>
    <n v="1165"/>
    <n v="210500"/>
    <s v="San Rafael"/>
    <n v="1"/>
    <x v="5"/>
  </r>
  <r>
    <n v="10368"/>
    <s v="S24_3432"/>
    <n v="20"/>
    <n v="93.16"/>
    <n v="4"/>
    <x v="217"/>
    <d v="2005-01-27T00:00:00"/>
    <d v="2005-01-24T00:00:00"/>
    <s v="Shipped"/>
    <n v="3"/>
    <x v="0"/>
    <n v="124"/>
    <n v="1165"/>
    <n v="210500"/>
    <s v="San Rafael"/>
    <n v="1"/>
    <x v="5"/>
  </r>
  <r>
    <n v="10368"/>
    <s v="S24_3969"/>
    <n v="46"/>
    <n v="36.520000000000003"/>
    <n v="3"/>
    <x v="217"/>
    <d v="2005-01-27T00:00:00"/>
    <d v="2005-01-24T00:00:00"/>
    <s v="Shipped"/>
    <n v="3"/>
    <x v="0"/>
    <n v="124"/>
    <n v="1165"/>
    <n v="210500"/>
    <s v="San Rafael"/>
    <n v="1"/>
    <x v="5"/>
  </r>
  <r>
    <n v="10369"/>
    <s v="S10_1949"/>
    <n v="41"/>
    <n v="195.01"/>
    <n v="2"/>
    <x v="218"/>
    <d v="2005-01-28T00:00:00"/>
    <d v="2005-01-24T00:00:00"/>
    <s v="Shipped"/>
    <n v="4"/>
    <x v="0"/>
    <n v="379"/>
    <n v="1188"/>
    <n v="70700"/>
    <s v="Brickhaven"/>
    <n v="2"/>
    <x v="0"/>
  </r>
  <r>
    <n v="10369"/>
    <s v="S18_1342"/>
    <n v="44"/>
    <n v="89.38"/>
    <n v="8"/>
    <x v="218"/>
    <d v="2005-01-28T00:00:00"/>
    <d v="2005-01-24T00:00:00"/>
    <s v="Shipped"/>
    <n v="4"/>
    <x v="0"/>
    <n v="379"/>
    <n v="1188"/>
    <n v="70700"/>
    <s v="Brickhaven"/>
    <n v="2"/>
    <x v="0"/>
  </r>
  <r>
    <n v="10369"/>
    <s v="S18_1367"/>
    <n v="32"/>
    <n v="46.36"/>
    <n v="7"/>
    <x v="218"/>
    <d v="2005-01-28T00:00:00"/>
    <d v="2005-01-24T00:00:00"/>
    <s v="Shipped"/>
    <n v="4"/>
    <x v="0"/>
    <n v="379"/>
    <n v="1188"/>
    <n v="70700"/>
    <s v="Brickhaven"/>
    <n v="2"/>
    <x v="0"/>
  </r>
  <r>
    <n v="10369"/>
    <s v="S18_2949"/>
    <n v="42"/>
    <n v="100.3"/>
    <n v="1"/>
    <x v="218"/>
    <d v="2005-01-28T00:00:00"/>
    <d v="2005-01-24T00:00:00"/>
    <s v="Shipped"/>
    <n v="4"/>
    <x v="0"/>
    <n v="379"/>
    <n v="1188"/>
    <n v="70700"/>
    <s v="Brickhaven"/>
    <n v="2"/>
    <x v="0"/>
  </r>
  <r>
    <n v="10369"/>
    <s v="S18_2957"/>
    <n v="28"/>
    <n v="51.84"/>
    <n v="6"/>
    <x v="218"/>
    <d v="2005-01-28T00:00:00"/>
    <d v="2005-01-24T00:00:00"/>
    <s v="Shipped"/>
    <n v="4"/>
    <x v="0"/>
    <n v="379"/>
    <n v="1188"/>
    <n v="70700"/>
    <s v="Brickhaven"/>
    <n v="2"/>
    <x v="0"/>
  </r>
  <r>
    <n v="10369"/>
    <s v="S18_3136"/>
    <n v="21"/>
    <n v="90.06"/>
    <n v="5"/>
    <x v="218"/>
    <d v="2005-01-28T00:00:00"/>
    <d v="2005-01-24T00:00:00"/>
    <s v="Shipped"/>
    <n v="4"/>
    <x v="0"/>
    <n v="379"/>
    <n v="1188"/>
    <n v="70700"/>
    <s v="Brickhaven"/>
    <n v="2"/>
    <x v="0"/>
  </r>
  <r>
    <n v="10369"/>
    <s v="S18_3320"/>
    <n v="45"/>
    <n v="80.36"/>
    <n v="4"/>
    <x v="218"/>
    <d v="2005-01-28T00:00:00"/>
    <d v="2005-01-24T00:00:00"/>
    <s v="Shipped"/>
    <n v="4"/>
    <x v="0"/>
    <n v="379"/>
    <n v="1188"/>
    <n v="70700"/>
    <s v="Brickhaven"/>
    <n v="2"/>
    <x v="0"/>
  </r>
  <r>
    <n v="10369"/>
    <s v="S24_4258"/>
    <n v="40"/>
    <n v="93.49"/>
    <n v="3"/>
    <x v="218"/>
    <d v="2005-01-28T00:00:00"/>
    <d v="2005-01-24T00:00:00"/>
    <s v="Shipped"/>
    <n v="4"/>
    <x v="0"/>
    <n v="379"/>
    <n v="1188"/>
    <n v="70700"/>
    <s v="Brickhaven"/>
    <n v="2"/>
    <x v="0"/>
  </r>
  <r>
    <n v="10370"/>
    <s v="S10_4962"/>
    <n v="35"/>
    <n v="128.53"/>
    <n v="4"/>
    <x v="218"/>
    <d v="2005-02-01T00:00:00"/>
    <d v="2005-01-25T00:00:00"/>
    <s v="Shipped"/>
    <n v="7"/>
    <x v="1"/>
    <n v="276"/>
    <n v="1611"/>
    <n v="107800"/>
    <s v="North Sydney"/>
    <n v="6"/>
    <x v="6"/>
  </r>
  <r>
    <n v="10370"/>
    <s v="S12_1666"/>
    <n v="49"/>
    <n v="128.47"/>
    <n v="8"/>
    <x v="218"/>
    <d v="2005-02-01T00:00:00"/>
    <d v="2005-01-25T00:00:00"/>
    <s v="Shipped"/>
    <n v="7"/>
    <x v="1"/>
    <n v="276"/>
    <n v="1611"/>
    <n v="107800"/>
    <s v="North Sydney"/>
    <n v="6"/>
    <x v="6"/>
  </r>
  <r>
    <n v="10370"/>
    <s v="S18_1097"/>
    <n v="27"/>
    <n v="100.34"/>
    <n v="1"/>
    <x v="218"/>
    <d v="2005-02-01T00:00:00"/>
    <d v="2005-01-25T00:00:00"/>
    <s v="Shipped"/>
    <n v="7"/>
    <x v="1"/>
    <n v="276"/>
    <n v="1611"/>
    <n v="107800"/>
    <s v="North Sydney"/>
    <n v="6"/>
    <x v="6"/>
  </r>
  <r>
    <n v="10370"/>
    <s v="S18_2319"/>
    <n v="22"/>
    <n v="101.87"/>
    <n v="5"/>
    <x v="218"/>
    <d v="2005-02-01T00:00:00"/>
    <d v="2005-01-25T00:00:00"/>
    <s v="Shipped"/>
    <n v="7"/>
    <x v="1"/>
    <n v="276"/>
    <n v="1611"/>
    <n v="107800"/>
    <s v="North Sydney"/>
    <n v="6"/>
    <x v="6"/>
  </r>
  <r>
    <n v="10370"/>
    <s v="S18_2432"/>
    <n v="22"/>
    <n v="60.16"/>
    <n v="7"/>
    <x v="218"/>
    <d v="2005-02-01T00:00:00"/>
    <d v="2005-01-25T00:00:00"/>
    <s v="Shipped"/>
    <n v="7"/>
    <x v="1"/>
    <n v="276"/>
    <n v="1611"/>
    <n v="107800"/>
    <s v="North Sydney"/>
    <n v="6"/>
    <x v="6"/>
  </r>
  <r>
    <n v="10370"/>
    <s v="S18_3232"/>
    <n v="27"/>
    <n v="167.65"/>
    <n v="9"/>
    <x v="218"/>
    <d v="2005-02-01T00:00:00"/>
    <d v="2005-01-25T00:00:00"/>
    <s v="Shipped"/>
    <n v="7"/>
    <x v="1"/>
    <n v="276"/>
    <n v="1611"/>
    <n v="107800"/>
    <s v="North Sydney"/>
    <n v="6"/>
    <x v="6"/>
  </r>
  <r>
    <n v="10370"/>
    <s v="S18_4600"/>
    <n v="29"/>
    <n v="105.34"/>
    <n v="6"/>
    <x v="218"/>
    <d v="2005-02-01T00:00:00"/>
    <d v="2005-01-25T00:00:00"/>
    <s v="Shipped"/>
    <n v="7"/>
    <x v="1"/>
    <n v="276"/>
    <n v="1611"/>
    <n v="107800"/>
    <s v="North Sydney"/>
    <n v="6"/>
    <x v="6"/>
  </r>
  <r>
    <n v="10370"/>
    <s v="S18_4668"/>
    <n v="20"/>
    <n v="41.76"/>
    <n v="2"/>
    <x v="218"/>
    <d v="2005-02-01T00:00:00"/>
    <d v="2005-01-25T00:00:00"/>
    <s v="Shipped"/>
    <n v="7"/>
    <x v="1"/>
    <n v="276"/>
    <n v="1611"/>
    <n v="107800"/>
    <s v="North Sydney"/>
    <n v="6"/>
    <x v="6"/>
  </r>
  <r>
    <n v="10370"/>
    <s v="S32_3522"/>
    <n v="25"/>
    <n v="63.99"/>
    <n v="3"/>
    <x v="218"/>
    <d v="2005-02-01T00:00:00"/>
    <d v="2005-01-25T00:00:00"/>
    <s v="Shipped"/>
    <n v="7"/>
    <x v="1"/>
    <n v="276"/>
    <n v="1611"/>
    <n v="107800"/>
    <s v="North Sydney"/>
    <n v="6"/>
    <x v="6"/>
  </r>
  <r>
    <n v="10371"/>
    <s v="S12_1108"/>
    <n v="32"/>
    <n v="178.71"/>
    <n v="6"/>
    <x v="219"/>
    <d v="2005-02-03T00:00:00"/>
    <d v="2005-01-25T00:00:00"/>
    <s v="Shipped"/>
    <n v="9"/>
    <x v="1"/>
    <n v="124"/>
    <n v="1165"/>
    <n v="210500"/>
    <s v="San Rafael"/>
    <n v="1"/>
    <x v="5"/>
  </r>
  <r>
    <n v="10371"/>
    <s v="S12_4473"/>
    <n v="49"/>
    <n v="104.28"/>
    <n v="4"/>
    <x v="219"/>
    <d v="2005-02-03T00:00:00"/>
    <d v="2005-01-25T00:00:00"/>
    <s v="Shipped"/>
    <n v="9"/>
    <x v="1"/>
    <n v="124"/>
    <n v="1165"/>
    <n v="210500"/>
    <s v="San Rafael"/>
    <n v="1"/>
    <x v="5"/>
  </r>
  <r>
    <n v="10371"/>
    <s v="S18_2238"/>
    <n v="25"/>
    <n v="160.46"/>
    <n v="7"/>
    <x v="219"/>
    <d v="2005-02-03T00:00:00"/>
    <d v="2005-01-25T00:00:00"/>
    <s v="Shipped"/>
    <n v="9"/>
    <x v="1"/>
    <n v="124"/>
    <n v="1165"/>
    <n v="210500"/>
    <s v="San Rafael"/>
    <n v="1"/>
    <x v="5"/>
  </r>
  <r>
    <n v="10371"/>
    <s v="S24_1444"/>
    <n v="25"/>
    <n v="53.75"/>
    <n v="12"/>
    <x v="219"/>
    <d v="2005-02-03T00:00:00"/>
    <d v="2005-01-25T00:00:00"/>
    <s v="Shipped"/>
    <n v="9"/>
    <x v="1"/>
    <n v="124"/>
    <n v="1165"/>
    <n v="210500"/>
    <s v="San Rafael"/>
    <n v="1"/>
    <x v="5"/>
  </r>
  <r>
    <n v="10371"/>
    <s v="S24_2300"/>
    <n v="20"/>
    <n v="126.51"/>
    <n v="5"/>
    <x v="219"/>
    <d v="2005-02-03T00:00:00"/>
    <d v="2005-01-25T00:00:00"/>
    <s v="Shipped"/>
    <n v="9"/>
    <x v="1"/>
    <n v="124"/>
    <n v="1165"/>
    <n v="210500"/>
    <s v="San Rafael"/>
    <n v="1"/>
    <x v="5"/>
  </r>
  <r>
    <n v="10371"/>
    <s v="S24_2840"/>
    <n v="45"/>
    <n v="35.01"/>
    <n v="8"/>
    <x v="219"/>
    <d v="2005-02-03T00:00:00"/>
    <d v="2005-01-25T00:00:00"/>
    <s v="Shipped"/>
    <n v="9"/>
    <x v="1"/>
    <n v="124"/>
    <n v="1165"/>
    <n v="210500"/>
    <s v="San Rafael"/>
    <n v="1"/>
    <x v="5"/>
  </r>
  <r>
    <n v="10371"/>
    <s v="S24_4048"/>
    <n v="28"/>
    <n v="95.81"/>
    <n v="9"/>
    <x v="219"/>
    <d v="2005-02-03T00:00:00"/>
    <d v="2005-01-25T00:00:00"/>
    <s v="Shipped"/>
    <n v="9"/>
    <x v="1"/>
    <n v="124"/>
    <n v="1165"/>
    <n v="210500"/>
    <s v="San Rafael"/>
    <n v="1"/>
    <x v="5"/>
  </r>
  <r>
    <n v="10371"/>
    <s v="S32_1268"/>
    <n v="26"/>
    <n v="82.83"/>
    <n v="1"/>
    <x v="219"/>
    <d v="2005-02-03T00:00:00"/>
    <d v="2005-01-25T00:00:00"/>
    <s v="Shipped"/>
    <n v="9"/>
    <x v="1"/>
    <n v="124"/>
    <n v="1165"/>
    <n v="210500"/>
    <s v="San Rafael"/>
    <n v="1"/>
    <x v="5"/>
  </r>
  <r>
    <n v="10371"/>
    <s v="S32_2509"/>
    <n v="20"/>
    <n v="44.37"/>
    <n v="2"/>
    <x v="219"/>
    <d v="2005-02-03T00:00:00"/>
    <d v="2005-01-25T00:00:00"/>
    <s v="Shipped"/>
    <n v="9"/>
    <x v="1"/>
    <n v="124"/>
    <n v="1165"/>
    <n v="210500"/>
    <s v="San Rafael"/>
    <n v="1"/>
    <x v="5"/>
  </r>
  <r>
    <n v="10371"/>
    <s v="S32_3207"/>
    <n v="30"/>
    <n v="53.44"/>
    <n v="11"/>
    <x v="219"/>
    <d v="2005-02-03T00:00:00"/>
    <d v="2005-01-25T00:00:00"/>
    <s v="Shipped"/>
    <n v="9"/>
    <x v="1"/>
    <n v="124"/>
    <n v="1165"/>
    <n v="210500"/>
    <s v="San Rafael"/>
    <n v="1"/>
    <x v="5"/>
  </r>
  <r>
    <n v="10371"/>
    <s v="S50_1392"/>
    <n v="48"/>
    <n v="97.23"/>
    <n v="10"/>
    <x v="219"/>
    <d v="2005-02-03T00:00:00"/>
    <d v="2005-01-25T00:00:00"/>
    <s v="Shipped"/>
    <n v="9"/>
    <x v="1"/>
    <n v="124"/>
    <n v="1165"/>
    <n v="210500"/>
    <s v="San Rafael"/>
    <n v="1"/>
    <x v="5"/>
  </r>
  <r>
    <n v="10371"/>
    <s v="S700_2824"/>
    <n v="34"/>
    <n v="83.95"/>
    <n v="3"/>
    <x v="219"/>
    <d v="2005-02-03T00:00:00"/>
    <d v="2005-01-25T00:00:00"/>
    <s v="Shipped"/>
    <n v="9"/>
    <x v="1"/>
    <n v="124"/>
    <n v="1165"/>
    <n v="210500"/>
    <s v="San Rafael"/>
    <n v="1"/>
    <x v="5"/>
  </r>
  <r>
    <n v="10372"/>
    <s v="S12_3148"/>
    <n v="40"/>
    <n v="146.55000000000001"/>
    <n v="4"/>
    <x v="220"/>
    <d v="2005-02-05T00:00:00"/>
    <d v="2005-01-28T00:00:00"/>
    <s v="Shipped"/>
    <n v="8"/>
    <x v="1"/>
    <n v="398"/>
    <n v="1621"/>
    <n v="94400"/>
    <s v="Minato-ku"/>
    <n v="5"/>
    <x v="4"/>
  </r>
  <r>
    <n v="10372"/>
    <s v="S12_3891"/>
    <n v="34"/>
    <n v="140.15"/>
    <n v="1"/>
    <x v="220"/>
    <d v="2005-02-05T00:00:00"/>
    <d v="2005-01-28T00:00:00"/>
    <s v="Shipped"/>
    <n v="8"/>
    <x v="1"/>
    <n v="398"/>
    <n v="1621"/>
    <n v="94400"/>
    <s v="Minato-ku"/>
    <n v="5"/>
    <x v="4"/>
  </r>
  <r>
    <n v="10372"/>
    <s v="S18_3140"/>
    <n v="28"/>
    <n v="131.13"/>
    <n v="3"/>
    <x v="220"/>
    <d v="2005-02-05T00:00:00"/>
    <d v="2005-01-28T00:00:00"/>
    <s v="Shipped"/>
    <n v="8"/>
    <x v="1"/>
    <n v="398"/>
    <n v="1621"/>
    <n v="94400"/>
    <s v="Minato-ku"/>
    <n v="5"/>
    <x v="4"/>
  </r>
  <r>
    <n v="10372"/>
    <s v="S18_3259"/>
    <n v="25"/>
    <n v="91.76"/>
    <n v="5"/>
    <x v="220"/>
    <d v="2005-02-05T00:00:00"/>
    <d v="2005-01-28T00:00:00"/>
    <s v="Shipped"/>
    <n v="8"/>
    <x v="1"/>
    <n v="398"/>
    <n v="1621"/>
    <n v="94400"/>
    <s v="Minato-ku"/>
    <n v="5"/>
    <x v="4"/>
  </r>
  <r>
    <n v="10372"/>
    <s v="S18_4027"/>
    <n v="48"/>
    <n v="119.2"/>
    <n v="6"/>
    <x v="220"/>
    <d v="2005-02-05T00:00:00"/>
    <d v="2005-01-28T00:00:00"/>
    <s v="Shipped"/>
    <n v="8"/>
    <x v="1"/>
    <n v="398"/>
    <n v="1621"/>
    <n v="94400"/>
    <s v="Minato-ku"/>
    <n v="5"/>
    <x v="4"/>
  </r>
  <r>
    <n v="10372"/>
    <s v="S18_4522"/>
    <n v="41"/>
    <n v="78.989999999999995"/>
    <n v="7"/>
    <x v="220"/>
    <d v="2005-02-05T00:00:00"/>
    <d v="2005-01-28T00:00:00"/>
    <s v="Shipped"/>
    <n v="8"/>
    <x v="1"/>
    <n v="398"/>
    <n v="1621"/>
    <n v="94400"/>
    <s v="Minato-ku"/>
    <n v="5"/>
    <x v="4"/>
  </r>
  <r>
    <n v="10372"/>
    <s v="S24_2011"/>
    <n v="37"/>
    <n v="102"/>
    <n v="8"/>
    <x v="220"/>
    <d v="2005-02-05T00:00:00"/>
    <d v="2005-01-28T00:00:00"/>
    <s v="Shipped"/>
    <n v="8"/>
    <x v="1"/>
    <n v="398"/>
    <n v="1621"/>
    <n v="94400"/>
    <s v="Minato-ku"/>
    <n v="5"/>
    <x v="4"/>
  </r>
  <r>
    <n v="10372"/>
    <s v="S50_1514"/>
    <n v="24"/>
    <n v="56.82"/>
    <n v="9"/>
    <x v="220"/>
    <d v="2005-02-05T00:00:00"/>
    <d v="2005-01-28T00:00:00"/>
    <s v="Shipped"/>
    <n v="8"/>
    <x v="1"/>
    <n v="398"/>
    <n v="1621"/>
    <n v="94400"/>
    <s v="Minato-ku"/>
    <n v="5"/>
    <x v="4"/>
  </r>
  <r>
    <n v="10372"/>
    <s v="S700_1938"/>
    <n v="44"/>
    <n v="74.48"/>
    <n v="2"/>
    <x v="220"/>
    <d v="2005-02-05T00:00:00"/>
    <d v="2005-01-28T00:00:00"/>
    <s v="Shipped"/>
    <n v="8"/>
    <x v="1"/>
    <n v="398"/>
    <n v="1621"/>
    <n v="94400"/>
    <s v="Minato-ku"/>
    <n v="5"/>
    <x v="4"/>
  </r>
  <r>
    <n v="10373"/>
    <s v="S10_4757"/>
    <n v="39"/>
    <n v="118.32"/>
    <n v="3"/>
    <x v="221"/>
    <d v="2005-02-08T00:00:00"/>
    <d v="2005-02-06T00:00:00"/>
    <s v="Shipped"/>
    <n v="2"/>
    <x v="0"/>
    <n v="311"/>
    <n v="1501"/>
    <n v="90500"/>
    <s v="Oulu"/>
    <n v="7"/>
    <x v="1"/>
  </r>
  <r>
    <n v="10373"/>
    <s v="S18_1662"/>
    <n v="28"/>
    <n v="143.5"/>
    <n v="4"/>
    <x v="221"/>
    <d v="2005-02-08T00:00:00"/>
    <d v="2005-02-06T00:00:00"/>
    <s v="Shipped"/>
    <n v="2"/>
    <x v="0"/>
    <n v="311"/>
    <n v="1501"/>
    <n v="90500"/>
    <s v="Oulu"/>
    <n v="7"/>
    <x v="1"/>
  </r>
  <r>
    <n v="10373"/>
    <s v="S18_3029"/>
    <n v="22"/>
    <n v="75.7"/>
    <n v="5"/>
    <x v="221"/>
    <d v="2005-02-08T00:00:00"/>
    <d v="2005-02-06T00:00:00"/>
    <s v="Shipped"/>
    <n v="2"/>
    <x v="0"/>
    <n v="311"/>
    <n v="1501"/>
    <n v="90500"/>
    <s v="Oulu"/>
    <n v="7"/>
    <x v="1"/>
  </r>
  <r>
    <n v="10373"/>
    <s v="S18_3856"/>
    <n v="50"/>
    <n v="99.52"/>
    <n v="6"/>
    <x v="221"/>
    <d v="2005-02-08T00:00:00"/>
    <d v="2005-02-06T00:00:00"/>
    <s v="Shipped"/>
    <n v="2"/>
    <x v="0"/>
    <n v="311"/>
    <n v="1501"/>
    <n v="90500"/>
    <s v="Oulu"/>
    <n v="7"/>
    <x v="1"/>
  </r>
  <r>
    <n v="10373"/>
    <s v="S24_2841"/>
    <n v="38"/>
    <n v="58.92"/>
    <n v="7"/>
    <x v="221"/>
    <d v="2005-02-08T00:00:00"/>
    <d v="2005-02-06T00:00:00"/>
    <s v="Shipped"/>
    <n v="2"/>
    <x v="0"/>
    <n v="311"/>
    <n v="1501"/>
    <n v="90500"/>
    <s v="Oulu"/>
    <n v="7"/>
    <x v="1"/>
  </r>
  <r>
    <n v="10373"/>
    <s v="S24_3151"/>
    <n v="33"/>
    <n v="82.31"/>
    <n v="12"/>
    <x v="221"/>
    <d v="2005-02-08T00:00:00"/>
    <d v="2005-02-06T00:00:00"/>
    <s v="Shipped"/>
    <n v="2"/>
    <x v="0"/>
    <n v="311"/>
    <n v="1501"/>
    <n v="90500"/>
    <s v="Oulu"/>
    <n v="7"/>
    <x v="1"/>
  </r>
  <r>
    <n v="10373"/>
    <s v="S24_3420"/>
    <n v="46"/>
    <n v="53.92"/>
    <n v="11"/>
    <x v="221"/>
    <d v="2005-02-08T00:00:00"/>
    <d v="2005-02-06T00:00:00"/>
    <s v="Shipped"/>
    <n v="2"/>
    <x v="0"/>
    <n v="311"/>
    <n v="1501"/>
    <n v="90500"/>
    <s v="Oulu"/>
    <n v="7"/>
    <x v="1"/>
  </r>
  <r>
    <n v="10373"/>
    <s v="S24_3816"/>
    <n v="23"/>
    <n v="83.86"/>
    <n v="10"/>
    <x v="221"/>
    <d v="2005-02-08T00:00:00"/>
    <d v="2005-02-06T00:00:00"/>
    <s v="Shipped"/>
    <n v="2"/>
    <x v="0"/>
    <n v="311"/>
    <n v="1501"/>
    <n v="90500"/>
    <s v="Oulu"/>
    <n v="7"/>
    <x v="1"/>
  </r>
  <r>
    <n v="10373"/>
    <s v="S24_3949"/>
    <n v="39"/>
    <n v="62.1"/>
    <n v="13"/>
    <x v="221"/>
    <d v="2005-02-08T00:00:00"/>
    <d v="2005-02-06T00:00:00"/>
    <s v="Shipped"/>
    <n v="2"/>
    <x v="0"/>
    <n v="311"/>
    <n v="1501"/>
    <n v="90500"/>
    <s v="Oulu"/>
    <n v="7"/>
    <x v="1"/>
  </r>
  <r>
    <n v="10373"/>
    <s v="S700_1138"/>
    <n v="44"/>
    <n v="58"/>
    <n v="14"/>
    <x v="221"/>
    <d v="2005-02-08T00:00:00"/>
    <d v="2005-02-06T00:00:00"/>
    <s v="Shipped"/>
    <n v="2"/>
    <x v="0"/>
    <n v="311"/>
    <n v="1501"/>
    <n v="90500"/>
    <s v="Oulu"/>
    <n v="7"/>
    <x v="1"/>
  </r>
  <r>
    <n v="10373"/>
    <s v="S700_2047"/>
    <n v="32"/>
    <n v="76.94"/>
    <n v="15"/>
    <x v="221"/>
    <d v="2005-02-08T00:00:00"/>
    <d v="2005-02-06T00:00:00"/>
    <s v="Shipped"/>
    <n v="2"/>
    <x v="0"/>
    <n v="311"/>
    <n v="1501"/>
    <n v="90500"/>
    <s v="Oulu"/>
    <n v="7"/>
    <x v="1"/>
  </r>
  <r>
    <n v="10373"/>
    <s v="S700_2610"/>
    <n v="41"/>
    <n v="69.39"/>
    <n v="16"/>
    <x v="221"/>
    <d v="2005-02-08T00:00:00"/>
    <d v="2005-02-06T00:00:00"/>
    <s v="Shipped"/>
    <n v="2"/>
    <x v="0"/>
    <n v="311"/>
    <n v="1501"/>
    <n v="90500"/>
    <s v="Oulu"/>
    <n v="7"/>
    <x v="1"/>
  </r>
  <r>
    <n v="10373"/>
    <s v="S700_3505"/>
    <n v="34"/>
    <n v="94.16"/>
    <n v="2"/>
    <x v="221"/>
    <d v="2005-02-08T00:00:00"/>
    <d v="2005-02-06T00:00:00"/>
    <s v="Shipped"/>
    <n v="2"/>
    <x v="0"/>
    <n v="311"/>
    <n v="1501"/>
    <n v="90500"/>
    <s v="Oulu"/>
    <n v="7"/>
    <x v="1"/>
  </r>
  <r>
    <n v="10373"/>
    <s v="S700_3962"/>
    <n v="37"/>
    <n v="83.42"/>
    <n v="8"/>
    <x v="221"/>
    <d v="2005-02-08T00:00:00"/>
    <d v="2005-02-06T00:00:00"/>
    <s v="Shipped"/>
    <n v="2"/>
    <x v="0"/>
    <n v="311"/>
    <n v="1501"/>
    <n v="90500"/>
    <s v="Oulu"/>
    <n v="7"/>
    <x v="1"/>
  </r>
  <r>
    <n v="10373"/>
    <s v="S700_4002"/>
    <n v="45"/>
    <n v="68.11"/>
    <n v="17"/>
    <x v="221"/>
    <d v="2005-02-08T00:00:00"/>
    <d v="2005-02-06T00:00:00"/>
    <s v="Shipped"/>
    <n v="2"/>
    <x v="0"/>
    <n v="311"/>
    <n v="1501"/>
    <n v="90500"/>
    <s v="Oulu"/>
    <n v="7"/>
    <x v="1"/>
  </r>
  <r>
    <n v="10373"/>
    <s v="S72_1253"/>
    <n v="25"/>
    <n v="44.2"/>
    <n v="9"/>
    <x v="221"/>
    <d v="2005-02-08T00:00:00"/>
    <d v="2005-02-06T00:00:00"/>
    <s v="Shipped"/>
    <n v="2"/>
    <x v="0"/>
    <n v="311"/>
    <n v="1501"/>
    <n v="90500"/>
    <s v="Oulu"/>
    <n v="7"/>
    <x v="1"/>
  </r>
  <r>
    <n v="10373"/>
    <s v="S72_3212"/>
    <n v="29"/>
    <n v="48.05"/>
    <n v="1"/>
    <x v="221"/>
    <d v="2005-02-08T00:00:00"/>
    <d v="2005-02-06T00:00:00"/>
    <s v="Shipped"/>
    <n v="2"/>
    <x v="0"/>
    <n v="311"/>
    <n v="1501"/>
    <n v="90500"/>
    <s v="Oulu"/>
    <n v="7"/>
    <x v="1"/>
  </r>
  <r>
    <n v="10374"/>
    <s v="S10_2016"/>
    <n v="39"/>
    <n v="115.37"/>
    <n v="5"/>
    <x v="222"/>
    <d v="2005-02-09T00:00:00"/>
    <d v="2005-02-03T00:00:00"/>
    <s v="Shipped"/>
    <n v="6"/>
    <x v="0"/>
    <n v="333"/>
    <n v="1611"/>
    <n v="51600"/>
    <s v="South Brisbane"/>
    <n v="6"/>
    <x v="6"/>
  </r>
  <r>
    <n v="10374"/>
    <s v="S10_4698"/>
    <n v="22"/>
    <n v="158.80000000000001"/>
    <n v="1"/>
    <x v="222"/>
    <d v="2005-02-09T00:00:00"/>
    <d v="2005-02-03T00:00:00"/>
    <s v="Shipped"/>
    <n v="6"/>
    <x v="0"/>
    <n v="333"/>
    <n v="1611"/>
    <n v="51600"/>
    <s v="South Brisbane"/>
    <n v="6"/>
    <x v="6"/>
  </r>
  <r>
    <n v="10374"/>
    <s v="S18_2581"/>
    <n v="42"/>
    <n v="75.19"/>
    <n v="2"/>
    <x v="222"/>
    <d v="2005-02-09T00:00:00"/>
    <d v="2005-02-03T00:00:00"/>
    <s v="Shipped"/>
    <n v="6"/>
    <x v="0"/>
    <n v="333"/>
    <n v="1611"/>
    <n v="51600"/>
    <s v="South Brisbane"/>
    <n v="6"/>
    <x v="6"/>
  </r>
  <r>
    <n v="10374"/>
    <s v="S18_2625"/>
    <n v="22"/>
    <n v="48.46"/>
    <n v="4"/>
    <x v="222"/>
    <d v="2005-02-09T00:00:00"/>
    <d v="2005-02-03T00:00:00"/>
    <s v="Shipped"/>
    <n v="6"/>
    <x v="0"/>
    <n v="333"/>
    <n v="1611"/>
    <n v="51600"/>
    <s v="South Brisbane"/>
    <n v="6"/>
    <x v="6"/>
  </r>
  <r>
    <n v="10374"/>
    <s v="S24_1578"/>
    <n v="38"/>
    <n v="112.7"/>
    <n v="6"/>
    <x v="222"/>
    <d v="2005-02-09T00:00:00"/>
    <d v="2005-02-03T00:00:00"/>
    <s v="Shipped"/>
    <n v="6"/>
    <x v="0"/>
    <n v="333"/>
    <n v="1611"/>
    <n v="51600"/>
    <s v="South Brisbane"/>
    <n v="6"/>
    <x v="6"/>
  </r>
  <r>
    <n v="10374"/>
    <s v="S24_1785"/>
    <n v="46"/>
    <n v="107.23"/>
    <n v="3"/>
    <x v="222"/>
    <d v="2005-02-09T00:00:00"/>
    <d v="2005-02-03T00:00:00"/>
    <s v="Shipped"/>
    <n v="6"/>
    <x v="0"/>
    <n v="333"/>
    <n v="1611"/>
    <n v="51600"/>
    <s v="South Brisbane"/>
    <n v="6"/>
    <x v="6"/>
  </r>
  <r>
    <n v="10375"/>
    <s v="S10_1678"/>
    <n v="21"/>
    <n v="76.56"/>
    <n v="12"/>
    <x v="223"/>
    <d v="2005-02-10T00:00:00"/>
    <d v="2005-02-06T00:00:00"/>
    <s v="Shipped"/>
    <n v="4"/>
    <x v="0"/>
    <n v="119"/>
    <n v="1370"/>
    <n v="118200"/>
    <s v="Nantes"/>
    <n v="4"/>
    <x v="3"/>
  </r>
  <r>
    <n v="10375"/>
    <s v="S12_1099"/>
    <n v="45"/>
    <n v="184.84"/>
    <n v="7"/>
    <x v="223"/>
    <d v="2005-02-10T00:00:00"/>
    <d v="2005-02-06T00:00:00"/>
    <s v="Shipped"/>
    <n v="4"/>
    <x v="0"/>
    <n v="119"/>
    <n v="1370"/>
    <n v="118200"/>
    <s v="Nantes"/>
    <n v="4"/>
    <x v="3"/>
  </r>
  <r>
    <n v="10375"/>
    <s v="S12_2823"/>
    <n v="49"/>
    <n v="150.62"/>
    <n v="13"/>
    <x v="223"/>
    <d v="2005-02-10T00:00:00"/>
    <d v="2005-02-06T00:00:00"/>
    <s v="Shipped"/>
    <n v="4"/>
    <x v="0"/>
    <n v="119"/>
    <n v="1370"/>
    <n v="118200"/>
    <s v="Nantes"/>
    <n v="4"/>
    <x v="3"/>
  </r>
  <r>
    <n v="10375"/>
    <s v="S24_2000"/>
    <n v="23"/>
    <n v="67.03"/>
    <n v="9"/>
    <x v="223"/>
    <d v="2005-02-10T00:00:00"/>
    <d v="2005-02-06T00:00:00"/>
    <s v="Shipped"/>
    <n v="4"/>
    <x v="0"/>
    <n v="119"/>
    <n v="1370"/>
    <n v="118200"/>
    <s v="Nantes"/>
    <n v="4"/>
    <x v="3"/>
  </r>
  <r>
    <n v="10375"/>
    <s v="S24_2360"/>
    <n v="20"/>
    <n v="60.26"/>
    <n v="14"/>
    <x v="223"/>
    <d v="2005-02-10T00:00:00"/>
    <d v="2005-02-06T00:00:00"/>
    <s v="Shipped"/>
    <n v="4"/>
    <x v="0"/>
    <n v="119"/>
    <n v="1370"/>
    <n v="118200"/>
    <s v="Nantes"/>
    <n v="4"/>
    <x v="3"/>
  </r>
  <r>
    <n v="10375"/>
    <s v="S24_4278"/>
    <n v="43"/>
    <n v="60.13"/>
    <n v="2"/>
    <x v="223"/>
    <d v="2005-02-10T00:00:00"/>
    <d v="2005-02-06T00:00:00"/>
    <s v="Shipped"/>
    <n v="4"/>
    <x v="0"/>
    <n v="119"/>
    <n v="1370"/>
    <n v="118200"/>
    <s v="Nantes"/>
    <n v="4"/>
    <x v="3"/>
  </r>
  <r>
    <n v="10375"/>
    <s v="S32_1374"/>
    <n v="37"/>
    <n v="87.9"/>
    <n v="3"/>
    <x v="223"/>
    <d v="2005-02-10T00:00:00"/>
    <d v="2005-02-06T00:00:00"/>
    <s v="Shipped"/>
    <n v="4"/>
    <x v="0"/>
    <n v="119"/>
    <n v="1370"/>
    <n v="118200"/>
    <s v="Nantes"/>
    <n v="4"/>
    <x v="3"/>
  </r>
  <r>
    <n v="10375"/>
    <s v="S32_4289"/>
    <n v="44"/>
    <n v="59.85"/>
    <n v="4"/>
    <x v="223"/>
    <d v="2005-02-10T00:00:00"/>
    <d v="2005-02-06T00:00:00"/>
    <s v="Shipped"/>
    <n v="4"/>
    <x v="0"/>
    <n v="119"/>
    <n v="1370"/>
    <n v="118200"/>
    <s v="Nantes"/>
    <n v="4"/>
    <x v="3"/>
  </r>
  <r>
    <n v="10375"/>
    <s v="S32_4485"/>
    <n v="41"/>
    <n v="96.95"/>
    <n v="15"/>
    <x v="223"/>
    <d v="2005-02-10T00:00:00"/>
    <d v="2005-02-06T00:00:00"/>
    <s v="Shipped"/>
    <n v="4"/>
    <x v="0"/>
    <n v="119"/>
    <n v="1370"/>
    <n v="118200"/>
    <s v="Nantes"/>
    <n v="4"/>
    <x v="3"/>
  </r>
  <r>
    <n v="10375"/>
    <s v="S50_1341"/>
    <n v="49"/>
    <n v="36.22"/>
    <n v="5"/>
    <x v="223"/>
    <d v="2005-02-10T00:00:00"/>
    <d v="2005-02-06T00:00:00"/>
    <s v="Shipped"/>
    <n v="4"/>
    <x v="0"/>
    <n v="119"/>
    <n v="1370"/>
    <n v="118200"/>
    <s v="Nantes"/>
    <n v="4"/>
    <x v="3"/>
  </r>
  <r>
    <n v="10375"/>
    <s v="S50_4713"/>
    <n v="49"/>
    <n v="69.16"/>
    <n v="8"/>
    <x v="223"/>
    <d v="2005-02-10T00:00:00"/>
    <d v="2005-02-06T00:00:00"/>
    <s v="Shipped"/>
    <n v="4"/>
    <x v="0"/>
    <n v="119"/>
    <n v="1370"/>
    <n v="118200"/>
    <s v="Nantes"/>
    <n v="4"/>
    <x v="3"/>
  </r>
  <r>
    <n v="10375"/>
    <s v="S700_1691"/>
    <n v="37"/>
    <n v="86.77"/>
    <n v="6"/>
    <x v="223"/>
    <d v="2005-02-10T00:00:00"/>
    <d v="2005-02-06T00:00:00"/>
    <s v="Shipped"/>
    <n v="4"/>
    <x v="0"/>
    <n v="119"/>
    <n v="1370"/>
    <n v="118200"/>
    <s v="Nantes"/>
    <n v="4"/>
    <x v="3"/>
  </r>
  <r>
    <n v="10375"/>
    <s v="S700_2466"/>
    <n v="33"/>
    <n v="94.73"/>
    <n v="1"/>
    <x v="223"/>
    <d v="2005-02-10T00:00:00"/>
    <d v="2005-02-06T00:00:00"/>
    <s v="Shipped"/>
    <n v="4"/>
    <x v="0"/>
    <n v="119"/>
    <n v="1370"/>
    <n v="118200"/>
    <s v="Nantes"/>
    <n v="4"/>
    <x v="3"/>
  </r>
  <r>
    <n v="10375"/>
    <s v="S700_2834"/>
    <n v="25"/>
    <n v="98.48"/>
    <n v="10"/>
    <x v="223"/>
    <d v="2005-02-10T00:00:00"/>
    <d v="2005-02-06T00:00:00"/>
    <s v="Shipped"/>
    <n v="4"/>
    <x v="0"/>
    <n v="119"/>
    <n v="1370"/>
    <n v="118200"/>
    <s v="Nantes"/>
    <n v="4"/>
    <x v="3"/>
  </r>
  <r>
    <n v="10375"/>
    <s v="S700_3167"/>
    <n v="44"/>
    <n v="69.599999999999994"/>
    <n v="11"/>
    <x v="223"/>
    <d v="2005-02-10T00:00:00"/>
    <d v="2005-02-06T00:00:00"/>
    <s v="Shipped"/>
    <n v="4"/>
    <x v="0"/>
    <n v="119"/>
    <n v="1370"/>
    <n v="118200"/>
    <s v="Nantes"/>
    <n v="4"/>
    <x v="3"/>
  </r>
  <r>
    <n v="10376"/>
    <s v="S12_3380"/>
    <n v="35"/>
    <n v="98.65"/>
    <n v="1"/>
    <x v="224"/>
    <d v="2005-02-18T00:00:00"/>
    <d v="2005-02-13T00:00:00"/>
    <s v="Shipped"/>
    <n v="5"/>
    <x v="0"/>
    <n v="219"/>
    <n v="1166"/>
    <n v="11000"/>
    <s v="Glendale"/>
    <n v="1"/>
    <x v="5"/>
  </r>
  <r>
    <n v="10377"/>
    <s v="S12_3990"/>
    <n v="24"/>
    <n v="65.44"/>
    <n v="5"/>
    <x v="225"/>
    <d v="2005-02-21T00:00:00"/>
    <d v="2005-02-12T00:00:00"/>
    <s v="Shipped"/>
    <n v="9"/>
    <x v="1"/>
    <n v="186"/>
    <n v="1501"/>
    <n v="96500"/>
    <s v="Helsinki"/>
    <n v="7"/>
    <x v="1"/>
  </r>
  <r>
    <n v="10377"/>
    <s v="S12_4675"/>
    <n v="50"/>
    <n v="112.86"/>
    <n v="1"/>
    <x v="225"/>
    <d v="2005-02-21T00:00:00"/>
    <d v="2005-02-12T00:00:00"/>
    <s v="Shipped"/>
    <n v="9"/>
    <x v="1"/>
    <n v="186"/>
    <n v="1501"/>
    <n v="96500"/>
    <s v="Helsinki"/>
    <n v="7"/>
    <x v="1"/>
  </r>
  <r>
    <n v="10377"/>
    <s v="S18_1129"/>
    <n v="35"/>
    <n v="124.56"/>
    <n v="2"/>
    <x v="225"/>
    <d v="2005-02-21T00:00:00"/>
    <d v="2005-02-12T00:00:00"/>
    <s v="Shipped"/>
    <n v="9"/>
    <x v="1"/>
    <n v="186"/>
    <n v="1501"/>
    <n v="96500"/>
    <s v="Helsinki"/>
    <n v="7"/>
    <x v="1"/>
  </r>
  <r>
    <n v="10377"/>
    <s v="S18_1889"/>
    <n v="31"/>
    <n v="61.6"/>
    <n v="4"/>
    <x v="225"/>
    <d v="2005-02-21T00:00:00"/>
    <d v="2005-02-12T00:00:00"/>
    <s v="Shipped"/>
    <n v="9"/>
    <x v="1"/>
    <n v="186"/>
    <n v="1501"/>
    <n v="96500"/>
    <s v="Helsinki"/>
    <n v="7"/>
    <x v="1"/>
  </r>
  <r>
    <n v="10377"/>
    <s v="S18_1984"/>
    <n v="36"/>
    <n v="125.18"/>
    <n v="6"/>
    <x v="225"/>
    <d v="2005-02-21T00:00:00"/>
    <d v="2005-02-12T00:00:00"/>
    <s v="Shipped"/>
    <n v="9"/>
    <x v="1"/>
    <n v="186"/>
    <n v="1501"/>
    <n v="96500"/>
    <s v="Helsinki"/>
    <n v="7"/>
    <x v="1"/>
  </r>
  <r>
    <n v="10377"/>
    <s v="S18_3232"/>
    <n v="39"/>
    <n v="143.94"/>
    <n v="3"/>
    <x v="225"/>
    <d v="2005-02-21T00:00:00"/>
    <d v="2005-02-12T00:00:00"/>
    <s v="Shipped"/>
    <n v="9"/>
    <x v="1"/>
    <n v="186"/>
    <n v="1501"/>
    <n v="96500"/>
    <s v="Helsinki"/>
    <n v="7"/>
    <x v="1"/>
  </r>
  <r>
    <n v="10378"/>
    <s v="S18_1589"/>
    <n v="34"/>
    <n v="121.95"/>
    <n v="5"/>
    <x v="226"/>
    <d v="2005-02-18T00:00:00"/>
    <d v="2005-02-11T00:00:00"/>
    <s v="Shipped"/>
    <n v="7"/>
    <x v="1"/>
    <n v="141"/>
    <n v="1370"/>
    <n v="227600"/>
    <s v="Madrid"/>
    <n v="4"/>
    <x v="3"/>
  </r>
  <r>
    <n v="10378"/>
    <s v="S18_3278"/>
    <n v="22"/>
    <n v="66.739999999999995"/>
    <n v="4"/>
    <x v="226"/>
    <d v="2005-02-18T00:00:00"/>
    <d v="2005-02-11T00:00:00"/>
    <s v="Shipped"/>
    <n v="7"/>
    <x v="1"/>
    <n v="141"/>
    <n v="1370"/>
    <n v="227600"/>
    <s v="Madrid"/>
    <n v="4"/>
    <x v="3"/>
  </r>
  <r>
    <n v="10378"/>
    <s v="S18_3482"/>
    <n v="43"/>
    <n v="146.99"/>
    <n v="10"/>
    <x v="226"/>
    <d v="2005-02-18T00:00:00"/>
    <d v="2005-02-11T00:00:00"/>
    <s v="Shipped"/>
    <n v="7"/>
    <x v="1"/>
    <n v="141"/>
    <n v="1370"/>
    <n v="227600"/>
    <s v="Madrid"/>
    <n v="4"/>
    <x v="3"/>
  </r>
  <r>
    <n v="10378"/>
    <s v="S18_3782"/>
    <n v="28"/>
    <n v="60.3"/>
    <n v="9"/>
    <x v="226"/>
    <d v="2005-02-18T00:00:00"/>
    <d v="2005-02-11T00:00:00"/>
    <s v="Shipped"/>
    <n v="7"/>
    <x v="1"/>
    <n v="141"/>
    <n v="1370"/>
    <n v="227600"/>
    <s v="Madrid"/>
    <n v="4"/>
    <x v="3"/>
  </r>
  <r>
    <n v="10378"/>
    <s v="S18_4721"/>
    <n v="49"/>
    <n v="122.02"/>
    <n v="8"/>
    <x v="226"/>
    <d v="2005-02-18T00:00:00"/>
    <d v="2005-02-11T00:00:00"/>
    <s v="Shipped"/>
    <n v="7"/>
    <x v="1"/>
    <n v="141"/>
    <n v="1370"/>
    <n v="227600"/>
    <s v="Madrid"/>
    <n v="4"/>
    <x v="3"/>
  </r>
  <r>
    <n v="10378"/>
    <s v="S24_2972"/>
    <n v="41"/>
    <n v="30.59"/>
    <n v="7"/>
    <x v="226"/>
    <d v="2005-02-18T00:00:00"/>
    <d v="2005-02-11T00:00:00"/>
    <s v="Shipped"/>
    <n v="7"/>
    <x v="1"/>
    <n v="141"/>
    <n v="1370"/>
    <n v="227600"/>
    <s v="Madrid"/>
    <n v="4"/>
    <x v="3"/>
  </r>
  <r>
    <n v="10378"/>
    <s v="S24_3371"/>
    <n v="46"/>
    <n v="52.66"/>
    <n v="6"/>
    <x v="226"/>
    <d v="2005-02-18T00:00:00"/>
    <d v="2005-02-11T00:00:00"/>
    <s v="Shipped"/>
    <n v="7"/>
    <x v="1"/>
    <n v="141"/>
    <n v="1370"/>
    <n v="227600"/>
    <s v="Madrid"/>
    <n v="4"/>
    <x v="3"/>
  </r>
  <r>
    <n v="10378"/>
    <s v="S24_3856"/>
    <n v="33"/>
    <n v="129.19999999999999"/>
    <n v="3"/>
    <x v="226"/>
    <d v="2005-02-18T00:00:00"/>
    <d v="2005-02-11T00:00:00"/>
    <s v="Shipped"/>
    <n v="7"/>
    <x v="1"/>
    <n v="141"/>
    <n v="1370"/>
    <n v="227600"/>
    <s v="Madrid"/>
    <n v="4"/>
    <x v="3"/>
  </r>
  <r>
    <n v="10378"/>
    <s v="S24_4620"/>
    <n v="41"/>
    <n v="80.84"/>
    <n v="2"/>
    <x v="226"/>
    <d v="2005-02-18T00:00:00"/>
    <d v="2005-02-11T00:00:00"/>
    <s v="Shipped"/>
    <n v="7"/>
    <x v="1"/>
    <n v="141"/>
    <n v="1370"/>
    <n v="227600"/>
    <s v="Madrid"/>
    <n v="4"/>
    <x v="3"/>
  </r>
  <r>
    <n v="10378"/>
    <s v="S32_2206"/>
    <n v="40"/>
    <n v="35.799999999999997"/>
    <n v="1"/>
    <x v="226"/>
    <d v="2005-02-18T00:00:00"/>
    <d v="2005-02-11T00:00:00"/>
    <s v="Shipped"/>
    <n v="7"/>
    <x v="1"/>
    <n v="141"/>
    <n v="1370"/>
    <n v="227600"/>
    <s v="Madrid"/>
    <n v="4"/>
    <x v="3"/>
  </r>
  <r>
    <n v="10379"/>
    <s v="S18_1749"/>
    <n v="39"/>
    <n v="156.4"/>
    <n v="2"/>
    <x v="226"/>
    <d v="2005-02-18T00:00:00"/>
    <d v="2005-02-11T00:00:00"/>
    <s v="Shipped"/>
    <n v="7"/>
    <x v="1"/>
    <n v="141"/>
    <n v="1370"/>
    <n v="227600"/>
    <s v="Madrid"/>
    <n v="4"/>
    <x v="3"/>
  </r>
  <r>
    <n v="10379"/>
    <s v="S18_2248"/>
    <n v="27"/>
    <n v="50.85"/>
    <n v="1"/>
    <x v="226"/>
    <d v="2005-02-18T00:00:00"/>
    <d v="2005-02-11T00:00:00"/>
    <s v="Shipped"/>
    <n v="7"/>
    <x v="1"/>
    <n v="141"/>
    <n v="1370"/>
    <n v="227600"/>
    <s v="Madrid"/>
    <n v="4"/>
    <x v="3"/>
  </r>
  <r>
    <n v="10379"/>
    <s v="S18_2870"/>
    <n v="29"/>
    <n v="113.52"/>
    <n v="5"/>
    <x v="226"/>
    <d v="2005-02-18T00:00:00"/>
    <d v="2005-02-11T00:00:00"/>
    <s v="Shipped"/>
    <n v="7"/>
    <x v="1"/>
    <n v="141"/>
    <n v="1370"/>
    <n v="227600"/>
    <s v="Madrid"/>
    <n v="4"/>
    <x v="3"/>
  </r>
  <r>
    <n v="10379"/>
    <s v="S18_3685"/>
    <n v="32"/>
    <n v="134.22"/>
    <n v="4"/>
    <x v="226"/>
    <d v="2005-02-18T00:00:00"/>
    <d v="2005-02-11T00:00:00"/>
    <s v="Shipped"/>
    <n v="7"/>
    <x v="1"/>
    <n v="141"/>
    <n v="1370"/>
    <n v="227600"/>
    <s v="Madrid"/>
    <n v="4"/>
    <x v="3"/>
  </r>
  <r>
    <n v="10379"/>
    <s v="S24_1628"/>
    <n v="32"/>
    <n v="48.8"/>
    <n v="3"/>
    <x v="226"/>
    <d v="2005-02-18T00:00:00"/>
    <d v="2005-02-11T00:00:00"/>
    <s v="Shipped"/>
    <n v="7"/>
    <x v="1"/>
    <n v="141"/>
    <n v="1370"/>
    <n v="227600"/>
    <s v="Madrid"/>
    <n v="4"/>
    <x v="3"/>
  </r>
  <r>
    <n v="10380"/>
    <s v="S18_1342"/>
    <n v="27"/>
    <n v="88.36"/>
    <n v="13"/>
    <x v="227"/>
    <d v="2005-02-24T00:00:00"/>
    <d v="2005-02-18T00:00:00"/>
    <s v="Shipped"/>
    <n v="6"/>
    <x v="0"/>
    <n v="141"/>
    <n v="1370"/>
    <n v="227600"/>
    <s v="Madrid"/>
    <n v="4"/>
    <x v="3"/>
  </r>
  <r>
    <n v="10380"/>
    <s v="S18_2325"/>
    <n v="40"/>
    <n v="119.5"/>
    <n v="10"/>
    <x v="227"/>
    <d v="2005-02-24T00:00:00"/>
    <d v="2005-02-18T00:00:00"/>
    <s v="Shipped"/>
    <n v="6"/>
    <x v="0"/>
    <n v="141"/>
    <n v="1370"/>
    <n v="227600"/>
    <s v="Madrid"/>
    <n v="4"/>
    <x v="3"/>
  </r>
  <r>
    <n v="10380"/>
    <s v="S18_2795"/>
    <n v="21"/>
    <n v="156.94"/>
    <n v="8"/>
    <x v="227"/>
    <d v="2005-02-24T00:00:00"/>
    <d v="2005-02-18T00:00:00"/>
    <s v="Shipped"/>
    <n v="6"/>
    <x v="0"/>
    <n v="141"/>
    <n v="1370"/>
    <n v="227600"/>
    <s v="Madrid"/>
    <n v="4"/>
    <x v="3"/>
  </r>
  <r>
    <n v="10380"/>
    <s v="S18_4409"/>
    <n v="32"/>
    <n v="78.23"/>
    <n v="1"/>
    <x v="227"/>
    <d v="2005-02-24T00:00:00"/>
    <d v="2005-02-18T00:00:00"/>
    <s v="Shipped"/>
    <n v="6"/>
    <x v="0"/>
    <n v="141"/>
    <n v="1370"/>
    <n v="227600"/>
    <s v="Madrid"/>
    <n v="4"/>
    <x v="3"/>
  </r>
  <r>
    <n v="10380"/>
    <s v="S18_4933"/>
    <n v="24"/>
    <n v="66.989999999999995"/>
    <n v="2"/>
    <x v="227"/>
    <d v="2005-02-24T00:00:00"/>
    <d v="2005-02-18T00:00:00"/>
    <s v="Shipped"/>
    <n v="6"/>
    <x v="0"/>
    <n v="141"/>
    <n v="1370"/>
    <n v="227600"/>
    <s v="Madrid"/>
    <n v="4"/>
    <x v="3"/>
  </r>
  <r>
    <n v="10380"/>
    <s v="S24_1046"/>
    <n v="34"/>
    <n v="66.88"/>
    <n v="3"/>
    <x v="227"/>
    <d v="2005-02-24T00:00:00"/>
    <d v="2005-02-18T00:00:00"/>
    <s v="Shipped"/>
    <n v="6"/>
    <x v="0"/>
    <n v="141"/>
    <n v="1370"/>
    <n v="227600"/>
    <s v="Madrid"/>
    <n v="4"/>
    <x v="3"/>
  </r>
  <r>
    <n v="10380"/>
    <s v="S24_1937"/>
    <n v="32"/>
    <n v="29.87"/>
    <n v="4"/>
    <x v="227"/>
    <d v="2005-02-24T00:00:00"/>
    <d v="2005-02-18T00:00:00"/>
    <s v="Shipped"/>
    <n v="6"/>
    <x v="0"/>
    <n v="141"/>
    <n v="1370"/>
    <n v="227600"/>
    <s v="Madrid"/>
    <n v="4"/>
    <x v="3"/>
  </r>
  <r>
    <n v="10380"/>
    <s v="S24_2022"/>
    <n v="27"/>
    <n v="37.630000000000003"/>
    <n v="5"/>
    <x v="227"/>
    <d v="2005-02-24T00:00:00"/>
    <d v="2005-02-18T00:00:00"/>
    <s v="Shipped"/>
    <n v="6"/>
    <x v="0"/>
    <n v="141"/>
    <n v="1370"/>
    <n v="227600"/>
    <s v="Madrid"/>
    <n v="4"/>
    <x v="3"/>
  </r>
  <r>
    <n v="10380"/>
    <s v="S24_2766"/>
    <n v="36"/>
    <n v="77.239999999999995"/>
    <n v="6"/>
    <x v="227"/>
    <d v="2005-02-24T00:00:00"/>
    <d v="2005-02-18T00:00:00"/>
    <s v="Shipped"/>
    <n v="6"/>
    <x v="0"/>
    <n v="141"/>
    <n v="1370"/>
    <n v="227600"/>
    <s v="Madrid"/>
    <n v="4"/>
    <x v="3"/>
  </r>
  <r>
    <n v="10380"/>
    <s v="S24_2887"/>
    <n v="44"/>
    <n v="111.57"/>
    <n v="7"/>
    <x v="227"/>
    <d v="2005-02-24T00:00:00"/>
    <d v="2005-02-18T00:00:00"/>
    <s v="Shipped"/>
    <n v="6"/>
    <x v="0"/>
    <n v="141"/>
    <n v="1370"/>
    <n v="227600"/>
    <s v="Madrid"/>
    <n v="4"/>
    <x v="3"/>
  </r>
  <r>
    <n v="10380"/>
    <s v="S24_3191"/>
    <n v="44"/>
    <n v="77.05"/>
    <n v="9"/>
    <x v="227"/>
    <d v="2005-02-24T00:00:00"/>
    <d v="2005-02-18T00:00:00"/>
    <s v="Shipped"/>
    <n v="6"/>
    <x v="0"/>
    <n v="141"/>
    <n v="1370"/>
    <n v="227600"/>
    <s v="Madrid"/>
    <n v="4"/>
    <x v="3"/>
  </r>
  <r>
    <n v="10380"/>
    <s v="S24_3432"/>
    <n v="34"/>
    <n v="91.02"/>
    <n v="11"/>
    <x v="227"/>
    <d v="2005-02-24T00:00:00"/>
    <d v="2005-02-18T00:00:00"/>
    <s v="Shipped"/>
    <n v="6"/>
    <x v="0"/>
    <n v="141"/>
    <n v="1370"/>
    <n v="227600"/>
    <s v="Madrid"/>
    <n v="4"/>
    <x v="3"/>
  </r>
  <r>
    <n v="10380"/>
    <s v="S24_3969"/>
    <n v="43"/>
    <n v="32.82"/>
    <n v="12"/>
    <x v="227"/>
    <d v="2005-02-24T00:00:00"/>
    <d v="2005-02-18T00:00:00"/>
    <s v="Shipped"/>
    <n v="6"/>
    <x v="0"/>
    <n v="141"/>
    <n v="1370"/>
    <n v="227600"/>
    <s v="Madrid"/>
    <n v="4"/>
    <x v="3"/>
  </r>
  <r>
    <n v="10381"/>
    <s v="S10_1949"/>
    <n v="36"/>
    <n v="182.16"/>
    <n v="3"/>
    <x v="228"/>
    <d v="2005-02-25T00:00:00"/>
    <d v="2005-02-18T00:00:00"/>
    <s v="Shipped"/>
    <n v="7"/>
    <x v="1"/>
    <n v="321"/>
    <n v="1165"/>
    <n v="105000"/>
    <s v="San Francisco"/>
    <n v="1"/>
    <x v="5"/>
  </r>
  <r>
    <n v="10381"/>
    <s v="S10_4962"/>
    <n v="37"/>
    <n v="138.88"/>
    <n v="6"/>
    <x v="228"/>
    <d v="2005-02-25T00:00:00"/>
    <d v="2005-02-18T00:00:00"/>
    <s v="Shipped"/>
    <n v="7"/>
    <x v="1"/>
    <n v="321"/>
    <n v="1165"/>
    <n v="105000"/>
    <s v="San Francisco"/>
    <n v="1"/>
    <x v="5"/>
  </r>
  <r>
    <n v="10381"/>
    <s v="S12_1666"/>
    <n v="20"/>
    <n v="132.57"/>
    <n v="1"/>
    <x v="228"/>
    <d v="2005-02-25T00:00:00"/>
    <d v="2005-02-18T00:00:00"/>
    <s v="Shipped"/>
    <n v="7"/>
    <x v="1"/>
    <n v="321"/>
    <n v="1165"/>
    <n v="105000"/>
    <s v="San Francisco"/>
    <n v="1"/>
    <x v="5"/>
  </r>
  <r>
    <n v="10381"/>
    <s v="S18_1097"/>
    <n v="48"/>
    <n v="114.34"/>
    <n v="2"/>
    <x v="228"/>
    <d v="2005-02-25T00:00:00"/>
    <d v="2005-02-18T00:00:00"/>
    <s v="Shipped"/>
    <n v="7"/>
    <x v="1"/>
    <n v="321"/>
    <n v="1165"/>
    <n v="105000"/>
    <s v="San Francisco"/>
    <n v="1"/>
    <x v="5"/>
  </r>
  <r>
    <n v="10381"/>
    <s v="S18_1367"/>
    <n v="25"/>
    <n v="49.6"/>
    <n v="9"/>
    <x v="228"/>
    <d v="2005-02-25T00:00:00"/>
    <d v="2005-02-18T00:00:00"/>
    <s v="Shipped"/>
    <n v="7"/>
    <x v="1"/>
    <n v="321"/>
    <n v="1165"/>
    <n v="105000"/>
    <s v="San Francisco"/>
    <n v="1"/>
    <x v="5"/>
  </r>
  <r>
    <n v="10381"/>
    <s v="S18_2432"/>
    <n v="35"/>
    <n v="60.77"/>
    <n v="7"/>
    <x v="228"/>
    <d v="2005-02-25T00:00:00"/>
    <d v="2005-02-18T00:00:00"/>
    <s v="Shipped"/>
    <n v="7"/>
    <x v="1"/>
    <n v="321"/>
    <n v="1165"/>
    <n v="105000"/>
    <s v="San Francisco"/>
    <n v="1"/>
    <x v="5"/>
  </r>
  <r>
    <n v="10381"/>
    <s v="S18_2949"/>
    <n v="41"/>
    <n v="100.3"/>
    <n v="8"/>
    <x v="228"/>
    <d v="2005-02-25T00:00:00"/>
    <d v="2005-02-18T00:00:00"/>
    <s v="Shipped"/>
    <n v="7"/>
    <x v="1"/>
    <n v="321"/>
    <n v="1165"/>
    <n v="105000"/>
    <s v="San Francisco"/>
    <n v="1"/>
    <x v="5"/>
  </r>
  <r>
    <n v="10381"/>
    <s v="S18_2957"/>
    <n v="40"/>
    <n v="51.22"/>
    <n v="4"/>
    <x v="228"/>
    <d v="2005-02-25T00:00:00"/>
    <d v="2005-02-18T00:00:00"/>
    <s v="Shipped"/>
    <n v="7"/>
    <x v="1"/>
    <n v="321"/>
    <n v="1165"/>
    <n v="105000"/>
    <s v="San Francisco"/>
    <n v="1"/>
    <x v="5"/>
  </r>
  <r>
    <n v="10381"/>
    <s v="S18_3136"/>
    <n v="35"/>
    <n v="93.2"/>
    <n v="5"/>
    <x v="228"/>
    <d v="2005-02-25T00:00:00"/>
    <d v="2005-02-18T00:00:00"/>
    <s v="Shipped"/>
    <n v="7"/>
    <x v="1"/>
    <n v="321"/>
    <n v="1165"/>
    <n v="105000"/>
    <s v="San Francisco"/>
    <n v="1"/>
    <x v="5"/>
  </r>
  <r>
    <n v="10382"/>
    <s v="S12_1108"/>
    <n v="34"/>
    <n v="166.24"/>
    <n v="10"/>
    <x v="228"/>
    <d v="2005-02-23T00:00:00"/>
    <d v="2005-02-18T00:00:00"/>
    <s v="Shipped"/>
    <n v="5"/>
    <x v="0"/>
    <n v="124"/>
    <n v="1165"/>
    <n v="210500"/>
    <s v="San Rafael"/>
    <n v="1"/>
    <x v="5"/>
  </r>
  <r>
    <n v="10382"/>
    <s v="S12_3148"/>
    <n v="37"/>
    <n v="145.04"/>
    <n v="11"/>
    <x v="228"/>
    <d v="2005-02-23T00:00:00"/>
    <d v="2005-02-18T00:00:00"/>
    <s v="Shipped"/>
    <n v="5"/>
    <x v="0"/>
    <n v="124"/>
    <n v="1165"/>
    <n v="210500"/>
    <s v="San Rafael"/>
    <n v="1"/>
    <x v="5"/>
  </r>
  <r>
    <n v="10382"/>
    <s v="S12_3891"/>
    <n v="34"/>
    <n v="143.61000000000001"/>
    <n v="12"/>
    <x v="228"/>
    <d v="2005-02-23T00:00:00"/>
    <d v="2005-02-18T00:00:00"/>
    <s v="Shipped"/>
    <n v="5"/>
    <x v="0"/>
    <n v="124"/>
    <n v="1165"/>
    <n v="210500"/>
    <s v="San Rafael"/>
    <n v="1"/>
    <x v="5"/>
  </r>
  <r>
    <n v="10382"/>
    <s v="S12_4473"/>
    <n v="32"/>
    <n v="103.1"/>
    <n v="13"/>
    <x v="228"/>
    <d v="2005-02-23T00:00:00"/>
    <d v="2005-02-18T00:00:00"/>
    <s v="Shipped"/>
    <n v="5"/>
    <x v="0"/>
    <n v="124"/>
    <n v="1165"/>
    <n v="210500"/>
    <s v="San Rafael"/>
    <n v="1"/>
    <x v="5"/>
  </r>
  <r>
    <n v="10382"/>
    <s v="S18_2238"/>
    <n v="25"/>
    <n v="160.46"/>
    <n v="5"/>
    <x v="228"/>
    <d v="2005-02-23T00:00:00"/>
    <d v="2005-02-18T00:00:00"/>
    <s v="Shipped"/>
    <n v="5"/>
    <x v="0"/>
    <n v="124"/>
    <n v="1165"/>
    <n v="210500"/>
    <s v="San Rafael"/>
    <n v="1"/>
    <x v="5"/>
  </r>
  <r>
    <n v="10382"/>
    <s v="S18_3320"/>
    <n v="50"/>
    <n v="84.33"/>
    <n v="7"/>
    <x v="228"/>
    <d v="2005-02-23T00:00:00"/>
    <d v="2005-02-18T00:00:00"/>
    <s v="Shipped"/>
    <n v="5"/>
    <x v="0"/>
    <n v="124"/>
    <n v="1165"/>
    <n v="210500"/>
    <s v="San Rafael"/>
    <n v="1"/>
    <x v="5"/>
  </r>
  <r>
    <n v="10382"/>
    <s v="S18_4600"/>
    <n v="39"/>
    <n v="115.03"/>
    <n v="1"/>
    <x v="228"/>
    <d v="2005-02-23T00:00:00"/>
    <d v="2005-02-18T00:00:00"/>
    <s v="Shipped"/>
    <n v="5"/>
    <x v="0"/>
    <n v="124"/>
    <n v="1165"/>
    <n v="210500"/>
    <s v="San Rafael"/>
    <n v="1"/>
    <x v="5"/>
  </r>
  <r>
    <n v="10382"/>
    <s v="S18_4668"/>
    <n v="39"/>
    <n v="46.29"/>
    <n v="2"/>
    <x v="228"/>
    <d v="2005-02-23T00:00:00"/>
    <d v="2005-02-18T00:00:00"/>
    <s v="Shipped"/>
    <n v="5"/>
    <x v="0"/>
    <n v="124"/>
    <n v="1165"/>
    <n v="210500"/>
    <s v="San Rafael"/>
    <n v="1"/>
    <x v="5"/>
  </r>
  <r>
    <n v="10382"/>
    <s v="S24_2300"/>
    <n v="20"/>
    <n v="120.12"/>
    <n v="3"/>
    <x v="228"/>
    <d v="2005-02-23T00:00:00"/>
    <d v="2005-02-18T00:00:00"/>
    <s v="Shipped"/>
    <n v="5"/>
    <x v="0"/>
    <n v="124"/>
    <n v="1165"/>
    <n v="210500"/>
    <s v="San Rafael"/>
    <n v="1"/>
    <x v="5"/>
  </r>
  <r>
    <n v="10382"/>
    <s v="S24_4258"/>
    <n v="33"/>
    <n v="97.39"/>
    <n v="4"/>
    <x v="228"/>
    <d v="2005-02-23T00:00:00"/>
    <d v="2005-02-18T00:00:00"/>
    <s v="Shipped"/>
    <n v="5"/>
    <x v="0"/>
    <n v="124"/>
    <n v="1165"/>
    <n v="210500"/>
    <s v="San Rafael"/>
    <n v="1"/>
    <x v="5"/>
  </r>
  <r>
    <n v="10382"/>
    <s v="S32_1268"/>
    <n v="26"/>
    <n v="85.72"/>
    <n v="6"/>
    <x v="228"/>
    <d v="2005-02-23T00:00:00"/>
    <d v="2005-02-18T00:00:00"/>
    <s v="Shipped"/>
    <n v="5"/>
    <x v="0"/>
    <n v="124"/>
    <n v="1165"/>
    <n v="210500"/>
    <s v="San Rafael"/>
    <n v="1"/>
    <x v="5"/>
  </r>
  <r>
    <n v="10382"/>
    <s v="S32_3522"/>
    <n v="48"/>
    <n v="57.53"/>
    <n v="8"/>
    <x v="228"/>
    <d v="2005-02-23T00:00:00"/>
    <d v="2005-02-18T00:00:00"/>
    <s v="Shipped"/>
    <n v="5"/>
    <x v="0"/>
    <n v="124"/>
    <n v="1165"/>
    <n v="210500"/>
    <s v="San Rafael"/>
    <n v="1"/>
    <x v="5"/>
  </r>
  <r>
    <n v="10382"/>
    <s v="S700_2824"/>
    <n v="34"/>
    <n v="101.15"/>
    <n v="9"/>
    <x v="228"/>
    <d v="2005-02-23T00:00:00"/>
    <d v="2005-02-18T00:00:00"/>
    <s v="Shipped"/>
    <n v="5"/>
    <x v="0"/>
    <n v="124"/>
    <n v="1165"/>
    <n v="210500"/>
    <s v="San Rafael"/>
    <n v="1"/>
    <x v="5"/>
  </r>
  <r>
    <n v="10383"/>
    <s v="S18_2319"/>
    <n v="27"/>
    <n v="119.05"/>
    <n v="11"/>
    <x v="229"/>
    <d v="2005-03-02T00:00:00"/>
    <d v="2005-02-25T00:00:00"/>
    <s v="Shipped"/>
    <n v="5"/>
    <x v="0"/>
    <n v="141"/>
    <n v="1370"/>
    <n v="227600"/>
    <s v="Madrid"/>
    <n v="4"/>
    <x v="3"/>
  </r>
  <r>
    <n v="10383"/>
    <s v="S18_3140"/>
    <n v="24"/>
    <n v="125.66"/>
    <n v="9"/>
    <x v="229"/>
    <d v="2005-03-02T00:00:00"/>
    <d v="2005-02-25T00:00:00"/>
    <s v="Shipped"/>
    <n v="5"/>
    <x v="0"/>
    <n v="141"/>
    <n v="1370"/>
    <n v="227600"/>
    <s v="Madrid"/>
    <n v="4"/>
    <x v="3"/>
  </r>
  <r>
    <n v="10383"/>
    <s v="S18_3232"/>
    <n v="47"/>
    <n v="155.79"/>
    <n v="6"/>
    <x v="229"/>
    <d v="2005-03-02T00:00:00"/>
    <d v="2005-02-25T00:00:00"/>
    <s v="Shipped"/>
    <n v="5"/>
    <x v="0"/>
    <n v="141"/>
    <n v="1370"/>
    <n v="227600"/>
    <s v="Madrid"/>
    <n v="4"/>
    <x v="3"/>
  </r>
  <r>
    <n v="10383"/>
    <s v="S18_3259"/>
    <n v="26"/>
    <n v="83.7"/>
    <n v="12"/>
    <x v="229"/>
    <d v="2005-03-02T00:00:00"/>
    <d v="2005-02-25T00:00:00"/>
    <s v="Shipped"/>
    <n v="5"/>
    <x v="0"/>
    <n v="141"/>
    <n v="1370"/>
    <n v="227600"/>
    <s v="Madrid"/>
    <n v="4"/>
    <x v="3"/>
  </r>
  <r>
    <n v="10383"/>
    <s v="S18_4027"/>
    <n v="38"/>
    <n v="137.88"/>
    <n v="1"/>
    <x v="229"/>
    <d v="2005-03-02T00:00:00"/>
    <d v="2005-02-25T00:00:00"/>
    <s v="Shipped"/>
    <n v="5"/>
    <x v="0"/>
    <n v="141"/>
    <n v="1370"/>
    <n v="227600"/>
    <s v="Madrid"/>
    <n v="4"/>
    <x v="3"/>
  </r>
  <r>
    <n v="10383"/>
    <s v="S18_4522"/>
    <n v="28"/>
    <n v="77.239999999999995"/>
    <n v="7"/>
    <x v="229"/>
    <d v="2005-03-02T00:00:00"/>
    <d v="2005-02-25T00:00:00"/>
    <s v="Shipped"/>
    <n v="5"/>
    <x v="0"/>
    <n v="141"/>
    <n v="1370"/>
    <n v="227600"/>
    <s v="Madrid"/>
    <n v="4"/>
    <x v="3"/>
  </r>
  <r>
    <n v="10383"/>
    <s v="S24_1444"/>
    <n v="22"/>
    <n v="52.6"/>
    <n v="2"/>
    <x v="229"/>
    <d v="2005-03-02T00:00:00"/>
    <d v="2005-02-25T00:00:00"/>
    <s v="Shipped"/>
    <n v="5"/>
    <x v="0"/>
    <n v="141"/>
    <n v="1370"/>
    <n v="227600"/>
    <s v="Madrid"/>
    <n v="4"/>
    <x v="3"/>
  </r>
  <r>
    <n v="10383"/>
    <s v="S24_2840"/>
    <n v="40"/>
    <n v="33.24"/>
    <n v="3"/>
    <x v="229"/>
    <d v="2005-03-02T00:00:00"/>
    <d v="2005-02-25T00:00:00"/>
    <s v="Shipped"/>
    <n v="5"/>
    <x v="0"/>
    <n v="141"/>
    <n v="1370"/>
    <n v="227600"/>
    <s v="Madrid"/>
    <n v="4"/>
    <x v="3"/>
  </r>
  <r>
    <n v="10383"/>
    <s v="S24_4048"/>
    <n v="21"/>
    <n v="117.1"/>
    <n v="4"/>
    <x v="229"/>
    <d v="2005-03-02T00:00:00"/>
    <d v="2005-02-25T00:00:00"/>
    <s v="Shipped"/>
    <n v="5"/>
    <x v="0"/>
    <n v="141"/>
    <n v="1370"/>
    <n v="227600"/>
    <s v="Madrid"/>
    <n v="4"/>
    <x v="3"/>
  </r>
  <r>
    <n v="10383"/>
    <s v="S32_2509"/>
    <n v="32"/>
    <n v="53.57"/>
    <n v="5"/>
    <x v="229"/>
    <d v="2005-03-02T00:00:00"/>
    <d v="2005-02-25T00:00:00"/>
    <s v="Shipped"/>
    <n v="5"/>
    <x v="0"/>
    <n v="141"/>
    <n v="1370"/>
    <n v="227600"/>
    <s v="Madrid"/>
    <n v="4"/>
    <x v="3"/>
  </r>
  <r>
    <n v="10383"/>
    <s v="S32_3207"/>
    <n v="44"/>
    <n v="55.93"/>
    <n v="8"/>
    <x v="229"/>
    <d v="2005-03-02T00:00:00"/>
    <d v="2005-02-25T00:00:00"/>
    <s v="Shipped"/>
    <n v="5"/>
    <x v="0"/>
    <n v="141"/>
    <n v="1370"/>
    <n v="227600"/>
    <s v="Madrid"/>
    <n v="4"/>
    <x v="3"/>
  </r>
  <r>
    <n v="10383"/>
    <s v="S50_1392"/>
    <n v="29"/>
    <n v="94.92"/>
    <n v="13"/>
    <x v="229"/>
    <d v="2005-03-02T00:00:00"/>
    <d v="2005-02-25T00:00:00"/>
    <s v="Shipped"/>
    <n v="5"/>
    <x v="0"/>
    <n v="141"/>
    <n v="1370"/>
    <n v="227600"/>
    <s v="Madrid"/>
    <n v="4"/>
    <x v="3"/>
  </r>
  <r>
    <n v="10383"/>
    <s v="S50_1514"/>
    <n v="38"/>
    <n v="48.62"/>
    <n v="10"/>
    <x v="229"/>
    <d v="2005-03-02T00:00:00"/>
    <d v="2005-02-25T00:00:00"/>
    <s v="Shipped"/>
    <n v="5"/>
    <x v="0"/>
    <n v="141"/>
    <n v="1370"/>
    <n v="227600"/>
    <s v="Madrid"/>
    <n v="4"/>
    <x v="3"/>
  </r>
  <r>
    <n v="10384"/>
    <s v="S10_4757"/>
    <n v="34"/>
    <n v="129.19999999999999"/>
    <n v="4"/>
    <x v="230"/>
    <d v="2005-03-06T00:00:00"/>
    <d v="2005-02-27T00:00:00"/>
    <s v="Shipped"/>
    <n v="7"/>
    <x v="1"/>
    <n v="321"/>
    <n v="1165"/>
    <n v="105000"/>
    <s v="San Francisco"/>
    <n v="1"/>
    <x v="5"/>
  </r>
  <r>
    <n v="10384"/>
    <s v="S24_2011"/>
    <n v="28"/>
    <n v="114.29"/>
    <n v="3"/>
    <x v="230"/>
    <d v="2005-03-06T00:00:00"/>
    <d v="2005-02-27T00:00:00"/>
    <s v="Shipped"/>
    <n v="7"/>
    <x v="1"/>
    <n v="321"/>
    <n v="1165"/>
    <n v="105000"/>
    <s v="San Francisco"/>
    <n v="1"/>
    <x v="5"/>
  </r>
  <r>
    <n v="10384"/>
    <s v="S24_3151"/>
    <n v="43"/>
    <n v="71.69"/>
    <n v="2"/>
    <x v="230"/>
    <d v="2005-03-06T00:00:00"/>
    <d v="2005-02-27T00:00:00"/>
    <s v="Shipped"/>
    <n v="7"/>
    <x v="1"/>
    <n v="321"/>
    <n v="1165"/>
    <n v="105000"/>
    <s v="San Francisco"/>
    <n v="1"/>
    <x v="5"/>
  </r>
  <r>
    <n v="10384"/>
    <s v="S700_1938"/>
    <n v="49"/>
    <n v="71.02"/>
    <n v="1"/>
    <x v="230"/>
    <d v="2005-03-06T00:00:00"/>
    <d v="2005-02-27T00:00:00"/>
    <s v="Shipped"/>
    <n v="7"/>
    <x v="1"/>
    <n v="321"/>
    <n v="1165"/>
    <n v="105000"/>
    <s v="San Francisco"/>
    <n v="1"/>
    <x v="5"/>
  </r>
  <r>
    <n v="10385"/>
    <s v="S24_3816"/>
    <n v="37"/>
    <n v="78.83"/>
    <n v="2"/>
    <x v="231"/>
    <d v="2005-03-09T00:00:00"/>
    <d v="2005-03-01T00:00:00"/>
    <s v="Shipped"/>
    <n v="8"/>
    <x v="1"/>
    <n v="124"/>
    <n v="1165"/>
    <n v="210500"/>
    <s v="San Rafael"/>
    <n v="1"/>
    <x v="5"/>
  </r>
  <r>
    <n v="10385"/>
    <s v="S700_1138"/>
    <n v="25"/>
    <n v="62"/>
    <n v="1"/>
    <x v="231"/>
    <d v="2005-03-09T00:00:00"/>
    <d v="2005-03-01T00:00:00"/>
    <s v="Shipped"/>
    <n v="8"/>
    <x v="1"/>
    <n v="124"/>
    <n v="1165"/>
    <n v="210500"/>
    <s v="San Rafael"/>
    <n v="1"/>
    <x v="5"/>
  </r>
  <r>
    <n v="10386"/>
    <s v="S18_1662"/>
    <n v="25"/>
    <n v="130.88"/>
    <n v="7"/>
    <x v="232"/>
    <d v="2005-03-09T00:00:00"/>
    <d v="2005-03-06T00:00:00"/>
    <s v="Resolved"/>
    <n v="3"/>
    <x v="2"/>
    <n v="141"/>
    <n v="1370"/>
    <n v="227600"/>
    <s v="Madrid"/>
    <n v="4"/>
    <x v="3"/>
  </r>
  <r>
    <n v="10386"/>
    <s v="S18_2581"/>
    <n v="21"/>
    <n v="72.650000000000006"/>
    <n v="18"/>
    <x v="232"/>
    <d v="2005-03-09T00:00:00"/>
    <d v="2005-03-06T00:00:00"/>
    <s v="Resolved"/>
    <n v="3"/>
    <x v="2"/>
    <n v="141"/>
    <n v="1370"/>
    <n v="227600"/>
    <s v="Madrid"/>
    <n v="4"/>
    <x v="3"/>
  </r>
  <r>
    <n v="10386"/>
    <s v="S18_3029"/>
    <n v="37"/>
    <n v="73.12"/>
    <n v="5"/>
    <x v="232"/>
    <d v="2005-03-09T00:00:00"/>
    <d v="2005-03-06T00:00:00"/>
    <s v="Resolved"/>
    <n v="3"/>
    <x v="2"/>
    <n v="141"/>
    <n v="1370"/>
    <n v="227600"/>
    <s v="Madrid"/>
    <n v="4"/>
    <x v="3"/>
  </r>
  <r>
    <n v="10386"/>
    <s v="S18_3856"/>
    <n v="22"/>
    <n v="100.58"/>
    <n v="6"/>
    <x v="232"/>
    <d v="2005-03-09T00:00:00"/>
    <d v="2005-03-06T00:00:00"/>
    <s v="Resolved"/>
    <n v="3"/>
    <x v="2"/>
    <n v="141"/>
    <n v="1370"/>
    <n v="227600"/>
    <s v="Madrid"/>
    <n v="4"/>
    <x v="3"/>
  </r>
  <r>
    <n v="10386"/>
    <s v="S24_1785"/>
    <n v="33"/>
    <n v="101.76"/>
    <n v="11"/>
    <x v="232"/>
    <d v="2005-03-09T00:00:00"/>
    <d v="2005-03-06T00:00:00"/>
    <s v="Resolved"/>
    <n v="3"/>
    <x v="2"/>
    <n v="141"/>
    <n v="1370"/>
    <n v="227600"/>
    <s v="Madrid"/>
    <n v="4"/>
    <x v="3"/>
  </r>
  <r>
    <n v="10386"/>
    <s v="S24_2841"/>
    <n v="39"/>
    <n v="56.86"/>
    <n v="1"/>
    <x v="232"/>
    <d v="2005-03-09T00:00:00"/>
    <d v="2005-03-06T00:00:00"/>
    <s v="Resolved"/>
    <n v="3"/>
    <x v="2"/>
    <n v="141"/>
    <n v="1370"/>
    <n v="227600"/>
    <s v="Madrid"/>
    <n v="4"/>
    <x v="3"/>
  </r>
  <r>
    <n v="10386"/>
    <s v="S24_3420"/>
    <n v="35"/>
    <n v="54.57"/>
    <n v="9"/>
    <x v="232"/>
    <d v="2005-03-09T00:00:00"/>
    <d v="2005-03-06T00:00:00"/>
    <s v="Resolved"/>
    <n v="3"/>
    <x v="2"/>
    <n v="141"/>
    <n v="1370"/>
    <n v="227600"/>
    <s v="Madrid"/>
    <n v="4"/>
    <x v="3"/>
  </r>
  <r>
    <n v="10386"/>
    <s v="S24_3949"/>
    <n v="41"/>
    <n v="55.96"/>
    <n v="12"/>
    <x v="232"/>
    <d v="2005-03-09T00:00:00"/>
    <d v="2005-03-06T00:00:00"/>
    <s v="Resolved"/>
    <n v="3"/>
    <x v="2"/>
    <n v="141"/>
    <n v="1370"/>
    <n v="227600"/>
    <s v="Madrid"/>
    <n v="4"/>
    <x v="3"/>
  </r>
  <r>
    <n v="10386"/>
    <s v="S24_4278"/>
    <n v="50"/>
    <n v="71.73"/>
    <n v="8"/>
    <x v="232"/>
    <d v="2005-03-09T00:00:00"/>
    <d v="2005-03-06T00:00:00"/>
    <s v="Resolved"/>
    <n v="3"/>
    <x v="2"/>
    <n v="141"/>
    <n v="1370"/>
    <n v="227600"/>
    <s v="Madrid"/>
    <n v="4"/>
    <x v="3"/>
  </r>
  <r>
    <n v="10386"/>
    <s v="S700_2047"/>
    <n v="29"/>
    <n v="85.09"/>
    <n v="13"/>
    <x v="232"/>
    <d v="2005-03-09T00:00:00"/>
    <d v="2005-03-06T00:00:00"/>
    <s v="Resolved"/>
    <n v="3"/>
    <x v="2"/>
    <n v="141"/>
    <n v="1370"/>
    <n v="227600"/>
    <s v="Madrid"/>
    <n v="4"/>
    <x v="3"/>
  </r>
  <r>
    <n v="10386"/>
    <s v="S700_2466"/>
    <n v="37"/>
    <n v="90.75"/>
    <n v="14"/>
    <x v="232"/>
    <d v="2005-03-09T00:00:00"/>
    <d v="2005-03-06T00:00:00"/>
    <s v="Resolved"/>
    <n v="3"/>
    <x v="2"/>
    <n v="141"/>
    <n v="1370"/>
    <n v="227600"/>
    <s v="Madrid"/>
    <n v="4"/>
    <x v="3"/>
  </r>
  <r>
    <n v="10386"/>
    <s v="S700_2610"/>
    <n v="37"/>
    <n v="67.22"/>
    <n v="10"/>
    <x v="232"/>
    <d v="2005-03-09T00:00:00"/>
    <d v="2005-03-06T00:00:00"/>
    <s v="Resolved"/>
    <n v="3"/>
    <x v="2"/>
    <n v="141"/>
    <n v="1370"/>
    <n v="227600"/>
    <s v="Madrid"/>
    <n v="4"/>
    <x v="3"/>
  </r>
  <r>
    <n v="10386"/>
    <s v="S700_3167"/>
    <n v="32"/>
    <n v="68"/>
    <n v="17"/>
    <x v="232"/>
    <d v="2005-03-09T00:00:00"/>
    <d v="2005-03-06T00:00:00"/>
    <s v="Resolved"/>
    <n v="3"/>
    <x v="2"/>
    <n v="141"/>
    <n v="1370"/>
    <n v="227600"/>
    <s v="Madrid"/>
    <n v="4"/>
    <x v="3"/>
  </r>
  <r>
    <n v="10386"/>
    <s v="S700_3505"/>
    <n v="45"/>
    <n v="83.14"/>
    <n v="2"/>
    <x v="232"/>
    <d v="2005-03-09T00:00:00"/>
    <d v="2005-03-06T00:00:00"/>
    <s v="Resolved"/>
    <n v="3"/>
    <x v="2"/>
    <n v="141"/>
    <n v="1370"/>
    <n v="227600"/>
    <s v="Madrid"/>
    <n v="4"/>
    <x v="3"/>
  </r>
  <r>
    <n v="10386"/>
    <s v="S700_3962"/>
    <n v="30"/>
    <n v="80.44"/>
    <n v="3"/>
    <x v="232"/>
    <d v="2005-03-09T00:00:00"/>
    <d v="2005-03-06T00:00:00"/>
    <s v="Resolved"/>
    <n v="3"/>
    <x v="2"/>
    <n v="141"/>
    <n v="1370"/>
    <n v="227600"/>
    <s v="Madrid"/>
    <n v="4"/>
    <x v="3"/>
  </r>
  <r>
    <n v="10386"/>
    <s v="S700_4002"/>
    <n v="44"/>
    <n v="59.22"/>
    <n v="15"/>
    <x v="232"/>
    <d v="2005-03-09T00:00:00"/>
    <d v="2005-03-06T00:00:00"/>
    <s v="Resolved"/>
    <n v="3"/>
    <x v="2"/>
    <n v="141"/>
    <n v="1370"/>
    <n v="227600"/>
    <s v="Madrid"/>
    <n v="4"/>
    <x v="3"/>
  </r>
  <r>
    <n v="10386"/>
    <s v="S72_1253"/>
    <n v="50"/>
    <n v="47.67"/>
    <n v="16"/>
    <x v="232"/>
    <d v="2005-03-09T00:00:00"/>
    <d v="2005-03-06T00:00:00"/>
    <s v="Resolved"/>
    <n v="3"/>
    <x v="2"/>
    <n v="141"/>
    <n v="1370"/>
    <n v="227600"/>
    <s v="Madrid"/>
    <n v="4"/>
    <x v="3"/>
  </r>
  <r>
    <n v="10386"/>
    <s v="S72_3212"/>
    <n v="43"/>
    <n v="52.42"/>
    <n v="4"/>
    <x v="232"/>
    <d v="2005-03-09T00:00:00"/>
    <d v="2005-03-06T00:00:00"/>
    <s v="Resolved"/>
    <n v="3"/>
    <x v="2"/>
    <n v="141"/>
    <n v="1370"/>
    <n v="227600"/>
    <s v="Madrid"/>
    <n v="4"/>
    <x v="3"/>
  </r>
  <r>
    <n v="10387"/>
    <s v="S32_1374"/>
    <n v="44"/>
    <n v="79.91"/>
    <n v="1"/>
    <x v="233"/>
    <d v="2005-03-09T00:00:00"/>
    <d v="2005-03-06T00:00:00"/>
    <s v="Shipped"/>
    <n v="3"/>
    <x v="0"/>
    <n v="148"/>
    <n v="1621"/>
    <n v="103800"/>
    <s v="Singapore"/>
    <n v="5"/>
    <x v="4"/>
  </r>
  <r>
    <n v="10388"/>
    <s v="S10_1678"/>
    <n v="42"/>
    <n v="80.39"/>
    <n v="4"/>
    <x v="234"/>
    <d v="2005-03-11T00:00:00"/>
    <d v="2005-03-09T00:00:00"/>
    <s v="Shipped"/>
    <n v="2"/>
    <x v="0"/>
    <n v="462"/>
    <n v="1216"/>
    <n v="85800"/>
    <s v="New Bedford"/>
    <n v="2"/>
    <x v="0"/>
  </r>
  <r>
    <n v="10388"/>
    <s v="S10_2016"/>
    <n v="50"/>
    <n v="118.94"/>
    <n v="5"/>
    <x v="234"/>
    <d v="2005-03-11T00:00:00"/>
    <d v="2005-03-09T00:00:00"/>
    <s v="Shipped"/>
    <n v="2"/>
    <x v="0"/>
    <n v="462"/>
    <n v="1216"/>
    <n v="85800"/>
    <s v="New Bedford"/>
    <n v="2"/>
    <x v="0"/>
  </r>
  <r>
    <n v="10388"/>
    <s v="S10_4698"/>
    <n v="21"/>
    <n v="156.86000000000001"/>
    <n v="7"/>
    <x v="234"/>
    <d v="2005-03-11T00:00:00"/>
    <d v="2005-03-09T00:00:00"/>
    <s v="Shipped"/>
    <n v="2"/>
    <x v="0"/>
    <n v="462"/>
    <n v="1216"/>
    <n v="85800"/>
    <s v="New Bedford"/>
    <n v="2"/>
    <x v="0"/>
  </r>
  <r>
    <n v="10388"/>
    <s v="S12_2823"/>
    <n v="44"/>
    <n v="125.01"/>
    <n v="6"/>
    <x v="234"/>
    <d v="2005-03-11T00:00:00"/>
    <d v="2005-03-09T00:00:00"/>
    <s v="Shipped"/>
    <n v="2"/>
    <x v="0"/>
    <n v="462"/>
    <n v="1216"/>
    <n v="85800"/>
    <s v="New Bedford"/>
    <n v="2"/>
    <x v="0"/>
  </r>
  <r>
    <n v="10388"/>
    <s v="S32_4289"/>
    <n v="35"/>
    <n v="58.47"/>
    <n v="8"/>
    <x v="234"/>
    <d v="2005-03-11T00:00:00"/>
    <d v="2005-03-09T00:00:00"/>
    <s v="Shipped"/>
    <n v="2"/>
    <x v="0"/>
    <n v="462"/>
    <n v="1216"/>
    <n v="85800"/>
    <s v="New Bedford"/>
    <n v="2"/>
    <x v="0"/>
  </r>
  <r>
    <n v="10388"/>
    <s v="S50_1341"/>
    <n v="27"/>
    <n v="41.02"/>
    <n v="1"/>
    <x v="234"/>
    <d v="2005-03-11T00:00:00"/>
    <d v="2005-03-09T00:00:00"/>
    <s v="Shipped"/>
    <n v="2"/>
    <x v="0"/>
    <n v="462"/>
    <n v="1216"/>
    <n v="85800"/>
    <s v="New Bedford"/>
    <n v="2"/>
    <x v="0"/>
  </r>
  <r>
    <n v="10388"/>
    <s v="S700_1691"/>
    <n v="46"/>
    <n v="74.900000000000006"/>
    <n v="2"/>
    <x v="234"/>
    <d v="2005-03-11T00:00:00"/>
    <d v="2005-03-09T00:00:00"/>
    <s v="Shipped"/>
    <n v="2"/>
    <x v="0"/>
    <n v="462"/>
    <n v="1216"/>
    <n v="85800"/>
    <s v="New Bedford"/>
    <n v="2"/>
    <x v="0"/>
  </r>
  <r>
    <n v="10388"/>
    <s v="S700_2834"/>
    <n v="50"/>
    <n v="111.53"/>
    <n v="3"/>
    <x v="234"/>
    <d v="2005-03-11T00:00:00"/>
    <d v="2005-03-09T00:00:00"/>
    <s v="Shipped"/>
    <n v="2"/>
    <x v="0"/>
    <n v="462"/>
    <n v="1216"/>
    <n v="85800"/>
    <s v="New Bedford"/>
    <n v="2"/>
    <x v="0"/>
  </r>
  <r>
    <n v="10389"/>
    <s v="S12_1099"/>
    <n v="26"/>
    <n v="182.9"/>
    <n v="4"/>
    <x v="234"/>
    <d v="2005-03-09T00:00:00"/>
    <d v="2005-03-08T00:00:00"/>
    <s v="Shipped"/>
    <n v="1"/>
    <x v="0"/>
    <n v="448"/>
    <n v="1504"/>
    <n v="116400"/>
    <s v="BrÃ¤cke"/>
    <n v="7"/>
    <x v="1"/>
  </r>
  <r>
    <n v="10389"/>
    <s v="S12_3380"/>
    <n v="25"/>
    <n v="95.13"/>
    <n v="6"/>
    <x v="234"/>
    <d v="2005-03-09T00:00:00"/>
    <d v="2005-03-08T00:00:00"/>
    <s v="Shipped"/>
    <n v="1"/>
    <x v="0"/>
    <n v="448"/>
    <n v="1504"/>
    <n v="116400"/>
    <s v="BrÃ¤cke"/>
    <n v="7"/>
    <x v="1"/>
  </r>
  <r>
    <n v="10389"/>
    <s v="S12_3990"/>
    <n v="36"/>
    <n v="76.61"/>
    <n v="7"/>
    <x v="234"/>
    <d v="2005-03-09T00:00:00"/>
    <d v="2005-03-08T00:00:00"/>
    <s v="Shipped"/>
    <n v="1"/>
    <x v="0"/>
    <n v="448"/>
    <n v="1504"/>
    <n v="116400"/>
    <s v="BrÃ¤cke"/>
    <n v="7"/>
    <x v="1"/>
  </r>
  <r>
    <n v="10389"/>
    <s v="S12_4675"/>
    <n v="47"/>
    <n v="102.49"/>
    <n v="8"/>
    <x v="234"/>
    <d v="2005-03-09T00:00:00"/>
    <d v="2005-03-08T00:00:00"/>
    <s v="Shipped"/>
    <n v="1"/>
    <x v="0"/>
    <n v="448"/>
    <n v="1504"/>
    <n v="116400"/>
    <s v="BrÃ¤cke"/>
    <n v="7"/>
    <x v="1"/>
  </r>
  <r>
    <n v="10389"/>
    <s v="S18_1889"/>
    <n v="49"/>
    <n v="63.91"/>
    <n v="3"/>
    <x v="234"/>
    <d v="2005-03-09T00:00:00"/>
    <d v="2005-03-08T00:00:00"/>
    <s v="Shipped"/>
    <n v="1"/>
    <x v="0"/>
    <n v="448"/>
    <n v="1504"/>
    <n v="116400"/>
    <s v="BrÃ¤cke"/>
    <n v="7"/>
    <x v="1"/>
  </r>
  <r>
    <n v="10389"/>
    <s v="S18_2625"/>
    <n v="39"/>
    <n v="52.09"/>
    <n v="5"/>
    <x v="234"/>
    <d v="2005-03-09T00:00:00"/>
    <d v="2005-03-08T00:00:00"/>
    <s v="Shipped"/>
    <n v="1"/>
    <x v="0"/>
    <n v="448"/>
    <n v="1504"/>
    <n v="116400"/>
    <s v="BrÃ¤cke"/>
    <n v="7"/>
    <x v="1"/>
  </r>
  <r>
    <n v="10389"/>
    <s v="S24_1578"/>
    <n v="45"/>
    <n v="112.7"/>
    <n v="1"/>
    <x v="234"/>
    <d v="2005-03-09T00:00:00"/>
    <d v="2005-03-08T00:00:00"/>
    <s v="Shipped"/>
    <n v="1"/>
    <x v="0"/>
    <n v="448"/>
    <n v="1504"/>
    <n v="116400"/>
    <s v="BrÃ¤cke"/>
    <n v="7"/>
    <x v="1"/>
  </r>
  <r>
    <n v="10389"/>
    <s v="S24_2000"/>
    <n v="49"/>
    <n v="61.7"/>
    <n v="2"/>
    <x v="234"/>
    <d v="2005-03-09T00:00:00"/>
    <d v="2005-03-08T00:00:00"/>
    <s v="Shipped"/>
    <n v="1"/>
    <x v="0"/>
    <n v="448"/>
    <n v="1504"/>
    <n v="116400"/>
    <s v="BrÃ¤cke"/>
    <n v="7"/>
    <x v="1"/>
  </r>
  <r>
    <n v="10390"/>
    <s v="S18_1129"/>
    <n v="36"/>
    <n v="117.48"/>
    <n v="14"/>
    <x v="235"/>
    <d v="2005-03-11T00:00:00"/>
    <d v="2005-03-07T00:00:00"/>
    <s v="Shipped"/>
    <n v="4"/>
    <x v="0"/>
    <n v="124"/>
    <n v="1165"/>
    <n v="210500"/>
    <s v="San Rafael"/>
    <n v="1"/>
    <x v="5"/>
  </r>
  <r>
    <n v="10390"/>
    <s v="S18_1984"/>
    <n v="34"/>
    <n v="132.29"/>
    <n v="15"/>
    <x v="235"/>
    <d v="2005-03-11T00:00:00"/>
    <d v="2005-03-07T00:00:00"/>
    <s v="Shipped"/>
    <n v="4"/>
    <x v="0"/>
    <n v="124"/>
    <n v="1165"/>
    <n v="210500"/>
    <s v="San Rafael"/>
    <n v="1"/>
    <x v="5"/>
  </r>
  <r>
    <n v="10390"/>
    <s v="S18_2325"/>
    <n v="31"/>
    <n v="102.98"/>
    <n v="16"/>
    <x v="235"/>
    <d v="2005-03-11T00:00:00"/>
    <d v="2005-03-07T00:00:00"/>
    <s v="Shipped"/>
    <n v="4"/>
    <x v="0"/>
    <n v="124"/>
    <n v="1165"/>
    <n v="210500"/>
    <s v="San Rafael"/>
    <n v="1"/>
    <x v="5"/>
  </r>
  <r>
    <n v="10390"/>
    <s v="S18_2795"/>
    <n v="26"/>
    <n v="162"/>
    <n v="7"/>
    <x v="235"/>
    <d v="2005-03-11T00:00:00"/>
    <d v="2005-03-07T00:00:00"/>
    <s v="Shipped"/>
    <n v="4"/>
    <x v="0"/>
    <n v="124"/>
    <n v="1165"/>
    <n v="210500"/>
    <s v="San Rafael"/>
    <n v="1"/>
    <x v="5"/>
  </r>
  <r>
    <n v="10390"/>
    <s v="S18_3278"/>
    <n v="40"/>
    <n v="75.59"/>
    <n v="9"/>
    <x v="235"/>
    <d v="2005-03-11T00:00:00"/>
    <d v="2005-03-07T00:00:00"/>
    <s v="Shipped"/>
    <n v="4"/>
    <x v="0"/>
    <n v="124"/>
    <n v="1165"/>
    <n v="210500"/>
    <s v="San Rafael"/>
    <n v="1"/>
    <x v="5"/>
  </r>
  <r>
    <n v="10390"/>
    <s v="S18_3482"/>
    <n v="50"/>
    <n v="135.22999999999999"/>
    <n v="1"/>
    <x v="235"/>
    <d v="2005-03-11T00:00:00"/>
    <d v="2005-03-07T00:00:00"/>
    <s v="Shipped"/>
    <n v="4"/>
    <x v="0"/>
    <n v="124"/>
    <n v="1165"/>
    <n v="210500"/>
    <s v="San Rafael"/>
    <n v="1"/>
    <x v="5"/>
  </r>
  <r>
    <n v="10390"/>
    <s v="S18_3782"/>
    <n v="36"/>
    <n v="54.09"/>
    <n v="2"/>
    <x v="235"/>
    <d v="2005-03-11T00:00:00"/>
    <d v="2005-03-07T00:00:00"/>
    <s v="Shipped"/>
    <n v="4"/>
    <x v="0"/>
    <n v="124"/>
    <n v="1165"/>
    <n v="210500"/>
    <s v="San Rafael"/>
    <n v="1"/>
    <x v="5"/>
  </r>
  <r>
    <n v="10390"/>
    <s v="S18_4721"/>
    <n v="49"/>
    <n v="122.02"/>
    <n v="3"/>
    <x v="235"/>
    <d v="2005-03-11T00:00:00"/>
    <d v="2005-03-07T00:00:00"/>
    <s v="Shipped"/>
    <n v="4"/>
    <x v="0"/>
    <n v="124"/>
    <n v="1165"/>
    <n v="210500"/>
    <s v="San Rafael"/>
    <n v="1"/>
    <x v="5"/>
  </r>
  <r>
    <n v="10390"/>
    <s v="S24_2360"/>
    <n v="35"/>
    <n v="67.87"/>
    <n v="4"/>
    <x v="235"/>
    <d v="2005-03-11T00:00:00"/>
    <d v="2005-03-07T00:00:00"/>
    <s v="Shipped"/>
    <n v="4"/>
    <x v="0"/>
    <n v="124"/>
    <n v="1165"/>
    <n v="210500"/>
    <s v="San Rafael"/>
    <n v="1"/>
    <x v="5"/>
  </r>
  <r>
    <n v="10390"/>
    <s v="S24_2972"/>
    <n v="37"/>
    <n v="35.869999999999997"/>
    <n v="5"/>
    <x v="235"/>
    <d v="2005-03-11T00:00:00"/>
    <d v="2005-03-07T00:00:00"/>
    <s v="Shipped"/>
    <n v="4"/>
    <x v="0"/>
    <n v="124"/>
    <n v="1165"/>
    <n v="210500"/>
    <s v="San Rafael"/>
    <n v="1"/>
    <x v="5"/>
  </r>
  <r>
    <n v="10390"/>
    <s v="S24_3371"/>
    <n v="46"/>
    <n v="51.43"/>
    <n v="6"/>
    <x v="235"/>
    <d v="2005-03-11T00:00:00"/>
    <d v="2005-03-07T00:00:00"/>
    <s v="Shipped"/>
    <n v="4"/>
    <x v="0"/>
    <n v="124"/>
    <n v="1165"/>
    <n v="210500"/>
    <s v="San Rafael"/>
    <n v="1"/>
    <x v="5"/>
  </r>
  <r>
    <n v="10390"/>
    <s v="S24_3856"/>
    <n v="45"/>
    <n v="134.81"/>
    <n v="8"/>
    <x v="235"/>
    <d v="2005-03-11T00:00:00"/>
    <d v="2005-03-07T00:00:00"/>
    <s v="Shipped"/>
    <n v="4"/>
    <x v="0"/>
    <n v="124"/>
    <n v="1165"/>
    <n v="210500"/>
    <s v="San Rafael"/>
    <n v="1"/>
    <x v="5"/>
  </r>
  <r>
    <n v="10390"/>
    <s v="S24_4620"/>
    <n v="30"/>
    <n v="66.290000000000006"/>
    <n v="10"/>
    <x v="235"/>
    <d v="2005-03-11T00:00:00"/>
    <d v="2005-03-07T00:00:00"/>
    <s v="Shipped"/>
    <n v="4"/>
    <x v="0"/>
    <n v="124"/>
    <n v="1165"/>
    <n v="210500"/>
    <s v="San Rafael"/>
    <n v="1"/>
    <x v="5"/>
  </r>
  <r>
    <n v="10390"/>
    <s v="S32_2206"/>
    <n v="41"/>
    <n v="39.020000000000003"/>
    <n v="11"/>
    <x v="235"/>
    <d v="2005-03-11T00:00:00"/>
    <d v="2005-03-07T00:00:00"/>
    <s v="Shipped"/>
    <n v="4"/>
    <x v="0"/>
    <n v="124"/>
    <n v="1165"/>
    <n v="210500"/>
    <s v="San Rafael"/>
    <n v="1"/>
    <x v="5"/>
  </r>
  <r>
    <n v="10390"/>
    <s v="S32_4485"/>
    <n v="45"/>
    <n v="101.03"/>
    <n v="12"/>
    <x v="235"/>
    <d v="2005-03-11T00:00:00"/>
    <d v="2005-03-07T00:00:00"/>
    <s v="Shipped"/>
    <n v="4"/>
    <x v="0"/>
    <n v="124"/>
    <n v="1165"/>
    <n v="210500"/>
    <s v="San Rafael"/>
    <n v="1"/>
    <x v="5"/>
  </r>
  <r>
    <n v="10390"/>
    <s v="S50_4713"/>
    <n v="22"/>
    <n v="81.36"/>
    <n v="13"/>
    <x v="235"/>
    <d v="2005-03-11T00:00:00"/>
    <d v="2005-03-07T00:00:00"/>
    <s v="Shipped"/>
    <n v="4"/>
    <x v="0"/>
    <n v="124"/>
    <n v="1165"/>
    <n v="210500"/>
    <s v="San Rafael"/>
    <n v="1"/>
    <x v="5"/>
  </r>
  <r>
    <n v="10391"/>
    <s v="S10_1949"/>
    <n v="24"/>
    <n v="195.01"/>
    <n v="4"/>
    <x v="236"/>
    <d v="2005-03-20T00:00:00"/>
    <d v="2005-03-15T00:00:00"/>
    <s v="Shipped"/>
    <n v="5"/>
    <x v="0"/>
    <n v="276"/>
    <n v="1611"/>
    <n v="107800"/>
    <s v="North Sydney"/>
    <n v="6"/>
    <x v="6"/>
  </r>
  <r>
    <n v="10391"/>
    <s v="S10_4962"/>
    <n v="37"/>
    <n v="121.15"/>
    <n v="7"/>
    <x v="236"/>
    <d v="2005-03-20T00:00:00"/>
    <d v="2005-03-15T00:00:00"/>
    <s v="Shipped"/>
    <n v="5"/>
    <x v="0"/>
    <n v="276"/>
    <n v="1611"/>
    <n v="107800"/>
    <s v="North Sydney"/>
    <n v="6"/>
    <x v="6"/>
  </r>
  <r>
    <n v="10391"/>
    <s v="S12_1666"/>
    <n v="39"/>
    <n v="110.7"/>
    <n v="9"/>
    <x v="236"/>
    <d v="2005-03-20T00:00:00"/>
    <d v="2005-03-15T00:00:00"/>
    <s v="Shipped"/>
    <n v="5"/>
    <x v="0"/>
    <n v="276"/>
    <n v="1611"/>
    <n v="107800"/>
    <s v="North Sydney"/>
    <n v="6"/>
    <x v="6"/>
  </r>
  <r>
    <n v="10391"/>
    <s v="S18_1097"/>
    <n v="29"/>
    <n v="114.34"/>
    <n v="10"/>
    <x v="236"/>
    <d v="2005-03-20T00:00:00"/>
    <d v="2005-03-15T00:00:00"/>
    <s v="Shipped"/>
    <n v="5"/>
    <x v="0"/>
    <n v="276"/>
    <n v="1611"/>
    <n v="107800"/>
    <s v="North Sydney"/>
    <n v="6"/>
    <x v="6"/>
  </r>
  <r>
    <n v="10391"/>
    <s v="S18_1342"/>
    <n v="35"/>
    <n v="102.74"/>
    <n v="2"/>
    <x v="236"/>
    <d v="2005-03-20T00:00:00"/>
    <d v="2005-03-15T00:00:00"/>
    <s v="Shipped"/>
    <n v="5"/>
    <x v="0"/>
    <n v="276"/>
    <n v="1611"/>
    <n v="107800"/>
    <s v="North Sydney"/>
    <n v="6"/>
    <x v="6"/>
  </r>
  <r>
    <n v="10391"/>
    <s v="S18_1367"/>
    <n v="42"/>
    <n v="47.44"/>
    <n v="3"/>
    <x v="236"/>
    <d v="2005-03-20T00:00:00"/>
    <d v="2005-03-15T00:00:00"/>
    <s v="Shipped"/>
    <n v="5"/>
    <x v="0"/>
    <n v="276"/>
    <n v="1611"/>
    <n v="107800"/>
    <s v="North Sydney"/>
    <n v="6"/>
    <x v="6"/>
  </r>
  <r>
    <n v="10391"/>
    <s v="S18_2432"/>
    <n v="44"/>
    <n v="57.73"/>
    <n v="5"/>
    <x v="236"/>
    <d v="2005-03-20T00:00:00"/>
    <d v="2005-03-15T00:00:00"/>
    <s v="Shipped"/>
    <n v="5"/>
    <x v="0"/>
    <n v="276"/>
    <n v="1611"/>
    <n v="107800"/>
    <s v="North Sydney"/>
    <n v="6"/>
    <x v="6"/>
  </r>
  <r>
    <n v="10391"/>
    <s v="S18_2949"/>
    <n v="32"/>
    <n v="99.28"/>
    <n v="6"/>
    <x v="236"/>
    <d v="2005-03-20T00:00:00"/>
    <d v="2005-03-15T00:00:00"/>
    <s v="Shipped"/>
    <n v="5"/>
    <x v="0"/>
    <n v="276"/>
    <n v="1611"/>
    <n v="107800"/>
    <s v="North Sydney"/>
    <n v="6"/>
    <x v="6"/>
  </r>
  <r>
    <n v="10391"/>
    <s v="S24_1937"/>
    <n v="33"/>
    <n v="26.55"/>
    <n v="8"/>
    <x v="236"/>
    <d v="2005-03-20T00:00:00"/>
    <d v="2005-03-15T00:00:00"/>
    <s v="Shipped"/>
    <n v="5"/>
    <x v="0"/>
    <n v="276"/>
    <n v="1611"/>
    <n v="107800"/>
    <s v="North Sydney"/>
    <n v="6"/>
    <x v="6"/>
  </r>
  <r>
    <n v="10391"/>
    <s v="S24_2022"/>
    <n v="24"/>
    <n v="36.29"/>
    <n v="1"/>
    <x v="236"/>
    <d v="2005-03-20T00:00:00"/>
    <d v="2005-03-15T00:00:00"/>
    <s v="Shipped"/>
    <n v="5"/>
    <x v="0"/>
    <n v="276"/>
    <n v="1611"/>
    <n v="107800"/>
    <s v="North Sydney"/>
    <n v="6"/>
    <x v="6"/>
  </r>
  <r>
    <n v="10392"/>
    <s v="S18_2957"/>
    <n v="37"/>
    <n v="61.21"/>
    <n v="3"/>
    <x v="237"/>
    <d v="2005-03-18T00:00:00"/>
    <d v="2005-03-12T00:00:00"/>
    <s v="Shipped"/>
    <n v="6"/>
    <x v="0"/>
    <n v="452"/>
    <n v="1401"/>
    <n v="45300"/>
    <s v="Graz"/>
    <n v="4"/>
    <x v="3"/>
  </r>
  <r>
    <n v="10392"/>
    <s v="S18_3136"/>
    <n v="29"/>
    <n v="103.67"/>
    <n v="2"/>
    <x v="237"/>
    <d v="2005-03-18T00:00:00"/>
    <d v="2005-03-12T00:00:00"/>
    <s v="Shipped"/>
    <n v="6"/>
    <x v="0"/>
    <n v="452"/>
    <n v="1401"/>
    <n v="45300"/>
    <s v="Graz"/>
    <n v="4"/>
    <x v="3"/>
  </r>
  <r>
    <n v="10392"/>
    <s v="S18_3320"/>
    <n v="36"/>
    <n v="98.22"/>
    <n v="1"/>
    <x v="237"/>
    <d v="2005-03-18T00:00:00"/>
    <d v="2005-03-12T00:00:00"/>
    <s v="Shipped"/>
    <n v="6"/>
    <x v="0"/>
    <n v="452"/>
    <n v="1401"/>
    <n v="45300"/>
    <s v="Graz"/>
    <n v="4"/>
    <x v="3"/>
  </r>
  <r>
    <n v="10393"/>
    <s v="S12_3148"/>
    <n v="35"/>
    <n v="145.04"/>
    <n v="8"/>
    <x v="238"/>
    <d v="2005-03-22T00:00:00"/>
    <d v="2005-03-14T00:00:00"/>
    <s v="Shipped"/>
    <n v="8"/>
    <x v="1"/>
    <n v="323"/>
    <n v="1612"/>
    <n v="88000"/>
    <s v="Auckland  "/>
    <n v="6"/>
    <x v="6"/>
  </r>
  <r>
    <n v="10393"/>
    <s v="S12_4473"/>
    <n v="32"/>
    <n v="99.54"/>
    <n v="10"/>
    <x v="238"/>
    <d v="2005-03-22T00:00:00"/>
    <d v="2005-03-14T00:00:00"/>
    <s v="Shipped"/>
    <n v="8"/>
    <x v="1"/>
    <n v="323"/>
    <n v="1612"/>
    <n v="88000"/>
    <s v="Auckland  "/>
    <n v="6"/>
    <x v="6"/>
  </r>
  <r>
    <n v="10393"/>
    <s v="S18_2238"/>
    <n v="20"/>
    <n v="137.53"/>
    <n v="11"/>
    <x v="238"/>
    <d v="2005-03-22T00:00:00"/>
    <d v="2005-03-14T00:00:00"/>
    <s v="Shipped"/>
    <n v="8"/>
    <x v="1"/>
    <n v="323"/>
    <n v="1612"/>
    <n v="88000"/>
    <s v="Auckland  "/>
    <n v="6"/>
    <x v="6"/>
  </r>
  <r>
    <n v="10393"/>
    <s v="S18_2319"/>
    <n v="38"/>
    <n v="104.32"/>
    <n v="7"/>
    <x v="238"/>
    <d v="2005-03-22T00:00:00"/>
    <d v="2005-03-14T00:00:00"/>
    <s v="Shipped"/>
    <n v="8"/>
    <x v="1"/>
    <n v="323"/>
    <n v="1612"/>
    <n v="88000"/>
    <s v="Auckland  "/>
    <n v="6"/>
    <x v="6"/>
  </r>
  <r>
    <n v="10393"/>
    <s v="S18_4600"/>
    <n v="30"/>
    <n v="106.55"/>
    <n v="9"/>
    <x v="238"/>
    <d v="2005-03-22T00:00:00"/>
    <d v="2005-03-14T00:00:00"/>
    <s v="Shipped"/>
    <n v="8"/>
    <x v="1"/>
    <n v="323"/>
    <n v="1612"/>
    <n v="88000"/>
    <s v="Auckland  "/>
    <n v="6"/>
    <x v="6"/>
  </r>
  <r>
    <n v="10393"/>
    <s v="S18_4668"/>
    <n v="44"/>
    <n v="41.76"/>
    <n v="1"/>
    <x v="238"/>
    <d v="2005-03-22T00:00:00"/>
    <d v="2005-03-14T00:00:00"/>
    <s v="Shipped"/>
    <n v="8"/>
    <x v="1"/>
    <n v="323"/>
    <n v="1612"/>
    <n v="88000"/>
    <s v="Auckland  "/>
    <n v="6"/>
    <x v="6"/>
  </r>
  <r>
    <n v="10393"/>
    <s v="S24_2300"/>
    <n v="33"/>
    <n v="112.46"/>
    <n v="2"/>
    <x v="238"/>
    <d v="2005-03-22T00:00:00"/>
    <d v="2005-03-14T00:00:00"/>
    <s v="Shipped"/>
    <n v="8"/>
    <x v="1"/>
    <n v="323"/>
    <n v="1612"/>
    <n v="88000"/>
    <s v="Auckland  "/>
    <n v="6"/>
    <x v="6"/>
  </r>
  <r>
    <n v="10393"/>
    <s v="S24_4258"/>
    <n v="33"/>
    <n v="88.62"/>
    <n v="3"/>
    <x v="238"/>
    <d v="2005-03-22T00:00:00"/>
    <d v="2005-03-14T00:00:00"/>
    <s v="Shipped"/>
    <n v="8"/>
    <x v="1"/>
    <n v="323"/>
    <n v="1612"/>
    <n v="88000"/>
    <s v="Auckland  "/>
    <n v="6"/>
    <x v="6"/>
  </r>
  <r>
    <n v="10393"/>
    <s v="S32_1268"/>
    <n v="38"/>
    <n v="84.75"/>
    <n v="4"/>
    <x v="238"/>
    <d v="2005-03-22T00:00:00"/>
    <d v="2005-03-14T00:00:00"/>
    <s v="Shipped"/>
    <n v="8"/>
    <x v="1"/>
    <n v="323"/>
    <n v="1612"/>
    <n v="88000"/>
    <s v="Auckland  "/>
    <n v="6"/>
    <x v="6"/>
  </r>
  <r>
    <n v="10393"/>
    <s v="S32_3522"/>
    <n v="31"/>
    <n v="63.35"/>
    <n v="5"/>
    <x v="238"/>
    <d v="2005-03-22T00:00:00"/>
    <d v="2005-03-14T00:00:00"/>
    <s v="Shipped"/>
    <n v="8"/>
    <x v="1"/>
    <n v="323"/>
    <n v="1612"/>
    <n v="88000"/>
    <s v="Auckland  "/>
    <n v="6"/>
    <x v="6"/>
  </r>
  <r>
    <n v="10393"/>
    <s v="S700_2824"/>
    <n v="21"/>
    <n v="83.95"/>
    <n v="6"/>
    <x v="238"/>
    <d v="2005-03-22T00:00:00"/>
    <d v="2005-03-14T00:00:00"/>
    <s v="Shipped"/>
    <n v="8"/>
    <x v="1"/>
    <n v="323"/>
    <n v="1612"/>
    <n v="88000"/>
    <s v="Auckland  "/>
    <n v="6"/>
    <x v="6"/>
  </r>
  <r>
    <n v="10394"/>
    <s v="S18_3232"/>
    <n v="22"/>
    <n v="135.47"/>
    <n v="5"/>
    <x v="239"/>
    <d v="2005-03-25T00:00:00"/>
    <d v="2005-03-19T00:00:00"/>
    <s v="Shipped"/>
    <n v="6"/>
    <x v="0"/>
    <n v="141"/>
    <n v="1370"/>
    <n v="227600"/>
    <s v="Madrid"/>
    <n v="4"/>
    <x v="3"/>
  </r>
  <r>
    <n v="10394"/>
    <s v="S18_4027"/>
    <n v="37"/>
    <n v="124.95"/>
    <n v="1"/>
    <x v="239"/>
    <d v="2005-03-25T00:00:00"/>
    <d v="2005-03-19T00:00:00"/>
    <s v="Shipped"/>
    <n v="6"/>
    <x v="0"/>
    <n v="141"/>
    <n v="1370"/>
    <n v="227600"/>
    <s v="Madrid"/>
    <n v="4"/>
    <x v="3"/>
  </r>
  <r>
    <n v="10394"/>
    <s v="S24_1444"/>
    <n v="31"/>
    <n v="53.18"/>
    <n v="2"/>
    <x v="239"/>
    <d v="2005-03-25T00:00:00"/>
    <d v="2005-03-19T00:00:00"/>
    <s v="Shipped"/>
    <n v="6"/>
    <x v="0"/>
    <n v="141"/>
    <n v="1370"/>
    <n v="227600"/>
    <s v="Madrid"/>
    <n v="4"/>
    <x v="3"/>
  </r>
  <r>
    <n v="10394"/>
    <s v="S24_2840"/>
    <n v="46"/>
    <n v="35.36"/>
    <n v="6"/>
    <x v="239"/>
    <d v="2005-03-25T00:00:00"/>
    <d v="2005-03-19T00:00:00"/>
    <s v="Shipped"/>
    <n v="6"/>
    <x v="0"/>
    <n v="141"/>
    <n v="1370"/>
    <n v="227600"/>
    <s v="Madrid"/>
    <n v="4"/>
    <x v="3"/>
  </r>
  <r>
    <n v="10394"/>
    <s v="S24_4048"/>
    <n v="37"/>
    <n v="104.09"/>
    <n v="7"/>
    <x v="239"/>
    <d v="2005-03-25T00:00:00"/>
    <d v="2005-03-19T00:00:00"/>
    <s v="Shipped"/>
    <n v="6"/>
    <x v="0"/>
    <n v="141"/>
    <n v="1370"/>
    <n v="227600"/>
    <s v="Madrid"/>
    <n v="4"/>
    <x v="3"/>
  </r>
  <r>
    <n v="10394"/>
    <s v="S32_2509"/>
    <n v="36"/>
    <n v="47.08"/>
    <n v="3"/>
    <x v="239"/>
    <d v="2005-03-25T00:00:00"/>
    <d v="2005-03-19T00:00:00"/>
    <s v="Shipped"/>
    <n v="6"/>
    <x v="0"/>
    <n v="141"/>
    <n v="1370"/>
    <n v="227600"/>
    <s v="Madrid"/>
    <n v="4"/>
    <x v="3"/>
  </r>
  <r>
    <n v="10394"/>
    <s v="S32_3207"/>
    <n v="30"/>
    <n v="55.93"/>
    <n v="4"/>
    <x v="239"/>
    <d v="2005-03-25T00:00:00"/>
    <d v="2005-03-19T00:00:00"/>
    <s v="Shipped"/>
    <n v="6"/>
    <x v="0"/>
    <n v="141"/>
    <n v="1370"/>
    <n v="227600"/>
    <s v="Madrid"/>
    <n v="4"/>
    <x v="3"/>
  </r>
  <r>
    <n v="10395"/>
    <s v="S10_4757"/>
    <n v="32"/>
    <n v="125.12"/>
    <n v="2"/>
    <x v="240"/>
    <d v="2005-03-24T00:00:00"/>
    <d v="2005-03-23T00:00:00"/>
    <s v="Shipped"/>
    <n v="1"/>
    <x v="0"/>
    <n v="250"/>
    <n v="1337"/>
    <n v="68100"/>
    <s v="Paris"/>
    <n v="4"/>
    <x v="3"/>
  </r>
  <r>
    <n v="10395"/>
    <s v="S12_1108"/>
    <n v="33"/>
    <n v="205.72"/>
    <n v="1"/>
    <x v="240"/>
    <d v="2005-03-24T00:00:00"/>
    <d v="2005-03-23T00:00:00"/>
    <s v="Shipped"/>
    <n v="1"/>
    <x v="0"/>
    <n v="250"/>
    <n v="1337"/>
    <n v="68100"/>
    <s v="Paris"/>
    <n v="4"/>
    <x v="3"/>
  </r>
  <r>
    <n v="10395"/>
    <s v="S50_1392"/>
    <n v="46"/>
    <n v="98.39"/>
    <n v="4"/>
    <x v="240"/>
    <d v="2005-03-24T00:00:00"/>
    <d v="2005-03-23T00:00:00"/>
    <s v="Shipped"/>
    <n v="1"/>
    <x v="0"/>
    <n v="250"/>
    <n v="1337"/>
    <n v="68100"/>
    <s v="Paris"/>
    <n v="4"/>
    <x v="3"/>
  </r>
  <r>
    <n v="10395"/>
    <s v="S50_1514"/>
    <n v="45"/>
    <n v="57.99"/>
    <n v="3"/>
    <x v="240"/>
    <d v="2005-03-24T00:00:00"/>
    <d v="2005-03-23T00:00:00"/>
    <s v="Shipped"/>
    <n v="1"/>
    <x v="0"/>
    <n v="250"/>
    <n v="1337"/>
    <n v="68100"/>
    <s v="Paris"/>
    <n v="4"/>
    <x v="3"/>
  </r>
  <r>
    <n v="10396"/>
    <s v="S12_3891"/>
    <n v="33"/>
    <n v="155.72"/>
    <n v="3"/>
    <x v="241"/>
    <d v="2005-04-02T00:00:00"/>
    <d v="2005-03-28T00:00:00"/>
    <s v="Shipped"/>
    <n v="5"/>
    <x v="0"/>
    <n v="124"/>
    <n v="1165"/>
    <n v="210500"/>
    <s v="San Rafael"/>
    <n v="1"/>
    <x v="5"/>
  </r>
  <r>
    <n v="10396"/>
    <s v="S18_3140"/>
    <n v="33"/>
    <n v="129.76"/>
    <n v="2"/>
    <x v="241"/>
    <d v="2005-04-02T00:00:00"/>
    <d v="2005-03-28T00:00:00"/>
    <s v="Shipped"/>
    <n v="5"/>
    <x v="0"/>
    <n v="124"/>
    <n v="1165"/>
    <n v="210500"/>
    <s v="San Rafael"/>
    <n v="1"/>
    <x v="5"/>
  </r>
  <r>
    <n v="10396"/>
    <s v="S18_3259"/>
    <n v="24"/>
    <n v="91.76"/>
    <n v="4"/>
    <x v="241"/>
    <d v="2005-04-02T00:00:00"/>
    <d v="2005-03-28T00:00:00"/>
    <s v="Shipped"/>
    <n v="5"/>
    <x v="0"/>
    <n v="124"/>
    <n v="1165"/>
    <n v="210500"/>
    <s v="San Rafael"/>
    <n v="1"/>
    <x v="5"/>
  </r>
  <r>
    <n v="10396"/>
    <s v="S18_4522"/>
    <n v="45"/>
    <n v="83.38"/>
    <n v="5"/>
    <x v="241"/>
    <d v="2005-04-02T00:00:00"/>
    <d v="2005-03-28T00:00:00"/>
    <s v="Shipped"/>
    <n v="5"/>
    <x v="0"/>
    <n v="124"/>
    <n v="1165"/>
    <n v="210500"/>
    <s v="San Rafael"/>
    <n v="1"/>
    <x v="5"/>
  </r>
  <r>
    <n v="10396"/>
    <s v="S24_2011"/>
    <n v="49"/>
    <n v="100.77"/>
    <n v="6"/>
    <x v="241"/>
    <d v="2005-04-02T00:00:00"/>
    <d v="2005-03-28T00:00:00"/>
    <s v="Shipped"/>
    <n v="5"/>
    <x v="0"/>
    <n v="124"/>
    <n v="1165"/>
    <n v="210500"/>
    <s v="San Rafael"/>
    <n v="1"/>
    <x v="5"/>
  </r>
  <r>
    <n v="10396"/>
    <s v="S24_3151"/>
    <n v="27"/>
    <n v="77"/>
    <n v="7"/>
    <x v="241"/>
    <d v="2005-04-02T00:00:00"/>
    <d v="2005-03-28T00:00:00"/>
    <s v="Shipped"/>
    <n v="5"/>
    <x v="0"/>
    <n v="124"/>
    <n v="1165"/>
    <n v="210500"/>
    <s v="San Rafael"/>
    <n v="1"/>
    <x v="5"/>
  </r>
  <r>
    <n v="10396"/>
    <s v="S24_3816"/>
    <n v="37"/>
    <n v="77.989999999999995"/>
    <n v="8"/>
    <x v="241"/>
    <d v="2005-04-02T00:00:00"/>
    <d v="2005-03-28T00:00:00"/>
    <s v="Shipped"/>
    <n v="5"/>
    <x v="0"/>
    <n v="124"/>
    <n v="1165"/>
    <n v="210500"/>
    <s v="San Rafael"/>
    <n v="1"/>
    <x v="5"/>
  </r>
  <r>
    <n v="10396"/>
    <s v="S700_1138"/>
    <n v="39"/>
    <n v="62"/>
    <n v="1"/>
    <x v="241"/>
    <d v="2005-04-02T00:00:00"/>
    <d v="2005-03-28T00:00:00"/>
    <s v="Shipped"/>
    <n v="5"/>
    <x v="0"/>
    <n v="124"/>
    <n v="1165"/>
    <n v="210500"/>
    <s v="San Rafael"/>
    <n v="1"/>
    <x v="5"/>
  </r>
  <r>
    <n v="10397"/>
    <s v="S700_1938"/>
    <n v="32"/>
    <n v="69.290000000000006"/>
    <n v="5"/>
    <x v="242"/>
    <d v="2005-04-09T00:00:00"/>
    <d v="2005-04-01T00:00:00"/>
    <s v="Shipped"/>
    <n v="8"/>
    <x v="1"/>
    <n v="242"/>
    <n v="1370"/>
    <n v="61100"/>
    <s v="Toulouse"/>
    <n v="4"/>
    <x v="3"/>
  </r>
  <r>
    <n v="10397"/>
    <s v="S700_2610"/>
    <n v="22"/>
    <n v="62.88"/>
    <n v="4"/>
    <x v="242"/>
    <d v="2005-04-09T00:00:00"/>
    <d v="2005-04-01T00:00:00"/>
    <s v="Shipped"/>
    <n v="8"/>
    <x v="1"/>
    <n v="242"/>
    <n v="1370"/>
    <n v="61100"/>
    <s v="Toulouse"/>
    <n v="4"/>
    <x v="3"/>
  </r>
  <r>
    <n v="10397"/>
    <s v="S700_3505"/>
    <n v="48"/>
    <n v="86.15"/>
    <n v="3"/>
    <x v="242"/>
    <d v="2005-04-09T00:00:00"/>
    <d v="2005-04-01T00:00:00"/>
    <s v="Shipped"/>
    <n v="8"/>
    <x v="1"/>
    <n v="242"/>
    <n v="1370"/>
    <n v="61100"/>
    <s v="Toulouse"/>
    <n v="4"/>
    <x v="3"/>
  </r>
  <r>
    <n v="10397"/>
    <s v="S700_3962"/>
    <n v="36"/>
    <n v="80.44"/>
    <n v="2"/>
    <x v="242"/>
    <d v="2005-04-09T00:00:00"/>
    <d v="2005-04-01T00:00:00"/>
    <s v="Shipped"/>
    <n v="8"/>
    <x v="1"/>
    <n v="242"/>
    <n v="1370"/>
    <n v="61100"/>
    <s v="Toulouse"/>
    <n v="4"/>
    <x v="3"/>
  </r>
  <r>
    <n v="10397"/>
    <s v="S72_3212"/>
    <n v="34"/>
    <n v="52.96"/>
    <n v="1"/>
    <x v="242"/>
    <d v="2005-04-09T00:00:00"/>
    <d v="2005-04-01T00:00:00"/>
    <s v="Shipped"/>
    <n v="8"/>
    <x v="1"/>
    <n v="242"/>
    <n v="1370"/>
    <n v="61100"/>
    <s v="Toulouse"/>
    <n v="4"/>
    <x v="3"/>
  </r>
  <r>
    <n v="10398"/>
    <s v="S18_1662"/>
    <n v="33"/>
    <n v="130.88"/>
    <n v="11"/>
    <x v="243"/>
    <d v="2005-04-09T00:00:00"/>
    <d v="2005-03-31T00:00:00"/>
    <s v="Shipped"/>
    <n v="9"/>
    <x v="1"/>
    <n v="353"/>
    <n v="1337"/>
    <n v="81100"/>
    <s v="Reims"/>
    <n v="4"/>
    <x v="3"/>
  </r>
  <r>
    <n v="10398"/>
    <s v="S18_2581"/>
    <n v="34"/>
    <n v="82.79"/>
    <n v="15"/>
    <x v="243"/>
    <d v="2005-04-09T00:00:00"/>
    <d v="2005-03-31T00:00:00"/>
    <s v="Shipped"/>
    <n v="9"/>
    <x v="1"/>
    <n v="353"/>
    <n v="1337"/>
    <n v="81100"/>
    <s v="Reims"/>
    <n v="4"/>
    <x v="3"/>
  </r>
  <r>
    <n v="10398"/>
    <s v="S18_3029"/>
    <n v="28"/>
    <n v="70.540000000000006"/>
    <n v="18"/>
    <x v="243"/>
    <d v="2005-04-09T00:00:00"/>
    <d v="2005-03-31T00:00:00"/>
    <s v="Shipped"/>
    <n v="9"/>
    <x v="1"/>
    <n v="353"/>
    <n v="1337"/>
    <n v="81100"/>
    <s v="Reims"/>
    <n v="4"/>
    <x v="3"/>
  </r>
  <r>
    <n v="10398"/>
    <s v="S18_3856"/>
    <n v="45"/>
    <n v="92.11"/>
    <n v="17"/>
    <x v="243"/>
    <d v="2005-04-09T00:00:00"/>
    <d v="2005-03-31T00:00:00"/>
    <s v="Shipped"/>
    <n v="9"/>
    <x v="1"/>
    <n v="353"/>
    <n v="1337"/>
    <n v="81100"/>
    <s v="Reims"/>
    <n v="4"/>
    <x v="3"/>
  </r>
  <r>
    <n v="10398"/>
    <s v="S24_1785"/>
    <n v="43"/>
    <n v="100.67"/>
    <n v="16"/>
    <x v="243"/>
    <d v="2005-04-09T00:00:00"/>
    <d v="2005-03-31T00:00:00"/>
    <s v="Shipped"/>
    <n v="9"/>
    <x v="1"/>
    <n v="353"/>
    <n v="1337"/>
    <n v="81100"/>
    <s v="Reims"/>
    <n v="4"/>
    <x v="3"/>
  </r>
  <r>
    <n v="10398"/>
    <s v="S24_2841"/>
    <n v="28"/>
    <n v="60.29"/>
    <n v="3"/>
    <x v="243"/>
    <d v="2005-04-09T00:00:00"/>
    <d v="2005-03-31T00:00:00"/>
    <s v="Shipped"/>
    <n v="9"/>
    <x v="1"/>
    <n v="353"/>
    <n v="1337"/>
    <n v="81100"/>
    <s v="Reims"/>
    <n v="4"/>
    <x v="3"/>
  </r>
  <r>
    <n v="10398"/>
    <s v="S24_3420"/>
    <n v="34"/>
    <n v="61.15"/>
    <n v="13"/>
    <x v="243"/>
    <d v="2005-04-09T00:00:00"/>
    <d v="2005-03-31T00:00:00"/>
    <s v="Shipped"/>
    <n v="9"/>
    <x v="1"/>
    <n v="353"/>
    <n v="1337"/>
    <n v="81100"/>
    <s v="Reims"/>
    <n v="4"/>
    <x v="3"/>
  </r>
  <r>
    <n v="10398"/>
    <s v="S24_3949"/>
    <n v="41"/>
    <n v="56.64"/>
    <n v="2"/>
    <x v="243"/>
    <d v="2005-04-09T00:00:00"/>
    <d v="2005-03-31T00:00:00"/>
    <s v="Shipped"/>
    <n v="9"/>
    <x v="1"/>
    <n v="353"/>
    <n v="1337"/>
    <n v="81100"/>
    <s v="Reims"/>
    <n v="4"/>
    <x v="3"/>
  </r>
  <r>
    <n v="10398"/>
    <s v="S24_4278"/>
    <n v="45"/>
    <n v="65.930000000000007"/>
    <n v="14"/>
    <x v="243"/>
    <d v="2005-04-09T00:00:00"/>
    <d v="2005-03-31T00:00:00"/>
    <s v="Shipped"/>
    <n v="9"/>
    <x v="1"/>
    <n v="353"/>
    <n v="1337"/>
    <n v="81100"/>
    <s v="Reims"/>
    <n v="4"/>
    <x v="3"/>
  </r>
  <r>
    <n v="10398"/>
    <s v="S32_4289"/>
    <n v="22"/>
    <n v="60.54"/>
    <n v="4"/>
    <x v="243"/>
    <d v="2005-04-09T00:00:00"/>
    <d v="2005-03-31T00:00:00"/>
    <s v="Shipped"/>
    <n v="9"/>
    <x v="1"/>
    <n v="353"/>
    <n v="1337"/>
    <n v="81100"/>
    <s v="Reims"/>
    <n v="4"/>
    <x v="3"/>
  </r>
  <r>
    <n v="10398"/>
    <s v="S50_1341"/>
    <n v="49"/>
    <n v="38.840000000000003"/>
    <n v="5"/>
    <x v="243"/>
    <d v="2005-04-09T00:00:00"/>
    <d v="2005-03-31T00:00:00"/>
    <s v="Shipped"/>
    <n v="9"/>
    <x v="1"/>
    <n v="353"/>
    <n v="1337"/>
    <n v="81100"/>
    <s v="Reims"/>
    <n v="4"/>
    <x v="3"/>
  </r>
  <r>
    <n v="10398"/>
    <s v="S700_1691"/>
    <n v="47"/>
    <n v="78.55"/>
    <n v="6"/>
    <x v="243"/>
    <d v="2005-04-09T00:00:00"/>
    <d v="2005-03-31T00:00:00"/>
    <s v="Shipped"/>
    <n v="9"/>
    <x v="1"/>
    <n v="353"/>
    <n v="1337"/>
    <n v="81100"/>
    <s v="Reims"/>
    <n v="4"/>
    <x v="3"/>
  </r>
  <r>
    <n v="10398"/>
    <s v="S700_2047"/>
    <n v="36"/>
    <n v="75.13"/>
    <n v="7"/>
    <x v="243"/>
    <d v="2005-04-09T00:00:00"/>
    <d v="2005-03-31T00:00:00"/>
    <s v="Shipped"/>
    <n v="9"/>
    <x v="1"/>
    <n v="353"/>
    <n v="1337"/>
    <n v="81100"/>
    <s v="Reims"/>
    <n v="4"/>
    <x v="3"/>
  </r>
  <r>
    <n v="10398"/>
    <s v="S700_2466"/>
    <n v="22"/>
    <n v="98.72"/>
    <n v="8"/>
    <x v="243"/>
    <d v="2005-04-09T00:00:00"/>
    <d v="2005-03-31T00:00:00"/>
    <s v="Shipped"/>
    <n v="9"/>
    <x v="1"/>
    <n v="353"/>
    <n v="1337"/>
    <n v="81100"/>
    <s v="Reims"/>
    <n v="4"/>
    <x v="3"/>
  </r>
  <r>
    <n v="10398"/>
    <s v="S700_2834"/>
    <n v="23"/>
    <n v="102.04"/>
    <n v="9"/>
    <x v="243"/>
    <d v="2005-04-09T00:00:00"/>
    <d v="2005-03-31T00:00:00"/>
    <s v="Shipped"/>
    <n v="9"/>
    <x v="1"/>
    <n v="353"/>
    <n v="1337"/>
    <n v="81100"/>
    <s v="Reims"/>
    <n v="4"/>
    <x v="3"/>
  </r>
  <r>
    <n v="10398"/>
    <s v="S700_3167"/>
    <n v="29"/>
    <n v="76.8"/>
    <n v="10"/>
    <x v="243"/>
    <d v="2005-04-09T00:00:00"/>
    <d v="2005-03-31T00:00:00"/>
    <s v="Shipped"/>
    <n v="9"/>
    <x v="1"/>
    <n v="353"/>
    <n v="1337"/>
    <n v="81100"/>
    <s v="Reims"/>
    <n v="4"/>
    <x v="3"/>
  </r>
  <r>
    <n v="10398"/>
    <s v="S700_4002"/>
    <n v="36"/>
    <n v="62.19"/>
    <n v="12"/>
    <x v="243"/>
    <d v="2005-04-09T00:00:00"/>
    <d v="2005-03-31T00:00:00"/>
    <s v="Shipped"/>
    <n v="9"/>
    <x v="1"/>
    <n v="353"/>
    <n v="1337"/>
    <n v="81100"/>
    <s v="Reims"/>
    <n v="4"/>
    <x v="3"/>
  </r>
  <r>
    <n v="10398"/>
    <s v="S72_1253"/>
    <n v="34"/>
    <n v="41.22"/>
    <n v="1"/>
    <x v="243"/>
    <d v="2005-04-09T00:00:00"/>
    <d v="2005-03-31T00:00:00"/>
    <s v="Shipped"/>
    <n v="9"/>
    <x v="1"/>
    <n v="353"/>
    <n v="1337"/>
    <n v="81100"/>
    <s v="Reims"/>
    <n v="4"/>
    <x v="3"/>
  </r>
  <r>
    <n v="10399"/>
    <s v="S10_1678"/>
    <n v="40"/>
    <n v="77.52"/>
    <n v="8"/>
    <x v="244"/>
    <d v="2005-04-12T00:00:00"/>
    <d v="2005-04-03T00:00:00"/>
    <s v="Shipped"/>
    <n v="9"/>
    <x v="1"/>
    <n v="496"/>
    <n v="1612"/>
    <n v="110000"/>
    <s v="Auckland  "/>
    <n v="6"/>
    <x v="6"/>
  </r>
  <r>
    <n v="10399"/>
    <s v="S10_2016"/>
    <n v="51"/>
    <n v="99.91"/>
    <n v="7"/>
    <x v="244"/>
    <d v="2005-04-12T00:00:00"/>
    <d v="2005-04-03T00:00:00"/>
    <s v="Shipped"/>
    <n v="9"/>
    <x v="1"/>
    <n v="496"/>
    <n v="1612"/>
    <n v="110000"/>
    <s v="Auckland  "/>
    <n v="6"/>
    <x v="6"/>
  </r>
  <r>
    <n v="10399"/>
    <s v="S10_4698"/>
    <n v="22"/>
    <n v="156.86000000000001"/>
    <n v="6"/>
    <x v="244"/>
    <d v="2005-04-12T00:00:00"/>
    <d v="2005-04-03T00:00:00"/>
    <s v="Shipped"/>
    <n v="9"/>
    <x v="1"/>
    <n v="496"/>
    <n v="1612"/>
    <n v="110000"/>
    <s v="Auckland  "/>
    <n v="6"/>
    <x v="6"/>
  </r>
  <r>
    <n v="10399"/>
    <s v="S12_2823"/>
    <n v="29"/>
    <n v="123.51"/>
    <n v="5"/>
    <x v="244"/>
    <d v="2005-04-12T00:00:00"/>
    <d v="2005-04-03T00:00:00"/>
    <s v="Shipped"/>
    <n v="9"/>
    <x v="1"/>
    <n v="496"/>
    <n v="1612"/>
    <n v="110000"/>
    <s v="Auckland  "/>
    <n v="6"/>
    <x v="6"/>
  </r>
  <r>
    <n v="10399"/>
    <s v="S18_2625"/>
    <n v="30"/>
    <n v="51.48"/>
    <n v="4"/>
    <x v="244"/>
    <d v="2005-04-12T00:00:00"/>
    <d v="2005-04-03T00:00:00"/>
    <s v="Shipped"/>
    <n v="9"/>
    <x v="1"/>
    <n v="496"/>
    <n v="1612"/>
    <n v="110000"/>
    <s v="Auckland  "/>
    <n v="6"/>
    <x v="6"/>
  </r>
  <r>
    <n v="10399"/>
    <s v="S24_1578"/>
    <n v="57"/>
    <n v="104.81"/>
    <n v="3"/>
    <x v="244"/>
    <d v="2005-04-12T00:00:00"/>
    <d v="2005-04-03T00:00:00"/>
    <s v="Shipped"/>
    <n v="9"/>
    <x v="1"/>
    <n v="496"/>
    <n v="1612"/>
    <n v="110000"/>
    <s v="Auckland  "/>
    <n v="6"/>
    <x v="6"/>
  </r>
  <r>
    <n v="10399"/>
    <s v="S24_2000"/>
    <n v="58"/>
    <n v="75.41"/>
    <n v="2"/>
    <x v="244"/>
    <d v="2005-04-12T00:00:00"/>
    <d v="2005-04-03T00:00:00"/>
    <s v="Shipped"/>
    <n v="9"/>
    <x v="1"/>
    <n v="496"/>
    <n v="1612"/>
    <n v="110000"/>
    <s v="Auckland  "/>
    <n v="6"/>
    <x v="6"/>
  </r>
  <r>
    <n v="10399"/>
    <s v="S32_1374"/>
    <n v="32"/>
    <n v="97.89"/>
    <n v="1"/>
    <x v="244"/>
    <d v="2005-04-12T00:00:00"/>
    <d v="2005-04-03T00:00:00"/>
    <s v="Shipped"/>
    <n v="9"/>
    <x v="1"/>
    <n v="496"/>
    <n v="1612"/>
    <n v="110000"/>
    <s v="Auckland  "/>
    <n v="6"/>
    <x v="6"/>
  </r>
  <r>
    <n v="10400"/>
    <s v="S10_4757"/>
    <n v="64"/>
    <n v="134.63999999999999"/>
    <n v="9"/>
    <x v="244"/>
    <d v="2005-04-11T00:00:00"/>
    <d v="2005-04-04T00:00:00"/>
    <s v="Shipped"/>
    <n v="7"/>
    <x v="1"/>
    <n v="450"/>
    <n v="1165"/>
    <n v="77600"/>
    <s v="San Jose"/>
    <n v="1"/>
    <x v="5"/>
  </r>
  <r>
    <n v="10400"/>
    <s v="S18_1662"/>
    <n v="34"/>
    <n v="129.31"/>
    <n v="1"/>
    <x v="244"/>
    <d v="2005-04-11T00:00:00"/>
    <d v="2005-04-04T00:00:00"/>
    <s v="Shipped"/>
    <n v="7"/>
    <x v="1"/>
    <n v="450"/>
    <n v="1165"/>
    <n v="77600"/>
    <s v="San Jose"/>
    <n v="1"/>
    <x v="5"/>
  </r>
  <r>
    <n v="10400"/>
    <s v="S18_3029"/>
    <n v="30"/>
    <n v="74.84"/>
    <n v="7"/>
    <x v="244"/>
    <d v="2005-04-11T00:00:00"/>
    <d v="2005-04-04T00:00:00"/>
    <s v="Shipped"/>
    <n v="7"/>
    <x v="1"/>
    <n v="450"/>
    <n v="1165"/>
    <n v="77600"/>
    <s v="San Jose"/>
    <n v="1"/>
    <x v="5"/>
  </r>
  <r>
    <n v="10400"/>
    <s v="S18_3856"/>
    <n v="58"/>
    <n v="88.93"/>
    <n v="6"/>
    <x v="244"/>
    <d v="2005-04-11T00:00:00"/>
    <d v="2005-04-04T00:00:00"/>
    <s v="Shipped"/>
    <n v="7"/>
    <x v="1"/>
    <n v="450"/>
    <n v="1165"/>
    <n v="77600"/>
    <s v="San Jose"/>
    <n v="1"/>
    <x v="5"/>
  </r>
  <r>
    <n v="10400"/>
    <s v="S24_2841"/>
    <n v="24"/>
    <n v="55.49"/>
    <n v="2"/>
    <x v="244"/>
    <d v="2005-04-11T00:00:00"/>
    <d v="2005-04-04T00:00:00"/>
    <s v="Shipped"/>
    <n v="7"/>
    <x v="1"/>
    <n v="450"/>
    <n v="1165"/>
    <n v="77600"/>
    <s v="San Jose"/>
    <n v="1"/>
    <x v="5"/>
  </r>
  <r>
    <n v="10400"/>
    <s v="S24_3420"/>
    <n v="38"/>
    <n v="59.18"/>
    <n v="3"/>
    <x v="244"/>
    <d v="2005-04-11T00:00:00"/>
    <d v="2005-04-04T00:00:00"/>
    <s v="Shipped"/>
    <n v="7"/>
    <x v="1"/>
    <n v="450"/>
    <n v="1165"/>
    <n v="77600"/>
    <s v="San Jose"/>
    <n v="1"/>
    <x v="5"/>
  </r>
  <r>
    <n v="10400"/>
    <s v="S24_3816"/>
    <n v="42"/>
    <n v="74.64"/>
    <n v="8"/>
    <x v="244"/>
    <d v="2005-04-11T00:00:00"/>
    <d v="2005-04-04T00:00:00"/>
    <s v="Shipped"/>
    <n v="7"/>
    <x v="1"/>
    <n v="450"/>
    <n v="1165"/>
    <n v="77600"/>
    <s v="San Jose"/>
    <n v="1"/>
    <x v="5"/>
  </r>
  <r>
    <n v="10400"/>
    <s v="S700_2047"/>
    <n v="46"/>
    <n v="82.37"/>
    <n v="5"/>
    <x v="244"/>
    <d v="2005-04-11T00:00:00"/>
    <d v="2005-04-04T00:00:00"/>
    <s v="Shipped"/>
    <n v="7"/>
    <x v="1"/>
    <n v="450"/>
    <n v="1165"/>
    <n v="77600"/>
    <s v="San Jose"/>
    <n v="1"/>
    <x v="5"/>
  </r>
  <r>
    <n v="10400"/>
    <s v="S72_1253"/>
    <n v="20"/>
    <n v="41.71"/>
    <n v="4"/>
    <x v="244"/>
    <d v="2005-04-11T00:00:00"/>
    <d v="2005-04-04T00:00:00"/>
    <s v="Shipped"/>
    <n v="7"/>
    <x v="1"/>
    <n v="450"/>
    <n v="1165"/>
    <n v="77600"/>
    <s v="San Jose"/>
    <n v="1"/>
    <x v="5"/>
  </r>
  <r>
    <n v="10401"/>
    <s v="S18_2581"/>
    <n v="42"/>
    <n v="75.19"/>
    <n v="3"/>
    <x v="245"/>
    <d v="2005-04-14T00:00:00"/>
    <s v="NULL"/>
    <s v="On Hold"/>
    <e v="#VALUE!"/>
    <x v="2"/>
    <n v="328"/>
    <n v="1323"/>
    <n v="43000"/>
    <s v="Newark"/>
    <n v="3"/>
    <x v="2"/>
  </r>
  <r>
    <n v="10401"/>
    <s v="S24_1785"/>
    <n v="38"/>
    <n v="87.54"/>
    <n v="5"/>
    <x v="245"/>
    <d v="2005-04-14T00:00:00"/>
    <s v="NULL"/>
    <s v="On Hold"/>
    <e v="#VALUE!"/>
    <x v="2"/>
    <n v="328"/>
    <n v="1323"/>
    <n v="43000"/>
    <s v="Newark"/>
    <n v="3"/>
    <x v="2"/>
  </r>
  <r>
    <n v="10401"/>
    <s v="S24_3949"/>
    <n v="64"/>
    <n v="59.37"/>
    <n v="12"/>
    <x v="245"/>
    <d v="2005-04-14T00:00:00"/>
    <s v="NULL"/>
    <s v="On Hold"/>
    <e v="#VALUE!"/>
    <x v="2"/>
    <n v="328"/>
    <n v="1323"/>
    <n v="43000"/>
    <s v="Newark"/>
    <n v="3"/>
    <x v="2"/>
  </r>
  <r>
    <n v="10401"/>
    <s v="S24_4278"/>
    <n v="52"/>
    <n v="65.930000000000007"/>
    <n v="4"/>
    <x v="245"/>
    <d v="2005-04-14T00:00:00"/>
    <s v="NULL"/>
    <s v="On Hold"/>
    <e v="#VALUE!"/>
    <x v="2"/>
    <n v="328"/>
    <n v="1323"/>
    <n v="43000"/>
    <s v="Newark"/>
    <n v="3"/>
    <x v="2"/>
  </r>
  <r>
    <n v="10401"/>
    <s v="S32_1374"/>
    <n v="49"/>
    <n v="81.91"/>
    <n v="1"/>
    <x v="245"/>
    <d v="2005-04-14T00:00:00"/>
    <s v="NULL"/>
    <s v="On Hold"/>
    <e v="#VALUE!"/>
    <x v="2"/>
    <n v="328"/>
    <n v="1323"/>
    <n v="43000"/>
    <s v="Newark"/>
    <n v="3"/>
    <x v="2"/>
  </r>
  <r>
    <n v="10401"/>
    <s v="S32_4289"/>
    <n v="62"/>
    <n v="62.6"/>
    <n v="6"/>
    <x v="245"/>
    <d v="2005-04-14T00:00:00"/>
    <s v="NULL"/>
    <s v="On Hold"/>
    <e v="#VALUE!"/>
    <x v="2"/>
    <n v="328"/>
    <n v="1323"/>
    <n v="43000"/>
    <s v="Newark"/>
    <n v="3"/>
    <x v="2"/>
  </r>
  <r>
    <n v="10401"/>
    <s v="S50_1341"/>
    <n v="56"/>
    <n v="41.46"/>
    <n v="7"/>
    <x v="245"/>
    <d v="2005-04-14T00:00:00"/>
    <s v="NULL"/>
    <s v="On Hold"/>
    <e v="#VALUE!"/>
    <x v="2"/>
    <n v="328"/>
    <n v="1323"/>
    <n v="43000"/>
    <s v="Newark"/>
    <n v="3"/>
    <x v="2"/>
  </r>
  <r>
    <n v="10401"/>
    <s v="S700_1691"/>
    <n v="11"/>
    <n v="77.64"/>
    <n v="8"/>
    <x v="245"/>
    <d v="2005-04-14T00:00:00"/>
    <s v="NULL"/>
    <s v="On Hold"/>
    <e v="#VALUE!"/>
    <x v="2"/>
    <n v="328"/>
    <n v="1323"/>
    <n v="43000"/>
    <s v="Newark"/>
    <n v="3"/>
    <x v="2"/>
  </r>
  <r>
    <n v="10401"/>
    <s v="S700_2466"/>
    <n v="85"/>
    <n v="98.72"/>
    <n v="10"/>
    <x v="245"/>
    <d v="2005-04-14T00:00:00"/>
    <s v="NULL"/>
    <s v="On Hold"/>
    <e v="#VALUE!"/>
    <x v="2"/>
    <n v="328"/>
    <n v="1323"/>
    <n v="43000"/>
    <s v="Newark"/>
    <n v="3"/>
    <x v="2"/>
  </r>
  <r>
    <n v="10401"/>
    <s v="S700_2834"/>
    <n v="21"/>
    <n v="96.11"/>
    <n v="2"/>
    <x v="245"/>
    <d v="2005-04-14T00:00:00"/>
    <s v="NULL"/>
    <s v="On Hold"/>
    <e v="#VALUE!"/>
    <x v="2"/>
    <n v="328"/>
    <n v="1323"/>
    <n v="43000"/>
    <s v="Newark"/>
    <n v="3"/>
    <x v="2"/>
  </r>
  <r>
    <n v="10401"/>
    <s v="S700_3167"/>
    <n v="77"/>
    <n v="73.599999999999994"/>
    <n v="9"/>
    <x v="245"/>
    <d v="2005-04-14T00:00:00"/>
    <s v="NULL"/>
    <s v="On Hold"/>
    <e v="#VALUE!"/>
    <x v="2"/>
    <n v="328"/>
    <n v="1323"/>
    <n v="43000"/>
    <s v="Newark"/>
    <n v="3"/>
    <x v="2"/>
  </r>
  <r>
    <n v="10401"/>
    <s v="S700_4002"/>
    <n v="40"/>
    <n v="66.63"/>
    <n v="11"/>
    <x v="245"/>
    <d v="2005-04-14T00:00:00"/>
    <s v="NULL"/>
    <s v="On Hold"/>
    <e v="#VALUE!"/>
    <x v="2"/>
    <n v="328"/>
    <n v="1323"/>
    <n v="43000"/>
    <s v="Newark"/>
    <n v="3"/>
    <x v="2"/>
  </r>
  <r>
    <n v="10402"/>
    <s v="S10_2016"/>
    <n v="45"/>
    <n v="118.94"/>
    <n v="1"/>
    <x v="246"/>
    <d v="2005-04-14T00:00:00"/>
    <d v="2005-04-12T00:00:00"/>
    <s v="Shipped"/>
    <n v="2"/>
    <x v="0"/>
    <n v="406"/>
    <n v="1337"/>
    <n v="95000"/>
    <s v="Paris"/>
    <n v="4"/>
    <x v="3"/>
  </r>
  <r>
    <n v="10402"/>
    <s v="S18_2625"/>
    <n v="55"/>
    <n v="58.15"/>
    <n v="2"/>
    <x v="246"/>
    <d v="2005-04-14T00:00:00"/>
    <d v="2005-04-12T00:00:00"/>
    <s v="Shipped"/>
    <n v="2"/>
    <x v="0"/>
    <n v="406"/>
    <n v="1337"/>
    <n v="95000"/>
    <s v="Paris"/>
    <n v="4"/>
    <x v="3"/>
  </r>
  <r>
    <n v="10402"/>
    <s v="S24_2000"/>
    <n v="59"/>
    <n v="61.7"/>
    <n v="3"/>
    <x v="246"/>
    <d v="2005-04-14T00:00:00"/>
    <d v="2005-04-12T00:00:00"/>
    <s v="Shipped"/>
    <n v="2"/>
    <x v="0"/>
    <n v="406"/>
    <n v="1337"/>
    <n v="95000"/>
    <s v="Paris"/>
    <n v="4"/>
    <x v="3"/>
  </r>
  <r>
    <n v="10403"/>
    <s v="S10_1678"/>
    <n v="24"/>
    <n v="85.17"/>
    <n v="7"/>
    <x v="247"/>
    <d v="2005-04-18T00:00:00"/>
    <d v="2005-04-11T00:00:00"/>
    <s v="Shipped"/>
    <n v="7"/>
    <x v="1"/>
    <n v="201"/>
    <n v="1501"/>
    <n v="92700"/>
    <s v="Liverpool"/>
    <n v="7"/>
    <x v="1"/>
  </r>
  <r>
    <n v="10403"/>
    <s v="S10_4698"/>
    <n v="66"/>
    <n v="174.29"/>
    <n v="9"/>
    <x v="247"/>
    <d v="2005-04-18T00:00:00"/>
    <d v="2005-04-11T00:00:00"/>
    <s v="Shipped"/>
    <n v="7"/>
    <x v="1"/>
    <n v="201"/>
    <n v="1501"/>
    <n v="92700"/>
    <s v="Liverpool"/>
    <n v="7"/>
    <x v="1"/>
  </r>
  <r>
    <n v="10403"/>
    <s v="S12_2823"/>
    <n v="66"/>
    <n v="122"/>
    <n v="6"/>
    <x v="247"/>
    <d v="2005-04-18T00:00:00"/>
    <d v="2005-04-11T00:00:00"/>
    <s v="Shipped"/>
    <n v="7"/>
    <x v="1"/>
    <n v="201"/>
    <n v="1501"/>
    <n v="92700"/>
    <s v="Liverpool"/>
    <n v="7"/>
    <x v="1"/>
  </r>
  <r>
    <n v="10403"/>
    <s v="S18_3782"/>
    <n v="36"/>
    <n v="55.33"/>
    <n v="1"/>
    <x v="247"/>
    <d v="2005-04-18T00:00:00"/>
    <d v="2005-04-11T00:00:00"/>
    <s v="Shipped"/>
    <n v="7"/>
    <x v="1"/>
    <n v="201"/>
    <n v="1501"/>
    <n v="92700"/>
    <s v="Liverpool"/>
    <n v="7"/>
    <x v="1"/>
  </r>
  <r>
    <n v="10403"/>
    <s v="S24_1578"/>
    <n v="46"/>
    <n v="109.32"/>
    <n v="8"/>
    <x v="247"/>
    <d v="2005-04-18T00:00:00"/>
    <d v="2005-04-11T00:00:00"/>
    <s v="Shipped"/>
    <n v="7"/>
    <x v="1"/>
    <n v="201"/>
    <n v="1501"/>
    <n v="92700"/>
    <s v="Liverpool"/>
    <n v="7"/>
    <x v="1"/>
  </r>
  <r>
    <n v="10403"/>
    <s v="S24_2360"/>
    <n v="27"/>
    <n v="57.49"/>
    <n v="4"/>
    <x v="247"/>
    <d v="2005-04-18T00:00:00"/>
    <d v="2005-04-11T00:00:00"/>
    <s v="Shipped"/>
    <n v="7"/>
    <x v="1"/>
    <n v="201"/>
    <n v="1501"/>
    <n v="92700"/>
    <s v="Liverpool"/>
    <n v="7"/>
    <x v="1"/>
  </r>
  <r>
    <n v="10403"/>
    <s v="S32_2206"/>
    <n v="30"/>
    <n v="35.799999999999997"/>
    <n v="2"/>
    <x v="247"/>
    <d v="2005-04-18T00:00:00"/>
    <d v="2005-04-11T00:00:00"/>
    <s v="Shipped"/>
    <n v="7"/>
    <x v="1"/>
    <n v="201"/>
    <n v="1501"/>
    <n v="92700"/>
    <s v="Liverpool"/>
    <n v="7"/>
    <x v="1"/>
  </r>
  <r>
    <n v="10403"/>
    <s v="S32_4485"/>
    <n v="45"/>
    <n v="88.78"/>
    <n v="5"/>
    <x v="247"/>
    <d v="2005-04-18T00:00:00"/>
    <d v="2005-04-11T00:00:00"/>
    <s v="Shipped"/>
    <n v="7"/>
    <x v="1"/>
    <n v="201"/>
    <n v="1501"/>
    <n v="92700"/>
    <s v="Liverpool"/>
    <n v="7"/>
    <x v="1"/>
  </r>
  <r>
    <n v="10403"/>
    <s v="S50_4713"/>
    <n v="31"/>
    <n v="65.09"/>
    <n v="3"/>
    <x v="247"/>
    <d v="2005-04-18T00:00:00"/>
    <d v="2005-04-11T00:00:00"/>
    <s v="Shipped"/>
    <n v="7"/>
    <x v="1"/>
    <n v="201"/>
    <n v="1501"/>
    <n v="92700"/>
    <s v="Liverpool"/>
    <n v="7"/>
    <x v="1"/>
  </r>
  <r>
    <n v="10404"/>
    <s v="S12_1099"/>
    <n v="64"/>
    <n v="163.44"/>
    <n v="3"/>
    <x v="247"/>
    <d v="2005-04-14T00:00:00"/>
    <d v="2005-04-11T00:00:00"/>
    <s v="Shipped"/>
    <n v="3"/>
    <x v="0"/>
    <n v="323"/>
    <n v="1612"/>
    <n v="88000"/>
    <s v="Auckland  "/>
    <n v="6"/>
    <x v="6"/>
  </r>
  <r>
    <n v="10404"/>
    <s v="S12_3380"/>
    <n v="43"/>
    <n v="102.17"/>
    <n v="1"/>
    <x v="247"/>
    <d v="2005-04-14T00:00:00"/>
    <d v="2005-04-11T00:00:00"/>
    <s v="Shipped"/>
    <n v="3"/>
    <x v="0"/>
    <n v="323"/>
    <n v="1612"/>
    <n v="88000"/>
    <s v="Auckland  "/>
    <n v="6"/>
    <x v="6"/>
  </r>
  <r>
    <n v="10404"/>
    <s v="S12_3990"/>
    <n v="77"/>
    <n v="67.03"/>
    <n v="4"/>
    <x v="247"/>
    <d v="2005-04-14T00:00:00"/>
    <d v="2005-04-11T00:00:00"/>
    <s v="Shipped"/>
    <n v="3"/>
    <x v="0"/>
    <n v="323"/>
    <n v="1612"/>
    <n v="88000"/>
    <s v="Auckland  "/>
    <n v="6"/>
    <x v="6"/>
  </r>
  <r>
    <n v="10404"/>
    <s v="S18_3278"/>
    <n v="90"/>
    <n v="67.540000000000006"/>
    <n v="6"/>
    <x v="247"/>
    <d v="2005-04-14T00:00:00"/>
    <d v="2005-04-11T00:00:00"/>
    <s v="Shipped"/>
    <n v="3"/>
    <x v="0"/>
    <n v="323"/>
    <n v="1612"/>
    <n v="88000"/>
    <s v="Auckland  "/>
    <n v="6"/>
    <x v="6"/>
  </r>
  <r>
    <n v="10404"/>
    <s v="S18_3482"/>
    <n v="28"/>
    <n v="127.88"/>
    <n v="5"/>
    <x v="247"/>
    <d v="2005-04-14T00:00:00"/>
    <d v="2005-04-11T00:00:00"/>
    <s v="Shipped"/>
    <n v="3"/>
    <x v="0"/>
    <n v="323"/>
    <n v="1612"/>
    <n v="88000"/>
    <s v="Auckland  "/>
    <n v="6"/>
    <x v="6"/>
  </r>
  <r>
    <n v="10404"/>
    <s v="S18_4721"/>
    <n v="48"/>
    <n v="124.99"/>
    <n v="8"/>
    <x v="247"/>
    <d v="2005-04-14T00:00:00"/>
    <d v="2005-04-11T00:00:00"/>
    <s v="Shipped"/>
    <n v="3"/>
    <x v="0"/>
    <n v="323"/>
    <n v="1612"/>
    <n v="88000"/>
    <s v="Auckland  "/>
    <n v="6"/>
    <x v="6"/>
  </r>
  <r>
    <n v="10404"/>
    <s v="S24_3371"/>
    <n v="49"/>
    <n v="53.27"/>
    <n v="2"/>
    <x v="247"/>
    <d v="2005-04-14T00:00:00"/>
    <d v="2005-04-11T00:00:00"/>
    <s v="Shipped"/>
    <n v="3"/>
    <x v="0"/>
    <n v="323"/>
    <n v="1612"/>
    <n v="88000"/>
    <s v="Auckland  "/>
    <n v="6"/>
    <x v="6"/>
  </r>
  <r>
    <n v="10404"/>
    <s v="S24_4620"/>
    <n v="48"/>
    <n v="65.48"/>
    <n v="7"/>
    <x v="247"/>
    <d v="2005-04-14T00:00:00"/>
    <d v="2005-04-11T00:00:00"/>
    <s v="Shipped"/>
    <n v="3"/>
    <x v="0"/>
    <n v="323"/>
    <n v="1612"/>
    <n v="88000"/>
    <s v="Auckland  "/>
    <n v="6"/>
    <x v="6"/>
  </r>
  <r>
    <n v="10405"/>
    <s v="S12_4675"/>
    <n v="97"/>
    <n v="115.16"/>
    <n v="5"/>
    <x v="248"/>
    <d v="2005-04-24T00:00:00"/>
    <d v="2005-04-20T00:00:00"/>
    <s v="Shipped"/>
    <n v="4"/>
    <x v="0"/>
    <n v="209"/>
    <n v="1370"/>
    <n v="53800"/>
    <s v="Strasbourg"/>
    <n v="4"/>
    <x v="3"/>
  </r>
  <r>
    <n v="10405"/>
    <s v="S18_1889"/>
    <n v="61"/>
    <n v="72.38"/>
    <n v="4"/>
    <x v="248"/>
    <d v="2005-04-24T00:00:00"/>
    <d v="2005-04-20T00:00:00"/>
    <s v="Shipped"/>
    <n v="4"/>
    <x v="0"/>
    <n v="209"/>
    <n v="1370"/>
    <n v="53800"/>
    <s v="Strasbourg"/>
    <n v="4"/>
    <x v="3"/>
  </r>
  <r>
    <n v="10405"/>
    <s v="S18_3232"/>
    <n v="55"/>
    <n v="147.33000000000001"/>
    <n v="1"/>
    <x v="248"/>
    <d v="2005-04-24T00:00:00"/>
    <d v="2005-04-20T00:00:00"/>
    <s v="Shipped"/>
    <n v="4"/>
    <x v="0"/>
    <n v="209"/>
    <n v="1370"/>
    <n v="53800"/>
    <s v="Strasbourg"/>
    <n v="4"/>
    <x v="3"/>
  </r>
  <r>
    <n v="10405"/>
    <s v="S24_2972"/>
    <n v="47"/>
    <n v="37.380000000000003"/>
    <n v="2"/>
    <x v="248"/>
    <d v="2005-04-24T00:00:00"/>
    <d v="2005-04-20T00:00:00"/>
    <s v="Shipped"/>
    <n v="4"/>
    <x v="0"/>
    <n v="209"/>
    <n v="1370"/>
    <n v="53800"/>
    <s v="Strasbourg"/>
    <n v="4"/>
    <x v="3"/>
  </r>
  <r>
    <n v="10405"/>
    <s v="S24_3856"/>
    <n v="76"/>
    <n v="127.79"/>
    <n v="3"/>
    <x v="248"/>
    <d v="2005-04-24T00:00:00"/>
    <d v="2005-04-20T00:00:00"/>
    <s v="Shipped"/>
    <n v="4"/>
    <x v="0"/>
    <n v="209"/>
    <n v="1370"/>
    <n v="53800"/>
    <s v="Strasbourg"/>
    <n v="4"/>
    <x v="3"/>
  </r>
  <r>
    <n v="10406"/>
    <s v="S18_1129"/>
    <n v="61"/>
    <n v="124.56"/>
    <n v="3"/>
    <x v="249"/>
    <d v="2005-04-25T00:00:00"/>
    <d v="2005-04-21T00:00:00"/>
    <s v="Disputed"/>
    <n v="4"/>
    <x v="2"/>
    <n v="145"/>
    <n v="1401"/>
    <n v="83400"/>
    <s v="Kobenhavn"/>
    <n v="4"/>
    <x v="3"/>
  </r>
  <r>
    <n v="10406"/>
    <s v="S18_1984"/>
    <n v="48"/>
    <n v="133.72"/>
    <n v="2"/>
    <x v="249"/>
    <d v="2005-04-25T00:00:00"/>
    <d v="2005-04-21T00:00:00"/>
    <s v="Disputed"/>
    <n v="4"/>
    <x v="2"/>
    <n v="145"/>
    <n v="1401"/>
    <n v="83400"/>
    <s v="Kobenhavn"/>
    <n v="4"/>
    <x v="3"/>
  </r>
  <r>
    <n v="10406"/>
    <s v="S18_3685"/>
    <n v="65"/>
    <n v="117.26"/>
    <n v="1"/>
    <x v="249"/>
    <d v="2005-04-25T00:00:00"/>
    <d v="2005-04-21T00:00:00"/>
    <s v="Disputed"/>
    <n v="4"/>
    <x v="2"/>
    <n v="145"/>
    <n v="1401"/>
    <n v="83400"/>
    <s v="Kobenhavn"/>
    <n v="4"/>
    <x v="3"/>
  </r>
  <r>
    <n v="10407"/>
    <s v="S18_1589"/>
    <n v="59"/>
    <n v="114.48"/>
    <n v="11"/>
    <x v="250"/>
    <d v="2005-05-04T00:00:00"/>
    <s v="NULL"/>
    <s v="On Hold"/>
    <e v="#VALUE!"/>
    <x v="2"/>
    <n v="450"/>
    <n v="1165"/>
    <n v="77600"/>
    <s v="San Jose"/>
    <n v="1"/>
    <x v="5"/>
  </r>
  <r>
    <n v="10407"/>
    <s v="S18_1749"/>
    <n v="76"/>
    <n v="141.1"/>
    <n v="2"/>
    <x v="250"/>
    <d v="2005-05-04T00:00:00"/>
    <s v="NULL"/>
    <s v="On Hold"/>
    <e v="#VALUE!"/>
    <x v="2"/>
    <n v="450"/>
    <n v="1165"/>
    <n v="77600"/>
    <s v="San Jose"/>
    <n v="1"/>
    <x v="5"/>
  </r>
  <r>
    <n v="10407"/>
    <s v="S18_2248"/>
    <n v="42"/>
    <n v="58.12"/>
    <n v="1"/>
    <x v="250"/>
    <d v="2005-05-04T00:00:00"/>
    <s v="NULL"/>
    <s v="On Hold"/>
    <e v="#VALUE!"/>
    <x v="2"/>
    <n v="450"/>
    <n v="1165"/>
    <n v="77600"/>
    <s v="San Jose"/>
    <n v="1"/>
    <x v="5"/>
  </r>
  <r>
    <n v="10407"/>
    <s v="S18_2870"/>
    <n v="41"/>
    <n v="132"/>
    <n v="12"/>
    <x v="250"/>
    <d v="2005-05-04T00:00:00"/>
    <s v="NULL"/>
    <s v="On Hold"/>
    <e v="#VALUE!"/>
    <x v="2"/>
    <n v="450"/>
    <n v="1165"/>
    <n v="77600"/>
    <s v="San Jose"/>
    <n v="1"/>
    <x v="5"/>
  </r>
  <r>
    <n v="10407"/>
    <s v="S18_4409"/>
    <n v="6"/>
    <n v="91.11"/>
    <n v="3"/>
    <x v="250"/>
    <d v="2005-05-04T00:00:00"/>
    <s v="NULL"/>
    <s v="On Hold"/>
    <e v="#VALUE!"/>
    <x v="2"/>
    <n v="450"/>
    <n v="1165"/>
    <n v="77600"/>
    <s v="San Jose"/>
    <n v="1"/>
    <x v="5"/>
  </r>
  <r>
    <n v="10407"/>
    <s v="S18_4933"/>
    <n v="66"/>
    <n v="64.14"/>
    <n v="4"/>
    <x v="250"/>
    <d v="2005-05-04T00:00:00"/>
    <s v="NULL"/>
    <s v="On Hold"/>
    <e v="#VALUE!"/>
    <x v="2"/>
    <n v="450"/>
    <n v="1165"/>
    <n v="77600"/>
    <s v="San Jose"/>
    <n v="1"/>
    <x v="5"/>
  </r>
  <r>
    <n v="10407"/>
    <s v="S24_1046"/>
    <n v="26"/>
    <n v="68.349999999999994"/>
    <n v="8"/>
    <x v="250"/>
    <d v="2005-05-04T00:00:00"/>
    <s v="NULL"/>
    <s v="On Hold"/>
    <e v="#VALUE!"/>
    <x v="2"/>
    <n v="450"/>
    <n v="1165"/>
    <n v="77600"/>
    <s v="San Jose"/>
    <n v="1"/>
    <x v="5"/>
  </r>
  <r>
    <n v="10407"/>
    <s v="S24_1628"/>
    <n v="64"/>
    <n v="45.78"/>
    <n v="10"/>
    <x v="250"/>
    <d v="2005-05-04T00:00:00"/>
    <s v="NULL"/>
    <s v="On Hold"/>
    <e v="#VALUE!"/>
    <x v="2"/>
    <n v="450"/>
    <n v="1165"/>
    <n v="77600"/>
    <s v="San Jose"/>
    <n v="1"/>
    <x v="5"/>
  </r>
  <r>
    <n v="10407"/>
    <s v="S24_2766"/>
    <n v="76"/>
    <n v="81.78"/>
    <n v="6"/>
    <x v="250"/>
    <d v="2005-05-04T00:00:00"/>
    <s v="NULL"/>
    <s v="On Hold"/>
    <e v="#VALUE!"/>
    <x v="2"/>
    <n v="450"/>
    <n v="1165"/>
    <n v="77600"/>
    <s v="San Jose"/>
    <n v="1"/>
    <x v="5"/>
  </r>
  <r>
    <n v="10407"/>
    <s v="S24_2887"/>
    <n v="59"/>
    <n v="98.65"/>
    <n v="5"/>
    <x v="250"/>
    <d v="2005-05-04T00:00:00"/>
    <s v="NULL"/>
    <s v="On Hold"/>
    <e v="#VALUE!"/>
    <x v="2"/>
    <n v="450"/>
    <n v="1165"/>
    <n v="77600"/>
    <s v="San Jose"/>
    <n v="1"/>
    <x v="5"/>
  </r>
  <r>
    <n v="10407"/>
    <s v="S24_3191"/>
    <n v="13"/>
    <n v="77.05"/>
    <n v="7"/>
    <x v="250"/>
    <d v="2005-05-04T00:00:00"/>
    <s v="NULL"/>
    <s v="On Hold"/>
    <e v="#VALUE!"/>
    <x v="2"/>
    <n v="450"/>
    <n v="1165"/>
    <n v="77600"/>
    <s v="San Jose"/>
    <n v="1"/>
    <x v="5"/>
  </r>
  <r>
    <n v="10407"/>
    <s v="S24_3432"/>
    <n v="43"/>
    <n v="101.73"/>
    <n v="9"/>
    <x v="250"/>
    <d v="2005-05-04T00:00:00"/>
    <s v="NULL"/>
    <s v="On Hold"/>
    <e v="#VALUE!"/>
    <x v="2"/>
    <n v="450"/>
    <n v="1165"/>
    <n v="77600"/>
    <s v="San Jose"/>
    <n v="1"/>
    <x v="5"/>
  </r>
  <r>
    <n v="10408"/>
    <s v="S24_3969"/>
    <n v="15"/>
    <n v="41.03"/>
    <n v="1"/>
    <x v="250"/>
    <d v="2005-04-29T00:00:00"/>
    <d v="2005-04-27T00:00:00"/>
    <s v="Shipped"/>
    <n v="2"/>
    <x v="0"/>
    <n v="398"/>
    <n v="1621"/>
    <n v="94400"/>
    <s v="Minato-ku"/>
    <n v="5"/>
    <x v="4"/>
  </r>
  <r>
    <n v="10409"/>
    <s v="S18_2325"/>
    <n v="6"/>
    <n v="104.25"/>
    <n v="2"/>
    <x v="251"/>
    <d v="2005-05-05T00:00:00"/>
    <d v="2005-04-24T00:00:00"/>
    <s v="Shipped"/>
    <n v="11"/>
    <x v="1"/>
    <n v="166"/>
    <n v="1612"/>
    <n v="97900"/>
    <s v="Singapore"/>
    <n v="6"/>
    <x v="6"/>
  </r>
  <r>
    <n v="10409"/>
    <s v="S24_1937"/>
    <n v="61"/>
    <n v="27.88"/>
    <n v="1"/>
    <x v="251"/>
    <d v="2005-05-05T00:00:00"/>
    <d v="2005-04-24T00:00:00"/>
    <s v="Shipped"/>
    <n v="11"/>
    <x v="1"/>
    <n v="166"/>
    <n v="1612"/>
    <n v="97900"/>
    <s v="Singapore"/>
    <n v="6"/>
    <x v="6"/>
  </r>
  <r>
    <n v="10410"/>
    <s v="S18_1342"/>
    <n v="65"/>
    <n v="99.66"/>
    <n v="7"/>
    <x v="252"/>
    <d v="2005-05-10T00:00:00"/>
    <d v="2005-04-30T00:00:00"/>
    <s v="Shipped"/>
    <n v="10"/>
    <x v="1"/>
    <n v="357"/>
    <n v="1612"/>
    <n v="77700"/>
    <s v="Auckland"/>
    <n v="6"/>
    <x v="6"/>
  </r>
  <r>
    <n v="10410"/>
    <s v="S18_1367"/>
    <n v="44"/>
    <n v="51.21"/>
    <n v="6"/>
    <x v="252"/>
    <d v="2005-05-10T00:00:00"/>
    <d v="2005-04-30T00:00:00"/>
    <s v="Shipped"/>
    <n v="10"/>
    <x v="1"/>
    <n v="357"/>
    <n v="1612"/>
    <n v="77700"/>
    <s v="Auckland"/>
    <n v="6"/>
    <x v="6"/>
  </r>
  <r>
    <n v="10410"/>
    <s v="S18_2795"/>
    <n v="56"/>
    <n v="145.13"/>
    <n v="8"/>
    <x v="252"/>
    <d v="2005-05-10T00:00:00"/>
    <d v="2005-04-30T00:00:00"/>
    <s v="Shipped"/>
    <n v="10"/>
    <x v="1"/>
    <n v="357"/>
    <n v="1612"/>
    <n v="77700"/>
    <s v="Auckland"/>
    <n v="6"/>
    <x v="6"/>
  </r>
  <r>
    <n v="10410"/>
    <s v="S18_2949"/>
    <n v="47"/>
    <n v="93.21"/>
    <n v="1"/>
    <x v="252"/>
    <d v="2005-05-10T00:00:00"/>
    <d v="2005-04-30T00:00:00"/>
    <s v="Shipped"/>
    <n v="10"/>
    <x v="1"/>
    <n v="357"/>
    <n v="1612"/>
    <n v="77700"/>
    <s v="Auckland"/>
    <n v="6"/>
    <x v="6"/>
  </r>
  <r>
    <n v="10410"/>
    <s v="S18_2957"/>
    <n v="53"/>
    <n v="49.97"/>
    <n v="3"/>
    <x v="252"/>
    <d v="2005-05-10T00:00:00"/>
    <d v="2005-04-30T00:00:00"/>
    <s v="Shipped"/>
    <n v="10"/>
    <x v="1"/>
    <n v="357"/>
    <n v="1612"/>
    <n v="77700"/>
    <s v="Auckland"/>
    <n v="6"/>
    <x v="6"/>
  </r>
  <r>
    <n v="10410"/>
    <s v="S18_3136"/>
    <n v="34"/>
    <n v="84.82"/>
    <n v="2"/>
    <x v="252"/>
    <d v="2005-05-10T00:00:00"/>
    <d v="2005-04-30T00:00:00"/>
    <s v="Shipped"/>
    <n v="10"/>
    <x v="1"/>
    <n v="357"/>
    <n v="1612"/>
    <n v="77700"/>
    <s v="Auckland"/>
    <n v="6"/>
    <x v="6"/>
  </r>
  <r>
    <n v="10410"/>
    <s v="S18_3320"/>
    <n v="44"/>
    <n v="81.349999999999994"/>
    <n v="5"/>
    <x v="252"/>
    <d v="2005-05-10T00:00:00"/>
    <d v="2005-04-30T00:00:00"/>
    <s v="Shipped"/>
    <n v="10"/>
    <x v="1"/>
    <n v="357"/>
    <n v="1612"/>
    <n v="77700"/>
    <s v="Auckland"/>
    <n v="6"/>
    <x v="6"/>
  </r>
  <r>
    <n v="10410"/>
    <s v="S24_2022"/>
    <n v="31"/>
    <n v="42.56"/>
    <n v="9"/>
    <x v="252"/>
    <d v="2005-05-10T00:00:00"/>
    <d v="2005-04-30T00:00:00"/>
    <s v="Shipped"/>
    <n v="10"/>
    <x v="1"/>
    <n v="357"/>
    <n v="1612"/>
    <n v="77700"/>
    <s v="Auckland"/>
    <n v="6"/>
    <x v="6"/>
  </r>
  <r>
    <n v="10410"/>
    <s v="S24_4258"/>
    <n v="50"/>
    <n v="95.44"/>
    <n v="4"/>
    <x v="252"/>
    <d v="2005-05-10T00:00:00"/>
    <d v="2005-04-30T00:00:00"/>
    <s v="Shipped"/>
    <n v="10"/>
    <x v="1"/>
    <n v="357"/>
    <n v="1612"/>
    <n v="77700"/>
    <s v="Auckland"/>
    <n v="6"/>
    <x v="6"/>
  </r>
  <r>
    <n v="10411"/>
    <s v="S10_1949"/>
    <n v="23"/>
    <n v="205.73"/>
    <n v="9"/>
    <x v="253"/>
    <d v="2005-05-08T00:00:00"/>
    <d v="2005-05-06T00:00:00"/>
    <s v="Shipped"/>
    <n v="2"/>
    <x v="0"/>
    <n v="233"/>
    <n v="1286"/>
    <n v="48700"/>
    <s v="MontrÃ©al"/>
    <n v="3"/>
    <x v="2"/>
  </r>
  <r>
    <n v="10411"/>
    <s v="S10_4962"/>
    <n v="27"/>
    <n v="144.79"/>
    <n v="2"/>
    <x v="253"/>
    <d v="2005-05-08T00:00:00"/>
    <d v="2005-05-06T00:00:00"/>
    <s v="Shipped"/>
    <n v="2"/>
    <x v="0"/>
    <n v="233"/>
    <n v="1286"/>
    <n v="48700"/>
    <s v="MontrÃ©al"/>
    <n v="3"/>
    <x v="2"/>
  </r>
  <r>
    <n v="10411"/>
    <s v="S12_1666"/>
    <n v="40"/>
    <n v="110.7"/>
    <n v="6"/>
    <x v="253"/>
    <d v="2005-05-08T00:00:00"/>
    <d v="2005-05-06T00:00:00"/>
    <s v="Shipped"/>
    <n v="2"/>
    <x v="0"/>
    <n v="233"/>
    <n v="1286"/>
    <n v="48700"/>
    <s v="MontrÃ©al"/>
    <n v="3"/>
    <x v="2"/>
  </r>
  <r>
    <n v="10411"/>
    <s v="S18_1097"/>
    <n v="27"/>
    <n v="109.67"/>
    <n v="8"/>
    <x v="253"/>
    <d v="2005-05-08T00:00:00"/>
    <d v="2005-05-06T00:00:00"/>
    <s v="Shipped"/>
    <n v="2"/>
    <x v="0"/>
    <n v="233"/>
    <n v="1286"/>
    <n v="48700"/>
    <s v="MontrÃ©al"/>
    <n v="3"/>
    <x v="2"/>
  </r>
  <r>
    <n v="10411"/>
    <s v="S18_4600"/>
    <n v="46"/>
    <n v="106.55"/>
    <n v="3"/>
    <x v="253"/>
    <d v="2005-05-08T00:00:00"/>
    <d v="2005-05-06T00:00:00"/>
    <s v="Shipped"/>
    <n v="2"/>
    <x v="0"/>
    <n v="233"/>
    <n v="1286"/>
    <n v="48700"/>
    <s v="MontrÃ©al"/>
    <n v="3"/>
    <x v="2"/>
  </r>
  <r>
    <n v="10411"/>
    <s v="S18_4668"/>
    <n v="35"/>
    <n v="41.25"/>
    <n v="7"/>
    <x v="253"/>
    <d v="2005-05-08T00:00:00"/>
    <d v="2005-05-06T00:00:00"/>
    <s v="Shipped"/>
    <n v="2"/>
    <x v="0"/>
    <n v="233"/>
    <n v="1286"/>
    <n v="48700"/>
    <s v="MontrÃ©al"/>
    <n v="3"/>
    <x v="2"/>
  </r>
  <r>
    <n v="10411"/>
    <s v="S32_1268"/>
    <n v="26"/>
    <n v="78.010000000000005"/>
    <n v="1"/>
    <x v="253"/>
    <d v="2005-05-08T00:00:00"/>
    <d v="2005-05-06T00:00:00"/>
    <s v="Shipped"/>
    <n v="2"/>
    <x v="0"/>
    <n v="233"/>
    <n v="1286"/>
    <n v="48700"/>
    <s v="MontrÃ©al"/>
    <n v="3"/>
    <x v="2"/>
  </r>
  <r>
    <n v="10411"/>
    <s v="S32_3522"/>
    <n v="27"/>
    <n v="60.76"/>
    <n v="5"/>
    <x v="253"/>
    <d v="2005-05-08T00:00:00"/>
    <d v="2005-05-06T00:00:00"/>
    <s v="Shipped"/>
    <n v="2"/>
    <x v="0"/>
    <n v="233"/>
    <n v="1286"/>
    <n v="48700"/>
    <s v="MontrÃ©al"/>
    <n v="3"/>
    <x v="2"/>
  </r>
  <r>
    <n v="10411"/>
    <s v="S700_2824"/>
    <n v="34"/>
    <n v="89.01"/>
    <n v="4"/>
    <x v="253"/>
    <d v="2005-05-08T00:00:00"/>
    <d v="2005-05-06T00:00:00"/>
    <s v="Shipped"/>
    <n v="2"/>
    <x v="0"/>
    <n v="233"/>
    <n v="1286"/>
    <n v="48700"/>
    <s v="MontrÃ©al"/>
    <n v="3"/>
    <x v="2"/>
  </r>
  <r>
    <n v="10412"/>
    <s v="S12_4473"/>
    <n v="54"/>
    <n v="100.73"/>
    <n v="5"/>
    <x v="254"/>
    <d v="2005-05-13T00:00:00"/>
    <d v="2005-05-05T00:00:00"/>
    <s v="Shipped"/>
    <n v="8"/>
    <x v="1"/>
    <n v="141"/>
    <n v="1370"/>
    <n v="227600"/>
    <s v="Madrid"/>
    <n v="4"/>
    <x v="3"/>
  </r>
  <r>
    <n v="10412"/>
    <s v="S18_2238"/>
    <n v="41"/>
    <n v="150.63"/>
    <n v="4"/>
    <x v="254"/>
    <d v="2005-05-13T00:00:00"/>
    <d v="2005-05-05T00:00:00"/>
    <s v="Shipped"/>
    <n v="8"/>
    <x v="1"/>
    <n v="141"/>
    <n v="1370"/>
    <n v="227600"/>
    <s v="Madrid"/>
    <n v="4"/>
    <x v="3"/>
  </r>
  <r>
    <n v="10412"/>
    <s v="S18_2319"/>
    <n v="56"/>
    <n v="120.28"/>
    <n v="8"/>
    <x v="254"/>
    <d v="2005-05-13T00:00:00"/>
    <d v="2005-05-05T00:00:00"/>
    <s v="Shipped"/>
    <n v="8"/>
    <x v="1"/>
    <n v="141"/>
    <n v="1370"/>
    <n v="227600"/>
    <s v="Madrid"/>
    <n v="4"/>
    <x v="3"/>
  </r>
  <r>
    <n v="10412"/>
    <s v="S18_2432"/>
    <n v="47"/>
    <n v="49.83"/>
    <n v="11"/>
    <x v="254"/>
    <d v="2005-05-13T00:00:00"/>
    <d v="2005-05-05T00:00:00"/>
    <s v="Shipped"/>
    <n v="8"/>
    <x v="1"/>
    <n v="141"/>
    <n v="1370"/>
    <n v="227600"/>
    <s v="Madrid"/>
    <n v="4"/>
    <x v="3"/>
  </r>
  <r>
    <n v="10412"/>
    <s v="S18_3232"/>
    <n v="60"/>
    <n v="157.49"/>
    <n v="9"/>
    <x v="254"/>
    <d v="2005-05-13T00:00:00"/>
    <d v="2005-05-05T00:00:00"/>
    <s v="Shipped"/>
    <n v="8"/>
    <x v="1"/>
    <n v="141"/>
    <n v="1370"/>
    <n v="227600"/>
    <s v="Madrid"/>
    <n v="4"/>
    <x v="3"/>
  </r>
  <r>
    <n v="10412"/>
    <s v="S24_1444"/>
    <n v="21"/>
    <n v="47.4"/>
    <n v="2"/>
    <x v="254"/>
    <d v="2005-05-13T00:00:00"/>
    <d v="2005-05-05T00:00:00"/>
    <s v="Shipped"/>
    <n v="8"/>
    <x v="1"/>
    <n v="141"/>
    <n v="1370"/>
    <n v="227600"/>
    <s v="Madrid"/>
    <n v="4"/>
    <x v="3"/>
  </r>
  <r>
    <n v="10412"/>
    <s v="S24_2300"/>
    <n v="70"/>
    <n v="109.9"/>
    <n v="10"/>
    <x v="254"/>
    <d v="2005-05-13T00:00:00"/>
    <d v="2005-05-05T00:00:00"/>
    <s v="Shipped"/>
    <n v="8"/>
    <x v="1"/>
    <n v="141"/>
    <n v="1370"/>
    <n v="227600"/>
    <s v="Madrid"/>
    <n v="4"/>
    <x v="3"/>
  </r>
  <r>
    <n v="10412"/>
    <s v="S24_2840"/>
    <n v="30"/>
    <n v="32.880000000000003"/>
    <n v="6"/>
    <x v="254"/>
    <d v="2005-05-13T00:00:00"/>
    <d v="2005-05-05T00:00:00"/>
    <s v="Shipped"/>
    <n v="8"/>
    <x v="1"/>
    <n v="141"/>
    <n v="1370"/>
    <n v="227600"/>
    <s v="Madrid"/>
    <n v="4"/>
    <x v="3"/>
  </r>
  <r>
    <n v="10412"/>
    <s v="S24_4048"/>
    <n v="31"/>
    <n v="108.82"/>
    <n v="1"/>
    <x v="254"/>
    <d v="2005-05-13T00:00:00"/>
    <d v="2005-05-05T00:00:00"/>
    <s v="Shipped"/>
    <n v="8"/>
    <x v="1"/>
    <n v="141"/>
    <n v="1370"/>
    <n v="227600"/>
    <s v="Madrid"/>
    <n v="4"/>
    <x v="3"/>
  </r>
  <r>
    <n v="10412"/>
    <s v="S32_2509"/>
    <n v="19"/>
    <n v="50.86"/>
    <n v="7"/>
    <x v="254"/>
    <d v="2005-05-13T00:00:00"/>
    <d v="2005-05-05T00:00:00"/>
    <s v="Shipped"/>
    <n v="8"/>
    <x v="1"/>
    <n v="141"/>
    <n v="1370"/>
    <n v="227600"/>
    <s v="Madrid"/>
    <n v="4"/>
    <x v="3"/>
  </r>
  <r>
    <n v="10412"/>
    <s v="S50_1392"/>
    <n v="26"/>
    <n v="105.33"/>
    <n v="3"/>
    <x v="254"/>
    <d v="2005-05-13T00:00:00"/>
    <d v="2005-05-05T00:00:00"/>
    <s v="Shipped"/>
    <n v="8"/>
    <x v="1"/>
    <n v="141"/>
    <n v="1370"/>
    <n v="227600"/>
    <s v="Madrid"/>
    <n v="4"/>
    <x v="3"/>
  </r>
  <r>
    <n v="10413"/>
    <s v="S12_1108"/>
    <n v="36"/>
    <n v="201.57"/>
    <n v="2"/>
    <x v="255"/>
    <d v="2005-05-14T00:00:00"/>
    <d v="2005-05-09T00:00:00"/>
    <s v="Shipped"/>
    <n v="5"/>
    <x v="0"/>
    <n v="175"/>
    <n v="1323"/>
    <n v="84300"/>
    <s v="Bridgewater"/>
    <n v="3"/>
    <x v="2"/>
  </r>
  <r>
    <n v="10413"/>
    <s v="S12_3148"/>
    <n v="47"/>
    <n v="145.04"/>
    <n v="3"/>
    <x v="255"/>
    <d v="2005-05-14T00:00:00"/>
    <d v="2005-05-09T00:00:00"/>
    <s v="Shipped"/>
    <n v="5"/>
    <x v="0"/>
    <n v="175"/>
    <n v="1323"/>
    <n v="84300"/>
    <s v="Bridgewater"/>
    <n v="3"/>
    <x v="2"/>
  </r>
  <r>
    <n v="10413"/>
    <s v="S12_3891"/>
    <n v="22"/>
    <n v="173.02"/>
    <n v="1"/>
    <x v="255"/>
    <d v="2005-05-14T00:00:00"/>
    <d v="2005-05-09T00:00:00"/>
    <s v="Shipped"/>
    <n v="5"/>
    <x v="0"/>
    <n v="175"/>
    <n v="1323"/>
    <n v="84300"/>
    <s v="Bridgewater"/>
    <n v="3"/>
    <x v="2"/>
  </r>
  <r>
    <n v="10413"/>
    <s v="S18_4027"/>
    <n v="49"/>
    <n v="133.57"/>
    <n v="5"/>
    <x v="255"/>
    <d v="2005-05-14T00:00:00"/>
    <d v="2005-05-09T00:00:00"/>
    <s v="Shipped"/>
    <n v="5"/>
    <x v="0"/>
    <n v="175"/>
    <n v="1323"/>
    <n v="84300"/>
    <s v="Bridgewater"/>
    <n v="3"/>
    <x v="2"/>
  </r>
  <r>
    <n v="10413"/>
    <s v="S32_3207"/>
    <n v="24"/>
    <n v="56.55"/>
    <n v="6"/>
    <x v="255"/>
    <d v="2005-05-14T00:00:00"/>
    <d v="2005-05-09T00:00:00"/>
    <s v="Shipped"/>
    <n v="5"/>
    <x v="0"/>
    <n v="175"/>
    <n v="1323"/>
    <n v="84300"/>
    <s v="Bridgewater"/>
    <n v="3"/>
    <x v="2"/>
  </r>
  <r>
    <n v="10413"/>
    <s v="S50_1514"/>
    <n v="51"/>
    <n v="53.31"/>
    <n v="4"/>
    <x v="255"/>
    <d v="2005-05-14T00:00:00"/>
    <d v="2005-05-09T00:00:00"/>
    <s v="Shipped"/>
    <n v="5"/>
    <x v="0"/>
    <n v="175"/>
    <n v="1323"/>
    <n v="84300"/>
    <s v="Bridgewater"/>
    <n v="3"/>
    <x v="2"/>
  </r>
  <r>
    <n v="10414"/>
    <s v="S10_4757"/>
    <n v="49"/>
    <n v="114.24"/>
    <n v="3"/>
    <x v="256"/>
    <d v="2005-05-13T00:00:00"/>
    <s v="NULL"/>
    <s v="On Hold"/>
    <e v="#VALUE!"/>
    <x v="2"/>
    <n v="362"/>
    <n v="1216"/>
    <n v="41900"/>
    <s v="Boston"/>
    <n v="2"/>
    <x v="0"/>
  </r>
  <r>
    <n v="10414"/>
    <s v="S18_3029"/>
    <n v="44"/>
    <n v="77.42"/>
    <n v="1"/>
    <x v="256"/>
    <d v="2005-05-13T00:00:00"/>
    <s v="NULL"/>
    <s v="On Hold"/>
    <e v="#VALUE!"/>
    <x v="2"/>
    <n v="362"/>
    <n v="1216"/>
    <n v="41900"/>
    <s v="Boston"/>
    <n v="2"/>
    <x v="0"/>
  </r>
  <r>
    <n v="10414"/>
    <s v="S18_3140"/>
    <n v="41"/>
    <n v="128.38999999999999"/>
    <n v="12"/>
    <x v="256"/>
    <d v="2005-05-13T00:00:00"/>
    <s v="NULL"/>
    <s v="On Hold"/>
    <e v="#VALUE!"/>
    <x v="2"/>
    <n v="362"/>
    <n v="1216"/>
    <n v="41900"/>
    <s v="Boston"/>
    <n v="2"/>
    <x v="0"/>
  </r>
  <r>
    <n v="10414"/>
    <s v="S18_3259"/>
    <n v="48"/>
    <n v="85.71"/>
    <n v="14"/>
    <x v="256"/>
    <d v="2005-05-13T00:00:00"/>
    <s v="NULL"/>
    <s v="On Hold"/>
    <e v="#VALUE!"/>
    <x v="2"/>
    <n v="362"/>
    <n v="1216"/>
    <n v="41900"/>
    <s v="Boston"/>
    <n v="2"/>
    <x v="0"/>
  </r>
  <r>
    <n v="10414"/>
    <s v="S18_4522"/>
    <n v="56"/>
    <n v="83.38"/>
    <n v="11"/>
    <x v="256"/>
    <d v="2005-05-13T00:00:00"/>
    <s v="NULL"/>
    <s v="On Hold"/>
    <e v="#VALUE!"/>
    <x v="2"/>
    <n v="362"/>
    <n v="1216"/>
    <n v="41900"/>
    <s v="Boston"/>
    <n v="2"/>
    <x v="0"/>
  </r>
  <r>
    <n v="10414"/>
    <s v="S24_2011"/>
    <n v="43"/>
    <n v="108.14"/>
    <n v="10"/>
    <x v="256"/>
    <d v="2005-05-13T00:00:00"/>
    <s v="NULL"/>
    <s v="On Hold"/>
    <e v="#VALUE!"/>
    <x v="2"/>
    <n v="362"/>
    <n v="1216"/>
    <n v="41900"/>
    <s v="Boston"/>
    <n v="2"/>
    <x v="0"/>
  </r>
  <r>
    <n v="10414"/>
    <s v="S24_3151"/>
    <n v="60"/>
    <n v="72.58"/>
    <n v="5"/>
    <x v="256"/>
    <d v="2005-05-13T00:00:00"/>
    <s v="NULL"/>
    <s v="On Hold"/>
    <e v="#VALUE!"/>
    <x v="2"/>
    <n v="362"/>
    <n v="1216"/>
    <n v="41900"/>
    <s v="Boston"/>
    <n v="2"/>
    <x v="0"/>
  </r>
  <r>
    <n v="10414"/>
    <s v="S24_3816"/>
    <n v="51"/>
    <n v="72.959999999999994"/>
    <n v="2"/>
    <x v="256"/>
    <d v="2005-05-13T00:00:00"/>
    <s v="NULL"/>
    <s v="On Hold"/>
    <e v="#VALUE!"/>
    <x v="2"/>
    <n v="362"/>
    <n v="1216"/>
    <n v="41900"/>
    <s v="Boston"/>
    <n v="2"/>
    <x v="0"/>
  </r>
  <r>
    <n v="10414"/>
    <s v="S700_1138"/>
    <n v="37"/>
    <n v="62"/>
    <n v="6"/>
    <x v="256"/>
    <d v="2005-05-13T00:00:00"/>
    <s v="NULL"/>
    <s v="On Hold"/>
    <e v="#VALUE!"/>
    <x v="2"/>
    <n v="362"/>
    <n v="1216"/>
    <n v="41900"/>
    <s v="Boston"/>
    <n v="2"/>
    <x v="0"/>
  </r>
  <r>
    <n v="10414"/>
    <s v="S700_1938"/>
    <n v="34"/>
    <n v="74.48"/>
    <n v="13"/>
    <x v="256"/>
    <d v="2005-05-13T00:00:00"/>
    <s v="NULL"/>
    <s v="On Hold"/>
    <e v="#VALUE!"/>
    <x v="2"/>
    <n v="362"/>
    <n v="1216"/>
    <n v="41900"/>
    <s v="Boston"/>
    <n v="2"/>
    <x v="0"/>
  </r>
  <r>
    <n v="10414"/>
    <s v="S700_2610"/>
    <n v="31"/>
    <n v="61.44"/>
    <n v="4"/>
    <x v="256"/>
    <d v="2005-05-13T00:00:00"/>
    <s v="NULL"/>
    <s v="On Hold"/>
    <e v="#VALUE!"/>
    <x v="2"/>
    <n v="362"/>
    <n v="1216"/>
    <n v="41900"/>
    <s v="Boston"/>
    <n v="2"/>
    <x v="0"/>
  </r>
  <r>
    <n v="10414"/>
    <s v="S700_3505"/>
    <n v="28"/>
    <n v="84.14"/>
    <n v="7"/>
    <x v="256"/>
    <d v="2005-05-13T00:00:00"/>
    <s v="NULL"/>
    <s v="On Hold"/>
    <e v="#VALUE!"/>
    <x v="2"/>
    <n v="362"/>
    <n v="1216"/>
    <n v="41900"/>
    <s v="Boston"/>
    <n v="2"/>
    <x v="0"/>
  </r>
  <r>
    <n v="10414"/>
    <s v="S700_3962"/>
    <n v="40"/>
    <n v="84.41"/>
    <n v="8"/>
    <x v="256"/>
    <d v="2005-05-13T00:00:00"/>
    <s v="NULL"/>
    <s v="On Hold"/>
    <e v="#VALUE!"/>
    <x v="2"/>
    <n v="362"/>
    <n v="1216"/>
    <n v="41900"/>
    <s v="Boston"/>
    <n v="2"/>
    <x v="0"/>
  </r>
  <r>
    <n v="10414"/>
    <s v="S72_3212"/>
    <n v="47"/>
    <n v="54.6"/>
    <n v="9"/>
    <x v="256"/>
    <d v="2005-05-13T00:00:00"/>
    <s v="NULL"/>
    <s v="On Hold"/>
    <e v="#VALUE!"/>
    <x v="2"/>
    <n v="362"/>
    <n v="1216"/>
    <n v="41900"/>
    <s v="Boston"/>
    <n v="2"/>
    <x v="0"/>
  </r>
  <r>
    <n v="10415"/>
    <s v="S18_3856"/>
    <n v="51"/>
    <n v="86.81"/>
    <n v="5"/>
    <x v="257"/>
    <d v="2005-05-20T00:00:00"/>
    <d v="2005-05-12T00:00:00"/>
    <s v="Disputed"/>
    <n v="8"/>
    <x v="2"/>
    <n v="471"/>
    <n v="1611"/>
    <n v="60300"/>
    <s v="Glen Waverly"/>
    <n v="6"/>
    <x v="6"/>
  </r>
  <r>
    <n v="10415"/>
    <s v="S24_2841"/>
    <n v="21"/>
    <n v="60.97"/>
    <n v="1"/>
    <x v="257"/>
    <d v="2005-05-20T00:00:00"/>
    <d v="2005-05-12T00:00:00"/>
    <s v="Disputed"/>
    <n v="8"/>
    <x v="2"/>
    <n v="471"/>
    <n v="1611"/>
    <n v="60300"/>
    <s v="Glen Waverly"/>
    <n v="6"/>
    <x v="6"/>
  </r>
  <r>
    <n v="10415"/>
    <s v="S24_3420"/>
    <n v="18"/>
    <n v="59.83"/>
    <n v="2"/>
    <x v="257"/>
    <d v="2005-05-20T00:00:00"/>
    <d v="2005-05-12T00:00:00"/>
    <s v="Disputed"/>
    <n v="8"/>
    <x v="2"/>
    <n v="471"/>
    <n v="1611"/>
    <n v="60300"/>
    <s v="Glen Waverly"/>
    <n v="6"/>
    <x v="6"/>
  </r>
  <r>
    <n v="10415"/>
    <s v="S700_2047"/>
    <n v="32"/>
    <n v="73.319999999999993"/>
    <n v="4"/>
    <x v="257"/>
    <d v="2005-05-20T00:00:00"/>
    <d v="2005-05-12T00:00:00"/>
    <s v="Disputed"/>
    <n v="8"/>
    <x v="2"/>
    <n v="471"/>
    <n v="1611"/>
    <n v="60300"/>
    <s v="Glen Waverly"/>
    <n v="6"/>
    <x v="6"/>
  </r>
  <r>
    <n v="10415"/>
    <s v="S72_1253"/>
    <n v="42"/>
    <n v="43.2"/>
    <n v="3"/>
    <x v="257"/>
    <d v="2005-05-20T00:00:00"/>
    <d v="2005-05-12T00:00:00"/>
    <s v="Disputed"/>
    <n v="8"/>
    <x v="2"/>
    <n v="471"/>
    <n v="1611"/>
    <n v="60300"/>
    <s v="Glen Waverly"/>
    <n v="6"/>
    <x v="6"/>
  </r>
  <r>
    <n v="10416"/>
    <s v="S18_1662"/>
    <n v="24"/>
    <n v="129.31"/>
    <n v="14"/>
    <x v="258"/>
    <d v="2005-05-16T00:00:00"/>
    <d v="2005-05-14T00:00:00"/>
    <s v="Shipped"/>
    <n v="2"/>
    <x v="0"/>
    <n v="386"/>
    <n v="1401"/>
    <n v="121400"/>
    <s v="Reggio Emilia"/>
    <n v="4"/>
    <x v="3"/>
  </r>
  <r>
    <n v="10416"/>
    <s v="S18_2581"/>
    <n v="15"/>
    <n v="70.959999999999994"/>
    <n v="4"/>
    <x v="258"/>
    <d v="2005-05-16T00:00:00"/>
    <d v="2005-05-14T00:00:00"/>
    <s v="Shipped"/>
    <n v="2"/>
    <x v="0"/>
    <n v="386"/>
    <n v="1401"/>
    <n v="121400"/>
    <s v="Reggio Emilia"/>
    <n v="4"/>
    <x v="3"/>
  </r>
  <r>
    <n v="10416"/>
    <s v="S24_1785"/>
    <n v="47"/>
    <n v="90.82"/>
    <n v="6"/>
    <x v="258"/>
    <d v="2005-05-16T00:00:00"/>
    <d v="2005-05-14T00:00:00"/>
    <s v="Shipped"/>
    <n v="2"/>
    <x v="0"/>
    <n v="386"/>
    <n v="1401"/>
    <n v="121400"/>
    <s v="Reggio Emilia"/>
    <n v="4"/>
    <x v="3"/>
  </r>
  <r>
    <n v="10416"/>
    <s v="S24_2000"/>
    <n v="32"/>
    <n v="62.46"/>
    <n v="1"/>
    <x v="258"/>
    <d v="2005-05-16T00:00:00"/>
    <d v="2005-05-14T00:00:00"/>
    <s v="Shipped"/>
    <n v="2"/>
    <x v="0"/>
    <n v="386"/>
    <n v="1401"/>
    <n v="121400"/>
    <s v="Reggio Emilia"/>
    <n v="4"/>
    <x v="3"/>
  </r>
  <r>
    <n v="10416"/>
    <s v="S24_3949"/>
    <n v="18"/>
    <n v="64.83"/>
    <n v="13"/>
    <x v="258"/>
    <d v="2005-05-16T00:00:00"/>
    <d v="2005-05-14T00:00:00"/>
    <s v="Shipped"/>
    <n v="2"/>
    <x v="0"/>
    <n v="386"/>
    <n v="1401"/>
    <n v="121400"/>
    <s v="Reggio Emilia"/>
    <n v="4"/>
    <x v="3"/>
  </r>
  <r>
    <n v="10416"/>
    <s v="S24_4278"/>
    <n v="48"/>
    <n v="70.28"/>
    <n v="5"/>
    <x v="258"/>
    <d v="2005-05-16T00:00:00"/>
    <d v="2005-05-14T00:00:00"/>
    <s v="Shipped"/>
    <n v="2"/>
    <x v="0"/>
    <n v="386"/>
    <n v="1401"/>
    <n v="121400"/>
    <s v="Reggio Emilia"/>
    <n v="4"/>
    <x v="3"/>
  </r>
  <r>
    <n v="10416"/>
    <s v="S32_1374"/>
    <n v="45"/>
    <n v="86.9"/>
    <n v="2"/>
    <x v="258"/>
    <d v="2005-05-16T00:00:00"/>
    <d v="2005-05-14T00:00:00"/>
    <s v="Shipped"/>
    <n v="2"/>
    <x v="0"/>
    <n v="386"/>
    <n v="1401"/>
    <n v="121400"/>
    <s v="Reggio Emilia"/>
    <n v="4"/>
    <x v="3"/>
  </r>
  <r>
    <n v="10416"/>
    <s v="S32_4289"/>
    <n v="26"/>
    <n v="68.099999999999994"/>
    <n v="7"/>
    <x v="258"/>
    <d v="2005-05-16T00:00:00"/>
    <d v="2005-05-14T00:00:00"/>
    <s v="Shipped"/>
    <n v="2"/>
    <x v="0"/>
    <n v="386"/>
    <n v="1401"/>
    <n v="121400"/>
    <s v="Reggio Emilia"/>
    <n v="4"/>
    <x v="3"/>
  </r>
  <r>
    <n v="10416"/>
    <s v="S50_1341"/>
    <n v="37"/>
    <n v="39.71"/>
    <n v="8"/>
    <x v="258"/>
    <d v="2005-05-16T00:00:00"/>
    <d v="2005-05-14T00:00:00"/>
    <s v="Shipped"/>
    <n v="2"/>
    <x v="0"/>
    <n v="386"/>
    <n v="1401"/>
    <n v="121400"/>
    <s v="Reggio Emilia"/>
    <n v="4"/>
    <x v="3"/>
  </r>
  <r>
    <n v="10416"/>
    <s v="S700_1691"/>
    <n v="23"/>
    <n v="88.6"/>
    <n v="9"/>
    <x v="258"/>
    <d v="2005-05-16T00:00:00"/>
    <d v="2005-05-14T00:00:00"/>
    <s v="Shipped"/>
    <n v="2"/>
    <x v="0"/>
    <n v="386"/>
    <n v="1401"/>
    <n v="121400"/>
    <s v="Reggio Emilia"/>
    <n v="4"/>
    <x v="3"/>
  </r>
  <r>
    <n v="10416"/>
    <s v="S700_2466"/>
    <n v="22"/>
    <n v="84.76"/>
    <n v="11"/>
    <x v="258"/>
    <d v="2005-05-16T00:00:00"/>
    <d v="2005-05-14T00:00:00"/>
    <s v="Shipped"/>
    <n v="2"/>
    <x v="0"/>
    <n v="386"/>
    <n v="1401"/>
    <n v="121400"/>
    <s v="Reggio Emilia"/>
    <n v="4"/>
    <x v="3"/>
  </r>
  <r>
    <n v="10416"/>
    <s v="S700_2834"/>
    <n v="41"/>
    <n v="98.48"/>
    <n v="3"/>
    <x v="258"/>
    <d v="2005-05-16T00:00:00"/>
    <d v="2005-05-14T00:00:00"/>
    <s v="Shipped"/>
    <n v="2"/>
    <x v="0"/>
    <n v="386"/>
    <n v="1401"/>
    <n v="121400"/>
    <s v="Reggio Emilia"/>
    <n v="4"/>
    <x v="3"/>
  </r>
  <r>
    <n v="10416"/>
    <s v="S700_3167"/>
    <n v="39"/>
    <n v="65.599999999999994"/>
    <n v="10"/>
    <x v="258"/>
    <d v="2005-05-16T00:00:00"/>
    <d v="2005-05-14T00:00:00"/>
    <s v="Shipped"/>
    <n v="2"/>
    <x v="0"/>
    <n v="386"/>
    <n v="1401"/>
    <n v="121400"/>
    <s v="Reggio Emilia"/>
    <n v="4"/>
    <x v="3"/>
  </r>
  <r>
    <n v="10416"/>
    <s v="S700_4002"/>
    <n v="43"/>
    <n v="63.67"/>
    <n v="12"/>
    <x v="258"/>
    <d v="2005-05-16T00:00:00"/>
    <d v="2005-05-14T00:00:00"/>
    <s v="Shipped"/>
    <n v="2"/>
    <x v="0"/>
    <n v="386"/>
    <n v="1401"/>
    <n v="121400"/>
    <s v="Reggio Emilia"/>
    <n v="4"/>
    <x v="3"/>
  </r>
  <r>
    <n v="10417"/>
    <s v="S10_1678"/>
    <n v="66"/>
    <n v="79.430000000000007"/>
    <n v="2"/>
    <x v="259"/>
    <d v="2005-05-19T00:00:00"/>
    <d v="2005-05-19T00:00:00"/>
    <s v="Disputed"/>
    <n v="0"/>
    <x v="2"/>
    <n v="141"/>
    <n v="1370"/>
    <n v="227600"/>
    <s v="Madrid"/>
    <n v="4"/>
    <x v="3"/>
  </r>
  <r>
    <n v="10417"/>
    <s v="S10_2016"/>
    <n v="45"/>
    <n v="116.56"/>
    <n v="5"/>
    <x v="259"/>
    <d v="2005-05-19T00:00:00"/>
    <d v="2005-05-19T00:00:00"/>
    <s v="Disputed"/>
    <n v="0"/>
    <x v="2"/>
    <n v="141"/>
    <n v="1370"/>
    <n v="227600"/>
    <s v="Madrid"/>
    <n v="4"/>
    <x v="3"/>
  </r>
  <r>
    <n v="10417"/>
    <s v="S10_4698"/>
    <n v="56"/>
    <n v="162.66999999999999"/>
    <n v="4"/>
    <x v="259"/>
    <d v="2005-05-19T00:00:00"/>
    <d v="2005-05-19T00:00:00"/>
    <s v="Disputed"/>
    <n v="0"/>
    <x v="2"/>
    <n v="141"/>
    <n v="1370"/>
    <n v="227600"/>
    <s v="Madrid"/>
    <n v="4"/>
    <x v="3"/>
  </r>
  <r>
    <n v="10417"/>
    <s v="S12_2823"/>
    <n v="21"/>
    <n v="144.6"/>
    <n v="1"/>
    <x v="259"/>
    <d v="2005-05-19T00:00:00"/>
    <d v="2005-05-19T00:00:00"/>
    <s v="Disputed"/>
    <n v="0"/>
    <x v="2"/>
    <n v="141"/>
    <n v="1370"/>
    <n v="227600"/>
    <s v="Madrid"/>
    <n v="4"/>
    <x v="3"/>
  </r>
  <r>
    <n v="10417"/>
    <s v="S18_2625"/>
    <n v="36"/>
    <n v="58.75"/>
    <n v="6"/>
    <x v="259"/>
    <d v="2005-05-19T00:00:00"/>
    <d v="2005-05-19T00:00:00"/>
    <s v="Disputed"/>
    <n v="0"/>
    <x v="2"/>
    <n v="141"/>
    <n v="1370"/>
    <n v="227600"/>
    <s v="Madrid"/>
    <n v="4"/>
    <x v="3"/>
  </r>
  <r>
    <n v="10417"/>
    <s v="S24_1578"/>
    <n v="35"/>
    <n v="109.32"/>
    <n v="3"/>
    <x v="259"/>
    <d v="2005-05-19T00:00:00"/>
    <d v="2005-05-19T00:00:00"/>
    <s v="Disputed"/>
    <n v="0"/>
    <x v="2"/>
    <n v="141"/>
    <n v="1370"/>
    <n v="227600"/>
    <s v="Madrid"/>
    <n v="4"/>
    <x v="3"/>
  </r>
  <r>
    <n v="10418"/>
    <s v="S18_3278"/>
    <n v="16"/>
    <n v="70.760000000000005"/>
    <n v="2"/>
    <x v="260"/>
    <d v="2005-05-24T00:00:00"/>
    <d v="2005-05-20T00:00:00"/>
    <s v="Shipped"/>
    <n v="4"/>
    <x v="0"/>
    <n v="412"/>
    <n v="1612"/>
    <n v="86800"/>
    <s v="Wellington"/>
    <n v="6"/>
    <x v="6"/>
  </r>
  <r>
    <n v="10418"/>
    <s v="S18_3482"/>
    <n v="27"/>
    <n v="139.63999999999999"/>
    <n v="1"/>
    <x v="260"/>
    <d v="2005-05-24T00:00:00"/>
    <d v="2005-05-20T00:00:00"/>
    <s v="Shipped"/>
    <n v="4"/>
    <x v="0"/>
    <n v="412"/>
    <n v="1612"/>
    <n v="86800"/>
    <s v="Wellington"/>
    <n v="6"/>
    <x v="6"/>
  </r>
  <r>
    <n v="10418"/>
    <s v="S18_3782"/>
    <n v="33"/>
    <n v="56.57"/>
    <n v="5"/>
    <x v="260"/>
    <d v="2005-05-24T00:00:00"/>
    <d v="2005-05-20T00:00:00"/>
    <s v="Shipped"/>
    <n v="4"/>
    <x v="0"/>
    <n v="412"/>
    <n v="1612"/>
    <n v="86800"/>
    <s v="Wellington"/>
    <n v="6"/>
    <x v="6"/>
  </r>
  <r>
    <n v="10418"/>
    <s v="S18_4721"/>
    <n v="28"/>
    <n v="120.53"/>
    <n v="4"/>
    <x v="260"/>
    <d v="2005-05-24T00:00:00"/>
    <d v="2005-05-20T00:00:00"/>
    <s v="Shipped"/>
    <n v="4"/>
    <x v="0"/>
    <n v="412"/>
    <n v="1612"/>
    <n v="86800"/>
    <s v="Wellington"/>
    <n v="6"/>
    <x v="6"/>
  </r>
  <r>
    <n v="10418"/>
    <s v="S24_2360"/>
    <n v="52"/>
    <n v="64.41"/>
    <n v="8"/>
    <x v="260"/>
    <d v="2005-05-24T00:00:00"/>
    <d v="2005-05-20T00:00:00"/>
    <s v="Shipped"/>
    <n v="4"/>
    <x v="0"/>
    <n v="412"/>
    <n v="1612"/>
    <n v="86800"/>
    <s v="Wellington"/>
    <n v="6"/>
    <x v="6"/>
  </r>
  <r>
    <n v="10418"/>
    <s v="S24_4620"/>
    <n v="10"/>
    <n v="66.290000000000006"/>
    <n v="3"/>
    <x v="260"/>
    <d v="2005-05-24T00:00:00"/>
    <d v="2005-05-20T00:00:00"/>
    <s v="Shipped"/>
    <n v="4"/>
    <x v="0"/>
    <n v="412"/>
    <n v="1612"/>
    <n v="86800"/>
    <s v="Wellington"/>
    <n v="6"/>
    <x v="6"/>
  </r>
  <r>
    <n v="10418"/>
    <s v="S32_2206"/>
    <n v="43"/>
    <n v="36.61"/>
    <n v="6"/>
    <x v="260"/>
    <d v="2005-05-24T00:00:00"/>
    <d v="2005-05-20T00:00:00"/>
    <s v="Shipped"/>
    <n v="4"/>
    <x v="0"/>
    <n v="412"/>
    <n v="1612"/>
    <n v="86800"/>
    <s v="Wellington"/>
    <n v="6"/>
    <x v="6"/>
  </r>
  <r>
    <n v="10418"/>
    <s v="S32_4485"/>
    <n v="50"/>
    <n v="100.01"/>
    <n v="9"/>
    <x v="260"/>
    <d v="2005-05-24T00:00:00"/>
    <d v="2005-05-20T00:00:00"/>
    <s v="Shipped"/>
    <n v="4"/>
    <x v="0"/>
    <n v="412"/>
    <n v="1612"/>
    <n v="86800"/>
    <s v="Wellington"/>
    <n v="6"/>
    <x v="6"/>
  </r>
  <r>
    <n v="10418"/>
    <s v="S50_4713"/>
    <n v="40"/>
    <n v="72.41"/>
    <n v="7"/>
    <x v="260"/>
    <d v="2005-05-24T00:00:00"/>
    <d v="2005-05-20T00:00:00"/>
    <s v="Shipped"/>
    <n v="4"/>
    <x v="0"/>
    <n v="412"/>
    <n v="1612"/>
    <n v="86800"/>
    <s v="Wellington"/>
    <n v="6"/>
    <x v="6"/>
  </r>
  <r>
    <n v="10419"/>
    <s v="S12_1099"/>
    <n v="12"/>
    <n v="182.9"/>
    <n v="13"/>
    <x v="261"/>
    <d v="2005-05-28T00:00:00"/>
    <d v="2005-05-19T00:00:00"/>
    <s v="Shipped"/>
    <n v="9"/>
    <x v="1"/>
    <n v="382"/>
    <n v="1401"/>
    <n v="71700"/>
    <s v="Salzburg"/>
    <n v="4"/>
    <x v="3"/>
  </r>
  <r>
    <n v="10419"/>
    <s v="S12_3380"/>
    <n v="10"/>
    <n v="111.57"/>
    <n v="11"/>
    <x v="261"/>
    <d v="2005-05-28T00:00:00"/>
    <d v="2005-05-19T00:00:00"/>
    <s v="Shipped"/>
    <n v="9"/>
    <x v="1"/>
    <n v="382"/>
    <n v="1401"/>
    <n v="71700"/>
    <s v="Salzburg"/>
    <n v="4"/>
    <x v="3"/>
  </r>
  <r>
    <n v="10419"/>
    <s v="S12_3990"/>
    <n v="34"/>
    <n v="64.64"/>
    <n v="14"/>
    <x v="261"/>
    <d v="2005-05-28T00:00:00"/>
    <d v="2005-05-19T00:00:00"/>
    <s v="Shipped"/>
    <n v="9"/>
    <x v="1"/>
    <n v="382"/>
    <n v="1401"/>
    <n v="71700"/>
    <s v="Salzburg"/>
    <n v="4"/>
    <x v="3"/>
  </r>
  <r>
    <n v="10419"/>
    <s v="S12_4675"/>
    <n v="32"/>
    <n v="99.04"/>
    <n v="10"/>
    <x v="261"/>
    <d v="2005-05-28T00:00:00"/>
    <d v="2005-05-19T00:00:00"/>
    <s v="Shipped"/>
    <n v="9"/>
    <x v="1"/>
    <n v="382"/>
    <n v="1401"/>
    <n v="71700"/>
    <s v="Salzburg"/>
    <n v="4"/>
    <x v="3"/>
  </r>
  <r>
    <n v="10419"/>
    <s v="S18_1129"/>
    <n v="38"/>
    <n v="117.48"/>
    <n v="5"/>
    <x v="261"/>
    <d v="2005-05-28T00:00:00"/>
    <d v="2005-05-19T00:00:00"/>
    <s v="Shipped"/>
    <n v="9"/>
    <x v="1"/>
    <n v="382"/>
    <n v="1401"/>
    <n v="71700"/>
    <s v="Salzburg"/>
    <n v="4"/>
    <x v="3"/>
  </r>
  <r>
    <n v="10419"/>
    <s v="S18_1589"/>
    <n v="37"/>
    <n v="100.8"/>
    <n v="1"/>
    <x v="261"/>
    <d v="2005-05-28T00:00:00"/>
    <d v="2005-05-19T00:00:00"/>
    <s v="Shipped"/>
    <n v="9"/>
    <x v="1"/>
    <n v="382"/>
    <n v="1401"/>
    <n v="71700"/>
    <s v="Salzburg"/>
    <n v="4"/>
    <x v="3"/>
  </r>
  <r>
    <n v="10419"/>
    <s v="S18_1889"/>
    <n v="39"/>
    <n v="67.760000000000005"/>
    <n v="9"/>
    <x v="261"/>
    <d v="2005-05-28T00:00:00"/>
    <d v="2005-05-19T00:00:00"/>
    <s v="Shipped"/>
    <n v="9"/>
    <x v="1"/>
    <n v="382"/>
    <n v="1401"/>
    <n v="71700"/>
    <s v="Salzburg"/>
    <n v="4"/>
    <x v="3"/>
  </r>
  <r>
    <n v="10419"/>
    <s v="S18_1984"/>
    <n v="34"/>
    <n v="133.72"/>
    <n v="4"/>
    <x v="261"/>
    <d v="2005-05-28T00:00:00"/>
    <d v="2005-05-19T00:00:00"/>
    <s v="Shipped"/>
    <n v="9"/>
    <x v="1"/>
    <n v="382"/>
    <n v="1401"/>
    <n v="71700"/>
    <s v="Salzburg"/>
    <n v="4"/>
    <x v="3"/>
  </r>
  <r>
    <n v="10419"/>
    <s v="S18_2870"/>
    <n v="55"/>
    <n v="116.16"/>
    <n v="2"/>
    <x v="261"/>
    <d v="2005-05-28T00:00:00"/>
    <d v="2005-05-19T00:00:00"/>
    <s v="Shipped"/>
    <n v="9"/>
    <x v="1"/>
    <n v="382"/>
    <n v="1401"/>
    <n v="71700"/>
    <s v="Salzburg"/>
    <n v="4"/>
    <x v="3"/>
  </r>
  <r>
    <n v="10419"/>
    <s v="S18_3232"/>
    <n v="35"/>
    <n v="165.95"/>
    <n v="6"/>
    <x v="261"/>
    <d v="2005-05-28T00:00:00"/>
    <d v="2005-05-19T00:00:00"/>
    <s v="Shipped"/>
    <n v="9"/>
    <x v="1"/>
    <n v="382"/>
    <n v="1401"/>
    <n v="71700"/>
    <s v="Salzburg"/>
    <n v="4"/>
    <x v="3"/>
  </r>
  <r>
    <n v="10419"/>
    <s v="S18_3685"/>
    <n v="43"/>
    <n v="114.44"/>
    <n v="3"/>
    <x v="261"/>
    <d v="2005-05-28T00:00:00"/>
    <d v="2005-05-19T00:00:00"/>
    <s v="Shipped"/>
    <n v="9"/>
    <x v="1"/>
    <n v="382"/>
    <n v="1401"/>
    <n v="71700"/>
    <s v="Salzburg"/>
    <n v="4"/>
    <x v="3"/>
  </r>
  <r>
    <n v="10419"/>
    <s v="S24_2972"/>
    <n v="15"/>
    <n v="32.1"/>
    <n v="7"/>
    <x v="261"/>
    <d v="2005-05-28T00:00:00"/>
    <d v="2005-05-19T00:00:00"/>
    <s v="Shipped"/>
    <n v="9"/>
    <x v="1"/>
    <n v="382"/>
    <n v="1401"/>
    <n v="71700"/>
    <s v="Salzburg"/>
    <n v="4"/>
    <x v="3"/>
  </r>
  <r>
    <n v="10419"/>
    <s v="S24_3371"/>
    <n v="55"/>
    <n v="52.66"/>
    <n v="12"/>
    <x v="261"/>
    <d v="2005-05-28T00:00:00"/>
    <d v="2005-05-19T00:00:00"/>
    <s v="Shipped"/>
    <n v="9"/>
    <x v="1"/>
    <n v="382"/>
    <n v="1401"/>
    <n v="71700"/>
    <s v="Salzburg"/>
    <n v="4"/>
    <x v="3"/>
  </r>
  <r>
    <n v="10419"/>
    <s v="S24_3856"/>
    <n v="70"/>
    <n v="112.34"/>
    <n v="8"/>
    <x v="261"/>
    <d v="2005-05-28T00:00:00"/>
    <d v="2005-05-19T00:00:00"/>
    <s v="Shipped"/>
    <n v="9"/>
    <x v="1"/>
    <n v="382"/>
    <n v="1401"/>
    <n v="71700"/>
    <s v="Salzburg"/>
    <n v="4"/>
    <x v="3"/>
  </r>
  <r>
    <n v="10420"/>
    <s v="S18_1749"/>
    <n v="37"/>
    <n v="153"/>
    <n v="5"/>
    <x v="262"/>
    <d v="2005-06-07T00:00:00"/>
    <s v="NULL"/>
    <s v="In Process"/>
    <e v="#VALUE!"/>
    <x v="2"/>
    <n v="282"/>
    <n v="1611"/>
    <n v="93300"/>
    <s v="Chatswood"/>
    <n v="6"/>
    <x v="6"/>
  </r>
  <r>
    <n v="10420"/>
    <s v="S18_2248"/>
    <n v="36"/>
    <n v="52.06"/>
    <n v="4"/>
    <x v="262"/>
    <d v="2005-06-07T00:00:00"/>
    <s v="NULL"/>
    <s v="In Process"/>
    <e v="#VALUE!"/>
    <x v="2"/>
    <n v="282"/>
    <n v="1611"/>
    <n v="93300"/>
    <s v="Chatswood"/>
    <n v="6"/>
    <x v="6"/>
  </r>
  <r>
    <n v="10420"/>
    <s v="S18_2325"/>
    <n v="45"/>
    <n v="116.96"/>
    <n v="2"/>
    <x v="262"/>
    <d v="2005-06-07T00:00:00"/>
    <s v="NULL"/>
    <s v="In Process"/>
    <e v="#VALUE!"/>
    <x v="2"/>
    <n v="282"/>
    <n v="1611"/>
    <n v="93300"/>
    <s v="Chatswood"/>
    <n v="6"/>
    <x v="6"/>
  </r>
  <r>
    <n v="10420"/>
    <s v="S18_4409"/>
    <n v="66"/>
    <n v="73.62"/>
    <n v="6"/>
    <x v="262"/>
    <d v="2005-06-07T00:00:00"/>
    <s v="NULL"/>
    <s v="In Process"/>
    <e v="#VALUE!"/>
    <x v="2"/>
    <n v="282"/>
    <n v="1611"/>
    <n v="93300"/>
    <s v="Chatswood"/>
    <n v="6"/>
    <x v="6"/>
  </r>
  <r>
    <n v="10420"/>
    <s v="S18_4933"/>
    <n v="36"/>
    <n v="68.42"/>
    <n v="7"/>
    <x v="262"/>
    <d v="2005-06-07T00:00:00"/>
    <s v="NULL"/>
    <s v="In Process"/>
    <e v="#VALUE!"/>
    <x v="2"/>
    <n v="282"/>
    <n v="1611"/>
    <n v="93300"/>
    <s v="Chatswood"/>
    <n v="6"/>
    <x v="6"/>
  </r>
  <r>
    <n v="10420"/>
    <s v="S24_1046"/>
    <n v="60"/>
    <n v="60.26"/>
    <n v="11"/>
    <x v="262"/>
    <d v="2005-06-07T00:00:00"/>
    <s v="NULL"/>
    <s v="In Process"/>
    <e v="#VALUE!"/>
    <x v="2"/>
    <n v="282"/>
    <n v="1611"/>
    <n v="93300"/>
    <s v="Chatswood"/>
    <n v="6"/>
    <x v="6"/>
  </r>
  <r>
    <n v="10420"/>
    <s v="S24_1628"/>
    <n v="37"/>
    <n v="48.8"/>
    <n v="13"/>
    <x v="262"/>
    <d v="2005-06-07T00:00:00"/>
    <s v="NULL"/>
    <s v="In Process"/>
    <e v="#VALUE!"/>
    <x v="2"/>
    <n v="282"/>
    <n v="1611"/>
    <n v="93300"/>
    <s v="Chatswood"/>
    <n v="6"/>
    <x v="6"/>
  </r>
  <r>
    <n v="10420"/>
    <s v="S24_1937"/>
    <n v="45"/>
    <n v="32.19"/>
    <n v="1"/>
    <x v="262"/>
    <d v="2005-06-07T00:00:00"/>
    <s v="NULL"/>
    <s v="In Process"/>
    <e v="#VALUE!"/>
    <x v="2"/>
    <n v="282"/>
    <n v="1611"/>
    <n v="93300"/>
    <s v="Chatswood"/>
    <n v="6"/>
    <x v="6"/>
  </r>
  <r>
    <n v="10420"/>
    <s v="S24_2766"/>
    <n v="39"/>
    <n v="76.33"/>
    <n v="9"/>
    <x v="262"/>
    <d v="2005-06-07T00:00:00"/>
    <s v="NULL"/>
    <s v="In Process"/>
    <e v="#VALUE!"/>
    <x v="2"/>
    <n v="282"/>
    <n v="1611"/>
    <n v="93300"/>
    <s v="Chatswood"/>
    <n v="6"/>
    <x v="6"/>
  </r>
  <r>
    <n v="10420"/>
    <s v="S24_2887"/>
    <n v="55"/>
    <n v="115.09"/>
    <n v="8"/>
    <x v="262"/>
    <d v="2005-06-07T00:00:00"/>
    <s v="NULL"/>
    <s v="In Process"/>
    <e v="#VALUE!"/>
    <x v="2"/>
    <n v="282"/>
    <n v="1611"/>
    <n v="93300"/>
    <s v="Chatswood"/>
    <n v="6"/>
    <x v="6"/>
  </r>
  <r>
    <n v="10420"/>
    <s v="S24_3191"/>
    <n v="35"/>
    <n v="77.05"/>
    <n v="10"/>
    <x v="262"/>
    <d v="2005-06-07T00:00:00"/>
    <s v="NULL"/>
    <s v="In Process"/>
    <e v="#VALUE!"/>
    <x v="2"/>
    <n v="282"/>
    <n v="1611"/>
    <n v="93300"/>
    <s v="Chatswood"/>
    <n v="6"/>
    <x v="6"/>
  </r>
  <r>
    <n v="10420"/>
    <s v="S24_3432"/>
    <n v="26"/>
    <n v="104.94"/>
    <n v="12"/>
    <x v="262"/>
    <d v="2005-06-07T00:00:00"/>
    <s v="NULL"/>
    <s v="In Process"/>
    <e v="#VALUE!"/>
    <x v="2"/>
    <n v="282"/>
    <n v="1611"/>
    <n v="93300"/>
    <s v="Chatswood"/>
    <n v="6"/>
    <x v="6"/>
  </r>
  <r>
    <n v="10420"/>
    <s v="S24_3969"/>
    <n v="15"/>
    <n v="35.29"/>
    <n v="3"/>
    <x v="262"/>
    <d v="2005-06-07T00:00:00"/>
    <s v="NULL"/>
    <s v="In Process"/>
    <e v="#VALUE!"/>
    <x v="2"/>
    <n v="282"/>
    <n v="1611"/>
    <n v="93300"/>
    <s v="Chatswood"/>
    <n v="6"/>
    <x v="6"/>
  </r>
  <r>
    <n v="10421"/>
    <s v="S18_2795"/>
    <n v="35"/>
    <n v="167.06"/>
    <n v="1"/>
    <x v="262"/>
    <d v="2005-06-06T00:00:00"/>
    <s v="NULL"/>
    <s v="In Process"/>
    <e v="#VALUE!"/>
    <x v="2"/>
    <n v="124"/>
    <n v="1165"/>
    <n v="210500"/>
    <s v="San Rafael"/>
    <n v="1"/>
    <x v="5"/>
  </r>
  <r>
    <n v="10421"/>
    <s v="S24_2022"/>
    <n v="40"/>
    <n v="44.8"/>
    <n v="2"/>
    <x v="262"/>
    <d v="2005-06-06T00:00:00"/>
    <s v="NULL"/>
    <s v="In Process"/>
    <e v="#VALUE!"/>
    <x v="2"/>
    <n v="124"/>
    <n v="1165"/>
    <n v="210500"/>
    <s v="San Rafael"/>
    <n v="1"/>
    <x v="5"/>
  </r>
  <r>
    <n v="10422"/>
    <s v="S18_1342"/>
    <n v="51"/>
    <n v="91.44"/>
    <n v="2"/>
    <x v="263"/>
    <d v="2005-06-11T00:00:00"/>
    <s v="NULL"/>
    <s v="In Process"/>
    <e v="#VALUE!"/>
    <x v="2"/>
    <n v="157"/>
    <n v="1216"/>
    <n v="100600"/>
    <s v="Allentown"/>
    <n v="2"/>
    <x v="0"/>
  </r>
  <r>
    <n v="10422"/>
    <s v="S18_1367"/>
    <n v="25"/>
    <n v="47.44"/>
    <n v="1"/>
    <x v="263"/>
    <d v="2005-06-11T00:00:00"/>
    <s v="NULL"/>
    <s v="In Process"/>
    <e v="#VALUE!"/>
    <x v="2"/>
    <n v="157"/>
    <n v="1216"/>
    <n v="100600"/>
    <s v="Allentown"/>
    <n v="2"/>
    <x v="0"/>
  </r>
  <r>
    <n v="10423"/>
    <s v="S18_2949"/>
    <n v="10"/>
    <n v="89.15"/>
    <n v="1"/>
    <x v="263"/>
    <d v="2005-06-05T00:00:00"/>
    <s v="NULL"/>
    <s v="In Process"/>
    <e v="#VALUE!"/>
    <x v="2"/>
    <n v="314"/>
    <n v="1401"/>
    <n v="79900"/>
    <s v="Bruxelles"/>
    <n v="4"/>
    <x v="3"/>
  </r>
  <r>
    <n v="10423"/>
    <s v="S18_2957"/>
    <n v="31"/>
    <n v="56.21"/>
    <n v="3"/>
    <x v="263"/>
    <d v="2005-06-05T00:00:00"/>
    <s v="NULL"/>
    <s v="In Process"/>
    <e v="#VALUE!"/>
    <x v="2"/>
    <n v="314"/>
    <n v="1401"/>
    <n v="79900"/>
    <s v="Bruxelles"/>
    <n v="4"/>
    <x v="3"/>
  </r>
  <r>
    <n v="10423"/>
    <s v="S18_3136"/>
    <n v="21"/>
    <n v="98.44"/>
    <n v="2"/>
    <x v="263"/>
    <d v="2005-06-05T00:00:00"/>
    <s v="NULL"/>
    <s v="In Process"/>
    <e v="#VALUE!"/>
    <x v="2"/>
    <n v="314"/>
    <n v="1401"/>
    <n v="79900"/>
    <s v="Bruxelles"/>
    <n v="4"/>
    <x v="3"/>
  </r>
  <r>
    <n v="10423"/>
    <s v="S18_3320"/>
    <n v="21"/>
    <n v="80.36"/>
    <n v="5"/>
    <x v="263"/>
    <d v="2005-06-05T00:00:00"/>
    <s v="NULL"/>
    <s v="In Process"/>
    <e v="#VALUE!"/>
    <x v="2"/>
    <n v="314"/>
    <n v="1401"/>
    <n v="79900"/>
    <s v="Bruxelles"/>
    <n v="4"/>
    <x v="3"/>
  </r>
  <r>
    <n v="10423"/>
    <s v="S24_4258"/>
    <n v="28"/>
    <n v="78.89"/>
    <n v="4"/>
    <x v="263"/>
    <d v="2005-06-05T00:00:00"/>
    <s v="NULL"/>
    <s v="In Process"/>
    <e v="#VALUE!"/>
    <x v="2"/>
    <n v="314"/>
    <n v="1401"/>
    <n v="79900"/>
    <s v="Bruxelles"/>
    <n v="4"/>
    <x v="3"/>
  </r>
  <r>
    <n v="10424"/>
    <s v="S10_1949"/>
    <n v="50"/>
    <n v="201.44"/>
    <n v="6"/>
    <x v="264"/>
    <d v="2005-06-08T00:00:00"/>
    <s v="NULL"/>
    <s v="In Process"/>
    <e v="#VALUE!"/>
    <x v="2"/>
    <n v="141"/>
    <n v="1370"/>
    <n v="227600"/>
    <s v="Madrid"/>
    <n v="4"/>
    <x v="3"/>
  </r>
  <r>
    <n v="10424"/>
    <s v="S12_1666"/>
    <n v="49"/>
    <n v="121.64"/>
    <n v="3"/>
    <x v="264"/>
    <d v="2005-06-08T00:00:00"/>
    <s v="NULL"/>
    <s v="In Process"/>
    <e v="#VALUE!"/>
    <x v="2"/>
    <n v="141"/>
    <n v="1370"/>
    <n v="227600"/>
    <s v="Madrid"/>
    <n v="4"/>
    <x v="3"/>
  </r>
  <r>
    <n v="10424"/>
    <s v="S18_1097"/>
    <n v="54"/>
    <n v="108.5"/>
    <n v="5"/>
    <x v="264"/>
    <d v="2005-06-08T00:00:00"/>
    <s v="NULL"/>
    <s v="In Process"/>
    <e v="#VALUE!"/>
    <x v="2"/>
    <n v="141"/>
    <n v="1370"/>
    <n v="227600"/>
    <s v="Madrid"/>
    <n v="4"/>
    <x v="3"/>
  </r>
  <r>
    <n v="10424"/>
    <s v="S18_4668"/>
    <n v="26"/>
    <n v="40.25"/>
    <n v="4"/>
    <x v="264"/>
    <d v="2005-06-08T00:00:00"/>
    <s v="NULL"/>
    <s v="In Process"/>
    <e v="#VALUE!"/>
    <x v="2"/>
    <n v="141"/>
    <n v="1370"/>
    <n v="227600"/>
    <s v="Madrid"/>
    <n v="4"/>
    <x v="3"/>
  </r>
  <r>
    <n v="10424"/>
    <s v="S32_3522"/>
    <n v="44"/>
    <n v="54.94"/>
    <n v="2"/>
    <x v="264"/>
    <d v="2005-06-08T00:00:00"/>
    <s v="NULL"/>
    <s v="In Process"/>
    <e v="#VALUE!"/>
    <x v="2"/>
    <n v="141"/>
    <n v="1370"/>
    <n v="227600"/>
    <s v="Madrid"/>
    <n v="4"/>
    <x v="3"/>
  </r>
  <r>
    <n v="10424"/>
    <s v="S700_2824"/>
    <n v="46"/>
    <n v="85.98"/>
    <n v="1"/>
    <x v="264"/>
    <d v="2005-06-08T00:00:00"/>
    <s v="NULL"/>
    <s v="In Process"/>
    <e v="#VALUE!"/>
    <x v="2"/>
    <n v="141"/>
    <n v="1370"/>
    <n v="227600"/>
    <s v="Madrid"/>
    <n v="4"/>
    <x v="3"/>
  </r>
  <r>
    <n v="10425"/>
    <s v="S10_4962"/>
    <n v="38"/>
    <n v="131.49"/>
    <n v="12"/>
    <x v="264"/>
    <d v="2005-06-07T00:00:00"/>
    <s v="NULL"/>
    <s v="In Process"/>
    <e v="#VALUE!"/>
    <x v="2"/>
    <n v="119"/>
    <n v="1370"/>
    <n v="118200"/>
    <s v="Nantes"/>
    <n v="4"/>
    <x v="3"/>
  </r>
  <r>
    <n v="10425"/>
    <s v="S12_4473"/>
    <n v="33"/>
    <n v="95.99"/>
    <n v="4"/>
    <x v="264"/>
    <d v="2005-06-07T00:00:00"/>
    <s v="NULL"/>
    <s v="In Process"/>
    <e v="#VALUE!"/>
    <x v="2"/>
    <n v="119"/>
    <n v="1370"/>
    <n v="118200"/>
    <s v="Nantes"/>
    <n v="4"/>
    <x v="3"/>
  </r>
  <r>
    <n v="10425"/>
    <s v="S18_2238"/>
    <n v="28"/>
    <n v="147.36000000000001"/>
    <n v="3"/>
    <x v="264"/>
    <d v="2005-06-07T00:00:00"/>
    <s v="NULL"/>
    <s v="In Process"/>
    <e v="#VALUE!"/>
    <x v="2"/>
    <n v="119"/>
    <n v="1370"/>
    <n v="118200"/>
    <s v="Nantes"/>
    <n v="4"/>
    <x v="3"/>
  </r>
  <r>
    <n v="10425"/>
    <s v="S18_2319"/>
    <n v="38"/>
    <n v="117.82"/>
    <n v="7"/>
    <x v="264"/>
    <d v="2005-06-07T00:00:00"/>
    <s v="NULL"/>
    <s v="In Process"/>
    <e v="#VALUE!"/>
    <x v="2"/>
    <n v="119"/>
    <n v="1370"/>
    <n v="118200"/>
    <s v="Nantes"/>
    <n v="4"/>
    <x v="3"/>
  </r>
  <r>
    <n v="10425"/>
    <s v="S18_2432"/>
    <n v="19"/>
    <n v="48.62"/>
    <n v="10"/>
    <x v="264"/>
    <d v="2005-06-07T00:00:00"/>
    <s v="NULL"/>
    <s v="In Process"/>
    <e v="#VALUE!"/>
    <x v="2"/>
    <n v="119"/>
    <n v="1370"/>
    <n v="118200"/>
    <s v="Nantes"/>
    <n v="4"/>
    <x v="3"/>
  </r>
  <r>
    <n v="10425"/>
    <s v="S18_3232"/>
    <n v="28"/>
    <n v="140.55000000000001"/>
    <n v="8"/>
    <x v="264"/>
    <d v="2005-06-07T00:00:00"/>
    <s v="NULL"/>
    <s v="In Process"/>
    <e v="#VALUE!"/>
    <x v="2"/>
    <n v="119"/>
    <n v="1370"/>
    <n v="118200"/>
    <s v="Nantes"/>
    <n v="4"/>
    <x v="3"/>
  </r>
  <r>
    <n v="10425"/>
    <s v="S18_4600"/>
    <n v="38"/>
    <n v="107.76"/>
    <n v="13"/>
    <x v="264"/>
    <d v="2005-06-07T00:00:00"/>
    <s v="NULL"/>
    <s v="In Process"/>
    <e v="#VALUE!"/>
    <x v="2"/>
    <n v="119"/>
    <n v="1370"/>
    <n v="118200"/>
    <s v="Nantes"/>
    <n v="4"/>
    <x v="3"/>
  </r>
  <r>
    <n v="10425"/>
    <s v="S24_1444"/>
    <n v="55"/>
    <n v="53.75"/>
    <n v="1"/>
    <x v="264"/>
    <d v="2005-06-07T00:00:00"/>
    <s v="NULL"/>
    <s v="In Process"/>
    <e v="#VALUE!"/>
    <x v="2"/>
    <n v="119"/>
    <n v="1370"/>
    <n v="118200"/>
    <s v="Nantes"/>
    <n v="4"/>
    <x v="3"/>
  </r>
  <r>
    <n v="10425"/>
    <s v="S24_2300"/>
    <n v="49"/>
    <n v="127.79"/>
    <n v="9"/>
    <x v="264"/>
    <d v="2005-06-07T00:00:00"/>
    <s v="NULL"/>
    <s v="In Process"/>
    <e v="#VALUE!"/>
    <x v="2"/>
    <n v="119"/>
    <n v="1370"/>
    <n v="118200"/>
    <s v="Nantes"/>
    <n v="4"/>
    <x v="3"/>
  </r>
  <r>
    <n v="10425"/>
    <s v="S24_2840"/>
    <n v="31"/>
    <n v="31.82"/>
    <n v="5"/>
    <x v="264"/>
    <d v="2005-06-07T00:00:00"/>
    <s v="NULL"/>
    <s v="In Process"/>
    <e v="#VALUE!"/>
    <x v="2"/>
    <n v="119"/>
    <n v="1370"/>
    <n v="118200"/>
    <s v="Nantes"/>
    <n v="4"/>
    <x v="3"/>
  </r>
  <r>
    <n v="10425"/>
    <s v="S32_1268"/>
    <n v="41"/>
    <n v="83.79"/>
    <n v="11"/>
    <x v="264"/>
    <d v="2005-06-07T00:00:00"/>
    <s v="NULL"/>
    <s v="In Process"/>
    <e v="#VALUE!"/>
    <x v="2"/>
    <n v="119"/>
    <n v="1370"/>
    <n v="118200"/>
    <s v="Nantes"/>
    <n v="4"/>
    <x v="3"/>
  </r>
  <r>
    <n v="10425"/>
    <s v="S32_2509"/>
    <n v="11"/>
    <n v="50.32"/>
    <n v="6"/>
    <x v="264"/>
    <d v="2005-06-07T00:00:00"/>
    <s v="NULL"/>
    <s v="In Process"/>
    <e v="#VALUE!"/>
    <x v="2"/>
    <n v="119"/>
    <n v="1370"/>
    <n v="118200"/>
    <s v="Nantes"/>
    <n v="4"/>
    <x v="3"/>
  </r>
  <r>
    <n v="10425"/>
    <s v="S50_1392"/>
    <n v="18"/>
    <n v="94.92"/>
    <n v="2"/>
    <x v="264"/>
    <d v="2005-06-07T00:00:00"/>
    <s v="NULL"/>
    <s v="In Process"/>
    <e v="#VALUE!"/>
    <x v="2"/>
    <n v="119"/>
    <n v="1370"/>
    <n v="118200"/>
    <s v="Nantes"/>
    <n v="4"/>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96">
  <r>
    <n v="10100"/>
    <s v="S18_1749"/>
    <n v="30"/>
    <n v="136"/>
    <n v="3"/>
    <x v="0"/>
    <d v="2003-01-13T00:00:00"/>
    <d v="2003-01-10T00:00:00"/>
    <s v="Shipped"/>
    <n v="363"/>
    <n v="1216"/>
    <n v="114200"/>
    <s v="Nashua"/>
    <n v="2"/>
    <x v="0"/>
    <d v="2004-11-17T00:00:00"/>
    <n v="50799.69"/>
    <s v="Vintage Cars"/>
    <n v="2724"/>
    <n v="170"/>
    <n v="3"/>
    <s v="Yes"/>
    <n v="2003"/>
    <n v="1"/>
    <n v="86.7"/>
    <n v="4080"/>
    <n v="56.862745098039213"/>
    <n v="0"/>
  </r>
  <r>
    <n v="10100"/>
    <s v="S18_2248"/>
    <n v="50"/>
    <n v="55.09"/>
    <n v="2"/>
    <x v="0"/>
    <d v="2003-01-13T00:00:00"/>
    <d v="2003-01-10T00:00:00"/>
    <s v="Shipped"/>
    <n v="363"/>
    <n v="1216"/>
    <n v="114200"/>
    <s v="Nashua"/>
    <n v="2"/>
    <x v="0"/>
    <d v="2004-11-17T00:00:00"/>
    <n v="50799.69"/>
    <s v="Vintage Cars"/>
    <n v="540"/>
    <n v="60.54"/>
    <n v="3"/>
    <s v="Yes"/>
    <n v="2003"/>
    <n v="1"/>
    <n v="33.299999999999997"/>
    <n v="2754.5"/>
    <n v="65.435435435435465"/>
    <n v="0"/>
  </r>
  <r>
    <n v="10100"/>
    <s v="S18_4409"/>
    <n v="22"/>
    <n v="75.459999999999994"/>
    <n v="4"/>
    <x v="0"/>
    <d v="2003-01-13T00:00:00"/>
    <d v="2003-01-10T00:00:00"/>
    <s v="Shipped"/>
    <n v="363"/>
    <n v="1216"/>
    <n v="114200"/>
    <s v="Nashua"/>
    <n v="2"/>
    <x v="0"/>
    <d v="2004-11-17T00:00:00"/>
    <n v="50799.69"/>
    <s v="Vintage Cars"/>
    <n v="6553"/>
    <n v="92.03"/>
    <n v="3"/>
    <s v="Yes"/>
    <n v="2003"/>
    <n v="1"/>
    <n v="43.26"/>
    <n v="1660.12"/>
    <n v="74.43365695792879"/>
    <n v="1"/>
  </r>
  <r>
    <n v="10100"/>
    <s v="S24_3969"/>
    <n v="49"/>
    <n v="35.29"/>
    <n v="1"/>
    <x v="0"/>
    <d v="2003-01-13T00:00:00"/>
    <d v="2003-01-10T00:00:00"/>
    <s v="Shipped"/>
    <n v="363"/>
    <n v="1216"/>
    <n v="114200"/>
    <s v="Nashua"/>
    <n v="2"/>
    <x v="0"/>
    <d v="2004-11-17T00:00:00"/>
    <n v="50799.69"/>
    <s v="Vintage Cars"/>
    <n v="2081"/>
    <n v="41.03"/>
    <n v="3"/>
    <s v="Yes"/>
    <n v="2003"/>
    <n v="1"/>
    <n v="21.75"/>
    <n v="1729.21"/>
    <n v="62.252873563218394"/>
    <n v="0"/>
  </r>
  <r>
    <n v="10101"/>
    <s v="S18_2325"/>
    <n v="25"/>
    <n v="108.06"/>
    <n v="4"/>
    <x v="1"/>
    <d v="2003-01-18T00:00:00"/>
    <d v="2003-01-11T00:00:00"/>
    <s v="Shipped"/>
    <n v="128"/>
    <n v="1504"/>
    <n v="59700"/>
    <s v="Frankfurt"/>
    <n v="7"/>
    <x v="1"/>
    <d v="2003-01-28T00:00:00"/>
    <n v="10549.01"/>
    <s v="Vintage Cars"/>
    <n v="9354"/>
    <n v="127.13"/>
    <n v="7"/>
    <s v="No"/>
    <n v="2003"/>
    <n v="1"/>
    <n v="58.48"/>
    <n v="2701.5"/>
    <n v="84.781121751026006"/>
    <n v="1"/>
  </r>
  <r>
    <n v="10101"/>
    <s v="S18_2795"/>
    <n v="26"/>
    <n v="167.06"/>
    <n v="1"/>
    <x v="1"/>
    <d v="2003-01-18T00:00:00"/>
    <d v="2003-01-11T00:00:00"/>
    <s v="Shipped"/>
    <n v="128"/>
    <n v="1504"/>
    <n v="59700"/>
    <s v="Frankfurt"/>
    <n v="7"/>
    <x v="1"/>
    <d v="2003-01-28T00:00:00"/>
    <n v="10549.01"/>
    <s v="Vintage Cars"/>
    <n v="548"/>
    <n v="168.75"/>
    <n v="7"/>
    <s v="No"/>
    <n v="2003"/>
    <n v="1"/>
    <n v="72.56"/>
    <n v="4343.5600000000004"/>
    <n v="130.23704520396913"/>
    <n v="1"/>
  </r>
  <r>
    <n v="10101"/>
    <s v="S24_1937"/>
    <n v="45"/>
    <n v="32.53"/>
    <n v="3"/>
    <x v="1"/>
    <d v="2003-01-18T00:00:00"/>
    <d v="2003-01-11T00:00:00"/>
    <s v="Shipped"/>
    <n v="128"/>
    <n v="1504"/>
    <n v="59700"/>
    <s v="Frankfurt"/>
    <n v="7"/>
    <x v="1"/>
    <d v="2003-01-28T00:00:00"/>
    <n v="10549.01"/>
    <s v="Vintage Cars"/>
    <n v="7332"/>
    <n v="33.19"/>
    <n v="7"/>
    <s v="No"/>
    <n v="2003"/>
    <n v="1"/>
    <n v="22.57"/>
    <n v="1463.8500000000001"/>
    <n v="44.129375276916264"/>
    <n v="0"/>
  </r>
  <r>
    <n v="10101"/>
    <s v="S24_2022"/>
    <n v="46"/>
    <n v="44.35"/>
    <n v="2"/>
    <x v="1"/>
    <d v="2003-01-18T00:00:00"/>
    <d v="2003-01-11T00:00:00"/>
    <s v="Shipped"/>
    <n v="128"/>
    <n v="1504"/>
    <n v="59700"/>
    <s v="Frankfurt"/>
    <n v="7"/>
    <x v="1"/>
    <d v="2003-01-28T00:00:00"/>
    <n v="10549.01"/>
    <s v="Vintage Cars"/>
    <n v="2847"/>
    <n v="44.8"/>
    <n v="7"/>
    <s v="No"/>
    <n v="2003"/>
    <n v="1"/>
    <n v="20.61"/>
    <n v="2040.1000000000001"/>
    <n v="115.18680252304708"/>
    <n v="1"/>
  </r>
  <r>
    <n v="10102"/>
    <s v="S18_1342"/>
    <n v="39"/>
    <n v="95.55"/>
    <n v="2"/>
    <x v="2"/>
    <d v="2003-01-18T00:00:00"/>
    <d v="2003-01-14T00:00:00"/>
    <s v="Shipped"/>
    <n v="181"/>
    <n v="1286"/>
    <n v="76400"/>
    <s v="NYC"/>
    <n v="3"/>
    <x v="2"/>
    <d v="2004-04-25T00:00:00"/>
    <n v="22602.36"/>
    <s v="Vintage Cars"/>
    <n v="8693"/>
    <n v="102.74"/>
    <n v="4"/>
    <s v="Yes"/>
    <n v="2003"/>
    <n v="1"/>
    <n v="60.62"/>
    <n v="3726.45"/>
    <n v="57.621247113163975"/>
    <n v="0"/>
  </r>
  <r>
    <n v="10102"/>
    <s v="S18_1367"/>
    <n v="41"/>
    <n v="43.13"/>
    <n v="1"/>
    <x v="2"/>
    <d v="2003-01-18T00:00:00"/>
    <d v="2003-01-14T00:00:00"/>
    <s v="Shipped"/>
    <n v="181"/>
    <n v="1286"/>
    <n v="76400"/>
    <s v="NYC"/>
    <n v="3"/>
    <x v="2"/>
    <d v="2004-04-25T00:00:00"/>
    <n v="22602.36"/>
    <s v="Vintage Cars"/>
    <n v="8635"/>
    <n v="53.91"/>
    <n v="4"/>
    <s v="Yes"/>
    <n v="2003"/>
    <n v="1"/>
    <n v="24.26"/>
    <n v="1768.3300000000002"/>
    <n v="77.782357790601807"/>
    <n v="1"/>
  </r>
  <r>
    <n v="10103"/>
    <s v="S10_1949"/>
    <n v="26"/>
    <n v="214.3"/>
    <n v="11"/>
    <x v="3"/>
    <d v="2003-02-07T00:00:00"/>
    <d v="2003-02-02T00:00:00"/>
    <s v="Shipped"/>
    <n v="121"/>
    <n v="1504"/>
    <n v="81700"/>
    <s v="Stavern"/>
    <n v="7"/>
    <x v="1"/>
    <d v="2003-02-16T00:00:00"/>
    <n v="50218.95"/>
    <s v="Classic Cars"/>
    <n v="7305"/>
    <n v="214.3"/>
    <n v="5"/>
    <s v="Yes"/>
    <n v="2003"/>
    <n v="1"/>
    <n v="98.58"/>
    <n v="5571.8"/>
    <n v="117.38689389328465"/>
    <n v="1"/>
  </r>
  <r>
    <n v="10103"/>
    <s v="S10_4962"/>
    <n v="42"/>
    <n v="119.67"/>
    <n v="4"/>
    <x v="3"/>
    <d v="2003-02-07T00:00:00"/>
    <d v="2003-02-02T00:00:00"/>
    <s v="Shipped"/>
    <n v="121"/>
    <n v="1504"/>
    <n v="81700"/>
    <s v="Stavern"/>
    <n v="7"/>
    <x v="1"/>
    <d v="2003-02-16T00:00:00"/>
    <n v="50218.95"/>
    <s v="Classic Cars"/>
    <n v="6791"/>
    <n v="147.74"/>
    <n v="5"/>
    <s v="Yes"/>
    <n v="2003"/>
    <n v="1"/>
    <n v="103.42"/>
    <n v="5026.1400000000003"/>
    <n v="15.712628118352349"/>
    <n v="0"/>
  </r>
  <r>
    <n v="10103"/>
    <s v="S12_1666"/>
    <n v="27"/>
    <n v="121.64"/>
    <n v="8"/>
    <x v="3"/>
    <d v="2003-02-07T00:00:00"/>
    <d v="2003-02-02T00:00:00"/>
    <s v="Shipped"/>
    <n v="121"/>
    <n v="1504"/>
    <n v="81700"/>
    <s v="Stavern"/>
    <n v="7"/>
    <x v="1"/>
    <d v="2003-02-16T00:00:00"/>
    <n v="50218.95"/>
    <s v="Trucks and Buses"/>
    <n v="1579"/>
    <n v="136.66999999999999"/>
    <n v="5"/>
    <s v="Yes"/>
    <n v="2003"/>
    <n v="1"/>
    <n v="77.900000000000006"/>
    <n v="3284.28"/>
    <n v="56.148908857509618"/>
    <n v="0"/>
  </r>
  <r>
    <n v="10103"/>
    <s v="S18_1097"/>
    <n v="35"/>
    <n v="94.5"/>
    <n v="10"/>
    <x v="3"/>
    <d v="2003-02-07T00:00:00"/>
    <d v="2003-02-02T00:00:00"/>
    <s v="Shipped"/>
    <n v="121"/>
    <n v="1504"/>
    <n v="81700"/>
    <s v="Stavern"/>
    <n v="7"/>
    <x v="1"/>
    <d v="2003-02-16T00:00:00"/>
    <n v="50218.95"/>
    <s v="Trucks and Buses"/>
    <n v="2613"/>
    <n v="116.67"/>
    <n v="5"/>
    <s v="Yes"/>
    <n v="2003"/>
    <n v="1"/>
    <n v="58.33"/>
    <n v="3307.5"/>
    <n v="62.009257671866969"/>
    <n v="0"/>
  </r>
  <r>
    <n v="10103"/>
    <s v="S18_2432"/>
    <n v="22"/>
    <n v="58.34"/>
    <n v="2"/>
    <x v="3"/>
    <d v="2003-02-07T00:00:00"/>
    <d v="2003-02-02T00:00:00"/>
    <s v="Shipped"/>
    <n v="121"/>
    <n v="1504"/>
    <n v="81700"/>
    <s v="Stavern"/>
    <n v="7"/>
    <x v="1"/>
    <d v="2003-02-16T00:00:00"/>
    <n v="50218.95"/>
    <s v="Trucks and Buses"/>
    <n v="2018"/>
    <n v="60.77"/>
    <n v="5"/>
    <s v="Yes"/>
    <n v="2003"/>
    <n v="1"/>
    <n v="24.92"/>
    <n v="1283.48"/>
    <n v="134.1091492776886"/>
    <n v="1"/>
  </r>
  <r>
    <n v="10103"/>
    <s v="S18_2949"/>
    <n v="27"/>
    <n v="92.19"/>
    <n v="12"/>
    <x v="3"/>
    <d v="2003-02-07T00:00:00"/>
    <d v="2003-02-02T00:00:00"/>
    <s v="Shipped"/>
    <n v="121"/>
    <n v="1504"/>
    <n v="81700"/>
    <s v="Stavern"/>
    <n v="7"/>
    <x v="1"/>
    <d v="2003-02-16T00:00:00"/>
    <n v="50218.95"/>
    <s v="Vintage Cars"/>
    <n v="4189"/>
    <n v="101.31"/>
    <n v="5"/>
    <s v="Yes"/>
    <n v="2003"/>
    <n v="1"/>
    <n v="60.78"/>
    <n v="2489.13"/>
    <n v="51.67818361303059"/>
    <n v="0"/>
  </r>
  <r>
    <n v="10103"/>
    <s v="S18_2957"/>
    <n v="35"/>
    <n v="61.84"/>
    <n v="14"/>
    <x v="3"/>
    <d v="2003-02-07T00:00:00"/>
    <d v="2003-02-02T00:00:00"/>
    <s v="Shipped"/>
    <n v="121"/>
    <n v="1504"/>
    <n v="81700"/>
    <s v="Stavern"/>
    <n v="7"/>
    <x v="1"/>
    <d v="2003-02-16T00:00:00"/>
    <n v="50218.95"/>
    <s v="Vintage Cars"/>
    <n v="5649"/>
    <n v="62.46"/>
    <n v="5"/>
    <s v="Yes"/>
    <n v="2003"/>
    <n v="1"/>
    <n v="34.35"/>
    <n v="2164.4"/>
    <n v="80.02911208151383"/>
    <n v="1"/>
  </r>
  <r>
    <n v="10103"/>
    <s v="S18_3136"/>
    <n v="25"/>
    <n v="86.92"/>
    <n v="13"/>
    <x v="3"/>
    <d v="2003-02-07T00:00:00"/>
    <d v="2003-02-02T00:00:00"/>
    <s v="Shipped"/>
    <n v="121"/>
    <n v="1504"/>
    <n v="81700"/>
    <s v="Stavern"/>
    <n v="7"/>
    <x v="1"/>
    <d v="2003-02-16T00:00:00"/>
    <n v="50218.95"/>
    <s v="Vintage Cars"/>
    <n v="5992"/>
    <n v="104.72"/>
    <n v="5"/>
    <s v="Yes"/>
    <n v="2003"/>
    <n v="1"/>
    <n v="60.74"/>
    <n v="2173"/>
    <n v="43.101745143233451"/>
    <n v="0"/>
  </r>
  <r>
    <n v="10103"/>
    <s v="S18_3320"/>
    <n v="46"/>
    <n v="86.31"/>
    <n v="16"/>
    <x v="3"/>
    <d v="2003-02-07T00:00:00"/>
    <d v="2003-02-02T00:00:00"/>
    <s v="Shipped"/>
    <n v="121"/>
    <n v="1504"/>
    <n v="81700"/>
    <s v="Stavern"/>
    <n v="7"/>
    <x v="1"/>
    <d v="2003-02-16T00:00:00"/>
    <n v="50218.95"/>
    <s v="Vintage Cars"/>
    <n v="7913"/>
    <n v="99.21"/>
    <n v="5"/>
    <s v="Yes"/>
    <n v="2003"/>
    <n v="1"/>
    <n v="57.54"/>
    <n v="3970.26"/>
    <n v="50.000000000000014"/>
    <n v="0"/>
  </r>
  <r>
    <n v="10103"/>
    <s v="S18_4600"/>
    <n v="36"/>
    <n v="98.07"/>
    <n v="5"/>
    <x v="3"/>
    <d v="2003-02-07T00:00:00"/>
    <d v="2003-02-02T00:00:00"/>
    <s v="Shipped"/>
    <n v="121"/>
    <n v="1504"/>
    <n v="81700"/>
    <s v="Stavern"/>
    <n v="7"/>
    <x v="1"/>
    <d v="2003-02-16T00:00:00"/>
    <n v="50218.95"/>
    <s v="Trucks and Buses"/>
    <n v="3128"/>
    <n v="121.08"/>
    <n v="5"/>
    <s v="Yes"/>
    <n v="2003"/>
    <n v="1"/>
    <n v="84.76"/>
    <n v="3530.5199999999995"/>
    <n v="15.703161868806026"/>
    <n v="0"/>
  </r>
  <r>
    <n v="10103"/>
    <s v="S18_4668"/>
    <n v="41"/>
    <n v="40.75"/>
    <n v="9"/>
    <x v="3"/>
    <d v="2003-02-07T00:00:00"/>
    <d v="2003-02-02T00:00:00"/>
    <s v="Shipped"/>
    <n v="121"/>
    <n v="1504"/>
    <n v="81700"/>
    <s v="Stavern"/>
    <n v="7"/>
    <x v="1"/>
    <d v="2003-02-16T00:00:00"/>
    <n v="50218.95"/>
    <s v="Vintage Cars"/>
    <n v="6645"/>
    <n v="50.31"/>
    <n v="5"/>
    <s v="Yes"/>
    <n v="2003"/>
    <n v="1"/>
    <n v="23.14"/>
    <n v="1670.75"/>
    <n v="76.101987899740706"/>
    <n v="1"/>
  </r>
  <r>
    <n v="10103"/>
    <s v="S24_2300"/>
    <n v="36"/>
    <n v="107.34"/>
    <n v="1"/>
    <x v="3"/>
    <d v="2003-02-07T00:00:00"/>
    <d v="2003-02-02T00:00:00"/>
    <s v="Shipped"/>
    <n v="121"/>
    <n v="1504"/>
    <n v="81700"/>
    <s v="Stavern"/>
    <n v="7"/>
    <x v="1"/>
    <d v="2003-02-16T00:00:00"/>
    <n v="50218.95"/>
    <s v="Trucks and Buses"/>
    <n v="2327"/>
    <n v="127.79"/>
    <n v="5"/>
    <s v="Yes"/>
    <n v="2003"/>
    <n v="1"/>
    <n v="61.34"/>
    <n v="3864.2400000000002"/>
    <n v="74.991848712096512"/>
    <n v="1"/>
  </r>
  <r>
    <n v="10103"/>
    <s v="S24_4258"/>
    <n v="25"/>
    <n v="88.62"/>
    <n v="15"/>
    <x v="3"/>
    <d v="2003-02-07T00:00:00"/>
    <d v="2003-02-02T00:00:00"/>
    <s v="Shipped"/>
    <n v="121"/>
    <n v="1504"/>
    <n v="81700"/>
    <s v="Stavern"/>
    <n v="7"/>
    <x v="1"/>
    <d v="2003-02-16T00:00:00"/>
    <n v="50218.95"/>
    <s v="Vintage Cars"/>
    <n v="4710"/>
    <n v="97.39"/>
    <n v="5"/>
    <s v="Yes"/>
    <n v="2003"/>
    <n v="1"/>
    <n v="57.46"/>
    <n v="2215.5"/>
    <n v="54.229028889662381"/>
    <n v="0"/>
  </r>
  <r>
    <n v="10103"/>
    <s v="S32_1268"/>
    <n v="31"/>
    <n v="92.46"/>
    <n v="3"/>
    <x v="3"/>
    <d v="2003-02-07T00:00:00"/>
    <d v="2003-02-02T00:00:00"/>
    <s v="Shipped"/>
    <n v="121"/>
    <n v="1504"/>
    <n v="81700"/>
    <s v="Stavern"/>
    <n v="7"/>
    <x v="1"/>
    <d v="2003-02-16T00:00:00"/>
    <n v="50218.95"/>
    <s v="Trucks and Buses"/>
    <n v="5099"/>
    <n v="96.31"/>
    <n v="5"/>
    <s v="Yes"/>
    <n v="2003"/>
    <n v="1"/>
    <n v="53.93"/>
    <n v="2866.2599999999998"/>
    <n v="71.444465047283501"/>
    <n v="1"/>
  </r>
  <r>
    <n v="10103"/>
    <s v="S32_3522"/>
    <n v="45"/>
    <n v="63.35"/>
    <n v="7"/>
    <x v="3"/>
    <d v="2003-02-07T00:00:00"/>
    <d v="2003-02-02T00:00:00"/>
    <s v="Shipped"/>
    <n v="121"/>
    <n v="1504"/>
    <n v="81700"/>
    <s v="Stavern"/>
    <n v="7"/>
    <x v="1"/>
    <d v="2003-02-16T00:00:00"/>
    <n v="50218.95"/>
    <s v="Trucks and Buses"/>
    <n v="814"/>
    <n v="64.64"/>
    <n v="5"/>
    <s v="Yes"/>
    <n v="2003"/>
    <n v="1"/>
    <n v="33.61"/>
    <n v="2850.75"/>
    <n v="88.485569770901535"/>
    <n v="1"/>
  </r>
  <r>
    <n v="10103"/>
    <s v="S700_2824"/>
    <n v="42"/>
    <n v="94.07"/>
    <n v="6"/>
    <x v="3"/>
    <d v="2003-02-07T00:00:00"/>
    <d v="2003-02-02T00:00:00"/>
    <s v="Shipped"/>
    <n v="121"/>
    <n v="1504"/>
    <n v="81700"/>
    <s v="Stavern"/>
    <n v="7"/>
    <x v="1"/>
    <d v="2003-02-16T00:00:00"/>
    <n v="50218.95"/>
    <s v="Classic Cars"/>
    <n v="6934"/>
    <n v="101.15"/>
    <n v="5"/>
    <s v="Yes"/>
    <n v="2003"/>
    <n v="1"/>
    <n v="46.53"/>
    <n v="3950.9399999999996"/>
    <n v="102.1706425961745"/>
    <n v="1"/>
  </r>
  <r>
    <n v="10104"/>
    <s v="S12_3148"/>
    <n v="34"/>
    <n v="131.44"/>
    <n v="1"/>
    <x v="4"/>
    <d v="2003-02-09T00:00:00"/>
    <d v="2003-02-01T00:00:00"/>
    <s v="Shipped"/>
    <n v="141"/>
    <n v="1370"/>
    <n v="227600"/>
    <s v="Madrid"/>
    <n v="4"/>
    <x v="3"/>
    <d v="2003-07-19T00:00:00"/>
    <n v="36251.03"/>
    <s v="Classic Cars"/>
    <n v="6906"/>
    <n v="151.08000000000001"/>
    <n v="8"/>
    <s v="No"/>
    <n v="2003"/>
    <n v="1"/>
    <n v="89.14"/>
    <n v="4468.96"/>
    <n v="47.453444020641683"/>
    <n v="0"/>
  </r>
  <r>
    <n v="10104"/>
    <s v="S12_4473"/>
    <n v="41"/>
    <n v="111.39"/>
    <n v="9"/>
    <x v="4"/>
    <d v="2003-02-09T00:00:00"/>
    <d v="2003-02-01T00:00:00"/>
    <s v="Shipped"/>
    <n v="141"/>
    <n v="1370"/>
    <n v="227600"/>
    <s v="Madrid"/>
    <n v="4"/>
    <x v="3"/>
    <d v="2003-07-19T00:00:00"/>
    <n v="36251.03"/>
    <s v="Trucks and Buses"/>
    <n v="6125"/>
    <n v="118.5"/>
    <n v="8"/>
    <s v="No"/>
    <n v="2003"/>
    <n v="1"/>
    <n v="55.7"/>
    <n v="4566.99"/>
    <n v="99.982046678635541"/>
    <n v="1"/>
  </r>
  <r>
    <n v="10104"/>
    <s v="S18_2238"/>
    <n v="24"/>
    <n v="135.9"/>
    <n v="8"/>
    <x v="4"/>
    <d v="2003-02-09T00:00:00"/>
    <d v="2003-02-01T00:00:00"/>
    <s v="Shipped"/>
    <n v="141"/>
    <n v="1370"/>
    <n v="227600"/>
    <s v="Madrid"/>
    <n v="4"/>
    <x v="3"/>
    <d v="2003-07-19T00:00:00"/>
    <n v="36251.03"/>
    <s v="Classic Cars"/>
    <n v="4724"/>
    <n v="163.72999999999999"/>
    <n v="8"/>
    <s v="No"/>
    <n v="2003"/>
    <n v="1"/>
    <n v="101.51"/>
    <n v="3261.6000000000004"/>
    <n v="33.878435622106196"/>
    <n v="0"/>
  </r>
  <r>
    <n v="10104"/>
    <s v="S18_2319"/>
    <n v="29"/>
    <n v="122.73"/>
    <n v="12"/>
    <x v="4"/>
    <d v="2003-02-09T00:00:00"/>
    <d v="2003-02-01T00:00:00"/>
    <s v="Shipped"/>
    <n v="141"/>
    <n v="1370"/>
    <n v="227600"/>
    <s v="Madrid"/>
    <n v="4"/>
    <x v="3"/>
    <d v="2003-07-19T00:00:00"/>
    <n v="36251.03"/>
    <s v="Trucks and Buses"/>
    <n v="8258"/>
    <n v="122.73"/>
    <n v="8"/>
    <s v="No"/>
    <n v="2003"/>
    <n v="1"/>
    <n v="74.86"/>
    <n v="3559.17"/>
    <n v="63.946032594175804"/>
    <n v="0"/>
  </r>
  <r>
    <n v="10104"/>
    <s v="S18_3232"/>
    <n v="23"/>
    <n v="165.95"/>
    <n v="13"/>
    <x v="4"/>
    <d v="2003-02-09T00:00:00"/>
    <d v="2003-02-01T00:00:00"/>
    <s v="Shipped"/>
    <n v="141"/>
    <n v="1370"/>
    <n v="227600"/>
    <s v="Madrid"/>
    <n v="4"/>
    <x v="3"/>
    <d v="2003-07-19T00:00:00"/>
    <n v="36251.03"/>
    <s v="Classic Cars"/>
    <n v="8347"/>
    <n v="169.34"/>
    <n v="8"/>
    <s v="No"/>
    <n v="2003"/>
    <n v="1"/>
    <n v="77.900000000000006"/>
    <n v="3816.85"/>
    <n v="113.02952503209241"/>
    <n v="1"/>
  </r>
  <r>
    <n v="10104"/>
    <s v="S18_4027"/>
    <n v="38"/>
    <n v="119.2"/>
    <n v="3"/>
    <x v="4"/>
    <d v="2003-02-09T00:00:00"/>
    <d v="2003-02-01T00:00:00"/>
    <s v="Shipped"/>
    <n v="141"/>
    <n v="1370"/>
    <n v="227600"/>
    <s v="Madrid"/>
    <n v="4"/>
    <x v="3"/>
    <d v="2003-07-19T00:00:00"/>
    <n v="36251.03"/>
    <s v="Classic Cars"/>
    <n v="5545"/>
    <n v="143.62"/>
    <n v="8"/>
    <s v="No"/>
    <n v="2003"/>
    <n v="1"/>
    <n v="91.92"/>
    <n v="4529.6000000000004"/>
    <n v="29.677980852915582"/>
    <n v="0"/>
  </r>
  <r>
    <n v="10104"/>
    <s v="S24_1444"/>
    <n v="35"/>
    <n v="52.02"/>
    <n v="6"/>
    <x v="4"/>
    <d v="2003-02-09T00:00:00"/>
    <d v="2003-02-01T00:00:00"/>
    <s v="Shipped"/>
    <n v="141"/>
    <n v="1370"/>
    <n v="227600"/>
    <s v="Madrid"/>
    <n v="4"/>
    <x v="3"/>
    <d v="2003-07-19T00:00:00"/>
    <n v="36251.03"/>
    <s v="Classic Cars"/>
    <n v="4074"/>
    <n v="57.8"/>
    <n v="8"/>
    <s v="No"/>
    <n v="2003"/>
    <n v="1"/>
    <n v="32.369999999999997"/>
    <n v="1820.7"/>
    <n v="60.704355885078797"/>
    <n v="0"/>
  </r>
  <r>
    <n v="10104"/>
    <s v="S24_2840"/>
    <n v="44"/>
    <n v="30.41"/>
    <n v="10"/>
    <x v="4"/>
    <d v="2003-02-09T00:00:00"/>
    <d v="2003-02-01T00:00:00"/>
    <s v="Shipped"/>
    <n v="141"/>
    <n v="1370"/>
    <n v="227600"/>
    <s v="Madrid"/>
    <n v="4"/>
    <x v="3"/>
    <d v="2003-07-19T00:00:00"/>
    <n v="36251.03"/>
    <s v="Classic Cars"/>
    <n v="2542"/>
    <n v="35.36"/>
    <n v="8"/>
    <s v="No"/>
    <n v="2003"/>
    <n v="1"/>
    <n v="15.91"/>
    <n v="1338.04"/>
    <n v="91.137649277184167"/>
    <n v="1"/>
  </r>
  <r>
    <n v="10104"/>
    <s v="S24_4048"/>
    <n v="26"/>
    <n v="106.45"/>
    <n v="5"/>
    <x v="4"/>
    <d v="2003-02-09T00:00:00"/>
    <d v="2003-02-01T00:00:00"/>
    <s v="Shipped"/>
    <n v="141"/>
    <n v="1370"/>
    <n v="227600"/>
    <s v="Madrid"/>
    <n v="4"/>
    <x v="3"/>
    <d v="2003-07-19T00:00:00"/>
    <n v="36251.03"/>
    <s v="Classic Cars"/>
    <n v="6582"/>
    <n v="118.28"/>
    <n v="8"/>
    <s v="No"/>
    <n v="2003"/>
    <n v="1"/>
    <n v="69.78"/>
    <n v="2767.7000000000003"/>
    <n v="52.550874175981654"/>
    <n v="0"/>
  </r>
  <r>
    <n v="10104"/>
    <s v="S32_2509"/>
    <n v="35"/>
    <n v="51.95"/>
    <n v="11"/>
    <x v="4"/>
    <d v="2003-02-09T00:00:00"/>
    <d v="2003-02-01T00:00:00"/>
    <s v="Shipped"/>
    <n v="141"/>
    <n v="1370"/>
    <n v="227600"/>
    <s v="Madrid"/>
    <n v="4"/>
    <x v="3"/>
    <d v="2003-07-19T00:00:00"/>
    <n v="36251.03"/>
    <s v="Trucks and Buses"/>
    <n v="2874"/>
    <n v="54.11"/>
    <n v="8"/>
    <s v="No"/>
    <n v="2003"/>
    <n v="1"/>
    <n v="25.98"/>
    <n v="1818.25"/>
    <n v="99.961508852963817"/>
    <n v="1"/>
  </r>
  <r>
    <n v="10104"/>
    <s v="S32_3207"/>
    <n v="49"/>
    <n v="56.55"/>
    <n v="4"/>
    <x v="4"/>
    <d v="2003-02-09T00:00:00"/>
    <d v="2003-02-01T00:00:00"/>
    <s v="Shipped"/>
    <n v="141"/>
    <n v="1370"/>
    <n v="227600"/>
    <s v="Madrid"/>
    <n v="4"/>
    <x v="3"/>
    <d v="2003-07-19T00:00:00"/>
    <n v="36251.03"/>
    <s v="Trains"/>
    <n v="8601"/>
    <n v="62.14"/>
    <n v="8"/>
    <s v="No"/>
    <n v="2003"/>
    <n v="1"/>
    <n v="26.72"/>
    <n v="2770.95"/>
    <n v="111.63922155688624"/>
    <n v="1"/>
  </r>
  <r>
    <n v="10104"/>
    <s v="S50_1392"/>
    <n v="33"/>
    <n v="114.59"/>
    <n v="7"/>
    <x v="4"/>
    <d v="2003-02-09T00:00:00"/>
    <d v="2003-02-01T00:00:00"/>
    <s v="Shipped"/>
    <n v="141"/>
    <n v="1370"/>
    <n v="227600"/>
    <s v="Madrid"/>
    <n v="4"/>
    <x v="3"/>
    <d v="2003-07-19T00:00:00"/>
    <n v="36251.03"/>
    <s v="Trucks and Buses"/>
    <n v="1016"/>
    <n v="115.75"/>
    <n v="8"/>
    <s v="No"/>
    <n v="2003"/>
    <n v="1"/>
    <n v="68.290000000000006"/>
    <n v="3781.4700000000003"/>
    <n v="67.799092107189921"/>
    <n v="1"/>
  </r>
  <r>
    <n v="10104"/>
    <s v="S50_1514"/>
    <n v="32"/>
    <n v="53.31"/>
    <n v="2"/>
    <x v="4"/>
    <d v="2003-02-09T00:00:00"/>
    <d v="2003-02-01T00:00:00"/>
    <s v="Shipped"/>
    <n v="141"/>
    <n v="1370"/>
    <n v="227600"/>
    <s v="Madrid"/>
    <n v="4"/>
    <x v="3"/>
    <d v="2003-07-19T00:00:00"/>
    <n v="36251.03"/>
    <s v="Trains"/>
    <n v="1645"/>
    <n v="58.58"/>
    <n v="8"/>
    <s v="No"/>
    <n v="2003"/>
    <n v="1"/>
    <n v="37.49"/>
    <n v="1705.92"/>
    <n v="42.197919445185384"/>
    <n v="0"/>
  </r>
  <r>
    <n v="10105"/>
    <s v="S10_4757"/>
    <n v="50"/>
    <n v="127.84"/>
    <n v="2"/>
    <x v="5"/>
    <d v="2003-02-21T00:00:00"/>
    <d v="2003-02-12T00:00:00"/>
    <s v="Shipped"/>
    <n v="145"/>
    <n v="1401"/>
    <n v="83400"/>
    <s v="Kobenhavn"/>
    <n v="4"/>
    <x v="3"/>
    <d v="2004-07-03T00:00:00"/>
    <n v="4710.7299999999996"/>
    <s v="Classic Cars"/>
    <n v="3252"/>
    <n v="136"/>
    <n v="9"/>
    <s v="No"/>
    <n v="2003"/>
    <n v="2"/>
    <n v="85.68"/>
    <n v="6392"/>
    <n v="49.206349206349195"/>
    <n v="0"/>
  </r>
  <r>
    <n v="10105"/>
    <s v="S12_1108"/>
    <n v="41"/>
    <n v="205.72"/>
    <n v="15"/>
    <x v="5"/>
    <d v="2003-02-21T00:00:00"/>
    <d v="2003-02-12T00:00:00"/>
    <s v="Shipped"/>
    <n v="145"/>
    <n v="1401"/>
    <n v="83400"/>
    <s v="Kobenhavn"/>
    <n v="4"/>
    <x v="3"/>
    <d v="2004-07-03T00:00:00"/>
    <n v="4710.7299999999996"/>
    <s v="Classic Cars"/>
    <n v="3619"/>
    <n v="207.8"/>
    <n v="9"/>
    <s v="No"/>
    <n v="2003"/>
    <n v="2"/>
    <n v="95.59"/>
    <n v="8434.52"/>
    <n v="115.21079610837953"/>
    <n v="1"/>
  </r>
  <r>
    <n v="10105"/>
    <s v="S12_3891"/>
    <n v="29"/>
    <n v="141.88"/>
    <n v="14"/>
    <x v="5"/>
    <d v="2003-02-21T00:00:00"/>
    <d v="2003-02-12T00:00:00"/>
    <s v="Shipped"/>
    <n v="145"/>
    <n v="1401"/>
    <n v="83400"/>
    <s v="Kobenhavn"/>
    <n v="4"/>
    <x v="3"/>
    <d v="2004-07-03T00:00:00"/>
    <n v="4710.7299999999996"/>
    <s v="Classic Cars"/>
    <n v="1049"/>
    <n v="173.02"/>
    <n v="9"/>
    <s v="No"/>
    <n v="2003"/>
    <n v="2"/>
    <n v="83.05"/>
    <n v="4114.5199999999995"/>
    <n v="70.836845273931374"/>
    <n v="1"/>
  </r>
  <r>
    <n v="10105"/>
    <s v="S18_3140"/>
    <n v="22"/>
    <n v="136.59"/>
    <n v="11"/>
    <x v="5"/>
    <d v="2003-02-21T00:00:00"/>
    <d v="2003-02-12T00:00:00"/>
    <s v="Shipped"/>
    <n v="145"/>
    <n v="1401"/>
    <n v="83400"/>
    <s v="Kobenhavn"/>
    <n v="4"/>
    <x v="3"/>
    <d v="2004-07-03T00:00:00"/>
    <n v="4710.7299999999996"/>
    <s v="Vintage Cars"/>
    <n v="3913"/>
    <n v="136.59"/>
    <n v="9"/>
    <s v="No"/>
    <n v="2003"/>
    <n v="2"/>
    <n v="68.3"/>
    <n v="3004.98"/>
    <n v="99.985358711566633"/>
    <n v="1"/>
  </r>
  <r>
    <n v="10105"/>
    <s v="S18_3259"/>
    <n v="38"/>
    <n v="87.73"/>
    <n v="13"/>
    <x v="5"/>
    <d v="2003-02-21T00:00:00"/>
    <d v="2003-02-12T00:00:00"/>
    <s v="Shipped"/>
    <n v="145"/>
    <n v="1401"/>
    <n v="83400"/>
    <s v="Kobenhavn"/>
    <n v="4"/>
    <x v="3"/>
    <d v="2004-07-03T00:00:00"/>
    <n v="4710.7299999999996"/>
    <s v="Trains"/>
    <n v="6450"/>
    <n v="100.84"/>
    <n v="9"/>
    <s v="No"/>
    <n v="2003"/>
    <n v="2"/>
    <n v="67.56"/>
    <n v="3333.7400000000002"/>
    <n v="29.854943753700415"/>
    <n v="0"/>
  </r>
  <r>
    <n v="10105"/>
    <s v="S18_4522"/>
    <n v="41"/>
    <n v="75.48"/>
    <n v="10"/>
    <x v="5"/>
    <d v="2003-02-21T00:00:00"/>
    <d v="2003-02-12T00:00:00"/>
    <s v="Shipped"/>
    <n v="145"/>
    <n v="1401"/>
    <n v="83400"/>
    <s v="Kobenhavn"/>
    <n v="4"/>
    <x v="3"/>
    <d v="2004-07-03T00:00:00"/>
    <n v="4710.7299999999996"/>
    <s v="Vintage Cars"/>
    <n v="8290"/>
    <n v="87.77"/>
    <n v="9"/>
    <s v="No"/>
    <n v="2003"/>
    <n v="2"/>
    <n v="52.66"/>
    <n v="3094.6800000000003"/>
    <n v="43.334599316369179"/>
    <n v="0"/>
  </r>
  <r>
    <n v="10105"/>
    <s v="S24_2011"/>
    <n v="43"/>
    <n v="117.97"/>
    <n v="9"/>
    <x v="5"/>
    <d v="2003-02-21T00:00:00"/>
    <d v="2003-02-12T00:00:00"/>
    <s v="Shipped"/>
    <n v="145"/>
    <n v="1401"/>
    <n v="83400"/>
    <s v="Kobenhavn"/>
    <n v="4"/>
    <x v="3"/>
    <d v="2004-07-03T00:00:00"/>
    <n v="4710.7299999999996"/>
    <s v="Ships"/>
    <n v="1898"/>
    <n v="122.89"/>
    <n v="9"/>
    <s v="No"/>
    <n v="2003"/>
    <n v="2"/>
    <n v="82.34"/>
    <n v="5072.71"/>
    <n v="43.271799854262802"/>
    <n v="0"/>
  </r>
  <r>
    <n v="10105"/>
    <s v="S24_3151"/>
    <n v="44"/>
    <n v="73.459999999999994"/>
    <n v="4"/>
    <x v="5"/>
    <d v="2003-02-21T00:00:00"/>
    <d v="2003-02-12T00:00:00"/>
    <s v="Shipped"/>
    <n v="145"/>
    <n v="1401"/>
    <n v="83400"/>
    <s v="Kobenhavn"/>
    <n v="4"/>
    <x v="3"/>
    <d v="2004-07-03T00:00:00"/>
    <n v="4710.7299999999996"/>
    <s v="Vintage Cars"/>
    <n v="9173"/>
    <n v="88.51"/>
    <n v="9"/>
    <s v="No"/>
    <n v="2003"/>
    <n v="2"/>
    <n v="46.91"/>
    <n v="3232.24"/>
    <n v="56.597740353869106"/>
    <n v="0"/>
  </r>
  <r>
    <n v="10105"/>
    <s v="S24_3816"/>
    <n v="50"/>
    <n v="75.47"/>
    <n v="1"/>
    <x v="5"/>
    <d v="2003-02-21T00:00:00"/>
    <d v="2003-02-12T00:00:00"/>
    <s v="Shipped"/>
    <n v="145"/>
    <n v="1401"/>
    <n v="83400"/>
    <s v="Kobenhavn"/>
    <n v="4"/>
    <x v="3"/>
    <d v="2004-07-03T00:00:00"/>
    <n v="4710.7299999999996"/>
    <s v="Vintage Cars"/>
    <n v="6621"/>
    <n v="83.86"/>
    <n v="9"/>
    <s v="No"/>
    <n v="2003"/>
    <n v="2"/>
    <n v="48.64"/>
    <n v="3773.5"/>
    <n v="55.160361842105253"/>
    <n v="0"/>
  </r>
  <r>
    <n v="10105"/>
    <s v="S700_1138"/>
    <n v="41"/>
    <n v="54"/>
    <n v="5"/>
    <x v="5"/>
    <d v="2003-02-21T00:00:00"/>
    <d v="2003-02-12T00:00:00"/>
    <s v="Shipped"/>
    <n v="145"/>
    <n v="1401"/>
    <n v="83400"/>
    <s v="Kobenhavn"/>
    <n v="4"/>
    <x v="3"/>
    <d v="2004-07-03T00:00:00"/>
    <n v="4710.7299999999996"/>
    <s v="Ships"/>
    <n v="1897"/>
    <n v="66.67"/>
    <n v="9"/>
    <s v="No"/>
    <n v="2003"/>
    <n v="2"/>
    <n v="34"/>
    <n v="2214"/>
    <n v="58.82352941176471"/>
    <n v="0"/>
  </r>
  <r>
    <n v="10105"/>
    <s v="S700_1938"/>
    <n v="29"/>
    <n v="86.61"/>
    <n v="12"/>
    <x v="5"/>
    <d v="2003-02-21T00:00:00"/>
    <d v="2003-02-12T00:00:00"/>
    <s v="Shipped"/>
    <n v="145"/>
    <n v="1401"/>
    <n v="83400"/>
    <s v="Kobenhavn"/>
    <n v="4"/>
    <x v="3"/>
    <d v="2004-07-03T00:00:00"/>
    <n v="4710.7299999999996"/>
    <s v="Ships"/>
    <n v="737"/>
    <n v="86.61"/>
    <n v="9"/>
    <s v="No"/>
    <n v="2003"/>
    <n v="2"/>
    <n v="43.3"/>
    <n v="2511.69"/>
    <n v="100.02309468822173"/>
    <n v="1"/>
  </r>
  <r>
    <n v="10105"/>
    <s v="S700_2610"/>
    <n v="31"/>
    <n v="60.72"/>
    <n v="3"/>
    <x v="5"/>
    <d v="2003-02-21T00:00:00"/>
    <d v="2003-02-12T00:00:00"/>
    <s v="Shipped"/>
    <n v="145"/>
    <n v="1401"/>
    <n v="83400"/>
    <s v="Kobenhavn"/>
    <n v="4"/>
    <x v="3"/>
    <d v="2004-07-03T00:00:00"/>
    <n v="4710.7299999999996"/>
    <s v="Ships"/>
    <n v="7083"/>
    <n v="72.28"/>
    <n v="9"/>
    <s v="No"/>
    <n v="2003"/>
    <n v="2"/>
    <n v="33.97"/>
    <n v="1882.32"/>
    <n v="78.745952310862535"/>
    <n v="1"/>
  </r>
  <r>
    <n v="10105"/>
    <s v="S700_3505"/>
    <n v="39"/>
    <n v="92.16"/>
    <n v="6"/>
    <x v="5"/>
    <d v="2003-02-21T00:00:00"/>
    <d v="2003-02-12T00:00:00"/>
    <s v="Shipped"/>
    <n v="145"/>
    <n v="1401"/>
    <n v="83400"/>
    <s v="Kobenhavn"/>
    <n v="4"/>
    <x v="3"/>
    <d v="2004-07-03T00:00:00"/>
    <n v="4710.7299999999996"/>
    <s v="Ships"/>
    <n v="1956"/>
    <n v="100.17"/>
    <n v="9"/>
    <s v="No"/>
    <n v="2003"/>
    <n v="2"/>
    <n v="51.09"/>
    <n v="3594.24"/>
    <n v="80.387551379917781"/>
    <n v="1"/>
  </r>
  <r>
    <n v="10105"/>
    <s v="S700_3962"/>
    <n v="22"/>
    <n v="99.31"/>
    <n v="7"/>
    <x v="5"/>
    <d v="2003-02-21T00:00:00"/>
    <d v="2003-02-12T00:00:00"/>
    <s v="Shipped"/>
    <n v="145"/>
    <n v="1401"/>
    <n v="83400"/>
    <s v="Kobenhavn"/>
    <n v="4"/>
    <x v="3"/>
    <d v="2004-07-03T00:00:00"/>
    <n v="4710.7299999999996"/>
    <s v="Ships"/>
    <n v="5088"/>
    <n v="99.31"/>
    <n v="9"/>
    <s v="No"/>
    <n v="2003"/>
    <n v="2"/>
    <n v="53.63"/>
    <n v="2184.8200000000002"/>
    <n v="85.176207346634342"/>
    <n v="1"/>
  </r>
  <r>
    <n v="10105"/>
    <s v="S72_3212"/>
    <n v="25"/>
    <n v="44.77"/>
    <n v="8"/>
    <x v="5"/>
    <d v="2003-02-21T00:00:00"/>
    <d v="2003-02-12T00:00:00"/>
    <s v="Shipped"/>
    <n v="145"/>
    <n v="1401"/>
    <n v="83400"/>
    <s v="Kobenhavn"/>
    <n v="4"/>
    <x v="3"/>
    <d v="2004-07-03T00:00:00"/>
    <n v="4710.7299999999996"/>
    <s v="Ships"/>
    <n v="414"/>
    <n v="54.6"/>
    <n v="9"/>
    <s v="No"/>
    <n v="2003"/>
    <n v="2"/>
    <n v="33.299999999999997"/>
    <n v="1119.25"/>
    <n v="34.444444444444464"/>
    <n v="0"/>
  </r>
  <r>
    <n v="10106"/>
    <s v="S18_1662"/>
    <n v="36"/>
    <n v="134.04"/>
    <n v="12"/>
    <x v="6"/>
    <d v="2003-02-24T00:00:00"/>
    <d v="2003-02-21T00:00:00"/>
    <s v="Shipped"/>
    <n v="278"/>
    <n v="1401"/>
    <n v="119600"/>
    <s v="Bergamo"/>
    <n v="4"/>
    <x v="3"/>
    <d v="2004-12-05T00:00:00"/>
    <n v="37654.089999999997"/>
    <s v="Planes"/>
    <n v="5330"/>
    <n v="157.69"/>
    <n v="3"/>
    <s v="Yes"/>
    <n v="2003"/>
    <n v="2"/>
    <n v="77.27"/>
    <n v="4825.4399999999996"/>
    <n v="73.469651870066002"/>
    <n v="1"/>
  </r>
  <r>
    <n v="10106"/>
    <s v="S18_2581"/>
    <n v="34"/>
    <n v="81.099999999999994"/>
    <n v="2"/>
    <x v="6"/>
    <d v="2003-02-24T00:00:00"/>
    <d v="2003-02-21T00:00:00"/>
    <s v="Shipped"/>
    <n v="278"/>
    <n v="1401"/>
    <n v="119600"/>
    <s v="Bergamo"/>
    <n v="4"/>
    <x v="3"/>
    <d v="2004-12-05T00:00:00"/>
    <n v="37654.089999999997"/>
    <s v="Planes"/>
    <n v="992"/>
    <n v="84.48"/>
    <n v="3"/>
    <s v="Yes"/>
    <n v="2003"/>
    <n v="2"/>
    <n v="49"/>
    <n v="2757.3999999999996"/>
    <n v="65.510204081632637"/>
    <n v="0"/>
  </r>
  <r>
    <n v="10106"/>
    <s v="S18_3029"/>
    <n v="41"/>
    <n v="80.86"/>
    <n v="18"/>
    <x v="6"/>
    <d v="2003-02-24T00:00:00"/>
    <d v="2003-02-21T00:00:00"/>
    <s v="Shipped"/>
    <n v="278"/>
    <n v="1401"/>
    <n v="119600"/>
    <s v="Bergamo"/>
    <n v="4"/>
    <x v="3"/>
    <d v="2004-12-05T00:00:00"/>
    <n v="37654.089999999997"/>
    <s v="Ships"/>
    <n v="4259"/>
    <n v="86.02"/>
    <n v="3"/>
    <s v="Yes"/>
    <n v="2003"/>
    <n v="2"/>
    <n v="51.61"/>
    <n v="3315.2599999999998"/>
    <n v="56.675062972292189"/>
    <n v="0"/>
  </r>
  <r>
    <n v="10106"/>
    <s v="S18_3856"/>
    <n v="41"/>
    <n v="94.22"/>
    <n v="17"/>
    <x v="6"/>
    <d v="2003-02-24T00:00:00"/>
    <d v="2003-02-21T00:00:00"/>
    <s v="Shipped"/>
    <n v="278"/>
    <n v="1401"/>
    <n v="119600"/>
    <s v="Bergamo"/>
    <n v="4"/>
    <x v="3"/>
    <d v="2004-12-05T00:00:00"/>
    <n v="37654.089999999997"/>
    <s v="Vintage Cars"/>
    <n v="2378"/>
    <n v="105.87"/>
    <n v="3"/>
    <s v="Yes"/>
    <n v="2003"/>
    <n v="2"/>
    <n v="64.58"/>
    <n v="3863.02"/>
    <n v="45.896562403220813"/>
    <n v="0"/>
  </r>
  <r>
    <n v="10106"/>
    <s v="S24_1785"/>
    <n v="28"/>
    <n v="107.23"/>
    <n v="4"/>
    <x v="6"/>
    <d v="2003-02-24T00:00:00"/>
    <d v="2003-02-21T00:00:00"/>
    <s v="Shipped"/>
    <n v="278"/>
    <n v="1401"/>
    <n v="119600"/>
    <s v="Bergamo"/>
    <n v="4"/>
    <x v="3"/>
    <d v="2004-12-05T00:00:00"/>
    <n v="37654.089999999997"/>
    <s v="Planes"/>
    <n v="3627"/>
    <n v="109.42"/>
    <n v="3"/>
    <s v="Yes"/>
    <n v="2003"/>
    <n v="2"/>
    <n v="66.739999999999995"/>
    <n v="3002.44"/>
    <n v="60.668264908600555"/>
    <n v="0"/>
  </r>
  <r>
    <n v="10106"/>
    <s v="S24_2841"/>
    <n v="49"/>
    <n v="65.77"/>
    <n v="13"/>
    <x v="6"/>
    <d v="2003-02-24T00:00:00"/>
    <d v="2003-02-21T00:00:00"/>
    <s v="Shipped"/>
    <n v="278"/>
    <n v="1401"/>
    <n v="119600"/>
    <s v="Bergamo"/>
    <n v="4"/>
    <x v="3"/>
    <d v="2004-12-05T00:00:00"/>
    <n v="37654.089999999997"/>
    <s v="Planes"/>
    <n v="5942"/>
    <n v="68.510000000000005"/>
    <n v="3"/>
    <s v="Yes"/>
    <n v="2003"/>
    <n v="2"/>
    <n v="34.25"/>
    <n v="3222.73"/>
    <n v="92.029197080291965"/>
    <n v="1"/>
  </r>
  <r>
    <n v="10106"/>
    <s v="S24_3420"/>
    <n v="31"/>
    <n v="55.89"/>
    <n v="14"/>
    <x v="6"/>
    <d v="2003-02-24T00:00:00"/>
    <d v="2003-02-21T00:00:00"/>
    <s v="Shipped"/>
    <n v="278"/>
    <n v="1401"/>
    <n v="119600"/>
    <s v="Bergamo"/>
    <n v="4"/>
    <x v="3"/>
    <d v="2004-12-05T00:00:00"/>
    <n v="37654.089999999997"/>
    <s v="Vintage Cars"/>
    <n v="2902"/>
    <n v="65.75"/>
    <n v="3"/>
    <s v="Yes"/>
    <n v="2003"/>
    <n v="2"/>
    <n v="26.3"/>
    <n v="1732.59"/>
    <n v="112.50950570342204"/>
    <n v="1"/>
  </r>
  <r>
    <n v="10106"/>
    <s v="S24_3949"/>
    <n v="50"/>
    <n v="55.96"/>
    <n v="11"/>
    <x v="6"/>
    <d v="2003-02-24T00:00:00"/>
    <d v="2003-02-21T00:00:00"/>
    <s v="Shipped"/>
    <n v="278"/>
    <n v="1401"/>
    <n v="119600"/>
    <s v="Bergamo"/>
    <n v="4"/>
    <x v="3"/>
    <d v="2004-12-05T00:00:00"/>
    <n v="37654.089999999997"/>
    <s v="Planes"/>
    <n v="6812"/>
    <n v="68.239999999999995"/>
    <n v="3"/>
    <s v="Yes"/>
    <n v="2003"/>
    <n v="2"/>
    <n v="29.34"/>
    <n v="2798"/>
    <n v="90.72937968643491"/>
    <n v="1"/>
  </r>
  <r>
    <n v="10106"/>
    <s v="S24_4278"/>
    <n v="26"/>
    <n v="71"/>
    <n v="3"/>
    <x v="6"/>
    <d v="2003-02-24T00:00:00"/>
    <d v="2003-02-21T00:00:00"/>
    <s v="Shipped"/>
    <n v="278"/>
    <n v="1401"/>
    <n v="119600"/>
    <s v="Bergamo"/>
    <n v="4"/>
    <x v="3"/>
    <d v="2004-12-05T00:00:00"/>
    <n v="37654.089999999997"/>
    <s v="Planes"/>
    <n v="2756"/>
    <n v="72.45"/>
    <n v="3"/>
    <s v="Yes"/>
    <n v="2003"/>
    <n v="2"/>
    <n v="36.229999999999997"/>
    <n v="1846"/>
    <n v="95.970190449903413"/>
    <n v="1"/>
  </r>
  <r>
    <n v="10106"/>
    <s v="S32_4289"/>
    <n v="33"/>
    <n v="65.349999999999994"/>
    <n v="5"/>
    <x v="6"/>
    <d v="2003-02-24T00:00:00"/>
    <d v="2003-02-21T00:00:00"/>
    <s v="Shipped"/>
    <n v="278"/>
    <n v="1401"/>
    <n v="119600"/>
    <s v="Bergamo"/>
    <n v="4"/>
    <x v="3"/>
    <d v="2004-12-05T00:00:00"/>
    <n v="37654.089999999997"/>
    <s v="Vintage Cars"/>
    <n v="136"/>
    <n v="68.790000000000006"/>
    <n v="3"/>
    <s v="Yes"/>
    <n v="2003"/>
    <n v="2"/>
    <n v="33.020000000000003"/>
    <n v="2156.5499999999997"/>
    <n v="97.910357359176231"/>
    <n v="1"/>
  </r>
  <r>
    <n v="10106"/>
    <s v="S50_1341"/>
    <n v="39"/>
    <n v="35.78"/>
    <n v="6"/>
    <x v="6"/>
    <d v="2003-02-24T00:00:00"/>
    <d v="2003-02-21T00:00:00"/>
    <s v="Shipped"/>
    <n v="278"/>
    <n v="1401"/>
    <n v="119600"/>
    <s v="Bergamo"/>
    <n v="4"/>
    <x v="3"/>
    <d v="2004-12-05T00:00:00"/>
    <n v="37654.089999999997"/>
    <s v="Vintage Cars"/>
    <n v="7062"/>
    <n v="43.64"/>
    <n v="3"/>
    <s v="Yes"/>
    <n v="2003"/>
    <n v="2"/>
    <n v="27.06"/>
    <n v="1395.42"/>
    <n v="32.224685883222485"/>
    <n v="0"/>
  </r>
  <r>
    <n v="10106"/>
    <s v="S700_1691"/>
    <n v="31"/>
    <n v="91.34"/>
    <n v="7"/>
    <x v="6"/>
    <d v="2003-02-24T00:00:00"/>
    <d v="2003-02-21T00:00:00"/>
    <s v="Shipped"/>
    <n v="278"/>
    <n v="1401"/>
    <n v="119600"/>
    <s v="Bergamo"/>
    <n v="4"/>
    <x v="3"/>
    <d v="2004-12-05T00:00:00"/>
    <n v="37654.089999999997"/>
    <s v="Planes"/>
    <n v="5841"/>
    <n v="91.34"/>
    <n v="3"/>
    <s v="Yes"/>
    <n v="2003"/>
    <n v="2"/>
    <n v="51.15"/>
    <n v="2831.54"/>
    <n v="78.572825024437947"/>
    <n v="1"/>
  </r>
  <r>
    <n v="10106"/>
    <s v="S700_2047"/>
    <n v="30"/>
    <n v="85.09"/>
    <n v="16"/>
    <x v="6"/>
    <d v="2003-02-24T00:00:00"/>
    <d v="2003-02-21T00:00:00"/>
    <s v="Shipped"/>
    <n v="278"/>
    <n v="1401"/>
    <n v="119600"/>
    <s v="Bergamo"/>
    <n v="4"/>
    <x v="3"/>
    <d v="2004-12-05T00:00:00"/>
    <n v="37654.089999999997"/>
    <s v="Ships"/>
    <n v="3501"/>
    <n v="90.52"/>
    <n v="3"/>
    <s v="Yes"/>
    <n v="2003"/>
    <n v="2"/>
    <n v="39.83"/>
    <n v="2552.7000000000003"/>
    <n v="113.63293999497867"/>
    <n v="1"/>
  </r>
  <r>
    <n v="10106"/>
    <s v="S700_2466"/>
    <n v="34"/>
    <n v="99.72"/>
    <n v="9"/>
    <x v="6"/>
    <d v="2003-02-24T00:00:00"/>
    <d v="2003-02-21T00:00:00"/>
    <s v="Shipped"/>
    <n v="278"/>
    <n v="1401"/>
    <n v="119600"/>
    <s v="Bergamo"/>
    <n v="4"/>
    <x v="3"/>
    <d v="2004-12-05T00:00:00"/>
    <n v="37654.089999999997"/>
    <s v="Planes"/>
    <n v="9653"/>
    <n v="99.72"/>
    <n v="3"/>
    <s v="Yes"/>
    <n v="2003"/>
    <n v="2"/>
    <n v="68.8"/>
    <n v="3390.48"/>
    <n v="44.941860465116285"/>
    <n v="0"/>
  </r>
  <r>
    <n v="10106"/>
    <s v="S700_2834"/>
    <n v="32"/>
    <n v="113.9"/>
    <n v="1"/>
    <x v="6"/>
    <d v="2003-02-24T00:00:00"/>
    <d v="2003-02-21T00:00:00"/>
    <s v="Shipped"/>
    <n v="278"/>
    <n v="1401"/>
    <n v="119600"/>
    <s v="Bergamo"/>
    <n v="4"/>
    <x v="3"/>
    <d v="2004-12-05T00:00:00"/>
    <n v="37654.089999999997"/>
    <s v="Planes"/>
    <n v="7106"/>
    <n v="118.65"/>
    <n v="3"/>
    <s v="Yes"/>
    <n v="2003"/>
    <n v="2"/>
    <n v="59.33"/>
    <n v="3644.8"/>
    <n v="91.977077363896868"/>
    <n v="1"/>
  </r>
  <r>
    <n v="10106"/>
    <s v="S700_3167"/>
    <n v="44"/>
    <n v="76"/>
    <n v="8"/>
    <x v="6"/>
    <d v="2003-02-24T00:00:00"/>
    <d v="2003-02-21T00:00:00"/>
    <s v="Shipped"/>
    <n v="278"/>
    <n v="1401"/>
    <n v="119600"/>
    <s v="Bergamo"/>
    <n v="4"/>
    <x v="3"/>
    <d v="2004-12-05T00:00:00"/>
    <n v="37654.089999999997"/>
    <s v="Planes"/>
    <n v="551"/>
    <n v="80"/>
    <n v="3"/>
    <s v="Yes"/>
    <n v="2003"/>
    <n v="2"/>
    <n v="54.4"/>
    <n v="3344"/>
    <n v="39.705882352941181"/>
    <n v="0"/>
  </r>
  <r>
    <n v="10106"/>
    <s v="S700_4002"/>
    <n v="48"/>
    <n v="70.33"/>
    <n v="10"/>
    <x v="6"/>
    <d v="2003-02-24T00:00:00"/>
    <d v="2003-02-21T00:00:00"/>
    <s v="Shipped"/>
    <n v="278"/>
    <n v="1401"/>
    <n v="119600"/>
    <s v="Bergamo"/>
    <n v="4"/>
    <x v="3"/>
    <d v="2004-12-05T00:00:00"/>
    <n v="37654.089999999997"/>
    <s v="Planes"/>
    <n v="8820"/>
    <n v="74.03"/>
    <n v="3"/>
    <s v="Yes"/>
    <n v="2003"/>
    <n v="2"/>
    <n v="36.270000000000003"/>
    <n v="3375.84"/>
    <n v="93.90681003584227"/>
    <n v="1"/>
  </r>
  <r>
    <n v="10106"/>
    <s v="S72_1253"/>
    <n v="48"/>
    <n v="43.7"/>
    <n v="15"/>
    <x v="6"/>
    <d v="2003-02-24T00:00:00"/>
    <d v="2003-02-21T00:00:00"/>
    <s v="Shipped"/>
    <n v="278"/>
    <n v="1401"/>
    <n v="119600"/>
    <s v="Bergamo"/>
    <n v="4"/>
    <x v="3"/>
    <d v="2004-12-05T00:00:00"/>
    <n v="37654.089999999997"/>
    <s v="Planes"/>
    <n v="4857"/>
    <n v="49.66"/>
    <n v="3"/>
    <s v="Yes"/>
    <n v="2003"/>
    <n v="2"/>
    <n v="32.770000000000003"/>
    <n v="2097.6000000000004"/>
    <n v="33.353677143729016"/>
    <n v="0"/>
  </r>
  <r>
    <n v="10107"/>
    <s v="S10_1678"/>
    <n v="30"/>
    <n v="81.349999999999994"/>
    <n v="2"/>
    <x v="7"/>
    <d v="2003-03-03T00:00:00"/>
    <d v="2003-02-26T00:00:00"/>
    <s v="Shipped"/>
    <n v="131"/>
    <n v="1323"/>
    <n v="114900"/>
    <s v="NYC"/>
    <n v="3"/>
    <x v="2"/>
    <d v="2003-03-12T00:00:00"/>
    <n v="22292.62"/>
    <s v="Motorcycles"/>
    <n v="7933"/>
    <n v="95.7"/>
    <n v="5"/>
    <s v="Yes"/>
    <n v="2003"/>
    <n v="2"/>
    <n v="48.81"/>
    <n v="2440.5"/>
    <n v="66.666666666666657"/>
    <n v="0"/>
  </r>
  <r>
    <n v="10107"/>
    <s v="S10_2016"/>
    <n v="39"/>
    <n v="105.86"/>
    <n v="5"/>
    <x v="7"/>
    <d v="2003-03-03T00:00:00"/>
    <d v="2003-02-26T00:00:00"/>
    <s v="Shipped"/>
    <n v="131"/>
    <n v="1323"/>
    <n v="114900"/>
    <s v="NYC"/>
    <n v="3"/>
    <x v="2"/>
    <d v="2003-03-12T00:00:00"/>
    <n v="22292.62"/>
    <s v="Motorcycles"/>
    <n v="6625"/>
    <n v="118.94"/>
    <n v="5"/>
    <s v="Yes"/>
    <n v="2003"/>
    <n v="2"/>
    <n v="68.989999999999995"/>
    <n v="4128.54"/>
    <n v="53.442527902594591"/>
    <n v="0"/>
  </r>
  <r>
    <n v="10107"/>
    <s v="S10_4698"/>
    <n v="27"/>
    <n v="172.36"/>
    <n v="4"/>
    <x v="7"/>
    <d v="2003-03-03T00:00:00"/>
    <d v="2003-02-26T00:00:00"/>
    <s v="Shipped"/>
    <n v="131"/>
    <n v="1323"/>
    <n v="114900"/>
    <s v="NYC"/>
    <n v="3"/>
    <x v="2"/>
    <d v="2003-03-12T00:00:00"/>
    <n v="22292.62"/>
    <s v="Motorcycles"/>
    <n v="5582"/>
    <n v="193.66"/>
    <n v="5"/>
    <s v="Yes"/>
    <n v="2003"/>
    <n v="2"/>
    <n v="91.02"/>
    <n v="4653.72"/>
    <n v="89.364974730828422"/>
    <n v="1"/>
  </r>
  <r>
    <n v="10107"/>
    <s v="S12_2823"/>
    <n v="21"/>
    <n v="122"/>
    <n v="1"/>
    <x v="7"/>
    <d v="2003-03-03T00:00:00"/>
    <d v="2003-02-26T00:00:00"/>
    <s v="Shipped"/>
    <n v="131"/>
    <n v="1323"/>
    <n v="114900"/>
    <s v="NYC"/>
    <n v="3"/>
    <x v="2"/>
    <d v="2003-03-12T00:00:00"/>
    <n v="22292.62"/>
    <s v="Motorcycles"/>
    <n v="9997"/>
    <n v="150.62"/>
    <n v="5"/>
    <s v="Yes"/>
    <n v="2003"/>
    <n v="2"/>
    <n v="66.27"/>
    <n v="2562"/>
    <n v="84.095367436245667"/>
    <n v="1"/>
  </r>
  <r>
    <n v="10107"/>
    <s v="S18_2625"/>
    <n v="29"/>
    <n v="52.7"/>
    <n v="6"/>
    <x v="7"/>
    <d v="2003-03-03T00:00:00"/>
    <d v="2003-02-26T00:00:00"/>
    <s v="Shipped"/>
    <n v="131"/>
    <n v="1323"/>
    <n v="114900"/>
    <s v="NYC"/>
    <n v="3"/>
    <x v="2"/>
    <d v="2003-03-12T00:00:00"/>
    <n v="22292.62"/>
    <s v="Motorcycles"/>
    <n v="4357"/>
    <n v="60.57"/>
    <n v="5"/>
    <s v="Yes"/>
    <n v="2003"/>
    <n v="2"/>
    <n v="24.23"/>
    <n v="1528.3000000000002"/>
    <n v="117.49896822121337"/>
    <n v="1"/>
  </r>
  <r>
    <n v="10107"/>
    <s v="S24_1578"/>
    <n v="25"/>
    <n v="96.92"/>
    <n v="3"/>
    <x v="7"/>
    <d v="2003-03-03T00:00:00"/>
    <d v="2003-02-26T00:00:00"/>
    <s v="Shipped"/>
    <n v="131"/>
    <n v="1323"/>
    <n v="114900"/>
    <s v="NYC"/>
    <n v="3"/>
    <x v="2"/>
    <d v="2003-03-12T00:00:00"/>
    <n v="22292.62"/>
    <s v="Motorcycles"/>
    <n v="7003"/>
    <n v="112.7"/>
    <n v="5"/>
    <s v="Yes"/>
    <n v="2003"/>
    <n v="2"/>
    <n v="60.86"/>
    <n v="2423"/>
    <n v="59.250739401906017"/>
    <n v="0"/>
  </r>
  <r>
    <n v="10107"/>
    <s v="S24_2000"/>
    <n v="38"/>
    <n v="73.12"/>
    <n v="7"/>
    <x v="7"/>
    <d v="2003-03-03T00:00:00"/>
    <d v="2003-02-26T00:00:00"/>
    <s v="Shipped"/>
    <n v="131"/>
    <n v="1323"/>
    <n v="114900"/>
    <s v="NYC"/>
    <n v="3"/>
    <x v="2"/>
    <d v="2003-03-12T00:00:00"/>
    <n v="22292.62"/>
    <s v="Motorcycles"/>
    <n v="15"/>
    <n v="76.17"/>
    <n v="5"/>
    <s v="Yes"/>
    <n v="2003"/>
    <n v="2"/>
    <n v="37.32"/>
    <n v="2778.5600000000004"/>
    <n v="95.927116827438383"/>
    <n v="1"/>
  </r>
  <r>
    <n v="10107"/>
    <s v="S32_1374"/>
    <n v="20"/>
    <n v="88.9"/>
    <n v="8"/>
    <x v="7"/>
    <d v="2003-03-03T00:00:00"/>
    <d v="2003-02-26T00:00:00"/>
    <s v="Shipped"/>
    <n v="131"/>
    <n v="1323"/>
    <n v="114900"/>
    <s v="NYC"/>
    <n v="3"/>
    <x v="2"/>
    <d v="2003-03-12T00:00:00"/>
    <n v="22292.62"/>
    <s v="Motorcycles"/>
    <n v="178"/>
    <n v="99.89"/>
    <n v="5"/>
    <s v="Yes"/>
    <n v="2003"/>
    <n v="2"/>
    <n v="66.92"/>
    <n v="1778"/>
    <n v="32.845188284518834"/>
    <n v="0"/>
  </r>
  <r>
    <n v="10108"/>
    <s v="S12_1099"/>
    <n v="33"/>
    <n v="165.38"/>
    <n v="6"/>
    <x v="8"/>
    <d v="2003-03-12T00:00:00"/>
    <d v="2003-03-08T00:00:00"/>
    <s v="Shipped"/>
    <n v="385"/>
    <n v="1621"/>
    <n v="81500"/>
    <s v="Makati City"/>
    <n v="5"/>
    <x v="4"/>
    <d v="2003-12-02T00:00:00"/>
    <n v="20644.240000000002"/>
    <s v="Classic Cars"/>
    <n v="68"/>
    <n v="194.57"/>
    <n v="4"/>
    <s v="Yes"/>
    <n v="2003"/>
    <n v="3"/>
    <n v="95.34"/>
    <n v="5457.54"/>
    <n v="73.463394168239972"/>
    <n v="1"/>
  </r>
  <r>
    <n v="10108"/>
    <s v="S12_3380"/>
    <n v="45"/>
    <n v="96.3"/>
    <n v="4"/>
    <x v="8"/>
    <d v="2003-03-12T00:00:00"/>
    <d v="2003-03-08T00:00:00"/>
    <s v="Shipped"/>
    <n v="385"/>
    <n v="1621"/>
    <n v="81500"/>
    <s v="Makati City"/>
    <n v="5"/>
    <x v="4"/>
    <d v="2003-12-02T00:00:00"/>
    <n v="20644.240000000002"/>
    <s v="Classic Cars"/>
    <n v="9123"/>
    <n v="117.44"/>
    <n v="4"/>
    <s v="Yes"/>
    <n v="2003"/>
    <n v="3"/>
    <n v="75.16"/>
    <n v="4333.5"/>
    <n v="28.126663118680149"/>
    <n v="0"/>
  </r>
  <r>
    <n v="10108"/>
    <s v="S12_3990"/>
    <n v="39"/>
    <n v="75.81"/>
    <n v="7"/>
    <x v="8"/>
    <d v="2003-03-12T00:00:00"/>
    <d v="2003-03-08T00:00:00"/>
    <s v="Shipped"/>
    <n v="385"/>
    <n v="1621"/>
    <n v="81500"/>
    <s v="Makati City"/>
    <n v="5"/>
    <x v="4"/>
    <d v="2003-12-02T00:00:00"/>
    <n v="20644.240000000002"/>
    <s v="Classic Cars"/>
    <n v="5663"/>
    <n v="79.8"/>
    <n v="4"/>
    <s v="Yes"/>
    <n v="2003"/>
    <n v="3"/>
    <n v="31.92"/>
    <n v="2956.59"/>
    <n v="137.5"/>
    <n v="1"/>
  </r>
  <r>
    <n v="10108"/>
    <s v="S12_4675"/>
    <n v="36"/>
    <n v="107.1"/>
    <n v="3"/>
    <x v="8"/>
    <d v="2003-03-12T00:00:00"/>
    <d v="2003-03-08T00:00:00"/>
    <s v="Shipped"/>
    <n v="385"/>
    <n v="1621"/>
    <n v="81500"/>
    <s v="Makati City"/>
    <n v="5"/>
    <x v="4"/>
    <d v="2003-12-02T00:00:00"/>
    <n v="20644.240000000002"/>
    <s v="Classic Cars"/>
    <n v="7323"/>
    <n v="115.16"/>
    <n v="4"/>
    <s v="Yes"/>
    <n v="2003"/>
    <n v="3"/>
    <n v="58.73"/>
    <n v="3855.6"/>
    <n v="82.359952324195476"/>
    <n v="1"/>
  </r>
  <r>
    <n v="10108"/>
    <s v="S18_1889"/>
    <n v="38"/>
    <n v="67.760000000000005"/>
    <n v="2"/>
    <x v="8"/>
    <d v="2003-03-12T00:00:00"/>
    <d v="2003-03-08T00:00:00"/>
    <s v="Shipped"/>
    <n v="385"/>
    <n v="1621"/>
    <n v="81500"/>
    <s v="Makati City"/>
    <n v="5"/>
    <x v="4"/>
    <d v="2003-12-02T00:00:00"/>
    <n v="20644.240000000002"/>
    <s v="Classic Cars"/>
    <n v="8826"/>
    <n v="77"/>
    <n v="4"/>
    <s v="Yes"/>
    <n v="2003"/>
    <n v="3"/>
    <n v="53.9"/>
    <n v="2574.88"/>
    <n v="25.71428571428573"/>
    <n v="0"/>
  </r>
  <r>
    <n v="10108"/>
    <s v="S18_3278"/>
    <n v="26"/>
    <n v="73.17"/>
    <n v="9"/>
    <x v="8"/>
    <d v="2003-03-12T00:00:00"/>
    <d v="2003-03-08T00:00:00"/>
    <s v="Shipped"/>
    <n v="385"/>
    <n v="1621"/>
    <n v="81500"/>
    <s v="Makati City"/>
    <n v="5"/>
    <x v="4"/>
    <d v="2003-12-02T00:00:00"/>
    <n v="20644.240000000002"/>
    <s v="Classic Cars"/>
    <n v="1917"/>
    <n v="80.41"/>
    <n v="4"/>
    <s v="Yes"/>
    <n v="2003"/>
    <n v="3"/>
    <n v="49.05"/>
    <n v="1902.42"/>
    <n v="49.174311926605519"/>
    <n v="0"/>
  </r>
  <r>
    <n v="10108"/>
    <s v="S18_3482"/>
    <n v="29"/>
    <n v="132.29"/>
    <n v="8"/>
    <x v="8"/>
    <d v="2003-03-12T00:00:00"/>
    <d v="2003-03-08T00:00:00"/>
    <s v="Shipped"/>
    <n v="385"/>
    <n v="1621"/>
    <n v="81500"/>
    <s v="Makati City"/>
    <n v="5"/>
    <x v="4"/>
    <d v="2003-12-02T00:00:00"/>
    <n v="20644.240000000002"/>
    <s v="Classic Cars"/>
    <n v="9127"/>
    <n v="146.99"/>
    <n v="4"/>
    <s v="Yes"/>
    <n v="2003"/>
    <n v="3"/>
    <n v="73.489999999999995"/>
    <n v="3836.41"/>
    <n v="80.010885834807453"/>
    <n v="1"/>
  </r>
  <r>
    <n v="10108"/>
    <s v="S18_3782"/>
    <n v="43"/>
    <n v="52.84"/>
    <n v="12"/>
    <x v="8"/>
    <d v="2003-03-12T00:00:00"/>
    <d v="2003-03-08T00:00:00"/>
    <s v="Shipped"/>
    <n v="385"/>
    <n v="1621"/>
    <n v="81500"/>
    <s v="Makati City"/>
    <n v="5"/>
    <x v="4"/>
    <d v="2003-12-02T00:00:00"/>
    <n v="20644.240000000002"/>
    <s v="Motorcycles"/>
    <n v="7689"/>
    <n v="62.17"/>
    <n v="4"/>
    <s v="Yes"/>
    <n v="2003"/>
    <n v="3"/>
    <n v="32.950000000000003"/>
    <n v="2272.1200000000003"/>
    <n v="60.36418816388467"/>
    <n v="0"/>
  </r>
  <r>
    <n v="10108"/>
    <s v="S18_4721"/>
    <n v="44"/>
    <n v="139.87"/>
    <n v="11"/>
    <x v="8"/>
    <d v="2003-03-12T00:00:00"/>
    <d v="2003-03-08T00:00:00"/>
    <s v="Shipped"/>
    <n v="385"/>
    <n v="1621"/>
    <n v="81500"/>
    <s v="Makati City"/>
    <n v="5"/>
    <x v="4"/>
    <d v="2003-12-02T00:00:00"/>
    <n v="20644.240000000002"/>
    <s v="Classic Cars"/>
    <n v="1249"/>
    <n v="148.80000000000001"/>
    <n v="4"/>
    <s v="Yes"/>
    <n v="2003"/>
    <n v="3"/>
    <n v="69.930000000000007"/>
    <n v="6154.2800000000007"/>
    <n v="100.01430001430001"/>
    <n v="1"/>
  </r>
  <r>
    <n v="10108"/>
    <s v="S24_2360"/>
    <n v="35"/>
    <n v="64.41"/>
    <n v="15"/>
    <x v="8"/>
    <d v="2003-03-12T00:00:00"/>
    <d v="2003-03-08T00:00:00"/>
    <s v="Shipped"/>
    <n v="385"/>
    <n v="1621"/>
    <n v="81500"/>
    <s v="Makati City"/>
    <n v="5"/>
    <x v="4"/>
    <d v="2003-12-02T00:00:00"/>
    <n v="20644.240000000002"/>
    <s v="Motorcycles"/>
    <n v="6840"/>
    <n v="69.260000000000005"/>
    <n v="4"/>
    <s v="Yes"/>
    <n v="2003"/>
    <n v="3"/>
    <n v="47.1"/>
    <n v="2254.35"/>
    <n v="36.751592356687887"/>
    <n v="0"/>
  </r>
  <r>
    <n v="10108"/>
    <s v="S24_3371"/>
    <n v="30"/>
    <n v="60.01"/>
    <n v="5"/>
    <x v="8"/>
    <d v="2003-03-12T00:00:00"/>
    <d v="2003-03-08T00:00:00"/>
    <s v="Shipped"/>
    <n v="385"/>
    <n v="1621"/>
    <n v="81500"/>
    <s v="Makati City"/>
    <n v="5"/>
    <x v="4"/>
    <d v="2003-12-02T00:00:00"/>
    <n v="20644.240000000002"/>
    <s v="Classic Cars"/>
    <n v="7995"/>
    <n v="61.23"/>
    <n v="4"/>
    <s v="Yes"/>
    <n v="2003"/>
    <n v="3"/>
    <n v="38.58"/>
    <n v="1800.3"/>
    <n v="55.54691550025921"/>
    <n v="0"/>
  </r>
  <r>
    <n v="10108"/>
    <s v="S24_3856"/>
    <n v="40"/>
    <n v="132"/>
    <n v="1"/>
    <x v="8"/>
    <d v="2003-03-12T00:00:00"/>
    <d v="2003-03-08T00:00:00"/>
    <s v="Shipped"/>
    <n v="385"/>
    <n v="1621"/>
    <n v="81500"/>
    <s v="Makati City"/>
    <n v="5"/>
    <x v="4"/>
    <d v="2003-12-02T00:00:00"/>
    <n v="20644.240000000002"/>
    <s v="Classic Cars"/>
    <n v="6600"/>
    <n v="140.43"/>
    <n v="4"/>
    <s v="Yes"/>
    <n v="2003"/>
    <n v="3"/>
    <n v="98.3"/>
    <n v="5280"/>
    <n v="34.282807731434389"/>
    <n v="0"/>
  </r>
  <r>
    <n v="10108"/>
    <s v="S24_4620"/>
    <n v="31"/>
    <n v="67.099999999999994"/>
    <n v="10"/>
    <x v="8"/>
    <d v="2003-03-12T00:00:00"/>
    <d v="2003-03-08T00:00:00"/>
    <s v="Shipped"/>
    <n v="385"/>
    <n v="1621"/>
    <n v="81500"/>
    <s v="Makati City"/>
    <n v="5"/>
    <x v="4"/>
    <d v="2003-12-02T00:00:00"/>
    <n v="20644.240000000002"/>
    <s v="Classic Cars"/>
    <n v="7869"/>
    <n v="80.84"/>
    <n v="4"/>
    <s v="Yes"/>
    <n v="2003"/>
    <n v="3"/>
    <n v="32.33"/>
    <n v="2080.1"/>
    <n v="107.54716981132076"/>
    <n v="1"/>
  </r>
  <r>
    <n v="10108"/>
    <s v="S32_2206"/>
    <n v="27"/>
    <n v="36.21"/>
    <n v="13"/>
    <x v="8"/>
    <d v="2003-03-12T00:00:00"/>
    <d v="2003-03-08T00:00:00"/>
    <s v="Shipped"/>
    <n v="385"/>
    <n v="1621"/>
    <n v="81500"/>
    <s v="Makati City"/>
    <n v="5"/>
    <x v="4"/>
    <d v="2003-12-02T00:00:00"/>
    <n v="20644.240000000002"/>
    <s v="Motorcycles"/>
    <n v="9241"/>
    <n v="40.229999999999997"/>
    <n v="4"/>
    <s v="Yes"/>
    <n v="2003"/>
    <n v="3"/>
    <n v="24.14"/>
    <n v="977.67000000000007"/>
    <n v="50"/>
    <n v="0"/>
  </r>
  <r>
    <n v="10108"/>
    <s v="S32_4485"/>
    <n v="31"/>
    <n v="87.76"/>
    <n v="16"/>
    <x v="8"/>
    <d v="2003-03-12T00:00:00"/>
    <d v="2003-03-08T00:00:00"/>
    <s v="Shipped"/>
    <n v="385"/>
    <n v="1621"/>
    <n v="81500"/>
    <s v="Makati City"/>
    <n v="5"/>
    <x v="4"/>
    <d v="2003-12-02T00:00:00"/>
    <n v="20644.240000000002"/>
    <s v="Motorcycles"/>
    <n v="3341"/>
    <n v="102.05"/>
    <n v="4"/>
    <s v="Yes"/>
    <n v="2003"/>
    <n v="3"/>
    <n v="56.13"/>
    <n v="2720.56"/>
    <n v="56.351327275966511"/>
    <n v="0"/>
  </r>
  <r>
    <n v="10108"/>
    <s v="S50_4713"/>
    <n v="34"/>
    <n v="74.849999999999994"/>
    <n v="14"/>
    <x v="8"/>
    <d v="2003-03-12T00:00:00"/>
    <d v="2003-03-08T00:00:00"/>
    <s v="Shipped"/>
    <n v="385"/>
    <n v="1621"/>
    <n v="81500"/>
    <s v="Makati City"/>
    <n v="5"/>
    <x v="4"/>
    <d v="2003-12-02T00:00:00"/>
    <n v="20644.240000000002"/>
    <s v="Motorcycles"/>
    <n v="600"/>
    <n v="81.36"/>
    <n v="4"/>
    <s v="Yes"/>
    <n v="2003"/>
    <n v="3"/>
    <n v="34.17"/>
    <n v="2544.8999999999996"/>
    <n v="119.05179982440734"/>
    <n v="1"/>
  </r>
  <r>
    <n v="10109"/>
    <s v="S18_1129"/>
    <n v="26"/>
    <n v="117.48"/>
    <n v="4"/>
    <x v="9"/>
    <d v="2003-03-19T00:00:00"/>
    <d v="2003-03-11T00:00:00"/>
    <s v="Shipped"/>
    <n v="486"/>
    <n v="1323"/>
    <n v="72600"/>
    <s v="Philadelphia"/>
    <n v="3"/>
    <x v="2"/>
    <d v="2004-04-14T00:00:00"/>
    <n v="5899.38"/>
    <s v="Classic Cars"/>
    <n v="3975"/>
    <n v="141.54"/>
    <n v="8"/>
    <s v="No"/>
    <n v="2003"/>
    <n v="3"/>
    <n v="83.51"/>
    <n v="3054.48"/>
    <n v="40.677763142138659"/>
    <n v="0"/>
  </r>
  <r>
    <n v="10109"/>
    <s v="S18_1984"/>
    <n v="38"/>
    <n v="137.97999999999999"/>
    <n v="3"/>
    <x v="9"/>
    <d v="2003-03-19T00:00:00"/>
    <d v="2003-03-11T00:00:00"/>
    <s v="Shipped"/>
    <n v="486"/>
    <n v="1323"/>
    <n v="72600"/>
    <s v="Philadelphia"/>
    <n v="3"/>
    <x v="2"/>
    <d v="2004-04-14T00:00:00"/>
    <n v="5899.38"/>
    <s v="Classic Cars"/>
    <n v="9772"/>
    <n v="142.25"/>
    <n v="8"/>
    <s v="No"/>
    <n v="2003"/>
    <n v="3"/>
    <n v="93.89"/>
    <n v="5243.24"/>
    <n v="46.959207583342199"/>
    <n v="0"/>
  </r>
  <r>
    <n v="10109"/>
    <s v="S18_2870"/>
    <n v="26"/>
    <n v="126.72"/>
    <n v="1"/>
    <x v="9"/>
    <d v="2003-03-19T00:00:00"/>
    <d v="2003-03-11T00:00:00"/>
    <s v="Shipped"/>
    <n v="486"/>
    <n v="1323"/>
    <n v="72600"/>
    <s v="Philadelphia"/>
    <n v="3"/>
    <x v="2"/>
    <d v="2004-04-14T00:00:00"/>
    <n v="5899.38"/>
    <s v="Classic Cars"/>
    <n v="8164"/>
    <n v="132"/>
    <n v="8"/>
    <s v="No"/>
    <n v="2003"/>
    <n v="3"/>
    <n v="56.76"/>
    <n v="3294.72"/>
    <n v="123.25581395348838"/>
    <n v="1"/>
  </r>
  <r>
    <n v="10109"/>
    <s v="S18_3232"/>
    <n v="46"/>
    <n v="160.87"/>
    <n v="5"/>
    <x v="9"/>
    <d v="2003-03-19T00:00:00"/>
    <d v="2003-03-11T00:00:00"/>
    <s v="Shipped"/>
    <n v="486"/>
    <n v="1323"/>
    <n v="72600"/>
    <s v="Philadelphia"/>
    <n v="3"/>
    <x v="2"/>
    <d v="2004-04-14T00:00:00"/>
    <n v="5899.38"/>
    <s v="Classic Cars"/>
    <n v="8347"/>
    <n v="169.34"/>
    <n v="8"/>
    <s v="No"/>
    <n v="2003"/>
    <n v="3"/>
    <n v="77.900000000000006"/>
    <n v="7400.02"/>
    <n v="106.50834403080871"/>
    <n v="1"/>
  </r>
  <r>
    <n v="10109"/>
    <s v="S18_3685"/>
    <n v="47"/>
    <n v="125.74"/>
    <n v="2"/>
    <x v="9"/>
    <d v="2003-03-19T00:00:00"/>
    <d v="2003-03-11T00:00:00"/>
    <s v="Shipped"/>
    <n v="486"/>
    <n v="1323"/>
    <n v="72600"/>
    <s v="Philadelphia"/>
    <n v="3"/>
    <x v="2"/>
    <d v="2004-04-14T00:00:00"/>
    <n v="5899.38"/>
    <s v="Classic Cars"/>
    <n v="8990"/>
    <n v="141.28"/>
    <n v="8"/>
    <s v="No"/>
    <n v="2003"/>
    <n v="3"/>
    <n v="62.16"/>
    <n v="5909.78"/>
    <n v="102.28442728442728"/>
    <n v="1"/>
  </r>
  <r>
    <n v="10109"/>
    <s v="S24_2972"/>
    <n v="29"/>
    <n v="32.1"/>
    <n v="6"/>
    <x v="9"/>
    <d v="2003-03-19T00:00:00"/>
    <d v="2003-03-11T00:00:00"/>
    <s v="Shipped"/>
    <n v="486"/>
    <n v="1323"/>
    <n v="72600"/>
    <s v="Philadelphia"/>
    <n v="3"/>
    <x v="2"/>
    <d v="2004-04-14T00:00:00"/>
    <n v="5899.38"/>
    <s v="Classic Cars"/>
    <n v="7723"/>
    <n v="37.76"/>
    <n v="8"/>
    <s v="No"/>
    <n v="2003"/>
    <n v="3"/>
    <n v="16.239999999999998"/>
    <n v="930.90000000000009"/>
    <n v="97.660098522167516"/>
    <n v="1"/>
  </r>
  <r>
    <n v="10110"/>
    <s v="S18_1589"/>
    <n v="37"/>
    <n v="118.22"/>
    <n v="16"/>
    <x v="10"/>
    <d v="2003-03-24T00:00:00"/>
    <d v="2003-03-20T00:00:00"/>
    <s v="Shipped"/>
    <n v="187"/>
    <n v="1501"/>
    <n v="136800"/>
    <s v="Manchester"/>
    <n v="7"/>
    <x v="1"/>
    <d v="2004-11-03T00:00:00"/>
    <n v="52825.29"/>
    <s v="Classic Cars"/>
    <n v="9042"/>
    <n v="124.44"/>
    <n v="4"/>
    <s v="Yes"/>
    <n v="2003"/>
    <n v="3"/>
    <n v="65.959999999999994"/>
    <n v="4374.1400000000003"/>
    <n v="79.229836264402692"/>
    <n v="1"/>
  </r>
  <r>
    <n v="10110"/>
    <s v="S18_1749"/>
    <n v="42"/>
    <n v="153"/>
    <n v="7"/>
    <x v="10"/>
    <d v="2003-03-24T00:00:00"/>
    <d v="2003-03-20T00:00:00"/>
    <s v="Shipped"/>
    <n v="187"/>
    <n v="1501"/>
    <n v="136800"/>
    <s v="Manchester"/>
    <n v="7"/>
    <x v="1"/>
    <d v="2004-11-03T00:00:00"/>
    <n v="52825.29"/>
    <s v="Vintage Cars"/>
    <n v="2724"/>
    <n v="170"/>
    <n v="4"/>
    <s v="Yes"/>
    <n v="2003"/>
    <n v="3"/>
    <n v="86.7"/>
    <n v="6426"/>
    <n v="76.470588235294116"/>
    <n v="1"/>
  </r>
  <r>
    <n v="10110"/>
    <s v="S18_2248"/>
    <n v="32"/>
    <n v="51.46"/>
    <n v="6"/>
    <x v="10"/>
    <d v="2003-03-24T00:00:00"/>
    <d v="2003-03-20T00:00:00"/>
    <s v="Shipped"/>
    <n v="187"/>
    <n v="1501"/>
    <n v="136800"/>
    <s v="Manchester"/>
    <n v="7"/>
    <x v="1"/>
    <d v="2004-11-03T00:00:00"/>
    <n v="52825.29"/>
    <s v="Vintage Cars"/>
    <n v="540"/>
    <n v="60.54"/>
    <n v="4"/>
    <s v="Yes"/>
    <n v="2003"/>
    <n v="3"/>
    <n v="33.299999999999997"/>
    <n v="1646.72"/>
    <n v="54.534534534534551"/>
    <n v="0"/>
  </r>
  <r>
    <n v="10110"/>
    <s v="S18_2325"/>
    <n v="33"/>
    <n v="115.69"/>
    <n v="4"/>
    <x v="10"/>
    <d v="2003-03-24T00:00:00"/>
    <d v="2003-03-20T00:00:00"/>
    <s v="Shipped"/>
    <n v="187"/>
    <n v="1501"/>
    <n v="136800"/>
    <s v="Manchester"/>
    <n v="7"/>
    <x v="1"/>
    <d v="2004-11-03T00:00:00"/>
    <n v="52825.29"/>
    <s v="Vintage Cars"/>
    <n v="9354"/>
    <n v="127.13"/>
    <n v="4"/>
    <s v="Yes"/>
    <n v="2003"/>
    <n v="3"/>
    <n v="58.48"/>
    <n v="3817.77"/>
    <n v="97.828317373461019"/>
    <n v="1"/>
  </r>
  <r>
    <n v="10110"/>
    <s v="S18_2795"/>
    <n v="31"/>
    <n v="163.69"/>
    <n v="1"/>
    <x v="10"/>
    <d v="2003-03-24T00:00:00"/>
    <d v="2003-03-20T00:00:00"/>
    <s v="Shipped"/>
    <n v="187"/>
    <n v="1501"/>
    <n v="136800"/>
    <s v="Manchester"/>
    <n v="7"/>
    <x v="1"/>
    <d v="2004-11-03T00:00:00"/>
    <n v="52825.29"/>
    <s v="Vintage Cars"/>
    <n v="548"/>
    <n v="168.75"/>
    <n v="4"/>
    <s v="Yes"/>
    <n v="2003"/>
    <n v="3"/>
    <n v="72.56"/>
    <n v="5074.3900000000003"/>
    <n v="125.59261300992281"/>
    <n v="1"/>
  </r>
  <r>
    <n v="10110"/>
    <s v="S18_4409"/>
    <n v="28"/>
    <n v="81.91"/>
    <n v="8"/>
    <x v="10"/>
    <d v="2003-03-24T00:00:00"/>
    <d v="2003-03-20T00:00:00"/>
    <s v="Shipped"/>
    <n v="187"/>
    <n v="1501"/>
    <n v="136800"/>
    <s v="Manchester"/>
    <n v="7"/>
    <x v="1"/>
    <d v="2004-11-03T00:00:00"/>
    <n v="52825.29"/>
    <s v="Vintage Cars"/>
    <n v="6553"/>
    <n v="92.03"/>
    <n v="4"/>
    <s v="Yes"/>
    <n v="2003"/>
    <n v="3"/>
    <n v="43.26"/>
    <n v="2293.48"/>
    <n v="89.343504392048075"/>
    <n v="1"/>
  </r>
  <r>
    <n v="10110"/>
    <s v="S18_4933"/>
    <n v="42"/>
    <n v="62"/>
    <n v="9"/>
    <x v="10"/>
    <d v="2003-03-24T00:00:00"/>
    <d v="2003-03-20T00:00:00"/>
    <s v="Shipped"/>
    <n v="187"/>
    <n v="1501"/>
    <n v="136800"/>
    <s v="Manchester"/>
    <n v="7"/>
    <x v="1"/>
    <d v="2004-11-03T00:00:00"/>
    <n v="52825.29"/>
    <s v="Classic Cars"/>
    <n v="3209"/>
    <n v="71.27"/>
    <n v="4"/>
    <s v="Yes"/>
    <n v="2003"/>
    <n v="3"/>
    <n v="34.21"/>
    <n v="2604"/>
    <n v="81.233557439345219"/>
    <n v="1"/>
  </r>
  <r>
    <n v="10110"/>
    <s v="S24_1046"/>
    <n v="36"/>
    <n v="72.02"/>
    <n v="13"/>
    <x v="10"/>
    <d v="2003-03-24T00:00:00"/>
    <d v="2003-03-20T00:00:00"/>
    <s v="Shipped"/>
    <n v="187"/>
    <n v="1501"/>
    <n v="136800"/>
    <s v="Manchester"/>
    <n v="7"/>
    <x v="1"/>
    <d v="2004-11-03T00:00:00"/>
    <n v="52825.29"/>
    <s v="Classic Cars"/>
    <n v="1005"/>
    <n v="73.489999999999995"/>
    <n v="4"/>
    <s v="Yes"/>
    <n v="2003"/>
    <n v="3"/>
    <n v="49.24"/>
    <n v="2592.7199999999998"/>
    <n v="46.263200649878137"/>
    <n v="0"/>
  </r>
  <r>
    <n v="10110"/>
    <s v="S24_1628"/>
    <n v="29"/>
    <n v="43.27"/>
    <n v="15"/>
    <x v="10"/>
    <d v="2003-03-24T00:00:00"/>
    <d v="2003-03-20T00:00:00"/>
    <s v="Shipped"/>
    <n v="187"/>
    <n v="1501"/>
    <n v="136800"/>
    <s v="Manchester"/>
    <n v="7"/>
    <x v="1"/>
    <d v="2004-11-03T00:00:00"/>
    <n v="52825.29"/>
    <s v="Classic Cars"/>
    <n v="8197"/>
    <n v="50.31"/>
    <n v="4"/>
    <s v="Yes"/>
    <n v="2003"/>
    <n v="3"/>
    <n v="29.18"/>
    <n v="1254.8300000000002"/>
    <n v="48.286497601096656"/>
    <n v="0"/>
  </r>
  <r>
    <n v="10110"/>
    <s v="S24_1937"/>
    <n v="20"/>
    <n v="28.88"/>
    <n v="3"/>
    <x v="10"/>
    <d v="2003-03-24T00:00:00"/>
    <d v="2003-03-20T00:00:00"/>
    <s v="Shipped"/>
    <n v="187"/>
    <n v="1501"/>
    <n v="136800"/>
    <s v="Manchester"/>
    <n v="7"/>
    <x v="1"/>
    <d v="2004-11-03T00:00:00"/>
    <n v="52825.29"/>
    <s v="Vintage Cars"/>
    <n v="7332"/>
    <n v="33.19"/>
    <n v="4"/>
    <s v="Yes"/>
    <n v="2003"/>
    <n v="3"/>
    <n v="22.57"/>
    <n v="577.6"/>
    <n v="27.95746566238369"/>
    <n v="0"/>
  </r>
  <r>
    <n v="10110"/>
    <s v="S24_2022"/>
    <n v="39"/>
    <n v="40.770000000000003"/>
    <n v="2"/>
    <x v="10"/>
    <d v="2003-03-24T00:00:00"/>
    <d v="2003-03-20T00:00:00"/>
    <s v="Shipped"/>
    <n v="187"/>
    <n v="1501"/>
    <n v="136800"/>
    <s v="Manchester"/>
    <n v="7"/>
    <x v="1"/>
    <d v="2004-11-03T00:00:00"/>
    <n v="52825.29"/>
    <s v="Vintage Cars"/>
    <n v="2847"/>
    <n v="44.8"/>
    <n v="4"/>
    <s v="Yes"/>
    <n v="2003"/>
    <n v="3"/>
    <n v="20.61"/>
    <n v="1590.0300000000002"/>
    <n v="97.816593886462897"/>
    <n v="1"/>
  </r>
  <r>
    <n v="10110"/>
    <s v="S24_2766"/>
    <n v="43"/>
    <n v="82.69"/>
    <n v="11"/>
    <x v="10"/>
    <d v="2003-03-24T00:00:00"/>
    <d v="2003-03-20T00:00:00"/>
    <s v="Shipped"/>
    <n v="187"/>
    <n v="1501"/>
    <n v="136800"/>
    <s v="Manchester"/>
    <n v="7"/>
    <x v="1"/>
    <d v="2004-11-03T00:00:00"/>
    <n v="52825.29"/>
    <s v="Classic Cars"/>
    <n v="2350"/>
    <n v="90.87"/>
    <n v="4"/>
    <s v="Yes"/>
    <n v="2003"/>
    <n v="3"/>
    <n v="47.25"/>
    <n v="3555.67"/>
    <n v="75.005291005290999"/>
    <n v="1"/>
  </r>
  <r>
    <n v="10110"/>
    <s v="S24_2887"/>
    <n v="46"/>
    <n v="112.74"/>
    <n v="10"/>
    <x v="10"/>
    <d v="2003-03-24T00:00:00"/>
    <d v="2003-03-20T00:00:00"/>
    <s v="Shipped"/>
    <n v="187"/>
    <n v="1501"/>
    <n v="136800"/>
    <s v="Manchester"/>
    <n v="7"/>
    <x v="1"/>
    <d v="2004-11-03T00:00:00"/>
    <n v="52825.29"/>
    <s v="Classic Cars"/>
    <n v="1452"/>
    <n v="117.44"/>
    <n v="4"/>
    <s v="Yes"/>
    <n v="2003"/>
    <n v="3"/>
    <n v="72.819999999999993"/>
    <n v="5186.04"/>
    <n v="54.820104366932163"/>
    <n v="0"/>
  </r>
  <r>
    <n v="10110"/>
    <s v="S24_3191"/>
    <n v="27"/>
    <n v="80.47"/>
    <n v="12"/>
    <x v="10"/>
    <d v="2003-03-24T00:00:00"/>
    <d v="2003-03-20T00:00:00"/>
    <s v="Shipped"/>
    <n v="187"/>
    <n v="1501"/>
    <n v="136800"/>
    <s v="Manchester"/>
    <n v="7"/>
    <x v="1"/>
    <d v="2004-11-03T00:00:00"/>
    <n v="52825.29"/>
    <s v="Classic Cars"/>
    <n v="4695"/>
    <n v="85.61"/>
    <n v="4"/>
    <s v="Yes"/>
    <n v="2003"/>
    <n v="3"/>
    <n v="50.51"/>
    <n v="2172.69"/>
    <n v="59.314987131261141"/>
    <n v="0"/>
  </r>
  <r>
    <n v="10110"/>
    <s v="S24_3432"/>
    <n v="37"/>
    <n v="96.37"/>
    <n v="14"/>
    <x v="10"/>
    <d v="2003-03-24T00:00:00"/>
    <d v="2003-03-20T00:00:00"/>
    <s v="Shipped"/>
    <n v="187"/>
    <n v="1501"/>
    <n v="136800"/>
    <s v="Manchester"/>
    <n v="7"/>
    <x v="1"/>
    <d v="2004-11-03T00:00:00"/>
    <n v="52825.29"/>
    <s v="Classic Cars"/>
    <n v="9446"/>
    <n v="107.08"/>
    <n v="4"/>
    <s v="Yes"/>
    <n v="2003"/>
    <n v="3"/>
    <n v="62.11"/>
    <n v="3565.69"/>
    <n v="55.160199645789731"/>
    <n v="0"/>
  </r>
  <r>
    <n v="10110"/>
    <s v="S24_3969"/>
    <n v="48"/>
    <n v="35.29"/>
    <n v="5"/>
    <x v="10"/>
    <d v="2003-03-24T00:00:00"/>
    <d v="2003-03-20T00:00:00"/>
    <s v="Shipped"/>
    <n v="187"/>
    <n v="1501"/>
    <n v="136800"/>
    <s v="Manchester"/>
    <n v="7"/>
    <x v="1"/>
    <d v="2004-11-03T00:00:00"/>
    <n v="52825.29"/>
    <s v="Vintage Cars"/>
    <n v="2081"/>
    <n v="41.03"/>
    <n v="4"/>
    <s v="Yes"/>
    <n v="2003"/>
    <n v="3"/>
    <n v="21.75"/>
    <n v="1693.92"/>
    <n v="62.252873563218394"/>
    <n v="0"/>
  </r>
  <r>
    <n v="10111"/>
    <s v="S18_1342"/>
    <n v="33"/>
    <n v="87.33"/>
    <n v="6"/>
    <x v="11"/>
    <d v="2003-03-31T00:00:00"/>
    <d v="2003-03-30T00:00:00"/>
    <s v="Shipped"/>
    <n v="129"/>
    <n v="1165"/>
    <n v="64600"/>
    <s v="San Francisco"/>
    <n v="1"/>
    <x v="5"/>
    <d v="2004-12-08T00:00:00"/>
    <n v="26248.78"/>
    <s v="Vintage Cars"/>
    <n v="8693"/>
    <n v="102.74"/>
    <n v="1"/>
    <s v="Yes"/>
    <n v="2003"/>
    <n v="3"/>
    <n v="60.62"/>
    <n v="2881.89"/>
    <n v="44.061365885846257"/>
    <n v="0"/>
  </r>
  <r>
    <n v="10111"/>
    <s v="S18_1367"/>
    <n v="48"/>
    <n v="48.52"/>
    <n v="5"/>
    <x v="11"/>
    <d v="2003-03-31T00:00:00"/>
    <d v="2003-03-30T00:00:00"/>
    <s v="Shipped"/>
    <n v="129"/>
    <n v="1165"/>
    <n v="64600"/>
    <s v="San Francisco"/>
    <n v="1"/>
    <x v="5"/>
    <d v="2004-12-08T00:00:00"/>
    <n v="26248.78"/>
    <s v="Vintage Cars"/>
    <n v="8635"/>
    <n v="53.91"/>
    <n v="1"/>
    <s v="Yes"/>
    <n v="2003"/>
    <n v="3"/>
    <n v="24.26"/>
    <n v="2328.96"/>
    <n v="100"/>
    <n v="1"/>
  </r>
  <r>
    <n v="10111"/>
    <s v="S18_2957"/>
    <n v="28"/>
    <n v="53.09"/>
    <n v="2"/>
    <x v="11"/>
    <d v="2003-03-31T00:00:00"/>
    <d v="2003-03-30T00:00:00"/>
    <s v="Shipped"/>
    <n v="129"/>
    <n v="1165"/>
    <n v="64600"/>
    <s v="San Francisco"/>
    <n v="1"/>
    <x v="5"/>
    <d v="2004-12-08T00:00:00"/>
    <n v="26248.78"/>
    <s v="Vintage Cars"/>
    <n v="5649"/>
    <n v="62.46"/>
    <n v="1"/>
    <s v="Yes"/>
    <n v="2003"/>
    <n v="3"/>
    <n v="34.35"/>
    <n v="1486.52"/>
    <n v="54.556040756914129"/>
    <n v="0"/>
  </r>
  <r>
    <n v="10111"/>
    <s v="S18_3136"/>
    <n v="43"/>
    <n v="94.25"/>
    <n v="1"/>
    <x v="11"/>
    <d v="2003-03-31T00:00:00"/>
    <d v="2003-03-30T00:00:00"/>
    <s v="Shipped"/>
    <n v="129"/>
    <n v="1165"/>
    <n v="64600"/>
    <s v="San Francisco"/>
    <n v="1"/>
    <x v="5"/>
    <d v="2004-12-08T00:00:00"/>
    <n v="26248.78"/>
    <s v="Vintage Cars"/>
    <n v="5992"/>
    <n v="104.72"/>
    <n v="1"/>
    <s v="Yes"/>
    <n v="2003"/>
    <n v="3"/>
    <n v="60.74"/>
    <n v="4052.75"/>
    <n v="55.169575238722423"/>
    <n v="0"/>
  </r>
  <r>
    <n v="10111"/>
    <s v="S18_3320"/>
    <n v="39"/>
    <n v="91.27"/>
    <n v="4"/>
    <x v="11"/>
    <d v="2003-03-31T00:00:00"/>
    <d v="2003-03-30T00:00:00"/>
    <s v="Shipped"/>
    <n v="129"/>
    <n v="1165"/>
    <n v="64600"/>
    <s v="San Francisco"/>
    <n v="1"/>
    <x v="5"/>
    <d v="2004-12-08T00:00:00"/>
    <n v="26248.78"/>
    <s v="Vintage Cars"/>
    <n v="7913"/>
    <n v="99.21"/>
    <n v="1"/>
    <s v="Yes"/>
    <n v="2003"/>
    <n v="3"/>
    <n v="57.54"/>
    <n v="3559.5299999999997"/>
    <n v="58.62009037191519"/>
    <n v="0"/>
  </r>
  <r>
    <n v="10111"/>
    <s v="S24_4258"/>
    <n v="26"/>
    <n v="85.7"/>
    <n v="3"/>
    <x v="11"/>
    <d v="2003-03-31T00:00:00"/>
    <d v="2003-03-30T00:00:00"/>
    <s v="Shipped"/>
    <n v="129"/>
    <n v="1165"/>
    <n v="64600"/>
    <s v="San Francisco"/>
    <n v="1"/>
    <x v="5"/>
    <d v="2004-12-08T00:00:00"/>
    <n v="26248.78"/>
    <s v="Vintage Cars"/>
    <n v="4710"/>
    <n v="97.39"/>
    <n v="1"/>
    <s v="Yes"/>
    <n v="2003"/>
    <n v="3"/>
    <n v="57.46"/>
    <n v="2228.2000000000003"/>
    <n v="49.147232857640098"/>
    <n v="0"/>
  </r>
  <r>
    <n v="10112"/>
    <s v="S10_1949"/>
    <n v="29"/>
    <n v="197.16"/>
    <n v="1"/>
    <x v="12"/>
    <d v="2003-04-03T00:00:00"/>
    <d v="2003-03-29T00:00:00"/>
    <s v="Shipped"/>
    <n v="144"/>
    <n v="1504"/>
    <n v="53100"/>
    <s v="LuleÃ¥"/>
    <n v="7"/>
    <x v="1"/>
    <d v="2004-12-12T00:00:00"/>
    <n v="36005.71"/>
    <s v="Classic Cars"/>
    <n v="7305"/>
    <n v="214.3"/>
    <n v="5"/>
    <s v="Yes"/>
    <n v="2003"/>
    <n v="3"/>
    <n v="98.58"/>
    <n v="5717.64"/>
    <n v="100"/>
    <n v="1"/>
  </r>
  <r>
    <n v="10112"/>
    <s v="S18_2949"/>
    <n v="23"/>
    <n v="85.1"/>
    <n v="2"/>
    <x v="12"/>
    <d v="2003-04-03T00:00:00"/>
    <d v="2003-03-29T00:00:00"/>
    <s v="Shipped"/>
    <n v="144"/>
    <n v="1504"/>
    <n v="53100"/>
    <s v="LuleÃ¥"/>
    <n v="7"/>
    <x v="1"/>
    <d v="2004-12-12T00:00:00"/>
    <n v="36005.71"/>
    <s v="Vintage Cars"/>
    <n v="4189"/>
    <n v="101.31"/>
    <n v="5"/>
    <s v="Yes"/>
    <n v="2003"/>
    <n v="3"/>
    <n v="60.78"/>
    <n v="1957.3"/>
    <n v="40.013162224415915"/>
    <n v="0"/>
  </r>
  <r>
    <n v="10113"/>
    <s v="S12_1666"/>
    <n v="21"/>
    <n v="121.64"/>
    <n v="2"/>
    <x v="13"/>
    <d v="2003-04-02T00:00:00"/>
    <d v="2003-03-27T00:00:00"/>
    <s v="Shipped"/>
    <n v="124"/>
    <n v="1165"/>
    <n v="210500"/>
    <s v="San Rafael"/>
    <n v="1"/>
    <x v="5"/>
    <d v="2005-03-05T00:00:00"/>
    <n v="101244.59"/>
    <s v="Trucks and Buses"/>
    <n v="1579"/>
    <n v="136.66999999999999"/>
    <n v="6"/>
    <s v="Yes"/>
    <n v="2003"/>
    <n v="3"/>
    <n v="77.900000000000006"/>
    <n v="2554.44"/>
    <n v="56.148908857509618"/>
    <n v="0"/>
  </r>
  <r>
    <n v="10113"/>
    <s v="S18_1097"/>
    <n v="49"/>
    <n v="101.5"/>
    <n v="4"/>
    <x v="13"/>
    <d v="2003-04-02T00:00:00"/>
    <d v="2003-03-27T00:00:00"/>
    <s v="Shipped"/>
    <n v="124"/>
    <n v="1165"/>
    <n v="210500"/>
    <s v="San Rafael"/>
    <n v="1"/>
    <x v="5"/>
    <d v="2005-03-05T00:00:00"/>
    <n v="101244.59"/>
    <s v="Trucks and Buses"/>
    <n v="2613"/>
    <n v="116.67"/>
    <n v="6"/>
    <s v="Yes"/>
    <n v="2003"/>
    <n v="3"/>
    <n v="58.33"/>
    <n v="4973.5"/>
    <n v="74.009943425338605"/>
    <n v="1"/>
  </r>
  <r>
    <n v="10113"/>
    <s v="S18_4668"/>
    <n v="50"/>
    <n v="43.27"/>
    <n v="3"/>
    <x v="13"/>
    <d v="2003-04-02T00:00:00"/>
    <d v="2003-03-27T00:00:00"/>
    <s v="Shipped"/>
    <n v="124"/>
    <n v="1165"/>
    <n v="210500"/>
    <s v="San Rafael"/>
    <n v="1"/>
    <x v="5"/>
    <d v="2005-03-05T00:00:00"/>
    <n v="101244.59"/>
    <s v="Vintage Cars"/>
    <n v="6645"/>
    <n v="50.31"/>
    <n v="6"/>
    <s v="Yes"/>
    <n v="2003"/>
    <n v="3"/>
    <n v="23.14"/>
    <n v="2163.5"/>
    <n v="86.992221261884197"/>
    <n v="1"/>
  </r>
  <r>
    <n v="10113"/>
    <s v="S32_3522"/>
    <n v="23"/>
    <n v="58.82"/>
    <n v="1"/>
    <x v="13"/>
    <d v="2003-04-02T00:00:00"/>
    <d v="2003-03-27T00:00:00"/>
    <s v="Shipped"/>
    <n v="124"/>
    <n v="1165"/>
    <n v="210500"/>
    <s v="San Rafael"/>
    <n v="1"/>
    <x v="5"/>
    <d v="2005-03-05T00:00:00"/>
    <n v="101244.59"/>
    <s v="Trucks and Buses"/>
    <n v="814"/>
    <n v="64.64"/>
    <n v="6"/>
    <s v="Yes"/>
    <n v="2003"/>
    <n v="3"/>
    <n v="33.61"/>
    <n v="1352.86"/>
    <n v="75.0074382624219"/>
    <n v="1"/>
  </r>
  <r>
    <n v="10114"/>
    <s v="S10_4962"/>
    <n v="31"/>
    <n v="128.53"/>
    <n v="8"/>
    <x v="14"/>
    <d v="2003-04-07T00:00:00"/>
    <d v="2003-04-02T00:00:00"/>
    <s v="Shipped"/>
    <n v="172"/>
    <n v="1337"/>
    <n v="84300"/>
    <s v="Paris"/>
    <n v="4"/>
    <x v="3"/>
    <d v="2004-09-09T00:00:00"/>
    <n v="1960.8"/>
    <s v="Classic Cars"/>
    <n v="6791"/>
    <n v="147.74"/>
    <n v="5"/>
    <s v="Yes"/>
    <n v="2003"/>
    <n v="4"/>
    <n v="103.42"/>
    <n v="3984.43"/>
    <n v="24.279636433958615"/>
    <n v="0"/>
  </r>
  <r>
    <n v="10114"/>
    <s v="S18_2319"/>
    <n v="39"/>
    <n v="106.78"/>
    <n v="3"/>
    <x v="14"/>
    <d v="2003-04-07T00:00:00"/>
    <d v="2003-04-02T00:00:00"/>
    <s v="Shipped"/>
    <n v="172"/>
    <n v="1337"/>
    <n v="84300"/>
    <s v="Paris"/>
    <n v="4"/>
    <x v="3"/>
    <d v="2004-09-09T00:00:00"/>
    <n v="1960.8"/>
    <s v="Trucks and Buses"/>
    <n v="8258"/>
    <n v="122.73"/>
    <n v="5"/>
    <s v="Yes"/>
    <n v="2003"/>
    <n v="4"/>
    <n v="74.86"/>
    <n v="4164.42"/>
    <n v="42.639593908629443"/>
    <n v="0"/>
  </r>
  <r>
    <n v="10114"/>
    <s v="S18_2432"/>
    <n v="45"/>
    <n v="53.48"/>
    <n v="6"/>
    <x v="14"/>
    <d v="2003-04-07T00:00:00"/>
    <d v="2003-04-02T00:00:00"/>
    <s v="Shipped"/>
    <n v="172"/>
    <n v="1337"/>
    <n v="84300"/>
    <s v="Paris"/>
    <n v="4"/>
    <x v="3"/>
    <d v="2004-09-09T00:00:00"/>
    <n v="1960.8"/>
    <s v="Trucks and Buses"/>
    <n v="2018"/>
    <n v="60.77"/>
    <n v="5"/>
    <s v="Yes"/>
    <n v="2003"/>
    <n v="4"/>
    <n v="24.92"/>
    <n v="2406.6"/>
    <n v="114.60674157303367"/>
    <n v="1"/>
  </r>
  <r>
    <n v="10114"/>
    <s v="S18_3232"/>
    <n v="48"/>
    <n v="169.34"/>
    <n v="4"/>
    <x v="14"/>
    <d v="2003-04-07T00:00:00"/>
    <d v="2003-04-02T00:00:00"/>
    <s v="Shipped"/>
    <n v="172"/>
    <n v="1337"/>
    <n v="84300"/>
    <s v="Paris"/>
    <n v="4"/>
    <x v="3"/>
    <d v="2004-09-09T00:00:00"/>
    <n v="1960.8"/>
    <s v="Classic Cars"/>
    <n v="8347"/>
    <n v="169.34"/>
    <n v="5"/>
    <s v="Yes"/>
    <n v="2003"/>
    <n v="4"/>
    <n v="77.900000000000006"/>
    <n v="8128.32"/>
    <n v="117.38125802310653"/>
    <n v="1"/>
  </r>
  <r>
    <n v="10114"/>
    <s v="S18_4600"/>
    <n v="41"/>
    <n v="105.34"/>
    <n v="9"/>
    <x v="14"/>
    <d v="2003-04-07T00:00:00"/>
    <d v="2003-04-02T00:00:00"/>
    <s v="Shipped"/>
    <n v="172"/>
    <n v="1337"/>
    <n v="84300"/>
    <s v="Paris"/>
    <n v="4"/>
    <x v="3"/>
    <d v="2004-09-09T00:00:00"/>
    <n v="1960.8"/>
    <s v="Trucks and Buses"/>
    <n v="3128"/>
    <n v="121.08"/>
    <n v="5"/>
    <s v="Yes"/>
    <n v="2003"/>
    <n v="4"/>
    <n v="84.76"/>
    <n v="4318.9400000000005"/>
    <n v="24.280320906087773"/>
    <n v="0"/>
  </r>
  <r>
    <n v="10114"/>
    <s v="S24_2300"/>
    <n v="21"/>
    <n v="102.23"/>
    <n v="5"/>
    <x v="14"/>
    <d v="2003-04-07T00:00:00"/>
    <d v="2003-04-02T00:00:00"/>
    <s v="Shipped"/>
    <n v="172"/>
    <n v="1337"/>
    <n v="84300"/>
    <s v="Paris"/>
    <n v="4"/>
    <x v="3"/>
    <d v="2004-09-09T00:00:00"/>
    <n v="1960.8"/>
    <s v="Trucks and Buses"/>
    <n v="2327"/>
    <n v="127.79"/>
    <n v="5"/>
    <s v="Yes"/>
    <n v="2003"/>
    <n v="4"/>
    <n v="61.34"/>
    <n v="2146.83"/>
    <n v="66.661232474731008"/>
    <n v="0"/>
  </r>
  <r>
    <n v="10114"/>
    <s v="S24_2840"/>
    <n v="24"/>
    <n v="28.64"/>
    <n v="1"/>
    <x v="14"/>
    <d v="2003-04-07T00:00:00"/>
    <d v="2003-04-02T00:00:00"/>
    <s v="Shipped"/>
    <n v="172"/>
    <n v="1337"/>
    <n v="84300"/>
    <s v="Paris"/>
    <n v="4"/>
    <x v="3"/>
    <d v="2004-09-09T00:00:00"/>
    <n v="1960.8"/>
    <s v="Classic Cars"/>
    <n v="2542"/>
    <n v="35.36"/>
    <n v="5"/>
    <s v="Yes"/>
    <n v="2003"/>
    <n v="4"/>
    <n v="15.91"/>
    <n v="687.36"/>
    <n v="80.012570710245129"/>
    <n v="1"/>
  </r>
  <r>
    <n v="10114"/>
    <s v="S32_1268"/>
    <n v="32"/>
    <n v="88.61"/>
    <n v="7"/>
    <x v="14"/>
    <d v="2003-04-07T00:00:00"/>
    <d v="2003-04-02T00:00:00"/>
    <s v="Shipped"/>
    <n v="172"/>
    <n v="1337"/>
    <n v="84300"/>
    <s v="Paris"/>
    <n v="4"/>
    <x v="3"/>
    <d v="2004-09-09T00:00:00"/>
    <n v="1960.8"/>
    <s v="Trucks and Buses"/>
    <n v="5099"/>
    <n v="96.31"/>
    <n v="5"/>
    <s v="Yes"/>
    <n v="2003"/>
    <n v="4"/>
    <n v="53.93"/>
    <n v="2835.52"/>
    <n v="64.305581309104397"/>
    <n v="0"/>
  </r>
  <r>
    <n v="10114"/>
    <s v="S32_2509"/>
    <n v="28"/>
    <n v="43.83"/>
    <n v="2"/>
    <x v="14"/>
    <d v="2003-04-07T00:00:00"/>
    <d v="2003-04-02T00:00:00"/>
    <s v="Shipped"/>
    <n v="172"/>
    <n v="1337"/>
    <n v="84300"/>
    <s v="Paris"/>
    <n v="4"/>
    <x v="3"/>
    <d v="2004-09-09T00:00:00"/>
    <n v="1960.8"/>
    <s v="Trucks and Buses"/>
    <n v="2874"/>
    <n v="54.11"/>
    <n v="5"/>
    <s v="Yes"/>
    <n v="2003"/>
    <n v="4"/>
    <n v="25.98"/>
    <n v="1227.24"/>
    <n v="68.706697459584291"/>
    <n v="1"/>
  </r>
  <r>
    <n v="10114"/>
    <s v="S700_2824"/>
    <n v="42"/>
    <n v="82.94"/>
    <n v="10"/>
    <x v="14"/>
    <d v="2003-04-07T00:00:00"/>
    <d v="2003-04-02T00:00:00"/>
    <s v="Shipped"/>
    <n v="172"/>
    <n v="1337"/>
    <n v="84300"/>
    <s v="Paris"/>
    <n v="4"/>
    <x v="3"/>
    <d v="2004-09-09T00:00:00"/>
    <n v="1960.8"/>
    <s v="Classic Cars"/>
    <n v="6934"/>
    <n v="101.15"/>
    <n v="5"/>
    <s v="Yes"/>
    <n v="2003"/>
    <n v="4"/>
    <n v="46.53"/>
    <n v="3483.48"/>
    <n v="78.250591016548455"/>
    <n v="1"/>
  </r>
  <r>
    <n v="10115"/>
    <s v="S12_4473"/>
    <n v="46"/>
    <n v="111.39"/>
    <n v="5"/>
    <x v="15"/>
    <d v="2003-04-12T00:00:00"/>
    <d v="2003-04-07T00:00:00"/>
    <s v="Shipped"/>
    <n v="424"/>
    <n v="1286"/>
    <n v="67500"/>
    <s v="NYC"/>
    <n v="3"/>
    <x v="2"/>
    <d v="2004-12-07T00:00:00"/>
    <n v="25505.98"/>
    <s v="Trucks and Buses"/>
    <n v="6125"/>
    <n v="118.5"/>
    <n v="5"/>
    <s v="Yes"/>
    <n v="2003"/>
    <n v="4"/>
    <n v="55.7"/>
    <n v="5123.9399999999996"/>
    <n v="99.982046678635541"/>
    <n v="1"/>
  </r>
  <r>
    <n v="10115"/>
    <s v="S18_2238"/>
    <n v="46"/>
    <n v="140.81"/>
    <n v="4"/>
    <x v="15"/>
    <d v="2003-04-12T00:00:00"/>
    <d v="2003-04-07T00:00:00"/>
    <s v="Shipped"/>
    <n v="424"/>
    <n v="1286"/>
    <n v="67500"/>
    <s v="NYC"/>
    <n v="3"/>
    <x v="2"/>
    <d v="2004-12-07T00:00:00"/>
    <n v="25505.98"/>
    <s v="Classic Cars"/>
    <n v="4724"/>
    <n v="163.72999999999999"/>
    <n v="5"/>
    <s v="Yes"/>
    <n v="2003"/>
    <n v="4"/>
    <n v="101.51"/>
    <n v="6477.26"/>
    <n v="38.715397497783464"/>
    <n v="0"/>
  </r>
  <r>
    <n v="10115"/>
    <s v="S24_1444"/>
    <n v="47"/>
    <n v="56.64"/>
    <n v="2"/>
    <x v="15"/>
    <d v="2003-04-12T00:00:00"/>
    <d v="2003-04-07T00:00:00"/>
    <s v="Shipped"/>
    <n v="424"/>
    <n v="1286"/>
    <n v="67500"/>
    <s v="NYC"/>
    <n v="3"/>
    <x v="2"/>
    <d v="2004-12-07T00:00:00"/>
    <n v="25505.98"/>
    <s v="Classic Cars"/>
    <n v="4074"/>
    <n v="57.8"/>
    <n v="5"/>
    <s v="Yes"/>
    <n v="2003"/>
    <n v="4"/>
    <n v="32.369999999999997"/>
    <n v="2662.08"/>
    <n v="74.976830398517151"/>
    <n v="1"/>
  </r>
  <r>
    <n v="10115"/>
    <s v="S24_4048"/>
    <n v="44"/>
    <n v="106.45"/>
    <n v="1"/>
    <x v="15"/>
    <d v="2003-04-12T00:00:00"/>
    <d v="2003-04-07T00:00:00"/>
    <s v="Shipped"/>
    <n v="424"/>
    <n v="1286"/>
    <n v="67500"/>
    <s v="NYC"/>
    <n v="3"/>
    <x v="2"/>
    <d v="2004-12-07T00:00:00"/>
    <n v="25505.98"/>
    <s v="Classic Cars"/>
    <n v="6582"/>
    <n v="118.28"/>
    <n v="5"/>
    <s v="Yes"/>
    <n v="2003"/>
    <n v="4"/>
    <n v="69.78"/>
    <n v="4683.8"/>
    <n v="52.550874175981654"/>
    <n v="0"/>
  </r>
  <r>
    <n v="10115"/>
    <s v="S50_1392"/>
    <n v="27"/>
    <n v="100.7"/>
    <n v="3"/>
    <x v="15"/>
    <d v="2003-04-12T00:00:00"/>
    <d v="2003-04-07T00:00:00"/>
    <s v="Shipped"/>
    <n v="424"/>
    <n v="1286"/>
    <n v="67500"/>
    <s v="NYC"/>
    <n v="3"/>
    <x v="2"/>
    <d v="2004-12-07T00:00:00"/>
    <n v="25505.98"/>
    <s v="Trucks and Buses"/>
    <n v="1016"/>
    <n v="115.75"/>
    <n v="5"/>
    <s v="Yes"/>
    <n v="2003"/>
    <n v="4"/>
    <n v="68.290000000000006"/>
    <n v="2718.9"/>
    <n v="47.459364475032942"/>
    <n v="0"/>
  </r>
  <r>
    <n v="10116"/>
    <s v="S32_3207"/>
    <n v="27"/>
    <n v="60.28"/>
    <n v="1"/>
    <x v="16"/>
    <d v="2003-04-19T00:00:00"/>
    <d v="2003-04-13T00:00:00"/>
    <s v="Shipped"/>
    <n v="381"/>
    <n v="1401"/>
    <n v="23500"/>
    <s v="Charleroi"/>
    <n v="4"/>
    <x v="3"/>
    <d v="2004-12-03T00:00:00"/>
    <n v="12081.52"/>
    <s v="Trains"/>
    <n v="8601"/>
    <n v="62.14"/>
    <n v="6"/>
    <s v="Yes"/>
    <n v="2003"/>
    <n v="4"/>
    <n v="26.72"/>
    <n v="1627.56"/>
    <n v="125.5988023952096"/>
    <n v="1"/>
  </r>
  <r>
    <n v="10117"/>
    <s v="S12_1108"/>
    <n v="33"/>
    <n v="195.33"/>
    <n v="9"/>
    <x v="17"/>
    <d v="2003-04-24T00:00:00"/>
    <d v="2003-04-17T00:00:00"/>
    <s v="Shipped"/>
    <n v="148"/>
    <n v="1621"/>
    <n v="103800"/>
    <s v="Singapore"/>
    <n v="5"/>
    <x v="4"/>
    <d v="2003-04-22T00:00:00"/>
    <n v="44380.15"/>
    <s v="Classic Cars"/>
    <n v="3619"/>
    <n v="207.8"/>
    <n v="7"/>
    <s v="No"/>
    <n v="2003"/>
    <n v="4"/>
    <n v="95.59"/>
    <n v="6445.89"/>
    <n v="104.34145831153887"/>
    <n v="1"/>
  </r>
  <r>
    <n v="10117"/>
    <s v="S12_3148"/>
    <n v="43"/>
    <n v="148.06"/>
    <n v="10"/>
    <x v="17"/>
    <d v="2003-04-24T00:00:00"/>
    <d v="2003-04-17T00:00:00"/>
    <s v="Shipped"/>
    <n v="148"/>
    <n v="1621"/>
    <n v="103800"/>
    <s v="Singapore"/>
    <n v="5"/>
    <x v="4"/>
    <d v="2003-04-22T00:00:00"/>
    <n v="44380.15"/>
    <s v="Classic Cars"/>
    <n v="6906"/>
    <n v="151.08000000000001"/>
    <n v="7"/>
    <s v="No"/>
    <n v="2003"/>
    <n v="4"/>
    <n v="89.14"/>
    <n v="6366.58"/>
    <n v="66.098272380525017"/>
    <n v="0"/>
  </r>
  <r>
    <n v="10117"/>
    <s v="S12_3891"/>
    <n v="39"/>
    <n v="173.02"/>
    <n v="8"/>
    <x v="17"/>
    <d v="2003-04-24T00:00:00"/>
    <d v="2003-04-17T00:00:00"/>
    <s v="Shipped"/>
    <n v="148"/>
    <n v="1621"/>
    <n v="103800"/>
    <s v="Singapore"/>
    <n v="5"/>
    <x v="4"/>
    <d v="2003-04-22T00:00:00"/>
    <n v="44380.15"/>
    <s v="Classic Cars"/>
    <n v="1049"/>
    <n v="173.02"/>
    <n v="7"/>
    <s v="No"/>
    <n v="2003"/>
    <n v="4"/>
    <n v="83.05"/>
    <n v="6747.7800000000007"/>
    <n v="108.33232992173392"/>
    <n v="1"/>
  </r>
  <r>
    <n v="10117"/>
    <s v="S18_3140"/>
    <n v="26"/>
    <n v="121.57"/>
    <n v="5"/>
    <x v="17"/>
    <d v="2003-04-24T00:00:00"/>
    <d v="2003-04-17T00:00:00"/>
    <s v="Shipped"/>
    <n v="148"/>
    <n v="1621"/>
    <n v="103800"/>
    <s v="Singapore"/>
    <n v="5"/>
    <x v="4"/>
    <d v="2003-04-22T00:00:00"/>
    <n v="44380.15"/>
    <s v="Vintage Cars"/>
    <n v="3913"/>
    <n v="136.59"/>
    <n v="7"/>
    <s v="No"/>
    <n v="2003"/>
    <n v="4"/>
    <n v="68.3"/>
    <n v="3160.8199999999997"/>
    <n v="77.994143484626647"/>
    <n v="1"/>
  </r>
  <r>
    <n v="10117"/>
    <s v="S18_3259"/>
    <n v="21"/>
    <n v="81.680000000000007"/>
    <n v="7"/>
    <x v="17"/>
    <d v="2003-04-24T00:00:00"/>
    <d v="2003-04-17T00:00:00"/>
    <s v="Shipped"/>
    <n v="148"/>
    <n v="1621"/>
    <n v="103800"/>
    <s v="Singapore"/>
    <n v="5"/>
    <x v="4"/>
    <d v="2003-04-22T00:00:00"/>
    <n v="44380.15"/>
    <s v="Trains"/>
    <n v="6450"/>
    <n v="100.84"/>
    <n v="7"/>
    <s v="No"/>
    <n v="2003"/>
    <n v="4"/>
    <n v="67.56"/>
    <n v="1715.2800000000002"/>
    <n v="20.899940793368863"/>
    <n v="0"/>
  </r>
  <r>
    <n v="10117"/>
    <s v="S18_4027"/>
    <n v="22"/>
    <n v="122.08"/>
    <n v="12"/>
    <x v="17"/>
    <d v="2003-04-24T00:00:00"/>
    <d v="2003-04-17T00:00:00"/>
    <s v="Shipped"/>
    <n v="148"/>
    <n v="1621"/>
    <n v="103800"/>
    <s v="Singapore"/>
    <n v="5"/>
    <x v="4"/>
    <d v="2003-04-22T00:00:00"/>
    <n v="44380.15"/>
    <s v="Classic Cars"/>
    <n v="5545"/>
    <n v="143.62"/>
    <n v="7"/>
    <s v="No"/>
    <n v="2003"/>
    <n v="4"/>
    <n v="91.92"/>
    <n v="2685.7599999999998"/>
    <n v="32.811140121845078"/>
    <n v="0"/>
  </r>
  <r>
    <n v="10117"/>
    <s v="S18_4522"/>
    <n v="23"/>
    <n v="73.73"/>
    <n v="4"/>
    <x v="17"/>
    <d v="2003-04-24T00:00:00"/>
    <d v="2003-04-17T00:00:00"/>
    <s v="Shipped"/>
    <n v="148"/>
    <n v="1621"/>
    <n v="103800"/>
    <s v="Singapore"/>
    <n v="5"/>
    <x v="4"/>
    <d v="2003-04-22T00:00:00"/>
    <n v="44380.15"/>
    <s v="Vintage Cars"/>
    <n v="8290"/>
    <n v="87.77"/>
    <n v="7"/>
    <s v="No"/>
    <n v="2003"/>
    <n v="4"/>
    <n v="52.66"/>
    <n v="1695.7900000000002"/>
    <n v="40.011393847322466"/>
    <n v="0"/>
  </r>
  <r>
    <n v="10117"/>
    <s v="S24_2011"/>
    <n v="41"/>
    <n v="119.2"/>
    <n v="3"/>
    <x v="17"/>
    <d v="2003-04-24T00:00:00"/>
    <d v="2003-04-17T00:00:00"/>
    <s v="Shipped"/>
    <n v="148"/>
    <n v="1621"/>
    <n v="103800"/>
    <s v="Singapore"/>
    <n v="5"/>
    <x v="4"/>
    <d v="2003-04-22T00:00:00"/>
    <n v="44380.15"/>
    <s v="Ships"/>
    <n v="1898"/>
    <n v="122.89"/>
    <n v="7"/>
    <s v="No"/>
    <n v="2003"/>
    <n v="4"/>
    <n v="82.34"/>
    <n v="4887.2"/>
    <n v="44.765606023803741"/>
    <n v="0"/>
  </r>
  <r>
    <n v="10117"/>
    <s v="S50_1514"/>
    <n v="21"/>
    <n v="55.65"/>
    <n v="11"/>
    <x v="17"/>
    <d v="2003-04-24T00:00:00"/>
    <d v="2003-04-17T00:00:00"/>
    <s v="Shipped"/>
    <n v="148"/>
    <n v="1621"/>
    <n v="103800"/>
    <s v="Singapore"/>
    <n v="5"/>
    <x v="4"/>
    <d v="2003-04-22T00:00:00"/>
    <n v="44380.15"/>
    <s v="Trains"/>
    <n v="1645"/>
    <n v="58.58"/>
    <n v="7"/>
    <s v="No"/>
    <n v="2003"/>
    <n v="4"/>
    <n v="37.49"/>
    <n v="1168.6499999999999"/>
    <n v="48.439583889037067"/>
    <n v="0"/>
  </r>
  <r>
    <n v="10117"/>
    <s v="S700_1938"/>
    <n v="38"/>
    <n v="75.349999999999994"/>
    <n v="6"/>
    <x v="17"/>
    <d v="2003-04-24T00:00:00"/>
    <d v="2003-04-17T00:00:00"/>
    <s v="Shipped"/>
    <n v="148"/>
    <n v="1621"/>
    <n v="103800"/>
    <s v="Singapore"/>
    <n v="5"/>
    <x v="4"/>
    <d v="2003-04-22T00:00:00"/>
    <n v="44380.15"/>
    <s v="Ships"/>
    <n v="737"/>
    <n v="86.61"/>
    <n v="7"/>
    <s v="No"/>
    <n v="2003"/>
    <n v="4"/>
    <n v="43.3"/>
    <n v="2863.2999999999997"/>
    <n v="74.018475750577366"/>
    <n v="1"/>
  </r>
  <r>
    <n v="10117"/>
    <s v="S700_3962"/>
    <n v="45"/>
    <n v="89.38"/>
    <n v="1"/>
    <x v="17"/>
    <d v="2003-04-24T00:00:00"/>
    <d v="2003-04-17T00:00:00"/>
    <s v="Shipped"/>
    <n v="148"/>
    <n v="1621"/>
    <n v="103800"/>
    <s v="Singapore"/>
    <n v="5"/>
    <x v="4"/>
    <d v="2003-04-22T00:00:00"/>
    <n v="44380.15"/>
    <s v="Ships"/>
    <n v="5088"/>
    <n v="99.31"/>
    <n v="7"/>
    <s v="No"/>
    <n v="2003"/>
    <n v="4"/>
    <n v="53.63"/>
    <n v="4022.1"/>
    <n v="66.660451239977604"/>
    <n v="0"/>
  </r>
  <r>
    <n v="10117"/>
    <s v="S72_3212"/>
    <n v="50"/>
    <n v="52.42"/>
    <n v="2"/>
    <x v="17"/>
    <d v="2003-04-24T00:00:00"/>
    <d v="2003-04-17T00:00:00"/>
    <s v="Shipped"/>
    <n v="148"/>
    <n v="1621"/>
    <n v="103800"/>
    <s v="Singapore"/>
    <n v="5"/>
    <x v="4"/>
    <d v="2003-04-22T00:00:00"/>
    <n v="44380.15"/>
    <s v="Ships"/>
    <n v="414"/>
    <n v="54.6"/>
    <n v="7"/>
    <s v="No"/>
    <n v="2003"/>
    <n v="4"/>
    <n v="33.299999999999997"/>
    <n v="2621"/>
    <n v="57.41741741741744"/>
    <n v="0"/>
  </r>
  <r>
    <n v="10118"/>
    <s v="S700_3505"/>
    <n v="36"/>
    <n v="86.15"/>
    <n v="1"/>
    <x v="18"/>
    <d v="2003-04-29T00:00:00"/>
    <d v="2003-04-26T00:00:00"/>
    <s v="Shipped"/>
    <n v="216"/>
    <n v="1702"/>
    <n v="60300"/>
    <s v="Barcelona"/>
    <n v="4"/>
    <x v="3"/>
    <d v="2003-05-09T00:00:00"/>
    <n v="3101.4"/>
    <s v="Ships"/>
    <n v="1956"/>
    <n v="100.17"/>
    <n v="3"/>
    <s v="Yes"/>
    <n v="2003"/>
    <n v="4"/>
    <n v="51.09"/>
    <n v="3101.4"/>
    <n v="68.623996868271675"/>
    <n v="1"/>
  </r>
  <r>
    <n v="10119"/>
    <s v="S10_4757"/>
    <n v="46"/>
    <n v="112.88"/>
    <n v="11"/>
    <x v="19"/>
    <d v="2003-05-05T00:00:00"/>
    <d v="2003-05-02T00:00:00"/>
    <s v="Shipped"/>
    <n v="382"/>
    <n v="1401"/>
    <n v="71700"/>
    <s v="Salzburg"/>
    <n v="4"/>
    <x v="3"/>
    <d v="2003-05-12T00:00:00"/>
    <n v="35826.33"/>
    <s v="Classic Cars"/>
    <n v="3252"/>
    <n v="136"/>
    <n v="3"/>
    <s v="Yes"/>
    <n v="2003"/>
    <n v="4"/>
    <n v="85.68"/>
    <n v="5192.4799999999996"/>
    <n v="31.746031746031729"/>
    <n v="0"/>
  </r>
  <r>
    <n v="10119"/>
    <s v="S18_1662"/>
    <n v="43"/>
    <n v="151.38"/>
    <n v="3"/>
    <x v="19"/>
    <d v="2003-05-05T00:00:00"/>
    <d v="2003-05-02T00:00:00"/>
    <s v="Shipped"/>
    <n v="382"/>
    <n v="1401"/>
    <n v="71700"/>
    <s v="Salzburg"/>
    <n v="4"/>
    <x v="3"/>
    <d v="2003-05-12T00:00:00"/>
    <n v="35826.33"/>
    <s v="Planes"/>
    <n v="5330"/>
    <n v="157.69"/>
    <n v="3"/>
    <s v="Yes"/>
    <n v="2003"/>
    <n v="4"/>
    <n v="77.27"/>
    <n v="6509.34"/>
    <n v="95.910443898019935"/>
    <n v="1"/>
  </r>
  <r>
    <n v="10119"/>
    <s v="S18_3029"/>
    <n v="21"/>
    <n v="74.84"/>
    <n v="9"/>
    <x v="19"/>
    <d v="2003-05-05T00:00:00"/>
    <d v="2003-05-02T00:00:00"/>
    <s v="Shipped"/>
    <n v="382"/>
    <n v="1401"/>
    <n v="71700"/>
    <s v="Salzburg"/>
    <n v="4"/>
    <x v="3"/>
    <d v="2003-05-12T00:00:00"/>
    <n v="35826.33"/>
    <s v="Ships"/>
    <n v="4259"/>
    <n v="86.02"/>
    <n v="3"/>
    <s v="Yes"/>
    <n v="2003"/>
    <n v="4"/>
    <n v="51.61"/>
    <n v="1571.64"/>
    <n v="45.010656849447791"/>
    <n v="0"/>
  </r>
  <r>
    <n v="10119"/>
    <s v="S18_3856"/>
    <n v="27"/>
    <n v="95.28"/>
    <n v="8"/>
    <x v="19"/>
    <d v="2003-05-05T00:00:00"/>
    <d v="2003-05-02T00:00:00"/>
    <s v="Shipped"/>
    <n v="382"/>
    <n v="1401"/>
    <n v="71700"/>
    <s v="Salzburg"/>
    <n v="4"/>
    <x v="3"/>
    <d v="2003-05-12T00:00:00"/>
    <n v="35826.33"/>
    <s v="Vintage Cars"/>
    <n v="2378"/>
    <n v="105.87"/>
    <n v="3"/>
    <s v="Yes"/>
    <n v="2003"/>
    <n v="4"/>
    <n v="64.58"/>
    <n v="2572.56"/>
    <n v="47.537937441932492"/>
    <n v="0"/>
  </r>
  <r>
    <n v="10119"/>
    <s v="S24_2841"/>
    <n v="41"/>
    <n v="64.400000000000006"/>
    <n v="4"/>
    <x v="19"/>
    <d v="2003-05-05T00:00:00"/>
    <d v="2003-05-02T00:00:00"/>
    <s v="Shipped"/>
    <n v="382"/>
    <n v="1401"/>
    <n v="71700"/>
    <s v="Salzburg"/>
    <n v="4"/>
    <x v="3"/>
    <d v="2003-05-12T00:00:00"/>
    <n v="35826.33"/>
    <s v="Planes"/>
    <n v="5942"/>
    <n v="68.510000000000005"/>
    <n v="3"/>
    <s v="Yes"/>
    <n v="2003"/>
    <n v="4"/>
    <n v="34.25"/>
    <n v="2640.4"/>
    <n v="88.029197080291993"/>
    <n v="1"/>
  </r>
  <r>
    <n v="10119"/>
    <s v="S24_3151"/>
    <n v="35"/>
    <n v="72.58"/>
    <n v="13"/>
    <x v="19"/>
    <d v="2003-05-05T00:00:00"/>
    <d v="2003-05-02T00:00:00"/>
    <s v="Shipped"/>
    <n v="382"/>
    <n v="1401"/>
    <n v="71700"/>
    <s v="Salzburg"/>
    <n v="4"/>
    <x v="3"/>
    <d v="2003-05-12T00:00:00"/>
    <n v="35826.33"/>
    <s v="Vintage Cars"/>
    <n v="9173"/>
    <n v="88.51"/>
    <n v="3"/>
    <s v="Yes"/>
    <n v="2003"/>
    <n v="4"/>
    <n v="46.91"/>
    <n v="2540.2999999999997"/>
    <n v="54.721807716904713"/>
    <n v="0"/>
  </r>
  <r>
    <n v="10119"/>
    <s v="S24_3420"/>
    <n v="20"/>
    <n v="63.12"/>
    <n v="5"/>
    <x v="19"/>
    <d v="2003-05-05T00:00:00"/>
    <d v="2003-05-02T00:00:00"/>
    <s v="Shipped"/>
    <n v="382"/>
    <n v="1401"/>
    <n v="71700"/>
    <s v="Salzburg"/>
    <n v="4"/>
    <x v="3"/>
    <d v="2003-05-12T00:00:00"/>
    <n v="35826.33"/>
    <s v="Vintage Cars"/>
    <n v="2902"/>
    <n v="65.75"/>
    <n v="3"/>
    <s v="Yes"/>
    <n v="2003"/>
    <n v="4"/>
    <n v="26.3"/>
    <n v="1262.3999999999999"/>
    <n v="139.99999999999997"/>
    <n v="1"/>
  </r>
  <r>
    <n v="10119"/>
    <s v="S24_3816"/>
    <n v="35"/>
    <n v="82.18"/>
    <n v="10"/>
    <x v="19"/>
    <d v="2003-05-05T00:00:00"/>
    <d v="2003-05-02T00:00:00"/>
    <s v="Shipped"/>
    <n v="382"/>
    <n v="1401"/>
    <n v="71700"/>
    <s v="Salzburg"/>
    <n v="4"/>
    <x v="3"/>
    <d v="2003-05-12T00:00:00"/>
    <n v="35826.33"/>
    <s v="Vintage Cars"/>
    <n v="6621"/>
    <n v="83.86"/>
    <n v="3"/>
    <s v="Yes"/>
    <n v="2003"/>
    <n v="4"/>
    <n v="48.64"/>
    <n v="2876.3"/>
    <n v="68.955592105263179"/>
    <n v="1"/>
  </r>
  <r>
    <n v="10119"/>
    <s v="S24_3949"/>
    <n v="28"/>
    <n v="62.1"/>
    <n v="2"/>
    <x v="19"/>
    <d v="2003-05-05T00:00:00"/>
    <d v="2003-05-02T00:00:00"/>
    <s v="Shipped"/>
    <n v="382"/>
    <n v="1401"/>
    <n v="71700"/>
    <s v="Salzburg"/>
    <n v="4"/>
    <x v="3"/>
    <d v="2003-05-12T00:00:00"/>
    <n v="35826.33"/>
    <s v="Planes"/>
    <n v="6812"/>
    <n v="68.239999999999995"/>
    <n v="3"/>
    <s v="Yes"/>
    <n v="2003"/>
    <n v="4"/>
    <n v="29.34"/>
    <n v="1738.8"/>
    <n v="111.65644171779144"/>
    <n v="1"/>
  </r>
  <r>
    <n v="10119"/>
    <s v="S700_1138"/>
    <n v="25"/>
    <n v="57.34"/>
    <n v="14"/>
    <x v="19"/>
    <d v="2003-05-05T00:00:00"/>
    <d v="2003-05-02T00:00:00"/>
    <s v="Shipped"/>
    <n v="382"/>
    <n v="1401"/>
    <n v="71700"/>
    <s v="Salzburg"/>
    <n v="4"/>
    <x v="3"/>
    <d v="2003-05-12T00:00:00"/>
    <n v="35826.33"/>
    <s v="Ships"/>
    <n v="1897"/>
    <n v="66.67"/>
    <n v="3"/>
    <s v="Yes"/>
    <n v="2003"/>
    <n v="4"/>
    <n v="34"/>
    <n v="1433.5"/>
    <n v="68.64705882352942"/>
    <n v="1"/>
  </r>
  <r>
    <n v="10119"/>
    <s v="S700_2047"/>
    <n v="29"/>
    <n v="74.23"/>
    <n v="7"/>
    <x v="19"/>
    <d v="2003-05-05T00:00:00"/>
    <d v="2003-05-02T00:00:00"/>
    <s v="Shipped"/>
    <n v="382"/>
    <n v="1401"/>
    <n v="71700"/>
    <s v="Salzburg"/>
    <n v="4"/>
    <x v="3"/>
    <d v="2003-05-12T00:00:00"/>
    <n v="35826.33"/>
    <s v="Ships"/>
    <n v="3501"/>
    <n v="90.52"/>
    <n v="3"/>
    <s v="Yes"/>
    <n v="2003"/>
    <n v="4"/>
    <n v="39.83"/>
    <n v="2152.67"/>
    <n v="86.367060005021358"/>
    <n v="1"/>
  </r>
  <r>
    <n v="10119"/>
    <s v="S700_2610"/>
    <n v="38"/>
    <n v="67.22"/>
    <n v="12"/>
    <x v="19"/>
    <d v="2003-05-05T00:00:00"/>
    <d v="2003-05-02T00:00:00"/>
    <s v="Shipped"/>
    <n v="382"/>
    <n v="1401"/>
    <n v="71700"/>
    <s v="Salzburg"/>
    <n v="4"/>
    <x v="3"/>
    <d v="2003-05-12T00:00:00"/>
    <n v="35826.33"/>
    <s v="Ships"/>
    <n v="7083"/>
    <n v="72.28"/>
    <n v="3"/>
    <s v="Yes"/>
    <n v="2003"/>
    <n v="4"/>
    <n v="33.97"/>
    <n v="2554.36"/>
    <n v="97.880482778922584"/>
    <n v="1"/>
  </r>
  <r>
    <n v="10119"/>
    <s v="S700_4002"/>
    <n v="26"/>
    <n v="63.67"/>
    <n v="1"/>
    <x v="19"/>
    <d v="2003-05-05T00:00:00"/>
    <d v="2003-05-02T00:00:00"/>
    <s v="Shipped"/>
    <n v="382"/>
    <n v="1401"/>
    <n v="71700"/>
    <s v="Salzburg"/>
    <n v="4"/>
    <x v="3"/>
    <d v="2003-05-12T00:00:00"/>
    <n v="35826.33"/>
    <s v="Planes"/>
    <n v="8820"/>
    <n v="74.03"/>
    <n v="3"/>
    <s v="Yes"/>
    <n v="2003"/>
    <n v="4"/>
    <n v="36.270000000000003"/>
    <n v="1655.42"/>
    <n v="75.54452715743038"/>
    <n v="1"/>
  </r>
  <r>
    <n v="10119"/>
    <s v="S72_1253"/>
    <n v="28"/>
    <n v="40.22"/>
    <n v="6"/>
    <x v="19"/>
    <d v="2003-05-05T00:00:00"/>
    <d v="2003-05-02T00:00:00"/>
    <s v="Shipped"/>
    <n v="382"/>
    <n v="1401"/>
    <n v="71700"/>
    <s v="Salzburg"/>
    <n v="4"/>
    <x v="3"/>
    <d v="2003-05-12T00:00:00"/>
    <n v="35826.33"/>
    <s v="Planes"/>
    <n v="4857"/>
    <n v="49.66"/>
    <n v="3"/>
    <s v="Yes"/>
    <n v="2003"/>
    <n v="4"/>
    <n v="32.770000000000003"/>
    <n v="1126.1599999999999"/>
    <n v="22.734208117180334"/>
    <n v="0"/>
  </r>
  <r>
    <n v="10120"/>
    <s v="S10_2016"/>
    <n v="29"/>
    <n v="118.94"/>
    <n v="3"/>
    <x v="20"/>
    <d v="2003-05-08T00:00:00"/>
    <d v="2003-05-01T00:00:00"/>
    <s v="Shipped"/>
    <n v="114"/>
    <n v="1611"/>
    <n v="117300"/>
    <s v="Melbourne"/>
    <n v="6"/>
    <x v="6"/>
    <d v="2003-05-20T00:00:00"/>
    <n v="45864.03"/>
    <s v="Motorcycles"/>
    <n v="6625"/>
    <n v="118.94"/>
    <n v="7"/>
    <s v="No"/>
    <n v="2003"/>
    <n v="4"/>
    <n v="68.989999999999995"/>
    <n v="3449.2599999999998"/>
    <n v="72.401797361936531"/>
    <n v="1"/>
  </r>
  <r>
    <n v="10120"/>
    <s v="S10_4698"/>
    <n v="46"/>
    <n v="158.80000000000001"/>
    <n v="2"/>
    <x v="20"/>
    <d v="2003-05-08T00:00:00"/>
    <d v="2003-05-01T00:00:00"/>
    <s v="Shipped"/>
    <n v="114"/>
    <n v="1611"/>
    <n v="117300"/>
    <s v="Melbourne"/>
    <n v="6"/>
    <x v="6"/>
    <d v="2003-05-20T00:00:00"/>
    <n v="45864.03"/>
    <s v="Motorcycles"/>
    <n v="5582"/>
    <n v="193.66"/>
    <n v="7"/>
    <s v="No"/>
    <n v="2003"/>
    <n v="4"/>
    <n v="91.02"/>
    <n v="7304.8"/>
    <n v="74.467150076906194"/>
    <n v="1"/>
  </r>
  <r>
    <n v="10120"/>
    <s v="S18_2581"/>
    <n v="29"/>
    <n v="82.79"/>
    <n v="8"/>
    <x v="20"/>
    <d v="2003-05-08T00:00:00"/>
    <d v="2003-05-01T00:00:00"/>
    <s v="Shipped"/>
    <n v="114"/>
    <n v="1611"/>
    <n v="117300"/>
    <s v="Melbourne"/>
    <n v="6"/>
    <x v="6"/>
    <d v="2003-05-20T00:00:00"/>
    <n v="45864.03"/>
    <s v="Planes"/>
    <n v="992"/>
    <n v="84.48"/>
    <n v="7"/>
    <s v="No"/>
    <n v="2003"/>
    <n v="4"/>
    <n v="49"/>
    <n v="2400.9100000000003"/>
    <n v="68.959183673469397"/>
    <n v="1"/>
  </r>
  <r>
    <n v="10120"/>
    <s v="S18_2625"/>
    <n v="46"/>
    <n v="57.54"/>
    <n v="4"/>
    <x v="20"/>
    <d v="2003-05-08T00:00:00"/>
    <d v="2003-05-01T00:00:00"/>
    <s v="Shipped"/>
    <n v="114"/>
    <n v="1611"/>
    <n v="117300"/>
    <s v="Melbourne"/>
    <n v="6"/>
    <x v="6"/>
    <d v="2003-05-20T00:00:00"/>
    <n v="45864.03"/>
    <s v="Motorcycles"/>
    <n v="4357"/>
    <n v="60.57"/>
    <n v="7"/>
    <s v="No"/>
    <n v="2003"/>
    <n v="4"/>
    <n v="24.23"/>
    <n v="2646.84"/>
    <n v="137.4742055303343"/>
    <n v="1"/>
  </r>
  <r>
    <n v="10120"/>
    <s v="S24_1578"/>
    <n v="35"/>
    <n v="110.45"/>
    <n v="1"/>
    <x v="20"/>
    <d v="2003-05-08T00:00:00"/>
    <d v="2003-05-01T00:00:00"/>
    <s v="Shipped"/>
    <n v="114"/>
    <n v="1611"/>
    <n v="117300"/>
    <s v="Melbourne"/>
    <n v="6"/>
    <x v="6"/>
    <d v="2003-05-20T00:00:00"/>
    <n v="45864.03"/>
    <s v="Motorcycles"/>
    <n v="7003"/>
    <n v="112.7"/>
    <n v="7"/>
    <s v="No"/>
    <n v="2003"/>
    <n v="4"/>
    <n v="60.86"/>
    <n v="3865.75"/>
    <n v="81.482090042720998"/>
    <n v="1"/>
  </r>
  <r>
    <n v="10120"/>
    <s v="S24_1785"/>
    <n v="39"/>
    <n v="93.01"/>
    <n v="10"/>
    <x v="20"/>
    <d v="2003-05-08T00:00:00"/>
    <d v="2003-05-01T00:00:00"/>
    <s v="Shipped"/>
    <n v="114"/>
    <n v="1611"/>
    <n v="117300"/>
    <s v="Melbourne"/>
    <n v="6"/>
    <x v="6"/>
    <d v="2003-05-20T00:00:00"/>
    <n v="45864.03"/>
    <s v="Planes"/>
    <n v="3627"/>
    <n v="109.42"/>
    <n v="7"/>
    <s v="No"/>
    <n v="2003"/>
    <n v="4"/>
    <n v="66.739999999999995"/>
    <n v="3627.3900000000003"/>
    <n v="39.361702127659591"/>
    <n v="0"/>
  </r>
  <r>
    <n v="10120"/>
    <s v="S24_2000"/>
    <n v="34"/>
    <n v="72.36"/>
    <n v="5"/>
    <x v="20"/>
    <d v="2003-05-08T00:00:00"/>
    <d v="2003-05-01T00:00:00"/>
    <s v="Shipped"/>
    <n v="114"/>
    <n v="1611"/>
    <n v="117300"/>
    <s v="Melbourne"/>
    <n v="6"/>
    <x v="6"/>
    <d v="2003-05-20T00:00:00"/>
    <n v="45864.03"/>
    <s v="Motorcycles"/>
    <n v="15"/>
    <n v="76.17"/>
    <n v="7"/>
    <s v="No"/>
    <n v="2003"/>
    <n v="4"/>
    <n v="37.32"/>
    <n v="2460.2399999999998"/>
    <n v="93.890675241157552"/>
    <n v="1"/>
  </r>
  <r>
    <n v="10120"/>
    <s v="S24_4278"/>
    <n v="29"/>
    <n v="71.73"/>
    <n v="9"/>
    <x v="20"/>
    <d v="2003-05-08T00:00:00"/>
    <d v="2003-05-01T00:00:00"/>
    <s v="Shipped"/>
    <n v="114"/>
    <n v="1611"/>
    <n v="117300"/>
    <s v="Melbourne"/>
    <n v="6"/>
    <x v="6"/>
    <d v="2003-05-20T00:00:00"/>
    <n v="45864.03"/>
    <s v="Planes"/>
    <n v="2756"/>
    <n v="72.45"/>
    <n v="7"/>
    <s v="No"/>
    <n v="2003"/>
    <n v="4"/>
    <n v="36.229999999999997"/>
    <n v="2080.17"/>
    <n v="97.985095224951721"/>
    <n v="1"/>
  </r>
  <r>
    <n v="10120"/>
    <s v="S32_1374"/>
    <n v="22"/>
    <n v="94.9"/>
    <n v="6"/>
    <x v="20"/>
    <d v="2003-05-08T00:00:00"/>
    <d v="2003-05-01T00:00:00"/>
    <s v="Shipped"/>
    <n v="114"/>
    <n v="1611"/>
    <n v="117300"/>
    <s v="Melbourne"/>
    <n v="6"/>
    <x v="6"/>
    <d v="2003-05-20T00:00:00"/>
    <n v="45864.03"/>
    <s v="Motorcycles"/>
    <n v="178"/>
    <n v="99.89"/>
    <n v="7"/>
    <s v="No"/>
    <n v="2003"/>
    <n v="4"/>
    <n v="66.92"/>
    <n v="2087.8000000000002"/>
    <n v="41.811117752540348"/>
    <n v="0"/>
  </r>
  <r>
    <n v="10120"/>
    <s v="S32_4289"/>
    <n v="29"/>
    <n v="68.790000000000006"/>
    <n v="11"/>
    <x v="20"/>
    <d v="2003-05-08T00:00:00"/>
    <d v="2003-05-01T00:00:00"/>
    <s v="Shipped"/>
    <n v="114"/>
    <n v="1611"/>
    <n v="117300"/>
    <s v="Melbourne"/>
    <n v="6"/>
    <x v="6"/>
    <d v="2003-05-20T00:00:00"/>
    <n v="45864.03"/>
    <s v="Vintage Cars"/>
    <n v="136"/>
    <n v="68.790000000000006"/>
    <n v="7"/>
    <s v="No"/>
    <n v="2003"/>
    <n v="4"/>
    <n v="33.020000000000003"/>
    <n v="1994.91"/>
    <n v="108.328285887341"/>
    <n v="1"/>
  </r>
  <r>
    <n v="10120"/>
    <s v="S50_1341"/>
    <n v="49"/>
    <n v="41.46"/>
    <n v="12"/>
    <x v="20"/>
    <d v="2003-05-08T00:00:00"/>
    <d v="2003-05-01T00:00:00"/>
    <s v="Shipped"/>
    <n v="114"/>
    <n v="1611"/>
    <n v="117300"/>
    <s v="Melbourne"/>
    <n v="6"/>
    <x v="6"/>
    <d v="2003-05-20T00:00:00"/>
    <n v="45864.03"/>
    <s v="Vintage Cars"/>
    <n v="7062"/>
    <n v="43.64"/>
    <n v="7"/>
    <s v="No"/>
    <n v="2003"/>
    <n v="4"/>
    <n v="27.06"/>
    <n v="2031.54"/>
    <n v="53.215077605321511"/>
    <n v="0"/>
  </r>
  <r>
    <n v="10120"/>
    <s v="S700_1691"/>
    <n v="47"/>
    <n v="91.34"/>
    <n v="13"/>
    <x v="20"/>
    <d v="2003-05-08T00:00:00"/>
    <d v="2003-05-01T00:00:00"/>
    <s v="Shipped"/>
    <n v="114"/>
    <n v="1611"/>
    <n v="117300"/>
    <s v="Melbourne"/>
    <n v="6"/>
    <x v="6"/>
    <d v="2003-05-20T00:00:00"/>
    <n v="45864.03"/>
    <s v="Planes"/>
    <n v="5841"/>
    <n v="91.34"/>
    <n v="7"/>
    <s v="No"/>
    <n v="2003"/>
    <n v="4"/>
    <n v="51.15"/>
    <n v="4292.9800000000005"/>
    <n v="78.572825024437947"/>
    <n v="1"/>
  </r>
  <r>
    <n v="10120"/>
    <s v="S700_2466"/>
    <n v="24"/>
    <n v="81.77"/>
    <n v="15"/>
    <x v="20"/>
    <d v="2003-05-08T00:00:00"/>
    <d v="2003-05-01T00:00:00"/>
    <s v="Shipped"/>
    <n v="114"/>
    <n v="1611"/>
    <n v="117300"/>
    <s v="Melbourne"/>
    <n v="6"/>
    <x v="6"/>
    <d v="2003-05-20T00:00:00"/>
    <n v="45864.03"/>
    <s v="Planes"/>
    <n v="9653"/>
    <n v="99.72"/>
    <n v="7"/>
    <s v="No"/>
    <n v="2003"/>
    <n v="4"/>
    <n v="68.8"/>
    <n v="1962.48"/>
    <n v="18.85174418604651"/>
    <n v="0"/>
  </r>
  <r>
    <n v="10120"/>
    <s v="S700_2834"/>
    <n v="24"/>
    <n v="106.79"/>
    <n v="7"/>
    <x v="20"/>
    <d v="2003-05-08T00:00:00"/>
    <d v="2003-05-01T00:00:00"/>
    <s v="Shipped"/>
    <n v="114"/>
    <n v="1611"/>
    <n v="117300"/>
    <s v="Melbourne"/>
    <n v="6"/>
    <x v="6"/>
    <d v="2003-05-20T00:00:00"/>
    <n v="45864.03"/>
    <s v="Planes"/>
    <n v="7106"/>
    <n v="118.65"/>
    <n v="7"/>
    <s v="No"/>
    <n v="2003"/>
    <n v="4"/>
    <n v="59.33"/>
    <n v="2562.96"/>
    <n v="79.993258048204979"/>
    <n v="1"/>
  </r>
  <r>
    <n v="10120"/>
    <s v="S700_3167"/>
    <n v="43"/>
    <n v="72"/>
    <n v="14"/>
    <x v="20"/>
    <d v="2003-05-08T00:00:00"/>
    <d v="2003-05-01T00:00:00"/>
    <s v="Shipped"/>
    <n v="114"/>
    <n v="1611"/>
    <n v="117300"/>
    <s v="Melbourne"/>
    <n v="6"/>
    <x v="6"/>
    <d v="2003-05-20T00:00:00"/>
    <n v="45864.03"/>
    <s v="Planes"/>
    <n v="551"/>
    <n v="80"/>
    <n v="7"/>
    <s v="No"/>
    <n v="2003"/>
    <n v="4"/>
    <n v="54.4"/>
    <n v="3096"/>
    <n v="32.352941176470587"/>
    <n v="0"/>
  </r>
  <r>
    <n v="10121"/>
    <s v="S10_1678"/>
    <n v="34"/>
    <n v="86.13"/>
    <n v="5"/>
    <x v="21"/>
    <d v="2003-05-13T00:00:00"/>
    <d v="2003-05-13T00:00:00"/>
    <s v="Shipped"/>
    <n v="353"/>
    <n v="1337"/>
    <n v="81100"/>
    <s v="Reims"/>
    <n v="4"/>
    <x v="3"/>
    <d v="2005-01-10T00:00:00"/>
    <n v="49705.52"/>
    <s v="Motorcycles"/>
    <n v="7933"/>
    <n v="95.7"/>
    <n v="0"/>
    <s v="Yes"/>
    <n v="2003"/>
    <n v="5"/>
    <n v="48.81"/>
    <n v="2928.42"/>
    <n v="76.459741856177004"/>
    <n v="1"/>
  </r>
  <r>
    <n v="10121"/>
    <s v="S12_2823"/>
    <n v="50"/>
    <n v="126.52"/>
    <n v="4"/>
    <x v="21"/>
    <d v="2003-05-13T00:00:00"/>
    <d v="2003-05-13T00:00:00"/>
    <s v="Shipped"/>
    <n v="353"/>
    <n v="1337"/>
    <n v="81100"/>
    <s v="Reims"/>
    <n v="4"/>
    <x v="3"/>
    <d v="2005-01-10T00:00:00"/>
    <n v="49705.52"/>
    <s v="Motorcycles"/>
    <n v="9997"/>
    <n v="150.62"/>
    <n v="0"/>
    <s v="Yes"/>
    <n v="2003"/>
    <n v="5"/>
    <n v="66.27"/>
    <n v="6326"/>
    <n v="90.915949901916406"/>
    <n v="1"/>
  </r>
  <r>
    <n v="10121"/>
    <s v="S24_2360"/>
    <n v="32"/>
    <n v="58.18"/>
    <n v="2"/>
    <x v="21"/>
    <d v="2003-05-13T00:00:00"/>
    <d v="2003-05-13T00:00:00"/>
    <s v="Shipped"/>
    <n v="353"/>
    <n v="1337"/>
    <n v="81100"/>
    <s v="Reims"/>
    <n v="4"/>
    <x v="3"/>
    <d v="2005-01-10T00:00:00"/>
    <n v="49705.52"/>
    <s v="Motorcycles"/>
    <n v="6840"/>
    <n v="69.260000000000005"/>
    <n v="0"/>
    <s v="Yes"/>
    <n v="2003"/>
    <n v="5"/>
    <n v="47.1"/>
    <n v="1861.76"/>
    <n v="23.524416135881097"/>
    <n v="0"/>
  </r>
  <r>
    <n v="10121"/>
    <s v="S32_4485"/>
    <n v="25"/>
    <n v="95.93"/>
    <n v="3"/>
    <x v="21"/>
    <d v="2003-05-13T00:00:00"/>
    <d v="2003-05-13T00:00:00"/>
    <s v="Shipped"/>
    <n v="353"/>
    <n v="1337"/>
    <n v="81100"/>
    <s v="Reims"/>
    <n v="4"/>
    <x v="3"/>
    <d v="2005-01-10T00:00:00"/>
    <n v="49705.52"/>
    <s v="Motorcycles"/>
    <n v="3341"/>
    <n v="102.05"/>
    <n v="0"/>
    <s v="Yes"/>
    <n v="2003"/>
    <n v="5"/>
    <n v="56.13"/>
    <n v="2398.25"/>
    <n v="70.906823445572783"/>
    <n v="1"/>
  </r>
  <r>
    <n v="10121"/>
    <s v="S50_4713"/>
    <n v="44"/>
    <n v="72.41"/>
    <n v="1"/>
    <x v="21"/>
    <d v="2003-05-13T00:00:00"/>
    <d v="2003-05-13T00:00:00"/>
    <s v="Shipped"/>
    <n v="353"/>
    <n v="1337"/>
    <n v="81100"/>
    <s v="Reims"/>
    <n v="4"/>
    <x v="3"/>
    <d v="2005-01-10T00:00:00"/>
    <n v="49705.52"/>
    <s v="Motorcycles"/>
    <n v="600"/>
    <n v="81.36"/>
    <n v="0"/>
    <s v="Yes"/>
    <n v="2003"/>
    <n v="5"/>
    <n v="34.17"/>
    <n v="3186.04"/>
    <n v="111.91103306994437"/>
    <n v="1"/>
  </r>
  <r>
    <n v="10122"/>
    <s v="S12_1099"/>
    <n v="42"/>
    <n v="155.66"/>
    <n v="10"/>
    <x v="22"/>
    <d v="2003-05-16T00:00:00"/>
    <d v="2003-05-13T00:00:00"/>
    <s v="Shipped"/>
    <n v="350"/>
    <n v="1337"/>
    <n v="65000"/>
    <s v="Marseille"/>
    <n v="4"/>
    <x v="3"/>
    <d v="2004-12-11T00:00:00"/>
    <n v="18888.310000000001"/>
    <s v="Classic Cars"/>
    <n v="68"/>
    <n v="194.57"/>
    <n v="3"/>
    <s v="Yes"/>
    <n v="2003"/>
    <n v="5"/>
    <n v="95.34"/>
    <n v="6537.72"/>
    <n v="63.268302915880007"/>
    <n v="0"/>
  </r>
  <r>
    <n v="10122"/>
    <s v="S12_3380"/>
    <n v="37"/>
    <n v="113.92"/>
    <n v="8"/>
    <x v="22"/>
    <d v="2003-05-16T00:00:00"/>
    <d v="2003-05-13T00:00:00"/>
    <s v="Shipped"/>
    <n v="350"/>
    <n v="1337"/>
    <n v="65000"/>
    <s v="Marseille"/>
    <n v="4"/>
    <x v="3"/>
    <d v="2004-12-11T00:00:00"/>
    <n v="18888.310000000001"/>
    <s v="Classic Cars"/>
    <n v="9123"/>
    <n v="117.44"/>
    <n v="3"/>
    <s v="Yes"/>
    <n v="2003"/>
    <n v="5"/>
    <n v="75.16"/>
    <n v="4215.04"/>
    <n v="51.569984034060681"/>
    <n v="0"/>
  </r>
  <r>
    <n v="10122"/>
    <s v="S12_3990"/>
    <n v="32"/>
    <n v="65.44"/>
    <n v="11"/>
    <x v="22"/>
    <d v="2003-05-16T00:00:00"/>
    <d v="2003-05-13T00:00:00"/>
    <s v="Shipped"/>
    <n v="350"/>
    <n v="1337"/>
    <n v="65000"/>
    <s v="Marseille"/>
    <n v="4"/>
    <x v="3"/>
    <d v="2004-12-11T00:00:00"/>
    <n v="18888.310000000001"/>
    <s v="Classic Cars"/>
    <n v="5663"/>
    <n v="79.8"/>
    <n v="3"/>
    <s v="Yes"/>
    <n v="2003"/>
    <n v="5"/>
    <n v="31.92"/>
    <n v="2094.08"/>
    <n v="105.01253132832078"/>
    <n v="1"/>
  </r>
  <r>
    <n v="10122"/>
    <s v="S12_4675"/>
    <n v="20"/>
    <n v="104.8"/>
    <n v="7"/>
    <x v="22"/>
    <d v="2003-05-16T00:00:00"/>
    <d v="2003-05-13T00:00:00"/>
    <s v="Shipped"/>
    <n v="350"/>
    <n v="1337"/>
    <n v="65000"/>
    <s v="Marseille"/>
    <n v="4"/>
    <x v="3"/>
    <d v="2004-12-11T00:00:00"/>
    <n v="18888.310000000001"/>
    <s v="Classic Cars"/>
    <n v="7323"/>
    <n v="115.16"/>
    <n v="3"/>
    <s v="Yes"/>
    <n v="2003"/>
    <n v="5"/>
    <n v="58.73"/>
    <n v="2096"/>
    <n v="78.443725523582501"/>
    <n v="1"/>
  </r>
  <r>
    <n v="10122"/>
    <s v="S18_1129"/>
    <n v="34"/>
    <n v="114.65"/>
    <n v="2"/>
    <x v="22"/>
    <d v="2003-05-16T00:00:00"/>
    <d v="2003-05-13T00:00:00"/>
    <s v="Shipped"/>
    <n v="350"/>
    <n v="1337"/>
    <n v="65000"/>
    <s v="Marseille"/>
    <n v="4"/>
    <x v="3"/>
    <d v="2004-12-11T00:00:00"/>
    <n v="18888.310000000001"/>
    <s v="Classic Cars"/>
    <n v="3975"/>
    <n v="141.54"/>
    <n v="3"/>
    <s v="Yes"/>
    <n v="2003"/>
    <n v="5"/>
    <n v="83.51"/>
    <n v="3898.1000000000004"/>
    <n v="37.288947431445337"/>
    <n v="0"/>
  </r>
  <r>
    <n v="10122"/>
    <s v="S18_1889"/>
    <n v="43"/>
    <n v="62.37"/>
    <n v="6"/>
    <x v="22"/>
    <d v="2003-05-16T00:00:00"/>
    <d v="2003-05-13T00:00:00"/>
    <s v="Shipped"/>
    <n v="350"/>
    <n v="1337"/>
    <n v="65000"/>
    <s v="Marseille"/>
    <n v="4"/>
    <x v="3"/>
    <d v="2004-12-11T00:00:00"/>
    <n v="18888.310000000001"/>
    <s v="Classic Cars"/>
    <n v="8826"/>
    <n v="77"/>
    <n v="3"/>
    <s v="Yes"/>
    <n v="2003"/>
    <n v="5"/>
    <n v="53.9"/>
    <n v="2681.91"/>
    <n v="15.714285714285714"/>
    <n v="0"/>
  </r>
  <r>
    <n v="10122"/>
    <s v="S18_1984"/>
    <n v="31"/>
    <n v="113.8"/>
    <n v="1"/>
    <x v="22"/>
    <d v="2003-05-16T00:00:00"/>
    <d v="2003-05-13T00:00:00"/>
    <s v="Shipped"/>
    <n v="350"/>
    <n v="1337"/>
    <n v="65000"/>
    <s v="Marseille"/>
    <n v="4"/>
    <x v="3"/>
    <d v="2004-12-11T00:00:00"/>
    <n v="18888.310000000001"/>
    <s v="Classic Cars"/>
    <n v="9772"/>
    <n v="142.25"/>
    <n v="3"/>
    <s v="Yes"/>
    <n v="2003"/>
    <n v="5"/>
    <n v="93.89"/>
    <n v="3527.7999999999997"/>
    <n v="21.205666205133664"/>
    <n v="0"/>
  </r>
  <r>
    <n v="10122"/>
    <s v="S18_3232"/>
    <n v="25"/>
    <n v="137.16999999999999"/>
    <n v="3"/>
    <x v="22"/>
    <d v="2003-05-16T00:00:00"/>
    <d v="2003-05-13T00:00:00"/>
    <s v="Shipped"/>
    <n v="350"/>
    <n v="1337"/>
    <n v="65000"/>
    <s v="Marseille"/>
    <n v="4"/>
    <x v="3"/>
    <d v="2004-12-11T00:00:00"/>
    <n v="18888.310000000001"/>
    <s v="Classic Cars"/>
    <n v="8347"/>
    <n v="169.34"/>
    <n v="3"/>
    <s v="Yes"/>
    <n v="2003"/>
    <n v="5"/>
    <n v="77.900000000000006"/>
    <n v="3429.2499999999995"/>
    <n v="76.08472400513476"/>
    <n v="1"/>
  </r>
  <r>
    <n v="10122"/>
    <s v="S18_3278"/>
    <n v="21"/>
    <n v="69.150000000000006"/>
    <n v="13"/>
    <x v="22"/>
    <d v="2003-05-16T00:00:00"/>
    <d v="2003-05-13T00:00:00"/>
    <s v="Shipped"/>
    <n v="350"/>
    <n v="1337"/>
    <n v="65000"/>
    <s v="Marseille"/>
    <n v="4"/>
    <x v="3"/>
    <d v="2004-12-11T00:00:00"/>
    <n v="18888.310000000001"/>
    <s v="Classic Cars"/>
    <n v="1917"/>
    <n v="80.41"/>
    <n v="3"/>
    <s v="Yes"/>
    <n v="2003"/>
    <n v="5"/>
    <n v="49.05"/>
    <n v="1452.15"/>
    <n v="40.978593272171274"/>
    <n v="0"/>
  </r>
  <r>
    <n v="10122"/>
    <s v="S18_3482"/>
    <n v="21"/>
    <n v="133.76"/>
    <n v="12"/>
    <x v="22"/>
    <d v="2003-05-16T00:00:00"/>
    <d v="2003-05-13T00:00:00"/>
    <s v="Shipped"/>
    <n v="350"/>
    <n v="1337"/>
    <n v="65000"/>
    <s v="Marseille"/>
    <n v="4"/>
    <x v="3"/>
    <d v="2004-12-11T00:00:00"/>
    <n v="18888.310000000001"/>
    <s v="Classic Cars"/>
    <n v="9127"/>
    <n v="146.99"/>
    <n v="3"/>
    <s v="Yes"/>
    <n v="2003"/>
    <n v="5"/>
    <n v="73.489999999999995"/>
    <n v="2808.96"/>
    <n v="82.011157980677638"/>
    <n v="1"/>
  </r>
  <r>
    <n v="10122"/>
    <s v="S18_3782"/>
    <n v="35"/>
    <n v="59.06"/>
    <n v="16"/>
    <x v="22"/>
    <d v="2003-05-16T00:00:00"/>
    <d v="2003-05-13T00:00:00"/>
    <s v="Shipped"/>
    <n v="350"/>
    <n v="1337"/>
    <n v="65000"/>
    <s v="Marseille"/>
    <n v="4"/>
    <x v="3"/>
    <d v="2004-12-11T00:00:00"/>
    <n v="18888.310000000001"/>
    <s v="Motorcycles"/>
    <n v="7689"/>
    <n v="62.17"/>
    <n v="3"/>
    <s v="Yes"/>
    <n v="2003"/>
    <n v="5"/>
    <n v="32.950000000000003"/>
    <n v="2067.1"/>
    <n v="79.241274658573587"/>
    <n v="1"/>
  </r>
  <r>
    <n v="10122"/>
    <s v="S18_4721"/>
    <n v="28"/>
    <n v="145.82"/>
    <n v="15"/>
    <x v="22"/>
    <d v="2003-05-16T00:00:00"/>
    <d v="2003-05-13T00:00:00"/>
    <s v="Shipped"/>
    <n v="350"/>
    <n v="1337"/>
    <n v="65000"/>
    <s v="Marseille"/>
    <n v="4"/>
    <x v="3"/>
    <d v="2004-12-11T00:00:00"/>
    <n v="18888.310000000001"/>
    <s v="Classic Cars"/>
    <n v="1249"/>
    <n v="148.80000000000001"/>
    <n v="3"/>
    <s v="Yes"/>
    <n v="2003"/>
    <n v="5"/>
    <n v="69.930000000000007"/>
    <n v="4082.96"/>
    <n v="108.52280852280849"/>
    <n v="1"/>
  </r>
  <r>
    <n v="10122"/>
    <s v="S24_2972"/>
    <n v="39"/>
    <n v="34.74"/>
    <n v="4"/>
    <x v="22"/>
    <d v="2003-05-16T00:00:00"/>
    <d v="2003-05-13T00:00:00"/>
    <s v="Shipped"/>
    <n v="350"/>
    <n v="1337"/>
    <n v="65000"/>
    <s v="Marseille"/>
    <n v="4"/>
    <x v="3"/>
    <d v="2004-12-11T00:00:00"/>
    <n v="18888.310000000001"/>
    <s v="Classic Cars"/>
    <n v="7723"/>
    <n v="37.76"/>
    <n v="3"/>
    <s v="Yes"/>
    <n v="2003"/>
    <n v="5"/>
    <n v="16.239999999999998"/>
    <n v="1354.8600000000001"/>
    <n v="113.9162561576355"/>
    <n v="1"/>
  </r>
  <r>
    <n v="10122"/>
    <s v="S24_3371"/>
    <n v="34"/>
    <n v="50.82"/>
    <n v="9"/>
    <x v="22"/>
    <d v="2003-05-16T00:00:00"/>
    <d v="2003-05-13T00:00:00"/>
    <s v="Shipped"/>
    <n v="350"/>
    <n v="1337"/>
    <n v="65000"/>
    <s v="Marseille"/>
    <n v="4"/>
    <x v="3"/>
    <d v="2004-12-11T00:00:00"/>
    <n v="18888.310000000001"/>
    <s v="Classic Cars"/>
    <n v="7995"/>
    <n v="61.23"/>
    <n v="3"/>
    <s v="Yes"/>
    <n v="2003"/>
    <n v="5"/>
    <n v="38.58"/>
    <n v="1727.88"/>
    <n v="31.726283048211517"/>
    <n v="0"/>
  </r>
  <r>
    <n v="10122"/>
    <s v="S24_3856"/>
    <n v="43"/>
    <n v="136.22"/>
    <n v="5"/>
    <x v="22"/>
    <d v="2003-05-16T00:00:00"/>
    <d v="2003-05-13T00:00:00"/>
    <s v="Shipped"/>
    <n v="350"/>
    <n v="1337"/>
    <n v="65000"/>
    <s v="Marseille"/>
    <n v="4"/>
    <x v="3"/>
    <d v="2004-12-11T00:00:00"/>
    <n v="18888.310000000001"/>
    <s v="Classic Cars"/>
    <n v="6600"/>
    <n v="140.43"/>
    <n v="3"/>
    <s v="Yes"/>
    <n v="2003"/>
    <n v="5"/>
    <n v="98.3"/>
    <n v="5857.46"/>
    <n v="38.575788402848424"/>
    <n v="0"/>
  </r>
  <r>
    <n v="10122"/>
    <s v="S24_4620"/>
    <n v="29"/>
    <n v="67.099999999999994"/>
    <n v="14"/>
    <x v="22"/>
    <d v="2003-05-16T00:00:00"/>
    <d v="2003-05-13T00:00:00"/>
    <s v="Shipped"/>
    <n v="350"/>
    <n v="1337"/>
    <n v="65000"/>
    <s v="Marseille"/>
    <n v="4"/>
    <x v="3"/>
    <d v="2004-12-11T00:00:00"/>
    <n v="18888.310000000001"/>
    <s v="Classic Cars"/>
    <n v="7869"/>
    <n v="80.84"/>
    <n v="3"/>
    <s v="Yes"/>
    <n v="2003"/>
    <n v="5"/>
    <n v="32.33"/>
    <n v="1945.8999999999999"/>
    <n v="107.54716981132076"/>
    <n v="1"/>
  </r>
  <r>
    <n v="10122"/>
    <s v="S32_2206"/>
    <n v="31"/>
    <n v="33.79"/>
    <n v="17"/>
    <x v="22"/>
    <d v="2003-05-16T00:00:00"/>
    <d v="2003-05-13T00:00:00"/>
    <s v="Shipped"/>
    <n v="350"/>
    <n v="1337"/>
    <n v="65000"/>
    <s v="Marseille"/>
    <n v="4"/>
    <x v="3"/>
    <d v="2004-12-11T00:00:00"/>
    <n v="18888.310000000001"/>
    <s v="Motorcycles"/>
    <n v="9241"/>
    <n v="40.229999999999997"/>
    <n v="3"/>
    <s v="Yes"/>
    <n v="2003"/>
    <n v="5"/>
    <n v="24.14"/>
    <n v="1047.49"/>
    <n v="39.975144987572484"/>
    <n v="0"/>
  </r>
  <r>
    <n v="10123"/>
    <s v="S18_1589"/>
    <n v="26"/>
    <n v="120.71"/>
    <n v="2"/>
    <x v="23"/>
    <d v="2003-05-29T00:00:00"/>
    <d v="2003-05-22T00:00:00"/>
    <s v="Shipped"/>
    <n v="103"/>
    <n v="1370"/>
    <n v="21000"/>
    <s v="Nantes"/>
    <n v="4"/>
    <x v="3"/>
    <d v="2004-10-19T00:00:00"/>
    <n v="6066.78"/>
    <s v="Classic Cars"/>
    <n v="9042"/>
    <n v="124.44"/>
    <n v="7"/>
    <s v="No"/>
    <n v="2003"/>
    <n v="5"/>
    <n v="65.959999999999994"/>
    <n v="3138.46"/>
    <n v="83.004851425106125"/>
    <n v="1"/>
  </r>
  <r>
    <n v="10123"/>
    <s v="S18_2870"/>
    <n v="46"/>
    <n v="114.84"/>
    <n v="3"/>
    <x v="23"/>
    <d v="2003-05-29T00:00:00"/>
    <d v="2003-05-22T00:00:00"/>
    <s v="Shipped"/>
    <n v="103"/>
    <n v="1370"/>
    <n v="21000"/>
    <s v="Nantes"/>
    <n v="4"/>
    <x v="3"/>
    <d v="2004-10-19T00:00:00"/>
    <n v="6066.78"/>
    <s v="Classic Cars"/>
    <n v="8164"/>
    <n v="132"/>
    <n v="7"/>
    <s v="No"/>
    <n v="2003"/>
    <n v="5"/>
    <n v="56.76"/>
    <n v="5282.64"/>
    <n v="102.32558139534885"/>
    <n v="1"/>
  </r>
  <r>
    <n v="10123"/>
    <s v="S18_3685"/>
    <n v="34"/>
    <n v="117.26"/>
    <n v="4"/>
    <x v="23"/>
    <d v="2003-05-29T00:00:00"/>
    <d v="2003-05-22T00:00:00"/>
    <s v="Shipped"/>
    <n v="103"/>
    <n v="1370"/>
    <n v="21000"/>
    <s v="Nantes"/>
    <n v="4"/>
    <x v="3"/>
    <d v="2004-10-19T00:00:00"/>
    <n v="6066.78"/>
    <s v="Classic Cars"/>
    <n v="8990"/>
    <n v="141.28"/>
    <n v="7"/>
    <s v="No"/>
    <n v="2003"/>
    <n v="5"/>
    <n v="62.16"/>
    <n v="3986.84"/>
    <n v="88.642213642213662"/>
    <n v="1"/>
  </r>
  <r>
    <n v="10123"/>
    <s v="S24_1628"/>
    <n v="50"/>
    <n v="43.27"/>
    <n v="1"/>
    <x v="23"/>
    <d v="2003-05-29T00:00:00"/>
    <d v="2003-05-22T00:00:00"/>
    <s v="Shipped"/>
    <n v="103"/>
    <n v="1370"/>
    <n v="21000"/>
    <s v="Nantes"/>
    <n v="4"/>
    <x v="3"/>
    <d v="2004-10-19T00:00:00"/>
    <n v="6066.78"/>
    <s v="Classic Cars"/>
    <n v="8197"/>
    <n v="50.31"/>
    <n v="7"/>
    <s v="No"/>
    <n v="2003"/>
    <n v="5"/>
    <n v="29.18"/>
    <n v="2163.5"/>
    <n v="48.286497601096656"/>
    <n v="0"/>
  </r>
  <r>
    <n v="10124"/>
    <s v="S18_1749"/>
    <n v="21"/>
    <n v="153"/>
    <n v="6"/>
    <x v="24"/>
    <d v="2003-05-29T00:00:00"/>
    <d v="2003-05-25T00:00:00"/>
    <s v="Shipped"/>
    <n v="112"/>
    <n v="1166"/>
    <n v="71800"/>
    <s v="Las Vegas"/>
    <n v="1"/>
    <x v="5"/>
    <d v="2004-12-17T00:00:00"/>
    <n v="14191.12"/>
    <s v="Vintage Cars"/>
    <n v="2724"/>
    <n v="170"/>
    <n v="4"/>
    <s v="Yes"/>
    <n v="2003"/>
    <n v="5"/>
    <n v="86.7"/>
    <n v="3213"/>
    <n v="76.470588235294116"/>
    <n v="1"/>
  </r>
  <r>
    <n v="10124"/>
    <s v="S18_2248"/>
    <n v="42"/>
    <n v="58.12"/>
    <n v="5"/>
    <x v="24"/>
    <d v="2003-05-29T00:00:00"/>
    <d v="2003-05-25T00:00:00"/>
    <s v="Shipped"/>
    <n v="112"/>
    <n v="1166"/>
    <n v="71800"/>
    <s v="Las Vegas"/>
    <n v="1"/>
    <x v="5"/>
    <d v="2004-12-17T00:00:00"/>
    <n v="14191.12"/>
    <s v="Vintage Cars"/>
    <n v="540"/>
    <n v="60.54"/>
    <n v="4"/>
    <s v="Yes"/>
    <n v="2003"/>
    <n v="5"/>
    <n v="33.299999999999997"/>
    <n v="2441.04"/>
    <n v="74.534534534534544"/>
    <n v="1"/>
  </r>
  <r>
    <n v="10124"/>
    <s v="S18_2325"/>
    <n v="42"/>
    <n v="111.87"/>
    <n v="3"/>
    <x v="24"/>
    <d v="2003-05-29T00:00:00"/>
    <d v="2003-05-25T00:00:00"/>
    <s v="Shipped"/>
    <n v="112"/>
    <n v="1166"/>
    <n v="71800"/>
    <s v="Las Vegas"/>
    <n v="1"/>
    <x v="5"/>
    <d v="2004-12-17T00:00:00"/>
    <n v="14191.12"/>
    <s v="Vintage Cars"/>
    <n v="9354"/>
    <n v="127.13"/>
    <n v="4"/>
    <s v="Yes"/>
    <n v="2003"/>
    <n v="5"/>
    <n v="58.48"/>
    <n v="4698.54"/>
    <n v="91.296169630642979"/>
    <n v="1"/>
  </r>
  <r>
    <n v="10124"/>
    <s v="S18_4409"/>
    <n v="36"/>
    <n v="75.459999999999994"/>
    <n v="7"/>
    <x v="24"/>
    <d v="2003-05-29T00:00:00"/>
    <d v="2003-05-25T00:00:00"/>
    <s v="Shipped"/>
    <n v="112"/>
    <n v="1166"/>
    <n v="71800"/>
    <s v="Las Vegas"/>
    <n v="1"/>
    <x v="5"/>
    <d v="2004-12-17T00:00:00"/>
    <n v="14191.12"/>
    <s v="Vintage Cars"/>
    <n v="6553"/>
    <n v="92.03"/>
    <n v="4"/>
    <s v="Yes"/>
    <n v="2003"/>
    <n v="5"/>
    <n v="43.26"/>
    <n v="2716.56"/>
    <n v="74.43365695792879"/>
    <n v="1"/>
  </r>
  <r>
    <n v="10124"/>
    <s v="S18_4933"/>
    <n v="23"/>
    <n v="66.28"/>
    <n v="8"/>
    <x v="24"/>
    <d v="2003-05-29T00:00:00"/>
    <d v="2003-05-25T00:00:00"/>
    <s v="Shipped"/>
    <n v="112"/>
    <n v="1166"/>
    <n v="71800"/>
    <s v="Las Vegas"/>
    <n v="1"/>
    <x v="5"/>
    <d v="2004-12-17T00:00:00"/>
    <n v="14191.12"/>
    <s v="Classic Cars"/>
    <n v="3209"/>
    <n v="71.27"/>
    <n v="4"/>
    <s v="Yes"/>
    <n v="2003"/>
    <n v="5"/>
    <n v="34.21"/>
    <n v="1524.44"/>
    <n v="93.744519146448397"/>
    <n v="1"/>
  </r>
  <r>
    <n v="10124"/>
    <s v="S24_1046"/>
    <n v="22"/>
    <n v="62.47"/>
    <n v="12"/>
    <x v="24"/>
    <d v="2003-05-29T00:00:00"/>
    <d v="2003-05-25T00:00:00"/>
    <s v="Shipped"/>
    <n v="112"/>
    <n v="1166"/>
    <n v="71800"/>
    <s v="Las Vegas"/>
    <n v="1"/>
    <x v="5"/>
    <d v="2004-12-17T00:00:00"/>
    <n v="14191.12"/>
    <s v="Classic Cars"/>
    <n v="1005"/>
    <n v="73.489999999999995"/>
    <n v="4"/>
    <s v="Yes"/>
    <n v="2003"/>
    <n v="5"/>
    <n v="49.24"/>
    <n v="1374.34"/>
    <n v="26.868399675060918"/>
    <n v="0"/>
  </r>
  <r>
    <n v="10124"/>
    <s v="S24_1937"/>
    <n v="45"/>
    <n v="30.53"/>
    <n v="2"/>
    <x v="24"/>
    <d v="2003-05-29T00:00:00"/>
    <d v="2003-05-25T00:00:00"/>
    <s v="Shipped"/>
    <n v="112"/>
    <n v="1166"/>
    <n v="71800"/>
    <s v="Las Vegas"/>
    <n v="1"/>
    <x v="5"/>
    <d v="2004-12-17T00:00:00"/>
    <n v="14191.12"/>
    <s v="Vintage Cars"/>
    <n v="7332"/>
    <n v="33.19"/>
    <n v="4"/>
    <s v="Yes"/>
    <n v="2003"/>
    <n v="5"/>
    <n v="22.57"/>
    <n v="1373.8500000000001"/>
    <n v="35.26805494018609"/>
    <n v="0"/>
  </r>
  <r>
    <n v="10124"/>
    <s v="S24_2022"/>
    <n v="22"/>
    <n v="36.29"/>
    <n v="1"/>
    <x v="24"/>
    <d v="2003-05-29T00:00:00"/>
    <d v="2003-05-25T00:00:00"/>
    <s v="Shipped"/>
    <n v="112"/>
    <n v="1166"/>
    <n v="71800"/>
    <s v="Las Vegas"/>
    <n v="1"/>
    <x v="5"/>
    <d v="2004-12-17T00:00:00"/>
    <n v="14191.12"/>
    <s v="Vintage Cars"/>
    <n v="2847"/>
    <n v="44.8"/>
    <n v="4"/>
    <s v="Yes"/>
    <n v="2003"/>
    <n v="5"/>
    <n v="20.61"/>
    <n v="798.38"/>
    <n v="76.079573022804468"/>
    <n v="1"/>
  </r>
  <r>
    <n v="10124"/>
    <s v="S24_2766"/>
    <n v="32"/>
    <n v="74.510000000000005"/>
    <n v="10"/>
    <x v="24"/>
    <d v="2003-05-29T00:00:00"/>
    <d v="2003-05-25T00:00:00"/>
    <s v="Shipped"/>
    <n v="112"/>
    <n v="1166"/>
    <n v="71800"/>
    <s v="Las Vegas"/>
    <n v="1"/>
    <x v="5"/>
    <d v="2004-12-17T00:00:00"/>
    <n v="14191.12"/>
    <s v="Classic Cars"/>
    <n v="2350"/>
    <n v="90.87"/>
    <n v="4"/>
    <s v="Yes"/>
    <n v="2003"/>
    <n v="5"/>
    <n v="47.25"/>
    <n v="2384.3200000000002"/>
    <n v="57.693121693121711"/>
    <n v="0"/>
  </r>
  <r>
    <n v="10124"/>
    <s v="S24_2887"/>
    <n v="25"/>
    <n v="93.95"/>
    <n v="9"/>
    <x v="24"/>
    <d v="2003-05-29T00:00:00"/>
    <d v="2003-05-25T00:00:00"/>
    <s v="Shipped"/>
    <n v="112"/>
    <n v="1166"/>
    <n v="71800"/>
    <s v="Las Vegas"/>
    <n v="1"/>
    <x v="5"/>
    <d v="2004-12-17T00:00:00"/>
    <n v="14191.12"/>
    <s v="Classic Cars"/>
    <n v="1452"/>
    <n v="117.44"/>
    <n v="4"/>
    <s v="Yes"/>
    <n v="2003"/>
    <n v="5"/>
    <n v="72.819999999999993"/>
    <n v="2348.75"/>
    <n v="29.016753639110149"/>
    <n v="0"/>
  </r>
  <r>
    <n v="10124"/>
    <s v="S24_3191"/>
    <n v="49"/>
    <n v="76.19"/>
    <n v="11"/>
    <x v="24"/>
    <d v="2003-05-29T00:00:00"/>
    <d v="2003-05-25T00:00:00"/>
    <s v="Shipped"/>
    <n v="112"/>
    <n v="1166"/>
    <n v="71800"/>
    <s v="Las Vegas"/>
    <n v="1"/>
    <x v="5"/>
    <d v="2004-12-17T00:00:00"/>
    <n v="14191.12"/>
    <s v="Classic Cars"/>
    <n v="4695"/>
    <n v="85.61"/>
    <n v="4"/>
    <s v="Yes"/>
    <n v="2003"/>
    <n v="5"/>
    <n v="50.51"/>
    <n v="3733.31"/>
    <n v="50.841417541080979"/>
    <n v="0"/>
  </r>
  <r>
    <n v="10124"/>
    <s v="S24_3432"/>
    <n v="43"/>
    <n v="101.73"/>
    <n v="13"/>
    <x v="24"/>
    <d v="2003-05-29T00:00:00"/>
    <d v="2003-05-25T00:00:00"/>
    <s v="Shipped"/>
    <n v="112"/>
    <n v="1166"/>
    <n v="71800"/>
    <s v="Las Vegas"/>
    <n v="1"/>
    <x v="5"/>
    <d v="2004-12-17T00:00:00"/>
    <n v="14191.12"/>
    <s v="Classic Cars"/>
    <n v="9446"/>
    <n v="107.08"/>
    <n v="4"/>
    <s v="Yes"/>
    <n v="2003"/>
    <n v="5"/>
    <n v="62.11"/>
    <n v="4374.3900000000003"/>
    <n v="63.790049911447447"/>
    <n v="0"/>
  </r>
  <r>
    <n v="10124"/>
    <s v="S24_3969"/>
    <n v="46"/>
    <n v="36.11"/>
    <n v="4"/>
    <x v="24"/>
    <d v="2003-05-29T00:00:00"/>
    <d v="2003-05-25T00:00:00"/>
    <s v="Shipped"/>
    <n v="112"/>
    <n v="1166"/>
    <n v="71800"/>
    <s v="Las Vegas"/>
    <n v="1"/>
    <x v="5"/>
    <d v="2004-12-17T00:00:00"/>
    <n v="14191.12"/>
    <s v="Vintage Cars"/>
    <n v="2081"/>
    <n v="41.03"/>
    <n v="4"/>
    <s v="Yes"/>
    <n v="2003"/>
    <n v="5"/>
    <n v="21.75"/>
    <n v="1661.06"/>
    <n v="66.022988505747122"/>
    <n v="0"/>
  </r>
  <r>
    <n v="10125"/>
    <s v="S18_1342"/>
    <n v="32"/>
    <n v="89.38"/>
    <n v="1"/>
    <x v="24"/>
    <d v="2003-05-27T00:00:00"/>
    <d v="2003-05-24T00:00:00"/>
    <s v="Shipped"/>
    <n v="114"/>
    <n v="1611"/>
    <n v="117300"/>
    <s v="Melbourne"/>
    <n v="6"/>
    <x v="6"/>
    <d v="2003-05-20T00:00:00"/>
    <n v="45864.03"/>
    <s v="Vintage Cars"/>
    <n v="8693"/>
    <n v="102.74"/>
    <n v="3"/>
    <s v="Yes"/>
    <n v="2003"/>
    <n v="5"/>
    <n v="60.62"/>
    <n v="2860.16"/>
    <n v="47.443088089739362"/>
    <n v="0"/>
  </r>
  <r>
    <n v="10125"/>
    <s v="S18_2795"/>
    <n v="34"/>
    <n v="138.38"/>
    <n v="2"/>
    <x v="24"/>
    <d v="2003-05-27T00:00:00"/>
    <d v="2003-05-24T00:00:00"/>
    <s v="Shipped"/>
    <n v="114"/>
    <n v="1611"/>
    <n v="117300"/>
    <s v="Melbourne"/>
    <n v="6"/>
    <x v="6"/>
    <d v="2003-05-20T00:00:00"/>
    <n v="45864.03"/>
    <s v="Vintage Cars"/>
    <n v="548"/>
    <n v="168.75"/>
    <n v="3"/>
    <s v="Yes"/>
    <n v="2003"/>
    <n v="5"/>
    <n v="72.56"/>
    <n v="4704.92"/>
    <n v="90.71113561190738"/>
    <n v="1"/>
  </r>
  <r>
    <n v="10126"/>
    <s v="S10_1949"/>
    <n v="38"/>
    <n v="205.73"/>
    <n v="11"/>
    <x v="25"/>
    <d v="2003-06-07T00:00:00"/>
    <d v="2003-06-02T00:00:00"/>
    <s v="Shipped"/>
    <n v="458"/>
    <n v="1702"/>
    <n v="104600"/>
    <s v="Madrid"/>
    <n v="4"/>
    <x v="3"/>
    <d v="2004-11-15T00:00:00"/>
    <n v="33145.56"/>
    <s v="Classic Cars"/>
    <n v="7305"/>
    <n v="214.3"/>
    <n v="5"/>
    <s v="Yes"/>
    <n v="2003"/>
    <n v="5"/>
    <n v="98.58"/>
    <n v="7817.74"/>
    <n v="108.69344694664231"/>
    <n v="1"/>
  </r>
  <r>
    <n v="10126"/>
    <s v="S10_4962"/>
    <n v="22"/>
    <n v="122.62"/>
    <n v="4"/>
    <x v="25"/>
    <d v="2003-06-07T00:00:00"/>
    <d v="2003-06-02T00:00:00"/>
    <s v="Shipped"/>
    <n v="458"/>
    <n v="1702"/>
    <n v="104600"/>
    <s v="Madrid"/>
    <n v="4"/>
    <x v="3"/>
    <d v="2004-11-15T00:00:00"/>
    <n v="33145.56"/>
    <s v="Classic Cars"/>
    <n v="6791"/>
    <n v="147.74"/>
    <n v="5"/>
    <s v="Yes"/>
    <n v="2003"/>
    <n v="5"/>
    <n v="103.42"/>
    <n v="2697.6400000000003"/>
    <n v="18.565074453684012"/>
    <n v="0"/>
  </r>
  <r>
    <n v="10126"/>
    <s v="S12_1666"/>
    <n v="21"/>
    <n v="135.30000000000001"/>
    <n v="8"/>
    <x v="25"/>
    <d v="2003-06-07T00:00:00"/>
    <d v="2003-06-02T00:00:00"/>
    <s v="Shipped"/>
    <n v="458"/>
    <n v="1702"/>
    <n v="104600"/>
    <s v="Madrid"/>
    <n v="4"/>
    <x v="3"/>
    <d v="2004-11-15T00:00:00"/>
    <n v="33145.56"/>
    <s v="Trucks and Buses"/>
    <n v="1579"/>
    <n v="136.66999999999999"/>
    <n v="5"/>
    <s v="Yes"/>
    <n v="2003"/>
    <n v="5"/>
    <n v="77.900000000000006"/>
    <n v="2841.3"/>
    <n v="73.684210526315795"/>
    <n v="1"/>
  </r>
  <r>
    <n v="10126"/>
    <s v="S18_1097"/>
    <n v="38"/>
    <n v="116.67"/>
    <n v="10"/>
    <x v="25"/>
    <d v="2003-06-07T00:00:00"/>
    <d v="2003-06-02T00:00:00"/>
    <s v="Shipped"/>
    <n v="458"/>
    <n v="1702"/>
    <n v="104600"/>
    <s v="Madrid"/>
    <n v="4"/>
    <x v="3"/>
    <d v="2004-11-15T00:00:00"/>
    <n v="33145.56"/>
    <s v="Trucks and Buses"/>
    <n v="2613"/>
    <n v="116.67"/>
    <n v="5"/>
    <s v="Yes"/>
    <n v="2003"/>
    <n v="5"/>
    <n v="58.33"/>
    <n v="4433.46"/>
    <n v="100.01714383679068"/>
    <n v="1"/>
  </r>
  <r>
    <n v="10126"/>
    <s v="S18_1367"/>
    <n v="42"/>
    <n v="51.21"/>
    <n v="17"/>
    <x v="25"/>
    <d v="2003-06-07T00:00:00"/>
    <d v="2003-06-02T00:00:00"/>
    <s v="Shipped"/>
    <n v="458"/>
    <n v="1702"/>
    <n v="104600"/>
    <s v="Madrid"/>
    <n v="4"/>
    <x v="3"/>
    <d v="2004-11-15T00:00:00"/>
    <n v="33145.56"/>
    <s v="Vintage Cars"/>
    <n v="8635"/>
    <n v="53.91"/>
    <n v="5"/>
    <s v="Yes"/>
    <n v="2003"/>
    <n v="5"/>
    <n v="24.26"/>
    <n v="2150.8200000000002"/>
    <n v="111.08821104699092"/>
    <n v="1"/>
  </r>
  <r>
    <n v="10126"/>
    <s v="S18_2432"/>
    <n v="43"/>
    <n v="51.05"/>
    <n v="2"/>
    <x v="25"/>
    <d v="2003-06-07T00:00:00"/>
    <d v="2003-06-02T00:00:00"/>
    <s v="Shipped"/>
    <n v="458"/>
    <n v="1702"/>
    <n v="104600"/>
    <s v="Madrid"/>
    <n v="4"/>
    <x v="3"/>
    <d v="2004-11-15T00:00:00"/>
    <n v="33145.56"/>
    <s v="Trucks and Buses"/>
    <n v="2018"/>
    <n v="60.77"/>
    <n v="5"/>
    <s v="Yes"/>
    <n v="2003"/>
    <n v="5"/>
    <n v="24.92"/>
    <n v="2195.15"/>
    <n v="104.85553772070624"/>
    <n v="1"/>
  </r>
  <r>
    <n v="10126"/>
    <s v="S18_2949"/>
    <n v="31"/>
    <n v="93.21"/>
    <n v="12"/>
    <x v="25"/>
    <d v="2003-06-07T00:00:00"/>
    <d v="2003-06-02T00:00:00"/>
    <s v="Shipped"/>
    <n v="458"/>
    <n v="1702"/>
    <n v="104600"/>
    <s v="Madrid"/>
    <n v="4"/>
    <x v="3"/>
    <d v="2004-11-15T00:00:00"/>
    <n v="33145.56"/>
    <s v="Vintage Cars"/>
    <n v="4189"/>
    <n v="101.31"/>
    <n v="5"/>
    <s v="Yes"/>
    <n v="2003"/>
    <n v="5"/>
    <n v="60.78"/>
    <n v="2889.5099999999998"/>
    <n v="53.356367226061195"/>
    <n v="0"/>
  </r>
  <r>
    <n v="10126"/>
    <s v="S18_2957"/>
    <n v="46"/>
    <n v="61.84"/>
    <n v="14"/>
    <x v="25"/>
    <d v="2003-06-07T00:00:00"/>
    <d v="2003-06-02T00:00:00"/>
    <s v="Shipped"/>
    <n v="458"/>
    <n v="1702"/>
    <n v="104600"/>
    <s v="Madrid"/>
    <n v="4"/>
    <x v="3"/>
    <d v="2004-11-15T00:00:00"/>
    <n v="33145.56"/>
    <s v="Vintage Cars"/>
    <n v="5649"/>
    <n v="62.46"/>
    <n v="5"/>
    <s v="Yes"/>
    <n v="2003"/>
    <n v="5"/>
    <n v="34.35"/>
    <n v="2844.6400000000003"/>
    <n v="80.02911208151383"/>
    <n v="1"/>
  </r>
  <r>
    <n v="10126"/>
    <s v="S18_3136"/>
    <n v="30"/>
    <n v="93.2"/>
    <n v="13"/>
    <x v="25"/>
    <d v="2003-06-07T00:00:00"/>
    <d v="2003-06-02T00:00:00"/>
    <s v="Shipped"/>
    <n v="458"/>
    <n v="1702"/>
    <n v="104600"/>
    <s v="Madrid"/>
    <n v="4"/>
    <x v="3"/>
    <d v="2004-11-15T00:00:00"/>
    <n v="33145.56"/>
    <s v="Vintage Cars"/>
    <n v="5992"/>
    <n v="104.72"/>
    <n v="5"/>
    <s v="Yes"/>
    <n v="2003"/>
    <n v="5"/>
    <n v="60.74"/>
    <n v="2796"/>
    <n v="53.440895620678297"/>
    <n v="0"/>
  </r>
  <r>
    <n v="10126"/>
    <s v="S18_3320"/>
    <n v="38"/>
    <n v="94.25"/>
    <n v="16"/>
    <x v="25"/>
    <d v="2003-06-07T00:00:00"/>
    <d v="2003-06-02T00:00:00"/>
    <s v="Shipped"/>
    <n v="458"/>
    <n v="1702"/>
    <n v="104600"/>
    <s v="Madrid"/>
    <n v="4"/>
    <x v="3"/>
    <d v="2004-11-15T00:00:00"/>
    <n v="33145.56"/>
    <s v="Vintage Cars"/>
    <n v="7913"/>
    <n v="99.21"/>
    <n v="5"/>
    <s v="Yes"/>
    <n v="2003"/>
    <n v="5"/>
    <n v="57.54"/>
    <n v="3581.5"/>
    <n v="63.799096280848111"/>
    <n v="0"/>
  </r>
  <r>
    <n v="10126"/>
    <s v="S18_4600"/>
    <n v="50"/>
    <n v="102.92"/>
    <n v="5"/>
    <x v="25"/>
    <d v="2003-06-07T00:00:00"/>
    <d v="2003-06-02T00:00:00"/>
    <s v="Shipped"/>
    <n v="458"/>
    <n v="1702"/>
    <n v="104600"/>
    <s v="Madrid"/>
    <n v="4"/>
    <x v="3"/>
    <d v="2004-11-15T00:00:00"/>
    <n v="33145.56"/>
    <s v="Trucks and Buses"/>
    <n v="3128"/>
    <n v="121.08"/>
    <n v="5"/>
    <s v="Yes"/>
    <n v="2003"/>
    <n v="5"/>
    <n v="84.76"/>
    <n v="5146"/>
    <n v="21.425200566304856"/>
    <n v="0"/>
  </r>
  <r>
    <n v="10126"/>
    <s v="S18_4668"/>
    <n v="43"/>
    <n v="47.29"/>
    <n v="9"/>
    <x v="25"/>
    <d v="2003-06-07T00:00:00"/>
    <d v="2003-06-02T00:00:00"/>
    <s v="Shipped"/>
    <n v="458"/>
    <n v="1702"/>
    <n v="104600"/>
    <s v="Madrid"/>
    <n v="4"/>
    <x v="3"/>
    <d v="2004-11-15T00:00:00"/>
    <n v="33145.56"/>
    <s v="Vintage Cars"/>
    <n v="6645"/>
    <n v="50.31"/>
    <n v="5"/>
    <s v="Yes"/>
    <n v="2003"/>
    <n v="5"/>
    <n v="23.14"/>
    <n v="2033.47"/>
    <n v="104.3647363872083"/>
    <n v="1"/>
  </r>
  <r>
    <n v="10126"/>
    <s v="S24_2300"/>
    <n v="27"/>
    <n v="122.68"/>
    <n v="1"/>
    <x v="25"/>
    <d v="2003-06-07T00:00:00"/>
    <d v="2003-06-02T00:00:00"/>
    <s v="Shipped"/>
    <n v="458"/>
    <n v="1702"/>
    <n v="104600"/>
    <s v="Madrid"/>
    <n v="4"/>
    <x v="3"/>
    <d v="2004-11-15T00:00:00"/>
    <n v="33145.56"/>
    <s v="Trucks and Buses"/>
    <n v="2327"/>
    <n v="127.79"/>
    <n v="5"/>
    <s v="Yes"/>
    <n v="2003"/>
    <n v="5"/>
    <n v="61.34"/>
    <n v="3312.36"/>
    <n v="100"/>
    <n v="1"/>
  </r>
  <r>
    <n v="10126"/>
    <s v="S24_4258"/>
    <n v="34"/>
    <n v="83.76"/>
    <n v="15"/>
    <x v="25"/>
    <d v="2003-06-07T00:00:00"/>
    <d v="2003-06-02T00:00:00"/>
    <s v="Shipped"/>
    <n v="458"/>
    <n v="1702"/>
    <n v="104600"/>
    <s v="Madrid"/>
    <n v="4"/>
    <x v="3"/>
    <d v="2004-11-15T00:00:00"/>
    <n v="33145.56"/>
    <s v="Vintage Cars"/>
    <n v="4710"/>
    <n v="97.39"/>
    <n v="5"/>
    <s v="Yes"/>
    <n v="2003"/>
    <n v="5"/>
    <n v="57.46"/>
    <n v="2847.84"/>
    <n v="45.770971110337634"/>
    <n v="0"/>
  </r>
  <r>
    <n v="10126"/>
    <s v="S32_1268"/>
    <n v="43"/>
    <n v="82.83"/>
    <n v="3"/>
    <x v="25"/>
    <d v="2003-06-07T00:00:00"/>
    <d v="2003-06-02T00:00:00"/>
    <s v="Shipped"/>
    <n v="458"/>
    <n v="1702"/>
    <n v="104600"/>
    <s v="Madrid"/>
    <n v="4"/>
    <x v="3"/>
    <d v="2004-11-15T00:00:00"/>
    <n v="33145.56"/>
    <s v="Trucks and Buses"/>
    <n v="5099"/>
    <n v="96.31"/>
    <n v="5"/>
    <s v="Yes"/>
    <n v="2003"/>
    <n v="5"/>
    <n v="53.93"/>
    <n v="3561.69"/>
    <n v="53.587984424253662"/>
    <n v="0"/>
  </r>
  <r>
    <n v="10126"/>
    <s v="S32_3522"/>
    <n v="26"/>
    <n v="62.05"/>
    <n v="7"/>
    <x v="25"/>
    <d v="2003-06-07T00:00:00"/>
    <d v="2003-06-02T00:00:00"/>
    <s v="Shipped"/>
    <n v="458"/>
    <n v="1702"/>
    <n v="104600"/>
    <s v="Madrid"/>
    <n v="4"/>
    <x v="3"/>
    <d v="2004-11-15T00:00:00"/>
    <n v="33145.56"/>
    <s v="Trucks and Buses"/>
    <n v="814"/>
    <n v="64.64"/>
    <n v="5"/>
    <s v="Yes"/>
    <n v="2003"/>
    <n v="5"/>
    <n v="33.61"/>
    <n v="1613.3"/>
    <n v="84.617673311514423"/>
    <n v="1"/>
  </r>
  <r>
    <n v="10126"/>
    <s v="S700_2824"/>
    <n v="45"/>
    <n v="97.1"/>
    <n v="6"/>
    <x v="25"/>
    <d v="2003-06-07T00:00:00"/>
    <d v="2003-06-02T00:00:00"/>
    <s v="Shipped"/>
    <n v="458"/>
    <n v="1702"/>
    <n v="104600"/>
    <s v="Madrid"/>
    <n v="4"/>
    <x v="3"/>
    <d v="2004-11-15T00:00:00"/>
    <n v="33145.56"/>
    <s v="Classic Cars"/>
    <n v="6934"/>
    <n v="101.15"/>
    <n v="5"/>
    <s v="Yes"/>
    <n v="2003"/>
    <n v="5"/>
    <n v="46.53"/>
    <n v="4369.5"/>
    <n v="108.68257038469802"/>
    <n v="1"/>
  </r>
  <r>
    <n v="10127"/>
    <s v="S12_1108"/>
    <n v="46"/>
    <n v="193.25"/>
    <n v="2"/>
    <x v="26"/>
    <d v="2003-06-09T00:00:00"/>
    <d v="2003-06-06T00:00:00"/>
    <s v="Shipped"/>
    <n v="151"/>
    <n v="1286"/>
    <n v="138500"/>
    <s v="NYC"/>
    <n v="3"/>
    <x v="2"/>
    <d v="2003-12-22T00:00:00"/>
    <n v="58793.53"/>
    <s v="Classic Cars"/>
    <n v="3619"/>
    <n v="207.8"/>
    <n v="3"/>
    <s v="Yes"/>
    <n v="2003"/>
    <n v="6"/>
    <n v="95.59"/>
    <n v="8889.5"/>
    <n v="102.16549848310493"/>
    <n v="1"/>
  </r>
  <r>
    <n v="10127"/>
    <s v="S12_3148"/>
    <n v="46"/>
    <n v="140.5"/>
    <n v="3"/>
    <x v="26"/>
    <d v="2003-06-09T00:00:00"/>
    <d v="2003-06-06T00:00:00"/>
    <s v="Shipped"/>
    <n v="151"/>
    <n v="1286"/>
    <n v="138500"/>
    <s v="NYC"/>
    <n v="3"/>
    <x v="2"/>
    <d v="2003-12-22T00:00:00"/>
    <n v="58793.53"/>
    <s v="Classic Cars"/>
    <n v="6906"/>
    <n v="151.08000000000001"/>
    <n v="3"/>
    <s v="Yes"/>
    <n v="2003"/>
    <n v="6"/>
    <n v="89.14"/>
    <n v="6463"/>
    <n v="57.617231321516712"/>
    <n v="0"/>
  </r>
  <r>
    <n v="10127"/>
    <s v="S12_3891"/>
    <n v="42"/>
    <n v="169.56"/>
    <n v="1"/>
    <x v="26"/>
    <d v="2003-06-09T00:00:00"/>
    <d v="2003-06-06T00:00:00"/>
    <s v="Shipped"/>
    <n v="151"/>
    <n v="1286"/>
    <n v="138500"/>
    <s v="NYC"/>
    <n v="3"/>
    <x v="2"/>
    <d v="2003-12-22T00:00:00"/>
    <n v="58793.53"/>
    <s v="Classic Cars"/>
    <n v="1049"/>
    <n v="173.02"/>
    <n v="3"/>
    <s v="Yes"/>
    <n v="2003"/>
    <n v="6"/>
    <n v="83.05"/>
    <n v="7121.52"/>
    <n v="104.16616496086695"/>
    <n v="1"/>
  </r>
  <r>
    <n v="10127"/>
    <s v="S12_4473"/>
    <n v="24"/>
    <n v="100.73"/>
    <n v="11"/>
    <x v="26"/>
    <d v="2003-06-09T00:00:00"/>
    <d v="2003-06-06T00:00:00"/>
    <s v="Shipped"/>
    <n v="151"/>
    <n v="1286"/>
    <n v="138500"/>
    <s v="NYC"/>
    <n v="3"/>
    <x v="2"/>
    <d v="2003-12-22T00:00:00"/>
    <n v="58793.53"/>
    <s v="Trucks and Buses"/>
    <n v="6125"/>
    <n v="118.5"/>
    <n v="3"/>
    <s v="Yes"/>
    <n v="2003"/>
    <n v="6"/>
    <n v="55.7"/>
    <n v="2417.52"/>
    <n v="80.843806104129257"/>
    <n v="1"/>
  </r>
  <r>
    <n v="10127"/>
    <s v="S18_2238"/>
    <n v="45"/>
    <n v="140.81"/>
    <n v="10"/>
    <x v="26"/>
    <d v="2003-06-09T00:00:00"/>
    <d v="2003-06-06T00:00:00"/>
    <s v="Shipped"/>
    <n v="151"/>
    <n v="1286"/>
    <n v="138500"/>
    <s v="NYC"/>
    <n v="3"/>
    <x v="2"/>
    <d v="2003-12-22T00:00:00"/>
    <n v="58793.53"/>
    <s v="Classic Cars"/>
    <n v="4724"/>
    <n v="163.72999999999999"/>
    <n v="3"/>
    <s v="Yes"/>
    <n v="2003"/>
    <n v="6"/>
    <n v="101.51"/>
    <n v="6336.45"/>
    <n v="38.715397497783464"/>
    <n v="0"/>
  </r>
  <r>
    <n v="10127"/>
    <s v="S18_2319"/>
    <n v="45"/>
    <n v="114.14"/>
    <n v="14"/>
    <x v="26"/>
    <d v="2003-06-09T00:00:00"/>
    <d v="2003-06-06T00:00:00"/>
    <s v="Shipped"/>
    <n v="151"/>
    <n v="1286"/>
    <n v="138500"/>
    <s v="NYC"/>
    <n v="3"/>
    <x v="2"/>
    <d v="2003-12-22T00:00:00"/>
    <n v="58793.53"/>
    <s v="Trucks and Buses"/>
    <n v="8258"/>
    <n v="122.73"/>
    <n v="3"/>
    <s v="Yes"/>
    <n v="2003"/>
    <n v="6"/>
    <n v="74.86"/>
    <n v="5136.3"/>
    <n v="52.471279722148012"/>
    <n v="0"/>
  </r>
  <r>
    <n v="10127"/>
    <s v="S18_3232"/>
    <n v="22"/>
    <n v="149.02000000000001"/>
    <n v="15"/>
    <x v="26"/>
    <d v="2003-06-09T00:00:00"/>
    <d v="2003-06-06T00:00:00"/>
    <s v="Shipped"/>
    <n v="151"/>
    <n v="1286"/>
    <n v="138500"/>
    <s v="NYC"/>
    <n v="3"/>
    <x v="2"/>
    <d v="2003-12-22T00:00:00"/>
    <n v="58793.53"/>
    <s v="Classic Cars"/>
    <n v="8347"/>
    <n v="169.34"/>
    <n v="3"/>
    <s v="Yes"/>
    <n v="2003"/>
    <n v="6"/>
    <n v="77.900000000000006"/>
    <n v="3278.44"/>
    <n v="91.296534017971751"/>
    <n v="1"/>
  </r>
  <r>
    <n v="10127"/>
    <s v="S18_4027"/>
    <n v="25"/>
    <n v="126.39"/>
    <n v="5"/>
    <x v="26"/>
    <d v="2003-06-09T00:00:00"/>
    <d v="2003-06-06T00:00:00"/>
    <s v="Shipped"/>
    <n v="151"/>
    <n v="1286"/>
    <n v="138500"/>
    <s v="NYC"/>
    <n v="3"/>
    <x v="2"/>
    <d v="2003-12-22T00:00:00"/>
    <n v="58793.53"/>
    <s v="Classic Cars"/>
    <n v="5545"/>
    <n v="143.62"/>
    <n v="3"/>
    <s v="Yes"/>
    <n v="2003"/>
    <n v="6"/>
    <n v="91.92"/>
    <n v="3159.75"/>
    <n v="37.5"/>
    <n v="0"/>
  </r>
  <r>
    <n v="10127"/>
    <s v="S24_1444"/>
    <n v="20"/>
    <n v="50.86"/>
    <n v="8"/>
    <x v="26"/>
    <d v="2003-06-09T00:00:00"/>
    <d v="2003-06-06T00:00:00"/>
    <s v="Shipped"/>
    <n v="151"/>
    <n v="1286"/>
    <n v="138500"/>
    <s v="NYC"/>
    <n v="3"/>
    <x v="2"/>
    <d v="2003-12-22T00:00:00"/>
    <n v="58793.53"/>
    <s v="Classic Cars"/>
    <n v="4074"/>
    <n v="57.8"/>
    <n v="3"/>
    <s v="Yes"/>
    <n v="2003"/>
    <n v="6"/>
    <n v="32.369999999999997"/>
    <n v="1017.2"/>
    <n v="57.120790855730633"/>
    <n v="0"/>
  </r>
  <r>
    <n v="10127"/>
    <s v="S24_2840"/>
    <n v="39"/>
    <n v="34.299999999999997"/>
    <n v="12"/>
    <x v="26"/>
    <d v="2003-06-09T00:00:00"/>
    <d v="2003-06-06T00:00:00"/>
    <s v="Shipped"/>
    <n v="151"/>
    <n v="1286"/>
    <n v="138500"/>
    <s v="NYC"/>
    <n v="3"/>
    <x v="2"/>
    <d v="2003-12-22T00:00:00"/>
    <n v="58793.53"/>
    <s v="Classic Cars"/>
    <n v="2542"/>
    <n v="35.36"/>
    <n v="3"/>
    <s v="Yes"/>
    <n v="2003"/>
    <n v="6"/>
    <n v="15.91"/>
    <n v="1337.6999999999998"/>
    <n v="115.58768070395975"/>
    <n v="1"/>
  </r>
  <r>
    <n v="10127"/>
    <s v="S24_4048"/>
    <n v="20"/>
    <n v="107.63"/>
    <n v="7"/>
    <x v="26"/>
    <d v="2003-06-09T00:00:00"/>
    <d v="2003-06-06T00:00:00"/>
    <s v="Shipped"/>
    <n v="151"/>
    <n v="1286"/>
    <n v="138500"/>
    <s v="NYC"/>
    <n v="3"/>
    <x v="2"/>
    <d v="2003-12-22T00:00:00"/>
    <n v="58793.53"/>
    <s v="Classic Cars"/>
    <n v="6582"/>
    <n v="118.28"/>
    <n v="3"/>
    <s v="Yes"/>
    <n v="2003"/>
    <n v="6"/>
    <n v="69.78"/>
    <n v="2152.6"/>
    <n v="54.241903124104319"/>
    <n v="0"/>
  </r>
  <r>
    <n v="10127"/>
    <s v="S32_2509"/>
    <n v="45"/>
    <n v="46.53"/>
    <n v="13"/>
    <x v="26"/>
    <d v="2003-06-09T00:00:00"/>
    <d v="2003-06-06T00:00:00"/>
    <s v="Shipped"/>
    <n v="151"/>
    <n v="1286"/>
    <n v="138500"/>
    <s v="NYC"/>
    <n v="3"/>
    <x v="2"/>
    <d v="2003-12-22T00:00:00"/>
    <n v="58793.53"/>
    <s v="Trucks and Buses"/>
    <n v="2874"/>
    <n v="54.11"/>
    <n v="3"/>
    <s v="Yes"/>
    <n v="2003"/>
    <n v="6"/>
    <n v="25.98"/>
    <n v="2093.85"/>
    <n v="79.099307159353344"/>
    <n v="1"/>
  </r>
  <r>
    <n v="10127"/>
    <s v="S32_3207"/>
    <n v="29"/>
    <n v="60.9"/>
    <n v="6"/>
    <x v="26"/>
    <d v="2003-06-09T00:00:00"/>
    <d v="2003-06-06T00:00:00"/>
    <s v="Shipped"/>
    <n v="151"/>
    <n v="1286"/>
    <n v="138500"/>
    <s v="NYC"/>
    <n v="3"/>
    <x v="2"/>
    <d v="2003-12-22T00:00:00"/>
    <n v="58793.53"/>
    <s v="Trains"/>
    <n v="8601"/>
    <n v="62.14"/>
    <n v="3"/>
    <s v="Yes"/>
    <n v="2003"/>
    <n v="6"/>
    <n v="26.72"/>
    <n v="1766.1"/>
    <n v="127.91916167664672"/>
    <n v="1"/>
  </r>
  <r>
    <n v="10127"/>
    <s v="S50_1392"/>
    <n v="46"/>
    <n v="111.12"/>
    <n v="9"/>
    <x v="26"/>
    <d v="2003-06-09T00:00:00"/>
    <d v="2003-06-06T00:00:00"/>
    <s v="Shipped"/>
    <n v="151"/>
    <n v="1286"/>
    <n v="138500"/>
    <s v="NYC"/>
    <n v="3"/>
    <x v="2"/>
    <d v="2003-12-22T00:00:00"/>
    <n v="58793.53"/>
    <s v="Trucks and Buses"/>
    <n v="1016"/>
    <n v="115.75"/>
    <n v="3"/>
    <s v="Yes"/>
    <n v="2003"/>
    <n v="6"/>
    <n v="68.290000000000006"/>
    <n v="5111.5200000000004"/>
    <n v="62.717821057255804"/>
    <n v="0"/>
  </r>
  <r>
    <n v="10127"/>
    <s v="S50_1514"/>
    <n v="46"/>
    <n v="55.65"/>
    <n v="4"/>
    <x v="26"/>
    <d v="2003-06-09T00:00:00"/>
    <d v="2003-06-06T00:00:00"/>
    <s v="Shipped"/>
    <n v="151"/>
    <n v="1286"/>
    <n v="138500"/>
    <s v="NYC"/>
    <n v="3"/>
    <x v="2"/>
    <d v="2003-12-22T00:00:00"/>
    <n v="58793.53"/>
    <s v="Trains"/>
    <n v="1645"/>
    <n v="58.58"/>
    <n v="3"/>
    <s v="Yes"/>
    <n v="2003"/>
    <n v="6"/>
    <n v="37.49"/>
    <n v="2559.9"/>
    <n v="48.439583889037067"/>
    <n v="0"/>
  </r>
  <r>
    <n v="10128"/>
    <s v="S18_3140"/>
    <n v="41"/>
    <n v="120.2"/>
    <n v="2"/>
    <x v="27"/>
    <d v="2003-06-12T00:00:00"/>
    <d v="2003-06-11T00:00:00"/>
    <s v="Shipped"/>
    <n v="141"/>
    <n v="1370"/>
    <n v="227600"/>
    <s v="Madrid"/>
    <n v="4"/>
    <x v="3"/>
    <d v="2003-07-19T00:00:00"/>
    <n v="36251.03"/>
    <s v="Vintage Cars"/>
    <n v="3913"/>
    <n v="136.59"/>
    <n v="1"/>
    <s v="Yes"/>
    <n v="2003"/>
    <n v="6"/>
    <n v="68.3"/>
    <n v="4928.2"/>
    <n v="75.988286969253309"/>
    <n v="1"/>
  </r>
  <r>
    <n v="10128"/>
    <s v="S18_3259"/>
    <n v="41"/>
    <n v="80.67"/>
    <n v="4"/>
    <x v="27"/>
    <d v="2003-06-12T00:00:00"/>
    <d v="2003-06-11T00:00:00"/>
    <s v="Shipped"/>
    <n v="141"/>
    <n v="1370"/>
    <n v="227600"/>
    <s v="Madrid"/>
    <n v="4"/>
    <x v="3"/>
    <d v="2003-07-19T00:00:00"/>
    <n v="36251.03"/>
    <s v="Trains"/>
    <n v="6450"/>
    <n v="100.84"/>
    <n v="1"/>
    <s v="Yes"/>
    <n v="2003"/>
    <n v="6"/>
    <n v="67.56"/>
    <n v="3307.4700000000003"/>
    <n v="19.404973357015983"/>
    <n v="0"/>
  </r>
  <r>
    <n v="10128"/>
    <s v="S18_4522"/>
    <n v="43"/>
    <n v="77.239999999999995"/>
    <n v="1"/>
    <x v="27"/>
    <d v="2003-06-12T00:00:00"/>
    <d v="2003-06-11T00:00:00"/>
    <s v="Shipped"/>
    <n v="141"/>
    <n v="1370"/>
    <n v="227600"/>
    <s v="Madrid"/>
    <n v="4"/>
    <x v="3"/>
    <d v="2003-07-19T00:00:00"/>
    <n v="36251.03"/>
    <s v="Vintage Cars"/>
    <n v="8290"/>
    <n v="87.77"/>
    <n v="1"/>
    <s v="Yes"/>
    <n v="2003"/>
    <n v="6"/>
    <n v="52.66"/>
    <n v="3321.3199999999997"/>
    <n v="46.676794530953288"/>
    <n v="0"/>
  </r>
  <r>
    <n v="10128"/>
    <s v="S700_1938"/>
    <n v="32"/>
    <n v="72.75"/>
    <n v="3"/>
    <x v="27"/>
    <d v="2003-06-12T00:00:00"/>
    <d v="2003-06-11T00:00:00"/>
    <s v="Shipped"/>
    <n v="141"/>
    <n v="1370"/>
    <n v="227600"/>
    <s v="Madrid"/>
    <n v="4"/>
    <x v="3"/>
    <d v="2003-07-19T00:00:00"/>
    <n v="36251.03"/>
    <s v="Ships"/>
    <n v="737"/>
    <n v="86.61"/>
    <n v="1"/>
    <s v="Yes"/>
    <n v="2003"/>
    <n v="6"/>
    <n v="43.3"/>
    <n v="2328"/>
    <n v="68.013856812933042"/>
    <n v="1"/>
  </r>
  <r>
    <n v="10129"/>
    <s v="S10_4757"/>
    <n v="33"/>
    <n v="123.76"/>
    <n v="2"/>
    <x v="28"/>
    <d v="2003-06-18T00:00:00"/>
    <d v="2003-06-14T00:00:00"/>
    <s v="Shipped"/>
    <n v="324"/>
    <n v="1501"/>
    <n v="77000"/>
    <s v="London"/>
    <n v="7"/>
    <x v="1"/>
    <d v="2004-12-13T00:00:00"/>
    <n v="13671.82"/>
    <s v="Classic Cars"/>
    <n v="3252"/>
    <n v="136"/>
    <n v="4"/>
    <s v="Yes"/>
    <n v="2003"/>
    <n v="6"/>
    <n v="85.68"/>
    <n v="4084.0800000000004"/>
    <n v="44.444444444444436"/>
    <n v="0"/>
  </r>
  <r>
    <n v="10129"/>
    <s v="S24_2011"/>
    <n v="45"/>
    <n v="113.06"/>
    <n v="9"/>
    <x v="28"/>
    <d v="2003-06-18T00:00:00"/>
    <d v="2003-06-14T00:00:00"/>
    <s v="Shipped"/>
    <n v="324"/>
    <n v="1501"/>
    <n v="77000"/>
    <s v="London"/>
    <n v="7"/>
    <x v="1"/>
    <d v="2004-12-13T00:00:00"/>
    <n v="13671.82"/>
    <s v="Ships"/>
    <n v="1898"/>
    <n v="122.89"/>
    <n v="4"/>
    <s v="Yes"/>
    <n v="2003"/>
    <n v="6"/>
    <n v="82.34"/>
    <n v="5087.7"/>
    <n v="37.308719941705121"/>
    <n v="0"/>
  </r>
  <r>
    <n v="10129"/>
    <s v="S24_3151"/>
    <n v="41"/>
    <n v="81.430000000000007"/>
    <n v="4"/>
    <x v="28"/>
    <d v="2003-06-18T00:00:00"/>
    <d v="2003-06-14T00:00:00"/>
    <s v="Shipped"/>
    <n v="324"/>
    <n v="1501"/>
    <n v="77000"/>
    <s v="London"/>
    <n v="7"/>
    <x v="1"/>
    <d v="2004-12-13T00:00:00"/>
    <n v="13671.82"/>
    <s v="Vintage Cars"/>
    <n v="9173"/>
    <n v="88.51"/>
    <n v="4"/>
    <s v="Yes"/>
    <n v="2003"/>
    <n v="6"/>
    <n v="46.91"/>
    <n v="3338.63"/>
    <n v="73.587721168194449"/>
    <n v="1"/>
  </r>
  <r>
    <n v="10129"/>
    <s v="S24_3816"/>
    <n v="50"/>
    <n v="76.31"/>
    <n v="1"/>
    <x v="28"/>
    <d v="2003-06-18T00:00:00"/>
    <d v="2003-06-14T00:00:00"/>
    <s v="Shipped"/>
    <n v="324"/>
    <n v="1501"/>
    <n v="77000"/>
    <s v="London"/>
    <n v="7"/>
    <x v="1"/>
    <d v="2004-12-13T00:00:00"/>
    <n v="13671.82"/>
    <s v="Vintage Cars"/>
    <n v="6621"/>
    <n v="83.86"/>
    <n v="4"/>
    <s v="Yes"/>
    <n v="2003"/>
    <n v="6"/>
    <n v="48.64"/>
    <n v="3815.5"/>
    <n v="56.887335526315795"/>
    <n v="0"/>
  </r>
  <r>
    <n v="10129"/>
    <s v="S700_1138"/>
    <n v="31"/>
    <n v="58.67"/>
    <n v="5"/>
    <x v="28"/>
    <d v="2003-06-18T00:00:00"/>
    <d v="2003-06-14T00:00:00"/>
    <s v="Shipped"/>
    <n v="324"/>
    <n v="1501"/>
    <n v="77000"/>
    <s v="London"/>
    <n v="7"/>
    <x v="1"/>
    <d v="2004-12-13T00:00:00"/>
    <n v="13671.82"/>
    <s v="Ships"/>
    <n v="1897"/>
    <n v="66.67"/>
    <n v="4"/>
    <s v="Yes"/>
    <n v="2003"/>
    <n v="6"/>
    <n v="34"/>
    <n v="1818.77"/>
    <n v="72.558823529411768"/>
    <n v="1"/>
  </r>
  <r>
    <n v="10129"/>
    <s v="S700_2610"/>
    <n v="45"/>
    <n v="72.28"/>
    <n v="3"/>
    <x v="28"/>
    <d v="2003-06-18T00:00:00"/>
    <d v="2003-06-14T00:00:00"/>
    <s v="Shipped"/>
    <n v="324"/>
    <n v="1501"/>
    <n v="77000"/>
    <s v="London"/>
    <n v="7"/>
    <x v="1"/>
    <d v="2004-12-13T00:00:00"/>
    <n v="13671.82"/>
    <s v="Ships"/>
    <n v="7083"/>
    <n v="72.28"/>
    <n v="4"/>
    <s v="Yes"/>
    <n v="2003"/>
    <n v="6"/>
    <n v="33.97"/>
    <n v="3252.6"/>
    <n v="112.77597880482779"/>
    <n v="1"/>
  </r>
  <r>
    <n v="10129"/>
    <s v="S700_3505"/>
    <n v="42"/>
    <n v="90.15"/>
    <n v="6"/>
    <x v="28"/>
    <d v="2003-06-18T00:00:00"/>
    <d v="2003-06-14T00:00:00"/>
    <s v="Shipped"/>
    <n v="324"/>
    <n v="1501"/>
    <n v="77000"/>
    <s v="London"/>
    <n v="7"/>
    <x v="1"/>
    <d v="2004-12-13T00:00:00"/>
    <n v="13671.82"/>
    <s v="Ships"/>
    <n v="1956"/>
    <n v="100.17"/>
    <n v="4"/>
    <s v="Yes"/>
    <n v="2003"/>
    <n v="6"/>
    <n v="51.09"/>
    <n v="3786.3"/>
    <n v="76.453317674691718"/>
    <n v="1"/>
  </r>
  <r>
    <n v="10129"/>
    <s v="S700_3962"/>
    <n v="30"/>
    <n v="94.34"/>
    <n v="7"/>
    <x v="28"/>
    <d v="2003-06-18T00:00:00"/>
    <d v="2003-06-14T00:00:00"/>
    <s v="Shipped"/>
    <n v="324"/>
    <n v="1501"/>
    <n v="77000"/>
    <s v="London"/>
    <n v="7"/>
    <x v="1"/>
    <d v="2004-12-13T00:00:00"/>
    <n v="13671.82"/>
    <s v="Ships"/>
    <n v="5088"/>
    <n v="99.31"/>
    <n v="4"/>
    <s v="Yes"/>
    <n v="2003"/>
    <n v="6"/>
    <n v="53.63"/>
    <n v="2830.2000000000003"/>
    <n v="75.909006153272415"/>
    <n v="1"/>
  </r>
  <r>
    <n v="10129"/>
    <s v="S72_3212"/>
    <n v="32"/>
    <n v="44.23"/>
    <n v="8"/>
    <x v="28"/>
    <d v="2003-06-18T00:00:00"/>
    <d v="2003-06-14T00:00:00"/>
    <s v="Shipped"/>
    <n v="324"/>
    <n v="1501"/>
    <n v="77000"/>
    <s v="London"/>
    <n v="7"/>
    <x v="1"/>
    <d v="2004-12-13T00:00:00"/>
    <n v="13671.82"/>
    <s v="Ships"/>
    <n v="414"/>
    <n v="54.6"/>
    <n v="4"/>
    <s v="Yes"/>
    <n v="2003"/>
    <n v="6"/>
    <n v="33.299999999999997"/>
    <n v="1415.36"/>
    <n v="32.822822822822822"/>
    <n v="0"/>
  </r>
  <r>
    <n v="10130"/>
    <s v="S18_3029"/>
    <n v="40"/>
    <n v="68.819999999999993"/>
    <n v="2"/>
    <x v="29"/>
    <d v="2003-06-24T00:00:00"/>
    <d v="2003-06-21T00:00:00"/>
    <s v="Shipped"/>
    <n v="198"/>
    <n v="1216"/>
    <n v="23000"/>
    <s v="Brickhaven"/>
    <n v="2"/>
    <x v="0"/>
    <d v="2004-12-06T00:00:00"/>
    <n v="9658.74"/>
    <s v="Ships"/>
    <n v="4259"/>
    <n v="86.02"/>
    <n v="3"/>
    <s v="Yes"/>
    <n v="2003"/>
    <n v="6"/>
    <n v="51.61"/>
    <n v="2752.7999999999997"/>
    <n v="33.346250726603358"/>
    <n v="0"/>
  </r>
  <r>
    <n v="10130"/>
    <s v="S18_3856"/>
    <n v="33"/>
    <n v="99.52"/>
    <n v="1"/>
    <x v="29"/>
    <d v="2003-06-24T00:00:00"/>
    <d v="2003-06-21T00:00:00"/>
    <s v="Shipped"/>
    <n v="198"/>
    <n v="1216"/>
    <n v="23000"/>
    <s v="Brickhaven"/>
    <n v="2"/>
    <x v="0"/>
    <d v="2004-12-06T00:00:00"/>
    <n v="9658.74"/>
    <s v="Vintage Cars"/>
    <n v="2378"/>
    <n v="105.87"/>
    <n v="3"/>
    <s v="Yes"/>
    <n v="2003"/>
    <n v="6"/>
    <n v="64.58"/>
    <n v="3284.16"/>
    <n v="54.103437596779195"/>
    <n v="0"/>
  </r>
  <r>
    <n v="10131"/>
    <s v="S18_1662"/>
    <n v="21"/>
    <n v="141.91999999999999"/>
    <n v="4"/>
    <x v="29"/>
    <d v="2003-06-25T00:00:00"/>
    <d v="2003-06-21T00:00:00"/>
    <s v="Shipped"/>
    <n v="447"/>
    <n v="1323"/>
    <n v="49700"/>
    <s v="Glendale"/>
    <n v="3"/>
    <x v="2"/>
    <d v="2003-09-15T00:00:00"/>
    <n v="6631.36"/>
    <s v="Planes"/>
    <n v="5330"/>
    <n v="157.69"/>
    <n v="4"/>
    <s v="Yes"/>
    <n v="2003"/>
    <n v="6"/>
    <n v="77.27"/>
    <n v="2980.3199999999997"/>
    <n v="83.667658858547938"/>
    <n v="1"/>
  </r>
  <r>
    <n v="10131"/>
    <s v="S24_2841"/>
    <n v="35"/>
    <n v="60.97"/>
    <n v="5"/>
    <x v="29"/>
    <d v="2003-06-25T00:00:00"/>
    <d v="2003-06-21T00:00:00"/>
    <s v="Shipped"/>
    <n v="447"/>
    <n v="1323"/>
    <n v="49700"/>
    <s v="Glendale"/>
    <n v="3"/>
    <x v="2"/>
    <d v="2003-09-15T00:00:00"/>
    <n v="6631.36"/>
    <s v="Planes"/>
    <n v="5942"/>
    <n v="68.510000000000005"/>
    <n v="4"/>
    <s v="Yes"/>
    <n v="2003"/>
    <n v="6"/>
    <n v="34.25"/>
    <n v="2133.9499999999998"/>
    <n v="78.014598540145982"/>
    <n v="1"/>
  </r>
  <r>
    <n v="10131"/>
    <s v="S24_3420"/>
    <n v="29"/>
    <n v="52.6"/>
    <n v="6"/>
    <x v="29"/>
    <d v="2003-06-25T00:00:00"/>
    <d v="2003-06-21T00:00:00"/>
    <s v="Shipped"/>
    <n v="447"/>
    <n v="1323"/>
    <n v="49700"/>
    <s v="Glendale"/>
    <n v="3"/>
    <x v="2"/>
    <d v="2003-09-15T00:00:00"/>
    <n v="6631.36"/>
    <s v="Vintage Cars"/>
    <n v="2902"/>
    <n v="65.75"/>
    <n v="4"/>
    <s v="Yes"/>
    <n v="2003"/>
    <n v="6"/>
    <n v="26.3"/>
    <n v="1525.4"/>
    <n v="100"/>
    <n v="1"/>
  </r>
  <r>
    <n v="10131"/>
    <s v="S24_3949"/>
    <n v="50"/>
    <n v="54.59"/>
    <n v="3"/>
    <x v="29"/>
    <d v="2003-06-25T00:00:00"/>
    <d v="2003-06-21T00:00:00"/>
    <s v="Shipped"/>
    <n v="447"/>
    <n v="1323"/>
    <n v="49700"/>
    <s v="Glendale"/>
    <n v="3"/>
    <x v="2"/>
    <d v="2003-09-15T00:00:00"/>
    <n v="6631.36"/>
    <s v="Planes"/>
    <n v="6812"/>
    <n v="68.239999999999995"/>
    <n v="4"/>
    <s v="Yes"/>
    <n v="2003"/>
    <n v="6"/>
    <n v="29.34"/>
    <n v="2729.5"/>
    <n v="86.059986366734847"/>
    <n v="1"/>
  </r>
  <r>
    <n v="10131"/>
    <s v="S700_2047"/>
    <n v="22"/>
    <n v="76.94"/>
    <n v="8"/>
    <x v="29"/>
    <d v="2003-06-25T00:00:00"/>
    <d v="2003-06-21T00:00:00"/>
    <s v="Shipped"/>
    <n v="447"/>
    <n v="1323"/>
    <n v="49700"/>
    <s v="Glendale"/>
    <n v="3"/>
    <x v="2"/>
    <d v="2003-09-15T00:00:00"/>
    <n v="6631.36"/>
    <s v="Ships"/>
    <n v="3501"/>
    <n v="90.52"/>
    <n v="4"/>
    <s v="Yes"/>
    <n v="2003"/>
    <n v="6"/>
    <n v="39.83"/>
    <n v="1692.6799999999998"/>
    <n v="93.170976650765752"/>
    <n v="1"/>
  </r>
  <r>
    <n v="10131"/>
    <s v="S700_2466"/>
    <n v="40"/>
    <n v="86.76"/>
    <n v="1"/>
    <x v="29"/>
    <d v="2003-06-25T00:00:00"/>
    <d v="2003-06-21T00:00:00"/>
    <s v="Shipped"/>
    <n v="447"/>
    <n v="1323"/>
    <n v="49700"/>
    <s v="Glendale"/>
    <n v="3"/>
    <x v="2"/>
    <d v="2003-09-15T00:00:00"/>
    <n v="6631.36"/>
    <s v="Planes"/>
    <n v="9653"/>
    <n v="99.72"/>
    <n v="4"/>
    <s v="Yes"/>
    <n v="2003"/>
    <n v="6"/>
    <n v="68.8"/>
    <n v="3470.4"/>
    <n v="26.104651162790709"/>
    <n v="0"/>
  </r>
  <r>
    <n v="10131"/>
    <s v="S700_4002"/>
    <n v="26"/>
    <n v="63.67"/>
    <n v="2"/>
    <x v="29"/>
    <d v="2003-06-25T00:00:00"/>
    <d v="2003-06-21T00:00:00"/>
    <s v="Shipped"/>
    <n v="447"/>
    <n v="1323"/>
    <n v="49700"/>
    <s v="Glendale"/>
    <n v="3"/>
    <x v="2"/>
    <d v="2003-09-15T00:00:00"/>
    <n v="6631.36"/>
    <s v="Planes"/>
    <n v="8820"/>
    <n v="74.03"/>
    <n v="4"/>
    <s v="Yes"/>
    <n v="2003"/>
    <n v="6"/>
    <n v="36.270000000000003"/>
    <n v="1655.42"/>
    <n v="75.54452715743038"/>
    <n v="1"/>
  </r>
  <r>
    <n v="10131"/>
    <s v="S72_1253"/>
    <n v="21"/>
    <n v="40.22"/>
    <n v="7"/>
    <x v="29"/>
    <d v="2003-06-25T00:00:00"/>
    <d v="2003-06-21T00:00:00"/>
    <s v="Shipped"/>
    <n v="447"/>
    <n v="1323"/>
    <n v="49700"/>
    <s v="Glendale"/>
    <n v="3"/>
    <x v="2"/>
    <d v="2003-09-15T00:00:00"/>
    <n v="6631.36"/>
    <s v="Planes"/>
    <n v="4857"/>
    <n v="49.66"/>
    <n v="4"/>
    <s v="Yes"/>
    <n v="2003"/>
    <n v="6"/>
    <n v="32.770000000000003"/>
    <n v="844.62"/>
    <n v="22.734208117180334"/>
    <n v="0"/>
  </r>
  <r>
    <n v="10132"/>
    <s v="S700_3167"/>
    <n v="36"/>
    <n v="80"/>
    <n v="1"/>
    <x v="30"/>
    <d v="2003-07-01T00:00:00"/>
    <d v="2003-06-28T00:00:00"/>
    <s v="Shipped"/>
    <n v="323"/>
    <n v="1612"/>
    <n v="88000"/>
    <s v="Auckland  "/>
    <n v="6"/>
    <x v="6"/>
    <d v="2005-05-23T00:00:00"/>
    <n v="75020.13"/>
    <s v="Planes"/>
    <n v="551"/>
    <n v="80"/>
    <n v="3"/>
    <s v="Yes"/>
    <n v="2003"/>
    <n v="6"/>
    <n v="54.4"/>
    <n v="2880"/>
    <n v="47.058823529411768"/>
    <n v="0"/>
  </r>
  <r>
    <n v="10133"/>
    <s v="S18_2581"/>
    <n v="49"/>
    <n v="80.260000000000005"/>
    <n v="3"/>
    <x v="31"/>
    <d v="2003-07-04T00:00:00"/>
    <d v="2003-07-03T00:00:00"/>
    <s v="Shipped"/>
    <n v="141"/>
    <n v="1370"/>
    <n v="227600"/>
    <s v="Madrid"/>
    <n v="4"/>
    <x v="3"/>
    <d v="2003-07-19T00:00:00"/>
    <n v="36251.03"/>
    <s v="Planes"/>
    <n v="992"/>
    <n v="84.48"/>
    <n v="1"/>
    <s v="Yes"/>
    <n v="2003"/>
    <n v="6"/>
    <n v="49"/>
    <n v="3932.7400000000002"/>
    <n v="63.79591836734695"/>
    <n v="0"/>
  </r>
  <r>
    <n v="10133"/>
    <s v="S24_1785"/>
    <n v="41"/>
    <n v="109.42"/>
    <n v="5"/>
    <x v="31"/>
    <d v="2003-07-04T00:00:00"/>
    <d v="2003-07-03T00:00:00"/>
    <s v="Shipped"/>
    <n v="141"/>
    <n v="1370"/>
    <n v="227600"/>
    <s v="Madrid"/>
    <n v="4"/>
    <x v="3"/>
    <d v="2003-07-19T00:00:00"/>
    <n v="36251.03"/>
    <s v="Planes"/>
    <n v="3627"/>
    <n v="109.42"/>
    <n v="1"/>
    <s v="Yes"/>
    <n v="2003"/>
    <n v="6"/>
    <n v="66.739999999999995"/>
    <n v="4486.22"/>
    <n v="63.949655379083026"/>
    <n v="0"/>
  </r>
  <r>
    <n v="10133"/>
    <s v="S24_4278"/>
    <n v="46"/>
    <n v="61.58"/>
    <n v="4"/>
    <x v="31"/>
    <d v="2003-07-04T00:00:00"/>
    <d v="2003-07-03T00:00:00"/>
    <s v="Shipped"/>
    <n v="141"/>
    <n v="1370"/>
    <n v="227600"/>
    <s v="Madrid"/>
    <n v="4"/>
    <x v="3"/>
    <d v="2003-07-19T00:00:00"/>
    <n v="36251.03"/>
    <s v="Planes"/>
    <n v="2756"/>
    <n v="72.45"/>
    <n v="1"/>
    <s v="Yes"/>
    <n v="2003"/>
    <n v="6"/>
    <n v="36.229999999999997"/>
    <n v="2832.68"/>
    <n v="69.969638421197914"/>
    <n v="1"/>
  </r>
  <r>
    <n v="10133"/>
    <s v="S32_1374"/>
    <n v="23"/>
    <n v="80.91"/>
    <n v="1"/>
    <x v="31"/>
    <d v="2003-07-04T00:00:00"/>
    <d v="2003-07-03T00:00:00"/>
    <s v="Shipped"/>
    <n v="141"/>
    <n v="1370"/>
    <n v="227600"/>
    <s v="Madrid"/>
    <n v="4"/>
    <x v="3"/>
    <d v="2003-07-19T00:00:00"/>
    <n v="36251.03"/>
    <s v="Motorcycles"/>
    <n v="178"/>
    <n v="99.89"/>
    <n v="1"/>
    <s v="Yes"/>
    <n v="2003"/>
    <n v="6"/>
    <n v="66.92"/>
    <n v="1860.9299999999998"/>
    <n v="20.905558876270163"/>
    <n v="0"/>
  </r>
  <r>
    <n v="10133"/>
    <s v="S32_4289"/>
    <n v="49"/>
    <n v="67.41"/>
    <n v="6"/>
    <x v="31"/>
    <d v="2003-07-04T00:00:00"/>
    <d v="2003-07-03T00:00:00"/>
    <s v="Shipped"/>
    <n v="141"/>
    <n v="1370"/>
    <n v="227600"/>
    <s v="Madrid"/>
    <n v="4"/>
    <x v="3"/>
    <d v="2003-07-19T00:00:00"/>
    <n v="36251.03"/>
    <s v="Vintage Cars"/>
    <n v="136"/>
    <n v="68.790000000000006"/>
    <n v="1"/>
    <s v="Yes"/>
    <n v="2003"/>
    <n v="6"/>
    <n v="33.020000000000003"/>
    <n v="3303.0899999999997"/>
    <n v="104.1490006056935"/>
    <n v="1"/>
  </r>
  <r>
    <n v="10133"/>
    <s v="S50_1341"/>
    <n v="27"/>
    <n v="37.090000000000003"/>
    <n v="7"/>
    <x v="31"/>
    <d v="2003-07-04T00:00:00"/>
    <d v="2003-07-03T00:00:00"/>
    <s v="Shipped"/>
    <n v="141"/>
    <n v="1370"/>
    <n v="227600"/>
    <s v="Madrid"/>
    <n v="4"/>
    <x v="3"/>
    <d v="2003-07-19T00:00:00"/>
    <n v="36251.03"/>
    <s v="Vintage Cars"/>
    <n v="7062"/>
    <n v="43.64"/>
    <n v="1"/>
    <s v="Yes"/>
    <n v="2003"/>
    <n v="6"/>
    <n v="27.06"/>
    <n v="1001.4300000000001"/>
    <n v="37.065779748706596"/>
    <n v="0"/>
  </r>
  <r>
    <n v="10133"/>
    <s v="S700_1691"/>
    <n v="24"/>
    <n v="76.73"/>
    <n v="8"/>
    <x v="31"/>
    <d v="2003-07-04T00:00:00"/>
    <d v="2003-07-03T00:00:00"/>
    <s v="Shipped"/>
    <n v="141"/>
    <n v="1370"/>
    <n v="227600"/>
    <s v="Madrid"/>
    <n v="4"/>
    <x v="3"/>
    <d v="2003-07-19T00:00:00"/>
    <n v="36251.03"/>
    <s v="Planes"/>
    <n v="5841"/>
    <n v="91.34"/>
    <n v="1"/>
    <s v="Yes"/>
    <n v="2003"/>
    <n v="6"/>
    <n v="51.15"/>
    <n v="1841.52"/>
    <n v="50.009775171065506"/>
    <n v="0"/>
  </r>
  <r>
    <n v="10133"/>
    <s v="S700_2834"/>
    <n v="27"/>
    <n v="115.09"/>
    <n v="2"/>
    <x v="31"/>
    <d v="2003-07-04T00:00:00"/>
    <d v="2003-07-03T00:00:00"/>
    <s v="Shipped"/>
    <n v="141"/>
    <n v="1370"/>
    <n v="227600"/>
    <s v="Madrid"/>
    <n v="4"/>
    <x v="3"/>
    <d v="2003-07-19T00:00:00"/>
    <n v="36251.03"/>
    <s v="Planes"/>
    <n v="7106"/>
    <n v="118.65"/>
    <n v="1"/>
    <s v="Yes"/>
    <n v="2003"/>
    <n v="6"/>
    <n v="59.33"/>
    <n v="3107.4300000000003"/>
    <n v="93.982808022922654"/>
    <n v="1"/>
  </r>
  <r>
    <n v="10134"/>
    <s v="S10_1678"/>
    <n v="41"/>
    <n v="90.92"/>
    <n v="2"/>
    <x v="32"/>
    <d v="2003-07-10T00:00:00"/>
    <d v="2003-07-05T00:00:00"/>
    <s v="Shipped"/>
    <n v="250"/>
    <n v="1337"/>
    <n v="68100"/>
    <s v="Paris"/>
    <n v="4"/>
    <x v="3"/>
    <d v="2005-05-17T00:00:00"/>
    <n v="17928.09"/>
    <s v="Motorcycles"/>
    <n v="7933"/>
    <n v="95.7"/>
    <n v="5"/>
    <s v="Yes"/>
    <n v="2003"/>
    <n v="7"/>
    <n v="48.81"/>
    <n v="3727.7200000000003"/>
    <n v="86.273304650686327"/>
    <n v="1"/>
  </r>
  <r>
    <n v="10134"/>
    <s v="S10_2016"/>
    <n v="27"/>
    <n v="116.56"/>
    <n v="5"/>
    <x v="32"/>
    <d v="2003-07-10T00:00:00"/>
    <d v="2003-07-05T00:00:00"/>
    <s v="Shipped"/>
    <n v="250"/>
    <n v="1337"/>
    <n v="68100"/>
    <s v="Paris"/>
    <n v="4"/>
    <x v="3"/>
    <d v="2005-05-17T00:00:00"/>
    <n v="17928.09"/>
    <s v="Motorcycles"/>
    <n v="6625"/>
    <n v="118.94"/>
    <n v="5"/>
    <s v="Yes"/>
    <n v="2003"/>
    <n v="7"/>
    <n v="68.989999999999995"/>
    <n v="3147.12"/>
    <n v="68.95202203217859"/>
    <n v="1"/>
  </r>
  <r>
    <n v="10134"/>
    <s v="S10_4698"/>
    <n v="31"/>
    <n v="187.85"/>
    <n v="4"/>
    <x v="32"/>
    <d v="2003-07-10T00:00:00"/>
    <d v="2003-07-05T00:00:00"/>
    <s v="Shipped"/>
    <n v="250"/>
    <n v="1337"/>
    <n v="68100"/>
    <s v="Paris"/>
    <n v="4"/>
    <x v="3"/>
    <d v="2005-05-17T00:00:00"/>
    <n v="17928.09"/>
    <s v="Motorcycles"/>
    <n v="5582"/>
    <n v="193.66"/>
    <n v="5"/>
    <s v="Yes"/>
    <n v="2003"/>
    <n v="7"/>
    <n v="91.02"/>
    <n v="5823.3499999999995"/>
    <n v="106.38321248077347"/>
    <n v="1"/>
  </r>
  <r>
    <n v="10134"/>
    <s v="S12_2823"/>
    <n v="20"/>
    <n v="131.04"/>
    <n v="1"/>
    <x v="32"/>
    <d v="2003-07-10T00:00:00"/>
    <d v="2003-07-05T00:00:00"/>
    <s v="Shipped"/>
    <n v="250"/>
    <n v="1337"/>
    <n v="68100"/>
    <s v="Paris"/>
    <n v="4"/>
    <x v="3"/>
    <d v="2005-05-17T00:00:00"/>
    <n v="17928.09"/>
    <s v="Motorcycles"/>
    <n v="9997"/>
    <n v="150.62"/>
    <n v="5"/>
    <s v="Yes"/>
    <n v="2003"/>
    <n v="7"/>
    <n v="66.27"/>
    <n v="2620.7999999999997"/>
    <n v="97.736532367587145"/>
    <n v="1"/>
  </r>
  <r>
    <n v="10134"/>
    <s v="S18_2625"/>
    <n v="30"/>
    <n v="51.48"/>
    <n v="6"/>
    <x v="32"/>
    <d v="2003-07-10T00:00:00"/>
    <d v="2003-07-05T00:00:00"/>
    <s v="Shipped"/>
    <n v="250"/>
    <n v="1337"/>
    <n v="68100"/>
    <s v="Paris"/>
    <n v="4"/>
    <x v="3"/>
    <d v="2005-05-17T00:00:00"/>
    <n v="17928.09"/>
    <s v="Motorcycles"/>
    <n v="4357"/>
    <n v="60.57"/>
    <n v="5"/>
    <s v="Yes"/>
    <n v="2003"/>
    <n v="7"/>
    <n v="24.23"/>
    <n v="1544.3999999999999"/>
    <n v="112.463887742468"/>
    <n v="1"/>
  </r>
  <r>
    <n v="10134"/>
    <s v="S24_1578"/>
    <n v="35"/>
    <n v="94.67"/>
    <n v="3"/>
    <x v="32"/>
    <d v="2003-07-10T00:00:00"/>
    <d v="2003-07-05T00:00:00"/>
    <s v="Shipped"/>
    <n v="250"/>
    <n v="1337"/>
    <n v="68100"/>
    <s v="Paris"/>
    <n v="4"/>
    <x v="3"/>
    <d v="2005-05-17T00:00:00"/>
    <n v="17928.09"/>
    <s v="Motorcycles"/>
    <n v="7003"/>
    <n v="112.7"/>
    <n v="5"/>
    <s v="Yes"/>
    <n v="2003"/>
    <n v="7"/>
    <n v="60.86"/>
    <n v="3313.4500000000003"/>
    <n v="55.553729871837007"/>
    <n v="0"/>
  </r>
  <r>
    <n v="10134"/>
    <s v="S24_2000"/>
    <n v="43"/>
    <n v="75.41"/>
    <n v="7"/>
    <x v="32"/>
    <d v="2003-07-10T00:00:00"/>
    <d v="2003-07-05T00:00:00"/>
    <s v="Shipped"/>
    <n v="250"/>
    <n v="1337"/>
    <n v="68100"/>
    <s v="Paris"/>
    <n v="4"/>
    <x v="3"/>
    <d v="2005-05-17T00:00:00"/>
    <n v="17928.09"/>
    <s v="Motorcycles"/>
    <n v="15"/>
    <n v="76.17"/>
    <n v="5"/>
    <s v="Yes"/>
    <n v="2003"/>
    <n v="7"/>
    <n v="37.32"/>
    <n v="3242.6299999999997"/>
    <n v="102.06323687031083"/>
    <n v="1"/>
  </r>
  <r>
    <n v="10135"/>
    <s v="S12_1099"/>
    <n v="42"/>
    <n v="173.17"/>
    <n v="7"/>
    <x v="33"/>
    <d v="2003-07-12T00:00:00"/>
    <d v="2003-07-03T00:00:00"/>
    <s v="Shipped"/>
    <n v="124"/>
    <n v="1165"/>
    <n v="210500"/>
    <s v="San Rafael"/>
    <n v="1"/>
    <x v="5"/>
    <d v="2005-03-05T00:00:00"/>
    <n v="101244.59"/>
    <s v="Classic Cars"/>
    <n v="68"/>
    <n v="194.57"/>
    <n v="9"/>
    <s v="No"/>
    <n v="2003"/>
    <n v="7"/>
    <n v="95.34"/>
    <n v="7273.1399999999994"/>
    <n v="81.634151457939979"/>
    <n v="1"/>
  </r>
  <r>
    <n v="10135"/>
    <s v="S12_3380"/>
    <n v="48"/>
    <n v="110.39"/>
    <n v="5"/>
    <x v="33"/>
    <d v="2003-07-12T00:00:00"/>
    <d v="2003-07-03T00:00:00"/>
    <s v="Shipped"/>
    <n v="124"/>
    <n v="1165"/>
    <n v="210500"/>
    <s v="San Rafael"/>
    <n v="1"/>
    <x v="5"/>
    <d v="2005-03-05T00:00:00"/>
    <n v="101244.59"/>
    <s v="Classic Cars"/>
    <n v="9123"/>
    <n v="117.44"/>
    <n v="9"/>
    <s v="No"/>
    <n v="2003"/>
    <n v="7"/>
    <n v="75.16"/>
    <n v="5298.72"/>
    <n v="46.873336881319858"/>
    <n v="0"/>
  </r>
  <r>
    <n v="10135"/>
    <s v="S12_3990"/>
    <n v="24"/>
    <n v="72.62"/>
    <n v="8"/>
    <x v="33"/>
    <d v="2003-07-12T00:00:00"/>
    <d v="2003-07-03T00:00:00"/>
    <s v="Shipped"/>
    <n v="124"/>
    <n v="1165"/>
    <n v="210500"/>
    <s v="San Rafael"/>
    <n v="1"/>
    <x v="5"/>
    <d v="2005-03-05T00:00:00"/>
    <n v="101244.59"/>
    <s v="Classic Cars"/>
    <n v="5663"/>
    <n v="79.8"/>
    <n v="9"/>
    <s v="No"/>
    <n v="2003"/>
    <n v="7"/>
    <n v="31.92"/>
    <n v="1742.88"/>
    <n v="127.50626566416041"/>
    <n v="1"/>
  </r>
  <r>
    <n v="10135"/>
    <s v="S12_4675"/>
    <n v="29"/>
    <n v="103.64"/>
    <n v="4"/>
    <x v="33"/>
    <d v="2003-07-12T00:00:00"/>
    <d v="2003-07-03T00:00:00"/>
    <s v="Shipped"/>
    <n v="124"/>
    <n v="1165"/>
    <n v="210500"/>
    <s v="San Rafael"/>
    <n v="1"/>
    <x v="5"/>
    <d v="2005-03-05T00:00:00"/>
    <n v="101244.59"/>
    <s v="Classic Cars"/>
    <n v="7323"/>
    <n v="115.16"/>
    <n v="9"/>
    <s v="No"/>
    <n v="2003"/>
    <n v="7"/>
    <n v="58.73"/>
    <n v="3005.56"/>
    <n v="76.468585050229876"/>
    <n v="1"/>
  </r>
  <r>
    <n v="10135"/>
    <s v="S18_1889"/>
    <n v="48"/>
    <n v="66.989999999999995"/>
    <n v="3"/>
    <x v="33"/>
    <d v="2003-07-12T00:00:00"/>
    <d v="2003-07-03T00:00:00"/>
    <s v="Shipped"/>
    <n v="124"/>
    <n v="1165"/>
    <n v="210500"/>
    <s v="San Rafael"/>
    <n v="1"/>
    <x v="5"/>
    <d v="2005-03-05T00:00:00"/>
    <n v="101244.59"/>
    <s v="Classic Cars"/>
    <n v="8826"/>
    <n v="77"/>
    <n v="9"/>
    <s v="No"/>
    <n v="2003"/>
    <n v="7"/>
    <n v="53.9"/>
    <n v="3215.5199999999995"/>
    <n v="24.285714285714281"/>
    <n v="0"/>
  </r>
  <r>
    <n v="10135"/>
    <s v="S18_3278"/>
    <n v="45"/>
    <n v="65.94"/>
    <n v="10"/>
    <x v="33"/>
    <d v="2003-07-12T00:00:00"/>
    <d v="2003-07-03T00:00:00"/>
    <s v="Shipped"/>
    <n v="124"/>
    <n v="1165"/>
    <n v="210500"/>
    <s v="San Rafael"/>
    <n v="1"/>
    <x v="5"/>
    <d v="2005-03-05T00:00:00"/>
    <n v="101244.59"/>
    <s v="Classic Cars"/>
    <n v="1917"/>
    <n v="80.41"/>
    <n v="9"/>
    <s v="No"/>
    <n v="2003"/>
    <n v="7"/>
    <n v="49.05"/>
    <n v="2967.2999999999997"/>
    <n v="34.434250764525999"/>
    <n v="0"/>
  </r>
  <r>
    <n v="10135"/>
    <s v="S18_3482"/>
    <n v="42"/>
    <n v="139.63999999999999"/>
    <n v="9"/>
    <x v="33"/>
    <d v="2003-07-12T00:00:00"/>
    <d v="2003-07-03T00:00:00"/>
    <s v="Shipped"/>
    <n v="124"/>
    <n v="1165"/>
    <n v="210500"/>
    <s v="San Rafael"/>
    <n v="1"/>
    <x v="5"/>
    <d v="2005-03-05T00:00:00"/>
    <n v="101244.59"/>
    <s v="Classic Cars"/>
    <n v="9127"/>
    <n v="146.99"/>
    <n v="9"/>
    <s v="No"/>
    <n v="2003"/>
    <n v="7"/>
    <n v="73.489999999999995"/>
    <n v="5864.8799999999992"/>
    <n v="90.012246564158389"/>
    <n v="1"/>
  </r>
  <r>
    <n v="10135"/>
    <s v="S18_3782"/>
    <n v="45"/>
    <n v="49.74"/>
    <n v="13"/>
    <x v="33"/>
    <d v="2003-07-12T00:00:00"/>
    <d v="2003-07-03T00:00:00"/>
    <s v="Shipped"/>
    <n v="124"/>
    <n v="1165"/>
    <n v="210500"/>
    <s v="San Rafael"/>
    <n v="1"/>
    <x v="5"/>
    <d v="2005-03-05T00:00:00"/>
    <n v="101244.59"/>
    <s v="Motorcycles"/>
    <n v="7689"/>
    <n v="62.17"/>
    <n v="9"/>
    <s v="No"/>
    <n v="2003"/>
    <n v="7"/>
    <n v="32.950000000000003"/>
    <n v="2238.3000000000002"/>
    <n v="50.955993930197266"/>
    <n v="0"/>
  </r>
  <r>
    <n v="10135"/>
    <s v="S18_4721"/>
    <n v="31"/>
    <n v="133.91999999999999"/>
    <n v="12"/>
    <x v="33"/>
    <d v="2003-07-12T00:00:00"/>
    <d v="2003-07-03T00:00:00"/>
    <s v="Shipped"/>
    <n v="124"/>
    <n v="1165"/>
    <n v="210500"/>
    <s v="San Rafael"/>
    <n v="1"/>
    <x v="5"/>
    <d v="2005-03-05T00:00:00"/>
    <n v="101244.59"/>
    <s v="Classic Cars"/>
    <n v="1249"/>
    <n v="148.80000000000001"/>
    <n v="9"/>
    <s v="No"/>
    <n v="2003"/>
    <n v="7"/>
    <n v="69.930000000000007"/>
    <n v="4151.5199999999995"/>
    <n v="91.505791505791464"/>
    <n v="1"/>
  </r>
  <r>
    <n v="10135"/>
    <s v="S24_2360"/>
    <n v="29"/>
    <n v="67.180000000000007"/>
    <n v="16"/>
    <x v="33"/>
    <d v="2003-07-12T00:00:00"/>
    <d v="2003-07-03T00:00:00"/>
    <s v="Shipped"/>
    <n v="124"/>
    <n v="1165"/>
    <n v="210500"/>
    <s v="San Rafael"/>
    <n v="1"/>
    <x v="5"/>
    <d v="2005-03-05T00:00:00"/>
    <n v="101244.59"/>
    <s v="Motorcycles"/>
    <n v="6840"/>
    <n v="69.260000000000005"/>
    <n v="9"/>
    <s v="No"/>
    <n v="2003"/>
    <n v="7"/>
    <n v="47.1"/>
    <n v="1948.2200000000003"/>
    <n v="42.63269639065819"/>
    <n v="0"/>
  </r>
  <r>
    <n v="10135"/>
    <s v="S24_2972"/>
    <n v="20"/>
    <n v="34.36"/>
    <n v="1"/>
    <x v="33"/>
    <d v="2003-07-12T00:00:00"/>
    <d v="2003-07-03T00:00:00"/>
    <s v="Shipped"/>
    <n v="124"/>
    <n v="1165"/>
    <n v="210500"/>
    <s v="San Rafael"/>
    <n v="1"/>
    <x v="5"/>
    <d v="2005-03-05T00:00:00"/>
    <n v="101244.59"/>
    <s v="Classic Cars"/>
    <n v="7723"/>
    <n v="37.76"/>
    <n v="9"/>
    <s v="No"/>
    <n v="2003"/>
    <n v="7"/>
    <n v="16.239999999999998"/>
    <n v="687.2"/>
    <n v="111.57635467980298"/>
    <n v="1"/>
  </r>
  <r>
    <n v="10135"/>
    <s v="S24_3371"/>
    <n v="27"/>
    <n v="52.05"/>
    <n v="6"/>
    <x v="33"/>
    <d v="2003-07-12T00:00:00"/>
    <d v="2003-07-03T00:00:00"/>
    <s v="Shipped"/>
    <n v="124"/>
    <n v="1165"/>
    <n v="210500"/>
    <s v="San Rafael"/>
    <n v="1"/>
    <x v="5"/>
    <d v="2005-03-05T00:00:00"/>
    <n v="101244.59"/>
    <s v="Classic Cars"/>
    <n v="7995"/>
    <n v="61.23"/>
    <n v="9"/>
    <s v="No"/>
    <n v="2003"/>
    <n v="7"/>
    <n v="38.58"/>
    <n v="1405.35"/>
    <n v="34.914463452566096"/>
    <n v="0"/>
  </r>
  <r>
    <n v="10135"/>
    <s v="S24_3856"/>
    <n v="47"/>
    <n v="139.03"/>
    <n v="2"/>
    <x v="33"/>
    <d v="2003-07-12T00:00:00"/>
    <d v="2003-07-03T00:00:00"/>
    <s v="Shipped"/>
    <n v="124"/>
    <n v="1165"/>
    <n v="210500"/>
    <s v="San Rafael"/>
    <n v="1"/>
    <x v="5"/>
    <d v="2005-03-05T00:00:00"/>
    <n v="101244.59"/>
    <s v="Classic Cars"/>
    <n v="6600"/>
    <n v="140.43"/>
    <n v="9"/>
    <s v="No"/>
    <n v="2003"/>
    <n v="7"/>
    <n v="98.3"/>
    <n v="6534.41"/>
    <n v="41.434384537131237"/>
    <n v="0"/>
  </r>
  <r>
    <n v="10135"/>
    <s v="S24_4620"/>
    <n v="23"/>
    <n v="76.8"/>
    <n v="11"/>
    <x v="33"/>
    <d v="2003-07-12T00:00:00"/>
    <d v="2003-07-03T00:00:00"/>
    <s v="Shipped"/>
    <n v="124"/>
    <n v="1165"/>
    <n v="210500"/>
    <s v="San Rafael"/>
    <n v="1"/>
    <x v="5"/>
    <d v="2005-03-05T00:00:00"/>
    <n v="101244.59"/>
    <s v="Classic Cars"/>
    <n v="7869"/>
    <n v="80.84"/>
    <n v="9"/>
    <s v="No"/>
    <n v="2003"/>
    <n v="7"/>
    <n v="32.33"/>
    <n v="1766.3999999999999"/>
    <n v="137.55026291370245"/>
    <n v="1"/>
  </r>
  <r>
    <n v="10135"/>
    <s v="S32_2206"/>
    <n v="33"/>
    <n v="38.619999999999997"/>
    <n v="14"/>
    <x v="33"/>
    <d v="2003-07-12T00:00:00"/>
    <d v="2003-07-03T00:00:00"/>
    <s v="Shipped"/>
    <n v="124"/>
    <n v="1165"/>
    <n v="210500"/>
    <s v="San Rafael"/>
    <n v="1"/>
    <x v="5"/>
    <d v="2005-03-05T00:00:00"/>
    <n v="101244.59"/>
    <s v="Motorcycles"/>
    <n v="9241"/>
    <n v="40.229999999999997"/>
    <n v="9"/>
    <s v="No"/>
    <n v="2003"/>
    <n v="7"/>
    <n v="24.14"/>
    <n v="1274.4599999999998"/>
    <n v="59.983429991714978"/>
    <n v="0"/>
  </r>
  <r>
    <n v="10135"/>
    <s v="S32_4485"/>
    <n v="30"/>
    <n v="91.85"/>
    <n v="17"/>
    <x v="33"/>
    <d v="2003-07-12T00:00:00"/>
    <d v="2003-07-03T00:00:00"/>
    <s v="Shipped"/>
    <n v="124"/>
    <n v="1165"/>
    <n v="210500"/>
    <s v="San Rafael"/>
    <n v="1"/>
    <x v="5"/>
    <d v="2005-03-05T00:00:00"/>
    <n v="101244.59"/>
    <s v="Motorcycles"/>
    <n v="3341"/>
    <n v="102.05"/>
    <n v="9"/>
    <s v="No"/>
    <n v="2003"/>
    <n v="7"/>
    <n v="56.13"/>
    <n v="2755.5"/>
    <n v="63.63798325316229"/>
    <n v="0"/>
  </r>
  <r>
    <n v="10135"/>
    <s v="S50_4713"/>
    <n v="44"/>
    <n v="78.92"/>
    <n v="15"/>
    <x v="33"/>
    <d v="2003-07-12T00:00:00"/>
    <d v="2003-07-03T00:00:00"/>
    <s v="Shipped"/>
    <n v="124"/>
    <n v="1165"/>
    <n v="210500"/>
    <s v="San Rafael"/>
    <n v="1"/>
    <x v="5"/>
    <d v="2005-03-05T00:00:00"/>
    <n v="101244.59"/>
    <s v="Motorcycles"/>
    <n v="600"/>
    <n v="81.36"/>
    <n v="9"/>
    <s v="No"/>
    <n v="2003"/>
    <n v="7"/>
    <n v="34.17"/>
    <n v="3472.48"/>
    <n v="130.96283289435175"/>
    <n v="1"/>
  </r>
  <r>
    <n v="10136"/>
    <s v="S18_1129"/>
    <n v="25"/>
    <n v="117.48"/>
    <n v="2"/>
    <x v="34"/>
    <d v="2003-07-14T00:00:00"/>
    <d v="2003-07-06T00:00:00"/>
    <s v="Shipped"/>
    <n v="242"/>
    <n v="1370"/>
    <n v="61100"/>
    <s v="Toulouse"/>
    <n v="4"/>
    <x v="3"/>
    <d v="2003-11-22T00:00:00"/>
    <n v="33818.339999999997"/>
    <s v="Classic Cars"/>
    <n v="3975"/>
    <n v="141.54"/>
    <n v="8"/>
    <s v="No"/>
    <n v="2003"/>
    <n v="7"/>
    <n v="83.51"/>
    <n v="2937"/>
    <n v="40.677763142138659"/>
    <n v="0"/>
  </r>
  <r>
    <n v="10136"/>
    <s v="S18_1984"/>
    <n v="36"/>
    <n v="120.91"/>
    <n v="1"/>
    <x v="34"/>
    <d v="2003-07-14T00:00:00"/>
    <d v="2003-07-06T00:00:00"/>
    <s v="Shipped"/>
    <n v="242"/>
    <n v="1370"/>
    <n v="61100"/>
    <s v="Toulouse"/>
    <n v="4"/>
    <x v="3"/>
    <d v="2003-11-22T00:00:00"/>
    <n v="33818.339999999997"/>
    <s v="Classic Cars"/>
    <n v="9772"/>
    <n v="142.25"/>
    <n v="8"/>
    <s v="No"/>
    <n v="2003"/>
    <n v="7"/>
    <n v="93.89"/>
    <n v="4352.76"/>
    <n v="28.778357652572158"/>
    <n v="0"/>
  </r>
  <r>
    <n v="10136"/>
    <s v="S18_3232"/>
    <n v="41"/>
    <n v="169.34"/>
    <n v="3"/>
    <x v="34"/>
    <d v="2003-07-14T00:00:00"/>
    <d v="2003-07-06T00:00:00"/>
    <s v="Shipped"/>
    <n v="242"/>
    <n v="1370"/>
    <n v="61100"/>
    <s v="Toulouse"/>
    <n v="4"/>
    <x v="3"/>
    <d v="2003-11-22T00:00:00"/>
    <n v="33818.339999999997"/>
    <s v="Classic Cars"/>
    <n v="8347"/>
    <n v="169.34"/>
    <n v="8"/>
    <s v="No"/>
    <n v="2003"/>
    <n v="7"/>
    <n v="77.900000000000006"/>
    <n v="6942.9400000000005"/>
    <n v="117.38125802310653"/>
    <n v="1"/>
  </r>
  <r>
    <n v="10137"/>
    <s v="S18_1589"/>
    <n v="44"/>
    <n v="115.73"/>
    <n v="2"/>
    <x v="35"/>
    <d v="2003-07-20T00:00:00"/>
    <d v="2003-07-14T00:00:00"/>
    <s v="Shipped"/>
    <n v="353"/>
    <n v="1337"/>
    <n v="81100"/>
    <s v="Reims"/>
    <n v="4"/>
    <x v="3"/>
    <d v="2005-01-10T00:00:00"/>
    <n v="49705.52"/>
    <s v="Classic Cars"/>
    <n v="9042"/>
    <n v="124.44"/>
    <n v="6"/>
    <s v="Yes"/>
    <n v="2003"/>
    <n v="7"/>
    <n v="65.959999999999994"/>
    <n v="5092.12"/>
    <n v="75.454821103699231"/>
    <n v="1"/>
  </r>
  <r>
    <n v="10137"/>
    <s v="S18_2870"/>
    <n v="37"/>
    <n v="110.88"/>
    <n v="3"/>
    <x v="35"/>
    <d v="2003-07-20T00:00:00"/>
    <d v="2003-07-14T00:00:00"/>
    <s v="Shipped"/>
    <n v="353"/>
    <n v="1337"/>
    <n v="81100"/>
    <s v="Reims"/>
    <n v="4"/>
    <x v="3"/>
    <d v="2005-01-10T00:00:00"/>
    <n v="49705.52"/>
    <s v="Classic Cars"/>
    <n v="8164"/>
    <n v="132"/>
    <n v="6"/>
    <s v="Yes"/>
    <n v="2003"/>
    <n v="7"/>
    <n v="56.76"/>
    <n v="4102.5599999999995"/>
    <n v="95.348837209302332"/>
    <n v="1"/>
  </r>
  <r>
    <n v="10137"/>
    <s v="S18_3685"/>
    <n v="31"/>
    <n v="118.68"/>
    <n v="4"/>
    <x v="35"/>
    <d v="2003-07-20T00:00:00"/>
    <d v="2003-07-14T00:00:00"/>
    <s v="Shipped"/>
    <n v="353"/>
    <n v="1337"/>
    <n v="81100"/>
    <s v="Reims"/>
    <n v="4"/>
    <x v="3"/>
    <d v="2005-01-10T00:00:00"/>
    <n v="49705.52"/>
    <s v="Classic Cars"/>
    <n v="8990"/>
    <n v="141.28"/>
    <n v="6"/>
    <s v="Yes"/>
    <n v="2003"/>
    <n v="7"/>
    <n v="62.16"/>
    <n v="3679.0800000000004"/>
    <n v="90.926640926640943"/>
    <n v="1"/>
  </r>
  <r>
    <n v="10137"/>
    <s v="S24_1628"/>
    <n v="26"/>
    <n v="40.25"/>
    <n v="1"/>
    <x v="35"/>
    <d v="2003-07-20T00:00:00"/>
    <d v="2003-07-14T00:00:00"/>
    <s v="Shipped"/>
    <n v="353"/>
    <n v="1337"/>
    <n v="81100"/>
    <s v="Reims"/>
    <n v="4"/>
    <x v="3"/>
    <d v="2005-01-10T00:00:00"/>
    <n v="49705.52"/>
    <s v="Classic Cars"/>
    <n v="8197"/>
    <n v="50.31"/>
    <n v="6"/>
    <s v="Yes"/>
    <n v="2003"/>
    <n v="7"/>
    <n v="29.18"/>
    <n v="1046.5"/>
    <n v="37.936943111720353"/>
    <n v="0"/>
  </r>
  <r>
    <n v="10138"/>
    <s v="S18_1749"/>
    <n v="33"/>
    <n v="149.6"/>
    <n v="6"/>
    <x v="36"/>
    <d v="2003-07-16T00:00:00"/>
    <d v="2003-07-13T00:00:00"/>
    <s v="Shipped"/>
    <n v="496"/>
    <n v="1612"/>
    <n v="110000"/>
    <s v="Auckland  "/>
    <n v="6"/>
    <x v="6"/>
    <d v="2005-05-25T00:00:00"/>
    <n v="30253.75"/>
    <s v="Vintage Cars"/>
    <n v="2724"/>
    <n v="170"/>
    <n v="3"/>
    <s v="Yes"/>
    <n v="2003"/>
    <n v="7"/>
    <n v="86.7"/>
    <n v="4936.8"/>
    <n v="72.549019607843121"/>
    <n v="1"/>
  </r>
  <r>
    <n v="10138"/>
    <s v="S18_2248"/>
    <n v="22"/>
    <n v="51.46"/>
    <n v="5"/>
    <x v="36"/>
    <d v="2003-07-16T00:00:00"/>
    <d v="2003-07-13T00:00:00"/>
    <s v="Shipped"/>
    <n v="496"/>
    <n v="1612"/>
    <n v="110000"/>
    <s v="Auckland  "/>
    <n v="6"/>
    <x v="6"/>
    <d v="2005-05-25T00:00:00"/>
    <n v="30253.75"/>
    <s v="Vintage Cars"/>
    <n v="540"/>
    <n v="60.54"/>
    <n v="3"/>
    <s v="Yes"/>
    <n v="2003"/>
    <n v="7"/>
    <n v="33.299999999999997"/>
    <n v="1132.1200000000001"/>
    <n v="54.534534534534551"/>
    <n v="0"/>
  </r>
  <r>
    <n v="10138"/>
    <s v="S18_2325"/>
    <n v="38"/>
    <n v="114.42"/>
    <n v="3"/>
    <x v="36"/>
    <d v="2003-07-16T00:00:00"/>
    <d v="2003-07-13T00:00:00"/>
    <s v="Shipped"/>
    <n v="496"/>
    <n v="1612"/>
    <n v="110000"/>
    <s v="Auckland  "/>
    <n v="6"/>
    <x v="6"/>
    <d v="2005-05-25T00:00:00"/>
    <n v="30253.75"/>
    <s v="Vintage Cars"/>
    <n v="9354"/>
    <n v="127.13"/>
    <n v="3"/>
    <s v="Yes"/>
    <n v="2003"/>
    <n v="7"/>
    <n v="58.48"/>
    <n v="4347.96"/>
    <n v="95.656634746922037"/>
    <n v="1"/>
  </r>
  <r>
    <n v="10138"/>
    <s v="S18_4409"/>
    <n v="47"/>
    <n v="79.150000000000006"/>
    <n v="7"/>
    <x v="36"/>
    <d v="2003-07-16T00:00:00"/>
    <d v="2003-07-13T00:00:00"/>
    <s v="Shipped"/>
    <n v="496"/>
    <n v="1612"/>
    <n v="110000"/>
    <s v="Auckland  "/>
    <n v="6"/>
    <x v="6"/>
    <d v="2005-05-25T00:00:00"/>
    <n v="30253.75"/>
    <s v="Vintage Cars"/>
    <n v="6553"/>
    <n v="92.03"/>
    <n v="3"/>
    <s v="Yes"/>
    <n v="2003"/>
    <n v="7"/>
    <n v="43.26"/>
    <n v="3720.05"/>
    <n v="82.96347665279707"/>
    <n v="1"/>
  </r>
  <r>
    <n v="10138"/>
    <s v="S18_4933"/>
    <n v="23"/>
    <n v="64.86"/>
    <n v="8"/>
    <x v="36"/>
    <d v="2003-07-16T00:00:00"/>
    <d v="2003-07-13T00:00:00"/>
    <s v="Shipped"/>
    <n v="496"/>
    <n v="1612"/>
    <n v="110000"/>
    <s v="Auckland  "/>
    <n v="6"/>
    <x v="6"/>
    <d v="2005-05-25T00:00:00"/>
    <n v="30253.75"/>
    <s v="Classic Cars"/>
    <n v="3209"/>
    <n v="71.27"/>
    <n v="3"/>
    <s v="Yes"/>
    <n v="2003"/>
    <n v="7"/>
    <n v="34.21"/>
    <n v="1491.78"/>
    <n v="89.593686056708549"/>
    <n v="1"/>
  </r>
  <r>
    <n v="10138"/>
    <s v="S24_1046"/>
    <n v="45"/>
    <n v="59.53"/>
    <n v="12"/>
    <x v="36"/>
    <d v="2003-07-16T00:00:00"/>
    <d v="2003-07-13T00:00:00"/>
    <s v="Shipped"/>
    <n v="496"/>
    <n v="1612"/>
    <n v="110000"/>
    <s v="Auckland  "/>
    <n v="6"/>
    <x v="6"/>
    <d v="2005-05-25T00:00:00"/>
    <n v="30253.75"/>
    <s v="Classic Cars"/>
    <n v="1005"/>
    <n v="73.489999999999995"/>
    <n v="3"/>
    <s v="Yes"/>
    <n v="2003"/>
    <n v="7"/>
    <n v="49.24"/>
    <n v="2678.85"/>
    <n v="20.897644191714051"/>
    <n v="0"/>
  </r>
  <r>
    <n v="10138"/>
    <s v="S24_1937"/>
    <n v="22"/>
    <n v="33.19"/>
    <n v="2"/>
    <x v="36"/>
    <d v="2003-07-16T00:00:00"/>
    <d v="2003-07-13T00:00:00"/>
    <s v="Shipped"/>
    <n v="496"/>
    <n v="1612"/>
    <n v="110000"/>
    <s v="Auckland  "/>
    <n v="6"/>
    <x v="6"/>
    <d v="2005-05-25T00:00:00"/>
    <n v="30253.75"/>
    <s v="Vintage Cars"/>
    <n v="7332"/>
    <n v="33.19"/>
    <n v="3"/>
    <s v="Yes"/>
    <n v="2003"/>
    <n v="7"/>
    <n v="22.57"/>
    <n v="730.18"/>
    <n v="47.053610988037207"/>
    <n v="0"/>
  </r>
  <r>
    <n v="10138"/>
    <s v="S24_2022"/>
    <n v="33"/>
    <n v="38.53"/>
    <n v="1"/>
    <x v="36"/>
    <d v="2003-07-16T00:00:00"/>
    <d v="2003-07-13T00:00:00"/>
    <s v="Shipped"/>
    <n v="496"/>
    <n v="1612"/>
    <n v="110000"/>
    <s v="Auckland  "/>
    <n v="6"/>
    <x v="6"/>
    <d v="2005-05-25T00:00:00"/>
    <n v="30253.75"/>
    <s v="Vintage Cars"/>
    <n v="2847"/>
    <n v="44.8"/>
    <n v="3"/>
    <s v="Yes"/>
    <n v="2003"/>
    <n v="7"/>
    <n v="20.61"/>
    <n v="1271.49"/>
    <n v="86.948083454633689"/>
    <n v="1"/>
  </r>
  <r>
    <n v="10138"/>
    <s v="S24_2766"/>
    <n v="28"/>
    <n v="73.599999999999994"/>
    <n v="10"/>
    <x v="36"/>
    <d v="2003-07-16T00:00:00"/>
    <d v="2003-07-13T00:00:00"/>
    <s v="Shipped"/>
    <n v="496"/>
    <n v="1612"/>
    <n v="110000"/>
    <s v="Auckland  "/>
    <n v="6"/>
    <x v="6"/>
    <d v="2005-05-25T00:00:00"/>
    <n v="30253.75"/>
    <s v="Classic Cars"/>
    <n v="2350"/>
    <n v="90.87"/>
    <n v="3"/>
    <s v="Yes"/>
    <n v="2003"/>
    <n v="7"/>
    <n v="47.25"/>
    <n v="2060.7999999999997"/>
    <n v="55.767195767195751"/>
    <n v="0"/>
  </r>
  <r>
    <n v="10138"/>
    <s v="S24_2887"/>
    <n v="30"/>
    <n v="96.3"/>
    <n v="9"/>
    <x v="36"/>
    <d v="2003-07-16T00:00:00"/>
    <d v="2003-07-13T00:00:00"/>
    <s v="Shipped"/>
    <n v="496"/>
    <n v="1612"/>
    <n v="110000"/>
    <s v="Auckland  "/>
    <n v="6"/>
    <x v="6"/>
    <d v="2005-05-25T00:00:00"/>
    <n v="30253.75"/>
    <s v="Classic Cars"/>
    <n v="1452"/>
    <n v="117.44"/>
    <n v="3"/>
    <s v="Yes"/>
    <n v="2003"/>
    <n v="7"/>
    <n v="72.819999999999993"/>
    <n v="2889"/>
    <n v="32.24388904147213"/>
    <n v="0"/>
  </r>
  <r>
    <n v="10138"/>
    <s v="S24_3191"/>
    <n v="49"/>
    <n v="77.05"/>
    <n v="11"/>
    <x v="36"/>
    <d v="2003-07-16T00:00:00"/>
    <d v="2003-07-13T00:00:00"/>
    <s v="Shipped"/>
    <n v="496"/>
    <n v="1612"/>
    <n v="110000"/>
    <s v="Auckland  "/>
    <n v="6"/>
    <x v="6"/>
    <d v="2005-05-25T00:00:00"/>
    <n v="30253.75"/>
    <s v="Classic Cars"/>
    <n v="4695"/>
    <n v="85.61"/>
    <n v="3"/>
    <s v="Yes"/>
    <n v="2003"/>
    <n v="7"/>
    <n v="50.51"/>
    <n v="3775.45"/>
    <n v="52.544050683033063"/>
    <n v="0"/>
  </r>
  <r>
    <n v="10138"/>
    <s v="S24_3432"/>
    <n v="21"/>
    <n v="99.58"/>
    <n v="13"/>
    <x v="36"/>
    <d v="2003-07-16T00:00:00"/>
    <d v="2003-07-13T00:00:00"/>
    <s v="Shipped"/>
    <n v="496"/>
    <n v="1612"/>
    <n v="110000"/>
    <s v="Auckland  "/>
    <n v="6"/>
    <x v="6"/>
    <d v="2005-05-25T00:00:00"/>
    <n v="30253.75"/>
    <s v="Classic Cars"/>
    <n v="9446"/>
    <n v="107.08"/>
    <n v="3"/>
    <s v="Yes"/>
    <n v="2003"/>
    <n v="7"/>
    <n v="62.11"/>
    <n v="2091.1799999999998"/>
    <n v="60.32844952503622"/>
    <n v="0"/>
  </r>
  <r>
    <n v="10138"/>
    <s v="S24_3969"/>
    <n v="29"/>
    <n v="32.82"/>
    <n v="4"/>
    <x v="36"/>
    <d v="2003-07-16T00:00:00"/>
    <d v="2003-07-13T00:00:00"/>
    <s v="Shipped"/>
    <n v="496"/>
    <n v="1612"/>
    <n v="110000"/>
    <s v="Auckland  "/>
    <n v="6"/>
    <x v="6"/>
    <d v="2005-05-25T00:00:00"/>
    <n v="30253.75"/>
    <s v="Vintage Cars"/>
    <n v="2081"/>
    <n v="41.03"/>
    <n v="3"/>
    <s v="Yes"/>
    <n v="2003"/>
    <n v="7"/>
    <n v="21.75"/>
    <n v="951.78"/>
    <n v="50.896551724137929"/>
    <n v="0"/>
  </r>
  <r>
    <n v="10139"/>
    <s v="S18_1342"/>
    <n v="31"/>
    <n v="89.38"/>
    <n v="7"/>
    <x v="37"/>
    <d v="2003-07-23T00:00:00"/>
    <d v="2003-07-21T00:00:00"/>
    <s v="Shipped"/>
    <n v="282"/>
    <n v="1611"/>
    <n v="93300"/>
    <s v="Chatswood"/>
    <n v="6"/>
    <x v="6"/>
    <d v="2003-08-03T00:00:00"/>
    <n v="24013.52"/>
    <s v="Vintage Cars"/>
    <n v="8693"/>
    <n v="102.74"/>
    <n v="2"/>
    <s v="Yes"/>
    <n v="2003"/>
    <n v="7"/>
    <n v="60.62"/>
    <n v="2770.7799999999997"/>
    <n v="47.443088089739362"/>
    <n v="0"/>
  </r>
  <r>
    <n v="10139"/>
    <s v="S18_1367"/>
    <n v="49"/>
    <n v="52.83"/>
    <n v="6"/>
    <x v="37"/>
    <d v="2003-07-23T00:00:00"/>
    <d v="2003-07-21T00:00:00"/>
    <s v="Shipped"/>
    <n v="282"/>
    <n v="1611"/>
    <n v="93300"/>
    <s v="Chatswood"/>
    <n v="6"/>
    <x v="6"/>
    <d v="2003-08-03T00:00:00"/>
    <n v="24013.52"/>
    <s v="Vintage Cars"/>
    <n v="8635"/>
    <n v="53.91"/>
    <n v="2"/>
    <s v="Yes"/>
    <n v="2003"/>
    <n v="7"/>
    <n v="24.26"/>
    <n v="2588.67"/>
    <n v="117.76586974443526"/>
    <n v="1"/>
  </r>
  <r>
    <n v="10139"/>
    <s v="S18_2795"/>
    <n v="41"/>
    <n v="151.88"/>
    <n v="8"/>
    <x v="37"/>
    <d v="2003-07-23T00:00:00"/>
    <d v="2003-07-21T00:00:00"/>
    <s v="Shipped"/>
    <n v="282"/>
    <n v="1611"/>
    <n v="93300"/>
    <s v="Chatswood"/>
    <n v="6"/>
    <x v="6"/>
    <d v="2003-08-03T00:00:00"/>
    <n v="24013.52"/>
    <s v="Vintage Cars"/>
    <n v="548"/>
    <n v="168.75"/>
    <n v="2"/>
    <s v="Yes"/>
    <n v="2003"/>
    <n v="7"/>
    <n v="72.56"/>
    <n v="6227.08"/>
    <n v="109.31642778390295"/>
    <n v="1"/>
  </r>
  <r>
    <n v="10139"/>
    <s v="S18_2949"/>
    <n v="46"/>
    <n v="91.18"/>
    <n v="1"/>
    <x v="37"/>
    <d v="2003-07-23T00:00:00"/>
    <d v="2003-07-21T00:00:00"/>
    <s v="Shipped"/>
    <n v="282"/>
    <n v="1611"/>
    <n v="93300"/>
    <s v="Chatswood"/>
    <n v="6"/>
    <x v="6"/>
    <d v="2003-08-03T00:00:00"/>
    <n v="24013.52"/>
    <s v="Vintage Cars"/>
    <n v="4189"/>
    <n v="101.31"/>
    <n v="2"/>
    <s v="Yes"/>
    <n v="2003"/>
    <n v="7"/>
    <n v="60.78"/>
    <n v="4194.2800000000007"/>
    <n v="50.016452780519913"/>
    <n v="0"/>
  </r>
  <r>
    <n v="10139"/>
    <s v="S18_2957"/>
    <n v="20"/>
    <n v="52.47"/>
    <n v="3"/>
    <x v="37"/>
    <d v="2003-07-23T00:00:00"/>
    <d v="2003-07-21T00:00:00"/>
    <s v="Shipped"/>
    <n v="282"/>
    <n v="1611"/>
    <n v="93300"/>
    <s v="Chatswood"/>
    <n v="6"/>
    <x v="6"/>
    <d v="2003-08-03T00:00:00"/>
    <n v="24013.52"/>
    <s v="Vintage Cars"/>
    <n v="5649"/>
    <n v="62.46"/>
    <n v="2"/>
    <s v="Yes"/>
    <n v="2003"/>
    <n v="7"/>
    <n v="34.35"/>
    <n v="1049.4000000000001"/>
    <n v="52.751091703056765"/>
    <n v="0"/>
  </r>
  <r>
    <n v="10139"/>
    <s v="S18_3136"/>
    <n v="20"/>
    <n v="101.58"/>
    <n v="2"/>
    <x v="37"/>
    <d v="2003-07-23T00:00:00"/>
    <d v="2003-07-21T00:00:00"/>
    <s v="Shipped"/>
    <n v="282"/>
    <n v="1611"/>
    <n v="93300"/>
    <s v="Chatswood"/>
    <n v="6"/>
    <x v="6"/>
    <d v="2003-08-03T00:00:00"/>
    <n v="24013.52"/>
    <s v="Vintage Cars"/>
    <n v="5992"/>
    <n v="104.72"/>
    <n v="2"/>
    <s v="Yes"/>
    <n v="2003"/>
    <n v="7"/>
    <n v="60.74"/>
    <n v="2031.6"/>
    <n v="67.237405334211388"/>
    <n v="1"/>
  </r>
  <r>
    <n v="10139"/>
    <s v="S18_3320"/>
    <n v="30"/>
    <n v="81.349999999999994"/>
    <n v="5"/>
    <x v="37"/>
    <d v="2003-07-23T00:00:00"/>
    <d v="2003-07-21T00:00:00"/>
    <s v="Shipped"/>
    <n v="282"/>
    <n v="1611"/>
    <n v="93300"/>
    <s v="Chatswood"/>
    <n v="6"/>
    <x v="6"/>
    <d v="2003-08-03T00:00:00"/>
    <n v="24013.52"/>
    <s v="Vintage Cars"/>
    <n v="7913"/>
    <n v="99.21"/>
    <n v="2"/>
    <s v="Yes"/>
    <n v="2003"/>
    <n v="7"/>
    <n v="57.54"/>
    <n v="2440.5"/>
    <n v="41.379909628084803"/>
    <n v="0"/>
  </r>
  <r>
    <n v="10139"/>
    <s v="S24_4258"/>
    <n v="29"/>
    <n v="93.49"/>
    <n v="4"/>
    <x v="37"/>
    <d v="2003-07-23T00:00:00"/>
    <d v="2003-07-21T00:00:00"/>
    <s v="Shipped"/>
    <n v="282"/>
    <n v="1611"/>
    <n v="93300"/>
    <s v="Chatswood"/>
    <n v="6"/>
    <x v="6"/>
    <d v="2003-08-03T00:00:00"/>
    <n v="24013.52"/>
    <s v="Vintage Cars"/>
    <n v="4710"/>
    <n v="97.39"/>
    <n v="2"/>
    <s v="Yes"/>
    <n v="2003"/>
    <n v="7"/>
    <n v="57.46"/>
    <n v="2711.21"/>
    <n v="62.704490080055677"/>
    <n v="0"/>
  </r>
  <r>
    <n v="10140"/>
    <s v="S10_1949"/>
    <n v="37"/>
    <n v="186.44"/>
    <n v="11"/>
    <x v="38"/>
    <d v="2003-08-02T00:00:00"/>
    <d v="2003-07-30T00:00:00"/>
    <s v="Shipped"/>
    <n v="161"/>
    <n v="1165"/>
    <n v="84600"/>
    <s v="Burlingame"/>
    <n v="1"/>
    <x v="5"/>
    <d v="2004-11-14T00:00:00"/>
    <n v="2434.25"/>
    <s v="Classic Cars"/>
    <n v="7305"/>
    <n v="214.3"/>
    <n v="3"/>
    <s v="Yes"/>
    <n v="2003"/>
    <n v="7"/>
    <n v="98.58"/>
    <n v="6898.28"/>
    <n v="89.125583282613107"/>
    <n v="1"/>
  </r>
  <r>
    <n v="10140"/>
    <s v="S10_4962"/>
    <n v="26"/>
    <n v="131.49"/>
    <n v="4"/>
    <x v="38"/>
    <d v="2003-08-02T00:00:00"/>
    <d v="2003-07-30T00:00:00"/>
    <s v="Shipped"/>
    <n v="161"/>
    <n v="1165"/>
    <n v="84600"/>
    <s v="Burlingame"/>
    <n v="1"/>
    <x v="5"/>
    <d v="2004-11-14T00:00:00"/>
    <n v="2434.25"/>
    <s v="Classic Cars"/>
    <n v="6791"/>
    <n v="147.74"/>
    <n v="3"/>
    <s v="Yes"/>
    <n v="2003"/>
    <n v="7"/>
    <n v="103.42"/>
    <n v="3418.7400000000002"/>
    <n v="27.141752078901572"/>
    <n v="0"/>
  </r>
  <r>
    <n v="10140"/>
    <s v="S12_1666"/>
    <n v="38"/>
    <n v="118.9"/>
    <n v="8"/>
    <x v="38"/>
    <d v="2003-08-02T00:00:00"/>
    <d v="2003-07-30T00:00:00"/>
    <s v="Shipped"/>
    <n v="161"/>
    <n v="1165"/>
    <n v="84600"/>
    <s v="Burlingame"/>
    <n v="1"/>
    <x v="5"/>
    <d v="2004-11-14T00:00:00"/>
    <n v="2434.25"/>
    <s v="Trucks and Buses"/>
    <n v="1579"/>
    <n v="136.66999999999999"/>
    <n v="3"/>
    <s v="Yes"/>
    <n v="2003"/>
    <n v="7"/>
    <n v="77.900000000000006"/>
    <n v="4518.2"/>
    <n v="52.631578947368418"/>
    <n v="0"/>
  </r>
  <r>
    <n v="10140"/>
    <s v="S18_1097"/>
    <n v="32"/>
    <n v="95.67"/>
    <n v="10"/>
    <x v="38"/>
    <d v="2003-08-02T00:00:00"/>
    <d v="2003-07-30T00:00:00"/>
    <s v="Shipped"/>
    <n v="161"/>
    <n v="1165"/>
    <n v="84600"/>
    <s v="Burlingame"/>
    <n v="1"/>
    <x v="5"/>
    <d v="2004-11-14T00:00:00"/>
    <n v="2434.25"/>
    <s v="Trucks and Buses"/>
    <n v="2613"/>
    <n v="116.67"/>
    <n v="3"/>
    <s v="Yes"/>
    <n v="2003"/>
    <n v="7"/>
    <n v="58.33"/>
    <n v="3061.44"/>
    <n v="64.015086576375808"/>
    <n v="0"/>
  </r>
  <r>
    <n v="10140"/>
    <s v="S18_2432"/>
    <n v="46"/>
    <n v="51.05"/>
    <n v="2"/>
    <x v="38"/>
    <d v="2003-08-02T00:00:00"/>
    <d v="2003-07-30T00:00:00"/>
    <s v="Shipped"/>
    <n v="161"/>
    <n v="1165"/>
    <n v="84600"/>
    <s v="Burlingame"/>
    <n v="1"/>
    <x v="5"/>
    <d v="2004-11-14T00:00:00"/>
    <n v="2434.25"/>
    <s v="Trucks and Buses"/>
    <n v="2018"/>
    <n v="60.77"/>
    <n v="3"/>
    <s v="Yes"/>
    <n v="2003"/>
    <n v="7"/>
    <n v="24.92"/>
    <n v="2348.2999999999997"/>
    <n v="104.85553772070624"/>
    <n v="1"/>
  </r>
  <r>
    <n v="10140"/>
    <s v="S18_4600"/>
    <n v="40"/>
    <n v="100.5"/>
    <n v="5"/>
    <x v="38"/>
    <d v="2003-08-02T00:00:00"/>
    <d v="2003-07-30T00:00:00"/>
    <s v="Shipped"/>
    <n v="161"/>
    <n v="1165"/>
    <n v="84600"/>
    <s v="Burlingame"/>
    <n v="1"/>
    <x v="5"/>
    <d v="2004-11-14T00:00:00"/>
    <n v="2434.25"/>
    <s v="Trucks and Buses"/>
    <n v="3128"/>
    <n v="121.08"/>
    <n v="3"/>
    <s v="Yes"/>
    <n v="2003"/>
    <n v="7"/>
    <n v="84.76"/>
    <n v="4020"/>
    <n v="18.570080226521938"/>
    <n v="0"/>
  </r>
  <r>
    <n v="10140"/>
    <s v="S18_4668"/>
    <n v="29"/>
    <n v="40.25"/>
    <n v="9"/>
    <x v="38"/>
    <d v="2003-08-02T00:00:00"/>
    <d v="2003-07-30T00:00:00"/>
    <s v="Shipped"/>
    <n v="161"/>
    <n v="1165"/>
    <n v="84600"/>
    <s v="Burlingame"/>
    <n v="1"/>
    <x v="5"/>
    <d v="2004-11-14T00:00:00"/>
    <n v="2434.25"/>
    <s v="Vintage Cars"/>
    <n v="6645"/>
    <n v="50.31"/>
    <n v="3"/>
    <s v="Yes"/>
    <n v="2003"/>
    <n v="7"/>
    <n v="23.14"/>
    <n v="1167.25"/>
    <n v="73.941227312013822"/>
    <n v="1"/>
  </r>
  <r>
    <n v="10140"/>
    <s v="S24_2300"/>
    <n v="47"/>
    <n v="118.84"/>
    <n v="1"/>
    <x v="38"/>
    <d v="2003-08-02T00:00:00"/>
    <d v="2003-07-30T00:00:00"/>
    <s v="Shipped"/>
    <n v="161"/>
    <n v="1165"/>
    <n v="84600"/>
    <s v="Burlingame"/>
    <n v="1"/>
    <x v="5"/>
    <d v="2004-11-14T00:00:00"/>
    <n v="2434.25"/>
    <s v="Trucks and Buses"/>
    <n v="2327"/>
    <n v="127.79"/>
    <n v="3"/>
    <s v="Yes"/>
    <n v="2003"/>
    <n v="7"/>
    <n v="61.34"/>
    <n v="5585.4800000000005"/>
    <n v="93.739810890120637"/>
    <n v="1"/>
  </r>
  <r>
    <n v="10140"/>
    <s v="S32_1268"/>
    <n v="26"/>
    <n v="87.64"/>
    <n v="3"/>
    <x v="38"/>
    <d v="2003-08-02T00:00:00"/>
    <d v="2003-07-30T00:00:00"/>
    <s v="Shipped"/>
    <n v="161"/>
    <n v="1165"/>
    <n v="84600"/>
    <s v="Burlingame"/>
    <n v="1"/>
    <x v="5"/>
    <d v="2004-11-14T00:00:00"/>
    <n v="2434.25"/>
    <s v="Trucks and Buses"/>
    <n v="5099"/>
    <n v="96.31"/>
    <n v="3"/>
    <s v="Yes"/>
    <n v="2003"/>
    <n v="7"/>
    <n v="53.93"/>
    <n v="2278.64"/>
    <n v="62.506953458186544"/>
    <n v="0"/>
  </r>
  <r>
    <n v="10140"/>
    <s v="S32_3522"/>
    <n v="28"/>
    <n v="62.05"/>
    <n v="7"/>
    <x v="38"/>
    <d v="2003-08-02T00:00:00"/>
    <d v="2003-07-30T00:00:00"/>
    <s v="Shipped"/>
    <n v="161"/>
    <n v="1165"/>
    <n v="84600"/>
    <s v="Burlingame"/>
    <n v="1"/>
    <x v="5"/>
    <d v="2004-11-14T00:00:00"/>
    <n v="2434.25"/>
    <s v="Trucks and Buses"/>
    <n v="814"/>
    <n v="64.64"/>
    <n v="3"/>
    <s v="Yes"/>
    <n v="2003"/>
    <n v="7"/>
    <n v="33.61"/>
    <n v="1737.3999999999999"/>
    <n v="84.617673311514423"/>
    <n v="1"/>
  </r>
  <r>
    <n v="10140"/>
    <s v="S700_2824"/>
    <n v="36"/>
    <n v="101.15"/>
    <n v="6"/>
    <x v="38"/>
    <d v="2003-08-02T00:00:00"/>
    <d v="2003-07-30T00:00:00"/>
    <s v="Shipped"/>
    <n v="161"/>
    <n v="1165"/>
    <n v="84600"/>
    <s v="Burlingame"/>
    <n v="1"/>
    <x v="5"/>
    <d v="2004-11-14T00:00:00"/>
    <n v="2434.25"/>
    <s v="Classic Cars"/>
    <n v="6934"/>
    <n v="101.15"/>
    <n v="3"/>
    <s v="Yes"/>
    <n v="2003"/>
    <n v="7"/>
    <n v="46.53"/>
    <n v="3641.4"/>
    <n v="117.3866322802493"/>
    <n v="1"/>
  </r>
  <r>
    <n v="10141"/>
    <s v="S12_4473"/>
    <n v="21"/>
    <n v="114.95"/>
    <n v="5"/>
    <x v="39"/>
    <d v="2003-08-09T00:00:00"/>
    <d v="2003-08-04T00:00:00"/>
    <s v="Shipped"/>
    <n v="334"/>
    <n v="1501"/>
    <n v="98800"/>
    <s v="Espoo"/>
    <n v="7"/>
    <x v="1"/>
    <d v="2005-01-27T00:00:00"/>
    <n v="45785.34"/>
    <s v="Trucks and Buses"/>
    <n v="6125"/>
    <n v="118.5"/>
    <n v="5"/>
    <s v="Yes"/>
    <n v="2003"/>
    <n v="8"/>
    <n v="55.7"/>
    <n v="2413.9500000000003"/>
    <n v="106.3734290843806"/>
    <n v="1"/>
  </r>
  <r>
    <n v="10141"/>
    <s v="S18_2238"/>
    <n v="39"/>
    <n v="160.46"/>
    <n v="4"/>
    <x v="39"/>
    <d v="2003-08-09T00:00:00"/>
    <d v="2003-08-04T00:00:00"/>
    <s v="Shipped"/>
    <n v="334"/>
    <n v="1501"/>
    <n v="98800"/>
    <s v="Espoo"/>
    <n v="7"/>
    <x v="1"/>
    <d v="2005-01-27T00:00:00"/>
    <n v="45785.34"/>
    <s v="Classic Cars"/>
    <n v="4724"/>
    <n v="163.72999999999999"/>
    <n v="5"/>
    <s v="Yes"/>
    <n v="2003"/>
    <n v="8"/>
    <n v="101.51"/>
    <n v="6257.9400000000005"/>
    <n v="58.073096246675206"/>
    <n v="0"/>
  </r>
  <r>
    <n v="10141"/>
    <s v="S18_2319"/>
    <n v="47"/>
    <n v="103.09"/>
    <n v="8"/>
    <x v="39"/>
    <d v="2003-08-09T00:00:00"/>
    <d v="2003-08-04T00:00:00"/>
    <s v="Shipped"/>
    <n v="334"/>
    <n v="1501"/>
    <n v="98800"/>
    <s v="Espoo"/>
    <n v="7"/>
    <x v="1"/>
    <d v="2005-01-27T00:00:00"/>
    <n v="45785.34"/>
    <s v="Trucks and Buses"/>
    <n v="8258"/>
    <n v="122.73"/>
    <n v="5"/>
    <s v="Yes"/>
    <n v="2003"/>
    <n v="8"/>
    <n v="74.86"/>
    <n v="4845.2300000000005"/>
    <n v="37.710392733101791"/>
    <n v="0"/>
  </r>
  <r>
    <n v="10141"/>
    <s v="S18_3232"/>
    <n v="34"/>
    <n v="143.94"/>
    <n v="9"/>
    <x v="39"/>
    <d v="2003-08-09T00:00:00"/>
    <d v="2003-08-04T00:00:00"/>
    <s v="Shipped"/>
    <n v="334"/>
    <n v="1501"/>
    <n v="98800"/>
    <s v="Espoo"/>
    <n v="7"/>
    <x v="1"/>
    <d v="2005-01-27T00:00:00"/>
    <n v="45785.34"/>
    <s v="Classic Cars"/>
    <n v="8347"/>
    <n v="169.34"/>
    <n v="5"/>
    <s v="Yes"/>
    <n v="2003"/>
    <n v="8"/>
    <n v="77.900000000000006"/>
    <n v="4893.96"/>
    <n v="84.775353016688044"/>
    <n v="1"/>
  </r>
  <r>
    <n v="10141"/>
    <s v="S24_1444"/>
    <n v="20"/>
    <n v="50.86"/>
    <n v="2"/>
    <x v="39"/>
    <d v="2003-08-09T00:00:00"/>
    <d v="2003-08-04T00:00:00"/>
    <s v="Shipped"/>
    <n v="334"/>
    <n v="1501"/>
    <n v="98800"/>
    <s v="Espoo"/>
    <n v="7"/>
    <x v="1"/>
    <d v="2005-01-27T00:00:00"/>
    <n v="45785.34"/>
    <s v="Classic Cars"/>
    <n v="4074"/>
    <n v="57.8"/>
    <n v="5"/>
    <s v="Yes"/>
    <n v="2003"/>
    <n v="8"/>
    <n v="32.369999999999997"/>
    <n v="1017.2"/>
    <n v="57.120790855730633"/>
    <n v="0"/>
  </r>
  <r>
    <n v="10141"/>
    <s v="S24_2840"/>
    <n v="21"/>
    <n v="32.18"/>
    <n v="6"/>
    <x v="39"/>
    <d v="2003-08-09T00:00:00"/>
    <d v="2003-08-04T00:00:00"/>
    <s v="Shipped"/>
    <n v="334"/>
    <n v="1501"/>
    <n v="98800"/>
    <s v="Espoo"/>
    <n v="7"/>
    <x v="1"/>
    <d v="2005-01-27T00:00:00"/>
    <n v="45785.34"/>
    <s v="Classic Cars"/>
    <n v="2542"/>
    <n v="35.36"/>
    <n v="5"/>
    <s v="Yes"/>
    <n v="2003"/>
    <n v="8"/>
    <n v="15.91"/>
    <n v="675.78"/>
    <n v="102.26272784412318"/>
    <n v="1"/>
  </r>
  <r>
    <n v="10141"/>
    <s v="S24_4048"/>
    <n v="40"/>
    <n v="104.09"/>
    <n v="1"/>
    <x v="39"/>
    <d v="2003-08-09T00:00:00"/>
    <d v="2003-08-04T00:00:00"/>
    <s v="Shipped"/>
    <n v="334"/>
    <n v="1501"/>
    <n v="98800"/>
    <s v="Espoo"/>
    <n v="7"/>
    <x v="1"/>
    <d v="2005-01-27T00:00:00"/>
    <n v="45785.34"/>
    <s v="Classic Cars"/>
    <n v="6582"/>
    <n v="118.28"/>
    <n v="5"/>
    <s v="Yes"/>
    <n v="2003"/>
    <n v="8"/>
    <n v="69.78"/>
    <n v="4163.6000000000004"/>
    <n v="49.168816279736319"/>
    <n v="0"/>
  </r>
  <r>
    <n v="10141"/>
    <s v="S32_2509"/>
    <n v="24"/>
    <n v="53.03"/>
    <n v="7"/>
    <x v="39"/>
    <d v="2003-08-09T00:00:00"/>
    <d v="2003-08-04T00:00:00"/>
    <s v="Shipped"/>
    <n v="334"/>
    <n v="1501"/>
    <n v="98800"/>
    <s v="Espoo"/>
    <n v="7"/>
    <x v="1"/>
    <d v="2005-01-27T00:00:00"/>
    <n v="45785.34"/>
    <s v="Trucks and Buses"/>
    <n v="2874"/>
    <n v="54.11"/>
    <n v="5"/>
    <s v="Yes"/>
    <n v="2003"/>
    <n v="8"/>
    <n v="25.98"/>
    <n v="1272.72"/>
    <n v="104.11855273287145"/>
    <n v="1"/>
  </r>
  <r>
    <n v="10141"/>
    <s v="S50_1392"/>
    <n v="44"/>
    <n v="94.92"/>
    <n v="3"/>
    <x v="39"/>
    <d v="2003-08-09T00:00:00"/>
    <d v="2003-08-04T00:00:00"/>
    <s v="Shipped"/>
    <n v="334"/>
    <n v="1501"/>
    <n v="98800"/>
    <s v="Espoo"/>
    <n v="7"/>
    <x v="1"/>
    <d v="2005-01-27T00:00:00"/>
    <n v="45785.34"/>
    <s v="Trucks and Buses"/>
    <n v="1016"/>
    <n v="115.75"/>
    <n v="5"/>
    <s v="Yes"/>
    <n v="2003"/>
    <n v="8"/>
    <n v="68.290000000000006"/>
    <n v="4176.4800000000005"/>
    <n v="38.995460535949618"/>
    <n v="0"/>
  </r>
  <r>
    <n v="10142"/>
    <s v="S12_1108"/>
    <n v="33"/>
    <n v="166.24"/>
    <n v="12"/>
    <x v="40"/>
    <d v="2003-08-16T00:00:00"/>
    <d v="2003-08-13T00:00:00"/>
    <s v="Shipped"/>
    <n v="124"/>
    <n v="1165"/>
    <n v="210500"/>
    <s v="San Rafael"/>
    <n v="1"/>
    <x v="5"/>
    <d v="2005-03-05T00:00:00"/>
    <n v="101244.59"/>
    <s v="Classic Cars"/>
    <n v="3619"/>
    <n v="207.8"/>
    <n v="3"/>
    <s v="Yes"/>
    <n v="2003"/>
    <n v="8"/>
    <n v="95.59"/>
    <n v="5485.92"/>
    <n v="73.909404749450786"/>
    <n v="1"/>
  </r>
  <r>
    <n v="10142"/>
    <s v="S12_3148"/>
    <n v="33"/>
    <n v="140.5"/>
    <n v="13"/>
    <x v="40"/>
    <d v="2003-08-16T00:00:00"/>
    <d v="2003-08-13T00:00:00"/>
    <s v="Shipped"/>
    <n v="124"/>
    <n v="1165"/>
    <n v="210500"/>
    <s v="San Rafael"/>
    <n v="1"/>
    <x v="5"/>
    <d v="2005-03-05T00:00:00"/>
    <n v="101244.59"/>
    <s v="Classic Cars"/>
    <n v="6906"/>
    <n v="151.08000000000001"/>
    <n v="3"/>
    <s v="Yes"/>
    <n v="2003"/>
    <n v="8"/>
    <n v="89.14"/>
    <n v="4636.5"/>
    <n v="57.617231321516712"/>
    <n v="0"/>
  </r>
  <r>
    <n v="10142"/>
    <s v="S12_3891"/>
    <n v="46"/>
    <n v="167.83"/>
    <n v="11"/>
    <x v="40"/>
    <d v="2003-08-16T00:00:00"/>
    <d v="2003-08-13T00:00:00"/>
    <s v="Shipped"/>
    <n v="124"/>
    <n v="1165"/>
    <n v="210500"/>
    <s v="San Rafael"/>
    <n v="1"/>
    <x v="5"/>
    <d v="2005-03-05T00:00:00"/>
    <n v="101244.59"/>
    <s v="Classic Cars"/>
    <n v="1049"/>
    <n v="173.02"/>
    <n v="3"/>
    <s v="Yes"/>
    <n v="2003"/>
    <n v="8"/>
    <n v="83.05"/>
    <n v="7720.18"/>
    <n v="102.08308248043349"/>
    <n v="1"/>
  </r>
  <r>
    <n v="10142"/>
    <s v="S18_3140"/>
    <n v="47"/>
    <n v="129.76"/>
    <n v="8"/>
    <x v="40"/>
    <d v="2003-08-16T00:00:00"/>
    <d v="2003-08-13T00:00:00"/>
    <s v="Shipped"/>
    <n v="124"/>
    <n v="1165"/>
    <n v="210500"/>
    <s v="San Rafael"/>
    <n v="1"/>
    <x v="5"/>
    <d v="2005-03-05T00:00:00"/>
    <n v="101244.59"/>
    <s v="Vintage Cars"/>
    <n v="3913"/>
    <n v="136.59"/>
    <n v="3"/>
    <s v="Yes"/>
    <n v="2003"/>
    <n v="8"/>
    <n v="68.3"/>
    <n v="6098.7199999999993"/>
    <n v="89.985358711566604"/>
    <n v="1"/>
  </r>
  <r>
    <n v="10142"/>
    <s v="S18_3259"/>
    <n v="22"/>
    <n v="95.8"/>
    <n v="10"/>
    <x v="40"/>
    <d v="2003-08-16T00:00:00"/>
    <d v="2003-08-13T00:00:00"/>
    <s v="Shipped"/>
    <n v="124"/>
    <n v="1165"/>
    <n v="210500"/>
    <s v="San Rafael"/>
    <n v="1"/>
    <x v="5"/>
    <d v="2005-03-05T00:00:00"/>
    <n v="101244.59"/>
    <s v="Trains"/>
    <n v="6450"/>
    <n v="100.84"/>
    <n v="3"/>
    <s v="Yes"/>
    <n v="2003"/>
    <n v="8"/>
    <n v="67.56"/>
    <n v="2107.6"/>
    <n v="41.799881586737712"/>
    <n v="0"/>
  </r>
  <r>
    <n v="10142"/>
    <s v="S18_4027"/>
    <n v="24"/>
    <n v="122.08"/>
    <n v="15"/>
    <x v="40"/>
    <d v="2003-08-16T00:00:00"/>
    <d v="2003-08-13T00:00:00"/>
    <s v="Shipped"/>
    <n v="124"/>
    <n v="1165"/>
    <n v="210500"/>
    <s v="San Rafael"/>
    <n v="1"/>
    <x v="5"/>
    <d v="2005-03-05T00:00:00"/>
    <n v="101244.59"/>
    <s v="Classic Cars"/>
    <n v="5545"/>
    <n v="143.62"/>
    <n v="3"/>
    <s v="Yes"/>
    <n v="2003"/>
    <n v="8"/>
    <n v="91.92"/>
    <n v="2929.92"/>
    <n v="32.811140121845078"/>
    <n v="0"/>
  </r>
  <r>
    <n v="10142"/>
    <s v="S18_4522"/>
    <n v="24"/>
    <n v="79.87"/>
    <n v="7"/>
    <x v="40"/>
    <d v="2003-08-16T00:00:00"/>
    <d v="2003-08-13T00:00:00"/>
    <s v="Shipped"/>
    <n v="124"/>
    <n v="1165"/>
    <n v="210500"/>
    <s v="San Rafael"/>
    <n v="1"/>
    <x v="5"/>
    <d v="2005-03-05T00:00:00"/>
    <n v="101244.59"/>
    <s v="Vintage Cars"/>
    <n v="8290"/>
    <n v="87.77"/>
    <n v="3"/>
    <s v="Yes"/>
    <n v="2003"/>
    <n v="8"/>
    <n v="52.66"/>
    <n v="1916.88"/>
    <n v="51.671097607292083"/>
    <n v="0"/>
  </r>
  <r>
    <n v="10142"/>
    <s v="S24_2011"/>
    <n v="33"/>
    <n v="114.29"/>
    <n v="6"/>
    <x v="40"/>
    <d v="2003-08-16T00:00:00"/>
    <d v="2003-08-13T00:00:00"/>
    <s v="Shipped"/>
    <n v="124"/>
    <n v="1165"/>
    <n v="210500"/>
    <s v="San Rafael"/>
    <n v="1"/>
    <x v="5"/>
    <d v="2005-03-05T00:00:00"/>
    <n v="101244.59"/>
    <s v="Ships"/>
    <n v="1898"/>
    <n v="122.89"/>
    <n v="3"/>
    <s v="Yes"/>
    <n v="2003"/>
    <n v="8"/>
    <n v="82.34"/>
    <n v="3771.57"/>
    <n v="38.802526111246053"/>
    <n v="0"/>
  </r>
  <r>
    <n v="10142"/>
    <s v="S24_3151"/>
    <n v="49"/>
    <n v="74.349999999999994"/>
    <n v="1"/>
    <x v="40"/>
    <d v="2003-08-16T00:00:00"/>
    <d v="2003-08-13T00:00:00"/>
    <s v="Shipped"/>
    <n v="124"/>
    <n v="1165"/>
    <n v="210500"/>
    <s v="San Rafael"/>
    <n v="1"/>
    <x v="5"/>
    <d v="2005-03-05T00:00:00"/>
    <n v="101244.59"/>
    <s v="Vintage Cars"/>
    <n v="9173"/>
    <n v="88.51"/>
    <n v="3"/>
    <s v="Yes"/>
    <n v="2003"/>
    <n v="8"/>
    <n v="46.91"/>
    <n v="3643.1499999999996"/>
    <n v="58.494990407162653"/>
    <n v="0"/>
  </r>
  <r>
    <n v="10142"/>
    <s v="S32_3207"/>
    <n v="42"/>
    <n v="60.9"/>
    <n v="16"/>
    <x v="40"/>
    <d v="2003-08-16T00:00:00"/>
    <d v="2003-08-13T00:00:00"/>
    <s v="Shipped"/>
    <n v="124"/>
    <n v="1165"/>
    <n v="210500"/>
    <s v="San Rafael"/>
    <n v="1"/>
    <x v="5"/>
    <d v="2005-03-05T00:00:00"/>
    <n v="101244.59"/>
    <s v="Trains"/>
    <n v="8601"/>
    <n v="62.14"/>
    <n v="3"/>
    <s v="Yes"/>
    <n v="2003"/>
    <n v="8"/>
    <n v="26.72"/>
    <n v="2557.7999999999997"/>
    <n v="127.91916167664672"/>
    <n v="1"/>
  </r>
  <r>
    <n v="10142"/>
    <s v="S50_1514"/>
    <n v="42"/>
    <n v="56.24"/>
    <n v="14"/>
    <x v="40"/>
    <d v="2003-08-16T00:00:00"/>
    <d v="2003-08-13T00:00:00"/>
    <s v="Shipped"/>
    <n v="124"/>
    <n v="1165"/>
    <n v="210500"/>
    <s v="San Rafael"/>
    <n v="1"/>
    <x v="5"/>
    <d v="2005-03-05T00:00:00"/>
    <n v="101244.59"/>
    <s v="Trains"/>
    <n v="1645"/>
    <n v="58.58"/>
    <n v="3"/>
    <s v="Yes"/>
    <n v="2003"/>
    <n v="8"/>
    <n v="37.49"/>
    <n v="2362.08"/>
    <n v="50.013336889837291"/>
    <n v="0"/>
  </r>
  <r>
    <n v="10142"/>
    <s v="S700_1138"/>
    <n v="41"/>
    <n v="55.34"/>
    <n v="2"/>
    <x v="40"/>
    <d v="2003-08-16T00:00:00"/>
    <d v="2003-08-13T00:00:00"/>
    <s v="Shipped"/>
    <n v="124"/>
    <n v="1165"/>
    <n v="210500"/>
    <s v="San Rafael"/>
    <n v="1"/>
    <x v="5"/>
    <d v="2005-03-05T00:00:00"/>
    <n v="101244.59"/>
    <s v="Ships"/>
    <n v="1897"/>
    <n v="66.67"/>
    <n v="3"/>
    <s v="Yes"/>
    <n v="2003"/>
    <n v="8"/>
    <n v="34"/>
    <n v="2268.94"/>
    <n v="62.764705882352956"/>
    <n v="0"/>
  </r>
  <r>
    <n v="10142"/>
    <s v="S700_1938"/>
    <n v="43"/>
    <n v="77.08"/>
    <n v="9"/>
    <x v="40"/>
    <d v="2003-08-16T00:00:00"/>
    <d v="2003-08-13T00:00:00"/>
    <s v="Shipped"/>
    <n v="124"/>
    <n v="1165"/>
    <n v="210500"/>
    <s v="San Rafael"/>
    <n v="1"/>
    <x v="5"/>
    <d v="2005-03-05T00:00:00"/>
    <n v="101244.59"/>
    <s v="Ships"/>
    <n v="737"/>
    <n v="86.61"/>
    <n v="3"/>
    <s v="Yes"/>
    <n v="2003"/>
    <n v="8"/>
    <n v="43.3"/>
    <n v="3314.44"/>
    <n v="78.013856812933042"/>
    <n v="1"/>
  </r>
  <r>
    <n v="10142"/>
    <s v="S700_3505"/>
    <n v="21"/>
    <n v="92.16"/>
    <n v="3"/>
    <x v="40"/>
    <d v="2003-08-16T00:00:00"/>
    <d v="2003-08-13T00:00:00"/>
    <s v="Shipped"/>
    <n v="124"/>
    <n v="1165"/>
    <n v="210500"/>
    <s v="San Rafael"/>
    <n v="1"/>
    <x v="5"/>
    <d v="2005-03-05T00:00:00"/>
    <n v="101244.59"/>
    <s v="Ships"/>
    <n v="1956"/>
    <n v="100.17"/>
    <n v="3"/>
    <s v="Yes"/>
    <n v="2003"/>
    <n v="8"/>
    <n v="51.09"/>
    <n v="1935.36"/>
    <n v="80.387551379917781"/>
    <n v="1"/>
  </r>
  <r>
    <n v="10142"/>
    <s v="S700_3962"/>
    <n v="38"/>
    <n v="91.37"/>
    <n v="4"/>
    <x v="40"/>
    <d v="2003-08-16T00:00:00"/>
    <d v="2003-08-13T00:00:00"/>
    <s v="Shipped"/>
    <n v="124"/>
    <n v="1165"/>
    <n v="210500"/>
    <s v="San Rafael"/>
    <n v="1"/>
    <x v="5"/>
    <d v="2005-03-05T00:00:00"/>
    <n v="101244.59"/>
    <s v="Ships"/>
    <n v="5088"/>
    <n v="99.31"/>
    <n v="3"/>
    <s v="Yes"/>
    <n v="2003"/>
    <n v="8"/>
    <n v="53.63"/>
    <n v="3472.0600000000004"/>
    <n v="70.371060973335815"/>
    <n v="1"/>
  </r>
  <r>
    <n v="10142"/>
    <s v="S72_3212"/>
    <n v="39"/>
    <n v="46.96"/>
    <n v="5"/>
    <x v="40"/>
    <d v="2003-08-16T00:00:00"/>
    <d v="2003-08-13T00:00:00"/>
    <s v="Shipped"/>
    <n v="124"/>
    <n v="1165"/>
    <n v="210500"/>
    <s v="San Rafael"/>
    <n v="1"/>
    <x v="5"/>
    <d v="2005-03-05T00:00:00"/>
    <n v="101244.59"/>
    <s v="Ships"/>
    <n v="414"/>
    <n v="54.6"/>
    <n v="3"/>
    <s v="Yes"/>
    <n v="2003"/>
    <n v="8"/>
    <n v="33.299999999999997"/>
    <n v="1831.44"/>
    <n v="41.021021021021035"/>
    <n v="0"/>
  </r>
  <r>
    <n v="10143"/>
    <s v="S10_4757"/>
    <n v="49"/>
    <n v="133.28"/>
    <n v="15"/>
    <x v="41"/>
    <d v="2003-08-18T00:00:00"/>
    <d v="2003-08-12T00:00:00"/>
    <s v="Shipped"/>
    <n v="320"/>
    <n v="1188"/>
    <n v="94500"/>
    <s v="New Bedford"/>
    <n v="2"/>
    <x v="0"/>
    <d v="2005-01-18T00:00:00"/>
    <n v="8307.2800000000007"/>
    <s v="Classic Cars"/>
    <n v="3252"/>
    <n v="136"/>
    <n v="6"/>
    <s v="Yes"/>
    <n v="2003"/>
    <n v="8"/>
    <n v="85.68"/>
    <n v="6530.72"/>
    <n v="55.55555555555555"/>
    <n v="0"/>
  </r>
  <r>
    <n v="10143"/>
    <s v="S18_1662"/>
    <n v="32"/>
    <n v="126.15"/>
    <n v="7"/>
    <x v="41"/>
    <d v="2003-08-18T00:00:00"/>
    <d v="2003-08-12T00:00:00"/>
    <s v="Shipped"/>
    <n v="320"/>
    <n v="1188"/>
    <n v="94500"/>
    <s v="New Bedford"/>
    <n v="2"/>
    <x v="0"/>
    <d v="2005-01-18T00:00:00"/>
    <n v="8307.2800000000007"/>
    <s v="Planes"/>
    <n v="5330"/>
    <n v="157.69"/>
    <n v="6"/>
    <s v="Yes"/>
    <n v="2003"/>
    <n v="8"/>
    <n v="77.27"/>
    <n v="4036.8"/>
    <n v="63.25870324834996"/>
    <n v="0"/>
  </r>
  <r>
    <n v="10143"/>
    <s v="S18_3029"/>
    <n v="46"/>
    <n v="70.540000000000006"/>
    <n v="13"/>
    <x v="41"/>
    <d v="2003-08-18T00:00:00"/>
    <d v="2003-08-12T00:00:00"/>
    <s v="Shipped"/>
    <n v="320"/>
    <n v="1188"/>
    <n v="94500"/>
    <s v="New Bedford"/>
    <n v="2"/>
    <x v="0"/>
    <d v="2005-01-18T00:00:00"/>
    <n v="8307.2800000000007"/>
    <s v="Ships"/>
    <n v="4259"/>
    <n v="86.02"/>
    <n v="6"/>
    <s v="Yes"/>
    <n v="2003"/>
    <n v="8"/>
    <n v="51.61"/>
    <n v="3244.84"/>
    <n v="36.678938190273222"/>
    <n v="0"/>
  </r>
  <r>
    <n v="10143"/>
    <s v="S18_3856"/>
    <n v="34"/>
    <n v="99.52"/>
    <n v="12"/>
    <x v="41"/>
    <d v="2003-08-18T00:00:00"/>
    <d v="2003-08-12T00:00:00"/>
    <s v="Shipped"/>
    <n v="320"/>
    <n v="1188"/>
    <n v="94500"/>
    <s v="New Bedford"/>
    <n v="2"/>
    <x v="0"/>
    <d v="2005-01-18T00:00:00"/>
    <n v="8307.2800000000007"/>
    <s v="Vintage Cars"/>
    <n v="2378"/>
    <n v="105.87"/>
    <n v="6"/>
    <s v="Yes"/>
    <n v="2003"/>
    <n v="8"/>
    <n v="64.58"/>
    <n v="3383.68"/>
    <n v="54.103437596779195"/>
    <n v="0"/>
  </r>
  <r>
    <n v="10143"/>
    <s v="S24_2841"/>
    <n v="27"/>
    <n v="63.71"/>
    <n v="8"/>
    <x v="41"/>
    <d v="2003-08-18T00:00:00"/>
    <d v="2003-08-12T00:00:00"/>
    <s v="Shipped"/>
    <n v="320"/>
    <n v="1188"/>
    <n v="94500"/>
    <s v="New Bedford"/>
    <n v="2"/>
    <x v="0"/>
    <d v="2005-01-18T00:00:00"/>
    <n v="8307.2800000000007"/>
    <s v="Planes"/>
    <n v="5942"/>
    <n v="68.510000000000005"/>
    <n v="6"/>
    <s v="Yes"/>
    <n v="2003"/>
    <n v="8"/>
    <n v="34.25"/>
    <n v="1720.17"/>
    <n v="86.014598540145997"/>
    <n v="1"/>
  </r>
  <r>
    <n v="10143"/>
    <s v="S24_3420"/>
    <n v="33"/>
    <n v="59.83"/>
    <n v="9"/>
    <x v="41"/>
    <d v="2003-08-18T00:00:00"/>
    <d v="2003-08-12T00:00:00"/>
    <s v="Shipped"/>
    <n v="320"/>
    <n v="1188"/>
    <n v="94500"/>
    <s v="New Bedford"/>
    <n v="2"/>
    <x v="0"/>
    <d v="2005-01-18T00:00:00"/>
    <n v="8307.2800000000007"/>
    <s v="Vintage Cars"/>
    <n v="2902"/>
    <n v="65.75"/>
    <n v="6"/>
    <s v="Yes"/>
    <n v="2003"/>
    <n v="8"/>
    <n v="26.3"/>
    <n v="1974.3899999999999"/>
    <n v="127.49049429657795"/>
    <n v="1"/>
  </r>
  <r>
    <n v="10143"/>
    <s v="S24_3816"/>
    <n v="23"/>
    <n v="74.64"/>
    <n v="14"/>
    <x v="41"/>
    <d v="2003-08-18T00:00:00"/>
    <d v="2003-08-12T00:00:00"/>
    <s v="Shipped"/>
    <n v="320"/>
    <n v="1188"/>
    <n v="94500"/>
    <s v="New Bedford"/>
    <n v="2"/>
    <x v="0"/>
    <d v="2005-01-18T00:00:00"/>
    <n v="8307.2800000000007"/>
    <s v="Vintage Cars"/>
    <n v="6621"/>
    <n v="83.86"/>
    <n v="6"/>
    <s v="Yes"/>
    <n v="2003"/>
    <n v="8"/>
    <n v="48.64"/>
    <n v="1716.72"/>
    <n v="53.453947368421048"/>
    <n v="0"/>
  </r>
  <r>
    <n v="10143"/>
    <s v="S24_3949"/>
    <n v="28"/>
    <n v="55.96"/>
    <n v="6"/>
    <x v="41"/>
    <d v="2003-08-18T00:00:00"/>
    <d v="2003-08-12T00:00:00"/>
    <s v="Shipped"/>
    <n v="320"/>
    <n v="1188"/>
    <n v="94500"/>
    <s v="New Bedford"/>
    <n v="2"/>
    <x v="0"/>
    <d v="2005-01-18T00:00:00"/>
    <n v="8307.2800000000007"/>
    <s v="Planes"/>
    <n v="6812"/>
    <n v="68.239999999999995"/>
    <n v="6"/>
    <s v="Yes"/>
    <n v="2003"/>
    <n v="8"/>
    <n v="29.34"/>
    <n v="1566.88"/>
    <n v="90.72937968643491"/>
    <n v="1"/>
  </r>
  <r>
    <n v="10143"/>
    <s v="S50_1341"/>
    <n v="34"/>
    <n v="34.909999999999997"/>
    <n v="1"/>
    <x v="41"/>
    <d v="2003-08-18T00:00:00"/>
    <d v="2003-08-12T00:00:00"/>
    <s v="Shipped"/>
    <n v="320"/>
    <n v="1188"/>
    <n v="94500"/>
    <s v="New Bedford"/>
    <n v="2"/>
    <x v="0"/>
    <d v="2005-01-18T00:00:00"/>
    <n v="8307.2800000000007"/>
    <s v="Vintage Cars"/>
    <n v="7062"/>
    <n v="43.64"/>
    <n v="6"/>
    <s v="Yes"/>
    <n v="2003"/>
    <n v="8"/>
    <n v="27.06"/>
    <n v="1186.9399999999998"/>
    <n v="29.009608277900956"/>
    <n v="0"/>
  </r>
  <r>
    <n v="10143"/>
    <s v="S700_1691"/>
    <n v="36"/>
    <n v="86.77"/>
    <n v="2"/>
    <x v="41"/>
    <d v="2003-08-18T00:00:00"/>
    <d v="2003-08-12T00:00:00"/>
    <s v="Shipped"/>
    <n v="320"/>
    <n v="1188"/>
    <n v="94500"/>
    <s v="New Bedford"/>
    <n v="2"/>
    <x v="0"/>
    <d v="2005-01-18T00:00:00"/>
    <n v="8307.2800000000007"/>
    <s v="Planes"/>
    <n v="5841"/>
    <n v="91.34"/>
    <n v="6"/>
    <s v="Yes"/>
    <n v="2003"/>
    <n v="8"/>
    <n v="51.15"/>
    <n v="3123.72"/>
    <n v="69.638318670576723"/>
    <n v="1"/>
  </r>
  <r>
    <n v="10143"/>
    <s v="S700_2047"/>
    <n v="26"/>
    <n v="87.8"/>
    <n v="11"/>
    <x v="41"/>
    <d v="2003-08-18T00:00:00"/>
    <d v="2003-08-12T00:00:00"/>
    <s v="Shipped"/>
    <n v="320"/>
    <n v="1188"/>
    <n v="94500"/>
    <s v="New Bedford"/>
    <n v="2"/>
    <x v="0"/>
    <d v="2005-01-18T00:00:00"/>
    <n v="8307.2800000000007"/>
    <s v="Ships"/>
    <n v="3501"/>
    <n v="90.52"/>
    <n v="6"/>
    <s v="Yes"/>
    <n v="2003"/>
    <n v="8"/>
    <n v="39.83"/>
    <n v="2282.7999999999997"/>
    <n v="120.43685664072308"/>
    <n v="1"/>
  </r>
  <r>
    <n v="10143"/>
    <s v="S700_2466"/>
    <n v="26"/>
    <n v="79.78"/>
    <n v="4"/>
    <x v="41"/>
    <d v="2003-08-18T00:00:00"/>
    <d v="2003-08-12T00:00:00"/>
    <s v="Shipped"/>
    <n v="320"/>
    <n v="1188"/>
    <n v="94500"/>
    <s v="New Bedford"/>
    <n v="2"/>
    <x v="0"/>
    <d v="2005-01-18T00:00:00"/>
    <n v="8307.2800000000007"/>
    <s v="Planes"/>
    <n v="9653"/>
    <n v="99.72"/>
    <n v="6"/>
    <s v="Yes"/>
    <n v="2003"/>
    <n v="8"/>
    <n v="68.8"/>
    <n v="2074.2800000000002"/>
    <n v="15.959302325581401"/>
    <n v="0"/>
  </r>
  <r>
    <n v="10143"/>
    <s v="S700_2610"/>
    <n v="31"/>
    <n v="69.39"/>
    <n v="16"/>
    <x v="41"/>
    <d v="2003-08-18T00:00:00"/>
    <d v="2003-08-12T00:00:00"/>
    <s v="Shipped"/>
    <n v="320"/>
    <n v="1188"/>
    <n v="94500"/>
    <s v="New Bedford"/>
    <n v="2"/>
    <x v="0"/>
    <d v="2005-01-18T00:00:00"/>
    <n v="8307.2800000000007"/>
    <s v="Ships"/>
    <n v="7083"/>
    <n v="72.28"/>
    <n v="6"/>
    <s v="Yes"/>
    <n v="2003"/>
    <n v="8"/>
    <n v="33.97"/>
    <n v="2151.09"/>
    <n v="104.26847218133648"/>
    <n v="1"/>
  </r>
  <r>
    <n v="10143"/>
    <s v="S700_3167"/>
    <n v="28"/>
    <n v="70.400000000000006"/>
    <n v="3"/>
    <x v="41"/>
    <d v="2003-08-18T00:00:00"/>
    <d v="2003-08-12T00:00:00"/>
    <s v="Shipped"/>
    <n v="320"/>
    <n v="1188"/>
    <n v="94500"/>
    <s v="New Bedford"/>
    <n v="2"/>
    <x v="0"/>
    <d v="2005-01-18T00:00:00"/>
    <n v="8307.2800000000007"/>
    <s v="Planes"/>
    <n v="551"/>
    <n v="80"/>
    <n v="6"/>
    <s v="Yes"/>
    <n v="2003"/>
    <n v="8"/>
    <n v="54.4"/>
    <n v="1971.2000000000003"/>
    <n v="29.411764705882366"/>
    <n v="0"/>
  </r>
  <r>
    <n v="10143"/>
    <s v="S700_4002"/>
    <n v="34"/>
    <n v="65.150000000000006"/>
    <n v="5"/>
    <x v="41"/>
    <d v="2003-08-18T00:00:00"/>
    <d v="2003-08-12T00:00:00"/>
    <s v="Shipped"/>
    <n v="320"/>
    <n v="1188"/>
    <n v="94500"/>
    <s v="New Bedford"/>
    <n v="2"/>
    <x v="0"/>
    <d v="2005-01-18T00:00:00"/>
    <n v="8307.2800000000007"/>
    <s v="Planes"/>
    <n v="8820"/>
    <n v="74.03"/>
    <n v="6"/>
    <s v="Yes"/>
    <n v="2003"/>
    <n v="8"/>
    <n v="36.270000000000003"/>
    <n v="2215.1000000000004"/>
    <n v="79.625034463744143"/>
    <n v="1"/>
  </r>
  <r>
    <n v="10143"/>
    <s v="S72_1253"/>
    <n v="37"/>
    <n v="49.66"/>
    <n v="10"/>
    <x v="41"/>
    <d v="2003-08-18T00:00:00"/>
    <d v="2003-08-12T00:00:00"/>
    <s v="Shipped"/>
    <n v="320"/>
    <n v="1188"/>
    <n v="94500"/>
    <s v="New Bedford"/>
    <n v="2"/>
    <x v="0"/>
    <d v="2005-01-18T00:00:00"/>
    <n v="8307.2800000000007"/>
    <s v="Planes"/>
    <n v="4857"/>
    <n v="49.66"/>
    <n v="6"/>
    <s v="Yes"/>
    <n v="2003"/>
    <n v="8"/>
    <n v="32.770000000000003"/>
    <n v="1837.4199999999998"/>
    <n v="51.541043637473273"/>
    <n v="0"/>
  </r>
  <r>
    <n v="10144"/>
    <s v="S32_4289"/>
    <n v="20"/>
    <n v="56.41"/>
    <n v="1"/>
    <x v="42"/>
    <d v="2003-08-21T00:00:00"/>
    <d v="2003-08-14T00:00:00"/>
    <s v="Shipped"/>
    <n v="381"/>
    <n v="1401"/>
    <n v="23500"/>
    <s v="Charleroi"/>
    <n v="4"/>
    <x v="3"/>
    <d v="2004-12-03T00:00:00"/>
    <n v="12081.52"/>
    <s v="Vintage Cars"/>
    <n v="136"/>
    <n v="68.790000000000006"/>
    <n v="7"/>
    <s v="No"/>
    <n v="2003"/>
    <n v="8"/>
    <n v="33.020000000000003"/>
    <n v="1128.1999999999998"/>
    <n v="70.835857056329459"/>
    <n v="1"/>
  </r>
  <r>
    <n v="10145"/>
    <s v="S10_1678"/>
    <n v="45"/>
    <n v="76.56"/>
    <n v="6"/>
    <x v="43"/>
    <d v="2003-09-02T00:00:00"/>
    <d v="2003-08-31T00:00:00"/>
    <s v="Shipped"/>
    <n v="205"/>
    <n v="1166"/>
    <n v="90700"/>
    <s v="Pasadena"/>
    <n v="1"/>
    <x v="5"/>
    <d v="2003-12-04T00:00:00"/>
    <n v="3879.96"/>
    <s v="Motorcycles"/>
    <n v="7933"/>
    <n v="95.7"/>
    <n v="2"/>
    <s v="Yes"/>
    <n v="2003"/>
    <n v="8"/>
    <n v="48.81"/>
    <n v="3445.2000000000003"/>
    <n v="56.853103872157341"/>
    <n v="0"/>
  </r>
  <r>
    <n v="10145"/>
    <s v="S10_2016"/>
    <n v="37"/>
    <n v="104.67"/>
    <n v="9"/>
    <x v="43"/>
    <d v="2003-09-02T00:00:00"/>
    <d v="2003-08-31T00:00:00"/>
    <s v="Shipped"/>
    <n v="205"/>
    <n v="1166"/>
    <n v="90700"/>
    <s v="Pasadena"/>
    <n v="1"/>
    <x v="5"/>
    <d v="2003-12-04T00:00:00"/>
    <n v="3879.96"/>
    <s v="Motorcycles"/>
    <n v="6625"/>
    <n v="118.94"/>
    <n v="2"/>
    <s v="Yes"/>
    <n v="2003"/>
    <n v="8"/>
    <n v="68.989999999999995"/>
    <n v="3872.79"/>
    <n v="51.717640237715621"/>
    <n v="0"/>
  </r>
  <r>
    <n v="10145"/>
    <s v="S10_4698"/>
    <n v="33"/>
    <n v="154.93"/>
    <n v="8"/>
    <x v="43"/>
    <d v="2003-09-02T00:00:00"/>
    <d v="2003-08-31T00:00:00"/>
    <s v="Shipped"/>
    <n v="205"/>
    <n v="1166"/>
    <n v="90700"/>
    <s v="Pasadena"/>
    <n v="1"/>
    <x v="5"/>
    <d v="2003-12-04T00:00:00"/>
    <n v="3879.96"/>
    <s v="Motorcycles"/>
    <n v="5582"/>
    <n v="193.66"/>
    <n v="2"/>
    <s v="Yes"/>
    <n v="2003"/>
    <n v="8"/>
    <n v="91.02"/>
    <n v="5112.6900000000005"/>
    <n v="70.215337288508039"/>
    <n v="1"/>
  </r>
  <r>
    <n v="10145"/>
    <s v="S12_2823"/>
    <n v="49"/>
    <n v="146.1"/>
    <n v="5"/>
    <x v="43"/>
    <d v="2003-09-02T00:00:00"/>
    <d v="2003-08-31T00:00:00"/>
    <s v="Shipped"/>
    <n v="205"/>
    <n v="1166"/>
    <n v="90700"/>
    <s v="Pasadena"/>
    <n v="1"/>
    <x v="5"/>
    <d v="2003-12-04T00:00:00"/>
    <n v="3879.96"/>
    <s v="Motorcycles"/>
    <n v="9997"/>
    <n v="150.62"/>
    <n v="2"/>
    <s v="Yes"/>
    <n v="2003"/>
    <n v="8"/>
    <n v="66.27"/>
    <n v="7158.9"/>
    <n v="120.46174739701223"/>
    <n v="1"/>
  </r>
  <r>
    <n v="10145"/>
    <s v="S18_2581"/>
    <n v="30"/>
    <n v="71.81"/>
    <n v="14"/>
    <x v="43"/>
    <d v="2003-09-02T00:00:00"/>
    <d v="2003-08-31T00:00:00"/>
    <s v="Shipped"/>
    <n v="205"/>
    <n v="1166"/>
    <n v="90700"/>
    <s v="Pasadena"/>
    <n v="1"/>
    <x v="5"/>
    <d v="2003-12-04T00:00:00"/>
    <n v="3879.96"/>
    <s v="Planes"/>
    <n v="992"/>
    <n v="84.48"/>
    <n v="2"/>
    <s v="Yes"/>
    <n v="2003"/>
    <n v="8"/>
    <n v="49"/>
    <n v="2154.3000000000002"/>
    <n v="46.551020408163268"/>
    <n v="0"/>
  </r>
  <r>
    <n v="10145"/>
    <s v="S18_2625"/>
    <n v="30"/>
    <n v="52.7"/>
    <n v="10"/>
    <x v="43"/>
    <d v="2003-09-02T00:00:00"/>
    <d v="2003-08-31T00:00:00"/>
    <s v="Shipped"/>
    <n v="205"/>
    <n v="1166"/>
    <n v="90700"/>
    <s v="Pasadena"/>
    <n v="1"/>
    <x v="5"/>
    <d v="2003-12-04T00:00:00"/>
    <n v="3879.96"/>
    <s v="Motorcycles"/>
    <n v="4357"/>
    <n v="60.57"/>
    <n v="2"/>
    <s v="Yes"/>
    <n v="2003"/>
    <n v="8"/>
    <n v="24.23"/>
    <n v="1581"/>
    <n v="117.49896822121337"/>
    <n v="1"/>
  </r>
  <r>
    <n v="10145"/>
    <s v="S24_1578"/>
    <n v="43"/>
    <n v="103.68"/>
    <n v="7"/>
    <x v="43"/>
    <d v="2003-09-02T00:00:00"/>
    <d v="2003-08-31T00:00:00"/>
    <s v="Shipped"/>
    <n v="205"/>
    <n v="1166"/>
    <n v="90700"/>
    <s v="Pasadena"/>
    <n v="1"/>
    <x v="5"/>
    <d v="2003-12-04T00:00:00"/>
    <n v="3879.96"/>
    <s v="Motorcycles"/>
    <n v="7003"/>
    <n v="112.7"/>
    <n v="2"/>
    <s v="Yes"/>
    <n v="2003"/>
    <n v="8"/>
    <n v="60.86"/>
    <n v="4458.2400000000007"/>
    <n v="70.358199145580031"/>
    <n v="1"/>
  </r>
  <r>
    <n v="10145"/>
    <s v="S24_1785"/>
    <n v="40"/>
    <n v="87.54"/>
    <n v="16"/>
    <x v="43"/>
    <d v="2003-09-02T00:00:00"/>
    <d v="2003-08-31T00:00:00"/>
    <s v="Shipped"/>
    <n v="205"/>
    <n v="1166"/>
    <n v="90700"/>
    <s v="Pasadena"/>
    <n v="1"/>
    <x v="5"/>
    <d v="2003-12-04T00:00:00"/>
    <n v="3879.96"/>
    <s v="Planes"/>
    <n v="3627"/>
    <n v="109.42"/>
    <n v="2"/>
    <s v="Yes"/>
    <n v="2003"/>
    <n v="8"/>
    <n v="66.739999999999995"/>
    <n v="3501.6000000000004"/>
    <n v="31.165717710518447"/>
    <n v="0"/>
  </r>
  <r>
    <n v="10145"/>
    <s v="S24_2000"/>
    <n v="47"/>
    <n v="63.98"/>
    <n v="11"/>
    <x v="43"/>
    <d v="2003-09-02T00:00:00"/>
    <d v="2003-08-31T00:00:00"/>
    <s v="Shipped"/>
    <n v="205"/>
    <n v="1166"/>
    <n v="90700"/>
    <s v="Pasadena"/>
    <n v="1"/>
    <x v="5"/>
    <d v="2003-12-04T00:00:00"/>
    <n v="3879.96"/>
    <s v="Motorcycles"/>
    <n v="15"/>
    <n v="76.17"/>
    <n v="2"/>
    <s v="Yes"/>
    <n v="2003"/>
    <n v="8"/>
    <n v="37.32"/>
    <n v="3007.06"/>
    <n v="71.436227224008562"/>
    <n v="1"/>
  </r>
  <r>
    <n v="10145"/>
    <s v="S24_2360"/>
    <n v="27"/>
    <n v="56.1"/>
    <n v="3"/>
    <x v="43"/>
    <d v="2003-09-02T00:00:00"/>
    <d v="2003-08-31T00:00:00"/>
    <s v="Shipped"/>
    <n v="205"/>
    <n v="1166"/>
    <n v="90700"/>
    <s v="Pasadena"/>
    <n v="1"/>
    <x v="5"/>
    <d v="2003-12-04T00:00:00"/>
    <n v="3879.96"/>
    <s v="Motorcycles"/>
    <n v="6840"/>
    <n v="69.260000000000005"/>
    <n v="2"/>
    <s v="Yes"/>
    <n v="2003"/>
    <n v="8"/>
    <n v="47.1"/>
    <n v="1514.7"/>
    <n v="19.108280254777068"/>
    <n v="0"/>
  </r>
  <r>
    <n v="10145"/>
    <s v="S24_4278"/>
    <n v="33"/>
    <n v="71.73"/>
    <n v="15"/>
    <x v="43"/>
    <d v="2003-09-02T00:00:00"/>
    <d v="2003-08-31T00:00:00"/>
    <s v="Shipped"/>
    <n v="205"/>
    <n v="1166"/>
    <n v="90700"/>
    <s v="Pasadena"/>
    <n v="1"/>
    <x v="5"/>
    <d v="2003-12-04T00:00:00"/>
    <n v="3879.96"/>
    <s v="Planes"/>
    <n v="2756"/>
    <n v="72.45"/>
    <n v="2"/>
    <s v="Yes"/>
    <n v="2003"/>
    <n v="8"/>
    <n v="36.229999999999997"/>
    <n v="2367.09"/>
    <n v="97.985095224951721"/>
    <n v="1"/>
  </r>
  <r>
    <n v="10145"/>
    <s v="S32_1374"/>
    <n v="33"/>
    <n v="99.89"/>
    <n v="12"/>
    <x v="43"/>
    <d v="2003-09-02T00:00:00"/>
    <d v="2003-08-31T00:00:00"/>
    <s v="Shipped"/>
    <n v="205"/>
    <n v="1166"/>
    <n v="90700"/>
    <s v="Pasadena"/>
    <n v="1"/>
    <x v="5"/>
    <d v="2003-12-04T00:00:00"/>
    <n v="3879.96"/>
    <s v="Motorcycles"/>
    <n v="178"/>
    <n v="99.89"/>
    <n v="2"/>
    <s v="Yes"/>
    <n v="2003"/>
    <n v="8"/>
    <n v="66.92"/>
    <n v="3296.37"/>
    <n v="49.26778242677824"/>
    <n v="0"/>
  </r>
  <r>
    <n v="10145"/>
    <s v="S32_2206"/>
    <n v="31"/>
    <n v="39.43"/>
    <n v="1"/>
    <x v="43"/>
    <d v="2003-09-02T00:00:00"/>
    <d v="2003-08-31T00:00:00"/>
    <s v="Shipped"/>
    <n v="205"/>
    <n v="1166"/>
    <n v="90700"/>
    <s v="Pasadena"/>
    <n v="1"/>
    <x v="5"/>
    <d v="2003-12-04T00:00:00"/>
    <n v="3879.96"/>
    <s v="Motorcycles"/>
    <n v="9241"/>
    <n v="40.229999999999997"/>
    <n v="2"/>
    <s v="Yes"/>
    <n v="2003"/>
    <n v="8"/>
    <n v="24.14"/>
    <n v="1222.33"/>
    <n v="63.338856669428331"/>
    <n v="0"/>
  </r>
  <r>
    <n v="10145"/>
    <s v="S32_4485"/>
    <n v="27"/>
    <n v="95.93"/>
    <n v="4"/>
    <x v="43"/>
    <d v="2003-09-02T00:00:00"/>
    <d v="2003-08-31T00:00:00"/>
    <s v="Shipped"/>
    <n v="205"/>
    <n v="1166"/>
    <n v="90700"/>
    <s v="Pasadena"/>
    <n v="1"/>
    <x v="5"/>
    <d v="2003-12-04T00:00:00"/>
    <n v="3879.96"/>
    <s v="Motorcycles"/>
    <n v="3341"/>
    <n v="102.05"/>
    <n v="2"/>
    <s v="Yes"/>
    <n v="2003"/>
    <n v="8"/>
    <n v="56.13"/>
    <n v="2590.11"/>
    <n v="70.906823445572783"/>
    <n v="1"/>
  </r>
  <r>
    <n v="10145"/>
    <s v="S50_4713"/>
    <n v="38"/>
    <n v="73.22"/>
    <n v="2"/>
    <x v="43"/>
    <d v="2003-09-02T00:00:00"/>
    <d v="2003-08-31T00:00:00"/>
    <s v="Shipped"/>
    <n v="205"/>
    <n v="1166"/>
    <n v="90700"/>
    <s v="Pasadena"/>
    <n v="1"/>
    <x v="5"/>
    <d v="2003-12-04T00:00:00"/>
    <n v="3879.96"/>
    <s v="Motorcycles"/>
    <n v="600"/>
    <n v="81.36"/>
    <n v="2"/>
    <s v="Yes"/>
    <n v="2003"/>
    <n v="8"/>
    <n v="34.17"/>
    <n v="2782.36"/>
    <n v="114.28153350892593"/>
    <n v="1"/>
  </r>
  <r>
    <n v="10145"/>
    <s v="S700_2834"/>
    <n v="20"/>
    <n v="113.9"/>
    <n v="13"/>
    <x v="43"/>
    <d v="2003-09-02T00:00:00"/>
    <d v="2003-08-31T00:00:00"/>
    <s v="Shipped"/>
    <n v="205"/>
    <n v="1166"/>
    <n v="90700"/>
    <s v="Pasadena"/>
    <n v="1"/>
    <x v="5"/>
    <d v="2003-12-04T00:00:00"/>
    <n v="3879.96"/>
    <s v="Planes"/>
    <n v="7106"/>
    <n v="118.65"/>
    <n v="2"/>
    <s v="Yes"/>
    <n v="2003"/>
    <n v="8"/>
    <n v="59.33"/>
    <n v="2278"/>
    <n v="91.977077363896868"/>
    <n v="1"/>
  </r>
  <r>
    <n v="10146"/>
    <s v="S18_3782"/>
    <n v="47"/>
    <n v="60.3"/>
    <n v="2"/>
    <x v="44"/>
    <d v="2003-09-13T00:00:00"/>
    <d v="2003-09-06T00:00:00"/>
    <s v="Shipped"/>
    <n v="447"/>
    <n v="1323"/>
    <n v="49700"/>
    <s v="Glendale"/>
    <n v="3"/>
    <x v="2"/>
    <d v="2003-09-15T00:00:00"/>
    <n v="6631.36"/>
    <s v="Motorcycles"/>
    <n v="7689"/>
    <n v="62.17"/>
    <n v="7"/>
    <s v="No"/>
    <n v="2003"/>
    <n v="9"/>
    <n v="32.950000000000003"/>
    <n v="2834.1"/>
    <n v="83.004552352048535"/>
    <n v="1"/>
  </r>
  <r>
    <n v="10146"/>
    <s v="S18_4721"/>
    <n v="29"/>
    <n v="130.94"/>
    <n v="1"/>
    <x v="44"/>
    <d v="2003-09-13T00:00:00"/>
    <d v="2003-09-06T00:00:00"/>
    <s v="Shipped"/>
    <n v="447"/>
    <n v="1323"/>
    <n v="49700"/>
    <s v="Glendale"/>
    <n v="3"/>
    <x v="2"/>
    <d v="2003-09-15T00:00:00"/>
    <n v="6631.36"/>
    <s v="Classic Cars"/>
    <n v="1249"/>
    <n v="148.80000000000001"/>
    <n v="7"/>
    <s v="No"/>
    <n v="2003"/>
    <n v="9"/>
    <n v="69.930000000000007"/>
    <n v="3797.2599999999998"/>
    <n v="87.244387244387227"/>
    <n v="1"/>
  </r>
  <r>
    <n v="10147"/>
    <s v="S12_1099"/>
    <n v="48"/>
    <n v="161.49"/>
    <n v="7"/>
    <x v="45"/>
    <d v="2003-09-12T00:00:00"/>
    <d v="2003-09-09T00:00:00"/>
    <s v="Shipped"/>
    <n v="379"/>
    <n v="1188"/>
    <n v="70700"/>
    <s v="Brickhaven"/>
    <n v="2"/>
    <x v="0"/>
    <d v="2005-02-12T00:00:00"/>
    <n v="28322.83"/>
    <s v="Classic Cars"/>
    <n v="68"/>
    <n v="194.57"/>
    <n v="3"/>
    <s v="Yes"/>
    <n v="2003"/>
    <n v="9"/>
    <n v="95.34"/>
    <n v="7751.52"/>
    <n v="69.383259911894285"/>
    <n v="1"/>
  </r>
  <r>
    <n v="10147"/>
    <s v="S12_3380"/>
    <n v="31"/>
    <n v="110.39"/>
    <n v="5"/>
    <x v="45"/>
    <d v="2003-09-12T00:00:00"/>
    <d v="2003-09-09T00:00:00"/>
    <s v="Shipped"/>
    <n v="379"/>
    <n v="1188"/>
    <n v="70700"/>
    <s v="Brickhaven"/>
    <n v="2"/>
    <x v="0"/>
    <d v="2005-02-12T00:00:00"/>
    <n v="28322.83"/>
    <s v="Classic Cars"/>
    <n v="9123"/>
    <n v="117.44"/>
    <n v="3"/>
    <s v="Yes"/>
    <n v="2003"/>
    <n v="9"/>
    <n v="75.16"/>
    <n v="3422.09"/>
    <n v="46.873336881319858"/>
    <n v="0"/>
  </r>
  <r>
    <n v="10147"/>
    <s v="S12_3990"/>
    <n v="21"/>
    <n v="74.209999999999994"/>
    <n v="8"/>
    <x v="45"/>
    <d v="2003-09-12T00:00:00"/>
    <d v="2003-09-09T00:00:00"/>
    <s v="Shipped"/>
    <n v="379"/>
    <n v="1188"/>
    <n v="70700"/>
    <s v="Brickhaven"/>
    <n v="2"/>
    <x v="0"/>
    <d v="2005-02-12T00:00:00"/>
    <n v="28322.83"/>
    <s v="Classic Cars"/>
    <n v="5663"/>
    <n v="79.8"/>
    <n v="3"/>
    <s v="Yes"/>
    <n v="2003"/>
    <n v="9"/>
    <n v="31.92"/>
    <n v="1558.4099999999999"/>
    <n v="132.48746867167918"/>
    <n v="1"/>
  </r>
  <r>
    <n v="10147"/>
    <s v="S12_4675"/>
    <n v="33"/>
    <n v="97.89"/>
    <n v="4"/>
    <x v="45"/>
    <d v="2003-09-12T00:00:00"/>
    <d v="2003-09-09T00:00:00"/>
    <s v="Shipped"/>
    <n v="379"/>
    <n v="1188"/>
    <n v="70700"/>
    <s v="Brickhaven"/>
    <n v="2"/>
    <x v="0"/>
    <d v="2005-02-12T00:00:00"/>
    <n v="28322.83"/>
    <s v="Classic Cars"/>
    <n v="7323"/>
    <n v="115.16"/>
    <n v="3"/>
    <s v="Yes"/>
    <n v="2003"/>
    <n v="9"/>
    <n v="58.73"/>
    <n v="3230.37"/>
    <n v="66.678018048697439"/>
    <n v="0"/>
  </r>
  <r>
    <n v="10147"/>
    <s v="S18_1889"/>
    <n v="26"/>
    <n v="70.84"/>
    <n v="3"/>
    <x v="45"/>
    <d v="2003-09-12T00:00:00"/>
    <d v="2003-09-09T00:00:00"/>
    <s v="Shipped"/>
    <n v="379"/>
    <n v="1188"/>
    <n v="70700"/>
    <s v="Brickhaven"/>
    <n v="2"/>
    <x v="0"/>
    <d v="2005-02-12T00:00:00"/>
    <n v="28322.83"/>
    <s v="Classic Cars"/>
    <n v="8826"/>
    <n v="77"/>
    <n v="3"/>
    <s v="Yes"/>
    <n v="2003"/>
    <n v="9"/>
    <n v="53.9"/>
    <n v="1841.8400000000001"/>
    <n v="31.428571428571438"/>
    <n v="0"/>
  </r>
  <r>
    <n v="10147"/>
    <s v="S18_3278"/>
    <n v="36"/>
    <n v="74.78"/>
    <n v="10"/>
    <x v="45"/>
    <d v="2003-09-12T00:00:00"/>
    <d v="2003-09-09T00:00:00"/>
    <s v="Shipped"/>
    <n v="379"/>
    <n v="1188"/>
    <n v="70700"/>
    <s v="Brickhaven"/>
    <n v="2"/>
    <x v="0"/>
    <d v="2005-02-12T00:00:00"/>
    <n v="28322.83"/>
    <s v="Classic Cars"/>
    <n v="1917"/>
    <n v="80.41"/>
    <n v="3"/>
    <s v="Yes"/>
    <n v="2003"/>
    <n v="9"/>
    <n v="49.05"/>
    <n v="2692.08"/>
    <n v="52.456676860346597"/>
    <n v="0"/>
  </r>
  <r>
    <n v="10147"/>
    <s v="S18_3482"/>
    <n v="37"/>
    <n v="129.35"/>
    <n v="9"/>
    <x v="45"/>
    <d v="2003-09-12T00:00:00"/>
    <d v="2003-09-09T00:00:00"/>
    <s v="Shipped"/>
    <n v="379"/>
    <n v="1188"/>
    <n v="70700"/>
    <s v="Brickhaven"/>
    <n v="2"/>
    <x v="0"/>
    <d v="2005-02-12T00:00:00"/>
    <n v="28322.83"/>
    <s v="Classic Cars"/>
    <n v="9127"/>
    <n v="146.99"/>
    <n v="3"/>
    <s v="Yes"/>
    <n v="2003"/>
    <n v="9"/>
    <n v="73.489999999999995"/>
    <n v="4785.95"/>
    <n v="76.010341543067085"/>
    <n v="1"/>
  </r>
  <r>
    <n v="10147"/>
    <s v="S24_2972"/>
    <n v="25"/>
    <n v="33.229999999999997"/>
    <n v="1"/>
    <x v="45"/>
    <d v="2003-09-12T00:00:00"/>
    <d v="2003-09-09T00:00:00"/>
    <s v="Shipped"/>
    <n v="379"/>
    <n v="1188"/>
    <n v="70700"/>
    <s v="Brickhaven"/>
    <n v="2"/>
    <x v="0"/>
    <d v="2005-02-12T00:00:00"/>
    <n v="28322.83"/>
    <s v="Classic Cars"/>
    <n v="7723"/>
    <n v="37.76"/>
    <n v="3"/>
    <s v="Yes"/>
    <n v="2003"/>
    <n v="9"/>
    <n v="16.239999999999998"/>
    <n v="830.74999999999989"/>
    <n v="104.61822660098522"/>
    <n v="1"/>
  </r>
  <r>
    <n v="10147"/>
    <s v="S24_3371"/>
    <n v="30"/>
    <n v="48.98"/>
    <n v="6"/>
    <x v="45"/>
    <d v="2003-09-12T00:00:00"/>
    <d v="2003-09-09T00:00:00"/>
    <s v="Shipped"/>
    <n v="379"/>
    <n v="1188"/>
    <n v="70700"/>
    <s v="Brickhaven"/>
    <n v="2"/>
    <x v="0"/>
    <d v="2005-02-12T00:00:00"/>
    <n v="28322.83"/>
    <s v="Classic Cars"/>
    <n v="7995"/>
    <n v="61.23"/>
    <n v="3"/>
    <s v="Yes"/>
    <n v="2003"/>
    <n v="9"/>
    <n v="38.58"/>
    <n v="1469.3999999999999"/>
    <n v="26.956972524624156"/>
    <n v="0"/>
  </r>
  <r>
    <n v="10147"/>
    <s v="S24_3856"/>
    <n v="23"/>
    <n v="123.58"/>
    <n v="2"/>
    <x v="45"/>
    <d v="2003-09-12T00:00:00"/>
    <d v="2003-09-09T00:00:00"/>
    <s v="Shipped"/>
    <n v="379"/>
    <n v="1188"/>
    <n v="70700"/>
    <s v="Brickhaven"/>
    <n v="2"/>
    <x v="0"/>
    <d v="2005-02-12T00:00:00"/>
    <n v="28322.83"/>
    <s v="Classic Cars"/>
    <n v="6600"/>
    <n v="140.43"/>
    <n v="3"/>
    <s v="Yes"/>
    <n v="2003"/>
    <n v="9"/>
    <n v="98.3"/>
    <n v="2842.34"/>
    <n v="25.717192268565618"/>
    <n v="0"/>
  </r>
  <r>
    <n v="10147"/>
    <s v="S24_4620"/>
    <n v="31"/>
    <n v="72.760000000000005"/>
    <n v="11"/>
    <x v="45"/>
    <d v="2003-09-12T00:00:00"/>
    <d v="2003-09-09T00:00:00"/>
    <s v="Shipped"/>
    <n v="379"/>
    <n v="1188"/>
    <n v="70700"/>
    <s v="Brickhaven"/>
    <n v="2"/>
    <x v="0"/>
    <d v="2005-02-12T00:00:00"/>
    <n v="28322.83"/>
    <s v="Classic Cars"/>
    <n v="7869"/>
    <n v="80.84"/>
    <n v="3"/>
    <s v="Yes"/>
    <n v="2003"/>
    <n v="9"/>
    <n v="32.33"/>
    <n v="2255.56"/>
    <n v="125.05412929167959"/>
    <n v="1"/>
  </r>
  <r>
    <n v="10148"/>
    <s v="S18_1129"/>
    <n v="23"/>
    <n v="114.65"/>
    <n v="13"/>
    <x v="46"/>
    <d v="2003-09-21T00:00:00"/>
    <d v="2003-09-15T00:00:00"/>
    <s v="Shipped"/>
    <n v="276"/>
    <n v="1611"/>
    <n v="107800"/>
    <s v="North Sydney"/>
    <n v="6"/>
    <x v="6"/>
    <d v="2005-02-09T00:00:00"/>
    <n v="27083.78"/>
    <s v="Classic Cars"/>
    <n v="3975"/>
    <n v="141.54"/>
    <n v="6"/>
    <s v="Yes"/>
    <n v="2003"/>
    <n v="9"/>
    <n v="83.51"/>
    <n v="2636.9500000000003"/>
    <n v="37.288947431445337"/>
    <n v="0"/>
  </r>
  <r>
    <n v="10148"/>
    <s v="S18_1589"/>
    <n v="47"/>
    <n v="108.26"/>
    <n v="9"/>
    <x v="46"/>
    <d v="2003-09-21T00:00:00"/>
    <d v="2003-09-15T00:00:00"/>
    <s v="Shipped"/>
    <n v="276"/>
    <n v="1611"/>
    <n v="107800"/>
    <s v="North Sydney"/>
    <n v="6"/>
    <x v="6"/>
    <d v="2005-02-09T00:00:00"/>
    <n v="27083.78"/>
    <s v="Classic Cars"/>
    <n v="9042"/>
    <n v="124.44"/>
    <n v="6"/>
    <s v="Yes"/>
    <n v="2003"/>
    <n v="9"/>
    <n v="65.959999999999994"/>
    <n v="5088.22"/>
    <n v="64.129775621588863"/>
    <n v="0"/>
  </r>
  <r>
    <n v="10148"/>
    <s v="S18_1984"/>
    <n v="25"/>
    <n v="136.56"/>
    <n v="12"/>
    <x v="46"/>
    <d v="2003-09-21T00:00:00"/>
    <d v="2003-09-15T00:00:00"/>
    <s v="Shipped"/>
    <n v="276"/>
    <n v="1611"/>
    <n v="107800"/>
    <s v="North Sydney"/>
    <n v="6"/>
    <x v="6"/>
    <d v="2005-02-09T00:00:00"/>
    <n v="27083.78"/>
    <s v="Classic Cars"/>
    <n v="9772"/>
    <n v="142.25"/>
    <n v="6"/>
    <s v="Yes"/>
    <n v="2003"/>
    <n v="9"/>
    <n v="93.89"/>
    <n v="3414"/>
    <n v="45.446799446160405"/>
    <n v="0"/>
  </r>
  <r>
    <n v="10148"/>
    <s v="S18_2870"/>
    <n v="27"/>
    <n v="113.52"/>
    <n v="10"/>
    <x v="46"/>
    <d v="2003-09-21T00:00:00"/>
    <d v="2003-09-15T00:00:00"/>
    <s v="Shipped"/>
    <n v="276"/>
    <n v="1611"/>
    <n v="107800"/>
    <s v="North Sydney"/>
    <n v="6"/>
    <x v="6"/>
    <d v="2005-02-09T00:00:00"/>
    <n v="27083.78"/>
    <s v="Classic Cars"/>
    <n v="8164"/>
    <n v="132"/>
    <n v="6"/>
    <s v="Yes"/>
    <n v="2003"/>
    <n v="9"/>
    <n v="56.76"/>
    <n v="3065.04"/>
    <n v="100"/>
    <n v="1"/>
  </r>
  <r>
    <n v="10148"/>
    <s v="S18_3232"/>
    <n v="32"/>
    <n v="143.94"/>
    <n v="14"/>
    <x v="46"/>
    <d v="2003-09-21T00:00:00"/>
    <d v="2003-09-15T00:00:00"/>
    <s v="Shipped"/>
    <n v="276"/>
    <n v="1611"/>
    <n v="107800"/>
    <s v="North Sydney"/>
    <n v="6"/>
    <x v="6"/>
    <d v="2005-02-09T00:00:00"/>
    <n v="27083.78"/>
    <s v="Classic Cars"/>
    <n v="8347"/>
    <n v="169.34"/>
    <n v="6"/>
    <s v="Yes"/>
    <n v="2003"/>
    <n v="9"/>
    <n v="77.900000000000006"/>
    <n v="4606.08"/>
    <n v="84.775353016688044"/>
    <n v="1"/>
  </r>
  <r>
    <n v="10148"/>
    <s v="S18_3685"/>
    <n v="28"/>
    <n v="135.63"/>
    <n v="11"/>
    <x v="46"/>
    <d v="2003-09-21T00:00:00"/>
    <d v="2003-09-15T00:00:00"/>
    <s v="Shipped"/>
    <n v="276"/>
    <n v="1611"/>
    <n v="107800"/>
    <s v="North Sydney"/>
    <n v="6"/>
    <x v="6"/>
    <d v="2005-02-09T00:00:00"/>
    <n v="27083.78"/>
    <s v="Classic Cars"/>
    <n v="8990"/>
    <n v="141.28"/>
    <n v="6"/>
    <s v="Yes"/>
    <n v="2003"/>
    <n v="9"/>
    <n v="62.16"/>
    <n v="3797.64"/>
    <n v="118.19498069498069"/>
    <n v="1"/>
  </r>
  <r>
    <n v="10148"/>
    <s v="S18_4409"/>
    <n v="34"/>
    <n v="83.75"/>
    <n v="1"/>
    <x v="46"/>
    <d v="2003-09-21T00:00:00"/>
    <d v="2003-09-15T00:00:00"/>
    <s v="Shipped"/>
    <n v="276"/>
    <n v="1611"/>
    <n v="107800"/>
    <s v="North Sydney"/>
    <n v="6"/>
    <x v="6"/>
    <d v="2005-02-09T00:00:00"/>
    <n v="27083.78"/>
    <s v="Vintage Cars"/>
    <n v="6553"/>
    <n v="92.03"/>
    <n v="6"/>
    <s v="Yes"/>
    <n v="2003"/>
    <n v="9"/>
    <n v="43.26"/>
    <n v="2847.5"/>
    <n v="93.59685621821545"/>
    <n v="1"/>
  </r>
  <r>
    <n v="10148"/>
    <s v="S18_4933"/>
    <n v="29"/>
    <n v="66.28"/>
    <n v="2"/>
    <x v="46"/>
    <d v="2003-09-21T00:00:00"/>
    <d v="2003-09-15T00:00:00"/>
    <s v="Shipped"/>
    <n v="276"/>
    <n v="1611"/>
    <n v="107800"/>
    <s v="North Sydney"/>
    <n v="6"/>
    <x v="6"/>
    <d v="2005-02-09T00:00:00"/>
    <n v="27083.78"/>
    <s v="Classic Cars"/>
    <n v="3209"/>
    <n v="71.27"/>
    <n v="6"/>
    <s v="Yes"/>
    <n v="2003"/>
    <n v="9"/>
    <n v="34.21"/>
    <n v="1922.1200000000001"/>
    <n v="93.744519146448397"/>
    <n v="1"/>
  </r>
  <r>
    <n v="10148"/>
    <s v="S24_1046"/>
    <n v="25"/>
    <n v="65.41"/>
    <n v="6"/>
    <x v="46"/>
    <d v="2003-09-21T00:00:00"/>
    <d v="2003-09-15T00:00:00"/>
    <s v="Shipped"/>
    <n v="276"/>
    <n v="1611"/>
    <n v="107800"/>
    <s v="North Sydney"/>
    <n v="6"/>
    <x v="6"/>
    <d v="2005-02-09T00:00:00"/>
    <n v="27083.78"/>
    <s v="Classic Cars"/>
    <n v="1005"/>
    <n v="73.489999999999995"/>
    <n v="6"/>
    <s v="Yes"/>
    <n v="2003"/>
    <n v="9"/>
    <n v="49.24"/>
    <n v="1635.25"/>
    <n v="32.839155158407785"/>
    <n v="0"/>
  </r>
  <r>
    <n v="10148"/>
    <s v="S24_1628"/>
    <n v="47"/>
    <n v="46.29"/>
    <n v="8"/>
    <x v="46"/>
    <d v="2003-09-21T00:00:00"/>
    <d v="2003-09-15T00:00:00"/>
    <s v="Shipped"/>
    <n v="276"/>
    <n v="1611"/>
    <n v="107800"/>
    <s v="North Sydney"/>
    <n v="6"/>
    <x v="6"/>
    <d v="2005-02-09T00:00:00"/>
    <n v="27083.78"/>
    <s v="Classic Cars"/>
    <n v="8197"/>
    <n v="50.31"/>
    <n v="6"/>
    <s v="Yes"/>
    <n v="2003"/>
    <n v="9"/>
    <n v="29.18"/>
    <n v="2175.63"/>
    <n v="58.636052090472923"/>
    <n v="0"/>
  </r>
  <r>
    <n v="10148"/>
    <s v="S24_2766"/>
    <n v="21"/>
    <n v="77.239999999999995"/>
    <n v="4"/>
    <x v="46"/>
    <d v="2003-09-21T00:00:00"/>
    <d v="2003-09-15T00:00:00"/>
    <s v="Shipped"/>
    <n v="276"/>
    <n v="1611"/>
    <n v="107800"/>
    <s v="North Sydney"/>
    <n v="6"/>
    <x v="6"/>
    <d v="2005-02-09T00:00:00"/>
    <n v="27083.78"/>
    <s v="Classic Cars"/>
    <n v="2350"/>
    <n v="90.87"/>
    <n v="6"/>
    <s v="Yes"/>
    <n v="2003"/>
    <n v="9"/>
    <n v="47.25"/>
    <n v="1622.04"/>
    <n v="63.470899470899454"/>
    <n v="0"/>
  </r>
  <r>
    <n v="10148"/>
    <s v="S24_2887"/>
    <n v="34"/>
    <n v="115.09"/>
    <n v="3"/>
    <x v="46"/>
    <d v="2003-09-21T00:00:00"/>
    <d v="2003-09-15T00:00:00"/>
    <s v="Shipped"/>
    <n v="276"/>
    <n v="1611"/>
    <n v="107800"/>
    <s v="North Sydney"/>
    <n v="6"/>
    <x v="6"/>
    <d v="2005-02-09T00:00:00"/>
    <n v="27083.78"/>
    <s v="Classic Cars"/>
    <n v="1452"/>
    <n v="117.44"/>
    <n v="6"/>
    <s v="Yes"/>
    <n v="2003"/>
    <n v="9"/>
    <n v="72.819999999999993"/>
    <n v="3913.06"/>
    <n v="58.047239769294166"/>
    <n v="0"/>
  </r>
  <r>
    <n v="10148"/>
    <s v="S24_3191"/>
    <n v="31"/>
    <n v="71.91"/>
    <n v="5"/>
    <x v="46"/>
    <d v="2003-09-21T00:00:00"/>
    <d v="2003-09-15T00:00:00"/>
    <s v="Shipped"/>
    <n v="276"/>
    <n v="1611"/>
    <n v="107800"/>
    <s v="North Sydney"/>
    <n v="6"/>
    <x v="6"/>
    <d v="2005-02-09T00:00:00"/>
    <n v="27083.78"/>
    <s v="Classic Cars"/>
    <n v="4695"/>
    <n v="85.61"/>
    <n v="6"/>
    <s v="Yes"/>
    <n v="2003"/>
    <n v="9"/>
    <n v="50.51"/>
    <n v="2229.21"/>
    <n v="42.36784795090081"/>
    <n v="0"/>
  </r>
  <r>
    <n v="10148"/>
    <s v="S24_3432"/>
    <n v="27"/>
    <n v="96.37"/>
    <n v="7"/>
    <x v="46"/>
    <d v="2003-09-21T00:00:00"/>
    <d v="2003-09-15T00:00:00"/>
    <s v="Shipped"/>
    <n v="276"/>
    <n v="1611"/>
    <n v="107800"/>
    <s v="North Sydney"/>
    <n v="6"/>
    <x v="6"/>
    <d v="2005-02-09T00:00:00"/>
    <n v="27083.78"/>
    <s v="Classic Cars"/>
    <n v="9446"/>
    <n v="107.08"/>
    <n v="6"/>
    <s v="Yes"/>
    <n v="2003"/>
    <n v="9"/>
    <n v="62.11"/>
    <n v="2601.9900000000002"/>
    <n v="55.160199645789731"/>
    <n v="0"/>
  </r>
  <r>
    <n v="10149"/>
    <s v="S18_1342"/>
    <n v="50"/>
    <n v="87.33"/>
    <n v="4"/>
    <x v="47"/>
    <d v="2003-09-18T00:00:00"/>
    <d v="2003-09-17T00:00:00"/>
    <s v="Shipped"/>
    <n v="487"/>
    <n v="1165"/>
    <n v="60300"/>
    <s v="Brisbane"/>
    <n v="1"/>
    <x v="5"/>
    <d v="2003-09-28T00:00:00"/>
    <n v="29997.09"/>
    <s v="Vintage Cars"/>
    <n v="8693"/>
    <n v="102.74"/>
    <n v="1"/>
    <s v="Yes"/>
    <n v="2003"/>
    <n v="9"/>
    <n v="60.62"/>
    <n v="4366.5"/>
    <n v="44.061365885846257"/>
    <n v="0"/>
  </r>
  <r>
    <n v="10149"/>
    <s v="S18_1367"/>
    <n v="30"/>
    <n v="48.52"/>
    <n v="3"/>
    <x v="47"/>
    <d v="2003-09-18T00:00:00"/>
    <d v="2003-09-17T00:00:00"/>
    <s v="Shipped"/>
    <n v="487"/>
    <n v="1165"/>
    <n v="60300"/>
    <s v="Brisbane"/>
    <n v="1"/>
    <x v="5"/>
    <d v="2003-09-28T00:00:00"/>
    <n v="29997.09"/>
    <s v="Vintage Cars"/>
    <n v="8635"/>
    <n v="53.91"/>
    <n v="1"/>
    <s v="Yes"/>
    <n v="2003"/>
    <n v="9"/>
    <n v="24.26"/>
    <n v="1455.6000000000001"/>
    <n v="100"/>
    <n v="1"/>
  </r>
  <r>
    <n v="10149"/>
    <s v="S18_1749"/>
    <n v="34"/>
    <n v="156.4"/>
    <n v="11"/>
    <x v="47"/>
    <d v="2003-09-18T00:00:00"/>
    <d v="2003-09-17T00:00:00"/>
    <s v="Shipped"/>
    <n v="487"/>
    <n v="1165"/>
    <n v="60300"/>
    <s v="Brisbane"/>
    <n v="1"/>
    <x v="5"/>
    <d v="2003-09-28T00:00:00"/>
    <n v="29997.09"/>
    <s v="Vintage Cars"/>
    <n v="2724"/>
    <n v="170"/>
    <n v="1"/>
    <s v="Yes"/>
    <n v="2003"/>
    <n v="9"/>
    <n v="86.7"/>
    <n v="5317.6"/>
    <n v="80.392156862745097"/>
    <n v="1"/>
  </r>
  <r>
    <n v="10149"/>
    <s v="S18_2248"/>
    <n v="24"/>
    <n v="50.85"/>
    <n v="10"/>
    <x v="47"/>
    <d v="2003-09-18T00:00:00"/>
    <d v="2003-09-17T00:00:00"/>
    <s v="Shipped"/>
    <n v="487"/>
    <n v="1165"/>
    <n v="60300"/>
    <s v="Brisbane"/>
    <n v="1"/>
    <x v="5"/>
    <d v="2003-09-28T00:00:00"/>
    <n v="29997.09"/>
    <s v="Vintage Cars"/>
    <n v="540"/>
    <n v="60.54"/>
    <n v="1"/>
    <s v="Yes"/>
    <n v="2003"/>
    <n v="9"/>
    <n v="33.299999999999997"/>
    <n v="1220.4000000000001"/>
    <n v="52.702702702702723"/>
    <n v="0"/>
  </r>
  <r>
    <n v="10149"/>
    <s v="S18_2325"/>
    <n v="33"/>
    <n v="125.86"/>
    <n v="8"/>
    <x v="47"/>
    <d v="2003-09-18T00:00:00"/>
    <d v="2003-09-17T00:00:00"/>
    <s v="Shipped"/>
    <n v="487"/>
    <n v="1165"/>
    <n v="60300"/>
    <s v="Brisbane"/>
    <n v="1"/>
    <x v="5"/>
    <d v="2003-09-28T00:00:00"/>
    <n v="29997.09"/>
    <s v="Vintage Cars"/>
    <n v="9354"/>
    <n v="127.13"/>
    <n v="1"/>
    <s v="Yes"/>
    <n v="2003"/>
    <n v="9"/>
    <n v="58.48"/>
    <n v="4153.38"/>
    <n v="115.21887824897401"/>
    <n v="1"/>
  </r>
  <r>
    <n v="10149"/>
    <s v="S18_2795"/>
    <n v="23"/>
    <n v="167.06"/>
    <n v="5"/>
    <x v="47"/>
    <d v="2003-09-18T00:00:00"/>
    <d v="2003-09-17T00:00:00"/>
    <s v="Shipped"/>
    <n v="487"/>
    <n v="1165"/>
    <n v="60300"/>
    <s v="Brisbane"/>
    <n v="1"/>
    <x v="5"/>
    <d v="2003-09-28T00:00:00"/>
    <n v="29997.09"/>
    <s v="Vintage Cars"/>
    <n v="548"/>
    <n v="168.75"/>
    <n v="1"/>
    <s v="Yes"/>
    <n v="2003"/>
    <n v="9"/>
    <n v="72.56"/>
    <n v="3842.38"/>
    <n v="130.23704520396913"/>
    <n v="1"/>
  </r>
  <r>
    <n v="10149"/>
    <s v="S18_3320"/>
    <n v="42"/>
    <n v="89.29"/>
    <n v="2"/>
    <x v="47"/>
    <d v="2003-09-18T00:00:00"/>
    <d v="2003-09-17T00:00:00"/>
    <s v="Shipped"/>
    <n v="487"/>
    <n v="1165"/>
    <n v="60300"/>
    <s v="Brisbane"/>
    <n v="1"/>
    <x v="5"/>
    <d v="2003-09-28T00:00:00"/>
    <n v="29997.09"/>
    <s v="Vintage Cars"/>
    <n v="7913"/>
    <n v="99.21"/>
    <n v="1"/>
    <s v="Yes"/>
    <n v="2003"/>
    <n v="9"/>
    <n v="57.54"/>
    <n v="3750.1800000000003"/>
    <n v="55.179005908932929"/>
    <n v="0"/>
  </r>
  <r>
    <n v="10149"/>
    <s v="S24_1937"/>
    <n v="36"/>
    <n v="31.2"/>
    <n v="7"/>
    <x v="47"/>
    <d v="2003-09-18T00:00:00"/>
    <d v="2003-09-17T00:00:00"/>
    <s v="Shipped"/>
    <n v="487"/>
    <n v="1165"/>
    <n v="60300"/>
    <s v="Brisbane"/>
    <n v="1"/>
    <x v="5"/>
    <d v="2003-09-28T00:00:00"/>
    <n v="29997.09"/>
    <s v="Vintage Cars"/>
    <n v="7332"/>
    <n v="33.19"/>
    <n v="1"/>
    <s v="Yes"/>
    <n v="2003"/>
    <n v="9"/>
    <n v="22.57"/>
    <n v="1123.2"/>
    <n v="38.236597252990691"/>
    <n v="0"/>
  </r>
  <r>
    <n v="10149"/>
    <s v="S24_2022"/>
    <n v="49"/>
    <n v="39.869999999999997"/>
    <n v="6"/>
    <x v="47"/>
    <d v="2003-09-18T00:00:00"/>
    <d v="2003-09-17T00:00:00"/>
    <s v="Shipped"/>
    <n v="487"/>
    <n v="1165"/>
    <n v="60300"/>
    <s v="Brisbane"/>
    <n v="1"/>
    <x v="5"/>
    <d v="2003-09-28T00:00:00"/>
    <n v="29997.09"/>
    <s v="Vintage Cars"/>
    <n v="2847"/>
    <n v="44.8"/>
    <n v="1"/>
    <s v="Yes"/>
    <n v="2003"/>
    <n v="9"/>
    <n v="20.61"/>
    <n v="1953.6299999999999"/>
    <n v="93.449781659388648"/>
    <n v="1"/>
  </r>
  <r>
    <n v="10149"/>
    <s v="S24_3969"/>
    <n v="26"/>
    <n v="38.57"/>
    <n v="9"/>
    <x v="47"/>
    <d v="2003-09-18T00:00:00"/>
    <d v="2003-09-17T00:00:00"/>
    <s v="Shipped"/>
    <n v="487"/>
    <n v="1165"/>
    <n v="60300"/>
    <s v="Brisbane"/>
    <n v="1"/>
    <x v="5"/>
    <d v="2003-09-28T00:00:00"/>
    <n v="29997.09"/>
    <s v="Vintage Cars"/>
    <n v="2081"/>
    <n v="41.03"/>
    <n v="1"/>
    <s v="Yes"/>
    <n v="2003"/>
    <n v="9"/>
    <n v="21.75"/>
    <n v="1002.82"/>
    <n v="77.333333333333329"/>
    <n v="1"/>
  </r>
  <r>
    <n v="10149"/>
    <s v="S24_4258"/>
    <n v="20"/>
    <n v="90.57"/>
    <n v="1"/>
    <x v="47"/>
    <d v="2003-09-18T00:00:00"/>
    <d v="2003-09-17T00:00:00"/>
    <s v="Shipped"/>
    <n v="487"/>
    <n v="1165"/>
    <n v="60300"/>
    <s v="Brisbane"/>
    <n v="1"/>
    <x v="5"/>
    <d v="2003-09-28T00:00:00"/>
    <n v="29997.09"/>
    <s v="Vintage Cars"/>
    <n v="4710"/>
    <n v="97.39"/>
    <n v="1"/>
    <s v="Yes"/>
    <n v="2003"/>
    <n v="9"/>
    <n v="57.46"/>
    <n v="1811.3999999999999"/>
    <n v="57.622694048033395"/>
    <n v="0"/>
  </r>
  <r>
    <n v="10150"/>
    <s v="S10_1949"/>
    <n v="45"/>
    <n v="182.16"/>
    <n v="8"/>
    <x v="48"/>
    <d v="2003-09-27T00:00:00"/>
    <d v="2003-09-21T00:00:00"/>
    <s v="Shipped"/>
    <n v="148"/>
    <n v="1621"/>
    <n v="103800"/>
    <s v="Singapore"/>
    <n v="5"/>
    <x v="4"/>
    <d v="2003-04-22T00:00:00"/>
    <n v="44380.15"/>
    <s v="Classic Cars"/>
    <n v="7305"/>
    <n v="214.3"/>
    <n v="6"/>
    <s v="Yes"/>
    <n v="2003"/>
    <n v="9"/>
    <n v="98.58"/>
    <n v="8197.2000000000007"/>
    <n v="84.783931832014602"/>
    <n v="1"/>
  </r>
  <r>
    <n v="10150"/>
    <s v="S10_4962"/>
    <n v="20"/>
    <n v="121.15"/>
    <n v="1"/>
    <x v="48"/>
    <d v="2003-09-27T00:00:00"/>
    <d v="2003-09-21T00:00:00"/>
    <s v="Shipped"/>
    <n v="148"/>
    <n v="1621"/>
    <n v="103800"/>
    <s v="Singapore"/>
    <n v="5"/>
    <x v="4"/>
    <d v="2003-04-22T00:00:00"/>
    <n v="44380.15"/>
    <s v="Classic Cars"/>
    <n v="6791"/>
    <n v="147.74"/>
    <n v="6"/>
    <s v="Yes"/>
    <n v="2003"/>
    <n v="9"/>
    <n v="103.42"/>
    <n v="2423"/>
    <n v="17.143685940823829"/>
    <n v="0"/>
  </r>
  <r>
    <n v="10150"/>
    <s v="S12_1666"/>
    <n v="30"/>
    <n v="135.30000000000001"/>
    <n v="5"/>
    <x v="48"/>
    <d v="2003-09-27T00:00:00"/>
    <d v="2003-09-21T00:00:00"/>
    <s v="Shipped"/>
    <n v="148"/>
    <n v="1621"/>
    <n v="103800"/>
    <s v="Singapore"/>
    <n v="5"/>
    <x v="4"/>
    <d v="2003-04-22T00:00:00"/>
    <n v="44380.15"/>
    <s v="Trucks and Buses"/>
    <n v="1579"/>
    <n v="136.66999999999999"/>
    <n v="6"/>
    <s v="Yes"/>
    <n v="2003"/>
    <n v="9"/>
    <n v="77.900000000000006"/>
    <n v="4059.0000000000005"/>
    <n v="73.684210526315795"/>
    <n v="1"/>
  </r>
  <r>
    <n v="10150"/>
    <s v="S18_1097"/>
    <n v="34"/>
    <n v="95.67"/>
    <n v="7"/>
    <x v="48"/>
    <d v="2003-09-27T00:00:00"/>
    <d v="2003-09-21T00:00:00"/>
    <s v="Shipped"/>
    <n v="148"/>
    <n v="1621"/>
    <n v="103800"/>
    <s v="Singapore"/>
    <n v="5"/>
    <x v="4"/>
    <d v="2003-04-22T00:00:00"/>
    <n v="44380.15"/>
    <s v="Trucks and Buses"/>
    <n v="2613"/>
    <n v="116.67"/>
    <n v="6"/>
    <s v="Yes"/>
    <n v="2003"/>
    <n v="9"/>
    <n v="58.33"/>
    <n v="3252.78"/>
    <n v="64.015086576375808"/>
    <n v="0"/>
  </r>
  <r>
    <n v="10150"/>
    <s v="S18_2949"/>
    <n v="47"/>
    <n v="93.21"/>
    <n v="9"/>
    <x v="48"/>
    <d v="2003-09-27T00:00:00"/>
    <d v="2003-09-21T00:00:00"/>
    <s v="Shipped"/>
    <n v="148"/>
    <n v="1621"/>
    <n v="103800"/>
    <s v="Singapore"/>
    <n v="5"/>
    <x v="4"/>
    <d v="2003-04-22T00:00:00"/>
    <n v="44380.15"/>
    <s v="Vintage Cars"/>
    <n v="4189"/>
    <n v="101.31"/>
    <n v="6"/>
    <s v="Yes"/>
    <n v="2003"/>
    <n v="9"/>
    <n v="60.78"/>
    <n v="4380.87"/>
    <n v="53.356367226061195"/>
    <n v="0"/>
  </r>
  <r>
    <n v="10150"/>
    <s v="S18_2957"/>
    <n v="30"/>
    <n v="56.21"/>
    <n v="11"/>
    <x v="48"/>
    <d v="2003-09-27T00:00:00"/>
    <d v="2003-09-21T00:00:00"/>
    <s v="Shipped"/>
    <n v="148"/>
    <n v="1621"/>
    <n v="103800"/>
    <s v="Singapore"/>
    <n v="5"/>
    <x v="4"/>
    <d v="2003-04-22T00:00:00"/>
    <n v="44380.15"/>
    <s v="Vintage Cars"/>
    <n v="5649"/>
    <n v="62.46"/>
    <n v="6"/>
    <s v="Yes"/>
    <n v="2003"/>
    <n v="9"/>
    <n v="34.35"/>
    <n v="1686.3"/>
    <n v="63.639010189228529"/>
    <n v="0"/>
  </r>
  <r>
    <n v="10150"/>
    <s v="S18_3136"/>
    <n v="26"/>
    <n v="97.39"/>
    <n v="10"/>
    <x v="48"/>
    <d v="2003-09-27T00:00:00"/>
    <d v="2003-09-21T00:00:00"/>
    <s v="Shipped"/>
    <n v="148"/>
    <n v="1621"/>
    <n v="103800"/>
    <s v="Singapore"/>
    <n v="5"/>
    <x v="4"/>
    <d v="2003-04-22T00:00:00"/>
    <n v="44380.15"/>
    <s v="Vintage Cars"/>
    <n v="5992"/>
    <n v="104.72"/>
    <n v="6"/>
    <s v="Yes"/>
    <n v="2003"/>
    <n v="9"/>
    <n v="60.74"/>
    <n v="2532.14"/>
    <n v="60.339150477444846"/>
    <n v="0"/>
  </r>
  <r>
    <n v="10150"/>
    <s v="S18_4600"/>
    <n v="49"/>
    <n v="111.39"/>
    <n v="2"/>
    <x v="48"/>
    <d v="2003-09-27T00:00:00"/>
    <d v="2003-09-21T00:00:00"/>
    <s v="Shipped"/>
    <n v="148"/>
    <n v="1621"/>
    <n v="103800"/>
    <s v="Singapore"/>
    <n v="5"/>
    <x v="4"/>
    <d v="2003-04-22T00:00:00"/>
    <n v="44380.15"/>
    <s v="Trucks and Buses"/>
    <n v="3128"/>
    <n v="121.08"/>
    <n v="6"/>
    <s v="Yes"/>
    <n v="2003"/>
    <n v="9"/>
    <n v="84.76"/>
    <n v="5458.11"/>
    <n v="31.418121755545059"/>
    <n v="0"/>
  </r>
  <r>
    <n v="10150"/>
    <s v="S18_4668"/>
    <n v="30"/>
    <n v="47.29"/>
    <n v="6"/>
    <x v="48"/>
    <d v="2003-09-27T00:00:00"/>
    <d v="2003-09-21T00:00:00"/>
    <s v="Shipped"/>
    <n v="148"/>
    <n v="1621"/>
    <n v="103800"/>
    <s v="Singapore"/>
    <n v="5"/>
    <x v="4"/>
    <d v="2003-04-22T00:00:00"/>
    <n v="44380.15"/>
    <s v="Vintage Cars"/>
    <n v="6645"/>
    <n v="50.31"/>
    <n v="6"/>
    <s v="Yes"/>
    <n v="2003"/>
    <n v="9"/>
    <n v="23.14"/>
    <n v="1418.7"/>
    <n v="104.3647363872083"/>
    <n v="1"/>
  </r>
  <r>
    <n v="10150"/>
    <s v="S32_3522"/>
    <n v="49"/>
    <n v="62.05"/>
    <n v="4"/>
    <x v="48"/>
    <d v="2003-09-27T00:00:00"/>
    <d v="2003-09-21T00:00:00"/>
    <s v="Shipped"/>
    <n v="148"/>
    <n v="1621"/>
    <n v="103800"/>
    <s v="Singapore"/>
    <n v="5"/>
    <x v="4"/>
    <d v="2003-04-22T00:00:00"/>
    <n v="44380.15"/>
    <s v="Trucks and Buses"/>
    <n v="814"/>
    <n v="64.64"/>
    <n v="6"/>
    <s v="Yes"/>
    <n v="2003"/>
    <n v="9"/>
    <n v="33.61"/>
    <n v="3040.45"/>
    <n v="84.617673311514423"/>
    <n v="1"/>
  </r>
  <r>
    <n v="10150"/>
    <s v="S700_2824"/>
    <n v="20"/>
    <n v="95.08"/>
    <n v="3"/>
    <x v="48"/>
    <d v="2003-09-27T00:00:00"/>
    <d v="2003-09-21T00:00:00"/>
    <s v="Shipped"/>
    <n v="148"/>
    <n v="1621"/>
    <n v="103800"/>
    <s v="Singapore"/>
    <n v="5"/>
    <x v="4"/>
    <d v="2003-04-22T00:00:00"/>
    <n v="44380.15"/>
    <s v="Classic Cars"/>
    <n v="6934"/>
    <n v="101.15"/>
    <n v="6"/>
    <s v="Yes"/>
    <n v="2003"/>
    <n v="9"/>
    <n v="46.53"/>
    <n v="1901.6"/>
    <n v="104.34128519234902"/>
    <n v="1"/>
  </r>
  <r>
    <n v="10151"/>
    <s v="S12_4473"/>
    <n v="24"/>
    <n v="114.95"/>
    <n v="3"/>
    <x v="49"/>
    <d v="2003-09-30T00:00:00"/>
    <d v="2003-09-24T00:00:00"/>
    <s v="Shipped"/>
    <n v="311"/>
    <n v="1501"/>
    <n v="90500"/>
    <s v="Oulu"/>
    <n v="7"/>
    <x v="1"/>
    <d v="2005-02-15T00:00:00"/>
    <n v="46770.52"/>
    <s v="Trucks and Buses"/>
    <n v="6125"/>
    <n v="118.5"/>
    <n v="6"/>
    <s v="Yes"/>
    <n v="2003"/>
    <n v="9"/>
    <n v="55.7"/>
    <n v="2758.8"/>
    <n v="106.3734290843806"/>
    <n v="1"/>
  </r>
  <r>
    <n v="10151"/>
    <s v="S18_2238"/>
    <n v="43"/>
    <n v="152.27000000000001"/>
    <n v="2"/>
    <x v="49"/>
    <d v="2003-09-30T00:00:00"/>
    <d v="2003-09-24T00:00:00"/>
    <s v="Shipped"/>
    <n v="311"/>
    <n v="1501"/>
    <n v="90500"/>
    <s v="Oulu"/>
    <n v="7"/>
    <x v="1"/>
    <d v="2005-02-15T00:00:00"/>
    <n v="46770.52"/>
    <s v="Classic Cars"/>
    <n v="4724"/>
    <n v="163.72999999999999"/>
    <n v="6"/>
    <s v="Yes"/>
    <n v="2003"/>
    <n v="9"/>
    <n v="101.51"/>
    <n v="6547.6100000000006"/>
    <n v="50.004925623091324"/>
    <n v="0"/>
  </r>
  <r>
    <n v="10151"/>
    <s v="S18_2319"/>
    <n v="49"/>
    <n v="106.78"/>
    <n v="6"/>
    <x v="49"/>
    <d v="2003-09-30T00:00:00"/>
    <d v="2003-09-24T00:00:00"/>
    <s v="Shipped"/>
    <n v="311"/>
    <n v="1501"/>
    <n v="90500"/>
    <s v="Oulu"/>
    <n v="7"/>
    <x v="1"/>
    <d v="2005-02-15T00:00:00"/>
    <n v="46770.52"/>
    <s v="Trucks and Buses"/>
    <n v="8258"/>
    <n v="122.73"/>
    <n v="6"/>
    <s v="Yes"/>
    <n v="2003"/>
    <n v="9"/>
    <n v="74.86"/>
    <n v="5232.22"/>
    <n v="42.639593908629443"/>
    <n v="0"/>
  </r>
  <r>
    <n v="10151"/>
    <s v="S18_2432"/>
    <n v="39"/>
    <n v="58.34"/>
    <n v="9"/>
    <x v="49"/>
    <d v="2003-09-30T00:00:00"/>
    <d v="2003-09-24T00:00:00"/>
    <s v="Shipped"/>
    <n v="311"/>
    <n v="1501"/>
    <n v="90500"/>
    <s v="Oulu"/>
    <n v="7"/>
    <x v="1"/>
    <d v="2005-02-15T00:00:00"/>
    <n v="46770.52"/>
    <s v="Trucks and Buses"/>
    <n v="2018"/>
    <n v="60.77"/>
    <n v="6"/>
    <s v="Yes"/>
    <n v="2003"/>
    <n v="9"/>
    <n v="24.92"/>
    <n v="2275.2600000000002"/>
    <n v="134.1091492776886"/>
    <n v="1"/>
  </r>
  <r>
    <n v="10151"/>
    <s v="S18_3232"/>
    <n v="21"/>
    <n v="167.65"/>
    <n v="7"/>
    <x v="49"/>
    <d v="2003-09-30T00:00:00"/>
    <d v="2003-09-24T00:00:00"/>
    <s v="Shipped"/>
    <n v="311"/>
    <n v="1501"/>
    <n v="90500"/>
    <s v="Oulu"/>
    <n v="7"/>
    <x v="1"/>
    <d v="2005-02-15T00:00:00"/>
    <n v="46770.52"/>
    <s v="Classic Cars"/>
    <n v="8347"/>
    <n v="169.34"/>
    <n v="6"/>
    <s v="Yes"/>
    <n v="2003"/>
    <n v="9"/>
    <n v="77.900000000000006"/>
    <n v="3520.65"/>
    <n v="115.21181001283696"/>
    <n v="1"/>
  </r>
  <r>
    <n v="10151"/>
    <s v="S24_2300"/>
    <n v="42"/>
    <n v="109.9"/>
    <n v="8"/>
    <x v="49"/>
    <d v="2003-09-30T00:00:00"/>
    <d v="2003-09-24T00:00:00"/>
    <s v="Shipped"/>
    <n v="311"/>
    <n v="1501"/>
    <n v="90500"/>
    <s v="Oulu"/>
    <n v="7"/>
    <x v="1"/>
    <d v="2005-02-15T00:00:00"/>
    <n v="46770.52"/>
    <s v="Trucks and Buses"/>
    <n v="2327"/>
    <n v="127.79"/>
    <n v="6"/>
    <s v="Yes"/>
    <n v="2003"/>
    <n v="9"/>
    <n v="61.34"/>
    <n v="4615.8"/>
    <n v="79.165308118682759"/>
    <n v="1"/>
  </r>
  <r>
    <n v="10151"/>
    <s v="S24_2840"/>
    <n v="30"/>
    <n v="29.35"/>
    <n v="4"/>
    <x v="49"/>
    <d v="2003-09-30T00:00:00"/>
    <d v="2003-09-24T00:00:00"/>
    <s v="Shipped"/>
    <n v="311"/>
    <n v="1501"/>
    <n v="90500"/>
    <s v="Oulu"/>
    <n v="7"/>
    <x v="1"/>
    <d v="2005-02-15T00:00:00"/>
    <n v="46770.52"/>
    <s v="Classic Cars"/>
    <n v="2542"/>
    <n v="35.36"/>
    <n v="6"/>
    <s v="Yes"/>
    <n v="2003"/>
    <n v="9"/>
    <n v="15.91"/>
    <n v="880.5"/>
    <n v="84.475172847265881"/>
    <n v="1"/>
  </r>
  <r>
    <n v="10151"/>
    <s v="S32_1268"/>
    <n v="27"/>
    <n v="84.75"/>
    <n v="10"/>
    <x v="49"/>
    <d v="2003-09-30T00:00:00"/>
    <d v="2003-09-24T00:00:00"/>
    <s v="Shipped"/>
    <n v="311"/>
    <n v="1501"/>
    <n v="90500"/>
    <s v="Oulu"/>
    <n v="7"/>
    <x v="1"/>
    <d v="2005-02-15T00:00:00"/>
    <n v="46770.52"/>
    <s v="Trucks and Buses"/>
    <n v="5099"/>
    <n v="96.31"/>
    <n v="6"/>
    <s v="Yes"/>
    <n v="2003"/>
    <n v="9"/>
    <n v="53.93"/>
    <n v="2288.25"/>
    <n v="57.148155015761169"/>
    <n v="0"/>
  </r>
  <r>
    <n v="10151"/>
    <s v="S32_2509"/>
    <n v="41"/>
    <n v="43.29"/>
    <n v="5"/>
    <x v="49"/>
    <d v="2003-09-30T00:00:00"/>
    <d v="2003-09-24T00:00:00"/>
    <s v="Shipped"/>
    <n v="311"/>
    <n v="1501"/>
    <n v="90500"/>
    <s v="Oulu"/>
    <n v="7"/>
    <x v="1"/>
    <d v="2005-02-15T00:00:00"/>
    <n v="46770.52"/>
    <s v="Trucks and Buses"/>
    <n v="2874"/>
    <n v="54.11"/>
    <n v="6"/>
    <s v="Yes"/>
    <n v="2003"/>
    <n v="9"/>
    <n v="25.98"/>
    <n v="1774.8899999999999"/>
    <n v="66.628175519630489"/>
    <n v="0"/>
  </r>
  <r>
    <n v="10151"/>
    <s v="S50_1392"/>
    <n v="26"/>
    <n v="108.81"/>
    <n v="1"/>
    <x v="49"/>
    <d v="2003-09-30T00:00:00"/>
    <d v="2003-09-24T00:00:00"/>
    <s v="Shipped"/>
    <n v="311"/>
    <n v="1501"/>
    <n v="90500"/>
    <s v="Oulu"/>
    <n v="7"/>
    <x v="1"/>
    <d v="2005-02-15T00:00:00"/>
    <n v="46770.52"/>
    <s v="Trucks and Buses"/>
    <n v="1016"/>
    <n v="115.75"/>
    <n v="6"/>
    <s v="Yes"/>
    <n v="2003"/>
    <n v="9"/>
    <n v="68.290000000000006"/>
    <n v="2829.06"/>
    <n v="59.33518816810659"/>
    <n v="0"/>
  </r>
  <r>
    <n v="10152"/>
    <s v="S18_4027"/>
    <n v="35"/>
    <n v="117.77"/>
    <n v="1"/>
    <x v="50"/>
    <d v="2003-10-03T00:00:00"/>
    <d v="2003-10-01T00:00:00"/>
    <s v="Shipped"/>
    <n v="333"/>
    <n v="1611"/>
    <n v="51600"/>
    <s v="South Brisbane"/>
    <n v="6"/>
    <x v="6"/>
    <d v="2003-11-15T00:00:00"/>
    <n v="23936.53"/>
    <s v="Classic Cars"/>
    <n v="5545"/>
    <n v="143.62"/>
    <n v="2"/>
    <s v="Yes"/>
    <n v="2003"/>
    <n v="9"/>
    <n v="91.92"/>
    <n v="4121.95"/>
    <n v="28.122280243690156"/>
    <n v="0"/>
  </r>
  <r>
    <n v="10152"/>
    <s v="S24_1444"/>
    <n v="25"/>
    <n v="49.13"/>
    <n v="4"/>
    <x v="50"/>
    <d v="2003-10-03T00:00:00"/>
    <d v="2003-10-01T00:00:00"/>
    <s v="Shipped"/>
    <n v="333"/>
    <n v="1611"/>
    <n v="51600"/>
    <s v="South Brisbane"/>
    <n v="6"/>
    <x v="6"/>
    <d v="2003-11-15T00:00:00"/>
    <n v="23936.53"/>
    <s v="Classic Cars"/>
    <n v="4074"/>
    <n v="57.8"/>
    <n v="2"/>
    <s v="Yes"/>
    <n v="2003"/>
    <n v="9"/>
    <n v="32.369999999999997"/>
    <n v="1228.25"/>
    <n v="51.776336113685531"/>
    <n v="0"/>
  </r>
  <r>
    <n v="10152"/>
    <s v="S24_4048"/>
    <n v="23"/>
    <n v="112.37"/>
    <n v="3"/>
    <x v="50"/>
    <d v="2003-10-03T00:00:00"/>
    <d v="2003-10-01T00:00:00"/>
    <s v="Shipped"/>
    <n v="333"/>
    <n v="1611"/>
    <n v="51600"/>
    <s v="South Brisbane"/>
    <n v="6"/>
    <x v="6"/>
    <d v="2003-11-15T00:00:00"/>
    <n v="23936.53"/>
    <s v="Classic Cars"/>
    <n v="6582"/>
    <n v="118.28"/>
    <n v="2"/>
    <s v="Yes"/>
    <n v="2003"/>
    <n v="9"/>
    <n v="69.78"/>
    <n v="2584.5100000000002"/>
    <n v="61.034680424190313"/>
    <n v="0"/>
  </r>
  <r>
    <n v="10152"/>
    <s v="S32_3207"/>
    <n v="33"/>
    <n v="57.17"/>
    <n v="2"/>
    <x v="50"/>
    <d v="2003-10-03T00:00:00"/>
    <d v="2003-10-01T00:00:00"/>
    <s v="Shipped"/>
    <n v="333"/>
    <n v="1611"/>
    <n v="51600"/>
    <s v="South Brisbane"/>
    <n v="6"/>
    <x v="6"/>
    <d v="2003-11-15T00:00:00"/>
    <n v="23936.53"/>
    <s v="Trains"/>
    <n v="8601"/>
    <n v="62.14"/>
    <n v="2"/>
    <s v="Yes"/>
    <n v="2003"/>
    <n v="9"/>
    <n v="26.72"/>
    <n v="1886.6100000000001"/>
    <n v="113.95958083832336"/>
    <n v="1"/>
  </r>
  <r>
    <n v="10153"/>
    <s v="S12_1108"/>
    <n v="20"/>
    <n v="201.57"/>
    <n v="11"/>
    <x v="51"/>
    <d v="2003-10-05T00:00:00"/>
    <d v="2003-10-03T00:00:00"/>
    <s v="Shipped"/>
    <n v="141"/>
    <n v="1370"/>
    <n v="227600"/>
    <s v="Madrid"/>
    <n v="4"/>
    <x v="3"/>
    <d v="2003-07-19T00:00:00"/>
    <n v="36251.03"/>
    <s v="Classic Cars"/>
    <n v="3619"/>
    <n v="207.8"/>
    <n v="2"/>
    <s v="Yes"/>
    <n v="2003"/>
    <n v="9"/>
    <n v="95.59"/>
    <n v="4031.3999999999996"/>
    <n v="110.86933779684065"/>
    <n v="1"/>
  </r>
  <r>
    <n v="10153"/>
    <s v="S12_3148"/>
    <n v="42"/>
    <n v="128.41999999999999"/>
    <n v="12"/>
    <x v="51"/>
    <d v="2003-10-05T00:00:00"/>
    <d v="2003-10-03T00:00:00"/>
    <s v="Shipped"/>
    <n v="141"/>
    <n v="1370"/>
    <n v="227600"/>
    <s v="Madrid"/>
    <n v="4"/>
    <x v="3"/>
    <d v="2003-07-19T00:00:00"/>
    <n v="36251.03"/>
    <s v="Classic Cars"/>
    <n v="6906"/>
    <n v="151.08000000000001"/>
    <n v="2"/>
    <s v="Yes"/>
    <n v="2003"/>
    <n v="9"/>
    <n v="89.14"/>
    <n v="5393.6399999999994"/>
    <n v="44.065514920349997"/>
    <n v="0"/>
  </r>
  <r>
    <n v="10153"/>
    <s v="S12_3891"/>
    <n v="49"/>
    <n v="155.72"/>
    <n v="10"/>
    <x v="51"/>
    <d v="2003-10-05T00:00:00"/>
    <d v="2003-10-03T00:00:00"/>
    <s v="Shipped"/>
    <n v="141"/>
    <n v="1370"/>
    <n v="227600"/>
    <s v="Madrid"/>
    <n v="4"/>
    <x v="3"/>
    <d v="2003-07-19T00:00:00"/>
    <n v="36251.03"/>
    <s v="Classic Cars"/>
    <n v="1049"/>
    <n v="173.02"/>
    <n v="2"/>
    <s v="Yes"/>
    <n v="2003"/>
    <n v="9"/>
    <n v="83.05"/>
    <n v="7630.28"/>
    <n v="87.501505117399162"/>
    <n v="1"/>
  </r>
  <r>
    <n v="10153"/>
    <s v="S18_3140"/>
    <n v="31"/>
    <n v="125.66"/>
    <n v="7"/>
    <x v="51"/>
    <d v="2003-10-05T00:00:00"/>
    <d v="2003-10-03T00:00:00"/>
    <s v="Shipped"/>
    <n v="141"/>
    <n v="1370"/>
    <n v="227600"/>
    <s v="Madrid"/>
    <n v="4"/>
    <x v="3"/>
    <d v="2003-07-19T00:00:00"/>
    <n v="36251.03"/>
    <s v="Vintage Cars"/>
    <n v="3913"/>
    <n v="136.59"/>
    <n v="2"/>
    <s v="Yes"/>
    <n v="2003"/>
    <n v="9"/>
    <n v="68.3"/>
    <n v="3895.46"/>
    <n v="83.982430453879942"/>
    <n v="1"/>
  </r>
  <r>
    <n v="10153"/>
    <s v="S18_3259"/>
    <n v="29"/>
    <n v="82.69"/>
    <n v="9"/>
    <x v="51"/>
    <d v="2003-10-05T00:00:00"/>
    <d v="2003-10-03T00:00:00"/>
    <s v="Shipped"/>
    <n v="141"/>
    <n v="1370"/>
    <n v="227600"/>
    <s v="Madrid"/>
    <n v="4"/>
    <x v="3"/>
    <d v="2003-07-19T00:00:00"/>
    <n v="36251.03"/>
    <s v="Trains"/>
    <n v="6450"/>
    <n v="100.84"/>
    <n v="2"/>
    <s v="Yes"/>
    <n v="2003"/>
    <n v="9"/>
    <n v="67.56"/>
    <n v="2398.0099999999998"/>
    <n v="22.394908229721722"/>
    <n v="0"/>
  </r>
  <r>
    <n v="10153"/>
    <s v="S18_4522"/>
    <n v="22"/>
    <n v="82.5"/>
    <n v="6"/>
    <x v="51"/>
    <d v="2003-10-05T00:00:00"/>
    <d v="2003-10-03T00:00:00"/>
    <s v="Shipped"/>
    <n v="141"/>
    <n v="1370"/>
    <n v="227600"/>
    <s v="Madrid"/>
    <n v="4"/>
    <x v="3"/>
    <d v="2003-07-19T00:00:00"/>
    <n v="36251.03"/>
    <s v="Vintage Cars"/>
    <n v="8290"/>
    <n v="87.77"/>
    <n v="2"/>
    <s v="Yes"/>
    <n v="2003"/>
    <n v="9"/>
    <n v="52.66"/>
    <n v="1815"/>
    <n v="56.66540068363085"/>
    <n v="0"/>
  </r>
  <r>
    <n v="10153"/>
    <s v="S24_2011"/>
    <n v="40"/>
    <n v="111.83"/>
    <n v="5"/>
    <x v="51"/>
    <d v="2003-10-05T00:00:00"/>
    <d v="2003-10-03T00:00:00"/>
    <s v="Shipped"/>
    <n v="141"/>
    <n v="1370"/>
    <n v="227600"/>
    <s v="Madrid"/>
    <n v="4"/>
    <x v="3"/>
    <d v="2003-07-19T00:00:00"/>
    <n v="36251.03"/>
    <s v="Ships"/>
    <n v="1898"/>
    <n v="122.89"/>
    <n v="2"/>
    <s v="Yes"/>
    <n v="2003"/>
    <n v="9"/>
    <n v="82.34"/>
    <n v="4473.2"/>
    <n v="35.814913772164189"/>
    <n v="0"/>
  </r>
  <r>
    <n v="10153"/>
    <s v="S50_1514"/>
    <n v="31"/>
    <n v="53.31"/>
    <n v="13"/>
    <x v="51"/>
    <d v="2003-10-05T00:00:00"/>
    <d v="2003-10-03T00:00:00"/>
    <s v="Shipped"/>
    <n v="141"/>
    <n v="1370"/>
    <n v="227600"/>
    <s v="Madrid"/>
    <n v="4"/>
    <x v="3"/>
    <d v="2003-07-19T00:00:00"/>
    <n v="36251.03"/>
    <s v="Trains"/>
    <n v="1645"/>
    <n v="58.58"/>
    <n v="2"/>
    <s v="Yes"/>
    <n v="2003"/>
    <n v="9"/>
    <n v="37.49"/>
    <n v="1652.6100000000001"/>
    <n v="42.197919445185384"/>
    <n v="0"/>
  </r>
  <r>
    <n v="10153"/>
    <s v="S700_1138"/>
    <n v="43"/>
    <n v="58"/>
    <n v="1"/>
    <x v="51"/>
    <d v="2003-10-05T00:00:00"/>
    <d v="2003-10-03T00:00:00"/>
    <s v="Shipped"/>
    <n v="141"/>
    <n v="1370"/>
    <n v="227600"/>
    <s v="Madrid"/>
    <n v="4"/>
    <x v="3"/>
    <d v="2003-07-19T00:00:00"/>
    <n v="36251.03"/>
    <s v="Ships"/>
    <n v="1897"/>
    <n v="66.67"/>
    <n v="2"/>
    <s v="Yes"/>
    <n v="2003"/>
    <n v="9"/>
    <n v="34"/>
    <n v="2494"/>
    <n v="70.588235294117652"/>
    <n v="1"/>
  </r>
  <r>
    <n v="10153"/>
    <s v="S700_1938"/>
    <n v="31"/>
    <n v="80.55"/>
    <n v="8"/>
    <x v="51"/>
    <d v="2003-10-05T00:00:00"/>
    <d v="2003-10-03T00:00:00"/>
    <s v="Shipped"/>
    <n v="141"/>
    <n v="1370"/>
    <n v="227600"/>
    <s v="Madrid"/>
    <n v="4"/>
    <x v="3"/>
    <d v="2003-07-19T00:00:00"/>
    <n v="36251.03"/>
    <s v="Ships"/>
    <n v="737"/>
    <n v="86.61"/>
    <n v="2"/>
    <s v="Yes"/>
    <n v="2003"/>
    <n v="9"/>
    <n v="43.3"/>
    <n v="2497.0499999999997"/>
    <n v="86.027713625866056"/>
    <n v="1"/>
  </r>
  <r>
    <n v="10153"/>
    <s v="S700_3505"/>
    <n v="50"/>
    <n v="87.15"/>
    <n v="2"/>
    <x v="51"/>
    <d v="2003-10-05T00:00:00"/>
    <d v="2003-10-03T00:00:00"/>
    <s v="Shipped"/>
    <n v="141"/>
    <n v="1370"/>
    <n v="227600"/>
    <s v="Madrid"/>
    <n v="4"/>
    <x v="3"/>
    <d v="2003-07-19T00:00:00"/>
    <n v="36251.03"/>
    <s v="Ships"/>
    <n v="1956"/>
    <n v="100.17"/>
    <n v="2"/>
    <s v="Yes"/>
    <n v="2003"/>
    <n v="9"/>
    <n v="51.09"/>
    <n v="4357.5"/>
    <n v="70.581327069876693"/>
    <n v="1"/>
  </r>
  <r>
    <n v="10153"/>
    <s v="S700_3962"/>
    <n v="20"/>
    <n v="85.41"/>
    <n v="3"/>
    <x v="51"/>
    <d v="2003-10-05T00:00:00"/>
    <d v="2003-10-03T00:00:00"/>
    <s v="Shipped"/>
    <n v="141"/>
    <n v="1370"/>
    <n v="227600"/>
    <s v="Madrid"/>
    <n v="4"/>
    <x v="3"/>
    <d v="2003-07-19T00:00:00"/>
    <n v="36251.03"/>
    <s v="Ships"/>
    <n v="5088"/>
    <n v="99.31"/>
    <n v="2"/>
    <s v="Yes"/>
    <n v="2003"/>
    <n v="9"/>
    <n v="53.63"/>
    <n v="1708.1999999999998"/>
    <n v="59.257878053328348"/>
    <n v="0"/>
  </r>
  <r>
    <n v="10153"/>
    <s v="S72_3212"/>
    <n v="50"/>
    <n v="51.87"/>
    <n v="4"/>
    <x v="51"/>
    <d v="2003-10-05T00:00:00"/>
    <d v="2003-10-03T00:00:00"/>
    <s v="Shipped"/>
    <n v="141"/>
    <n v="1370"/>
    <n v="227600"/>
    <s v="Madrid"/>
    <n v="4"/>
    <x v="3"/>
    <d v="2003-07-19T00:00:00"/>
    <n v="36251.03"/>
    <s v="Ships"/>
    <n v="414"/>
    <n v="54.6"/>
    <n v="2"/>
    <s v="Yes"/>
    <n v="2003"/>
    <n v="9"/>
    <n v="33.299999999999997"/>
    <n v="2593.5"/>
    <n v="55.765765765765771"/>
    <n v="0"/>
  </r>
  <r>
    <n v="10154"/>
    <s v="S24_3151"/>
    <n v="31"/>
    <n v="75.23"/>
    <n v="2"/>
    <x v="52"/>
    <d v="2003-10-12T00:00:00"/>
    <d v="2003-10-08T00:00:00"/>
    <s v="Shipped"/>
    <n v="219"/>
    <n v="1166"/>
    <n v="11000"/>
    <s v="Glendale"/>
    <n v="1"/>
    <x v="5"/>
    <d v="2005-03-02T00:00:00"/>
    <n v="3452.75"/>
    <s v="Vintage Cars"/>
    <n v="9173"/>
    <n v="88.51"/>
    <n v="4"/>
    <s v="Yes"/>
    <n v="2003"/>
    <n v="10"/>
    <n v="46.91"/>
    <n v="2332.13"/>
    <n v="60.370923044127068"/>
    <n v="0"/>
  </r>
  <r>
    <n v="10154"/>
    <s v="S700_2610"/>
    <n v="36"/>
    <n v="59.27"/>
    <n v="1"/>
    <x v="52"/>
    <d v="2003-10-12T00:00:00"/>
    <d v="2003-10-08T00:00:00"/>
    <s v="Shipped"/>
    <n v="219"/>
    <n v="1166"/>
    <n v="11000"/>
    <s v="Glendale"/>
    <n v="1"/>
    <x v="5"/>
    <d v="2005-03-02T00:00:00"/>
    <n v="3452.75"/>
    <s v="Ships"/>
    <n v="7083"/>
    <n v="72.28"/>
    <n v="4"/>
    <s v="Yes"/>
    <n v="2003"/>
    <n v="10"/>
    <n v="33.97"/>
    <n v="2133.7200000000003"/>
    <n v="74.477480129526057"/>
    <n v="1"/>
  </r>
  <r>
    <n v="10155"/>
    <s v="S10_4757"/>
    <n v="32"/>
    <n v="129.19999999999999"/>
    <n v="13"/>
    <x v="53"/>
    <d v="2003-10-13T00:00:00"/>
    <d v="2003-10-07T00:00:00"/>
    <s v="Shipped"/>
    <n v="186"/>
    <n v="1501"/>
    <n v="96500"/>
    <s v="Helsinki"/>
    <n v="7"/>
    <x v="1"/>
    <d v="2005-03-10T00:00:00"/>
    <n v="23602.9"/>
    <s v="Classic Cars"/>
    <n v="3252"/>
    <n v="136"/>
    <n v="6"/>
    <s v="Yes"/>
    <n v="2003"/>
    <n v="10"/>
    <n v="85.68"/>
    <n v="4134.3999999999996"/>
    <n v="50.79365079365077"/>
    <n v="0"/>
  </r>
  <r>
    <n v="10155"/>
    <s v="S18_1662"/>
    <n v="38"/>
    <n v="138.77000000000001"/>
    <n v="5"/>
    <x v="53"/>
    <d v="2003-10-13T00:00:00"/>
    <d v="2003-10-07T00:00:00"/>
    <s v="Shipped"/>
    <n v="186"/>
    <n v="1501"/>
    <n v="96500"/>
    <s v="Helsinki"/>
    <n v="7"/>
    <x v="1"/>
    <d v="2005-03-10T00:00:00"/>
    <n v="23602.9"/>
    <s v="Planes"/>
    <n v="5330"/>
    <n v="157.69"/>
    <n v="6"/>
    <s v="Yes"/>
    <n v="2003"/>
    <n v="10"/>
    <n v="77.27"/>
    <n v="5273.26"/>
    <n v="79.591044389802008"/>
    <n v="1"/>
  </r>
  <r>
    <n v="10155"/>
    <s v="S18_3029"/>
    <n v="44"/>
    <n v="83.44"/>
    <n v="11"/>
    <x v="53"/>
    <d v="2003-10-13T00:00:00"/>
    <d v="2003-10-07T00:00:00"/>
    <s v="Shipped"/>
    <n v="186"/>
    <n v="1501"/>
    <n v="96500"/>
    <s v="Helsinki"/>
    <n v="7"/>
    <x v="1"/>
    <d v="2005-03-10T00:00:00"/>
    <n v="23602.9"/>
    <s v="Ships"/>
    <n v="4259"/>
    <n v="86.02"/>
    <n v="6"/>
    <s v="Yes"/>
    <n v="2003"/>
    <n v="10"/>
    <n v="51.61"/>
    <n v="3671.3599999999997"/>
    <n v="61.67409416779693"/>
    <n v="0"/>
  </r>
  <r>
    <n v="10155"/>
    <s v="S18_3856"/>
    <n v="29"/>
    <n v="105.87"/>
    <n v="10"/>
    <x v="53"/>
    <d v="2003-10-13T00:00:00"/>
    <d v="2003-10-07T00:00:00"/>
    <s v="Shipped"/>
    <n v="186"/>
    <n v="1501"/>
    <n v="96500"/>
    <s v="Helsinki"/>
    <n v="7"/>
    <x v="1"/>
    <d v="2005-03-10T00:00:00"/>
    <n v="23602.9"/>
    <s v="Vintage Cars"/>
    <n v="2378"/>
    <n v="105.87"/>
    <n v="6"/>
    <s v="Yes"/>
    <n v="2003"/>
    <n v="10"/>
    <n v="64.58"/>
    <n v="3070.23"/>
    <n v="63.936203158872729"/>
    <n v="0"/>
  </r>
  <r>
    <n v="10155"/>
    <s v="S24_2841"/>
    <n v="23"/>
    <n v="62.34"/>
    <n v="6"/>
    <x v="53"/>
    <d v="2003-10-13T00:00:00"/>
    <d v="2003-10-07T00:00:00"/>
    <s v="Shipped"/>
    <n v="186"/>
    <n v="1501"/>
    <n v="96500"/>
    <s v="Helsinki"/>
    <n v="7"/>
    <x v="1"/>
    <d v="2005-03-10T00:00:00"/>
    <n v="23602.9"/>
    <s v="Planes"/>
    <n v="5942"/>
    <n v="68.510000000000005"/>
    <n v="6"/>
    <s v="Yes"/>
    <n v="2003"/>
    <n v="10"/>
    <n v="34.25"/>
    <n v="1433.8200000000002"/>
    <n v="82.014598540145997"/>
    <n v="1"/>
  </r>
  <r>
    <n v="10155"/>
    <s v="S24_3420"/>
    <n v="34"/>
    <n v="56.55"/>
    <n v="7"/>
    <x v="53"/>
    <d v="2003-10-13T00:00:00"/>
    <d v="2003-10-07T00:00:00"/>
    <s v="Shipped"/>
    <n v="186"/>
    <n v="1501"/>
    <n v="96500"/>
    <s v="Helsinki"/>
    <n v="7"/>
    <x v="1"/>
    <d v="2005-03-10T00:00:00"/>
    <n v="23602.9"/>
    <s v="Vintage Cars"/>
    <n v="2902"/>
    <n v="65.75"/>
    <n v="6"/>
    <s v="Yes"/>
    <n v="2003"/>
    <n v="10"/>
    <n v="26.3"/>
    <n v="1922.6999999999998"/>
    <n v="115.0190114068441"/>
    <n v="1"/>
  </r>
  <r>
    <n v="10155"/>
    <s v="S24_3816"/>
    <n v="37"/>
    <n v="76.31"/>
    <n v="12"/>
    <x v="53"/>
    <d v="2003-10-13T00:00:00"/>
    <d v="2003-10-07T00:00:00"/>
    <s v="Shipped"/>
    <n v="186"/>
    <n v="1501"/>
    <n v="96500"/>
    <s v="Helsinki"/>
    <n v="7"/>
    <x v="1"/>
    <d v="2005-03-10T00:00:00"/>
    <n v="23602.9"/>
    <s v="Vintage Cars"/>
    <n v="6621"/>
    <n v="83.86"/>
    <n v="6"/>
    <s v="Yes"/>
    <n v="2003"/>
    <n v="10"/>
    <n v="48.64"/>
    <n v="2823.4700000000003"/>
    <n v="56.887335526315795"/>
    <n v="0"/>
  </r>
  <r>
    <n v="10155"/>
    <s v="S24_3949"/>
    <n v="44"/>
    <n v="58.69"/>
    <n v="4"/>
    <x v="53"/>
    <d v="2003-10-13T00:00:00"/>
    <d v="2003-10-07T00:00:00"/>
    <s v="Shipped"/>
    <n v="186"/>
    <n v="1501"/>
    <n v="96500"/>
    <s v="Helsinki"/>
    <n v="7"/>
    <x v="1"/>
    <d v="2005-03-10T00:00:00"/>
    <n v="23602.9"/>
    <s v="Planes"/>
    <n v="6812"/>
    <n v="68.239999999999995"/>
    <n v="6"/>
    <s v="Yes"/>
    <n v="2003"/>
    <n v="10"/>
    <n v="29.34"/>
    <n v="2582.3599999999997"/>
    <n v="100.03408316291751"/>
    <n v="1"/>
  </r>
  <r>
    <n v="10155"/>
    <s v="S700_2047"/>
    <n v="32"/>
    <n v="89.61"/>
    <n v="9"/>
    <x v="53"/>
    <d v="2003-10-13T00:00:00"/>
    <d v="2003-10-07T00:00:00"/>
    <s v="Shipped"/>
    <n v="186"/>
    <n v="1501"/>
    <n v="96500"/>
    <s v="Helsinki"/>
    <n v="7"/>
    <x v="1"/>
    <d v="2005-03-10T00:00:00"/>
    <n v="23602.9"/>
    <s v="Ships"/>
    <n v="3501"/>
    <n v="90.52"/>
    <n v="6"/>
    <s v="Yes"/>
    <n v="2003"/>
    <n v="10"/>
    <n v="39.83"/>
    <n v="2867.52"/>
    <n v="124.98116997238265"/>
    <n v="1"/>
  </r>
  <r>
    <n v="10155"/>
    <s v="S700_2466"/>
    <n v="20"/>
    <n v="87.75"/>
    <n v="2"/>
    <x v="53"/>
    <d v="2003-10-13T00:00:00"/>
    <d v="2003-10-07T00:00:00"/>
    <s v="Shipped"/>
    <n v="186"/>
    <n v="1501"/>
    <n v="96500"/>
    <s v="Helsinki"/>
    <n v="7"/>
    <x v="1"/>
    <d v="2005-03-10T00:00:00"/>
    <n v="23602.9"/>
    <s v="Planes"/>
    <n v="9653"/>
    <n v="99.72"/>
    <n v="6"/>
    <s v="Yes"/>
    <n v="2003"/>
    <n v="10"/>
    <n v="68.8"/>
    <n v="1755"/>
    <n v="27.543604651162795"/>
    <n v="0"/>
  </r>
  <r>
    <n v="10155"/>
    <s v="S700_3167"/>
    <n v="43"/>
    <n v="76.8"/>
    <n v="1"/>
    <x v="53"/>
    <d v="2003-10-13T00:00:00"/>
    <d v="2003-10-07T00:00:00"/>
    <s v="Shipped"/>
    <n v="186"/>
    <n v="1501"/>
    <n v="96500"/>
    <s v="Helsinki"/>
    <n v="7"/>
    <x v="1"/>
    <d v="2005-03-10T00:00:00"/>
    <n v="23602.9"/>
    <s v="Planes"/>
    <n v="551"/>
    <n v="80"/>
    <n v="6"/>
    <s v="Yes"/>
    <n v="2003"/>
    <n v="10"/>
    <n v="54.4"/>
    <n v="3302.4"/>
    <n v="41.17647058823529"/>
    <n v="0"/>
  </r>
  <r>
    <n v="10155"/>
    <s v="S700_4002"/>
    <n v="44"/>
    <n v="70.33"/>
    <n v="3"/>
    <x v="53"/>
    <d v="2003-10-13T00:00:00"/>
    <d v="2003-10-07T00:00:00"/>
    <s v="Shipped"/>
    <n v="186"/>
    <n v="1501"/>
    <n v="96500"/>
    <s v="Helsinki"/>
    <n v="7"/>
    <x v="1"/>
    <d v="2005-03-10T00:00:00"/>
    <n v="23602.9"/>
    <s v="Planes"/>
    <n v="8820"/>
    <n v="74.03"/>
    <n v="6"/>
    <s v="Yes"/>
    <n v="2003"/>
    <n v="10"/>
    <n v="36.270000000000003"/>
    <n v="3094.52"/>
    <n v="93.90681003584227"/>
    <n v="1"/>
  </r>
  <r>
    <n v="10155"/>
    <s v="S72_1253"/>
    <n v="34"/>
    <n v="49.16"/>
    <n v="8"/>
    <x v="53"/>
    <d v="2003-10-13T00:00:00"/>
    <d v="2003-10-07T00:00:00"/>
    <s v="Shipped"/>
    <n v="186"/>
    <n v="1501"/>
    <n v="96500"/>
    <s v="Helsinki"/>
    <n v="7"/>
    <x v="1"/>
    <d v="2005-03-10T00:00:00"/>
    <n v="23602.9"/>
    <s v="Planes"/>
    <n v="4857"/>
    <n v="49.66"/>
    <n v="6"/>
    <s v="Yes"/>
    <n v="2003"/>
    <n v="10"/>
    <n v="32.770000000000003"/>
    <n v="1671.4399999999998"/>
    <n v="50.015257857796733"/>
    <n v="0"/>
  </r>
  <r>
    <n v="10156"/>
    <s v="S50_1341"/>
    <n v="20"/>
    <n v="43.64"/>
    <n v="1"/>
    <x v="54"/>
    <d v="2003-10-17T00:00:00"/>
    <d v="2003-10-11T00:00:00"/>
    <s v="Shipped"/>
    <n v="141"/>
    <n v="1370"/>
    <n v="227600"/>
    <s v="Madrid"/>
    <n v="4"/>
    <x v="3"/>
    <d v="2003-07-19T00:00:00"/>
    <n v="36251.03"/>
    <s v="Vintage Cars"/>
    <n v="7062"/>
    <n v="43.64"/>
    <n v="6"/>
    <s v="Yes"/>
    <n v="2003"/>
    <n v="10"/>
    <n v="27.06"/>
    <n v="872.8"/>
    <n v="61.271249076127134"/>
    <n v="0"/>
  </r>
  <r>
    <n v="10156"/>
    <s v="S700_1691"/>
    <n v="48"/>
    <n v="77.64"/>
    <n v="2"/>
    <x v="54"/>
    <d v="2003-10-17T00:00:00"/>
    <d v="2003-10-11T00:00:00"/>
    <s v="Shipped"/>
    <n v="141"/>
    <n v="1370"/>
    <n v="227600"/>
    <s v="Madrid"/>
    <n v="4"/>
    <x v="3"/>
    <d v="2003-07-19T00:00:00"/>
    <n v="36251.03"/>
    <s v="Planes"/>
    <n v="5841"/>
    <n v="91.34"/>
    <n v="6"/>
    <s v="Yes"/>
    <n v="2003"/>
    <n v="10"/>
    <n v="51.15"/>
    <n v="3726.7200000000003"/>
    <n v="51.788856304985345"/>
    <n v="0"/>
  </r>
  <r>
    <n v="10157"/>
    <s v="S18_2581"/>
    <n v="33"/>
    <n v="69.27"/>
    <n v="3"/>
    <x v="55"/>
    <d v="2003-10-15T00:00:00"/>
    <d v="2003-10-14T00:00:00"/>
    <s v="Shipped"/>
    <n v="473"/>
    <n v="1401"/>
    <n v="34800"/>
    <s v="Milan"/>
    <n v="4"/>
    <x v="3"/>
    <d v="2004-02-17T00:00:00"/>
    <n v="7612.06"/>
    <s v="Planes"/>
    <n v="992"/>
    <n v="84.48"/>
    <n v="1"/>
    <s v="Yes"/>
    <n v="2003"/>
    <n v="10"/>
    <n v="49"/>
    <n v="2285.91"/>
    <n v="41.367346938775498"/>
    <n v="0"/>
  </r>
  <r>
    <n v="10157"/>
    <s v="S24_1785"/>
    <n v="40"/>
    <n v="89.72"/>
    <n v="5"/>
    <x v="55"/>
    <d v="2003-10-15T00:00:00"/>
    <d v="2003-10-14T00:00:00"/>
    <s v="Shipped"/>
    <n v="473"/>
    <n v="1401"/>
    <n v="34800"/>
    <s v="Milan"/>
    <n v="4"/>
    <x v="3"/>
    <d v="2004-02-17T00:00:00"/>
    <n v="7612.06"/>
    <s v="Planes"/>
    <n v="3627"/>
    <n v="109.42"/>
    <n v="1"/>
    <s v="Yes"/>
    <n v="2003"/>
    <n v="10"/>
    <n v="66.739999999999995"/>
    <n v="3588.8"/>
    <n v="34.432124662870848"/>
    <n v="0"/>
  </r>
  <r>
    <n v="10157"/>
    <s v="S24_4278"/>
    <n v="33"/>
    <n v="66.650000000000006"/>
    <n v="4"/>
    <x v="55"/>
    <d v="2003-10-15T00:00:00"/>
    <d v="2003-10-14T00:00:00"/>
    <s v="Shipped"/>
    <n v="473"/>
    <n v="1401"/>
    <n v="34800"/>
    <s v="Milan"/>
    <n v="4"/>
    <x v="3"/>
    <d v="2004-02-17T00:00:00"/>
    <n v="7612.06"/>
    <s v="Planes"/>
    <n v="2756"/>
    <n v="72.45"/>
    <n v="1"/>
    <s v="Yes"/>
    <n v="2003"/>
    <n v="10"/>
    <n v="36.229999999999997"/>
    <n v="2199.4500000000003"/>
    <n v="83.963566105437508"/>
    <n v="1"/>
  </r>
  <r>
    <n v="10157"/>
    <s v="S32_1374"/>
    <n v="34"/>
    <n v="83.91"/>
    <n v="1"/>
    <x v="55"/>
    <d v="2003-10-15T00:00:00"/>
    <d v="2003-10-14T00:00:00"/>
    <s v="Shipped"/>
    <n v="473"/>
    <n v="1401"/>
    <n v="34800"/>
    <s v="Milan"/>
    <n v="4"/>
    <x v="3"/>
    <d v="2004-02-17T00:00:00"/>
    <n v="7612.06"/>
    <s v="Motorcycles"/>
    <n v="178"/>
    <n v="99.89"/>
    <n v="1"/>
    <s v="Yes"/>
    <n v="2003"/>
    <n v="10"/>
    <n v="66.92"/>
    <n v="2852.94"/>
    <n v="25.38852361028092"/>
    <n v="0"/>
  </r>
  <r>
    <n v="10157"/>
    <s v="S32_4289"/>
    <n v="28"/>
    <n v="56.41"/>
    <n v="6"/>
    <x v="55"/>
    <d v="2003-10-15T00:00:00"/>
    <d v="2003-10-14T00:00:00"/>
    <s v="Shipped"/>
    <n v="473"/>
    <n v="1401"/>
    <n v="34800"/>
    <s v="Milan"/>
    <n v="4"/>
    <x v="3"/>
    <d v="2004-02-17T00:00:00"/>
    <n v="7612.06"/>
    <s v="Vintage Cars"/>
    <n v="136"/>
    <n v="68.790000000000006"/>
    <n v="1"/>
    <s v="Yes"/>
    <n v="2003"/>
    <n v="10"/>
    <n v="33.020000000000003"/>
    <n v="1579.48"/>
    <n v="70.835857056329459"/>
    <n v="1"/>
  </r>
  <r>
    <n v="10157"/>
    <s v="S700_2834"/>
    <n v="48"/>
    <n v="109.16"/>
    <n v="2"/>
    <x v="55"/>
    <d v="2003-10-15T00:00:00"/>
    <d v="2003-10-14T00:00:00"/>
    <s v="Shipped"/>
    <n v="473"/>
    <n v="1401"/>
    <n v="34800"/>
    <s v="Milan"/>
    <n v="4"/>
    <x v="3"/>
    <d v="2004-02-17T00:00:00"/>
    <n v="7612.06"/>
    <s v="Planes"/>
    <n v="7106"/>
    <n v="118.65"/>
    <n v="1"/>
    <s v="Yes"/>
    <n v="2003"/>
    <n v="10"/>
    <n v="59.33"/>
    <n v="5239.68"/>
    <n v="83.987864486768913"/>
    <n v="1"/>
  </r>
  <r>
    <n v="10158"/>
    <s v="S24_2000"/>
    <n v="22"/>
    <n v="67.790000000000006"/>
    <n v="1"/>
    <x v="56"/>
    <d v="2003-10-18T00:00:00"/>
    <d v="2003-10-15T00:00:00"/>
    <s v="Shipped"/>
    <n v="121"/>
    <n v="1504"/>
    <n v="81700"/>
    <s v="Stavern"/>
    <n v="7"/>
    <x v="1"/>
    <d v="2003-02-16T00:00:00"/>
    <n v="50218.95"/>
    <s v="Motorcycles"/>
    <n v="15"/>
    <n v="76.17"/>
    <n v="3"/>
    <s v="Yes"/>
    <n v="2003"/>
    <n v="10"/>
    <n v="37.32"/>
    <n v="1491.38"/>
    <n v="81.64523043944267"/>
    <n v="1"/>
  </r>
  <r>
    <n v="10159"/>
    <s v="S10_1678"/>
    <n v="49"/>
    <n v="81.349999999999994"/>
    <n v="14"/>
    <x v="56"/>
    <d v="2003-10-19T00:00:00"/>
    <d v="2003-10-16T00:00:00"/>
    <s v="Shipped"/>
    <n v="321"/>
    <n v="1165"/>
    <n v="105000"/>
    <s v="San Francisco"/>
    <n v="1"/>
    <x v="5"/>
    <d v="2003-11-03T00:00:00"/>
    <n v="85559.12"/>
    <s v="Motorcycles"/>
    <n v="7933"/>
    <n v="95.7"/>
    <n v="3"/>
    <s v="Yes"/>
    <n v="2003"/>
    <n v="10"/>
    <n v="48.81"/>
    <n v="3986.1499999999996"/>
    <n v="66.666666666666657"/>
    <n v="0"/>
  </r>
  <r>
    <n v="10159"/>
    <s v="S10_2016"/>
    <n v="37"/>
    <n v="101.1"/>
    <n v="17"/>
    <x v="56"/>
    <d v="2003-10-19T00:00:00"/>
    <d v="2003-10-16T00:00:00"/>
    <s v="Shipped"/>
    <n v="321"/>
    <n v="1165"/>
    <n v="105000"/>
    <s v="San Francisco"/>
    <n v="1"/>
    <x v="5"/>
    <d v="2003-11-03T00:00:00"/>
    <n v="85559.12"/>
    <s v="Motorcycles"/>
    <n v="6625"/>
    <n v="118.94"/>
    <n v="3"/>
    <s v="Yes"/>
    <n v="2003"/>
    <n v="10"/>
    <n v="68.989999999999995"/>
    <n v="3740.7"/>
    <n v="46.54297724307871"/>
    <n v="0"/>
  </r>
  <r>
    <n v="10159"/>
    <s v="S10_4698"/>
    <n v="22"/>
    <n v="170.42"/>
    <n v="16"/>
    <x v="56"/>
    <d v="2003-10-19T00:00:00"/>
    <d v="2003-10-16T00:00:00"/>
    <s v="Shipped"/>
    <n v="321"/>
    <n v="1165"/>
    <n v="105000"/>
    <s v="San Francisco"/>
    <n v="1"/>
    <x v="5"/>
    <d v="2003-11-03T00:00:00"/>
    <n v="85559.12"/>
    <s v="Motorcycles"/>
    <n v="5582"/>
    <n v="193.66"/>
    <n v="3"/>
    <s v="Yes"/>
    <n v="2003"/>
    <n v="10"/>
    <n v="91.02"/>
    <n v="3749.24"/>
    <n v="87.233575038453083"/>
    <n v="1"/>
  </r>
  <r>
    <n v="10159"/>
    <s v="S12_1099"/>
    <n v="41"/>
    <n v="188.73"/>
    <n v="2"/>
    <x v="56"/>
    <d v="2003-10-19T00:00:00"/>
    <d v="2003-10-16T00:00:00"/>
    <s v="Shipped"/>
    <n v="321"/>
    <n v="1165"/>
    <n v="105000"/>
    <s v="San Francisco"/>
    <n v="1"/>
    <x v="5"/>
    <d v="2003-11-03T00:00:00"/>
    <n v="85559.12"/>
    <s v="Classic Cars"/>
    <n v="68"/>
    <n v="194.57"/>
    <n v="3"/>
    <s v="Yes"/>
    <n v="2003"/>
    <n v="10"/>
    <n v="95.34"/>
    <n v="7737.9299999999994"/>
    <n v="97.954688483322826"/>
    <n v="1"/>
  </r>
  <r>
    <n v="10159"/>
    <s v="S12_2823"/>
    <n v="38"/>
    <n v="131.04"/>
    <n v="13"/>
    <x v="56"/>
    <d v="2003-10-19T00:00:00"/>
    <d v="2003-10-16T00:00:00"/>
    <s v="Shipped"/>
    <n v="321"/>
    <n v="1165"/>
    <n v="105000"/>
    <s v="San Francisco"/>
    <n v="1"/>
    <x v="5"/>
    <d v="2003-11-03T00:00:00"/>
    <n v="85559.12"/>
    <s v="Motorcycles"/>
    <n v="9997"/>
    <n v="150.62"/>
    <n v="3"/>
    <s v="Yes"/>
    <n v="2003"/>
    <n v="10"/>
    <n v="66.27"/>
    <n v="4979.5199999999995"/>
    <n v="97.736532367587145"/>
    <n v="1"/>
  </r>
  <r>
    <n v="10159"/>
    <s v="S12_3990"/>
    <n v="24"/>
    <n v="67.03"/>
    <n v="3"/>
    <x v="56"/>
    <d v="2003-10-19T00:00:00"/>
    <d v="2003-10-16T00:00:00"/>
    <s v="Shipped"/>
    <n v="321"/>
    <n v="1165"/>
    <n v="105000"/>
    <s v="San Francisco"/>
    <n v="1"/>
    <x v="5"/>
    <d v="2003-11-03T00:00:00"/>
    <n v="85559.12"/>
    <s v="Classic Cars"/>
    <n v="5663"/>
    <n v="79.8"/>
    <n v="3"/>
    <s v="Yes"/>
    <n v="2003"/>
    <n v="10"/>
    <n v="31.92"/>
    <n v="1608.72"/>
    <n v="109.99373433583959"/>
    <n v="1"/>
  </r>
  <r>
    <n v="10159"/>
    <s v="S18_2625"/>
    <n v="42"/>
    <n v="51.48"/>
    <n v="18"/>
    <x v="56"/>
    <d v="2003-10-19T00:00:00"/>
    <d v="2003-10-16T00:00:00"/>
    <s v="Shipped"/>
    <n v="321"/>
    <n v="1165"/>
    <n v="105000"/>
    <s v="San Francisco"/>
    <n v="1"/>
    <x v="5"/>
    <d v="2003-11-03T00:00:00"/>
    <n v="85559.12"/>
    <s v="Motorcycles"/>
    <n v="4357"/>
    <n v="60.57"/>
    <n v="3"/>
    <s v="Yes"/>
    <n v="2003"/>
    <n v="10"/>
    <n v="24.23"/>
    <n v="2162.16"/>
    <n v="112.463887742468"/>
    <n v="1"/>
  </r>
  <r>
    <n v="10159"/>
    <s v="S18_3278"/>
    <n v="21"/>
    <n v="66.739999999999995"/>
    <n v="5"/>
    <x v="56"/>
    <d v="2003-10-19T00:00:00"/>
    <d v="2003-10-16T00:00:00"/>
    <s v="Shipped"/>
    <n v="321"/>
    <n v="1165"/>
    <n v="105000"/>
    <s v="San Francisco"/>
    <n v="1"/>
    <x v="5"/>
    <d v="2003-11-03T00:00:00"/>
    <n v="85559.12"/>
    <s v="Classic Cars"/>
    <n v="1917"/>
    <n v="80.41"/>
    <n v="3"/>
    <s v="Yes"/>
    <n v="2003"/>
    <n v="10"/>
    <n v="49.05"/>
    <n v="1401.54"/>
    <n v="36.065239551478079"/>
    <n v="0"/>
  </r>
  <r>
    <n v="10159"/>
    <s v="S18_3482"/>
    <n v="25"/>
    <n v="129.35"/>
    <n v="4"/>
    <x v="56"/>
    <d v="2003-10-19T00:00:00"/>
    <d v="2003-10-16T00:00:00"/>
    <s v="Shipped"/>
    <n v="321"/>
    <n v="1165"/>
    <n v="105000"/>
    <s v="San Francisco"/>
    <n v="1"/>
    <x v="5"/>
    <d v="2003-11-03T00:00:00"/>
    <n v="85559.12"/>
    <s v="Classic Cars"/>
    <n v="9127"/>
    <n v="146.99"/>
    <n v="3"/>
    <s v="Yes"/>
    <n v="2003"/>
    <n v="10"/>
    <n v="73.489999999999995"/>
    <n v="3233.75"/>
    <n v="76.010341543067085"/>
    <n v="1"/>
  </r>
  <r>
    <n v="10159"/>
    <s v="S18_3782"/>
    <n v="21"/>
    <n v="54.71"/>
    <n v="8"/>
    <x v="56"/>
    <d v="2003-10-19T00:00:00"/>
    <d v="2003-10-16T00:00:00"/>
    <s v="Shipped"/>
    <n v="321"/>
    <n v="1165"/>
    <n v="105000"/>
    <s v="San Francisco"/>
    <n v="1"/>
    <x v="5"/>
    <d v="2003-11-03T00:00:00"/>
    <n v="85559.12"/>
    <s v="Motorcycles"/>
    <n v="7689"/>
    <n v="62.17"/>
    <n v="3"/>
    <s v="Yes"/>
    <n v="2003"/>
    <n v="10"/>
    <n v="32.950000000000003"/>
    <n v="1148.9100000000001"/>
    <n v="66.039453717754157"/>
    <n v="0"/>
  </r>
  <r>
    <n v="10159"/>
    <s v="S18_4721"/>
    <n v="32"/>
    <n v="142.85"/>
    <n v="7"/>
    <x v="56"/>
    <d v="2003-10-19T00:00:00"/>
    <d v="2003-10-16T00:00:00"/>
    <s v="Shipped"/>
    <n v="321"/>
    <n v="1165"/>
    <n v="105000"/>
    <s v="San Francisco"/>
    <n v="1"/>
    <x v="5"/>
    <d v="2003-11-03T00:00:00"/>
    <n v="85559.12"/>
    <s v="Classic Cars"/>
    <n v="1249"/>
    <n v="148.80000000000001"/>
    <n v="3"/>
    <s v="Yes"/>
    <n v="2003"/>
    <n v="10"/>
    <n v="69.930000000000007"/>
    <n v="4571.2"/>
    <n v="104.27570427570426"/>
    <n v="1"/>
  </r>
  <r>
    <n v="10159"/>
    <s v="S24_1578"/>
    <n v="44"/>
    <n v="100.3"/>
    <n v="15"/>
    <x v="56"/>
    <d v="2003-10-19T00:00:00"/>
    <d v="2003-10-16T00:00:00"/>
    <s v="Shipped"/>
    <n v="321"/>
    <n v="1165"/>
    <n v="105000"/>
    <s v="San Francisco"/>
    <n v="1"/>
    <x v="5"/>
    <d v="2003-11-03T00:00:00"/>
    <n v="85559.12"/>
    <s v="Motorcycles"/>
    <n v="7003"/>
    <n v="112.7"/>
    <n v="3"/>
    <s v="Yes"/>
    <n v="2003"/>
    <n v="10"/>
    <n v="60.86"/>
    <n v="4413.2"/>
    <n v="64.80446927374301"/>
    <n v="0"/>
  </r>
  <r>
    <n v="10159"/>
    <s v="S24_2360"/>
    <n v="27"/>
    <n v="67.180000000000007"/>
    <n v="11"/>
    <x v="56"/>
    <d v="2003-10-19T00:00:00"/>
    <d v="2003-10-16T00:00:00"/>
    <s v="Shipped"/>
    <n v="321"/>
    <n v="1165"/>
    <n v="105000"/>
    <s v="San Francisco"/>
    <n v="1"/>
    <x v="5"/>
    <d v="2003-11-03T00:00:00"/>
    <n v="85559.12"/>
    <s v="Motorcycles"/>
    <n v="6840"/>
    <n v="69.260000000000005"/>
    <n v="3"/>
    <s v="Yes"/>
    <n v="2003"/>
    <n v="10"/>
    <n v="47.1"/>
    <n v="1813.8600000000001"/>
    <n v="42.63269639065819"/>
    <n v="0"/>
  </r>
  <r>
    <n v="10159"/>
    <s v="S24_3371"/>
    <n v="50"/>
    <n v="49.6"/>
    <n v="1"/>
    <x v="56"/>
    <d v="2003-10-19T00:00:00"/>
    <d v="2003-10-16T00:00:00"/>
    <s v="Shipped"/>
    <n v="321"/>
    <n v="1165"/>
    <n v="105000"/>
    <s v="San Francisco"/>
    <n v="1"/>
    <x v="5"/>
    <d v="2003-11-03T00:00:00"/>
    <n v="85559.12"/>
    <s v="Classic Cars"/>
    <n v="7995"/>
    <n v="61.23"/>
    <n v="3"/>
    <s v="Yes"/>
    <n v="2003"/>
    <n v="10"/>
    <n v="38.58"/>
    <n v="2480"/>
    <n v="28.564022809745993"/>
    <n v="0"/>
  </r>
  <r>
    <n v="10159"/>
    <s v="S24_4620"/>
    <n v="23"/>
    <n v="80.84"/>
    <n v="6"/>
    <x v="56"/>
    <d v="2003-10-19T00:00:00"/>
    <d v="2003-10-16T00:00:00"/>
    <s v="Shipped"/>
    <n v="321"/>
    <n v="1165"/>
    <n v="105000"/>
    <s v="San Francisco"/>
    <n v="1"/>
    <x v="5"/>
    <d v="2003-11-03T00:00:00"/>
    <n v="85559.12"/>
    <s v="Classic Cars"/>
    <n v="7869"/>
    <n v="80.84"/>
    <n v="3"/>
    <s v="Yes"/>
    <n v="2003"/>
    <n v="10"/>
    <n v="32.33"/>
    <n v="1859.3200000000002"/>
    <n v="150.04639653572536"/>
    <n v="1"/>
  </r>
  <r>
    <n v="10159"/>
    <s v="S32_2206"/>
    <n v="35"/>
    <n v="39.43"/>
    <n v="9"/>
    <x v="56"/>
    <d v="2003-10-19T00:00:00"/>
    <d v="2003-10-16T00:00:00"/>
    <s v="Shipped"/>
    <n v="321"/>
    <n v="1165"/>
    <n v="105000"/>
    <s v="San Francisco"/>
    <n v="1"/>
    <x v="5"/>
    <d v="2003-11-03T00:00:00"/>
    <n v="85559.12"/>
    <s v="Motorcycles"/>
    <n v="9241"/>
    <n v="40.229999999999997"/>
    <n v="3"/>
    <s v="Yes"/>
    <n v="2003"/>
    <n v="10"/>
    <n v="24.14"/>
    <n v="1380.05"/>
    <n v="63.338856669428331"/>
    <n v="0"/>
  </r>
  <r>
    <n v="10159"/>
    <s v="S32_4485"/>
    <n v="23"/>
    <n v="86.74"/>
    <n v="12"/>
    <x v="56"/>
    <d v="2003-10-19T00:00:00"/>
    <d v="2003-10-16T00:00:00"/>
    <s v="Shipped"/>
    <n v="321"/>
    <n v="1165"/>
    <n v="105000"/>
    <s v="San Francisco"/>
    <n v="1"/>
    <x v="5"/>
    <d v="2003-11-03T00:00:00"/>
    <n v="85559.12"/>
    <s v="Motorcycles"/>
    <n v="3341"/>
    <n v="102.05"/>
    <n v="3"/>
    <s v="Yes"/>
    <n v="2003"/>
    <n v="10"/>
    <n v="56.13"/>
    <n v="1995.02"/>
    <n v="54.534117227863874"/>
    <n v="0"/>
  </r>
  <r>
    <n v="10159"/>
    <s v="S50_4713"/>
    <n v="31"/>
    <n v="78.11"/>
    <n v="10"/>
    <x v="56"/>
    <d v="2003-10-19T00:00:00"/>
    <d v="2003-10-16T00:00:00"/>
    <s v="Shipped"/>
    <n v="321"/>
    <n v="1165"/>
    <n v="105000"/>
    <s v="San Francisco"/>
    <n v="1"/>
    <x v="5"/>
    <d v="2003-11-03T00:00:00"/>
    <n v="85559.12"/>
    <s v="Motorcycles"/>
    <n v="600"/>
    <n v="81.36"/>
    <n v="3"/>
    <s v="Yes"/>
    <n v="2003"/>
    <n v="10"/>
    <n v="34.17"/>
    <n v="2421.41"/>
    <n v="128.59233245537018"/>
    <n v="1"/>
  </r>
  <r>
    <n v="10160"/>
    <s v="S12_3380"/>
    <n v="46"/>
    <n v="96.3"/>
    <n v="6"/>
    <x v="57"/>
    <d v="2003-10-17T00:00:00"/>
    <d v="2003-10-17T00:00:00"/>
    <s v="Shipped"/>
    <n v="347"/>
    <n v="1166"/>
    <n v="57700"/>
    <s v="Los Angeles"/>
    <n v="1"/>
    <x v="5"/>
    <d v="2004-01-18T00:00:00"/>
    <n v="21053.69"/>
    <s v="Classic Cars"/>
    <n v="9123"/>
    <n v="117.44"/>
    <n v="0"/>
    <s v="Yes"/>
    <n v="2003"/>
    <n v="10"/>
    <n v="75.16"/>
    <n v="4429.8"/>
    <n v="28.126663118680149"/>
    <n v="0"/>
  </r>
  <r>
    <n v="10160"/>
    <s v="S12_4675"/>
    <n v="50"/>
    <n v="93.28"/>
    <n v="5"/>
    <x v="57"/>
    <d v="2003-10-17T00:00:00"/>
    <d v="2003-10-17T00:00:00"/>
    <s v="Shipped"/>
    <n v="347"/>
    <n v="1166"/>
    <n v="57700"/>
    <s v="Los Angeles"/>
    <n v="1"/>
    <x v="5"/>
    <d v="2004-01-18T00:00:00"/>
    <n v="21053.69"/>
    <s v="Classic Cars"/>
    <n v="7323"/>
    <n v="115.16"/>
    <n v="0"/>
    <s v="Yes"/>
    <n v="2003"/>
    <n v="10"/>
    <n v="58.73"/>
    <n v="4664"/>
    <n v="58.828537374425352"/>
    <n v="0"/>
  </r>
  <r>
    <n v="10160"/>
    <s v="S18_1889"/>
    <n v="38"/>
    <n v="70.84"/>
    <n v="4"/>
    <x v="57"/>
    <d v="2003-10-17T00:00:00"/>
    <d v="2003-10-17T00:00:00"/>
    <s v="Shipped"/>
    <n v="347"/>
    <n v="1166"/>
    <n v="57700"/>
    <s v="Los Angeles"/>
    <n v="1"/>
    <x v="5"/>
    <d v="2004-01-18T00:00:00"/>
    <n v="21053.69"/>
    <s v="Classic Cars"/>
    <n v="8826"/>
    <n v="77"/>
    <n v="0"/>
    <s v="Yes"/>
    <n v="2003"/>
    <n v="10"/>
    <n v="53.9"/>
    <n v="2691.92"/>
    <n v="31.428571428571438"/>
    <n v="0"/>
  </r>
  <r>
    <n v="10160"/>
    <s v="S18_3232"/>
    <n v="20"/>
    <n v="140.55000000000001"/>
    <n v="1"/>
    <x v="57"/>
    <d v="2003-10-17T00:00:00"/>
    <d v="2003-10-17T00:00:00"/>
    <s v="Shipped"/>
    <n v="347"/>
    <n v="1166"/>
    <n v="57700"/>
    <s v="Los Angeles"/>
    <n v="1"/>
    <x v="5"/>
    <d v="2004-01-18T00:00:00"/>
    <n v="21053.69"/>
    <s v="Classic Cars"/>
    <n v="8347"/>
    <n v="169.34"/>
    <n v="0"/>
    <s v="Yes"/>
    <n v="2003"/>
    <n v="10"/>
    <n v="77.900000000000006"/>
    <n v="2811"/>
    <n v="80.423620025673941"/>
    <n v="1"/>
  </r>
  <r>
    <n v="10160"/>
    <s v="S24_2972"/>
    <n v="42"/>
    <n v="30.59"/>
    <n v="2"/>
    <x v="57"/>
    <d v="2003-10-17T00:00:00"/>
    <d v="2003-10-17T00:00:00"/>
    <s v="Shipped"/>
    <n v="347"/>
    <n v="1166"/>
    <n v="57700"/>
    <s v="Los Angeles"/>
    <n v="1"/>
    <x v="5"/>
    <d v="2004-01-18T00:00:00"/>
    <n v="21053.69"/>
    <s v="Classic Cars"/>
    <n v="7723"/>
    <n v="37.76"/>
    <n v="0"/>
    <s v="Yes"/>
    <n v="2003"/>
    <n v="10"/>
    <n v="16.239999999999998"/>
    <n v="1284.78"/>
    <n v="88.362068965517267"/>
    <n v="1"/>
  </r>
  <r>
    <n v="10160"/>
    <s v="S24_3856"/>
    <n v="35"/>
    <n v="130.6"/>
    <n v="3"/>
    <x v="57"/>
    <d v="2003-10-17T00:00:00"/>
    <d v="2003-10-17T00:00:00"/>
    <s v="Shipped"/>
    <n v="347"/>
    <n v="1166"/>
    <n v="57700"/>
    <s v="Los Angeles"/>
    <n v="1"/>
    <x v="5"/>
    <d v="2004-01-18T00:00:00"/>
    <n v="21053.69"/>
    <s v="Classic Cars"/>
    <n v="6600"/>
    <n v="140.43"/>
    <n v="0"/>
    <s v="Yes"/>
    <n v="2003"/>
    <n v="10"/>
    <n v="98.3"/>
    <n v="4571"/>
    <n v="32.858596134282806"/>
    <n v="0"/>
  </r>
  <r>
    <n v="10161"/>
    <s v="S18_1129"/>
    <n v="28"/>
    <n v="121.72"/>
    <n v="12"/>
    <x v="58"/>
    <d v="2003-10-25T00:00:00"/>
    <d v="2003-10-20T00:00:00"/>
    <s v="Shipped"/>
    <n v="227"/>
    <n v="1401"/>
    <n v="120800"/>
    <s v="Ã…rhus"/>
    <n v="4"/>
    <x v="3"/>
    <d v="2003-10-31T00:00:00"/>
    <n v="36164.46"/>
    <s v="Classic Cars"/>
    <n v="3975"/>
    <n v="141.54"/>
    <n v="5"/>
    <s v="Yes"/>
    <n v="2003"/>
    <n v="10"/>
    <n v="83.51"/>
    <n v="3408.16"/>
    <n v="45.754999401269295"/>
    <n v="0"/>
  </r>
  <r>
    <n v="10161"/>
    <s v="S18_1589"/>
    <n v="43"/>
    <n v="102.04"/>
    <n v="8"/>
    <x v="58"/>
    <d v="2003-10-25T00:00:00"/>
    <d v="2003-10-20T00:00:00"/>
    <s v="Shipped"/>
    <n v="227"/>
    <n v="1401"/>
    <n v="120800"/>
    <s v="Ã…rhus"/>
    <n v="4"/>
    <x v="3"/>
    <d v="2003-10-31T00:00:00"/>
    <n v="36164.46"/>
    <s v="Classic Cars"/>
    <n v="9042"/>
    <n v="124.44"/>
    <n v="5"/>
    <s v="Yes"/>
    <n v="2003"/>
    <n v="10"/>
    <n v="65.959999999999994"/>
    <n v="4387.72"/>
    <n v="54.699818071558546"/>
    <n v="0"/>
  </r>
  <r>
    <n v="10161"/>
    <s v="S18_1984"/>
    <n v="48"/>
    <n v="139.41"/>
    <n v="11"/>
    <x v="58"/>
    <d v="2003-10-25T00:00:00"/>
    <d v="2003-10-20T00:00:00"/>
    <s v="Shipped"/>
    <n v="227"/>
    <n v="1401"/>
    <n v="120800"/>
    <s v="Ã…rhus"/>
    <n v="4"/>
    <x v="3"/>
    <d v="2003-10-31T00:00:00"/>
    <n v="36164.46"/>
    <s v="Classic Cars"/>
    <n v="9772"/>
    <n v="142.25"/>
    <n v="5"/>
    <s v="Yes"/>
    <n v="2003"/>
    <n v="10"/>
    <n v="93.89"/>
    <n v="6691.68"/>
    <n v="48.482266482053461"/>
    <n v="0"/>
  </r>
  <r>
    <n v="10161"/>
    <s v="S18_2870"/>
    <n v="23"/>
    <n v="125.4"/>
    <n v="9"/>
    <x v="58"/>
    <d v="2003-10-25T00:00:00"/>
    <d v="2003-10-20T00:00:00"/>
    <s v="Shipped"/>
    <n v="227"/>
    <n v="1401"/>
    <n v="120800"/>
    <s v="Ã…rhus"/>
    <n v="4"/>
    <x v="3"/>
    <d v="2003-10-31T00:00:00"/>
    <n v="36164.46"/>
    <s v="Classic Cars"/>
    <n v="8164"/>
    <n v="132"/>
    <n v="5"/>
    <s v="Yes"/>
    <n v="2003"/>
    <n v="10"/>
    <n v="56.76"/>
    <n v="2884.2000000000003"/>
    <n v="120.93023255813958"/>
    <n v="1"/>
  </r>
  <r>
    <n v="10161"/>
    <s v="S18_3685"/>
    <n v="36"/>
    <n v="132.80000000000001"/>
    <n v="10"/>
    <x v="58"/>
    <d v="2003-10-25T00:00:00"/>
    <d v="2003-10-20T00:00:00"/>
    <s v="Shipped"/>
    <n v="227"/>
    <n v="1401"/>
    <n v="120800"/>
    <s v="Ã…rhus"/>
    <n v="4"/>
    <x v="3"/>
    <d v="2003-10-31T00:00:00"/>
    <n v="36164.46"/>
    <s v="Classic Cars"/>
    <n v="8990"/>
    <n v="141.28"/>
    <n v="5"/>
    <s v="Yes"/>
    <n v="2003"/>
    <n v="10"/>
    <n v="62.16"/>
    <n v="4780.8"/>
    <n v="113.64221364221368"/>
    <n v="1"/>
  </r>
  <r>
    <n v="10161"/>
    <s v="S18_4933"/>
    <n v="25"/>
    <n v="62.72"/>
    <n v="1"/>
    <x v="58"/>
    <d v="2003-10-25T00:00:00"/>
    <d v="2003-10-20T00:00:00"/>
    <s v="Shipped"/>
    <n v="227"/>
    <n v="1401"/>
    <n v="120800"/>
    <s v="Ã…rhus"/>
    <n v="4"/>
    <x v="3"/>
    <d v="2003-10-31T00:00:00"/>
    <n v="36164.46"/>
    <s v="Classic Cars"/>
    <n v="3209"/>
    <n v="71.27"/>
    <n v="5"/>
    <s v="Yes"/>
    <n v="2003"/>
    <n v="10"/>
    <n v="34.21"/>
    <n v="1568"/>
    <n v="83.338205203156974"/>
    <n v="1"/>
  </r>
  <r>
    <n v="10161"/>
    <s v="S24_1046"/>
    <n v="37"/>
    <n v="73.489999999999995"/>
    <n v="5"/>
    <x v="58"/>
    <d v="2003-10-25T00:00:00"/>
    <d v="2003-10-20T00:00:00"/>
    <s v="Shipped"/>
    <n v="227"/>
    <n v="1401"/>
    <n v="120800"/>
    <s v="Ã…rhus"/>
    <n v="4"/>
    <x v="3"/>
    <d v="2003-10-31T00:00:00"/>
    <n v="36164.46"/>
    <s v="Classic Cars"/>
    <n v="1005"/>
    <n v="73.489999999999995"/>
    <n v="5"/>
    <s v="Yes"/>
    <n v="2003"/>
    <n v="10"/>
    <n v="49.24"/>
    <n v="2719.1299999999997"/>
    <n v="49.248578391551568"/>
    <n v="0"/>
  </r>
  <r>
    <n v="10161"/>
    <s v="S24_1628"/>
    <n v="23"/>
    <n v="47.29"/>
    <n v="7"/>
    <x v="58"/>
    <d v="2003-10-25T00:00:00"/>
    <d v="2003-10-20T00:00:00"/>
    <s v="Shipped"/>
    <n v="227"/>
    <n v="1401"/>
    <n v="120800"/>
    <s v="Ã…rhus"/>
    <n v="4"/>
    <x v="3"/>
    <d v="2003-10-31T00:00:00"/>
    <n v="36164.46"/>
    <s v="Classic Cars"/>
    <n v="8197"/>
    <n v="50.31"/>
    <n v="5"/>
    <s v="Yes"/>
    <n v="2003"/>
    <n v="10"/>
    <n v="29.18"/>
    <n v="1087.67"/>
    <n v="62.063056888279647"/>
    <n v="0"/>
  </r>
  <r>
    <n v="10161"/>
    <s v="S24_2766"/>
    <n v="20"/>
    <n v="82.69"/>
    <n v="3"/>
    <x v="58"/>
    <d v="2003-10-25T00:00:00"/>
    <d v="2003-10-20T00:00:00"/>
    <s v="Shipped"/>
    <n v="227"/>
    <n v="1401"/>
    <n v="120800"/>
    <s v="Ã…rhus"/>
    <n v="4"/>
    <x v="3"/>
    <d v="2003-10-31T00:00:00"/>
    <n v="36164.46"/>
    <s v="Classic Cars"/>
    <n v="2350"/>
    <n v="90.87"/>
    <n v="5"/>
    <s v="Yes"/>
    <n v="2003"/>
    <n v="10"/>
    <n v="47.25"/>
    <n v="1653.8"/>
    <n v="75.005291005290999"/>
    <n v="1"/>
  </r>
  <r>
    <n v="10161"/>
    <s v="S24_2887"/>
    <n v="25"/>
    <n v="108.04"/>
    <n v="2"/>
    <x v="58"/>
    <d v="2003-10-25T00:00:00"/>
    <d v="2003-10-20T00:00:00"/>
    <s v="Shipped"/>
    <n v="227"/>
    <n v="1401"/>
    <n v="120800"/>
    <s v="Ã…rhus"/>
    <n v="4"/>
    <x v="3"/>
    <d v="2003-10-31T00:00:00"/>
    <n v="36164.46"/>
    <s v="Classic Cars"/>
    <n v="1452"/>
    <n v="117.44"/>
    <n v="5"/>
    <s v="Yes"/>
    <n v="2003"/>
    <n v="10"/>
    <n v="72.819999999999993"/>
    <n v="2701"/>
    <n v="48.365833562208202"/>
    <n v="0"/>
  </r>
  <r>
    <n v="10161"/>
    <s v="S24_3191"/>
    <n v="20"/>
    <n v="72.77"/>
    <n v="4"/>
    <x v="58"/>
    <d v="2003-10-25T00:00:00"/>
    <d v="2003-10-20T00:00:00"/>
    <s v="Shipped"/>
    <n v="227"/>
    <n v="1401"/>
    <n v="120800"/>
    <s v="Ã…rhus"/>
    <n v="4"/>
    <x v="3"/>
    <d v="2003-10-31T00:00:00"/>
    <n v="36164.46"/>
    <s v="Classic Cars"/>
    <n v="4695"/>
    <n v="85.61"/>
    <n v="5"/>
    <s v="Yes"/>
    <n v="2003"/>
    <n v="10"/>
    <n v="50.51"/>
    <n v="1455.3999999999999"/>
    <n v="44.070481092852901"/>
    <n v="0"/>
  </r>
  <r>
    <n v="10161"/>
    <s v="S24_3432"/>
    <n v="30"/>
    <n v="94.23"/>
    <n v="6"/>
    <x v="58"/>
    <d v="2003-10-25T00:00:00"/>
    <d v="2003-10-20T00:00:00"/>
    <s v="Shipped"/>
    <n v="227"/>
    <n v="1401"/>
    <n v="120800"/>
    <s v="Ã…rhus"/>
    <n v="4"/>
    <x v="3"/>
    <d v="2003-10-31T00:00:00"/>
    <n v="36164.46"/>
    <s v="Classic Cars"/>
    <n v="9446"/>
    <n v="107.08"/>
    <n v="5"/>
    <s v="Yes"/>
    <n v="2003"/>
    <n v="10"/>
    <n v="62.11"/>
    <n v="2826.9"/>
    <n v="51.714699726292068"/>
    <n v="0"/>
  </r>
  <r>
    <n v="10162"/>
    <s v="S18_1342"/>
    <n v="48"/>
    <n v="87.33"/>
    <n v="2"/>
    <x v="59"/>
    <d v="2003-10-26T00:00:00"/>
    <d v="2003-10-19T00:00:00"/>
    <s v="Shipped"/>
    <n v="321"/>
    <n v="1165"/>
    <n v="105000"/>
    <s v="San Francisco"/>
    <n v="1"/>
    <x v="5"/>
    <d v="2003-11-03T00:00:00"/>
    <n v="85559.12"/>
    <s v="Vintage Cars"/>
    <n v="8693"/>
    <n v="102.74"/>
    <n v="7"/>
    <s v="No"/>
    <n v="2003"/>
    <n v="10"/>
    <n v="60.62"/>
    <n v="4191.84"/>
    <n v="44.061365885846257"/>
    <n v="0"/>
  </r>
  <r>
    <n v="10162"/>
    <s v="S18_1367"/>
    <n v="45"/>
    <n v="45.28"/>
    <n v="1"/>
    <x v="59"/>
    <d v="2003-10-26T00:00:00"/>
    <d v="2003-10-19T00:00:00"/>
    <s v="Shipped"/>
    <n v="321"/>
    <n v="1165"/>
    <n v="105000"/>
    <s v="San Francisco"/>
    <n v="1"/>
    <x v="5"/>
    <d v="2003-11-03T00:00:00"/>
    <n v="85559.12"/>
    <s v="Vintage Cars"/>
    <n v="8635"/>
    <n v="53.91"/>
    <n v="7"/>
    <s v="No"/>
    <n v="2003"/>
    <n v="10"/>
    <n v="24.26"/>
    <n v="2037.6000000000001"/>
    <n v="86.644682605111285"/>
    <n v="1"/>
  </r>
  <r>
    <n v="10162"/>
    <s v="S18_1749"/>
    <n v="29"/>
    <n v="141.1"/>
    <n v="9"/>
    <x v="59"/>
    <d v="2003-10-26T00:00:00"/>
    <d v="2003-10-19T00:00:00"/>
    <s v="Shipped"/>
    <n v="321"/>
    <n v="1165"/>
    <n v="105000"/>
    <s v="San Francisco"/>
    <n v="1"/>
    <x v="5"/>
    <d v="2003-11-03T00:00:00"/>
    <n v="85559.12"/>
    <s v="Vintage Cars"/>
    <n v="2724"/>
    <n v="170"/>
    <n v="7"/>
    <s v="No"/>
    <n v="2003"/>
    <n v="10"/>
    <n v="86.7"/>
    <n v="4091.8999999999996"/>
    <n v="62.745098039215677"/>
    <n v="0"/>
  </r>
  <r>
    <n v="10162"/>
    <s v="S18_2248"/>
    <n v="27"/>
    <n v="53.28"/>
    <n v="8"/>
    <x v="59"/>
    <d v="2003-10-26T00:00:00"/>
    <d v="2003-10-19T00:00:00"/>
    <s v="Shipped"/>
    <n v="321"/>
    <n v="1165"/>
    <n v="105000"/>
    <s v="San Francisco"/>
    <n v="1"/>
    <x v="5"/>
    <d v="2003-11-03T00:00:00"/>
    <n v="85559.12"/>
    <s v="Vintage Cars"/>
    <n v="540"/>
    <n v="60.54"/>
    <n v="7"/>
    <s v="No"/>
    <n v="2003"/>
    <n v="10"/>
    <n v="33.299999999999997"/>
    <n v="1438.56"/>
    <n v="60.000000000000021"/>
    <n v="0"/>
  </r>
  <r>
    <n v="10162"/>
    <s v="S18_2325"/>
    <n v="38"/>
    <n v="113.15"/>
    <n v="6"/>
    <x v="59"/>
    <d v="2003-10-26T00:00:00"/>
    <d v="2003-10-19T00:00:00"/>
    <s v="Shipped"/>
    <n v="321"/>
    <n v="1165"/>
    <n v="105000"/>
    <s v="San Francisco"/>
    <n v="1"/>
    <x v="5"/>
    <d v="2003-11-03T00:00:00"/>
    <n v="85559.12"/>
    <s v="Vintage Cars"/>
    <n v="9354"/>
    <n v="127.13"/>
    <n v="7"/>
    <s v="No"/>
    <n v="2003"/>
    <n v="10"/>
    <n v="58.48"/>
    <n v="4299.7"/>
    <n v="93.484952120383056"/>
    <n v="1"/>
  </r>
  <r>
    <n v="10162"/>
    <s v="S18_2795"/>
    <n v="48"/>
    <n v="156.94"/>
    <n v="3"/>
    <x v="59"/>
    <d v="2003-10-26T00:00:00"/>
    <d v="2003-10-19T00:00:00"/>
    <s v="Shipped"/>
    <n v="321"/>
    <n v="1165"/>
    <n v="105000"/>
    <s v="San Francisco"/>
    <n v="1"/>
    <x v="5"/>
    <d v="2003-11-03T00:00:00"/>
    <n v="85559.12"/>
    <s v="Vintage Cars"/>
    <n v="548"/>
    <n v="168.75"/>
    <n v="7"/>
    <s v="No"/>
    <n v="2003"/>
    <n v="10"/>
    <n v="72.56"/>
    <n v="7533.12"/>
    <n v="116.28996692392502"/>
    <n v="1"/>
  </r>
  <r>
    <n v="10162"/>
    <s v="S18_4409"/>
    <n v="39"/>
    <n v="86.51"/>
    <n v="10"/>
    <x v="59"/>
    <d v="2003-10-26T00:00:00"/>
    <d v="2003-10-19T00:00:00"/>
    <s v="Shipped"/>
    <n v="321"/>
    <n v="1165"/>
    <n v="105000"/>
    <s v="San Francisco"/>
    <n v="1"/>
    <x v="5"/>
    <d v="2003-11-03T00:00:00"/>
    <n v="85559.12"/>
    <s v="Vintage Cars"/>
    <n v="6553"/>
    <n v="92.03"/>
    <n v="7"/>
    <s v="No"/>
    <n v="2003"/>
    <n v="10"/>
    <n v="43.26"/>
    <n v="3373.8900000000003"/>
    <n v="99.976883957466498"/>
    <n v="1"/>
  </r>
  <r>
    <n v="10162"/>
    <s v="S24_1937"/>
    <n v="37"/>
    <n v="27.55"/>
    <n v="5"/>
    <x v="59"/>
    <d v="2003-10-26T00:00:00"/>
    <d v="2003-10-19T00:00:00"/>
    <s v="Shipped"/>
    <n v="321"/>
    <n v="1165"/>
    <n v="105000"/>
    <s v="San Francisco"/>
    <n v="1"/>
    <x v="5"/>
    <d v="2003-11-03T00:00:00"/>
    <n v="85559.12"/>
    <s v="Vintage Cars"/>
    <n v="7332"/>
    <n v="33.19"/>
    <n v="7"/>
    <s v="No"/>
    <n v="2003"/>
    <n v="10"/>
    <n v="22.57"/>
    <n v="1019.35"/>
    <n v="22.064687638458132"/>
    <n v="0"/>
  </r>
  <r>
    <n v="10162"/>
    <s v="S24_2022"/>
    <n v="43"/>
    <n v="38.979999999999997"/>
    <n v="4"/>
    <x v="59"/>
    <d v="2003-10-26T00:00:00"/>
    <d v="2003-10-19T00:00:00"/>
    <s v="Shipped"/>
    <n v="321"/>
    <n v="1165"/>
    <n v="105000"/>
    <s v="San Francisco"/>
    <n v="1"/>
    <x v="5"/>
    <d v="2003-11-03T00:00:00"/>
    <n v="85559.12"/>
    <s v="Vintage Cars"/>
    <n v="2847"/>
    <n v="44.8"/>
    <n v="7"/>
    <s v="No"/>
    <n v="2003"/>
    <n v="10"/>
    <n v="20.61"/>
    <n v="1676.1399999999999"/>
    <n v="89.131489568170792"/>
    <n v="1"/>
  </r>
  <r>
    <n v="10162"/>
    <s v="S24_3969"/>
    <n v="37"/>
    <n v="32.82"/>
    <n v="7"/>
    <x v="59"/>
    <d v="2003-10-26T00:00:00"/>
    <d v="2003-10-19T00:00:00"/>
    <s v="Shipped"/>
    <n v="321"/>
    <n v="1165"/>
    <n v="105000"/>
    <s v="San Francisco"/>
    <n v="1"/>
    <x v="5"/>
    <d v="2003-11-03T00:00:00"/>
    <n v="85559.12"/>
    <s v="Vintage Cars"/>
    <n v="2081"/>
    <n v="41.03"/>
    <n v="7"/>
    <s v="No"/>
    <n v="2003"/>
    <n v="10"/>
    <n v="21.75"/>
    <n v="1214.3399999999999"/>
    <n v="50.896551724137929"/>
    <n v="0"/>
  </r>
  <r>
    <n v="10163"/>
    <s v="S10_1949"/>
    <n v="21"/>
    <n v="212.16"/>
    <n v="1"/>
    <x v="60"/>
    <d v="2003-10-27T00:00:00"/>
    <d v="2003-10-24T00:00:00"/>
    <s v="Shipped"/>
    <n v="424"/>
    <n v="1286"/>
    <n v="67500"/>
    <s v="NYC"/>
    <n v="3"/>
    <x v="2"/>
    <d v="2004-12-07T00:00:00"/>
    <n v="25505.98"/>
    <s v="Classic Cars"/>
    <n v="7305"/>
    <n v="214.3"/>
    <n v="3"/>
    <s v="Yes"/>
    <n v="2003"/>
    <n v="10"/>
    <n v="98.58"/>
    <n v="4455.3599999999997"/>
    <n v="115.2160681679854"/>
    <n v="1"/>
  </r>
  <r>
    <n v="10163"/>
    <s v="S18_2949"/>
    <n v="31"/>
    <n v="101.31"/>
    <n v="2"/>
    <x v="60"/>
    <d v="2003-10-27T00:00:00"/>
    <d v="2003-10-24T00:00:00"/>
    <s v="Shipped"/>
    <n v="424"/>
    <n v="1286"/>
    <n v="67500"/>
    <s v="NYC"/>
    <n v="3"/>
    <x v="2"/>
    <d v="2004-12-07T00:00:00"/>
    <n v="25505.98"/>
    <s v="Vintage Cars"/>
    <n v="4189"/>
    <n v="101.31"/>
    <n v="3"/>
    <s v="Yes"/>
    <n v="2003"/>
    <n v="10"/>
    <n v="60.78"/>
    <n v="3140.61"/>
    <n v="66.683119447186584"/>
    <n v="0"/>
  </r>
  <r>
    <n v="10163"/>
    <s v="S18_2957"/>
    <n v="48"/>
    <n v="59.96"/>
    <n v="4"/>
    <x v="60"/>
    <d v="2003-10-27T00:00:00"/>
    <d v="2003-10-24T00:00:00"/>
    <s v="Shipped"/>
    <n v="424"/>
    <n v="1286"/>
    <n v="67500"/>
    <s v="NYC"/>
    <n v="3"/>
    <x v="2"/>
    <d v="2004-12-07T00:00:00"/>
    <n v="25505.98"/>
    <s v="Vintage Cars"/>
    <n v="5649"/>
    <n v="62.46"/>
    <n v="3"/>
    <s v="Yes"/>
    <n v="2003"/>
    <n v="10"/>
    <n v="34.35"/>
    <n v="2878.08"/>
    <n v="74.556040756914115"/>
    <n v="1"/>
  </r>
  <r>
    <n v="10163"/>
    <s v="S18_3136"/>
    <n v="40"/>
    <n v="101.58"/>
    <n v="3"/>
    <x v="60"/>
    <d v="2003-10-27T00:00:00"/>
    <d v="2003-10-24T00:00:00"/>
    <s v="Shipped"/>
    <n v="424"/>
    <n v="1286"/>
    <n v="67500"/>
    <s v="NYC"/>
    <n v="3"/>
    <x v="2"/>
    <d v="2004-12-07T00:00:00"/>
    <n v="25505.98"/>
    <s v="Vintage Cars"/>
    <n v="5992"/>
    <n v="104.72"/>
    <n v="3"/>
    <s v="Yes"/>
    <n v="2003"/>
    <n v="10"/>
    <n v="60.74"/>
    <n v="4063.2"/>
    <n v="67.237405334211388"/>
    <n v="1"/>
  </r>
  <r>
    <n v="10163"/>
    <s v="S18_3320"/>
    <n v="43"/>
    <n v="80.36"/>
    <n v="6"/>
    <x v="60"/>
    <d v="2003-10-27T00:00:00"/>
    <d v="2003-10-24T00:00:00"/>
    <s v="Shipped"/>
    <n v="424"/>
    <n v="1286"/>
    <n v="67500"/>
    <s v="NYC"/>
    <n v="3"/>
    <x v="2"/>
    <d v="2004-12-07T00:00:00"/>
    <n v="25505.98"/>
    <s v="Vintage Cars"/>
    <n v="7913"/>
    <n v="99.21"/>
    <n v="3"/>
    <s v="Yes"/>
    <n v="2003"/>
    <n v="10"/>
    <n v="57.54"/>
    <n v="3455.48"/>
    <n v="39.659367396593673"/>
    <n v="0"/>
  </r>
  <r>
    <n v="10163"/>
    <s v="S24_4258"/>
    <n v="42"/>
    <n v="96.42"/>
    <n v="5"/>
    <x v="60"/>
    <d v="2003-10-27T00:00:00"/>
    <d v="2003-10-24T00:00:00"/>
    <s v="Shipped"/>
    <n v="424"/>
    <n v="1286"/>
    <n v="67500"/>
    <s v="NYC"/>
    <n v="3"/>
    <x v="2"/>
    <d v="2004-12-07T00:00:00"/>
    <n v="25505.98"/>
    <s v="Vintage Cars"/>
    <n v="4710"/>
    <n v="97.39"/>
    <n v="3"/>
    <s v="Yes"/>
    <n v="2003"/>
    <n v="10"/>
    <n v="57.46"/>
    <n v="4049.64"/>
    <n v="67.803689523146531"/>
    <n v="1"/>
  </r>
  <r>
    <n v="10164"/>
    <s v="S10_4962"/>
    <n v="21"/>
    <n v="143.31"/>
    <n v="2"/>
    <x v="61"/>
    <d v="2003-10-30T00:00:00"/>
    <d v="2003-10-23T00:00:00"/>
    <s v="Resolved"/>
    <n v="452"/>
    <n v="1401"/>
    <n v="45300"/>
    <s v="Graz"/>
    <n v="4"/>
    <x v="3"/>
    <d v="2003-11-15T00:00:00"/>
    <n v="27121.9"/>
    <s v="Classic Cars"/>
    <n v="6791"/>
    <n v="147.74"/>
    <n v="7"/>
    <s v=""/>
    <n v="2003"/>
    <n v="10"/>
    <n v="103.42"/>
    <n v="3009.51"/>
    <n v="38.570876039450788"/>
    <n v="0"/>
  </r>
  <r>
    <n v="10164"/>
    <s v="S12_1666"/>
    <n v="49"/>
    <n v="121.64"/>
    <n v="6"/>
    <x v="61"/>
    <d v="2003-10-30T00:00:00"/>
    <d v="2003-10-23T00:00:00"/>
    <s v="Resolved"/>
    <n v="452"/>
    <n v="1401"/>
    <n v="45300"/>
    <s v="Graz"/>
    <n v="4"/>
    <x v="3"/>
    <d v="2003-11-15T00:00:00"/>
    <n v="27121.9"/>
    <s v="Trucks and Buses"/>
    <n v="1579"/>
    <n v="136.66999999999999"/>
    <n v="7"/>
    <s v=""/>
    <n v="2003"/>
    <n v="10"/>
    <n v="77.900000000000006"/>
    <n v="5960.36"/>
    <n v="56.148908857509618"/>
    <n v="0"/>
  </r>
  <r>
    <n v="10164"/>
    <s v="S18_1097"/>
    <n v="36"/>
    <n v="103.84"/>
    <n v="8"/>
    <x v="61"/>
    <d v="2003-10-30T00:00:00"/>
    <d v="2003-10-23T00:00:00"/>
    <s v="Resolved"/>
    <n v="452"/>
    <n v="1401"/>
    <n v="45300"/>
    <s v="Graz"/>
    <n v="4"/>
    <x v="3"/>
    <d v="2003-11-15T00:00:00"/>
    <n v="27121.9"/>
    <s v="Trucks and Buses"/>
    <n v="2613"/>
    <n v="116.67"/>
    <n v="7"/>
    <s v=""/>
    <n v="2003"/>
    <n v="10"/>
    <n v="58.33"/>
    <n v="3738.2400000000002"/>
    <n v="78.021601234356268"/>
    <n v="1"/>
  </r>
  <r>
    <n v="10164"/>
    <s v="S18_4600"/>
    <n v="45"/>
    <n v="107.76"/>
    <n v="3"/>
    <x v="61"/>
    <d v="2003-10-30T00:00:00"/>
    <d v="2003-10-23T00:00:00"/>
    <s v="Resolved"/>
    <n v="452"/>
    <n v="1401"/>
    <n v="45300"/>
    <s v="Graz"/>
    <n v="4"/>
    <x v="3"/>
    <d v="2003-11-15T00:00:00"/>
    <n v="27121.9"/>
    <s v="Trucks and Buses"/>
    <n v="3128"/>
    <n v="121.08"/>
    <n v="7"/>
    <s v=""/>
    <n v="2003"/>
    <n v="10"/>
    <n v="84.76"/>
    <n v="4849.2"/>
    <n v="27.135441245870691"/>
    <n v="0"/>
  </r>
  <r>
    <n v="10164"/>
    <s v="S18_4668"/>
    <n v="25"/>
    <n v="46.29"/>
    <n v="7"/>
    <x v="61"/>
    <d v="2003-10-30T00:00:00"/>
    <d v="2003-10-23T00:00:00"/>
    <s v="Resolved"/>
    <n v="452"/>
    <n v="1401"/>
    <n v="45300"/>
    <s v="Graz"/>
    <n v="4"/>
    <x v="3"/>
    <d v="2003-11-15T00:00:00"/>
    <n v="27121.9"/>
    <s v="Vintage Cars"/>
    <n v="6645"/>
    <n v="50.31"/>
    <n v="7"/>
    <s v=""/>
    <n v="2003"/>
    <n v="10"/>
    <n v="23.14"/>
    <n v="1157.25"/>
    <n v="100.04321521175453"/>
    <n v="1"/>
  </r>
  <r>
    <n v="10164"/>
    <s v="S32_1268"/>
    <n v="24"/>
    <n v="91.49"/>
    <n v="1"/>
    <x v="61"/>
    <d v="2003-10-30T00:00:00"/>
    <d v="2003-10-23T00:00:00"/>
    <s v="Resolved"/>
    <n v="452"/>
    <n v="1401"/>
    <n v="45300"/>
    <s v="Graz"/>
    <n v="4"/>
    <x v="3"/>
    <d v="2003-11-15T00:00:00"/>
    <n v="27121.9"/>
    <s v="Trucks and Buses"/>
    <n v="5099"/>
    <n v="96.31"/>
    <n v="7"/>
    <s v=""/>
    <n v="2003"/>
    <n v="10"/>
    <n v="53.93"/>
    <n v="2195.7599999999998"/>
    <n v="69.645837196365648"/>
    <n v="1"/>
  </r>
  <r>
    <n v="10164"/>
    <s v="S32_3522"/>
    <n v="49"/>
    <n v="57.53"/>
    <n v="5"/>
    <x v="61"/>
    <d v="2003-10-30T00:00:00"/>
    <d v="2003-10-23T00:00:00"/>
    <s v="Resolved"/>
    <n v="452"/>
    <n v="1401"/>
    <n v="45300"/>
    <s v="Graz"/>
    <n v="4"/>
    <x v="3"/>
    <d v="2003-11-15T00:00:00"/>
    <n v="27121.9"/>
    <s v="Trucks and Buses"/>
    <n v="814"/>
    <n v="64.64"/>
    <n v="7"/>
    <s v=""/>
    <n v="2003"/>
    <n v="10"/>
    <n v="33.61"/>
    <n v="2818.9700000000003"/>
    <n v="71.169294852722402"/>
    <n v="1"/>
  </r>
  <r>
    <n v="10164"/>
    <s v="S700_2824"/>
    <n v="39"/>
    <n v="86.99"/>
    <n v="4"/>
    <x v="61"/>
    <d v="2003-10-30T00:00:00"/>
    <d v="2003-10-23T00:00:00"/>
    <s v="Resolved"/>
    <n v="452"/>
    <n v="1401"/>
    <n v="45300"/>
    <s v="Graz"/>
    <n v="4"/>
    <x v="3"/>
    <d v="2003-11-15T00:00:00"/>
    <n v="27121.9"/>
    <s v="Classic Cars"/>
    <n v="6934"/>
    <n v="101.15"/>
    <n v="7"/>
    <s v=""/>
    <n v="2003"/>
    <n v="10"/>
    <n v="46.53"/>
    <n v="3392.6099999999997"/>
    <n v="86.954652912099704"/>
    <n v="1"/>
  </r>
  <r>
    <n v="10165"/>
    <s v="S12_1108"/>
    <n v="44"/>
    <n v="168.32"/>
    <n v="3"/>
    <x v="62"/>
    <d v="2003-10-31T00:00:00"/>
    <d v="2003-12-26T00:00:00"/>
    <s v="Shipped"/>
    <n v="148"/>
    <n v="1621"/>
    <n v="103800"/>
    <s v="Singapore"/>
    <n v="5"/>
    <x v="4"/>
    <d v="2003-04-22T00:00:00"/>
    <n v="44380.15"/>
    <s v="Classic Cars"/>
    <n v="3619"/>
    <n v="207.8"/>
    <n v="-56"/>
    <s v="Yes"/>
    <n v="2003"/>
    <n v="10"/>
    <n v="95.59"/>
    <n v="7406.08"/>
    <n v="76.085364577884704"/>
    <n v="1"/>
  </r>
  <r>
    <n v="10165"/>
    <s v="S12_3148"/>
    <n v="34"/>
    <n v="123.89"/>
    <n v="4"/>
    <x v="62"/>
    <d v="2003-10-31T00:00:00"/>
    <d v="2003-12-26T00:00:00"/>
    <s v="Shipped"/>
    <n v="148"/>
    <n v="1621"/>
    <n v="103800"/>
    <s v="Singapore"/>
    <n v="5"/>
    <x v="4"/>
    <d v="2003-04-22T00:00:00"/>
    <n v="44380.15"/>
    <s v="Classic Cars"/>
    <n v="6906"/>
    <n v="151.08000000000001"/>
    <n v="-56"/>
    <s v="Yes"/>
    <n v="2003"/>
    <n v="10"/>
    <n v="89.14"/>
    <n v="4212.26"/>
    <n v="38.983621269912497"/>
    <n v="0"/>
  </r>
  <r>
    <n v="10165"/>
    <s v="S12_3891"/>
    <n v="27"/>
    <n v="152.26"/>
    <n v="2"/>
    <x v="62"/>
    <d v="2003-10-31T00:00:00"/>
    <d v="2003-12-26T00:00:00"/>
    <s v="Shipped"/>
    <n v="148"/>
    <n v="1621"/>
    <n v="103800"/>
    <s v="Singapore"/>
    <n v="5"/>
    <x v="4"/>
    <d v="2003-04-22T00:00:00"/>
    <n v="44380.15"/>
    <s v="Classic Cars"/>
    <n v="1049"/>
    <n v="173.02"/>
    <n v="-56"/>
    <s v="Yes"/>
    <n v="2003"/>
    <n v="10"/>
    <n v="83.05"/>
    <n v="4111.0199999999995"/>
    <n v="83.335340156532197"/>
    <n v="1"/>
  </r>
  <r>
    <n v="10165"/>
    <s v="S12_4473"/>
    <n v="48"/>
    <n v="109.02"/>
    <n v="12"/>
    <x v="62"/>
    <d v="2003-10-31T00:00:00"/>
    <d v="2003-12-26T00:00:00"/>
    <s v="Shipped"/>
    <n v="148"/>
    <n v="1621"/>
    <n v="103800"/>
    <s v="Singapore"/>
    <n v="5"/>
    <x v="4"/>
    <d v="2003-04-22T00:00:00"/>
    <n v="44380.15"/>
    <s v="Trucks and Buses"/>
    <n v="6125"/>
    <n v="118.5"/>
    <n v="-56"/>
    <s v="Yes"/>
    <n v="2003"/>
    <n v="10"/>
    <n v="55.7"/>
    <n v="5232.96"/>
    <n v="95.72710951526031"/>
    <n v="1"/>
  </r>
  <r>
    <n v="10165"/>
    <s v="S18_2238"/>
    <n v="29"/>
    <n v="134.26"/>
    <n v="11"/>
    <x v="62"/>
    <d v="2003-10-31T00:00:00"/>
    <d v="2003-12-26T00:00:00"/>
    <s v="Shipped"/>
    <n v="148"/>
    <n v="1621"/>
    <n v="103800"/>
    <s v="Singapore"/>
    <n v="5"/>
    <x v="4"/>
    <d v="2003-04-22T00:00:00"/>
    <n v="44380.15"/>
    <s v="Classic Cars"/>
    <n v="4724"/>
    <n v="163.72999999999999"/>
    <n v="-56"/>
    <s v="Yes"/>
    <n v="2003"/>
    <n v="10"/>
    <n v="101.51"/>
    <n v="3893.54"/>
    <n v="32.262831248152871"/>
    <n v="0"/>
  </r>
  <r>
    <n v="10165"/>
    <s v="S18_2319"/>
    <n v="46"/>
    <n v="120.28"/>
    <n v="15"/>
    <x v="62"/>
    <d v="2003-10-31T00:00:00"/>
    <d v="2003-12-26T00:00:00"/>
    <s v="Shipped"/>
    <n v="148"/>
    <n v="1621"/>
    <n v="103800"/>
    <s v="Singapore"/>
    <n v="5"/>
    <x v="4"/>
    <d v="2003-04-22T00:00:00"/>
    <n v="44380.15"/>
    <s v="Trucks and Buses"/>
    <n v="8258"/>
    <n v="122.73"/>
    <n v="-56"/>
    <s v="Yes"/>
    <n v="2003"/>
    <n v="10"/>
    <n v="74.86"/>
    <n v="5532.88"/>
    <n v="60.673256745925727"/>
    <n v="0"/>
  </r>
  <r>
    <n v="10165"/>
    <s v="S18_2432"/>
    <n v="31"/>
    <n v="60.77"/>
    <n v="18"/>
    <x v="62"/>
    <d v="2003-10-31T00:00:00"/>
    <d v="2003-12-26T00:00:00"/>
    <s v="Shipped"/>
    <n v="148"/>
    <n v="1621"/>
    <n v="103800"/>
    <s v="Singapore"/>
    <n v="5"/>
    <x v="4"/>
    <d v="2003-04-22T00:00:00"/>
    <n v="44380.15"/>
    <s v="Trucks and Buses"/>
    <n v="2018"/>
    <n v="60.77"/>
    <n v="-56"/>
    <s v="Yes"/>
    <n v="2003"/>
    <n v="10"/>
    <n v="24.92"/>
    <n v="1883.8700000000001"/>
    <n v="143.86035313001605"/>
    <n v="1"/>
  </r>
  <r>
    <n v="10165"/>
    <s v="S18_3232"/>
    <n v="47"/>
    <n v="154.1"/>
    <n v="16"/>
    <x v="62"/>
    <d v="2003-10-31T00:00:00"/>
    <d v="2003-12-26T00:00:00"/>
    <s v="Shipped"/>
    <n v="148"/>
    <n v="1621"/>
    <n v="103800"/>
    <s v="Singapore"/>
    <n v="5"/>
    <x v="4"/>
    <d v="2003-04-22T00:00:00"/>
    <n v="44380.15"/>
    <s v="Classic Cars"/>
    <n v="8347"/>
    <n v="169.34"/>
    <n v="-56"/>
    <s v="Yes"/>
    <n v="2003"/>
    <n v="10"/>
    <n v="77.900000000000006"/>
    <n v="7242.7"/>
    <n v="97.817715019255431"/>
    <n v="1"/>
  </r>
  <r>
    <n v="10165"/>
    <s v="S18_3259"/>
    <n v="50"/>
    <n v="84.71"/>
    <n v="1"/>
    <x v="62"/>
    <d v="2003-10-31T00:00:00"/>
    <d v="2003-12-26T00:00:00"/>
    <s v="Shipped"/>
    <n v="148"/>
    <n v="1621"/>
    <n v="103800"/>
    <s v="Singapore"/>
    <n v="5"/>
    <x v="4"/>
    <d v="2003-04-22T00:00:00"/>
    <n v="44380.15"/>
    <s v="Trains"/>
    <n v="6450"/>
    <n v="100.84"/>
    <n v="-56"/>
    <s v="Yes"/>
    <n v="2003"/>
    <n v="10"/>
    <n v="67.56"/>
    <n v="4235.5"/>
    <n v="25.384843102427457"/>
    <n v="0"/>
  </r>
  <r>
    <n v="10165"/>
    <s v="S18_4027"/>
    <n v="28"/>
    <n v="123.51"/>
    <n v="6"/>
    <x v="62"/>
    <d v="2003-10-31T00:00:00"/>
    <d v="2003-12-26T00:00:00"/>
    <s v="Shipped"/>
    <n v="148"/>
    <n v="1621"/>
    <n v="103800"/>
    <s v="Singapore"/>
    <n v="5"/>
    <x v="4"/>
    <d v="2003-04-22T00:00:00"/>
    <n v="44380.15"/>
    <s v="Classic Cars"/>
    <n v="5545"/>
    <n v="143.62"/>
    <n v="-56"/>
    <s v="Yes"/>
    <n v="2003"/>
    <n v="10"/>
    <n v="91.92"/>
    <n v="3458.28"/>
    <n v="34.366840731070496"/>
    <n v="0"/>
  </r>
  <r>
    <n v="10165"/>
    <s v="S24_1444"/>
    <n v="25"/>
    <n v="46.82"/>
    <n v="9"/>
    <x v="62"/>
    <d v="2003-10-31T00:00:00"/>
    <d v="2003-12-26T00:00:00"/>
    <s v="Shipped"/>
    <n v="148"/>
    <n v="1621"/>
    <n v="103800"/>
    <s v="Singapore"/>
    <n v="5"/>
    <x v="4"/>
    <d v="2003-04-22T00:00:00"/>
    <n v="44380.15"/>
    <s v="Classic Cars"/>
    <n v="4074"/>
    <n v="57.8"/>
    <n v="-56"/>
    <s v="Yes"/>
    <n v="2003"/>
    <n v="10"/>
    <n v="32.369999999999997"/>
    <n v="1170.5"/>
    <n v="44.64009885696634"/>
    <n v="0"/>
  </r>
  <r>
    <n v="10165"/>
    <s v="S24_2300"/>
    <n v="32"/>
    <n v="117.57"/>
    <n v="17"/>
    <x v="62"/>
    <d v="2003-10-31T00:00:00"/>
    <d v="2003-12-26T00:00:00"/>
    <s v="Shipped"/>
    <n v="148"/>
    <n v="1621"/>
    <n v="103800"/>
    <s v="Singapore"/>
    <n v="5"/>
    <x v="4"/>
    <d v="2003-04-22T00:00:00"/>
    <n v="44380.15"/>
    <s v="Trucks and Buses"/>
    <n v="2327"/>
    <n v="127.79"/>
    <n v="-56"/>
    <s v="Yes"/>
    <n v="2003"/>
    <n v="10"/>
    <n v="61.34"/>
    <n v="3762.24"/>
    <n v="91.669383762634467"/>
    <n v="1"/>
  </r>
  <r>
    <n v="10165"/>
    <s v="S24_2840"/>
    <n v="27"/>
    <n v="31.12"/>
    <n v="13"/>
    <x v="62"/>
    <d v="2003-10-31T00:00:00"/>
    <d v="2003-12-26T00:00:00"/>
    <s v="Shipped"/>
    <n v="148"/>
    <n v="1621"/>
    <n v="103800"/>
    <s v="Singapore"/>
    <n v="5"/>
    <x v="4"/>
    <d v="2003-04-22T00:00:00"/>
    <n v="44380.15"/>
    <s v="Classic Cars"/>
    <n v="2542"/>
    <n v="35.36"/>
    <n v="-56"/>
    <s v="Yes"/>
    <n v="2003"/>
    <n v="10"/>
    <n v="15.91"/>
    <n v="840.24"/>
    <n v="95.600251414204905"/>
    <n v="1"/>
  </r>
  <r>
    <n v="10165"/>
    <s v="S24_4048"/>
    <n v="24"/>
    <n v="106.45"/>
    <n v="8"/>
    <x v="62"/>
    <d v="2003-10-31T00:00:00"/>
    <d v="2003-12-26T00:00:00"/>
    <s v="Shipped"/>
    <n v="148"/>
    <n v="1621"/>
    <n v="103800"/>
    <s v="Singapore"/>
    <n v="5"/>
    <x v="4"/>
    <d v="2003-04-22T00:00:00"/>
    <n v="44380.15"/>
    <s v="Classic Cars"/>
    <n v="6582"/>
    <n v="118.28"/>
    <n v="-56"/>
    <s v="Yes"/>
    <n v="2003"/>
    <n v="10"/>
    <n v="69.78"/>
    <n v="2554.8000000000002"/>
    <n v="52.550874175981654"/>
    <n v="0"/>
  </r>
  <r>
    <n v="10165"/>
    <s v="S32_2509"/>
    <n v="48"/>
    <n v="50.86"/>
    <n v="14"/>
    <x v="62"/>
    <d v="2003-10-31T00:00:00"/>
    <d v="2003-12-26T00:00:00"/>
    <s v="Shipped"/>
    <n v="148"/>
    <n v="1621"/>
    <n v="103800"/>
    <s v="Singapore"/>
    <n v="5"/>
    <x v="4"/>
    <d v="2003-04-22T00:00:00"/>
    <n v="44380.15"/>
    <s v="Trucks and Buses"/>
    <n v="2874"/>
    <n v="54.11"/>
    <n v="-56"/>
    <s v="Yes"/>
    <n v="2003"/>
    <n v="10"/>
    <n v="25.98"/>
    <n v="2441.2799999999997"/>
    <n v="95.765973826020016"/>
    <n v="1"/>
  </r>
  <r>
    <n v="10165"/>
    <s v="S32_3207"/>
    <n v="44"/>
    <n v="55.3"/>
    <n v="7"/>
    <x v="62"/>
    <d v="2003-10-31T00:00:00"/>
    <d v="2003-12-26T00:00:00"/>
    <s v="Shipped"/>
    <n v="148"/>
    <n v="1621"/>
    <n v="103800"/>
    <s v="Singapore"/>
    <n v="5"/>
    <x v="4"/>
    <d v="2003-04-22T00:00:00"/>
    <n v="44380.15"/>
    <s v="Trains"/>
    <n v="8601"/>
    <n v="62.14"/>
    <n v="-56"/>
    <s v="Yes"/>
    <n v="2003"/>
    <n v="10"/>
    <n v="26.72"/>
    <n v="2433.1999999999998"/>
    <n v="106.96107784431138"/>
    <n v="1"/>
  </r>
  <r>
    <n v="10165"/>
    <s v="S50_1392"/>
    <n v="48"/>
    <n v="106.49"/>
    <n v="10"/>
    <x v="62"/>
    <d v="2003-10-31T00:00:00"/>
    <d v="2003-12-26T00:00:00"/>
    <s v="Shipped"/>
    <n v="148"/>
    <n v="1621"/>
    <n v="103800"/>
    <s v="Singapore"/>
    <n v="5"/>
    <x v="4"/>
    <d v="2003-04-22T00:00:00"/>
    <n v="44380.15"/>
    <s v="Trucks and Buses"/>
    <n v="1016"/>
    <n v="115.75"/>
    <n v="-56"/>
    <s v="Yes"/>
    <n v="2003"/>
    <n v="10"/>
    <n v="68.290000000000006"/>
    <n v="5111.5199999999995"/>
    <n v="55.937911846536807"/>
    <n v="0"/>
  </r>
  <r>
    <n v="10165"/>
    <s v="S50_1514"/>
    <n v="38"/>
    <n v="49.21"/>
    <n v="5"/>
    <x v="62"/>
    <d v="2003-10-31T00:00:00"/>
    <d v="2003-12-26T00:00:00"/>
    <s v="Shipped"/>
    <n v="148"/>
    <n v="1621"/>
    <n v="103800"/>
    <s v="Singapore"/>
    <n v="5"/>
    <x v="4"/>
    <d v="2003-04-22T00:00:00"/>
    <n v="44380.15"/>
    <s v="Trains"/>
    <n v="1645"/>
    <n v="58.58"/>
    <n v="-56"/>
    <s v="Yes"/>
    <n v="2003"/>
    <n v="10"/>
    <n v="37.49"/>
    <n v="1869.98"/>
    <n v="31.261669778607626"/>
    <n v="0"/>
  </r>
  <r>
    <n v="10166"/>
    <s v="S18_3140"/>
    <n v="43"/>
    <n v="136.59"/>
    <n v="2"/>
    <x v="61"/>
    <d v="2003-10-30T00:00:00"/>
    <d v="2003-10-27T00:00:00"/>
    <s v="Shipped"/>
    <n v="462"/>
    <n v="1216"/>
    <n v="85800"/>
    <s v="New Bedford"/>
    <n v="2"/>
    <x v="0"/>
    <d v="2005-04-15T00:00:00"/>
    <n v="30293.77"/>
    <s v="Vintage Cars"/>
    <n v="3913"/>
    <n v="136.59"/>
    <n v="3"/>
    <s v="Yes"/>
    <n v="2003"/>
    <n v="10"/>
    <n v="68.3"/>
    <n v="5873.37"/>
    <n v="99.985358711566633"/>
    <n v="1"/>
  </r>
  <r>
    <n v="10166"/>
    <s v="S18_4522"/>
    <n v="26"/>
    <n v="72.849999999999994"/>
    <n v="1"/>
    <x v="61"/>
    <d v="2003-10-30T00:00:00"/>
    <d v="2003-10-27T00:00:00"/>
    <s v="Shipped"/>
    <n v="462"/>
    <n v="1216"/>
    <n v="85800"/>
    <s v="New Bedford"/>
    <n v="2"/>
    <x v="0"/>
    <d v="2005-04-15T00:00:00"/>
    <n v="30293.77"/>
    <s v="Vintage Cars"/>
    <n v="8290"/>
    <n v="87.77"/>
    <n v="3"/>
    <s v="Yes"/>
    <n v="2003"/>
    <n v="10"/>
    <n v="52.66"/>
    <n v="1894.1"/>
    <n v="38.340296240030384"/>
    <n v="0"/>
  </r>
  <r>
    <n v="10166"/>
    <s v="S700_1938"/>
    <n v="29"/>
    <n v="76.22"/>
    <n v="3"/>
    <x v="61"/>
    <d v="2003-10-30T00:00:00"/>
    <d v="2003-10-27T00:00:00"/>
    <s v="Shipped"/>
    <n v="462"/>
    <n v="1216"/>
    <n v="85800"/>
    <s v="New Bedford"/>
    <n v="2"/>
    <x v="0"/>
    <d v="2005-04-15T00:00:00"/>
    <n v="30293.77"/>
    <s v="Ships"/>
    <n v="737"/>
    <n v="86.61"/>
    <n v="3"/>
    <s v="Yes"/>
    <n v="2003"/>
    <n v="10"/>
    <n v="43.3"/>
    <n v="2210.38"/>
    <n v="76.027713625866056"/>
    <n v="1"/>
  </r>
  <r>
    <n v="10167"/>
    <s v="S10_4757"/>
    <n v="44"/>
    <n v="123.76"/>
    <n v="9"/>
    <x v="63"/>
    <d v="2003-10-30T00:00:00"/>
    <s v="NULL"/>
    <s v="Cancelled"/>
    <n v="448"/>
    <n v="1504"/>
    <n v="116400"/>
    <s v="BrÃ¤cke"/>
    <n v="7"/>
    <x v="1"/>
    <d v="2005-04-18T00:00:00"/>
    <n v="27966.54"/>
    <s v="Classic Cars"/>
    <n v="3252"/>
    <n v="136"/>
    <e v="#VALUE!"/>
    <s v=""/>
    <n v="2003"/>
    <n v="10"/>
    <n v="85.68"/>
    <n v="5445.4400000000005"/>
    <n v="44.444444444444436"/>
    <n v="0"/>
  </r>
  <r>
    <n v="10167"/>
    <s v="S18_1662"/>
    <n v="43"/>
    <n v="141.91999999999999"/>
    <n v="1"/>
    <x v="63"/>
    <d v="2003-10-30T00:00:00"/>
    <s v="NULL"/>
    <s v="Cancelled"/>
    <n v="448"/>
    <n v="1504"/>
    <n v="116400"/>
    <s v="BrÃ¤cke"/>
    <n v="7"/>
    <x v="1"/>
    <d v="2005-04-18T00:00:00"/>
    <n v="27966.54"/>
    <s v="Planes"/>
    <n v="5330"/>
    <n v="157.69"/>
    <e v="#VALUE!"/>
    <s v=""/>
    <n v="2003"/>
    <n v="10"/>
    <n v="77.27"/>
    <n v="6102.5599999999995"/>
    <n v="83.667658858547938"/>
    <n v="1"/>
  </r>
  <r>
    <n v="10167"/>
    <s v="S18_3029"/>
    <n v="46"/>
    <n v="69.680000000000007"/>
    <n v="7"/>
    <x v="63"/>
    <d v="2003-10-30T00:00:00"/>
    <s v="NULL"/>
    <s v="Cancelled"/>
    <n v="448"/>
    <n v="1504"/>
    <n v="116400"/>
    <s v="BrÃ¤cke"/>
    <n v="7"/>
    <x v="1"/>
    <d v="2005-04-18T00:00:00"/>
    <n v="27966.54"/>
    <s v="Ships"/>
    <n v="4259"/>
    <n v="86.02"/>
    <e v="#VALUE!"/>
    <s v=""/>
    <n v="2003"/>
    <n v="10"/>
    <n v="51.61"/>
    <n v="3205.28"/>
    <n v="35.012594458438301"/>
    <n v="0"/>
  </r>
  <r>
    <n v="10167"/>
    <s v="S18_3856"/>
    <n v="34"/>
    <n v="84.7"/>
    <n v="6"/>
    <x v="63"/>
    <d v="2003-10-30T00:00:00"/>
    <s v="NULL"/>
    <s v="Cancelled"/>
    <n v="448"/>
    <n v="1504"/>
    <n v="116400"/>
    <s v="BrÃ¤cke"/>
    <n v="7"/>
    <x v="1"/>
    <d v="2005-04-18T00:00:00"/>
    <n v="27966.54"/>
    <s v="Vintage Cars"/>
    <n v="2378"/>
    <n v="105.87"/>
    <e v="#VALUE!"/>
    <s v=""/>
    <n v="2003"/>
    <n v="10"/>
    <n v="64.58"/>
    <n v="2879.8"/>
    <n v="31.155156395168792"/>
    <n v="0"/>
  </r>
  <r>
    <n v="10167"/>
    <s v="S24_2011"/>
    <n v="33"/>
    <n v="110.6"/>
    <n v="16"/>
    <x v="63"/>
    <d v="2003-10-30T00:00:00"/>
    <s v="NULL"/>
    <s v="Cancelled"/>
    <n v="448"/>
    <n v="1504"/>
    <n v="116400"/>
    <s v="BrÃ¤cke"/>
    <n v="7"/>
    <x v="1"/>
    <d v="2005-04-18T00:00:00"/>
    <n v="27966.54"/>
    <s v="Ships"/>
    <n v="1898"/>
    <n v="122.89"/>
    <e v="#VALUE!"/>
    <s v=""/>
    <n v="2003"/>
    <n v="10"/>
    <n v="82.34"/>
    <n v="3649.7999999999997"/>
    <n v="34.321107602623258"/>
    <n v="0"/>
  </r>
  <r>
    <n v="10167"/>
    <s v="S24_2841"/>
    <n v="21"/>
    <n v="54.81"/>
    <n v="2"/>
    <x v="63"/>
    <d v="2003-10-30T00:00:00"/>
    <s v="NULL"/>
    <s v="Cancelled"/>
    <n v="448"/>
    <n v="1504"/>
    <n v="116400"/>
    <s v="BrÃ¤cke"/>
    <n v="7"/>
    <x v="1"/>
    <d v="2005-04-18T00:00:00"/>
    <n v="27966.54"/>
    <s v="Planes"/>
    <n v="5942"/>
    <n v="68.510000000000005"/>
    <e v="#VALUE!"/>
    <s v=""/>
    <n v="2003"/>
    <n v="10"/>
    <n v="34.25"/>
    <n v="1151.01"/>
    <n v="60.029197080291972"/>
    <n v="0"/>
  </r>
  <r>
    <n v="10167"/>
    <s v="S24_3151"/>
    <n v="20"/>
    <n v="77"/>
    <n v="11"/>
    <x v="63"/>
    <d v="2003-10-30T00:00:00"/>
    <s v="NULL"/>
    <s v="Cancelled"/>
    <n v="448"/>
    <n v="1504"/>
    <n v="116400"/>
    <s v="BrÃ¤cke"/>
    <n v="7"/>
    <x v="1"/>
    <d v="2005-04-18T00:00:00"/>
    <n v="27966.54"/>
    <s v="Vintage Cars"/>
    <n v="9173"/>
    <n v="88.51"/>
    <e v="#VALUE!"/>
    <s v=""/>
    <n v="2003"/>
    <n v="10"/>
    <n v="46.91"/>
    <n v="1540"/>
    <n v="64.144105734385008"/>
    <n v="0"/>
  </r>
  <r>
    <n v="10167"/>
    <s v="S24_3420"/>
    <n v="32"/>
    <n v="64.44"/>
    <n v="3"/>
    <x v="63"/>
    <d v="2003-10-30T00:00:00"/>
    <s v="NULL"/>
    <s v="Cancelled"/>
    <n v="448"/>
    <n v="1504"/>
    <n v="116400"/>
    <s v="BrÃ¤cke"/>
    <n v="7"/>
    <x v="1"/>
    <d v="2005-04-18T00:00:00"/>
    <n v="27966.54"/>
    <s v="Vintage Cars"/>
    <n v="2902"/>
    <n v="65.75"/>
    <e v="#VALUE!"/>
    <s v=""/>
    <n v="2003"/>
    <n v="10"/>
    <n v="26.3"/>
    <n v="2062.08"/>
    <n v="145.0190114068441"/>
    <n v="1"/>
  </r>
  <r>
    <n v="10167"/>
    <s v="S24_3816"/>
    <n v="29"/>
    <n v="73.8"/>
    <n v="8"/>
    <x v="63"/>
    <d v="2003-10-30T00:00:00"/>
    <s v="NULL"/>
    <s v="Cancelled"/>
    <n v="448"/>
    <n v="1504"/>
    <n v="116400"/>
    <s v="BrÃ¤cke"/>
    <n v="7"/>
    <x v="1"/>
    <d v="2005-04-18T00:00:00"/>
    <n v="27966.54"/>
    <s v="Vintage Cars"/>
    <n v="6621"/>
    <n v="83.86"/>
    <e v="#VALUE!"/>
    <s v=""/>
    <n v="2003"/>
    <n v="10"/>
    <n v="48.64"/>
    <n v="2140.1999999999998"/>
    <n v="51.72697368421052"/>
    <n v="0"/>
  </r>
  <r>
    <n v="10167"/>
    <s v="S700_1138"/>
    <n v="43"/>
    <n v="66"/>
    <n v="12"/>
    <x v="63"/>
    <d v="2003-10-30T00:00:00"/>
    <s v="NULL"/>
    <s v="Cancelled"/>
    <n v="448"/>
    <n v="1504"/>
    <n v="116400"/>
    <s v="BrÃ¤cke"/>
    <n v="7"/>
    <x v="1"/>
    <d v="2005-04-18T00:00:00"/>
    <n v="27966.54"/>
    <s v="Ships"/>
    <n v="1897"/>
    <n v="66.67"/>
    <e v="#VALUE!"/>
    <s v=""/>
    <n v="2003"/>
    <n v="10"/>
    <n v="34"/>
    <n v="2838"/>
    <n v="94.117647058823522"/>
    <n v="1"/>
  </r>
  <r>
    <n v="10167"/>
    <s v="S700_2047"/>
    <n v="29"/>
    <n v="87.8"/>
    <n v="5"/>
    <x v="63"/>
    <d v="2003-10-30T00:00:00"/>
    <s v="NULL"/>
    <s v="Cancelled"/>
    <n v="448"/>
    <n v="1504"/>
    <n v="116400"/>
    <s v="BrÃ¤cke"/>
    <n v="7"/>
    <x v="1"/>
    <d v="2005-04-18T00:00:00"/>
    <n v="27966.54"/>
    <s v="Ships"/>
    <n v="3501"/>
    <n v="90.52"/>
    <e v="#VALUE!"/>
    <s v=""/>
    <n v="2003"/>
    <n v="10"/>
    <n v="39.83"/>
    <n v="2546.1999999999998"/>
    <n v="120.43685664072308"/>
    <n v="1"/>
  </r>
  <r>
    <n v="10167"/>
    <s v="S700_2610"/>
    <n v="46"/>
    <n v="62.16"/>
    <n v="10"/>
    <x v="63"/>
    <d v="2003-10-30T00:00:00"/>
    <s v="NULL"/>
    <s v="Cancelled"/>
    <n v="448"/>
    <n v="1504"/>
    <n v="116400"/>
    <s v="BrÃ¤cke"/>
    <n v="7"/>
    <x v="1"/>
    <d v="2005-04-18T00:00:00"/>
    <n v="27966.54"/>
    <s v="Ships"/>
    <n v="7083"/>
    <n v="72.28"/>
    <e v="#VALUE!"/>
    <s v=""/>
    <n v="2003"/>
    <n v="10"/>
    <n v="33.97"/>
    <n v="2859.3599999999997"/>
    <n v="82.984986753017367"/>
    <n v="1"/>
  </r>
  <r>
    <n v="10167"/>
    <s v="S700_3505"/>
    <n v="24"/>
    <n v="85.14"/>
    <n v="13"/>
    <x v="63"/>
    <d v="2003-10-30T00:00:00"/>
    <s v="NULL"/>
    <s v="Cancelled"/>
    <n v="448"/>
    <n v="1504"/>
    <n v="116400"/>
    <s v="BrÃ¤cke"/>
    <n v="7"/>
    <x v="1"/>
    <d v="2005-04-18T00:00:00"/>
    <n v="27966.54"/>
    <s v="Ships"/>
    <n v="1956"/>
    <n v="100.17"/>
    <e v="#VALUE!"/>
    <s v=""/>
    <n v="2003"/>
    <n v="10"/>
    <n v="51.09"/>
    <n v="2043.3600000000001"/>
    <n v="66.647093364650615"/>
    <n v="0"/>
  </r>
  <r>
    <n v="10167"/>
    <s v="S700_3962"/>
    <n v="28"/>
    <n v="83.42"/>
    <n v="14"/>
    <x v="63"/>
    <d v="2003-10-30T00:00:00"/>
    <s v="NULL"/>
    <s v="Cancelled"/>
    <n v="448"/>
    <n v="1504"/>
    <n v="116400"/>
    <s v="BrÃ¤cke"/>
    <n v="7"/>
    <x v="1"/>
    <d v="2005-04-18T00:00:00"/>
    <n v="27966.54"/>
    <s v="Ships"/>
    <n v="5088"/>
    <n v="99.31"/>
    <e v="#VALUE!"/>
    <s v=""/>
    <n v="2003"/>
    <n v="10"/>
    <n v="53.63"/>
    <n v="2335.7600000000002"/>
    <n v="55.547268319970165"/>
    <n v="0"/>
  </r>
  <r>
    <n v="10167"/>
    <s v="S72_1253"/>
    <n v="40"/>
    <n v="42.71"/>
    <n v="4"/>
    <x v="63"/>
    <d v="2003-10-30T00:00:00"/>
    <s v="NULL"/>
    <s v="Cancelled"/>
    <n v="448"/>
    <n v="1504"/>
    <n v="116400"/>
    <s v="BrÃ¤cke"/>
    <n v="7"/>
    <x v="1"/>
    <d v="2005-04-18T00:00:00"/>
    <n v="27966.54"/>
    <s v="Planes"/>
    <n v="4857"/>
    <n v="49.66"/>
    <e v="#VALUE!"/>
    <s v=""/>
    <n v="2003"/>
    <n v="10"/>
    <n v="32.770000000000003"/>
    <n v="1708.4"/>
    <n v="30.332621299969475"/>
    <n v="0"/>
  </r>
  <r>
    <n v="10167"/>
    <s v="S72_3212"/>
    <n v="38"/>
    <n v="43.68"/>
    <n v="15"/>
    <x v="63"/>
    <d v="2003-10-30T00:00:00"/>
    <s v="NULL"/>
    <s v="Cancelled"/>
    <n v="448"/>
    <n v="1504"/>
    <n v="116400"/>
    <s v="BrÃ¤cke"/>
    <n v="7"/>
    <x v="1"/>
    <d v="2005-04-18T00:00:00"/>
    <n v="27966.54"/>
    <s v="Ships"/>
    <n v="414"/>
    <n v="54.6"/>
    <e v="#VALUE!"/>
    <s v=""/>
    <n v="2003"/>
    <n v="10"/>
    <n v="33.299999999999997"/>
    <n v="1659.84"/>
    <n v="31.171171171171181"/>
    <n v="0"/>
  </r>
  <r>
    <n v="10168"/>
    <s v="S10_1678"/>
    <n v="36"/>
    <n v="94.74"/>
    <n v="1"/>
    <x v="64"/>
    <d v="2003-11-03T00:00:00"/>
    <d v="2003-11-01T00:00:00"/>
    <s v="Shipped"/>
    <n v="161"/>
    <n v="1165"/>
    <n v="84600"/>
    <s v="Burlingame"/>
    <n v="1"/>
    <x v="5"/>
    <d v="2004-11-14T00:00:00"/>
    <n v="2434.25"/>
    <s v="Motorcycles"/>
    <n v="7933"/>
    <n v="95.7"/>
    <n v="2"/>
    <s v="Yes"/>
    <n v="2003"/>
    <n v="10"/>
    <n v="48.81"/>
    <n v="3410.64"/>
    <n v="94.099569760294997"/>
    <n v="1"/>
  </r>
  <r>
    <n v="10168"/>
    <s v="S10_2016"/>
    <n v="27"/>
    <n v="97.53"/>
    <n v="4"/>
    <x v="64"/>
    <d v="2003-11-03T00:00:00"/>
    <d v="2003-11-01T00:00:00"/>
    <s v="Shipped"/>
    <n v="161"/>
    <n v="1165"/>
    <n v="84600"/>
    <s v="Burlingame"/>
    <n v="1"/>
    <x v="5"/>
    <d v="2004-11-14T00:00:00"/>
    <n v="2434.25"/>
    <s v="Motorcycles"/>
    <n v="6625"/>
    <n v="118.94"/>
    <n v="2"/>
    <s v="Yes"/>
    <n v="2003"/>
    <n v="10"/>
    <n v="68.989999999999995"/>
    <n v="2633.31"/>
    <n v="41.36831424844182"/>
    <n v="0"/>
  </r>
  <r>
    <n v="10168"/>
    <s v="S10_4698"/>
    <n v="20"/>
    <n v="160.74"/>
    <n v="3"/>
    <x v="64"/>
    <d v="2003-11-03T00:00:00"/>
    <d v="2003-11-01T00:00:00"/>
    <s v="Shipped"/>
    <n v="161"/>
    <n v="1165"/>
    <n v="84600"/>
    <s v="Burlingame"/>
    <n v="1"/>
    <x v="5"/>
    <d v="2004-11-14T00:00:00"/>
    <n v="2434.25"/>
    <s v="Motorcycles"/>
    <n v="5582"/>
    <n v="193.66"/>
    <n v="2"/>
    <s v="Yes"/>
    <n v="2003"/>
    <n v="10"/>
    <n v="91.02"/>
    <n v="3214.8"/>
    <n v="76.598549769281504"/>
    <n v="1"/>
  </r>
  <r>
    <n v="10168"/>
    <s v="S18_2581"/>
    <n v="21"/>
    <n v="75.19"/>
    <n v="9"/>
    <x v="64"/>
    <d v="2003-11-03T00:00:00"/>
    <d v="2003-11-01T00:00:00"/>
    <s v="Shipped"/>
    <n v="161"/>
    <n v="1165"/>
    <n v="84600"/>
    <s v="Burlingame"/>
    <n v="1"/>
    <x v="5"/>
    <d v="2004-11-14T00:00:00"/>
    <n v="2434.25"/>
    <s v="Planes"/>
    <n v="992"/>
    <n v="84.48"/>
    <n v="2"/>
    <s v="Yes"/>
    <n v="2003"/>
    <n v="10"/>
    <n v="49"/>
    <n v="1578.99"/>
    <n v="53.448979591836732"/>
    <n v="0"/>
  </r>
  <r>
    <n v="10168"/>
    <s v="S18_2625"/>
    <n v="46"/>
    <n v="49.06"/>
    <n v="5"/>
    <x v="64"/>
    <d v="2003-11-03T00:00:00"/>
    <d v="2003-11-01T00:00:00"/>
    <s v="Shipped"/>
    <n v="161"/>
    <n v="1165"/>
    <n v="84600"/>
    <s v="Burlingame"/>
    <n v="1"/>
    <x v="5"/>
    <d v="2004-11-14T00:00:00"/>
    <n v="2434.25"/>
    <s v="Motorcycles"/>
    <n v="4357"/>
    <n v="60.57"/>
    <n v="2"/>
    <s v="Yes"/>
    <n v="2003"/>
    <n v="10"/>
    <n v="24.23"/>
    <n v="2256.7600000000002"/>
    <n v="102.47626908790757"/>
    <n v="1"/>
  </r>
  <r>
    <n v="10168"/>
    <s v="S24_1578"/>
    <n v="50"/>
    <n v="103.68"/>
    <n v="2"/>
    <x v="64"/>
    <d v="2003-11-03T00:00:00"/>
    <d v="2003-11-01T00:00:00"/>
    <s v="Shipped"/>
    <n v="161"/>
    <n v="1165"/>
    <n v="84600"/>
    <s v="Burlingame"/>
    <n v="1"/>
    <x v="5"/>
    <d v="2004-11-14T00:00:00"/>
    <n v="2434.25"/>
    <s v="Motorcycles"/>
    <n v="7003"/>
    <n v="112.7"/>
    <n v="2"/>
    <s v="Yes"/>
    <n v="2003"/>
    <n v="10"/>
    <n v="60.86"/>
    <n v="5184"/>
    <n v="70.358199145580031"/>
    <n v="1"/>
  </r>
  <r>
    <n v="10168"/>
    <s v="S24_1785"/>
    <n v="49"/>
    <n v="93.01"/>
    <n v="11"/>
    <x v="64"/>
    <d v="2003-11-03T00:00:00"/>
    <d v="2003-11-01T00:00:00"/>
    <s v="Shipped"/>
    <n v="161"/>
    <n v="1165"/>
    <n v="84600"/>
    <s v="Burlingame"/>
    <n v="1"/>
    <x v="5"/>
    <d v="2004-11-14T00:00:00"/>
    <n v="2434.25"/>
    <s v="Planes"/>
    <n v="3627"/>
    <n v="109.42"/>
    <n v="2"/>
    <s v="Yes"/>
    <n v="2003"/>
    <n v="10"/>
    <n v="66.739999999999995"/>
    <n v="4557.4900000000007"/>
    <n v="39.361702127659591"/>
    <n v="0"/>
  </r>
  <r>
    <n v="10168"/>
    <s v="S24_2000"/>
    <n v="29"/>
    <n v="72.36"/>
    <n v="6"/>
    <x v="64"/>
    <d v="2003-11-03T00:00:00"/>
    <d v="2003-11-01T00:00:00"/>
    <s v="Shipped"/>
    <n v="161"/>
    <n v="1165"/>
    <n v="84600"/>
    <s v="Burlingame"/>
    <n v="1"/>
    <x v="5"/>
    <d v="2004-11-14T00:00:00"/>
    <n v="2434.25"/>
    <s v="Motorcycles"/>
    <n v="15"/>
    <n v="76.17"/>
    <n v="2"/>
    <s v="Yes"/>
    <n v="2003"/>
    <n v="10"/>
    <n v="37.32"/>
    <n v="2098.44"/>
    <n v="93.890675241157552"/>
    <n v="1"/>
  </r>
  <r>
    <n v="10168"/>
    <s v="S24_3949"/>
    <n v="27"/>
    <n v="57.32"/>
    <n v="18"/>
    <x v="64"/>
    <d v="2003-11-03T00:00:00"/>
    <d v="2003-11-01T00:00:00"/>
    <s v="Shipped"/>
    <n v="161"/>
    <n v="1165"/>
    <n v="84600"/>
    <s v="Burlingame"/>
    <n v="1"/>
    <x v="5"/>
    <d v="2004-11-14T00:00:00"/>
    <n v="2434.25"/>
    <s v="Planes"/>
    <n v="6812"/>
    <n v="68.239999999999995"/>
    <n v="2"/>
    <s v="Yes"/>
    <n v="2003"/>
    <n v="10"/>
    <n v="29.34"/>
    <n v="1547.64"/>
    <n v="95.364689843217448"/>
    <n v="1"/>
  </r>
  <r>
    <n v="10168"/>
    <s v="S24_4278"/>
    <n v="48"/>
    <n v="68.099999999999994"/>
    <n v="10"/>
    <x v="64"/>
    <d v="2003-11-03T00:00:00"/>
    <d v="2003-11-01T00:00:00"/>
    <s v="Shipped"/>
    <n v="161"/>
    <n v="1165"/>
    <n v="84600"/>
    <s v="Burlingame"/>
    <n v="1"/>
    <x v="5"/>
    <d v="2004-11-14T00:00:00"/>
    <n v="2434.25"/>
    <s v="Planes"/>
    <n v="2756"/>
    <n v="72.45"/>
    <n v="2"/>
    <s v="Yes"/>
    <n v="2003"/>
    <n v="10"/>
    <n v="36.229999999999997"/>
    <n v="3268.7999999999997"/>
    <n v="87.965774220259448"/>
    <n v="1"/>
  </r>
  <r>
    <n v="10168"/>
    <s v="S32_1374"/>
    <n v="28"/>
    <n v="89.9"/>
    <n v="7"/>
    <x v="64"/>
    <d v="2003-11-03T00:00:00"/>
    <d v="2003-11-01T00:00:00"/>
    <s v="Shipped"/>
    <n v="161"/>
    <n v="1165"/>
    <n v="84600"/>
    <s v="Burlingame"/>
    <n v="1"/>
    <x v="5"/>
    <d v="2004-11-14T00:00:00"/>
    <n v="2434.25"/>
    <s v="Motorcycles"/>
    <n v="178"/>
    <n v="99.89"/>
    <n v="2"/>
    <s v="Yes"/>
    <n v="2003"/>
    <n v="10"/>
    <n v="66.92"/>
    <n v="2517.2000000000003"/>
    <n v="34.339509862522419"/>
    <n v="0"/>
  </r>
  <r>
    <n v="10168"/>
    <s v="S32_4289"/>
    <n v="31"/>
    <n v="57.78"/>
    <n v="12"/>
    <x v="64"/>
    <d v="2003-11-03T00:00:00"/>
    <d v="2003-11-01T00:00:00"/>
    <s v="Shipped"/>
    <n v="161"/>
    <n v="1165"/>
    <n v="84600"/>
    <s v="Burlingame"/>
    <n v="1"/>
    <x v="5"/>
    <d v="2004-11-14T00:00:00"/>
    <n v="2434.25"/>
    <s v="Vintage Cars"/>
    <n v="136"/>
    <n v="68.790000000000006"/>
    <n v="2"/>
    <s v="Yes"/>
    <n v="2003"/>
    <n v="10"/>
    <n v="33.020000000000003"/>
    <n v="1791.18"/>
    <n v="74.984857662023003"/>
    <n v="1"/>
  </r>
  <r>
    <n v="10168"/>
    <s v="S50_1341"/>
    <n v="48"/>
    <n v="39.71"/>
    <n v="13"/>
    <x v="64"/>
    <d v="2003-11-03T00:00:00"/>
    <d v="2003-11-01T00:00:00"/>
    <s v="Shipped"/>
    <n v="161"/>
    <n v="1165"/>
    <n v="84600"/>
    <s v="Burlingame"/>
    <n v="1"/>
    <x v="5"/>
    <d v="2004-11-14T00:00:00"/>
    <n v="2434.25"/>
    <s v="Vintage Cars"/>
    <n v="7062"/>
    <n v="43.64"/>
    <n v="2"/>
    <s v="Yes"/>
    <n v="2003"/>
    <n v="10"/>
    <n v="27.06"/>
    <n v="1906.08"/>
    <n v="46.747967479674806"/>
    <n v="0"/>
  </r>
  <r>
    <n v="10168"/>
    <s v="S700_1691"/>
    <n v="28"/>
    <n v="91.34"/>
    <n v="14"/>
    <x v="64"/>
    <d v="2003-11-03T00:00:00"/>
    <d v="2003-11-01T00:00:00"/>
    <s v="Shipped"/>
    <n v="161"/>
    <n v="1165"/>
    <n v="84600"/>
    <s v="Burlingame"/>
    <n v="1"/>
    <x v="5"/>
    <d v="2004-11-14T00:00:00"/>
    <n v="2434.25"/>
    <s v="Planes"/>
    <n v="5841"/>
    <n v="91.34"/>
    <n v="2"/>
    <s v="Yes"/>
    <n v="2003"/>
    <n v="10"/>
    <n v="51.15"/>
    <n v="2557.52"/>
    <n v="78.572825024437947"/>
    <n v="1"/>
  </r>
  <r>
    <n v="10168"/>
    <s v="S700_2466"/>
    <n v="31"/>
    <n v="87.75"/>
    <n v="16"/>
    <x v="64"/>
    <d v="2003-11-03T00:00:00"/>
    <d v="2003-11-01T00:00:00"/>
    <s v="Shipped"/>
    <n v="161"/>
    <n v="1165"/>
    <n v="84600"/>
    <s v="Burlingame"/>
    <n v="1"/>
    <x v="5"/>
    <d v="2004-11-14T00:00:00"/>
    <n v="2434.25"/>
    <s v="Planes"/>
    <n v="9653"/>
    <n v="99.72"/>
    <n v="2"/>
    <s v="Yes"/>
    <n v="2003"/>
    <n v="10"/>
    <n v="68.8"/>
    <n v="2720.25"/>
    <n v="27.543604651162795"/>
    <n v="0"/>
  </r>
  <r>
    <n v="10168"/>
    <s v="S700_2834"/>
    <n v="36"/>
    <n v="94.92"/>
    <n v="8"/>
    <x v="64"/>
    <d v="2003-11-03T00:00:00"/>
    <d v="2003-11-01T00:00:00"/>
    <s v="Shipped"/>
    <n v="161"/>
    <n v="1165"/>
    <n v="84600"/>
    <s v="Burlingame"/>
    <n v="1"/>
    <x v="5"/>
    <d v="2004-11-14T00:00:00"/>
    <n v="2434.25"/>
    <s v="Planes"/>
    <n v="7106"/>
    <n v="118.65"/>
    <n v="2"/>
    <s v="Yes"/>
    <n v="2003"/>
    <n v="10"/>
    <n v="59.33"/>
    <n v="3417.12"/>
    <n v="59.986516096409915"/>
    <n v="0"/>
  </r>
  <r>
    <n v="10168"/>
    <s v="S700_3167"/>
    <n v="48"/>
    <n v="72"/>
    <n v="15"/>
    <x v="64"/>
    <d v="2003-11-03T00:00:00"/>
    <d v="2003-11-01T00:00:00"/>
    <s v="Shipped"/>
    <n v="161"/>
    <n v="1165"/>
    <n v="84600"/>
    <s v="Burlingame"/>
    <n v="1"/>
    <x v="5"/>
    <d v="2004-11-14T00:00:00"/>
    <n v="2434.25"/>
    <s v="Planes"/>
    <n v="551"/>
    <n v="80"/>
    <n v="2"/>
    <s v="Yes"/>
    <n v="2003"/>
    <n v="10"/>
    <n v="54.4"/>
    <n v="3456"/>
    <n v="32.352941176470587"/>
    <n v="0"/>
  </r>
  <r>
    <n v="10168"/>
    <s v="S700_4002"/>
    <n v="39"/>
    <n v="67.37"/>
    <n v="17"/>
    <x v="64"/>
    <d v="2003-11-03T00:00:00"/>
    <d v="2003-11-01T00:00:00"/>
    <s v="Shipped"/>
    <n v="161"/>
    <n v="1165"/>
    <n v="84600"/>
    <s v="Burlingame"/>
    <n v="1"/>
    <x v="5"/>
    <d v="2004-11-14T00:00:00"/>
    <n v="2434.25"/>
    <s v="Planes"/>
    <n v="8820"/>
    <n v="74.03"/>
    <n v="2"/>
    <s v="Yes"/>
    <n v="2003"/>
    <n v="10"/>
    <n v="36.270000000000003"/>
    <n v="2627.4300000000003"/>
    <n v="85.745795423214773"/>
    <n v="1"/>
  </r>
  <r>
    <n v="10169"/>
    <s v="S12_1099"/>
    <n v="30"/>
    <n v="163.44"/>
    <n v="2"/>
    <x v="65"/>
    <d v="2003-11-14T00:00:00"/>
    <d v="2003-11-09T00:00:00"/>
    <s v="Shipped"/>
    <n v="276"/>
    <n v="1611"/>
    <n v="107800"/>
    <s v="North Sydney"/>
    <n v="6"/>
    <x v="6"/>
    <d v="2005-02-09T00:00:00"/>
    <n v="27083.78"/>
    <s v="Classic Cars"/>
    <n v="68"/>
    <n v="194.57"/>
    <n v="5"/>
    <s v="Yes"/>
    <n v="2003"/>
    <n v="11"/>
    <n v="95.34"/>
    <n v="4903.2"/>
    <n v="71.428571428571416"/>
    <n v="1"/>
  </r>
  <r>
    <n v="10169"/>
    <s v="S12_2823"/>
    <n v="35"/>
    <n v="126.52"/>
    <n v="13"/>
    <x v="65"/>
    <d v="2003-11-14T00:00:00"/>
    <d v="2003-11-09T00:00:00"/>
    <s v="Shipped"/>
    <n v="276"/>
    <n v="1611"/>
    <n v="107800"/>
    <s v="North Sydney"/>
    <n v="6"/>
    <x v="6"/>
    <d v="2005-02-09T00:00:00"/>
    <n v="27083.78"/>
    <s v="Motorcycles"/>
    <n v="9997"/>
    <n v="150.62"/>
    <n v="5"/>
    <s v="Yes"/>
    <n v="2003"/>
    <n v="11"/>
    <n v="66.27"/>
    <n v="4428.2"/>
    <n v="90.915949901916406"/>
    <n v="1"/>
  </r>
  <r>
    <n v="10169"/>
    <s v="S12_3990"/>
    <n v="36"/>
    <n v="71.819999999999993"/>
    <n v="3"/>
    <x v="65"/>
    <d v="2003-11-14T00:00:00"/>
    <d v="2003-11-09T00:00:00"/>
    <s v="Shipped"/>
    <n v="276"/>
    <n v="1611"/>
    <n v="107800"/>
    <s v="North Sydney"/>
    <n v="6"/>
    <x v="6"/>
    <d v="2005-02-09T00:00:00"/>
    <n v="27083.78"/>
    <s v="Classic Cars"/>
    <n v="5663"/>
    <n v="79.8"/>
    <n v="5"/>
    <s v="Yes"/>
    <n v="2003"/>
    <n v="11"/>
    <n v="31.92"/>
    <n v="2585.5199999999995"/>
    <n v="124.99999999999996"/>
    <n v="1"/>
  </r>
  <r>
    <n v="10169"/>
    <s v="S18_3278"/>
    <n v="32"/>
    <n v="65.13"/>
    <n v="5"/>
    <x v="65"/>
    <d v="2003-11-14T00:00:00"/>
    <d v="2003-11-09T00:00:00"/>
    <s v="Shipped"/>
    <n v="276"/>
    <n v="1611"/>
    <n v="107800"/>
    <s v="North Sydney"/>
    <n v="6"/>
    <x v="6"/>
    <d v="2005-02-09T00:00:00"/>
    <n v="27083.78"/>
    <s v="Classic Cars"/>
    <n v="1917"/>
    <n v="80.41"/>
    <n v="5"/>
    <s v="Yes"/>
    <n v="2003"/>
    <n v="11"/>
    <n v="49.05"/>
    <n v="2084.16"/>
    <n v="32.782874617737001"/>
    <n v="0"/>
  </r>
  <r>
    <n v="10169"/>
    <s v="S18_3482"/>
    <n v="36"/>
    <n v="136.69999999999999"/>
    <n v="4"/>
    <x v="65"/>
    <d v="2003-11-14T00:00:00"/>
    <d v="2003-11-09T00:00:00"/>
    <s v="Shipped"/>
    <n v="276"/>
    <n v="1611"/>
    <n v="107800"/>
    <s v="North Sydney"/>
    <n v="6"/>
    <x v="6"/>
    <d v="2005-02-09T00:00:00"/>
    <n v="27083.78"/>
    <s v="Classic Cars"/>
    <n v="9127"/>
    <n v="146.99"/>
    <n v="5"/>
    <s v="Yes"/>
    <n v="2003"/>
    <n v="11"/>
    <n v="73.489999999999995"/>
    <n v="4921.2"/>
    <n v="86.011702272418006"/>
    <n v="1"/>
  </r>
  <r>
    <n v="10169"/>
    <s v="S18_3782"/>
    <n v="38"/>
    <n v="52.84"/>
    <n v="8"/>
    <x v="65"/>
    <d v="2003-11-14T00:00:00"/>
    <d v="2003-11-09T00:00:00"/>
    <s v="Shipped"/>
    <n v="276"/>
    <n v="1611"/>
    <n v="107800"/>
    <s v="North Sydney"/>
    <n v="6"/>
    <x v="6"/>
    <d v="2005-02-09T00:00:00"/>
    <n v="27083.78"/>
    <s v="Motorcycles"/>
    <n v="7689"/>
    <n v="62.17"/>
    <n v="5"/>
    <s v="Yes"/>
    <n v="2003"/>
    <n v="11"/>
    <n v="32.950000000000003"/>
    <n v="2007.92"/>
    <n v="60.36418816388467"/>
    <n v="0"/>
  </r>
  <r>
    <n v="10169"/>
    <s v="S18_4721"/>
    <n v="33"/>
    <n v="120.53"/>
    <n v="7"/>
    <x v="65"/>
    <d v="2003-11-14T00:00:00"/>
    <d v="2003-11-09T00:00:00"/>
    <s v="Shipped"/>
    <n v="276"/>
    <n v="1611"/>
    <n v="107800"/>
    <s v="North Sydney"/>
    <n v="6"/>
    <x v="6"/>
    <d v="2005-02-09T00:00:00"/>
    <n v="27083.78"/>
    <s v="Classic Cars"/>
    <n v="1249"/>
    <n v="148.80000000000001"/>
    <n v="5"/>
    <s v="Yes"/>
    <n v="2003"/>
    <n v="11"/>
    <n v="69.930000000000007"/>
    <n v="3977.4900000000002"/>
    <n v="72.358072358072349"/>
    <n v="1"/>
  </r>
  <r>
    <n v="10169"/>
    <s v="S24_2360"/>
    <n v="38"/>
    <n v="66.489999999999995"/>
    <n v="11"/>
    <x v="65"/>
    <d v="2003-11-14T00:00:00"/>
    <d v="2003-11-09T00:00:00"/>
    <s v="Shipped"/>
    <n v="276"/>
    <n v="1611"/>
    <n v="107800"/>
    <s v="North Sydney"/>
    <n v="6"/>
    <x v="6"/>
    <d v="2005-02-09T00:00:00"/>
    <n v="27083.78"/>
    <s v="Motorcycles"/>
    <n v="6840"/>
    <n v="69.260000000000005"/>
    <n v="5"/>
    <s v="Yes"/>
    <n v="2003"/>
    <n v="11"/>
    <n v="47.1"/>
    <n v="2526.62"/>
    <n v="41.16772823779192"/>
    <n v="0"/>
  </r>
  <r>
    <n v="10169"/>
    <s v="S24_3371"/>
    <n v="34"/>
    <n v="53.27"/>
    <n v="1"/>
    <x v="65"/>
    <d v="2003-11-14T00:00:00"/>
    <d v="2003-11-09T00:00:00"/>
    <s v="Shipped"/>
    <n v="276"/>
    <n v="1611"/>
    <n v="107800"/>
    <s v="North Sydney"/>
    <n v="6"/>
    <x v="6"/>
    <d v="2005-02-09T00:00:00"/>
    <n v="27083.78"/>
    <s v="Classic Cars"/>
    <n v="7995"/>
    <n v="61.23"/>
    <n v="5"/>
    <s v="Yes"/>
    <n v="2003"/>
    <n v="11"/>
    <n v="38.58"/>
    <n v="1811.18"/>
    <n v="38.076723691031638"/>
    <n v="0"/>
  </r>
  <r>
    <n v="10169"/>
    <s v="S24_4620"/>
    <n v="24"/>
    <n v="77.61"/>
    <n v="6"/>
    <x v="65"/>
    <d v="2003-11-14T00:00:00"/>
    <d v="2003-11-09T00:00:00"/>
    <s v="Shipped"/>
    <n v="276"/>
    <n v="1611"/>
    <n v="107800"/>
    <s v="North Sydney"/>
    <n v="6"/>
    <x v="6"/>
    <d v="2005-02-09T00:00:00"/>
    <n v="27083.78"/>
    <s v="Classic Cars"/>
    <n v="7869"/>
    <n v="80.84"/>
    <n v="5"/>
    <s v="Yes"/>
    <n v="2003"/>
    <n v="11"/>
    <n v="32.33"/>
    <n v="1862.6399999999999"/>
    <n v="140.05567584287041"/>
    <n v="1"/>
  </r>
  <r>
    <n v="10169"/>
    <s v="S32_2206"/>
    <n v="26"/>
    <n v="37.01"/>
    <n v="9"/>
    <x v="65"/>
    <d v="2003-11-14T00:00:00"/>
    <d v="2003-11-09T00:00:00"/>
    <s v="Shipped"/>
    <n v="276"/>
    <n v="1611"/>
    <n v="107800"/>
    <s v="North Sydney"/>
    <n v="6"/>
    <x v="6"/>
    <d v="2005-02-09T00:00:00"/>
    <n v="27083.78"/>
    <s v="Motorcycles"/>
    <n v="9241"/>
    <n v="40.229999999999997"/>
    <n v="5"/>
    <s v="Yes"/>
    <n v="2003"/>
    <n v="11"/>
    <n v="24.14"/>
    <n v="962.26"/>
    <n v="53.314001657000823"/>
    <n v="0"/>
  </r>
  <r>
    <n v="10169"/>
    <s v="S32_4485"/>
    <n v="34"/>
    <n v="83.68"/>
    <n v="12"/>
    <x v="65"/>
    <d v="2003-11-14T00:00:00"/>
    <d v="2003-11-09T00:00:00"/>
    <s v="Shipped"/>
    <n v="276"/>
    <n v="1611"/>
    <n v="107800"/>
    <s v="North Sydney"/>
    <n v="6"/>
    <x v="6"/>
    <d v="2005-02-09T00:00:00"/>
    <n v="27083.78"/>
    <s v="Motorcycles"/>
    <n v="3341"/>
    <n v="102.05"/>
    <n v="5"/>
    <s v="Yes"/>
    <n v="2003"/>
    <n v="11"/>
    <n v="56.13"/>
    <n v="2845.1200000000003"/>
    <n v="49.082487083556039"/>
    <n v="0"/>
  </r>
  <r>
    <n v="10169"/>
    <s v="S50_4713"/>
    <n v="48"/>
    <n v="75.66"/>
    <n v="10"/>
    <x v="65"/>
    <d v="2003-11-14T00:00:00"/>
    <d v="2003-11-09T00:00:00"/>
    <s v="Shipped"/>
    <n v="276"/>
    <n v="1611"/>
    <n v="107800"/>
    <s v="North Sydney"/>
    <n v="6"/>
    <x v="6"/>
    <d v="2005-02-09T00:00:00"/>
    <n v="27083.78"/>
    <s v="Motorcycles"/>
    <n v="600"/>
    <n v="81.36"/>
    <n v="5"/>
    <s v="Yes"/>
    <n v="2003"/>
    <n v="11"/>
    <n v="34.17"/>
    <n v="3631.68"/>
    <n v="121.42230026338892"/>
    <n v="1"/>
  </r>
  <r>
    <n v="10170"/>
    <s v="S12_3380"/>
    <n v="47"/>
    <n v="116.27"/>
    <n v="4"/>
    <x v="65"/>
    <d v="2003-11-12T00:00:00"/>
    <d v="2003-11-07T00:00:00"/>
    <s v="Shipped"/>
    <n v="452"/>
    <n v="1401"/>
    <n v="45300"/>
    <s v="Graz"/>
    <n v="4"/>
    <x v="3"/>
    <d v="2003-11-15T00:00:00"/>
    <n v="27121.9"/>
    <s v="Classic Cars"/>
    <n v="9123"/>
    <n v="117.44"/>
    <n v="5"/>
    <s v="Yes"/>
    <n v="2003"/>
    <n v="11"/>
    <n v="75.16"/>
    <n v="5464.69"/>
    <n v="54.696647152740816"/>
    <n v="0"/>
  </r>
  <r>
    <n v="10170"/>
    <s v="S12_4675"/>
    <n v="41"/>
    <n v="93.28"/>
    <n v="3"/>
    <x v="65"/>
    <d v="2003-11-12T00:00:00"/>
    <d v="2003-11-07T00:00:00"/>
    <s v="Shipped"/>
    <n v="452"/>
    <n v="1401"/>
    <n v="45300"/>
    <s v="Graz"/>
    <n v="4"/>
    <x v="3"/>
    <d v="2003-11-15T00:00:00"/>
    <n v="27121.9"/>
    <s v="Classic Cars"/>
    <n v="7323"/>
    <n v="115.16"/>
    <n v="5"/>
    <s v="Yes"/>
    <n v="2003"/>
    <n v="11"/>
    <n v="58.73"/>
    <n v="3824.48"/>
    <n v="58.828537374425352"/>
    <n v="0"/>
  </r>
  <r>
    <n v="10170"/>
    <s v="S18_1889"/>
    <n v="20"/>
    <n v="70.069999999999993"/>
    <n v="2"/>
    <x v="65"/>
    <d v="2003-11-12T00:00:00"/>
    <d v="2003-11-07T00:00:00"/>
    <s v="Shipped"/>
    <n v="452"/>
    <n v="1401"/>
    <n v="45300"/>
    <s v="Graz"/>
    <n v="4"/>
    <x v="3"/>
    <d v="2003-11-15T00:00:00"/>
    <n v="27121.9"/>
    <s v="Classic Cars"/>
    <n v="8826"/>
    <n v="77"/>
    <n v="5"/>
    <s v="Yes"/>
    <n v="2003"/>
    <n v="11"/>
    <n v="53.9"/>
    <n v="1401.3999999999999"/>
    <n v="29.999999999999993"/>
    <n v="0"/>
  </r>
  <r>
    <n v="10170"/>
    <s v="S24_3856"/>
    <n v="34"/>
    <n v="130.6"/>
    <n v="1"/>
    <x v="65"/>
    <d v="2003-11-12T00:00:00"/>
    <d v="2003-11-07T00:00:00"/>
    <s v="Shipped"/>
    <n v="452"/>
    <n v="1401"/>
    <n v="45300"/>
    <s v="Graz"/>
    <n v="4"/>
    <x v="3"/>
    <d v="2003-11-15T00:00:00"/>
    <n v="27121.9"/>
    <s v="Classic Cars"/>
    <n v="6600"/>
    <n v="140.43"/>
    <n v="5"/>
    <s v="Yes"/>
    <n v="2003"/>
    <n v="11"/>
    <n v="98.3"/>
    <n v="4440.3999999999996"/>
    <n v="32.858596134282806"/>
    <n v="0"/>
  </r>
  <r>
    <n v="10171"/>
    <s v="S18_1129"/>
    <n v="35"/>
    <n v="134.46"/>
    <n v="2"/>
    <x v="66"/>
    <d v="2003-11-13T00:00:00"/>
    <d v="2003-11-07T00:00:00"/>
    <s v="Shipped"/>
    <n v="233"/>
    <n v="1286"/>
    <n v="48700"/>
    <s v="MontrÃ©al"/>
    <n v="3"/>
    <x v="2"/>
    <d v="2005-05-20T00:00:00"/>
    <n v="29070.38"/>
    <s v="Classic Cars"/>
    <n v="3975"/>
    <n v="141.54"/>
    <n v="6"/>
    <s v="Yes"/>
    <n v="2003"/>
    <n v="11"/>
    <n v="83.51"/>
    <n v="4706.1000000000004"/>
    <n v="61.010657406298648"/>
    <n v="0"/>
  </r>
  <r>
    <n v="10171"/>
    <s v="S18_1984"/>
    <n v="35"/>
    <n v="128.03"/>
    <n v="1"/>
    <x v="66"/>
    <d v="2003-11-13T00:00:00"/>
    <d v="2003-11-07T00:00:00"/>
    <s v="Shipped"/>
    <n v="233"/>
    <n v="1286"/>
    <n v="48700"/>
    <s v="MontrÃ©al"/>
    <n v="3"/>
    <x v="2"/>
    <d v="2005-05-20T00:00:00"/>
    <n v="29070.38"/>
    <s v="Classic Cars"/>
    <n v="9772"/>
    <n v="142.25"/>
    <n v="6"/>
    <s v="Yes"/>
    <n v="2003"/>
    <n v="11"/>
    <n v="93.89"/>
    <n v="4481.05"/>
    <n v="36.361699861540103"/>
    <n v="0"/>
  </r>
  <r>
    <n v="10171"/>
    <s v="S18_3232"/>
    <n v="39"/>
    <n v="165.95"/>
    <n v="3"/>
    <x v="66"/>
    <d v="2003-11-13T00:00:00"/>
    <d v="2003-11-07T00:00:00"/>
    <s v="Shipped"/>
    <n v="233"/>
    <n v="1286"/>
    <n v="48700"/>
    <s v="MontrÃ©al"/>
    <n v="3"/>
    <x v="2"/>
    <d v="2005-05-20T00:00:00"/>
    <n v="29070.38"/>
    <s v="Classic Cars"/>
    <n v="8347"/>
    <n v="169.34"/>
    <n v="6"/>
    <s v="Yes"/>
    <n v="2003"/>
    <n v="11"/>
    <n v="77.900000000000006"/>
    <n v="6472.0499999999993"/>
    <n v="113.02952503209241"/>
    <n v="1"/>
  </r>
  <r>
    <n v="10171"/>
    <s v="S24_2972"/>
    <n v="36"/>
    <n v="34.74"/>
    <n v="4"/>
    <x v="66"/>
    <d v="2003-11-13T00:00:00"/>
    <d v="2003-11-07T00:00:00"/>
    <s v="Shipped"/>
    <n v="233"/>
    <n v="1286"/>
    <n v="48700"/>
    <s v="MontrÃ©al"/>
    <n v="3"/>
    <x v="2"/>
    <d v="2005-05-20T00:00:00"/>
    <n v="29070.38"/>
    <s v="Classic Cars"/>
    <n v="7723"/>
    <n v="37.76"/>
    <n v="6"/>
    <s v="Yes"/>
    <n v="2003"/>
    <n v="11"/>
    <n v="16.239999999999998"/>
    <n v="1250.6400000000001"/>
    <n v="113.9162561576355"/>
    <n v="1"/>
  </r>
  <r>
    <n v="10172"/>
    <s v="S18_1589"/>
    <n v="42"/>
    <n v="109.51"/>
    <n v="6"/>
    <x v="66"/>
    <d v="2003-11-14T00:00:00"/>
    <d v="2003-11-11T00:00:00"/>
    <s v="Shipped"/>
    <n v="175"/>
    <n v="1323"/>
    <n v="84300"/>
    <s v="Bridgewater"/>
    <n v="3"/>
    <x v="2"/>
    <d v="2005-05-19T00:00:00"/>
    <n v="28500.78"/>
    <s v="Classic Cars"/>
    <n v="9042"/>
    <n v="124.44"/>
    <n v="3"/>
    <s v="Yes"/>
    <n v="2003"/>
    <n v="11"/>
    <n v="65.959999999999994"/>
    <n v="4599.42"/>
    <n v="66.024863553668908"/>
    <n v="0"/>
  </r>
  <r>
    <n v="10172"/>
    <s v="S18_2870"/>
    <n v="39"/>
    <n v="117.48"/>
    <n v="7"/>
    <x v="66"/>
    <d v="2003-11-14T00:00:00"/>
    <d v="2003-11-11T00:00:00"/>
    <s v="Shipped"/>
    <n v="175"/>
    <n v="1323"/>
    <n v="84300"/>
    <s v="Bridgewater"/>
    <n v="3"/>
    <x v="2"/>
    <d v="2005-05-19T00:00:00"/>
    <n v="28500.78"/>
    <s v="Classic Cars"/>
    <n v="8164"/>
    <n v="132"/>
    <n v="3"/>
    <s v="Yes"/>
    <n v="2003"/>
    <n v="11"/>
    <n v="56.76"/>
    <n v="4581.72"/>
    <n v="106.97674418604652"/>
    <n v="1"/>
  </r>
  <r>
    <n v="10172"/>
    <s v="S18_3685"/>
    <n v="48"/>
    <n v="139.87"/>
    <n v="8"/>
    <x v="66"/>
    <d v="2003-11-14T00:00:00"/>
    <d v="2003-11-11T00:00:00"/>
    <s v="Shipped"/>
    <n v="175"/>
    <n v="1323"/>
    <n v="84300"/>
    <s v="Bridgewater"/>
    <n v="3"/>
    <x v="2"/>
    <d v="2005-05-19T00:00:00"/>
    <n v="28500.78"/>
    <s v="Classic Cars"/>
    <n v="8990"/>
    <n v="141.28"/>
    <n v="3"/>
    <s v="Yes"/>
    <n v="2003"/>
    <n v="11"/>
    <n v="62.16"/>
    <n v="6713.76"/>
    <n v="125.01608751608752"/>
    <n v="1"/>
  </r>
  <r>
    <n v="10172"/>
    <s v="S24_1046"/>
    <n v="32"/>
    <n v="61"/>
    <n v="3"/>
    <x v="66"/>
    <d v="2003-11-14T00:00:00"/>
    <d v="2003-11-11T00:00:00"/>
    <s v="Shipped"/>
    <n v="175"/>
    <n v="1323"/>
    <n v="84300"/>
    <s v="Bridgewater"/>
    <n v="3"/>
    <x v="2"/>
    <d v="2005-05-19T00:00:00"/>
    <n v="28500.78"/>
    <s v="Classic Cars"/>
    <n v="1005"/>
    <n v="73.489999999999995"/>
    <n v="3"/>
    <s v="Yes"/>
    <n v="2003"/>
    <n v="11"/>
    <n v="49.24"/>
    <n v="1952"/>
    <n v="23.883021933387486"/>
    <n v="0"/>
  </r>
  <r>
    <n v="10172"/>
    <s v="S24_1628"/>
    <n v="34"/>
    <n v="43.27"/>
    <n v="5"/>
    <x v="66"/>
    <d v="2003-11-14T00:00:00"/>
    <d v="2003-11-11T00:00:00"/>
    <s v="Shipped"/>
    <n v="175"/>
    <n v="1323"/>
    <n v="84300"/>
    <s v="Bridgewater"/>
    <n v="3"/>
    <x v="2"/>
    <d v="2005-05-19T00:00:00"/>
    <n v="28500.78"/>
    <s v="Classic Cars"/>
    <n v="8197"/>
    <n v="50.31"/>
    <n v="3"/>
    <s v="Yes"/>
    <n v="2003"/>
    <n v="11"/>
    <n v="29.18"/>
    <n v="1471.18"/>
    <n v="48.286497601096656"/>
    <n v="0"/>
  </r>
  <r>
    <n v="10172"/>
    <s v="S24_2766"/>
    <n v="22"/>
    <n v="79.97"/>
    <n v="1"/>
    <x v="66"/>
    <d v="2003-11-14T00:00:00"/>
    <d v="2003-11-11T00:00:00"/>
    <s v="Shipped"/>
    <n v="175"/>
    <n v="1323"/>
    <n v="84300"/>
    <s v="Bridgewater"/>
    <n v="3"/>
    <x v="2"/>
    <d v="2005-05-19T00:00:00"/>
    <n v="28500.78"/>
    <s v="Classic Cars"/>
    <n v="2350"/>
    <n v="90.87"/>
    <n v="3"/>
    <s v="Yes"/>
    <n v="2003"/>
    <n v="11"/>
    <n v="47.25"/>
    <n v="1759.34"/>
    <n v="69.248677248677254"/>
    <n v="1"/>
  </r>
  <r>
    <n v="10172"/>
    <s v="S24_3191"/>
    <n v="24"/>
    <n v="77.91"/>
    <n v="2"/>
    <x v="66"/>
    <d v="2003-11-14T00:00:00"/>
    <d v="2003-11-11T00:00:00"/>
    <s v="Shipped"/>
    <n v="175"/>
    <n v="1323"/>
    <n v="84300"/>
    <s v="Bridgewater"/>
    <n v="3"/>
    <x v="2"/>
    <d v="2005-05-19T00:00:00"/>
    <n v="28500.78"/>
    <s v="Classic Cars"/>
    <n v="4695"/>
    <n v="85.61"/>
    <n v="3"/>
    <s v="Yes"/>
    <n v="2003"/>
    <n v="11"/>
    <n v="50.51"/>
    <n v="1869.84"/>
    <n v="54.246683824985155"/>
    <n v="0"/>
  </r>
  <r>
    <n v="10172"/>
    <s v="S24_3432"/>
    <n v="22"/>
    <n v="87.81"/>
    <n v="4"/>
    <x v="66"/>
    <d v="2003-11-14T00:00:00"/>
    <d v="2003-11-11T00:00:00"/>
    <s v="Shipped"/>
    <n v="175"/>
    <n v="1323"/>
    <n v="84300"/>
    <s v="Bridgewater"/>
    <n v="3"/>
    <x v="2"/>
    <d v="2005-05-19T00:00:00"/>
    <n v="28500.78"/>
    <s v="Classic Cars"/>
    <n v="9446"/>
    <n v="107.08"/>
    <n v="3"/>
    <s v="Yes"/>
    <n v="2003"/>
    <n v="11"/>
    <n v="62.11"/>
    <n v="1931.8200000000002"/>
    <n v="41.37819996779907"/>
    <n v="0"/>
  </r>
  <r>
    <n v="10173"/>
    <s v="S18_1342"/>
    <n v="43"/>
    <n v="101.71"/>
    <n v="6"/>
    <x v="66"/>
    <d v="2003-11-15T00:00:00"/>
    <d v="2003-11-09T00:00:00"/>
    <s v="Shipped"/>
    <n v="278"/>
    <n v="1401"/>
    <n v="119600"/>
    <s v="Bergamo"/>
    <n v="4"/>
    <x v="3"/>
    <d v="2004-12-05T00:00:00"/>
    <n v="37654.089999999997"/>
    <s v="Vintage Cars"/>
    <n v="8693"/>
    <n v="102.74"/>
    <n v="6"/>
    <s v="Yes"/>
    <n v="2003"/>
    <n v="11"/>
    <n v="60.62"/>
    <n v="4373.53"/>
    <n v="67.782909930715931"/>
    <n v="1"/>
  </r>
  <r>
    <n v="10173"/>
    <s v="S18_1367"/>
    <n v="48"/>
    <n v="51.75"/>
    <n v="5"/>
    <x v="66"/>
    <d v="2003-11-15T00:00:00"/>
    <d v="2003-11-09T00:00:00"/>
    <s v="Shipped"/>
    <n v="278"/>
    <n v="1401"/>
    <n v="119600"/>
    <s v="Bergamo"/>
    <n v="4"/>
    <x v="3"/>
    <d v="2004-12-05T00:00:00"/>
    <n v="37654.089999999997"/>
    <s v="Vintage Cars"/>
    <n v="8635"/>
    <n v="53.91"/>
    <n v="6"/>
    <s v="Yes"/>
    <n v="2003"/>
    <n v="11"/>
    <n v="24.26"/>
    <n v="2484"/>
    <n v="113.31409727947236"/>
    <n v="1"/>
  </r>
  <r>
    <n v="10173"/>
    <s v="S18_1749"/>
    <n v="24"/>
    <n v="168.3"/>
    <n v="13"/>
    <x v="66"/>
    <d v="2003-11-15T00:00:00"/>
    <d v="2003-11-09T00:00:00"/>
    <s v="Shipped"/>
    <n v="278"/>
    <n v="1401"/>
    <n v="119600"/>
    <s v="Bergamo"/>
    <n v="4"/>
    <x v="3"/>
    <d v="2004-12-05T00:00:00"/>
    <n v="37654.089999999997"/>
    <s v="Vintage Cars"/>
    <n v="2724"/>
    <n v="170"/>
    <n v="6"/>
    <s v="Yes"/>
    <n v="2003"/>
    <n v="11"/>
    <n v="86.7"/>
    <n v="4039.2000000000003"/>
    <n v="94.117647058823536"/>
    <n v="1"/>
  </r>
  <r>
    <n v="10173"/>
    <s v="S18_2248"/>
    <n v="26"/>
    <n v="55.09"/>
    <n v="12"/>
    <x v="66"/>
    <d v="2003-11-15T00:00:00"/>
    <d v="2003-11-09T00:00:00"/>
    <s v="Shipped"/>
    <n v="278"/>
    <n v="1401"/>
    <n v="119600"/>
    <s v="Bergamo"/>
    <n v="4"/>
    <x v="3"/>
    <d v="2004-12-05T00:00:00"/>
    <n v="37654.089999999997"/>
    <s v="Vintage Cars"/>
    <n v="540"/>
    <n v="60.54"/>
    <n v="6"/>
    <s v="Yes"/>
    <n v="2003"/>
    <n v="11"/>
    <n v="33.299999999999997"/>
    <n v="1432.3400000000001"/>
    <n v="65.435435435435465"/>
    <n v="0"/>
  </r>
  <r>
    <n v="10173"/>
    <s v="S18_2325"/>
    <n v="31"/>
    <n v="127.13"/>
    <n v="10"/>
    <x v="66"/>
    <d v="2003-11-15T00:00:00"/>
    <d v="2003-11-09T00:00:00"/>
    <s v="Shipped"/>
    <n v="278"/>
    <n v="1401"/>
    <n v="119600"/>
    <s v="Bergamo"/>
    <n v="4"/>
    <x v="3"/>
    <d v="2004-12-05T00:00:00"/>
    <n v="37654.089999999997"/>
    <s v="Vintage Cars"/>
    <n v="9354"/>
    <n v="127.13"/>
    <n v="6"/>
    <s v="Yes"/>
    <n v="2003"/>
    <n v="11"/>
    <n v="58.48"/>
    <n v="3941.0299999999997"/>
    <n v="117.390560875513"/>
    <n v="1"/>
  </r>
  <r>
    <n v="10173"/>
    <s v="S18_2795"/>
    <n v="22"/>
    <n v="140.06"/>
    <n v="7"/>
    <x v="66"/>
    <d v="2003-11-15T00:00:00"/>
    <d v="2003-11-09T00:00:00"/>
    <s v="Shipped"/>
    <n v="278"/>
    <n v="1401"/>
    <n v="119600"/>
    <s v="Bergamo"/>
    <n v="4"/>
    <x v="3"/>
    <d v="2004-12-05T00:00:00"/>
    <n v="37654.089999999997"/>
    <s v="Vintage Cars"/>
    <n v="548"/>
    <n v="168.75"/>
    <n v="6"/>
    <s v="Yes"/>
    <n v="2003"/>
    <n v="11"/>
    <n v="72.56"/>
    <n v="3081.32"/>
    <n v="93.026460859977945"/>
    <n v="1"/>
  </r>
  <r>
    <n v="10173"/>
    <s v="S18_2957"/>
    <n v="28"/>
    <n v="56.84"/>
    <n v="2"/>
    <x v="66"/>
    <d v="2003-11-15T00:00:00"/>
    <d v="2003-11-09T00:00:00"/>
    <s v="Shipped"/>
    <n v="278"/>
    <n v="1401"/>
    <n v="119600"/>
    <s v="Bergamo"/>
    <n v="4"/>
    <x v="3"/>
    <d v="2004-12-05T00:00:00"/>
    <n v="37654.089999999997"/>
    <s v="Vintage Cars"/>
    <n v="5649"/>
    <n v="62.46"/>
    <n v="6"/>
    <s v="Yes"/>
    <n v="2003"/>
    <n v="11"/>
    <n v="34.35"/>
    <n v="1591.52"/>
    <n v="65.473071324599701"/>
    <n v="0"/>
  </r>
  <r>
    <n v="10173"/>
    <s v="S18_3136"/>
    <n v="31"/>
    <n v="86.92"/>
    <n v="1"/>
    <x v="66"/>
    <d v="2003-11-15T00:00:00"/>
    <d v="2003-11-09T00:00:00"/>
    <s v="Shipped"/>
    <n v="278"/>
    <n v="1401"/>
    <n v="119600"/>
    <s v="Bergamo"/>
    <n v="4"/>
    <x v="3"/>
    <d v="2004-12-05T00:00:00"/>
    <n v="37654.089999999997"/>
    <s v="Vintage Cars"/>
    <n v="5992"/>
    <n v="104.72"/>
    <n v="6"/>
    <s v="Yes"/>
    <n v="2003"/>
    <n v="11"/>
    <n v="60.74"/>
    <n v="2694.52"/>
    <n v="43.101745143233451"/>
    <n v="0"/>
  </r>
  <r>
    <n v="10173"/>
    <s v="S18_3320"/>
    <n v="29"/>
    <n v="90.28"/>
    <n v="4"/>
    <x v="66"/>
    <d v="2003-11-15T00:00:00"/>
    <d v="2003-11-09T00:00:00"/>
    <s v="Shipped"/>
    <n v="278"/>
    <n v="1401"/>
    <n v="119600"/>
    <s v="Bergamo"/>
    <n v="4"/>
    <x v="3"/>
    <d v="2004-12-05T00:00:00"/>
    <n v="37654.089999999997"/>
    <s v="Vintage Cars"/>
    <n v="7913"/>
    <n v="99.21"/>
    <n v="6"/>
    <s v="Yes"/>
    <n v="2003"/>
    <n v="11"/>
    <n v="57.54"/>
    <n v="2618.12"/>
    <n v="56.899548140424059"/>
    <n v="0"/>
  </r>
  <r>
    <n v="10173"/>
    <s v="S18_4409"/>
    <n v="21"/>
    <n v="77.31"/>
    <n v="14"/>
    <x v="66"/>
    <d v="2003-11-15T00:00:00"/>
    <d v="2003-11-09T00:00:00"/>
    <s v="Shipped"/>
    <n v="278"/>
    <n v="1401"/>
    <n v="119600"/>
    <s v="Bergamo"/>
    <n v="4"/>
    <x v="3"/>
    <d v="2004-12-05T00:00:00"/>
    <n v="37654.089999999997"/>
    <s v="Vintage Cars"/>
    <n v="6553"/>
    <n v="92.03"/>
    <n v="6"/>
    <s v="Yes"/>
    <n v="2003"/>
    <n v="11"/>
    <n v="43.26"/>
    <n v="1623.51"/>
    <n v="78.710124826629695"/>
    <n v="1"/>
  </r>
  <r>
    <n v="10173"/>
    <s v="S18_4933"/>
    <n v="39"/>
    <n v="58.44"/>
    <n v="15"/>
    <x v="66"/>
    <d v="2003-11-15T00:00:00"/>
    <d v="2003-11-09T00:00:00"/>
    <s v="Shipped"/>
    <n v="278"/>
    <n v="1401"/>
    <n v="119600"/>
    <s v="Bergamo"/>
    <n v="4"/>
    <x v="3"/>
    <d v="2004-12-05T00:00:00"/>
    <n v="37654.089999999997"/>
    <s v="Classic Cars"/>
    <n v="3209"/>
    <n v="71.27"/>
    <n v="6"/>
    <s v="Yes"/>
    <n v="2003"/>
    <n v="11"/>
    <n v="34.21"/>
    <n v="2279.16"/>
    <n v="70.827243496053768"/>
    <n v="1"/>
  </r>
  <r>
    <n v="10173"/>
    <s v="S24_1937"/>
    <n v="31"/>
    <n v="29.87"/>
    <n v="9"/>
    <x v="66"/>
    <d v="2003-11-15T00:00:00"/>
    <d v="2003-11-09T00:00:00"/>
    <s v="Shipped"/>
    <n v="278"/>
    <n v="1401"/>
    <n v="119600"/>
    <s v="Bergamo"/>
    <n v="4"/>
    <x v="3"/>
    <d v="2004-12-05T00:00:00"/>
    <n v="37654.089999999997"/>
    <s v="Vintage Cars"/>
    <n v="7332"/>
    <n v="33.19"/>
    <n v="6"/>
    <s v="Yes"/>
    <n v="2003"/>
    <n v="11"/>
    <n v="22.57"/>
    <n v="925.97"/>
    <n v="32.343819229065133"/>
    <n v="0"/>
  </r>
  <r>
    <n v="10173"/>
    <s v="S24_2022"/>
    <n v="27"/>
    <n v="39.42"/>
    <n v="8"/>
    <x v="66"/>
    <d v="2003-11-15T00:00:00"/>
    <d v="2003-11-09T00:00:00"/>
    <s v="Shipped"/>
    <n v="278"/>
    <n v="1401"/>
    <n v="119600"/>
    <s v="Bergamo"/>
    <n v="4"/>
    <x v="3"/>
    <d v="2004-12-05T00:00:00"/>
    <n v="37654.089999999997"/>
    <s v="Vintage Cars"/>
    <n v="2847"/>
    <n v="44.8"/>
    <n v="6"/>
    <s v="Yes"/>
    <n v="2003"/>
    <n v="11"/>
    <n v="20.61"/>
    <n v="1064.3400000000001"/>
    <n v="91.266375545851545"/>
    <n v="1"/>
  </r>
  <r>
    <n v="10173"/>
    <s v="S24_2887"/>
    <n v="23"/>
    <n v="98.65"/>
    <n v="16"/>
    <x v="66"/>
    <d v="2003-11-15T00:00:00"/>
    <d v="2003-11-09T00:00:00"/>
    <s v="Shipped"/>
    <n v="278"/>
    <n v="1401"/>
    <n v="119600"/>
    <s v="Bergamo"/>
    <n v="4"/>
    <x v="3"/>
    <d v="2004-12-05T00:00:00"/>
    <n v="37654.089999999997"/>
    <s v="Classic Cars"/>
    <n v="1452"/>
    <n v="117.44"/>
    <n v="6"/>
    <s v="Yes"/>
    <n v="2003"/>
    <n v="11"/>
    <n v="72.819999999999993"/>
    <n v="2268.9500000000003"/>
    <n v="35.471024443834132"/>
    <n v="0"/>
  </r>
  <r>
    <n v="10173"/>
    <s v="S24_3969"/>
    <n v="35"/>
    <n v="35.700000000000003"/>
    <n v="11"/>
    <x v="66"/>
    <d v="2003-11-15T00:00:00"/>
    <d v="2003-11-09T00:00:00"/>
    <s v="Shipped"/>
    <n v="278"/>
    <n v="1401"/>
    <n v="119600"/>
    <s v="Bergamo"/>
    <n v="4"/>
    <x v="3"/>
    <d v="2004-12-05T00:00:00"/>
    <n v="37654.089999999997"/>
    <s v="Vintage Cars"/>
    <n v="2081"/>
    <n v="41.03"/>
    <n v="6"/>
    <s v="Yes"/>
    <n v="2003"/>
    <n v="11"/>
    <n v="21.75"/>
    <n v="1249.5"/>
    <n v="64.137931034482776"/>
    <n v="0"/>
  </r>
  <r>
    <n v="10173"/>
    <s v="S24_4258"/>
    <n v="22"/>
    <n v="93.49"/>
    <n v="3"/>
    <x v="66"/>
    <d v="2003-11-15T00:00:00"/>
    <d v="2003-11-09T00:00:00"/>
    <s v="Shipped"/>
    <n v="278"/>
    <n v="1401"/>
    <n v="119600"/>
    <s v="Bergamo"/>
    <n v="4"/>
    <x v="3"/>
    <d v="2004-12-05T00:00:00"/>
    <n v="37654.089999999997"/>
    <s v="Vintage Cars"/>
    <n v="4710"/>
    <n v="97.39"/>
    <n v="6"/>
    <s v="Yes"/>
    <n v="2003"/>
    <n v="11"/>
    <n v="57.46"/>
    <n v="2056.7799999999997"/>
    <n v="62.704490080055677"/>
    <n v="0"/>
  </r>
  <r>
    <n v="10174"/>
    <s v="S10_1949"/>
    <n v="34"/>
    <n v="207.87"/>
    <n v="4"/>
    <x v="67"/>
    <d v="2003-11-15T00:00:00"/>
    <d v="2003-11-10T00:00:00"/>
    <s v="Shipped"/>
    <n v="333"/>
    <n v="1611"/>
    <n v="51600"/>
    <s v="South Brisbane"/>
    <n v="6"/>
    <x v="6"/>
    <d v="2003-11-15T00:00:00"/>
    <n v="23936.53"/>
    <s v="Classic Cars"/>
    <n v="7305"/>
    <n v="214.3"/>
    <n v="5"/>
    <s v="Yes"/>
    <n v="2003"/>
    <n v="11"/>
    <n v="98.58"/>
    <n v="7067.58"/>
    <n v="110.86427267194159"/>
    <n v="1"/>
  </r>
  <r>
    <n v="10174"/>
    <s v="S12_1666"/>
    <n v="43"/>
    <n v="113.44"/>
    <n v="1"/>
    <x v="67"/>
    <d v="2003-11-15T00:00:00"/>
    <d v="2003-11-10T00:00:00"/>
    <s v="Shipped"/>
    <n v="333"/>
    <n v="1611"/>
    <n v="51600"/>
    <s v="South Brisbane"/>
    <n v="6"/>
    <x v="6"/>
    <d v="2003-11-15T00:00:00"/>
    <n v="23936.53"/>
    <s v="Trucks and Buses"/>
    <n v="1579"/>
    <n v="136.66999999999999"/>
    <n v="5"/>
    <s v="Yes"/>
    <n v="2003"/>
    <n v="11"/>
    <n v="77.900000000000006"/>
    <n v="4877.92"/>
    <n v="45.622593068035933"/>
    <n v="0"/>
  </r>
  <r>
    <n v="10174"/>
    <s v="S18_1097"/>
    <n v="48"/>
    <n v="108.5"/>
    <n v="3"/>
    <x v="67"/>
    <d v="2003-11-15T00:00:00"/>
    <d v="2003-11-10T00:00:00"/>
    <s v="Shipped"/>
    <n v="333"/>
    <n v="1611"/>
    <n v="51600"/>
    <s v="South Brisbane"/>
    <n v="6"/>
    <x v="6"/>
    <d v="2003-11-15T00:00:00"/>
    <n v="23936.53"/>
    <s v="Trucks and Buses"/>
    <n v="2613"/>
    <n v="116.67"/>
    <n v="5"/>
    <s v="Yes"/>
    <n v="2003"/>
    <n v="11"/>
    <n v="58.33"/>
    <n v="5208"/>
    <n v="86.010629178810234"/>
    <n v="1"/>
  </r>
  <r>
    <n v="10174"/>
    <s v="S18_2949"/>
    <n v="46"/>
    <n v="100.3"/>
    <n v="5"/>
    <x v="67"/>
    <d v="2003-11-15T00:00:00"/>
    <d v="2003-11-10T00:00:00"/>
    <s v="Shipped"/>
    <n v="333"/>
    <n v="1611"/>
    <n v="51600"/>
    <s v="South Brisbane"/>
    <n v="6"/>
    <x v="6"/>
    <d v="2003-11-15T00:00:00"/>
    <n v="23936.53"/>
    <s v="Vintage Cars"/>
    <n v="4189"/>
    <n v="101.31"/>
    <n v="5"/>
    <s v="Yes"/>
    <n v="2003"/>
    <n v="11"/>
    <n v="60.78"/>
    <n v="4613.8"/>
    <n v="65.021388614675871"/>
    <n v="0"/>
  </r>
  <r>
    <n v="10174"/>
    <s v="S18_4668"/>
    <n v="49"/>
    <n v="44.27"/>
    <n v="2"/>
    <x v="67"/>
    <d v="2003-11-15T00:00:00"/>
    <d v="2003-11-10T00:00:00"/>
    <s v="Shipped"/>
    <n v="333"/>
    <n v="1611"/>
    <n v="51600"/>
    <s v="South Brisbane"/>
    <n v="6"/>
    <x v="6"/>
    <d v="2003-11-15T00:00:00"/>
    <n v="23936.53"/>
    <s v="Vintage Cars"/>
    <n v="6645"/>
    <n v="50.31"/>
    <n v="5"/>
    <s v="Yes"/>
    <n v="2003"/>
    <n v="11"/>
    <n v="23.14"/>
    <n v="2169.23"/>
    <n v="91.31374243733795"/>
    <n v="1"/>
  </r>
  <r>
    <n v="10175"/>
    <s v="S10_4962"/>
    <n v="33"/>
    <n v="119.67"/>
    <n v="9"/>
    <x v="67"/>
    <d v="2003-11-14T00:00:00"/>
    <d v="2003-11-09T00:00:00"/>
    <s v="Shipped"/>
    <n v="324"/>
    <n v="1501"/>
    <n v="77000"/>
    <s v="London"/>
    <n v="7"/>
    <x v="1"/>
    <d v="2004-12-13T00:00:00"/>
    <n v="13671.82"/>
    <s v="Classic Cars"/>
    <n v="6791"/>
    <n v="147.74"/>
    <n v="5"/>
    <s v="Yes"/>
    <n v="2003"/>
    <n v="11"/>
    <n v="103.42"/>
    <n v="3949.11"/>
    <n v="15.712628118352349"/>
    <n v="0"/>
  </r>
  <r>
    <n v="10175"/>
    <s v="S12_4473"/>
    <n v="26"/>
    <n v="109.02"/>
    <n v="1"/>
    <x v="67"/>
    <d v="2003-11-14T00:00:00"/>
    <d v="2003-11-09T00:00:00"/>
    <s v="Shipped"/>
    <n v="324"/>
    <n v="1501"/>
    <n v="77000"/>
    <s v="London"/>
    <n v="7"/>
    <x v="1"/>
    <d v="2004-12-13T00:00:00"/>
    <n v="13671.82"/>
    <s v="Trucks and Buses"/>
    <n v="6125"/>
    <n v="118.5"/>
    <n v="5"/>
    <s v="Yes"/>
    <n v="2003"/>
    <n v="11"/>
    <n v="55.7"/>
    <n v="2834.52"/>
    <n v="95.72710951526031"/>
    <n v="1"/>
  </r>
  <r>
    <n v="10175"/>
    <s v="S18_2319"/>
    <n v="48"/>
    <n v="101.87"/>
    <n v="4"/>
    <x v="67"/>
    <d v="2003-11-14T00:00:00"/>
    <d v="2003-11-09T00:00:00"/>
    <s v="Shipped"/>
    <n v="324"/>
    <n v="1501"/>
    <n v="77000"/>
    <s v="London"/>
    <n v="7"/>
    <x v="1"/>
    <d v="2004-12-13T00:00:00"/>
    <n v="13671.82"/>
    <s v="Trucks and Buses"/>
    <n v="8258"/>
    <n v="122.73"/>
    <n v="5"/>
    <s v="Yes"/>
    <n v="2003"/>
    <n v="11"/>
    <n v="74.86"/>
    <n v="4889.76"/>
    <n v="36.080683943360945"/>
    <n v="0"/>
  </r>
  <r>
    <n v="10175"/>
    <s v="S18_2432"/>
    <n v="41"/>
    <n v="59.55"/>
    <n v="7"/>
    <x v="67"/>
    <d v="2003-11-14T00:00:00"/>
    <d v="2003-11-09T00:00:00"/>
    <s v="Shipped"/>
    <n v="324"/>
    <n v="1501"/>
    <n v="77000"/>
    <s v="London"/>
    <n v="7"/>
    <x v="1"/>
    <d v="2004-12-13T00:00:00"/>
    <n v="13671.82"/>
    <s v="Trucks and Buses"/>
    <n v="2018"/>
    <n v="60.77"/>
    <n v="5"/>
    <s v="Yes"/>
    <n v="2003"/>
    <n v="11"/>
    <n v="24.92"/>
    <n v="2441.5499999999997"/>
    <n v="138.96468699839482"/>
    <n v="1"/>
  </r>
  <r>
    <n v="10175"/>
    <s v="S18_3232"/>
    <n v="29"/>
    <n v="150.71"/>
    <n v="5"/>
    <x v="67"/>
    <d v="2003-11-14T00:00:00"/>
    <d v="2003-11-09T00:00:00"/>
    <s v="Shipped"/>
    <n v="324"/>
    <n v="1501"/>
    <n v="77000"/>
    <s v="London"/>
    <n v="7"/>
    <x v="1"/>
    <d v="2004-12-13T00:00:00"/>
    <n v="13671.82"/>
    <s v="Classic Cars"/>
    <n v="8347"/>
    <n v="169.34"/>
    <n v="5"/>
    <s v="Yes"/>
    <n v="2003"/>
    <n v="11"/>
    <n v="77.900000000000006"/>
    <n v="4370.59"/>
    <n v="93.465982028241328"/>
    <n v="1"/>
  </r>
  <r>
    <n v="10175"/>
    <s v="S18_4600"/>
    <n v="47"/>
    <n v="102.92"/>
    <n v="10"/>
    <x v="67"/>
    <d v="2003-11-14T00:00:00"/>
    <d v="2003-11-09T00:00:00"/>
    <s v="Shipped"/>
    <n v="324"/>
    <n v="1501"/>
    <n v="77000"/>
    <s v="London"/>
    <n v="7"/>
    <x v="1"/>
    <d v="2004-12-13T00:00:00"/>
    <n v="13671.82"/>
    <s v="Trucks and Buses"/>
    <n v="3128"/>
    <n v="121.08"/>
    <n v="5"/>
    <s v="Yes"/>
    <n v="2003"/>
    <n v="11"/>
    <n v="84.76"/>
    <n v="4837.24"/>
    <n v="21.425200566304856"/>
    <n v="0"/>
  </r>
  <r>
    <n v="10175"/>
    <s v="S24_2300"/>
    <n v="28"/>
    <n v="121.4"/>
    <n v="6"/>
    <x v="67"/>
    <d v="2003-11-14T00:00:00"/>
    <d v="2003-11-09T00:00:00"/>
    <s v="Shipped"/>
    <n v="324"/>
    <n v="1501"/>
    <n v="77000"/>
    <s v="London"/>
    <n v="7"/>
    <x v="1"/>
    <d v="2004-12-13T00:00:00"/>
    <n v="13671.82"/>
    <s v="Trucks and Buses"/>
    <n v="2327"/>
    <n v="127.79"/>
    <n v="5"/>
    <s v="Yes"/>
    <n v="2003"/>
    <n v="11"/>
    <n v="61.34"/>
    <n v="3399.2000000000003"/>
    <n v="97.913270296706884"/>
    <n v="1"/>
  </r>
  <r>
    <n v="10175"/>
    <s v="S24_2840"/>
    <n v="37"/>
    <n v="32.18"/>
    <n v="2"/>
    <x v="67"/>
    <d v="2003-11-14T00:00:00"/>
    <d v="2003-11-09T00:00:00"/>
    <s v="Shipped"/>
    <n v="324"/>
    <n v="1501"/>
    <n v="77000"/>
    <s v="London"/>
    <n v="7"/>
    <x v="1"/>
    <d v="2004-12-13T00:00:00"/>
    <n v="13671.82"/>
    <s v="Classic Cars"/>
    <n v="2542"/>
    <n v="35.36"/>
    <n v="5"/>
    <s v="Yes"/>
    <n v="2003"/>
    <n v="11"/>
    <n v="15.91"/>
    <n v="1190.6600000000001"/>
    <n v="102.26272784412318"/>
    <n v="1"/>
  </r>
  <r>
    <n v="10175"/>
    <s v="S32_1268"/>
    <n v="22"/>
    <n v="89.57"/>
    <n v="8"/>
    <x v="67"/>
    <d v="2003-11-14T00:00:00"/>
    <d v="2003-11-09T00:00:00"/>
    <s v="Shipped"/>
    <n v="324"/>
    <n v="1501"/>
    <n v="77000"/>
    <s v="London"/>
    <n v="7"/>
    <x v="1"/>
    <d v="2004-12-13T00:00:00"/>
    <n v="13671.82"/>
    <s v="Trucks and Buses"/>
    <n v="5099"/>
    <n v="96.31"/>
    <n v="5"/>
    <s v="Yes"/>
    <n v="2003"/>
    <n v="11"/>
    <n v="53.93"/>
    <n v="1970.54"/>
    <n v="66.085666604858133"/>
    <n v="0"/>
  </r>
  <r>
    <n v="10175"/>
    <s v="S32_2509"/>
    <n v="50"/>
    <n v="50.86"/>
    <n v="3"/>
    <x v="67"/>
    <d v="2003-11-14T00:00:00"/>
    <d v="2003-11-09T00:00:00"/>
    <s v="Shipped"/>
    <n v="324"/>
    <n v="1501"/>
    <n v="77000"/>
    <s v="London"/>
    <n v="7"/>
    <x v="1"/>
    <d v="2004-12-13T00:00:00"/>
    <n v="13671.82"/>
    <s v="Trucks and Buses"/>
    <n v="2874"/>
    <n v="54.11"/>
    <n v="5"/>
    <s v="Yes"/>
    <n v="2003"/>
    <n v="11"/>
    <n v="25.98"/>
    <n v="2543"/>
    <n v="95.765973826020016"/>
    <n v="1"/>
  </r>
  <r>
    <n v="10175"/>
    <s v="S32_3522"/>
    <n v="29"/>
    <n v="56.24"/>
    <n v="12"/>
    <x v="67"/>
    <d v="2003-11-14T00:00:00"/>
    <d v="2003-11-09T00:00:00"/>
    <s v="Shipped"/>
    <n v="324"/>
    <n v="1501"/>
    <n v="77000"/>
    <s v="London"/>
    <n v="7"/>
    <x v="1"/>
    <d v="2004-12-13T00:00:00"/>
    <n v="13671.82"/>
    <s v="Trucks and Buses"/>
    <n v="814"/>
    <n v="64.64"/>
    <n v="5"/>
    <s v="Yes"/>
    <n v="2003"/>
    <n v="11"/>
    <n v="33.61"/>
    <n v="1630.96"/>
    <n v="67.331151443022918"/>
    <n v="1"/>
  </r>
  <r>
    <n v="10175"/>
    <s v="S700_2824"/>
    <n v="42"/>
    <n v="80.92"/>
    <n v="11"/>
    <x v="67"/>
    <d v="2003-11-14T00:00:00"/>
    <d v="2003-11-09T00:00:00"/>
    <s v="Shipped"/>
    <n v="324"/>
    <n v="1501"/>
    <n v="77000"/>
    <s v="London"/>
    <n v="7"/>
    <x v="1"/>
    <d v="2004-12-13T00:00:00"/>
    <n v="13671.82"/>
    <s v="Classic Cars"/>
    <n v="6934"/>
    <n v="101.15"/>
    <n v="5"/>
    <s v="Yes"/>
    <n v="2003"/>
    <n v="11"/>
    <n v="46.53"/>
    <n v="3398.64"/>
    <n v="73.90930582419945"/>
    <n v="1"/>
  </r>
  <r>
    <n v="10176"/>
    <s v="S12_1108"/>
    <n v="33"/>
    <n v="166.24"/>
    <n v="2"/>
    <x v="67"/>
    <d v="2003-11-15T00:00:00"/>
    <d v="2003-11-12T00:00:00"/>
    <s v="Shipped"/>
    <n v="386"/>
    <n v="1401"/>
    <n v="121400"/>
    <s v="Reggio Emilia"/>
    <n v="4"/>
    <x v="3"/>
    <d v="2003-11-18T00:00:00"/>
    <n v="38524.29"/>
    <s v="Classic Cars"/>
    <n v="3619"/>
    <n v="207.8"/>
    <n v="3"/>
    <s v="Yes"/>
    <n v="2003"/>
    <n v="11"/>
    <n v="95.59"/>
    <n v="5485.92"/>
    <n v="73.909404749450786"/>
    <n v="1"/>
  </r>
  <r>
    <n v="10176"/>
    <s v="S12_3148"/>
    <n v="47"/>
    <n v="145.04"/>
    <n v="3"/>
    <x v="67"/>
    <d v="2003-11-15T00:00:00"/>
    <d v="2003-11-12T00:00:00"/>
    <s v="Shipped"/>
    <n v="386"/>
    <n v="1401"/>
    <n v="121400"/>
    <s v="Reggio Emilia"/>
    <n v="4"/>
    <x v="3"/>
    <d v="2003-11-18T00:00:00"/>
    <n v="38524.29"/>
    <s v="Classic Cars"/>
    <n v="6906"/>
    <n v="151.08000000000001"/>
    <n v="3"/>
    <s v="Yes"/>
    <n v="2003"/>
    <n v="11"/>
    <n v="89.14"/>
    <n v="6816.8799999999992"/>
    <n v="62.710343280233324"/>
    <n v="0"/>
  </r>
  <r>
    <n v="10176"/>
    <s v="S12_3891"/>
    <n v="50"/>
    <n v="160.91"/>
    <n v="1"/>
    <x v="67"/>
    <d v="2003-11-15T00:00:00"/>
    <d v="2003-11-12T00:00:00"/>
    <s v="Shipped"/>
    <n v="386"/>
    <n v="1401"/>
    <n v="121400"/>
    <s v="Reggio Emilia"/>
    <n v="4"/>
    <x v="3"/>
    <d v="2003-11-18T00:00:00"/>
    <n v="38524.29"/>
    <s v="Classic Cars"/>
    <n v="1049"/>
    <n v="173.02"/>
    <n v="3"/>
    <s v="Yes"/>
    <n v="2003"/>
    <n v="11"/>
    <n v="83.05"/>
    <n v="8045.5"/>
    <n v="93.750752558699574"/>
    <n v="1"/>
  </r>
  <r>
    <n v="10176"/>
    <s v="S18_2238"/>
    <n v="20"/>
    <n v="139.16999999999999"/>
    <n v="10"/>
    <x v="67"/>
    <d v="2003-11-15T00:00:00"/>
    <d v="2003-11-12T00:00:00"/>
    <s v="Shipped"/>
    <n v="386"/>
    <n v="1401"/>
    <n v="121400"/>
    <s v="Reggio Emilia"/>
    <n v="4"/>
    <x v="3"/>
    <d v="2003-11-18T00:00:00"/>
    <n v="38524.29"/>
    <s v="Classic Cars"/>
    <n v="4724"/>
    <n v="163.72999999999999"/>
    <n v="3"/>
    <s v="Yes"/>
    <n v="2003"/>
    <n v="11"/>
    <n v="101.51"/>
    <n v="2783.3999999999996"/>
    <n v="37.099793123830146"/>
    <n v="0"/>
  </r>
  <r>
    <n v="10176"/>
    <s v="S18_4027"/>
    <n v="36"/>
    <n v="140.75"/>
    <n v="5"/>
    <x v="67"/>
    <d v="2003-11-15T00:00:00"/>
    <d v="2003-11-12T00:00:00"/>
    <s v="Shipped"/>
    <n v="386"/>
    <n v="1401"/>
    <n v="121400"/>
    <s v="Reggio Emilia"/>
    <n v="4"/>
    <x v="3"/>
    <d v="2003-11-18T00:00:00"/>
    <n v="38524.29"/>
    <s v="Classic Cars"/>
    <n v="5545"/>
    <n v="143.62"/>
    <n v="3"/>
    <s v="Yes"/>
    <n v="2003"/>
    <n v="11"/>
    <n v="91.92"/>
    <n v="5067"/>
    <n v="53.12228024369017"/>
    <n v="0"/>
  </r>
  <r>
    <n v="10176"/>
    <s v="S24_1444"/>
    <n v="27"/>
    <n v="55.49"/>
    <n v="8"/>
    <x v="67"/>
    <d v="2003-11-15T00:00:00"/>
    <d v="2003-11-12T00:00:00"/>
    <s v="Shipped"/>
    <n v="386"/>
    <n v="1401"/>
    <n v="121400"/>
    <s v="Reggio Emilia"/>
    <n v="4"/>
    <x v="3"/>
    <d v="2003-11-18T00:00:00"/>
    <n v="38524.29"/>
    <s v="Classic Cars"/>
    <n v="4074"/>
    <n v="57.8"/>
    <n v="3"/>
    <s v="Yes"/>
    <n v="2003"/>
    <n v="11"/>
    <n v="32.369999999999997"/>
    <n v="1498.23"/>
    <n v="71.424158171146146"/>
    <n v="1"/>
  </r>
  <r>
    <n v="10176"/>
    <s v="S24_4048"/>
    <n v="29"/>
    <n v="101.72"/>
    <n v="7"/>
    <x v="67"/>
    <d v="2003-11-15T00:00:00"/>
    <d v="2003-11-12T00:00:00"/>
    <s v="Shipped"/>
    <n v="386"/>
    <n v="1401"/>
    <n v="121400"/>
    <s v="Reggio Emilia"/>
    <n v="4"/>
    <x v="3"/>
    <d v="2003-11-18T00:00:00"/>
    <n v="38524.29"/>
    <s v="Classic Cars"/>
    <n v="6582"/>
    <n v="118.28"/>
    <n v="3"/>
    <s v="Yes"/>
    <n v="2003"/>
    <n v="11"/>
    <n v="69.78"/>
    <n v="2949.88"/>
    <n v="45.772427629693318"/>
    <n v="0"/>
  </r>
  <r>
    <n v="10176"/>
    <s v="S32_3207"/>
    <n v="22"/>
    <n v="62.14"/>
    <n v="6"/>
    <x v="67"/>
    <d v="2003-11-15T00:00:00"/>
    <d v="2003-11-12T00:00:00"/>
    <s v="Shipped"/>
    <n v="386"/>
    <n v="1401"/>
    <n v="121400"/>
    <s v="Reggio Emilia"/>
    <n v="4"/>
    <x v="3"/>
    <d v="2003-11-18T00:00:00"/>
    <n v="38524.29"/>
    <s v="Trains"/>
    <n v="8601"/>
    <n v="62.14"/>
    <n v="3"/>
    <s v="Yes"/>
    <n v="2003"/>
    <n v="11"/>
    <n v="26.72"/>
    <n v="1367.08"/>
    <n v="132.55988023952096"/>
    <n v="1"/>
  </r>
  <r>
    <n v="10176"/>
    <s v="S50_1392"/>
    <n v="23"/>
    <n v="109.96"/>
    <n v="9"/>
    <x v="67"/>
    <d v="2003-11-15T00:00:00"/>
    <d v="2003-11-12T00:00:00"/>
    <s v="Shipped"/>
    <n v="386"/>
    <n v="1401"/>
    <n v="121400"/>
    <s v="Reggio Emilia"/>
    <n v="4"/>
    <x v="3"/>
    <d v="2003-11-18T00:00:00"/>
    <n v="38524.29"/>
    <s v="Trucks and Buses"/>
    <n v="1016"/>
    <n v="115.75"/>
    <n v="3"/>
    <s v="Yes"/>
    <n v="2003"/>
    <n v="11"/>
    <n v="68.290000000000006"/>
    <n v="2529.08"/>
    <n v="61.019182896470916"/>
    <n v="0"/>
  </r>
  <r>
    <n v="10176"/>
    <s v="S50_1514"/>
    <n v="38"/>
    <n v="52.14"/>
    <n v="4"/>
    <x v="67"/>
    <d v="2003-11-15T00:00:00"/>
    <d v="2003-11-12T00:00:00"/>
    <s v="Shipped"/>
    <n v="386"/>
    <n v="1401"/>
    <n v="121400"/>
    <s v="Reggio Emilia"/>
    <n v="4"/>
    <x v="3"/>
    <d v="2003-11-18T00:00:00"/>
    <n v="38524.29"/>
    <s v="Trains"/>
    <n v="1645"/>
    <n v="58.58"/>
    <n v="3"/>
    <s v="Yes"/>
    <n v="2003"/>
    <n v="11"/>
    <n v="37.49"/>
    <n v="1981.32"/>
    <n v="39.077087223259532"/>
    <n v="0"/>
  </r>
  <r>
    <n v="10177"/>
    <s v="S18_3140"/>
    <n v="23"/>
    <n v="113.37"/>
    <n v="9"/>
    <x v="68"/>
    <d v="2003-11-17T00:00:00"/>
    <d v="2003-11-12T00:00:00"/>
    <s v="Shipped"/>
    <n v="344"/>
    <n v="1702"/>
    <n v="59600"/>
    <s v="Madrid"/>
    <n v="4"/>
    <x v="3"/>
    <d v="2003-11-24T00:00:00"/>
    <n v="31428.21"/>
    <s v="Vintage Cars"/>
    <n v="3913"/>
    <n v="136.59"/>
    <n v="5"/>
    <s v="Yes"/>
    <n v="2003"/>
    <n v="11"/>
    <n v="68.3"/>
    <n v="2607.5100000000002"/>
    <n v="65.988286969253309"/>
    <n v="0"/>
  </r>
  <r>
    <n v="10177"/>
    <s v="S18_3259"/>
    <n v="29"/>
    <n v="92.77"/>
    <n v="11"/>
    <x v="68"/>
    <d v="2003-11-17T00:00:00"/>
    <d v="2003-11-12T00:00:00"/>
    <s v="Shipped"/>
    <n v="344"/>
    <n v="1702"/>
    <n v="59600"/>
    <s v="Madrid"/>
    <n v="4"/>
    <x v="3"/>
    <d v="2003-11-24T00:00:00"/>
    <n v="31428.21"/>
    <s v="Trains"/>
    <n v="6450"/>
    <n v="100.84"/>
    <n v="5"/>
    <s v="Yes"/>
    <n v="2003"/>
    <n v="11"/>
    <n v="67.56"/>
    <n v="2690.33"/>
    <n v="37.314979277679086"/>
    <n v="0"/>
  </r>
  <r>
    <n v="10177"/>
    <s v="S18_4522"/>
    <n v="35"/>
    <n v="82.5"/>
    <n v="8"/>
    <x v="68"/>
    <d v="2003-11-17T00:00:00"/>
    <d v="2003-11-12T00:00:00"/>
    <s v="Shipped"/>
    <n v="344"/>
    <n v="1702"/>
    <n v="59600"/>
    <s v="Madrid"/>
    <n v="4"/>
    <x v="3"/>
    <d v="2003-11-24T00:00:00"/>
    <n v="31428.21"/>
    <s v="Vintage Cars"/>
    <n v="8290"/>
    <n v="87.77"/>
    <n v="5"/>
    <s v="Yes"/>
    <n v="2003"/>
    <n v="11"/>
    <n v="52.66"/>
    <n v="2887.5"/>
    <n v="56.66540068363085"/>
    <n v="0"/>
  </r>
  <r>
    <n v="10177"/>
    <s v="S24_2011"/>
    <n v="50"/>
    <n v="115.52"/>
    <n v="7"/>
    <x v="68"/>
    <d v="2003-11-17T00:00:00"/>
    <d v="2003-11-12T00:00:00"/>
    <s v="Shipped"/>
    <n v="344"/>
    <n v="1702"/>
    <n v="59600"/>
    <s v="Madrid"/>
    <n v="4"/>
    <x v="3"/>
    <d v="2003-11-24T00:00:00"/>
    <n v="31428.21"/>
    <s v="Ships"/>
    <n v="1898"/>
    <n v="122.89"/>
    <n v="5"/>
    <s v="Yes"/>
    <n v="2003"/>
    <n v="11"/>
    <n v="82.34"/>
    <n v="5776"/>
    <n v="40.29633228078697"/>
    <n v="0"/>
  </r>
  <r>
    <n v="10177"/>
    <s v="S24_3151"/>
    <n v="45"/>
    <n v="79.66"/>
    <n v="2"/>
    <x v="68"/>
    <d v="2003-11-17T00:00:00"/>
    <d v="2003-11-12T00:00:00"/>
    <s v="Shipped"/>
    <n v="344"/>
    <n v="1702"/>
    <n v="59600"/>
    <s v="Madrid"/>
    <n v="4"/>
    <x v="3"/>
    <d v="2003-11-24T00:00:00"/>
    <n v="31428.21"/>
    <s v="Vintage Cars"/>
    <n v="9173"/>
    <n v="88.51"/>
    <n v="5"/>
    <s v="Yes"/>
    <n v="2003"/>
    <n v="11"/>
    <n v="46.91"/>
    <n v="3584.7"/>
    <n v="69.81453847793648"/>
    <n v="1"/>
  </r>
  <r>
    <n v="10177"/>
    <s v="S700_1138"/>
    <n v="24"/>
    <n v="58.67"/>
    <n v="3"/>
    <x v="68"/>
    <d v="2003-11-17T00:00:00"/>
    <d v="2003-11-12T00:00:00"/>
    <s v="Shipped"/>
    <n v="344"/>
    <n v="1702"/>
    <n v="59600"/>
    <s v="Madrid"/>
    <n v="4"/>
    <x v="3"/>
    <d v="2003-11-24T00:00:00"/>
    <n v="31428.21"/>
    <s v="Ships"/>
    <n v="1897"/>
    <n v="66.67"/>
    <n v="5"/>
    <s v="Yes"/>
    <n v="2003"/>
    <n v="11"/>
    <n v="34"/>
    <n v="1408.08"/>
    <n v="72.558823529411768"/>
    <n v="1"/>
  </r>
  <r>
    <n v="10177"/>
    <s v="S700_1938"/>
    <n v="31"/>
    <n v="77.95"/>
    <n v="10"/>
    <x v="68"/>
    <d v="2003-11-17T00:00:00"/>
    <d v="2003-11-12T00:00:00"/>
    <s v="Shipped"/>
    <n v="344"/>
    <n v="1702"/>
    <n v="59600"/>
    <s v="Madrid"/>
    <n v="4"/>
    <x v="3"/>
    <d v="2003-11-24T00:00:00"/>
    <n v="31428.21"/>
    <s v="Ships"/>
    <n v="737"/>
    <n v="86.61"/>
    <n v="5"/>
    <s v="Yes"/>
    <n v="2003"/>
    <n v="11"/>
    <n v="43.3"/>
    <n v="2416.4500000000003"/>
    <n v="80.023094688221732"/>
    <n v="1"/>
  </r>
  <r>
    <n v="10177"/>
    <s v="S700_2610"/>
    <n v="32"/>
    <n v="64.33"/>
    <n v="1"/>
    <x v="68"/>
    <d v="2003-11-17T00:00:00"/>
    <d v="2003-11-12T00:00:00"/>
    <s v="Shipped"/>
    <n v="344"/>
    <n v="1702"/>
    <n v="59600"/>
    <s v="Madrid"/>
    <n v="4"/>
    <x v="3"/>
    <d v="2003-11-24T00:00:00"/>
    <n v="31428.21"/>
    <s v="Ships"/>
    <n v="7083"/>
    <n v="72.28"/>
    <n v="5"/>
    <s v="Yes"/>
    <n v="2003"/>
    <n v="11"/>
    <n v="33.97"/>
    <n v="2058.56"/>
    <n v="89.37297615543126"/>
    <n v="1"/>
  </r>
  <r>
    <n v="10177"/>
    <s v="S700_3505"/>
    <n v="44"/>
    <n v="88.15"/>
    <n v="4"/>
    <x v="68"/>
    <d v="2003-11-17T00:00:00"/>
    <d v="2003-11-12T00:00:00"/>
    <s v="Shipped"/>
    <n v="344"/>
    <n v="1702"/>
    <n v="59600"/>
    <s v="Madrid"/>
    <n v="4"/>
    <x v="3"/>
    <d v="2003-11-24T00:00:00"/>
    <n v="31428.21"/>
    <s v="Ships"/>
    <n v="1956"/>
    <n v="100.17"/>
    <n v="5"/>
    <s v="Yes"/>
    <n v="2003"/>
    <n v="11"/>
    <n v="51.09"/>
    <n v="3878.6000000000004"/>
    <n v="72.538657271481696"/>
    <n v="1"/>
  </r>
  <r>
    <n v="10177"/>
    <s v="S700_3962"/>
    <n v="24"/>
    <n v="83.42"/>
    <n v="5"/>
    <x v="68"/>
    <d v="2003-11-17T00:00:00"/>
    <d v="2003-11-12T00:00:00"/>
    <s v="Shipped"/>
    <n v="344"/>
    <n v="1702"/>
    <n v="59600"/>
    <s v="Madrid"/>
    <n v="4"/>
    <x v="3"/>
    <d v="2003-11-24T00:00:00"/>
    <n v="31428.21"/>
    <s v="Ships"/>
    <n v="5088"/>
    <n v="99.31"/>
    <n v="5"/>
    <s v="Yes"/>
    <n v="2003"/>
    <n v="11"/>
    <n v="53.63"/>
    <n v="2002.08"/>
    <n v="55.547268319970165"/>
    <n v="0"/>
  </r>
  <r>
    <n v="10177"/>
    <s v="S72_3212"/>
    <n v="40"/>
    <n v="52.96"/>
    <n v="6"/>
    <x v="68"/>
    <d v="2003-11-17T00:00:00"/>
    <d v="2003-11-12T00:00:00"/>
    <s v="Shipped"/>
    <n v="344"/>
    <n v="1702"/>
    <n v="59600"/>
    <s v="Madrid"/>
    <n v="4"/>
    <x v="3"/>
    <d v="2003-11-24T00:00:00"/>
    <n v="31428.21"/>
    <s v="Ships"/>
    <n v="414"/>
    <n v="54.6"/>
    <n v="5"/>
    <s v="Yes"/>
    <n v="2003"/>
    <n v="11"/>
    <n v="33.299999999999997"/>
    <n v="2118.4"/>
    <n v="59.039039039039054"/>
    <n v="0"/>
  </r>
  <r>
    <n v="10178"/>
    <s v="S10_4757"/>
    <n v="24"/>
    <n v="131.91999999999999"/>
    <n v="12"/>
    <x v="69"/>
    <d v="2003-11-16T00:00:00"/>
    <d v="2003-11-10T00:00:00"/>
    <s v="Shipped"/>
    <n v="242"/>
    <n v="1370"/>
    <n v="61100"/>
    <s v="Toulouse"/>
    <n v="4"/>
    <x v="3"/>
    <d v="2003-11-22T00:00:00"/>
    <n v="33818.339999999997"/>
    <s v="Classic Cars"/>
    <n v="3252"/>
    <n v="136"/>
    <n v="6"/>
    <s v="Yes"/>
    <n v="2003"/>
    <n v="11"/>
    <n v="85.68"/>
    <n v="3166.08"/>
    <n v="53.96825396825394"/>
    <n v="0"/>
  </r>
  <r>
    <n v="10178"/>
    <s v="S18_1662"/>
    <n v="42"/>
    <n v="127.73"/>
    <n v="4"/>
    <x v="69"/>
    <d v="2003-11-16T00:00:00"/>
    <d v="2003-11-10T00:00:00"/>
    <s v="Shipped"/>
    <n v="242"/>
    <n v="1370"/>
    <n v="61100"/>
    <s v="Toulouse"/>
    <n v="4"/>
    <x v="3"/>
    <d v="2003-11-22T00:00:00"/>
    <n v="33818.339999999997"/>
    <s v="Planes"/>
    <n v="5330"/>
    <n v="157.69"/>
    <n v="6"/>
    <s v="Yes"/>
    <n v="2003"/>
    <n v="11"/>
    <n v="77.27"/>
    <n v="5364.66"/>
    <n v="65.303481299339992"/>
    <n v="0"/>
  </r>
  <r>
    <n v="10178"/>
    <s v="S18_3029"/>
    <n v="41"/>
    <n v="70.540000000000006"/>
    <n v="10"/>
    <x v="69"/>
    <d v="2003-11-16T00:00:00"/>
    <d v="2003-11-10T00:00:00"/>
    <s v="Shipped"/>
    <n v="242"/>
    <n v="1370"/>
    <n v="61100"/>
    <s v="Toulouse"/>
    <n v="4"/>
    <x v="3"/>
    <d v="2003-11-22T00:00:00"/>
    <n v="33818.339999999997"/>
    <s v="Ships"/>
    <n v="4259"/>
    <n v="86.02"/>
    <n v="6"/>
    <s v="Yes"/>
    <n v="2003"/>
    <n v="11"/>
    <n v="51.61"/>
    <n v="2892.1400000000003"/>
    <n v="36.678938190273222"/>
    <n v="0"/>
  </r>
  <r>
    <n v="10178"/>
    <s v="S18_3856"/>
    <n v="48"/>
    <n v="104.81"/>
    <n v="9"/>
    <x v="69"/>
    <d v="2003-11-16T00:00:00"/>
    <d v="2003-11-10T00:00:00"/>
    <s v="Shipped"/>
    <n v="242"/>
    <n v="1370"/>
    <n v="61100"/>
    <s v="Toulouse"/>
    <n v="4"/>
    <x v="3"/>
    <d v="2003-11-22T00:00:00"/>
    <n v="33818.339999999997"/>
    <s v="Vintage Cars"/>
    <n v="2378"/>
    <n v="105.87"/>
    <n v="6"/>
    <s v="Yes"/>
    <n v="2003"/>
    <n v="11"/>
    <n v="64.58"/>
    <n v="5030.88"/>
    <n v="62.29482812016105"/>
    <n v="0"/>
  </r>
  <r>
    <n v="10178"/>
    <s v="S24_2841"/>
    <n v="34"/>
    <n v="67.819999999999993"/>
    <n v="5"/>
    <x v="69"/>
    <d v="2003-11-16T00:00:00"/>
    <d v="2003-11-10T00:00:00"/>
    <s v="Shipped"/>
    <n v="242"/>
    <n v="1370"/>
    <n v="61100"/>
    <s v="Toulouse"/>
    <n v="4"/>
    <x v="3"/>
    <d v="2003-11-22T00:00:00"/>
    <n v="33818.339999999997"/>
    <s v="Planes"/>
    <n v="5942"/>
    <n v="68.510000000000005"/>
    <n v="6"/>
    <s v="Yes"/>
    <n v="2003"/>
    <n v="11"/>
    <n v="34.25"/>
    <n v="2305.8799999999997"/>
    <n v="98.014598540145968"/>
    <n v="1"/>
  </r>
  <r>
    <n v="10178"/>
    <s v="S24_3420"/>
    <n v="27"/>
    <n v="65.75"/>
    <n v="6"/>
    <x v="69"/>
    <d v="2003-11-16T00:00:00"/>
    <d v="2003-11-10T00:00:00"/>
    <s v="Shipped"/>
    <n v="242"/>
    <n v="1370"/>
    <n v="61100"/>
    <s v="Toulouse"/>
    <n v="4"/>
    <x v="3"/>
    <d v="2003-11-22T00:00:00"/>
    <n v="33818.339999999997"/>
    <s v="Vintage Cars"/>
    <n v="2902"/>
    <n v="65.75"/>
    <n v="6"/>
    <s v="Yes"/>
    <n v="2003"/>
    <n v="11"/>
    <n v="26.3"/>
    <n v="1775.25"/>
    <n v="150"/>
    <n v="1"/>
  </r>
  <r>
    <n v="10178"/>
    <s v="S24_3816"/>
    <n v="21"/>
    <n v="68.77"/>
    <n v="11"/>
    <x v="69"/>
    <d v="2003-11-16T00:00:00"/>
    <d v="2003-11-10T00:00:00"/>
    <s v="Shipped"/>
    <n v="242"/>
    <n v="1370"/>
    <n v="61100"/>
    <s v="Toulouse"/>
    <n v="4"/>
    <x v="3"/>
    <d v="2003-11-22T00:00:00"/>
    <n v="33818.339999999997"/>
    <s v="Vintage Cars"/>
    <n v="6621"/>
    <n v="83.86"/>
    <n v="6"/>
    <s v="Yes"/>
    <n v="2003"/>
    <n v="11"/>
    <n v="48.64"/>
    <n v="1444.1699999999998"/>
    <n v="41.385690789473671"/>
    <n v="0"/>
  </r>
  <r>
    <n v="10178"/>
    <s v="S24_3949"/>
    <n v="30"/>
    <n v="64.150000000000006"/>
    <n v="3"/>
    <x v="69"/>
    <d v="2003-11-16T00:00:00"/>
    <d v="2003-11-10T00:00:00"/>
    <s v="Shipped"/>
    <n v="242"/>
    <n v="1370"/>
    <n v="61100"/>
    <s v="Toulouse"/>
    <n v="4"/>
    <x v="3"/>
    <d v="2003-11-22T00:00:00"/>
    <n v="33818.339999999997"/>
    <s v="Planes"/>
    <n v="6812"/>
    <n v="68.239999999999995"/>
    <n v="6"/>
    <s v="Yes"/>
    <n v="2003"/>
    <n v="11"/>
    <n v="29.34"/>
    <n v="1924.5000000000002"/>
    <n v="118.64349011588276"/>
    <n v="1"/>
  </r>
  <r>
    <n v="10178"/>
    <s v="S700_2047"/>
    <n v="34"/>
    <n v="86.9"/>
    <n v="8"/>
    <x v="69"/>
    <d v="2003-11-16T00:00:00"/>
    <d v="2003-11-10T00:00:00"/>
    <s v="Shipped"/>
    <n v="242"/>
    <n v="1370"/>
    <n v="61100"/>
    <s v="Toulouse"/>
    <n v="4"/>
    <x v="3"/>
    <d v="2003-11-22T00:00:00"/>
    <n v="33818.339999999997"/>
    <s v="Ships"/>
    <n v="3501"/>
    <n v="90.52"/>
    <n v="6"/>
    <s v="Yes"/>
    <n v="2003"/>
    <n v="11"/>
    <n v="39.83"/>
    <n v="2954.6000000000004"/>
    <n v="118.17725332663824"/>
    <n v="1"/>
  </r>
  <r>
    <n v="10178"/>
    <s v="S700_2466"/>
    <n v="22"/>
    <n v="91.74"/>
    <n v="1"/>
    <x v="69"/>
    <d v="2003-11-16T00:00:00"/>
    <d v="2003-11-10T00:00:00"/>
    <s v="Shipped"/>
    <n v="242"/>
    <n v="1370"/>
    <n v="61100"/>
    <s v="Toulouse"/>
    <n v="4"/>
    <x v="3"/>
    <d v="2003-11-22T00:00:00"/>
    <n v="33818.339999999997"/>
    <s v="Planes"/>
    <n v="9653"/>
    <n v="99.72"/>
    <n v="6"/>
    <s v="Yes"/>
    <n v="2003"/>
    <n v="11"/>
    <n v="68.8"/>
    <n v="2018.28"/>
    <n v="33.343023255813954"/>
    <n v="0"/>
  </r>
  <r>
    <n v="10178"/>
    <s v="S700_4002"/>
    <n v="45"/>
    <n v="68.11"/>
    <n v="2"/>
    <x v="69"/>
    <d v="2003-11-16T00:00:00"/>
    <d v="2003-11-10T00:00:00"/>
    <s v="Shipped"/>
    <n v="242"/>
    <n v="1370"/>
    <n v="61100"/>
    <s v="Toulouse"/>
    <n v="4"/>
    <x v="3"/>
    <d v="2003-11-22T00:00:00"/>
    <n v="33818.339999999997"/>
    <s v="Planes"/>
    <n v="8820"/>
    <n v="74.03"/>
    <n v="6"/>
    <s v="Yes"/>
    <n v="2003"/>
    <n v="11"/>
    <n v="36.270000000000003"/>
    <n v="3064.95"/>
    <n v="87.78604907637164"/>
    <n v="1"/>
  </r>
  <r>
    <n v="10178"/>
    <s v="S72_1253"/>
    <n v="45"/>
    <n v="41.71"/>
    <n v="7"/>
    <x v="69"/>
    <d v="2003-11-16T00:00:00"/>
    <d v="2003-11-10T00:00:00"/>
    <s v="Shipped"/>
    <n v="242"/>
    <n v="1370"/>
    <n v="61100"/>
    <s v="Toulouse"/>
    <n v="4"/>
    <x v="3"/>
    <d v="2003-11-22T00:00:00"/>
    <n v="33818.339999999997"/>
    <s v="Planes"/>
    <n v="4857"/>
    <n v="49.66"/>
    <n v="6"/>
    <s v="Yes"/>
    <n v="2003"/>
    <n v="11"/>
    <n v="32.770000000000003"/>
    <n v="1876.95"/>
    <n v="27.28104974061641"/>
    <n v="0"/>
  </r>
  <r>
    <n v="10179"/>
    <s v="S18_2581"/>
    <n v="24"/>
    <n v="82.79"/>
    <n v="3"/>
    <x v="70"/>
    <d v="2003-11-17T00:00:00"/>
    <d v="2003-11-13T00:00:00"/>
    <s v="Cancelled"/>
    <n v="496"/>
    <n v="1612"/>
    <n v="110000"/>
    <s v="Auckland  "/>
    <n v="6"/>
    <x v="6"/>
    <d v="2005-05-25T00:00:00"/>
    <n v="30253.75"/>
    <s v="Planes"/>
    <n v="992"/>
    <n v="84.48"/>
    <n v="4"/>
    <s v=""/>
    <n v="2003"/>
    <n v="11"/>
    <n v="49"/>
    <n v="1986.96"/>
    <n v="68.959183673469397"/>
    <n v="1"/>
  </r>
  <r>
    <n v="10179"/>
    <s v="S24_1785"/>
    <n v="47"/>
    <n v="105.04"/>
    <n v="5"/>
    <x v="70"/>
    <d v="2003-11-17T00:00:00"/>
    <d v="2003-11-13T00:00:00"/>
    <s v="Cancelled"/>
    <n v="496"/>
    <n v="1612"/>
    <n v="110000"/>
    <s v="Auckland  "/>
    <n v="6"/>
    <x v="6"/>
    <d v="2005-05-25T00:00:00"/>
    <n v="30253.75"/>
    <s v="Planes"/>
    <n v="3627"/>
    <n v="109.42"/>
    <n v="4"/>
    <s v=""/>
    <n v="2003"/>
    <n v="11"/>
    <n v="66.739999999999995"/>
    <n v="4936.88"/>
    <n v="57.386874438118099"/>
    <n v="0"/>
  </r>
  <r>
    <n v="10179"/>
    <s v="S24_4278"/>
    <n v="27"/>
    <n v="66.650000000000006"/>
    <n v="4"/>
    <x v="70"/>
    <d v="2003-11-17T00:00:00"/>
    <d v="2003-11-13T00:00:00"/>
    <s v="Cancelled"/>
    <n v="496"/>
    <n v="1612"/>
    <n v="110000"/>
    <s v="Auckland  "/>
    <n v="6"/>
    <x v="6"/>
    <d v="2005-05-25T00:00:00"/>
    <n v="30253.75"/>
    <s v="Planes"/>
    <n v="2756"/>
    <n v="72.45"/>
    <n v="4"/>
    <s v=""/>
    <n v="2003"/>
    <n v="11"/>
    <n v="36.229999999999997"/>
    <n v="1799.5500000000002"/>
    <n v="83.963566105437508"/>
    <n v="1"/>
  </r>
  <r>
    <n v="10179"/>
    <s v="S32_1374"/>
    <n v="45"/>
    <n v="86.9"/>
    <n v="1"/>
    <x v="70"/>
    <d v="2003-11-17T00:00:00"/>
    <d v="2003-11-13T00:00:00"/>
    <s v="Cancelled"/>
    <n v="496"/>
    <n v="1612"/>
    <n v="110000"/>
    <s v="Auckland  "/>
    <n v="6"/>
    <x v="6"/>
    <d v="2005-05-25T00:00:00"/>
    <n v="30253.75"/>
    <s v="Motorcycles"/>
    <n v="178"/>
    <n v="99.89"/>
    <n v="4"/>
    <s v=""/>
    <n v="2003"/>
    <n v="11"/>
    <n v="66.92"/>
    <n v="3910.5000000000005"/>
    <n v="29.856545128511662"/>
    <n v="0"/>
  </r>
  <r>
    <n v="10179"/>
    <s v="S32_4289"/>
    <n v="24"/>
    <n v="63.97"/>
    <n v="6"/>
    <x v="70"/>
    <d v="2003-11-17T00:00:00"/>
    <d v="2003-11-13T00:00:00"/>
    <s v="Cancelled"/>
    <n v="496"/>
    <n v="1612"/>
    <n v="110000"/>
    <s v="Auckland  "/>
    <n v="6"/>
    <x v="6"/>
    <d v="2005-05-25T00:00:00"/>
    <n v="30253.75"/>
    <s v="Vintage Cars"/>
    <n v="136"/>
    <n v="68.790000000000006"/>
    <n v="4"/>
    <s v=""/>
    <n v="2003"/>
    <n v="11"/>
    <n v="33.020000000000003"/>
    <n v="1535.28"/>
    <n v="93.731072077528736"/>
    <n v="1"/>
  </r>
  <r>
    <n v="10179"/>
    <s v="S50_1341"/>
    <n v="34"/>
    <n v="43.2"/>
    <n v="7"/>
    <x v="70"/>
    <d v="2003-11-17T00:00:00"/>
    <d v="2003-11-13T00:00:00"/>
    <s v="Cancelled"/>
    <n v="496"/>
    <n v="1612"/>
    <n v="110000"/>
    <s v="Auckland  "/>
    <n v="6"/>
    <x v="6"/>
    <d v="2005-05-25T00:00:00"/>
    <n v="30253.75"/>
    <s v="Vintage Cars"/>
    <n v="7062"/>
    <n v="43.64"/>
    <n v="4"/>
    <s v=""/>
    <n v="2003"/>
    <n v="11"/>
    <n v="27.06"/>
    <n v="1468.8000000000002"/>
    <n v="59.645232815964548"/>
    <n v="0"/>
  </r>
  <r>
    <n v="10179"/>
    <s v="S700_1691"/>
    <n v="23"/>
    <n v="75.81"/>
    <n v="8"/>
    <x v="70"/>
    <d v="2003-11-17T00:00:00"/>
    <d v="2003-11-13T00:00:00"/>
    <s v="Cancelled"/>
    <n v="496"/>
    <n v="1612"/>
    <n v="110000"/>
    <s v="Auckland  "/>
    <n v="6"/>
    <x v="6"/>
    <d v="2005-05-25T00:00:00"/>
    <n v="30253.75"/>
    <s v="Planes"/>
    <n v="5841"/>
    <n v="91.34"/>
    <n v="4"/>
    <s v=""/>
    <n v="2003"/>
    <n v="11"/>
    <n v="51.15"/>
    <n v="1743.63"/>
    <n v="48.21114369501467"/>
    <n v="0"/>
  </r>
  <r>
    <n v="10179"/>
    <s v="S700_2834"/>
    <n v="25"/>
    <n v="98.48"/>
    <n v="2"/>
    <x v="70"/>
    <d v="2003-11-17T00:00:00"/>
    <d v="2003-11-13T00:00:00"/>
    <s v="Cancelled"/>
    <n v="496"/>
    <n v="1612"/>
    <n v="110000"/>
    <s v="Auckland  "/>
    <n v="6"/>
    <x v="6"/>
    <d v="2005-05-25T00:00:00"/>
    <n v="30253.75"/>
    <s v="Planes"/>
    <n v="7106"/>
    <n v="118.65"/>
    <n v="4"/>
    <s v=""/>
    <n v="2003"/>
    <n v="11"/>
    <n v="59.33"/>
    <n v="2462"/>
    <n v="65.986853193999679"/>
    <n v="0"/>
  </r>
  <r>
    <n v="10179"/>
    <s v="S700_3167"/>
    <n v="39"/>
    <n v="80"/>
    <n v="9"/>
    <x v="70"/>
    <d v="2003-11-17T00:00:00"/>
    <d v="2003-11-13T00:00:00"/>
    <s v="Cancelled"/>
    <n v="496"/>
    <n v="1612"/>
    <n v="110000"/>
    <s v="Auckland  "/>
    <n v="6"/>
    <x v="6"/>
    <d v="2005-05-25T00:00:00"/>
    <n v="30253.75"/>
    <s v="Planes"/>
    <n v="551"/>
    <n v="80"/>
    <n v="4"/>
    <s v=""/>
    <n v="2003"/>
    <n v="11"/>
    <n v="54.4"/>
    <n v="3120"/>
    <n v="47.058823529411768"/>
    <n v="0"/>
  </r>
  <r>
    <n v="10180"/>
    <s v="S10_1678"/>
    <n v="29"/>
    <n v="76.56"/>
    <n v="9"/>
    <x v="70"/>
    <d v="2003-11-19T00:00:00"/>
    <d v="2003-11-14T00:00:00"/>
    <s v="Shipped"/>
    <n v="171"/>
    <n v="1370"/>
    <n v="82900"/>
    <s v="Lille"/>
    <n v="4"/>
    <x v="3"/>
    <d v="2004-03-15T00:00:00"/>
    <n v="18997.89"/>
    <s v="Motorcycles"/>
    <n v="7933"/>
    <n v="95.7"/>
    <n v="5"/>
    <s v="Yes"/>
    <n v="2003"/>
    <n v="11"/>
    <n v="48.81"/>
    <n v="2220.2400000000002"/>
    <n v="56.853103872157341"/>
    <n v="0"/>
  </r>
  <r>
    <n v="10180"/>
    <s v="S10_2016"/>
    <n v="42"/>
    <n v="99.91"/>
    <n v="12"/>
    <x v="70"/>
    <d v="2003-11-19T00:00:00"/>
    <d v="2003-11-14T00:00:00"/>
    <s v="Shipped"/>
    <n v="171"/>
    <n v="1370"/>
    <n v="82900"/>
    <s v="Lille"/>
    <n v="4"/>
    <x v="3"/>
    <d v="2004-03-15T00:00:00"/>
    <n v="18997.89"/>
    <s v="Motorcycles"/>
    <n v="6625"/>
    <n v="118.94"/>
    <n v="5"/>
    <s v="Yes"/>
    <n v="2003"/>
    <n v="11"/>
    <n v="68.989999999999995"/>
    <n v="4196.22"/>
    <n v="44.818089578199746"/>
    <n v="0"/>
  </r>
  <r>
    <n v="10180"/>
    <s v="S10_4698"/>
    <n v="41"/>
    <n v="164.61"/>
    <n v="11"/>
    <x v="70"/>
    <d v="2003-11-19T00:00:00"/>
    <d v="2003-11-14T00:00:00"/>
    <s v="Shipped"/>
    <n v="171"/>
    <n v="1370"/>
    <n v="82900"/>
    <s v="Lille"/>
    <n v="4"/>
    <x v="3"/>
    <d v="2004-03-15T00:00:00"/>
    <n v="18997.89"/>
    <s v="Motorcycles"/>
    <n v="5582"/>
    <n v="193.66"/>
    <n v="5"/>
    <s v="Yes"/>
    <n v="2003"/>
    <n v="11"/>
    <n v="91.02"/>
    <n v="6749.01"/>
    <n v="80.850362557679659"/>
    <n v="1"/>
  </r>
  <r>
    <n v="10180"/>
    <s v="S12_2823"/>
    <n v="40"/>
    <n v="131.04"/>
    <n v="8"/>
    <x v="70"/>
    <d v="2003-11-19T00:00:00"/>
    <d v="2003-11-14T00:00:00"/>
    <s v="Shipped"/>
    <n v="171"/>
    <n v="1370"/>
    <n v="82900"/>
    <s v="Lille"/>
    <n v="4"/>
    <x v="3"/>
    <d v="2004-03-15T00:00:00"/>
    <n v="18997.89"/>
    <s v="Motorcycles"/>
    <n v="9997"/>
    <n v="150.62"/>
    <n v="5"/>
    <s v="Yes"/>
    <n v="2003"/>
    <n v="11"/>
    <n v="66.27"/>
    <n v="5241.5999999999995"/>
    <n v="97.736532367587145"/>
    <n v="1"/>
  </r>
  <r>
    <n v="10180"/>
    <s v="S18_2625"/>
    <n v="25"/>
    <n v="48.46"/>
    <n v="13"/>
    <x v="70"/>
    <d v="2003-11-19T00:00:00"/>
    <d v="2003-11-14T00:00:00"/>
    <s v="Shipped"/>
    <n v="171"/>
    <n v="1370"/>
    <n v="82900"/>
    <s v="Lille"/>
    <n v="4"/>
    <x v="3"/>
    <d v="2004-03-15T00:00:00"/>
    <n v="18997.89"/>
    <s v="Motorcycles"/>
    <n v="4357"/>
    <n v="60.57"/>
    <n v="5"/>
    <s v="Yes"/>
    <n v="2003"/>
    <n v="11"/>
    <n v="24.23"/>
    <n v="1211.5"/>
    <n v="100"/>
    <n v="1"/>
  </r>
  <r>
    <n v="10180"/>
    <s v="S18_3782"/>
    <n v="21"/>
    <n v="59.06"/>
    <n v="3"/>
    <x v="70"/>
    <d v="2003-11-19T00:00:00"/>
    <d v="2003-11-14T00:00:00"/>
    <s v="Shipped"/>
    <n v="171"/>
    <n v="1370"/>
    <n v="82900"/>
    <s v="Lille"/>
    <n v="4"/>
    <x v="3"/>
    <d v="2004-03-15T00:00:00"/>
    <n v="18997.89"/>
    <s v="Motorcycles"/>
    <n v="7689"/>
    <n v="62.17"/>
    <n v="5"/>
    <s v="Yes"/>
    <n v="2003"/>
    <n v="11"/>
    <n v="32.950000000000003"/>
    <n v="1240.26"/>
    <n v="79.241274658573587"/>
    <n v="1"/>
  </r>
  <r>
    <n v="10180"/>
    <s v="S18_4721"/>
    <n v="44"/>
    <n v="147.31"/>
    <n v="2"/>
    <x v="70"/>
    <d v="2003-11-19T00:00:00"/>
    <d v="2003-11-14T00:00:00"/>
    <s v="Shipped"/>
    <n v="171"/>
    <n v="1370"/>
    <n v="82900"/>
    <s v="Lille"/>
    <n v="4"/>
    <x v="3"/>
    <d v="2004-03-15T00:00:00"/>
    <n v="18997.89"/>
    <s v="Classic Cars"/>
    <n v="1249"/>
    <n v="148.80000000000001"/>
    <n v="5"/>
    <s v="Yes"/>
    <n v="2003"/>
    <n v="11"/>
    <n v="69.930000000000007"/>
    <n v="6481.64"/>
    <n v="110.65351065351064"/>
    <n v="1"/>
  </r>
  <r>
    <n v="10180"/>
    <s v="S24_1578"/>
    <n v="48"/>
    <n v="98.05"/>
    <n v="10"/>
    <x v="70"/>
    <d v="2003-11-19T00:00:00"/>
    <d v="2003-11-14T00:00:00"/>
    <s v="Shipped"/>
    <n v="171"/>
    <n v="1370"/>
    <n v="82900"/>
    <s v="Lille"/>
    <n v="4"/>
    <x v="3"/>
    <d v="2004-03-15T00:00:00"/>
    <n v="18997.89"/>
    <s v="Motorcycles"/>
    <n v="7003"/>
    <n v="112.7"/>
    <n v="5"/>
    <s v="Yes"/>
    <n v="2003"/>
    <n v="11"/>
    <n v="60.86"/>
    <n v="4706.3999999999996"/>
    <n v="61.107459743673999"/>
    <n v="0"/>
  </r>
  <r>
    <n v="10180"/>
    <s v="S24_2000"/>
    <n v="28"/>
    <n v="61.7"/>
    <n v="14"/>
    <x v="70"/>
    <d v="2003-11-19T00:00:00"/>
    <d v="2003-11-14T00:00:00"/>
    <s v="Shipped"/>
    <n v="171"/>
    <n v="1370"/>
    <n v="82900"/>
    <s v="Lille"/>
    <n v="4"/>
    <x v="3"/>
    <d v="2004-03-15T00:00:00"/>
    <n v="18997.89"/>
    <s v="Motorcycles"/>
    <n v="15"/>
    <n v="76.17"/>
    <n v="5"/>
    <s v="Yes"/>
    <n v="2003"/>
    <n v="11"/>
    <n v="37.32"/>
    <n v="1727.6000000000001"/>
    <n v="65.326902465166143"/>
    <n v="0"/>
  </r>
  <r>
    <n v="10180"/>
    <s v="S24_2360"/>
    <n v="35"/>
    <n v="60.95"/>
    <n v="6"/>
    <x v="70"/>
    <d v="2003-11-19T00:00:00"/>
    <d v="2003-11-14T00:00:00"/>
    <s v="Shipped"/>
    <n v="171"/>
    <n v="1370"/>
    <n v="82900"/>
    <s v="Lille"/>
    <n v="4"/>
    <x v="3"/>
    <d v="2004-03-15T00:00:00"/>
    <n v="18997.89"/>
    <s v="Motorcycles"/>
    <n v="6840"/>
    <n v="69.260000000000005"/>
    <n v="5"/>
    <s v="Yes"/>
    <n v="2003"/>
    <n v="11"/>
    <n v="47.1"/>
    <n v="2133.25"/>
    <n v="29.405520169851386"/>
    <n v="0"/>
  </r>
  <r>
    <n v="10180"/>
    <s v="S24_4620"/>
    <n v="28"/>
    <n v="68.709999999999994"/>
    <n v="1"/>
    <x v="70"/>
    <d v="2003-11-19T00:00:00"/>
    <d v="2003-11-14T00:00:00"/>
    <s v="Shipped"/>
    <n v="171"/>
    <n v="1370"/>
    <n v="82900"/>
    <s v="Lille"/>
    <n v="4"/>
    <x v="3"/>
    <d v="2004-03-15T00:00:00"/>
    <n v="18997.89"/>
    <s v="Classic Cars"/>
    <n v="7869"/>
    <n v="80.84"/>
    <n v="5"/>
    <s v="Yes"/>
    <n v="2003"/>
    <n v="11"/>
    <n v="32.33"/>
    <n v="1923.8799999999999"/>
    <n v="112.52706464583977"/>
    <n v="1"/>
  </r>
  <r>
    <n v="10180"/>
    <s v="S32_2206"/>
    <n v="34"/>
    <n v="33.39"/>
    <n v="4"/>
    <x v="70"/>
    <d v="2003-11-19T00:00:00"/>
    <d v="2003-11-14T00:00:00"/>
    <s v="Shipped"/>
    <n v="171"/>
    <n v="1370"/>
    <n v="82900"/>
    <s v="Lille"/>
    <n v="4"/>
    <x v="3"/>
    <d v="2004-03-15T00:00:00"/>
    <n v="18997.89"/>
    <s v="Motorcycles"/>
    <n v="9241"/>
    <n v="40.229999999999997"/>
    <n v="5"/>
    <s v="Yes"/>
    <n v="2003"/>
    <n v="11"/>
    <n v="24.14"/>
    <n v="1135.26"/>
    <n v="38.318144159072077"/>
    <n v="0"/>
  </r>
  <r>
    <n v="10180"/>
    <s v="S32_4485"/>
    <n v="22"/>
    <n v="102.05"/>
    <n v="7"/>
    <x v="70"/>
    <d v="2003-11-19T00:00:00"/>
    <d v="2003-11-14T00:00:00"/>
    <s v="Shipped"/>
    <n v="171"/>
    <n v="1370"/>
    <n v="82900"/>
    <s v="Lille"/>
    <n v="4"/>
    <x v="3"/>
    <d v="2004-03-15T00:00:00"/>
    <n v="18997.89"/>
    <s v="Motorcycles"/>
    <n v="3341"/>
    <n v="102.05"/>
    <n v="5"/>
    <s v="Yes"/>
    <n v="2003"/>
    <n v="11"/>
    <n v="56.13"/>
    <n v="2245.1"/>
    <n v="81.810083734188481"/>
    <n v="1"/>
  </r>
  <r>
    <n v="10180"/>
    <s v="S50_4713"/>
    <n v="21"/>
    <n v="74.849999999999994"/>
    <n v="5"/>
    <x v="70"/>
    <d v="2003-11-19T00:00:00"/>
    <d v="2003-11-14T00:00:00"/>
    <s v="Shipped"/>
    <n v="171"/>
    <n v="1370"/>
    <n v="82900"/>
    <s v="Lille"/>
    <n v="4"/>
    <x v="3"/>
    <d v="2004-03-15T00:00:00"/>
    <n v="18997.89"/>
    <s v="Motorcycles"/>
    <n v="600"/>
    <n v="81.36"/>
    <n v="5"/>
    <s v="Yes"/>
    <n v="2003"/>
    <n v="11"/>
    <n v="34.17"/>
    <n v="1571.85"/>
    <n v="119.05179982440734"/>
    <n v="1"/>
  </r>
  <r>
    <n v="10181"/>
    <s v="S12_1099"/>
    <n v="27"/>
    <n v="155.66"/>
    <n v="14"/>
    <x v="71"/>
    <d v="2003-11-19T00:00:00"/>
    <d v="2003-11-15T00:00:00"/>
    <s v="Shipped"/>
    <n v="167"/>
    <n v="1504"/>
    <n v="96800"/>
    <s v="Bergen"/>
    <n v="7"/>
    <x v="1"/>
    <d v="2004-09-19T00:00:00"/>
    <n v="12538.01"/>
    <s v="Classic Cars"/>
    <n v="68"/>
    <n v="194.57"/>
    <n v="4"/>
    <s v="Yes"/>
    <n v="2003"/>
    <n v="11"/>
    <n v="95.34"/>
    <n v="4202.82"/>
    <n v="63.268302915880007"/>
    <n v="0"/>
  </r>
  <r>
    <n v="10181"/>
    <s v="S12_3380"/>
    <n v="28"/>
    <n v="113.92"/>
    <n v="12"/>
    <x v="71"/>
    <d v="2003-11-19T00:00:00"/>
    <d v="2003-11-15T00:00:00"/>
    <s v="Shipped"/>
    <n v="167"/>
    <n v="1504"/>
    <n v="96800"/>
    <s v="Bergen"/>
    <n v="7"/>
    <x v="1"/>
    <d v="2004-09-19T00:00:00"/>
    <n v="12538.01"/>
    <s v="Classic Cars"/>
    <n v="9123"/>
    <n v="117.44"/>
    <n v="4"/>
    <s v="Yes"/>
    <n v="2003"/>
    <n v="11"/>
    <n v="75.16"/>
    <n v="3189.76"/>
    <n v="51.569984034060681"/>
    <n v="0"/>
  </r>
  <r>
    <n v="10181"/>
    <s v="S12_3990"/>
    <n v="20"/>
    <n v="67.03"/>
    <n v="15"/>
    <x v="71"/>
    <d v="2003-11-19T00:00:00"/>
    <d v="2003-11-15T00:00:00"/>
    <s v="Shipped"/>
    <n v="167"/>
    <n v="1504"/>
    <n v="96800"/>
    <s v="Bergen"/>
    <n v="7"/>
    <x v="1"/>
    <d v="2004-09-19T00:00:00"/>
    <n v="12538.01"/>
    <s v="Classic Cars"/>
    <n v="5663"/>
    <n v="79.8"/>
    <n v="4"/>
    <s v="Yes"/>
    <n v="2003"/>
    <n v="11"/>
    <n v="31.92"/>
    <n v="1340.6"/>
    <n v="109.99373433583959"/>
    <n v="1"/>
  </r>
  <r>
    <n v="10181"/>
    <s v="S12_4675"/>
    <n v="36"/>
    <n v="107.1"/>
    <n v="11"/>
    <x v="71"/>
    <d v="2003-11-19T00:00:00"/>
    <d v="2003-11-15T00:00:00"/>
    <s v="Shipped"/>
    <n v="167"/>
    <n v="1504"/>
    <n v="96800"/>
    <s v="Bergen"/>
    <n v="7"/>
    <x v="1"/>
    <d v="2004-09-19T00:00:00"/>
    <n v="12538.01"/>
    <s v="Classic Cars"/>
    <n v="7323"/>
    <n v="115.16"/>
    <n v="4"/>
    <s v="Yes"/>
    <n v="2003"/>
    <n v="11"/>
    <n v="58.73"/>
    <n v="3855.6"/>
    <n v="82.359952324195476"/>
    <n v="1"/>
  </r>
  <r>
    <n v="10181"/>
    <s v="S18_1129"/>
    <n v="44"/>
    <n v="124.56"/>
    <n v="6"/>
    <x v="71"/>
    <d v="2003-11-19T00:00:00"/>
    <d v="2003-11-15T00:00:00"/>
    <s v="Shipped"/>
    <n v="167"/>
    <n v="1504"/>
    <n v="96800"/>
    <s v="Bergen"/>
    <n v="7"/>
    <x v="1"/>
    <d v="2004-09-19T00:00:00"/>
    <n v="12538.01"/>
    <s v="Classic Cars"/>
    <n v="3975"/>
    <n v="141.54"/>
    <n v="4"/>
    <s v="Yes"/>
    <n v="2003"/>
    <n v="11"/>
    <n v="83.51"/>
    <n v="5480.64"/>
    <n v="49.155789725781332"/>
    <n v="0"/>
  </r>
  <r>
    <n v="10181"/>
    <s v="S18_1589"/>
    <n v="42"/>
    <n v="124.44"/>
    <n v="2"/>
    <x v="71"/>
    <d v="2003-11-19T00:00:00"/>
    <d v="2003-11-15T00:00:00"/>
    <s v="Shipped"/>
    <n v="167"/>
    <n v="1504"/>
    <n v="96800"/>
    <s v="Bergen"/>
    <n v="7"/>
    <x v="1"/>
    <d v="2004-09-19T00:00:00"/>
    <n v="12538.01"/>
    <s v="Classic Cars"/>
    <n v="9042"/>
    <n v="124.44"/>
    <n v="4"/>
    <s v="Yes"/>
    <n v="2003"/>
    <n v="11"/>
    <n v="65.959999999999994"/>
    <n v="5226.4799999999996"/>
    <n v="88.659793814433002"/>
    <n v="1"/>
  </r>
  <r>
    <n v="10181"/>
    <s v="S18_1889"/>
    <n v="22"/>
    <n v="74.69"/>
    <n v="10"/>
    <x v="71"/>
    <d v="2003-11-19T00:00:00"/>
    <d v="2003-11-15T00:00:00"/>
    <s v="Shipped"/>
    <n v="167"/>
    <n v="1504"/>
    <n v="96800"/>
    <s v="Bergen"/>
    <n v="7"/>
    <x v="1"/>
    <d v="2004-09-19T00:00:00"/>
    <n v="12538.01"/>
    <s v="Classic Cars"/>
    <n v="8826"/>
    <n v="77"/>
    <n v="4"/>
    <s v="Yes"/>
    <n v="2003"/>
    <n v="11"/>
    <n v="53.9"/>
    <n v="1643.1799999999998"/>
    <n v="38.571428571428577"/>
    <n v="0"/>
  </r>
  <r>
    <n v="10181"/>
    <s v="S18_1984"/>
    <n v="21"/>
    <n v="129.44999999999999"/>
    <n v="5"/>
    <x v="71"/>
    <d v="2003-11-19T00:00:00"/>
    <d v="2003-11-15T00:00:00"/>
    <s v="Shipped"/>
    <n v="167"/>
    <n v="1504"/>
    <n v="96800"/>
    <s v="Bergen"/>
    <n v="7"/>
    <x v="1"/>
    <d v="2004-09-19T00:00:00"/>
    <n v="12538.01"/>
    <s v="Classic Cars"/>
    <n v="9772"/>
    <n v="142.25"/>
    <n v="4"/>
    <s v="Yes"/>
    <n v="2003"/>
    <n v="11"/>
    <n v="93.89"/>
    <n v="2718.45"/>
    <n v="37.874107998721897"/>
    <n v="0"/>
  </r>
  <r>
    <n v="10181"/>
    <s v="S18_2870"/>
    <n v="27"/>
    <n v="130.68"/>
    <n v="3"/>
    <x v="71"/>
    <d v="2003-11-19T00:00:00"/>
    <d v="2003-11-15T00:00:00"/>
    <s v="Shipped"/>
    <n v="167"/>
    <n v="1504"/>
    <n v="96800"/>
    <s v="Bergen"/>
    <n v="7"/>
    <x v="1"/>
    <d v="2004-09-19T00:00:00"/>
    <n v="12538.01"/>
    <s v="Classic Cars"/>
    <n v="8164"/>
    <n v="132"/>
    <n v="4"/>
    <s v="Yes"/>
    <n v="2003"/>
    <n v="11"/>
    <n v="56.76"/>
    <n v="3528.36"/>
    <n v="130.23255813953492"/>
    <n v="1"/>
  </r>
  <r>
    <n v="10181"/>
    <s v="S18_3232"/>
    <n v="45"/>
    <n v="147.33000000000001"/>
    <n v="7"/>
    <x v="71"/>
    <d v="2003-11-19T00:00:00"/>
    <d v="2003-11-15T00:00:00"/>
    <s v="Shipped"/>
    <n v="167"/>
    <n v="1504"/>
    <n v="96800"/>
    <s v="Bergen"/>
    <n v="7"/>
    <x v="1"/>
    <d v="2004-09-19T00:00:00"/>
    <n v="12538.01"/>
    <s v="Classic Cars"/>
    <n v="8347"/>
    <n v="169.34"/>
    <n v="4"/>
    <s v="Yes"/>
    <n v="2003"/>
    <n v="11"/>
    <n v="77.900000000000006"/>
    <n v="6629.85"/>
    <n v="89.127086007702189"/>
    <n v="1"/>
  </r>
  <r>
    <n v="10181"/>
    <s v="S18_3278"/>
    <n v="30"/>
    <n v="73.17"/>
    <n v="17"/>
    <x v="71"/>
    <d v="2003-11-19T00:00:00"/>
    <d v="2003-11-15T00:00:00"/>
    <s v="Shipped"/>
    <n v="167"/>
    <n v="1504"/>
    <n v="96800"/>
    <s v="Bergen"/>
    <n v="7"/>
    <x v="1"/>
    <d v="2004-09-19T00:00:00"/>
    <n v="12538.01"/>
    <s v="Classic Cars"/>
    <n v="1917"/>
    <n v="80.41"/>
    <n v="4"/>
    <s v="Yes"/>
    <n v="2003"/>
    <n v="11"/>
    <n v="49.05"/>
    <n v="2195.1"/>
    <n v="49.174311926605519"/>
    <n v="0"/>
  </r>
  <r>
    <n v="10181"/>
    <s v="S18_3482"/>
    <n v="22"/>
    <n v="120.53"/>
    <n v="16"/>
    <x v="71"/>
    <d v="2003-11-19T00:00:00"/>
    <d v="2003-11-15T00:00:00"/>
    <s v="Shipped"/>
    <n v="167"/>
    <n v="1504"/>
    <n v="96800"/>
    <s v="Bergen"/>
    <n v="7"/>
    <x v="1"/>
    <d v="2004-09-19T00:00:00"/>
    <n v="12538.01"/>
    <s v="Classic Cars"/>
    <n v="9127"/>
    <n v="146.99"/>
    <n v="4"/>
    <s v="Yes"/>
    <n v="2003"/>
    <n v="11"/>
    <n v="73.489999999999995"/>
    <n v="2651.66"/>
    <n v="64.00870866784598"/>
    <n v="0"/>
  </r>
  <r>
    <n v="10181"/>
    <s v="S18_3685"/>
    <n v="39"/>
    <n v="137.04"/>
    <n v="4"/>
    <x v="71"/>
    <d v="2003-11-19T00:00:00"/>
    <d v="2003-11-15T00:00:00"/>
    <s v="Shipped"/>
    <n v="167"/>
    <n v="1504"/>
    <n v="96800"/>
    <s v="Bergen"/>
    <n v="7"/>
    <x v="1"/>
    <d v="2004-09-19T00:00:00"/>
    <n v="12538.01"/>
    <s v="Classic Cars"/>
    <n v="8990"/>
    <n v="141.28"/>
    <n v="4"/>
    <s v="Yes"/>
    <n v="2003"/>
    <n v="11"/>
    <n v="62.16"/>
    <n v="5344.5599999999995"/>
    <n v="120.46332046332047"/>
    <n v="1"/>
  </r>
  <r>
    <n v="10181"/>
    <s v="S24_1628"/>
    <n v="34"/>
    <n v="45.28"/>
    <n v="1"/>
    <x v="71"/>
    <d v="2003-11-19T00:00:00"/>
    <d v="2003-11-15T00:00:00"/>
    <s v="Shipped"/>
    <n v="167"/>
    <n v="1504"/>
    <n v="96800"/>
    <s v="Bergen"/>
    <n v="7"/>
    <x v="1"/>
    <d v="2004-09-19T00:00:00"/>
    <n v="12538.01"/>
    <s v="Classic Cars"/>
    <n v="8197"/>
    <n v="50.31"/>
    <n v="4"/>
    <s v="Yes"/>
    <n v="2003"/>
    <n v="11"/>
    <n v="29.18"/>
    <n v="1539.52"/>
    <n v="55.174777244688144"/>
    <n v="0"/>
  </r>
  <r>
    <n v="10181"/>
    <s v="S24_2972"/>
    <n v="37"/>
    <n v="32.85"/>
    <n v="8"/>
    <x v="71"/>
    <d v="2003-11-19T00:00:00"/>
    <d v="2003-11-15T00:00:00"/>
    <s v="Shipped"/>
    <n v="167"/>
    <n v="1504"/>
    <n v="96800"/>
    <s v="Bergen"/>
    <n v="7"/>
    <x v="1"/>
    <d v="2004-09-19T00:00:00"/>
    <n v="12538.01"/>
    <s v="Classic Cars"/>
    <n v="7723"/>
    <n v="37.76"/>
    <n v="4"/>
    <s v="Yes"/>
    <n v="2003"/>
    <n v="11"/>
    <n v="16.239999999999998"/>
    <n v="1215.45"/>
    <n v="102.27832512315274"/>
    <n v="1"/>
  </r>
  <r>
    <n v="10181"/>
    <s v="S24_3371"/>
    <n v="23"/>
    <n v="54.49"/>
    <n v="13"/>
    <x v="71"/>
    <d v="2003-11-19T00:00:00"/>
    <d v="2003-11-15T00:00:00"/>
    <s v="Shipped"/>
    <n v="167"/>
    <n v="1504"/>
    <n v="96800"/>
    <s v="Bergen"/>
    <n v="7"/>
    <x v="1"/>
    <d v="2004-09-19T00:00:00"/>
    <n v="12538.01"/>
    <s v="Classic Cars"/>
    <n v="7995"/>
    <n v="61.23"/>
    <n v="4"/>
    <s v="Yes"/>
    <n v="2003"/>
    <n v="11"/>
    <n v="38.58"/>
    <n v="1253.27"/>
    <n v="41.238983929497159"/>
    <n v="0"/>
  </r>
  <r>
    <n v="10181"/>
    <s v="S24_3856"/>
    <n v="25"/>
    <n v="122.17"/>
    <n v="9"/>
    <x v="71"/>
    <d v="2003-11-19T00:00:00"/>
    <d v="2003-11-15T00:00:00"/>
    <s v="Shipped"/>
    <n v="167"/>
    <n v="1504"/>
    <n v="96800"/>
    <s v="Bergen"/>
    <n v="7"/>
    <x v="1"/>
    <d v="2004-09-19T00:00:00"/>
    <n v="12538.01"/>
    <s v="Classic Cars"/>
    <n v="6600"/>
    <n v="140.43"/>
    <n v="4"/>
    <s v="Yes"/>
    <n v="2003"/>
    <n v="11"/>
    <n v="98.3"/>
    <n v="3054.25"/>
    <n v="24.282807731434389"/>
    <n v="0"/>
  </r>
  <r>
    <n v="10182"/>
    <s v="S18_1342"/>
    <n v="25"/>
    <n v="83.22"/>
    <n v="3"/>
    <x v="71"/>
    <d v="2003-11-21T00:00:00"/>
    <d v="2003-11-18T00:00:00"/>
    <s v="Shipped"/>
    <n v="124"/>
    <n v="1165"/>
    <n v="210500"/>
    <s v="San Rafael"/>
    <n v="1"/>
    <x v="5"/>
    <d v="2005-03-05T00:00:00"/>
    <n v="101244.59"/>
    <s v="Vintage Cars"/>
    <n v="8693"/>
    <n v="102.74"/>
    <n v="3"/>
    <s v="Yes"/>
    <n v="2003"/>
    <n v="11"/>
    <n v="60.62"/>
    <n v="2080.5"/>
    <n v="37.281425272187398"/>
    <n v="0"/>
  </r>
  <r>
    <n v="10182"/>
    <s v="S18_1367"/>
    <n v="32"/>
    <n v="44.21"/>
    <n v="2"/>
    <x v="71"/>
    <d v="2003-11-21T00:00:00"/>
    <d v="2003-11-18T00:00:00"/>
    <s v="Shipped"/>
    <n v="124"/>
    <n v="1165"/>
    <n v="210500"/>
    <s v="San Rafael"/>
    <n v="1"/>
    <x v="5"/>
    <d v="2005-03-05T00:00:00"/>
    <n v="101244.59"/>
    <s v="Vintage Cars"/>
    <n v="8635"/>
    <n v="53.91"/>
    <n v="3"/>
    <s v="Yes"/>
    <n v="2003"/>
    <n v="11"/>
    <n v="24.26"/>
    <n v="1414.72"/>
    <n v="82.234130255564708"/>
    <n v="1"/>
  </r>
  <r>
    <n v="10182"/>
    <s v="S18_1749"/>
    <n v="44"/>
    <n v="159.80000000000001"/>
    <n v="10"/>
    <x v="71"/>
    <d v="2003-11-21T00:00:00"/>
    <d v="2003-11-18T00:00:00"/>
    <s v="Shipped"/>
    <n v="124"/>
    <n v="1165"/>
    <n v="210500"/>
    <s v="San Rafael"/>
    <n v="1"/>
    <x v="5"/>
    <d v="2005-03-05T00:00:00"/>
    <n v="101244.59"/>
    <s v="Vintage Cars"/>
    <n v="2724"/>
    <n v="170"/>
    <n v="3"/>
    <s v="Yes"/>
    <n v="2003"/>
    <n v="11"/>
    <n v="86.7"/>
    <n v="7031.2000000000007"/>
    <n v="84.313725490196092"/>
    <n v="1"/>
  </r>
  <r>
    <n v="10182"/>
    <s v="S18_2248"/>
    <n v="38"/>
    <n v="54.49"/>
    <n v="9"/>
    <x v="71"/>
    <d v="2003-11-21T00:00:00"/>
    <d v="2003-11-18T00:00:00"/>
    <s v="Shipped"/>
    <n v="124"/>
    <n v="1165"/>
    <n v="210500"/>
    <s v="San Rafael"/>
    <n v="1"/>
    <x v="5"/>
    <d v="2005-03-05T00:00:00"/>
    <n v="101244.59"/>
    <s v="Vintage Cars"/>
    <n v="540"/>
    <n v="60.54"/>
    <n v="3"/>
    <s v="Yes"/>
    <n v="2003"/>
    <n v="11"/>
    <n v="33.299999999999997"/>
    <n v="2070.62"/>
    <n v="63.633633633633657"/>
    <n v="0"/>
  </r>
  <r>
    <n v="10182"/>
    <s v="S18_2325"/>
    <n v="20"/>
    <n v="105.52"/>
    <n v="7"/>
    <x v="71"/>
    <d v="2003-11-21T00:00:00"/>
    <d v="2003-11-18T00:00:00"/>
    <s v="Shipped"/>
    <n v="124"/>
    <n v="1165"/>
    <n v="210500"/>
    <s v="San Rafael"/>
    <n v="1"/>
    <x v="5"/>
    <d v="2005-03-05T00:00:00"/>
    <n v="101244.59"/>
    <s v="Vintage Cars"/>
    <n v="9354"/>
    <n v="127.13"/>
    <n v="3"/>
    <s v="Yes"/>
    <n v="2003"/>
    <n v="11"/>
    <n v="58.48"/>
    <n v="2110.4"/>
    <n v="80.437756497948016"/>
    <n v="1"/>
  </r>
  <r>
    <n v="10182"/>
    <s v="S18_2795"/>
    <n v="21"/>
    <n v="135"/>
    <n v="4"/>
    <x v="71"/>
    <d v="2003-11-21T00:00:00"/>
    <d v="2003-11-18T00:00:00"/>
    <s v="Shipped"/>
    <n v="124"/>
    <n v="1165"/>
    <n v="210500"/>
    <s v="San Rafael"/>
    <n v="1"/>
    <x v="5"/>
    <d v="2005-03-05T00:00:00"/>
    <n v="101244.59"/>
    <s v="Vintage Cars"/>
    <n v="548"/>
    <n v="168.75"/>
    <n v="3"/>
    <s v="Yes"/>
    <n v="2003"/>
    <n v="11"/>
    <n v="72.56"/>
    <n v="2835"/>
    <n v="86.05292171995589"/>
    <n v="1"/>
  </r>
  <r>
    <n v="10182"/>
    <s v="S18_3320"/>
    <n v="33"/>
    <n v="86.31"/>
    <n v="1"/>
    <x v="71"/>
    <d v="2003-11-21T00:00:00"/>
    <d v="2003-11-18T00:00:00"/>
    <s v="Shipped"/>
    <n v="124"/>
    <n v="1165"/>
    <n v="210500"/>
    <s v="San Rafael"/>
    <n v="1"/>
    <x v="5"/>
    <d v="2005-03-05T00:00:00"/>
    <n v="101244.59"/>
    <s v="Vintage Cars"/>
    <n v="7913"/>
    <n v="99.21"/>
    <n v="3"/>
    <s v="Yes"/>
    <n v="2003"/>
    <n v="11"/>
    <n v="57.54"/>
    <n v="2848.23"/>
    <n v="50.000000000000014"/>
    <n v="0"/>
  </r>
  <r>
    <n v="10182"/>
    <s v="S18_4409"/>
    <n v="36"/>
    <n v="88.35"/>
    <n v="11"/>
    <x v="71"/>
    <d v="2003-11-21T00:00:00"/>
    <d v="2003-11-18T00:00:00"/>
    <s v="Shipped"/>
    <n v="124"/>
    <n v="1165"/>
    <n v="210500"/>
    <s v="San Rafael"/>
    <n v="1"/>
    <x v="5"/>
    <d v="2005-03-05T00:00:00"/>
    <n v="101244.59"/>
    <s v="Vintage Cars"/>
    <n v="6553"/>
    <n v="92.03"/>
    <n v="3"/>
    <s v="Yes"/>
    <n v="2003"/>
    <n v="11"/>
    <n v="43.26"/>
    <n v="3180.6"/>
    <n v="104.23023578363384"/>
    <n v="1"/>
  </r>
  <r>
    <n v="10182"/>
    <s v="S18_4933"/>
    <n v="44"/>
    <n v="61.29"/>
    <n v="12"/>
    <x v="71"/>
    <d v="2003-11-21T00:00:00"/>
    <d v="2003-11-18T00:00:00"/>
    <s v="Shipped"/>
    <n v="124"/>
    <n v="1165"/>
    <n v="210500"/>
    <s v="San Rafael"/>
    <n v="1"/>
    <x v="5"/>
    <d v="2005-03-05T00:00:00"/>
    <n v="101244.59"/>
    <s v="Classic Cars"/>
    <n v="3209"/>
    <n v="71.27"/>
    <n v="3"/>
    <s v="Yes"/>
    <n v="2003"/>
    <n v="11"/>
    <n v="34.21"/>
    <n v="2696.7599999999998"/>
    <n v="79.158140894475295"/>
    <n v="1"/>
  </r>
  <r>
    <n v="10182"/>
    <s v="S24_1046"/>
    <n v="47"/>
    <n v="63.2"/>
    <n v="16"/>
    <x v="71"/>
    <d v="2003-11-21T00:00:00"/>
    <d v="2003-11-18T00:00:00"/>
    <s v="Shipped"/>
    <n v="124"/>
    <n v="1165"/>
    <n v="210500"/>
    <s v="San Rafael"/>
    <n v="1"/>
    <x v="5"/>
    <d v="2005-03-05T00:00:00"/>
    <n v="101244.59"/>
    <s v="Classic Cars"/>
    <n v="1005"/>
    <n v="73.489999999999995"/>
    <n v="3"/>
    <s v="Yes"/>
    <n v="2003"/>
    <n v="11"/>
    <n v="49.24"/>
    <n v="2970.4"/>
    <n v="28.350934199837528"/>
    <n v="0"/>
  </r>
  <r>
    <n v="10182"/>
    <s v="S24_1937"/>
    <n v="39"/>
    <n v="31.86"/>
    <n v="6"/>
    <x v="71"/>
    <d v="2003-11-21T00:00:00"/>
    <d v="2003-11-18T00:00:00"/>
    <s v="Shipped"/>
    <n v="124"/>
    <n v="1165"/>
    <n v="210500"/>
    <s v="San Rafael"/>
    <n v="1"/>
    <x v="5"/>
    <d v="2005-03-05T00:00:00"/>
    <n v="101244.59"/>
    <s v="Vintage Cars"/>
    <n v="7332"/>
    <n v="33.19"/>
    <n v="3"/>
    <s v="Yes"/>
    <n v="2003"/>
    <n v="11"/>
    <n v="22.57"/>
    <n v="1242.54"/>
    <n v="41.160832964111648"/>
    <n v="0"/>
  </r>
  <r>
    <n v="10182"/>
    <s v="S24_2022"/>
    <n v="31"/>
    <n v="39.869999999999997"/>
    <n v="5"/>
    <x v="71"/>
    <d v="2003-11-21T00:00:00"/>
    <d v="2003-11-18T00:00:00"/>
    <s v="Shipped"/>
    <n v="124"/>
    <n v="1165"/>
    <n v="210500"/>
    <s v="San Rafael"/>
    <n v="1"/>
    <x v="5"/>
    <d v="2005-03-05T00:00:00"/>
    <n v="101244.59"/>
    <s v="Vintage Cars"/>
    <n v="2847"/>
    <n v="44.8"/>
    <n v="3"/>
    <s v="Yes"/>
    <n v="2003"/>
    <n v="11"/>
    <n v="20.61"/>
    <n v="1235.97"/>
    <n v="93.449781659388648"/>
    <n v="1"/>
  </r>
  <r>
    <n v="10182"/>
    <s v="S24_2766"/>
    <n v="36"/>
    <n v="87.24"/>
    <n v="14"/>
    <x v="71"/>
    <d v="2003-11-21T00:00:00"/>
    <d v="2003-11-18T00:00:00"/>
    <s v="Shipped"/>
    <n v="124"/>
    <n v="1165"/>
    <n v="210500"/>
    <s v="San Rafael"/>
    <n v="1"/>
    <x v="5"/>
    <d v="2005-03-05T00:00:00"/>
    <n v="101244.59"/>
    <s v="Classic Cars"/>
    <n v="2350"/>
    <n v="90.87"/>
    <n v="3"/>
    <s v="Yes"/>
    <n v="2003"/>
    <n v="11"/>
    <n v="47.25"/>
    <n v="3140.64"/>
    <n v="84.634920634920633"/>
    <n v="1"/>
  </r>
  <r>
    <n v="10182"/>
    <s v="S24_2887"/>
    <n v="20"/>
    <n v="116.27"/>
    <n v="13"/>
    <x v="71"/>
    <d v="2003-11-21T00:00:00"/>
    <d v="2003-11-18T00:00:00"/>
    <s v="Shipped"/>
    <n v="124"/>
    <n v="1165"/>
    <n v="210500"/>
    <s v="San Rafael"/>
    <n v="1"/>
    <x v="5"/>
    <d v="2005-03-05T00:00:00"/>
    <n v="101244.59"/>
    <s v="Classic Cars"/>
    <n v="1452"/>
    <n v="117.44"/>
    <n v="3"/>
    <s v="Yes"/>
    <n v="2003"/>
    <n v="11"/>
    <n v="72.819999999999993"/>
    <n v="2325.4"/>
    <n v="59.667673716012089"/>
    <n v="0"/>
  </r>
  <r>
    <n v="10182"/>
    <s v="S24_3191"/>
    <n v="33"/>
    <n v="73.62"/>
    <n v="15"/>
    <x v="71"/>
    <d v="2003-11-21T00:00:00"/>
    <d v="2003-11-18T00:00:00"/>
    <s v="Shipped"/>
    <n v="124"/>
    <n v="1165"/>
    <n v="210500"/>
    <s v="San Rafael"/>
    <n v="1"/>
    <x v="5"/>
    <d v="2005-03-05T00:00:00"/>
    <n v="101244.59"/>
    <s v="Classic Cars"/>
    <n v="4695"/>
    <n v="85.61"/>
    <n v="3"/>
    <s v="Yes"/>
    <n v="2003"/>
    <n v="11"/>
    <n v="50.51"/>
    <n v="2429.46"/>
    <n v="45.753316175014866"/>
    <n v="0"/>
  </r>
  <r>
    <n v="10182"/>
    <s v="S24_3432"/>
    <n v="49"/>
    <n v="95.3"/>
    <n v="17"/>
    <x v="71"/>
    <d v="2003-11-21T00:00:00"/>
    <d v="2003-11-18T00:00:00"/>
    <s v="Shipped"/>
    <n v="124"/>
    <n v="1165"/>
    <n v="210500"/>
    <s v="San Rafael"/>
    <n v="1"/>
    <x v="5"/>
    <d v="2005-03-05T00:00:00"/>
    <n v="101244.59"/>
    <s v="Classic Cars"/>
    <n v="9446"/>
    <n v="107.08"/>
    <n v="3"/>
    <s v="Yes"/>
    <n v="2003"/>
    <n v="11"/>
    <n v="62.11"/>
    <n v="4669.7"/>
    <n v="53.437449686040893"/>
    <n v="0"/>
  </r>
  <r>
    <n v="10182"/>
    <s v="S24_3969"/>
    <n v="23"/>
    <n v="34.880000000000003"/>
    <n v="8"/>
    <x v="71"/>
    <d v="2003-11-21T00:00:00"/>
    <d v="2003-11-18T00:00:00"/>
    <s v="Shipped"/>
    <n v="124"/>
    <n v="1165"/>
    <n v="210500"/>
    <s v="San Rafael"/>
    <n v="1"/>
    <x v="5"/>
    <d v="2005-03-05T00:00:00"/>
    <n v="101244.59"/>
    <s v="Vintage Cars"/>
    <n v="2081"/>
    <n v="41.03"/>
    <n v="3"/>
    <s v="Yes"/>
    <n v="2003"/>
    <n v="11"/>
    <n v="21.75"/>
    <n v="802.24"/>
    <n v="60.367816091954026"/>
    <n v="0"/>
  </r>
  <r>
    <n v="10183"/>
    <s v="S10_1949"/>
    <n v="23"/>
    <n v="180.01"/>
    <n v="8"/>
    <x v="72"/>
    <d v="2003-11-22T00:00:00"/>
    <d v="2003-11-15T00:00:00"/>
    <s v="Shipped"/>
    <n v="339"/>
    <n v="1188"/>
    <n v="81100"/>
    <s v="Philadelphia"/>
    <n v="2"/>
    <x v="0"/>
    <d v="2004-10-24T00:00:00"/>
    <n v="23333.06"/>
    <s v="Classic Cars"/>
    <n v="7305"/>
    <n v="214.3"/>
    <n v="7"/>
    <s v="No"/>
    <n v="2003"/>
    <n v="11"/>
    <n v="98.58"/>
    <n v="4140.2299999999996"/>
    <n v="82.60296206127002"/>
    <n v="1"/>
  </r>
  <r>
    <n v="10183"/>
    <s v="S10_4962"/>
    <n v="28"/>
    <n v="127.06"/>
    <n v="1"/>
    <x v="72"/>
    <d v="2003-11-22T00:00:00"/>
    <d v="2003-11-15T00:00:00"/>
    <s v="Shipped"/>
    <n v="339"/>
    <n v="1188"/>
    <n v="81100"/>
    <s v="Philadelphia"/>
    <n v="2"/>
    <x v="0"/>
    <d v="2004-10-24T00:00:00"/>
    <n v="23333.06"/>
    <s v="Classic Cars"/>
    <n v="6791"/>
    <n v="147.74"/>
    <n v="7"/>
    <s v="No"/>
    <n v="2003"/>
    <n v="11"/>
    <n v="103.42"/>
    <n v="3557.6800000000003"/>
    <n v="22.858247921098435"/>
    <n v="0"/>
  </r>
  <r>
    <n v="10183"/>
    <s v="S12_1666"/>
    <n v="41"/>
    <n v="114.8"/>
    <n v="5"/>
    <x v="72"/>
    <d v="2003-11-22T00:00:00"/>
    <d v="2003-11-15T00:00:00"/>
    <s v="Shipped"/>
    <n v="339"/>
    <n v="1188"/>
    <n v="81100"/>
    <s v="Philadelphia"/>
    <n v="2"/>
    <x v="0"/>
    <d v="2004-10-24T00:00:00"/>
    <n v="23333.06"/>
    <s v="Trucks and Buses"/>
    <n v="1579"/>
    <n v="136.66999999999999"/>
    <n v="7"/>
    <s v="No"/>
    <n v="2003"/>
    <n v="11"/>
    <n v="77.900000000000006"/>
    <n v="4706.8"/>
    <n v="47.368421052631568"/>
    <n v="0"/>
  </r>
  <r>
    <n v="10183"/>
    <s v="S18_1097"/>
    <n v="21"/>
    <n v="108.5"/>
    <n v="7"/>
    <x v="72"/>
    <d v="2003-11-22T00:00:00"/>
    <d v="2003-11-15T00:00:00"/>
    <s v="Shipped"/>
    <n v="339"/>
    <n v="1188"/>
    <n v="81100"/>
    <s v="Philadelphia"/>
    <n v="2"/>
    <x v="0"/>
    <d v="2004-10-24T00:00:00"/>
    <n v="23333.06"/>
    <s v="Trucks and Buses"/>
    <n v="2613"/>
    <n v="116.67"/>
    <n v="7"/>
    <s v="No"/>
    <n v="2003"/>
    <n v="11"/>
    <n v="58.33"/>
    <n v="2278.5"/>
    <n v="86.010629178810234"/>
    <n v="1"/>
  </r>
  <r>
    <n v="10183"/>
    <s v="S18_2949"/>
    <n v="37"/>
    <n v="91.18"/>
    <n v="9"/>
    <x v="72"/>
    <d v="2003-11-22T00:00:00"/>
    <d v="2003-11-15T00:00:00"/>
    <s v="Shipped"/>
    <n v="339"/>
    <n v="1188"/>
    <n v="81100"/>
    <s v="Philadelphia"/>
    <n v="2"/>
    <x v="0"/>
    <d v="2004-10-24T00:00:00"/>
    <n v="23333.06"/>
    <s v="Vintage Cars"/>
    <n v="4189"/>
    <n v="101.31"/>
    <n v="7"/>
    <s v="No"/>
    <n v="2003"/>
    <n v="11"/>
    <n v="60.78"/>
    <n v="3373.6600000000003"/>
    <n v="50.016452780519913"/>
    <n v="0"/>
  </r>
  <r>
    <n v="10183"/>
    <s v="S18_2957"/>
    <n v="39"/>
    <n v="51.22"/>
    <n v="11"/>
    <x v="72"/>
    <d v="2003-11-22T00:00:00"/>
    <d v="2003-11-15T00:00:00"/>
    <s v="Shipped"/>
    <n v="339"/>
    <n v="1188"/>
    <n v="81100"/>
    <s v="Philadelphia"/>
    <n v="2"/>
    <x v="0"/>
    <d v="2004-10-24T00:00:00"/>
    <n v="23333.06"/>
    <s v="Vintage Cars"/>
    <n v="5649"/>
    <n v="62.46"/>
    <n v="7"/>
    <s v="No"/>
    <n v="2003"/>
    <n v="11"/>
    <n v="34.35"/>
    <n v="1997.58"/>
    <n v="49.11208151382823"/>
    <n v="0"/>
  </r>
  <r>
    <n v="10183"/>
    <s v="S18_3136"/>
    <n v="22"/>
    <n v="90.06"/>
    <n v="10"/>
    <x v="72"/>
    <d v="2003-11-22T00:00:00"/>
    <d v="2003-11-15T00:00:00"/>
    <s v="Shipped"/>
    <n v="339"/>
    <n v="1188"/>
    <n v="81100"/>
    <s v="Philadelphia"/>
    <n v="2"/>
    <x v="0"/>
    <d v="2004-10-24T00:00:00"/>
    <n v="23333.06"/>
    <s v="Vintage Cars"/>
    <n v="5992"/>
    <n v="104.72"/>
    <n v="7"/>
    <s v="No"/>
    <n v="2003"/>
    <n v="11"/>
    <n v="60.74"/>
    <n v="1981.3200000000002"/>
    <n v="48.271320381955881"/>
    <n v="0"/>
  </r>
  <r>
    <n v="10183"/>
    <s v="S18_4600"/>
    <n v="21"/>
    <n v="118.66"/>
    <n v="2"/>
    <x v="72"/>
    <d v="2003-11-22T00:00:00"/>
    <d v="2003-11-15T00:00:00"/>
    <s v="Shipped"/>
    <n v="339"/>
    <n v="1188"/>
    <n v="81100"/>
    <s v="Philadelphia"/>
    <n v="2"/>
    <x v="0"/>
    <d v="2004-10-24T00:00:00"/>
    <n v="23333.06"/>
    <s v="Trucks and Buses"/>
    <n v="3128"/>
    <n v="121.08"/>
    <n v="7"/>
    <s v="No"/>
    <n v="2003"/>
    <n v="11"/>
    <n v="84.76"/>
    <n v="2491.86"/>
    <n v="39.99528079282679"/>
    <n v="0"/>
  </r>
  <r>
    <n v="10183"/>
    <s v="S18_4668"/>
    <n v="40"/>
    <n v="42.26"/>
    <n v="6"/>
    <x v="72"/>
    <d v="2003-11-22T00:00:00"/>
    <d v="2003-11-15T00:00:00"/>
    <s v="Shipped"/>
    <n v="339"/>
    <n v="1188"/>
    <n v="81100"/>
    <s v="Philadelphia"/>
    <n v="2"/>
    <x v="0"/>
    <d v="2004-10-24T00:00:00"/>
    <n v="23333.06"/>
    <s v="Vintage Cars"/>
    <n v="6645"/>
    <n v="50.31"/>
    <n v="7"/>
    <s v="No"/>
    <n v="2003"/>
    <n v="11"/>
    <n v="23.14"/>
    <n v="1690.3999999999999"/>
    <n v="82.627484874675872"/>
    <n v="1"/>
  </r>
  <r>
    <n v="10183"/>
    <s v="S24_4258"/>
    <n v="47"/>
    <n v="81.81"/>
    <n v="12"/>
    <x v="72"/>
    <d v="2003-11-22T00:00:00"/>
    <d v="2003-11-15T00:00:00"/>
    <s v="Shipped"/>
    <n v="339"/>
    <n v="1188"/>
    <n v="81100"/>
    <s v="Philadelphia"/>
    <n v="2"/>
    <x v="0"/>
    <d v="2004-10-24T00:00:00"/>
    <n v="23333.06"/>
    <s v="Vintage Cars"/>
    <n v="4710"/>
    <n v="97.39"/>
    <n v="7"/>
    <s v="No"/>
    <n v="2003"/>
    <n v="11"/>
    <n v="57.46"/>
    <n v="3845.07"/>
    <n v="42.377305951966591"/>
    <n v="0"/>
  </r>
  <r>
    <n v="10183"/>
    <s v="S32_3522"/>
    <n v="49"/>
    <n v="52.36"/>
    <n v="4"/>
    <x v="72"/>
    <d v="2003-11-22T00:00:00"/>
    <d v="2003-11-15T00:00:00"/>
    <s v="Shipped"/>
    <n v="339"/>
    <n v="1188"/>
    <n v="81100"/>
    <s v="Philadelphia"/>
    <n v="2"/>
    <x v="0"/>
    <d v="2004-10-24T00:00:00"/>
    <n v="23333.06"/>
    <s v="Trucks and Buses"/>
    <n v="814"/>
    <n v="64.64"/>
    <n v="7"/>
    <s v="No"/>
    <n v="2003"/>
    <n v="11"/>
    <n v="33.61"/>
    <n v="2565.64"/>
    <n v="55.786968164236839"/>
    <n v="0"/>
  </r>
  <r>
    <n v="10183"/>
    <s v="S700_2824"/>
    <n v="23"/>
    <n v="85.98"/>
    <n v="3"/>
    <x v="72"/>
    <d v="2003-11-22T00:00:00"/>
    <d v="2003-11-15T00:00:00"/>
    <s v="Shipped"/>
    <n v="339"/>
    <n v="1188"/>
    <n v="81100"/>
    <s v="Philadelphia"/>
    <n v="2"/>
    <x v="0"/>
    <d v="2004-10-24T00:00:00"/>
    <n v="23333.06"/>
    <s v="Classic Cars"/>
    <n v="6934"/>
    <n v="101.15"/>
    <n v="7"/>
    <s v="No"/>
    <n v="2003"/>
    <n v="11"/>
    <n v="46.53"/>
    <n v="1977.5400000000002"/>
    <n v="84.784010315925215"/>
    <n v="1"/>
  </r>
  <r>
    <n v="10184"/>
    <s v="S12_4473"/>
    <n v="37"/>
    <n v="105.47"/>
    <n v="6"/>
    <x v="73"/>
    <d v="2003-11-22T00:00:00"/>
    <d v="2003-11-20T00:00:00"/>
    <s v="Shipped"/>
    <n v="484"/>
    <n v="1702"/>
    <n v="65700"/>
    <s v="Sevilla"/>
    <n v="4"/>
    <x v="3"/>
    <d v="2004-10-26T00:00:00"/>
    <n v="3474.66"/>
    <s v="Trucks and Buses"/>
    <n v="6125"/>
    <n v="118.5"/>
    <n v="2"/>
    <s v="Yes"/>
    <n v="2003"/>
    <n v="11"/>
    <n v="55.7"/>
    <n v="3902.39"/>
    <n v="89.353680430879706"/>
    <n v="1"/>
  </r>
  <r>
    <n v="10184"/>
    <s v="S18_2238"/>
    <n v="46"/>
    <n v="145.72"/>
    <n v="5"/>
    <x v="73"/>
    <d v="2003-11-22T00:00:00"/>
    <d v="2003-11-20T00:00:00"/>
    <s v="Shipped"/>
    <n v="484"/>
    <n v="1702"/>
    <n v="65700"/>
    <s v="Sevilla"/>
    <n v="4"/>
    <x v="3"/>
    <d v="2004-10-26T00:00:00"/>
    <n v="3474.66"/>
    <s v="Classic Cars"/>
    <n v="4724"/>
    <n v="163.72999999999999"/>
    <n v="2"/>
    <s v="Yes"/>
    <n v="2003"/>
    <n v="11"/>
    <n v="101.51"/>
    <n v="6703.12"/>
    <n v="43.552359373460739"/>
    <n v="0"/>
  </r>
  <r>
    <n v="10184"/>
    <s v="S18_2319"/>
    <n v="46"/>
    <n v="119.05"/>
    <n v="9"/>
    <x v="73"/>
    <d v="2003-11-22T00:00:00"/>
    <d v="2003-11-20T00:00:00"/>
    <s v="Shipped"/>
    <n v="484"/>
    <n v="1702"/>
    <n v="65700"/>
    <s v="Sevilla"/>
    <n v="4"/>
    <x v="3"/>
    <d v="2004-10-26T00:00:00"/>
    <n v="3474.66"/>
    <s v="Trucks and Buses"/>
    <n v="8258"/>
    <n v="122.73"/>
    <n v="2"/>
    <s v="Yes"/>
    <n v="2003"/>
    <n v="11"/>
    <n v="74.86"/>
    <n v="5476.3"/>
    <n v="59.03018968741651"/>
    <n v="0"/>
  </r>
  <r>
    <n v="10184"/>
    <s v="S18_2432"/>
    <n v="44"/>
    <n v="60.77"/>
    <n v="12"/>
    <x v="73"/>
    <d v="2003-11-22T00:00:00"/>
    <d v="2003-11-20T00:00:00"/>
    <s v="Shipped"/>
    <n v="484"/>
    <n v="1702"/>
    <n v="65700"/>
    <s v="Sevilla"/>
    <n v="4"/>
    <x v="3"/>
    <d v="2004-10-26T00:00:00"/>
    <n v="3474.66"/>
    <s v="Trucks and Buses"/>
    <n v="2018"/>
    <n v="60.77"/>
    <n v="2"/>
    <s v="Yes"/>
    <n v="2003"/>
    <n v="11"/>
    <n v="24.92"/>
    <n v="2673.88"/>
    <n v="143.86035313001605"/>
    <n v="1"/>
  </r>
  <r>
    <n v="10184"/>
    <s v="S18_3232"/>
    <n v="28"/>
    <n v="165.95"/>
    <n v="10"/>
    <x v="73"/>
    <d v="2003-11-22T00:00:00"/>
    <d v="2003-11-20T00:00:00"/>
    <s v="Shipped"/>
    <n v="484"/>
    <n v="1702"/>
    <n v="65700"/>
    <s v="Sevilla"/>
    <n v="4"/>
    <x v="3"/>
    <d v="2004-10-26T00:00:00"/>
    <n v="3474.66"/>
    <s v="Classic Cars"/>
    <n v="8347"/>
    <n v="169.34"/>
    <n v="2"/>
    <s v="Yes"/>
    <n v="2003"/>
    <n v="11"/>
    <n v="77.900000000000006"/>
    <n v="4646.5999999999995"/>
    <n v="113.02952503209241"/>
    <n v="1"/>
  </r>
  <r>
    <n v="10184"/>
    <s v="S24_1444"/>
    <n v="31"/>
    <n v="57.22"/>
    <n v="3"/>
    <x v="73"/>
    <d v="2003-11-22T00:00:00"/>
    <d v="2003-11-20T00:00:00"/>
    <s v="Shipped"/>
    <n v="484"/>
    <n v="1702"/>
    <n v="65700"/>
    <s v="Sevilla"/>
    <n v="4"/>
    <x v="3"/>
    <d v="2004-10-26T00:00:00"/>
    <n v="3474.66"/>
    <s v="Classic Cars"/>
    <n v="4074"/>
    <n v="57.8"/>
    <n v="2"/>
    <s v="Yes"/>
    <n v="2003"/>
    <n v="11"/>
    <n v="32.369999999999997"/>
    <n v="1773.82"/>
    <n v="76.768612913191234"/>
    <n v="1"/>
  </r>
  <r>
    <n v="10184"/>
    <s v="S24_2300"/>
    <n v="24"/>
    <n v="117.57"/>
    <n v="11"/>
    <x v="73"/>
    <d v="2003-11-22T00:00:00"/>
    <d v="2003-11-20T00:00:00"/>
    <s v="Shipped"/>
    <n v="484"/>
    <n v="1702"/>
    <n v="65700"/>
    <s v="Sevilla"/>
    <n v="4"/>
    <x v="3"/>
    <d v="2004-10-26T00:00:00"/>
    <n v="3474.66"/>
    <s v="Trucks and Buses"/>
    <n v="2327"/>
    <n v="127.79"/>
    <n v="2"/>
    <s v="Yes"/>
    <n v="2003"/>
    <n v="11"/>
    <n v="61.34"/>
    <n v="2821.68"/>
    <n v="91.669383762634467"/>
    <n v="1"/>
  </r>
  <r>
    <n v="10184"/>
    <s v="S24_2840"/>
    <n v="42"/>
    <n v="30.06"/>
    <n v="7"/>
    <x v="73"/>
    <d v="2003-11-22T00:00:00"/>
    <d v="2003-11-20T00:00:00"/>
    <s v="Shipped"/>
    <n v="484"/>
    <n v="1702"/>
    <n v="65700"/>
    <s v="Sevilla"/>
    <n v="4"/>
    <x v="3"/>
    <d v="2004-10-26T00:00:00"/>
    <n v="3474.66"/>
    <s v="Classic Cars"/>
    <n v="2542"/>
    <n v="35.36"/>
    <n v="2"/>
    <s v="Yes"/>
    <n v="2003"/>
    <n v="11"/>
    <n v="15.91"/>
    <n v="1262.52"/>
    <n v="88.937774984286605"/>
    <n v="1"/>
  </r>
  <r>
    <n v="10184"/>
    <s v="S24_4048"/>
    <n v="49"/>
    <n v="114.73"/>
    <n v="2"/>
    <x v="73"/>
    <d v="2003-11-22T00:00:00"/>
    <d v="2003-11-20T00:00:00"/>
    <s v="Shipped"/>
    <n v="484"/>
    <n v="1702"/>
    <n v="65700"/>
    <s v="Sevilla"/>
    <n v="4"/>
    <x v="3"/>
    <d v="2004-10-26T00:00:00"/>
    <n v="3474.66"/>
    <s v="Classic Cars"/>
    <n v="6582"/>
    <n v="118.28"/>
    <n v="2"/>
    <s v="Yes"/>
    <n v="2003"/>
    <n v="11"/>
    <n v="69.78"/>
    <n v="5621.77"/>
    <n v="64.416738320435655"/>
    <n v="0"/>
  </r>
  <r>
    <n v="10184"/>
    <s v="S32_1268"/>
    <n v="46"/>
    <n v="84.75"/>
    <n v="13"/>
    <x v="73"/>
    <d v="2003-11-22T00:00:00"/>
    <d v="2003-11-20T00:00:00"/>
    <s v="Shipped"/>
    <n v="484"/>
    <n v="1702"/>
    <n v="65700"/>
    <s v="Sevilla"/>
    <n v="4"/>
    <x v="3"/>
    <d v="2004-10-26T00:00:00"/>
    <n v="3474.66"/>
    <s v="Trucks and Buses"/>
    <n v="5099"/>
    <n v="96.31"/>
    <n v="2"/>
    <s v="Yes"/>
    <n v="2003"/>
    <n v="11"/>
    <n v="53.93"/>
    <n v="3898.5"/>
    <n v="57.148155015761169"/>
    <n v="0"/>
  </r>
  <r>
    <n v="10184"/>
    <s v="S32_2509"/>
    <n v="33"/>
    <n v="52.49"/>
    <n v="8"/>
    <x v="73"/>
    <d v="2003-11-22T00:00:00"/>
    <d v="2003-11-20T00:00:00"/>
    <s v="Shipped"/>
    <n v="484"/>
    <n v="1702"/>
    <n v="65700"/>
    <s v="Sevilla"/>
    <n v="4"/>
    <x v="3"/>
    <d v="2004-10-26T00:00:00"/>
    <n v="3474.66"/>
    <s v="Trucks and Buses"/>
    <n v="2874"/>
    <n v="54.11"/>
    <n v="2"/>
    <s v="Yes"/>
    <n v="2003"/>
    <n v="11"/>
    <n v="25.98"/>
    <n v="1732.17"/>
    <n v="102.04003079291763"/>
    <n v="1"/>
  </r>
  <r>
    <n v="10184"/>
    <s v="S32_3207"/>
    <n v="48"/>
    <n v="59.03"/>
    <n v="1"/>
    <x v="73"/>
    <d v="2003-11-22T00:00:00"/>
    <d v="2003-11-20T00:00:00"/>
    <s v="Shipped"/>
    <n v="484"/>
    <n v="1702"/>
    <n v="65700"/>
    <s v="Sevilla"/>
    <n v="4"/>
    <x v="3"/>
    <d v="2004-10-26T00:00:00"/>
    <n v="3474.66"/>
    <s v="Trains"/>
    <n v="8601"/>
    <n v="62.14"/>
    <n v="2"/>
    <s v="Yes"/>
    <n v="2003"/>
    <n v="11"/>
    <n v="26.72"/>
    <n v="2833.44"/>
    <n v="120.92065868263475"/>
    <n v="1"/>
  </r>
  <r>
    <n v="10184"/>
    <s v="S50_1392"/>
    <n v="45"/>
    <n v="92.6"/>
    <n v="4"/>
    <x v="73"/>
    <d v="2003-11-22T00:00:00"/>
    <d v="2003-11-20T00:00:00"/>
    <s v="Shipped"/>
    <n v="484"/>
    <n v="1702"/>
    <n v="65700"/>
    <s v="Sevilla"/>
    <n v="4"/>
    <x v="3"/>
    <d v="2004-10-26T00:00:00"/>
    <n v="3474.66"/>
    <s v="Trucks and Buses"/>
    <n v="1016"/>
    <n v="115.75"/>
    <n v="2"/>
    <s v="Yes"/>
    <n v="2003"/>
    <n v="11"/>
    <n v="68.290000000000006"/>
    <n v="4167"/>
    <n v="35.598184214379827"/>
    <n v="0"/>
  </r>
  <r>
    <n v="10185"/>
    <s v="S12_1108"/>
    <n v="21"/>
    <n v="195.33"/>
    <n v="13"/>
    <x v="73"/>
    <d v="2003-11-21T00:00:00"/>
    <d v="2003-11-20T00:00:00"/>
    <s v="Shipped"/>
    <n v="320"/>
    <n v="1188"/>
    <n v="94500"/>
    <s v="New Bedford"/>
    <n v="2"/>
    <x v="0"/>
    <d v="2005-01-18T00:00:00"/>
    <n v="8307.2800000000007"/>
    <s v="Classic Cars"/>
    <n v="3619"/>
    <n v="207.8"/>
    <n v="1"/>
    <s v="Yes"/>
    <n v="2003"/>
    <n v="11"/>
    <n v="95.59"/>
    <n v="4101.93"/>
    <n v="104.34145831153887"/>
    <n v="1"/>
  </r>
  <r>
    <n v="10185"/>
    <s v="S12_3148"/>
    <n v="33"/>
    <n v="146.55000000000001"/>
    <n v="14"/>
    <x v="73"/>
    <d v="2003-11-21T00:00:00"/>
    <d v="2003-11-20T00:00:00"/>
    <s v="Shipped"/>
    <n v="320"/>
    <n v="1188"/>
    <n v="94500"/>
    <s v="New Bedford"/>
    <n v="2"/>
    <x v="0"/>
    <d v="2005-01-18T00:00:00"/>
    <n v="8307.2800000000007"/>
    <s v="Classic Cars"/>
    <n v="6906"/>
    <n v="151.08000000000001"/>
    <n v="1"/>
    <s v="Yes"/>
    <n v="2003"/>
    <n v="11"/>
    <n v="89.14"/>
    <n v="4836.1500000000005"/>
    <n v="64.404307830379196"/>
    <n v="0"/>
  </r>
  <r>
    <n v="10185"/>
    <s v="S12_3891"/>
    <n v="43"/>
    <n v="147.07"/>
    <n v="12"/>
    <x v="73"/>
    <d v="2003-11-21T00:00:00"/>
    <d v="2003-11-20T00:00:00"/>
    <s v="Shipped"/>
    <n v="320"/>
    <n v="1188"/>
    <n v="94500"/>
    <s v="New Bedford"/>
    <n v="2"/>
    <x v="0"/>
    <d v="2005-01-18T00:00:00"/>
    <n v="8307.2800000000007"/>
    <s v="Classic Cars"/>
    <n v="1049"/>
    <n v="173.02"/>
    <n v="1"/>
    <s v="Yes"/>
    <n v="2003"/>
    <n v="11"/>
    <n v="83.05"/>
    <n v="6324.0099999999993"/>
    <n v="77.086092715231786"/>
    <n v="1"/>
  </r>
  <r>
    <n v="10185"/>
    <s v="S18_3140"/>
    <n v="28"/>
    <n v="124.3"/>
    <n v="9"/>
    <x v="73"/>
    <d v="2003-11-21T00:00:00"/>
    <d v="2003-11-20T00:00:00"/>
    <s v="Shipped"/>
    <n v="320"/>
    <n v="1188"/>
    <n v="94500"/>
    <s v="New Bedford"/>
    <n v="2"/>
    <x v="0"/>
    <d v="2005-01-18T00:00:00"/>
    <n v="8307.2800000000007"/>
    <s v="Vintage Cars"/>
    <n v="3913"/>
    <n v="136.59"/>
    <n v="1"/>
    <s v="Yes"/>
    <n v="2003"/>
    <n v="11"/>
    <n v="68.3"/>
    <n v="3480.4"/>
    <n v="81.991215226939971"/>
    <n v="1"/>
  </r>
  <r>
    <n v="10185"/>
    <s v="S18_3259"/>
    <n v="49"/>
    <n v="94.79"/>
    <n v="11"/>
    <x v="73"/>
    <d v="2003-11-21T00:00:00"/>
    <d v="2003-11-20T00:00:00"/>
    <s v="Shipped"/>
    <n v="320"/>
    <n v="1188"/>
    <n v="94500"/>
    <s v="New Bedford"/>
    <n v="2"/>
    <x v="0"/>
    <d v="2005-01-18T00:00:00"/>
    <n v="8307.2800000000007"/>
    <s v="Trains"/>
    <n v="6450"/>
    <n v="100.84"/>
    <n v="1"/>
    <s v="Yes"/>
    <n v="2003"/>
    <n v="11"/>
    <n v="67.56"/>
    <n v="4644.71"/>
    <n v="40.304914150384846"/>
    <n v="0"/>
  </r>
  <r>
    <n v="10185"/>
    <s v="S18_4027"/>
    <n v="39"/>
    <n v="127.82"/>
    <n v="16"/>
    <x v="73"/>
    <d v="2003-11-21T00:00:00"/>
    <d v="2003-11-20T00:00:00"/>
    <s v="Shipped"/>
    <n v="320"/>
    <n v="1188"/>
    <n v="94500"/>
    <s v="New Bedford"/>
    <n v="2"/>
    <x v="0"/>
    <d v="2005-01-18T00:00:00"/>
    <n v="8307.2800000000007"/>
    <s v="Classic Cars"/>
    <n v="5545"/>
    <n v="143.62"/>
    <n v="1"/>
    <s v="Yes"/>
    <n v="2003"/>
    <n v="11"/>
    <n v="91.92"/>
    <n v="4984.9799999999996"/>
    <n v="39.055700609225404"/>
    <n v="0"/>
  </r>
  <r>
    <n v="10185"/>
    <s v="S18_4522"/>
    <n v="47"/>
    <n v="87.77"/>
    <n v="8"/>
    <x v="73"/>
    <d v="2003-11-21T00:00:00"/>
    <d v="2003-11-20T00:00:00"/>
    <s v="Shipped"/>
    <n v="320"/>
    <n v="1188"/>
    <n v="94500"/>
    <s v="New Bedford"/>
    <n v="2"/>
    <x v="0"/>
    <d v="2005-01-18T00:00:00"/>
    <n v="8307.2800000000007"/>
    <s v="Vintage Cars"/>
    <n v="8290"/>
    <n v="87.77"/>
    <n v="1"/>
    <s v="Yes"/>
    <n v="2003"/>
    <n v="11"/>
    <n v="52.66"/>
    <n v="4125.1899999999996"/>
    <n v="66.672996581845808"/>
    <n v="0"/>
  </r>
  <r>
    <n v="10185"/>
    <s v="S24_2011"/>
    <n v="30"/>
    <n v="105.69"/>
    <n v="7"/>
    <x v="73"/>
    <d v="2003-11-21T00:00:00"/>
    <d v="2003-11-20T00:00:00"/>
    <s v="Shipped"/>
    <n v="320"/>
    <n v="1188"/>
    <n v="94500"/>
    <s v="New Bedford"/>
    <n v="2"/>
    <x v="0"/>
    <d v="2005-01-18T00:00:00"/>
    <n v="8307.2800000000007"/>
    <s v="Ships"/>
    <n v="1898"/>
    <n v="122.89"/>
    <n v="1"/>
    <s v="Yes"/>
    <n v="2003"/>
    <n v="11"/>
    <n v="82.34"/>
    <n v="3170.7"/>
    <n v="28.358027690065573"/>
    <n v="0"/>
  </r>
  <r>
    <n v="10185"/>
    <s v="S24_3151"/>
    <n v="33"/>
    <n v="83.2"/>
    <n v="2"/>
    <x v="73"/>
    <d v="2003-11-21T00:00:00"/>
    <d v="2003-11-20T00:00:00"/>
    <s v="Shipped"/>
    <n v="320"/>
    <n v="1188"/>
    <n v="94500"/>
    <s v="New Bedford"/>
    <n v="2"/>
    <x v="0"/>
    <d v="2005-01-18T00:00:00"/>
    <n v="8307.2800000000007"/>
    <s v="Vintage Cars"/>
    <n v="9173"/>
    <n v="88.51"/>
    <n v="1"/>
    <s v="Yes"/>
    <n v="2003"/>
    <n v="11"/>
    <n v="46.91"/>
    <n v="2745.6"/>
    <n v="77.360903858452374"/>
    <n v="1"/>
  </r>
  <r>
    <n v="10185"/>
    <s v="S50_1514"/>
    <n v="20"/>
    <n v="46.86"/>
    <n v="15"/>
    <x v="73"/>
    <d v="2003-11-21T00:00:00"/>
    <d v="2003-11-20T00:00:00"/>
    <s v="Shipped"/>
    <n v="320"/>
    <n v="1188"/>
    <n v="94500"/>
    <s v="New Bedford"/>
    <n v="2"/>
    <x v="0"/>
    <d v="2005-01-18T00:00:00"/>
    <n v="8307.2800000000007"/>
    <s v="Trains"/>
    <n v="1645"/>
    <n v="58.58"/>
    <n v="1"/>
    <s v="Yes"/>
    <n v="2003"/>
    <n v="11"/>
    <n v="37.49"/>
    <n v="937.2"/>
    <n v="24.993331555081348"/>
    <n v="0"/>
  </r>
  <r>
    <n v="10185"/>
    <s v="S700_1138"/>
    <n v="21"/>
    <n v="64.67"/>
    <n v="3"/>
    <x v="73"/>
    <d v="2003-11-21T00:00:00"/>
    <d v="2003-11-20T00:00:00"/>
    <s v="Shipped"/>
    <n v="320"/>
    <n v="1188"/>
    <n v="94500"/>
    <s v="New Bedford"/>
    <n v="2"/>
    <x v="0"/>
    <d v="2005-01-18T00:00:00"/>
    <n v="8307.2800000000007"/>
    <s v="Ships"/>
    <n v="1897"/>
    <n v="66.67"/>
    <n v="1"/>
    <s v="Yes"/>
    <n v="2003"/>
    <n v="11"/>
    <n v="34"/>
    <n v="1358.07"/>
    <n v="90.205882352941174"/>
    <n v="1"/>
  </r>
  <r>
    <n v="10185"/>
    <s v="S700_1938"/>
    <n v="30"/>
    <n v="79.680000000000007"/>
    <n v="10"/>
    <x v="73"/>
    <d v="2003-11-21T00:00:00"/>
    <d v="2003-11-20T00:00:00"/>
    <s v="Shipped"/>
    <n v="320"/>
    <n v="1188"/>
    <n v="94500"/>
    <s v="New Bedford"/>
    <n v="2"/>
    <x v="0"/>
    <d v="2005-01-18T00:00:00"/>
    <n v="8307.2800000000007"/>
    <s v="Ships"/>
    <n v="737"/>
    <n v="86.61"/>
    <n v="1"/>
    <s v="Yes"/>
    <n v="2003"/>
    <n v="11"/>
    <n v="43.3"/>
    <n v="2390.4"/>
    <n v="84.018475750577394"/>
    <n v="1"/>
  </r>
  <r>
    <n v="10185"/>
    <s v="S700_2610"/>
    <n v="39"/>
    <n v="61.44"/>
    <n v="1"/>
    <x v="73"/>
    <d v="2003-11-21T00:00:00"/>
    <d v="2003-11-20T00:00:00"/>
    <s v="Shipped"/>
    <n v="320"/>
    <n v="1188"/>
    <n v="94500"/>
    <s v="New Bedford"/>
    <n v="2"/>
    <x v="0"/>
    <d v="2005-01-18T00:00:00"/>
    <n v="8307.2800000000007"/>
    <s v="Ships"/>
    <n v="7083"/>
    <n v="72.28"/>
    <n v="1"/>
    <s v="Yes"/>
    <n v="2003"/>
    <n v="11"/>
    <n v="33.97"/>
    <n v="2396.16"/>
    <n v="80.865469531939951"/>
    <n v="1"/>
  </r>
  <r>
    <n v="10185"/>
    <s v="S700_3505"/>
    <n v="37"/>
    <n v="99.17"/>
    <n v="4"/>
    <x v="73"/>
    <d v="2003-11-21T00:00:00"/>
    <d v="2003-11-20T00:00:00"/>
    <s v="Shipped"/>
    <n v="320"/>
    <n v="1188"/>
    <n v="94500"/>
    <s v="New Bedford"/>
    <n v="2"/>
    <x v="0"/>
    <d v="2005-01-18T00:00:00"/>
    <n v="8307.2800000000007"/>
    <s v="Ships"/>
    <n v="1956"/>
    <n v="100.17"/>
    <n v="1"/>
    <s v="Yes"/>
    <n v="2003"/>
    <n v="11"/>
    <n v="51.09"/>
    <n v="3669.29"/>
    <n v="94.108436093168919"/>
    <n v="1"/>
  </r>
  <r>
    <n v="10185"/>
    <s v="S700_3962"/>
    <n v="22"/>
    <n v="93.35"/>
    <n v="5"/>
    <x v="73"/>
    <d v="2003-11-21T00:00:00"/>
    <d v="2003-11-20T00:00:00"/>
    <s v="Shipped"/>
    <n v="320"/>
    <n v="1188"/>
    <n v="94500"/>
    <s v="New Bedford"/>
    <n v="2"/>
    <x v="0"/>
    <d v="2005-01-18T00:00:00"/>
    <n v="8307.2800000000007"/>
    <s v="Ships"/>
    <n v="5088"/>
    <n v="99.31"/>
    <n v="1"/>
    <s v="Yes"/>
    <n v="2003"/>
    <n v="11"/>
    <n v="53.63"/>
    <n v="2053.6999999999998"/>
    <n v="74.063024426626868"/>
    <n v="1"/>
  </r>
  <r>
    <n v="10185"/>
    <s v="S72_3212"/>
    <n v="28"/>
    <n v="47.5"/>
    <n v="6"/>
    <x v="73"/>
    <d v="2003-11-21T00:00:00"/>
    <d v="2003-11-20T00:00:00"/>
    <s v="Shipped"/>
    <n v="320"/>
    <n v="1188"/>
    <n v="94500"/>
    <s v="New Bedford"/>
    <n v="2"/>
    <x v="0"/>
    <d v="2005-01-18T00:00:00"/>
    <n v="8307.2800000000007"/>
    <s v="Ships"/>
    <n v="414"/>
    <n v="54.6"/>
    <n v="1"/>
    <s v="Yes"/>
    <n v="2003"/>
    <n v="11"/>
    <n v="33.299999999999997"/>
    <n v="1330"/>
    <n v="42.642642642642656"/>
    <n v="0"/>
  </r>
  <r>
    <n v="10186"/>
    <s v="S10_4757"/>
    <n v="26"/>
    <n v="108.8"/>
    <n v="9"/>
    <x v="73"/>
    <d v="2003-11-20T00:00:00"/>
    <d v="2003-11-18T00:00:00"/>
    <s v="Shipped"/>
    <n v="489"/>
    <n v="1501"/>
    <n v="43300"/>
    <s v="London"/>
    <n v="7"/>
    <x v="1"/>
    <d v="2003-12-04T00:00:00"/>
    <n v="22275.73"/>
    <s v="Classic Cars"/>
    <n v="3252"/>
    <n v="136"/>
    <n v="2"/>
    <s v="Yes"/>
    <n v="2003"/>
    <n v="11"/>
    <n v="85.68"/>
    <n v="2828.7999999999997"/>
    <n v="26.98412698412697"/>
    <n v="0"/>
  </r>
  <r>
    <n v="10186"/>
    <s v="S18_1662"/>
    <n v="32"/>
    <n v="137.19"/>
    <n v="1"/>
    <x v="73"/>
    <d v="2003-11-20T00:00:00"/>
    <d v="2003-11-18T00:00:00"/>
    <s v="Shipped"/>
    <n v="489"/>
    <n v="1501"/>
    <n v="43300"/>
    <s v="London"/>
    <n v="7"/>
    <x v="1"/>
    <d v="2003-12-04T00:00:00"/>
    <n v="22275.73"/>
    <s v="Planes"/>
    <n v="5330"/>
    <n v="157.69"/>
    <n v="2"/>
    <s v="Yes"/>
    <n v="2003"/>
    <n v="11"/>
    <n v="77.27"/>
    <n v="4390.08"/>
    <n v="77.546266338811961"/>
    <n v="1"/>
  </r>
  <r>
    <n v="10186"/>
    <s v="S18_3029"/>
    <n v="32"/>
    <n v="73.12"/>
    <n v="7"/>
    <x v="73"/>
    <d v="2003-11-20T00:00:00"/>
    <d v="2003-11-18T00:00:00"/>
    <s v="Shipped"/>
    <n v="489"/>
    <n v="1501"/>
    <n v="43300"/>
    <s v="London"/>
    <n v="7"/>
    <x v="1"/>
    <d v="2003-12-04T00:00:00"/>
    <n v="22275.73"/>
    <s v="Ships"/>
    <n v="4259"/>
    <n v="86.02"/>
    <n v="2"/>
    <s v="Yes"/>
    <n v="2003"/>
    <n v="11"/>
    <n v="51.61"/>
    <n v="2339.84"/>
    <n v="41.677969385777956"/>
    <n v="0"/>
  </r>
  <r>
    <n v="10186"/>
    <s v="S18_3856"/>
    <n v="46"/>
    <n v="98.46"/>
    <n v="6"/>
    <x v="73"/>
    <d v="2003-11-20T00:00:00"/>
    <d v="2003-11-18T00:00:00"/>
    <s v="Shipped"/>
    <n v="489"/>
    <n v="1501"/>
    <n v="43300"/>
    <s v="London"/>
    <n v="7"/>
    <x v="1"/>
    <d v="2003-12-04T00:00:00"/>
    <n v="22275.73"/>
    <s v="Vintage Cars"/>
    <n v="2378"/>
    <n v="105.87"/>
    <n v="2"/>
    <s v="Yes"/>
    <n v="2003"/>
    <n v="11"/>
    <n v="64.58"/>
    <n v="4529.16"/>
    <n v="52.462062558067515"/>
    <n v="0"/>
  </r>
  <r>
    <n v="10186"/>
    <s v="S24_2841"/>
    <n v="22"/>
    <n v="60.29"/>
    <n v="2"/>
    <x v="73"/>
    <d v="2003-11-20T00:00:00"/>
    <d v="2003-11-18T00:00:00"/>
    <s v="Shipped"/>
    <n v="489"/>
    <n v="1501"/>
    <n v="43300"/>
    <s v="London"/>
    <n v="7"/>
    <x v="1"/>
    <d v="2003-12-04T00:00:00"/>
    <n v="22275.73"/>
    <s v="Planes"/>
    <n v="5942"/>
    <n v="68.510000000000005"/>
    <n v="2"/>
    <s v="Yes"/>
    <n v="2003"/>
    <n v="11"/>
    <n v="34.25"/>
    <n v="1326.3799999999999"/>
    <n v="76.029197080291965"/>
    <n v="1"/>
  </r>
  <r>
    <n v="10186"/>
    <s v="S24_3420"/>
    <n v="21"/>
    <n v="59.83"/>
    <n v="3"/>
    <x v="73"/>
    <d v="2003-11-20T00:00:00"/>
    <d v="2003-11-18T00:00:00"/>
    <s v="Shipped"/>
    <n v="489"/>
    <n v="1501"/>
    <n v="43300"/>
    <s v="London"/>
    <n v="7"/>
    <x v="1"/>
    <d v="2003-12-04T00:00:00"/>
    <n v="22275.73"/>
    <s v="Vintage Cars"/>
    <n v="2902"/>
    <n v="65.75"/>
    <n v="2"/>
    <s v="Yes"/>
    <n v="2003"/>
    <n v="11"/>
    <n v="26.3"/>
    <n v="1256.43"/>
    <n v="127.49049429657795"/>
    <n v="1"/>
  </r>
  <r>
    <n v="10186"/>
    <s v="S24_3816"/>
    <n v="36"/>
    <n v="68.77"/>
    <n v="8"/>
    <x v="73"/>
    <d v="2003-11-20T00:00:00"/>
    <d v="2003-11-18T00:00:00"/>
    <s v="Shipped"/>
    <n v="489"/>
    <n v="1501"/>
    <n v="43300"/>
    <s v="London"/>
    <n v="7"/>
    <x v="1"/>
    <d v="2003-12-04T00:00:00"/>
    <n v="22275.73"/>
    <s v="Vintage Cars"/>
    <n v="6621"/>
    <n v="83.86"/>
    <n v="2"/>
    <s v="Yes"/>
    <n v="2003"/>
    <n v="11"/>
    <n v="48.64"/>
    <n v="2475.7199999999998"/>
    <n v="41.385690789473671"/>
    <n v="0"/>
  </r>
  <r>
    <n v="10186"/>
    <s v="S700_2047"/>
    <n v="24"/>
    <n v="80.56"/>
    <n v="5"/>
    <x v="73"/>
    <d v="2003-11-20T00:00:00"/>
    <d v="2003-11-18T00:00:00"/>
    <s v="Shipped"/>
    <n v="489"/>
    <n v="1501"/>
    <n v="43300"/>
    <s v="London"/>
    <n v="7"/>
    <x v="1"/>
    <d v="2003-12-04T00:00:00"/>
    <n v="22275.73"/>
    <s v="Ships"/>
    <n v="3501"/>
    <n v="90.52"/>
    <n v="2"/>
    <s v="Yes"/>
    <n v="2003"/>
    <n v="11"/>
    <n v="39.83"/>
    <n v="1933.44"/>
    <n v="102.25960331408488"/>
    <n v="1"/>
  </r>
  <r>
    <n v="10186"/>
    <s v="S72_1253"/>
    <n v="28"/>
    <n v="42.71"/>
    <n v="4"/>
    <x v="73"/>
    <d v="2003-11-20T00:00:00"/>
    <d v="2003-11-18T00:00:00"/>
    <s v="Shipped"/>
    <n v="489"/>
    <n v="1501"/>
    <n v="43300"/>
    <s v="London"/>
    <n v="7"/>
    <x v="1"/>
    <d v="2003-12-04T00:00:00"/>
    <n v="22275.73"/>
    <s v="Planes"/>
    <n v="4857"/>
    <n v="49.66"/>
    <n v="2"/>
    <s v="Yes"/>
    <n v="2003"/>
    <n v="11"/>
    <n v="32.770000000000003"/>
    <n v="1195.8800000000001"/>
    <n v="30.332621299969475"/>
    <n v="0"/>
  </r>
  <r>
    <n v="10187"/>
    <s v="S18_2581"/>
    <n v="45"/>
    <n v="70.12"/>
    <n v="1"/>
    <x v="74"/>
    <d v="2003-11-24T00:00:00"/>
    <d v="2003-11-16T00:00:00"/>
    <s v="Shipped"/>
    <n v="211"/>
    <n v="1621"/>
    <n v="58600"/>
    <s v="Central Hong Kong"/>
    <n v="5"/>
    <x v="4"/>
    <d v="2003-12-09T00:00:00"/>
    <n v="45480.79"/>
    <s v="Planes"/>
    <n v="992"/>
    <n v="84.48"/>
    <n v="8"/>
    <s v="No"/>
    <n v="2003"/>
    <n v="11"/>
    <n v="49"/>
    <n v="3155.4"/>
    <n v="43.102040816326543"/>
    <n v="0"/>
  </r>
  <r>
    <n v="10187"/>
    <s v="S24_1785"/>
    <n v="46"/>
    <n v="96.29"/>
    <n v="3"/>
    <x v="74"/>
    <d v="2003-11-24T00:00:00"/>
    <d v="2003-11-16T00:00:00"/>
    <s v="Shipped"/>
    <n v="211"/>
    <n v="1621"/>
    <n v="58600"/>
    <s v="Central Hong Kong"/>
    <n v="5"/>
    <x v="4"/>
    <d v="2003-12-09T00:00:00"/>
    <n v="45480.79"/>
    <s v="Planes"/>
    <n v="3627"/>
    <n v="109.42"/>
    <n v="8"/>
    <s v="No"/>
    <n v="2003"/>
    <n v="11"/>
    <n v="66.739999999999995"/>
    <n v="4429.34"/>
    <n v="44.276296074318275"/>
    <n v="0"/>
  </r>
  <r>
    <n v="10187"/>
    <s v="S24_3949"/>
    <n v="43"/>
    <n v="55.96"/>
    <n v="10"/>
    <x v="74"/>
    <d v="2003-11-24T00:00:00"/>
    <d v="2003-11-16T00:00:00"/>
    <s v="Shipped"/>
    <n v="211"/>
    <n v="1621"/>
    <n v="58600"/>
    <s v="Central Hong Kong"/>
    <n v="5"/>
    <x v="4"/>
    <d v="2003-12-09T00:00:00"/>
    <n v="45480.79"/>
    <s v="Planes"/>
    <n v="6812"/>
    <n v="68.239999999999995"/>
    <n v="8"/>
    <s v="No"/>
    <n v="2003"/>
    <n v="11"/>
    <n v="29.34"/>
    <n v="2406.2800000000002"/>
    <n v="90.72937968643491"/>
    <n v="1"/>
  </r>
  <r>
    <n v="10187"/>
    <s v="S24_4278"/>
    <n v="33"/>
    <n v="64.48"/>
    <n v="2"/>
    <x v="74"/>
    <d v="2003-11-24T00:00:00"/>
    <d v="2003-11-16T00:00:00"/>
    <s v="Shipped"/>
    <n v="211"/>
    <n v="1621"/>
    <n v="58600"/>
    <s v="Central Hong Kong"/>
    <n v="5"/>
    <x v="4"/>
    <d v="2003-12-09T00:00:00"/>
    <n v="45480.79"/>
    <s v="Planes"/>
    <n v="2756"/>
    <n v="72.45"/>
    <n v="8"/>
    <s v="No"/>
    <n v="2003"/>
    <n v="11"/>
    <n v="36.229999999999997"/>
    <n v="2127.84"/>
    <n v="77.974054650841879"/>
    <n v="1"/>
  </r>
  <r>
    <n v="10187"/>
    <s v="S32_4289"/>
    <n v="31"/>
    <n v="61.22"/>
    <n v="4"/>
    <x v="74"/>
    <d v="2003-11-24T00:00:00"/>
    <d v="2003-11-16T00:00:00"/>
    <s v="Shipped"/>
    <n v="211"/>
    <n v="1621"/>
    <n v="58600"/>
    <s v="Central Hong Kong"/>
    <n v="5"/>
    <x v="4"/>
    <d v="2003-12-09T00:00:00"/>
    <n v="45480.79"/>
    <s v="Vintage Cars"/>
    <n v="136"/>
    <n v="68.790000000000006"/>
    <n v="8"/>
    <s v="No"/>
    <n v="2003"/>
    <n v="11"/>
    <n v="33.020000000000003"/>
    <n v="1897.82"/>
    <n v="85.40278619018774"/>
    <n v="1"/>
  </r>
  <r>
    <n v="10187"/>
    <s v="S50_1341"/>
    <n v="41"/>
    <n v="39.71"/>
    <n v="5"/>
    <x v="74"/>
    <d v="2003-11-24T00:00:00"/>
    <d v="2003-11-16T00:00:00"/>
    <s v="Shipped"/>
    <n v="211"/>
    <n v="1621"/>
    <n v="58600"/>
    <s v="Central Hong Kong"/>
    <n v="5"/>
    <x v="4"/>
    <d v="2003-12-09T00:00:00"/>
    <n v="45480.79"/>
    <s v="Vintage Cars"/>
    <n v="7062"/>
    <n v="43.64"/>
    <n v="8"/>
    <s v="No"/>
    <n v="2003"/>
    <n v="11"/>
    <n v="27.06"/>
    <n v="1628.1100000000001"/>
    <n v="46.747967479674806"/>
    <n v="0"/>
  </r>
  <r>
    <n v="10187"/>
    <s v="S700_1691"/>
    <n v="34"/>
    <n v="84.95"/>
    <n v="6"/>
    <x v="74"/>
    <d v="2003-11-24T00:00:00"/>
    <d v="2003-11-16T00:00:00"/>
    <s v="Shipped"/>
    <n v="211"/>
    <n v="1621"/>
    <n v="58600"/>
    <s v="Central Hong Kong"/>
    <n v="5"/>
    <x v="4"/>
    <d v="2003-12-09T00:00:00"/>
    <n v="45480.79"/>
    <s v="Planes"/>
    <n v="5841"/>
    <n v="91.34"/>
    <n v="8"/>
    <s v="No"/>
    <n v="2003"/>
    <n v="11"/>
    <n v="51.15"/>
    <n v="2888.3"/>
    <n v="66.08015640273706"/>
    <n v="0"/>
  </r>
  <r>
    <n v="10187"/>
    <s v="S700_2466"/>
    <n v="44"/>
    <n v="95.73"/>
    <n v="8"/>
    <x v="74"/>
    <d v="2003-11-24T00:00:00"/>
    <d v="2003-11-16T00:00:00"/>
    <s v="Shipped"/>
    <n v="211"/>
    <n v="1621"/>
    <n v="58600"/>
    <s v="Central Hong Kong"/>
    <n v="5"/>
    <x v="4"/>
    <d v="2003-12-09T00:00:00"/>
    <n v="45480.79"/>
    <s v="Planes"/>
    <n v="9653"/>
    <n v="99.72"/>
    <n v="8"/>
    <s v="No"/>
    <n v="2003"/>
    <n v="11"/>
    <n v="68.8"/>
    <n v="4212.12"/>
    <n v="39.142441860465127"/>
    <n v="0"/>
  </r>
  <r>
    <n v="10187"/>
    <s v="S700_3167"/>
    <n v="34"/>
    <n v="72"/>
    <n v="7"/>
    <x v="74"/>
    <d v="2003-11-24T00:00:00"/>
    <d v="2003-11-16T00:00:00"/>
    <s v="Shipped"/>
    <n v="211"/>
    <n v="1621"/>
    <n v="58600"/>
    <s v="Central Hong Kong"/>
    <n v="5"/>
    <x v="4"/>
    <d v="2003-12-09T00:00:00"/>
    <n v="45480.79"/>
    <s v="Planes"/>
    <n v="551"/>
    <n v="80"/>
    <n v="8"/>
    <s v="No"/>
    <n v="2003"/>
    <n v="11"/>
    <n v="54.4"/>
    <n v="2448"/>
    <n v="32.352941176470587"/>
    <n v="0"/>
  </r>
  <r>
    <n v="10187"/>
    <s v="S700_4002"/>
    <n v="44"/>
    <n v="70.33"/>
    <n v="9"/>
    <x v="74"/>
    <d v="2003-11-24T00:00:00"/>
    <d v="2003-11-16T00:00:00"/>
    <s v="Shipped"/>
    <n v="211"/>
    <n v="1621"/>
    <n v="58600"/>
    <s v="Central Hong Kong"/>
    <n v="5"/>
    <x v="4"/>
    <d v="2003-12-09T00:00:00"/>
    <n v="45480.79"/>
    <s v="Planes"/>
    <n v="8820"/>
    <n v="74.03"/>
    <n v="8"/>
    <s v="No"/>
    <n v="2003"/>
    <n v="11"/>
    <n v="36.270000000000003"/>
    <n v="3094.52"/>
    <n v="93.90681003584227"/>
    <n v="1"/>
  </r>
  <r>
    <n v="10188"/>
    <s v="S10_1678"/>
    <n v="48"/>
    <n v="95.7"/>
    <n v="1"/>
    <x v="75"/>
    <d v="2003-11-26T00:00:00"/>
    <d v="2003-11-24T00:00:00"/>
    <s v="Shipped"/>
    <n v="167"/>
    <n v="1504"/>
    <n v="96800"/>
    <s v="Bergen"/>
    <n v="7"/>
    <x v="1"/>
    <d v="2004-09-19T00:00:00"/>
    <n v="12538.01"/>
    <s v="Motorcycles"/>
    <n v="7933"/>
    <n v="95.7"/>
    <n v="2"/>
    <s v="Yes"/>
    <n v="2003"/>
    <n v="11"/>
    <n v="48.81"/>
    <n v="4593.6000000000004"/>
    <n v="96.066379840196674"/>
    <n v="1"/>
  </r>
  <r>
    <n v="10188"/>
    <s v="S10_2016"/>
    <n v="38"/>
    <n v="111.8"/>
    <n v="4"/>
    <x v="75"/>
    <d v="2003-11-26T00:00:00"/>
    <d v="2003-11-24T00:00:00"/>
    <s v="Shipped"/>
    <n v="167"/>
    <n v="1504"/>
    <n v="96800"/>
    <s v="Bergen"/>
    <n v="7"/>
    <x v="1"/>
    <d v="2004-09-19T00:00:00"/>
    <n v="12538.01"/>
    <s v="Motorcycles"/>
    <n v="6625"/>
    <n v="118.94"/>
    <n v="2"/>
    <s v="Yes"/>
    <n v="2003"/>
    <n v="11"/>
    <n v="68.989999999999995"/>
    <n v="4248.3999999999996"/>
    <n v="62.052471372662708"/>
    <n v="0"/>
  </r>
  <r>
    <n v="10188"/>
    <s v="S10_4698"/>
    <n v="45"/>
    <n v="182.04"/>
    <n v="3"/>
    <x v="75"/>
    <d v="2003-11-26T00:00:00"/>
    <d v="2003-11-24T00:00:00"/>
    <s v="Shipped"/>
    <n v="167"/>
    <n v="1504"/>
    <n v="96800"/>
    <s v="Bergen"/>
    <n v="7"/>
    <x v="1"/>
    <d v="2004-09-19T00:00:00"/>
    <n v="12538.01"/>
    <s v="Motorcycles"/>
    <n v="5582"/>
    <n v="193.66"/>
    <n v="2"/>
    <s v="Yes"/>
    <n v="2003"/>
    <n v="11"/>
    <n v="91.02"/>
    <n v="8191.7999999999993"/>
    <n v="100"/>
    <n v="1"/>
  </r>
  <r>
    <n v="10188"/>
    <s v="S18_2625"/>
    <n v="32"/>
    <n v="52.09"/>
    <n v="5"/>
    <x v="75"/>
    <d v="2003-11-26T00:00:00"/>
    <d v="2003-11-24T00:00:00"/>
    <s v="Shipped"/>
    <n v="167"/>
    <n v="1504"/>
    <n v="96800"/>
    <s v="Bergen"/>
    <n v="7"/>
    <x v="1"/>
    <d v="2004-09-19T00:00:00"/>
    <n v="12538.01"/>
    <s v="Motorcycles"/>
    <n v="4357"/>
    <n v="60.57"/>
    <n v="2"/>
    <s v="Yes"/>
    <n v="2003"/>
    <n v="11"/>
    <n v="24.23"/>
    <n v="1666.88"/>
    <n v="114.9814279818407"/>
    <n v="1"/>
  </r>
  <r>
    <n v="10188"/>
    <s v="S24_1578"/>
    <n v="25"/>
    <n v="95.8"/>
    <n v="2"/>
    <x v="75"/>
    <d v="2003-11-26T00:00:00"/>
    <d v="2003-11-24T00:00:00"/>
    <s v="Shipped"/>
    <n v="167"/>
    <n v="1504"/>
    <n v="96800"/>
    <s v="Bergen"/>
    <n v="7"/>
    <x v="1"/>
    <d v="2004-09-19T00:00:00"/>
    <n v="12538.01"/>
    <s v="Motorcycles"/>
    <n v="7003"/>
    <n v="112.7"/>
    <n v="2"/>
    <s v="Yes"/>
    <n v="2003"/>
    <n v="11"/>
    <n v="60.86"/>
    <n v="2395"/>
    <n v="57.410450213604989"/>
    <n v="0"/>
  </r>
  <r>
    <n v="10188"/>
    <s v="S24_2000"/>
    <n v="40"/>
    <n v="61.7"/>
    <n v="6"/>
    <x v="75"/>
    <d v="2003-11-26T00:00:00"/>
    <d v="2003-11-24T00:00:00"/>
    <s v="Shipped"/>
    <n v="167"/>
    <n v="1504"/>
    <n v="96800"/>
    <s v="Bergen"/>
    <n v="7"/>
    <x v="1"/>
    <d v="2004-09-19T00:00:00"/>
    <n v="12538.01"/>
    <s v="Motorcycles"/>
    <n v="15"/>
    <n v="76.17"/>
    <n v="2"/>
    <s v="Yes"/>
    <n v="2003"/>
    <n v="11"/>
    <n v="37.32"/>
    <n v="2468"/>
    <n v="65.326902465166143"/>
    <n v="0"/>
  </r>
  <r>
    <n v="10188"/>
    <s v="S32_1374"/>
    <n v="44"/>
    <n v="81.91"/>
    <n v="7"/>
    <x v="75"/>
    <d v="2003-11-26T00:00:00"/>
    <d v="2003-11-24T00:00:00"/>
    <s v="Shipped"/>
    <n v="167"/>
    <n v="1504"/>
    <n v="96800"/>
    <s v="Bergen"/>
    <n v="7"/>
    <x v="1"/>
    <d v="2004-09-19T00:00:00"/>
    <n v="12538.01"/>
    <s v="Motorcycles"/>
    <n v="178"/>
    <n v="99.89"/>
    <n v="2"/>
    <s v="Yes"/>
    <n v="2003"/>
    <n v="11"/>
    <n v="66.92"/>
    <n v="3604.04"/>
    <n v="22.399880454273752"/>
    <n v="0"/>
  </r>
  <r>
    <n v="10188"/>
    <s v="S700_2834"/>
    <n v="29"/>
    <n v="96.11"/>
    <n v="8"/>
    <x v="75"/>
    <d v="2003-11-26T00:00:00"/>
    <d v="2003-11-24T00:00:00"/>
    <s v="Shipped"/>
    <n v="167"/>
    <n v="1504"/>
    <n v="96800"/>
    <s v="Bergen"/>
    <n v="7"/>
    <x v="1"/>
    <d v="2004-09-19T00:00:00"/>
    <n v="12538.01"/>
    <s v="Planes"/>
    <n v="7106"/>
    <n v="118.65"/>
    <n v="2"/>
    <s v="Yes"/>
    <n v="2003"/>
    <n v="11"/>
    <n v="59.33"/>
    <n v="2787.19"/>
    <n v="61.992246755435701"/>
    <n v="0"/>
  </r>
  <r>
    <n v="10189"/>
    <s v="S12_2823"/>
    <n v="28"/>
    <n v="138.57"/>
    <n v="1"/>
    <x v="75"/>
    <d v="2003-11-25T00:00:00"/>
    <d v="2003-11-24T00:00:00"/>
    <s v="Shipped"/>
    <n v="205"/>
    <n v="1166"/>
    <n v="90700"/>
    <s v="Pasadena"/>
    <n v="1"/>
    <x v="5"/>
    <d v="2003-12-04T00:00:00"/>
    <n v="3879.96"/>
    <s v="Motorcycles"/>
    <n v="9997"/>
    <n v="150.62"/>
    <n v="1"/>
    <s v="Yes"/>
    <n v="2003"/>
    <n v="11"/>
    <n v="66.27"/>
    <n v="3879.96"/>
    <n v="109.0991398822997"/>
    <n v="1"/>
  </r>
  <r>
    <n v="10190"/>
    <s v="S24_2360"/>
    <n v="42"/>
    <n v="58.87"/>
    <n v="3"/>
    <x v="76"/>
    <d v="2003-11-29T00:00:00"/>
    <d v="2003-11-20T00:00:00"/>
    <s v="Shipped"/>
    <n v="141"/>
    <n v="1370"/>
    <n v="227600"/>
    <s v="Madrid"/>
    <n v="4"/>
    <x v="3"/>
    <d v="2003-07-19T00:00:00"/>
    <n v="36251.03"/>
    <s v="Motorcycles"/>
    <n v="6840"/>
    <n v="69.260000000000005"/>
    <n v="9"/>
    <s v="No"/>
    <n v="2003"/>
    <n v="11"/>
    <n v="47.1"/>
    <n v="2472.54"/>
    <n v="24.989384288747338"/>
    <n v="0"/>
  </r>
  <r>
    <n v="10190"/>
    <s v="S32_2206"/>
    <n v="46"/>
    <n v="38.619999999999997"/>
    <n v="1"/>
    <x v="76"/>
    <d v="2003-11-29T00:00:00"/>
    <d v="2003-11-20T00:00:00"/>
    <s v="Shipped"/>
    <n v="141"/>
    <n v="1370"/>
    <n v="227600"/>
    <s v="Madrid"/>
    <n v="4"/>
    <x v="3"/>
    <d v="2003-07-19T00:00:00"/>
    <n v="36251.03"/>
    <s v="Motorcycles"/>
    <n v="9241"/>
    <n v="40.229999999999997"/>
    <n v="9"/>
    <s v="No"/>
    <n v="2003"/>
    <n v="11"/>
    <n v="24.14"/>
    <n v="1776.52"/>
    <n v="59.983429991714978"/>
    <n v="0"/>
  </r>
  <r>
    <n v="10190"/>
    <s v="S32_4485"/>
    <n v="42"/>
    <n v="89.8"/>
    <n v="4"/>
    <x v="76"/>
    <d v="2003-11-29T00:00:00"/>
    <d v="2003-11-20T00:00:00"/>
    <s v="Shipped"/>
    <n v="141"/>
    <n v="1370"/>
    <n v="227600"/>
    <s v="Madrid"/>
    <n v="4"/>
    <x v="3"/>
    <d v="2003-07-19T00:00:00"/>
    <n v="36251.03"/>
    <s v="Motorcycles"/>
    <n v="3341"/>
    <n v="102.05"/>
    <n v="9"/>
    <s v="No"/>
    <n v="2003"/>
    <n v="11"/>
    <n v="56.13"/>
    <n v="3771.6"/>
    <n v="59.98574737217173"/>
    <n v="0"/>
  </r>
  <r>
    <n v="10190"/>
    <s v="S50_4713"/>
    <n v="40"/>
    <n v="67.53"/>
    <n v="2"/>
    <x v="76"/>
    <d v="2003-11-29T00:00:00"/>
    <d v="2003-11-20T00:00:00"/>
    <s v="Shipped"/>
    <n v="141"/>
    <n v="1370"/>
    <n v="227600"/>
    <s v="Madrid"/>
    <n v="4"/>
    <x v="3"/>
    <d v="2003-07-19T00:00:00"/>
    <n v="36251.03"/>
    <s v="Motorcycles"/>
    <n v="600"/>
    <n v="81.36"/>
    <n v="9"/>
    <s v="No"/>
    <n v="2003"/>
    <n v="11"/>
    <n v="34.17"/>
    <n v="2701.2"/>
    <n v="97.629499561018434"/>
    <n v="1"/>
  </r>
  <r>
    <n v="10191"/>
    <s v="S12_1099"/>
    <n v="21"/>
    <n v="155.66"/>
    <n v="3"/>
    <x v="77"/>
    <d v="2003-11-30T00:00:00"/>
    <d v="2003-11-24T00:00:00"/>
    <s v="Shipped"/>
    <n v="259"/>
    <n v="1504"/>
    <n v="120400"/>
    <s v="KÃ¶ln"/>
    <n v="7"/>
    <x v="1"/>
    <d v="2004-11-06T00:00:00"/>
    <n v="61234.67"/>
    <s v="Classic Cars"/>
    <n v="68"/>
    <n v="194.57"/>
    <n v="6"/>
    <s v="Yes"/>
    <n v="2003"/>
    <n v="11"/>
    <n v="95.34"/>
    <n v="3268.86"/>
    <n v="63.268302915880007"/>
    <n v="0"/>
  </r>
  <r>
    <n v="10191"/>
    <s v="S12_3380"/>
    <n v="40"/>
    <n v="104.52"/>
    <n v="1"/>
    <x v="77"/>
    <d v="2003-11-30T00:00:00"/>
    <d v="2003-11-24T00:00:00"/>
    <s v="Shipped"/>
    <n v="259"/>
    <n v="1504"/>
    <n v="120400"/>
    <s v="KÃ¶ln"/>
    <n v="7"/>
    <x v="1"/>
    <d v="2004-11-06T00:00:00"/>
    <n v="61234.67"/>
    <s v="Classic Cars"/>
    <n v="9123"/>
    <n v="117.44"/>
    <n v="6"/>
    <s v="Yes"/>
    <n v="2003"/>
    <n v="11"/>
    <n v="75.16"/>
    <n v="4180.8"/>
    <n v="39.063331559340078"/>
    <n v="0"/>
  </r>
  <r>
    <n v="10191"/>
    <s v="S12_3990"/>
    <n v="30"/>
    <n v="70.22"/>
    <n v="4"/>
    <x v="77"/>
    <d v="2003-11-30T00:00:00"/>
    <d v="2003-11-24T00:00:00"/>
    <s v="Shipped"/>
    <n v="259"/>
    <n v="1504"/>
    <n v="120400"/>
    <s v="KÃ¶ln"/>
    <n v="7"/>
    <x v="1"/>
    <d v="2004-11-06T00:00:00"/>
    <n v="61234.67"/>
    <s v="Classic Cars"/>
    <n v="5663"/>
    <n v="79.8"/>
    <n v="6"/>
    <s v="Yes"/>
    <n v="2003"/>
    <n v="11"/>
    <n v="31.92"/>
    <n v="2106.6"/>
    <n v="119.98746867167918"/>
    <n v="1"/>
  </r>
  <r>
    <n v="10191"/>
    <s v="S18_3278"/>
    <n v="36"/>
    <n v="75.59"/>
    <n v="6"/>
    <x v="77"/>
    <d v="2003-11-30T00:00:00"/>
    <d v="2003-11-24T00:00:00"/>
    <s v="Shipped"/>
    <n v="259"/>
    <n v="1504"/>
    <n v="120400"/>
    <s v="KÃ¶ln"/>
    <n v="7"/>
    <x v="1"/>
    <d v="2004-11-06T00:00:00"/>
    <n v="61234.67"/>
    <s v="Classic Cars"/>
    <n v="1917"/>
    <n v="80.41"/>
    <n v="6"/>
    <s v="Yes"/>
    <n v="2003"/>
    <n v="11"/>
    <n v="49.05"/>
    <n v="2721.2400000000002"/>
    <n v="54.108053007135595"/>
    <n v="0"/>
  </r>
  <r>
    <n v="10191"/>
    <s v="S18_3482"/>
    <n v="23"/>
    <n v="119.06"/>
    <n v="5"/>
    <x v="77"/>
    <d v="2003-11-30T00:00:00"/>
    <d v="2003-11-24T00:00:00"/>
    <s v="Shipped"/>
    <n v="259"/>
    <n v="1504"/>
    <n v="120400"/>
    <s v="KÃ¶ln"/>
    <n v="7"/>
    <x v="1"/>
    <d v="2004-11-06T00:00:00"/>
    <n v="61234.67"/>
    <s v="Classic Cars"/>
    <n v="9127"/>
    <n v="146.99"/>
    <n v="6"/>
    <s v="Yes"/>
    <n v="2003"/>
    <n v="11"/>
    <n v="73.489999999999995"/>
    <n v="2738.38"/>
    <n v="62.008436521975796"/>
    <n v="0"/>
  </r>
  <r>
    <n v="10191"/>
    <s v="S18_3782"/>
    <n v="43"/>
    <n v="60.93"/>
    <n v="9"/>
    <x v="77"/>
    <d v="2003-11-30T00:00:00"/>
    <d v="2003-11-24T00:00:00"/>
    <s v="Shipped"/>
    <n v="259"/>
    <n v="1504"/>
    <n v="120400"/>
    <s v="KÃ¶ln"/>
    <n v="7"/>
    <x v="1"/>
    <d v="2004-11-06T00:00:00"/>
    <n v="61234.67"/>
    <s v="Motorcycles"/>
    <n v="7689"/>
    <n v="62.17"/>
    <n v="6"/>
    <s v="Yes"/>
    <n v="2003"/>
    <n v="11"/>
    <n v="32.950000000000003"/>
    <n v="2619.9899999999998"/>
    <n v="84.916540212443081"/>
    <n v="1"/>
  </r>
  <r>
    <n v="10191"/>
    <s v="S18_4721"/>
    <n v="32"/>
    <n v="136.9"/>
    <n v="8"/>
    <x v="77"/>
    <d v="2003-11-30T00:00:00"/>
    <d v="2003-11-24T00:00:00"/>
    <s v="Shipped"/>
    <n v="259"/>
    <n v="1504"/>
    <n v="120400"/>
    <s v="KÃ¶ln"/>
    <n v="7"/>
    <x v="1"/>
    <d v="2004-11-06T00:00:00"/>
    <n v="61234.67"/>
    <s v="Classic Cars"/>
    <n v="1249"/>
    <n v="148.80000000000001"/>
    <n v="6"/>
    <s v="Yes"/>
    <n v="2003"/>
    <n v="11"/>
    <n v="69.930000000000007"/>
    <n v="4380.8"/>
    <n v="95.767195767195759"/>
    <n v="1"/>
  </r>
  <r>
    <n v="10191"/>
    <s v="S24_3371"/>
    <n v="48"/>
    <n v="53.27"/>
    <n v="2"/>
    <x v="77"/>
    <d v="2003-11-30T00:00:00"/>
    <d v="2003-11-24T00:00:00"/>
    <s v="Shipped"/>
    <n v="259"/>
    <n v="1504"/>
    <n v="120400"/>
    <s v="KÃ¶ln"/>
    <n v="7"/>
    <x v="1"/>
    <d v="2004-11-06T00:00:00"/>
    <n v="61234.67"/>
    <s v="Classic Cars"/>
    <n v="7995"/>
    <n v="61.23"/>
    <n v="6"/>
    <s v="Yes"/>
    <n v="2003"/>
    <n v="11"/>
    <n v="38.58"/>
    <n v="2556.96"/>
    <n v="38.076723691031638"/>
    <n v="0"/>
  </r>
  <r>
    <n v="10191"/>
    <s v="S24_4620"/>
    <n v="44"/>
    <n v="77.61"/>
    <n v="7"/>
    <x v="77"/>
    <d v="2003-11-30T00:00:00"/>
    <d v="2003-11-24T00:00:00"/>
    <s v="Shipped"/>
    <n v="259"/>
    <n v="1504"/>
    <n v="120400"/>
    <s v="KÃ¶ln"/>
    <n v="7"/>
    <x v="1"/>
    <d v="2004-11-06T00:00:00"/>
    <n v="61234.67"/>
    <s v="Classic Cars"/>
    <n v="7869"/>
    <n v="80.84"/>
    <n v="6"/>
    <s v="Yes"/>
    <n v="2003"/>
    <n v="11"/>
    <n v="32.33"/>
    <n v="3414.84"/>
    <n v="140.05567584287041"/>
    <n v="1"/>
  </r>
  <r>
    <n v="10192"/>
    <s v="S12_4675"/>
    <n v="27"/>
    <n v="99.04"/>
    <n v="16"/>
    <x v="77"/>
    <d v="2003-11-29T00:00:00"/>
    <d v="2003-11-25T00:00:00"/>
    <s v="Shipped"/>
    <n v="363"/>
    <n v="1216"/>
    <n v="114200"/>
    <s v="Nashua"/>
    <n v="2"/>
    <x v="0"/>
    <d v="2004-11-17T00:00:00"/>
    <n v="50799.69"/>
    <s v="Classic Cars"/>
    <n v="7323"/>
    <n v="115.16"/>
    <n v="4"/>
    <s v="Yes"/>
    <n v="2003"/>
    <n v="11"/>
    <n v="58.73"/>
    <n v="2674.0800000000004"/>
    <n v="68.63613144900394"/>
    <n v="1"/>
  </r>
  <r>
    <n v="10192"/>
    <s v="S18_1129"/>
    <n v="22"/>
    <n v="140.12"/>
    <n v="11"/>
    <x v="77"/>
    <d v="2003-11-29T00:00:00"/>
    <d v="2003-11-25T00:00:00"/>
    <s v="Shipped"/>
    <n v="363"/>
    <n v="1216"/>
    <n v="114200"/>
    <s v="Nashua"/>
    <n v="2"/>
    <x v="0"/>
    <d v="2004-11-17T00:00:00"/>
    <n v="50799.69"/>
    <s v="Classic Cars"/>
    <n v="3975"/>
    <n v="141.54"/>
    <n v="4"/>
    <s v="Yes"/>
    <n v="2003"/>
    <n v="11"/>
    <n v="83.51"/>
    <n v="3082.6400000000003"/>
    <n v="67.788288827685307"/>
    <n v="1"/>
  </r>
  <r>
    <n v="10192"/>
    <s v="S18_1589"/>
    <n v="29"/>
    <n v="100.8"/>
    <n v="7"/>
    <x v="77"/>
    <d v="2003-11-29T00:00:00"/>
    <d v="2003-11-25T00:00:00"/>
    <s v="Shipped"/>
    <n v="363"/>
    <n v="1216"/>
    <n v="114200"/>
    <s v="Nashua"/>
    <n v="2"/>
    <x v="0"/>
    <d v="2004-11-17T00:00:00"/>
    <n v="50799.69"/>
    <s v="Classic Cars"/>
    <n v="9042"/>
    <n v="124.44"/>
    <n v="4"/>
    <s v="Yes"/>
    <n v="2003"/>
    <n v="11"/>
    <n v="65.959999999999994"/>
    <n v="2923.2"/>
    <n v="52.819890842935123"/>
    <n v="0"/>
  </r>
  <r>
    <n v="10192"/>
    <s v="S18_1889"/>
    <n v="45"/>
    <n v="70.84"/>
    <n v="15"/>
    <x v="77"/>
    <d v="2003-11-29T00:00:00"/>
    <d v="2003-11-25T00:00:00"/>
    <s v="Shipped"/>
    <n v="363"/>
    <n v="1216"/>
    <n v="114200"/>
    <s v="Nashua"/>
    <n v="2"/>
    <x v="0"/>
    <d v="2004-11-17T00:00:00"/>
    <n v="50799.69"/>
    <s v="Classic Cars"/>
    <n v="8826"/>
    <n v="77"/>
    <n v="4"/>
    <s v="Yes"/>
    <n v="2003"/>
    <n v="11"/>
    <n v="53.9"/>
    <n v="3187.8"/>
    <n v="31.428571428571438"/>
    <n v="0"/>
  </r>
  <r>
    <n v="10192"/>
    <s v="S18_1984"/>
    <n v="47"/>
    <n v="128.03"/>
    <n v="10"/>
    <x v="77"/>
    <d v="2003-11-29T00:00:00"/>
    <d v="2003-11-25T00:00:00"/>
    <s v="Shipped"/>
    <n v="363"/>
    <n v="1216"/>
    <n v="114200"/>
    <s v="Nashua"/>
    <n v="2"/>
    <x v="0"/>
    <d v="2004-11-17T00:00:00"/>
    <n v="50799.69"/>
    <s v="Classic Cars"/>
    <n v="9772"/>
    <n v="142.25"/>
    <n v="4"/>
    <s v="Yes"/>
    <n v="2003"/>
    <n v="11"/>
    <n v="93.89"/>
    <n v="6017.41"/>
    <n v="36.361699861540103"/>
    <n v="0"/>
  </r>
  <r>
    <n v="10192"/>
    <s v="S18_2870"/>
    <n v="38"/>
    <n v="110.88"/>
    <n v="8"/>
    <x v="77"/>
    <d v="2003-11-29T00:00:00"/>
    <d v="2003-11-25T00:00:00"/>
    <s v="Shipped"/>
    <n v="363"/>
    <n v="1216"/>
    <n v="114200"/>
    <s v="Nashua"/>
    <n v="2"/>
    <x v="0"/>
    <d v="2004-11-17T00:00:00"/>
    <n v="50799.69"/>
    <s v="Classic Cars"/>
    <n v="8164"/>
    <n v="132"/>
    <n v="4"/>
    <s v="Yes"/>
    <n v="2003"/>
    <n v="11"/>
    <n v="56.76"/>
    <n v="4213.4399999999996"/>
    <n v="95.348837209302332"/>
    <n v="1"/>
  </r>
  <r>
    <n v="10192"/>
    <s v="S18_3232"/>
    <n v="26"/>
    <n v="137.16999999999999"/>
    <n v="12"/>
    <x v="77"/>
    <d v="2003-11-29T00:00:00"/>
    <d v="2003-11-25T00:00:00"/>
    <s v="Shipped"/>
    <n v="363"/>
    <n v="1216"/>
    <n v="114200"/>
    <s v="Nashua"/>
    <n v="2"/>
    <x v="0"/>
    <d v="2004-11-17T00:00:00"/>
    <n v="50799.69"/>
    <s v="Classic Cars"/>
    <n v="8347"/>
    <n v="169.34"/>
    <n v="4"/>
    <s v="Yes"/>
    <n v="2003"/>
    <n v="11"/>
    <n v="77.900000000000006"/>
    <n v="3566.4199999999996"/>
    <n v="76.08472400513476"/>
    <n v="1"/>
  </r>
  <r>
    <n v="10192"/>
    <s v="S18_3685"/>
    <n v="45"/>
    <n v="125.74"/>
    <n v="9"/>
    <x v="77"/>
    <d v="2003-11-29T00:00:00"/>
    <d v="2003-11-25T00:00:00"/>
    <s v="Shipped"/>
    <n v="363"/>
    <n v="1216"/>
    <n v="114200"/>
    <s v="Nashua"/>
    <n v="2"/>
    <x v="0"/>
    <d v="2004-11-17T00:00:00"/>
    <n v="50799.69"/>
    <s v="Classic Cars"/>
    <n v="8990"/>
    <n v="141.28"/>
    <n v="4"/>
    <s v="Yes"/>
    <n v="2003"/>
    <n v="11"/>
    <n v="62.16"/>
    <n v="5658.3"/>
    <n v="102.28442728442728"/>
    <n v="1"/>
  </r>
  <r>
    <n v="10192"/>
    <s v="S24_1046"/>
    <n v="37"/>
    <n v="72.02"/>
    <n v="4"/>
    <x v="77"/>
    <d v="2003-11-29T00:00:00"/>
    <d v="2003-11-25T00:00:00"/>
    <s v="Shipped"/>
    <n v="363"/>
    <n v="1216"/>
    <n v="114200"/>
    <s v="Nashua"/>
    <n v="2"/>
    <x v="0"/>
    <d v="2004-11-17T00:00:00"/>
    <n v="50799.69"/>
    <s v="Classic Cars"/>
    <n v="1005"/>
    <n v="73.489999999999995"/>
    <n v="4"/>
    <s v="Yes"/>
    <n v="2003"/>
    <n v="11"/>
    <n v="49.24"/>
    <n v="2664.74"/>
    <n v="46.263200649878137"/>
    <n v="0"/>
  </r>
  <r>
    <n v="10192"/>
    <s v="S24_1628"/>
    <n v="47"/>
    <n v="49.3"/>
    <n v="6"/>
    <x v="77"/>
    <d v="2003-11-29T00:00:00"/>
    <d v="2003-11-25T00:00:00"/>
    <s v="Shipped"/>
    <n v="363"/>
    <n v="1216"/>
    <n v="114200"/>
    <s v="Nashua"/>
    <n v="2"/>
    <x v="0"/>
    <d v="2004-11-17T00:00:00"/>
    <n v="50799.69"/>
    <s v="Classic Cars"/>
    <n v="8197"/>
    <n v="50.31"/>
    <n v="4"/>
    <s v="Yes"/>
    <n v="2003"/>
    <n v="11"/>
    <n v="29.18"/>
    <n v="2317.1"/>
    <n v="68.951336531871135"/>
    <n v="1"/>
  </r>
  <r>
    <n v="10192"/>
    <s v="S24_2766"/>
    <n v="46"/>
    <n v="86.33"/>
    <n v="2"/>
    <x v="77"/>
    <d v="2003-11-29T00:00:00"/>
    <d v="2003-11-25T00:00:00"/>
    <s v="Shipped"/>
    <n v="363"/>
    <n v="1216"/>
    <n v="114200"/>
    <s v="Nashua"/>
    <n v="2"/>
    <x v="0"/>
    <d v="2004-11-17T00:00:00"/>
    <n v="50799.69"/>
    <s v="Classic Cars"/>
    <n v="2350"/>
    <n v="90.87"/>
    <n v="4"/>
    <s v="Yes"/>
    <n v="2003"/>
    <n v="11"/>
    <n v="47.25"/>
    <n v="3971.18"/>
    <n v="82.708994708994709"/>
    <n v="1"/>
  </r>
  <r>
    <n v="10192"/>
    <s v="S24_2887"/>
    <n v="23"/>
    <n v="112.74"/>
    <n v="1"/>
    <x v="77"/>
    <d v="2003-11-29T00:00:00"/>
    <d v="2003-11-25T00:00:00"/>
    <s v="Shipped"/>
    <n v="363"/>
    <n v="1216"/>
    <n v="114200"/>
    <s v="Nashua"/>
    <n v="2"/>
    <x v="0"/>
    <d v="2004-11-17T00:00:00"/>
    <n v="50799.69"/>
    <s v="Classic Cars"/>
    <n v="1452"/>
    <n v="117.44"/>
    <n v="4"/>
    <s v="Yes"/>
    <n v="2003"/>
    <n v="11"/>
    <n v="72.819999999999993"/>
    <n v="2593.02"/>
    <n v="54.820104366932163"/>
    <n v="0"/>
  </r>
  <r>
    <n v="10192"/>
    <s v="S24_2972"/>
    <n v="30"/>
    <n v="33.229999999999997"/>
    <n v="13"/>
    <x v="77"/>
    <d v="2003-11-29T00:00:00"/>
    <d v="2003-11-25T00:00:00"/>
    <s v="Shipped"/>
    <n v="363"/>
    <n v="1216"/>
    <n v="114200"/>
    <s v="Nashua"/>
    <n v="2"/>
    <x v="0"/>
    <d v="2004-11-17T00:00:00"/>
    <n v="50799.69"/>
    <s v="Classic Cars"/>
    <n v="7723"/>
    <n v="37.76"/>
    <n v="4"/>
    <s v="Yes"/>
    <n v="2003"/>
    <n v="11"/>
    <n v="16.239999999999998"/>
    <n v="996.89999999999986"/>
    <n v="104.61822660098522"/>
    <n v="1"/>
  </r>
  <r>
    <n v="10192"/>
    <s v="S24_3191"/>
    <n v="32"/>
    <n v="69.34"/>
    <n v="3"/>
    <x v="77"/>
    <d v="2003-11-29T00:00:00"/>
    <d v="2003-11-25T00:00:00"/>
    <s v="Shipped"/>
    <n v="363"/>
    <n v="1216"/>
    <n v="114200"/>
    <s v="Nashua"/>
    <n v="2"/>
    <x v="0"/>
    <d v="2004-11-17T00:00:00"/>
    <n v="50799.69"/>
    <s v="Classic Cars"/>
    <n v="4695"/>
    <n v="85.61"/>
    <n v="4"/>
    <s v="Yes"/>
    <n v="2003"/>
    <n v="11"/>
    <n v="50.51"/>
    <n v="2218.88"/>
    <n v="37.279746584834697"/>
    <n v="0"/>
  </r>
  <r>
    <n v="10192"/>
    <s v="S24_3432"/>
    <n v="46"/>
    <n v="93.16"/>
    <n v="5"/>
    <x v="77"/>
    <d v="2003-11-29T00:00:00"/>
    <d v="2003-11-25T00:00:00"/>
    <s v="Shipped"/>
    <n v="363"/>
    <n v="1216"/>
    <n v="114200"/>
    <s v="Nashua"/>
    <n v="2"/>
    <x v="0"/>
    <d v="2004-11-17T00:00:00"/>
    <n v="50799.69"/>
    <s v="Classic Cars"/>
    <n v="9446"/>
    <n v="107.08"/>
    <n v="4"/>
    <s v="Yes"/>
    <n v="2003"/>
    <n v="11"/>
    <n v="62.11"/>
    <n v="4285.3599999999997"/>
    <n v="49.991949766543229"/>
    <n v="0"/>
  </r>
  <r>
    <n v="10192"/>
    <s v="S24_3856"/>
    <n v="45"/>
    <n v="112.34"/>
    <n v="14"/>
    <x v="77"/>
    <d v="2003-11-29T00:00:00"/>
    <d v="2003-11-25T00:00:00"/>
    <s v="Shipped"/>
    <n v="363"/>
    <n v="1216"/>
    <n v="114200"/>
    <s v="Nashua"/>
    <n v="2"/>
    <x v="0"/>
    <d v="2004-11-17T00:00:00"/>
    <n v="50799.69"/>
    <s v="Classic Cars"/>
    <n v="6600"/>
    <n v="140.43"/>
    <n v="4"/>
    <s v="Yes"/>
    <n v="2003"/>
    <n v="11"/>
    <n v="98.3"/>
    <n v="5055.3"/>
    <n v="14.28280773143439"/>
    <n v="0"/>
  </r>
  <r>
    <n v="10193"/>
    <s v="S18_1342"/>
    <n v="28"/>
    <n v="92.47"/>
    <n v="7"/>
    <x v="78"/>
    <d v="2003-11-28T00:00:00"/>
    <d v="2003-11-27T00:00:00"/>
    <s v="Shipped"/>
    <n v="471"/>
    <n v="1611"/>
    <n v="60300"/>
    <s v="Glen Waverly"/>
    <n v="6"/>
    <x v="6"/>
    <d v="2004-07-28T00:00:00"/>
    <n v="9415.1299999999992"/>
    <s v="Vintage Cars"/>
    <n v="8693"/>
    <n v="102.74"/>
    <n v="1"/>
    <s v="Yes"/>
    <n v="2003"/>
    <n v="11"/>
    <n v="60.62"/>
    <n v="2589.16"/>
    <n v="52.540415704387996"/>
    <n v="0"/>
  </r>
  <r>
    <n v="10193"/>
    <s v="S18_1367"/>
    <n v="46"/>
    <n v="46.36"/>
    <n v="6"/>
    <x v="78"/>
    <d v="2003-11-28T00:00:00"/>
    <d v="2003-11-27T00:00:00"/>
    <s v="Shipped"/>
    <n v="471"/>
    <n v="1611"/>
    <n v="60300"/>
    <s v="Glen Waverly"/>
    <n v="6"/>
    <x v="6"/>
    <d v="2004-07-28T00:00:00"/>
    <n v="9415.1299999999992"/>
    <s v="Vintage Cars"/>
    <n v="8635"/>
    <n v="53.91"/>
    <n v="1"/>
    <s v="Yes"/>
    <n v="2003"/>
    <n v="11"/>
    <n v="24.26"/>
    <n v="2132.56"/>
    <n v="91.096455070074171"/>
    <n v="1"/>
  </r>
  <r>
    <n v="10193"/>
    <s v="S18_1749"/>
    <n v="21"/>
    <n v="153"/>
    <n v="14"/>
    <x v="78"/>
    <d v="2003-11-28T00:00:00"/>
    <d v="2003-11-27T00:00:00"/>
    <s v="Shipped"/>
    <n v="471"/>
    <n v="1611"/>
    <n v="60300"/>
    <s v="Glen Waverly"/>
    <n v="6"/>
    <x v="6"/>
    <d v="2004-07-28T00:00:00"/>
    <n v="9415.1299999999992"/>
    <s v="Vintage Cars"/>
    <n v="2724"/>
    <n v="170"/>
    <n v="1"/>
    <s v="Yes"/>
    <n v="2003"/>
    <n v="11"/>
    <n v="86.7"/>
    <n v="3213"/>
    <n v="76.470588235294116"/>
    <n v="1"/>
  </r>
  <r>
    <n v="10193"/>
    <s v="S18_2248"/>
    <n v="42"/>
    <n v="60.54"/>
    <n v="13"/>
    <x v="78"/>
    <d v="2003-11-28T00:00:00"/>
    <d v="2003-11-27T00:00:00"/>
    <s v="Shipped"/>
    <n v="471"/>
    <n v="1611"/>
    <n v="60300"/>
    <s v="Glen Waverly"/>
    <n v="6"/>
    <x v="6"/>
    <d v="2004-07-28T00:00:00"/>
    <n v="9415.1299999999992"/>
    <s v="Vintage Cars"/>
    <n v="540"/>
    <n v="60.54"/>
    <n v="1"/>
    <s v="Yes"/>
    <n v="2003"/>
    <n v="11"/>
    <n v="33.299999999999997"/>
    <n v="2542.6799999999998"/>
    <n v="81.801801801801815"/>
    <n v="1"/>
  </r>
  <r>
    <n v="10193"/>
    <s v="S18_2325"/>
    <n v="44"/>
    <n v="115.69"/>
    <n v="11"/>
    <x v="78"/>
    <d v="2003-11-28T00:00:00"/>
    <d v="2003-11-27T00:00:00"/>
    <s v="Shipped"/>
    <n v="471"/>
    <n v="1611"/>
    <n v="60300"/>
    <s v="Glen Waverly"/>
    <n v="6"/>
    <x v="6"/>
    <d v="2004-07-28T00:00:00"/>
    <n v="9415.1299999999992"/>
    <s v="Vintage Cars"/>
    <n v="9354"/>
    <n v="127.13"/>
    <n v="1"/>
    <s v="Yes"/>
    <n v="2003"/>
    <n v="11"/>
    <n v="58.48"/>
    <n v="5090.3599999999997"/>
    <n v="97.828317373461019"/>
    <n v="1"/>
  </r>
  <r>
    <n v="10193"/>
    <s v="S18_2795"/>
    <n v="22"/>
    <n v="143.44"/>
    <n v="8"/>
    <x v="78"/>
    <d v="2003-11-28T00:00:00"/>
    <d v="2003-11-27T00:00:00"/>
    <s v="Shipped"/>
    <n v="471"/>
    <n v="1611"/>
    <n v="60300"/>
    <s v="Glen Waverly"/>
    <n v="6"/>
    <x v="6"/>
    <d v="2004-07-28T00:00:00"/>
    <n v="9415.1299999999992"/>
    <s v="Vintage Cars"/>
    <n v="548"/>
    <n v="168.75"/>
    <n v="1"/>
    <s v="Yes"/>
    <n v="2003"/>
    <n v="11"/>
    <n v="72.56"/>
    <n v="3155.68"/>
    <n v="97.684674751929421"/>
    <n v="1"/>
  </r>
  <r>
    <n v="10193"/>
    <s v="S18_2949"/>
    <n v="28"/>
    <n v="87.13"/>
    <n v="1"/>
    <x v="78"/>
    <d v="2003-11-28T00:00:00"/>
    <d v="2003-11-27T00:00:00"/>
    <s v="Shipped"/>
    <n v="471"/>
    <n v="1611"/>
    <n v="60300"/>
    <s v="Glen Waverly"/>
    <n v="6"/>
    <x v="6"/>
    <d v="2004-07-28T00:00:00"/>
    <n v="9415.1299999999992"/>
    <s v="Vintage Cars"/>
    <n v="4189"/>
    <n v="101.31"/>
    <n v="1"/>
    <s v="Yes"/>
    <n v="2003"/>
    <n v="11"/>
    <n v="60.78"/>
    <n v="2439.64"/>
    <n v="43.353076669957211"/>
    <n v="0"/>
  </r>
  <r>
    <n v="10193"/>
    <s v="S18_2957"/>
    <n v="24"/>
    <n v="53.09"/>
    <n v="3"/>
    <x v="78"/>
    <d v="2003-11-28T00:00:00"/>
    <d v="2003-11-27T00:00:00"/>
    <s v="Shipped"/>
    <n v="471"/>
    <n v="1611"/>
    <n v="60300"/>
    <s v="Glen Waverly"/>
    <n v="6"/>
    <x v="6"/>
    <d v="2004-07-28T00:00:00"/>
    <n v="9415.1299999999992"/>
    <s v="Vintage Cars"/>
    <n v="5649"/>
    <n v="62.46"/>
    <n v="1"/>
    <s v="Yes"/>
    <n v="2003"/>
    <n v="11"/>
    <n v="34.35"/>
    <n v="1274.1600000000001"/>
    <n v="54.556040756914129"/>
    <n v="0"/>
  </r>
  <r>
    <n v="10193"/>
    <s v="S18_3136"/>
    <n v="23"/>
    <n v="97.39"/>
    <n v="2"/>
    <x v="78"/>
    <d v="2003-11-28T00:00:00"/>
    <d v="2003-11-27T00:00:00"/>
    <s v="Shipped"/>
    <n v="471"/>
    <n v="1611"/>
    <n v="60300"/>
    <s v="Glen Waverly"/>
    <n v="6"/>
    <x v="6"/>
    <d v="2004-07-28T00:00:00"/>
    <n v="9415.1299999999992"/>
    <s v="Vintage Cars"/>
    <n v="5992"/>
    <n v="104.72"/>
    <n v="1"/>
    <s v="Yes"/>
    <n v="2003"/>
    <n v="11"/>
    <n v="60.74"/>
    <n v="2239.9699999999998"/>
    <n v="60.339150477444846"/>
    <n v="0"/>
  </r>
  <r>
    <n v="10193"/>
    <s v="S18_3320"/>
    <n v="32"/>
    <n v="79.37"/>
    <n v="5"/>
    <x v="78"/>
    <d v="2003-11-28T00:00:00"/>
    <d v="2003-11-27T00:00:00"/>
    <s v="Shipped"/>
    <n v="471"/>
    <n v="1611"/>
    <n v="60300"/>
    <s v="Glen Waverly"/>
    <n v="6"/>
    <x v="6"/>
    <d v="2004-07-28T00:00:00"/>
    <n v="9415.1299999999992"/>
    <s v="Vintage Cars"/>
    <n v="7913"/>
    <n v="99.21"/>
    <n v="1"/>
    <s v="Yes"/>
    <n v="2003"/>
    <n v="11"/>
    <n v="57.54"/>
    <n v="2539.84"/>
    <n v="37.93882516510255"/>
    <n v="0"/>
  </r>
  <r>
    <n v="10193"/>
    <s v="S18_4409"/>
    <n v="24"/>
    <n v="92.03"/>
    <n v="15"/>
    <x v="78"/>
    <d v="2003-11-28T00:00:00"/>
    <d v="2003-11-27T00:00:00"/>
    <s v="Shipped"/>
    <n v="471"/>
    <n v="1611"/>
    <n v="60300"/>
    <s v="Glen Waverly"/>
    <n v="6"/>
    <x v="6"/>
    <d v="2004-07-28T00:00:00"/>
    <n v="9415.1299999999992"/>
    <s v="Vintage Cars"/>
    <n v="6553"/>
    <n v="92.03"/>
    <n v="1"/>
    <s v="Yes"/>
    <n v="2003"/>
    <n v="11"/>
    <n v="43.26"/>
    <n v="2208.7200000000003"/>
    <n v="112.73693943596857"/>
    <n v="1"/>
  </r>
  <r>
    <n v="10193"/>
    <s v="S18_4933"/>
    <n v="25"/>
    <n v="66.28"/>
    <n v="16"/>
    <x v="78"/>
    <d v="2003-11-28T00:00:00"/>
    <d v="2003-11-27T00:00:00"/>
    <s v="Shipped"/>
    <n v="471"/>
    <n v="1611"/>
    <n v="60300"/>
    <s v="Glen Waverly"/>
    <n v="6"/>
    <x v="6"/>
    <d v="2004-07-28T00:00:00"/>
    <n v="9415.1299999999992"/>
    <s v="Classic Cars"/>
    <n v="3209"/>
    <n v="71.27"/>
    <n v="1"/>
    <s v="Yes"/>
    <n v="2003"/>
    <n v="11"/>
    <n v="34.21"/>
    <n v="1657"/>
    <n v="93.744519146448397"/>
    <n v="1"/>
  </r>
  <r>
    <n v="10193"/>
    <s v="S24_1937"/>
    <n v="26"/>
    <n v="32.19"/>
    <n v="10"/>
    <x v="78"/>
    <d v="2003-11-28T00:00:00"/>
    <d v="2003-11-27T00:00:00"/>
    <s v="Shipped"/>
    <n v="471"/>
    <n v="1611"/>
    <n v="60300"/>
    <s v="Glen Waverly"/>
    <n v="6"/>
    <x v="6"/>
    <d v="2004-07-28T00:00:00"/>
    <n v="9415.1299999999992"/>
    <s v="Vintage Cars"/>
    <n v="7332"/>
    <n v="33.19"/>
    <n v="1"/>
    <s v="Yes"/>
    <n v="2003"/>
    <n v="11"/>
    <n v="22.57"/>
    <n v="836.93999999999994"/>
    <n v="42.62295081967212"/>
    <n v="0"/>
  </r>
  <r>
    <n v="10193"/>
    <s v="S24_2022"/>
    <n v="20"/>
    <n v="44.8"/>
    <n v="9"/>
    <x v="78"/>
    <d v="2003-11-28T00:00:00"/>
    <d v="2003-11-27T00:00:00"/>
    <s v="Shipped"/>
    <n v="471"/>
    <n v="1611"/>
    <n v="60300"/>
    <s v="Glen Waverly"/>
    <n v="6"/>
    <x v="6"/>
    <d v="2004-07-28T00:00:00"/>
    <n v="9415.1299999999992"/>
    <s v="Vintage Cars"/>
    <n v="2847"/>
    <n v="44.8"/>
    <n v="1"/>
    <s v="Yes"/>
    <n v="2003"/>
    <n v="11"/>
    <n v="20.61"/>
    <n v="896"/>
    <n v="117.37020863658418"/>
    <n v="1"/>
  </r>
  <r>
    <n v="10193"/>
    <s v="S24_3969"/>
    <n v="22"/>
    <n v="38.159999999999997"/>
    <n v="12"/>
    <x v="78"/>
    <d v="2003-11-28T00:00:00"/>
    <d v="2003-11-27T00:00:00"/>
    <s v="Shipped"/>
    <n v="471"/>
    <n v="1611"/>
    <n v="60300"/>
    <s v="Glen Waverly"/>
    <n v="6"/>
    <x v="6"/>
    <d v="2004-07-28T00:00:00"/>
    <n v="9415.1299999999992"/>
    <s v="Vintage Cars"/>
    <n v="2081"/>
    <n v="41.03"/>
    <n v="1"/>
    <s v="Yes"/>
    <n v="2003"/>
    <n v="11"/>
    <n v="21.75"/>
    <n v="839.52"/>
    <n v="75.448275862068954"/>
    <n v="1"/>
  </r>
  <r>
    <n v="10193"/>
    <s v="S24_4258"/>
    <n v="20"/>
    <n v="92.52"/>
    <n v="4"/>
    <x v="78"/>
    <d v="2003-11-28T00:00:00"/>
    <d v="2003-11-27T00:00:00"/>
    <s v="Shipped"/>
    <n v="471"/>
    <n v="1611"/>
    <n v="60300"/>
    <s v="Glen Waverly"/>
    <n v="6"/>
    <x v="6"/>
    <d v="2004-07-28T00:00:00"/>
    <n v="9415.1299999999992"/>
    <s v="Vintage Cars"/>
    <n v="4710"/>
    <n v="97.39"/>
    <n v="1"/>
    <s v="Yes"/>
    <n v="2003"/>
    <n v="11"/>
    <n v="57.46"/>
    <n v="1850.3999999999999"/>
    <n v="61.016359206404445"/>
    <n v="0"/>
  </r>
  <r>
    <n v="10194"/>
    <s v="S10_1949"/>
    <n v="42"/>
    <n v="203.59"/>
    <n v="11"/>
    <x v="79"/>
    <d v="2003-12-02T00:00:00"/>
    <d v="2003-11-26T00:00:00"/>
    <s v="Shipped"/>
    <n v="146"/>
    <n v="1337"/>
    <n v="123900"/>
    <s v="Lyon"/>
    <n v="4"/>
    <x v="3"/>
    <d v="2004-03-18T00:00:00"/>
    <n v="40978.53"/>
    <s v="Classic Cars"/>
    <n v="7305"/>
    <n v="214.3"/>
    <n v="6"/>
    <s v="Yes"/>
    <n v="2003"/>
    <n v="11"/>
    <n v="98.58"/>
    <n v="8550.7800000000007"/>
    <n v="106.52262122134309"/>
    <n v="1"/>
  </r>
  <r>
    <n v="10194"/>
    <s v="S10_4962"/>
    <n v="26"/>
    <n v="134.44"/>
    <n v="4"/>
    <x v="79"/>
    <d v="2003-12-02T00:00:00"/>
    <d v="2003-11-26T00:00:00"/>
    <s v="Shipped"/>
    <n v="146"/>
    <n v="1337"/>
    <n v="123900"/>
    <s v="Lyon"/>
    <n v="4"/>
    <x v="3"/>
    <d v="2004-03-18T00:00:00"/>
    <n v="40978.53"/>
    <s v="Classic Cars"/>
    <n v="6791"/>
    <n v="147.74"/>
    <n v="6"/>
    <s v="Yes"/>
    <n v="2003"/>
    <n v="11"/>
    <n v="103.42"/>
    <n v="3495.44"/>
    <n v="29.994198414233221"/>
    <n v="0"/>
  </r>
  <r>
    <n v="10194"/>
    <s v="S12_1666"/>
    <n v="38"/>
    <n v="124.37"/>
    <n v="8"/>
    <x v="79"/>
    <d v="2003-12-02T00:00:00"/>
    <d v="2003-11-26T00:00:00"/>
    <s v="Shipped"/>
    <n v="146"/>
    <n v="1337"/>
    <n v="123900"/>
    <s v="Lyon"/>
    <n v="4"/>
    <x v="3"/>
    <d v="2004-03-18T00:00:00"/>
    <n v="40978.53"/>
    <s v="Trucks and Buses"/>
    <n v="1579"/>
    <n v="136.66999999999999"/>
    <n v="6"/>
    <s v="Yes"/>
    <n v="2003"/>
    <n v="11"/>
    <n v="77.900000000000006"/>
    <n v="4726.0600000000004"/>
    <n v="59.653401797175867"/>
    <n v="0"/>
  </r>
  <r>
    <n v="10194"/>
    <s v="S18_1097"/>
    <n v="21"/>
    <n v="103.84"/>
    <n v="10"/>
    <x v="79"/>
    <d v="2003-12-02T00:00:00"/>
    <d v="2003-11-26T00:00:00"/>
    <s v="Shipped"/>
    <n v="146"/>
    <n v="1337"/>
    <n v="123900"/>
    <s v="Lyon"/>
    <n v="4"/>
    <x v="3"/>
    <d v="2004-03-18T00:00:00"/>
    <n v="40978.53"/>
    <s v="Trucks and Buses"/>
    <n v="2613"/>
    <n v="116.67"/>
    <n v="6"/>
    <s v="Yes"/>
    <n v="2003"/>
    <n v="11"/>
    <n v="58.33"/>
    <n v="2180.64"/>
    <n v="78.021601234356268"/>
    <n v="1"/>
  </r>
  <r>
    <n v="10194"/>
    <s v="S18_2432"/>
    <n v="45"/>
    <n v="51.05"/>
    <n v="2"/>
    <x v="79"/>
    <d v="2003-12-02T00:00:00"/>
    <d v="2003-11-26T00:00:00"/>
    <s v="Shipped"/>
    <n v="146"/>
    <n v="1337"/>
    <n v="123900"/>
    <s v="Lyon"/>
    <n v="4"/>
    <x v="3"/>
    <d v="2004-03-18T00:00:00"/>
    <n v="40978.53"/>
    <s v="Trucks and Buses"/>
    <n v="2018"/>
    <n v="60.77"/>
    <n v="6"/>
    <s v="Yes"/>
    <n v="2003"/>
    <n v="11"/>
    <n v="24.92"/>
    <n v="2297.25"/>
    <n v="104.85553772070624"/>
    <n v="1"/>
  </r>
  <r>
    <n v="10194"/>
    <s v="S18_4600"/>
    <n v="32"/>
    <n v="113.82"/>
    <n v="5"/>
    <x v="79"/>
    <d v="2003-12-02T00:00:00"/>
    <d v="2003-11-26T00:00:00"/>
    <s v="Shipped"/>
    <n v="146"/>
    <n v="1337"/>
    <n v="123900"/>
    <s v="Lyon"/>
    <n v="4"/>
    <x v="3"/>
    <d v="2004-03-18T00:00:00"/>
    <n v="40978.53"/>
    <s v="Trucks and Buses"/>
    <n v="3128"/>
    <n v="121.08"/>
    <n v="6"/>
    <s v="Yes"/>
    <n v="2003"/>
    <n v="11"/>
    <n v="84.76"/>
    <n v="3642.24"/>
    <n v="34.285040113260955"/>
    <n v="0"/>
  </r>
  <r>
    <n v="10194"/>
    <s v="S18_4668"/>
    <n v="41"/>
    <n v="47.79"/>
    <n v="9"/>
    <x v="79"/>
    <d v="2003-12-02T00:00:00"/>
    <d v="2003-11-26T00:00:00"/>
    <s v="Shipped"/>
    <n v="146"/>
    <n v="1337"/>
    <n v="123900"/>
    <s v="Lyon"/>
    <n v="4"/>
    <x v="3"/>
    <d v="2004-03-18T00:00:00"/>
    <n v="40978.53"/>
    <s v="Vintage Cars"/>
    <n v="6645"/>
    <n v="50.31"/>
    <n v="6"/>
    <s v="Yes"/>
    <n v="2003"/>
    <n v="11"/>
    <n v="23.14"/>
    <n v="1959.3899999999999"/>
    <n v="106.52549697493517"/>
    <n v="1"/>
  </r>
  <r>
    <n v="10194"/>
    <s v="S24_2300"/>
    <n v="49"/>
    <n v="112.46"/>
    <n v="1"/>
    <x v="79"/>
    <d v="2003-12-02T00:00:00"/>
    <d v="2003-11-26T00:00:00"/>
    <s v="Shipped"/>
    <n v="146"/>
    <n v="1337"/>
    <n v="123900"/>
    <s v="Lyon"/>
    <n v="4"/>
    <x v="3"/>
    <d v="2004-03-18T00:00:00"/>
    <n v="40978.53"/>
    <s v="Trucks and Buses"/>
    <n v="2327"/>
    <n v="127.79"/>
    <n v="6"/>
    <s v="Yes"/>
    <n v="2003"/>
    <n v="11"/>
    <n v="61.34"/>
    <n v="5510.54"/>
    <n v="83.338767525268977"/>
    <n v="1"/>
  </r>
  <r>
    <n v="10194"/>
    <s v="S32_1268"/>
    <n v="37"/>
    <n v="77.05"/>
    <n v="3"/>
    <x v="79"/>
    <d v="2003-12-02T00:00:00"/>
    <d v="2003-11-26T00:00:00"/>
    <s v="Shipped"/>
    <n v="146"/>
    <n v="1337"/>
    <n v="123900"/>
    <s v="Lyon"/>
    <n v="4"/>
    <x v="3"/>
    <d v="2004-03-18T00:00:00"/>
    <n v="40978.53"/>
    <s v="Trucks and Buses"/>
    <n v="5099"/>
    <n v="96.31"/>
    <n v="6"/>
    <s v="Yes"/>
    <n v="2003"/>
    <n v="11"/>
    <n v="53.93"/>
    <n v="2850.85"/>
    <n v="42.870387539402927"/>
    <n v="0"/>
  </r>
  <r>
    <n v="10194"/>
    <s v="S32_3522"/>
    <n v="39"/>
    <n v="61.41"/>
    <n v="7"/>
    <x v="79"/>
    <d v="2003-12-02T00:00:00"/>
    <d v="2003-11-26T00:00:00"/>
    <s v="Shipped"/>
    <n v="146"/>
    <n v="1337"/>
    <n v="123900"/>
    <s v="Lyon"/>
    <n v="4"/>
    <x v="3"/>
    <d v="2004-03-18T00:00:00"/>
    <n v="40978.53"/>
    <s v="Trucks and Buses"/>
    <n v="814"/>
    <n v="64.64"/>
    <n v="6"/>
    <s v="Yes"/>
    <n v="2003"/>
    <n v="11"/>
    <n v="33.61"/>
    <n v="2394.9899999999998"/>
    <n v="82.713478131508481"/>
    <n v="1"/>
  </r>
  <r>
    <n v="10194"/>
    <s v="S700_2824"/>
    <n v="26"/>
    <n v="80.92"/>
    <n v="6"/>
    <x v="79"/>
    <d v="2003-12-02T00:00:00"/>
    <d v="2003-11-26T00:00:00"/>
    <s v="Shipped"/>
    <n v="146"/>
    <n v="1337"/>
    <n v="123900"/>
    <s v="Lyon"/>
    <n v="4"/>
    <x v="3"/>
    <d v="2004-03-18T00:00:00"/>
    <n v="40978.53"/>
    <s v="Classic Cars"/>
    <n v="6934"/>
    <n v="101.15"/>
    <n v="6"/>
    <s v="Yes"/>
    <n v="2003"/>
    <n v="11"/>
    <n v="46.53"/>
    <n v="2103.92"/>
    <n v="73.90930582419945"/>
    <n v="1"/>
  </r>
  <r>
    <n v="10195"/>
    <s v="S12_4473"/>
    <n v="49"/>
    <n v="118.5"/>
    <n v="6"/>
    <x v="79"/>
    <d v="2003-12-01T00:00:00"/>
    <d v="2003-11-28T00:00:00"/>
    <s v="Shipped"/>
    <n v="319"/>
    <n v="1323"/>
    <n v="102700"/>
    <s v="White Plains"/>
    <n v="3"/>
    <x v="2"/>
    <d v="2004-11-06T00:00:00"/>
    <n v="42339.76"/>
    <s v="Trucks and Buses"/>
    <n v="6125"/>
    <n v="118.5"/>
    <n v="3"/>
    <s v="Yes"/>
    <n v="2003"/>
    <n v="11"/>
    <n v="55.7"/>
    <n v="5806.5"/>
    <n v="112.74685816876119"/>
    <n v="1"/>
  </r>
  <r>
    <n v="10195"/>
    <s v="S18_2238"/>
    <n v="27"/>
    <n v="139.16999999999999"/>
    <n v="5"/>
    <x v="79"/>
    <d v="2003-12-01T00:00:00"/>
    <d v="2003-11-28T00:00:00"/>
    <s v="Shipped"/>
    <n v="319"/>
    <n v="1323"/>
    <n v="102700"/>
    <s v="White Plains"/>
    <n v="3"/>
    <x v="2"/>
    <d v="2004-11-06T00:00:00"/>
    <n v="42339.76"/>
    <s v="Classic Cars"/>
    <n v="4724"/>
    <n v="163.72999999999999"/>
    <n v="3"/>
    <s v="Yes"/>
    <n v="2003"/>
    <n v="11"/>
    <n v="101.51"/>
    <n v="3757.5899999999997"/>
    <n v="37.099793123830146"/>
    <n v="0"/>
  </r>
  <r>
    <n v="10195"/>
    <s v="S18_2319"/>
    <n v="35"/>
    <n v="112.91"/>
    <n v="9"/>
    <x v="79"/>
    <d v="2003-12-01T00:00:00"/>
    <d v="2003-11-28T00:00:00"/>
    <s v="Shipped"/>
    <n v="319"/>
    <n v="1323"/>
    <n v="102700"/>
    <s v="White Plains"/>
    <n v="3"/>
    <x v="2"/>
    <d v="2004-11-06T00:00:00"/>
    <n v="42339.76"/>
    <s v="Trucks and Buses"/>
    <n v="8258"/>
    <n v="122.73"/>
    <n v="3"/>
    <s v="Yes"/>
    <n v="2003"/>
    <n v="11"/>
    <n v="74.86"/>
    <n v="3951.85"/>
    <n v="50.828212663638794"/>
    <n v="0"/>
  </r>
  <r>
    <n v="10195"/>
    <s v="S18_3232"/>
    <n v="50"/>
    <n v="150.71"/>
    <n v="10"/>
    <x v="79"/>
    <d v="2003-12-01T00:00:00"/>
    <d v="2003-11-28T00:00:00"/>
    <s v="Shipped"/>
    <n v="319"/>
    <n v="1323"/>
    <n v="102700"/>
    <s v="White Plains"/>
    <n v="3"/>
    <x v="2"/>
    <d v="2004-11-06T00:00:00"/>
    <n v="42339.76"/>
    <s v="Classic Cars"/>
    <n v="8347"/>
    <n v="169.34"/>
    <n v="3"/>
    <s v="Yes"/>
    <n v="2003"/>
    <n v="11"/>
    <n v="77.900000000000006"/>
    <n v="7535.5"/>
    <n v="93.465982028241328"/>
    <n v="1"/>
  </r>
  <r>
    <n v="10195"/>
    <s v="S24_1444"/>
    <n v="44"/>
    <n v="54.33"/>
    <n v="3"/>
    <x v="79"/>
    <d v="2003-12-01T00:00:00"/>
    <d v="2003-11-28T00:00:00"/>
    <s v="Shipped"/>
    <n v="319"/>
    <n v="1323"/>
    <n v="102700"/>
    <s v="White Plains"/>
    <n v="3"/>
    <x v="2"/>
    <d v="2004-11-06T00:00:00"/>
    <n v="42339.76"/>
    <s v="Classic Cars"/>
    <n v="4074"/>
    <n v="57.8"/>
    <n v="3"/>
    <s v="Yes"/>
    <n v="2003"/>
    <n v="11"/>
    <n v="32.369999999999997"/>
    <n v="2390.52"/>
    <n v="67.840593141797967"/>
    <n v="1"/>
  </r>
  <r>
    <n v="10195"/>
    <s v="S24_2840"/>
    <n v="32"/>
    <n v="31.82"/>
    <n v="7"/>
    <x v="79"/>
    <d v="2003-12-01T00:00:00"/>
    <d v="2003-11-28T00:00:00"/>
    <s v="Shipped"/>
    <n v="319"/>
    <n v="1323"/>
    <n v="102700"/>
    <s v="White Plains"/>
    <n v="3"/>
    <x v="2"/>
    <d v="2004-11-06T00:00:00"/>
    <n v="42339.76"/>
    <s v="Classic Cars"/>
    <n v="2542"/>
    <n v="35.36"/>
    <n v="3"/>
    <s v="Yes"/>
    <n v="2003"/>
    <n v="11"/>
    <n v="15.91"/>
    <n v="1018.24"/>
    <n v="100"/>
    <n v="1"/>
  </r>
  <r>
    <n v="10195"/>
    <s v="S24_4048"/>
    <n v="34"/>
    <n v="95.81"/>
    <n v="2"/>
    <x v="79"/>
    <d v="2003-12-01T00:00:00"/>
    <d v="2003-11-28T00:00:00"/>
    <s v="Shipped"/>
    <n v="319"/>
    <n v="1323"/>
    <n v="102700"/>
    <s v="White Plains"/>
    <n v="3"/>
    <x v="2"/>
    <d v="2004-11-06T00:00:00"/>
    <n v="42339.76"/>
    <s v="Classic Cars"/>
    <n v="6582"/>
    <n v="118.28"/>
    <n v="3"/>
    <s v="Yes"/>
    <n v="2003"/>
    <n v="11"/>
    <n v="69.78"/>
    <n v="3257.54"/>
    <n v="37.302952135282318"/>
    <n v="0"/>
  </r>
  <r>
    <n v="10195"/>
    <s v="S32_2509"/>
    <n v="32"/>
    <n v="51.95"/>
    <n v="8"/>
    <x v="79"/>
    <d v="2003-12-01T00:00:00"/>
    <d v="2003-11-28T00:00:00"/>
    <s v="Shipped"/>
    <n v="319"/>
    <n v="1323"/>
    <n v="102700"/>
    <s v="White Plains"/>
    <n v="3"/>
    <x v="2"/>
    <d v="2004-11-06T00:00:00"/>
    <n v="42339.76"/>
    <s v="Trucks and Buses"/>
    <n v="2874"/>
    <n v="54.11"/>
    <n v="3"/>
    <s v="Yes"/>
    <n v="2003"/>
    <n v="11"/>
    <n v="25.98"/>
    <n v="1662.4"/>
    <n v="99.961508852963817"/>
    <n v="1"/>
  </r>
  <r>
    <n v="10195"/>
    <s v="S32_3207"/>
    <n v="33"/>
    <n v="59.03"/>
    <n v="1"/>
    <x v="79"/>
    <d v="2003-12-01T00:00:00"/>
    <d v="2003-11-28T00:00:00"/>
    <s v="Shipped"/>
    <n v="319"/>
    <n v="1323"/>
    <n v="102700"/>
    <s v="White Plains"/>
    <n v="3"/>
    <x v="2"/>
    <d v="2004-11-06T00:00:00"/>
    <n v="42339.76"/>
    <s v="Trains"/>
    <n v="8601"/>
    <n v="62.14"/>
    <n v="3"/>
    <s v="Yes"/>
    <n v="2003"/>
    <n v="11"/>
    <n v="26.72"/>
    <n v="1947.99"/>
    <n v="120.92065868263475"/>
    <n v="1"/>
  </r>
  <r>
    <n v="10195"/>
    <s v="S50_1392"/>
    <n v="49"/>
    <n v="97.23"/>
    <n v="4"/>
    <x v="79"/>
    <d v="2003-12-01T00:00:00"/>
    <d v="2003-11-28T00:00:00"/>
    <s v="Shipped"/>
    <n v="319"/>
    <n v="1323"/>
    <n v="102700"/>
    <s v="White Plains"/>
    <n v="3"/>
    <x v="2"/>
    <d v="2004-11-06T00:00:00"/>
    <n v="42339.76"/>
    <s v="Trucks and Buses"/>
    <n v="1016"/>
    <n v="115.75"/>
    <n v="3"/>
    <s v="Yes"/>
    <n v="2003"/>
    <n v="11"/>
    <n v="68.290000000000006"/>
    <n v="4764.2700000000004"/>
    <n v="42.378093425098832"/>
    <n v="0"/>
  </r>
  <r>
    <n v="10196"/>
    <s v="S12_1108"/>
    <n v="47"/>
    <n v="203.64"/>
    <n v="5"/>
    <x v="80"/>
    <d v="2003-12-03T00:00:00"/>
    <d v="2003-12-01T00:00:00"/>
    <s v="Shipped"/>
    <n v="455"/>
    <n v="1286"/>
    <n v="95400"/>
    <s v="New Haven"/>
    <n v="3"/>
    <x v="2"/>
    <d v="2003-12-05T00:00:00"/>
    <n v="38139.18"/>
    <s v="Classic Cars"/>
    <n v="3619"/>
    <n v="207.8"/>
    <n v="2"/>
    <s v="Yes"/>
    <n v="2003"/>
    <n v="11"/>
    <n v="95.59"/>
    <n v="9571.08"/>
    <n v="113.03483627994557"/>
    <n v="1"/>
  </r>
  <r>
    <n v="10196"/>
    <s v="S12_3148"/>
    <n v="24"/>
    <n v="151.08000000000001"/>
    <n v="6"/>
    <x v="80"/>
    <d v="2003-12-03T00:00:00"/>
    <d v="2003-12-01T00:00:00"/>
    <s v="Shipped"/>
    <n v="455"/>
    <n v="1286"/>
    <n v="95400"/>
    <s v="New Haven"/>
    <n v="3"/>
    <x v="2"/>
    <d v="2003-12-05T00:00:00"/>
    <n v="38139.18"/>
    <s v="Classic Cars"/>
    <n v="6906"/>
    <n v="151.08000000000001"/>
    <n v="2"/>
    <s v="Yes"/>
    <n v="2003"/>
    <n v="11"/>
    <n v="89.14"/>
    <n v="3625.92"/>
    <n v="69.486201480816703"/>
    <n v="1"/>
  </r>
  <r>
    <n v="10196"/>
    <s v="S12_3891"/>
    <n v="38"/>
    <n v="147.07"/>
    <n v="4"/>
    <x v="80"/>
    <d v="2003-12-03T00:00:00"/>
    <d v="2003-12-01T00:00:00"/>
    <s v="Shipped"/>
    <n v="455"/>
    <n v="1286"/>
    <n v="95400"/>
    <s v="New Haven"/>
    <n v="3"/>
    <x v="2"/>
    <d v="2003-12-05T00:00:00"/>
    <n v="38139.18"/>
    <s v="Classic Cars"/>
    <n v="1049"/>
    <n v="173.02"/>
    <n v="2"/>
    <s v="Yes"/>
    <n v="2003"/>
    <n v="11"/>
    <n v="83.05"/>
    <n v="5588.66"/>
    <n v="77.086092715231786"/>
    <n v="1"/>
  </r>
  <r>
    <n v="10196"/>
    <s v="S18_3140"/>
    <n v="49"/>
    <n v="127.03"/>
    <n v="1"/>
    <x v="80"/>
    <d v="2003-12-03T00:00:00"/>
    <d v="2003-12-01T00:00:00"/>
    <s v="Shipped"/>
    <n v="455"/>
    <n v="1286"/>
    <n v="95400"/>
    <s v="New Haven"/>
    <n v="3"/>
    <x v="2"/>
    <d v="2003-12-05T00:00:00"/>
    <n v="38139.18"/>
    <s v="Vintage Cars"/>
    <n v="3913"/>
    <n v="136.59"/>
    <n v="2"/>
    <s v="Yes"/>
    <n v="2003"/>
    <n v="11"/>
    <n v="68.3"/>
    <n v="6224.47"/>
    <n v="85.988286969253309"/>
    <n v="1"/>
  </r>
  <r>
    <n v="10196"/>
    <s v="S18_3259"/>
    <n v="35"/>
    <n v="81.680000000000007"/>
    <n v="3"/>
    <x v="80"/>
    <d v="2003-12-03T00:00:00"/>
    <d v="2003-12-01T00:00:00"/>
    <s v="Shipped"/>
    <n v="455"/>
    <n v="1286"/>
    <n v="95400"/>
    <s v="New Haven"/>
    <n v="3"/>
    <x v="2"/>
    <d v="2003-12-05T00:00:00"/>
    <n v="38139.18"/>
    <s v="Trains"/>
    <n v="6450"/>
    <n v="100.84"/>
    <n v="2"/>
    <s v="Yes"/>
    <n v="2003"/>
    <n v="11"/>
    <n v="67.56"/>
    <n v="2858.8"/>
    <n v="20.899940793368863"/>
    <n v="0"/>
  </r>
  <r>
    <n v="10196"/>
    <s v="S18_4027"/>
    <n v="27"/>
    <n v="126.39"/>
    <n v="8"/>
    <x v="80"/>
    <d v="2003-12-03T00:00:00"/>
    <d v="2003-12-01T00:00:00"/>
    <s v="Shipped"/>
    <n v="455"/>
    <n v="1286"/>
    <n v="95400"/>
    <s v="New Haven"/>
    <n v="3"/>
    <x v="2"/>
    <d v="2003-12-05T00:00:00"/>
    <n v="38139.18"/>
    <s v="Classic Cars"/>
    <n v="5545"/>
    <n v="143.62"/>
    <n v="2"/>
    <s v="Yes"/>
    <n v="2003"/>
    <n v="11"/>
    <n v="91.92"/>
    <n v="3412.53"/>
    <n v="37.5"/>
    <n v="0"/>
  </r>
  <r>
    <n v="10196"/>
    <s v="S50_1514"/>
    <n v="46"/>
    <n v="56.82"/>
    <n v="7"/>
    <x v="80"/>
    <d v="2003-12-03T00:00:00"/>
    <d v="2003-12-01T00:00:00"/>
    <s v="Shipped"/>
    <n v="455"/>
    <n v="1286"/>
    <n v="95400"/>
    <s v="New Haven"/>
    <n v="3"/>
    <x v="2"/>
    <d v="2003-12-05T00:00:00"/>
    <n v="38139.18"/>
    <s v="Trains"/>
    <n v="1645"/>
    <n v="58.58"/>
    <n v="2"/>
    <s v="Yes"/>
    <n v="2003"/>
    <n v="11"/>
    <n v="37.49"/>
    <n v="2613.7199999999998"/>
    <n v="51.560416110962912"/>
    <n v="0"/>
  </r>
  <r>
    <n v="10196"/>
    <s v="S700_1938"/>
    <n v="50"/>
    <n v="84.88"/>
    <n v="2"/>
    <x v="80"/>
    <d v="2003-12-03T00:00:00"/>
    <d v="2003-12-01T00:00:00"/>
    <s v="Shipped"/>
    <n v="455"/>
    <n v="1286"/>
    <n v="95400"/>
    <s v="New Haven"/>
    <n v="3"/>
    <x v="2"/>
    <d v="2003-12-05T00:00:00"/>
    <n v="38139.18"/>
    <s v="Ships"/>
    <n v="737"/>
    <n v="86.61"/>
    <n v="2"/>
    <s v="Yes"/>
    <n v="2003"/>
    <n v="11"/>
    <n v="43.3"/>
    <n v="4244"/>
    <n v="96.027713625866056"/>
    <n v="1"/>
  </r>
  <r>
    <n v="10197"/>
    <s v="S10_4757"/>
    <n v="45"/>
    <n v="118.32"/>
    <n v="6"/>
    <x v="80"/>
    <d v="2003-12-02T00:00:00"/>
    <d v="2003-12-01T00:00:00"/>
    <s v="Shipped"/>
    <n v="216"/>
    <n v="1702"/>
    <n v="60300"/>
    <s v="Barcelona"/>
    <n v="4"/>
    <x v="3"/>
    <d v="2003-05-09T00:00:00"/>
    <n v="3101.4"/>
    <s v="Classic Cars"/>
    <n v="3252"/>
    <n v="136"/>
    <n v="1"/>
    <s v="Yes"/>
    <n v="2003"/>
    <n v="11"/>
    <n v="85.68"/>
    <n v="5324.4"/>
    <n v="38.095238095238074"/>
    <n v="0"/>
  </r>
  <r>
    <n v="10197"/>
    <s v="S18_3029"/>
    <n v="46"/>
    <n v="83.44"/>
    <n v="4"/>
    <x v="80"/>
    <d v="2003-12-02T00:00:00"/>
    <d v="2003-12-01T00:00:00"/>
    <s v="Shipped"/>
    <n v="216"/>
    <n v="1702"/>
    <n v="60300"/>
    <s v="Barcelona"/>
    <n v="4"/>
    <x v="3"/>
    <d v="2003-05-09T00:00:00"/>
    <n v="3101.4"/>
    <s v="Ships"/>
    <n v="4259"/>
    <n v="86.02"/>
    <n v="1"/>
    <s v="Yes"/>
    <n v="2003"/>
    <n v="11"/>
    <n v="51.61"/>
    <n v="3838.24"/>
    <n v="61.67409416779693"/>
    <n v="0"/>
  </r>
  <r>
    <n v="10197"/>
    <s v="S18_3856"/>
    <n v="22"/>
    <n v="85.75"/>
    <n v="3"/>
    <x v="80"/>
    <d v="2003-12-02T00:00:00"/>
    <d v="2003-12-01T00:00:00"/>
    <s v="Shipped"/>
    <n v="216"/>
    <n v="1702"/>
    <n v="60300"/>
    <s v="Barcelona"/>
    <n v="4"/>
    <x v="3"/>
    <d v="2003-05-09T00:00:00"/>
    <n v="3101.4"/>
    <s v="Vintage Cars"/>
    <n v="2378"/>
    <n v="105.87"/>
    <n v="1"/>
    <s v="Yes"/>
    <n v="2003"/>
    <n v="11"/>
    <n v="64.58"/>
    <n v="1886.5"/>
    <n v="32.781046763703934"/>
    <n v="0"/>
  </r>
  <r>
    <n v="10197"/>
    <s v="S18_4522"/>
    <n v="50"/>
    <n v="78.989999999999995"/>
    <n v="14"/>
    <x v="80"/>
    <d v="2003-12-02T00:00:00"/>
    <d v="2003-12-01T00:00:00"/>
    <s v="Shipped"/>
    <n v="216"/>
    <n v="1702"/>
    <n v="60300"/>
    <s v="Barcelona"/>
    <n v="4"/>
    <x v="3"/>
    <d v="2003-05-09T00:00:00"/>
    <n v="3101.4"/>
    <s v="Vintage Cars"/>
    <n v="8290"/>
    <n v="87.77"/>
    <n v="1"/>
    <s v="Yes"/>
    <n v="2003"/>
    <n v="11"/>
    <n v="52.66"/>
    <n v="3949.4999999999995"/>
    <n v="50"/>
    <n v="0"/>
  </r>
  <r>
    <n v="10197"/>
    <s v="S24_2011"/>
    <n v="41"/>
    <n v="109.37"/>
    <n v="13"/>
    <x v="80"/>
    <d v="2003-12-02T00:00:00"/>
    <d v="2003-12-01T00:00:00"/>
    <s v="Shipped"/>
    <n v="216"/>
    <n v="1702"/>
    <n v="60300"/>
    <s v="Barcelona"/>
    <n v="4"/>
    <x v="3"/>
    <d v="2003-05-09T00:00:00"/>
    <n v="3101.4"/>
    <s v="Ships"/>
    <n v="1898"/>
    <n v="122.89"/>
    <n v="1"/>
    <s v="Yes"/>
    <n v="2003"/>
    <n v="11"/>
    <n v="82.34"/>
    <n v="4484.17"/>
    <n v="32.82730143308234"/>
    <n v="0"/>
  </r>
  <r>
    <n v="10197"/>
    <s v="S24_3151"/>
    <n v="47"/>
    <n v="83.2"/>
    <n v="8"/>
    <x v="80"/>
    <d v="2003-12-02T00:00:00"/>
    <d v="2003-12-01T00:00:00"/>
    <s v="Shipped"/>
    <n v="216"/>
    <n v="1702"/>
    <n v="60300"/>
    <s v="Barcelona"/>
    <n v="4"/>
    <x v="3"/>
    <d v="2003-05-09T00:00:00"/>
    <n v="3101.4"/>
    <s v="Vintage Cars"/>
    <n v="9173"/>
    <n v="88.51"/>
    <n v="1"/>
    <s v="Yes"/>
    <n v="2003"/>
    <n v="11"/>
    <n v="46.91"/>
    <n v="3910.4"/>
    <n v="77.360903858452374"/>
    <n v="1"/>
  </r>
  <r>
    <n v="10197"/>
    <s v="S24_3816"/>
    <n v="22"/>
    <n v="67.930000000000007"/>
    <n v="5"/>
    <x v="80"/>
    <d v="2003-12-02T00:00:00"/>
    <d v="2003-12-01T00:00:00"/>
    <s v="Shipped"/>
    <n v="216"/>
    <n v="1702"/>
    <n v="60300"/>
    <s v="Barcelona"/>
    <n v="4"/>
    <x v="3"/>
    <d v="2003-05-09T00:00:00"/>
    <n v="3101.4"/>
    <s v="Vintage Cars"/>
    <n v="6621"/>
    <n v="83.86"/>
    <n v="1"/>
    <s v="Yes"/>
    <n v="2003"/>
    <n v="11"/>
    <n v="48.64"/>
    <n v="1494.46"/>
    <n v="39.658717105263172"/>
    <n v="0"/>
  </r>
  <r>
    <n v="10197"/>
    <s v="S700_1138"/>
    <n v="23"/>
    <n v="60"/>
    <n v="9"/>
    <x v="80"/>
    <d v="2003-12-02T00:00:00"/>
    <d v="2003-12-01T00:00:00"/>
    <s v="Shipped"/>
    <n v="216"/>
    <n v="1702"/>
    <n v="60300"/>
    <s v="Barcelona"/>
    <n v="4"/>
    <x v="3"/>
    <d v="2003-05-09T00:00:00"/>
    <n v="3101.4"/>
    <s v="Ships"/>
    <n v="1897"/>
    <n v="66.67"/>
    <n v="1"/>
    <s v="Yes"/>
    <n v="2003"/>
    <n v="11"/>
    <n v="34"/>
    <n v="1380"/>
    <n v="76.470588235294116"/>
    <n v="1"/>
  </r>
  <r>
    <n v="10197"/>
    <s v="S700_2047"/>
    <n v="24"/>
    <n v="78.75"/>
    <n v="2"/>
    <x v="80"/>
    <d v="2003-12-02T00:00:00"/>
    <d v="2003-12-01T00:00:00"/>
    <s v="Shipped"/>
    <n v="216"/>
    <n v="1702"/>
    <n v="60300"/>
    <s v="Barcelona"/>
    <n v="4"/>
    <x v="3"/>
    <d v="2003-05-09T00:00:00"/>
    <n v="3101.4"/>
    <s v="Ships"/>
    <n v="3501"/>
    <n v="90.52"/>
    <n v="1"/>
    <s v="Yes"/>
    <n v="2003"/>
    <n v="11"/>
    <n v="39.83"/>
    <n v="1890"/>
    <n v="97.715289982425318"/>
    <n v="1"/>
  </r>
  <r>
    <n v="10197"/>
    <s v="S700_2610"/>
    <n v="50"/>
    <n v="66.5"/>
    <n v="7"/>
    <x v="80"/>
    <d v="2003-12-02T00:00:00"/>
    <d v="2003-12-01T00:00:00"/>
    <s v="Shipped"/>
    <n v="216"/>
    <n v="1702"/>
    <n v="60300"/>
    <s v="Barcelona"/>
    <n v="4"/>
    <x v="3"/>
    <d v="2003-05-09T00:00:00"/>
    <n v="3101.4"/>
    <s v="Ships"/>
    <n v="7083"/>
    <n v="72.28"/>
    <n v="1"/>
    <s v="Yes"/>
    <n v="2003"/>
    <n v="11"/>
    <n v="33.97"/>
    <n v="3325"/>
    <n v="95.760965557845168"/>
    <n v="1"/>
  </r>
  <r>
    <n v="10197"/>
    <s v="S700_3505"/>
    <n v="27"/>
    <n v="100.17"/>
    <n v="10"/>
    <x v="80"/>
    <d v="2003-12-02T00:00:00"/>
    <d v="2003-12-01T00:00:00"/>
    <s v="Shipped"/>
    <n v="216"/>
    <n v="1702"/>
    <n v="60300"/>
    <s v="Barcelona"/>
    <n v="4"/>
    <x v="3"/>
    <d v="2003-05-09T00:00:00"/>
    <n v="3101.4"/>
    <s v="Ships"/>
    <n v="1956"/>
    <n v="100.17"/>
    <n v="1"/>
    <s v="Yes"/>
    <n v="2003"/>
    <n v="11"/>
    <n v="51.09"/>
    <n v="2704.59"/>
    <n v="96.065766294773908"/>
    <n v="1"/>
  </r>
  <r>
    <n v="10197"/>
    <s v="S700_3962"/>
    <n v="35"/>
    <n v="88.39"/>
    <n v="11"/>
    <x v="80"/>
    <d v="2003-12-02T00:00:00"/>
    <d v="2003-12-01T00:00:00"/>
    <s v="Shipped"/>
    <n v="216"/>
    <n v="1702"/>
    <n v="60300"/>
    <s v="Barcelona"/>
    <n v="4"/>
    <x v="3"/>
    <d v="2003-05-09T00:00:00"/>
    <n v="3101.4"/>
    <s v="Ships"/>
    <n v="5088"/>
    <n v="99.31"/>
    <n v="1"/>
    <s v="Yes"/>
    <n v="2003"/>
    <n v="11"/>
    <n v="53.63"/>
    <n v="3093.65"/>
    <n v="64.814469513332085"/>
    <n v="0"/>
  </r>
  <r>
    <n v="10197"/>
    <s v="S72_1253"/>
    <n v="29"/>
    <n v="39.729999999999997"/>
    <n v="1"/>
    <x v="80"/>
    <d v="2003-12-02T00:00:00"/>
    <d v="2003-12-01T00:00:00"/>
    <s v="Shipped"/>
    <n v="216"/>
    <n v="1702"/>
    <n v="60300"/>
    <s v="Barcelona"/>
    <n v="4"/>
    <x v="3"/>
    <d v="2003-05-09T00:00:00"/>
    <n v="3101.4"/>
    <s v="Planes"/>
    <n v="4857"/>
    <n v="49.66"/>
    <n v="1"/>
    <s v="Yes"/>
    <n v="2003"/>
    <n v="11"/>
    <n v="32.770000000000003"/>
    <n v="1152.1699999999998"/>
    <n v="21.238938053097325"/>
    <n v="0"/>
  </r>
  <r>
    <n v="10197"/>
    <s v="S72_3212"/>
    <n v="42"/>
    <n v="48.59"/>
    <n v="12"/>
    <x v="80"/>
    <d v="2003-12-02T00:00:00"/>
    <d v="2003-12-01T00:00:00"/>
    <s v="Shipped"/>
    <n v="216"/>
    <n v="1702"/>
    <n v="60300"/>
    <s v="Barcelona"/>
    <n v="4"/>
    <x v="3"/>
    <d v="2003-05-09T00:00:00"/>
    <n v="3101.4"/>
    <s v="Ships"/>
    <n v="414"/>
    <n v="54.6"/>
    <n v="1"/>
    <s v="Yes"/>
    <n v="2003"/>
    <n v="11"/>
    <n v="33.299999999999997"/>
    <n v="2040.7800000000002"/>
    <n v="45.915915915915939"/>
    <n v="0"/>
  </r>
  <r>
    <n v="10198"/>
    <s v="S18_1662"/>
    <n v="42"/>
    <n v="149.81"/>
    <n v="4"/>
    <x v="81"/>
    <d v="2003-12-06T00:00:00"/>
    <d v="2003-12-03T00:00:00"/>
    <s v="Shipped"/>
    <n v="385"/>
    <n v="1621"/>
    <n v="81500"/>
    <s v="Makati City"/>
    <n v="5"/>
    <x v="4"/>
    <d v="2003-12-02T00:00:00"/>
    <n v="20644.240000000002"/>
    <s v="Planes"/>
    <n v="5330"/>
    <n v="157.69"/>
    <n v="3"/>
    <s v="Yes"/>
    <n v="2003"/>
    <n v="11"/>
    <n v="77.27"/>
    <n v="6292.02"/>
    <n v="93.878607480264023"/>
    <n v="1"/>
  </r>
  <r>
    <n v="10198"/>
    <s v="S24_2841"/>
    <n v="48"/>
    <n v="60.97"/>
    <n v="5"/>
    <x v="81"/>
    <d v="2003-12-06T00:00:00"/>
    <d v="2003-12-03T00:00:00"/>
    <s v="Shipped"/>
    <n v="385"/>
    <n v="1621"/>
    <n v="81500"/>
    <s v="Makati City"/>
    <n v="5"/>
    <x v="4"/>
    <d v="2003-12-02T00:00:00"/>
    <n v="20644.240000000002"/>
    <s v="Planes"/>
    <n v="5942"/>
    <n v="68.510000000000005"/>
    <n v="3"/>
    <s v="Yes"/>
    <n v="2003"/>
    <n v="11"/>
    <n v="34.25"/>
    <n v="2926.56"/>
    <n v="78.014598540145982"/>
    <n v="1"/>
  </r>
  <r>
    <n v="10198"/>
    <s v="S24_3420"/>
    <n v="27"/>
    <n v="61.81"/>
    <n v="6"/>
    <x v="81"/>
    <d v="2003-12-06T00:00:00"/>
    <d v="2003-12-03T00:00:00"/>
    <s v="Shipped"/>
    <n v="385"/>
    <n v="1621"/>
    <n v="81500"/>
    <s v="Makati City"/>
    <n v="5"/>
    <x v="4"/>
    <d v="2003-12-02T00:00:00"/>
    <n v="20644.240000000002"/>
    <s v="Vintage Cars"/>
    <n v="2902"/>
    <n v="65.75"/>
    <n v="3"/>
    <s v="Yes"/>
    <n v="2003"/>
    <n v="11"/>
    <n v="26.3"/>
    <n v="1668.8700000000001"/>
    <n v="135.0190114068441"/>
    <n v="1"/>
  </r>
  <r>
    <n v="10198"/>
    <s v="S24_3949"/>
    <n v="43"/>
    <n v="65.510000000000005"/>
    <n v="3"/>
    <x v="81"/>
    <d v="2003-12-06T00:00:00"/>
    <d v="2003-12-03T00:00:00"/>
    <s v="Shipped"/>
    <n v="385"/>
    <n v="1621"/>
    <n v="81500"/>
    <s v="Makati City"/>
    <n v="5"/>
    <x v="4"/>
    <d v="2003-12-02T00:00:00"/>
    <n v="20644.240000000002"/>
    <s v="Planes"/>
    <n v="6812"/>
    <n v="68.239999999999995"/>
    <n v="3"/>
    <s v="Yes"/>
    <n v="2003"/>
    <n v="11"/>
    <n v="29.34"/>
    <n v="2816.9300000000003"/>
    <n v="123.27880027266531"/>
    <n v="1"/>
  </r>
  <r>
    <n v="10198"/>
    <s v="S700_2466"/>
    <n v="42"/>
    <n v="94.73"/>
    <n v="1"/>
    <x v="81"/>
    <d v="2003-12-06T00:00:00"/>
    <d v="2003-12-03T00:00:00"/>
    <s v="Shipped"/>
    <n v="385"/>
    <n v="1621"/>
    <n v="81500"/>
    <s v="Makati City"/>
    <n v="5"/>
    <x v="4"/>
    <d v="2003-12-02T00:00:00"/>
    <n v="20644.240000000002"/>
    <s v="Planes"/>
    <n v="9653"/>
    <n v="99.72"/>
    <n v="3"/>
    <s v="Yes"/>
    <n v="2003"/>
    <n v="11"/>
    <n v="68.8"/>
    <n v="3978.6600000000003"/>
    <n v="37.688953488372107"/>
    <n v="0"/>
  </r>
  <r>
    <n v="10198"/>
    <s v="S700_4002"/>
    <n v="40"/>
    <n v="74.03"/>
    <n v="2"/>
    <x v="81"/>
    <d v="2003-12-06T00:00:00"/>
    <d v="2003-12-03T00:00:00"/>
    <s v="Shipped"/>
    <n v="385"/>
    <n v="1621"/>
    <n v="81500"/>
    <s v="Makati City"/>
    <n v="5"/>
    <x v="4"/>
    <d v="2003-12-02T00:00:00"/>
    <n v="20644.240000000002"/>
    <s v="Planes"/>
    <n v="8820"/>
    <n v="74.03"/>
    <n v="3"/>
    <s v="Yes"/>
    <n v="2003"/>
    <n v="11"/>
    <n v="36.270000000000003"/>
    <n v="2961.2"/>
    <n v="104.10807830162668"/>
    <n v="1"/>
  </r>
  <r>
    <n v="10199"/>
    <s v="S50_1341"/>
    <n v="29"/>
    <n v="37.97"/>
    <n v="1"/>
    <x v="82"/>
    <d v="2003-12-10T00:00:00"/>
    <d v="2003-12-06T00:00:00"/>
    <s v="Shipped"/>
    <n v="475"/>
    <n v="1166"/>
    <n v="55400"/>
    <s v="Burbank"/>
    <n v="1"/>
    <x v="5"/>
    <d v="2003-12-09T00:00:00"/>
    <n v="7678.25"/>
    <s v="Vintage Cars"/>
    <n v="7062"/>
    <n v="43.64"/>
    <n v="4"/>
    <s v="Yes"/>
    <n v="2003"/>
    <n v="12"/>
    <n v="27.06"/>
    <n v="1101.1299999999999"/>
    <n v="40.317812269031784"/>
    <n v="0"/>
  </r>
  <r>
    <n v="10199"/>
    <s v="S700_1691"/>
    <n v="48"/>
    <n v="81.290000000000006"/>
    <n v="2"/>
    <x v="82"/>
    <d v="2003-12-10T00:00:00"/>
    <d v="2003-12-06T00:00:00"/>
    <s v="Shipped"/>
    <n v="475"/>
    <n v="1166"/>
    <n v="55400"/>
    <s v="Burbank"/>
    <n v="1"/>
    <x v="5"/>
    <d v="2003-12-09T00:00:00"/>
    <n v="7678.25"/>
    <s v="Planes"/>
    <n v="5841"/>
    <n v="91.34"/>
    <n v="4"/>
    <s v="Yes"/>
    <n v="2003"/>
    <n v="12"/>
    <n v="51.15"/>
    <n v="3901.92"/>
    <n v="58.924731182795718"/>
    <n v="0"/>
  </r>
  <r>
    <n v="10199"/>
    <s v="S700_3167"/>
    <n v="38"/>
    <n v="70.400000000000006"/>
    <n v="3"/>
    <x v="82"/>
    <d v="2003-12-10T00:00:00"/>
    <d v="2003-12-06T00:00:00"/>
    <s v="Shipped"/>
    <n v="475"/>
    <n v="1166"/>
    <n v="55400"/>
    <s v="Burbank"/>
    <n v="1"/>
    <x v="5"/>
    <d v="2003-12-09T00:00:00"/>
    <n v="7678.25"/>
    <s v="Planes"/>
    <n v="551"/>
    <n v="80"/>
    <n v="4"/>
    <s v="Yes"/>
    <n v="2003"/>
    <n v="12"/>
    <n v="54.4"/>
    <n v="2675.2000000000003"/>
    <n v="29.411764705882366"/>
    <n v="0"/>
  </r>
  <r>
    <n v="10200"/>
    <s v="S18_2581"/>
    <n v="28"/>
    <n v="74.34"/>
    <n v="3"/>
    <x v="82"/>
    <d v="2003-12-09T00:00:00"/>
    <d v="2003-12-06T00:00:00"/>
    <s v="Shipped"/>
    <n v="211"/>
    <n v="1621"/>
    <n v="58600"/>
    <s v="Central Hong Kong"/>
    <n v="5"/>
    <x v="4"/>
    <d v="2003-12-09T00:00:00"/>
    <n v="45480.79"/>
    <s v="Planes"/>
    <n v="992"/>
    <n v="84.48"/>
    <n v="3"/>
    <s v="Yes"/>
    <n v="2003"/>
    <n v="12"/>
    <n v="49"/>
    <n v="2081.52"/>
    <n v="51.714285714285722"/>
    <n v="0"/>
  </r>
  <r>
    <n v="10200"/>
    <s v="S24_1785"/>
    <n v="33"/>
    <n v="99.57"/>
    <n v="5"/>
    <x v="82"/>
    <d v="2003-12-09T00:00:00"/>
    <d v="2003-12-06T00:00:00"/>
    <s v="Shipped"/>
    <n v="211"/>
    <n v="1621"/>
    <n v="58600"/>
    <s v="Central Hong Kong"/>
    <n v="5"/>
    <x v="4"/>
    <d v="2003-12-09T00:00:00"/>
    <n v="45480.79"/>
    <s v="Planes"/>
    <n v="3627"/>
    <n v="109.42"/>
    <n v="3"/>
    <s v="Yes"/>
    <n v="2003"/>
    <n v="12"/>
    <n v="66.739999999999995"/>
    <n v="3285.81"/>
    <n v="49.190890020976923"/>
    <n v="0"/>
  </r>
  <r>
    <n v="10200"/>
    <s v="S24_4278"/>
    <n v="39"/>
    <n v="70.28"/>
    <n v="4"/>
    <x v="82"/>
    <d v="2003-12-09T00:00:00"/>
    <d v="2003-12-06T00:00:00"/>
    <s v="Shipped"/>
    <n v="211"/>
    <n v="1621"/>
    <n v="58600"/>
    <s v="Central Hong Kong"/>
    <n v="5"/>
    <x v="4"/>
    <d v="2003-12-09T00:00:00"/>
    <n v="45480.79"/>
    <s v="Planes"/>
    <n v="2756"/>
    <n v="72.45"/>
    <n v="3"/>
    <s v="Yes"/>
    <n v="2003"/>
    <n v="12"/>
    <n v="36.229999999999997"/>
    <n v="2740.92"/>
    <n v="93.982887110129738"/>
    <n v="1"/>
  </r>
  <r>
    <n v="10200"/>
    <s v="S32_1374"/>
    <n v="35"/>
    <n v="80.91"/>
    <n v="1"/>
    <x v="82"/>
    <d v="2003-12-09T00:00:00"/>
    <d v="2003-12-06T00:00:00"/>
    <s v="Shipped"/>
    <n v="211"/>
    <n v="1621"/>
    <n v="58600"/>
    <s v="Central Hong Kong"/>
    <n v="5"/>
    <x v="4"/>
    <d v="2003-12-09T00:00:00"/>
    <n v="45480.79"/>
    <s v="Motorcycles"/>
    <n v="178"/>
    <n v="99.89"/>
    <n v="3"/>
    <s v="Yes"/>
    <n v="2003"/>
    <n v="12"/>
    <n v="66.92"/>
    <n v="2831.85"/>
    <n v="20.905558876270163"/>
    <n v="0"/>
  </r>
  <r>
    <n v="10200"/>
    <s v="S32_4289"/>
    <n v="27"/>
    <n v="65.349999999999994"/>
    <n v="6"/>
    <x v="82"/>
    <d v="2003-12-09T00:00:00"/>
    <d v="2003-12-06T00:00:00"/>
    <s v="Shipped"/>
    <n v="211"/>
    <n v="1621"/>
    <n v="58600"/>
    <s v="Central Hong Kong"/>
    <n v="5"/>
    <x v="4"/>
    <d v="2003-12-09T00:00:00"/>
    <n v="45480.79"/>
    <s v="Vintage Cars"/>
    <n v="136"/>
    <n v="68.790000000000006"/>
    <n v="3"/>
    <s v="Yes"/>
    <n v="2003"/>
    <n v="12"/>
    <n v="33.020000000000003"/>
    <n v="1764.4499999999998"/>
    <n v="97.910357359176231"/>
    <n v="1"/>
  </r>
  <r>
    <n v="10200"/>
    <s v="S700_2834"/>
    <n v="39"/>
    <n v="115.09"/>
    <n v="2"/>
    <x v="82"/>
    <d v="2003-12-09T00:00:00"/>
    <d v="2003-12-06T00:00:00"/>
    <s v="Shipped"/>
    <n v="211"/>
    <n v="1621"/>
    <n v="58600"/>
    <s v="Central Hong Kong"/>
    <n v="5"/>
    <x v="4"/>
    <d v="2003-12-09T00:00:00"/>
    <n v="45480.79"/>
    <s v="Planes"/>
    <n v="7106"/>
    <n v="118.65"/>
    <n v="3"/>
    <s v="Yes"/>
    <n v="2003"/>
    <n v="12"/>
    <n v="59.33"/>
    <n v="4488.51"/>
    <n v="93.982808022922654"/>
    <n v="1"/>
  </r>
  <r>
    <n v="10201"/>
    <s v="S10_1678"/>
    <n v="22"/>
    <n v="82.3"/>
    <n v="2"/>
    <x v="82"/>
    <d v="2003-12-11T00:00:00"/>
    <d v="2003-12-02T00:00:00"/>
    <s v="Shipped"/>
    <n v="129"/>
    <n v="1165"/>
    <n v="64600"/>
    <s v="San Francisco"/>
    <n v="1"/>
    <x v="5"/>
    <d v="2004-12-08T00:00:00"/>
    <n v="26248.78"/>
    <s v="Motorcycles"/>
    <n v="7933"/>
    <n v="95.7"/>
    <n v="9"/>
    <s v="No"/>
    <n v="2003"/>
    <n v="12"/>
    <n v="48.81"/>
    <n v="1810.6"/>
    <n v="68.612989141569329"/>
    <n v="1"/>
  </r>
  <r>
    <n v="10201"/>
    <s v="S10_2016"/>
    <n v="24"/>
    <n v="116.56"/>
    <n v="5"/>
    <x v="82"/>
    <d v="2003-12-11T00:00:00"/>
    <d v="2003-12-02T00:00:00"/>
    <s v="Shipped"/>
    <n v="129"/>
    <n v="1165"/>
    <n v="64600"/>
    <s v="San Francisco"/>
    <n v="1"/>
    <x v="5"/>
    <d v="2004-12-08T00:00:00"/>
    <n v="26248.78"/>
    <s v="Motorcycles"/>
    <n v="6625"/>
    <n v="118.94"/>
    <n v="9"/>
    <s v="No"/>
    <n v="2003"/>
    <n v="12"/>
    <n v="68.989999999999995"/>
    <n v="2797.44"/>
    <n v="68.95202203217859"/>
    <n v="1"/>
  </r>
  <r>
    <n v="10201"/>
    <s v="S10_4698"/>
    <n v="49"/>
    <n v="191.72"/>
    <n v="4"/>
    <x v="82"/>
    <d v="2003-12-11T00:00:00"/>
    <d v="2003-12-02T00:00:00"/>
    <s v="Shipped"/>
    <n v="129"/>
    <n v="1165"/>
    <n v="64600"/>
    <s v="San Francisco"/>
    <n v="1"/>
    <x v="5"/>
    <d v="2004-12-08T00:00:00"/>
    <n v="26248.78"/>
    <s v="Motorcycles"/>
    <n v="5582"/>
    <n v="193.66"/>
    <n v="9"/>
    <s v="No"/>
    <n v="2003"/>
    <n v="12"/>
    <n v="91.02"/>
    <n v="9394.2800000000007"/>
    <n v="110.63502526917162"/>
    <n v="1"/>
  </r>
  <r>
    <n v="10201"/>
    <s v="S12_2823"/>
    <n v="25"/>
    <n v="126.52"/>
    <n v="1"/>
    <x v="82"/>
    <d v="2003-12-11T00:00:00"/>
    <d v="2003-12-02T00:00:00"/>
    <s v="Shipped"/>
    <n v="129"/>
    <n v="1165"/>
    <n v="64600"/>
    <s v="San Francisco"/>
    <n v="1"/>
    <x v="5"/>
    <d v="2004-12-08T00:00:00"/>
    <n v="26248.78"/>
    <s v="Motorcycles"/>
    <n v="9997"/>
    <n v="150.62"/>
    <n v="9"/>
    <s v="No"/>
    <n v="2003"/>
    <n v="12"/>
    <n v="66.27"/>
    <n v="3163"/>
    <n v="90.915949901916406"/>
    <n v="1"/>
  </r>
  <r>
    <n v="10201"/>
    <s v="S18_2625"/>
    <n v="30"/>
    <n v="48.46"/>
    <n v="6"/>
    <x v="82"/>
    <d v="2003-12-11T00:00:00"/>
    <d v="2003-12-02T00:00:00"/>
    <s v="Shipped"/>
    <n v="129"/>
    <n v="1165"/>
    <n v="64600"/>
    <s v="San Francisco"/>
    <n v="1"/>
    <x v="5"/>
    <d v="2004-12-08T00:00:00"/>
    <n v="26248.78"/>
    <s v="Motorcycles"/>
    <n v="4357"/>
    <n v="60.57"/>
    <n v="9"/>
    <s v="No"/>
    <n v="2003"/>
    <n v="12"/>
    <n v="24.23"/>
    <n v="1453.8"/>
    <n v="100"/>
    <n v="1"/>
  </r>
  <r>
    <n v="10201"/>
    <s v="S24_1578"/>
    <n v="39"/>
    <n v="93.54"/>
    <n v="3"/>
    <x v="82"/>
    <d v="2003-12-11T00:00:00"/>
    <d v="2003-12-02T00:00:00"/>
    <s v="Shipped"/>
    <n v="129"/>
    <n v="1165"/>
    <n v="64600"/>
    <s v="San Francisco"/>
    <n v="1"/>
    <x v="5"/>
    <d v="2004-12-08T00:00:00"/>
    <n v="26248.78"/>
    <s v="Motorcycles"/>
    <n v="7003"/>
    <n v="112.7"/>
    <n v="9"/>
    <s v="No"/>
    <n v="2003"/>
    <n v="12"/>
    <n v="60.86"/>
    <n v="3648.0600000000004"/>
    <n v="53.697009530069018"/>
    <n v="0"/>
  </r>
  <r>
    <n v="10201"/>
    <s v="S24_2000"/>
    <n v="25"/>
    <n v="66.27"/>
    <n v="7"/>
    <x v="82"/>
    <d v="2003-12-11T00:00:00"/>
    <d v="2003-12-02T00:00:00"/>
    <s v="Shipped"/>
    <n v="129"/>
    <n v="1165"/>
    <n v="64600"/>
    <s v="San Francisco"/>
    <n v="1"/>
    <x v="5"/>
    <d v="2004-12-08T00:00:00"/>
    <n v="26248.78"/>
    <s v="Motorcycles"/>
    <n v="15"/>
    <n v="76.17"/>
    <n v="9"/>
    <s v="No"/>
    <n v="2003"/>
    <n v="12"/>
    <n v="37.32"/>
    <n v="1656.75"/>
    <n v="77.57234726688101"/>
    <n v="1"/>
  </r>
  <r>
    <n v="10202"/>
    <s v="S18_3782"/>
    <n v="30"/>
    <n v="55.33"/>
    <n v="3"/>
    <x v="83"/>
    <d v="2003-12-09T00:00:00"/>
    <d v="2003-12-06T00:00:00"/>
    <s v="Shipped"/>
    <n v="357"/>
    <n v="1612"/>
    <n v="77700"/>
    <s v="Auckland"/>
    <n v="6"/>
    <x v="6"/>
    <d v="2003-12-16T00:00:00"/>
    <n v="20220.04"/>
    <s v="Motorcycles"/>
    <n v="7689"/>
    <n v="62.17"/>
    <n v="3"/>
    <s v="Yes"/>
    <n v="2003"/>
    <n v="12"/>
    <n v="32.950000000000003"/>
    <n v="1659.8999999999999"/>
    <n v="67.92109256449163"/>
    <n v="1"/>
  </r>
  <r>
    <n v="10202"/>
    <s v="S18_4721"/>
    <n v="43"/>
    <n v="124.99"/>
    <n v="2"/>
    <x v="83"/>
    <d v="2003-12-09T00:00:00"/>
    <d v="2003-12-06T00:00:00"/>
    <s v="Shipped"/>
    <n v="357"/>
    <n v="1612"/>
    <n v="77700"/>
    <s v="Auckland"/>
    <n v="6"/>
    <x v="6"/>
    <d v="2003-12-16T00:00:00"/>
    <n v="20220.04"/>
    <s v="Classic Cars"/>
    <n v="1249"/>
    <n v="148.80000000000001"/>
    <n v="3"/>
    <s v="Yes"/>
    <n v="2003"/>
    <n v="12"/>
    <n v="69.930000000000007"/>
    <n v="5374.57"/>
    <n v="78.7358787358787"/>
    <n v="1"/>
  </r>
  <r>
    <n v="10202"/>
    <s v="S24_2360"/>
    <n v="50"/>
    <n v="56.1"/>
    <n v="6"/>
    <x v="83"/>
    <d v="2003-12-09T00:00:00"/>
    <d v="2003-12-06T00:00:00"/>
    <s v="Shipped"/>
    <n v="357"/>
    <n v="1612"/>
    <n v="77700"/>
    <s v="Auckland"/>
    <n v="6"/>
    <x v="6"/>
    <d v="2003-12-16T00:00:00"/>
    <n v="20220.04"/>
    <s v="Motorcycles"/>
    <n v="6840"/>
    <n v="69.260000000000005"/>
    <n v="3"/>
    <s v="Yes"/>
    <n v="2003"/>
    <n v="12"/>
    <n v="47.1"/>
    <n v="2805"/>
    <n v="19.108280254777068"/>
    <n v="0"/>
  </r>
  <r>
    <n v="10202"/>
    <s v="S24_4620"/>
    <n v="50"/>
    <n v="75.180000000000007"/>
    <n v="1"/>
    <x v="83"/>
    <d v="2003-12-09T00:00:00"/>
    <d v="2003-12-06T00:00:00"/>
    <s v="Shipped"/>
    <n v="357"/>
    <n v="1612"/>
    <n v="77700"/>
    <s v="Auckland"/>
    <n v="6"/>
    <x v="6"/>
    <d v="2003-12-16T00:00:00"/>
    <n v="20220.04"/>
    <s v="Classic Cars"/>
    <n v="7869"/>
    <n v="80.84"/>
    <n v="3"/>
    <s v="Yes"/>
    <n v="2003"/>
    <n v="12"/>
    <n v="32.33"/>
    <n v="3759.0000000000005"/>
    <n v="132.53943705536656"/>
    <n v="1"/>
  </r>
  <r>
    <n v="10202"/>
    <s v="S32_2206"/>
    <n v="27"/>
    <n v="33.39"/>
    <n v="4"/>
    <x v="83"/>
    <d v="2003-12-09T00:00:00"/>
    <d v="2003-12-06T00:00:00"/>
    <s v="Shipped"/>
    <n v="357"/>
    <n v="1612"/>
    <n v="77700"/>
    <s v="Auckland"/>
    <n v="6"/>
    <x v="6"/>
    <d v="2003-12-16T00:00:00"/>
    <n v="20220.04"/>
    <s v="Motorcycles"/>
    <n v="9241"/>
    <n v="40.229999999999997"/>
    <n v="3"/>
    <s v="Yes"/>
    <n v="2003"/>
    <n v="12"/>
    <n v="24.14"/>
    <n v="901.53"/>
    <n v="38.318144159072077"/>
    <n v="0"/>
  </r>
  <r>
    <n v="10202"/>
    <s v="S32_4485"/>
    <n v="31"/>
    <n v="81.64"/>
    <n v="7"/>
    <x v="83"/>
    <d v="2003-12-09T00:00:00"/>
    <d v="2003-12-06T00:00:00"/>
    <s v="Shipped"/>
    <n v="357"/>
    <n v="1612"/>
    <n v="77700"/>
    <s v="Auckland"/>
    <n v="6"/>
    <x v="6"/>
    <d v="2003-12-16T00:00:00"/>
    <n v="20220.04"/>
    <s v="Motorcycles"/>
    <n v="3341"/>
    <n v="102.05"/>
    <n v="3"/>
    <s v="Yes"/>
    <n v="2003"/>
    <n v="12"/>
    <n v="56.13"/>
    <n v="2530.84"/>
    <n v="45.448066987350785"/>
    <n v="0"/>
  </r>
  <r>
    <n v="10202"/>
    <s v="S50_4713"/>
    <n v="40"/>
    <n v="79.73"/>
    <n v="5"/>
    <x v="83"/>
    <d v="2003-12-09T00:00:00"/>
    <d v="2003-12-06T00:00:00"/>
    <s v="Shipped"/>
    <n v="357"/>
    <n v="1612"/>
    <n v="77700"/>
    <s v="Auckland"/>
    <n v="6"/>
    <x v="6"/>
    <d v="2003-12-16T00:00:00"/>
    <n v="20220.04"/>
    <s v="Motorcycles"/>
    <n v="600"/>
    <n v="81.36"/>
    <n v="3"/>
    <s v="Yes"/>
    <n v="2003"/>
    <n v="12"/>
    <n v="34.17"/>
    <n v="3189.2000000000003"/>
    <n v="133.33333333333331"/>
    <n v="1"/>
  </r>
  <r>
    <n v="10203"/>
    <s v="S12_1099"/>
    <n v="20"/>
    <n v="161.49"/>
    <n v="8"/>
    <x v="83"/>
    <d v="2003-12-11T00:00:00"/>
    <d v="2003-12-07T00:00:00"/>
    <s v="Shipped"/>
    <n v="141"/>
    <n v="1370"/>
    <n v="227600"/>
    <s v="Madrid"/>
    <n v="4"/>
    <x v="3"/>
    <d v="2003-07-19T00:00:00"/>
    <n v="36251.03"/>
    <s v="Classic Cars"/>
    <n v="68"/>
    <n v="194.57"/>
    <n v="4"/>
    <s v="Yes"/>
    <n v="2003"/>
    <n v="12"/>
    <n v="95.34"/>
    <n v="3229.8"/>
    <n v="69.383259911894285"/>
    <n v="1"/>
  </r>
  <r>
    <n v="10203"/>
    <s v="S12_3380"/>
    <n v="20"/>
    <n v="111.57"/>
    <n v="6"/>
    <x v="83"/>
    <d v="2003-12-11T00:00:00"/>
    <d v="2003-12-07T00:00:00"/>
    <s v="Shipped"/>
    <n v="141"/>
    <n v="1370"/>
    <n v="227600"/>
    <s v="Madrid"/>
    <n v="4"/>
    <x v="3"/>
    <d v="2003-07-19T00:00:00"/>
    <n v="36251.03"/>
    <s v="Classic Cars"/>
    <n v="9123"/>
    <n v="117.44"/>
    <n v="4"/>
    <s v="Yes"/>
    <n v="2003"/>
    <n v="12"/>
    <n v="75.16"/>
    <n v="2231.3999999999996"/>
    <n v="48.443320915380518"/>
    <n v="0"/>
  </r>
  <r>
    <n v="10203"/>
    <s v="S12_3990"/>
    <n v="44"/>
    <n v="63.84"/>
    <n v="9"/>
    <x v="83"/>
    <d v="2003-12-11T00:00:00"/>
    <d v="2003-12-07T00:00:00"/>
    <s v="Shipped"/>
    <n v="141"/>
    <n v="1370"/>
    <n v="227600"/>
    <s v="Madrid"/>
    <n v="4"/>
    <x v="3"/>
    <d v="2003-07-19T00:00:00"/>
    <n v="36251.03"/>
    <s v="Classic Cars"/>
    <n v="5663"/>
    <n v="79.8"/>
    <n v="4"/>
    <s v="Yes"/>
    <n v="2003"/>
    <n v="12"/>
    <n v="31.92"/>
    <n v="2808.96"/>
    <n v="100"/>
    <n v="1"/>
  </r>
  <r>
    <n v="10203"/>
    <s v="S12_4675"/>
    <n v="47"/>
    <n v="115.16"/>
    <n v="5"/>
    <x v="83"/>
    <d v="2003-12-11T00:00:00"/>
    <d v="2003-12-07T00:00:00"/>
    <s v="Shipped"/>
    <n v="141"/>
    <n v="1370"/>
    <n v="227600"/>
    <s v="Madrid"/>
    <n v="4"/>
    <x v="3"/>
    <d v="2003-07-19T00:00:00"/>
    <n v="36251.03"/>
    <s v="Classic Cars"/>
    <n v="7323"/>
    <n v="115.16"/>
    <n v="4"/>
    <s v="Yes"/>
    <n v="2003"/>
    <n v="12"/>
    <n v="58.73"/>
    <n v="5412.5199999999995"/>
    <n v="96.083773199387039"/>
    <n v="1"/>
  </r>
  <r>
    <n v="10203"/>
    <s v="S18_1889"/>
    <n v="45"/>
    <n v="73.150000000000006"/>
    <n v="4"/>
    <x v="83"/>
    <d v="2003-12-11T00:00:00"/>
    <d v="2003-12-07T00:00:00"/>
    <s v="Shipped"/>
    <n v="141"/>
    <n v="1370"/>
    <n v="227600"/>
    <s v="Madrid"/>
    <n v="4"/>
    <x v="3"/>
    <d v="2003-07-19T00:00:00"/>
    <n v="36251.03"/>
    <s v="Classic Cars"/>
    <n v="8826"/>
    <n v="77"/>
    <n v="4"/>
    <s v="Yes"/>
    <n v="2003"/>
    <n v="12"/>
    <n v="53.9"/>
    <n v="3291.7500000000005"/>
    <n v="35.71428571428573"/>
    <n v="0"/>
  </r>
  <r>
    <n v="10203"/>
    <s v="S18_3232"/>
    <n v="48"/>
    <n v="157.49"/>
    <n v="1"/>
    <x v="83"/>
    <d v="2003-12-11T00:00:00"/>
    <d v="2003-12-07T00:00:00"/>
    <s v="Shipped"/>
    <n v="141"/>
    <n v="1370"/>
    <n v="227600"/>
    <s v="Madrid"/>
    <n v="4"/>
    <x v="3"/>
    <d v="2003-07-19T00:00:00"/>
    <n v="36251.03"/>
    <s v="Classic Cars"/>
    <n v="8347"/>
    <n v="169.34"/>
    <n v="4"/>
    <s v="Yes"/>
    <n v="2003"/>
    <n v="12"/>
    <n v="77.900000000000006"/>
    <n v="7559.52"/>
    <n v="102.16944801026958"/>
    <n v="1"/>
  </r>
  <r>
    <n v="10203"/>
    <s v="S18_3278"/>
    <n v="33"/>
    <n v="66.739999999999995"/>
    <n v="11"/>
    <x v="83"/>
    <d v="2003-12-11T00:00:00"/>
    <d v="2003-12-07T00:00:00"/>
    <s v="Shipped"/>
    <n v="141"/>
    <n v="1370"/>
    <n v="227600"/>
    <s v="Madrid"/>
    <n v="4"/>
    <x v="3"/>
    <d v="2003-07-19T00:00:00"/>
    <n v="36251.03"/>
    <s v="Classic Cars"/>
    <n v="1917"/>
    <n v="80.41"/>
    <n v="4"/>
    <s v="Yes"/>
    <n v="2003"/>
    <n v="12"/>
    <n v="49.05"/>
    <n v="2202.4199999999996"/>
    <n v="36.065239551478079"/>
    <n v="0"/>
  </r>
  <r>
    <n v="10203"/>
    <s v="S18_3482"/>
    <n v="32"/>
    <n v="127.88"/>
    <n v="10"/>
    <x v="83"/>
    <d v="2003-12-11T00:00:00"/>
    <d v="2003-12-07T00:00:00"/>
    <s v="Shipped"/>
    <n v="141"/>
    <n v="1370"/>
    <n v="227600"/>
    <s v="Madrid"/>
    <n v="4"/>
    <x v="3"/>
    <d v="2003-07-19T00:00:00"/>
    <n v="36251.03"/>
    <s v="Classic Cars"/>
    <n v="9127"/>
    <n v="146.99"/>
    <n v="4"/>
    <s v="Yes"/>
    <n v="2003"/>
    <n v="12"/>
    <n v="73.489999999999995"/>
    <n v="4092.16"/>
    <n v="74.010069397196901"/>
    <n v="1"/>
  </r>
  <r>
    <n v="10203"/>
    <s v="S24_2972"/>
    <n v="21"/>
    <n v="33.229999999999997"/>
    <n v="2"/>
    <x v="83"/>
    <d v="2003-12-11T00:00:00"/>
    <d v="2003-12-07T00:00:00"/>
    <s v="Shipped"/>
    <n v="141"/>
    <n v="1370"/>
    <n v="227600"/>
    <s v="Madrid"/>
    <n v="4"/>
    <x v="3"/>
    <d v="2003-07-19T00:00:00"/>
    <n v="36251.03"/>
    <s v="Classic Cars"/>
    <n v="7723"/>
    <n v="37.76"/>
    <n v="4"/>
    <s v="Yes"/>
    <n v="2003"/>
    <n v="12"/>
    <n v="16.239999999999998"/>
    <n v="697.82999999999993"/>
    <n v="104.61822660098522"/>
    <n v="1"/>
  </r>
  <r>
    <n v="10203"/>
    <s v="S24_3371"/>
    <n v="34"/>
    <n v="56.94"/>
    <n v="7"/>
    <x v="83"/>
    <d v="2003-12-11T00:00:00"/>
    <d v="2003-12-07T00:00:00"/>
    <s v="Shipped"/>
    <n v="141"/>
    <n v="1370"/>
    <n v="227600"/>
    <s v="Madrid"/>
    <n v="4"/>
    <x v="3"/>
    <d v="2003-07-19T00:00:00"/>
    <n v="36251.03"/>
    <s v="Classic Cars"/>
    <n v="7995"/>
    <n v="61.23"/>
    <n v="4"/>
    <s v="Yes"/>
    <n v="2003"/>
    <n v="12"/>
    <n v="38.58"/>
    <n v="1935.96"/>
    <n v="47.589424572317263"/>
    <n v="0"/>
  </r>
  <r>
    <n v="10203"/>
    <s v="S24_3856"/>
    <n v="47"/>
    <n v="140.43"/>
    <n v="3"/>
    <x v="83"/>
    <d v="2003-12-11T00:00:00"/>
    <d v="2003-12-07T00:00:00"/>
    <s v="Shipped"/>
    <n v="141"/>
    <n v="1370"/>
    <n v="227600"/>
    <s v="Madrid"/>
    <n v="4"/>
    <x v="3"/>
    <d v="2003-07-19T00:00:00"/>
    <n v="36251.03"/>
    <s v="Classic Cars"/>
    <n v="6600"/>
    <n v="140.43"/>
    <n v="4"/>
    <s v="Yes"/>
    <n v="2003"/>
    <n v="12"/>
    <n v="98.3"/>
    <n v="6600.21"/>
    <n v="42.85859613428282"/>
    <n v="0"/>
  </r>
  <r>
    <n v="10204"/>
    <s v="S18_1129"/>
    <n v="42"/>
    <n v="114.65"/>
    <n v="17"/>
    <x v="83"/>
    <d v="2003-12-10T00:00:00"/>
    <d v="2003-12-04T00:00:00"/>
    <s v="Shipped"/>
    <n v="151"/>
    <n v="1286"/>
    <n v="138500"/>
    <s v="NYC"/>
    <n v="3"/>
    <x v="2"/>
    <d v="2003-12-22T00:00:00"/>
    <n v="58793.53"/>
    <s v="Classic Cars"/>
    <n v="3975"/>
    <n v="141.54"/>
    <n v="6"/>
    <s v="Yes"/>
    <n v="2003"/>
    <n v="12"/>
    <n v="83.51"/>
    <n v="4815.3"/>
    <n v="37.288947431445337"/>
    <n v="0"/>
  </r>
  <r>
    <n v="10204"/>
    <s v="S18_1589"/>
    <n v="40"/>
    <n v="113.24"/>
    <n v="13"/>
    <x v="83"/>
    <d v="2003-12-10T00:00:00"/>
    <d v="2003-12-04T00:00:00"/>
    <s v="Shipped"/>
    <n v="151"/>
    <n v="1286"/>
    <n v="138500"/>
    <s v="NYC"/>
    <n v="3"/>
    <x v="2"/>
    <d v="2003-12-22T00:00:00"/>
    <n v="58793.53"/>
    <s v="Classic Cars"/>
    <n v="9042"/>
    <n v="124.44"/>
    <n v="6"/>
    <s v="Yes"/>
    <n v="2003"/>
    <n v="12"/>
    <n v="65.959999999999994"/>
    <n v="4529.5999999999995"/>
    <n v="71.67980594299577"/>
    <n v="1"/>
  </r>
  <r>
    <n v="10204"/>
    <s v="S18_1749"/>
    <n v="33"/>
    <n v="153"/>
    <n v="4"/>
    <x v="83"/>
    <d v="2003-12-10T00:00:00"/>
    <d v="2003-12-04T00:00:00"/>
    <s v="Shipped"/>
    <n v="151"/>
    <n v="1286"/>
    <n v="138500"/>
    <s v="NYC"/>
    <n v="3"/>
    <x v="2"/>
    <d v="2003-12-22T00:00:00"/>
    <n v="58793.53"/>
    <s v="Vintage Cars"/>
    <n v="2724"/>
    <n v="170"/>
    <n v="6"/>
    <s v="Yes"/>
    <n v="2003"/>
    <n v="12"/>
    <n v="86.7"/>
    <n v="5049"/>
    <n v="76.470588235294116"/>
    <n v="1"/>
  </r>
  <r>
    <n v="10204"/>
    <s v="S18_1984"/>
    <n v="38"/>
    <n v="133.72"/>
    <n v="16"/>
    <x v="83"/>
    <d v="2003-12-10T00:00:00"/>
    <d v="2003-12-04T00:00:00"/>
    <s v="Shipped"/>
    <n v="151"/>
    <n v="1286"/>
    <n v="138500"/>
    <s v="NYC"/>
    <n v="3"/>
    <x v="2"/>
    <d v="2003-12-22T00:00:00"/>
    <n v="58793.53"/>
    <s v="Classic Cars"/>
    <n v="9772"/>
    <n v="142.25"/>
    <n v="6"/>
    <s v="Yes"/>
    <n v="2003"/>
    <n v="12"/>
    <n v="93.89"/>
    <n v="5081.3599999999997"/>
    <n v="42.421983171796782"/>
    <n v="0"/>
  </r>
  <r>
    <n v="10204"/>
    <s v="S18_2248"/>
    <n v="23"/>
    <n v="59.33"/>
    <n v="3"/>
    <x v="83"/>
    <d v="2003-12-10T00:00:00"/>
    <d v="2003-12-04T00:00:00"/>
    <s v="Shipped"/>
    <n v="151"/>
    <n v="1286"/>
    <n v="138500"/>
    <s v="NYC"/>
    <n v="3"/>
    <x v="2"/>
    <d v="2003-12-22T00:00:00"/>
    <n v="58793.53"/>
    <s v="Vintage Cars"/>
    <n v="540"/>
    <n v="60.54"/>
    <n v="6"/>
    <s v="Yes"/>
    <n v="2003"/>
    <n v="12"/>
    <n v="33.299999999999997"/>
    <n v="1364.59"/>
    <n v="78.168168168168179"/>
    <n v="1"/>
  </r>
  <r>
    <n v="10204"/>
    <s v="S18_2325"/>
    <n v="26"/>
    <n v="119.5"/>
    <n v="1"/>
    <x v="83"/>
    <d v="2003-12-10T00:00:00"/>
    <d v="2003-12-04T00:00:00"/>
    <s v="Shipped"/>
    <n v="151"/>
    <n v="1286"/>
    <n v="138500"/>
    <s v="NYC"/>
    <n v="3"/>
    <x v="2"/>
    <d v="2003-12-22T00:00:00"/>
    <n v="58793.53"/>
    <s v="Vintage Cars"/>
    <n v="9354"/>
    <n v="127.13"/>
    <n v="6"/>
    <s v="Yes"/>
    <n v="2003"/>
    <n v="12"/>
    <n v="58.48"/>
    <n v="3107"/>
    <n v="104.34336525307799"/>
    <n v="1"/>
  </r>
  <r>
    <n v="10204"/>
    <s v="S18_2870"/>
    <n v="27"/>
    <n v="106.92"/>
    <n v="14"/>
    <x v="83"/>
    <d v="2003-12-10T00:00:00"/>
    <d v="2003-12-04T00:00:00"/>
    <s v="Shipped"/>
    <n v="151"/>
    <n v="1286"/>
    <n v="138500"/>
    <s v="NYC"/>
    <n v="3"/>
    <x v="2"/>
    <d v="2003-12-22T00:00:00"/>
    <n v="58793.53"/>
    <s v="Classic Cars"/>
    <n v="8164"/>
    <n v="132"/>
    <n v="6"/>
    <s v="Yes"/>
    <n v="2003"/>
    <n v="12"/>
    <n v="56.76"/>
    <n v="2886.84"/>
    <n v="88.372093023255829"/>
    <n v="1"/>
  </r>
  <r>
    <n v="10204"/>
    <s v="S18_3685"/>
    <n v="35"/>
    <n v="132.80000000000001"/>
    <n v="15"/>
    <x v="83"/>
    <d v="2003-12-10T00:00:00"/>
    <d v="2003-12-04T00:00:00"/>
    <s v="Shipped"/>
    <n v="151"/>
    <n v="1286"/>
    <n v="138500"/>
    <s v="NYC"/>
    <n v="3"/>
    <x v="2"/>
    <d v="2003-12-22T00:00:00"/>
    <n v="58793.53"/>
    <s v="Classic Cars"/>
    <n v="8990"/>
    <n v="141.28"/>
    <n v="6"/>
    <s v="Yes"/>
    <n v="2003"/>
    <n v="12"/>
    <n v="62.16"/>
    <n v="4648"/>
    <n v="113.64221364221368"/>
    <n v="1"/>
  </r>
  <r>
    <n v="10204"/>
    <s v="S18_4409"/>
    <n v="29"/>
    <n v="83.75"/>
    <n v="5"/>
    <x v="83"/>
    <d v="2003-12-10T00:00:00"/>
    <d v="2003-12-04T00:00:00"/>
    <s v="Shipped"/>
    <n v="151"/>
    <n v="1286"/>
    <n v="138500"/>
    <s v="NYC"/>
    <n v="3"/>
    <x v="2"/>
    <d v="2003-12-22T00:00:00"/>
    <n v="58793.53"/>
    <s v="Vintage Cars"/>
    <n v="6553"/>
    <n v="92.03"/>
    <n v="6"/>
    <s v="Yes"/>
    <n v="2003"/>
    <n v="12"/>
    <n v="43.26"/>
    <n v="2428.75"/>
    <n v="93.59685621821545"/>
    <n v="1"/>
  </r>
  <r>
    <n v="10204"/>
    <s v="S18_4933"/>
    <n v="45"/>
    <n v="69.84"/>
    <n v="6"/>
    <x v="83"/>
    <d v="2003-12-10T00:00:00"/>
    <d v="2003-12-04T00:00:00"/>
    <s v="Shipped"/>
    <n v="151"/>
    <n v="1286"/>
    <n v="138500"/>
    <s v="NYC"/>
    <n v="3"/>
    <x v="2"/>
    <d v="2003-12-22T00:00:00"/>
    <n v="58793.53"/>
    <s v="Classic Cars"/>
    <n v="3209"/>
    <n v="71.27"/>
    <n v="6"/>
    <s v="Yes"/>
    <n v="2003"/>
    <n v="12"/>
    <n v="34.21"/>
    <n v="3142.8"/>
    <n v="104.15083308973985"/>
    <n v="1"/>
  </r>
  <r>
    <n v="10204"/>
    <s v="S24_1046"/>
    <n v="20"/>
    <n v="69.819999999999993"/>
    <n v="10"/>
    <x v="83"/>
    <d v="2003-12-10T00:00:00"/>
    <d v="2003-12-04T00:00:00"/>
    <s v="Shipped"/>
    <n v="151"/>
    <n v="1286"/>
    <n v="138500"/>
    <s v="NYC"/>
    <n v="3"/>
    <x v="2"/>
    <d v="2003-12-22T00:00:00"/>
    <n v="58793.53"/>
    <s v="Classic Cars"/>
    <n v="1005"/>
    <n v="73.489999999999995"/>
    <n v="6"/>
    <s v="Yes"/>
    <n v="2003"/>
    <n v="12"/>
    <n v="49.24"/>
    <n v="1396.3999999999999"/>
    <n v="41.795288383428087"/>
    <n v="0"/>
  </r>
  <r>
    <n v="10204"/>
    <s v="S24_1628"/>
    <n v="45"/>
    <n v="46.79"/>
    <n v="12"/>
    <x v="83"/>
    <d v="2003-12-10T00:00:00"/>
    <d v="2003-12-04T00:00:00"/>
    <s v="Shipped"/>
    <n v="151"/>
    <n v="1286"/>
    <n v="138500"/>
    <s v="NYC"/>
    <n v="3"/>
    <x v="2"/>
    <d v="2003-12-22T00:00:00"/>
    <n v="58793.53"/>
    <s v="Classic Cars"/>
    <n v="8197"/>
    <n v="50.31"/>
    <n v="6"/>
    <s v="Yes"/>
    <n v="2003"/>
    <n v="12"/>
    <n v="29.18"/>
    <n v="2105.5500000000002"/>
    <n v="60.349554489376288"/>
    <n v="0"/>
  </r>
  <r>
    <n v="10204"/>
    <s v="S24_2766"/>
    <n v="47"/>
    <n v="79.06"/>
    <n v="8"/>
    <x v="83"/>
    <d v="2003-12-10T00:00:00"/>
    <d v="2003-12-04T00:00:00"/>
    <s v="Shipped"/>
    <n v="151"/>
    <n v="1286"/>
    <n v="138500"/>
    <s v="NYC"/>
    <n v="3"/>
    <x v="2"/>
    <d v="2003-12-22T00:00:00"/>
    <n v="58793.53"/>
    <s v="Classic Cars"/>
    <n v="2350"/>
    <n v="90.87"/>
    <n v="6"/>
    <s v="Yes"/>
    <n v="2003"/>
    <n v="12"/>
    <n v="47.25"/>
    <n v="3715.82"/>
    <n v="67.32275132275133"/>
    <n v="1"/>
  </r>
  <r>
    <n v="10204"/>
    <s v="S24_2887"/>
    <n v="42"/>
    <n v="112.74"/>
    <n v="7"/>
    <x v="83"/>
    <d v="2003-12-10T00:00:00"/>
    <d v="2003-12-04T00:00:00"/>
    <s v="Shipped"/>
    <n v="151"/>
    <n v="1286"/>
    <n v="138500"/>
    <s v="NYC"/>
    <n v="3"/>
    <x v="2"/>
    <d v="2003-12-22T00:00:00"/>
    <n v="58793.53"/>
    <s v="Classic Cars"/>
    <n v="1452"/>
    <n v="117.44"/>
    <n v="6"/>
    <s v="Yes"/>
    <n v="2003"/>
    <n v="12"/>
    <n v="72.819999999999993"/>
    <n v="4735.08"/>
    <n v="54.820104366932163"/>
    <n v="0"/>
  </r>
  <r>
    <n v="10204"/>
    <s v="S24_3191"/>
    <n v="40"/>
    <n v="84.75"/>
    <n v="9"/>
    <x v="83"/>
    <d v="2003-12-10T00:00:00"/>
    <d v="2003-12-04T00:00:00"/>
    <s v="Shipped"/>
    <n v="151"/>
    <n v="1286"/>
    <n v="138500"/>
    <s v="NYC"/>
    <n v="3"/>
    <x v="2"/>
    <d v="2003-12-22T00:00:00"/>
    <n v="58793.53"/>
    <s v="Classic Cars"/>
    <n v="4695"/>
    <n v="85.61"/>
    <n v="6"/>
    <s v="Yes"/>
    <n v="2003"/>
    <n v="12"/>
    <n v="50.51"/>
    <n v="3390"/>
    <n v="67.78855672144131"/>
    <n v="1"/>
  </r>
  <r>
    <n v="10204"/>
    <s v="S24_3432"/>
    <n v="48"/>
    <n v="104.94"/>
    <n v="11"/>
    <x v="83"/>
    <d v="2003-12-10T00:00:00"/>
    <d v="2003-12-04T00:00:00"/>
    <s v="Shipped"/>
    <n v="151"/>
    <n v="1286"/>
    <n v="138500"/>
    <s v="NYC"/>
    <n v="3"/>
    <x v="2"/>
    <d v="2003-12-22T00:00:00"/>
    <n v="58793.53"/>
    <s v="Classic Cars"/>
    <n v="9446"/>
    <n v="107.08"/>
    <n v="6"/>
    <s v="Yes"/>
    <n v="2003"/>
    <n v="12"/>
    <n v="62.11"/>
    <n v="5037.12"/>
    <n v="68.958299790693928"/>
    <n v="1"/>
  </r>
  <r>
    <n v="10204"/>
    <s v="S24_3969"/>
    <n v="39"/>
    <n v="34.880000000000003"/>
    <n v="2"/>
    <x v="83"/>
    <d v="2003-12-10T00:00:00"/>
    <d v="2003-12-04T00:00:00"/>
    <s v="Shipped"/>
    <n v="151"/>
    <n v="1286"/>
    <n v="138500"/>
    <s v="NYC"/>
    <n v="3"/>
    <x v="2"/>
    <d v="2003-12-22T00:00:00"/>
    <n v="58793.53"/>
    <s v="Vintage Cars"/>
    <n v="2081"/>
    <n v="41.03"/>
    <n v="6"/>
    <s v="Yes"/>
    <n v="2003"/>
    <n v="12"/>
    <n v="21.75"/>
    <n v="1360.3200000000002"/>
    <n v="60.367816091954026"/>
    <n v="0"/>
  </r>
  <r>
    <n v="10205"/>
    <s v="S18_1342"/>
    <n v="36"/>
    <n v="98.63"/>
    <n v="2"/>
    <x v="84"/>
    <d v="2003-12-09T00:00:00"/>
    <d v="2003-12-07T00:00:00"/>
    <s v="Shipped"/>
    <n v="141"/>
    <n v="1370"/>
    <n v="227600"/>
    <s v="Madrid"/>
    <n v="4"/>
    <x v="3"/>
    <d v="2003-07-19T00:00:00"/>
    <n v="36251.03"/>
    <s v="Vintage Cars"/>
    <n v="8693"/>
    <n v="102.74"/>
    <n v="2"/>
    <s v="Yes"/>
    <n v="2003"/>
    <n v="12"/>
    <n v="60.62"/>
    <n v="3550.68"/>
    <n v="62.702078521939953"/>
    <n v="0"/>
  </r>
  <r>
    <n v="10205"/>
    <s v="S18_1367"/>
    <n v="48"/>
    <n v="45.82"/>
    <n v="1"/>
    <x v="84"/>
    <d v="2003-12-09T00:00:00"/>
    <d v="2003-12-07T00:00:00"/>
    <s v="Shipped"/>
    <n v="141"/>
    <n v="1370"/>
    <n v="227600"/>
    <s v="Madrid"/>
    <n v="4"/>
    <x v="3"/>
    <d v="2003-07-19T00:00:00"/>
    <n v="36251.03"/>
    <s v="Vintage Cars"/>
    <n v="8635"/>
    <n v="53.91"/>
    <n v="2"/>
    <s v="Yes"/>
    <n v="2003"/>
    <n v="12"/>
    <n v="24.26"/>
    <n v="2199.36"/>
    <n v="88.870568837592728"/>
    <n v="1"/>
  </r>
  <r>
    <n v="10205"/>
    <s v="S18_2795"/>
    <n v="40"/>
    <n v="138.38"/>
    <n v="3"/>
    <x v="84"/>
    <d v="2003-12-09T00:00:00"/>
    <d v="2003-12-07T00:00:00"/>
    <s v="Shipped"/>
    <n v="141"/>
    <n v="1370"/>
    <n v="227600"/>
    <s v="Madrid"/>
    <n v="4"/>
    <x v="3"/>
    <d v="2003-07-19T00:00:00"/>
    <n v="36251.03"/>
    <s v="Vintage Cars"/>
    <n v="548"/>
    <n v="168.75"/>
    <n v="2"/>
    <s v="Yes"/>
    <n v="2003"/>
    <n v="12"/>
    <n v="72.56"/>
    <n v="5535.2"/>
    <n v="90.71113561190738"/>
    <n v="1"/>
  </r>
  <r>
    <n v="10205"/>
    <s v="S24_1937"/>
    <n v="32"/>
    <n v="27.88"/>
    <n v="5"/>
    <x v="84"/>
    <d v="2003-12-09T00:00:00"/>
    <d v="2003-12-07T00:00:00"/>
    <s v="Shipped"/>
    <n v="141"/>
    <n v="1370"/>
    <n v="227600"/>
    <s v="Madrid"/>
    <n v="4"/>
    <x v="3"/>
    <d v="2003-07-19T00:00:00"/>
    <n v="36251.03"/>
    <s v="Vintage Cars"/>
    <n v="7332"/>
    <n v="33.19"/>
    <n v="2"/>
    <s v="Yes"/>
    <n v="2003"/>
    <n v="12"/>
    <n v="22.57"/>
    <n v="892.16"/>
    <n v="23.526805494018603"/>
    <n v="0"/>
  </r>
  <r>
    <n v="10205"/>
    <s v="S24_2022"/>
    <n v="24"/>
    <n v="36.74"/>
    <n v="4"/>
    <x v="84"/>
    <d v="2003-12-09T00:00:00"/>
    <d v="2003-12-07T00:00:00"/>
    <s v="Shipped"/>
    <n v="141"/>
    <n v="1370"/>
    <n v="227600"/>
    <s v="Madrid"/>
    <n v="4"/>
    <x v="3"/>
    <d v="2003-07-19T00:00:00"/>
    <n v="36251.03"/>
    <s v="Vintage Cars"/>
    <n v="2847"/>
    <n v="44.8"/>
    <n v="2"/>
    <s v="Yes"/>
    <n v="2003"/>
    <n v="12"/>
    <n v="20.61"/>
    <n v="881.76"/>
    <n v="78.262979136341599"/>
    <n v="1"/>
  </r>
  <r>
    <n v="10206"/>
    <s v="S10_1949"/>
    <n v="47"/>
    <n v="203.59"/>
    <n v="6"/>
    <x v="85"/>
    <d v="2003-12-13T00:00:00"/>
    <d v="2003-12-08T00:00:00"/>
    <s v="Shipped"/>
    <n v="202"/>
    <n v="1323"/>
    <n v="90300"/>
    <s v="Vancouver"/>
    <n v="3"/>
    <x v="2"/>
    <d v="2003-12-18T00:00:00"/>
    <n v="36527.61"/>
    <s v="Classic Cars"/>
    <n v="7305"/>
    <n v="214.3"/>
    <n v="5"/>
    <s v="Yes"/>
    <n v="2003"/>
    <n v="12"/>
    <n v="98.58"/>
    <n v="9568.73"/>
    <n v="106.52262122134309"/>
    <n v="1"/>
  </r>
  <r>
    <n v="10206"/>
    <s v="S12_1666"/>
    <n v="28"/>
    <n v="109.34"/>
    <n v="3"/>
    <x v="85"/>
    <d v="2003-12-13T00:00:00"/>
    <d v="2003-12-08T00:00:00"/>
    <s v="Shipped"/>
    <n v="202"/>
    <n v="1323"/>
    <n v="90300"/>
    <s v="Vancouver"/>
    <n v="3"/>
    <x v="2"/>
    <d v="2003-12-18T00:00:00"/>
    <n v="36527.61"/>
    <s v="Trucks and Buses"/>
    <n v="1579"/>
    <n v="136.66999999999999"/>
    <n v="5"/>
    <s v="Yes"/>
    <n v="2003"/>
    <n v="12"/>
    <n v="77.900000000000006"/>
    <n v="3061.52"/>
    <n v="40.359435173299097"/>
    <n v="0"/>
  </r>
  <r>
    <n v="10206"/>
    <s v="S18_1097"/>
    <n v="34"/>
    <n v="115.5"/>
    <n v="5"/>
    <x v="85"/>
    <d v="2003-12-13T00:00:00"/>
    <d v="2003-12-08T00:00:00"/>
    <s v="Shipped"/>
    <n v="202"/>
    <n v="1323"/>
    <n v="90300"/>
    <s v="Vancouver"/>
    <n v="3"/>
    <x v="2"/>
    <d v="2003-12-18T00:00:00"/>
    <n v="36527.61"/>
    <s v="Trucks and Buses"/>
    <n v="2613"/>
    <n v="116.67"/>
    <n v="5"/>
    <s v="Yes"/>
    <n v="2003"/>
    <n v="12"/>
    <n v="58.33"/>
    <n v="3927"/>
    <n v="98.011314932281849"/>
    <n v="1"/>
  </r>
  <r>
    <n v="10206"/>
    <s v="S18_2949"/>
    <n v="37"/>
    <n v="98.27"/>
    <n v="7"/>
    <x v="85"/>
    <d v="2003-12-13T00:00:00"/>
    <d v="2003-12-08T00:00:00"/>
    <s v="Shipped"/>
    <n v="202"/>
    <n v="1323"/>
    <n v="90300"/>
    <s v="Vancouver"/>
    <n v="3"/>
    <x v="2"/>
    <d v="2003-12-18T00:00:00"/>
    <n v="36527.61"/>
    <s v="Vintage Cars"/>
    <n v="4189"/>
    <n v="101.31"/>
    <n v="5"/>
    <s v="Yes"/>
    <n v="2003"/>
    <n v="12"/>
    <n v="60.78"/>
    <n v="3635.99"/>
    <n v="61.681474169134574"/>
    <n v="0"/>
  </r>
  <r>
    <n v="10206"/>
    <s v="S18_2957"/>
    <n v="28"/>
    <n v="51.84"/>
    <n v="9"/>
    <x v="85"/>
    <d v="2003-12-13T00:00:00"/>
    <d v="2003-12-08T00:00:00"/>
    <s v="Shipped"/>
    <n v="202"/>
    <n v="1323"/>
    <n v="90300"/>
    <s v="Vancouver"/>
    <n v="3"/>
    <x v="2"/>
    <d v="2003-12-18T00:00:00"/>
    <n v="36527.61"/>
    <s v="Vintage Cars"/>
    <n v="5649"/>
    <n v="62.46"/>
    <n v="5"/>
    <s v="Yes"/>
    <n v="2003"/>
    <n v="12"/>
    <n v="34.35"/>
    <n v="1451.52"/>
    <n v="50.917030567685593"/>
    <n v="0"/>
  </r>
  <r>
    <n v="10206"/>
    <s v="S18_3136"/>
    <n v="30"/>
    <n v="102.63"/>
    <n v="8"/>
    <x v="85"/>
    <d v="2003-12-13T00:00:00"/>
    <d v="2003-12-08T00:00:00"/>
    <s v="Shipped"/>
    <n v="202"/>
    <n v="1323"/>
    <n v="90300"/>
    <s v="Vancouver"/>
    <n v="3"/>
    <x v="2"/>
    <d v="2003-12-18T00:00:00"/>
    <n v="36527.61"/>
    <s v="Vintage Cars"/>
    <n v="5992"/>
    <n v="104.72"/>
    <n v="5"/>
    <s v="Yes"/>
    <n v="2003"/>
    <n v="12"/>
    <n v="60.74"/>
    <n v="3078.8999999999996"/>
    <n v="68.9660849522555"/>
    <n v="1"/>
  </r>
  <r>
    <n v="10206"/>
    <s v="S18_3320"/>
    <n v="28"/>
    <n v="99.21"/>
    <n v="11"/>
    <x v="85"/>
    <d v="2003-12-13T00:00:00"/>
    <d v="2003-12-08T00:00:00"/>
    <s v="Shipped"/>
    <n v="202"/>
    <n v="1323"/>
    <n v="90300"/>
    <s v="Vancouver"/>
    <n v="3"/>
    <x v="2"/>
    <d v="2003-12-18T00:00:00"/>
    <n v="36527.61"/>
    <s v="Vintage Cars"/>
    <n v="7913"/>
    <n v="99.21"/>
    <n v="5"/>
    <s v="Yes"/>
    <n v="2003"/>
    <n v="12"/>
    <n v="57.54"/>
    <n v="2777.8799999999997"/>
    <n v="72.419186652763287"/>
    <n v="1"/>
  </r>
  <r>
    <n v="10206"/>
    <s v="S18_4668"/>
    <n v="21"/>
    <n v="45.78"/>
    <n v="4"/>
    <x v="85"/>
    <d v="2003-12-13T00:00:00"/>
    <d v="2003-12-08T00:00:00"/>
    <s v="Shipped"/>
    <n v="202"/>
    <n v="1323"/>
    <n v="90300"/>
    <s v="Vancouver"/>
    <n v="3"/>
    <x v="2"/>
    <d v="2003-12-18T00:00:00"/>
    <n v="36527.61"/>
    <s v="Vintage Cars"/>
    <n v="6645"/>
    <n v="50.31"/>
    <n v="5"/>
    <s v="Yes"/>
    <n v="2003"/>
    <n v="12"/>
    <n v="23.14"/>
    <n v="961.38"/>
    <n v="97.839239412273116"/>
    <n v="1"/>
  </r>
  <r>
    <n v="10206"/>
    <s v="S24_4258"/>
    <n v="33"/>
    <n v="95.44"/>
    <n v="10"/>
    <x v="85"/>
    <d v="2003-12-13T00:00:00"/>
    <d v="2003-12-08T00:00:00"/>
    <s v="Shipped"/>
    <n v="202"/>
    <n v="1323"/>
    <n v="90300"/>
    <s v="Vancouver"/>
    <n v="3"/>
    <x v="2"/>
    <d v="2003-12-18T00:00:00"/>
    <n v="36527.61"/>
    <s v="Vintage Cars"/>
    <n v="4710"/>
    <n v="97.39"/>
    <n v="5"/>
    <s v="Yes"/>
    <n v="2003"/>
    <n v="12"/>
    <n v="57.46"/>
    <n v="3149.52"/>
    <n v="66.098155238426727"/>
    <n v="0"/>
  </r>
  <r>
    <n v="10206"/>
    <s v="S32_3522"/>
    <n v="36"/>
    <n v="54.94"/>
    <n v="2"/>
    <x v="85"/>
    <d v="2003-12-13T00:00:00"/>
    <d v="2003-12-08T00:00:00"/>
    <s v="Shipped"/>
    <n v="202"/>
    <n v="1323"/>
    <n v="90300"/>
    <s v="Vancouver"/>
    <n v="3"/>
    <x v="2"/>
    <d v="2003-12-18T00:00:00"/>
    <n v="36527.61"/>
    <s v="Trucks and Buses"/>
    <n v="814"/>
    <n v="64.64"/>
    <n v="5"/>
    <s v="Yes"/>
    <n v="2003"/>
    <n v="12"/>
    <n v="33.61"/>
    <n v="1977.84"/>
    <n v="63.463254983635821"/>
    <n v="0"/>
  </r>
  <r>
    <n v="10206"/>
    <s v="S700_2824"/>
    <n v="33"/>
    <n v="89.01"/>
    <n v="1"/>
    <x v="85"/>
    <d v="2003-12-13T00:00:00"/>
    <d v="2003-12-08T00:00:00"/>
    <s v="Shipped"/>
    <n v="202"/>
    <n v="1323"/>
    <n v="90300"/>
    <s v="Vancouver"/>
    <n v="3"/>
    <x v="2"/>
    <d v="2003-12-18T00:00:00"/>
    <n v="36527.61"/>
    <s v="Classic Cars"/>
    <n v="6934"/>
    <n v="101.15"/>
    <n v="5"/>
    <s v="Yes"/>
    <n v="2003"/>
    <n v="12"/>
    <n v="46.53"/>
    <n v="2937.3300000000004"/>
    <n v="91.295938104448751"/>
    <n v="1"/>
  </r>
  <r>
    <n v="10207"/>
    <s v="S10_4962"/>
    <n v="31"/>
    <n v="125.58"/>
    <n v="15"/>
    <x v="86"/>
    <d v="2003-12-17T00:00:00"/>
    <d v="2003-12-11T00:00:00"/>
    <s v="Shipped"/>
    <n v="495"/>
    <n v="1188"/>
    <n v="85100"/>
    <s v="Boston"/>
    <n v="2"/>
    <x v="0"/>
    <d v="2003-12-26T00:00:00"/>
    <n v="59265.14"/>
    <s v="Classic Cars"/>
    <n v="6791"/>
    <n v="147.74"/>
    <n v="6"/>
    <s v="Yes"/>
    <n v="2003"/>
    <n v="12"/>
    <n v="103.42"/>
    <n v="3892.98"/>
    <n v="21.427190098626955"/>
    <n v="0"/>
  </r>
  <r>
    <n v="10207"/>
    <s v="S12_4473"/>
    <n v="34"/>
    <n v="95.99"/>
    <n v="7"/>
    <x v="86"/>
    <d v="2003-12-17T00:00:00"/>
    <d v="2003-12-11T00:00:00"/>
    <s v="Shipped"/>
    <n v="495"/>
    <n v="1188"/>
    <n v="85100"/>
    <s v="Boston"/>
    <n v="2"/>
    <x v="0"/>
    <d v="2003-12-26T00:00:00"/>
    <n v="59265.14"/>
    <s v="Trucks and Buses"/>
    <n v="6125"/>
    <n v="118.5"/>
    <n v="6"/>
    <s v="Yes"/>
    <n v="2003"/>
    <n v="12"/>
    <n v="55.7"/>
    <n v="3263.66"/>
    <n v="72.333931777378808"/>
    <n v="1"/>
  </r>
  <r>
    <n v="10207"/>
    <s v="S18_2238"/>
    <n v="44"/>
    <n v="140.81"/>
    <n v="6"/>
    <x v="86"/>
    <d v="2003-12-17T00:00:00"/>
    <d v="2003-12-11T00:00:00"/>
    <s v="Shipped"/>
    <n v="495"/>
    <n v="1188"/>
    <n v="85100"/>
    <s v="Boston"/>
    <n v="2"/>
    <x v="0"/>
    <d v="2003-12-26T00:00:00"/>
    <n v="59265.14"/>
    <s v="Classic Cars"/>
    <n v="4724"/>
    <n v="163.72999999999999"/>
    <n v="6"/>
    <s v="Yes"/>
    <n v="2003"/>
    <n v="12"/>
    <n v="101.51"/>
    <n v="6195.64"/>
    <n v="38.715397497783464"/>
    <n v="0"/>
  </r>
  <r>
    <n v="10207"/>
    <s v="S18_2319"/>
    <n v="43"/>
    <n v="109.23"/>
    <n v="10"/>
    <x v="86"/>
    <d v="2003-12-17T00:00:00"/>
    <d v="2003-12-11T00:00:00"/>
    <s v="Shipped"/>
    <n v="495"/>
    <n v="1188"/>
    <n v="85100"/>
    <s v="Boston"/>
    <n v="2"/>
    <x v="0"/>
    <d v="2003-12-26T00:00:00"/>
    <n v="59265.14"/>
    <s v="Trucks and Buses"/>
    <n v="8258"/>
    <n v="122.73"/>
    <n v="6"/>
    <s v="Yes"/>
    <n v="2003"/>
    <n v="12"/>
    <n v="74.86"/>
    <n v="4696.8900000000003"/>
    <n v="45.912369756879521"/>
    <n v="0"/>
  </r>
  <r>
    <n v="10207"/>
    <s v="S18_2432"/>
    <n v="37"/>
    <n v="60.77"/>
    <n v="13"/>
    <x v="86"/>
    <d v="2003-12-17T00:00:00"/>
    <d v="2003-12-11T00:00:00"/>
    <s v="Shipped"/>
    <n v="495"/>
    <n v="1188"/>
    <n v="85100"/>
    <s v="Boston"/>
    <n v="2"/>
    <x v="0"/>
    <d v="2003-12-26T00:00:00"/>
    <n v="59265.14"/>
    <s v="Trucks and Buses"/>
    <n v="2018"/>
    <n v="60.77"/>
    <n v="6"/>
    <s v="Yes"/>
    <n v="2003"/>
    <n v="12"/>
    <n v="24.92"/>
    <n v="2248.4900000000002"/>
    <n v="143.86035313001605"/>
    <n v="1"/>
  </r>
  <r>
    <n v="10207"/>
    <s v="S18_3232"/>
    <n v="25"/>
    <n v="140.55000000000001"/>
    <n v="11"/>
    <x v="86"/>
    <d v="2003-12-17T00:00:00"/>
    <d v="2003-12-11T00:00:00"/>
    <s v="Shipped"/>
    <n v="495"/>
    <n v="1188"/>
    <n v="85100"/>
    <s v="Boston"/>
    <n v="2"/>
    <x v="0"/>
    <d v="2003-12-26T00:00:00"/>
    <n v="59265.14"/>
    <s v="Classic Cars"/>
    <n v="8347"/>
    <n v="169.34"/>
    <n v="6"/>
    <s v="Yes"/>
    <n v="2003"/>
    <n v="12"/>
    <n v="77.900000000000006"/>
    <n v="3513.7500000000005"/>
    <n v="80.423620025673941"/>
    <n v="1"/>
  </r>
  <r>
    <n v="10207"/>
    <s v="S18_4027"/>
    <n v="40"/>
    <n v="143.62"/>
    <n v="1"/>
    <x v="86"/>
    <d v="2003-12-17T00:00:00"/>
    <d v="2003-12-11T00:00:00"/>
    <s v="Shipped"/>
    <n v="495"/>
    <n v="1188"/>
    <n v="85100"/>
    <s v="Boston"/>
    <n v="2"/>
    <x v="0"/>
    <d v="2003-12-26T00:00:00"/>
    <n v="59265.14"/>
    <s v="Classic Cars"/>
    <n v="5545"/>
    <n v="143.62"/>
    <n v="6"/>
    <s v="Yes"/>
    <n v="2003"/>
    <n v="12"/>
    <n v="91.92"/>
    <n v="5744.8"/>
    <n v="56.244560487380333"/>
    <n v="0"/>
  </r>
  <r>
    <n v="10207"/>
    <s v="S18_4600"/>
    <n v="47"/>
    <n v="119.87"/>
    <n v="16"/>
    <x v="86"/>
    <d v="2003-12-17T00:00:00"/>
    <d v="2003-12-11T00:00:00"/>
    <s v="Shipped"/>
    <n v="495"/>
    <n v="1188"/>
    <n v="85100"/>
    <s v="Boston"/>
    <n v="2"/>
    <x v="0"/>
    <d v="2003-12-26T00:00:00"/>
    <n v="59265.14"/>
    <s v="Trucks and Buses"/>
    <n v="3128"/>
    <n v="121.08"/>
    <n v="6"/>
    <s v="Yes"/>
    <n v="2003"/>
    <n v="12"/>
    <n v="84.76"/>
    <n v="5633.89"/>
    <n v="41.422840962718261"/>
    <n v="0"/>
  </r>
  <r>
    <n v="10207"/>
    <s v="S24_1444"/>
    <n v="49"/>
    <n v="57.8"/>
    <n v="4"/>
    <x v="86"/>
    <d v="2003-12-17T00:00:00"/>
    <d v="2003-12-11T00:00:00"/>
    <s v="Shipped"/>
    <n v="495"/>
    <n v="1188"/>
    <n v="85100"/>
    <s v="Boston"/>
    <n v="2"/>
    <x v="0"/>
    <d v="2003-12-26T00:00:00"/>
    <n v="59265.14"/>
    <s v="Classic Cars"/>
    <n v="4074"/>
    <n v="57.8"/>
    <n v="6"/>
    <s v="Yes"/>
    <n v="2003"/>
    <n v="12"/>
    <n v="32.369999999999997"/>
    <n v="2832.2"/>
    <n v="78.560395427865316"/>
    <n v="1"/>
  </r>
  <r>
    <n v="10207"/>
    <s v="S24_2300"/>
    <n v="46"/>
    <n v="127.79"/>
    <n v="12"/>
    <x v="86"/>
    <d v="2003-12-17T00:00:00"/>
    <d v="2003-12-11T00:00:00"/>
    <s v="Shipped"/>
    <n v="495"/>
    <n v="1188"/>
    <n v="85100"/>
    <s v="Boston"/>
    <n v="2"/>
    <x v="0"/>
    <d v="2003-12-26T00:00:00"/>
    <n v="59265.14"/>
    <s v="Trucks and Buses"/>
    <n v="2327"/>
    <n v="127.79"/>
    <n v="6"/>
    <s v="Yes"/>
    <n v="2003"/>
    <n v="12"/>
    <n v="61.34"/>
    <n v="5878.34"/>
    <n v="108.3306162373655"/>
    <n v="1"/>
  </r>
  <r>
    <n v="10207"/>
    <s v="S24_2840"/>
    <n v="42"/>
    <n v="30.76"/>
    <n v="8"/>
    <x v="86"/>
    <d v="2003-12-17T00:00:00"/>
    <d v="2003-12-11T00:00:00"/>
    <s v="Shipped"/>
    <n v="495"/>
    <n v="1188"/>
    <n v="85100"/>
    <s v="Boston"/>
    <n v="2"/>
    <x v="0"/>
    <d v="2003-12-26T00:00:00"/>
    <n v="59265.14"/>
    <s v="Classic Cars"/>
    <n v="2542"/>
    <n v="35.36"/>
    <n v="6"/>
    <s v="Yes"/>
    <n v="2003"/>
    <n v="12"/>
    <n v="15.91"/>
    <n v="1291.92"/>
    <n v="93.337523570081714"/>
    <n v="1"/>
  </r>
  <r>
    <n v="10207"/>
    <s v="S24_4048"/>
    <n v="28"/>
    <n v="108.82"/>
    <n v="3"/>
    <x v="86"/>
    <d v="2003-12-17T00:00:00"/>
    <d v="2003-12-11T00:00:00"/>
    <s v="Shipped"/>
    <n v="495"/>
    <n v="1188"/>
    <n v="85100"/>
    <s v="Boston"/>
    <n v="2"/>
    <x v="0"/>
    <d v="2003-12-26T00:00:00"/>
    <n v="59265.14"/>
    <s v="Classic Cars"/>
    <n v="6582"/>
    <n v="118.28"/>
    <n v="6"/>
    <s v="Yes"/>
    <n v="2003"/>
    <n v="12"/>
    <n v="69.78"/>
    <n v="3046.96"/>
    <n v="55.947262826024634"/>
    <n v="0"/>
  </r>
  <r>
    <n v="10207"/>
    <s v="S32_1268"/>
    <n v="49"/>
    <n v="84.75"/>
    <n v="14"/>
    <x v="86"/>
    <d v="2003-12-17T00:00:00"/>
    <d v="2003-12-11T00:00:00"/>
    <s v="Shipped"/>
    <n v="495"/>
    <n v="1188"/>
    <n v="85100"/>
    <s v="Boston"/>
    <n v="2"/>
    <x v="0"/>
    <d v="2003-12-26T00:00:00"/>
    <n v="59265.14"/>
    <s v="Trucks and Buses"/>
    <n v="5099"/>
    <n v="96.31"/>
    <n v="6"/>
    <s v="Yes"/>
    <n v="2003"/>
    <n v="12"/>
    <n v="53.93"/>
    <n v="4152.75"/>
    <n v="57.148155015761169"/>
    <n v="0"/>
  </r>
  <r>
    <n v="10207"/>
    <s v="S32_2509"/>
    <n v="27"/>
    <n v="51.95"/>
    <n v="9"/>
    <x v="86"/>
    <d v="2003-12-17T00:00:00"/>
    <d v="2003-12-11T00:00:00"/>
    <s v="Shipped"/>
    <n v="495"/>
    <n v="1188"/>
    <n v="85100"/>
    <s v="Boston"/>
    <n v="2"/>
    <x v="0"/>
    <d v="2003-12-26T00:00:00"/>
    <n v="59265.14"/>
    <s v="Trucks and Buses"/>
    <n v="2874"/>
    <n v="54.11"/>
    <n v="6"/>
    <s v="Yes"/>
    <n v="2003"/>
    <n v="12"/>
    <n v="25.98"/>
    <n v="1402.65"/>
    <n v="99.961508852963817"/>
    <n v="1"/>
  </r>
  <r>
    <n v="10207"/>
    <s v="S32_3207"/>
    <n v="45"/>
    <n v="55.3"/>
    <n v="2"/>
    <x v="86"/>
    <d v="2003-12-17T00:00:00"/>
    <d v="2003-12-11T00:00:00"/>
    <s v="Shipped"/>
    <n v="495"/>
    <n v="1188"/>
    <n v="85100"/>
    <s v="Boston"/>
    <n v="2"/>
    <x v="0"/>
    <d v="2003-12-26T00:00:00"/>
    <n v="59265.14"/>
    <s v="Trains"/>
    <n v="8601"/>
    <n v="62.14"/>
    <n v="6"/>
    <s v="Yes"/>
    <n v="2003"/>
    <n v="12"/>
    <n v="26.72"/>
    <n v="2488.5"/>
    <n v="106.96107784431138"/>
    <n v="1"/>
  </r>
  <r>
    <n v="10207"/>
    <s v="S50_1392"/>
    <n v="28"/>
    <n v="106.49"/>
    <n v="5"/>
    <x v="86"/>
    <d v="2003-12-17T00:00:00"/>
    <d v="2003-12-11T00:00:00"/>
    <s v="Shipped"/>
    <n v="495"/>
    <n v="1188"/>
    <n v="85100"/>
    <s v="Boston"/>
    <n v="2"/>
    <x v="0"/>
    <d v="2003-12-26T00:00:00"/>
    <n v="59265.14"/>
    <s v="Trucks and Buses"/>
    <n v="1016"/>
    <n v="115.75"/>
    <n v="6"/>
    <s v="Yes"/>
    <n v="2003"/>
    <n v="12"/>
    <n v="68.290000000000006"/>
    <n v="2981.72"/>
    <n v="55.937911846536807"/>
    <n v="0"/>
  </r>
  <r>
    <n v="10208"/>
    <s v="S12_1108"/>
    <n v="46"/>
    <n v="176.63"/>
    <n v="13"/>
    <x v="87"/>
    <d v="2004-01-11T00:00:00"/>
    <d v="2004-01-04T00:00:00"/>
    <s v="Shipped"/>
    <n v="146"/>
    <n v="1337"/>
    <n v="123900"/>
    <s v="Lyon"/>
    <n v="4"/>
    <x v="3"/>
    <d v="2004-03-18T00:00:00"/>
    <n v="40978.53"/>
    <s v="Classic Cars"/>
    <n v="3619"/>
    <n v="207.8"/>
    <n v="7"/>
    <s v="No"/>
    <n v="2004"/>
    <n v="1"/>
    <n v="95.59"/>
    <n v="8124.98"/>
    <n v="84.77874254629144"/>
    <n v="1"/>
  </r>
  <r>
    <n v="10208"/>
    <s v="S12_3148"/>
    <n v="26"/>
    <n v="128.41999999999999"/>
    <n v="14"/>
    <x v="87"/>
    <d v="2004-01-11T00:00:00"/>
    <d v="2004-01-04T00:00:00"/>
    <s v="Shipped"/>
    <n v="146"/>
    <n v="1337"/>
    <n v="123900"/>
    <s v="Lyon"/>
    <n v="4"/>
    <x v="3"/>
    <d v="2004-03-18T00:00:00"/>
    <n v="40978.53"/>
    <s v="Classic Cars"/>
    <n v="6906"/>
    <n v="151.08000000000001"/>
    <n v="7"/>
    <s v="No"/>
    <n v="2004"/>
    <n v="1"/>
    <n v="89.14"/>
    <n v="3338.9199999999996"/>
    <n v="44.065514920349997"/>
    <n v="0"/>
  </r>
  <r>
    <n v="10208"/>
    <s v="S12_3891"/>
    <n v="20"/>
    <n v="152.26"/>
    <n v="12"/>
    <x v="87"/>
    <d v="2004-01-11T00:00:00"/>
    <d v="2004-01-04T00:00:00"/>
    <s v="Shipped"/>
    <n v="146"/>
    <n v="1337"/>
    <n v="123900"/>
    <s v="Lyon"/>
    <n v="4"/>
    <x v="3"/>
    <d v="2004-03-18T00:00:00"/>
    <n v="40978.53"/>
    <s v="Classic Cars"/>
    <n v="1049"/>
    <n v="173.02"/>
    <n v="7"/>
    <s v="No"/>
    <n v="2004"/>
    <n v="1"/>
    <n v="83.05"/>
    <n v="3045.2"/>
    <n v="83.335340156532197"/>
    <n v="1"/>
  </r>
  <r>
    <n v="10208"/>
    <s v="S18_3140"/>
    <n v="24"/>
    <n v="117.47"/>
    <n v="9"/>
    <x v="87"/>
    <d v="2004-01-11T00:00:00"/>
    <d v="2004-01-04T00:00:00"/>
    <s v="Shipped"/>
    <n v="146"/>
    <n v="1337"/>
    <n v="123900"/>
    <s v="Lyon"/>
    <n v="4"/>
    <x v="3"/>
    <d v="2004-03-18T00:00:00"/>
    <n v="40978.53"/>
    <s v="Vintage Cars"/>
    <n v="3913"/>
    <n v="136.59"/>
    <n v="7"/>
    <s v="No"/>
    <n v="2004"/>
    <n v="1"/>
    <n v="68.3"/>
    <n v="2819.2799999999997"/>
    <n v="71.991215226939971"/>
    <n v="1"/>
  </r>
  <r>
    <n v="10208"/>
    <s v="S18_3259"/>
    <n v="48"/>
    <n v="96.81"/>
    <n v="11"/>
    <x v="87"/>
    <d v="2004-01-11T00:00:00"/>
    <d v="2004-01-04T00:00:00"/>
    <s v="Shipped"/>
    <n v="146"/>
    <n v="1337"/>
    <n v="123900"/>
    <s v="Lyon"/>
    <n v="4"/>
    <x v="3"/>
    <d v="2004-03-18T00:00:00"/>
    <n v="40978.53"/>
    <s v="Trains"/>
    <n v="6450"/>
    <n v="100.84"/>
    <n v="7"/>
    <s v="No"/>
    <n v="2004"/>
    <n v="1"/>
    <n v="67.56"/>
    <n v="4646.88"/>
    <n v="43.294849023090585"/>
    <n v="0"/>
  </r>
  <r>
    <n v="10208"/>
    <s v="S18_4522"/>
    <n v="45"/>
    <n v="72.849999999999994"/>
    <n v="8"/>
    <x v="87"/>
    <d v="2004-01-11T00:00:00"/>
    <d v="2004-01-04T00:00:00"/>
    <s v="Shipped"/>
    <n v="146"/>
    <n v="1337"/>
    <n v="123900"/>
    <s v="Lyon"/>
    <n v="4"/>
    <x v="3"/>
    <d v="2004-03-18T00:00:00"/>
    <n v="40978.53"/>
    <s v="Vintage Cars"/>
    <n v="8290"/>
    <n v="87.77"/>
    <n v="7"/>
    <s v="No"/>
    <n v="2004"/>
    <n v="1"/>
    <n v="52.66"/>
    <n v="3278.2499999999995"/>
    <n v="38.340296240030384"/>
    <n v="0"/>
  </r>
  <r>
    <n v="10208"/>
    <s v="S24_2011"/>
    <n v="35"/>
    <n v="122.89"/>
    <n v="7"/>
    <x v="87"/>
    <d v="2004-01-11T00:00:00"/>
    <d v="2004-01-04T00:00:00"/>
    <s v="Shipped"/>
    <n v="146"/>
    <n v="1337"/>
    <n v="123900"/>
    <s v="Lyon"/>
    <n v="4"/>
    <x v="3"/>
    <d v="2004-03-18T00:00:00"/>
    <n v="40978.53"/>
    <s v="Ships"/>
    <n v="1898"/>
    <n v="122.89"/>
    <n v="7"/>
    <s v="No"/>
    <n v="2004"/>
    <n v="1"/>
    <n v="82.34"/>
    <n v="4301.1499999999996"/>
    <n v="49.247024532426522"/>
    <n v="0"/>
  </r>
  <r>
    <n v="10208"/>
    <s v="S24_3151"/>
    <n v="20"/>
    <n v="80.540000000000006"/>
    <n v="2"/>
    <x v="87"/>
    <d v="2004-01-11T00:00:00"/>
    <d v="2004-01-04T00:00:00"/>
    <s v="Shipped"/>
    <n v="146"/>
    <n v="1337"/>
    <n v="123900"/>
    <s v="Lyon"/>
    <n v="4"/>
    <x v="3"/>
    <d v="2004-03-18T00:00:00"/>
    <n v="40978.53"/>
    <s v="Vintage Cars"/>
    <n v="9173"/>
    <n v="88.51"/>
    <n v="7"/>
    <s v="No"/>
    <n v="2004"/>
    <n v="1"/>
    <n v="46.91"/>
    <n v="1610.8000000000002"/>
    <n v="71.690471114900902"/>
    <n v="1"/>
  </r>
  <r>
    <n v="10208"/>
    <s v="S50_1514"/>
    <n v="30"/>
    <n v="57.99"/>
    <n v="15"/>
    <x v="87"/>
    <d v="2004-01-11T00:00:00"/>
    <d v="2004-01-04T00:00:00"/>
    <s v="Shipped"/>
    <n v="146"/>
    <n v="1337"/>
    <n v="123900"/>
    <s v="Lyon"/>
    <n v="4"/>
    <x v="3"/>
    <d v="2004-03-18T00:00:00"/>
    <n v="40978.53"/>
    <s v="Trains"/>
    <n v="1645"/>
    <n v="58.58"/>
    <n v="7"/>
    <s v="No"/>
    <n v="2004"/>
    <n v="1"/>
    <n v="37.49"/>
    <n v="1739.7"/>
    <n v="54.681248332888764"/>
    <n v="0"/>
  </r>
  <r>
    <n v="10208"/>
    <s v="S700_1138"/>
    <n v="38"/>
    <n v="56.67"/>
    <n v="3"/>
    <x v="87"/>
    <d v="2004-01-11T00:00:00"/>
    <d v="2004-01-04T00:00:00"/>
    <s v="Shipped"/>
    <n v="146"/>
    <n v="1337"/>
    <n v="123900"/>
    <s v="Lyon"/>
    <n v="4"/>
    <x v="3"/>
    <d v="2004-03-18T00:00:00"/>
    <n v="40978.53"/>
    <s v="Ships"/>
    <n v="1897"/>
    <n v="66.67"/>
    <n v="7"/>
    <s v="No"/>
    <n v="2004"/>
    <n v="1"/>
    <n v="34"/>
    <n v="2153.46"/>
    <n v="66.676470588235304"/>
    <n v="0"/>
  </r>
  <r>
    <n v="10208"/>
    <s v="S700_1938"/>
    <n v="40"/>
    <n v="73.62"/>
    <n v="10"/>
    <x v="87"/>
    <d v="2004-01-11T00:00:00"/>
    <d v="2004-01-04T00:00:00"/>
    <s v="Shipped"/>
    <n v="146"/>
    <n v="1337"/>
    <n v="123900"/>
    <s v="Lyon"/>
    <n v="4"/>
    <x v="3"/>
    <d v="2004-03-18T00:00:00"/>
    <n v="40978.53"/>
    <s v="Ships"/>
    <n v="737"/>
    <n v="86.61"/>
    <n v="7"/>
    <s v="No"/>
    <n v="2004"/>
    <n v="1"/>
    <n v="43.3"/>
    <n v="2944.8"/>
    <n v="70.023094688221732"/>
    <n v="1"/>
  </r>
  <r>
    <n v="10208"/>
    <s v="S700_2610"/>
    <n v="46"/>
    <n v="63.61"/>
    <n v="1"/>
    <x v="87"/>
    <d v="2004-01-11T00:00:00"/>
    <d v="2004-01-04T00:00:00"/>
    <s v="Shipped"/>
    <n v="146"/>
    <n v="1337"/>
    <n v="123900"/>
    <s v="Lyon"/>
    <n v="4"/>
    <x v="3"/>
    <d v="2004-03-18T00:00:00"/>
    <n v="40978.53"/>
    <s v="Ships"/>
    <n v="7083"/>
    <n v="72.28"/>
    <n v="7"/>
    <s v="No"/>
    <n v="2004"/>
    <n v="1"/>
    <n v="33.97"/>
    <n v="2926.06"/>
    <n v="87.253458934353844"/>
    <n v="1"/>
  </r>
  <r>
    <n v="10208"/>
    <s v="S700_3505"/>
    <n v="37"/>
    <n v="95.16"/>
    <n v="4"/>
    <x v="87"/>
    <d v="2004-01-11T00:00:00"/>
    <d v="2004-01-04T00:00:00"/>
    <s v="Shipped"/>
    <n v="146"/>
    <n v="1337"/>
    <n v="123900"/>
    <s v="Lyon"/>
    <n v="4"/>
    <x v="3"/>
    <d v="2004-03-18T00:00:00"/>
    <n v="40978.53"/>
    <s v="Ships"/>
    <n v="1956"/>
    <n v="100.17"/>
    <n v="7"/>
    <s v="No"/>
    <n v="2004"/>
    <n v="1"/>
    <n v="51.09"/>
    <n v="3520.92"/>
    <n v="86.259541984732806"/>
    <n v="1"/>
  </r>
  <r>
    <n v="10208"/>
    <s v="S700_3962"/>
    <n v="33"/>
    <n v="95.34"/>
    <n v="5"/>
    <x v="87"/>
    <d v="2004-01-11T00:00:00"/>
    <d v="2004-01-04T00:00:00"/>
    <s v="Shipped"/>
    <n v="146"/>
    <n v="1337"/>
    <n v="123900"/>
    <s v="Lyon"/>
    <n v="4"/>
    <x v="3"/>
    <d v="2004-03-18T00:00:00"/>
    <n v="40978.53"/>
    <s v="Ships"/>
    <n v="5088"/>
    <n v="99.31"/>
    <n v="7"/>
    <s v="No"/>
    <n v="2004"/>
    <n v="1"/>
    <n v="53.63"/>
    <n v="3146.2200000000003"/>
    <n v="77.773634159985079"/>
    <n v="1"/>
  </r>
  <r>
    <n v="10208"/>
    <s v="S72_3212"/>
    <n v="42"/>
    <n v="48.05"/>
    <n v="6"/>
    <x v="87"/>
    <d v="2004-01-11T00:00:00"/>
    <d v="2004-01-04T00:00:00"/>
    <s v="Shipped"/>
    <n v="146"/>
    <n v="1337"/>
    <n v="123900"/>
    <s v="Lyon"/>
    <n v="4"/>
    <x v="3"/>
    <d v="2004-03-18T00:00:00"/>
    <n v="40978.53"/>
    <s v="Ships"/>
    <n v="414"/>
    <n v="54.6"/>
    <n v="7"/>
    <s v="No"/>
    <n v="2004"/>
    <n v="1"/>
    <n v="33.299999999999997"/>
    <n v="2018.1"/>
    <n v="44.294294294294303"/>
    <n v="0"/>
  </r>
  <r>
    <n v="10209"/>
    <s v="S10_4757"/>
    <n v="39"/>
    <n v="129.19999999999999"/>
    <n v="8"/>
    <x v="88"/>
    <d v="2004-01-15T00:00:00"/>
    <d v="2004-01-12T00:00:00"/>
    <s v="Shipped"/>
    <n v="347"/>
    <n v="1166"/>
    <n v="57700"/>
    <s v="Los Angeles"/>
    <n v="1"/>
    <x v="5"/>
    <d v="2004-01-18T00:00:00"/>
    <n v="21053.69"/>
    <s v="Classic Cars"/>
    <n v="3252"/>
    <n v="136"/>
    <n v="3"/>
    <s v="Yes"/>
    <n v="2004"/>
    <n v="1"/>
    <n v="85.68"/>
    <n v="5038.7999999999993"/>
    <n v="50.79365079365077"/>
    <n v="0"/>
  </r>
  <r>
    <n v="10209"/>
    <s v="S18_3029"/>
    <n v="28"/>
    <n v="82.58"/>
    <n v="6"/>
    <x v="88"/>
    <d v="2004-01-15T00:00:00"/>
    <d v="2004-01-12T00:00:00"/>
    <s v="Shipped"/>
    <n v="347"/>
    <n v="1166"/>
    <n v="57700"/>
    <s v="Los Angeles"/>
    <n v="1"/>
    <x v="5"/>
    <d v="2004-01-18T00:00:00"/>
    <n v="21053.69"/>
    <s v="Ships"/>
    <n v="4259"/>
    <n v="86.02"/>
    <n v="3"/>
    <s v="Yes"/>
    <n v="2004"/>
    <n v="1"/>
    <n v="51.61"/>
    <n v="2312.2399999999998"/>
    <n v="60.007750435962024"/>
    <n v="0"/>
  </r>
  <r>
    <n v="10209"/>
    <s v="S18_3856"/>
    <n v="20"/>
    <n v="97.4"/>
    <n v="5"/>
    <x v="88"/>
    <d v="2004-01-15T00:00:00"/>
    <d v="2004-01-12T00:00:00"/>
    <s v="Shipped"/>
    <n v="347"/>
    <n v="1166"/>
    <n v="57700"/>
    <s v="Los Angeles"/>
    <n v="1"/>
    <x v="5"/>
    <d v="2004-01-18T00:00:00"/>
    <n v="21053.69"/>
    <s v="Vintage Cars"/>
    <n v="2378"/>
    <n v="105.87"/>
    <n v="3"/>
    <s v="Yes"/>
    <n v="2004"/>
    <n v="1"/>
    <n v="64.58"/>
    <n v="1948"/>
    <n v="50.820687519355857"/>
    <n v="0"/>
  </r>
  <r>
    <n v="10209"/>
    <s v="S24_2841"/>
    <n v="43"/>
    <n v="66.45"/>
    <n v="1"/>
    <x v="88"/>
    <d v="2004-01-15T00:00:00"/>
    <d v="2004-01-12T00:00:00"/>
    <s v="Shipped"/>
    <n v="347"/>
    <n v="1166"/>
    <n v="57700"/>
    <s v="Los Angeles"/>
    <n v="1"/>
    <x v="5"/>
    <d v="2004-01-18T00:00:00"/>
    <n v="21053.69"/>
    <s v="Planes"/>
    <n v="5942"/>
    <n v="68.510000000000005"/>
    <n v="3"/>
    <s v="Yes"/>
    <n v="2004"/>
    <n v="1"/>
    <n v="34.25"/>
    <n v="2857.35"/>
    <n v="94.014598540145982"/>
    <n v="1"/>
  </r>
  <r>
    <n v="10209"/>
    <s v="S24_3420"/>
    <n v="36"/>
    <n v="56.55"/>
    <n v="2"/>
    <x v="88"/>
    <d v="2004-01-15T00:00:00"/>
    <d v="2004-01-12T00:00:00"/>
    <s v="Shipped"/>
    <n v="347"/>
    <n v="1166"/>
    <n v="57700"/>
    <s v="Los Angeles"/>
    <n v="1"/>
    <x v="5"/>
    <d v="2004-01-18T00:00:00"/>
    <n v="21053.69"/>
    <s v="Vintage Cars"/>
    <n v="2902"/>
    <n v="65.75"/>
    <n v="3"/>
    <s v="Yes"/>
    <n v="2004"/>
    <n v="1"/>
    <n v="26.3"/>
    <n v="2035.8"/>
    <n v="115.0190114068441"/>
    <n v="1"/>
  </r>
  <r>
    <n v="10209"/>
    <s v="S24_3816"/>
    <n v="22"/>
    <n v="79.67"/>
    <n v="7"/>
    <x v="88"/>
    <d v="2004-01-15T00:00:00"/>
    <d v="2004-01-12T00:00:00"/>
    <s v="Shipped"/>
    <n v="347"/>
    <n v="1166"/>
    <n v="57700"/>
    <s v="Los Angeles"/>
    <n v="1"/>
    <x v="5"/>
    <d v="2004-01-18T00:00:00"/>
    <n v="21053.69"/>
    <s v="Vintage Cars"/>
    <n v="6621"/>
    <n v="83.86"/>
    <n v="3"/>
    <s v="Yes"/>
    <n v="2004"/>
    <n v="1"/>
    <n v="48.64"/>
    <n v="1752.74"/>
    <n v="63.795230263157897"/>
    <n v="0"/>
  </r>
  <r>
    <n v="10209"/>
    <s v="S700_2047"/>
    <n v="33"/>
    <n v="90.52"/>
    <n v="4"/>
    <x v="88"/>
    <d v="2004-01-15T00:00:00"/>
    <d v="2004-01-12T00:00:00"/>
    <s v="Shipped"/>
    <n v="347"/>
    <n v="1166"/>
    <n v="57700"/>
    <s v="Los Angeles"/>
    <n v="1"/>
    <x v="5"/>
    <d v="2004-01-18T00:00:00"/>
    <n v="21053.69"/>
    <s v="Ships"/>
    <n v="3501"/>
    <n v="90.52"/>
    <n v="3"/>
    <s v="Yes"/>
    <n v="2004"/>
    <n v="1"/>
    <n v="39.83"/>
    <n v="2987.16"/>
    <n v="127.26587998995731"/>
    <n v="1"/>
  </r>
  <r>
    <n v="10209"/>
    <s v="S72_1253"/>
    <n v="48"/>
    <n v="44.2"/>
    <n v="3"/>
    <x v="88"/>
    <d v="2004-01-15T00:00:00"/>
    <d v="2004-01-12T00:00:00"/>
    <s v="Shipped"/>
    <n v="347"/>
    <n v="1166"/>
    <n v="57700"/>
    <s v="Los Angeles"/>
    <n v="1"/>
    <x v="5"/>
    <d v="2004-01-18T00:00:00"/>
    <n v="21053.69"/>
    <s v="Planes"/>
    <n v="4857"/>
    <n v="49.66"/>
    <n v="3"/>
    <s v="Yes"/>
    <n v="2004"/>
    <n v="1"/>
    <n v="32.770000000000003"/>
    <n v="2121.6000000000004"/>
    <n v="34.879462923405555"/>
    <n v="0"/>
  </r>
  <r>
    <n v="10210"/>
    <s v="S10_2016"/>
    <n v="23"/>
    <n v="112.99"/>
    <n v="2"/>
    <x v="89"/>
    <d v="2004-01-22T00:00:00"/>
    <d v="2004-01-20T00:00:00"/>
    <s v="Shipped"/>
    <n v="177"/>
    <n v="1621"/>
    <n v="81200"/>
    <s v="Kita-ku"/>
    <n v="5"/>
    <x v="4"/>
    <d v="2004-04-17T00:00:00"/>
    <n v="15183.63"/>
    <s v="Motorcycles"/>
    <n v="6625"/>
    <n v="118.94"/>
    <n v="2"/>
    <s v="Yes"/>
    <n v="2004"/>
    <n v="1"/>
    <n v="68.989999999999995"/>
    <n v="2598.77"/>
    <n v="63.777359037541679"/>
    <n v="0"/>
  </r>
  <r>
    <n v="10210"/>
    <s v="S10_4698"/>
    <n v="34"/>
    <n v="189.79"/>
    <n v="1"/>
    <x v="89"/>
    <d v="2004-01-22T00:00:00"/>
    <d v="2004-01-20T00:00:00"/>
    <s v="Shipped"/>
    <n v="177"/>
    <n v="1621"/>
    <n v="81200"/>
    <s v="Kita-ku"/>
    <n v="5"/>
    <x v="4"/>
    <d v="2004-04-17T00:00:00"/>
    <n v="15183.63"/>
    <s v="Motorcycles"/>
    <n v="5582"/>
    <n v="193.66"/>
    <n v="2"/>
    <s v="Yes"/>
    <n v="2004"/>
    <n v="1"/>
    <n v="91.02"/>
    <n v="6452.86"/>
    <n v="108.51461217314875"/>
    <n v="1"/>
  </r>
  <r>
    <n v="10210"/>
    <s v="S18_1662"/>
    <n v="31"/>
    <n v="141.91999999999999"/>
    <n v="17"/>
    <x v="89"/>
    <d v="2004-01-22T00:00:00"/>
    <d v="2004-01-20T00:00:00"/>
    <s v="Shipped"/>
    <n v="177"/>
    <n v="1621"/>
    <n v="81200"/>
    <s v="Kita-ku"/>
    <n v="5"/>
    <x v="4"/>
    <d v="2004-04-17T00:00:00"/>
    <n v="15183.63"/>
    <s v="Planes"/>
    <n v="5330"/>
    <n v="157.69"/>
    <n v="2"/>
    <s v="Yes"/>
    <n v="2004"/>
    <n v="1"/>
    <n v="77.27"/>
    <n v="4399.5199999999995"/>
    <n v="83.667658858547938"/>
    <n v="1"/>
  </r>
  <r>
    <n v="10210"/>
    <s v="S18_2581"/>
    <n v="50"/>
    <n v="68.430000000000007"/>
    <n v="7"/>
    <x v="89"/>
    <d v="2004-01-22T00:00:00"/>
    <d v="2004-01-20T00:00:00"/>
    <s v="Shipped"/>
    <n v="177"/>
    <n v="1621"/>
    <n v="81200"/>
    <s v="Kita-ku"/>
    <n v="5"/>
    <x v="4"/>
    <d v="2004-04-17T00:00:00"/>
    <n v="15183.63"/>
    <s v="Planes"/>
    <n v="992"/>
    <n v="84.48"/>
    <n v="2"/>
    <s v="Yes"/>
    <n v="2004"/>
    <n v="1"/>
    <n v="49"/>
    <n v="3421.5000000000005"/>
    <n v="39.653061224489811"/>
    <n v="0"/>
  </r>
  <r>
    <n v="10210"/>
    <s v="S18_2625"/>
    <n v="40"/>
    <n v="51.48"/>
    <n v="3"/>
    <x v="89"/>
    <d v="2004-01-22T00:00:00"/>
    <d v="2004-01-20T00:00:00"/>
    <s v="Shipped"/>
    <n v="177"/>
    <n v="1621"/>
    <n v="81200"/>
    <s v="Kita-ku"/>
    <n v="5"/>
    <x v="4"/>
    <d v="2004-04-17T00:00:00"/>
    <n v="15183.63"/>
    <s v="Motorcycles"/>
    <n v="4357"/>
    <n v="60.57"/>
    <n v="2"/>
    <s v="Yes"/>
    <n v="2004"/>
    <n v="1"/>
    <n v="24.23"/>
    <n v="2059.1999999999998"/>
    <n v="112.463887742468"/>
    <n v="1"/>
  </r>
  <r>
    <n v="10210"/>
    <s v="S24_1785"/>
    <n v="27"/>
    <n v="100.67"/>
    <n v="9"/>
    <x v="89"/>
    <d v="2004-01-22T00:00:00"/>
    <d v="2004-01-20T00:00:00"/>
    <s v="Shipped"/>
    <n v="177"/>
    <n v="1621"/>
    <n v="81200"/>
    <s v="Kita-ku"/>
    <n v="5"/>
    <x v="4"/>
    <d v="2004-04-17T00:00:00"/>
    <n v="15183.63"/>
    <s v="Planes"/>
    <n v="3627"/>
    <n v="109.42"/>
    <n v="2"/>
    <s v="Yes"/>
    <n v="2004"/>
    <n v="1"/>
    <n v="66.739999999999995"/>
    <n v="2718.09"/>
    <n v="50.839077015283209"/>
    <n v="0"/>
  </r>
  <r>
    <n v="10210"/>
    <s v="S24_2000"/>
    <n v="30"/>
    <n v="63.22"/>
    <n v="4"/>
    <x v="89"/>
    <d v="2004-01-22T00:00:00"/>
    <d v="2004-01-20T00:00:00"/>
    <s v="Shipped"/>
    <n v="177"/>
    <n v="1621"/>
    <n v="81200"/>
    <s v="Kita-ku"/>
    <n v="5"/>
    <x v="4"/>
    <d v="2004-04-17T00:00:00"/>
    <n v="15183.63"/>
    <s v="Motorcycles"/>
    <n v="15"/>
    <n v="76.17"/>
    <n v="2"/>
    <s v="Yes"/>
    <n v="2004"/>
    <n v="1"/>
    <n v="37.32"/>
    <n v="1896.6"/>
    <n v="69.399785637727746"/>
    <n v="1"/>
  </r>
  <r>
    <n v="10210"/>
    <s v="S24_3949"/>
    <n v="29"/>
    <n v="56.64"/>
    <n v="16"/>
    <x v="89"/>
    <d v="2004-01-22T00:00:00"/>
    <d v="2004-01-20T00:00:00"/>
    <s v="Shipped"/>
    <n v="177"/>
    <n v="1621"/>
    <n v="81200"/>
    <s v="Kita-ku"/>
    <n v="5"/>
    <x v="4"/>
    <d v="2004-04-17T00:00:00"/>
    <n v="15183.63"/>
    <s v="Planes"/>
    <n v="6812"/>
    <n v="68.239999999999995"/>
    <n v="2"/>
    <s v="Yes"/>
    <n v="2004"/>
    <n v="1"/>
    <n v="29.34"/>
    <n v="1642.56"/>
    <n v="93.047034764826179"/>
    <n v="1"/>
  </r>
  <r>
    <n v="10210"/>
    <s v="S24_4278"/>
    <n v="40"/>
    <n v="68.099999999999994"/>
    <n v="8"/>
    <x v="89"/>
    <d v="2004-01-22T00:00:00"/>
    <d v="2004-01-20T00:00:00"/>
    <s v="Shipped"/>
    <n v="177"/>
    <n v="1621"/>
    <n v="81200"/>
    <s v="Kita-ku"/>
    <n v="5"/>
    <x v="4"/>
    <d v="2004-04-17T00:00:00"/>
    <n v="15183.63"/>
    <s v="Planes"/>
    <n v="2756"/>
    <n v="72.45"/>
    <n v="2"/>
    <s v="Yes"/>
    <n v="2004"/>
    <n v="1"/>
    <n v="36.229999999999997"/>
    <n v="2724"/>
    <n v="87.965774220259448"/>
    <n v="1"/>
  </r>
  <r>
    <n v="10210"/>
    <s v="S32_1374"/>
    <n v="46"/>
    <n v="84.91"/>
    <n v="5"/>
    <x v="89"/>
    <d v="2004-01-22T00:00:00"/>
    <d v="2004-01-20T00:00:00"/>
    <s v="Shipped"/>
    <n v="177"/>
    <n v="1621"/>
    <n v="81200"/>
    <s v="Kita-ku"/>
    <n v="5"/>
    <x v="4"/>
    <d v="2004-04-17T00:00:00"/>
    <n v="15183.63"/>
    <s v="Motorcycles"/>
    <n v="178"/>
    <n v="99.89"/>
    <n v="2"/>
    <s v="Yes"/>
    <n v="2004"/>
    <n v="1"/>
    <n v="66.92"/>
    <n v="3905.8599999999997"/>
    <n v="26.882845188284509"/>
    <n v="0"/>
  </r>
  <r>
    <n v="10210"/>
    <s v="S32_4289"/>
    <n v="39"/>
    <n v="57.1"/>
    <n v="10"/>
    <x v="89"/>
    <d v="2004-01-22T00:00:00"/>
    <d v="2004-01-20T00:00:00"/>
    <s v="Shipped"/>
    <n v="177"/>
    <n v="1621"/>
    <n v="81200"/>
    <s v="Kita-ku"/>
    <n v="5"/>
    <x v="4"/>
    <d v="2004-04-17T00:00:00"/>
    <n v="15183.63"/>
    <s v="Vintage Cars"/>
    <n v="136"/>
    <n v="68.790000000000006"/>
    <n v="2"/>
    <s v="Yes"/>
    <n v="2004"/>
    <n v="1"/>
    <n v="33.020000000000003"/>
    <n v="2226.9"/>
    <n v="72.925499697153228"/>
    <n v="1"/>
  </r>
  <r>
    <n v="10210"/>
    <s v="S50_1341"/>
    <n v="43"/>
    <n v="43.2"/>
    <n v="11"/>
    <x v="89"/>
    <d v="2004-01-22T00:00:00"/>
    <d v="2004-01-20T00:00:00"/>
    <s v="Shipped"/>
    <n v="177"/>
    <n v="1621"/>
    <n v="81200"/>
    <s v="Kita-ku"/>
    <n v="5"/>
    <x v="4"/>
    <d v="2004-04-17T00:00:00"/>
    <n v="15183.63"/>
    <s v="Vintage Cars"/>
    <n v="7062"/>
    <n v="43.64"/>
    <n v="2"/>
    <s v="Yes"/>
    <n v="2004"/>
    <n v="1"/>
    <n v="27.06"/>
    <n v="1857.6000000000001"/>
    <n v="59.645232815964548"/>
    <n v="0"/>
  </r>
  <r>
    <n v="10210"/>
    <s v="S700_1691"/>
    <n v="21"/>
    <n v="87.69"/>
    <n v="12"/>
    <x v="89"/>
    <d v="2004-01-22T00:00:00"/>
    <d v="2004-01-20T00:00:00"/>
    <s v="Shipped"/>
    <n v="177"/>
    <n v="1621"/>
    <n v="81200"/>
    <s v="Kita-ku"/>
    <n v="5"/>
    <x v="4"/>
    <d v="2004-04-17T00:00:00"/>
    <n v="15183.63"/>
    <s v="Planes"/>
    <n v="5841"/>
    <n v="91.34"/>
    <n v="2"/>
    <s v="Yes"/>
    <n v="2004"/>
    <n v="1"/>
    <n v="51.15"/>
    <n v="1841.49"/>
    <n v="71.436950146627566"/>
    <n v="1"/>
  </r>
  <r>
    <n v="10210"/>
    <s v="S700_2466"/>
    <n v="26"/>
    <n v="93.74"/>
    <n v="14"/>
    <x v="89"/>
    <d v="2004-01-22T00:00:00"/>
    <d v="2004-01-20T00:00:00"/>
    <s v="Shipped"/>
    <n v="177"/>
    <n v="1621"/>
    <n v="81200"/>
    <s v="Kita-ku"/>
    <n v="5"/>
    <x v="4"/>
    <d v="2004-04-17T00:00:00"/>
    <n v="15183.63"/>
    <s v="Planes"/>
    <n v="9653"/>
    <n v="99.72"/>
    <n v="2"/>
    <s v="Yes"/>
    <n v="2004"/>
    <n v="1"/>
    <n v="68.8"/>
    <n v="2437.2399999999998"/>
    <n v="36.25"/>
    <n v="0"/>
  </r>
  <r>
    <n v="10210"/>
    <s v="S700_2834"/>
    <n v="25"/>
    <n v="98.48"/>
    <n v="6"/>
    <x v="89"/>
    <d v="2004-01-22T00:00:00"/>
    <d v="2004-01-20T00:00:00"/>
    <s v="Shipped"/>
    <n v="177"/>
    <n v="1621"/>
    <n v="81200"/>
    <s v="Kita-ku"/>
    <n v="5"/>
    <x v="4"/>
    <d v="2004-04-17T00:00:00"/>
    <n v="15183.63"/>
    <s v="Planes"/>
    <n v="7106"/>
    <n v="118.65"/>
    <n v="2"/>
    <s v="Yes"/>
    <n v="2004"/>
    <n v="1"/>
    <n v="59.33"/>
    <n v="2462"/>
    <n v="65.986853193999679"/>
    <n v="0"/>
  </r>
  <r>
    <n v="10210"/>
    <s v="S700_3167"/>
    <n v="31"/>
    <n v="64"/>
    <n v="13"/>
    <x v="89"/>
    <d v="2004-01-22T00:00:00"/>
    <d v="2004-01-20T00:00:00"/>
    <s v="Shipped"/>
    <n v="177"/>
    <n v="1621"/>
    <n v="81200"/>
    <s v="Kita-ku"/>
    <n v="5"/>
    <x v="4"/>
    <d v="2004-04-17T00:00:00"/>
    <n v="15183.63"/>
    <s v="Planes"/>
    <n v="551"/>
    <n v="80"/>
    <n v="2"/>
    <s v="Yes"/>
    <n v="2004"/>
    <n v="1"/>
    <n v="54.4"/>
    <n v="1984"/>
    <n v="17.647058823529417"/>
    <n v="0"/>
  </r>
  <r>
    <n v="10210"/>
    <s v="S700_4002"/>
    <n v="42"/>
    <n v="60.7"/>
    <n v="15"/>
    <x v="89"/>
    <d v="2004-01-22T00:00:00"/>
    <d v="2004-01-20T00:00:00"/>
    <s v="Shipped"/>
    <n v="177"/>
    <n v="1621"/>
    <n v="81200"/>
    <s v="Kita-ku"/>
    <n v="5"/>
    <x v="4"/>
    <d v="2004-04-17T00:00:00"/>
    <n v="15183.63"/>
    <s v="Planes"/>
    <n v="8820"/>
    <n v="74.03"/>
    <n v="2"/>
    <s v="Yes"/>
    <n v="2004"/>
    <n v="1"/>
    <n v="36.270000000000003"/>
    <n v="2549.4"/>
    <n v="67.355941549489927"/>
    <n v="1"/>
  </r>
  <r>
    <n v="10211"/>
    <s v="S10_1678"/>
    <n v="41"/>
    <n v="90.92"/>
    <n v="14"/>
    <x v="90"/>
    <d v="2004-01-25T00:00:00"/>
    <d v="2004-01-18T00:00:00"/>
    <s v="Shipped"/>
    <n v="406"/>
    <n v="1337"/>
    <n v="95000"/>
    <s v="Paris"/>
    <n v="4"/>
    <x v="3"/>
    <d v="2005-04-23T00:00:00"/>
    <n v="12190.85"/>
    <s v="Motorcycles"/>
    <n v="7933"/>
    <n v="95.7"/>
    <n v="7"/>
    <s v="No"/>
    <n v="2004"/>
    <n v="1"/>
    <n v="48.81"/>
    <n v="3727.7200000000003"/>
    <n v="86.273304650686327"/>
    <n v="1"/>
  </r>
  <r>
    <n v="10211"/>
    <s v="S12_1099"/>
    <n v="41"/>
    <n v="171.22"/>
    <n v="2"/>
    <x v="90"/>
    <d v="2004-01-25T00:00:00"/>
    <d v="2004-01-18T00:00:00"/>
    <s v="Shipped"/>
    <n v="406"/>
    <n v="1337"/>
    <n v="95000"/>
    <s v="Paris"/>
    <n v="4"/>
    <x v="3"/>
    <d v="2005-04-23T00:00:00"/>
    <n v="12190.85"/>
    <s v="Classic Cars"/>
    <n v="68"/>
    <n v="194.57"/>
    <n v="7"/>
    <s v="No"/>
    <n v="2004"/>
    <n v="1"/>
    <n v="95.34"/>
    <n v="7020.0199999999995"/>
    <n v="79.588839941262847"/>
    <n v="1"/>
  </r>
  <r>
    <n v="10211"/>
    <s v="S12_2823"/>
    <n v="36"/>
    <n v="126.52"/>
    <n v="13"/>
    <x v="90"/>
    <d v="2004-01-25T00:00:00"/>
    <d v="2004-01-18T00:00:00"/>
    <s v="Shipped"/>
    <n v="406"/>
    <n v="1337"/>
    <n v="95000"/>
    <s v="Paris"/>
    <n v="4"/>
    <x v="3"/>
    <d v="2005-04-23T00:00:00"/>
    <n v="12190.85"/>
    <s v="Motorcycles"/>
    <n v="9997"/>
    <n v="150.62"/>
    <n v="7"/>
    <s v="No"/>
    <n v="2004"/>
    <n v="1"/>
    <n v="66.27"/>
    <n v="4554.72"/>
    <n v="90.915949901916406"/>
    <n v="1"/>
  </r>
  <r>
    <n v="10211"/>
    <s v="S12_3990"/>
    <n v="28"/>
    <n v="79.8"/>
    <n v="3"/>
    <x v="90"/>
    <d v="2004-01-25T00:00:00"/>
    <d v="2004-01-18T00:00:00"/>
    <s v="Shipped"/>
    <n v="406"/>
    <n v="1337"/>
    <n v="95000"/>
    <s v="Paris"/>
    <n v="4"/>
    <x v="3"/>
    <d v="2005-04-23T00:00:00"/>
    <n v="12190.85"/>
    <s v="Classic Cars"/>
    <n v="5663"/>
    <n v="79.8"/>
    <n v="7"/>
    <s v="No"/>
    <n v="2004"/>
    <n v="1"/>
    <n v="31.92"/>
    <n v="2234.4"/>
    <n v="149.99999999999997"/>
    <n v="1"/>
  </r>
  <r>
    <n v="10211"/>
    <s v="S18_3278"/>
    <n v="35"/>
    <n v="73.17"/>
    <n v="5"/>
    <x v="90"/>
    <d v="2004-01-25T00:00:00"/>
    <d v="2004-01-18T00:00:00"/>
    <s v="Shipped"/>
    <n v="406"/>
    <n v="1337"/>
    <n v="95000"/>
    <s v="Paris"/>
    <n v="4"/>
    <x v="3"/>
    <d v="2005-04-23T00:00:00"/>
    <n v="12190.85"/>
    <s v="Classic Cars"/>
    <n v="1917"/>
    <n v="80.41"/>
    <n v="7"/>
    <s v="No"/>
    <n v="2004"/>
    <n v="1"/>
    <n v="49.05"/>
    <n v="2560.9500000000003"/>
    <n v="49.174311926605519"/>
    <n v="0"/>
  </r>
  <r>
    <n v="10211"/>
    <s v="S18_3482"/>
    <n v="28"/>
    <n v="138.16999999999999"/>
    <n v="4"/>
    <x v="90"/>
    <d v="2004-01-25T00:00:00"/>
    <d v="2004-01-18T00:00:00"/>
    <s v="Shipped"/>
    <n v="406"/>
    <n v="1337"/>
    <n v="95000"/>
    <s v="Paris"/>
    <n v="4"/>
    <x v="3"/>
    <d v="2005-04-23T00:00:00"/>
    <n v="12190.85"/>
    <s v="Classic Cars"/>
    <n v="9127"/>
    <n v="146.99"/>
    <n v="7"/>
    <s v="No"/>
    <n v="2004"/>
    <n v="1"/>
    <n v="73.489999999999995"/>
    <n v="3868.7599999999998"/>
    <n v="88.01197441828819"/>
    <n v="1"/>
  </r>
  <r>
    <n v="10211"/>
    <s v="S18_3782"/>
    <n v="46"/>
    <n v="60.3"/>
    <n v="8"/>
    <x v="90"/>
    <d v="2004-01-25T00:00:00"/>
    <d v="2004-01-18T00:00:00"/>
    <s v="Shipped"/>
    <n v="406"/>
    <n v="1337"/>
    <n v="95000"/>
    <s v="Paris"/>
    <n v="4"/>
    <x v="3"/>
    <d v="2005-04-23T00:00:00"/>
    <n v="12190.85"/>
    <s v="Motorcycles"/>
    <n v="7689"/>
    <n v="62.17"/>
    <n v="7"/>
    <s v="No"/>
    <n v="2004"/>
    <n v="1"/>
    <n v="32.950000000000003"/>
    <n v="2773.7999999999997"/>
    <n v="83.004552352048535"/>
    <n v="1"/>
  </r>
  <r>
    <n v="10211"/>
    <s v="S18_4721"/>
    <n v="41"/>
    <n v="148.80000000000001"/>
    <n v="7"/>
    <x v="90"/>
    <d v="2004-01-25T00:00:00"/>
    <d v="2004-01-18T00:00:00"/>
    <s v="Shipped"/>
    <n v="406"/>
    <n v="1337"/>
    <n v="95000"/>
    <s v="Paris"/>
    <n v="4"/>
    <x v="3"/>
    <d v="2005-04-23T00:00:00"/>
    <n v="12190.85"/>
    <s v="Classic Cars"/>
    <n v="1249"/>
    <n v="148.80000000000001"/>
    <n v="7"/>
    <s v="No"/>
    <n v="2004"/>
    <n v="1"/>
    <n v="69.930000000000007"/>
    <n v="6100.8"/>
    <n v="112.78421278421278"/>
    <n v="1"/>
  </r>
  <r>
    <n v="10211"/>
    <s v="S24_1578"/>
    <n v="25"/>
    <n v="109.32"/>
    <n v="15"/>
    <x v="90"/>
    <d v="2004-01-25T00:00:00"/>
    <d v="2004-01-18T00:00:00"/>
    <s v="Shipped"/>
    <n v="406"/>
    <n v="1337"/>
    <n v="95000"/>
    <s v="Paris"/>
    <n v="4"/>
    <x v="3"/>
    <d v="2005-04-23T00:00:00"/>
    <n v="12190.85"/>
    <s v="Motorcycles"/>
    <n v="7003"/>
    <n v="112.7"/>
    <n v="7"/>
    <s v="No"/>
    <n v="2004"/>
    <n v="1"/>
    <n v="60.86"/>
    <n v="2733"/>
    <n v="79.625369700953001"/>
    <n v="1"/>
  </r>
  <r>
    <n v="10211"/>
    <s v="S24_2360"/>
    <n v="21"/>
    <n v="62.33"/>
    <n v="11"/>
    <x v="90"/>
    <d v="2004-01-25T00:00:00"/>
    <d v="2004-01-18T00:00:00"/>
    <s v="Shipped"/>
    <n v="406"/>
    <n v="1337"/>
    <n v="95000"/>
    <s v="Paris"/>
    <n v="4"/>
    <x v="3"/>
    <d v="2005-04-23T00:00:00"/>
    <n v="12190.85"/>
    <s v="Motorcycles"/>
    <n v="6840"/>
    <n v="69.260000000000005"/>
    <n v="7"/>
    <s v="No"/>
    <n v="2004"/>
    <n v="1"/>
    <n v="47.1"/>
    <n v="1308.93"/>
    <n v="32.335456475583854"/>
    <n v="0"/>
  </r>
  <r>
    <n v="10211"/>
    <s v="S24_3371"/>
    <n v="48"/>
    <n v="52.66"/>
    <n v="1"/>
    <x v="90"/>
    <d v="2004-01-25T00:00:00"/>
    <d v="2004-01-18T00:00:00"/>
    <s v="Shipped"/>
    <n v="406"/>
    <n v="1337"/>
    <n v="95000"/>
    <s v="Paris"/>
    <n v="4"/>
    <x v="3"/>
    <d v="2005-04-23T00:00:00"/>
    <n v="12190.85"/>
    <s v="Classic Cars"/>
    <n v="7995"/>
    <n v="61.23"/>
    <n v="7"/>
    <s v="No"/>
    <n v="2004"/>
    <n v="1"/>
    <n v="38.58"/>
    <n v="2527.6799999999998"/>
    <n v="36.495593571798857"/>
    <n v="0"/>
  </r>
  <r>
    <n v="10211"/>
    <s v="S24_4620"/>
    <n v="22"/>
    <n v="80.84"/>
    <n v="6"/>
    <x v="90"/>
    <d v="2004-01-25T00:00:00"/>
    <d v="2004-01-18T00:00:00"/>
    <s v="Shipped"/>
    <n v="406"/>
    <n v="1337"/>
    <n v="95000"/>
    <s v="Paris"/>
    <n v="4"/>
    <x v="3"/>
    <d v="2005-04-23T00:00:00"/>
    <n v="12190.85"/>
    <s v="Classic Cars"/>
    <n v="7869"/>
    <n v="80.84"/>
    <n v="7"/>
    <s v="No"/>
    <n v="2004"/>
    <n v="1"/>
    <n v="32.33"/>
    <n v="1778.48"/>
    <n v="150.04639653572536"/>
    <n v="1"/>
  </r>
  <r>
    <n v="10211"/>
    <s v="S32_2206"/>
    <n v="41"/>
    <n v="39.83"/>
    <n v="9"/>
    <x v="90"/>
    <d v="2004-01-25T00:00:00"/>
    <d v="2004-01-18T00:00:00"/>
    <s v="Shipped"/>
    <n v="406"/>
    <n v="1337"/>
    <n v="95000"/>
    <s v="Paris"/>
    <n v="4"/>
    <x v="3"/>
    <d v="2005-04-23T00:00:00"/>
    <n v="12190.85"/>
    <s v="Motorcycles"/>
    <n v="9241"/>
    <n v="40.229999999999997"/>
    <n v="7"/>
    <s v="No"/>
    <n v="2004"/>
    <n v="1"/>
    <n v="24.14"/>
    <n v="1633.03"/>
    <n v="64.995857497928739"/>
    <n v="0"/>
  </r>
  <r>
    <n v="10211"/>
    <s v="S32_4485"/>
    <n v="37"/>
    <n v="94.91"/>
    <n v="12"/>
    <x v="90"/>
    <d v="2004-01-25T00:00:00"/>
    <d v="2004-01-18T00:00:00"/>
    <s v="Shipped"/>
    <n v="406"/>
    <n v="1337"/>
    <n v="95000"/>
    <s v="Paris"/>
    <n v="4"/>
    <x v="3"/>
    <d v="2005-04-23T00:00:00"/>
    <n v="12190.85"/>
    <s v="Motorcycles"/>
    <n v="3341"/>
    <n v="102.05"/>
    <n v="7"/>
    <s v="No"/>
    <n v="2004"/>
    <n v="1"/>
    <n v="56.13"/>
    <n v="3511.67"/>
    <n v="69.089613397470146"/>
    <n v="1"/>
  </r>
  <r>
    <n v="10211"/>
    <s v="S50_4713"/>
    <n v="40"/>
    <n v="70.78"/>
    <n v="10"/>
    <x v="90"/>
    <d v="2004-01-25T00:00:00"/>
    <d v="2004-01-18T00:00:00"/>
    <s v="Shipped"/>
    <n v="406"/>
    <n v="1337"/>
    <n v="95000"/>
    <s v="Paris"/>
    <n v="4"/>
    <x v="3"/>
    <d v="2005-04-23T00:00:00"/>
    <n v="12190.85"/>
    <s v="Motorcycles"/>
    <n v="600"/>
    <n v="81.36"/>
    <n v="7"/>
    <s v="No"/>
    <n v="2004"/>
    <n v="1"/>
    <n v="34.17"/>
    <n v="2831.2"/>
    <n v="107.14076675446297"/>
    <n v="1"/>
  </r>
  <r>
    <n v="10212"/>
    <s v="S12_3380"/>
    <n v="39"/>
    <n v="99.82"/>
    <n v="16"/>
    <x v="91"/>
    <d v="2004-01-24T00:00:00"/>
    <d v="2004-01-18T00:00:00"/>
    <s v="Shipped"/>
    <n v="141"/>
    <n v="1370"/>
    <n v="227600"/>
    <s v="Madrid"/>
    <n v="4"/>
    <x v="3"/>
    <d v="2003-07-19T00:00:00"/>
    <n v="36251.03"/>
    <s v="Classic Cars"/>
    <n v="9123"/>
    <n v="117.44"/>
    <n v="6"/>
    <s v="Yes"/>
    <n v="2004"/>
    <n v="1"/>
    <n v="75.16"/>
    <n v="3892.9799999999996"/>
    <n v="32.810005321979773"/>
    <n v="0"/>
  </r>
  <r>
    <n v="10212"/>
    <s v="S12_4675"/>
    <n v="33"/>
    <n v="110.55"/>
    <n v="15"/>
    <x v="91"/>
    <d v="2004-01-24T00:00:00"/>
    <d v="2004-01-18T00:00:00"/>
    <s v="Shipped"/>
    <n v="141"/>
    <n v="1370"/>
    <n v="227600"/>
    <s v="Madrid"/>
    <n v="4"/>
    <x v="3"/>
    <d v="2003-07-19T00:00:00"/>
    <n v="36251.03"/>
    <s v="Classic Cars"/>
    <n v="7323"/>
    <n v="115.16"/>
    <n v="6"/>
    <s v="Yes"/>
    <n v="2004"/>
    <n v="1"/>
    <n v="58.73"/>
    <n v="3648.15"/>
    <n v="88.234292525114938"/>
    <n v="1"/>
  </r>
  <r>
    <n v="10212"/>
    <s v="S18_1129"/>
    <n v="29"/>
    <n v="117.48"/>
    <n v="10"/>
    <x v="91"/>
    <d v="2004-01-24T00:00:00"/>
    <d v="2004-01-18T00:00:00"/>
    <s v="Shipped"/>
    <n v="141"/>
    <n v="1370"/>
    <n v="227600"/>
    <s v="Madrid"/>
    <n v="4"/>
    <x v="3"/>
    <d v="2003-07-19T00:00:00"/>
    <n v="36251.03"/>
    <s v="Classic Cars"/>
    <n v="3975"/>
    <n v="141.54"/>
    <n v="6"/>
    <s v="Yes"/>
    <n v="2004"/>
    <n v="1"/>
    <n v="83.51"/>
    <n v="3406.92"/>
    <n v="40.677763142138659"/>
    <n v="0"/>
  </r>
  <r>
    <n v="10212"/>
    <s v="S18_1589"/>
    <n v="38"/>
    <n v="105.77"/>
    <n v="6"/>
    <x v="91"/>
    <d v="2004-01-24T00:00:00"/>
    <d v="2004-01-18T00:00:00"/>
    <s v="Shipped"/>
    <n v="141"/>
    <n v="1370"/>
    <n v="227600"/>
    <s v="Madrid"/>
    <n v="4"/>
    <x v="3"/>
    <d v="2003-07-19T00:00:00"/>
    <n v="36251.03"/>
    <s v="Classic Cars"/>
    <n v="9042"/>
    <n v="124.44"/>
    <n v="6"/>
    <s v="Yes"/>
    <n v="2004"/>
    <n v="1"/>
    <n v="65.959999999999994"/>
    <n v="4019.2599999999998"/>
    <n v="60.354760460885394"/>
    <n v="0"/>
  </r>
  <r>
    <n v="10212"/>
    <s v="S18_1889"/>
    <n v="20"/>
    <n v="64.680000000000007"/>
    <n v="14"/>
    <x v="91"/>
    <d v="2004-01-24T00:00:00"/>
    <d v="2004-01-18T00:00:00"/>
    <s v="Shipped"/>
    <n v="141"/>
    <n v="1370"/>
    <n v="227600"/>
    <s v="Madrid"/>
    <n v="4"/>
    <x v="3"/>
    <d v="2003-07-19T00:00:00"/>
    <n v="36251.03"/>
    <s v="Classic Cars"/>
    <n v="8826"/>
    <n v="77"/>
    <n v="6"/>
    <s v="Yes"/>
    <n v="2004"/>
    <n v="1"/>
    <n v="53.9"/>
    <n v="1293.6000000000001"/>
    <n v="20.000000000000014"/>
    <n v="0"/>
  </r>
  <r>
    <n v="10212"/>
    <s v="S18_1984"/>
    <n v="41"/>
    <n v="133.72"/>
    <n v="9"/>
    <x v="91"/>
    <d v="2004-01-24T00:00:00"/>
    <d v="2004-01-18T00:00:00"/>
    <s v="Shipped"/>
    <n v="141"/>
    <n v="1370"/>
    <n v="227600"/>
    <s v="Madrid"/>
    <n v="4"/>
    <x v="3"/>
    <d v="2003-07-19T00:00:00"/>
    <n v="36251.03"/>
    <s v="Classic Cars"/>
    <n v="9772"/>
    <n v="142.25"/>
    <n v="6"/>
    <s v="Yes"/>
    <n v="2004"/>
    <n v="1"/>
    <n v="93.89"/>
    <n v="5482.5199999999995"/>
    <n v="42.421983171796782"/>
    <n v="0"/>
  </r>
  <r>
    <n v="10212"/>
    <s v="S18_2870"/>
    <n v="40"/>
    <n v="117.48"/>
    <n v="7"/>
    <x v="91"/>
    <d v="2004-01-24T00:00:00"/>
    <d v="2004-01-18T00:00:00"/>
    <s v="Shipped"/>
    <n v="141"/>
    <n v="1370"/>
    <n v="227600"/>
    <s v="Madrid"/>
    <n v="4"/>
    <x v="3"/>
    <d v="2003-07-19T00:00:00"/>
    <n v="36251.03"/>
    <s v="Classic Cars"/>
    <n v="8164"/>
    <n v="132"/>
    <n v="6"/>
    <s v="Yes"/>
    <n v="2004"/>
    <n v="1"/>
    <n v="56.76"/>
    <n v="4699.2"/>
    <n v="106.97674418604652"/>
    <n v="1"/>
  </r>
  <r>
    <n v="10212"/>
    <s v="S18_3232"/>
    <n v="40"/>
    <n v="155.79"/>
    <n v="11"/>
    <x v="91"/>
    <d v="2004-01-24T00:00:00"/>
    <d v="2004-01-18T00:00:00"/>
    <s v="Shipped"/>
    <n v="141"/>
    <n v="1370"/>
    <n v="227600"/>
    <s v="Madrid"/>
    <n v="4"/>
    <x v="3"/>
    <d v="2003-07-19T00:00:00"/>
    <n v="36251.03"/>
    <s v="Classic Cars"/>
    <n v="8347"/>
    <n v="169.34"/>
    <n v="6"/>
    <s v="Yes"/>
    <n v="2004"/>
    <n v="1"/>
    <n v="77.900000000000006"/>
    <n v="6231.5999999999995"/>
    <n v="99.987163029525007"/>
    <n v="1"/>
  </r>
  <r>
    <n v="10212"/>
    <s v="S18_3685"/>
    <n v="45"/>
    <n v="115.85"/>
    <n v="8"/>
    <x v="91"/>
    <d v="2004-01-24T00:00:00"/>
    <d v="2004-01-18T00:00:00"/>
    <s v="Shipped"/>
    <n v="141"/>
    <n v="1370"/>
    <n v="227600"/>
    <s v="Madrid"/>
    <n v="4"/>
    <x v="3"/>
    <d v="2003-07-19T00:00:00"/>
    <n v="36251.03"/>
    <s v="Classic Cars"/>
    <n v="8990"/>
    <n v="141.28"/>
    <n v="6"/>
    <s v="Yes"/>
    <n v="2004"/>
    <n v="1"/>
    <n v="62.16"/>
    <n v="5213.25"/>
    <n v="86.373873873873876"/>
    <n v="1"/>
  </r>
  <r>
    <n v="10212"/>
    <s v="S24_1046"/>
    <n v="41"/>
    <n v="61.73"/>
    <n v="3"/>
    <x v="91"/>
    <d v="2004-01-24T00:00:00"/>
    <d v="2004-01-18T00:00:00"/>
    <s v="Shipped"/>
    <n v="141"/>
    <n v="1370"/>
    <n v="227600"/>
    <s v="Madrid"/>
    <n v="4"/>
    <x v="3"/>
    <d v="2003-07-19T00:00:00"/>
    <n v="36251.03"/>
    <s v="Classic Cars"/>
    <n v="1005"/>
    <n v="73.489999999999995"/>
    <n v="6"/>
    <s v="Yes"/>
    <n v="2004"/>
    <n v="1"/>
    <n v="49.24"/>
    <n v="2530.9299999999998"/>
    <n v="25.365556458164086"/>
    <n v="0"/>
  </r>
  <r>
    <n v="10212"/>
    <s v="S24_1628"/>
    <n v="45"/>
    <n v="43.27"/>
    <n v="5"/>
    <x v="91"/>
    <d v="2004-01-24T00:00:00"/>
    <d v="2004-01-18T00:00:00"/>
    <s v="Shipped"/>
    <n v="141"/>
    <n v="1370"/>
    <n v="227600"/>
    <s v="Madrid"/>
    <n v="4"/>
    <x v="3"/>
    <d v="2003-07-19T00:00:00"/>
    <n v="36251.03"/>
    <s v="Classic Cars"/>
    <n v="8197"/>
    <n v="50.31"/>
    <n v="6"/>
    <s v="Yes"/>
    <n v="2004"/>
    <n v="1"/>
    <n v="29.18"/>
    <n v="1947.15"/>
    <n v="48.286497601096656"/>
    <n v="0"/>
  </r>
  <r>
    <n v="10212"/>
    <s v="S24_2766"/>
    <n v="45"/>
    <n v="81.78"/>
    <n v="1"/>
    <x v="91"/>
    <d v="2004-01-24T00:00:00"/>
    <d v="2004-01-18T00:00:00"/>
    <s v="Shipped"/>
    <n v="141"/>
    <n v="1370"/>
    <n v="227600"/>
    <s v="Madrid"/>
    <n v="4"/>
    <x v="3"/>
    <d v="2003-07-19T00:00:00"/>
    <n v="36251.03"/>
    <s v="Classic Cars"/>
    <n v="2350"/>
    <n v="90.87"/>
    <n v="6"/>
    <s v="Yes"/>
    <n v="2004"/>
    <n v="1"/>
    <n v="47.25"/>
    <n v="3680.1"/>
    <n v="73.079365079365076"/>
    <n v="1"/>
  </r>
  <r>
    <n v="10212"/>
    <s v="S24_2972"/>
    <n v="34"/>
    <n v="37.380000000000003"/>
    <n v="12"/>
    <x v="91"/>
    <d v="2004-01-24T00:00:00"/>
    <d v="2004-01-18T00:00:00"/>
    <s v="Shipped"/>
    <n v="141"/>
    <n v="1370"/>
    <n v="227600"/>
    <s v="Madrid"/>
    <n v="4"/>
    <x v="3"/>
    <d v="2003-07-19T00:00:00"/>
    <n v="36251.03"/>
    <s v="Classic Cars"/>
    <n v="7723"/>
    <n v="37.76"/>
    <n v="6"/>
    <s v="Yes"/>
    <n v="2004"/>
    <n v="1"/>
    <n v="16.239999999999998"/>
    <n v="1270.92"/>
    <n v="130.17241379310349"/>
    <n v="1"/>
  </r>
  <r>
    <n v="10212"/>
    <s v="S24_3191"/>
    <n v="27"/>
    <n v="77.91"/>
    <n v="2"/>
    <x v="91"/>
    <d v="2004-01-24T00:00:00"/>
    <d v="2004-01-18T00:00:00"/>
    <s v="Shipped"/>
    <n v="141"/>
    <n v="1370"/>
    <n v="227600"/>
    <s v="Madrid"/>
    <n v="4"/>
    <x v="3"/>
    <d v="2003-07-19T00:00:00"/>
    <n v="36251.03"/>
    <s v="Classic Cars"/>
    <n v="4695"/>
    <n v="85.61"/>
    <n v="6"/>
    <s v="Yes"/>
    <n v="2004"/>
    <n v="1"/>
    <n v="50.51"/>
    <n v="2103.5699999999997"/>
    <n v="54.246683824985155"/>
    <n v="0"/>
  </r>
  <r>
    <n v="10212"/>
    <s v="S24_3432"/>
    <n v="46"/>
    <n v="100.66"/>
    <n v="4"/>
    <x v="91"/>
    <d v="2004-01-24T00:00:00"/>
    <d v="2004-01-18T00:00:00"/>
    <s v="Shipped"/>
    <n v="141"/>
    <n v="1370"/>
    <n v="227600"/>
    <s v="Madrid"/>
    <n v="4"/>
    <x v="3"/>
    <d v="2003-07-19T00:00:00"/>
    <n v="36251.03"/>
    <s v="Classic Cars"/>
    <n v="9446"/>
    <n v="107.08"/>
    <n v="6"/>
    <s v="Yes"/>
    <n v="2004"/>
    <n v="1"/>
    <n v="62.11"/>
    <n v="4630.3599999999997"/>
    <n v="62.067299951698594"/>
    <n v="0"/>
  </r>
  <r>
    <n v="10212"/>
    <s v="S24_3856"/>
    <n v="49"/>
    <n v="117.96"/>
    <n v="13"/>
    <x v="91"/>
    <d v="2004-01-24T00:00:00"/>
    <d v="2004-01-18T00:00:00"/>
    <s v="Shipped"/>
    <n v="141"/>
    <n v="1370"/>
    <n v="227600"/>
    <s v="Madrid"/>
    <n v="4"/>
    <x v="3"/>
    <d v="2003-07-19T00:00:00"/>
    <n v="36251.03"/>
    <s v="Classic Cars"/>
    <n v="6600"/>
    <n v="140.43"/>
    <n v="6"/>
    <s v="Yes"/>
    <n v="2004"/>
    <n v="1"/>
    <n v="98.3"/>
    <n v="5780.04"/>
    <n v="20"/>
    <n v="0"/>
  </r>
  <r>
    <n v="10213"/>
    <s v="S18_4409"/>
    <n v="38"/>
    <n v="84.67"/>
    <n v="1"/>
    <x v="92"/>
    <d v="2004-01-28T00:00:00"/>
    <d v="2004-01-27T00:00:00"/>
    <s v="Shipped"/>
    <n v="489"/>
    <n v="1501"/>
    <n v="43300"/>
    <s v="London"/>
    <n v="7"/>
    <x v="1"/>
    <d v="2003-12-04T00:00:00"/>
    <n v="22275.73"/>
    <s v="Vintage Cars"/>
    <n v="6553"/>
    <n v="92.03"/>
    <n v="1"/>
    <s v="Yes"/>
    <n v="2004"/>
    <n v="1"/>
    <n v="43.26"/>
    <n v="3217.46"/>
    <n v="95.723532131299137"/>
    <n v="1"/>
  </r>
  <r>
    <n v="10213"/>
    <s v="S18_4933"/>
    <n v="25"/>
    <n v="58.44"/>
    <n v="2"/>
    <x v="92"/>
    <d v="2004-01-28T00:00:00"/>
    <d v="2004-01-27T00:00:00"/>
    <s v="Shipped"/>
    <n v="489"/>
    <n v="1501"/>
    <n v="43300"/>
    <s v="London"/>
    <n v="7"/>
    <x v="1"/>
    <d v="2003-12-04T00:00:00"/>
    <n v="22275.73"/>
    <s v="Classic Cars"/>
    <n v="3209"/>
    <n v="71.27"/>
    <n v="1"/>
    <s v="Yes"/>
    <n v="2004"/>
    <n v="1"/>
    <n v="34.21"/>
    <n v="1461"/>
    <n v="70.827243496053768"/>
    <n v="1"/>
  </r>
  <r>
    <n v="10213"/>
    <s v="S24_2887"/>
    <n v="27"/>
    <n v="97.48"/>
    <n v="3"/>
    <x v="92"/>
    <d v="2004-01-28T00:00:00"/>
    <d v="2004-01-27T00:00:00"/>
    <s v="Shipped"/>
    <n v="489"/>
    <n v="1501"/>
    <n v="43300"/>
    <s v="London"/>
    <n v="7"/>
    <x v="1"/>
    <d v="2003-12-04T00:00:00"/>
    <n v="22275.73"/>
    <s v="Classic Cars"/>
    <n v="1452"/>
    <n v="117.44"/>
    <n v="1"/>
    <s v="Yes"/>
    <n v="2004"/>
    <n v="1"/>
    <n v="72.819999999999993"/>
    <n v="2631.96"/>
    <n v="33.864322988190075"/>
    <n v="0"/>
  </r>
  <r>
    <n v="10214"/>
    <s v="S18_1749"/>
    <n v="30"/>
    <n v="166.6"/>
    <n v="7"/>
    <x v="93"/>
    <d v="2004-02-04T00:00:00"/>
    <d v="2004-01-29T00:00:00"/>
    <s v="Shipped"/>
    <n v="458"/>
    <n v="1702"/>
    <n v="104600"/>
    <s v="Madrid"/>
    <n v="4"/>
    <x v="3"/>
    <d v="2004-11-15T00:00:00"/>
    <n v="33145.56"/>
    <s v="Vintage Cars"/>
    <n v="2724"/>
    <n v="170"/>
    <n v="6"/>
    <s v="Yes"/>
    <n v="2004"/>
    <n v="1"/>
    <n v="86.7"/>
    <n v="4998"/>
    <n v="92.156862745098024"/>
    <n v="1"/>
  </r>
  <r>
    <n v="10214"/>
    <s v="S18_2248"/>
    <n v="21"/>
    <n v="53.28"/>
    <n v="6"/>
    <x v="93"/>
    <d v="2004-02-04T00:00:00"/>
    <d v="2004-01-29T00:00:00"/>
    <s v="Shipped"/>
    <n v="458"/>
    <n v="1702"/>
    <n v="104600"/>
    <s v="Madrid"/>
    <n v="4"/>
    <x v="3"/>
    <d v="2004-11-15T00:00:00"/>
    <n v="33145.56"/>
    <s v="Vintage Cars"/>
    <n v="540"/>
    <n v="60.54"/>
    <n v="6"/>
    <s v="Yes"/>
    <n v="2004"/>
    <n v="1"/>
    <n v="33.299999999999997"/>
    <n v="1118.8800000000001"/>
    <n v="60.000000000000021"/>
    <n v="0"/>
  </r>
  <r>
    <n v="10214"/>
    <s v="S18_2325"/>
    <n v="27"/>
    <n v="125.86"/>
    <n v="4"/>
    <x v="93"/>
    <d v="2004-02-04T00:00:00"/>
    <d v="2004-01-29T00:00:00"/>
    <s v="Shipped"/>
    <n v="458"/>
    <n v="1702"/>
    <n v="104600"/>
    <s v="Madrid"/>
    <n v="4"/>
    <x v="3"/>
    <d v="2004-11-15T00:00:00"/>
    <n v="33145.56"/>
    <s v="Vintage Cars"/>
    <n v="9354"/>
    <n v="127.13"/>
    <n v="6"/>
    <s v="Yes"/>
    <n v="2004"/>
    <n v="1"/>
    <n v="58.48"/>
    <n v="3398.22"/>
    <n v="115.21887824897401"/>
    <n v="1"/>
  </r>
  <r>
    <n v="10214"/>
    <s v="S18_2795"/>
    <n v="50"/>
    <n v="167.06"/>
    <n v="1"/>
    <x v="93"/>
    <d v="2004-02-04T00:00:00"/>
    <d v="2004-01-29T00:00:00"/>
    <s v="Shipped"/>
    <n v="458"/>
    <n v="1702"/>
    <n v="104600"/>
    <s v="Madrid"/>
    <n v="4"/>
    <x v="3"/>
    <d v="2004-11-15T00:00:00"/>
    <n v="33145.56"/>
    <s v="Vintage Cars"/>
    <n v="548"/>
    <n v="168.75"/>
    <n v="6"/>
    <s v="Yes"/>
    <n v="2004"/>
    <n v="1"/>
    <n v="72.56"/>
    <n v="8353"/>
    <n v="130.23704520396913"/>
    <n v="1"/>
  </r>
  <r>
    <n v="10214"/>
    <s v="S24_1937"/>
    <n v="20"/>
    <n v="32.19"/>
    <n v="3"/>
    <x v="93"/>
    <d v="2004-02-04T00:00:00"/>
    <d v="2004-01-29T00:00:00"/>
    <s v="Shipped"/>
    <n v="458"/>
    <n v="1702"/>
    <n v="104600"/>
    <s v="Madrid"/>
    <n v="4"/>
    <x v="3"/>
    <d v="2004-11-15T00:00:00"/>
    <n v="33145.56"/>
    <s v="Vintage Cars"/>
    <n v="7332"/>
    <n v="33.19"/>
    <n v="6"/>
    <s v="Yes"/>
    <n v="2004"/>
    <n v="1"/>
    <n v="22.57"/>
    <n v="643.79999999999995"/>
    <n v="42.62295081967212"/>
    <n v="0"/>
  </r>
  <r>
    <n v="10214"/>
    <s v="S24_2022"/>
    <n v="49"/>
    <n v="39.869999999999997"/>
    <n v="2"/>
    <x v="93"/>
    <d v="2004-02-04T00:00:00"/>
    <d v="2004-01-29T00:00:00"/>
    <s v="Shipped"/>
    <n v="458"/>
    <n v="1702"/>
    <n v="104600"/>
    <s v="Madrid"/>
    <n v="4"/>
    <x v="3"/>
    <d v="2004-11-15T00:00:00"/>
    <n v="33145.56"/>
    <s v="Vintage Cars"/>
    <n v="2847"/>
    <n v="44.8"/>
    <n v="6"/>
    <s v="Yes"/>
    <n v="2004"/>
    <n v="1"/>
    <n v="20.61"/>
    <n v="1953.6299999999999"/>
    <n v="93.449781659388648"/>
    <n v="1"/>
  </r>
  <r>
    <n v="10214"/>
    <s v="S24_3969"/>
    <n v="44"/>
    <n v="38.57"/>
    <n v="5"/>
    <x v="93"/>
    <d v="2004-02-04T00:00:00"/>
    <d v="2004-01-29T00:00:00"/>
    <s v="Shipped"/>
    <n v="458"/>
    <n v="1702"/>
    <n v="104600"/>
    <s v="Madrid"/>
    <n v="4"/>
    <x v="3"/>
    <d v="2004-11-15T00:00:00"/>
    <n v="33145.56"/>
    <s v="Vintage Cars"/>
    <n v="2081"/>
    <n v="41.03"/>
    <n v="6"/>
    <s v="Yes"/>
    <n v="2004"/>
    <n v="1"/>
    <n v="21.75"/>
    <n v="1697.08"/>
    <n v="77.333333333333329"/>
    <n v="1"/>
  </r>
  <r>
    <n v="10215"/>
    <s v="S10_1949"/>
    <n v="35"/>
    <n v="205.73"/>
    <n v="3"/>
    <x v="94"/>
    <d v="2004-02-08T00:00:00"/>
    <d v="2004-02-01T00:00:00"/>
    <s v="Shipped"/>
    <n v="475"/>
    <n v="1166"/>
    <n v="55400"/>
    <s v="Burbank"/>
    <n v="1"/>
    <x v="5"/>
    <d v="2003-12-09T00:00:00"/>
    <n v="7678.25"/>
    <s v="Classic Cars"/>
    <n v="7305"/>
    <n v="214.3"/>
    <n v="7"/>
    <s v="No"/>
    <n v="2004"/>
    <n v="1"/>
    <n v="98.58"/>
    <n v="7200.5499999999993"/>
    <n v="108.69344694664231"/>
    <n v="1"/>
  </r>
  <r>
    <n v="10215"/>
    <s v="S18_1097"/>
    <n v="46"/>
    <n v="100.34"/>
    <n v="2"/>
    <x v="94"/>
    <d v="2004-02-08T00:00:00"/>
    <d v="2004-02-01T00:00:00"/>
    <s v="Shipped"/>
    <n v="475"/>
    <n v="1166"/>
    <n v="55400"/>
    <s v="Burbank"/>
    <n v="1"/>
    <x v="5"/>
    <d v="2003-12-09T00:00:00"/>
    <n v="7678.25"/>
    <s v="Trucks and Buses"/>
    <n v="2613"/>
    <n v="116.67"/>
    <n v="7"/>
    <s v="No"/>
    <n v="2004"/>
    <n v="1"/>
    <n v="58.33"/>
    <n v="4615.6400000000003"/>
    <n v="72.021258357620439"/>
    <n v="1"/>
  </r>
  <r>
    <n v="10215"/>
    <s v="S18_1342"/>
    <n v="27"/>
    <n v="92.47"/>
    <n v="10"/>
    <x v="94"/>
    <d v="2004-02-08T00:00:00"/>
    <d v="2004-02-01T00:00:00"/>
    <s v="Shipped"/>
    <n v="475"/>
    <n v="1166"/>
    <n v="55400"/>
    <s v="Burbank"/>
    <n v="1"/>
    <x v="5"/>
    <d v="2003-12-09T00:00:00"/>
    <n v="7678.25"/>
    <s v="Vintage Cars"/>
    <n v="8693"/>
    <n v="102.74"/>
    <n v="7"/>
    <s v="No"/>
    <n v="2004"/>
    <n v="1"/>
    <n v="60.62"/>
    <n v="2496.69"/>
    <n v="52.540415704387996"/>
    <n v="0"/>
  </r>
  <r>
    <n v="10215"/>
    <s v="S18_1367"/>
    <n v="33"/>
    <n v="53.91"/>
    <n v="9"/>
    <x v="94"/>
    <d v="2004-02-08T00:00:00"/>
    <d v="2004-02-01T00:00:00"/>
    <s v="Shipped"/>
    <n v="475"/>
    <n v="1166"/>
    <n v="55400"/>
    <s v="Burbank"/>
    <n v="1"/>
    <x v="5"/>
    <d v="2003-12-09T00:00:00"/>
    <n v="7678.25"/>
    <s v="Vintage Cars"/>
    <n v="8635"/>
    <n v="53.91"/>
    <n v="7"/>
    <s v="No"/>
    <n v="2004"/>
    <n v="1"/>
    <n v="24.26"/>
    <n v="1779.03"/>
    <n v="122.21764220939815"/>
    <n v="1"/>
  </r>
  <r>
    <n v="10215"/>
    <s v="S18_2949"/>
    <n v="49"/>
    <n v="97.26"/>
    <n v="4"/>
    <x v="94"/>
    <d v="2004-02-08T00:00:00"/>
    <d v="2004-02-01T00:00:00"/>
    <s v="Shipped"/>
    <n v="475"/>
    <n v="1166"/>
    <n v="55400"/>
    <s v="Burbank"/>
    <n v="1"/>
    <x v="5"/>
    <d v="2003-12-09T00:00:00"/>
    <n v="7678.25"/>
    <s v="Vintage Cars"/>
    <n v="4189"/>
    <n v="101.31"/>
    <n v="7"/>
    <s v="No"/>
    <n v="2004"/>
    <n v="1"/>
    <n v="60.78"/>
    <n v="4765.7400000000007"/>
    <n v="60.019743336623897"/>
    <n v="0"/>
  </r>
  <r>
    <n v="10215"/>
    <s v="S18_2957"/>
    <n v="31"/>
    <n v="56.21"/>
    <n v="6"/>
    <x v="94"/>
    <d v="2004-02-08T00:00:00"/>
    <d v="2004-02-01T00:00:00"/>
    <s v="Shipped"/>
    <n v="475"/>
    <n v="1166"/>
    <n v="55400"/>
    <s v="Burbank"/>
    <n v="1"/>
    <x v="5"/>
    <d v="2003-12-09T00:00:00"/>
    <n v="7678.25"/>
    <s v="Vintage Cars"/>
    <n v="5649"/>
    <n v="62.46"/>
    <n v="7"/>
    <s v="No"/>
    <n v="2004"/>
    <n v="1"/>
    <n v="34.35"/>
    <n v="1742.51"/>
    <n v="63.639010189228529"/>
    <n v="0"/>
  </r>
  <r>
    <n v="10215"/>
    <s v="S18_3136"/>
    <n v="49"/>
    <n v="89.01"/>
    <n v="5"/>
    <x v="94"/>
    <d v="2004-02-08T00:00:00"/>
    <d v="2004-02-01T00:00:00"/>
    <s v="Shipped"/>
    <n v="475"/>
    <n v="1166"/>
    <n v="55400"/>
    <s v="Burbank"/>
    <n v="1"/>
    <x v="5"/>
    <d v="2003-12-09T00:00:00"/>
    <n v="7678.25"/>
    <s v="Vintage Cars"/>
    <n v="5992"/>
    <n v="104.72"/>
    <n v="7"/>
    <s v="No"/>
    <n v="2004"/>
    <n v="1"/>
    <n v="60.74"/>
    <n v="4361.4900000000007"/>
    <n v="46.542640763911756"/>
    <n v="0"/>
  </r>
  <r>
    <n v="10215"/>
    <s v="S18_3320"/>
    <n v="41"/>
    <n v="84.33"/>
    <n v="8"/>
    <x v="94"/>
    <d v="2004-02-08T00:00:00"/>
    <d v="2004-02-01T00:00:00"/>
    <s v="Shipped"/>
    <n v="475"/>
    <n v="1166"/>
    <n v="55400"/>
    <s v="Burbank"/>
    <n v="1"/>
    <x v="5"/>
    <d v="2003-12-09T00:00:00"/>
    <n v="7678.25"/>
    <s v="Vintage Cars"/>
    <n v="7913"/>
    <n v="99.21"/>
    <n v="7"/>
    <s v="No"/>
    <n v="2004"/>
    <n v="1"/>
    <n v="57.54"/>
    <n v="3457.5299999999997"/>
    <n v="46.558915537017725"/>
    <n v="0"/>
  </r>
  <r>
    <n v="10215"/>
    <s v="S18_4668"/>
    <n v="46"/>
    <n v="42.76"/>
    <n v="1"/>
    <x v="94"/>
    <d v="2004-02-08T00:00:00"/>
    <d v="2004-02-01T00:00:00"/>
    <s v="Shipped"/>
    <n v="475"/>
    <n v="1166"/>
    <n v="55400"/>
    <s v="Burbank"/>
    <n v="1"/>
    <x v="5"/>
    <d v="2003-12-09T00:00:00"/>
    <n v="7678.25"/>
    <s v="Vintage Cars"/>
    <n v="6645"/>
    <n v="50.31"/>
    <n v="7"/>
    <s v="No"/>
    <n v="2004"/>
    <n v="1"/>
    <n v="23.14"/>
    <n v="1966.9599999999998"/>
    <n v="84.788245462402756"/>
    <n v="1"/>
  </r>
  <r>
    <n v="10215"/>
    <s v="S24_4258"/>
    <n v="39"/>
    <n v="94.47"/>
    <n v="7"/>
    <x v="94"/>
    <d v="2004-02-08T00:00:00"/>
    <d v="2004-02-01T00:00:00"/>
    <s v="Shipped"/>
    <n v="475"/>
    <n v="1166"/>
    <n v="55400"/>
    <s v="Burbank"/>
    <n v="1"/>
    <x v="5"/>
    <d v="2003-12-09T00:00:00"/>
    <n v="7678.25"/>
    <s v="Vintage Cars"/>
    <n v="4710"/>
    <n v="97.39"/>
    <n v="7"/>
    <s v="No"/>
    <n v="2004"/>
    <n v="1"/>
    <n v="57.46"/>
    <n v="3684.33"/>
    <n v="64.410024364775481"/>
    <n v="0"/>
  </r>
  <r>
    <n v="10216"/>
    <s v="S12_1666"/>
    <n v="43"/>
    <n v="133.94"/>
    <n v="1"/>
    <x v="95"/>
    <d v="2004-02-10T00:00:00"/>
    <d v="2004-02-04T00:00:00"/>
    <s v="Shipped"/>
    <n v="256"/>
    <n v="1370"/>
    <n v="77900"/>
    <s v="Versailles"/>
    <n v="4"/>
    <x v="3"/>
    <d v="2004-02-10T00:00:00"/>
    <n v="5759.42"/>
    <s v="Trucks and Buses"/>
    <n v="1579"/>
    <n v="136.66999999999999"/>
    <n v="6"/>
    <s v="Yes"/>
    <n v="2004"/>
    <n v="2"/>
    <n v="77.900000000000006"/>
    <n v="5759.42"/>
    <n v="71.938382541720131"/>
    <n v="1"/>
  </r>
  <r>
    <n v="10217"/>
    <s v="S10_4962"/>
    <n v="48"/>
    <n v="132.97"/>
    <n v="4"/>
    <x v="96"/>
    <d v="2004-02-14T00:00:00"/>
    <d v="2004-02-06T00:00:00"/>
    <s v="Shipped"/>
    <n v="166"/>
    <n v="1612"/>
    <n v="97900"/>
    <s v="Singapore"/>
    <n v="6"/>
    <x v="6"/>
    <d v="2004-09-16T00:00:00"/>
    <n v="38785.480000000003"/>
    <s v="Classic Cars"/>
    <n v="6791"/>
    <n v="147.74"/>
    <n v="8"/>
    <s v="No"/>
    <n v="2004"/>
    <n v="2"/>
    <n v="103.42"/>
    <n v="6382.5599999999995"/>
    <n v="28.572809901373038"/>
    <n v="0"/>
  </r>
  <r>
    <n v="10217"/>
    <s v="S18_2432"/>
    <n v="35"/>
    <n v="58.34"/>
    <n v="2"/>
    <x v="96"/>
    <d v="2004-02-14T00:00:00"/>
    <d v="2004-02-06T00:00:00"/>
    <s v="Shipped"/>
    <n v="166"/>
    <n v="1612"/>
    <n v="97900"/>
    <s v="Singapore"/>
    <n v="6"/>
    <x v="6"/>
    <d v="2004-09-16T00:00:00"/>
    <n v="38785.480000000003"/>
    <s v="Trucks and Buses"/>
    <n v="2018"/>
    <n v="60.77"/>
    <n v="8"/>
    <s v="No"/>
    <n v="2004"/>
    <n v="2"/>
    <n v="24.92"/>
    <n v="2041.9"/>
    <n v="134.1091492776886"/>
    <n v="1"/>
  </r>
  <r>
    <n v="10217"/>
    <s v="S18_4600"/>
    <n v="38"/>
    <n v="118.66"/>
    <n v="5"/>
    <x v="96"/>
    <d v="2004-02-14T00:00:00"/>
    <d v="2004-02-06T00:00:00"/>
    <s v="Shipped"/>
    <n v="166"/>
    <n v="1612"/>
    <n v="97900"/>
    <s v="Singapore"/>
    <n v="6"/>
    <x v="6"/>
    <d v="2004-09-16T00:00:00"/>
    <n v="38785.480000000003"/>
    <s v="Trucks and Buses"/>
    <n v="3128"/>
    <n v="121.08"/>
    <n v="8"/>
    <s v="No"/>
    <n v="2004"/>
    <n v="2"/>
    <n v="84.76"/>
    <n v="4509.08"/>
    <n v="39.99528079282679"/>
    <n v="0"/>
  </r>
  <r>
    <n v="10217"/>
    <s v="S24_2300"/>
    <n v="28"/>
    <n v="103.51"/>
    <n v="1"/>
    <x v="96"/>
    <d v="2004-02-14T00:00:00"/>
    <d v="2004-02-06T00:00:00"/>
    <s v="Shipped"/>
    <n v="166"/>
    <n v="1612"/>
    <n v="97900"/>
    <s v="Singapore"/>
    <n v="6"/>
    <x v="6"/>
    <d v="2004-09-16T00:00:00"/>
    <n v="38785.480000000003"/>
    <s v="Trucks and Buses"/>
    <n v="2327"/>
    <n v="127.79"/>
    <n v="8"/>
    <s v="No"/>
    <n v="2004"/>
    <n v="2"/>
    <n v="61.34"/>
    <n v="2898.28"/>
    <n v="68.747962178024125"/>
    <n v="1"/>
  </r>
  <r>
    <n v="10217"/>
    <s v="S32_1268"/>
    <n v="21"/>
    <n v="78.97"/>
    <n v="3"/>
    <x v="96"/>
    <d v="2004-02-14T00:00:00"/>
    <d v="2004-02-06T00:00:00"/>
    <s v="Shipped"/>
    <n v="166"/>
    <n v="1612"/>
    <n v="97900"/>
    <s v="Singapore"/>
    <n v="6"/>
    <x v="6"/>
    <d v="2004-09-16T00:00:00"/>
    <n v="38785.480000000003"/>
    <s v="Trucks and Buses"/>
    <n v="5099"/>
    <n v="96.31"/>
    <n v="8"/>
    <s v="No"/>
    <n v="2004"/>
    <n v="2"/>
    <n v="53.93"/>
    <n v="1658.37"/>
    <n v="46.430558130910441"/>
    <n v="0"/>
  </r>
  <r>
    <n v="10217"/>
    <s v="S32_3522"/>
    <n v="39"/>
    <n v="56.24"/>
    <n v="7"/>
    <x v="96"/>
    <d v="2004-02-14T00:00:00"/>
    <d v="2004-02-06T00:00:00"/>
    <s v="Shipped"/>
    <n v="166"/>
    <n v="1612"/>
    <n v="97900"/>
    <s v="Singapore"/>
    <n v="6"/>
    <x v="6"/>
    <d v="2004-09-16T00:00:00"/>
    <n v="38785.480000000003"/>
    <s v="Trucks and Buses"/>
    <n v="814"/>
    <n v="64.64"/>
    <n v="8"/>
    <s v="No"/>
    <n v="2004"/>
    <n v="2"/>
    <n v="33.61"/>
    <n v="2193.36"/>
    <n v="67.331151443022918"/>
    <n v="1"/>
  </r>
  <r>
    <n v="10217"/>
    <s v="S700_2824"/>
    <n v="31"/>
    <n v="90.02"/>
    <n v="6"/>
    <x v="96"/>
    <d v="2004-02-14T00:00:00"/>
    <d v="2004-02-06T00:00:00"/>
    <s v="Shipped"/>
    <n v="166"/>
    <n v="1612"/>
    <n v="97900"/>
    <s v="Singapore"/>
    <n v="6"/>
    <x v="6"/>
    <d v="2004-09-16T00:00:00"/>
    <n v="38785.480000000003"/>
    <s v="Classic Cars"/>
    <n v="6934"/>
    <n v="101.15"/>
    <n v="8"/>
    <s v="No"/>
    <n v="2004"/>
    <n v="2"/>
    <n v="46.53"/>
    <n v="2790.62"/>
    <n v="93.46658070062324"/>
    <n v="1"/>
  </r>
  <r>
    <n v="10218"/>
    <s v="S18_2319"/>
    <n v="22"/>
    <n v="110.46"/>
    <n v="1"/>
    <x v="97"/>
    <d v="2004-02-16T00:00:00"/>
    <d v="2004-02-11T00:00:00"/>
    <s v="Shipped"/>
    <n v="473"/>
    <n v="1401"/>
    <n v="34800"/>
    <s v="Milan"/>
    <n v="4"/>
    <x v="3"/>
    <d v="2004-02-17T00:00:00"/>
    <n v="7612.06"/>
    <s v="Trucks and Buses"/>
    <n v="8258"/>
    <n v="122.73"/>
    <n v="5"/>
    <s v="Yes"/>
    <n v="2004"/>
    <n v="2"/>
    <n v="74.86"/>
    <n v="2430.12"/>
    <n v="47.555436815388717"/>
    <n v="0"/>
  </r>
  <r>
    <n v="10218"/>
    <s v="S18_3232"/>
    <n v="34"/>
    <n v="152.41"/>
    <n v="2"/>
    <x v="97"/>
    <d v="2004-02-16T00:00:00"/>
    <d v="2004-02-11T00:00:00"/>
    <s v="Shipped"/>
    <n v="473"/>
    <n v="1401"/>
    <n v="34800"/>
    <s v="Milan"/>
    <n v="4"/>
    <x v="3"/>
    <d v="2004-02-17T00:00:00"/>
    <n v="7612.06"/>
    <s v="Classic Cars"/>
    <n v="8347"/>
    <n v="169.34"/>
    <n v="5"/>
    <s v="Yes"/>
    <n v="2004"/>
    <n v="2"/>
    <n v="77.900000000000006"/>
    <n v="5181.9399999999996"/>
    <n v="95.648267008985869"/>
    <n v="1"/>
  </r>
  <r>
    <n v="10219"/>
    <s v="S12_4473"/>
    <n v="48"/>
    <n v="94.8"/>
    <n v="2"/>
    <x v="98"/>
    <d v="2004-02-17T00:00:00"/>
    <d v="2004-02-12T00:00:00"/>
    <s v="Shipped"/>
    <n v="487"/>
    <n v="1165"/>
    <n v="60300"/>
    <s v="Brisbane"/>
    <n v="1"/>
    <x v="5"/>
    <d v="2003-09-28T00:00:00"/>
    <n v="29997.09"/>
    <s v="Trucks and Buses"/>
    <n v="6125"/>
    <n v="118.5"/>
    <n v="5"/>
    <s v="Yes"/>
    <n v="2004"/>
    <n v="2"/>
    <n v="55.7"/>
    <n v="4550.3999999999996"/>
    <n v="70.197486535008963"/>
    <n v="1"/>
  </r>
  <r>
    <n v="10219"/>
    <s v="S18_2238"/>
    <n v="43"/>
    <n v="132.62"/>
    <n v="1"/>
    <x v="98"/>
    <d v="2004-02-17T00:00:00"/>
    <d v="2004-02-12T00:00:00"/>
    <s v="Shipped"/>
    <n v="487"/>
    <n v="1165"/>
    <n v="60300"/>
    <s v="Brisbane"/>
    <n v="1"/>
    <x v="5"/>
    <d v="2003-09-28T00:00:00"/>
    <n v="29997.09"/>
    <s v="Classic Cars"/>
    <n v="4724"/>
    <n v="163.72999999999999"/>
    <n v="5"/>
    <s v="Yes"/>
    <n v="2004"/>
    <n v="2"/>
    <n v="101.51"/>
    <n v="5702.66"/>
    <n v="30.647226874199585"/>
    <n v="0"/>
  </r>
  <r>
    <n v="10219"/>
    <s v="S24_2840"/>
    <n v="21"/>
    <n v="31.12"/>
    <n v="3"/>
    <x v="98"/>
    <d v="2004-02-17T00:00:00"/>
    <d v="2004-02-12T00:00:00"/>
    <s v="Shipped"/>
    <n v="487"/>
    <n v="1165"/>
    <n v="60300"/>
    <s v="Brisbane"/>
    <n v="1"/>
    <x v="5"/>
    <d v="2003-09-28T00:00:00"/>
    <n v="29997.09"/>
    <s v="Classic Cars"/>
    <n v="2542"/>
    <n v="35.36"/>
    <n v="5"/>
    <s v="Yes"/>
    <n v="2004"/>
    <n v="2"/>
    <n v="15.91"/>
    <n v="653.52"/>
    <n v="95.600251414204905"/>
    <n v="1"/>
  </r>
  <r>
    <n v="10219"/>
    <s v="S32_2509"/>
    <n v="35"/>
    <n v="47.62"/>
    <n v="4"/>
    <x v="98"/>
    <d v="2004-02-17T00:00:00"/>
    <d v="2004-02-12T00:00:00"/>
    <s v="Shipped"/>
    <n v="487"/>
    <n v="1165"/>
    <n v="60300"/>
    <s v="Brisbane"/>
    <n v="1"/>
    <x v="5"/>
    <d v="2003-09-28T00:00:00"/>
    <n v="29997.09"/>
    <s v="Trucks and Buses"/>
    <n v="2874"/>
    <n v="54.11"/>
    <n v="5"/>
    <s v="Yes"/>
    <n v="2004"/>
    <n v="2"/>
    <n v="25.98"/>
    <n v="1666.6999999999998"/>
    <n v="83.294842186297132"/>
    <n v="1"/>
  </r>
  <r>
    <n v="10220"/>
    <s v="S12_1108"/>
    <n v="32"/>
    <n v="189.1"/>
    <n v="2"/>
    <x v="99"/>
    <d v="2004-02-19T00:00:00"/>
    <d v="2004-02-16T00:00:00"/>
    <s v="Shipped"/>
    <n v="189"/>
    <n v="1504"/>
    <n v="69400"/>
    <s v="Dublin"/>
    <n v="7"/>
    <x v="1"/>
    <d v="2004-10-03T00:00:00"/>
    <n v="17359.53"/>
    <s v="Classic Cars"/>
    <n v="3619"/>
    <n v="207.8"/>
    <n v="3"/>
    <s v="Yes"/>
    <n v="2004"/>
    <n v="2"/>
    <n v="95.59"/>
    <n v="6051.2"/>
    <n v="97.824040171566054"/>
    <n v="1"/>
  </r>
  <r>
    <n v="10220"/>
    <s v="S12_3148"/>
    <n v="30"/>
    <n v="151.08000000000001"/>
    <n v="3"/>
    <x v="99"/>
    <d v="2004-02-19T00:00:00"/>
    <d v="2004-02-16T00:00:00"/>
    <s v="Shipped"/>
    <n v="189"/>
    <n v="1504"/>
    <n v="69400"/>
    <s v="Dublin"/>
    <n v="7"/>
    <x v="1"/>
    <d v="2004-10-03T00:00:00"/>
    <n v="17359.53"/>
    <s v="Classic Cars"/>
    <n v="6906"/>
    <n v="151.08000000000001"/>
    <n v="3"/>
    <s v="Yes"/>
    <n v="2004"/>
    <n v="2"/>
    <n v="89.14"/>
    <n v="4532.4000000000005"/>
    <n v="69.486201480816703"/>
    <n v="1"/>
  </r>
  <r>
    <n v="10220"/>
    <s v="S12_3891"/>
    <n v="27"/>
    <n v="166.1"/>
    <n v="1"/>
    <x v="99"/>
    <d v="2004-02-19T00:00:00"/>
    <d v="2004-02-16T00:00:00"/>
    <s v="Shipped"/>
    <n v="189"/>
    <n v="1504"/>
    <n v="69400"/>
    <s v="Dublin"/>
    <n v="7"/>
    <x v="1"/>
    <d v="2004-10-03T00:00:00"/>
    <n v="17359.53"/>
    <s v="Classic Cars"/>
    <n v="1049"/>
    <n v="173.02"/>
    <n v="3"/>
    <s v="Yes"/>
    <n v="2004"/>
    <n v="2"/>
    <n v="83.05"/>
    <n v="4484.7"/>
    <n v="100"/>
    <n v="1"/>
  </r>
  <r>
    <n v="10220"/>
    <s v="S18_4027"/>
    <n v="50"/>
    <n v="126.39"/>
    <n v="5"/>
    <x v="99"/>
    <d v="2004-02-19T00:00:00"/>
    <d v="2004-02-16T00:00:00"/>
    <s v="Shipped"/>
    <n v="189"/>
    <n v="1504"/>
    <n v="69400"/>
    <s v="Dublin"/>
    <n v="7"/>
    <x v="1"/>
    <d v="2004-10-03T00:00:00"/>
    <n v="17359.53"/>
    <s v="Classic Cars"/>
    <n v="5545"/>
    <n v="143.62"/>
    <n v="3"/>
    <s v="Yes"/>
    <n v="2004"/>
    <n v="2"/>
    <n v="91.92"/>
    <n v="6319.5"/>
    <n v="37.5"/>
    <n v="0"/>
  </r>
  <r>
    <n v="10220"/>
    <s v="S24_1444"/>
    <n v="26"/>
    <n v="48.55"/>
    <n v="8"/>
    <x v="99"/>
    <d v="2004-02-19T00:00:00"/>
    <d v="2004-02-16T00:00:00"/>
    <s v="Shipped"/>
    <n v="189"/>
    <n v="1504"/>
    <n v="69400"/>
    <s v="Dublin"/>
    <n v="7"/>
    <x v="1"/>
    <d v="2004-10-03T00:00:00"/>
    <n v="17359.53"/>
    <s v="Classic Cars"/>
    <n v="4074"/>
    <n v="57.8"/>
    <n v="3"/>
    <s v="Yes"/>
    <n v="2004"/>
    <n v="2"/>
    <n v="32.369999999999997"/>
    <n v="1262.3"/>
    <n v="49.984553599011434"/>
    <n v="0"/>
  </r>
  <r>
    <n v="10220"/>
    <s v="S24_4048"/>
    <n v="37"/>
    <n v="101.72"/>
    <n v="7"/>
    <x v="99"/>
    <d v="2004-02-19T00:00:00"/>
    <d v="2004-02-16T00:00:00"/>
    <s v="Shipped"/>
    <n v="189"/>
    <n v="1504"/>
    <n v="69400"/>
    <s v="Dublin"/>
    <n v="7"/>
    <x v="1"/>
    <d v="2004-10-03T00:00:00"/>
    <n v="17359.53"/>
    <s v="Classic Cars"/>
    <n v="6582"/>
    <n v="118.28"/>
    <n v="3"/>
    <s v="Yes"/>
    <n v="2004"/>
    <n v="2"/>
    <n v="69.78"/>
    <n v="3763.64"/>
    <n v="45.772427629693318"/>
    <n v="0"/>
  </r>
  <r>
    <n v="10220"/>
    <s v="S32_3207"/>
    <n v="20"/>
    <n v="49.71"/>
    <n v="6"/>
    <x v="99"/>
    <d v="2004-02-19T00:00:00"/>
    <d v="2004-02-16T00:00:00"/>
    <s v="Shipped"/>
    <n v="189"/>
    <n v="1504"/>
    <n v="69400"/>
    <s v="Dublin"/>
    <n v="7"/>
    <x v="1"/>
    <d v="2004-10-03T00:00:00"/>
    <n v="17359.53"/>
    <s v="Trains"/>
    <n v="8601"/>
    <n v="62.14"/>
    <n v="3"/>
    <s v="Yes"/>
    <n v="2004"/>
    <n v="2"/>
    <n v="26.72"/>
    <n v="994.2"/>
    <n v="86.040419161676667"/>
    <n v="1"/>
  </r>
  <r>
    <n v="10220"/>
    <s v="S50_1392"/>
    <n v="37"/>
    <n v="92.6"/>
    <n v="9"/>
    <x v="99"/>
    <d v="2004-02-19T00:00:00"/>
    <d v="2004-02-16T00:00:00"/>
    <s v="Shipped"/>
    <n v="189"/>
    <n v="1504"/>
    <n v="69400"/>
    <s v="Dublin"/>
    <n v="7"/>
    <x v="1"/>
    <d v="2004-10-03T00:00:00"/>
    <n v="17359.53"/>
    <s v="Trucks and Buses"/>
    <n v="1016"/>
    <n v="115.75"/>
    <n v="3"/>
    <s v="Yes"/>
    <n v="2004"/>
    <n v="2"/>
    <n v="68.290000000000006"/>
    <n v="3426.2"/>
    <n v="35.598184214379827"/>
    <n v="0"/>
  </r>
  <r>
    <n v="10220"/>
    <s v="S50_1514"/>
    <n v="30"/>
    <n v="56.82"/>
    <n v="4"/>
    <x v="99"/>
    <d v="2004-02-19T00:00:00"/>
    <d v="2004-02-16T00:00:00"/>
    <s v="Shipped"/>
    <n v="189"/>
    <n v="1504"/>
    <n v="69400"/>
    <s v="Dublin"/>
    <n v="7"/>
    <x v="1"/>
    <d v="2004-10-03T00:00:00"/>
    <n v="17359.53"/>
    <s v="Trains"/>
    <n v="1645"/>
    <n v="58.58"/>
    <n v="3"/>
    <s v="Yes"/>
    <n v="2004"/>
    <n v="2"/>
    <n v="37.49"/>
    <n v="1704.6"/>
    <n v="51.560416110962912"/>
    <n v="0"/>
  </r>
  <r>
    <n v="10221"/>
    <s v="S18_3140"/>
    <n v="33"/>
    <n v="133.86000000000001"/>
    <n v="3"/>
    <x v="100"/>
    <d v="2004-02-26T00:00:00"/>
    <d v="2004-02-19T00:00:00"/>
    <s v="Shipped"/>
    <n v="314"/>
    <n v="1401"/>
    <n v="79900"/>
    <s v="Bruxelles"/>
    <n v="4"/>
    <x v="3"/>
    <d v="2004-08-09T00:00:00"/>
    <n v="45352.47"/>
    <s v="Vintage Cars"/>
    <n v="3913"/>
    <n v="136.59"/>
    <n v="7"/>
    <s v="No"/>
    <n v="2004"/>
    <n v="2"/>
    <n v="68.3"/>
    <n v="4417.38"/>
    <n v="95.988286969253323"/>
    <n v="1"/>
  </r>
  <r>
    <n v="10221"/>
    <s v="S18_3259"/>
    <n v="23"/>
    <n v="89.75"/>
    <n v="5"/>
    <x v="100"/>
    <d v="2004-02-26T00:00:00"/>
    <d v="2004-02-19T00:00:00"/>
    <s v="Shipped"/>
    <n v="314"/>
    <n v="1401"/>
    <n v="79900"/>
    <s v="Bruxelles"/>
    <n v="4"/>
    <x v="3"/>
    <d v="2004-08-09T00:00:00"/>
    <n v="45352.47"/>
    <s v="Trains"/>
    <n v="6450"/>
    <n v="100.84"/>
    <n v="7"/>
    <s v="No"/>
    <n v="2004"/>
    <n v="2"/>
    <n v="67.56"/>
    <n v="2064.25"/>
    <n v="32.844878626406157"/>
    <n v="0"/>
  </r>
  <r>
    <n v="10221"/>
    <s v="S18_4522"/>
    <n v="39"/>
    <n v="84.26"/>
    <n v="2"/>
    <x v="100"/>
    <d v="2004-02-26T00:00:00"/>
    <d v="2004-02-19T00:00:00"/>
    <s v="Shipped"/>
    <n v="314"/>
    <n v="1401"/>
    <n v="79900"/>
    <s v="Bruxelles"/>
    <n v="4"/>
    <x v="3"/>
    <d v="2004-08-09T00:00:00"/>
    <n v="45352.47"/>
    <s v="Vintage Cars"/>
    <n v="8290"/>
    <n v="87.77"/>
    <n v="7"/>
    <s v="No"/>
    <n v="2004"/>
    <n v="2"/>
    <n v="52.66"/>
    <n v="3286.1400000000003"/>
    <n v="60.00759589821498"/>
    <n v="0"/>
  </r>
  <r>
    <n v="10221"/>
    <s v="S24_2011"/>
    <n v="49"/>
    <n v="113.06"/>
    <n v="1"/>
    <x v="100"/>
    <d v="2004-02-26T00:00:00"/>
    <d v="2004-02-19T00:00:00"/>
    <s v="Shipped"/>
    <n v="314"/>
    <n v="1401"/>
    <n v="79900"/>
    <s v="Bruxelles"/>
    <n v="4"/>
    <x v="3"/>
    <d v="2004-08-09T00:00:00"/>
    <n v="45352.47"/>
    <s v="Ships"/>
    <n v="1898"/>
    <n v="122.89"/>
    <n v="7"/>
    <s v="No"/>
    <n v="2004"/>
    <n v="2"/>
    <n v="82.34"/>
    <n v="5539.9400000000005"/>
    <n v="37.308719941705121"/>
    <n v="0"/>
  </r>
  <r>
    <n v="10221"/>
    <s v="S700_1938"/>
    <n v="23"/>
    <n v="69.290000000000006"/>
    <n v="4"/>
    <x v="100"/>
    <d v="2004-02-26T00:00:00"/>
    <d v="2004-02-19T00:00:00"/>
    <s v="Shipped"/>
    <n v="314"/>
    <n v="1401"/>
    <n v="79900"/>
    <s v="Bruxelles"/>
    <n v="4"/>
    <x v="3"/>
    <d v="2004-08-09T00:00:00"/>
    <n v="45352.47"/>
    <s v="Ships"/>
    <n v="737"/>
    <n v="86.61"/>
    <n v="7"/>
    <s v="No"/>
    <n v="2004"/>
    <n v="2"/>
    <n v="43.3"/>
    <n v="1593.67"/>
    <n v="60.023094688221732"/>
    <n v="0"/>
  </r>
  <r>
    <n v="10222"/>
    <s v="S10_4757"/>
    <n v="49"/>
    <n v="133.28"/>
    <n v="12"/>
    <x v="101"/>
    <d v="2004-02-27T00:00:00"/>
    <d v="2004-02-20T00:00:00"/>
    <s v="Shipped"/>
    <n v="239"/>
    <n v="1166"/>
    <n v="105000"/>
    <s v="San Diego"/>
    <n v="1"/>
    <x v="5"/>
    <d v="2004-03-15T00:00:00"/>
    <n v="80375.240000000005"/>
    <s v="Classic Cars"/>
    <n v="3252"/>
    <n v="136"/>
    <n v="7"/>
    <s v="No"/>
    <n v="2004"/>
    <n v="2"/>
    <n v="85.68"/>
    <n v="6530.72"/>
    <n v="55.55555555555555"/>
    <n v="0"/>
  </r>
  <r>
    <n v="10222"/>
    <s v="S18_1662"/>
    <n v="49"/>
    <n v="137.19"/>
    <n v="4"/>
    <x v="101"/>
    <d v="2004-02-27T00:00:00"/>
    <d v="2004-02-20T00:00:00"/>
    <s v="Shipped"/>
    <n v="239"/>
    <n v="1166"/>
    <n v="105000"/>
    <s v="San Diego"/>
    <n v="1"/>
    <x v="5"/>
    <d v="2004-03-15T00:00:00"/>
    <n v="80375.240000000005"/>
    <s v="Planes"/>
    <n v="5330"/>
    <n v="157.69"/>
    <n v="7"/>
    <s v="No"/>
    <n v="2004"/>
    <n v="2"/>
    <n v="77.27"/>
    <n v="6722.3099999999995"/>
    <n v="77.546266338811961"/>
    <n v="1"/>
  </r>
  <r>
    <n v="10222"/>
    <s v="S18_3029"/>
    <n v="49"/>
    <n v="79.14"/>
    <n v="10"/>
    <x v="101"/>
    <d v="2004-02-27T00:00:00"/>
    <d v="2004-02-20T00:00:00"/>
    <s v="Shipped"/>
    <n v="239"/>
    <n v="1166"/>
    <n v="105000"/>
    <s v="San Diego"/>
    <n v="1"/>
    <x v="5"/>
    <d v="2004-03-15T00:00:00"/>
    <n v="80375.240000000005"/>
    <s v="Ships"/>
    <n v="4259"/>
    <n v="86.02"/>
    <n v="7"/>
    <s v="No"/>
    <n v="2004"/>
    <n v="2"/>
    <n v="51.61"/>
    <n v="3877.86"/>
    <n v="53.342375508622361"/>
    <n v="0"/>
  </r>
  <r>
    <n v="10222"/>
    <s v="S18_3856"/>
    <n v="45"/>
    <n v="88.93"/>
    <n v="9"/>
    <x v="101"/>
    <d v="2004-02-27T00:00:00"/>
    <d v="2004-02-20T00:00:00"/>
    <s v="Shipped"/>
    <n v="239"/>
    <n v="1166"/>
    <n v="105000"/>
    <s v="San Diego"/>
    <n v="1"/>
    <x v="5"/>
    <d v="2004-03-15T00:00:00"/>
    <n v="80375.240000000005"/>
    <s v="Vintage Cars"/>
    <n v="2378"/>
    <n v="105.87"/>
    <n v="7"/>
    <s v="No"/>
    <n v="2004"/>
    <n v="2"/>
    <n v="64.58"/>
    <n v="4001.8500000000004"/>
    <n v="37.705171879838971"/>
    <n v="0"/>
  </r>
  <r>
    <n v="10222"/>
    <s v="S24_2841"/>
    <n v="32"/>
    <n v="56.86"/>
    <n v="5"/>
    <x v="101"/>
    <d v="2004-02-27T00:00:00"/>
    <d v="2004-02-20T00:00:00"/>
    <s v="Shipped"/>
    <n v="239"/>
    <n v="1166"/>
    <n v="105000"/>
    <s v="San Diego"/>
    <n v="1"/>
    <x v="5"/>
    <d v="2004-03-15T00:00:00"/>
    <n v="80375.240000000005"/>
    <s v="Planes"/>
    <n v="5942"/>
    <n v="68.510000000000005"/>
    <n v="7"/>
    <s v="No"/>
    <n v="2004"/>
    <n v="2"/>
    <n v="34.25"/>
    <n v="1819.52"/>
    <n v="66.014598540145982"/>
    <n v="0"/>
  </r>
  <r>
    <n v="10222"/>
    <s v="S24_3151"/>
    <n v="47"/>
    <n v="74.349999999999994"/>
    <n v="14"/>
    <x v="101"/>
    <d v="2004-02-27T00:00:00"/>
    <d v="2004-02-20T00:00:00"/>
    <s v="Shipped"/>
    <n v="239"/>
    <n v="1166"/>
    <n v="105000"/>
    <s v="San Diego"/>
    <n v="1"/>
    <x v="5"/>
    <d v="2004-03-15T00:00:00"/>
    <n v="80375.240000000005"/>
    <s v="Vintage Cars"/>
    <n v="9173"/>
    <n v="88.51"/>
    <n v="7"/>
    <s v="No"/>
    <n v="2004"/>
    <n v="2"/>
    <n v="46.91"/>
    <n v="3494.45"/>
    <n v="58.494990407162653"/>
    <n v="0"/>
  </r>
  <r>
    <n v="10222"/>
    <s v="S24_3420"/>
    <n v="43"/>
    <n v="61.15"/>
    <n v="6"/>
    <x v="101"/>
    <d v="2004-02-27T00:00:00"/>
    <d v="2004-02-20T00:00:00"/>
    <s v="Shipped"/>
    <n v="239"/>
    <n v="1166"/>
    <n v="105000"/>
    <s v="San Diego"/>
    <n v="1"/>
    <x v="5"/>
    <d v="2004-03-15T00:00:00"/>
    <n v="80375.240000000005"/>
    <s v="Vintage Cars"/>
    <n v="2902"/>
    <n v="65.75"/>
    <n v="7"/>
    <s v="No"/>
    <n v="2004"/>
    <n v="2"/>
    <n v="26.3"/>
    <n v="2629.45"/>
    <n v="132.50950570342204"/>
    <n v="1"/>
  </r>
  <r>
    <n v="10222"/>
    <s v="S24_3816"/>
    <n v="46"/>
    <n v="77.989999999999995"/>
    <n v="11"/>
    <x v="101"/>
    <d v="2004-02-27T00:00:00"/>
    <d v="2004-02-20T00:00:00"/>
    <s v="Shipped"/>
    <n v="239"/>
    <n v="1166"/>
    <n v="105000"/>
    <s v="San Diego"/>
    <n v="1"/>
    <x v="5"/>
    <d v="2004-03-15T00:00:00"/>
    <n v="80375.240000000005"/>
    <s v="Vintage Cars"/>
    <n v="6621"/>
    <n v="83.86"/>
    <n v="7"/>
    <s v="No"/>
    <n v="2004"/>
    <n v="2"/>
    <n v="48.64"/>
    <n v="3587.54"/>
    <n v="60.341282894736828"/>
    <n v="0"/>
  </r>
  <r>
    <n v="10222"/>
    <s v="S24_3949"/>
    <n v="48"/>
    <n v="55.27"/>
    <n v="3"/>
    <x v="101"/>
    <d v="2004-02-27T00:00:00"/>
    <d v="2004-02-20T00:00:00"/>
    <s v="Shipped"/>
    <n v="239"/>
    <n v="1166"/>
    <n v="105000"/>
    <s v="San Diego"/>
    <n v="1"/>
    <x v="5"/>
    <d v="2004-03-15T00:00:00"/>
    <n v="80375.240000000005"/>
    <s v="Planes"/>
    <n v="6812"/>
    <n v="68.239999999999995"/>
    <n v="7"/>
    <s v="No"/>
    <n v="2004"/>
    <n v="2"/>
    <n v="29.34"/>
    <n v="2652.96"/>
    <n v="88.377641445126116"/>
    <n v="1"/>
  </r>
  <r>
    <n v="10222"/>
    <s v="S700_1138"/>
    <n v="31"/>
    <n v="58.67"/>
    <n v="15"/>
    <x v="101"/>
    <d v="2004-02-27T00:00:00"/>
    <d v="2004-02-20T00:00:00"/>
    <s v="Shipped"/>
    <n v="239"/>
    <n v="1166"/>
    <n v="105000"/>
    <s v="San Diego"/>
    <n v="1"/>
    <x v="5"/>
    <d v="2004-03-15T00:00:00"/>
    <n v="80375.240000000005"/>
    <s v="Ships"/>
    <n v="1897"/>
    <n v="66.67"/>
    <n v="7"/>
    <s v="No"/>
    <n v="2004"/>
    <n v="2"/>
    <n v="34"/>
    <n v="1818.77"/>
    <n v="72.558823529411768"/>
    <n v="1"/>
  </r>
  <r>
    <n v="10222"/>
    <s v="S700_2047"/>
    <n v="26"/>
    <n v="80.56"/>
    <n v="8"/>
    <x v="101"/>
    <d v="2004-02-27T00:00:00"/>
    <d v="2004-02-20T00:00:00"/>
    <s v="Shipped"/>
    <n v="239"/>
    <n v="1166"/>
    <n v="105000"/>
    <s v="San Diego"/>
    <n v="1"/>
    <x v="5"/>
    <d v="2004-03-15T00:00:00"/>
    <n v="80375.240000000005"/>
    <s v="Ships"/>
    <n v="3501"/>
    <n v="90.52"/>
    <n v="7"/>
    <s v="No"/>
    <n v="2004"/>
    <n v="2"/>
    <n v="39.83"/>
    <n v="2094.56"/>
    <n v="102.25960331408488"/>
    <n v="1"/>
  </r>
  <r>
    <n v="10222"/>
    <s v="S700_2466"/>
    <n v="37"/>
    <n v="90.75"/>
    <n v="1"/>
    <x v="101"/>
    <d v="2004-02-27T00:00:00"/>
    <d v="2004-02-20T00:00:00"/>
    <s v="Shipped"/>
    <n v="239"/>
    <n v="1166"/>
    <n v="105000"/>
    <s v="San Diego"/>
    <n v="1"/>
    <x v="5"/>
    <d v="2004-03-15T00:00:00"/>
    <n v="80375.240000000005"/>
    <s v="Planes"/>
    <n v="9653"/>
    <n v="99.72"/>
    <n v="7"/>
    <s v="No"/>
    <n v="2004"/>
    <n v="2"/>
    <n v="68.8"/>
    <n v="3357.75"/>
    <n v="31.904069767441868"/>
    <n v="0"/>
  </r>
  <r>
    <n v="10222"/>
    <s v="S700_2610"/>
    <n v="36"/>
    <n v="69.39"/>
    <n v="13"/>
    <x v="101"/>
    <d v="2004-02-27T00:00:00"/>
    <d v="2004-02-20T00:00:00"/>
    <s v="Shipped"/>
    <n v="239"/>
    <n v="1166"/>
    <n v="105000"/>
    <s v="San Diego"/>
    <n v="1"/>
    <x v="5"/>
    <d v="2004-03-15T00:00:00"/>
    <n v="80375.240000000005"/>
    <s v="Ships"/>
    <n v="7083"/>
    <n v="72.28"/>
    <n v="7"/>
    <s v="No"/>
    <n v="2004"/>
    <n v="2"/>
    <n v="33.97"/>
    <n v="2498.04"/>
    <n v="104.26847218133648"/>
    <n v="1"/>
  </r>
  <r>
    <n v="10222"/>
    <s v="S700_3505"/>
    <n v="38"/>
    <n v="84.14"/>
    <n v="16"/>
    <x v="101"/>
    <d v="2004-02-27T00:00:00"/>
    <d v="2004-02-20T00:00:00"/>
    <s v="Shipped"/>
    <n v="239"/>
    <n v="1166"/>
    <n v="105000"/>
    <s v="San Diego"/>
    <n v="1"/>
    <x v="5"/>
    <d v="2004-03-15T00:00:00"/>
    <n v="80375.240000000005"/>
    <s v="Ships"/>
    <n v="1956"/>
    <n v="100.17"/>
    <n v="7"/>
    <s v="No"/>
    <n v="2004"/>
    <n v="2"/>
    <n v="51.09"/>
    <n v="3197.32"/>
    <n v="64.689763163045598"/>
    <n v="0"/>
  </r>
  <r>
    <n v="10222"/>
    <s v="S700_3962"/>
    <n v="31"/>
    <n v="81.430000000000007"/>
    <n v="17"/>
    <x v="101"/>
    <d v="2004-02-27T00:00:00"/>
    <d v="2004-02-20T00:00:00"/>
    <s v="Shipped"/>
    <n v="239"/>
    <n v="1166"/>
    <n v="105000"/>
    <s v="San Diego"/>
    <n v="1"/>
    <x v="5"/>
    <d v="2004-03-15T00:00:00"/>
    <n v="80375.240000000005"/>
    <s v="Ships"/>
    <n v="5088"/>
    <n v="99.31"/>
    <n v="7"/>
    <s v="No"/>
    <n v="2004"/>
    <n v="2"/>
    <n v="53.63"/>
    <n v="2524.3300000000004"/>
    <n v="51.836658586611975"/>
    <n v="0"/>
  </r>
  <r>
    <n v="10222"/>
    <s v="S700_4002"/>
    <n v="43"/>
    <n v="66.63"/>
    <n v="2"/>
    <x v="101"/>
    <d v="2004-02-27T00:00:00"/>
    <d v="2004-02-20T00:00:00"/>
    <s v="Shipped"/>
    <n v="239"/>
    <n v="1166"/>
    <n v="105000"/>
    <s v="San Diego"/>
    <n v="1"/>
    <x v="5"/>
    <d v="2004-03-15T00:00:00"/>
    <n v="80375.240000000005"/>
    <s v="Planes"/>
    <n v="8820"/>
    <n v="74.03"/>
    <n v="7"/>
    <s v="No"/>
    <n v="2004"/>
    <n v="2"/>
    <n v="36.270000000000003"/>
    <n v="2865.0899999999997"/>
    <n v="83.705541770057863"/>
    <n v="1"/>
  </r>
  <r>
    <n v="10222"/>
    <s v="S72_1253"/>
    <n v="31"/>
    <n v="45.19"/>
    <n v="7"/>
    <x v="101"/>
    <d v="2004-02-27T00:00:00"/>
    <d v="2004-02-20T00:00:00"/>
    <s v="Shipped"/>
    <n v="239"/>
    <n v="1166"/>
    <n v="105000"/>
    <s v="San Diego"/>
    <n v="1"/>
    <x v="5"/>
    <d v="2004-03-15T00:00:00"/>
    <n v="80375.240000000005"/>
    <s v="Planes"/>
    <n v="4857"/>
    <n v="49.66"/>
    <n v="7"/>
    <s v="No"/>
    <n v="2004"/>
    <n v="2"/>
    <n v="32.770000000000003"/>
    <n v="1400.8899999999999"/>
    <n v="37.900518767165067"/>
    <n v="0"/>
  </r>
  <r>
    <n v="10222"/>
    <s v="S72_3212"/>
    <n v="36"/>
    <n v="48.59"/>
    <n v="18"/>
    <x v="101"/>
    <d v="2004-02-27T00:00:00"/>
    <d v="2004-02-20T00:00:00"/>
    <s v="Shipped"/>
    <n v="239"/>
    <n v="1166"/>
    <n v="105000"/>
    <s v="San Diego"/>
    <n v="1"/>
    <x v="5"/>
    <d v="2004-03-15T00:00:00"/>
    <n v="80375.240000000005"/>
    <s v="Ships"/>
    <n v="414"/>
    <n v="54.6"/>
    <n v="7"/>
    <s v="No"/>
    <n v="2004"/>
    <n v="2"/>
    <n v="33.299999999999997"/>
    <n v="1749.2400000000002"/>
    <n v="45.915915915915939"/>
    <n v="0"/>
  </r>
  <r>
    <n v="10223"/>
    <s v="S10_1678"/>
    <n v="37"/>
    <n v="80.39"/>
    <n v="1"/>
    <x v="102"/>
    <d v="2004-02-29T00:00:00"/>
    <d v="2004-02-24T00:00:00"/>
    <s v="Shipped"/>
    <n v="114"/>
    <n v="1611"/>
    <n v="117300"/>
    <s v="Melbourne"/>
    <n v="6"/>
    <x v="6"/>
    <d v="2003-05-20T00:00:00"/>
    <n v="45864.03"/>
    <s v="Motorcycles"/>
    <n v="7933"/>
    <n v="95.7"/>
    <n v="5"/>
    <s v="Yes"/>
    <n v="2004"/>
    <n v="2"/>
    <n v="48.81"/>
    <n v="2974.43"/>
    <n v="64.699856586765009"/>
    <n v="0"/>
  </r>
  <r>
    <n v="10223"/>
    <s v="S10_2016"/>
    <n v="47"/>
    <n v="110.61"/>
    <n v="4"/>
    <x v="102"/>
    <d v="2004-02-29T00:00:00"/>
    <d v="2004-02-24T00:00:00"/>
    <s v="Shipped"/>
    <n v="114"/>
    <n v="1611"/>
    <n v="117300"/>
    <s v="Melbourne"/>
    <n v="6"/>
    <x v="6"/>
    <d v="2003-05-20T00:00:00"/>
    <n v="45864.03"/>
    <s v="Motorcycles"/>
    <n v="6625"/>
    <n v="118.94"/>
    <n v="5"/>
    <s v="Yes"/>
    <n v="2004"/>
    <n v="2"/>
    <n v="68.989999999999995"/>
    <n v="5198.67"/>
    <n v="60.327583707783752"/>
    <n v="0"/>
  </r>
  <r>
    <n v="10223"/>
    <s v="S10_4698"/>
    <n v="49"/>
    <n v="189.79"/>
    <n v="3"/>
    <x v="102"/>
    <d v="2004-02-29T00:00:00"/>
    <d v="2004-02-24T00:00:00"/>
    <s v="Shipped"/>
    <n v="114"/>
    <n v="1611"/>
    <n v="117300"/>
    <s v="Melbourne"/>
    <n v="6"/>
    <x v="6"/>
    <d v="2003-05-20T00:00:00"/>
    <n v="45864.03"/>
    <s v="Motorcycles"/>
    <n v="5582"/>
    <n v="193.66"/>
    <n v="5"/>
    <s v="Yes"/>
    <n v="2004"/>
    <n v="2"/>
    <n v="91.02"/>
    <n v="9299.7099999999991"/>
    <n v="108.51461217314875"/>
    <n v="1"/>
  </r>
  <r>
    <n v="10223"/>
    <s v="S18_2581"/>
    <n v="47"/>
    <n v="67.58"/>
    <n v="9"/>
    <x v="102"/>
    <d v="2004-02-29T00:00:00"/>
    <d v="2004-02-24T00:00:00"/>
    <s v="Shipped"/>
    <n v="114"/>
    <n v="1611"/>
    <n v="117300"/>
    <s v="Melbourne"/>
    <n v="6"/>
    <x v="6"/>
    <d v="2003-05-20T00:00:00"/>
    <n v="45864.03"/>
    <s v="Planes"/>
    <n v="992"/>
    <n v="84.48"/>
    <n v="5"/>
    <s v="Yes"/>
    <n v="2004"/>
    <n v="2"/>
    <n v="49"/>
    <n v="3176.2599999999998"/>
    <n v="37.918367346938773"/>
    <n v="0"/>
  </r>
  <r>
    <n v="10223"/>
    <s v="S18_2625"/>
    <n v="28"/>
    <n v="58.75"/>
    <n v="5"/>
    <x v="102"/>
    <d v="2004-02-29T00:00:00"/>
    <d v="2004-02-24T00:00:00"/>
    <s v="Shipped"/>
    <n v="114"/>
    <n v="1611"/>
    <n v="117300"/>
    <s v="Melbourne"/>
    <n v="6"/>
    <x v="6"/>
    <d v="2003-05-20T00:00:00"/>
    <n v="45864.03"/>
    <s v="Motorcycles"/>
    <n v="4357"/>
    <n v="60.57"/>
    <n v="5"/>
    <s v="Yes"/>
    <n v="2004"/>
    <n v="2"/>
    <n v="24.23"/>
    <n v="1645"/>
    <n v="142.46801485761452"/>
    <n v="1"/>
  </r>
  <r>
    <n v="10223"/>
    <s v="S24_1578"/>
    <n v="32"/>
    <n v="104.81"/>
    <n v="2"/>
    <x v="102"/>
    <d v="2004-02-29T00:00:00"/>
    <d v="2004-02-24T00:00:00"/>
    <s v="Shipped"/>
    <n v="114"/>
    <n v="1611"/>
    <n v="117300"/>
    <s v="Melbourne"/>
    <n v="6"/>
    <x v="6"/>
    <d v="2003-05-20T00:00:00"/>
    <n v="45864.03"/>
    <s v="Motorcycles"/>
    <n v="7003"/>
    <n v="112.7"/>
    <n v="5"/>
    <s v="Yes"/>
    <n v="2004"/>
    <n v="2"/>
    <n v="60.86"/>
    <n v="3353.92"/>
    <n v="72.214919487348013"/>
    <n v="1"/>
  </r>
  <r>
    <n v="10223"/>
    <s v="S24_1785"/>
    <n v="34"/>
    <n v="87.54"/>
    <n v="11"/>
    <x v="102"/>
    <d v="2004-02-29T00:00:00"/>
    <d v="2004-02-24T00:00:00"/>
    <s v="Shipped"/>
    <n v="114"/>
    <n v="1611"/>
    <n v="117300"/>
    <s v="Melbourne"/>
    <n v="6"/>
    <x v="6"/>
    <d v="2003-05-20T00:00:00"/>
    <n v="45864.03"/>
    <s v="Planes"/>
    <n v="3627"/>
    <n v="109.42"/>
    <n v="5"/>
    <s v="Yes"/>
    <n v="2004"/>
    <n v="2"/>
    <n v="66.739999999999995"/>
    <n v="2976.36"/>
    <n v="31.165717710518447"/>
    <n v="0"/>
  </r>
  <r>
    <n v="10223"/>
    <s v="S24_2000"/>
    <n v="38"/>
    <n v="60.94"/>
    <n v="6"/>
    <x v="102"/>
    <d v="2004-02-29T00:00:00"/>
    <d v="2004-02-24T00:00:00"/>
    <s v="Shipped"/>
    <n v="114"/>
    <n v="1611"/>
    <n v="117300"/>
    <s v="Melbourne"/>
    <n v="6"/>
    <x v="6"/>
    <d v="2003-05-20T00:00:00"/>
    <n v="45864.03"/>
    <s v="Motorcycles"/>
    <n v="15"/>
    <n v="76.17"/>
    <n v="5"/>
    <s v="Yes"/>
    <n v="2004"/>
    <n v="2"/>
    <n v="37.32"/>
    <n v="2315.7199999999998"/>
    <n v="63.290460878885312"/>
    <n v="0"/>
  </r>
  <r>
    <n v="10223"/>
    <s v="S24_4278"/>
    <n v="23"/>
    <n v="68.099999999999994"/>
    <n v="10"/>
    <x v="102"/>
    <d v="2004-02-29T00:00:00"/>
    <d v="2004-02-24T00:00:00"/>
    <s v="Shipped"/>
    <n v="114"/>
    <n v="1611"/>
    <n v="117300"/>
    <s v="Melbourne"/>
    <n v="6"/>
    <x v="6"/>
    <d v="2003-05-20T00:00:00"/>
    <n v="45864.03"/>
    <s v="Planes"/>
    <n v="2756"/>
    <n v="72.45"/>
    <n v="5"/>
    <s v="Yes"/>
    <n v="2004"/>
    <n v="2"/>
    <n v="36.229999999999997"/>
    <n v="1566.3"/>
    <n v="87.965774220259448"/>
    <n v="1"/>
  </r>
  <r>
    <n v="10223"/>
    <s v="S32_1374"/>
    <n v="21"/>
    <n v="90.9"/>
    <n v="7"/>
    <x v="102"/>
    <d v="2004-02-29T00:00:00"/>
    <d v="2004-02-24T00:00:00"/>
    <s v="Shipped"/>
    <n v="114"/>
    <n v="1611"/>
    <n v="117300"/>
    <s v="Melbourne"/>
    <n v="6"/>
    <x v="6"/>
    <d v="2003-05-20T00:00:00"/>
    <n v="45864.03"/>
    <s v="Motorcycles"/>
    <n v="178"/>
    <n v="99.89"/>
    <n v="5"/>
    <s v="Yes"/>
    <n v="2004"/>
    <n v="2"/>
    <n v="66.92"/>
    <n v="1908.9"/>
    <n v="35.833831440526005"/>
    <n v="0"/>
  </r>
  <r>
    <n v="10223"/>
    <s v="S32_4289"/>
    <n v="20"/>
    <n v="66.73"/>
    <n v="12"/>
    <x v="102"/>
    <d v="2004-02-29T00:00:00"/>
    <d v="2004-02-24T00:00:00"/>
    <s v="Shipped"/>
    <n v="114"/>
    <n v="1611"/>
    <n v="117300"/>
    <s v="Melbourne"/>
    <n v="6"/>
    <x v="6"/>
    <d v="2003-05-20T00:00:00"/>
    <n v="45864.03"/>
    <s v="Vintage Cars"/>
    <n v="136"/>
    <n v="68.790000000000006"/>
    <n v="5"/>
    <s v="Yes"/>
    <n v="2004"/>
    <n v="2"/>
    <n v="33.020000000000003"/>
    <n v="1334.6000000000001"/>
    <n v="102.08964264082374"/>
    <n v="1"/>
  </r>
  <r>
    <n v="10223"/>
    <s v="S50_1341"/>
    <n v="41"/>
    <n v="41.02"/>
    <n v="13"/>
    <x v="102"/>
    <d v="2004-02-29T00:00:00"/>
    <d v="2004-02-24T00:00:00"/>
    <s v="Shipped"/>
    <n v="114"/>
    <n v="1611"/>
    <n v="117300"/>
    <s v="Melbourne"/>
    <n v="6"/>
    <x v="6"/>
    <d v="2003-05-20T00:00:00"/>
    <n v="45864.03"/>
    <s v="Vintage Cars"/>
    <n v="7062"/>
    <n v="43.64"/>
    <n v="5"/>
    <s v="Yes"/>
    <n v="2004"/>
    <n v="2"/>
    <n v="27.06"/>
    <n v="1681.8200000000002"/>
    <n v="51.589061345158925"/>
    <n v="0"/>
  </r>
  <r>
    <n v="10223"/>
    <s v="S700_1691"/>
    <n v="25"/>
    <n v="84.03"/>
    <n v="14"/>
    <x v="102"/>
    <d v="2004-02-29T00:00:00"/>
    <d v="2004-02-24T00:00:00"/>
    <s v="Shipped"/>
    <n v="114"/>
    <n v="1611"/>
    <n v="117300"/>
    <s v="Melbourne"/>
    <n v="6"/>
    <x v="6"/>
    <d v="2003-05-20T00:00:00"/>
    <n v="45864.03"/>
    <s v="Planes"/>
    <n v="5841"/>
    <n v="91.34"/>
    <n v="5"/>
    <s v="Yes"/>
    <n v="2004"/>
    <n v="2"/>
    <n v="51.15"/>
    <n v="2100.75"/>
    <n v="64.281524926686231"/>
    <n v="0"/>
  </r>
  <r>
    <n v="10223"/>
    <s v="S700_2834"/>
    <n v="29"/>
    <n v="113.9"/>
    <n v="8"/>
    <x v="102"/>
    <d v="2004-02-29T00:00:00"/>
    <d v="2004-02-24T00:00:00"/>
    <s v="Shipped"/>
    <n v="114"/>
    <n v="1611"/>
    <n v="117300"/>
    <s v="Melbourne"/>
    <n v="6"/>
    <x v="6"/>
    <d v="2003-05-20T00:00:00"/>
    <n v="45864.03"/>
    <s v="Planes"/>
    <n v="7106"/>
    <n v="118.65"/>
    <n v="5"/>
    <s v="Yes"/>
    <n v="2004"/>
    <n v="2"/>
    <n v="59.33"/>
    <n v="3303.1000000000004"/>
    <n v="91.977077363896868"/>
    <n v="1"/>
  </r>
  <r>
    <n v="10223"/>
    <s v="S700_3167"/>
    <n v="26"/>
    <n v="79.2"/>
    <n v="15"/>
    <x v="102"/>
    <d v="2004-02-29T00:00:00"/>
    <d v="2004-02-24T00:00:00"/>
    <s v="Shipped"/>
    <n v="114"/>
    <n v="1611"/>
    <n v="117300"/>
    <s v="Melbourne"/>
    <n v="6"/>
    <x v="6"/>
    <d v="2003-05-20T00:00:00"/>
    <n v="45864.03"/>
    <s v="Planes"/>
    <n v="551"/>
    <n v="80"/>
    <n v="5"/>
    <s v="Yes"/>
    <n v="2004"/>
    <n v="2"/>
    <n v="54.4"/>
    <n v="2059.2000000000003"/>
    <n v="45.588235294117659"/>
    <n v="0"/>
  </r>
  <r>
    <n v="10224"/>
    <s v="S12_2823"/>
    <n v="43"/>
    <n v="141.58000000000001"/>
    <n v="6"/>
    <x v="103"/>
    <d v="2004-03-02T00:00:00"/>
    <d v="2004-02-26T00:00:00"/>
    <s v="Shipped"/>
    <n v="171"/>
    <n v="1370"/>
    <n v="82900"/>
    <s v="Lille"/>
    <n v="4"/>
    <x v="3"/>
    <d v="2004-03-15T00:00:00"/>
    <n v="18997.89"/>
    <s v="Motorcycles"/>
    <n v="9997"/>
    <n v="150.62"/>
    <n v="5"/>
    <s v="Yes"/>
    <n v="2004"/>
    <n v="2"/>
    <n v="66.27"/>
    <n v="6087.9400000000005"/>
    <n v="113.64116493134151"/>
    <n v="1"/>
  </r>
  <r>
    <n v="10224"/>
    <s v="S18_3782"/>
    <n v="38"/>
    <n v="57.2"/>
    <n v="1"/>
    <x v="103"/>
    <d v="2004-03-02T00:00:00"/>
    <d v="2004-02-26T00:00:00"/>
    <s v="Shipped"/>
    <n v="171"/>
    <n v="1370"/>
    <n v="82900"/>
    <s v="Lille"/>
    <n v="4"/>
    <x v="3"/>
    <d v="2004-03-15T00:00:00"/>
    <n v="18997.89"/>
    <s v="Motorcycles"/>
    <n v="7689"/>
    <n v="62.17"/>
    <n v="5"/>
    <s v="Yes"/>
    <n v="2004"/>
    <n v="2"/>
    <n v="32.950000000000003"/>
    <n v="2173.6"/>
    <n v="73.596358118361152"/>
    <n v="1"/>
  </r>
  <r>
    <n v="10224"/>
    <s v="S24_2360"/>
    <n v="37"/>
    <n v="60.26"/>
    <n v="4"/>
    <x v="103"/>
    <d v="2004-03-02T00:00:00"/>
    <d v="2004-02-26T00:00:00"/>
    <s v="Shipped"/>
    <n v="171"/>
    <n v="1370"/>
    <n v="82900"/>
    <s v="Lille"/>
    <n v="4"/>
    <x v="3"/>
    <d v="2004-03-15T00:00:00"/>
    <n v="18997.89"/>
    <s v="Motorcycles"/>
    <n v="6840"/>
    <n v="69.260000000000005"/>
    <n v="5"/>
    <s v="Yes"/>
    <n v="2004"/>
    <n v="2"/>
    <n v="47.1"/>
    <n v="2229.62"/>
    <n v="27.94055201698513"/>
    <n v="0"/>
  </r>
  <r>
    <n v="10224"/>
    <s v="S32_2206"/>
    <n v="43"/>
    <n v="37.01"/>
    <n v="2"/>
    <x v="103"/>
    <d v="2004-03-02T00:00:00"/>
    <d v="2004-02-26T00:00:00"/>
    <s v="Shipped"/>
    <n v="171"/>
    <n v="1370"/>
    <n v="82900"/>
    <s v="Lille"/>
    <n v="4"/>
    <x v="3"/>
    <d v="2004-03-15T00:00:00"/>
    <n v="18997.89"/>
    <s v="Motorcycles"/>
    <n v="9241"/>
    <n v="40.229999999999997"/>
    <n v="5"/>
    <s v="Yes"/>
    <n v="2004"/>
    <n v="2"/>
    <n v="24.14"/>
    <n v="1591.4299999999998"/>
    <n v="53.314001657000823"/>
    <n v="0"/>
  </r>
  <r>
    <n v="10224"/>
    <s v="S32_4485"/>
    <n v="30"/>
    <n v="94.91"/>
    <n v="5"/>
    <x v="103"/>
    <d v="2004-03-02T00:00:00"/>
    <d v="2004-02-26T00:00:00"/>
    <s v="Shipped"/>
    <n v="171"/>
    <n v="1370"/>
    <n v="82900"/>
    <s v="Lille"/>
    <n v="4"/>
    <x v="3"/>
    <d v="2004-03-15T00:00:00"/>
    <n v="18997.89"/>
    <s v="Motorcycles"/>
    <n v="3341"/>
    <n v="102.05"/>
    <n v="5"/>
    <s v="Yes"/>
    <n v="2004"/>
    <n v="2"/>
    <n v="56.13"/>
    <n v="2847.2999999999997"/>
    <n v="69.089613397470146"/>
    <n v="1"/>
  </r>
  <r>
    <n v="10224"/>
    <s v="S50_4713"/>
    <n v="50"/>
    <n v="81.36"/>
    <n v="3"/>
    <x v="103"/>
    <d v="2004-03-02T00:00:00"/>
    <d v="2004-02-26T00:00:00"/>
    <s v="Shipped"/>
    <n v="171"/>
    <n v="1370"/>
    <n v="82900"/>
    <s v="Lille"/>
    <n v="4"/>
    <x v="3"/>
    <d v="2004-03-15T00:00:00"/>
    <n v="18997.89"/>
    <s v="Motorcycles"/>
    <n v="600"/>
    <n v="81.36"/>
    <n v="5"/>
    <s v="Yes"/>
    <n v="2004"/>
    <n v="2"/>
    <n v="34.17"/>
    <n v="4068"/>
    <n v="138.10359964881474"/>
    <n v="1"/>
  </r>
  <r>
    <n v="10225"/>
    <s v="S12_1099"/>
    <n v="27"/>
    <n v="157.6"/>
    <n v="9"/>
    <x v="104"/>
    <d v="2004-03-01T00:00:00"/>
    <d v="2004-02-24T00:00:00"/>
    <s v="Shipped"/>
    <n v="298"/>
    <n v="1702"/>
    <n v="141300"/>
    <s v="GenÃ¨ve"/>
    <n v="4"/>
    <x v="3"/>
    <d v="2004-03-13T00:00:00"/>
    <n v="47375.92"/>
    <s v="Classic Cars"/>
    <n v="68"/>
    <n v="194.57"/>
    <n v="6"/>
    <s v="Yes"/>
    <n v="2004"/>
    <n v="2"/>
    <n v="95.34"/>
    <n v="4255.2"/>
    <n v="65.303125655548556"/>
    <n v="0"/>
  </r>
  <r>
    <n v="10225"/>
    <s v="S12_3380"/>
    <n v="25"/>
    <n v="101"/>
    <n v="7"/>
    <x v="104"/>
    <d v="2004-03-01T00:00:00"/>
    <d v="2004-02-24T00:00:00"/>
    <s v="Shipped"/>
    <n v="298"/>
    <n v="1702"/>
    <n v="141300"/>
    <s v="GenÃ¨ve"/>
    <n v="4"/>
    <x v="3"/>
    <d v="2004-03-13T00:00:00"/>
    <n v="47375.92"/>
    <s v="Classic Cars"/>
    <n v="9123"/>
    <n v="117.44"/>
    <n v="6"/>
    <s v="Yes"/>
    <n v="2004"/>
    <n v="2"/>
    <n v="75.16"/>
    <n v="2525"/>
    <n v="34.379989356040454"/>
    <n v="0"/>
  </r>
  <r>
    <n v="10225"/>
    <s v="S12_3990"/>
    <n v="37"/>
    <n v="64.64"/>
    <n v="10"/>
    <x v="104"/>
    <d v="2004-03-01T00:00:00"/>
    <d v="2004-02-24T00:00:00"/>
    <s v="Shipped"/>
    <n v="298"/>
    <n v="1702"/>
    <n v="141300"/>
    <s v="GenÃ¨ve"/>
    <n v="4"/>
    <x v="3"/>
    <d v="2004-03-13T00:00:00"/>
    <n v="47375.92"/>
    <s v="Classic Cars"/>
    <n v="5663"/>
    <n v="79.8"/>
    <n v="6"/>
    <s v="Yes"/>
    <n v="2004"/>
    <n v="2"/>
    <n v="31.92"/>
    <n v="2391.6799999999998"/>
    <n v="102.5062656641604"/>
    <n v="1"/>
  </r>
  <r>
    <n v="10225"/>
    <s v="S12_4675"/>
    <n v="21"/>
    <n v="100.19"/>
    <n v="6"/>
    <x v="104"/>
    <d v="2004-03-01T00:00:00"/>
    <d v="2004-02-24T00:00:00"/>
    <s v="Shipped"/>
    <n v="298"/>
    <n v="1702"/>
    <n v="141300"/>
    <s v="GenÃ¨ve"/>
    <n v="4"/>
    <x v="3"/>
    <d v="2004-03-13T00:00:00"/>
    <n v="47375.92"/>
    <s v="Classic Cars"/>
    <n v="7323"/>
    <n v="115.16"/>
    <n v="6"/>
    <s v="Yes"/>
    <n v="2004"/>
    <n v="2"/>
    <n v="58.73"/>
    <n v="2103.9899999999998"/>
    <n v="70.5942448493104"/>
    <n v="1"/>
  </r>
  <r>
    <n v="10225"/>
    <s v="S18_1129"/>
    <n v="32"/>
    <n v="116.06"/>
    <n v="1"/>
    <x v="104"/>
    <d v="2004-03-01T00:00:00"/>
    <d v="2004-02-24T00:00:00"/>
    <s v="Shipped"/>
    <n v="298"/>
    <n v="1702"/>
    <n v="141300"/>
    <s v="GenÃ¨ve"/>
    <n v="4"/>
    <x v="3"/>
    <d v="2004-03-13T00:00:00"/>
    <n v="47375.92"/>
    <s v="Classic Cars"/>
    <n v="3975"/>
    <n v="141.54"/>
    <n v="6"/>
    <s v="Yes"/>
    <n v="2004"/>
    <n v="2"/>
    <n v="83.51"/>
    <n v="3713.92"/>
    <n v="38.977367979882644"/>
    <n v="0"/>
  </r>
  <r>
    <n v="10225"/>
    <s v="S18_1889"/>
    <n v="47"/>
    <n v="71.61"/>
    <n v="5"/>
    <x v="104"/>
    <d v="2004-03-01T00:00:00"/>
    <d v="2004-02-24T00:00:00"/>
    <s v="Shipped"/>
    <n v="298"/>
    <n v="1702"/>
    <n v="141300"/>
    <s v="GenÃ¨ve"/>
    <n v="4"/>
    <x v="3"/>
    <d v="2004-03-13T00:00:00"/>
    <n v="47375.92"/>
    <s v="Classic Cars"/>
    <n v="8826"/>
    <n v="77"/>
    <n v="6"/>
    <s v="Yes"/>
    <n v="2004"/>
    <n v="2"/>
    <n v="53.9"/>
    <n v="3365.67"/>
    <n v="32.857142857142854"/>
    <n v="0"/>
  </r>
  <r>
    <n v="10225"/>
    <s v="S18_3232"/>
    <n v="43"/>
    <n v="162.57"/>
    <n v="2"/>
    <x v="104"/>
    <d v="2004-03-01T00:00:00"/>
    <d v="2004-02-24T00:00:00"/>
    <s v="Shipped"/>
    <n v="298"/>
    <n v="1702"/>
    <n v="141300"/>
    <s v="GenÃ¨ve"/>
    <n v="4"/>
    <x v="3"/>
    <d v="2004-03-13T00:00:00"/>
    <n v="47375.92"/>
    <s v="Classic Cars"/>
    <n v="8347"/>
    <n v="169.34"/>
    <n v="6"/>
    <s v="Yes"/>
    <n v="2004"/>
    <n v="2"/>
    <n v="77.900000000000006"/>
    <n v="6990.5099999999993"/>
    <n v="108.69062901155324"/>
    <n v="1"/>
  </r>
  <r>
    <n v="10225"/>
    <s v="S18_3278"/>
    <n v="37"/>
    <n v="69.959999999999994"/>
    <n v="12"/>
    <x v="104"/>
    <d v="2004-03-01T00:00:00"/>
    <d v="2004-02-24T00:00:00"/>
    <s v="Shipped"/>
    <n v="298"/>
    <n v="1702"/>
    <n v="141300"/>
    <s v="GenÃ¨ve"/>
    <n v="4"/>
    <x v="3"/>
    <d v="2004-03-13T00:00:00"/>
    <n v="47375.92"/>
    <s v="Classic Cars"/>
    <n v="1917"/>
    <n v="80.41"/>
    <n v="6"/>
    <s v="Yes"/>
    <n v="2004"/>
    <n v="2"/>
    <n v="49.05"/>
    <n v="2588.52"/>
    <n v="42.629969418960236"/>
    <n v="0"/>
  </r>
  <r>
    <n v="10225"/>
    <s v="S18_3482"/>
    <n v="27"/>
    <n v="119.06"/>
    <n v="11"/>
    <x v="104"/>
    <d v="2004-03-01T00:00:00"/>
    <d v="2004-02-24T00:00:00"/>
    <s v="Shipped"/>
    <n v="298"/>
    <n v="1702"/>
    <n v="141300"/>
    <s v="GenÃ¨ve"/>
    <n v="4"/>
    <x v="3"/>
    <d v="2004-03-13T00:00:00"/>
    <n v="47375.92"/>
    <s v="Classic Cars"/>
    <n v="9127"/>
    <n v="146.99"/>
    <n v="6"/>
    <s v="Yes"/>
    <n v="2004"/>
    <n v="2"/>
    <n v="73.489999999999995"/>
    <n v="3214.62"/>
    <n v="62.008436521975796"/>
    <n v="0"/>
  </r>
  <r>
    <n v="10225"/>
    <s v="S18_4721"/>
    <n v="35"/>
    <n v="135.41"/>
    <n v="14"/>
    <x v="104"/>
    <d v="2004-03-01T00:00:00"/>
    <d v="2004-02-24T00:00:00"/>
    <s v="Shipped"/>
    <n v="298"/>
    <n v="1702"/>
    <n v="141300"/>
    <s v="GenÃ¨ve"/>
    <n v="4"/>
    <x v="3"/>
    <d v="2004-03-13T00:00:00"/>
    <n v="47375.92"/>
    <s v="Classic Cars"/>
    <n v="1249"/>
    <n v="148.80000000000001"/>
    <n v="6"/>
    <s v="Yes"/>
    <n v="2004"/>
    <n v="2"/>
    <n v="69.930000000000007"/>
    <n v="4739.3499999999995"/>
    <n v="93.636493636493611"/>
    <n v="1"/>
  </r>
  <r>
    <n v="10225"/>
    <s v="S24_2972"/>
    <n v="42"/>
    <n v="34.74"/>
    <n v="3"/>
    <x v="104"/>
    <d v="2004-03-01T00:00:00"/>
    <d v="2004-02-24T00:00:00"/>
    <s v="Shipped"/>
    <n v="298"/>
    <n v="1702"/>
    <n v="141300"/>
    <s v="GenÃ¨ve"/>
    <n v="4"/>
    <x v="3"/>
    <d v="2004-03-13T00:00:00"/>
    <n v="47375.92"/>
    <s v="Classic Cars"/>
    <n v="7723"/>
    <n v="37.76"/>
    <n v="6"/>
    <s v="Yes"/>
    <n v="2004"/>
    <n v="2"/>
    <n v="16.239999999999998"/>
    <n v="1459.0800000000002"/>
    <n v="113.9162561576355"/>
    <n v="1"/>
  </r>
  <r>
    <n v="10225"/>
    <s v="S24_3371"/>
    <n v="24"/>
    <n v="51.43"/>
    <n v="8"/>
    <x v="104"/>
    <d v="2004-03-01T00:00:00"/>
    <d v="2004-02-24T00:00:00"/>
    <s v="Shipped"/>
    <n v="298"/>
    <n v="1702"/>
    <n v="141300"/>
    <s v="GenÃ¨ve"/>
    <n v="4"/>
    <x v="3"/>
    <d v="2004-03-13T00:00:00"/>
    <n v="47375.92"/>
    <s v="Classic Cars"/>
    <n v="7995"/>
    <n v="61.23"/>
    <n v="6"/>
    <s v="Yes"/>
    <n v="2004"/>
    <n v="2"/>
    <n v="38.58"/>
    <n v="1234.32"/>
    <n v="33.307413167444281"/>
    <n v="0"/>
  </r>
  <r>
    <n v="10225"/>
    <s v="S24_3856"/>
    <n v="40"/>
    <n v="130.6"/>
    <n v="4"/>
    <x v="104"/>
    <d v="2004-03-01T00:00:00"/>
    <d v="2004-02-24T00:00:00"/>
    <s v="Shipped"/>
    <n v="298"/>
    <n v="1702"/>
    <n v="141300"/>
    <s v="GenÃ¨ve"/>
    <n v="4"/>
    <x v="3"/>
    <d v="2004-03-13T00:00:00"/>
    <n v="47375.92"/>
    <s v="Classic Cars"/>
    <n v="6600"/>
    <n v="140.43"/>
    <n v="6"/>
    <s v="Yes"/>
    <n v="2004"/>
    <n v="2"/>
    <n v="98.3"/>
    <n v="5224"/>
    <n v="32.858596134282806"/>
    <n v="0"/>
  </r>
  <r>
    <n v="10225"/>
    <s v="S24_4620"/>
    <n v="46"/>
    <n v="77.61"/>
    <n v="13"/>
    <x v="104"/>
    <d v="2004-03-01T00:00:00"/>
    <d v="2004-02-24T00:00:00"/>
    <s v="Shipped"/>
    <n v="298"/>
    <n v="1702"/>
    <n v="141300"/>
    <s v="GenÃ¨ve"/>
    <n v="4"/>
    <x v="3"/>
    <d v="2004-03-13T00:00:00"/>
    <n v="47375.92"/>
    <s v="Classic Cars"/>
    <n v="7869"/>
    <n v="80.84"/>
    <n v="6"/>
    <s v="Yes"/>
    <n v="2004"/>
    <n v="2"/>
    <n v="32.33"/>
    <n v="3570.06"/>
    <n v="140.05567584287041"/>
    <n v="1"/>
  </r>
  <r>
    <n v="10226"/>
    <s v="S18_1589"/>
    <n v="38"/>
    <n v="108.26"/>
    <n v="4"/>
    <x v="105"/>
    <d v="2004-03-06T00:00:00"/>
    <d v="2004-03-02T00:00:00"/>
    <s v="Shipped"/>
    <n v="239"/>
    <n v="1166"/>
    <n v="105000"/>
    <s v="San Diego"/>
    <n v="1"/>
    <x v="5"/>
    <d v="2004-03-15T00:00:00"/>
    <n v="80375.240000000005"/>
    <s v="Classic Cars"/>
    <n v="9042"/>
    <n v="124.44"/>
    <n v="4"/>
    <s v="Yes"/>
    <n v="2004"/>
    <n v="2"/>
    <n v="65.959999999999994"/>
    <n v="4113.88"/>
    <n v="64.129775621588863"/>
    <n v="0"/>
  </r>
  <r>
    <n v="10226"/>
    <s v="S18_1984"/>
    <n v="24"/>
    <n v="129.44999999999999"/>
    <n v="7"/>
    <x v="105"/>
    <d v="2004-03-06T00:00:00"/>
    <d v="2004-03-02T00:00:00"/>
    <s v="Shipped"/>
    <n v="239"/>
    <n v="1166"/>
    <n v="105000"/>
    <s v="San Diego"/>
    <n v="1"/>
    <x v="5"/>
    <d v="2004-03-15T00:00:00"/>
    <n v="80375.240000000005"/>
    <s v="Classic Cars"/>
    <n v="9772"/>
    <n v="142.25"/>
    <n v="4"/>
    <s v="Yes"/>
    <n v="2004"/>
    <n v="2"/>
    <n v="93.89"/>
    <n v="3106.7999999999997"/>
    <n v="37.874107998721897"/>
    <n v="0"/>
  </r>
  <r>
    <n v="10226"/>
    <s v="S18_2870"/>
    <n v="24"/>
    <n v="125.4"/>
    <n v="5"/>
    <x v="105"/>
    <d v="2004-03-06T00:00:00"/>
    <d v="2004-03-02T00:00:00"/>
    <s v="Shipped"/>
    <n v="239"/>
    <n v="1166"/>
    <n v="105000"/>
    <s v="San Diego"/>
    <n v="1"/>
    <x v="5"/>
    <d v="2004-03-15T00:00:00"/>
    <n v="80375.240000000005"/>
    <s v="Classic Cars"/>
    <n v="8164"/>
    <n v="132"/>
    <n v="4"/>
    <s v="Yes"/>
    <n v="2004"/>
    <n v="2"/>
    <n v="56.76"/>
    <n v="3009.6000000000004"/>
    <n v="120.93023255813958"/>
    <n v="1"/>
  </r>
  <r>
    <n v="10226"/>
    <s v="S18_3685"/>
    <n v="46"/>
    <n v="122.91"/>
    <n v="6"/>
    <x v="105"/>
    <d v="2004-03-06T00:00:00"/>
    <d v="2004-03-02T00:00:00"/>
    <s v="Shipped"/>
    <n v="239"/>
    <n v="1166"/>
    <n v="105000"/>
    <s v="San Diego"/>
    <n v="1"/>
    <x v="5"/>
    <d v="2004-03-15T00:00:00"/>
    <n v="80375.240000000005"/>
    <s v="Classic Cars"/>
    <n v="8990"/>
    <n v="141.28"/>
    <n v="4"/>
    <s v="Yes"/>
    <n v="2004"/>
    <n v="2"/>
    <n v="62.16"/>
    <n v="5653.86"/>
    <n v="97.731660231660229"/>
    <n v="1"/>
  </r>
  <r>
    <n v="10226"/>
    <s v="S24_1046"/>
    <n v="21"/>
    <n v="65.41"/>
    <n v="1"/>
    <x v="105"/>
    <d v="2004-03-06T00:00:00"/>
    <d v="2004-03-02T00:00:00"/>
    <s v="Shipped"/>
    <n v="239"/>
    <n v="1166"/>
    <n v="105000"/>
    <s v="San Diego"/>
    <n v="1"/>
    <x v="5"/>
    <d v="2004-03-15T00:00:00"/>
    <n v="80375.240000000005"/>
    <s v="Classic Cars"/>
    <n v="1005"/>
    <n v="73.489999999999995"/>
    <n v="4"/>
    <s v="Yes"/>
    <n v="2004"/>
    <n v="2"/>
    <n v="49.24"/>
    <n v="1373.61"/>
    <n v="32.839155158407785"/>
    <n v="0"/>
  </r>
  <r>
    <n v="10226"/>
    <s v="S24_1628"/>
    <n v="36"/>
    <n v="47.79"/>
    <n v="3"/>
    <x v="105"/>
    <d v="2004-03-06T00:00:00"/>
    <d v="2004-03-02T00:00:00"/>
    <s v="Shipped"/>
    <n v="239"/>
    <n v="1166"/>
    <n v="105000"/>
    <s v="San Diego"/>
    <n v="1"/>
    <x v="5"/>
    <d v="2004-03-15T00:00:00"/>
    <n v="80375.240000000005"/>
    <s v="Classic Cars"/>
    <n v="8197"/>
    <n v="50.31"/>
    <n v="4"/>
    <s v="Yes"/>
    <n v="2004"/>
    <n v="2"/>
    <n v="29.18"/>
    <n v="1720.44"/>
    <n v="63.776559287182998"/>
    <n v="0"/>
  </r>
  <r>
    <n v="10226"/>
    <s v="S24_3432"/>
    <n v="48"/>
    <n v="95.3"/>
    <n v="2"/>
    <x v="105"/>
    <d v="2004-03-06T00:00:00"/>
    <d v="2004-03-02T00:00:00"/>
    <s v="Shipped"/>
    <n v="239"/>
    <n v="1166"/>
    <n v="105000"/>
    <s v="San Diego"/>
    <n v="1"/>
    <x v="5"/>
    <d v="2004-03-15T00:00:00"/>
    <n v="80375.240000000005"/>
    <s v="Classic Cars"/>
    <n v="9446"/>
    <n v="107.08"/>
    <n v="4"/>
    <s v="Yes"/>
    <n v="2004"/>
    <n v="2"/>
    <n v="62.11"/>
    <n v="4574.3999999999996"/>
    <n v="53.437449686040893"/>
    <n v="0"/>
  </r>
  <r>
    <n v="10227"/>
    <s v="S18_1342"/>
    <n v="25"/>
    <n v="85.27"/>
    <n v="3"/>
    <x v="106"/>
    <d v="2004-03-12T00:00:00"/>
    <d v="2004-03-08T00:00:00"/>
    <s v="Shipped"/>
    <n v="146"/>
    <n v="1337"/>
    <n v="123900"/>
    <s v="Lyon"/>
    <n v="4"/>
    <x v="3"/>
    <d v="2004-03-18T00:00:00"/>
    <n v="40978.53"/>
    <s v="Vintage Cars"/>
    <n v="8693"/>
    <n v="102.74"/>
    <n v="4"/>
    <s v="Yes"/>
    <n v="2004"/>
    <n v="3"/>
    <n v="60.62"/>
    <n v="2131.75"/>
    <n v="40.663147476080503"/>
    <n v="0"/>
  </r>
  <r>
    <n v="10227"/>
    <s v="S18_1367"/>
    <n v="31"/>
    <n v="50.14"/>
    <n v="2"/>
    <x v="106"/>
    <d v="2004-03-12T00:00:00"/>
    <d v="2004-03-08T00:00:00"/>
    <s v="Shipped"/>
    <n v="146"/>
    <n v="1337"/>
    <n v="123900"/>
    <s v="Lyon"/>
    <n v="4"/>
    <x v="3"/>
    <d v="2004-03-18T00:00:00"/>
    <n v="40978.53"/>
    <s v="Vintage Cars"/>
    <n v="8635"/>
    <n v="53.91"/>
    <n v="4"/>
    <s v="Yes"/>
    <n v="2004"/>
    <n v="3"/>
    <n v="24.26"/>
    <n v="1554.34"/>
    <n v="106.67765869744434"/>
    <n v="1"/>
  </r>
  <r>
    <n v="10227"/>
    <s v="S18_1749"/>
    <n v="26"/>
    <n v="136"/>
    <n v="10"/>
    <x v="106"/>
    <d v="2004-03-12T00:00:00"/>
    <d v="2004-03-08T00:00:00"/>
    <s v="Shipped"/>
    <n v="146"/>
    <n v="1337"/>
    <n v="123900"/>
    <s v="Lyon"/>
    <n v="4"/>
    <x v="3"/>
    <d v="2004-03-18T00:00:00"/>
    <n v="40978.53"/>
    <s v="Vintage Cars"/>
    <n v="2724"/>
    <n v="170"/>
    <n v="4"/>
    <s v="Yes"/>
    <n v="2004"/>
    <n v="3"/>
    <n v="86.7"/>
    <n v="3536"/>
    <n v="56.862745098039213"/>
    <n v="0"/>
  </r>
  <r>
    <n v="10227"/>
    <s v="S18_2248"/>
    <n v="28"/>
    <n v="59.93"/>
    <n v="9"/>
    <x v="106"/>
    <d v="2004-03-12T00:00:00"/>
    <d v="2004-03-08T00:00:00"/>
    <s v="Shipped"/>
    <n v="146"/>
    <n v="1337"/>
    <n v="123900"/>
    <s v="Lyon"/>
    <n v="4"/>
    <x v="3"/>
    <d v="2004-03-18T00:00:00"/>
    <n v="40978.53"/>
    <s v="Vintage Cars"/>
    <n v="540"/>
    <n v="60.54"/>
    <n v="4"/>
    <s v="Yes"/>
    <n v="2004"/>
    <n v="3"/>
    <n v="33.299999999999997"/>
    <n v="1678.04"/>
    <n v="79.969969969969995"/>
    <n v="1"/>
  </r>
  <r>
    <n v="10227"/>
    <s v="S18_2325"/>
    <n v="46"/>
    <n v="118.23"/>
    <n v="7"/>
    <x v="106"/>
    <d v="2004-03-12T00:00:00"/>
    <d v="2004-03-08T00:00:00"/>
    <s v="Shipped"/>
    <n v="146"/>
    <n v="1337"/>
    <n v="123900"/>
    <s v="Lyon"/>
    <n v="4"/>
    <x v="3"/>
    <d v="2004-03-18T00:00:00"/>
    <n v="40978.53"/>
    <s v="Vintage Cars"/>
    <n v="9354"/>
    <n v="127.13"/>
    <n v="4"/>
    <s v="Yes"/>
    <n v="2004"/>
    <n v="3"/>
    <n v="58.48"/>
    <n v="5438.58"/>
    <n v="102.171682626539"/>
    <n v="1"/>
  </r>
  <r>
    <n v="10227"/>
    <s v="S18_2795"/>
    <n v="29"/>
    <n v="146.81"/>
    <n v="4"/>
    <x v="106"/>
    <d v="2004-03-12T00:00:00"/>
    <d v="2004-03-08T00:00:00"/>
    <s v="Shipped"/>
    <n v="146"/>
    <n v="1337"/>
    <n v="123900"/>
    <s v="Lyon"/>
    <n v="4"/>
    <x v="3"/>
    <d v="2004-03-18T00:00:00"/>
    <n v="40978.53"/>
    <s v="Vintage Cars"/>
    <n v="548"/>
    <n v="168.75"/>
    <n v="4"/>
    <s v="Yes"/>
    <n v="2004"/>
    <n v="3"/>
    <n v="72.56"/>
    <n v="4257.49"/>
    <n v="102.32910694597575"/>
    <n v="1"/>
  </r>
  <r>
    <n v="10227"/>
    <s v="S18_3320"/>
    <n v="33"/>
    <n v="99.21"/>
    <n v="1"/>
    <x v="106"/>
    <d v="2004-03-12T00:00:00"/>
    <d v="2004-03-08T00:00:00"/>
    <s v="Shipped"/>
    <n v="146"/>
    <n v="1337"/>
    <n v="123900"/>
    <s v="Lyon"/>
    <n v="4"/>
    <x v="3"/>
    <d v="2004-03-18T00:00:00"/>
    <n v="40978.53"/>
    <s v="Vintage Cars"/>
    <n v="7913"/>
    <n v="99.21"/>
    <n v="4"/>
    <s v="Yes"/>
    <n v="2004"/>
    <n v="3"/>
    <n v="57.54"/>
    <n v="3273.93"/>
    <n v="72.419186652763287"/>
    <n v="1"/>
  </r>
  <r>
    <n v="10227"/>
    <s v="S18_4409"/>
    <n v="34"/>
    <n v="87.43"/>
    <n v="11"/>
    <x v="106"/>
    <d v="2004-03-12T00:00:00"/>
    <d v="2004-03-08T00:00:00"/>
    <s v="Shipped"/>
    <n v="146"/>
    <n v="1337"/>
    <n v="123900"/>
    <s v="Lyon"/>
    <n v="4"/>
    <x v="3"/>
    <d v="2004-03-18T00:00:00"/>
    <n v="40978.53"/>
    <s v="Vintage Cars"/>
    <n v="6553"/>
    <n v="92.03"/>
    <n v="4"/>
    <s v="Yes"/>
    <n v="2004"/>
    <n v="3"/>
    <n v="43.26"/>
    <n v="2972.6200000000003"/>
    <n v="102.1035598705502"/>
    <n v="1"/>
  </r>
  <r>
    <n v="10227"/>
    <s v="S18_4933"/>
    <n v="37"/>
    <n v="70.56"/>
    <n v="12"/>
    <x v="106"/>
    <d v="2004-03-12T00:00:00"/>
    <d v="2004-03-08T00:00:00"/>
    <s v="Shipped"/>
    <n v="146"/>
    <n v="1337"/>
    <n v="123900"/>
    <s v="Lyon"/>
    <n v="4"/>
    <x v="3"/>
    <d v="2004-03-18T00:00:00"/>
    <n v="40978.53"/>
    <s v="Classic Cars"/>
    <n v="3209"/>
    <n v="71.27"/>
    <n v="4"/>
    <s v="Yes"/>
    <n v="2004"/>
    <n v="3"/>
    <n v="34.21"/>
    <n v="2610.7200000000003"/>
    <n v="106.25548085355159"/>
    <n v="1"/>
  </r>
  <r>
    <n v="10227"/>
    <s v="S24_1937"/>
    <n v="42"/>
    <n v="27.22"/>
    <n v="6"/>
    <x v="106"/>
    <d v="2004-03-12T00:00:00"/>
    <d v="2004-03-08T00:00:00"/>
    <s v="Shipped"/>
    <n v="146"/>
    <n v="1337"/>
    <n v="123900"/>
    <s v="Lyon"/>
    <n v="4"/>
    <x v="3"/>
    <d v="2004-03-18T00:00:00"/>
    <n v="40978.53"/>
    <s v="Vintage Cars"/>
    <n v="7332"/>
    <n v="33.19"/>
    <n v="4"/>
    <s v="Yes"/>
    <n v="2004"/>
    <n v="3"/>
    <n v="22.57"/>
    <n v="1143.24"/>
    <n v="20.602569782897646"/>
    <n v="0"/>
  </r>
  <r>
    <n v="10227"/>
    <s v="S24_2022"/>
    <n v="24"/>
    <n v="39.42"/>
    <n v="5"/>
    <x v="106"/>
    <d v="2004-03-12T00:00:00"/>
    <d v="2004-03-08T00:00:00"/>
    <s v="Shipped"/>
    <n v="146"/>
    <n v="1337"/>
    <n v="123900"/>
    <s v="Lyon"/>
    <n v="4"/>
    <x v="3"/>
    <d v="2004-03-18T00:00:00"/>
    <n v="40978.53"/>
    <s v="Vintage Cars"/>
    <n v="2847"/>
    <n v="44.8"/>
    <n v="4"/>
    <s v="Yes"/>
    <n v="2004"/>
    <n v="3"/>
    <n v="20.61"/>
    <n v="946.08"/>
    <n v="91.266375545851545"/>
    <n v="1"/>
  </r>
  <r>
    <n v="10227"/>
    <s v="S24_2766"/>
    <n v="47"/>
    <n v="84.51"/>
    <n v="14"/>
    <x v="106"/>
    <d v="2004-03-12T00:00:00"/>
    <d v="2004-03-08T00:00:00"/>
    <s v="Shipped"/>
    <n v="146"/>
    <n v="1337"/>
    <n v="123900"/>
    <s v="Lyon"/>
    <n v="4"/>
    <x v="3"/>
    <d v="2004-03-18T00:00:00"/>
    <n v="40978.53"/>
    <s v="Classic Cars"/>
    <n v="2350"/>
    <n v="90.87"/>
    <n v="4"/>
    <s v="Yes"/>
    <n v="2004"/>
    <n v="3"/>
    <n v="47.25"/>
    <n v="3971.9700000000003"/>
    <n v="78.857142857142875"/>
    <n v="1"/>
  </r>
  <r>
    <n v="10227"/>
    <s v="S24_2887"/>
    <n v="33"/>
    <n v="102.17"/>
    <n v="13"/>
    <x v="106"/>
    <d v="2004-03-12T00:00:00"/>
    <d v="2004-03-08T00:00:00"/>
    <s v="Shipped"/>
    <n v="146"/>
    <n v="1337"/>
    <n v="123900"/>
    <s v="Lyon"/>
    <n v="4"/>
    <x v="3"/>
    <d v="2004-03-18T00:00:00"/>
    <n v="40978.53"/>
    <s v="Classic Cars"/>
    <n v="1452"/>
    <n v="117.44"/>
    <n v="4"/>
    <s v="Yes"/>
    <n v="2004"/>
    <n v="3"/>
    <n v="72.819999999999993"/>
    <n v="3371.61"/>
    <n v="40.30486130184017"/>
    <n v="0"/>
  </r>
  <r>
    <n v="10227"/>
    <s v="S24_3191"/>
    <n v="40"/>
    <n v="78.760000000000005"/>
    <n v="15"/>
    <x v="106"/>
    <d v="2004-03-12T00:00:00"/>
    <d v="2004-03-08T00:00:00"/>
    <s v="Shipped"/>
    <n v="146"/>
    <n v="1337"/>
    <n v="123900"/>
    <s v="Lyon"/>
    <n v="4"/>
    <x v="3"/>
    <d v="2004-03-18T00:00:00"/>
    <n v="40978.53"/>
    <s v="Classic Cars"/>
    <n v="4695"/>
    <n v="85.61"/>
    <n v="4"/>
    <s v="Yes"/>
    <n v="2004"/>
    <n v="3"/>
    <n v="50.51"/>
    <n v="3150.4"/>
    <n v="55.929518907147113"/>
    <n v="0"/>
  </r>
  <r>
    <n v="10227"/>
    <s v="S24_3969"/>
    <n v="27"/>
    <n v="34.880000000000003"/>
    <n v="8"/>
    <x v="106"/>
    <d v="2004-03-12T00:00:00"/>
    <d v="2004-03-08T00:00:00"/>
    <s v="Shipped"/>
    <n v="146"/>
    <n v="1337"/>
    <n v="123900"/>
    <s v="Lyon"/>
    <n v="4"/>
    <x v="3"/>
    <d v="2004-03-18T00:00:00"/>
    <n v="40978.53"/>
    <s v="Vintage Cars"/>
    <n v="2081"/>
    <n v="41.03"/>
    <n v="4"/>
    <s v="Yes"/>
    <n v="2004"/>
    <n v="3"/>
    <n v="21.75"/>
    <n v="941.7600000000001"/>
    <n v="60.367816091954026"/>
    <n v="0"/>
  </r>
  <r>
    <n v="10228"/>
    <s v="S10_1949"/>
    <n v="29"/>
    <n v="214.3"/>
    <n v="2"/>
    <x v="107"/>
    <d v="2004-03-18T00:00:00"/>
    <d v="2004-03-13T00:00:00"/>
    <s v="Shipped"/>
    <n v="173"/>
    <n v="1188"/>
    <n v="43400"/>
    <s v="Cambridge"/>
    <n v="2"/>
    <x v="0"/>
    <d v="2004-05-13T00:00:00"/>
    <n v="11843.45"/>
    <s v="Classic Cars"/>
    <n v="7305"/>
    <n v="214.3"/>
    <n v="5"/>
    <s v="Yes"/>
    <n v="2004"/>
    <n v="3"/>
    <n v="98.58"/>
    <n v="6214.7000000000007"/>
    <n v="117.38689389328465"/>
    <n v="1"/>
  </r>
  <r>
    <n v="10228"/>
    <s v="S18_1097"/>
    <n v="32"/>
    <n v="100.34"/>
    <n v="1"/>
    <x v="107"/>
    <d v="2004-03-18T00:00:00"/>
    <d v="2004-03-13T00:00:00"/>
    <s v="Shipped"/>
    <n v="173"/>
    <n v="1188"/>
    <n v="43400"/>
    <s v="Cambridge"/>
    <n v="2"/>
    <x v="0"/>
    <d v="2004-05-13T00:00:00"/>
    <n v="11843.45"/>
    <s v="Trucks and Buses"/>
    <n v="2613"/>
    <n v="116.67"/>
    <n v="5"/>
    <s v="Yes"/>
    <n v="2004"/>
    <n v="3"/>
    <n v="58.33"/>
    <n v="3210.88"/>
    <n v="72.021258357620439"/>
    <n v="1"/>
  </r>
  <r>
    <n v="10228"/>
    <s v="S18_2949"/>
    <n v="24"/>
    <n v="101.31"/>
    <n v="3"/>
    <x v="107"/>
    <d v="2004-03-18T00:00:00"/>
    <d v="2004-03-13T00:00:00"/>
    <s v="Shipped"/>
    <n v="173"/>
    <n v="1188"/>
    <n v="43400"/>
    <s v="Cambridge"/>
    <n v="2"/>
    <x v="0"/>
    <d v="2004-05-13T00:00:00"/>
    <n v="11843.45"/>
    <s v="Vintage Cars"/>
    <n v="4189"/>
    <n v="101.31"/>
    <n v="5"/>
    <s v="Yes"/>
    <n v="2004"/>
    <n v="3"/>
    <n v="60.78"/>
    <n v="2431.44"/>
    <n v="66.683119447186584"/>
    <n v="0"/>
  </r>
  <r>
    <n v="10228"/>
    <s v="S18_2957"/>
    <n v="45"/>
    <n v="57.46"/>
    <n v="5"/>
    <x v="107"/>
    <d v="2004-03-18T00:00:00"/>
    <d v="2004-03-13T00:00:00"/>
    <s v="Shipped"/>
    <n v="173"/>
    <n v="1188"/>
    <n v="43400"/>
    <s v="Cambridge"/>
    <n v="2"/>
    <x v="0"/>
    <d v="2004-05-13T00:00:00"/>
    <n v="11843.45"/>
    <s v="Vintage Cars"/>
    <n v="5649"/>
    <n v="62.46"/>
    <n v="5"/>
    <s v="Yes"/>
    <n v="2004"/>
    <n v="3"/>
    <n v="34.35"/>
    <n v="2585.6999999999998"/>
    <n v="67.278020378457057"/>
    <n v="1"/>
  </r>
  <r>
    <n v="10228"/>
    <s v="S18_3136"/>
    <n v="31"/>
    <n v="100.53"/>
    <n v="4"/>
    <x v="107"/>
    <d v="2004-03-18T00:00:00"/>
    <d v="2004-03-13T00:00:00"/>
    <s v="Shipped"/>
    <n v="173"/>
    <n v="1188"/>
    <n v="43400"/>
    <s v="Cambridge"/>
    <n v="2"/>
    <x v="0"/>
    <d v="2004-05-13T00:00:00"/>
    <n v="11843.45"/>
    <s v="Vintage Cars"/>
    <n v="5992"/>
    <n v="104.72"/>
    <n v="5"/>
    <s v="Yes"/>
    <n v="2004"/>
    <n v="3"/>
    <n v="60.74"/>
    <n v="3116.43"/>
    <n v="65.508725716167277"/>
    <n v="0"/>
  </r>
  <r>
    <n v="10228"/>
    <s v="S24_4258"/>
    <n v="33"/>
    <n v="84.73"/>
    <n v="6"/>
    <x v="107"/>
    <d v="2004-03-18T00:00:00"/>
    <d v="2004-03-13T00:00:00"/>
    <s v="Shipped"/>
    <n v="173"/>
    <n v="1188"/>
    <n v="43400"/>
    <s v="Cambridge"/>
    <n v="2"/>
    <x v="0"/>
    <d v="2004-05-13T00:00:00"/>
    <n v="11843.45"/>
    <s v="Vintage Cars"/>
    <n v="4710"/>
    <n v="97.39"/>
    <n v="5"/>
    <s v="Yes"/>
    <n v="2004"/>
    <n v="3"/>
    <n v="57.46"/>
    <n v="2796.09"/>
    <n v="47.459101983988866"/>
    <n v="0"/>
  </r>
  <r>
    <n v="10229"/>
    <s v="S10_4962"/>
    <n v="50"/>
    <n v="138.88"/>
    <n v="9"/>
    <x v="108"/>
    <d v="2004-03-20T00:00:00"/>
    <d v="2004-03-12T00:00:00"/>
    <s v="Shipped"/>
    <n v="124"/>
    <n v="1165"/>
    <n v="210500"/>
    <s v="San Rafael"/>
    <n v="1"/>
    <x v="5"/>
    <d v="2005-03-05T00:00:00"/>
    <n v="101244.59"/>
    <s v="Classic Cars"/>
    <n v="6791"/>
    <n v="147.74"/>
    <n v="8"/>
    <s v="No"/>
    <n v="2004"/>
    <n v="3"/>
    <n v="103.42"/>
    <n v="6944"/>
    <n v="34.287371881647644"/>
    <n v="0"/>
  </r>
  <r>
    <n v="10229"/>
    <s v="S12_1666"/>
    <n v="25"/>
    <n v="110.7"/>
    <n v="13"/>
    <x v="108"/>
    <d v="2004-03-20T00:00:00"/>
    <d v="2004-03-12T00:00:00"/>
    <s v="Shipped"/>
    <n v="124"/>
    <n v="1165"/>
    <n v="210500"/>
    <s v="San Rafael"/>
    <n v="1"/>
    <x v="5"/>
    <d v="2005-03-05T00:00:00"/>
    <n v="101244.59"/>
    <s v="Trucks and Buses"/>
    <n v="1579"/>
    <n v="136.66999999999999"/>
    <n v="8"/>
    <s v="No"/>
    <n v="2004"/>
    <n v="3"/>
    <n v="77.900000000000006"/>
    <n v="2767.5"/>
    <n v="42.105263157894726"/>
    <n v="0"/>
  </r>
  <r>
    <n v="10229"/>
    <s v="S12_4473"/>
    <n v="36"/>
    <n v="95.99"/>
    <n v="1"/>
    <x v="108"/>
    <d v="2004-03-20T00:00:00"/>
    <d v="2004-03-12T00:00:00"/>
    <s v="Shipped"/>
    <n v="124"/>
    <n v="1165"/>
    <n v="210500"/>
    <s v="San Rafael"/>
    <n v="1"/>
    <x v="5"/>
    <d v="2005-03-05T00:00:00"/>
    <n v="101244.59"/>
    <s v="Trucks and Buses"/>
    <n v="6125"/>
    <n v="118.5"/>
    <n v="8"/>
    <s v="No"/>
    <n v="2004"/>
    <n v="3"/>
    <n v="55.7"/>
    <n v="3455.64"/>
    <n v="72.333931777378808"/>
    <n v="1"/>
  </r>
  <r>
    <n v="10229"/>
    <s v="S18_2319"/>
    <n v="26"/>
    <n v="104.32"/>
    <n v="4"/>
    <x v="108"/>
    <d v="2004-03-20T00:00:00"/>
    <d v="2004-03-12T00:00:00"/>
    <s v="Shipped"/>
    <n v="124"/>
    <n v="1165"/>
    <n v="210500"/>
    <s v="San Rafael"/>
    <n v="1"/>
    <x v="5"/>
    <d v="2005-03-05T00:00:00"/>
    <n v="101244.59"/>
    <s v="Trucks and Buses"/>
    <n v="8258"/>
    <n v="122.73"/>
    <n v="8"/>
    <s v="No"/>
    <n v="2004"/>
    <n v="3"/>
    <n v="74.86"/>
    <n v="2712.3199999999997"/>
    <n v="39.353459791611002"/>
    <n v="0"/>
  </r>
  <r>
    <n v="10229"/>
    <s v="S18_2432"/>
    <n v="28"/>
    <n v="53.48"/>
    <n v="7"/>
    <x v="108"/>
    <d v="2004-03-20T00:00:00"/>
    <d v="2004-03-12T00:00:00"/>
    <s v="Shipped"/>
    <n v="124"/>
    <n v="1165"/>
    <n v="210500"/>
    <s v="San Rafael"/>
    <n v="1"/>
    <x v="5"/>
    <d v="2005-03-05T00:00:00"/>
    <n v="101244.59"/>
    <s v="Trucks and Buses"/>
    <n v="2018"/>
    <n v="60.77"/>
    <n v="8"/>
    <s v="No"/>
    <n v="2004"/>
    <n v="3"/>
    <n v="24.92"/>
    <n v="1497.4399999999998"/>
    <n v="114.60674157303367"/>
    <n v="1"/>
  </r>
  <r>
    <n v="10229"/>
    <s v="S18_3232"/>
    <n v="22"/>
    <n v="157.49"/>
    <n v="5"/>
    <x v="108"/>
    <d v="2004-03-20T00:00:00"/>
    <d v="2004-03-12T00:00:00"/>
    <s v="Shipped"/>
    <n v="124"/>
    <n v="1165"/>
    <n v="210500"/>
    <s v="San Rafael"/>
    <n v="1"/>
    <x v="5"/>
    <d v="2005-03-05T00:00:00"/>
    <n v="101244.59"/>
    <s v="Classic Cars"/>
    <n v="8347"/>
    <n v="169.34"/>
    <n v="8"/>
    <s v="No"/>
    <n v="2004"/>
    <n v="3"/>
    <n v="77.900000000000006"/>
    <n v="3464.78"/>
    <n v="102.16944801026958"/>
    <n v="1"/>
  </r>
  <r>
    <n v="10229"/>
    <s v="S18_4600"/>
    <n v="41"/>
    <n v="119.87"/>
    <n v="10"/>
    <x v="108"/>
    <d v="2004-03-20T00:00:00"/>
    <d v="2004-03-12T00:00:00"/>
    <s v="Shipped"/>
    <n v="124"/>
    <n v="1165"/>
    <n v="210500"/>
    <s v="San Rafael"/>
    <n v="1"/>
    <x v="5"/>
    <d v="2005-03-05T00:00:00"/>
    <n v="101244.59"/>
    <s v="Trucks and Buses"/>
    <n v="3128"/>
    <n v="121.08"/>
    <n v="8"/>
    <s v="No"/>
    <n v="2004"/>
    <n v="3"/>
    <n v="84.76"/>
    <n v="4914.67"/>
    <n v="41.422840962718261"/>
    <n v="0"/>
  </r>
  <r>
    <n v="10229"/>
    <s v="S18_4668"/>
    <n v="39"/>
    <n v="43.77"/>
    <n v="14"/>
    <x v="108"/>
    <d v="2004-03-20T00:00:00"/>
    <d v="2004-03-12T00:00:00"/>
    <s v="Shipped"/>
    <n v="124"/>
    <n v="1165"/>
    <n v="210500"/>
    <s v="San Rafael"/>
    <n v="1"/>
    <x v="5"/>
    <d v="2005-03-05T00:00:00"/>
    <n v="101244.59"/>
    <s v="Vintage Cars"/>
    <n v="6645"/>
    <n v="50.31"/>
    <n v="8"/>
    <s v="No"/>
    <n v="2004"/>
    <n v="3"/>
    <n v="23.14"/>
    <n v="1707.0300000000002"/>
    <n v="89.152981849611066"/>
    <n v="1"/>
  </r>
  <r>
    <n v="10229"/>
    <s v="S24_2300"/>
    <n v="48"/>
    <n v="115.01"/>
    <n v="6"/>
    <x v="108"/>
    <d v="2004-03-20T00:00:00"/>
    <d v="2004-03-12T00:00:00"/>
    <s v="Shipped"/>
    <n v="124"/>
    <n v="1165"/>
    <n v="210500"/>
    <s v="San Rafael"/>
    <n v="1"/>
    <x v="5"/>
    <d v="2005-03-05T00:00:00"/>
    <n v="101244.59"/>
    <s v="Trucks and Buses"/>
    <n v="2327"/>
    <n v="127.79"/>
    <n v="8"/>
    <s v="No"/>
    <n v="2004"/>
    <n v="3"/>
    <n v="61.34"/>
    <n v="5520.4800000000005"/>
    <n v="87.495924356048249"/>
    <n v="1"/>
  </r>
  <r>
    <n v="10229"/>
    <s v="S24_2840"/>
    <n v="33"/>
    <n v="34.65"/>
    <n v="2"/>
    <x v="108"/>
    <d v="2004-03-20T00:00:00"/>
    <d v="2004-03-12T00:00:00"/>
    <s v="Shipped"/>
    <n v="124"/>
    <n v="1165"/>
    <n v="210500"/>
    <s v="San Rafael"/>
    <n v="1"/>
    <x v="5"/>
    <d v="2005-03-05T00:00:00"/>
    <n v="101244.59"/>
    <s v="Classic Cars"/>
    <n v="2542"/>
    <n v="35.36"/>
    <n v="8"/>
    <s v="No"/>
    <n v="2004"/>
    <n v="3"/>
    <n v="15.91"/>
    <n v="1143.45"/>
    <n v="117.78755499685731"/>
    <n v="1"/>
  </r>
  <r>
    <n v="10229"/>
    <s v="S32_1268"/>
    <n v="25"/>
    <n v="78.97"/>
    <n v="8"/>
    <x v="108"/>
    <d v="2004-03-20T00:00:00"/>
    <d v="2004-03-12T00:00:00"/>
    <s v="Shipped"/>
    <n v="124"/>
    <n v="1165"/>
    <n v="210500"/>
    <s v="San Rafael"/>
    <n v="1"/>
    <x v="5"/>
    <d v="2005-03-05T00:00:00"/>
    <n v="101244.59"/>
    <s v="Trucks and Buses"/>
    <n v="5099"/>
    <n v="96.31"/>
    <n v="8"/>
    <s v="No"/>
    <n v="2004"/>
    <n v="3"/>
    <n v="53.93"/>
    <n v="1974.25"/>
    <n v="46.430558130910441"/>
    <n v="0"/>
  </r>
  <r>
    <n v="10229"/>
    <s v="S32_2509"/>
    <n v="23"/>
    <n v="49.78"/>
    <n v="3"/>
    <x v="108"/>
    <d v="2004-03-20T00:00:00"/>
    <d v="2004-03-12T00:00:00"/>
    <s v="Shipped"/>
    <n v="124"/>
    <n v="1165"/>
    <n v="210500"/>
    <s v="San Rafael"/>
    <n v="1"/>
    <x v="5"/>
    <d v="2005-03-05T00:00:00"/>
    <n v="101244.59"/>
    <s v="Trucks and Buses"/>
    <n v="2874"/>
    <n v="54.11"/>
    <n v="8"/>
    <s v="No"/>
    <n v="2004"/>
    <n v="3"/>
    <n v="25.98"/>
    <n v="1144.94"/>
    <n v="91.608929946112397"/>
    <n v="1"/>
  </r>
  <r>
    <n v="10229"/>
    <s v="S32_3522"/>
    <n v="30"/>
    <n v="52.36"/>
    <n v="12"/>
    <x v="108"/>
    <d v="2004-03-20T00:00:00"/>
    <d v="2004-03-12T00:00:00"/>
    <s v="Shipped"/>
    <n v="124"/>
    <n v="1165"/>
    <n v="210500"/>
    <s v="San Rafael"/>
    <n v="1"/>
    <x v="5"/>
    <d v="2005-03-05T00:00:00"/>
    <n v="101244.59"/>
    <s v="Trucks and Buses"/>
    <n v="814"/>
    <n v="64.64"/>
    <n v="8"/>
    <s v="No"/>
    <n v="2004"/>
    <n v="3"/>
    <n v="33.61"/>
    <n v="1570.8"/>
    <n v="55.786968164236839"/>
    <n v="0"/>
  </r>
  <r>
    <n v="10229"/>
    <s v="S700_2824"/>
    <n v="50"/>
    <n v="91.04"/>
    <n v="11"/>
    <x v="108"/>
    <d v="2004-03-20T00:00:00"/>
    <d v="2004-03-12T00:00:00"/>
    <s v="Shipped"/>
    <n v="124"/>
    <n v="1165"/>
    <n v="210500"/>
    <s v="San Rafael"/>
    <n v="1"/>
    <x v="5"/>
    <d v="2005-03-05T00:00:00"/>
    <n v="101244.59"/>
    <s v="Classic Cars"/>
    <n v="6934"/>
    <n v="101.15"/>
    <n v="8"/>
    <s v="No"/>
    <n v="2004"/>
    <n v="3"/>
    <n v="46.53"/>
    <n v="4552"/>
    <n v="95.658714807650995"/>
    <n v="1"/>
  </r>
  <r>
    <n v="10230"/>
    <s v="S12_3148"/>
    <n v="43"/>
    <n v="128.41999999999999"/>
    <n v="1"/>
    <x v="109"/>
    <d v="2004-03-24T00:00:00"/>
    <d v="2004-03-20T00:00:00"/>
    <s v="Shipped"/>
    <n v="128"/>
    <n v="1504"/>
    <n v="59700"/>
    <s v="Frankfurt"/>
    <n v="7"/>
    <x v="1"/>
    <d v="2003-01-28T00:00:00"/>
    <n v="10549.01"/>
    <s v="Classic Cars"/>
    <n v="6906"/>
    <n v="151.08000000000001"/>
    <n v="4"/>
    <s v="Yes"/>
    <n v="2004"/>
    <n v="3"/>
    <n v="89.14"/>
    <n v="5522.0599999999995"/>
    <n v="44.065514920349997"/>
    <n v="0"/>
  </r>
  <r>
    <n v="10230"/>
    <s v="S18_2238"/>
    <n v="49"/>
    <n v="153.91"/>
    <n v="8"/>
    <x v="109"/>
    <d v="2004-03-24T00:00:00"/>
    <d v="2004-03-20T00:00:00"/>
    <s v="Shipped"/>
    <n v="128"/>
    <n v="1504"/>
    <n v="59700"/>
    <s v="Frankfurt"/>
    <n v="7"/>
    <x v="1"/>
    <d v="2003-01-28T00:00:00"/>
    <n v="10549.01"/>
    <s v="Classic Cars"/>
    <n v="4724"/>
    <n v="163.72999999999999"/>
    <n v="4"/>
    <s v="Yes"/>
    <n v="2004"/>
    <n v="3"/>
    <n v="101.51"/>
    <n v="7541.59"/>
    <n v="51.620529997044621"/>
    <n v="0"/>
  </r>
  <r>
    <n v="10230"/>
    <s v="S18_4027"/>
    <n v="42"/>
    <n v="142.18"/>
    <n v="3"/>
    <x v="109"/>
    <d v="2004-03-24T00:00:00"/>
    <d v="2004-03-20T00:00:00"/>
    <s v="Shipped"/>
    <n v="128"/>
    <n v="1504"/>
    <n v="59700"/>
    <s v="Frankfurt"/>
    <n v="7"/>
    <x v="1"/>
    <d v="2003-01-28T00:00:00"/>
    <n v="10549.01"/>
    <s v="Classic Cars"/>
    <n v="5545"/>
    <n v="143.62"/>
    <n v="4"/>
    <s v="Yes"/>
    <n v="2004"/>
    <n v="3"/>
    <n v="91.92"/>
    <n v="5971.56"/>
    <n v="54.677980852915589"/>
    <n v="0"/>
  </r>
  <r>
    <n v="10230"/>
    <s v="S24_1444"/>
    <n v="36"/>
    <n v="47.4"/>
    <n v="6"/>
    <x v="109"/>
    <d v="2004-03-24T00:00:00"/>
    <d v="2004-03-20T00:00:00"/>
    <s v="Shipped"/>
    <n v="128"/>
    <n v="1504"/>
    <n v="59700"/>
    <s v="Frankfurt"/>
    <n v="7"/>
    <x v="1"/>
    <d v="2003-01-28T00:00:00"/>
    <n v="10549.01"/>
    <s v="Classic Cars"/>
    <n v="4074"/>
    <n v="57.8"/>
    <n v="4"/>
    <s v="Yes"/>
    <n v="2004"/>
    <n v="3"/>
    <n v="32.369999999999997"/>
    <n v="1706.3999999999999"/>
    <n v="46.431881371640415"/>
    <n v="0"/>
  </r>
  <r>
    <n v="10230"/>
    <s v="S24_4048"/>
    <n v="45"/>
    <n v="99.36"/>
    <n v="5"/>
    <x v="109"/>
    <d v="2004-03-24T00:00:00"/>
    <d v="2004-03-20T00:00:00"/>
    <s v="Shipped"/>
    <n v="128"/>
    <n v="1504"/>
    <n v="59700"/>
    <s v="Frankfurt"/>
    <n v="7"/>
    <x v="1"/>
    <d v="2003-01-28T00:00:00"/>
    <n v="10549.01"/>
    <s v="Classic Cars"/>
    <n v="6582"/>
    <n v="118.28"/>
    <n v="4"/>
    <s v="Yes"/>
    <n v="2004"/>
    <n v="3"/>
    <n v="69.78"/>
    <n v="4471.2"/>
    <n v="42.390369733447976"/>
    <n v="0"/>
  </r>
  <r>
    <n v="10230"/>
    <s v="S32_3207"/>
    <n v="46"/>
    <n v="59.03"/>
    <n v="4"/>
    <x v="109"/>
    <d v="2004-03-24T00:00:00"/>
    <d v="2004-03-20T00:00:00"/>
    <s v="Shipped"/>
    <n v="128"/>
    <n v="1504"/>
    <n v="59700"/>
    <s v="Frankfurt"/>
    <n v="7"/>
    <x v="1"/>
    <d v="2003-01-28T00:00:00"/>
    <n v="10549.01"/>
    <s v="Trains"/>
    <n v="8601"/>
    <n v="62.14"/>
    <n v="4"/>
    <s v="Yes"/>
    <n v="2004"/>
    <n v="3"/>
    <n v="26.72"/>
    <n v="2715.38"/>
    <n v="120.92065868263475"/>
    <n v="1"/>
  </r>
  <r>
    <n v="10230"/>
    <s v="S50_1392"/>
    <n v="34"/>
    <n v="100.7"/>
    <n v="7"/>
    <x v="109"/>
    <d v="2004-03-24T00:00:00"/>
    <d v="2004-03-20T00:00:00"/>
    <s v="Shipped"/>
    <n v="128"/>
    <n v="1504"/>
    <n v="59700"/>
    <s v="Frankfurt"/>
    <n v="7"/>
    <x v="1"/>
    <d v="2003-01-28T00:00:00"/>
    <n v="10549.01"/>
    <s v="Trucks and Buses"/>
    <n v="1016"/>
    <n v="115.75"/>
    <n v="4"/>
    <s v="Yes"/>
    <n v="2004"/>
    <n v="3"/>
    <n v="68.290000000000006"/>
    <n v="3423.8"/>
    <n v="47.459364475032942"/>
    <n v="0"/>
  </r>
  <r>
    <n v="10230"/>
    <s v="S50_1514"/>
    <n v="43"/>
    <n v="57.41"/>
    <n v="2"/>
    <x v="109"/>
    <d v="2004-03-24T00:00:00"/>
    <d v="2004-03-20T00:00:00"/>
    <s v="Shipped"/>
    <n v="128"/>
    <n v="1504"/>
    <n v="59700"/>
    <s v="Frankfurt"/>
    <n v="7"/>
    <x v="1"/>
    <d v="2003-01-28T00:00:00"/>
    <n v="10549.01"/>
    <s v="Trains"/>
    <n v="1645"/>
    <n v="58.58"/>
    <n v="4"/>
    <s v="Yes"/>
    <n v="2004"/>
    <n v="3"/>
    <n v="37.49"/>
    <n v="2468.6299999999997"/>
    <n v="53.134169111763121"/>
    <n v="0"/>
  </r>
  <r>
    <n v="10231"/>
    <s v="S12_1108"/>
    <n v="42"/>
    <n v="193.25"/>
    <n v="2"/>
    <x v="110"/>
    <d v="2004-03-26T00:00:00"/>
    <d v="2004-03-25T00:00:00"/>
    <s v="Shipped"/>
    <n v="344"/>
    <n v="1702"/>
    <n v="59600"/>
    <s v="Madrid"/>
    <n v="4"/>
    <x v="3"/>
    <d v="2003-11-24T00:00:00"/>
    <n v="31428.21"/>
    <s v="Classic Cars"/>
    <n v="3619"/>
    <n v="207.8"/>
    <n v="1"/>
    <s v="Yes"/>
    <n v="2004"/>
    <n v="3"/>
    <n v="95.59"/>
    <n v="8116.5"/>
    <n v="102.16549848310493"/>
    <n v="1"/>
  </r>
  <r>
    <n v="10231"/>
    <s v="S12_3891"/>
    <n v="49"/>
    <n v="147.07"/>
    <n v="1"/>
    <x v="110"/>
    <d v="2004-03-26T00:00:00"/>
    <d v="2004-03-25T00:00:00"/>
    <s v="Shipped"/>
    <n v="344"/>
    <n v="1702"/>
    <n v="59600"/>
    <s v="Madrid"/>
    <n v="4"/>
    <x v="3"/>
    <d v="2003-11-24T00:00:00"/>
    <n v="31428.21"/>
    <s v="Classic Cars"/>
    <n v="1049"/>
    <n v="173.02"/>
    <n v="1"/>
    <s v="Yes"/>
    <n v="2004"/>
    <n v="3"/>
    <n v="83.05"/>
    <n v="7206.4299999999994"/>
    <n v="77.086092715231786"/>
    <n v="1"/>
  </r>
  <r>
    <n v="10232"/>
    <s v="S18_3140"/>
    <n v="22"/>
    <n v="133.86000000000001"/>
    <n v="6"/>
    <x v="111"/>
    <d v="2004-03-30T00:00:00"/>
    <d v="2004-03-25T00:00:00"/>
    <s v="Shipped"/>
    <n v="240"/>
    <n v="1501"/>
    <n v="93900"/>
    <s v="Cowes"/>
    <n v="7"/>
    <x v="1"/>
    <d v="2004-11-16T00:00:00"/>
    <n v="46788.14"/>
    <s v="Vintage Cars"/>
    <n v="3913"/>
    <n v="136.59"/>
    <n v="5"/>
    <s v="Yes"/>
    <n v="2004"/>
    <n v="3"/>
    <n v="68.3"/>
    <n v="2944.92"/>
    <n v="95.988286969253323"/>
    <n v="1"/>
  </r>
  <r>
    <n v="10232"/>
    <s v="S18_3259"/>
    <n v="48"/>
    <n v="97.81"/>
    <n v="8"/>
    <x v="111"/>
    <d v="2004-03-30T00:00:00"/>
    <d v="2004-03-25T00:00:00"/>
    <s v="Shipped"/>
    <n v="240"/>
    <n v="1501"/>
    <n v="93900"/>
    <s v="Cowes"/>
    <n v="7"/>
    <x v="1"/>
    <d v="2004-11-16T00:00:00"/>
    <n v="46788.14"/>
    <s v="Trains"/>
    <n v="6450"/>
    <n v="100.84"/>
    <n v="5"/>
    <s v="Yes"/>
    <n v="2004"/>
    <n v="3"/>
    <n v="67.56"/>
    <n v="4694.88"/>
    <n v="44.77501480165779"/>
    <n v="0"/>
  </r>
  <r>
    <n v="10232"/>
    <s v="S18_4522"/>
    <n v="23"/>
    <n v="78.12"/>
    <n v="5"/>
    <x v="111"/>
    <d v="2004-03-30T00:00:00"/>
    <d v="2004-03-25T00:00:00"/>
    <s v="Shipped"/>
    <n v="240"/>
    <n v="1501"/>
    <n v="93900"/>
    <s v="Cowes"/>
    <n v="7"/>
    <x v="1"/>
    <d v="2004-11-16T00:00:00"/>
    <n v="46788.14"/>
    <s v="Vintage Cars"/>
    <n v="8290"/>
    <n v="87.77"/>
    <n v="5"/>
    <s v="Yes"/>
    <n v="2004"/>
    <n v="3"/>
    <n v="52.66"/>
    <n v="1796.7600000000002"/>
    <n v="48.347892138245363"/>
    <n v="0"/>
  </r>
  <r>
    <n v="10232"/>
    <s v="S24_2011"/>
    <n v="46"/>
    <n v="113.06"/>
    <n v="4"/>
    <x v="111"/>
    <d v="2004-03-30T00:00:00"/>
    <d v="2004-03-25T00:00:00"/>
    <s v="Shipped"/>
    <n v="240"/>
    <n v="1501"/>
    <n v="93900"/>
    <s v="Cowes"/>
    <n v="7"/>
    <x v="1"/>
    <d v="2004-11-16T00:00:00"/>
    <n v="46788.14"/>
    <s v="Ships"/>
    <n v="1898"/>
    <n v="122.89"/>
    <n v="5"/>
    <s v="Yes"/>
    <n v="2004"/>
    <n v="3"/>
    <n v="82.34"/>
    <n v="5200.76"/>
    <n v="37.308719941705121"/>
    <n v="0"/>
  </r>
  <r>
    <n v="10232"/>
    <s v="S700_1938"/>
    <n v="26"/>
    <n v="84.88"/>
    <n v="7"/>
    <x v="111"/>
    <d v="2004-03-30T00:00:00"/>
    <d v="2004-03-25T00:00:00"/>
    <s v="Shipped"/>
    <n v="240"/>
    <n v="1501"/>
    <n v="93900"/>
    <s v="Cowes"/>
    <n v="7"/>
    <x v="1"/>
    <d v="2004-11-16T00:00:00"/>
    <n v="46788.14"/>
    <s v="Ships"/>
    <n v="737"/>
    <n v="86.61"/>
    <n v="5"/>
    <s v="Yes"/>
    <n v="2004"/>
    <n v="3"/>
    <n v="43.3"/>
    <n v="2206.88"/>
    <n v="96.027713625866056"/>
    <n v="1"/>
  </r>
  <r>
    <n v="10232"/>
    <s v="S700_3505"/>
    <n v="48"/>
    <n v="86.15"/>
    <n v="1"/>
    <x v="111"/>
    <d v="2004-03-30T00:00:00"/>
    <d v="2004-03-25T00:00:00"/>
    <s v="Shipped"/>
    <n v="240"/>
    <n v="1501"/>
    <n v="93900"/>
    <s v="Cowes"/>
    <n v="7"/>
    <x v="1"/>
    <d v="2004-11-16T00:00:00"/>
    <n v="46788.14"/>
    <s v="Ships"/>
    <n v="1956"/>
    <n v="100.17"/>
    <n v="5"/>
    <s v="Yes"/>
    <n v="2004"/>
    <n v="3"/>
    <n v="51.09"/>
    <n v="4135.2000000000007"/>
    <n v="68.623996868271675"/>
    <n v="1"/>
  </r>
  <r>
    <n v="10232"/>
    <s v="S700_3962"/>
    <n v="35"/>
    <n v="81.430000000000007"/>
    <n v="2"/>
    <x v="111"/>
    <d v="2004-03-30T00:00:00"/>
    <d v="2004-03-25T00:00:00"/>
    <s v="Shipped"/>
    <n v="240"/>
    <n v="1501"/>
    <n v="93900"/>
    <s v="Cowes"/>
    <n v="7"/>
    <x v="1"/>
    <d v="2004-11-16T00:00:00"/>
    <n v="46788.14"/>
    <s v="Ships"/>
    <n v="5088"/>
    <n v="99.31"/>
    <n v="5"/>
    <s v="Yes"/>
    <n v="2004"/>
    <n v="3"/>
    <n v="53.63"/>
    <n v="2850.05"/>
    <n v="51.836658586611975"/>
    <n v="0"/>
  </r>
  <r>
    <n v="10232"/>
    <s v="S72_3212"/>
    <n v="24"/>
    <n v="48.59"/>
    <n v="3"/>
    <x v="111"/>
    <d v="2004-03-30T00:00:00"/>
    <d v="2004-03-25T00:00:00"/>
    <s v="Shipped"/>
    <n v="240"/>
    <n v="1501"/>
    <n v="93900"/>
    <s v="Cowes"/>
    <n v="7"/>
    <x v="1"/>
    <d v="2004-11-16T00:00:00"/>
    <n v="46788.14"/>
    <s v="Ships"/>
    <n v="414"/>
    <n v="54.6"/>
    <n v="5"/>
    <s v="Yes"/>
    <n v="2004"/>
    <n v="3"/>
    <n v="33.299999999999997"/>
    <n v="1166.1600000000001"/>
    <n v="45.915915915915939"/>
    <n v="0"/>
  </r>
  <r>
    <n v="10233"/>
    <s v="S24_3151"/>
    <n v="40"/>
    <n v="70.81"/>
    <n v="2"/>
    <x v="112"/>
    <d v="2004-04-04T00:00:00"/>
    <d v="2004-04-02T00:00:00"/>
    <s v="Shipped"/>
    <n v="328"/>
    <n v="1323"/>
    <n v="43000"/>
    <s v="Newark"/>
    <n v="3"/>
    <x v="2"/>
    <d v="2004-04-16T00:00:00"/>
    <n v="7178.66"/>
    <s v="Vintage Cars"/>
    <n v="9173"/>
    <n v="88.51"/>
    <n v="2"/>
    <s v="Yes"/>
    <n v="2004"/>
    <n v="3"/>
    <n v="46.91"/>
    <n v="2832.4"/>
    <n v="50.948625026646788"/>
    <n v="0"/>
  </r>
  <r>
    <n v="10233"/>
    <s v="S700_1138"/>
    <n v="36"/>
    <n v="66"/>
    <n v="3"/>
    <x v="112"/>
    <d v="2004-04-04T00:00:00"/>
    <d v="2004-04-02T00:00:00"/>
    <s v="Shipped"/>
    <n v="328"/>
    <n v="1323"/>
    <n v="43000"/>
    <s v="Newark"/>
    <n v="3"/>
    <x v="2"/>
    <d v="2004-04-16T00:00:00"/>
    <n v="7178.66"/>
    <s v="Ships"/>
    <n v="1897"/>
    <n v="66.67"/>
    <n v="2"/>
    <s v="Yes"/>
    <n v="2004"/>
    <n v="3"/>
    <n v="34"/>
    <n v="2376"/>
    <n v="94.117647058823522"/>
    <n v="1"/>
  </r>
  <r>
    <n v="10233"/>
    <s v="S700_2610"/>
    <n v="29"/>
    <n v="67.94"/>
    <n v="1"/>
    <x v="112"/>
    <d v="2004-04-04T00:00:00"/>
    <d v="2004-04-02T00:00:00"/>
    <s v="Shipped"/>
    <n v="328"/>
    <n v="1323"/>
    <n v="43000"/>
    <s v="Newark"/>
    <n v="3"/>
    <x v="2"/>
    <d v="2004-04-16T00:00:00"/>
    <n v="7178.66"/>
    <s v="Ships"/>
    <n v="7083"/>
    <n v="72.28"/>
    <n v="2"/>
    <s v="Yes"/>
    <n v="2004"/>
    <n v="3"/>
    <n v="33.97"/>
    <n v="1970.26"/>
    <n v="100"/>
    <n v="1"/>
  </r>
  <r>
    <n v="10234"/>
    <s v="S10_4757"/>
    <n v="48"/>
    <n v="118.32"/>
    <n v="9"/>
    <x v="113"/>
    <d v="2004-04-05T00:00:00"/>
    <d v="2004-04-02T00:00:00"/>
    <s v="Shipped"/>
    <n v="412"/>
    <n v="1612"/>
    <n v="86800"/>
    <s v="Wellington"/>
    <n v="6"/>
    <x v="6"/>
    <d v="2004-07-25T00:00:00"/>
    <n v="35034.57"/>
    <s v="Classic Cars"/>
    <n v="3252"/>
    <n v="136"/>
    <n v="3"/>
    <s v="Yes"/>
    <n v="2004"/>
    <n v="3"/>
    <n v="85.68"/>
    <n v="5679.36"/>
    <n v="38.095238095238074"/>
    <n v="0"/>
  </r>
  <r>
    <n v="10234"/>
    <s v="S18_1662"/>
    <n v="50"/>
    <n v="146.65"/>
    <n v="1"/>
    <x v="113"/>
    <d v="2004-04-05T00:00:00"/>
    <d v="2004-04-02T00:00:00"/>
    <s v="Shipped"/>
    <n v="412"/>
    <n v="1612"/>
    <n v="86800"/>
    <s v="Wellington"/>
    <n v="6"/>
    <x v="6"/>
    <d v="2004-07-25T00:00:00"/>
    <n v="35034.57"/>
    <s v="Planes"/>
    <n v="5330"/>
    <n v="157.69"/>
    <n v="3"/>
    <s v="Yes"/>
    <n v="2004"/>
    <n v="3"/>
    <n v="77.27"/>
    <n v="7332.5"/>
    <n v="89.789051378283958"/>
    <n v="1"/>
  </r>
  <r>
    <n v="10234"/>
    <s v="S18_3029"/>
    <n v="48"/>
    <n v="84.3"/>
    <n v="7"/>
    <x v="113"/>
    <d v="2004-04-05T00:00:00"/>
    <d v="2004-04-02T00:00:00"/>
    <s v="Shipped"/>
    <n v="412"/>
    <n v="1612"/>
    <n v="86800"/>
    <s v="Wellington"/>
    <n v="6"/>
    <x v="6"/>
    <d v="2004-07-25T00:00:00"/>
    <n v="35034.57"/>
    <s v="Ships"/>
    <n v="4259"/>
    <n v="86.02"/>
    <n v="3"/>
    <s v="Yes"/>
    <n v="2004"/>
    <n v="3"/>
    <n v="51.61"/>
    <n v="4046.3999999999996"/>
    <n v="63.340437899631851"/>
    <n v="0"/>
  </r>
  <r>
    <n v="10234"/>
    <s v="S18_3856"/>
    <n v="39"/>
    <n v="85.75"/>
    <n v="6"/>
    <x v="113"/>
    <d v="2004-04-05T00:00:00"/>
    <d v="2004-04-02T00:00:00"/>
    <s v="Shipped"/>
    <n v="412"/>
    <n v="1612"/>
    <n v="86800"/>
    <s v="Wellington"/>
    <n v="6"/>
    <x v="6"/>
    <d v="2004-07-25T00:00:00"/>
    <n v="35034.57"/>
    <s v="Vintage Cars"/>
    <n v="2378"/>
    <n v="105.87"/>
    <n v="3"/>
    <s v="Yes"/>
    <n v="2004"/>
    <n v="3"/>
    <n v="64.58"/>
    <n v="3344.25"/>
    <n v="32.781046763703934"/>
    <n v="0"/>
  </r>
  <r>
    <n v="10234"/>
    <s v="S24_2841"/>
    <n v="44"/>
    <n v="67.14"/>
    <n v="2"/>
    <x v="113"/>
    <d v="2004-04-05T00:00:00"/>
    <d v="2004-04-02T00:00:00"/>
    <s v="Shipped"/>
    <n v="412"/>
    <n v="1612"/>
    <n v="86800"/>
    <s v="Wellington"/>
    <n v="6"/>
    <x v="6"/>
    <d v="2004-07-25T00:00:00"/>
    <n v="35034.57"/>
    <s v="Planes"/>
    <n v="5942"/>
    <n v="68.510000000000005"/>
    <n v="3"/>
    <s v="Yes"/>
    <n v="2004"/>
    <n v="3"/>
    <n v="34.25"/>
    <n v="2954.16"/>
    <n v="96.029197080291979"/>
    <n v="1"/>
  </r>
  <r>
    <n v="10234"/>
    <s v="S24_3420"/>
    <n v="25"/>
    <n v="65.09"/>
    <n v="3"/>
    <x v="113"/>
    <d v="2004-04-05T00:00:00"/>
    <d v="2004-04-02T00:00:00"/>
    <s v="Shipped"/>
    <n v="412"/>
    <n v="1612"/>
    <n v="86800"/>
    <s v="Wellington"/>
    <n v="6"/>
    <x v="6"/>
    <d v="2004-07-25T00:00:00"/>
    <n v="35034.57"/>
    <s v="Vintage Cars"/>
    <n v="2902"/>
    <n v="65.75"/>
    <n v="3"/>
    <s v="Yes"/>
    <n v="2004"/>
    <n v="3"/>
    <n v="26.3"/>
    <n v="1627.25"/>
    <n v="147.49049429657796"/>
    <n v="1"/>
  </r>
  <r>
    <n v="10234"/>
    <s v="S24_3816"/>
    <n v="31"/>
    <n v="78.83"/>
    <n v="8"/>
    <x v="113"/>
    <d v="2004-04-05T00:00:00"/>
    <d v="2004-04-02T00:00:00"/>
    <s v="Shipped"/>
    <n v="412"/>
    <n v="1612"/>
    <n v="86800"/>
    <s v="Wellington"/>
    <n v="6"/>
    <x v="6"/>
    <d v="2004-07-25T00:00:00"/>
    <n v="35034.57"/>
    <s v="Vintage Cars"/>
    <n v="6621"/>
    <n v="83.86"/>
    <n v="3"/>
    <s v="Yes"/>
    <n v="2004"/>
    <n v="3"/>
    <n v="48.64"/>
    <n v="2443.73"/>
    <n v="62.06825657894737"/>
    <n v="0"/>
  </r>
  <r>
    <n v="10234"/>
    <s v="S700_2047"/>
    <n v="29"/>
    <n v="83.28"/>
    <n v="5"/>
    <x v="113"/>
    <d v="2004-04-05T00:00:00"/>
    <d v="2004-04-02T00:00:00"/>
    <s v="Shipped"/>
    <n v="412"/>
    <n v="1612"/>
    <n v="86800"/>
    <s v="Wellington"/>
    <n v="6"/>
    <x v="6"/>
    <d v="2004-07-25T00:00:00"/>
    <n v="35034.57"/>
    <s v="Ships"/>
    <n v="3501"/>
    <n v="90.52"/>
    <n v="3"/>
    <s v="Yes"/>
    <n v="2004"/>
    <n v="3"/>
    <n v="39.83"/>
    <n v="2415.12"/>
    <n v="109.0886266633191"/>
    <n v="1"/>
  </r>
  <r>
    <n v="10234"/>
    <s v="S72_1253"/>
    <n v="40"/>
    <n v="45.69"/>
    <n v="4"/>
    <x v="113"/>
    <d v="2004-04-05T00:00:00"/>
    <d v="2004-04-02T00:00:00"/>
    <s v="Shipped"/>
    <n v="412"/>
    <n v="1612"/>
    <n v="86800"/>
    <s v="Wellington"/>
    <n v="6"/>
    <x v="6"/>
    <d v="2004-07-25T00:00:00"/>
    <n v="35034.57"/>
    <s v="Planes"/>
    <n v="4857"/>
    <n v="49.66"/>
    <n v="3"/>
    <s v="Yes"/>
    <n v="2004"/>
    <n v="3"/>
    <n v="32.770000000000003"/>
    <n v="1827.6"/>
    <n v="39.4263045468416"/>
    <n v="0"/>
  </r>
  <r>
    <n v="10235"/>
    <s v="S18_2581"/>
    <n v="24"/>
    <n v="81.95"/>
    <n v="3"/>
    <x v="114"/>
    <d v="2004-04-12T00:00:00"/>
    <d v="2004-04-06T00:00:00"/>
    <s v="Shipped"/>
    <n v="260"/>
    <n v="1323"/>
    <n v="89600"/>
    <s v="Tsawassen"/>
    <n v="3"/>
    <x v="2"/>
    <d v="2004-08-30T00:00:00"/>
    <n v="37527.58"/>
    <s v="Planes"/>
    <n v="992"/>
    <n v="84.48"/>
    <n v="6"/>
    <s v="Yes"/>
    <n v="2004"/>
    <n v="4"/>
    <n v="49"/>
    <n v="1966.8000000000002"/>
    <n v="67.244897959183675"/>
    <n v="1"/>
  </r>
  <r>
    <n v="10235"/>
    <s v="S24_1785"/>
    <n v="23"/>
    <n v="89.72"/>
    <n v="5"/>
    <x v="114"/>
    <d v="2004-04-12T00:00:00"/>
    <d v="2004-04-06T00:00:00"/>
    <s v="Shipped"/>
    <n v="260"/>
    <n v="1323"/>
    <n v="89600"/>
    <s v="Tsawassen"/>
    <n v="3"/>
    <x v="2"/>
    <d v="2004-08-30T00:00:00"/>
    <n v="37527.58"/>
    <s v="Planes"/>
    <n v="3627"/>
    <n v="109.42"/>
    <n v="6"/>
    <s v="Yes"/>
    <n v="2004"/>
    <n v="4"/>
    <n v="66.739999999999995"/>
    <n v="2063.56"/>
    <n v="34.432124662870848"/>
    <n v="0"/>
  </r>
  <r>
    <n v="10235"/>
    <s v="S24_3949"/>
    <n v="33"/>
    <n v="55.27"/>
    <n v="12"/>
    <x v="114"/>
    <d v="2004-04-12T00:00:00"/>
    <d v="2004-04-06T00:00:00"/>
    <s v="Shipped"/>
    <n v="260"/>
    <n v="1323"/>
    <n v="89600"/>
    <s v="Tsawassen"/>
    <n v="3"/>
    <x v="2"/>
    <d v="2004-08-30T00:00:00"/>
    <n v="37527.58"/>
    <s v="Planes"/>
    <n v="6812"/>
    <n v="68.239999999999995"/>
    <n v="6"/>
    <s v="Yes"/>
    <n v="2004"/>
    <n v="4"/>
    <n v="29.34"/>
    <n v="1823.91"/>
    <n v="88.377641445126116"/>
    <n v="1"/>
  </r>
  <r>
    <n v="10235"/>
    <s v="S24_4278"/>
    <n v="40"/>
    <n v="63.03"/>
    <n v="4"/>
    <x v="114"/>
    <d v="2004-04-12T00:00:00"/>
    <d v="2004-04-06T00:00:00"/>
    <s v="Shipped"/>
    <n v="260"/>
    <n v="1323"/>
    <n v="89600"/>
    <s v="Tsawassen"/>
    <n v="3"/>
    <x v="2"/>
    <d v="2004-08-30T00:00:00"/>
    <n v="37527.58"/>
    <s v="Planes"/>
    <n v="2756"/>
    <n v="72.45"/>
    <n v="6"/>
    <s v="Yes"/>
    <n v="2004"/>
    <n v="4"/>
    <n v="36.229999999999997"/>
    <n v="2521.1999999999998"/>
    <n v="73.971846536019896"/>
    <n v="1"/>
  </r>
  <r>
    <n v="10235"/>
    <s v="S32_1374"/>
    <n v="41"/>
    <n v="90.9"/>
    <n v="1"/>
    <x v="114"/>
    <d v="2004-04-12T00:00:00"/>
    <d v="2004-04-06T00:00:00"/>
    <s v="Shipped"/>
    <n v="260"/>
    <n v="1323"/>
    <n v="89600"/>
    <s v="Tsawassen"/>
    <n v="3"/>
    <x v="2"/>
    <d v="2004-08-30T00:00:00"/>
    <n v="37527.58"/>
    <s v="Motorcycles"/>
    <n v="178"/>
    <n v="99.89"/>
    <n v="6"/>
    <s v="Yes"/>
    <n v="2004"/>
    <n v="4"/>
    <n v="66.92"/>
    <n v="3726.9"/>
    <n v="35.833831440526005"/>
    <n v="0"/>
  </r>
  <r>
    <n v="10235"/>
    <s v="S32_4289"/>
    <n v="34"/>
    <n v="66.73"/>
    <n v="6"/>
    <x v="114"/>
    <d v="2004-04-12T00:00:00"/>
    <d v="2004-04-06T00:00:00"/>
    <s v="Shipped"/>
    <n v="260"/>
    <n v="1323"/>
    <n v="89600"/>
    <s v="Tsawassen"/>
    <n v="3"/>
    <x v="2"/>
    <d v="2004-08-30T00:00:00"/>
    <n v="37527.58"/>
    <s v="Vintage Cars"/>
    <n v="136"/>
    <n v="68.790000000000006"/>
    <n v="6"/>
    <s v="Yes"/>
    <n v="2004"/>
    <n v="4"/>
    <n v="33.020000000000003"/>
    <n v="2268.8200000000002"/>
    <n v="102.08964264082374"/>
    <n v="1"/>
  </r>
  <r>
    <n v="10235"/>
    <s v="S50_1341"/>
    <n v="41"/>
    <n v="37.090000000000003"/>
    <n v="7"/>
    <x v="114"/>
    <d v="2004-04-12T00:00:00"/>
    <d v="2004-04-06T00:00:00"/>
    <s v="Shipped"/>
    <n v="260"/>
    <n v="1323"/>
    <n v="89600"/>
    <s v="Tsawassen"/>
    <n v="3"/>
    <x v="2"/>
    <d v="2004-08-30T00:00:00"/>
    <n v="37527.58"/>
    <s v="Vintage Cars"/>
    <n v="7062"/>
    <n v="43.64"/>
    <n v="6"/>
    <s v="Yes"/>
    <n v="2004"/>
    <n v="4"/>
    <n v="27.06"/>
    <n v="1520.69"/>
    <n v="37.065779748706596"/>
    <n v="0"/>
  </r>
  <r>
    <n v="10235"/>
    <s v="S700_1691"/>
    <n v="25"/>
    <n v="88.6"/>
    <n v="8"/>
    <x v="114"/>
    <d v="2004-04-12T00:00:00"/>
    <d v="2004-04-06T00:00:00"/>
    <s v="Shipped"/>
    <n v="260"/>
    <n v="1323"/>
    <n v="89600"/>
    <s v="Tsawassen"/>
    <n v="3"/>
    <x v="2"/>
    <d v="2004-08-30T00:00:00"/>
    <n v="37527.58"/>
    <s v="Planes"/>
    <n v="5841"/>
    <n v="91.34"/>
    <n v="6"/>
    <s v="Yes"/>
    <n v="2004"/>
    <n v="4"/>
    <n v="51.15"/>
    <n v="2215"/>
    <n v="73.216031280547398"/>
    <n v="1"/>
  </r>
  <r>
    <n v="10235"/>
    <s v="S700_2466"/>
    <n v="38"/>
    <n v="92.74"/>
    <n v="10"/>
    <x v="114"/>
    <d v="2004-04-12T00:00:00"/>
    <d v="2004-04-06T00:00:00"/>
    <s v="Shipped"/>
    <n v="260"/>
    <n v="1323"/>
    <n v="89600"/>
    <s v="Tsawassen"/>
    <n v="3"/>
    <x v="2"/>
    <d v="2004-08-30T00:00:00"/>
    <n v="37527.58"/>
    <s v="Planes"/>
    <n v="9653"/>
    <n v="99.72"/>
    <n v="6"/>
    <s v="Yes"/>
    <n v="2004"/>
    <n v="4"/>
    <n v="68.8"/>
    <n v="3524.12"/>
    <n v="34.796511627906973"/>
    <n v="0"/>
  </r>
  <r>
    <n v="10235"/>
    <s v="S700_2834"/>
    <n v="25"/>
    <n v="116.28"/>
    <n v="2"/>
    <x v="114"/>
    <d v="2004-04-12T00:00:00"/>
    <d v="2004-04-06T00:00:00"/>
    <s v="Shipped"/>
    <n v="260"/>
    <n v="1323"/>
    <n v="89600"/>
    <s v="Tsawassen"/>
    <n v="3"/>
    <x v="2"/>
    <d v="2004-08-30T00:00:00"/>
    <n v="37527.58"/>
    <s v="Planes"/>
    <n v="7106"/>
    <n v="118.65"/>
    <n v="6"/>
    <s v="Yes"/>
    <n v="2004"/>
    <n v="4"/>
    <n v="59.33"/>
    <n v="2907"/>
    <n v="95.988538681948427"/>
    <n v="1"/>
  </r>
  <r>
    <n v="10235"/>
    <s v="S700_3167"/>
    <n v="32"/>
    <n v="73.599999999999994"/>
    <n v="9"/>
    <x v="114"/>
    <d v="2004-04-12T00:00:00"/>
    <d v="2004-04-06T00:00:00"/>
    <s v="Shipped"/>
    <n v="260"/>
    <n v="1323"/>
    <n v="89600"/>
    <s v="Tsawassen"/>
    <n v="3"/>
    <x v="2"/>
    <d v="2004-08-30T00:00:00"/>
    <n v="37527.58"/>
    <s v="Planes"/>
    <n v="551"/>
    <n v="80"/>
    <n v="6"/>
    <s v="Yes"/>
    <n v="2004"/>
    <n v="4"/>
    <n v="54.4"/>
    <n v="2355.1999999999998"/>
    <n v="35.294117647058812"/>
    <n v="0"/>
  </r>
  <r>
    <n v="10235"/>
    <s v="S700_4002"/>
    <n v="34"/>
    <n v="70.33"/>
    <n v="11"/>
    <x v="114"/>
    <d v="2004-04-12T00:00:00"/>
    <d v="2004-04-06T00:00:00"/>
    <s v="Shipped"/>
    <n v="260"/>
    <n v="1323"/>
    <n v="89600"/>
    <s v="Tsawassen"/>
    <n v="3"/>
    <x v="2"/>
    <d v="2004-08-30T00:00:00"/>
    <n v="37527.58"/>
    <s v="Planes"/>
    <n v="8820"/>
    <n v="74.03"/>
    <n v="6"/>
    <s v="Yes"/>
    <n v="2004"/>
    <n v="4"/>
    <n v="36.270000000000003"/>
    <n v="2391.2199999999998"/>
    <n v="93.90681003584227"/>
    <n v="1"/>
  </r>
  <r>
    <n v="10236"/>
    <s v="S10_2016"/>
    <n v="22"/>
    <n v="105.86"/>
    <n v="1"/>
    <x v="115"/>
    <d v="2004-04-11T00:00:00"/>
    <d v="2004-04-08T00:00:00"/>
    <s v="Shipped"/>
    <n v="486"/>
    <n v="1323"/>
    <n v="72600"/>
    <s v="Philadelphia"/>
    <n v="3"/>
    <x v="2"/>
    <d v="2004-04-14T00:00:00"/>
    <n v="5899.38"/>
    <s v="Motorcycles"/>
    <n v="6625"/>
    <n v="118.94"/>
    <n v="3"/>
    <s v="Yes"/>
    <n v="2004"/>
    <n v="4"/>
    <n v="68.989999999999995"/>
    <n v="2328.92"/>
    <n v="53.442527902594591"/>
    <n v="0"/>
  </r>
  <r>
    <n v="10236"/>
    <s v="S18_2625"/>
    <n v="23"/>
    <n v="52.7"/>
    <n v="2"/>
    <x v="115"/>
    <d v="2004-04-11T00:00:00"/>
    <d v="2004-04-08T00:00:00"/>
    <s v="Shipped"/>
    <n v="486"/>
    <n v="1323"/>
    <n v="72600"/>
    <s v="Philadelphia"/>
    <n v="3"/>
    <x v="2"/>
    <d v="2004-04-14T00:00:00"/>
    <n v="5899.38"/>
    <s v="Motorcycles"/>
    <n v="4357"/>
    <n v="60.57"/>
    <n v="3"/>
    <s v="Yes"/>
    <n v="2004"/>
    <n v="4"/>
    <n v="24.23"/>
    <n v="1212.1000000000001"/>
    <n v="117.49896822121337"/>
    <n v="1"/>
  </r>
  <r>
    <n v="10236"/>
    <s v="S24_2000"/>
    <n v="36"/>
    <n v="65.510000000000005"/>
    <n v="3"/>
    <x v="115"/>
    <d v="2004-04-11T00:00:00"/>
    <d v="2004-04-08T00:00:00"/>
    <s v="Shipped"/>
    <n v="486"/>
    <n v="1323"/>
    <n v="72600"/>
    <s v="Philadelphia"/>
    <n v="3"/>
    <x v="2"/>
    <d v="2004-04-14T00:00:00"/>
    <n v="5899.38"/>
    <s v="Motorcycles"/>
    <n v="15"/>
    <n v="76.17"/>
    <n v="3"/>
    <s v="Yes"/>
    <n v="2004"/>
    <n v="4"/>
    <n v="37.32"/>
    <n v="2358.36"/>
    <n v="75.535905680600223"/>
    <n v="1"/>
  </r>
  <r>
    <n v="10237"/>
    <s v="S10_1678"/>
    <n v="23"/>
    <n v="91.87"/>
    <n v="7"/>
    <x v="116"/>
    <d v="2004-04-12T00:00:00"/>
    <d v="2004-04-10T00:00:00"/>
    <s v="Shipped"/>
    <n v="181"/>
    <n v="1286"/>
    <n v="76400"/>
    <s v="NYC"/>
    <n v="3"/>
    <x v="2"/>
    <d v="2004-04-25T00:00:00"/>
    <n v="22602.36"/>
    <s v="Motorcycles"/>
    <n v="7933"/>
    <n v="95.7"/>
    <n v="2"/>
    <s v="Yes"/>
    <n v="2004"/>
    <n v="4"/>
    <n v="48.81"/>
    <n v="2113.0100000000002"/>
    <n v="88.219627125589014"/>
    <n v="1"/>
  </r>
  <r>
    <n v="10237"/>
    <s v="S10_4698"/>
    <n v="39"/>
    <n v="158.80000000000001"/>
    <n v="9"/>
    <x v="116"/>
    <d v="2004-04-12T00:00:00"/>
    <d v="2004-04-10T00:00:00"/>
    <s v="Shipped"/>
    <n v="181"/>
    <n v="1286"/>
    <n v="76400"/>
    <s v="NYC"/>
    <n v="3"/>
    <x v="2"/>
    <d v="2004-04-25T00:00:00"/>
    <n v="22602.36"/>
    <s v="Motorcycles"/>
    <n v="5582"/>
    <n v="193.66"/>
    <n v="2"/>
    <s v="Yes"/>
    <n v="2004"/>
    <n v="4"/>
    <n v="91.02"/>
    <n v="6193.2000000000007"/>
    <n v="74.467150076906194"/>
    <n v="1"/>
  </r>
  <r>
    <n v="10237"/>
    <s v="S12_2823"/>
    <n v="32"/>
    <n v="129.53"/>
    <n v="6"/>
    <x v="116"/>
    <d v="2004-04-12T00:00:00"/>
    <d v="2004-04-10T00:00:00"/>
    <s v="Shipped"/>
    <n v="181"/>
    <n v="1286"/>
    <n v="76400"/>
    <s v="NYC"/>
    <n v="3"/>
    <x v="2"/>
    <d v="2004-04-25T00:00:00"/>
    <n v="22602.36"/>
    <s v="Motorcycles"/>
    <n v="9997"/>
    <n v="150.62"/>
    <n v="2"/>
    <s v="Yes"/>
    <n v="2004"/>
    <n v="4"/>
    <n v="66.27"/>
    <n v="4144.96"/>
    <n v="95.457974950958217"/>
    <n v="1"/>
  </r>
  <r>
    <n v="10237"/>
    <s v="S18_3782"/>
    <n v="26"/>
    <n v="49.74"/>
    <n v="1"/>
    <x v="116"/>
    <d v="2004-04-12T00:00:00"/>
    <d v="2004-04-10T00:00:00"/>
    <s v="Shipped"/>
    <n v="181"/>
    <n v="1286"/>
    <n v="76400"/>
    <s v="NYC"/>
    <n v="3"/>
    <x v="2"/>
    <d v="2004-04-25T00:00:00"/>
    <n v="22602.36"/>
    <s v="Motorcycles"/>
    <n v="7689"/>
    <n v="62.17"/>
    <n v="2"/>
    <s v="Yes"/>
    <n v="2004"/>
    <n v="4"/>
    <n v="32.950000000000003"/>
    <n v="1293.24"/>
    <n v="50.955993930197266"/>
    <n v="0"/>
  </r>
  <r>
    <n v="10237"/>
    <s v="S24_1578"/>
    <n v="20"/>
    <n v="109.32"/>
    <n v="8"/>
    <x v="116"/>
    <d v="2004-04-12T00:00:00"/>
    <d v="2004-04-10T00:00:00"/>
    <s v="Shipped"/>
    <n v="181"/>
    <n v="1286"/>
    <n v="76400"/>
    <s v="NYC"/>
    <n v="3"/>
    <x v="2"/>
    <d v="2004-04-25T00:00:00"/>
    <n v="22602.36"/>
    <s v="Motorcycles"/>
    <n v="7003"/>
    <n v="112.7"/>
    <n v="2"/>
    <s v="Yes"/>
    <n v="2004"/>
    <n v="4"/>
    <n v="60.86"/>
    <n v="2186.3999999999996"/>
    <n v="79.625369700953001"/>
    <n v="1"/>
  </r>
  <r>
    <n v="10237"/>
    <s v="S24_2360"/>
    <n v="26"/>
    <n v="62.33"/>
    <n v="4"/>
    <x v="116"/>
    <d v="2004-04-12T00:00:00"/>
    <d v="2004-04-10T00:00:00"/>
    <s v="Shipped"/>
    <n v="181"/>
    <n v="1286"/>
    <n v="76400"/>
    <s v="NYC"/>
    <n v="3"/>
    <x v="2"/>
    <d v="2004-04-25T00:00:00"/>
    <n v="22602.36"/>
    <s v="Motorcycles"/>
    <n v="6840"/>
    <n v="69.260000000000005"/>
    <n v="2"/>
    <s v="Yes"/>
    <n v="2004"/>
    <n v="4"/>
    <n v="47.1"/>
    <n v="1620.58"/>
    <n v="32.335456475583854"/>
    <n v="0"/>
  </r>
  <r>
    <n v="10237"/>
    <s v="S32_2206"/>
    <n v="26"/>
    <n v="35"/>
    <n v="2"/>
    <x v="116"/>
    <d v="2004-04-12T00:00:00"/>
    <d v="2004-04-10T00:00:00"/>
    <s v="Shipped"/>
    <n v="181"/>
    <n v="1286"/>
    <n v="76400"/>
    <s v="NYC"/>
    <n v="3"/>
    <x v="2"/>
    <d v="2004-04-25T00:00:00"/>
    <n v="22602.36"/>
    <s v="Motorcycles"/>
    <n v="9241"/>
    <n v="40.229999999999997"/>
    <n v="2"/>
    <s v="Yes"/>
    <n v="2004"/>
    <n v="4"/>
    <n v="24.14"/>
    <n v="910"/>
    <n v="44.987572493786246"/>
    <n v="0"/>
  </r>
  <r>
    <n v="10237"/>
    <s v="S32_4485"/>
    <n v="27"/>
    <n v="94.91"/>
    <n v="5"/>
    <x v="116"/>
    <d v="2004-04-12T00:00:00"/>
    <d v="2004-04-10T00:00:00"/>
    <s v="Shipped"/>
    <n v="181"/>
    <n v="1286"/>
    <n v="76400"/>
    <s v="NYC"/>
    <n v="3"/>
    <x v="2"/>
    <d v="2004-04-25T00:00:00"/>
    <n v="22602.36"/>
    <s v="Motorcycles"/>
    <n v="3341"/>
    <n v="102.05"/>
    <n v="2"/>
    <s v="Yes"/>
    <n v="2004"/>
    <n v="4"/>
    <n v="56.13"/>
    <n v="2562.5699999999997"/>
    <n v="69.089613397470146"/>
    <n v="1"/>
  </r>
  <r>
    <n v="10237"/>
    <s v="S50_4713"/>
    <n v="20"/>
    <n v="78.92"/>
    <n v="3"/>
    <x v="116"/>
    <d v="2004-04-12T00:00:00"/>
    <d v="2004-04-10T00:00:00"/>
    <s v="Shipped"/>
    <n v="181"/>
    <n v="1286"/>
    <n v="76400"/>
    <s v="NYC"/>
    <n v="3"/>
    <x v="2"/>
    <d v="2004-04-25T00:00:00"/>
    <n v="22602.36"/>
    <s v="Motorcycles"/>
    <n v="600"/>
    <n v="81.36"/>
    <n v="2"/>
    <s v="Yes"/>
    <n v="2004"/>
    <n v="4"/>
    <n v="34.17"/>
    <n v="1578.4"/>
    <n v="130.96283289435175"/>
    <n v="1"/>
  </r>
  <r>
    <n v="10238"/>
    <s v="S12_1099"/>
    <n v="28"/>
    <n v="161.49"/>
    <n v="3"/>
    <x v="117"/>
    <d v="2004-04-16T00:00:00"/>
    <d v="2004-04-10T00:00:00"/>
    <s v="Shipped"/>
    <n v="145"/>
    <n v="1401"/>
    <n v="83400"/>
    <s v="Kobenhavn"/>
    <n v="4"/>
    <x v="3"/>
    <d v="2004-07-03T00:00:00"/>
    <n v="4710.7299999999996"/>
    <s v="Classic Cars"/>
    <n v="68"/>
    <n v="194.57"/>
    <n v="6"/>
    <s v="Yes"/>
    <n v="2004"/>
    <n v="4"/>
    <n v="95.34"/>
    <n v="4521.72"/>
    <n v="69.383259911894285"/>
    <n v="1"/>
  </r>
  <r>
    <n v="10238"/>
    <s v="S12_3380"/>
    <n v="29"/>
    <n v="104.52"/>
    <n v="1"/>
    <x v="117"/>
    <d v="2004-04-16T00:00:00"/>
    <d v="2004-04-10T00:00:00"/>
    <s v="Shipped"/>
    <n v="145"/>
    <n v="1401"/>
    <n v="83400"/>
    <s v="Kobenhavn"/>
    <n v="4"/>
    <x v="3"/>
    <d v="2004-07-03T00:00:00"/>
    <n v="4710.7299999999996"/>
    <s v="Classic Cars"/>
    <n v="9123"/>
    <n v="117.44"/>
    <n v="6"/>
    <s v="Yes"/>
    <n v="2004"/>
    <n v="4"/>
    <n v="75.16"/>
    <n v="3031.08"/>
    <n v="39.063331559340078"/>
    <n v="0"/>
  </r>
  <r>
    <n v="10238"/>
    <s v="S12_3990"/>
    <n v="20"/>
    <n v="73.42"/>
    <n v="4"/>
    <x v="117"/>
    <d v="2004-04-16T00:00:00"/>
    <d v="2004-04-10T00:00:00"/>
    <s v="Shipped"/>
    <n v="145"/>
    <n v="1401"/>
    <n v="83400"/>
    <s v="Kobenhavn"/>
    <n v="4"/>
    <x v="3"/>
    <d v="2004-07-03T00:00:00"/>
    <n v="4710.7299999999996"/>
    <s v="Classic Cars"/>
    <n v="5663"/>
    <n v="79.8"/>
    <n v="6"/>
    <s v="Yes"/>
    <n v="2004"/>
    <n v="4"/>
    <n v="31.92"/>
    <n v="1468.4"/>
    <n v="130.01253132832079"/>
    <n v="1"/>
  </r>
  <r>
    <n v="10238"/>
    <s v="S18_3278"/>
    <n v="41"/>
    <n v="68.349999999999994"/>
    <n v="6"/>
    <x v="117"/>
    <d v="2004-04-16T00:00:00"/>
    <d v="2004-04-10T00:00:00"/>
    <s v="Shipped"/>
    <n v="145"/>
    <n v="1401"/>
    <n v="83400"/>
    <s v="Kobenhavn"/>
    <n v="4"/>
    <x v="3"/>
    <d v="2004-07-03T00:00:00"/>
    <n v="4710.7299999999996"/>
    <s v="Classic Cars"/>
    <n v="1917"/>
    <n v="80.41"/>
    <n v="6"/>
    <s v="Yes"/>
    <n v="2004"/>
    <n v="4"/>
    <n v="49.05"/>
    <n v="2802.35"/>
    <n v="39.347604485219165"/>
    <n v="0"/>
  </r>
  <r>
    <n v="10238"/>
    <s v="S18_3482"/>
    <n v="49"/>
    <n v="144.05000000000001"/>
    <n v="5"/>
    <x v="117"/>
    <d v="2004-04-16T00:00:00"/>
    <d v="2004-04-10T00:00:00"/>
    <s v="Shipped"/>
    <n v="145"/>
    <n v="1401"/>
    <n v="83400"/>
    <s v="Kobenhavn"/>
    <n v="4"/>
    <x v="3"/>
    <d v="2004-07-03T00:00:00"/>
    <n v="4710.7299999999996"/>
    <s v="Classic Cars"/>
    <n v="9127"/>
    <n v="146.99"/>
    <n v="6"/>
    <s v="Yes"/>
    <n v="2004"/>
    <n v="4"/>
    <n v="73.489999999999995"/>
    <n v="7058.4500000000007"/>
    <n v="96.01306300176897"/>
    <n v="1"/>
  </r>
  <r>
    <n v="10238"/>
    <s v="S18_4721"/>
    <n v="44"/>
    <n v="120.53"/>
    <n v="8"/>
    <x v="117"/>
    <d v="2004-04-16T00:00:00"/>
    <d v="2004-04-10T00:00:00"/>
    <s v="Shipped"/>
    <n v="145"/>
    <n v="1401"/>
    <n v="83400"/>
    <s v="Kobenhavn"/>
    <n v="4"/>
    <x v="3"/>
    <d v="2004-07-03T00:00:00"/>
    <n v="4710.7299999999996"/>
    <s v="Classic Cars"/>
    <n v="1249"/>
    <n v="148.80000000000001"/>
    <n v="6"/>
    <s v="Yes"/>
    <n v="2004"/>
    <n v="4"/>
    <n v="69.930000000000007"/>
    <n v="5303.32"/>
    <n v="72.358072358072349"/>
    <n v="1"/>
  </r>
  <r>
    <n v="10238"/>
    <s v="S24_3371"/>
    <n v="47"/>
    <n v="53.88"/>
    <n v="2"/>
    <x v="117"/>
    <d v="2004-04-16T00:00:00"/>
    <d v="2004-04-10T00:00:00"/>
    <s v="Shipped"/>
    <n v="145"/>
    <n v="1401"/>
    <n v="83400"/>
    <s v="Kobenhavn"/>
    <n v="4"/>
    <x v="3"/>
    <d v="2004-07-03T00:00:00"/>
    <n v="4710.7299999999996"/>
    <s v="Classic Cars"/>
    <n v="7995"/>
    <n v="61.23"/>
    <n v="6"/>
    <s v="Yes"/>
    <n v="2004"/>
    <n v="4"/>
    <n v="38.58"/>
    <n v="2532.36"/>
    <n v="39.657853810264399"/>
    <n v="0"/>
  </r>
  <r>
    <n v="10238"/>
    <s v="S24_4620"/>
    <n v="22"/>
    <n v="67.91"/>
    <n v="7"/>
    <x v="117"/>
    <d v="2004-04-16T00:00:00"/>
    <d v="2004-04-10T00:00:00"/>
    <s v="Shipped"/>
    <n v="145"/>
    <n v="1401"/>
    <n v="83400"/>
    <s v="Kobenhavn"/>
    <n v="4"/>
    <x v="3"/>
    <d v="2004-07-03T00:00:00"/>
    <n v="4710.7299999999996"/>
    <s v="Classic Cars"/>
    <n v="7869"/>
    <n v="80.84"/>
    <n v="6"/>
    <s v="Yes"/>
    <n v="2004"/>
    <n v="4"/>
    <n v="32.33"/>
    <n v="1494.02"/>
    <n v="110.0525827404887"/>
    <n v="1"/>
  </r>
  <r>
    <n v="10239"/>
    <s v="S12_4675"/>
    <n v="21"/>
    <n v="100.19"/>
    <n v="5"/>
    <x v="118"/>
    <d v="2004-04-21T00:00:00"/>
    <d v="2004-04-17T00:00:00"/>
    <s v="Shipped"/>
    <n v="311"/>
    <n v="1501"/>
    <n v="90500"/>
    <s v="Oulu"/>
    <n v="7"/>
    <x v="1"/>
    <d v="2005-02-15T00:00:00"/>
    <n v="46770.52"/>
    <s v="Classic Cars"/>
    <n v="7323"/>
    <n v="115.16"/>
    <n v="4"/>
    <s v="Yes"/>
    <n v="2004"/>
    <n v="4"/>
    <n v="58.73"/>
    <n v="2103.9899999999998"/>
    <n v="70.5942448493104"/>
    <n v="1"/>
  </r>
  <r>
    <n v="10239"/>
    <s v="S18_1889"/>
    <n v="46"/>
    <n v="70.069999999999993"/>
    <n v="4"/>
    <x v="118"/>
    <d v="2004-04-21T00:00:00"/>
    <d v="2004-04-17T00:00:00"/>
    <s v="Shipped"/>
    <n v="311"/>
    <n v="1501"/>
    <n v="90500"/>
    <s v="Oulu"/>
    <n v="7"/>
    <x v="1"/>
    <d v="2005-02-15T00:00:00"/>
    <n v="46770.52"/>
    <s v="Classic Cars"/>
    <n v="8826"/>
    <n v="77"/>
    <n v="4"/>
    <s v="Yes"/>
    <n v="2004"/>
    <n v="4"/>
    <n v="53.9"/>
    <n v="3223.22"/>
    <n v="29.999999999999993"/>
    <n v="0"/>
  </r>
  <r>
    <n v="10239"/>
    <s v="S18_3232"/>
    <n v="47"/>
    <n v="135.47"/>
    <n v="1"/>
    <x v="118"/>
    <d v="2004-04-21T00:00:00"/>
    <d v="2004-04-17T00:00:00"/>
    <s v="Shipped"/>
    <n v="311"/>
    <n v="1501"/>
    <n v="90500"/>
    <s v="Oulu"/>
    <n v="7"/>
    <x v="1"/>
    <d v="2005-02-15T00:00:00"/>
    <n v="46770.52"/>
    <s v="Classic Cars"/>
    <n v="8347"/>
    <n v="169.34"/>
    <n v="4"/>
    <s v="Yes"/>
    <n v="2004"/>
    <n v="4"/>
    <n v="77.900000000000006"/>
    <n v="6367.09"/>
    <n v="73.902439024390233"/>
    <n v="1"/>
  </r>
  <r>
    <n v="10239"/>
    <s v="S24_2972"/>
    <n v="20"/>
    <n v="32.47"/>
    <n v="2"/>
    <x v="118"/>
    <d v="2004-04-21T00:00:00"/>
    <d v="2004-04-17T00:00:00"/>
    <s v="Shipped"/>
    <n v="311"/>
    <n v="1501"/>
    <n v="90500"/>
    <s v="Oulu"/>
    <n v="7"/>
    <x v="1"/>
    <d v="2005-02-15T00:00:00"/>
    <n v="46770.52"/>
    <s v="Classic Cars"/>
    <n v="7723"/>
    <n v="37.76"/>
    <n v="4"/>
    <s v="Yes"/>
    <n v="2004"/>
    <n v="4"/>
    <n v="16.239999999999998"/>
    <n v="649.4"/>
    <n v="99.938423645320213"/>
    <n v="1"/>
  </r>
  <r>
    <n v="10239"/>
    <s v="S24_3856"/>
    <n v="29"/>
    <n v="133.41"/>
    <n v="3"/>
    <x v="118"/>
    <d v="2004-04-21T00:00:00"/>
    <d v="2004-04-17T00:00:00"/>
    <s v="Shipped"/>
    <n v="311"/>
    <n v="1501"/>
    <n v="90500"/>
    <s v="Oulu"/>
    <n v="7"/>
    <x v="1"/>
    <d v="2005-02-15T00:00:00"/>
    <n v="46770.52"/>
    <s v="Classic Cars"/>
    <n v="6600"/>
    <n v="140.43"/>
    <n v="4"/>
    <s v="Yes"/>
    <n v="2004"/>
    <n v="4"/>
    <n v="98.3"/>
    <n v="3868.89"/>
    <n v="35.717192268565618"/>
    <n v="0"/>
  </r>
  <r>
    <n v="10240"/>
    <s v="S18_1129"/>
    <n v="41"/>
    <n v="125.97"/>
    <n v="3"/>
    <x v="119"/>
    <d v="2004-04-20T00:00:00"/>
    <d v="2004-04-20T00:00:00"/>
    <s v="Shipped"/>
    <n v="177"/>
    <n v="1621"/>
    <n v="81200"/>
    <s v="Kita-ku"/>
    <n v="5"/>
    <x v="4"/>
    <d v="2004-04-17T00:00:00"/>
    <n v="15183.63"/>
    <s v="Classic Cars"/>
    <n v="3975"/>
    <n v="141.54"/>
    <n v="0"/>
    <s v="Yes"/>
    <n v="2004"/>
    <n v="4"/>
    <n v="83.51"/>
    <n v="5164.7699999999995"/>
    <n v="50.844210274218646"/>
    <n v="0"/>
  </r>
  <r>
    <n v="10240"/>
    <s v="S18_1984"/>
    <n v="37"/>
    <n v="136.56"/>
    <n v="2"/>
    <x v="119"/>
    <d v="2004-04-20T00:00:00"/>
    <d v="2004-04-20T00:00:00"/>
    <s v="Shipped"/>
    <n v="177"/>
    <n v="1621"/>
    <n v="81200"/>
    <s v="Kita-ku"/>
    <n v="5"/>
    <x v="4"/>
    <d v="2004-04-17T00:00:00"/>
    <n v="15183.63"/>
    <s v="Classic Cars"/>
    <n v="9772"/>
    <n v="142.25"/>
    <n v="0"/>
    <s v="Yes"/>
    <n v="2004"/>
    <n v="4"/>
    <n v="93.89"/>
    <n v="5052.72"/>
    <n v="45.446799446160405"/>
    <n v="0"/>
  </r>
  <r>
    <n v="10240"/>
    <s v="S18_3685"/>
    <n v="37"/>
    <n v="134.22"/>
    <n v="1"/>
    <x v="119"/>
    <d v="2004-04-20T00:00:00"/>
    <d v="2004-04-20T00:00:00"/>
    <s v="Shipped"/>
    <n v="177"/>
    <n v="1621"/>
    <n v="81200"/>
    <s v="Kita-ku"/>
    <n v="5"/>
    <x v="4"/>
    <d v="2004-04-17T00:00:00"/>
    <n v="15183.63"/>
    <s v="Classic Cars"/>
    <n v="8990"/>
    <n v="141.28"/>
    <n v="0"/>
    <s v="Yes"/>
    <n v="2004"/>
    <n v="4"/>
    <n v="62.16"/>
    <n v="4966.1400000000003"/>
    <n v="115.92664092664093"/>
    <n v="1"/>
  </r>
  <r>
    <n v="10241"/>
    <s v="S18_1589"/>
    <n v="21"/>
    <n v="119.46"/>
    <n v="11"/>
    <x v="119"/>
    <d v="2004-04-20T00:00:00"/>
    <d v="2004-04-19T00:00:00"/>
    <s v="Shipped"/>
    <n v="209"/>
    <n v="1370"/>
    <n v="53800"/>
    <s v="Strasbourg"/>
    <n v="4"/>
    <x v="3"/>
    <d v="2005-05-03T00:00:00"/>
    <n v="35157.75"/>
    <s v="Classic Cars"/>
    <n v="9042"/>
    <n v="124.44"/>
    <n v="1"/>
    <s v="Yes"/>
    <n v="2004"/>
    <n v="4"/>
    <n v="65.959999999999994"/>
    <n v="2508.66"/>
    <n v="81.109763493026094"/>
    <n v="1"/>
  </r>
  <r>
    <n v="10241"/>
    <s v="S18_1749"/>
    <n v="41"/>
    <n v="153"/>
    <n v="2"/>
    <x v="119"/>
    <d v="2004-04-20T00:00:00"/>
    <d v="2004-04-19T00:00:00"/>
    <s v="Shipped"/>
    <n v="209"/>
    <n v="1370"/>
    <n v="53800"/>
    <s v="Strasbourg"/>
    <n v="4"/>
    <x v="3"/>
    <d v="2005-05-03T00:00:00"/>
    <n v="35157.75"/>
    <s v="Vintage Cars"/>
    <n v="2724"/>
    <n v="170"/>
    <n v="1"/>
    <s v="Yes"/>
    <n v="2004"/>
    <n v="4"/>
    <n v="86.7"/>
    <n v="6273"/>
    <n v="76.470588235294116"/>
    <n v="1"/>
  </r>
  <r>
    <n v="10241"/>
    <s v="S18_2248"/>
    <n v="33"/>
    <n v="55.7"/>
    <n v="1"/>
    <x v="119"/>
    <d v="2004-04-20T00:00:00"/>
    <d v="2004-04-19T00:00:00"/>
    <s v="Shipped"/>
    <n v="209"/>
    <n v="1370"/>
    <n v="53800"/>
    <s v="Strasbourg"/>
    <n v="4"/>
    <x v="3"/>
    <d v="2005-05-03T00:00:00"/>
    <n v="35157.75"/>
    <s v="Vintage Cars"/>
    <n v="540"/>
    <n v="60.54"/>
    <n v="1"/>
    <s v="Yes"/>
    <n v="2004"/>
    <n v="4"/>
    <n v="33.299999999999997"/>
    <n v="1838.1000000000001"/>
    <n v="67.2672672672673"/>
    <n v="1"/>
  </r>
  <r>
    <n v="10241"/>
    <s v="S18_2870"/>
    <n v="44"/>
    <n v="126.72"/>
    <n v="12"/>
    <x v="119"/>
    <d v="2004-04-20T00:00:00"/>
    <d v="2004-04-19T00:00:00"/>
    <s v="Shipped"/>
    <n v="209"/>
    <n v="1370"/>
    <n v="53800"/>
    <s v="Strasbourg"/>
    <n v="4"/>
    <x v="3"/>
    <d v="2005-05-03T00:00:00"/>
    <n v="35157.75"/>
    <s v="Classic Cars"/>
    <n v="8164"/>
    <n v="132"/>
    <n v="1"/>
    <s v="Yes"/>
    <n v="2004"/>
    <n v="4"/>
    <n v="56.76"/>
    <n v="5575.68"/>
    <n v="123.25581395348838"/>
    <n v="1"/>
  </r>
  <r>
    <n v="10241"/>
    <s v="S18_4409"/>
    <n v="42"/>
    <n v="77.31"/>
    <n v="3"/>
    <x v="119"/>
    <d v="2004-04-20T00:00:00"/>
    <d v="2004-04-19T00:00:00"/>
    <s v="Shipped"/>
    <n v="209"/>
    <n v="1370"/>
    <n v="53800"/>
    <s v="Strasbourg"/>
    <n v="4"/>
    <x v="3"/>
    <d v="2005-05-03T00:00:00"/>
    <n v="35157.75"/>
    <s v="Vintage Cars"/>
    <n v="6553"/>
    <n v="92.03"/>
    <n v="1"/>
    <s v="Yes"/>
    <n v="2004"/>
    <n v="4"/>
    <n v="43.26"/>
    <n v="3247.02"/>
    <n v="78.710124826629695"/>
    <n v="1"/>
  </r>
  <r>
    <n v="10241"/>
    <s v="S18_4933"/>
    <n v="30"/>
    <n v="62.72"/>
    <n v="4"/>
    <x v="119"/>
    <d v="2004-04-20T00:00:00"/>
    <d v="2004-04-19T00:00:00"/>
    <s v="Shipped"/>
    <n v="209"/>
    <n v="1370"/>
    <n v="53800"/>
    <s v="Strasbourg"/>
    <n v="4"/>
    <x v="3"/>
    <d v="2005-05-03T00:00:00"/>
    <n v="35157.75"/>
    <s v="Classic Cars"/>
    <n v="3209"/>
    <n v="71.27"/>
    <n v="1"/>
    <s v="Yes"/>
    <n v="2004"/>
    <n v="4"/>
    <n v="34.21"/>
    <n v="1881.6"/>
    <n v="83.338205203156974"/>
    <n v="1"/>
  </r>
  <r>
    <n v="10241"/>
    <s v="S24_1046"/>
    <n v="22"/>
    <n v="72.02"/>
    <n v="8"/>
    <x v="119"/>
    <d v="2004-04-20T00:00:00"/>
    <d v="2004-04-19T00:00:00"/>
    <s v="Shipped"/>
    <n v="209"/>
    <n v="1370"/>
    <n v="53800"/>
    <s v="Strasbourg"/>
    <n v="4"/>
    <x v="3"/>
    <d v="2005-05-03T00:00:00"/>
    <n v="35157.75"/>
    <s v="Classic Cars"/>
    <n v="1005"/>
    <n v="73.489999999999995"/>
    <n v="1"/>
    <s v="Yes"/>
    <n v="2004"/>
    <n v="4"/>
    <n v="49.24"/>
    <n v="1584.4399999999998"/>
    <n v="46.263200649878137"/>
    <n v="0"/>
  </r>
  <r>
    <n v="10241"/>
    <s v="S24_1628"/>
    <n v="21"/>
    <n v="47.29"/>
    <n v="10"/>
    <x v="119"/>
    <d v="2004-04-20T00:00:00"/>
    <d v="2004-04-19T00:00:00"/>
    <s v="Shipped"/>
    <n v="209"/>
    <n v="1370"/>
    <n v="53800"/>
    <s v="Strasbourg"/>
    <n v="4"/>
    <x v="3"/>
    <d v="2005-05-03T00:00:00"/>
    <n v="35157.75"/>
    <s v="Classic Cars"/>
    <n v="8197"/>
    <n v="50.31"/>
    <n v="1"/>
    <s v="Yes"/>
    <n v="2004"/>
    <n v="4"/>
    <n v="29.18"/>
    <n v="993.09"/>
    <n v="62.063056888279647"/>
    <n v="0"/>
  </r>
  <r>
    <n v="10241"/>
    <s v="S24_2766"/>
    <n v="47"/>
    <n v="89.05"/>
    <n v="6"/>
    <x v="119"/>
    <d v="2004-04-20T00:00:00"/>
    <d v="2004-04-19T00:00:00"/>
    <s v="Shipped"/>
    <n v="209"/>
    <n v="1370"/>
    <n v="53800"/>
    <s v="Strasbourg"/>
    <n v="4"/>
    <x v="3"/>
    <d v="2005-05-03T00:00:00"/>
    <n v="35157.75"/>
    <s v="Classic Cars"/>
    <n v="2350"/>
    <n v="90.87"/>
    <n v="1"/>
    <s v="Yes"/>
    <n v="2004"/>
    <n v="4"/>
    <n v="47.25"/>
    <n v="4185.3499999999995"/>
    <n v="88.465608465608454"/>
    <n v="1"/>
  </r>
  <r>
    <n v="10241"/>
    <s v="S24_2887"/>
    <n v="28"/>
    <n v="117.44"/>
    <n v="5"/>
    <x v="119"/>
    <d v="2004-04-20T00:00:00"/>
    <d v="2004-04-19T00:00:00"/>
    <s v="Shipped"/>
    <n v="209"/>
    <n v="1370"/>
    <n v="53800"/>
    <s v="Strasbourg"/>
    <n v="4"/>
    <x v="3"/>
    <d v="2005-05-03T00:00:00"/>
    <n v="35157.75"/>
    <s v="Classic Cars"/>
    <n v="1452"/>
    <n v="117.44"/>
    <n v="1"/>
    <s v="Yes"/>
    <n v="2004"/>
    <n v="4"/>
    <n v="72.819999999999993"/>
    <n v="3288.3199999999997"/>
    <n v="61.274375171656146"/>
    <n v="0"/>
  </r>
  <r>
    <n v="10241"/>
    <s v="S24_3191"/>
    <n v="26"/>
    <n v="69.34"/>
    <n v="7"/>
    <x v="119"/>
    <d v="2004-04-20T00:00:00"/>
    <d v="2004-04-19T00:00:00"/>
    <s v="Shipped"/>
    <n v="209"/>
    <n v="1370"/>
    <n v="53800"/>
    <s v="Strasbourg"/>
    <n v="4"/>
    <x v="3"/>
    <d v="2005-05-03T00:00:00"/>
    <n v="35157.75"/>
    <s v="Classic Cars"/>
    <n v="4695"/>
    <n v="85.61"/>
    <n v="1"/>
    <s v="Yes"/>
    <n v="2004"/>
    <n v="4"/>
    <n v="50.51"/>
    <n v="1802.8400000000001"/>
    <n v="37.279746584834697"/>
    <n v="0"/>
  </r>
  <r>
    <n v="10241"/>
    <s v="S24_3432"/>
    <n v="27"/>
    <n v="107.08"/>
    <n v="9"/>
    <x v="119"/>
    <d v="2004-04-20T00:00:00"/>
    <d v="2004-04-19T00:00:00"/>
    <s v="Shipped"/>
    <n v="209"/>
    <n v="1370"/>
    <n v="53800"/>
    <s v="Strasbourg"/>
    <n v="4"/>
    <x v="3"/>
    <d v="2005-05-03T00:00:00"/>
    <n v="35157.75"/>
    <s v="Classic Cars"/>
    <n v="9446"/>
    <n v="107.08"/>
    <n v="1"/>
    <s v="Yes"/>
    <n v="2004"/>
    <n v="4"/>
    <n v="62.11"/>
    <n v="2891.16"/>
    <n v="72.403799710191592"/>
    <n v="1"/>
  </r>
  <r>
    <n v="10242"/>
    <s v="S24_3969"/>
    <n v="46"/>
    <n v="36.520000000000003"/>
    <n v="1"/>
    <x v="120"/>
    <d v="2004-04-28T00:00:00"/>
    <d v="2004-04-25T00:00:00"/>
    <s v="Shipped"/>
    <n v="456"/>
    <n v="1286"/>
    <n v="39800"/>
    <s v="NYC"/>
    <n v="3"/>
    <x v="2"/>
    <d v="2004-11-13T00:00:00"/>
    <n v="27550.51"/>
    <s v="Vintage Cars"/>
    <n v="2081"/>
    <n v="41.03"/>
    <n v="3"/>
    <s v="Yes"/>
    <n v="2004"/>
    <n v="4"/>
    <n v="21.75"/>
    <n v="1679.92"/>
    <n v="67.908045977011511"/>
    <n v="1"/>
  </r>
  <r>
    <n v="10243"/>
    <s v="S18_2325"/>
    <n v="47"/>
    <n v="111.87"/>
    <n v="2"/>
    <x v="121"/>
    <d v="2004-05-03T00:00:00"/>
    <d v="2004-04-28T00:00:00"/>
    <s v="Shipped"/>
    <n v="495"/>
    <n v="1188"/>
    <n v="85100"/>
    <s v="Boston"/>
    <n v="2"/>
    <x v="0"/>
    <d v="2003-12-26T00:00:00"/>
    <n v="59265.14"/>
    <s v="Vintage Cars"/>
    <n v="9354"/>
    <n v="127.13"/>
    <n v="5"/>
    <s v="Yes"/>
    <n v="2004"/>
    <n v="4"/>
    <n v="58.48"/>
    <n v="5257.89"/>
    <n v="91.296169630642979"/>
    <n v="1"/>
  </r>
  <r>
    <n v="10243"/>
    <s v="S24_1937"/>
    <n v="33"/>
    <n v="30.87"/>
    <n v="1"/>
    <x v="121"/>
    <d v="2004-05-03T00:00:00"/>
    <d v="2004-04-28T00:00:00"/>
    <s v="Shipped"/>
    <n v="495"/>
    <n v="1188"/>
    <n v="85100"/>
    <s v="Boston"/>
    <n v="2"/>
    <x v="0"/>
    <d v="2003-12-26T00:00:00"/>
    <n v="59265.14"/>
    <s v="Vintage Cars"/>
    <n v="7332"/>
    <n v="33.19"/>
    <n v="5"/>
    <s v="Yes"/>
    <n v="2004"/>
    <n v="4"/>
    <n v="22.57"/>
    <n v="1018.71"/>
    <n v="36.77447939743022"/>
    <n v="0"/>
  </r>
  <r>
    <n v="10244"/>
    <s v="S18_1342"/>
    <n v="40"/>
    <n v="99.66"/>
    <n v="7"/>
    <x v="122"/>
    <d v="2004-05-09T00:00:00"/>
    <d v="2004-05-04T00:00:00"/>
    <s v="Shipped"/>
    <n v="141"/>
    <n v="1370"/>
    <n v="227600"/>
    <s v="Madrid"/>
    <n v="4"/>
    <x v="3"/>
    <d v="2003-07-19T00:00:00"/>
    <n v="36251.03"/>
    <s v="Vintage Cars"/>
    <n v="8693"/>
    <n v="102.74"/>
    <n v="5"/>
    <s v="Yes"/>
    <n v="2004"/>
    <n v="4"/>
    <n v="60.62"/>
    <n v="3986.3999999999996"/>
    <n v="64.401187726822826"/>
    <n v="0"/>
  </r>
  <r>
    <n v="10244"/>
    <s v="S18_1367"/>
    <n v="20"/>
    <n v="48.52"/>
    <n v="6"/>
    <x v="122"/>
    <d v="2004-05-09T00:00:00"/>
    <d v="2004-05-04T00:00:00"/>
    <s v="Shipped"/>
    <n v="141"/>
    <n v="1370"/>
    <n v="227600"/>
    <s v="Madrid"/>
    <n v="4"/>
    <x v="3"/>
    <d v="2003-07-19T00:00:00"/>
    <n v="36251.03"/>
    <s v="Vintage Cars"/>
    <n v="8635"/>
    <n v="53.91"/>
    <n v="5"/>
    <s v="Yes"/>
    <n v="2004"/>
    <n v="4"/>
    <n v="24.26"/>
    <n v="970.40000000000009"/>
    <n v="100"/>
    <n v="1"/>
  </r>
  <r>
    <n v="10244"/>
    <s v="S18_2795"/>
    <n v="43"/>
    <n v="141.75"/>
    <n v="8"/>
    <x v="122"/>
    <d v="2004-05-09T00:00:00"/>
    <d v="2004-05-04T00:00:00"/>
    <s v="Shipped"/>
    <n v="141"/>
    <n v="1370"/>
    <n v="227600"/>
    <s v="Madrid"/>
    <n v="4"/>
    <x v="3"/>
    <d v="2003-07-19T00:00:00"/>
    <n v="36251.03"/>
    <s v="Vintage Cars"/>
    <n v="548"/>
    <n v="168.75"/>
    <n v="5"/>
    <s v="Yes"/>
    <n v="2004"/>
    <n v="4"/>
    <n v="72.56"/>
    <n v="6095.25"/>
    <n v="95.355567805953683"/>
    <n v="1"/>
  </r>
  <r>
    <n v="10244"/>
    <s v="S18_2949"/>
    <n v="30"/>
    <n v="87.13"/>
    <n v="1"/>
    <x v="122"/>
    <d v="2004-05-09T00:00:00"/>
    <d v="2004-05-04T00:00:00"/>
    <s v="Shipped"/>
    <n v="141"/>
    <n v="1370"/>
    <n v="227600"/>
    <s v="Madrid"/>
    <n v="4"/>
    <x v="3"/>
    <d v="2003-07-19T00:00:00"/>
    <n v="36251.03"/>
    <s v="Vintage Cars"/>
    <n v="4189"/>
    <n v="101.31"/>
    <n v="5"/>
    <s v="Yes"/>
    <n v="2004"/>
    <n v="4"/>
    <n v="60.78"/>
    <n v="2613.8999999999996"/>
    <n v="43.353076669957211"/>
    <n v="0"/>
  </r>
  <r>
    <n v="10244"/>
    <s v="S18_2957"/>
    <n v="24"/>
    <n v="54.96"/>
    <n v="3"/>
    <x v="122"/>
    <d v="2004-05-09T00:00:00"/>
    <d v="2004-05-04T00:00:00"/>
    <s v="Shipped"/>
    <n v="141"/>
    <n v="1370"/>
    <n v="227600"/>
    <s v="Madrid"/>
    <n v="4"/>
    <x v="3"/>
    <d v="2003-07-19T00:00:00"/>
    <n v="36251.03"/>
    <s v="Vintage Cars"/>
    <n v="5649"/>
    <n v="62.46"/>
    <n v="5"/>
    <s v="Yes"/>
    <n v="2004"/>
    <n v="4"/>
    <n v="34.35"/>
    <n v="1319.04"/>
    <n v="60"/>
    <n v="0"/>
  </r>
  <r>
    <n v="10244"/>
    <s v="S18_3136"/>
    <n v="29"/>
    <n v="85.87"/>
    <n v="2"/>
    <x v="122"/>
    <d v="2004-05-09T00:00:00"/>
    <d v="2004-05-04T00:00:00"/>
    <s v="Shipped"/>
    <n v="141"/>
    <n v="1370"/>
    <n v="227600"/>
    <s v="Madrid"/>
    <n v="4"/>
    <x v="3"/>
    <d v="2003-07-19T00:00:00"/>
    <n v="36251.03"/>
    <s v="Vintage Cars"/>
    <n v="5992"/>
    <n v="104.72"/>
    <n v="5"/>
    <s v="Yes"/>
    <n v="2004"/>
    <n v="4"/>
    <n v="60.74"/>
    <n v="2490.23"/>
    <n v="41.373065525189332"/>
    <n v="0"/>
  </r>
  <r>
    <n v="10244"/>
    <s v="S18_3320"/>
    <n v="36"/>
    <n v="87.3"/>
    <n v="5"/>
    <x v="122"/>
    <d v="2004-05-09T00:00:00"/>
    <d v="2004-05-04T00:00:00"/>
    <s v="Shipped"/>
    <n v="141"/>
    <n v="1370"/>
    <n v="227600"/>
    <s v="Madrid"/>
    <n v="4"/>
    <x v="3"/>
    <d v="2003-07-19T00:00:00"/>
    <n v="36251.03"/>
    <s v="Vintage Cars"/>
    <n v="7913"/>
    <n v="99.21"/>
    <n v="5"/>
    <s v="Yes"/>
    <n v="2004"/>
    <n v="4"/>
    <n v="57.54"/>
    <n v="3142.7999999999997"/>
    <n v="51.72054223149113"/>
    <n v="0"/>
  </r>
  <r>
    <n v="10244"/>
    <s v="S24_2022"/>
    <n v="39"/>
    <n v="42.11"/>
    <n v="9"/>
    <x v="122"/>
    <d v="2004-05-09T00:00:00"/>
    <d v="2004-05-04T00:00:00"/>
    <s v="Shipped"/>
    <n v="141"/>
    <n v="1370"/>
    <n v="227600"/>
    <s v="Madrid"/>
    <n v="4"/>
    <x v="3"/>
    <d v="2003-07-19T00:00:00"/>
    <n v="36251.03"/>
    <s v="Vintage Cars"/>
    <n v="2847"/>
    <n v="44.8"/>
    <n v="5"/>
    <s v="Yes"/>
    <n v="2004"/>
    <n v="4"/>
    <n v="20.61"/>
    <n v="1642.29"/>
    <n v="104.31829209121786"/>
    <n v="1"/>
  </r>
  <r>
    <n v="10244"/>
    <s v="S24_4258"/>
    <n v="40"/>
    <n v="97.39"/>
    <n v="4"/>
    <x v="122"/>
    <d v="2004-05-09T00:00:00"/>
    <d v="2004-05-04T00:00:00"/>
    <s v="Shipped"/>
    <n v="141"/>
    <n v="1370"/>
    <n v="227600"/>
    <s v="Madrid"/>
    <n v="4"/>
    <x v="3"/>
    <d v="2003-07-19T00:00:00"/>
    <n v="36251.03"/>
    <s v="Vintage Cars"/>
    <n v="4710"/>
    <n v="97.39"/>
    <n v="5"/>
    <s v="Yes"/>
    <n v="2004"/>
    <n v="4"/>
    <n v="57.46"/>
    <n v="3895.6"/>
    <n v="69.491820396797763"/>
    <n v="1"/>
  </r>
  <r>
    <n v="10245"/>
    <s v="S10_1949"/>
    <n v="34"/>
    <n v="195.01"/>
    <n v="9"/>
    <x v="123"/>
    <d v="2004-05-12T00:00:00"/>
    <d v="2004-05-09T00:00:00"/>
    <s v="Shipped"/>
    <n v="455"/>
    <n v="1286"/>
    <n v="95400"/>
    <s v="New Haven"/>
    <n v="3"/>
    <x v="2"/>
    <d v="2003-12-05T00:00:00"/>
    <n v="38139.18"/>
    <s v="Classic Cars"/>
    <n v="7305"/>
    <n v="214.3"/>
    <n v="3"/>
    <s v="Yes"/>
    <n v="2004"/>
    <n v="5"/>
    <n v="98.58"/>
    <n v="6630.34"/>
    <n v="97.819030229255418"/>
    <n v="1"/>
  </r>
  <r>
    <n v="10245"/>
    <s v="S10_4962"/>
    <n v="28"/>
    <n v="147.74"/>
    <n v="2"/>
    <x v="123"/>
    <d v="2004-05-12T00:00:00"/>
    <d v="2004-05-09T00:00:00"/>
    <s v="Shipped"/>
    <n v="455"/>
    <n v="1286"/>
    <n v="95400"/>
    <s v="New Haven"/>
    <n v="3"/>
    <x v="2"/>
    <d v="2003-12-05T00:00:00"/>
    <n v="38139.18"/>
    <s v="Classic Cars"/>
    <n v="6791"/>
    <n v="147.74"/>
    <n v="3"/>
    <s v="Yes"/>
    <n v="2004"/>
    <n v="5"/>
    <n v="103.42"/>
    <n v="4136.72"/>
    <n v="42.854380197253924"/>
    <n v="0"/>
  </r>
  <r>
    <n v="10245"/>
    <s v="S12_1666"/>
    <n v="38"/>
    <n v="120.27"/>
    <n v="6"/>
    <x v="123"/>
    <d v="2004-05-12T00:00:00"/>
    <d v="2004-05-09T00:00:00"/>
    <s v="Shipped"/>
    <n v="455"/>
    <n v="1286"/>
    <n v="95400"/>
    <s v="New Haven"/>
    <n v="3"/>
    <x v="2"/>
    <d v="2003-12-05T00:00:00"/>
    <n v="38139.18"/>
    <s v="Trucks and Buses"/>
    <n v="1579"/>
    <n v="136.66999999999999"/>
    <n v="3"/>
    <s v="Yes"/>
    <n v="2004"/>
    <n v="5"/>
    <n v="77.900000000000006"/>
    <n v="4570.26"/>
    <n v="54.390243902439003"/>
    <n v="0"/>
  </r>
  <r>
    <n v="10245"/>
    <s v="S18_1097"/>
    <n v="29"/>
    <n v="114.34"/>
    <n v="8"/>
    <x v="123"/>
    <d v="2004-05-12T00:00:00"/>
    <d v="2004-05-09T00:00:00"/>
    <s v="Shipped"/>
    <n v="455"/>
    <n v="1286"/>
    <n v="95400"/>
    <s v="New Haven"/>
    <n v="3"/>
    <x v="2"/>
    <d v="2003-12-05T00:00:00"/>
    <n v="38139.18"/>
    <s v="Trucks and Buses"/>
    <n v="2613"/>
    <n v="116.67"/>
    <n v="3"/>
    <s v="Yes"/>
    <n v="2004"/>
    <n v="5"/>
    <n v="58.33"/>
    <n v="3315.86"/>
    <n v="96.022629864563697"/>
    <n v="1"/>
  </r>
  <r>
    <n v="10245"/>
    <s v="S18_4600"/>
    <n v="21"/>
    <n v="111.39"/>
    <n v="3"/>
    <x v="123"/>
    <d v="2004-05-12T00:00:00"/>
    <d v="2004-05-09T00:00:00"/>
    <s v="Shipped"/>
    <n v="455"/>
    <n v="1286"/>
    <n v="95400"/>
    <s v="New Haven"/>
    <n v="3"/>
    <x v="2"/>
    <d v="2003-12-05T00:00:00"/>
    <n v="38139.18"/>
    <s v="Trucks and Buses"/>
    <n v="3128"/>
    <n v="121.08"/>
    <n v="3"/>
    <s v="Yes"/>
    <n v="2004"/>
    <n v="5"/>
    <n v="84.76"/>
    <n v="2339.19"/>
    <n v="31.418121755545059"/>
    <n v="0"/>
  </r>
  <r>
    <n v="10245"/>
    <s v="S18_4668"/>
    <n v="45"/>
    <n v="48.8"/>
    <n v="7"/>
    <x v="123"/>
    <d v="2004-05-12T00:00:00"/>
    <d v="2004-05-09T00:00:00"/>
    <s v="Shipped"/>
    <n v="455"/>
    <n v="1286"/>
    <n v="95400"/>
    <s v="New Haven"/>
    <n v="3"/>
    <x v="2"/>
    <d v="2003-12-05T00:00:00"/>
    <n v="38139.18"/>
    <s v="Vintage Cars"/>
    <n v="6645"/>
    <n v="50.31"/>
    <n v="3"/>
    <s v="Yes"/>
    <n v="2004"/>
    <n v="5"/>
    <n v="23.14"/>
    <n v="2196"/>
    <n v="110.89023336214345"/>
    <n v="1"/>
  </r>
  <r>
    <n v="10245"/>
    <s v="S32_1268"/>
    <n v="37"/>
    <n v="81.86"/>
    <n v="1"/>
    <x v="123"/>
    <d v="2004-05-12T00:00:00"/>
    <d v="2004-05-09T00:00:00"/>
    <s v="Shipped"/>
    <n v="455"/>
    <n v="1286"/>
    <n v="95400"/>
    <s v="New Haven"/>
    <n v="3"/>
    <x v="2"/>
    <d v="2003-12-05T00:00:00"/>
    <n v="38139.18"/>
    <s v="Trucks and Buses"/>
    <n v="5099"/>
    <n v="96.31"/>
    <n v="3"/>
    <s v="Yes"/>
    <n v="2004"/>
    <n v="5"/>
    <n v="53.93"/>
    <n v="3028.82"/>
    <n v="51.789356573335809"/>
    <n v="0"/>
  </r>
  <r>
    <n v="10245"/>
    <s v="S32_3522"/>
    <n v="44"/>
    <n v="54.94"/>
    <n v="5"/>
    <x v="123"/>
    <d v="2004-05-12T00:00:00"/>
    <d v="2004-05-09T00:00:00"/>
    <s v="Shipped"/>
    <n v="455"/>
    <n v="1286"/>
    <n v="95400"/>
    <s v="New Haven"/>
    <n v="3"/>
    <x v="2"/>
    <d v="2003-12-05T00:00:00"/>
    <n v="38139.18"/>
    <s v="Trucks and Buses"/>
    <n v="814"/>
    <n v="64.64"/>
    <n v="3"/>
    <s v="Yes"/>
    <n v="2004"/>
    <n v="5"/>
    <n v="33.61"/>
    <n v="2417.3599999999997"/>
    <n v="63.463254983635821"/>
    <n v="0"/>
  </r>
  <r>
    <n v="10245"/>
    <s v="S700_2824"/>
    <n v="44"/>
    <n v="81.93"/>
    <n v="4"/>
    <x v="123"/>
    <d v="2004-05-12T00:00:00"/>
    <d v="2004-05-09T00:00:00"/>
    <s v="Shipped"/>
    <n v="455"/>
    <n v="1286"/>
    <n v="95400"/>
    <s v="New Haven"/>
    <n v="3"/>
    <x v="2"/>
    <d v="2003-12-05T00:00:00"/>
    <n v="38139.18"/>
    <s v="Classic Cars"/>
    <n v="6934"/>
    <n v="101.15"/>
    <n v="3"/>
    <s v="Yes"/>
    <n v="2004"/>
    <n v="5"/>
    <n v="46.53"/>
    <n v="3604.92"/>
    <n v="76.079948420373967"/>
    <n v="1"/>
  </r>
  <r>
    <n v="10246"/>
    <s v="S12_4473"/>
    <n v="46"/>
    <n v="99.54"/>
    <n v="5"/>
    <x v="124"/>
    <d v="2004-05-13T00:00:00"/>
    <d v="2004-05-06T00:00:00"/>
    <s v="Shipped"/>
    <n v="141"/>
    <n v="1370"/>
    <n v="227600"/>
    <s v="Madrid"/>
    <n v="4"/>
    <x v="3"/>
    <d v="2003-07-19T00:00:00"/>
    <n v="36251.03"/>
    <s v="Trucks and Buses"/>
    <n v="6125"/>
    <n v="118.5"/>
    <n v="7"/>
    <s v="No"/>
    <n v="2004"/>
    <n v="5"/>
    <n v="55.7"/>
    <n v="4578.84"/>
    <n v="78.707360861759426"/>
    <n v="1"/>
  </r>
  <r>
    <n v="10246"/>
    <s v="S18_2238"/>
    <n v="40"/>
    <n v="144.08000000000001"/>
    <n v="4"/>
    <x v="124"/>
    <d v="2004-05-13T00:00:00"/>
    <d v="2004-05-06T00:00:00"/>
    <s v="Shipped"/>
    <n v="141"/>
    <n v="1370"/>
    <n v="227600"/>
    <s v="Madrid"/>
    <n v="4"/>
    <x v="3"/>
    <d v="2003-07-19T00:00:00"/>
    <n v="36251.03"/>
    <s v="Classic Cars"/>
    <n v="4724"/>
    <n v="163.72999999999999"/>
    <n v="7"/>
    <s v="No"/>
    <n v="2004"/>
    <n v="5"/>
    <n v="101.51"/>
    <n v="5763.2000000000007"/>
    <n v="41.936754999507443"/>
    <n v="0"/>
  </r>
  <r>
    <n v="10246"/>
    <s v="S18_2319"/>
    <n v="22"/>
    <n v="100.64"/>
    <n v="8"/>
    <x v="124"/>
    <d v="2004-05-13T00:00:00"/>
    <d v="2004-05-06T00:00:00"/>
    <s v="Shipped"/>
    <n v="141"/>
    <n v="1370"/>
    <n v="227600"/>
    <s v="Madrid"/>
    <n v="4"/>
    <x v="3"/>
    <d v="2003-07-19T00:00:00"/>
    <n v="36251.03"/>
    <s v="Trucks and Buses"/>
    <n v="8258"/>
    <n v="122.73"/>
    <n v="7"/>
    <s v="No"/>
    <n v="2004"/>
    <n v="5"/>
    <n v="74.86"/>
    <n v="2214.08"/>
    <n v="34.437616884851721"/>
    <n v="0"/>
  </r>
  <r>
    <n v="10246"/>
    <s v="S18_2432"/>
    <n v="30"/>
    <n v="57.73"/>
    <n v="11"/>
    <x v="124"/>
    <d v="2004-05-13T00:00:00"/>
    <d v="2004-05-06T00:00:00"/>
    <s v="Shipped"/>
    <n v="141"/>
    <n v="1370"/>
    <n v="227600"/>
    <s v="Madrid"/>
    <n v="4"/>
    <x v="3"/>
    <d v="2003-07-19T00:00:00"/>
    <n v="36251.03"/>
    <s v="Trucks and Buses"/>
    <n v="2018"/>
    <n v="60.77"/>
    <n v="7"/>
    <s v="No"/>
    <n v="2004"/>
    <n v="5"/>
    <n v="24.92"/>
    <n v="1731.8999999999999"/>
    <n v="131.66131621187799"/>
    <n v="1"/>
  </r>
  <r>
    <n v="10246"/>
    <s v="S18_3232"/>
    <n v="36"/>
    <n v="145.63"/>
    <n v="9"/>
    <x v="124"/>
    <d v="2004-05-13T00:00:00"/>
    <d v="2004-05-06T00:00:00"/>
    <s v="Shipped"/>
    <n v="141"/>
    <n v="1370"/>
    <n v="227600"/>
    <s v="Madrid"/>
    <n v="4"/>
    <x v="3"/>
    <d v="2003-07-19T00:00:00"/>
    <n v="36251.03"/>
    <s v="Classic Cars"/>
    <n v="8347"/>
    <n v="169.34"/>
    <n v="7"/>
    <s v="No"/>
    <n v="2004"/>
    <n v="5"/>
    <n v="77.900000000000006"/>
    <n v="5242.68"/>
    <n v="86.94480102695762"/>
    <n v="1"/>
  </r>
  <r>
    <n v="10246"/>
    <s v="S24_1444"/>
    <n v="44"/>
    <n v="46.24"/>
    <n v="2"/>
    <x v="124"/>
    <d v="2004-05-13T00:00:00"/>
    <d v="2004-05-06T00:00:00"/>
    <s v="Shipped"/>
    <n v="141"/>
    <n v="1370"/>
    <n v="227600"/>
    <s v="Madrid"/>
    <n v="4"/>
    <x v="3"/>
    <d v="2003-07-19T00:00:00"/>
    <n v="36251.03"/>
    <s v="Classic Cars"/>
    <n v="4074"/>
    <n v="57.8"/>
    <n v="7"/>
    <s v="No"/>
    <n v="2004"/>
    <n v="5"/>
    <n v="32.369999999999997"/>
    <n v="2034.5600000000002"/>
    <n v="42.848316342292264"/>
    <n v="0"/>
  </r>
  <r>
    <n v="10246"/>
    <s v="S24_2300"/>
    <n v="29"/>
    <n v="118.84"/>
    <n v="10"/>
    <x v="124"/>
    <d v="2004-05-13T00:00:00"/>
    <d v="2004-05-06T00:00:00"/>
    <s v="Shipped"/>
    <n v="141"/>
    <n v="1370"/>
    <n v="227600"/>
    <s v="Madrid"/>
    <n v="4"/>
    <x v="3"/>
    <d v="2003-07-19T00:00:00"/>
    <n v="36251.03"/>
    <s v="Trucks and Buses"/>
    <n v="2327"/>
    <n v="127.79"/>
    <n v="7"/>
    <s v="No"/>
    <n v="2004"/>
    <n v="5"/>
    <n v="61.34"/>
    <n v="3446.36"/>
    <n v="93.739810890120637"/>
    <n v="1"/>
  </r>
  <r>
    <n v="10246"/>
    <s v="S24_2840"/>
    <n v="49"/>
    <n v="34.65"/>
    <n v="6"/>
    <x v="124"/>
    <d v="2004-05-13T00:00:00"/>
    <d v="2004-05-06T00:00:00"/>
    <s v="Shipped"/>
    <n v="141"/>
    <n v="1370"/>
    <n v="227600"/>
    <s v="Madrid"/>
    <n v="4"/>
    <x v="3"/>
    <d v="2003-07-19T00:00:00"/>
    <n v="36251.03"/>
    <s v="Classic Cars"/>
    <n v="2542"/>
    <n v="35.36"/>
    <n v="7"/>
    <s v="No"/>
    <n v="2004"/>
    <n v="5"/>
    <n v="15.91"/>
    <n v="1697.85"/>
    <n v="117.78755499685731"/>
    <n v="1"/>
  </r>
  <r>
    <n v="10246"/>
    <s v="S24_4048"/>
    <n v="46"/>
    <n v="100.54"/>
    <n v="1"/>
    <x v="124"/>
    <d v="2004-05-13T00:00:00"/>
    <d v="2004-05-06T00:00:00"/>
    <s v="Shipped"/>
    <n v="141"/>
    <n v="1370"/>
    <n v="227600"/>
    <s v="Madrid"/>
    <n v="4"/>
    <x v="3"/>
    <d v="2003-07-19T00:00:00"/>
    <n v="36251.03"/>
    <s v="Classic Cars"/>
    <n v="6582"/>
    <n v="118.28"/>
    <n v="7"/>
    <s v="No"/>
    <n v="2004"/>
    <n v="5"/>
    <n v="69.78"/>
    <n v="4624.84"/>
    <n v="44.081398681570654"/>
    <n v="0"/>
  </r>
  <r>
    <n v="10246"/>
    <s v="S32_2509"/>
    <n v="35"/>
    <n v="45.45"/>
    <n v="7"/>
    <x v="124"/>
    <d v="2004-05-13T00:00:00"/>
    <d v="2004-05-06T00:00:00"/>
    <s v="Shipped"/>
    <n v="141"/>
    <n v="1370"/>
    <n v="227600"/>
    <s v="Madrid"/>
    <n v="4"/>
    <x v="3"/>
    <d v="2003-07-19T00:00:00"/>
    <n v="36251.03"/>
    <s v="Trucks and Buses"/>
    <n v="2874"/>
    <n v="54.11"/>
    <n v="7"/>
    <s v="No"/>
    <n v="2004"/>
    <n v="5"/>
    <n v="25.98"/>
    <n v="1590.75"/>
    <n v="74.942263279445726"/>
    <n v="1"/>
  </r>
  <r>
    <n v="10246"/>
    <s v="S50_1392"/>
    <n v="22"/>
    <n v="113.44"/>
    <n v="3"/>
    <x v="124"/>
    <d v="2004-05-13T00:00:00"/>
    <d v="2004-05-06T00:00:00"/>
    <s v="Shipped"/>
    <n v="141"/>
    <n v="1370"/>
    <n v="227600"/>
    <s v="Madrid"/>
    <n v="4"/>
    <x v="3"/>
    <d v="2003-07-19T00:00:00"/>
    <n v="36251.03"/>
    <s v="Trucks and Buses"/>
    <n v="1016"/>
    <n v="115.75"/>
    <n v="7"/>
    <s v="No"/>
    <n v="2004"/>
    <n v="5"/>
    <n v="68.290000000000006"/>
    <n v="2495.6799999999998"/>
    <n v="66.115097378825581"/>
    <n v="0"/>
  </r>
  <r>
    <n v="10247"/>
    <s v="S12_1108"/>
    <n v="44"/>
    <n v="195.33"/>
    <n v="2"/>
    <x v="124"/>
    <d v="2004-05-11T00:00:00"/>
    <d v="2004-05-08T00:00:00"/>
    <s v="Shipped"/>
    <n v="334"/>
    <n v="1501"/>
    <n v="98800"/>
    <s v="Espoo"/>
    <n v="7"/>
    <x v="1"/>
    <d v="2005-01-27T00:00:00"/>
    <n v="45785.34"/>
    <s v="Classic Cars"/>
    <n v="3619"/>
    <n v="207.8"/>
    <n v="3"/>
    <s v="Yes"/>
    <n v="2004"/>
    <n v="5"/>
    <n v="95.59"/>
    <n v="8594.52"/>
    <n v="104.34145831153887"/>
    <n v="1"/>
  </r>
  <r>
    <n v="10247"/>
    <s v="S12_3148"/>
    <n v="25"/>
    <n v="140.5"/>
    <n v="3"/>
    <x v="124"/>
    <d v="2004-05-11T00:00:00"/>
    <d v="2004-05-08T00:00:00"/>
    <s v="Shipped"/>
    <n v="334"/>
    <n v="1501"/>
    <n v="98800"/>
    <s v="Espoo"/>
    <n v="7"/>
    <x v="1"/>
    <d v="2005-01-27T00:00:00"/>
    <n v="45785.34"/>
    <s v="Classic Cars"/>
    <n v="6906"/>
    <n v="151.08000000000001"/>
    <n v="3"/>
    <s v="Yes"/>
    <n v="2004"/>
    <n v="5"/>
    <n v="89.14"/>
    <n v="3512.5"/>
    <n v="57.617231321516712"/>
    <n v="0"/>
  </r>
  <r>
    <n v="10247"/>
    <s v="S12_3891"/>
    <n v="27"/>
    <n v="167.83"/>
    <n v="1"/>
    <x v="124"/>
    <d v="2004-05-11T00:00:00"/>
    <d v="2004-05-08T00:00:00"/>
    <s v="Shipped"/>
    <n v="334"/>
    <n v="1501"/>
    <n v="98800"/>
    <s v="Espoo"/>
    <n v="7"/>
    <x v="1"/>
    <d v="2005-01-27T00:00:00"/>
    <n v="45785.34"/>
    <s v="Classic Cars"/>
    <n v="1049"/>
    <n v="173.02"/>
    <n v="3"/>
    <s v="Yes"/>
    <n v="2004"/>
    <n v="5"/>
    <n v="83.05"/>
    <n v="4531.4100000000008"/>
    <n v="102.08308248043349"/>
    <n v="1"/>
  </r>
  <r>
    <n v="10247"/>
    <s v="S18_4027"/>
    <n v="48"/>
    <n v="143.62"/>
    <n v="5"/>
    <x v="124"/>
    <d v="2004-05-11T00:00:00"/>
    <d v="2004-05-08T00:00:00"/>
    <s v="Shipped"/>
    <n v="334"/>
    <n v="1501"/>
    <n v="98800"/>
    <s v="Espoo"/>
    <n v="7"/>
    <x v="1"/>
    <d v="2005-01-27T00:00:00"/>
    <n v="45785.34"/>
    <s v="Classic Cars"/>
    <n v="5545"/>
    <n v="143.62"/>
    <n v="3"/>
    <s v="Yes"/>
    <n v="2004"/>
    <n v="5"/>
    <n v="91.92"/>
    <n v="6893.76"/>
    <n v="56.244560487380333"/>
    <n v="0"/>
  </r>
  <r>
    <n v="10247"/>
    <s v="S32_3207"/>
    <n v="40"/>
    <n v="58.41"/>
    <n v="6"/>
    <x v="124"/>
    <d v="2004-05-11T00:00:00"/>
    <d v="2004-05-08T00:00:00"/>
    <s v="Shipped"/>
    <n v="334"/>
    <n v="1501"/>
    <n v="98800"/>
    <s v="Espoo"/>
    <n v="7"/>
    <x v="1"/>
    <d v="2005-01-27T00:00:00"/>
    <n v="45785.34"/>
    <s v="Trains"/>
    <n v="8601"/>
    <n v="62.14"/>
    <n v="3"/>
    <s v="Yes"/>
    <n v="2004"/>
    <n v="5"/>
    <n v="26.72"/>
    <n v="2336.3999999999996"/>
    <n v="118.6002994011976"/>
    <n v="1"/>
  </r>
  <r>
    <n v="10247"/>
    <s v="S50_1514"/>
    <n v="49"/>
    <n v="51.55"/>
    <n v="4"/>
    <x v="124"/>
    <d v="2004-05-11T00:00:00"/>
    <d v="2004-05-08T00:00:00"/>
    <s v="Shipped"/>
    <n v="334"/>
    <n v="1501"/>
    <n v="98800"/>
    <s v="Espoo"/>
    <n v="7"/>
    <x v="1"/>
    <d v="2005-01-27T00:00:00"/>
    <n v="45785.34"/>
    <s v="Trains"/>
    <n v="1645"/>
    <n v="58.58"/>
    <n v="3"/>
    <s v="Yes"/>
    <n v="2004"/>
    <n v="5"/>
    <n v="37.49"/>
    <n v="2525.9499999999998"/>
    <n v="37.503334222459308"/>
    <n v="0"/>
  </r>
  <r>
    <n v="10248"/>
    <s v="S10_4757"/>
    <n v="20"/>
    <n v="126.48"/>
    <n v="3"/>
    <x v="125"/>
    <d v="2004-05-14T00:00:00"/>
    <s v="NULL"/>
    <s v="Cancelled"/>
    <n v="131"/>
    <n v="1323"/>
    <n v="114900"/>
    <s v="NYC"/>
    <n v="3"/>
    <x v="2"/>
    <d v="2003-03-12T00:00:00"/>
    <n v="22292.62"/>
    <s v="Classic Cars"/>
    <n v="3252"/>
    <n v="136"/>
    <e v="#VALUE!"/>
    <s v=""/>
    <n v="2004"/>
    <n v="5"/>
    <n v="85.68"/>
    <n v="2529.6"/>
    <n v="47.619047619047613"/>
    <n v="0"/>
  </r>
  <r>
    <n v="10248"/>
    <s v="S18_3029"/>
    <n v="21"/>
    <n v="80.86"/>
    <n v="1"/>
    <x v="125"/>
    <d v="2004-05-14T00:00:00"/>
    <s v="NULL"/>
    <s v="Cancelled"/>
    <n v="131"/>
    <n v="1323"/>
    <n v="114900"/>
    <s v="NYC"/>
    <n v="3"/>
    <x v="2"/>
    <d v="2003-03-12T00:00:00"/>
    <n v="22292.62"/>
    <s v="Ships"/>
    <n v="4259"/>
    <n v="86.02"/>
    <e v="#VALUE!"/>
    <s v=""/>
    <n v="2004"/>
    <n v="5"/>
    <n v="51.61"/>
    <n v="1698.06"/>
    <n v="56.675062972292189"/>
    <n v="0"/>
  </r>
  <r>
    <n v="10248"/>
    <s v="S18_3140"/>
    <n v="32"/>
    <n v="133.86000000000001"/>
    <n v="12"/>
    <x v="125"/>
    <d v="2004-05-14T00:00:00"/>
    <s v="NULL"/>
    <s v="Cancelled"/>
    <n v="131"/>
    <n v="1323"/>
    <n v="114900"/>
    <s v="NYC"/>
    <n v="3"/>
    <x v="2"/>
    <d v="2003-03-12T00:00:00"/>
    <n v="22292.62"/>
    <s v="Vintage Cars"/>
    <n v="3913"/>
    <n v="136.59"/>
    <e v="#VALUE!"/>
    <s v=""/>
    <n v="2004"/>
    <n v="5"/>
    <n v="68.3"/>
    <n v="4283.5200000000004"/>
    <n v="95.988286969253323"/>
    <n v="1"/>
  </r>
  <r>
    <n v="10248"/>
    <s v="S18_3259"/>
    <n v="42"/>
    <n v="95.8"/>
    <n v="14"/>
    <x v="125"/>
    <d v="2004-05-14T00:00:00"/>
    <s v="NULL"/>
    <s v="Cancelled"/>
    <n v="131"/>
    <n v="1323"/>
    <n v="114900"/>
    <s v="NYC"/>
    <n v="3"/>
    <x v="2"/>
    <d v="2003-03-12T00:00:00"/>
    <n v="22292.62"/>
    <s v="Trains"/>
    <n v="6450"/>
    <n v="100.84"/>
    <e v="#VALUE!"/>
    <s v=""/>
    <n v="2004"/>
    <n v="5"/>
    <n v="67.56"/>
    <n v="4023.6"/>
    <n v="41.799881586737712"/>
    <n v="0"/>
  </r>
  <r>
    <n v="10248"/>
    <s v="S18_4522"/>
    <n v="42"/>
    <n v="87.77"/>
    <n v="11"/>
    <x v="125"/>
    <d v="2004-05-14T00:00:00"/>
    <s v="NULL"/>
    <s v="Cancelled"/>
    <n v="131"/>
    <n v="1323"/>
    <n v="114900"/>
    <s v="NYC"/>
    <n v="3"/>
    <x v="2"/>
    <d v="2003-03-12T00:00:00"/>
    <n v="22292.62"/>
    <s v="Vintage Cars"/>
    <n v="8290"/>
    <n v="87.77"/>
    <e v="#VALUE!"/>
    <s v=""/>
    <n v="2004"/>
    <n v="5"/>
    <n v="52.66"/>
    <n v="3686.3399999999997"/>
    <n v="66.672996581845808"/>
    <n v="0"/>
  </r>
  <r>
    <n v="10248"/>
    <s v="S24_2011"/>
    <n v="48"/>
    <n v="122.89"/>
    <n v="10"/>
    <x v="125"/>
    <d v="2004-05-14T00:00:00"/>
    <s v="NULL"/>
    <s v="Cancelled"/>
    <n v="131"/>
    <n v="1323"/>
    <n v="114900"/>
    <s v="NYC"/>
    <n v="3"/>
    <x v="2"/>
    <d v="2003-03-12T00:00:00"/>
    <n v="22292.62"/>
    <s v="Ships"/>
    <n v="1898"/>
    <n v="122.89"/>
    <e v="#VALUE!"/>
    <s v=""/>
    <n v="2004"/>
    <n v="5"/>
    <n v="82.34"/>
    <n v="5898.72"/>
    <n v="49.247024532426522"/>
    <n v="0"/>
  </r>
  <r>
    <n v="10248"/>
    <s v="S24_3151"/>
    <n v="30"/>
    <n v="85.85"/>
    <n v="5"/>
    <x v="125"/>
    <d v="2004-05-14T00:00:00"/>
    <s v="NULL"/>
    <s v="Cancelled"/>
    <n v="131"/>
    <n v="1323"/>
    <n v="114900"/>
    <s v="NYC"/>
    <n v="3"/>
    <x v="2"/>
    <d v="2003-03-12T00:00:00"/>
    <n v="22292.62"/>
    <s v="Vintage Cars"/>
    <n v="9173"/>
    <n v="88.51"/>
    <e v="#VALUE!"/>
    <s v=""/>
    <n v="2004"/>
    <n v="5"/>
    <n v="46.91"/>
    <n v="2575.5"/>
    <n v="83.010019185674693"/>
    <n v="1"/>
  </r>
  <r>
    <n v="10248"/>
    <s v="S24_3816"/>
    <n v="23"/>
    <n v="83.02"/>
    <n v="2"/>
    <x v="125"/>
    <d v="2004-05-14T00:00:00"/>
    <s v="NULL"/>
    <s v="Cancelled"/>
    <n v="131"/>
    <n v="1323"/>
    <n v="114900"/>
    <s v="NYC"/>
    <n v="3"/>
    <x v="2"/>
    <d v="2003-03-12T00:00:00"/>
    <n v="22292.62"/>
    <s v="Vintage Cars"/>
    <n v="6621"/>
    <n v="83.86"/>
    <e v="#VALUE!"/>
    <s v=""/>
    <n v="2004"/>
    <n v="5"/>
    <n v="48.64"/>
    <n v="1909.4599999999998"/>
    <n v="70.682565789473671"/>
    <n v="1"/>
  </r>
  <r>
    <n v="10248"/>
    <s v="S700_1138"/>
    <n v="36"/>
    <n v="66"/>
    <n v="6"/>
    <x v="125"/>
    <d v="2004-05-14T00:00:00"/>
    <s v="NULL"/>
    <s v="Cancelled"/>
    <n v="131"/>
    <n v="1323"/>
    <n v="114900"/>
    <s v="NYC"/>
    <n v="3"/>
    <x v="2"/>
    <d v="2003-03-12T00:00:00"/>
    <n v="22292.62"/>
    <s v="Ships"/>
    <n v="1897"/>
    <n v="66.67"/>
    <e v="#VALUE!"/>
    <s v=""/>
    <n v="2004"/>
    <n v="5"/>
    <n v="34"/>
    <n v="2376"/>
    <n v="94.117647058823522"/>
    <n v="1"/>
  </r>
  <r>
    <n v="10248"/>
    <s v="S700_1938"/>
    <n v="40"/>
    <n v="81.41"/>
    <n v="13"/>
    <x v="125"/>
    <d v="2004-05-14T00:00:00"/>
    <s v="NULL"/>
    <s v="Cancelled"/>
    <n v="131"/>
    <n v="1323"/>
    <n v="114900"/>
    <s v="NYC"/>
    <n v="3"/>
    <x v="2"/>
    <d v="2003-03-12T00:00:00"/>
    <n v="22292.62"/>
    <s v="Ships"/>
    <n v="737"/>
    <n v="86.61"/>
    <e v="#VALUE!"/>
    <s v=""/>
    <n v="2004"/>
    <n v="5"/>
    <n v="43.3"/>
    <n v="3256.3999999999996"/>
    <n v="88.013856812933028"/>
    <n v="1"/>
  </r>
  <r>
    <n v="10248"/>
    <s v="S700_2610"/>
    <n v="32"/>
    <n v="69.39"/>
    <n v="4"/>
    <x v="125"/>
    <d v="2004-05-14T00:00:00"/>
    <s v="NULL"/>
    <s v="Cancelled"/>
    <n v="131"/>
    <n v="1323"/>
    <n v="114900"/>
    <s v="NYC"/>
    <n v="3"/>
    <x v="2"/>
    <d v="2003-03-12T00:00:00"/>
    <n v="22292.62"/>
    <s v="Ships"/>
    <n v="7083"/>
    <n v="72.28"/>
    <e v="#VALUE!"/>
    <s v=""/>
    <n v="2004"/>
    <n v="5"/>
    <n v="33.97"/>
    <n v="2220.48"/>
    <n v="104.26847218133648"/>
    <n v="1"/>
  </r>
  <r>
    <n v="10248"/>
    <s v="S700_3505"/>
    <n v="30"/>
    <n v="84.14"/>
    <n v="7"/>
    <x v="125"/>
    <d v="2004-05-14T00:00:00"/>
    <s v="NULL"/>
    <s v="Cancelled"/>
    <n v="131"/>
    <n v="1323"/>
    <n v="114900"/>
    <s v="NYC"/>
    <n v="3"/>
    <x v="2"/>
    <d v="2003-03-12T00:00:00"/>
    <n v="22292.62"/>
    <s v="Ships"/>
    <n v="1956"/>
    <n v="100.17"/>
    <e v="#VALUE!"/>
    <s v=""/>
    <n v="2004"/>
    <n v="5"/>
    <n v="51.09"/>
    <n v="2524.1999999999998"/>
    <n v="64.689763163045598"/>
    <n v="0"/>
  </r>
  <r>
    <n v="10248"/>
    <s v="S700_3962"/>
    <n v="35"/>
    <n v="92.36"/>
    <n v="8"/>
    <x v="125"/>
    <d v="2004-05-14T00:00:00"/>
    <s v="NULL"/>
    <s v="Cancelled"/>
    <n v="131"/>
    <n v="1323"/>
    <n v="114900"/>
    <s v="NYC"/>
    <n v="3"/>
    <x v="2"/>
    <d v="2003-03-12T00:00:00"/>
    <n v="22292.62"/>
    <s v="Ships"/>
    <n v="5088"/>
    <n v="99.31"/>
    <e v="#VALUE!"/>
    <s v=""/>
    <n v="2004"/>
    <n v="5"/>
    <n v="53.63"/>
    <n v="3232.6"/>
    <n v="72.217042699981349"/>
    <n v="1"/>
  </r>
  <r>
    <n v="10248"/>
    <s v="S72_3212"/>
    <n v="23"/>
    <n v="53.51"/>
    <n v="9"/>
    <x v="125"/>
    <d v="2004-05-14T00:00:00"/>
    <s v="NULL"/>
    <s v="Cancelled"/>
    <n v="131"/>
    <n v="1323"/>
    <n v="114900"/>
    <s v="NYC"/>
    <n v="3"/>
    <x v="2"/>
    <d v="2003-03-12T00:00:00"/>
    <n v="22292.62"/>
    <s v="Ships"/>
    <n v="414"/>
    <n v="54.6"/>
    <e v="#VALUE!"/>
    <s v=""/>
    <n v="2004"/>
    <n v="5"/>
    <n v="33.299999999999997"/>
    <n v="1230.73"/>
    <n v="60.690690690690694"/>
    <n v="0"/>
  </r>
  <r>
    <n v="10249"/>
    <s v="S18_3856"/>
    <n v="46"/>
    <n v="88.93"/>
    <n v="5"/>
    <x v="126"/>
    <d v="2004-05-17T00:00:00"/>
    <d v="2004-05-11T00:00:00"/>
    <s v="Shipped"/>
    <n v="173"/>
    <n v="1188"/>
    <n v="43400"/>
    <s v="Cambridge"/>
    <n v="2"/>
    <x v="0"/>
    <d v="2004-05-13T00:00:00"/>
    <n v="11843.45"/>
    <s v="Vintage Cars"/>
    <n v="2378"/>
    <n v="105.87"/>
    <n v="6"/>
    <s v="Yes"/>
    <n v="2004"/>
    <n v="5"/>
    <n v="64.58"/>
    <n v="4090.78"/>
    <n v="37.705171879838971"/>
    <n v="0"/>
  </r>
  <r>
    <n v="10249"/>
    <s v="S24_2841"/>
    <n v="20"/>
    <n v="54.81"/>
    <n v="1"/>
    <x v="126"/>
    <d v="2004-05-17T00:00:00"/>
    <d v="2004-05-11T00:00:00"/>
    <s v="Shipped"/>
    <n v="173"/>
    <n v="1188"/>
    <n v="43400"/>
    <s v="Cambridge"/>
    <n v="2"/>
    <x v="0"/>
    <d v="2004-05-13T00:00:00"/>
    <n v="11843.45"/>
    <s v="Planes"/>
    <n v="5942"/>
    <n v="68.510000000000005"/>
    <n v="6"/>
    <s v="Yes"/>
    <n v="2004"/>
    <n v="5"/>
    <n v="34.25"/>
    <n v="1096.2"/>
    <n v="60.029197080291972"/>
    <n v="0"/>
  </r>
  <r>
    <n v="10249"/>
    <s v="S24_3420"/>
    <n v="25"/>
    <n v="65.75"/>
    <n v="2"/>
    <x v="126"/>
    <d v="2004-05-17T00:00:00"/>
    <d v="2004-05-11T00:00:00"/>
    <s v="Shipped"/>
    <n v="173"/>
    <n v="1188"/>
    <n v="43400"/>
    <s v="Cambridge"/>
    <n v="2"/>
    <x v="0"/>
    <d v="2004-05-13T00:00:00"/>
    <n v="11843.45"/>
    <s v="Vintage Cars"/>
    <n v="2902"/>
    <n v="65.75"/>
    <n v="6"/>
    <s v="Yes"/>
    <n v="2004"/>
    <n v="5"/>
    <n v="26.3"/>
    <n v="1643.75"/>
    <n v="150"/>
    <n v="1"/>
  </r>
  <r>
    <n v="10249"/>
    <s v="S700_2047"/>
    <n v="40"/>
    <n v="85.99"/>
    <n v="4"/>
    <x v="126"/>
    <d v="2004-05-17T00:00:00"/>
    <d v="2004-05-11T00:00:00"/>
    <s v="Shipped"/>
    <n v="173"/>
    <n v="1188"/>
    <n v="43400"/>
    <s v="Cambridge"/>
    <n v="2"/>
    <x v="0"/>
    <d v="2004-05-13T00:00:00"/>
    <n v="11843.45"/>
    <s v="Ships"/>
    <n v="3501"/>
    <n v="90.52"/>
    <n v="6"/>
    <s v="Yes"/>
    <n v="2004"/>
    <n v="5"/>
    <n v="39.83"/>
    <n v="3439.6"/>
    <n v="115.89254330906351"/>
    <n v="1"/>
  </r>
  <r>
    <n v="10249"/>
    <s v="S72_1253"/>
    <n v="32"/>
    <n v="49.16"/>
    <n v="3"/>
    <x v="126"/>
    <d v="2004-05-17T00:00:00"/>
    <d v="2004-05-11T00:00:00"/>
    <s v="Shipped"/>
    <n v="173"/>
    <n v="1188"/>
    <n v="43400"/>
    <s v="Cambridge"/>
    <n v="2"/>
    <x v="0"/>
    <d v="2004-05-13T00:00:00"/>
    <n v="11843.45"/>
    <s v="Planes"/>
    <n v="4857"/>
    <n v="49.66"/>
    <n v="6"/>
    <s v="Yes"/>
    <n v="2004"/>
    <n v="5"/>
    <n v="32.770000000000003"/>
    <n v="1573.12"/>
    <n v="50.015257857796733"/>
    <n v="0"/>
  </r>
  <r>
    <n v="10250"/>
    <s v="S18_1662"/>
    <n v="45"/>
    <n v="148.22999999999999"/>
    <n v="14"/>
    <x v="127"/>
    <d v="2004-05-19T00:00:00"/>
    <d v="2004-05-15T00:00:00"/>
    <s v="Shipped"/>
    <n v="450"/>
    <n v="1165"/>
    <n v="77600"/>
    <s v="San Jose"/>
    <n v="1"/>
    <x v="5"/>
    <d v="2004-06-21T00:00:00"/>
    <n v="59551.38"/>
    <s v="Planes"/>
    <n v="5330"/>
    <n v="157.69"/>
    <n v="4"/>
    <s v="Yes"/>
    <n v="2004"/>
    <n v="5"/>
    <n v="77.27"/>
    <n v="6670.3499999999995"/>
    <n v="91.833829429273976"/>
    <n v="1"/>
  </r>
  <r>
    <n v="10250"/>
    <s v="S18_2581"/>
    <n v="27"/>
    <n v="84.48"/>
    <n v="4"/>
    <x v="127"/>
    <d v="2004-05-19T00:00:00"/>
    <d v="2004-05-15T00:00:00"/>
    <s v="Shipped"/>
    <n v="450"/>
    <n v="1165"/>
    <n v="77600"/>
    <s v="San Jose"/>
    <n v="1"/>
    <x v="5"/>
    <d v="2004-06-21T00:00:00"/>
    <n v="59551.38"/>
    <s v="Planes"/>
    <n v="992"/>
    <n v="84.48"/>
    <n v="4"/>
    <s v="Yes"/>
    <n v="2004"/>
    <n v="5"/>
    <n v="49"/>
    <n v="2280.96"/>
    <n v="72.408163265306129"/>
    <n v="1"/>
  </r>
  <r>
    <n v="10250"/>
    <s v="S24_1785"/>
    <n v="31"/>
    <n v="95.2"/>
    <n v="6"/>
    <x v="127"/>
    <d v="2004-05-19T00:00:00"/>
    <d v="2004-05-15T00:00:00"/>
    <s v="Shipped"/>
    <n v="450"/>
    <n v="1165"/>
    <n v="77600"/>
    <s v="San Jose"/>
    <n v="1"/>
    <x v="5"/>
    <d v="2004-06-21T00:00:00"/>
    <n v="59551.38"/>
    <s v="Planes"/>
    <n v="3627"/>
    <n v="109.42"/>
    <n v="4"/>
    <s v="Yes"/>
    <n v="2004"/>
    <n v="5"/>
    <n v="66.739999999999995"/>
    <n v="2951.2000000000003"/>
    <n v="42.643092598142054"/>
    <n v="0"/>
  </r>
  <r>
    <n v="10250"/>
    <s v="S24_2000"/>
    <n v="32"/>
    <n v="63.22"/>
    <n v="1"/>
    <x v="127"/>
    <d v="2004-05-19T00:00:00"/>
    <d v="2004-05-15T00:00:00"/>
    <s v="Shipped"/>
    <n v="450"/>
    <n v="1165"/>
    <n v="77600"/>
    <s v="San Jose"/>
    <n v="1"/>
    <x v="5"/>
    <d v="2004-06-21T00:00:00"/>
    <n v="59551.38"/>
    <s v="Motorcycles"/>
    <n v="15"/>
    <n v="76.17"/>
    <n v="4"/>
    <s v="Yes"/>
    <n v="2004"/>
    <n v="5"/>
    <n v="37.32"/>
    <n v="2023.04"/>
    <n v="69.399785637727746"/>
    <n v="1"/>
  </r>
  <r>
    <n v="10250"/>
    <s v="S24_3949"/>
    <n v="40"/>
    <n v="61.42"/>
    <n v="13"/>
    <x v="127"/>
    <d v="2004-05-19T00:00:00"/>
    <d v="2004-05-15T00:00:00"/>
    <s v="Shipped"/>
    <n v="450"/>
    <n v="1165"/>
    <n v="77600"/>
    <s v="San Jose"/>
    <n v="1"/>
    <x v="5"/>
    <d v="2004-06-21T00:00:00"/>
    <n v="59551.38"/>
    <s v="Planes"/>
    <n v="6812"/>
    <n v="68.239999999999995"/>
    <n v="4"/>
    <s v="Yes"/>
    <n v="2004"/>
    <n v="5"/>
    <n v="29.34"/>
    <n v="2456.8000000000002"/>
    <n v="109.33878663940013"/>
    <n v="1"/>
  </r>
  <r>
    <n v="10250"/>
    <s v="S24_4278"/>
    <n v="37"/>
    <n v="72.45"/>
    <n v="5"/>
    <x v="127"/>
    <d v="2004-05-19T00:00:00"/>
    <d v="2004-05-15T00:00:00"/>
    <s v="Shipped"/>
    <n v="450"/>
    <n v="1165"/>
    <n v="77600"/>
    <s v="San Jose"/>
    <n v="1"/>
    <x v="5"/>
    <d v="2004-06-21T00:00:00"/>
    <n v="59551.38"/>
    <s v="Planes"/>
    <n v="2756"/>
    <n v="72.45"/>
    <n v="4"/>
    <s v="Yes"/>
    <n v="2004"/>
    <n v="5"/>
    <n v="36.229999999999997"/>
    <n v="2680.65"/>
    <n v="99.972398564725395"/>
    <n v="1"/>
  </r>
  <r>
    <n v="10250"/>
    <s v="S32_1374"/>
    <n v="31"/>
    <n v="99.89"/>
    <n v="2"/>
    <x v="127"/>
    <d v="2004-05-19T00:00:00"/>
    <d v="2004-05-15T00:00:00"/>
    <s v="Shipped"/>
    <n v="450"/>
    <n v="1165"/>
    <n v="77600"/>
    <s v="San Jose"/>
    <n v="1"/>
    <x v="5"/>
    <d v="2004-06-21T00:00:00"/>
    <n v="59551.38"/>
    <s v="Motorcycles"/>
    <n v="178"/>
    <n v="99.89"/>
    <n v="4"/>
    <s v="Yes"/>
    <n v="2004"/>
    <n v="5"/>
    <n v="66.92"/>
    <n v="3096.59"/>
    <n v="49.26778242677824"/>
    <n v="0"/>
  </r>
  <r>
    <n v="10250"/>
    <s v="S32_4289"/>
    <n v="50"/>
    <n v="62.6"/>
    <n v="7"/>
    <x v="127"/>
    <d v="2004-05-19T00:00:00"/>
    <d v="2004-05-15T00:00:00"/>
    <s v="Shipped"/>
    <n v="450"/>
    <n v="1165"/>
    <n v="77600"/>
    <s v="San Jose"/>
    <n v="1"/>
    <x v="5"/>
    <d v="2004-06-21T00:00:00"/>
    <n v="59551.38"/>
    <s v="Vintage Cars"/>
    <n v="136"/>
    <n v="68.790000000000006"/>
    <n v="4"/>
    <s v="Yes"/>
    <n v="2004"/>
    <n v="5"/>
    <n v="33.020000000000003"/>
    <n v="3130"/>
    <n v="89.582071471835235"/>
    <n v="1"/>
  </r>
  <r>
    <n v="10250"/>
    <s v="S50_1341"/>
    <n v="36"/>
    <n v="36.659999999999997"/>
    <n v="8"/>
    <x v="127"/>
    <d v="2004-05-19T00:00:00"/>
    <d v="2004-05-15T00:00:00"/>
    <s v="Shipped"/>
    <n v="450"/>
    <n v="1165"/>
    <n v="77600"/>
    <s v="San Jose"/>
    <n v="1"/>
    <x v="5"/>
    <d v="2004-06-21T00:00:00"/>
    <n v="59551.38"/>
    <s v="Vintage Cars"/>
    <n v="7062"/>
    <n v="43.64"/>
    <n v="4"/>
    <s v="Yes"/>
    <n v="2004"/>
    <n v="5"/>
    <n v="27.06"/>
    <n v="1319.7599999999998"/>
    <n v="35.476718403547665"/>
    <n v="0"/>
  </r>
  <r>
    <n v="10250"/>
    <s v="S700_1691"/>
    <n v="31"/>
    <n v="91.34"/>
    <n v="9"/>
    <x v="127"/>
    <d v="2004-05-19T00:00:00"/>
    <d v="2004-05-15T00:00:00"/>
    <s v="Shipped"/>
    <n v="450"/>
    <n v="1165"/>
    <n v="77600"/>
    <s v="San Jose"/>
    <n v="1"/>
    <x v="5"/>
    <d v="2004-06-21T00:00:00"/>
    <n v="59551.38"/>
    <s v="Planes"/>
    <n v="5841"/>
    <n v="91.34"/>
    <n v="4"/>
    <s v="Yes"/>
    <n v="2004"/>
    <n v="5"/>
    <n v="51.15"/>
    <n v="2831.54"/>
    <n v="78.572825024437947"/>
    <n v="1"/>
  </r>
  <r>
    <n v="10250"/>
    <s v="S700_2466"/>
    <n v="35"/>
    <n v="90.75"/>
    <n v="11"/>
    <x v="127"/>
    <d v="2004-05-19T00:00:00"/>
    <d v="2004-05-15T00:00:00"/>
    <s v="Shipped"/>
    <n v="450"/>
    <n v="1165"/>
    <n v="77600"/>
    <s v="San Jose"/>
    <n v="1"/>
    <x v="5"/>
    <d v="2004-06-21T00:00:00"/>
    <n v="59551.38"/>
    <s v="Planes"/>
    <n v="9653"/>
    <n v="99.72"/>
    <n v="4"/>
    <s v="Yes"/>
    <n v="2004"/>
    <n v="5"/>
    <n v="68.8"/>
    <n v="3176.25"/>
    <n v="31.904069767441868"/>
    <n v="0"/>
  </r>
  <r>
    <n v="10250"/>
    <s v="S700_2834"/>
    <n v="44"/>
    <n v="98.48"/>
    <n v="3"/>
    <x v="127"/>
    <d v="2004-05-19T00:00:00"/>
    <d v="2004-05-15T00:00:00"/>
    <s v="Shipped"/>
    <n v="450"/>
    <n v="1165"/>
    <n v="77600"/>
    <s v="San Jose"/>
    <n v="1"/>
    <x v="5"/>
    <d v="2004-06-21T00:00:00"/>
    <n v="59551.38"/>
    <s v="Planes"/>
    <n v="7106"/>
    <n v="118.65"/>
    <n v="4"/>
    <s v="Yes"/>
    <n v="2004"/>
    <n v="5"/>
    <n v="59.33"/>
    <n v="4333.12"/>
    <n v="65.986853193999679"/>
    <n v="0"/>
  </r>
  <r>
    <n v="10250"/>
    <s v="S700_3167"/>
    <n v="44"/>
    <n v="76"/>
    <n v="10"/>
    <x v="127"/>
    <d v="2004-05-19T00:00:00"/>
    <d v="2004-05-15T00:00:00"/>
    <s v="Shipped"/>
    <n v="450"/>
    <n v="1165"/>
    <n v="77600"/>
    <s v="San Jose"/>
    <n v="1"/>
    <x v="5"/>
    <d v="2004-06-21T00:00:00"/>
    <n v="59551.38"/>
    <s v="Planes"/>
    <n v="551"/>
    <n v="80"/>
    <n v="4"/>
    <s v="Yes"/>
    <n v="2004"/>
    <n v="5"/>
    <n v="54.4"/>
    <n v="3344"/>
    <n v="39.705882352941181"/>
    <n v="0"/>
  </r>
  <r>
    <n v="10250"/>
    <s v="S700_4002"/>
    <n v="38"/>
    <n v="65.89"/>
    <n v="12"/>
    <x v="127"/>
    <d v="2004-05-19T00:00:00"/>
    <d v="2004-05-15T00:00:00"/>
    <s v="Shipped"/>
    <n v="450"/>
    <n v="1165"/>
    <n v="77600"/>
    <s v="San Jose"/>
    <n v="1"/>
    <x v="5"/>
    <d v="2004-06-21T00:00:00"/>
    <n v="59551.38"/>
    <s v="Planes"/>
    <n v="8820"/>
    <n v="74.03"/>
    <n v="4"/>
    <s v="Yes"/>
    <n v="2004"/>
    <n v="5"/>
    <n v="36.270000000000003"/>
    <n v="2503.8200000000002"/>
    <n v="81.665288116900996"/>
    <n v="1"/>
  </r>
  <r>
    <n v="10251"/>
    <s v="S10_1678"/>
    <n v="59"/>
    <n v="93.79"/>
    <n v="2"/>
    <x v="128"/>
    <d v="2004-05-24T00:00:00"/>
    <d v="2004-05-24T00:00:00"/>
    <s v="Shipped"/>
    <n v="328"/>
    <n v="1323"/>
    <n v="43000"/>
    <s v="Newark"/>
    <n v="3"/>
    <x v="2"/>
    <d v="2004-04-16T00:00:00"/>
    <n v="7178.66"/>
    <s v="Motorcycles"/>
    <n v="7933"/>
    <n v="95.7"/>
    <n v="0"/>
    <s v="Yes"/>
    <n v="2004"/>
    <n v="5"/>
    <n v="48.81"/>
    <n v="5533.6100000000006"/>
    <n v="92.153247285392339"/>
    <n v="1"/>
  </r>
  <r>
    <n v="10251"/>
    <s v="S10_2016"/>
    <n v="44"/>
    <n v="115.37"/>
    <n v="5"/>
    <x v="128"/>
    <d v="2004-05-24T00:00:00"/>
    <d v="2004-05-24T00:00:00"/>
    <s v="Shipped"/>
    <n v="328"/>
    <n v="1323"/>
    <n v="43000"/>
    <s v="Newark"/>
    <n v="3"/>
    <x v="2"/>
    <d v="2004-04-16T00:00:00"/>
    <n v="7178.66"/>
    <s v="Motorcycles"/>
    <n v="6625"/>
    <n v="118.94"/>
    <n v="0"/>
    <s v="Yes"/>
    <n v="2004"/>
    <n v="5"/>
    <n v="68.989999999999995"/>
    <n v="5076.2800000000007"/>
    <n v="67.227134367299627"/>
    <n v="1"/>
  </r>
  <r>
    <n v="10251"/>
    <s v="S10_4698"/>
    <n v="43"/>
    <n v="172.36"/>
    <n v="4"/>
    <x v="128"/>
    <d v="2004-05-24T00:00:00"/>
    <d v="2004-05-24T00:00:00"/>
    <s v="Shipped"/>
    <n v="328"/>
    <n v="1323"/>
    <n v="43000"/>
    <s v="Newark"/>
    <n v="3"/>
    <x v="2"/>
    <d v="2004-04-16T00:00:00"/>
    <n v="7178.66"/>
    <s v="Motorcycles"/>
    <n v="5582"/>
    <n v="193.66"/>
    <n v="0"/>
    <s v="Yes"/>
    <n v="2004"/>
    <n v="5"/>
    <n v="91.02"/>
    <n v="7411.4800000000005"/>
    <n v="89.364974730828422"/>
    <n v="1"/>
  </r>
  <r>
    <n v="10251"/>
    <s v="S12_2823"/>
    <n v="46"/>
    <n v="129.53"/>
    <n v="1"/>
    <x v="128"/>
    <d v="2004-05-24T00:00:00"/>
    <d v="2004-05-24T00:00:00"/>
    <s v="Shipped"/>
    <n v="328"/>
    <n v="1323"/>
    <n v="43000"/>
    <s v="Newark"/>
    <n v="3"/>
    <x v="2"/>
    <d v="2004-04-16T00:00:00"/>
    <n v="7178.66"/>
    <s v="Motorcycles"/>
    <n v="9997"/>
    <n v="150.62"/>
    <n v="0"/>
    <s v="Yes"/>
    <n v="2004"/>
    <n v="5"/>
    <n v="66.27"/>
    <n v="5958.38"/>
    <n v="95.457974950958217"/>
    <n v="1"/>
  </r>
  <r>
    <n v="10251"/>
    <s v="S18_2625"/>
    <n v="44"/>
    <n v="58.15"/>
    <n v="6"/>
    <x v="128"/>
    <d v="2004-05-24T00:00:00"/>
    <d v="2004-05-24T00:00:00"/>
    <s v="Shipped"/>
    <n v="328"/>
    <n v="1323"/>
    <n v="43000"/>
    <s v="Newark"/>
    <n v="3"/>
    <x v="2"/>
    <d v="2004-04-16T00:00:00"/>
    <n v="7178.66"/>
    <s v="Motorcycles"/>
    <n v="4357"/>
    <n v="60.57"/>
    <n v="0"/>
    <s v="Yes"/>
    <n v="2004"/>
    <n v="5"/>
    <n v="24.23"/>
    <n v="2558.6"/>
    <n v="139.99174576970699"/>
    <n v="1"/>
  </r>
  <r>
    <n v="10251"/>
    <s v="S24_1578"/>
    <n v="50"/>
    <n v="91.29"/>
    <n v="3"/>
    <x v="128"/>
    <d v="2004-05-24T00:00:00"/>
    <d v="2004-05-24T00:00:00"/>
    <s v="Shipped"/>
    <n v="328"/>
    <n v="1323"/>
    <n v="43000"/>
    <s v="Newark"/>
    <n v="3"/>
    <x v="2"/>
    <d v="2004-04-16T00:00:00"/>
    <n v="7178.66"/>
    <s v="Motorcycles"/>
    <n v="7003"/>
    <n v="112.7"/>
    <n v="0"/>
    <s v="Yes"/>
    <n v="2004"/>
    <n v="5"/>
    <n v="60.86"/>
    <n v="4564.5"/>
    <n v="50.000000000000014"/>
    <n v="0"/>
  </r>
  <r>
    <n v="10252"/>
    <s v="S18_3278"/>
    <n v="20"/>
    <n v="74.78"/>
    <n v="2"/>
    <x v="129"/>
    <d v="2004-06-04T00:00:00"/>
    <d v="2004-05-29T00:00:00"/>
    <s v="Shipped"/>
    <n v="406"/>
    <n v="1337"/>
    <n v="95000"/>
    <s v="Paris"/>
    <n v="4"/>
    <x v="3"/>
    <d v="2005-04-23T00:00:00"/>
    <n v="12190.85"/>
    <s v="Classic Cars"/>
    <n v="1917"/>
    <n v="80.41"/>
    <n v="6"/>
    <s v="Yes"/>
    <n v="2004"/>
    <n v="5"/>
    <n v="49.05"/>
    <n v="1495.6"/>
    <n v="52.456676860346597"/>
    <n v="0"/>
  </r>
  <r>
    <n v="10252"/>
    <s v="S18_3482"/>
    <n v="41"/>
    <n v="145.52000000000001"/>
    <n v="1"/>
    <x v="129"/>
    <d v="2004-06-04T00:00:00"/>
    <d v="2004-05-29T00:00:00"/>
    <s v="Shipped"/>
    <n v="406"/>
    <n v="1337"/>
    <n v="95000"/>
    <s v="Paris"/>
    <n v="4"/>
    <x v="3"/>
    <d v="2005-04-23T00:00:00"/>
    <n v="12190.85"/>
    <s v="Classic Cars"/>
    <n v="9127"/>
    <n v="146.99"/>
    <n v="6"/>
    <s v="Yes"/>
    <n v="2004"/>
    <n v="5"/>
    <n v="73.489999999999995"/>
    <n v="5966.3200000000006"/>
    <n v="98.013335147639154"/>
    <n v="1"/>
  </r>
  <r>
    <n v="10252"/>
    <s v="S18_3782"/>
    <n v="31"/>
    <n v="50.36"/>
    <n v="5"/>
    <x v="129"/>
    <d v="2004-06-04T00:00:00"/>
    <d v="2004-05-29T00:00:00"/>
    <s v="Shipped"/>
    <n v="406"/>
    <n v="1337"/>
    <n v="95000"/>
    <s v="Paris"/>
    <n v="4"/>
    <x v="3"/>
    <d v="2005-04-23T00:00:00"/>
    <n v="12190.85"/>
    <s v="Motorcycles"/>
    <n v="7689"/>
    <n v="62.17"/>
    <n v="6"/>
    <s v="Yes"/>
    <n v="2004"/>
    <n v="5"/>
    <n v="32.950000000000003"/>
    <n v="1561.16"/>
    <n v="52.83763277693474"/>
    <n v="0"/>
  </r>
  <r>
    <n v="10252"/>
    <s v="S18_4721"/>
    <n v="26"/>
    <n v="127.97"/>
    <n v="4"/>
    <x v="129"/>
    <d v="2004-06-04T00:00:00"/>
    <d v="2004-05-29T00:00:00"/>
    <s v="Shipped"/>
    <n v="406"/>
    <n v="1337"/>
    <n v="95000"/>
    <s v="Paris"/>
    <n v="4"/>
    <x v="3"/>
    <d v="2005-04-23T00:00:00"/>
    <n v="12190.85"/>
    <s v="Classic Cars"/>
    <n v="1249"/>
    <n v="148.80000000000001"/>
    <n v="6"/>
    <s v="Yes"/>
    <n v="2004"/>
    <n v="5"/>
    <n v="69.930000000000007"/>
    <n v="3327.22"/>
    <n v="82.99728299728298"/>
    <n v="1"/>
  </r>
  <r>
    <n v="10252"/>
    <s v="S24_2360"/>
    <n v="47"/>
    <n v="63.03"/>
    <n v="8"/>
    <x v="129"/>
    <d v="2004-06-04T00:00:00"/>
    <d v="2004-05-29T00:00:00"/>
    <s v="Shipped"/>
    <n v="406"/>
    <n v="1337"/>
    <n v="95000"/>
    <s v="Paris"/>
    <n v="4"/>
    <x v="3"/>
    <d v="2005-04-23T00:00:00"/>
    <n v="12190.85"/>
    <s v="Motorcycles"/>
    <n v="6840"/>
    <n v="69.260000000000005"/>
    <n v="6"/>
    <s v="Yes"/>
    <n v="2004"/>
    <n v="5"/>
    <n v="47.1"/>
    <n v="2962.41"/>
    <n v="33.821656050955411"/>
    <n v="0"/>
  </r>
  <r>
    <n v="10252"/>
    <s v="S24_4620"/>
    <n v="38"/>
    <n v="69.52"/>
    <n v="3"/>
    <x v="129"/>
    <d v="2004-06-04T00:00:00"/>
    <d v="2004-05-29T00:00:00"/>
    <s v="Shipped"/>
    <n v="406"/>
    <n v="1337"/>
    <n v="95000"/>
    <s v="Paris"/>
    <n v="4"/>
    <x v="3"/>
    <d v="2005-04-23T00:00:00"/>
    <n v="12190.85"/>
    <s v="Classic Cars"/>
    <n v="7869"/>
    <n v="80.84"/>
    <n v="6"/>
    <s v="Yes"/>
    <n v="2004"/>
    <n v="5"/>
    <n v="32.33"/>
    <n v="2641.7599999999998"/>
    <n v="115.03247757500775"/>
    <n v="1"/>
  </r>
  <r>
    <n v="10252"/>
    <s v="S32_2206"/>
    <n v="36"/>
    <n v="36.21"/>
    <n v="6"/>
    <x v="129"/>
    <d v="2004-06-04T00:00:00"/>
    <d v="2004-05-29T00:00:00"/>
    <s v="Shipped"/>
    <n v="406"/>
    <n v="1337"/>
    <n v="95000"/>
    <s v="Paris"/>
    <n v="4"/>
    <x v="3"/>
    <d v="2005-04-23T00:00:00"/>
    <n v="12190.85"/>
    <s v="Motorcycles"/>
    <n v="9241"/>
    <n v="40.229999999999997"/>
    <n v="6"/>
    <s v="Yes"/>
    <n v="2004"/>
    <n v="5"/>
    <n v="24.14"/>
    <n v="1303.56"/>
    <n v="50"/>
    <n v="0"/>
  </r>
  <r>
    <n v="10252"/>
    <s v="S32_4485"/>
    <n v="25"/>
    <n v="93.89"/>
    <n v="9"/>
    <x v="129"/>
    <d v="2004-06-04T00:00:00"/>
    <d v="2004-05-29T00:00:00"/>
    <s v="Shipped"/>
    <n v="406"/>
    <n v="1337"/>
    <n v="95000"/>
    <s v="Paris"/>
    <n v="4"/>
    <x v="3"/>
    <d v="2005-04-23T00:00:00"/>
    <n v="12190.85"/>
    <s v="Motorcycles"/>
    <n v="3341"/>
    <n v="102.05"/>
    <n v="6"/>
    <s v="Yes"/>
    <n v="2004"/>
    <n v="5"/>
    <n v="56.13"/>
    <n v="2347.25"/>
    <n v="67.272403349367536"/>
    <n v="1"/>
  </r>
  <r>
    <n v="10252"/>
    <s v="S50_4713"/>
    <n v="48"/>
    <n v="72.41"/>
    <n v="7"/>
    <x v="129"/>
    <d v="2004-06-04T00:00:00"/>
    <d v="2004-05-29T00:00:00"/>
    <s v="Shipped"/>
    <n v="406"/>
    <n v="1337"/>
    <n v="95000"/>
    <s v="Paris"/>
    <n v="4"/>
    <x v="3"/>
    <d v="2005-04-23T00:00:00"/>
    <n v="12190.85"/>
    <s v="Motorcycles"/>
    <n v="600"/>
    <n v="81.36"/>
    <n v="6"/>
    <s v="Yes"/>
    <n v="2004"/>
    <n v="5"/>
    <n v="34.17"/>
    <n v="3475.68"/>
    <n v="111.91103306994437"/>
    <n v="1"/>
  </r>
  <r>
    <n v="10253"/>
    <s v="S12_1099"/>
    <n v="24"/>
    <n v="157.6"/>
    <n v="13"/>
    <x v="130"/>
    <d v="2004-06-09T00:00:00"/>
    <d v="2004-06-02T00:00:00"/>
    <s v="Cancelled"/>
    <n v="201"/>
    <n v="1501"/>
    <n v="92700"/>
    <s v="Liverpool"/>
    <n v="7"/>
    <x v="1"/>
    <d v="2003-10-20T00:00:00"/>
    <n v="23908.240000000002"/>
    <s v="Classic Cars"/>
    <n v="68"/>
    <n v="194.57"/>
    <n v="7"/>
    <s v=""/>
    <n v="2004"/>
    <n v="6"/>
    <n v="95.34"/>
    <n v="3782.3999999999996"/>
    <n v="65.303125655548556"/>
    <n v="0"/>
  </r>
  <r>
    <n v="10253"/>
    <s v="S12_3380"/>
    <n v="22"/>
    <n v="102.17"/>
    <n v="11"/>
    <x v="130"/>
    <d v="2004-06-09T00:00:00"/>
    <d v="2004-06-02T00:00:00"/>
    <s v="Cancelled"/>
    <n v="201"/>
    <n v="1501"/>
    <n v="92700"/>
    <s v="Liverpool"/>
    <n v="7"/>
    <x v="1"/>
    <d v="2003-10-20T00:00:00"/>
    <n v="23908.240000000002"/>
    <s v="Classic Cars"/>
    <n v="9123"/>
    <n v="117.44"/>
    <n v="7"/>
    <s v=""/>
    <n v="2004"/>
    <n v="6"/>
    <n v="75.16"/>
    <n v="2247.7400000000002"/>
    <n v="35.936668440659936"/>
    <n v="0"/>
  </r>
  <r>
    <n v="10253"/>
    <s v="S12_3990"/>
    <n v="25"/>
    <n v="67.03"/>
    <n v="14"/>
    <x v="130"/>
    <d v="2004-06-09T00:00:00"/>
    <d v="2004-06-02T00:00:00"/>
    <s v="Cancelled"/>
    <n v="201"/>
    <n v="1501"/>
    <n v="92700"/>
    <s v="Liverpool"/>
    <n v="7"/>
    <x v="1"/>
    <d v="2003-10-20T00:00:00"/>
    <n v="23908.240000000002"/>
    <s v="Classic Cars"/>
    <n v="5663"/>
    <n v="79.8"/>
    <n v="7"/>
    <s v=""/>
    <n v="2004"/>
    <n v="6"/>
    <n v="31.92"/>
    <n v="1675.75"/>
    <n v="109.99373433583959"/>
    <n v="1"/>
  </r>
  <r>
    <n v="10253"/>
    <s v="S12_4675"/>
    <n v="41"/>
    <n v="109.4"/>
    <n v="10"/>
    <x v="130"/>
    <d v="2004-06-09T00:00:00"/>
    <d v="2004-06-02T00:00:00"/>
    <s v="Cancelled"/>
    <n v="201"/>
    <n v="1501"/>
    <n v="92700"/>
    <s v="Liverpool"/>
    <n v="7"/>
    <x v="1"/>
    <d v="2003-10-20T00:00:00"/>
    <n v="23908.240000000002"/>
    <s v="Classic Cars"/>
    <n v="7323"/>
    <n v="115.16"/>
    <n v="7"/>
    <s v=""/>
    <n v="2004"/>
    <n v="6"/>
    <n v="58.73"/>
    <n v="4485.4000000000005"/>
    <n v="86.276179124808465"/>
    <n v="1"/>
  </r>
  <r>
    <n v="10253"/>
    <s v="S18_1129"/>
    <n v="26"/>
    <n v="130.22"/>
    <n v="5"/>
    <x v="130"/>
    <d v="2004-06-09T00:00:00"/>
    <d v="2004-06-02T00:00:00"/>
    <s v="Cancelled"/>
    <n v="201"/>
    <n v="1501"/>
    <n v="92700"/>
    <s v="Liverpool"/>
    <n v="7"/>
    <x v="1"/>
    <d v="2003-10-20T00:00:00"/>
    <n v="23908.240000000002"/>
    <s v="Classic Cars"/>
    <n v="3975"/>
    <n v="141.54"/>
    <n v="7"/>
    <s v=""/>
    <n v="2004"/>
    <n v="6"/>
    <n v="83.51"/>
    <n v="3385.72"/>
    <n v="55.933421147167991"/>
    <n v="0"/>
  </r>
  <r>
    <n v="10253"/>
    <s v="S18_1589"/>
    <n v="24"/>
    <n v="103.29"/>
    <n v="1"/>
    <x v="130"/>
    <d v="2004-06-09T00:00:00"/>
    <d v="2004-06-02T00:00:00"/>
    <s v="Cancelled"/>
    <n v="201"/>
    <n v="1501"/>
    <n v="92700"/>
    <s v="Liverpool"/>
    <n v="7"/>
    <x v="1"/>
    <d v="2003-10-20T00:00:00"/>
    <n v="23908.240000000002"/>
    <s v="Classic Cars"/>
    <n v="9042"/>
    <n v="124.44"/>
    <n v="7"/>
    <s v=""/>
    <n v="2004"/>
    <n v="6"/>
    <n v="65.959999999999994"/>
    <n v="2478.96"/>
    <n v="56.594906003638592"/>
    <n v="0"/>
  </r>
  <r>
    <n v="10253"/>
    <s v="S18_1889"/>
    <n v="23"/>
    <n v="67.760000000000005"/>
    <n v="9"/>
    <x v="130"/>
    <d v="2004-06-09T00:00:00"/>
    <d v="2004-06-02T00:00:00"/>
    <s v="Cancelled"/>
    <n v="201"/>
    <n v="1501"/>
    <n v="92700"/>
    <s v="Liverpool"/>
    <n v="7"/>
    <x v="1"/>
    <d v="2003-10-20T00:00:00"/>
    <n v="23908.240000000002"/>
    <s v="Classic Cars"/>
    <n v="8826"/>
    <n v="77"/>
    <n v="7"/>
    <s v=""/>
    <n v="2004"/>
    <n v="6"/>
    <n v="53.9"/>
    <n v="1558.48"/>
    <n v="25.71428571428573"/>
    <n v="0"/>
  </r>
  <r>
    <n v="10253"/>
    <s v="S18_1984"/>
    <n v="33"/>
    <n v="130.87"/>
    <n v="4"/>
    <x v="130"/>
    <d v="2004-06-09T00:00:00"/>
    <d v="2004-06-02T00:00:00"/>
    <s v="Cancelled"/>
    <n v="201"/>
    <n v="1501"/>
    <n v="92700"/>
    <s v="Liverpool"/>
    <n v="7"/>
    <x v="1"/>
    <d v="2003-10-20T00:00:00"/>
    <n v="23908.240000000002"/>
    <s v="Classic Cars"/>
    <n v="9772"/>
    <n v="142.25"/>
    <n v="7"/>
    <s v=""/>
    <n v="2004"/>
    <n v="6"/>
    <n v="93.89"/>
    <n v="4318.71"/>
    <n v="39.386516135903719"/>
    <n v="0"/>
  </r>
  <r>
    <n v="10253"/>
    <s v="S18_2870"/>
    <n v="37"/>
    <n v="114.84"/>
    <n v="2"/>
    <x v="130"/>
    <d v="2004-06-09T00:00:00"/>
    <d v="2004-06-02T00:00:00"/>
    <s v="Cancelled"/>
    <n v="201"/>
    <n v="1501"/>
    <n v="92700"/>
    <s v="Liverpool"/>
    <n v="7"/>
    <x v="1"/>
    <d v="2003-10-20T00:00:00"/>
    <n v="23908.240000000002"/>
    <s v="Classic Cars"/>
    <n v="8164"/>
    <n v="132"/>
    <n v="7"/>
    <s v=""/>
    <n v="2004"/>
    <n v="6"/>
    <n v="56.76"/>
    <n v="4249.08"/>
    <n v="102.32558139534885"/>
    <n v="1"/>
  </r>
  <r>
    <n v="10253"/>
    <s v="S18_3232"/>
    <n v="40"/>
    <n v="145.63"/>
    <n v="6"/>
    <x v="130"/>
    <d v="2004-06-09T00:00:00"/>
    <d v="2004-06-02T00:00:00"/>
    <s v="Cancelled"/>
    <n v="201"/>
    <n v="1501"/>
    <n v="92700"/>
    <s v="Liverpool"/>
    <n v="7"/>
    <x v="1"/>
    <d v="2003-10-20T00:00:00"/>
    <n v="23908.240000000002"/>
    <s v="Classic Cars"/>
    <n v="8347"/>
    <n v="169.34"/>
    <n v="7"/>
    <s v=""/>
    <n v="2004"/>
    <n v="6"/>
    <n v="77.900000000000006"/>
    <n v="5825.2"/>
    <n v="86.94480102695762"/>
    <n v="1"/>
  </r>
  <r>
    <n v="10253"/>
    <s v="S18_3685"/>
    <n v="31"/>
    <n v="139.87"/>
    <n v="3"/>
    <x v="130"/>
    <d v="2004-06-09T00:00:00"/>
    <d v="2004-06-02T00:00:00"/>
    <s v="Cancelled"/>
    <n v="201"/>
    <n v="1501"/>
    <n v="92700"/>
    <s v="Liverpool"/>
    <n v="7"/>
    <x v="1"/>
    <d v="2003-10-20T00:00:00"/>
    <n v="23908.240000000002"/>
    <s v="Classic Cars"/>
    <n v="8990"/>
    <n v="141.28"/>
    <n v="7"/>
    <s v=""/>
    <n v="2004"/>
    <n v="6"/>
    <n v="62.16"/>
    <n v="4335.97"/>
    <n v="125.01608751608752"/>
    <n v="1"/>
  </r>
  <r>
    <n v="10253"/>
    <s v="S24_2972"/>
    <n v="40"/>
    <n v="34.74"/>
    <n v="7"/>
    <x v="130"/>
    <d v="2004-06-09T00:00:00"/>
    <d v="2004-06-02T00:00:00"/>
    <s v="Cancelled"/>
    <n v="201"/>
    <n v="1501"/>
    <n v="92700"/>
    <s v="Liverpool"/>
    <n v="7"/>
    <x v="1"/>
    <d v="2003-10-20T00:00:00"/>
    <n v="23908.240000000002"/>
    <s v="Classic Cars"/>
    <n v="7723"/>
    <n v="37.76"/>
    <n v="7"/>
    <s v=""/>
    <n v="2004"/>
    <n v="6"/>
    <n v="16.239999999999998"/>
    <n v="1389.6000000000001"/>
    <n v="113.9162561576355"/>
    <n v="1"/>
  </r>
  <r>
    <n v="10253"/>
    <s v="S24_3371"/>
    <n v="24"/>
    <n v="50.82"/>
    <n v="12"/>
    <x v="130"/>
    <d v="2004-06-09T00:00:00"/>
    <d v="2004-06-02T00:00:00"/>
    <s v="Cancelled"/>
    <n v="201"/>
    <n v="1501"/>
    <n v="92700"/>
    <s v="Liverpool"/>
    <n v="7"/>
    <x v="1"/>
    <d v="2003-10-20T00:00:00"/>
    <n v="23908.240000000002"/>
    <s v="Classic Cars"/>
    <n v="7995"/>
    <n v="61.23"/>
    <n v="7"/>
    <s v=""/>
    <n v="2004"/>
    <n v="6"/>
    <n v="38.58"/>
    <n v="1219.68"/>
    <n v="31.726283048211517"/>
    <n v="0"/>
  </r>
  <r>
    <n v="10253"/>
    <s v="S24_3856"/>
    <n v="39"/>
    <n v="115.15"/>
    <n v="8"/>
    <x v="130"/>
    <d v="2004-06-09T00:00:00"/>
    <d v="2004-06-02T00:00:00"/>
    <s v="Cancelled"/>
    <n v="201"/>
    <n v="1501"/>
    <n v="92700"/>
    <s v="Liverpool"/>
    <n v="7"/>
    <x v="1"/>
    <d v="2003-10-20T00:00:00"/>
    <n v="23908.240000000002"/>
    <s v="Classic Cars"/>
    <n v="6600"/>
    <n v="140.43"/>
    <n v="7"/>
    <s v=""/>
    <n v="2004"/>
    <n v="6"/>
    <n v="98.3"/>
    <n v="4490.8500000000004"/>
    <n v="17.141403865717201"/>
    <n v="0"/>
  </r>
  <r>
    <n v="10254"/>
    <s v="S18_1749"/>
    <n v="49"/>
    <n v="137.69999999999999"/>
    <n v="5"/>
    <x v="131"/>
    <d v="2004-06-13T00:00:00"/>
    <d v="2004-06-04T00:00:00"/>
    <s v="Shipped"/>
    <n v="323"/>
    <n v="1612"/>
    <n v="88000"/>
    <s v="Auckland  "/>
    <n v="6"/>
    <x v="6"/>
    <d v="2005-05-23T00:00:00"/>
    <n v="75020.13"/>
    <s v="Vintage Cars"/>
    <n v="2724"/>
    <n v="170"/>
    <n v="9"/>
    <s v="No"/>
    <n v="2004"/>
    <n v="6"/>
    <n v="86.7"/>
    <n v="6747.2999999999993"/>
    <n v="58.823529411764689"/>
    <n v="0"/>
  </r>
  <r>
    <n v="10254"/>
    <s v="S18_2248"/>
    <n v="36"/>
    <n v="55.09"/>
    <n v="4"/>
    <x v="131"/>
    <d v="2004-06-13T00:00:00"/>
    <d v="2004-06-04T00:00:00"/>
    <s v="Shipped"/>
    <n v="323"/>
    <n v="1612"/>
    <n v="88000"/>
    <s v="Auckland  "/>
    <n v="6"/>
    <x v="6"/>
    <d v="2005-05-23T00:00:00"/>
    <n v="75020.13"/>
    <s v="Vintage Cars"/>
    <n v="540"/>
    <n v="60.54"/>
    <n v="9"/>
    <s v="No"/>
    <n v="2004"/>
    <n v="6"/>
    <n v="33.299999999999997"/>
    <n v="1983.2400000000002"/>
    <n v="65.435435435435465"/>
    <n v="0"/>
  </r>
  <r>
    <n v="10254"/>
    <s v="S18_2325"/>
    <n v="41"/>
    <n v="102.98"/>
    <n v="2"/>
    <x v="131"/>
    <d v="2004-06-13T00:00:00"/>
    <d v="2004-06-04T00:00:00"/>
    <s v="Shipped"/>
    <n v="323"/>
    <n v="1612"/>
    <n v="88000"/>
    <s v="Auckland  "/>
    <n v="6"/>
    <x v="6"/>
    <d v="2005-05-23T00:00:00"/>
    <n v="75020.13"/>
    <s v="Vintage Cars"/>
    <n v="9354"/>
    <n v="127.13"/>
    <n v="9"/>
    <s v="No"/>
    <n v="2004"/>
    <n v="6"/>
    <n v="58.48"/>
    <n v="4222.18"/>
    <n v="76.094391244870053"/>
    <n v="1"/>
  </r>
  <r>
    <n v="10254"/>
    <s v="S18_4409"/>
    <n v="34"/>
    <n v="80.989999999999995"/>
    <n v="6"/>
    <x v="131"/>
    <d v="2004-06-13T00:00:00"/>
    <d v="2004-06-04T00:00:00"/>
    <s v="Shipped"/>
    <n v="323"/>
    <n v="1612"/>
    <n v="88000"/>
    <s v="Auckland  "/>
    <n v="6"/>
    <x v="6"/>
    <d v="2005-05-23T00:00:00"/>
    <n v="75020.13"/>
    <s v="Vintage Cars"/>
    <n v="6553"/>
    <n v="92.03"/>
    <n v="9"/>
    <s v="No"/>
    <n v="2004"/>
    <n v="6"/>
    <n v="43.26"/>
    <n v="2753.66"/>
    <n v="87.216828478964402"/>
    <n v="1"/>
  </r>
  <r>
    <n v="10254"/>
    <s v="S18_4933"/>
    <n v="30"/>
    <n v="59.87"/>
    <n v="7"/>
    <x v="131"/>
    <d v="2004-06-13T00:00:00"/>
    <d v="2004-06-04T00:00:00"/>
    <s v="Shipped"/>
    <n v="323"/>
    <n v="1612"/>
    <n v="88000"/>
    <s v="Auckland  "/>
    <n v="6"/>
    <x v="6"/>
    <d v="2005-05-23T00:00:00"/>
    <n v="75020.13"/>
    <s v="Classic Cars"/>
    <n v="3209"/>
    <n v="71.27"/>
    <n v="9"/>
    <s v="No"/>
    <n v="2004"/>
    <n v="6"/>
    <n v="34.21"/>
    <n v="1796.1"/>
    <n v="75.007307804735447"/>
    <n v="1"/>
  </r>
  <r>
    <n v="10254"/>
    <s v="S24_1046"/>
    <n v="34"/>
    <n v="66.88"/>
    <n v="11"/>
    <x v="131"/>
    <d v="2004-06-13T00:00:00"/>
    <d v="2004-06-04T00:00:00"/>
    <s v="Shipped"/>
    <n v="323"/>
    <n v="1612"/>
    <n v="88000"/>
    <s v="Auckland  "/>
    <n v="6"/>
    <x v="6"/>
    <d v="2005-05-23T00:00:00"/>
    <n v="75020.13"/>
    <s v="Classic Cars"/>
    <n v="1005"/>
    <n v="73.489999999999995"/>
    <n v="9"/>
    <s v="No"/>
    <n v="2004"/>
    <n v="6"/>
    <n v="49.24"/>
    <n v="2273.92"/>
    <n v="35.824532900081216"/>
    <n v="0"/>
  </r>
  <r>
    <n v="10254"/>
    <s v="S24_1628"/>
    <n v="32"/>
    <n v="43.27"/>
    <n v="13"/>
    <x v="131"/>
    <d v="2004-06-13T00:00:00"/>
    <d v="2004-06-04T00:00:00"/>
    <s v="Shipped"/>
    <n v="323"/>
    <n v="1612"/>
    <n v="88000"/>
    <s v="Auckland  "/>
    <n v="6"/>
    <x v="6"/>
    <d v="2005-05-23T00:00:00"/>
    <n v="75020.13"/>
    <s v="Classic Cars"/>
    <n v="8197"/>
    <n v="50.31"/>
    <n v="9"/>
    <s v="No"/>
    <n v="2004"/>
    <n v="6"/>
    <n v="29.18"/>
    <n v="1384.64"/>
    <n v="48.286497601096656"/>
    <n v="0"/>
  </r>
  <r>
    <n v="10254"/>
    <s v="S24_1937"/>
    <n v="38"/>
    <n v="28.88"/>
    <n v="1"/>
    <x v="131"/>
    <d v="2004-06-13T00:00:00"/>
    <d v="2004-06-04T00:00:00"/>
    <s v="Shipped"/>
    <n v="323"/>
    <n v="1612"/>
    <n v="88000"/>
    <s v="Auckland  "/>
    <n v="6"/>
    <x v="6"/>
    <d v="2005-05-23T00:00:00"/>
    <n v="75020.13"/>
    <s v="Vintage Cars"/>
    <n v="7332"/>
    <n v="33.19"/>
    <n v="9"/>
    <s v="No"/>
    <n v="2004"/>
    <n v="6"/>
    <n v="22.57"/>
    <n v="1097.44"/>
    <n v="27.95746566238369"/>
    <n v="0"/>
  </r>
  <r>
    <n v="10254"/>
    <s v="S24_2766"/>
    <n v="31"/>
    <n v="85.42"/>
    <n v="9"/>
    <x v="131"/>
    <d v="2004-06-13T00:00:00"/>
    <d v="2004-06-04T00:00:00"/>
    <s v="Shipped"/>
    <n v="323"/>
    <n v="1612"/>
    <n v="88000"/>
    <s v="Auckland  "/>
    <n v="6"/>
    <x v="6"/>
    <d v="2005-05-23T00:00:00"/>
    <n v="75020.13"/>
    <s v="Classic Cars"/>
    <n v="2350"/>
    <n v="90.87"/>
    <n v="9"/>
    <s v="No"/>
    <n v="2004"/>
    <n v="6"/>
    <n v="47.25"/>
    <n v="2648.02"/>
    <n v="80.783068783068785"/>
    <n v="1"/>
  </r>
  <r>
    <n v="10254"/>
    <s v="S24_2887"/>
    <n v="33"/>
    <n v="111.57"/>
    <n v="8"/>
    <x v="131"/>
    <d v="2004-06-13T00:00:00"/>
    <d v="2004-06-04T00:00:00"/>
    <s v="Shipped"/>
    <n v="323"/>
    <n v="1612"/>
    <n v="88000"/>
    <s v="Auckland  "/>
    <n v="6"/>
    <x v="6"/>
    <d v="2005-05-23T00:00:00"/>
    <n v="75020.13"/>
    <s v="Classic Cars"/>
    <n v="1452"/>
    <n v="117.44"/>
    <n v="9"/>
    <s v="No"/>
    <n v="2004"/>
    <n v="6"/>
    <n v="72.819999999999993"/>
    <n v="3681.81"/>
    <n v="53.213402911288114"/>
    <n v="0"/>
  </r>
  <r>
    <n v="10254"/>
    <s v="S24_3191"/>
    <n v="42"/>
    <n v="69.34"/>
    <n v="10"/>
    <x v="131"/>
    <d v="2004-06-13T00:00:00"/>
    <d v="2004-06-04T00:00:00"/>
    <s v="Shipped"/>
    <n v="323"/>
    <n v="1612"/>
    <n v="88000"/>
    <s v="Auckland  "/>
    <n v="6"/>
    <x v="6"/>
    <d v="2005-05-23T00:00:00"/>
    <n v="75020.13"/>
    <s v="Classic Cars"/>
    <n v="4695"/>
    <n v="85.61"/>
    <n v="9"/>
    <s v="No"/>
    <n v="2004"/>
    <n v="6"/>
    <n v="50.51"/>
    <n v="2912.28"/>
    <n v="37.279746584834697"/>
    <n v="0"/>
  </r>
  <r>
    <n v="10254"/>
    <s v="S24_3432"/>
    <n v="49"/>
    <n v="101.73"/>
    <n v="12"/>
    <x v="131"/>
    <d v="2004-06-13T00:00:00"/>
    <d v="2004-06-04T00:00:00"/>
    <s v="Shipped"/>
    <n v="323"/>
    <n v="1612"/>
    <n v="88000"/>
    <s v="Auckland  "/>
    <n v="6"/>
    <x v="6"/>
    <d v="2005-05-23T00:00:00"/>
    <n v="75020.13"/>
    <s v="Classic Cars"/>
    <n v="9446"/>
    <n v="107.08"/>
    <n v="9"/>
    <s v="No"/>
    <n v="2004"/>
    <n v="6"/>
    <n v="62.11"/>
    <n v="4984.7700000000004"/>
    <n v="63.790049911447447"/>
    <n v="0"/>
  </r>
  <r>
    <n v="10254"/>
    <s v="S24_3969"/>
    <n v="20"/>
    <n v="39.799999999999997"/>
    <n v="3"/>
    <x v="131"/>
    <d v="2004-06-13T00:00:00"/>
    <d v="2004-06-04T00:00:00"/>
    <s v="Shipped"/>
    <n v="323"/>
    <n v="1612"/>
    <n v="88000"/>
    <s v="Auckland  "/>
    <n v="6"/>
    <x v="6"/>
    <d v="2005-05-23T00:00:00"/>
    <n v="75020.13"/>
    <s v="Vintage Cars"/>
    <n v="2081"/>
    <n v="41.03"/>
    <n v="9"/>
    <s v="No"/>
    <n v="2004"/>
    <n v="6"/>
    <n v="21.75"/>
    <n v="796"/>
    <n v="82.988505747126425"/>
    <n v="1"/>
  </r>
  <r>
    <n v="10255"/>
    <s v="S18_2795"/>
    <n v="24"/>
    <n v="135"/>
    <n v="1"/>
    <x v="132"/>
    <d v="2004-06-12T00:00:00"/>
    <d v="2004-06-09T00:00:00"/>
    <s v="Shipped"/>
    <n v="209"/>
    <n v="1370"/>
    <n v="53800"/>
    <s v="Strasbourg"/>
    <n v="4"/>
    <x v="3"/>
    <d v="2005-05-03T00:00:00"/>
    <n v="35157.75"/>
    <s v="Vintage Cars"/>
    <n v="548"/>
    <n v="168.75"/>
    <n v="3"/>
    <s v="Yes"/>
    <n v="2004"/>
    <n v="6"/>
    <n v="72.56"/>
    <n v="3240"/>
    <n v="86.05292171995589"/>
    <n v="1"/>
  </r>
  <r>
    <n v="10255"/>
    <s v="S24_2022"/>
    <n v="37"/>
    <n v="37.630000000000003"/>
    <n v="2"/>
    <x v="132"/>
    <d v="2004-06-12T00:00:00"/>
    <d v="2004-06-09T00:00:00"/>
    <s v="Shipped"/>
    <n v="209"/>
    <n v="1370"/>
    <n v="53800"/>
    <s v="Strasbourg"/>
    <n v="4"/>
    <x v="3"/>
    <d v="2005-05-03T00:00:00"/>
    <n v="35157.75"/>
    <s v="Vintage Cars"/>
    <n v="2847"/>
    <n v="44.8"/>
    <n v="3"/>
    <s v="Yes"/>
    <n v="2004"/>
    <n v="6"/>
    <n v="20.61"/>
    <n v="1392.3100000000002"/>
    <n v="82.581271227559455"/>
    <n v="1"/>
  </r>
  <r>
    <n v="10256"/>
    <s v="S18_1342"/>
    <n v="34"/>
    <n v="93.49"/>
    <n v="2"/>
    <x v="133"/>
    <d v="2004-06-16T00:00:00"/>
    <d v="2004-06-10T00:00:00"/>
    <s v="Shipped"/>
    <n v="145"/>
    <n v="1401"/>
    <n v="83400"/>
    <s v="Kobenhavn"/>
    <n v="4"/>
    <x v="3"/>
    <d v="2004-07-03T00:00:00"/>
    <n v="4710.7299999999996"/>
    <s v="Vintage Cars"/>
    <n v="8693"/>
    <n v="102.74"/>
    <n v="6"/>
    <s v="Yes"/>
    <n v="2004"/>
    <n v="6"/>
    <n v="60.62"/>
    <n v="3178.66"/>
    <n v="54.223028703398214"/>
    <n v="0"/>
  </r>
  <r>
    <n v="10256"/>
    <s v="S18_1367"/>
    <n v="29"/>
    <n v="52.83"/>
    <n v="1"/>
    <x v="133"/>
    <d v="2004-06-16T00:00:00"/>
    <d v="2004-06-10T00:00:00"/>
    <s v="Shipped"/>
    <n v="145"/>
    <n v="1401"/>
    <n v="83400"/>
    <s v="Kobenhavn"/>
    <n v="4"/>
    <x v="3"/>
    <d v="2004-07-03T00:00:00"/>
    <n v="4710.7299999999996"/>
    <s v="Vintage Cars"/>
    <n v="8635"/>
    <n v="53.91"/>
    <n v="6"/>
    <s v="Yes"/>
    <n v="2004"/>
    <n v="6"/>
    <n v="24.26"/>
    <n v="1532.07"/>
    <n v="117.76586974443526"/>
    <n v="1"/>
  </r>
  <r>
    <n v="10257"/>
    <s v="S18_2949"/>
    <n v="50"/>
    <n v="92.19"/>
    <n v="1"/>
    <x v="134"/>
    <d v="2004-06-24T00:00:00"/>
    <d v="2004-06-15T00:00:00"/>
    <s v="Shipped"/>
    <n v="450"/>
    <n v="1165"/>
    <n v="77600"/>
    <s v="San Jose"/>
    <n v="1"/>
    <x v="5"/>
    <d v="2004-06-21T00:00:00"/>
    <n v="59551.38"/>
    <s v="Vintage Cars"/>
    <n v="4189"/>
    <n v="101.31"/>
    <n v="9"/>
    <s v="No"/>
    <n v="2004"/>
    <n v="6"/>
    <n v="60.78"/>
    <n v="4609.5"/>
    <n v="51.67818361303059"/>
    <n v="0"/>
  </r>
  <r>
    <n v="10257"/>
    <s v="S18_2957"/>
    <n v="49"/>
    <n v="59.34"/>
    <n v="3"/>
    <x v="134"/>
    <d v="2004-06-24T00:00:00"/>
    <d v="2004-06-15T00:00:00"/>
    <s v="Shipped"/>
    <n v="450"/>
    <n v="1165"/>
    <n v="77600"/>
    <s v="San Jose"/>
    <n v="1"/>
    <x v="5"/>
    <d v="2004-06-21T00:00:00"/>
    <n v="59551.38"/>
    <s v="Vintage Cars"/>
    <n v="5649"/>
    <n v="62.46"/>
    <n v="9"/>
    <s v="No"/>
    <n v="2004"/>
    <n v="6"/>
    <n v="34.35"/>
    <n v="2907.6600000000003"/>
    <n v="72.751091703056773"/>
    <n v="1"/>
  </r>
  <r>
    <n v="10257"/>
    <s v="S18_3136"/>
    <n v="37"/>
    <n v="83.78"/>
    <n v="2"/>
    <x v="134"/>
    <d v="2004-06-24T00:00:00"/>
    <d v="2004-06-15T00:00:00"/>
    <s v="Shipped"/>
    <n v="450"/>
    <n v="1165"/>
    <n v="77600"/>
    <s v="San Jose"/>
    <n v="1"/>
    <x v="5"/>
    <d v="2004-06-21T00:00:00"/>
    <n v="59551.38"/>
    <s v="Vintage Cars"/>
    <n v="5992"/>
    <n v="104.72"/>
    <n v="9"/>
    <s v="No"/>
    <n v="2004"/>
    <n v="6"/>
    <n v="60.74"/>
    <n v="3099.86"/>
    <n v="37.932169904511028"/>
    <n v="0"/>
  </r>
  <r>
    <n v="10257"/>
    <s v="S18_3320"/>
    <n v="26"/>
    <n v="91.27"/>
    <n v="5"/>
    <x v="134"/>
    <d v="2004-06-24T00:00:00"/>
    <d v="2004-06-15T00:00:00"/>
    <s v="Shipped"/>
    <n v="450"/>
    <n v="1165"/>
    <n v="77600"/>
    <s v="San Jose"/>
    <n v="1"/>
    <x v="5"/>
    <d v="2004-06-21T00:00:00"/>
    <n v="59551.38"/>
    <s v="Vintage Cars"/>
    <n v="7913"/>
    <n v="99.21"/>
    <n v="9"/>
    <s v="No"/>
    <n v="2004"/>
    <n v="6"/>
    <n v="57.54"/>
    <n v="2373.02"/>
    <n v="58.62009037191519"/>
    <n v="0"/>
  </r>
  <r>
    <n v="10257"/>
    <s v="S24_4258"/>
    <n v="46"/>
    <n v="81.81"/>
    <n v="4"/>
    <x v="134"/>
    <d v="2004-06-24T00:00:00"/>
    <d v="2004-06-15T00:00:00"/>
    <s v="Shipped"/>
    <n v="450"/>
    <n v="1165"/>
    <n v="77600"/>
    <s v="San Jose"/>
    <n v="1"/>
    <x v="5"/>
    <d v="2004-06-21T00:00:00"/>
    <n v="59551.38"/>
    <s v="Vintage Cars"/>
    <n v="4710"/>
    <n v="97.39"/>
    <n v="9"/>
    <s v="No"/>
    <n v="2004"/>
    <n v="6"/>
    <n v="57.46"/>
    <n v="3763.26"/>
    <n v="42.377305951966591"/>
    <n v="0"/>
  </r>
  <r>
    <n v="10258"/>
    <s v="S10_1949"/>
    <n v="32"/>
    <n v="177.87"/>
    <n v="6"/>
    <x v="135"/>
    <d v="2004-06-25T00:00:00"/>
    <d v="2004-06-23T00:00:00"/>
    <s v="Shipped"/>
    <n v="398"/>
    <n v="1621"/>
    <n v="94400"/>
    <s v="Minato-ku"/>
    <n v="5"/>
    <x v="4"/>
    <d v="2005-02-14T00:00:00"/>
    <n v="33967.730000000003"/>
    <s v="Classic Cars"/>
    <n v="7305"/>
    <n v="214.3"/>
    <n v="2"/>
    <s v="Yes"/>
    <n v="2004"/>
    <n v="6"/>
    <n v="98.58"/>
    <n v="5691.84"/>
    <n v="80.432136335970796"/>
    <n v="1"/>
  </r>
  <r>
    <n v="10258"/>
    <s v="S12_1666"/>
    <n v="41"/>
    <n v="133.94"/>
    <n v="3"/>
    <x v="135"/>
    <d v="2004-06-25T00:00:00"/>
    <d v="2004-06-23T00:00:00"/>
    <s v="Shipped"/>
    <n v="398"/>
    <n v="1621"/>
    <n v="94400"/>
    <s v="Minato-ku"/>
    <n v="5"/>
    <x v="4"/>
    <d v="2005-02-14T00:00:00"/>
    <n v="33967.730000000003"/>
    <s v="Trucks and Buses"/>
    <n v="1579"/>
    <n v="136.66999999999999"/>
    <n v="2"/>
    <s v="Yes"/>
    <n v="2004"/>
    <n v="6"/>
    <n v="77.900000000000006"/>
    <n v="5491.54"/>
    <n v="71.938382541720131"/>
    <n v="1"/>
  </r>
  <r>
    <n v="10258"/>
    <s v="S18_1097"/>
    <n v="41"/>
    <n v="113.17"/>
    <n v="5"/>
    <x v="135"/>
    <d v="2004-06-25T00:00:00"/>
    <d v="2004-06-23T00:00:00"/>
    <s v="Shipped"/>
    <n v="398"/>
    <n v="1621"/>
    <n v="94400"/>
    <s v="Minato-ku"/>
    <n v="5"/>
    <x v="4"/>
    <d v="2005-02-14T00:00:00"/>
    <n v="33967.730000000003"/>
    <s v="Trucks and Buses"/>
    <n v="2613"/>
    <n v="116.67"/>
    <n v="2"/>
    <s v="Yes"/>
    <n v="2004"/>
    <n v="6"/>
    <n v="58.33"/>
    <n v="4639.97"/>
    <n v="94.016800960054866"/>
    <n v="1"/>
  </r>
  <r>
    <n v="10258"/>
    <s v="S18_4668"/>
    <n v="21"/>
    <n v="49.81"/>
    <n v="4"/>
    <x v="135"/>
    <d v="2004-06-25T00:00:00"/>
    <d v="2004-06-23T00:00:00"/>
    <s v="Shipped"/>
    <n v="398"/>
    <n v="1621"/>
    <n v="94400"/>
    <s v="Minato-ku"/>
    <n v="5"/>
    <x v="4"/>
    <d v="2005-02-14T00:00:00"/>
    <n v="33967.730000000003"/>
    <s v="Vintage Cars"/>
    <n v="6645"/>
    <n v="50.31"/>
    <n v="2"/>
    <s v="Yes"/>
    <n v="2004"/>
    <n v="6"/>
    <n v="23.14"/>
    <n v="1046.01"/>
    <n v="115.25496974935177"/>
    <n v="1"/>
  </r>
  <r>
    <n v="10258"/>
    <s v="S32_3522"/>
    <n v="20"/>
    <n v="62.7"/>
    <n v="2"/>
    <x v="135"/>
    <d v="2004-06-25T00:00:00"/>
    <d v="2004-06-23T00:00:00"/>
    <s v="Shipped"/>
    <n v="398"/>
    <n v="1621"/>
    <n v="94400"/>
    <s v="Minato-ku"/>
    <n v="5"/>
    <x v="4"/>
    <d v="2005-02-14T00:00:00"/>
    <n v="33967.730000000003"/>
    <s v="Trucks and Buses"/>
    <n v="814"/>
    <n v="64.64"/>
    <n v="2"/>
    <s v="Yes"/>
    <n v="2004"/>
    <n v="6"/>
    <n v="33.61"/>
    <n v="1254"/>
    <n v="86.551621541207993"/>
    <n v="1"/>
  </r>
  <r>
    <n v="10258"/>
    <s v="S700_2824"/>
    <n v="45"/>
    <n v="86.99"/>
    <n v="1"/>
    <x v="135"/>
    <d v="2004-06-25T00:00:00"/>
    <d v="2004-06-23T00:00:00"/>
    <s v="Shipped"/>
    <n v="398"/>
    <n v="1621"/>
    <n v="94400"/>
    <s v="Minato-ku"/>
    <n v="5"/>
    <x v="4"/>
    <d v="2005-02-14T00:00:00"/>
    <n v="33967.730000000003"/>
    <s v="Classic Cars"/>
    <n v="6934"/>
    <n v="101.15"/>
    <n v="2"/>
    <s v="Yes"/>
    <n v="2004"/>
    <n v="6"/>
    <n v="46.53"/>
    <n v="3914.5499999999997"/>
    <n v="86.954652912099704"/>
    <n v="1"/>
  </r>
  <r>
    <n v="10259"/>
    <s v="S10_4962"/>
    <n v="26"/>
    <n v="121.15"/>
    <n v="12"/>
    <x v="135"/>
    <d v="2004-06-22T00:00:00"/>
    <d v="2004-06-17T00:00:00"/>
    <s v="Shipped"/>
    <n v="166"/>
    <n v="1612"/>
    <n v="97900"/>
    <s v="Singapore"/>
    <n v="6"/>
    <x v="6"/>
    <d v="2004-09-16T00:00:00"/>
    <n v="38785.480000000003"/>
    <s v="Classic Cars"/>
    <n v="6791"/>
    <n v="147.74"/>
    <n v="5"/>
    <s v="Yes"/>
    <n v="2004"/>
    <n v="6"/>
    <n v="103.42"/>
    <n v="3149.9"/>
    <n v="17.143685940823829"/>
    <n v="0"/>
  </r>
  <r>
    <n v="10259"/>
    <s v="S12_4473"/>
    <n v="46"/>
    <n v="117.32"/>
    <n v="4"/>
    <x v="135"/>
    <d v="2004-06-22T00:00:00"/>
    <d v="2004-06-17T00:00:00"/>
    <s v="Shipped"/>
    <n v="166"/>
    <n v="1612"/>
    <n v="97900"/>
    <s v="Singapore"/>
    <n v="6"/>
    <x v="6"/>
    <d v="2004-09-16T00:00:00"/>
    <n v="38785.480000000003"/>
    <s v="Trucks and Buses"/>
    <n v="6125"/>
    <n v="118.5"/>
    <n v="5"/>
    <s v="Yes"/>
    <n v="2004"/>
    <n v="6"/>
    <n v="55.7"/>
    <n v="5396.7199999999993"/>
    <n v="110.62836624775581"/>
    <n v="1"/>
  </r>
  <r>
    <n v="10259"/>
    <s v="S18_2238"/>
    <n v="30"/>
    <n v="134.26"/>
    <n v="3"/>
    <x v="135"/>
    <d v="2004-06-22T00:00:00"/>
    <d v="2004-06-17T00:00:00"/>
    <s v="Shipped"/>
    <n v="166"/>
    <n v="1612"/>
    <n v="97900"/>
    <s v="Singapore"/>
    <n v="6"/>
    <x v="6"/>
    <d v="2004-09-16T00:00:00"/>
    <n v="38785.480000000003"/>
    <s v="Classic Cars"/>
    <n v="4724"/>
    <n v="163.72999999999999"/>
    <n v="5"/>
    <s v="Yes"/>
    <n v="2004"/>
    <n v="6"/>
    <n v="101.51"/>
    <n v="4027.7999999999997"/>
    <n v="32.262831248152871"/>
    <n v="0"/>
  </r>
  <r>
    <n v="10259"/>
    <s v="S18_2319"/>
    <n v="34"/>
    <n v="120.28"/>
    <n v="7"/>
    <x v="135"/>
    <d v="2004-06-22T00:00:00"/>
    <d v="2004-06-17T00:00:00"/>
    <s v="Shipped"/>
    <n v="166"/>
    <n v="1612"/>
    <n v="97900"/>
    <s v="Singapore"/>
    <n v="6"/>
    <x v="6"/>
    <d v="2004-09-16T00:00:00"/>
    <n v="38785.480000000003"/>
    <s v="Trucks and Buses"/>
    <n v="8258"/>
    <n v="122.73"/>
    <n v="5"/>
    <s v="Yes"/>
    <n v="2004"/>
    <n v="6"/>
    <n v="74.86"/>
    <n v="4089.52"/>
    <n v="60.673256745925727"/>
    <n v="0"/>
  </r>
  <r>
    <n v="10259"/>
    <s v="S18_2432"/>
    <n v="30"/>
    <n v="59.55"/>
    <n v="10"/>
    <x v="135"/>
    <d v="2004-06-22T00:00:00"/>
    <d v="2004-06-17T00:00:00"/>
    <s v="Shipped"/>
    <n v="166"/>
    <n v="1612"/>
    <n v="97900"/>
    <s v="Singapore"/>
    <n v="6"/>
    <x v="6"/>
    <d v="2004-09-16T00:00:00"/>
    <n v="38785.480000000003"/>
    <s v="Trucks and Buses"/>
    <n v="2018"/>
    <n v="60.77"/>
    <n v="5"/>
    <s v="Yes"/>
    <n v="2004"/>
    <n v="6"/>
    <n v="24.92"/>
    <n v="1786.5"/>
    <n v="138.96468699839482"/>
    <n v="1"/>
  </r>
  <r>
    <n v="10259"/>
    <s v="S18_3232"/>
    <n v="27"/>
    <n v="152.41"/>
    <n v="8"/>
    <x v="135"/>
    <d v="2004-06-22T00:00:00"/>
    <d v="2004-06-17T00:00:00"/>
    <s v="Shipped"/>
    <n v="166"/>
    <n v="1612"/>
    <n v="97900"/>
    <s v="Singapore"/>
    <n v="6"/>
    <x v="6"/>
    <d v="2004-09-16T00:00:00"/>
    <n v="38785.480000000003"/>
    <s v="Classic Cars"/>
    <n v="8347"/>
    <n v="169.34"/>
    <n v="5"/>
    <s v="Yes"/>
    <n v="2004"/>
    <n v="6"/>
    <n v="77.900000000000006"/>
    <n v="4115.07"/>
    <n v="95.648267008985869"/>
    <n v="1"/>
  </r>
  <r>
    <n v="10259"/>
    <s v="S18_4600"/>
    <n v="41"/>
    <n v="107.76"/>
    <n v="13"/>
    <x v="135"/>
    <d v="2004-06-22T00:00:00"/>
    <d v="2004-06-17T00:00:00"/>
    <s v="Shipped"/>
    <n v="166"/>
    <n v="1612"/>
    <n v="97900"/>
    <s v="Singapore"/>
    <n v="6"/>
    <x v="6"/>
    <d v="2004-09-16T00:00:00"/>
    <n v="38785.480000000003"/>
    <s v="Trucks and Buses"/>
    <n v="3128"/>
    <n v="121.08"/>
    <n v="5"/>
    <s v="Yes"/>
    <n v="2004"/>
    <n v="6"/>
    <n v="84.76"/>
    <n v="4418.16"/>
    <n v="27.135441245870691"/>
    <n v="0"/>
  </r>
  <r>
    <n v="10259"/>
    <s v="S24_1444"/>
    <n v="28"/>
    <n v="46.82"/>
    <n v="1"/>
    <x v="135"/>
    <d v="2004-06-22T00:00:00"/>
    <d v="2004-06-17T00:00:00"/>
    <s v="Shipped"/>
    <n v="166"/>
    <n v="1612"/>
    <n v="97900"/>
    <s v="Singapore"/>
    <n v="6"/>
    <x v="6"/>
    <d v="2004-09-16T00:00:00"/>
    <n v="38785.480000000003"/>
    <s v="Classic Cars"/>
    <n v="4074"/>
    <n v="57.8"/>
    <n v="5"/>
    <s v="Yes"/>
    <n v="2004"/>
    <n v="6"/>
    <n v="32.369999999999997"/>
    <n v="1310.96"/>
    <n v="44.64009885696634"/>
    <n v="0"/>
  </r>
  <r>
    <n v="10259"/>
    <s v="S24_2300"/>
    <n v="47"/>
    <n v="121.4"/>
    <n v="9"/>
    <x v="135"/>
    <d v="2004-06-22T00:00:00"/>
    <d v="2004-06-17T00:00:00"/>
    <s v="Shipped"/>
    <n v="166"/>
    <n v="1612"/>
    <n v="97900"/>
    <s v="Singapore"/>
    <n v="6"/>
    <x v="6"/>
    <d v="2004-09-16T00:00:00"/>
    <n v="38785.480000000003"/>
    <s v="Trucks and Buses"/>
    <n v="2327"/>
    <n v="127.79"/>
    <n v="5"/>
    <s v="Yes"/>
    <n v="2004"/>
    <n v="6"/>
    <n v="61.34"/>
    <n v="5705.8"/>
    <n v="97.913270296706884"/>
    <n v="1"/>
  </r>
  <r>
    <n v="10259"/>
    <s v="S24_2840"/>
    <n v="31"/>
    <n v="31.47"/>
    <n v="5"/>
    <x v="135"/>
    <d v="2004-06-22T00:00:00"/>
    <d v="2004-06-17T00:00:00"/>
    <s v="Shipped"/>
    <n v="166"/>
    <n v="1612"/>
    <n v="97900"/>
    <s v="Singapore"/>
    <n v="6"/>
    <x v="6"/>
    <d v="2004-09-16T00:00:00"/>
    <n v="38785.480000000003"/>
    <s v="Classic Cars"/>
    <n v="2542"/>
    <n v="35.36"/>
    <n v="5"/>
    <s v="Yes"/>
    <n v="2004"/>
    <n v="6"/>
    <n v="15.91"/>
    <n v="975.56999999999994"/>
    <n v="97.800125707102453"/>
    <n v="1"/>
  </r>
  <r>
    <n v="10259"/>
    <s v="S32_1268"/>
    <n v="45"/>
    <n v="95.35"/>
    <n v="11"/>
    <x v="135"/>
    <d v="2004-06-22T00:00:00"/>
    <d v="2004-06-17T00:00:00"/>
    <s v="Shipped"/>
    <n v="166"/>
    <n v="1612"/>
    <n v="97900"/>
    <s v="Singapore"/>
    <n v="6"/>
    <x v="6"/>
    <d v="2004-09-16T00:00:00"/>
    <n v="38785.480000000003"/>
    <s v="Trucks and Buses"/>
    <n v="5099"/>
    <n v="96.31"/>
    <n v="5"/>
    <s v="Yes"/>
    <n v="2004"/>
    <n v="6"/>
    <n v="53.93"/>
    <n v="4290.75"/>
    <n v="76.803263489708868"/>
    <n v="1"/>
  </r>
  <r>
    <n v="10259"/>
    <s v="S32_2509"/>
    <n v="40"/>
    <n v="45.99"/>
    <n v="6"/>
    <x v="135"/>
    <d v="2004-06-22T00:00:00"/>
    <d v="2004-06-17T00:00:00"/>
    <s v="Shipped"/>
    <n v="166"/>
    <n v="1612"/>
    <n v="97900"/>
    <s v="Singapore"/>
    <n v="6"/>
    <x v="6"/>
    <d v="2004-09-16T00:00:00"/>
    <n v="38785.480000000003"/>
    <s v="Trucks and Buses"/>
    <n v="2874"/>
    <n v="54.11"/>
    <n v="5"/>
    <s v="Yes"/>
    <n v="2004"/>
    <n v="6"/>
    <n v="25.98"/>
    <n v="1839.6000000000001"/>
    <n v="77.020785219399542"/>
    <n v="1"/>
  </r>
  <r>
    <n v="10259"/>
    <s v="S50_1392"/>
    <n v="29"/>
    <n v="105.33"/>
    <n v="2"/>
    <x v="135"/>
    <d v="2004-06-22T00:00:00"/>
    <d v="2004-06-17T00:00:00"/>
    <s v="Shipped"/>
    <n v="166"/>
    <n v="1612"/>
    <n v="97900"/>
    <s v="Singapore"/>
    <n v="6"/>
    <x v="6"/>
    <d v="2004-09-16T00:00:00"/>
    <n v="38785.480000000003"/>
    <s v="Trucks and Buses"/>
    <n v="1016"/>
    <n v="115.75"/>
    <n v="5"/>
    <s v="Yes"/>
    <n v="2004"/>
    <n v="6"/>
    <n v="68.290000000000006"/>
    <n v="3054.57"/>
    <n v="54.239273685751918"/>
    <n v="0"/>
  </r>
  <r>
    <n v="10260"/>
    <s v="S12_1108"/>
    <n v="46"/>
    <n v="180.79"/>
    <n v="5"/>
    <x v="136"/>
    <d v="2004-06-22T00:00:00"/>
    <s v="NULL"/>
    <s v="Cancelled"/>
    <n v="357"/>
    <n v="1612"/>
    <n v="77700"/>
    <s v="Auckland"/>
    <n v="6"/>
    <x v="6"/>
    <d v="2003-12-16T00:00:00"/>
    <n v="20220.04"/>
    <s v="Classic Cars"/>
    <n v="3619"/>
    <n v="207.8"/>
    <e v="#VALUE!"/>
    <s v=""/>
    <n v="2004"/>
    <n v="6"/>
    <n v="95.59"/>
    <n v="8316.34"/>
    <n v="89.130662203159318"/>
    <n v="1"/>
  </r>
  <r>
    <n v="10260"/>
    <s v="S12_3148"/>
    <n v="30"/>
    <n v="140.5"/>
    <n v="6"/>
    <x v="136"/>
    <d v="2004-06-22T00:00:00"/>
    <s v="NULL"/>
    <s v="Cancelled"/>
    <n v="357"/>
    <n v="1612"/>
    <n v="77700"/>
    <s v="Auckland"/>
    <n v="6"/>
    <x v="6"/>
    <d v="2003-12-16T00:00:00"/>
    <n v="20220.04"/>
    <s v="Classic Cars"/>
    <n v="6906"/>
    <n v="151.08000000000001"/>
    <e v="#VALUE!"/>
    <s v=""/>
    <n v="2004"/>
    <n v="6"/>
    <n v="89.14"/>
    <n v="4215"/>
    <n v="57.617231321516712"/>
    <n v="0"/>
  </r>
  <r>
    <n v="10260"/>
    <s v="S12_3891"/>
    <n v="44"/>
    <n v="169.56"/>
    <n v="4"/>
    <x v="136"/>
    <d v="2004-06-22T00:00:00"/>
    <s v="NULL"/>
    <s v="Cancelled"/>
    <n v="357"/>
    <n v="1612"/>
    <n v="77700"/>
    <s v="Auckland"/>
    <n v="6"/>
    <x v="6"/>
    <d v="2003-12-16T00:00:00"/>
    <n v="20220.04"/>
    <s v="Classic Cars"/>
    <n v="1049"/>
    <n v="173.02"/>
    <e v="#VALUE!"/>
    <s v=""/>
    <n v="2004"/>
    <n v="6"/>
    <n v="83.05"/>
    <n v="7460.64"/>
    <n v="104.16616496086695"/>
    <n v="1"/>
  </r>
  <r>
    <n v="10260"/>
    <s v="S18_3140"/>
    <n v="32"/>
    <n v="121.57"/>
    <n v="1"/>
    <x v="136"/>
    <d v="2004-06-22T00:00:00"/>
    <s v="NULL"/>
    <s v="Cancelled"/>
    <n v="357"/>
    <n v="1612"/>
    <n v="77700"/>
    <s v="Auckland"/>
    <n v="6"/>
    <x v="6"/>
    <d v="2003-12-16T00:00:00"/>
    <n v="20220.04"/>
    <s v="Vintage Cars"/>
    <n v="3913"/>
    <n v="136.59"/>
    <e v="#VALUE!"/>
    <s v=""/>
    <n v="2004"/>
    <n v="6"/>
    <n v="68.3"/>
    <n v="3890.24"/>
    <n v="77.994143484626647"/>
    <n v="1"/>
  </r>
  <r>
    <n v="10260"/>
    <s v="S18_3259"/>
    <n v="29"/>
    <n v="92.77"/>
    <n v="3"/>
    <x v="136"/>
    <d v="2004-06-22T00:00:00"/>
    <s v="NULL"/>
    <s v="Cancelled"/>
    <n v="357"/>
    <n v="1612"/>
    <n v="77700"/>
    <s v="Auckland"/>
    <n v="6"/>
    <x v="6"/>
    <d v="2003-12-16T00:00:00"/>
    <n v="20220.04"/>
    <s v="Trains"/>
    <n v="6450"/>
    <n v="100.84"/>
    <e v="#VALUE!"/>
    <s v=""/>
    <n v="2004"/>
    <n v="6"/>
    <n v="67.56"/>
    <n v="2690.33"/>
    <n v="37.314979277679086"/>
    <n v="0"/>
  </r>
  <r>
    <n v="10260"/>
    <s v="S18_4027"/>
    <n v="23"/>
    <n v="137.88"/>
    <n v="8"/>
    <x v="136"/>
    <d v="2004-06-22T00:00:00"/>
    <s v="NULL"/>
    <s v="Cancelled"/>
    <n v="357"/>
    <n v="1612"/>
    <n v="77700"/>
    <s v="Auckland"/>
    <n v="6"/>
    <x v="6"/>
    <d v="2003-12-16T00:00:00"/>
    <n v="20220.04"/>
    <s v="Classic Cars"/>
    <n v="5545"/>
    <n v="143.62"/>
    <e v="#VALUE!"/>
    <s v=""/>
    <n v="2004"/>
    <n v="6"/>
    <n v="91.92"/>
    <n v="3171.24"/>
    <n v="49.999999999999993"/>
    <n v="0"/>
  </r>
  <r>
    <n v="10260"/>
    <s v="S24_4048"/>
    <n v="23"/>
    <n v="117.1"/>
    <n v="10"/>
    <x v="136"/>
    <d v="2004-06-22T00:00:00"/>
    <s v="NULL"/>
    <s v="Cancelled"/>
    <n v="357"/>
    <n v="1612"/>
    <n v="77700"/>
    <s v="Auckland"/>
    <n v="6"/>
    <x v="6"/>
    <d v="2003-12-16T00:00:00"/>
    <n v="20220.04"/>
    <s v="Classic Cars"/>
    <n v="6582"/>
    <n v="118.28"/>
    <e v="#VALUE!"/>
    <s v=""/>
    <n v="2004"/>
    <n v="6"/>
    <n v="69.78"/>
    <n v="2693.2999999999997"/>
    <n v="67.813126970478635"/>
    <n v="1"/>
  </r>
  <r>
    <n v="10260"/>
    <s v="S32_3207"/>
    <n v="27"/>
    <n v="55.3"/>
    <n v="9"/>
    <x v="136"/>
    <d v="2004-06-22T00:00:00"/>
    <s v="NULL"/>
    <s v="Cancelled"/>
    <n v="357"/>
    <n v="1612"/>
    <n v="77700"/>
    <s v="Auckland"/>
    <n v="6"/>
    <x v="6"/>
    <d v="2003-12-16T00:00:00"/>
    <n v="20220.04"/>
    <s v="Trains"/>
    <n v="8601"/>
    <n v="62.14"/>
    <e v="#VALUE!"/>
    <s v=""/>
    <n v="2004"/>
    <n v="6"/>
    <n v="26.72"/>
    <n v="1493.1"/>
    <n v="106.96107784431138"/>
    <n v="1"/>
  </r>
  <r>
    <n v="10260"/>
    <s v="S50_1514"/>
    <n v="21"/>
    <n v="56.24"/>
    <n v="7"/>
    <x v="136"/>
    <d v="2004-06-22T00:00:00"/>
    <s v="NULL"/>
    <s v="Cancelled"/>
    <n v="357"/>
    <n v="1612"/>
    <n v="77700"/>
    <s v="Auckland"/>
    <n v="6"/>
    <x v="6"/>
    <d v="2003-12-16T00:00:00"/>
    <n v="20220.04"/>
    <s v="Trains"/>
    <n v="1645"/>
    <n v="58.58"/>
    <e v="#VALUE!"/>
    <s v=""/>
    <n v="2004"/>
    <n v="6"/>
    <n v="37.49"/>
    <n v="1181.04"/>
    <n v="50.013336889837291"/>
    <n v="0"/>
  </r>
  <r>
    <n v="10260"/>
    <s v="S700_1938"/>
    <n v="33"/>
    <n v="80.55"/>
    <n v="2"/>
    <x v="136"/>
    <d v="2004-06-22T00:00:00"/>
    <s v="NULL"/>
    <s v="Cancelled"/>
    <n v="357"/>
    <n v="1612"/>
    <n v="77700"/>
    <s v="Auckland"/>
    <n v="6"/>
    <x v="6"/>
    <d v="2003-12-16T00:00:00"/>
    <n v="20220.04"/>
    <s v="Ships"/>
    <n v="737"/>
    <n v="86.61"/>
    <e v="#VALUE!"/>
    <s v=""/>
    <n v="2004"/>
    <n v="6"/>
    <n v="43.3"/>
    <n v="2658.15"/>
    <n v="86.027713625866056"/>
    <n v="1"/>
  </r>
  <r>
    <n v="10261"/>
    <s v="S10_4757"/>
    <n v="27"/>
    <n v="116.96"/>
    <n v="1"/>
    <x v="137"/>
    <d v="2004-06-25T00:00:00"/>
    <d v="2004-06-22T00:00:00"/>
    <s v="Shipped"/>
    <n v="233"/>
    <n v="1286"/>
    <n v="48700"/>
    <s v="MontrÃ©al"/>
    <n v="3"/>
    <x v="2"/>
    <d v="2005-05-20T00:00:00"/>
    <n v="29070.38"/>
    <s v="Classic Cars"/>
    <n v="3252"/>
    <n v="136"/>
    <n v="3"/>
    <s v="Yes"/>
    <n v="2004"/>
    <n v="6"/>
    <n v="85.68"/>
    <n v="3157.9199999999996"/>
    <n v="36.507936507936492"/>
    <n v="0"/>
  </r>
  <r>
    <n v="10261"/>
    <s v="S18_4522"/>
    <n v="20"/>
    <n v="80.75"/>
    <n v="9"/>
    <x v="137"/>
    <d v="2004-06-25T00:00:00"/>
    <d v="2004-06-22T00:00:00"/>
    <s v="Shipped"/>
    <n v="233"/>
    <n v="1286"/>
    <n v="48700"/>
    <s v="MontrÃ©al"/>
    <n v="3"/>
    <x v="2"/>
    <d v="2005-05-20T00:00:00"/>
    <n v="29070.38"/>
    <s v="Vintage Cars"/>
    <n v="8290"/>
    <n v="87.77"/>
    <n v="3"/>
    <s v="Yes"/>
    <n v="2004"/>
    <n v="6"/>
    <n v="52.66"/>
    <n v="1615"/>
    <n v="53.34219521458413"/>
    <n v="0"/>
  </r>
  <r>
    <n v="10261"/>
    <s v="S24_2011"/>
    <n v="36"/>
    <n v="105.69"/>
    <n v="8"/>
    <x v="137"/>
    <d v="2004-06-25T00:00:00"/>
    <d v="2004-06-22T00:00:00"/>
    <s v="Shipped"/>
    <n v="233"/>
    <n v="1286"/>
    <n v="48700"/>
    <s v="MontrÃ©al"/>
    <n v="3"/>
    <x v="2"/>
    <d v="2005-05-20T00:00:00"/>
    <n v="29070.38"/>
    <s v="Ships"/>
    <n v="1898"/>
    <n v="122.89"/>
    <n v="3"/>
    <s v="Yes"/>
    <n v="2004"/>
    <n v="6"/>
    <n v="82.34"/>
    <n v="3804.84"/>
    <n v="28.358027690065573"/>
    <n v="0"/>
  </r>
  <r>
    <n v="10261"/>
    <s v="S24_3151"/>
    <n v="22"/>
    <n v="79.66"/>
    <n v="3"/>
    <x v="137"/>
    <d v="2004-06-25T00:00:00"/>
    <d v="2004-06-22T00:00:00"/>
    <s v="Shipped"/>
    <n v="233"/>
    <n v="1286"/>
    <n v="48700"/>
    <s v="MontrÃ©al"/>
    <n v="3"/>
    <x v="2"/>
    <d v="2005-05-20T00:00:00"/>
    <n v="29070.38"/>
    <s v="Vintage Cars"/>
    <n v="9173"/>
    <n v="88.51"/>
    <n v="3"/>
    <s v="Yes"/>
    <n v="2004"/>
    <n v="6"/>
    <n v="46.91"/>
    <n v="1752.52"/>
    <n v="69.81453847793648"/>
    <n v="1"/>
  </r>
  <r>
    <n v="10261"/>
    <s v="S700_1138"/>
    <n v="34"/>
    <n v="64"/>
    <n v="4"/>
    <x v="137"/>
    <d v="2004-06-25T00:00:00"/>
    <d v="2004-06-22T00:00:00"/>
    <s v="Shipped"/>
    <n v="233"/>
    <n v="1286"/>
    <n v="48700"/>
    <s v="MontrÃ©al"/>
    <n v="3"/>
    <x v="2"/>
    <d v="2005-05-20T00:00:00"/>
    <n v="29070.38"/>
    <s v="Ships"/>
    <n v="1897"/>
    <n v="66.67"/>
    <n v="3"/>
    <s v="Yes"/>
    <n v="2004"/>
    <n v="6"/>
    <n v="34"/>
    <n v="2176"/>
    <n v="88.235294117647058"/>
    <n v="1"/>
  </r>
  <r>
    <n v="10261"/>
    <s v="S700_2610"/>
    <n v="44"/>
    <n v="58.55"/>
    <n v="2"/>
    <x v="137"/>
    <d v="2004-06-25T00:00:00"/>
    <d v="2004-06-22T00:00:00"/>
    <s v="Shipped"/>
    <n v="233"/>
    <n v="1286"/>
    <n v="48700"/>
    <s v="MontrÃ©al"/>
    <n v="3"/>
    <x v="2"/>
    <d v="2005-05-20T00:00:00"/>
    <n v="29070.38"/>
    <s v="Ships"/>
    <n v="7083"/>
    <n v="72.28"/>
    <n v="3"/>
    <s v="Yes"/>
    <n v="2004"/>
    <n v="6"/>
    <n v="33.97"/>
    <n v="2576.1999999999998"/>
    <n v="72.357962908448627"/>
    <n v="1"/>
  </r>
  <r>
    <n v="10261"/>
    <s v="S700_3505"/>
    <n v="25"/>
    <n v="89.15"/>
    <n v="5"/>
    <x v="137"/>
    <d v="2004-06-25T00:00:00"/>
    <d v="2004-06-22T00:00:00"/>
    <s v="Shipped"/>
    <n v="233"/>
    <n v="1286"/>
    <n v="48700"/>
    <s v="MontrÃ©al"/>
    <n v="3"/>
    <x v="2"/>
    <d v="2005-05-20T00:00:00"/>
    <n v="29070.38"/>
    <s v="Ships"/>
    <n v="1956"/>
    <n v="100.17"/>
    <n v="3"/>
    <s v="Yes"/>
    <n v="2004"/>
    <n v="6"/>
    <n v="51.09"/>
    <n v="2228.75"/>
    <n v="74.495987473086714"/>
    <n v="1"/>
  </r>
  <r>
    <n v="10261"/>
    <s v="S700_3962"/>
    <n v="50"/>
    <n v="88.39"/>
    <n v="6"/>
    <x v="137"/>
    <d v="2004-06-25T00:00:00"/>
    <d v="2004-06-22T00:00:00"/>
    <s v="Shipped"/>
    <n v="233"/>
    <n v="1286"/>
    <n v="48700"/>
    <s v="MontrÃ©al"/>
    <n v="3"/>
    <x v="2"/>
    <d v="2005-05-20T00:00:00"/>
    <n v="29070.38"/>
    <s v="Ships"/>
    <n v="5088"/>
    <n v="99.31"/>
    <n v="3"/>
    <s v="Yes"/>
    <n v="2004"/>
    <n v="6"/>
    <n v="53.63"/>
    <n v="4419.5"/>
    <n v="64.814469513332085"/>
    <n v="0"/>
  </r>
  <r>
    <n v="10261"/>
    <s v="S72_3212"/>
    <n v="29"/>
    <n v="43.68"/>
    <n v="7"/>
    <x v="137"/>
    <d v="2004-06-25T00:00:00"/>
    <d v="2004-06-22T00:00:00"/>
    <s v="Shipped"/>
    <n v="233"/>
    <n v="1286"/>
    <n v="48700"/>
    <s v="MontrÃ©al"/>
    <n v="3"/>
    <x v="2"/>
    <d v="2005-05-20T00:00:00"/>
    <n v="29070.38"/>
    <s v="Ships"/>
    <n v="414"/>
    <n v="54.6"/>
    <n v="3"/>
    <s v="Yes"/>
    <n v="2004"/>
    <n v="6"/>
    <n v="33.299999999999997"/>
    <n v="1266.72"/>
    <n v="31.171171171171181"/>
    <n v="0"/>
  </r>
  <r>
    <n v="10262"/>
    <s v="S18_1662"/>
    <n v="49"/>
    <n v="157.69"/>
    <n v="9"/>
    <x v="138"/>
    <d v="2004-07-01T00:00:00"/>
    <s v="NULL"/>
    <s v="Cancelled"/>
    <n v="141"/>
    <n v="1370"/>
    <n v="227600"/>
    <s v="Madrid"/>
    <n v="4"/>
    <x v="3"/>
    <d v="2003-07-19T00:00:00"/>
    <n v="36251.03"/>
    <s v="Planes"/>
    <n v="5330"/>
    <n v="157.69"/>
    <e v="#VALUE!"/>
    <s v=""/>
    <n v="2004"/>
    <n v="6"/>
    <n v="77.27"/>
    <n v="7726.8099999999995"/>
    <n v="104.07661446874596"/>
    <n v="1"/>
  </r>
  <r>
    <n v="10262"/>
    <s v="S18_3029"/>
    <n v="32"/>
    <n v="81.72"/>
    <n v="15"/>
    <x v="138"/>
    <d v="2004-07-01T00:00:00"/>
    <s v="NULL"/>
    <s v="Cancelled"/>
    <n v="141"/>
    <n v="1370"/>
    <n v="227600"/>
    <s v="Madrid"/>
    <n v="4"/>
    <x v="3"/>
    <d v="2003-07-19T00:00:00"/>
    <n v="36251.03"/>
    <s v="Ships"/>
    <n v="4259"/>
    <n v="86.02"/>
    <e v="#VALUE!"/>
    <s v=""/>
    <n v="2004"/>
    <n v="6"/>
    <n v="51.61"/>
    <n v="2615.04"/>
    <n v="58.34140670412711"/>
    <n v="0"/>
  </r>
  <r>
    <n v="10262"/>
    <s v="S18_3856"/>
    <n v="34"/>
    <n v="85.75"/>
    <n v="14"/>
    <x v="138"/>
    <d v="2004-07-01T00:00:00"/>
    <s v="NULL"/>
    <s v="Cancelled"/>
    <n v="141"/>
    <n v="1370"/>
    <n v="227600"/>
    <s v="Madrid"/>
    <n v="4"/>
    <x v="3"/>
    <d v="2003-07-19T00:00:00"/>
    <n v="36251.03"/>
    <s v="Vintage Cars"/>
    <n v="2378"/>
    <n v="105.87"/>
    <e v="#VALUE!"/>
    <s v=""/>
    <n v="2004"/>
    <n v="6"/>
    <n v="64.58"/>
    <n v="2915.5"/>
    <n v="32.781046763703934"/>
    <n v="0"/>
  </r>
  <r>
    <n v="10262"/>
    <s v="S24_1785"/>
    <n v="34"/>
    <n v="98.48"/>
    <n v="1"/>
    <x v="138"/>
    <d v="2004-07-01T00:00:00"/>
    <s v="NULL"/>
    <s v="Cancelled"/>
    <n v="141"/>
    <n v="1370"/>
    <n v="227600"/>
    <s v="Madrid"/>
    <n v="4"/>
    <x v="3"/>
    <d v="2003-07-19T00:00:00"/>
    <n v="36251.03"/>
    <s v="Planes"/>
    <n v="3627"/>
    <n v="109.42"/>
    <e v="#VALUE!"/>
    <s v=""/>
    <n v="2004"/>
    <n v="6"/>
    <n v="66.739999999999995"/>
    <n v="3348.32"/>
    <n v="47.557686544800738"/>
    <n v="0"/>
  </r>
  <r>
    <n v="10262"/>
    <s v="S24_2841"/>
    <n v="24"/>
    <n v="63.71"/>
    <n v="10"/>
    <x v="138"/>
    <d v="2004-07-01T00:00:00"/>
    <s v="NULL"/>
    <s v="Cancelled"/>
    <n v="141"/>
    <n v="1370"/>
    <n v="227600"/>
    <s v="Madrid"/>
    <n v="4"/>
    <x v="3"/>
    <d v="2003-07-19T00:00:00"/>
    <n v="36251.03"/>
    <s v="Planes"/>
    <n v="5942"/>
    <n v="68.510000000000005"/>
    <e v="#VALUE!"/>
    <s v=""/>
    <n v="2004"/>
    <n v="6"/>
    <n v="34.25"/>
    <n v="1529.04"/>
    <n v="86.014598540145997"/>
    <n v="1"/>
  </r>
  <r>
    <n v="10262"/>
    <s v="S24_3420"/>
    <n v="46"/>
    <n v="65.75"/>
    <n v="11"/>
    <x v="138"/>
    <d v="2004-07-01T00:00:00"/>
    <s v="NULL"/>
    <s v="Cancelled"/>
    <n v="141"/>
    <n v="1370"/>
    <n v="227600"/>
    <s v="Madrid"/>
    <n v="4"/>
    <x v="3"/>
    <d v="2003-07-19T00:00:00"/>
    <n v="36251.03"/>
    <s v="Vintage Cars"/>
    <n v="2902"/>
    <n v="65.75"/>
    <e v="#VALUE!"/>
    <s v=""/>
    <n v="2004"/>
    <n v="6"/>
    <n v="26.3"/>
    <n v="3024.5"/>
    <n v="150"/>
    <n v="1"/>
  </r>
  <r>
    <n v="10262"/>
    <s v="S24_3816"/>
    <n v="49"/>
    <n v="82.18"/>
    <n v="16"/>
    <x v="138"/>
    <d v="2004-07-01T00:00:00"/>
    <s v="NULL"/>
    <s v="Cancelled"/>
    <n v="141"/>
    <n v="1370"/>
    <n v="227600"/>
    <s v="Madrid"/>
    <n v="4"/>
    <x v="3"/>
    <d v="2003-07-19T00:00:00"/>
    <n v="36251.03"/>
    <s v="Vintage Cars"/>
    <n v="6621"/>
    <n v="83.86"/>
    <e v="#VALUE!"/>
    <s v=""/>
    <n v="2004"/>
    <n v="6"/>
    <n v="48.64"/>
    <n v="4026.82"/>
    <n v="68.955592105263179"/>
    <n v="1"/>
  </r>
  <r>
    <n v="10262"/>
    <s v="S24_3949"/>
    <n v="48"/>
    <n v="58.69"/>
    <n v="8"/>
    <x v="138"/>
    <d v="2004-07-01T00:00:00"/>
    <s v="NULL"/>
    <s v="Cancelled"/>
    <n v="141"/>
    <n v="1370"/>
    <n v="227600"/>
    <s v="Madrid"/>
    <n v="4"/>
    <x v="3"/>
    <d v="2003-07-19T00:00:00"/>
    <n v="36251.03"/>
    <s v="Planes"/>
    <n v="6812"/>
    <n v="68.239999999999995"/>
    <e v="#VALUE!"/>
    <s v=""/>
    <n v="2004"/>
    <n v="6"/>
    <n v="29.34"/>
    <n v="2817.12"/>
    <n v="100.03408316291751"/>
    <n v="1"/>
  </r>
  <r>
    <n v="10262"/>
    <s v="S32_4289"/>
    <n v="40"/>
    <n v="63.97"/>
    <n v="2"/>
    <x v="138"/>
    <d v="2004-07-01T00:00:00"/>
    <s v="NULL"/>
    <s v="Cancelled"/>
    <n v="141"/>
    <n v="1370"/>
    <n v="227600"/>
    <s v="Madrid"/>
    <n v="4"/>
    <x v="3"/>
    <d v="2003-07-19T00:00:00"/>
    <n v="36251.03"/>
    <s v="Vintage Cars"/>
    <n v="136"/>
    <n v="68.790000000000006"/>
    <e v="#VALUE!"/>
    <s v=""/>
    <n v="2004"/>
    <n v="6"/>
    <n v="33.020000000000003"/>
    <n v="2558.8000000000002"/>
    <n v="93.731072077528736"/>
    <n v="1"/>
  </r>
  <r>
    <n v="10262"/>
    <s v="S50_1341"/>
    <n v="49"/>
    <n v="35.78"/>
    <n v="3"/>
    <x v="138"/>
    <d v="2004-07-01T00:00:00"/>
    <s v="NULL"/>
    <s v="Cancelled"/>
    <n v="141"/>
    <n v="1370"/>
    <n v="227600"/>
    <s v="Madrid"/>
    <n v="4"/>
    <x v="3"/>
    <d v="2003-07-19T00:00:00"/>
    <n v="36251.03"/>
    <s v="Vintage Cars"/>
    <n v="7062"/>
    <n v="43.64"/>
    <e v="#VALUE!"/>
    <s v=""/>
    <n v="2004"/>
    <n v="6"/>
    <n v="27.06"/>
    <n v="1753.22"/>
    <n v="32.224685883222485"/>
    <n v="0"/>
  </r>
  <r>
    <n v="10262"/>
    <s v="S700_1691"/>
    <n v="40"/>
    <n v="87.69"/>
    <n v="4"/>
    <x v="138"/>
    <d v="2004-07-01T00:00:00"/>
    <s v="NULL"/>
    <s v="Cancelled"/>
    <n v="141"/>
    <n v="1370"/>
    <n v="227600"/>
    <s v="Madrid"/>
    <n v="4"/>
    <x v="3"/>
    <d v="2003-07-19T00:00:00"/>
    <n v="36251.03"/>
    <s v="Planes"/>
    <n v="5841"/>
    <n v="91.34"/>
    <e v="#VALUE!"/>
    <s v=""/>
    <n v="2004"/>
    <n v="6"/>
    <n v="51.15"/>
    <n v="3507.6"/>
    <n v="71.436950146627566"/>
    <n v="1"/>
  </r>
  <r>
    <n v="10262"/>
    <s v="S700_2047"/>
    <n v="44"/>
    <n v="83.28"/>
    <n v="13"/>
    <x v="138"/>
    <d v="2004-07-01T00:00:00"/>
    <s v="NULL"/>
    <s v="Cancelled"/>
    <n v="141"/>
    <n v="1370"/>
    <n v="227600"/>
    <s v="Madrid"/>
    <n v="4"/>
    <x v="3"/>
    <d v="2003-07-19T00:00:00"/>
    <n v="36251.03"/>
    <s v="Ships"/>
    <n v="3501"/>
    <n v="90.52"/>
    <e v="#VALUE!"/>
    <s v=""/>
    <n v="2004"/>
    <n v="6"/>
    <n v="39.83"/>
    <n v="3664.32"/>
    <n v="109.0886266633191"/>
    <n v="1"/>
  </r>
  <r>
    <n v="10262"/>
    <s v="S700_2466"/>
    <n v="33"/>
    <n v="81.77"/>
    <n v="6"/>
    <x v="138"/>
    <d v="2004-07-01T00:00:00"/>
    <s v="NULL"/>
    <s v="Cancelled"/>
    <n v="141"/>
    <n v="1370"/>
    <n v="227600"/>
    <s v="Madrid"/>
    <n v="4"/>
    <x v="3"/>
    <d v="2003-07-19T00:00:00"/>
    <n v="36251.03"/>
    <s v="Planes"/>
    <n v="9653"/>
    <n v="99.72"/>
    <e v="#VALUE!"/>
    <s v=""/>
    <n v="2004"/>
    <n v="6"/>
    <n v="68.8"/>
    <n v="2698.41"/>
    <n v="18.85174418604651"/>
    <n v="0"/>
  </r>
  <r>
    <n v="10262"/>
    <s v="S700_3167"/>
    <n v="27"/>
    <n v="64.8"/>
    <n v="5"/>
    <x v="138"/>
    <d v="2004-07-01T00:00:00"/>
    <s v="NULL"/>
    <s v="Cancelled"/>
    <n v="141"/>
    <n v="1370"/>
    <n v="227600"/>
    <s v="Madrid"/>
    <n v="4"/>
    <x v="3"/>
    <d v="2003-07-19T00:00:00"/>
    <n v="36251.03"/>
    <s v="Planes"/>
    <n v="551"/>
    <n v="80"/>
    <e v="#VALUE!"/>
    <s v=""/>
    <n v="2004"/>
    <n v="6"/>
    <n v="54.4"/>
    <n v="1749.6"/>
    <n v="19.117647058823529"/>
    <n v="0"/>
  </r>
  <r>
    <n v="10262"/>
    <s v="S700_4002"/>
    <n v="35"/>
    <n v="64.41"/>
    <n v="7"/>
    <x v="138"/>
    <d v="2004-07-01T00:00:00"/>
    <s v="NULL"/>
    <s v="Cancelled"/>
    <n v="141"/>
    <n v="1370"/>
    <n v="227600"/>
    <s v="Madrid"/>
    <n v="4"/>
    <x v="3"/>
    <d v="2003-07-19T00:00:00"/>
    <n v="36251.03"/>
    <s v="Planes"/>
    <n v="8820"/>
    <n v="74.03"/>
    <e v="#VALUE!"/>
    <s v=""/>
    <n v="2004"/>
    <n v="6"/>
    <n v="36.270000000000003"/>
    <n v="2254.35"/>
    <n v="77.584780810587233"/>
    <n v="1"/>
  </r>
  <r>
    <n v="10262"/>
    <s v="S72_1253"/>
    <n v="21"/>
    <n v="41.71"/>
    <n v="12"/>
    <x v="138"/>
    <d v="2004-07-01T00:00:00"/>
    <s v="NULL"/>
    <s v="Cancelled"/>
    <n v="141"/>
    <n v="1370"/>
    <n v="227600"/>
    <s v="Madrid"/>
    <n v="4"/>
    <x v="3"/>
    <d v="2003-07-19T00:00:00"/>
    <n v="36251.03"/>
    <s v="Planes"/>
    <n v="4857"/>
    <n v="49.66"/>
    <e v="#VALUE!"/>
    <s v=""/>
    <n v="2004"/>
    <n v="6"/>
    <n v="32.770000000000003"/>
    <n v="875.91"/>
    <n v="27.28104974061641"/>
    <n v="0"/>
  </r>
  <r>
    <n v="10263"/>
    <s v="S10_1678"/>
    <n v="34"/>
    <n v="89"/>
    <n v="2"/>
    <x v="139"/>
    <d v="2004-07-04T00:00:00"/>
    <d v="2004-07-02T00:00:00"/>
    <s v="Shipped"/>
    <n v="175"/>
    <n v="1323"/>
    <n v="84300"/>
    <s v="Bridgewater"/>
    <n v="3"/>
    <x v="2"/>
    <d v="2005-05-19T00:00:00"/>
    <n v="28500.78"/>
    <s v="Motorcycles"/>
    <n v="7933"/>
    <n v="95.7"/>
    <n v="2"/>
    <s v="Yes"/>
    <n v="2004"/>
    <n v="6"/>
    <n v="48.81"/>
    <n v="3026"/>
    <n v="82.339684490883002"/>
    <n v="1"/>
  </r>
  <r>
    <n v="10263"/>
    <s v="S10_2016"/>
    <n v="40"/>
    <n v="107.05"/>
    <n v="5"/>
    <x v="139"/>
    <d v="2004-07-04T00:00:00"/>
    <d v="2004-07-02T00:00:00"/>
    <s v="Shipped"/>
    <n v="175"/>
    <n v="1323"/>
    <n v="84300"/>
    <s v="Bridgewater"/>
    <n v="3"/>
    <x v="2"/>
    <d v="2005-05-19T00:00:00"/>
    <n v="28500.78"/>
    <s v="Motorcycles"/>
    <n v="6625"/>
    <n v="118.94"/>
    <n v="2"/>
    <s v="Yes"/>
    <n v="2004"/>
    <n v="6"/>
    <n v="68.989999999999995"/>
    <n v="4282"/>
    <n v="55.167415567473554"/>
    <n v="0"/>
  </r>
  <r>
    <n v="10263"/>
    <s v="S10_4698"/>
    <n v="41"/>
    <n v="193.66"/>
    <n v="4"/>
    <x v="139"/>
    <d v="2004-07-04T00:00:00"/>
    <d v="2004-07-02T00:00:00"/>
    <s v="Shipped"/>
    <n v="175"/>
    <n v="1323"/>
    <n v="84300"/>
    <s v="Bridgewater"/>
    <n v="3"/>
    <x v="2"/>
    <d v="2005-05-19T00:00:00"/>
    <n v="28500.78"/>
    <s v="Motorcycles"/>
    <n v="5582"/>
    <n v="193.66"/>
    <n v="2"/>
    <s v="Yes"/>
    <n v="2004"/>
    <n v="6"/>
    <n v="91.02"/>
    <n v="7940.0599999999995"/>
    <n v="112.76642496154692"/>
    <n v="1"/>
  </r>
  <r>
    <n v="10263"/>
    <s v="S12_2823"/>
    <n v="48"/>
    <n v="123.51"/>
    <n v="1"/>
    <x v="139"/>
    <d v="2004-07-04T00:00:00"/>
    <d v="2004-07-02T00:00:00"/>
    <s v="Shipped"/>
    <n v="175"/>
    <n v="1323"/>
    <n v="84300"/>
    <s v="Bridgewater"/>
    <n v="3"/>
    <x v="2"/>
    <d v="2005-05-19T00:00:00"/>
    <n v="28500.78"/>
    <s v="Motorcycles"/>
    <n v="9997"/>
    <n v="150.62"/>
    <n v="2"/>
    <s v="Yes"/>
    <n v="2004"/>
    <n v="6"/>
    <n v="66.27"/>
    <n v="5928.4800000000005"/>
    <n v="86.373924852874623"/>
    <n v="1"/>
  </r>
  <r>
    <n v="10263"/>
    <s v="S18_2581"/>
    <n v="33"/>
    <n v="67.58"/>
    <n v="10"/>
    <x v="139"/>
    <d v="2004-07-04T00:00:00"/>
    <d v="2004-07-02T00:00:00"/>
    <s v="Shipped"/>
    <n v="175"/>
    <n v="1323"/>
    <n v="84300"/>
    <s v="Bridgewater"/>
    <n v="3"/>
    <x v="2"/>
    <d v="2005-05-19T00:00:00"/>
    <n v="28500.78"/>
    <s v="Planes"/>
    <n v="992"/>
    <n v="84.48"/>
    <n v="2"/>
    <s v="Yes"/>
    <n v="2004"/>
    <n v="6"/>
    <n v="49"/>
    <n v="2230.14"/>
    <n v="37.918367346938773"/>
    <n v="0"/>
  </r>
  <r>
    <n v="10263"/>
    <s v="S18_2625"/>
    <n v="34"/>
    <n v="50.27"/>
    <n v="6"/>
    <x v="139"/>
    <d v="2004-07-04T00:00:00"/>
    <d v="2004-07-02T00:00:00"/>
    <s v="Shipped"/>
    <n v="175"/>
    <n v="1323"/>
    <n v="84300"/>
    <s v="Bridgewater"/>
    <n v="3"/>
    <x v="2"/>
    <d v="2005-05-19T00:00:00"/>
    <n v="28500.78"/>
    <s v="Motorcycles"/>
    <n v="4357"/>
    <n v="60.57"/>
    <n v="2"/>
    <s v="Yes"/>
    <n v="2004"/>
    <n v="6"/>
    <n v="24.23"/>
    <n v="1709.18"/>
    <n v="107.47007841518779"/>
    <n v="1"/>
  </r>
  <r>
    <n v="10263"/>
    <s v="S24_1578"/>
    <n v="42"/>
    <n v="109.32"/>
    <n v="3"/>
    <x v="139"/>
    <d v="2004-07-04T00:00:00"/>
    <d v="2004-07-02T00:00:00"/>
    <s v="Shipped"/>
    <n v="175"/>
    <n v="1323"/>
    <n v="84300"/>
    <s v="Bridgewater"/>
    <n v="3"/>
    <x v="2"/>
    <d v="2005-05-19T00:00:00"/>
    <n v="28500.78"/>
    <s v="Motorcycles"/>
    <n v="7003"/>
    <n v="112.7"/>
    <n v="2"/>
    <s v="Yes"/>
    <n v="2004"/>
    <n v="6"/>
    <n v="60.86"/>
    <n v="4591.4399999999996"/>
    <n v="79.625369700953001"/>
    <n v="1"/>
  </r>
  <r>
    <n v="10263"/>
    <s v="S24_2000"/>
    <n v="37"/>
    <n v="67.03"/>
    <n v="7"/>
    <x v="139"/>
    <d v="2004-07-04T00:00:00"/>
    <d v="2004-07-02T00:00:00"/>
    <s v="Shipped"/>
    <n v="175"/>
    <n v="1323"/>
    <n v="84300"/>
    <s v="Bridgewater"/>
    <n v="3"/>
    <x v="2"/>
    <d v="2005-05-19T00:00:00"/>
    <n v="28500.78"/>
    <s v="Motorcycles"/>
    <n v="15"/>
    <n v="76.17"/>
    <n v="2"/>
    <s v="Yes"/>
    <n v="2004"/>
    <n v="6"/>
    <n v="37.32"/>
    <n v="2480.11"/>
    <n v="79.608788853161855"/>
    <n v="1"/>
  </r>
  <r>
    <n v="10263"/>
    <s v="S24_4278"/>
    <n v="24"/>
    <n v="59.41"/>
    <n v="11"/>
    <x v="139"/>
    <d v="2004-07-04T00:00:00"/>
    <d v="2004-07-02T00:00:00"/>
    <s v="Shipped"/>
    <n v="175"/>
    <n v="1323"/>
    <n v="84300"/>
    <s v="Bridgewater"/>
    <n v="3"/>
    <x v="2"/>
    <d v="2005-05-19T00:00:00"/>
    <n v="28500.78"/>
    <s v="Planes"/>
    <n v="2756"/>
    <n v="72.45"/>
    <n v="2"/>
    <s v="Yes"/>
    <n v="2004"/>
    <n v="6"/>
    <n v="36.229999999999997"/>
    <n v="1425.84"/>
    <n v="63.98012696660227"/>
    <n v="0"/>
  </r>
  <r>
    <n v="10263"/>
    <s v="S32_1374"/>
    <n v="31"/>
    <n v="93.9"/>
    <n v="8"/>
    <x v="139"/>
    <d v="2004-07-04T00:00:00"/>
    <d v="2004-07-02T00:00:00"/>
    <s v="Shipped"/>
    <n v="175"/>
    <n v="1323"/>
    <n v="84300"/>
    <s v="Bridgewater"/>
    <n v="3"/>
    <x v="2"/>
    <d v="2005-05-19T00:00:00"/>
    <n v="28500.78"/>
    <s v="Motorcycles"/>
    <n v="178"/>
    <n v="99.89"/>
    <n v="2"/>
    <s v="Yes"/>
    <n v="2004"/>
    <n v="6"/>
    <n v="66.92"/>
    <n v="2910.9"/>
    <n v="40.316796174536769"/>
    <n v="0"/>
  </r>
  <r>
    <n v="10263"/>
    <s v="S700_2834"/>
    <n v="47"/>
    <n v="117.46"/>
    <n v="9"/>
    <x v="139"/>
    <d v="2004-07-04T00:00:00"/>
    <d v="2004-07-02T00:00:00"/>
    <s v="Shipped"/>
    <n v="175"/>
    <n v="1323"/>
    <n v="84300"/>
    <s v="Bridgewater"/>
    <n v="3"/>
    <x v="2"/>
    <d v="2005-05-19T00:00:00"/>
    <n v="28500.78"/>
    <s v="Planes"/>
    <n v="7106"/>
    <n v="118.65"/>
    <n v="2"/>
    <s v="Yes"/>
    <n v="2004"/>
    <n v="6"/>
    <n v="59.33"/>
    <n v="5520.62"/>
    <n v="97.977414461486603"/>
    <n v="1"/>
  </r>
  <r>
    <n v="10264"/>
    <s v="S18_3782"/>
    <n v="48"/>
    <n v="58.44"/>
    <n v="3"/>
    <x v="140"/>
    <d v="2004-07-06T00:00:00"/>
    <d v="2004-07-01T00:00:00"/>
    <s v="Shipped"/>
    <n v="362"/>
    <n v="1216"/>
    <n v="41900"/>
    <s v="Boston"/>
    <n v="2"/>
    <x v="0"/>
    <d v="2004-07-11T00:00:00"/>
    <n v="18473.71"/>
    <s v="Motorcycles"/>
    <n v="7689"/>
    <n v="62.17"/>
    <n v="5"/>
    <s v="Yes"/>
    <n v="2004"/>
    <n v="6"/>
    <n v="32.950000000000003"/>
    <n v="2805.12"/>
    <n v="77.359635811836085"/>
    <n v="1"/>
  </r>
  <r>
    <n v="10264"/>
    <s v="S18_4721"/>
    <n v="20"/>
    <n v="124.99"/>
    <n v="2"/>
    <x v="140"/>
    <d v="2004-07-06T00:00:00"/>
    <d v="2004-07-01T00:00:00"/>
    <s v="Shipped"/>
    <n v="362"/>
    <n v="1216"/>
    <n v="41900"/>
    <s v="Boston"/>
    <n v="2"/>
    <x v="0"/>
    <d v="2004-07-11T00:00:00"/>
    <n v="18473.71"/>
    <s v="Classic Cars"/>
    <n v="1249"/>
    <n v="148.80000000000001"/>
    <n v="5"/>
    <s v="Yes"/>
    <n v="2004"/>
    <n v="6"/>
    <n v="69.930000000000007"/>
    <n v="2499.7999999999997"/>
    <n v="78.7358787358787"/>
    <n v="1"/>
  </r>
  <r>
    <n v="10264"/>
    <s v="S24_2360"/>
    <n v="37"/>
    <n v="61.64"/>
    <n v="6"/>
    <x v="140"/>
    <d v="2004-07-06T00:00:00"/>
    <d v="2004-07-01T00:00:00"/>
    <s v="Shipped"/>
    <n v="362"/>
    <n v="1216"/>
    <n v="41900"/>
    <s v="Boston"/>
    <n v="2"/>
    <x v="0"/>
    <d v="2004-07-11T00:00:00"/>
    <n v="18473.71"/>
    <s v="Motorcycles"/>
    <n v="6840"/>
    <n v="69.260000000000005"/>
    <n v="5"/>
    <s v="Yes"/>
    <n v="2004"/>
    <n v="6"/>
    <n v="47.1"/>
    <n v="2280.6799999999998"/>
    <n v="30.87048832271762"/>
    <n v="0"/>
  </r>
  <r>
    <n v="10264"/>
    <s v="S24_4620"/>
    <n v="47"/>
    <n v="75.180000000000007"/>
    <n v="1"/>
    <x v="140"/>
    <d v="2004-07-06T00:00:00"/>
    <d v="2004-07-01T00:00:00"/>
    <s v="Shipped"/>
    <n v="362"/>
    <n v="1216"/>
    <n v="41900"/>
    <s v="Boston"/>
    <n v="2"/>
    <x v="0"/>
    <d v="2004-07-11T00:00:00"/>
    <n v="18473.71"/>
    <s v="Classic Cars"/>
    <n v="7869"/>
    <n v="80.84"/>
    <n v="5"/>
    <s v="Yes"/>
    <n v="2004"/>
    <n v="6"/>
    <n v="32.33"/>
    <n v="3533.4600000000005"/>
    <n v="132.53943705536656"/>
    <n v="1"/>
  </r>
  <r>
    <n v="10264"/>
    <s v="S32_2206"/>
    <n v="20"/>
    <n v="39.020000000000003"/>
    <n v="4"/>
    <x v="140"/>
    <d v="2004-07-06T00:00:00"/>
    <d v="2004-07-01T00:00:00"/>
    <s v="Shipped"/>
    <n v="362"/>
    <n v="1216"/>
    <n v="41900"/>
    <s v="Boston"/>
    <n v="2"/>
    <x v="0"/>
    <d v="2004-07-11T00:00:00"/>
    <n v="18473.71"/>
    <s v="Motorcycles"/>
    <n v="9241"/>
    <n v="40.229999999999997"/>
    <n v="5"/>
    <s v="Yes"/>
    <n v="2004"/>
    <n v="6"/>
    <n v="24.14"/>
    <n v="780.40000000000009"/>
    <n v="61.640430820215421"/>
    <n v="0"/>
  </r>
  <r>
    <n v="10264"/>
    <s v="S32_4485"/>
    <n v="34"/>
    <n v="100.01"/>
    <n v="7"/>
    <x v="140"/>
    <d v="2004-07-06T00:00:00"/>
    <d v="2004-07-01T00:00:00"/>
    <s v="Shipped"/>
    <n v="362"/>
    <n v="1216"/>
    <n v="41900"/>
    <s v="Boston"/>
    <n v="2"/>
    <x v="0"/>
    <d v="2004-07-11T00:00:00"/>
    <n v="18473.71"/>
    <s v="Motorcycles"/>
    <n v="3341"/>
    <n v="102.05"/>
    <n v="5"/>
    <s v="Yes"/>
    <n v="2004"/>
    <n v="6"/>
    <n v="56.13"/>
    <n v="3400.34"/>
    <n v="78.175663637983249"/>
    <n v="1"/>
  </r>
  <r>
    <n v="10264"/>
    <s v="S50_4713"/>
    <n v="47"/>
    <n v="67.53"/>
    <n v="5"/>
    <x v="140"/>
    <d v="2004-07-06T00:00:00"/>
    <d v="2004-07-01T00:00:00"/>
    <s v="Shipped"/>
    <n v="362"/>
    <n v="1216"/>
    <n v="41900"/>
    <s v="Boston"/>
    <n v="2"/>
    <x v="0"/>
    <d v="2004-07-11T00:00:00"/>
    <n v="18473.71"/>
    <s v="Motorcycles"/>
    <n v="600"/>
    <n v="81.36"/>
    <n v="5"/>
    <s v="Yes"/>
    <n v="2004"/>
    <n v="6"/>
    <n v="34.17"/>
    <n v="3173.91"/>
    <n v="97.629499561018434"/>
    <n v="1"/>
  </r>
  <r>
    <n v="10265"/>
    <s v="S18_3278"/>
    <n v="45"/>
    <n v="74.78"/>
    <n v="2"/>
    <x v="141"/>
    <d v="2004-07-09T00:00:00"/>
    <d v="2004-07-07T00:00:00"/>
    <s v="Shipped"/>
    <n v="471"/>
    <n v="1611"/>
    <n v="60300"/>
    <s v="Glen Waverly"/>
    <n v="6"/>
    <x v="6"/>
    <d v="2004-07-28T00:00:00"/>
    <n v="9415.1299999999992"/>
    <s v="Classic Cars"/>
    <n v="1917"/>
    <n v="80.41"/>
    <n v="2"/>
    <s v="Yes"/>
    <n v="2004"/>
    <n v="7"/>
    <n v="49.05"/>
    <n v="3365.1"/>
    <n v="52.456676860346597"/>
    <n v="0"/>
  </r>
  <r>
    <n v="10265"/>
    <s v="S18_3482"/>
    <n v="49"/>
    <n v="123.47"/>
    <n v="1"/>
    <x v="141"/>
    <d v="2004-07-09T00:00:00"/>
    <d v="2004-07-07T00:00:00"/>
    <s v="Shipped"/>
    <n v="471"/>
    <n v="1611"/>
    <n v="60300"/>
    <s v="Glen Waverly"/>
    <n v="6"/>
    <x v="6"/>
    <d v="2004-07-28T00:00:00"/>
    <n v="9415.1299999999992"/>
    <s v="Classic Cars"/>
    <n v="9127"/>
    <n v="146.99"/>
    <n v="2"/>
    <s v="Yes"/>
    <n v="2004"/>
    <n v="7"/>
    <n v="73.489999999999995"/>
    <n v="6050.03"/>
    <n v="68.009252959586348"/>
    <n v="1"/>
  </r>
  <r>
    <n v="10266"/>
    <s v="S12_1099"/>
    <n v="44"/>
    <n v="188.73"/>
    <n v="14"/>
    <x v="142"/>
    <d v="2004-07-14T00:00:00"/>
    <d v="2004-07-10T00:00:00"/>
    <s v="Shipped"/>
    <n v="386"/>
    <n v="1401"/>
    <n v="121400"/>
    <s v="Reggio Emilia"/>
    <n v="4"/>
    <x v="3"/>
    <d v="2003-11-18T00:00:00"/>
    <n v="38524.29"/>
    <s v="Classic Cars"/>
    <n v="68"/>
    <n v="194.57"/>
    <n v="4"/>
    <s v="Yes"/>
    <n v="2004"/>
    <n v="7"/>
    <n v="95.34"/>
    <n v="8304.119999999999"/>
    <n v="97.954688483322826"/>
    <n v="1"/>
  </r>
  <r>
    <n v="10266"/>
    <s v="S12_3380"/>
    <n v="22"/>
    <n v="110.39"/>
    <n v="12"/>
    <x v="142"/>
    <d v="2004-07-14T00:00:00"/>
    <d v="2004-07-10T00:00:00"/>
    <s v="Shipped"/>
    <n v="386"/>
    <n v="1401"/>
    <n v="121400"/>
    <s v="Reggio Emilia"/>
    <n v="4"/>
    <x v="3"/>
    <d v="2003-11-18T00:00:00"/>
    <n v="38524.29"/>
    <s v="Classic Cars"/>
    <n v="9123"/>
    <n v="117.44"/>
    <n v="4"/>
    <s v="Yes"/>
    <n v="2004"/>
    <n v="7"/>
    <n v="75.16"/>
    <n v="2428.58"/>
    <n v="46.873336881319858"/>
    <n v="0"/>
  </r>
  <r>
    <n v="10266"/>
    <s v="S12_3990"/>
    <n v="35"/>
    <n v="67.83"/>
    <n v="15"/>
    <x v="142"/>
    <d v="2004-07-14T00:00:00"/>
    <d v="2004-07-10T00:00:00"/>
    <s v="Shipped"/>
    <n v="386"/>
    <n v="1401"/>
    <n v="121400"/>
    <s v="Reggio Emilia"/>
    <n v="4"/>
    <x v="3"/>
    <d v="2003-11-18T00:00:00"/>
    <n v="38524.29"/>
    <s v="Classic Cars"/>
    <n v="5663"/>
    <n v="79.8"/>
    <n v="4"/>
    <s v="Yes"/>
    <n v="2004"/>
    <n v="7"/>
    <n v="31.92"/>
    <n v="2374.0499999999997"/>
    <n v="112.49999999999997"/>
    <n v="1"/>
  </r>
  <r>
    <n v="10266"/>
    <s v="S12_4675"/>
    <n v="40"/>
    <n v="112.86"/>
    <n v="11"/>
    <x v="142"/>
    <d v="2004-07-14T00:00:00"/>
    <d v="2004-07-10T00:00:00"/>
    <s v="Shipped"/>
    <n v="386"/>
    <n v="1401"/>
    <n v="121400"/>
    <s v="Reggio Emilia"/>
    <n v="4"/>
    <x v="3"/>
    <d v="2003-11-18T00:00:00"/>
    <n v="38524.29"/>
    <s v="Classic Cars"/>
    <n v="7323"/>
    <n v="115.16"/>
    <n v="4"/>
    <s v="Yes"/>
    <n v="2004"/>
    <n v="7"/>
    <n v="58.73"/>
    <n v="4514.3999999999996"/>
    <n v="92.167546398774064"/>
    <n v="1"/>
  </r>
  <r>
    <n v="10266"/>
    <s v="S18_1129"/>
    <n v="21"/>
    <n v="131.63"/>
    <n v="6"/>
    <x v="142"/>
    <d v="2004-07-14T00:00:00"/>
    <d v="2004-07-10T00:00:00"/>
    <s v="Shipped"/>
    <n v="386"/>
    <n v="1401"/>
    <n v="121400"/>
    <s v="Reggio Emilia"/>
    <n v="4"/>
    <x v="3"/>
    <d v="2003-11-18T00:00:00"/>
    <n v="38524.29"/>
    <s v="Classic Cars"/>
    <n v="3975"/>
    <n v="141.54"/>
    <n v="4"/>
    <s v="Yes"/>
    <n v="2004"/>
    <n v="7"/>
    <n v="83.51"/>
    <n v="2764.23"/>
    <n v="57.621841695605305"/>
    <n v="0"/>
  </r>
  <r>
    <n v="10266"/>
    <s v="S18_1589"/>
    <n v="36"/>
    <n v="99.55"/>
    <n v="2"/>
    <x v="142"/>
    <d v="2004-07-14T00:00:00"/>
    <d v="2004-07-10T00:00:00"/>
    <s v="Shipped"/>
    <n v="386"/>
    <n v="1401"/>
    <n v="121400"/>
    <s v="Reggio Emilia"/>
    <n v="4"/>
    <x v="3"/>
    <d v="2003-11-18T00:00:00"/>
    <n v="38524.29"/>
    <s v="Classic Cars"/>
    <n v="9042"/>
    <n v="124.44"/>
    <n v="4"/>
    <s v="Yes"/>
    <n v="2004"/>
    <n v="7"/>
    <n v="65.959999999999994"/>
    <n v="3583.7999999999997"/>
    <n v="50.924802910855071"/>
    <n v="0"/>
  </r>
  <r>
    <n v="10266"/>
    <s v="S18_1889"/>
    <n v="33"/>
    <n v="77"/>
    <n v="10"/>
    <x v="142"/>
    <d v="2004-07-14T00:00:00"/>
    <d v="2004-07-10T00:00:00"/>
    <s v="Shipped"/>
    <n v="386"/>
    <n v="1401"/>
    <n v="121400"/>
    <s v="Reggio Emilia"/>
    <n v="4"/>
    <x v="3"/>
    <d v="2003-11-18T00:00:00"/>
    <n v="38524.29"/>
    <s v="Classic Cars"/>
    <n v="8826"/>
    <n v="77"/>
    <n v="4"/>
    <s v="Yes"/>
    <n v="2004"/>
    <n v="7"/>
    <n v="53.9"/>
    <n v="2541"/>
    <n v="42.857142857142861"/>
    <n v="0"/>
  </r>
  <r>
    <n v="10266"/>
    <s v="S18_1984"/>
    <n v="49"/>
    <n v="139.41"/>
    <n v="5"/>
    <x v="142"/>
    <d v="2004-07-14T00:00:00"/>
    <d v="2004-07-10T00:00:00"/>
    <s v="Shipped"/>
    <n v="386"/>
    <n v="1401"/>
    <n v="121400"/>
    <s v="Reggio Emilia"/>
    <n v="4"/>
    <x v="3"/>
    <d v="2003-11-18T00:00:00"/>
    <n v="38524.29"/>
    <s v="Classic Cars"/>
    <n v="9772"/>
    <n v="142.25"/>
    <n v="4"/>
    <s v="Yes"/>
    <n v="2004"/>
    <n v="7"/>
    <n v="93.89"/>
    <n v="6831.09"/>
    <n v="48.482266482053461"/>
    <n v="0"/>
  </r>
  <r>
    <n v="10266"/>
    <s v="S18_2870"/>
    <n v="20"/>
    <n v="113.52"/>
    <n v="3"/>
    <x v="142"/>
    <d v="2004-07-14T00:00:00"/>
    <d v="2004-07-10T00:00:00"/>
    <s v="Shipped"/>
    <n v="386"/>
    <n v="1401"/>
    <n v="121400"/>
    <s v="Reggio Emilia"/>
    <n v="4"/>
    <x v="3"/>
    <d v="2003-11-18T00:00:00"/>
    <n v="38524.29"/>
    <s v="Classic Cars"/>
    <n v="8164"/>
    <n v="132"/>
    <n v="4"/>
    <s v="Yes"/>
    <n v="2004"/>
    <n v="7"/>
    <n v="56.76"/>
    <n v="2270.4"/>
    <n v="100"/>
    <n v="1"/>
  </r>
  <r>
    <n v="10266"/>
    <s v="S18_3232"/>
    <n v="29"/>
    <n v="137.16999999999999"/>
    <n v="7"/>
    <x v="142"/>
    <d v="2004-07-14T00:00:00"/>
    <d v="2004-07-10T00:00:00"/>
    <s v="Shipped"/>
    <n v="386"/>
    <n v="1401"/>
    <n v="121400"/>
    <s v="Reggio Emilia"/>
    <n v="4"/>
    <x v="3"/>
    <d v="2003-11-18T00:00:00"/>
    <n v="38524.29"/>
    <s v="Classic Cars"/>
    <n v="8347"/>
    <n v="169.34"/>
    <n v="4"/>
    <s v="Yes"/>
    <n v="2004"/>
    <n v="7"/>
    <n v="77.900000000000006"/>
    <n v="3977.93"/>
    <n v="76.08472400513476"/>
    <n v="1"/>
  </r>
  <r>
    <n v="10266"/>
    <s v="S18_3685"/>
    <n v="33"/>
    <n v="127.15"/>
    <n v="4"/>
    <x v="142"/>
    <d v="2004-07-14T00:00:00"/>
    <d v="2004-07-10T00:00:00"/>
    <s v="Shipped"/>
    <n v="386"/>
    <n v="1401"/>
    <n v="121400"/>
    <s v="Reggio Emilia"/>
    <n v="4"/>
    <x v="3"/>
    <d v="2003-11-18T00:00:00"/>
    <n v="38524.29"/>
    <s v="Classic Cars"/>
    <n v="8990"/>
    <n v="141.28"/>
    <n v="4"/>
    <s v="Yes"/>
    <n v="2004"/>
    <n v="7"/>
    <n v="62.16"/>
    <n v="4195.95"/>
    <n v="104.55276705276708"/>
    <n v="1"/>
  </r>
  <r>
    <n v="10266"/>
    <s v="S24_1628"/>
    <n v="28"/>
    <n v="40.25"/>
    <n v="1"/>
    <x v="142"/>
    <d v="2004-07-14T00:00:00"/>
    <d v="2004-07-10T00:00:00"/>
    <s v="Shipped"/>
    <n v="386"/>
    <n v="1401"/>
    <n v="121400"/>
    <s v="Reggio Emilia"/>
    <n v="4"/>
    <x v="3"/>
    <d v="2003-11-18T00:00:00"/>
    <n v="38524.29"/>
    <s v="Classic Cars"/>
    <n v="8197"/>
    <n v="50.31"/>
    <n v="4"/>
    <s v="Yes"/>
    <n v="2004"/>
    <n v="7"/>
    <n v="29.18"/>
    <n v="1127"/>
    <n v="37.936943111720353"/>
    <n v="0"/>
  </r>
  <r>
    <n v="10266"/>
    <s v="S24_2972"/>
    <n v="34"/>
    <n v="35.119999999999997"/>
    <n v="8"/>
    <x v="142"/>
    <d v="2004-07-14T00:00:00"/>
    <d v="2004-07-10T00:00:00"/>
    <s v="Shipped"/>
    <n v="386"/>
    <n v="1401"/>
    <n v="121400"/>
    <s v="Reggio Emilia"/>
    <n v="4"/>
    <x v="3"/>
    <d v="2003-11-18T00:00:00"/>
    <n v="38524.29"/>
    <s v="Classic Cars"/>
    <n v="7723"/>
    <n v="37.76"/>
    <n v="4"/>
    <s v="Yes"/>
    <n v="2004"/>
    <n v="7"/>
    <n v="16.239999999999998"/>
    <n v="1194.08"/>
    <n v="116.256157635468"/>
    <n v="1"/>
  </r>
  <r>
    <n v="10266"/>
    <s v="S24_3371"/>
    <n v="47"/>
    <n v="56.33"/>
    <n v="13"/>
    <x v="142"/>
    <d v="2004-07-14T00:00:00"/>
    <d v="2004-07-10T00:00:00"/>
    <s v="Shipped"/>
    <n v="386"/>
    <n v="1401"/>
    <n v="121400"/>
    <s v="Reggio Emilia"/>
    <n v="4"/>
    <x v="3"/>
    <d v="2003-11-18T00:00:00"/>
    <n v="38524.29"/>
    <s v="Classic Cars"/>
    <n v="7995"/>
    <n v="61.23"/>
    <n v="4"/>
    <s v="Yes"/>
    <n v="2004"/>
    <n v="7"/>
    <n v="38.58"/>
    <n v="2647.5099999999998"/>
    <n v="46.008294453084503"/>
    <n v="0"/>
  </r>
  <r>
    <n v="10266"/>
    <s v="S24_3856"/>
    <n v="24"/>
    <n v="119.37"/>
    <n v="9"/>
    <x v="142"/>
    <d v="2004-07-14T00:00:00"/>
    <d v="2004-07-10T00:00:00"/>
    <s v="Shipped"/>
    <n v="386"/>
    <n v="1401"/>
    <n v="121400"/>
    <s v="Reggio Emilia"/>
    <n v="4"/>
    <x v="3"/>
    <d v="2003-11-18T00:00:00"/>
    <n v="38524.29"/>
    <s v="Classic Cars"/>
    <n v="6600"/>
    <n v="140.43"/>
    <n v="4"/>
    <s v="Yes"/>
    <n v="2004"/>
    <n v="7"/>
    <n v="98.3"/>
    <n v="2864.88"/>
    <n v="21.43438453713124"/>
    <n v="0"/>
  </r>
  <r>
    <n v="10267"/>
    <s v="S18_4933"/>
    <n v="36"/>
    <n v="71.27"/>
    <n v="1"/>
    <x v="143"/>
    <d v="2004-07-17T00:00:00"/>
    <d v="2004-07-09T00:00:00"/>
    <s v="Shipped"/>
    <n v="151"/>
    <n v="1286"/>
    <n v="138500"/>
    <s v="NYC"/>
    <n v="3"/>
    <x v="2"/>
    <d v="2003-12-22T00:00:00"/>
    <n v="58793.53"/>
    <s v="Classic Cars"/>
    <n v="3209"/>
    <n v="71.27"/>
    <n v="8"/>
    <s v="No"/>
    <n v="2004"/>
    <n v="7"/>
    <n v="34.21"/>
    <n v="2565.7199999999998"/>
    <n v="108.3308973984215"/>
    <n v="1"/>
  </r>
  <r>
    <n v="10267"/>
    <s v="S24_1046"/>
    <n v="40"/>
    <n v="72.02"/>
    <n v="5"/>
    <x v="143"/>
    <d v="2004-07-17T00:00:00"/>
    <d v="2004-07-09T00:00:00"/>
    <s v="Shipped"/>
    <n v="151"/>
    <n v="1286"/>
    <n v="138500"/>
    <s v="NYC"/>
    <n v="3"/>
    <x v="2"/>
    <d v="2003-12-22T00:00:00"/>
    <n v="58793.53"/>
    <s v="Classic Cars"/>
    <n v="1005"/>
    <n v="73.489999999999995"/>
    <n v="8"/>
    <s v="No"/>
    <n v="2004"/>
    <n v="7"/>
    <n v="49.24"/>
    <n v="2880.7999999999997"/>
    <n v="46.263200649878137"/>
    <n v="0"/>
  </r>
  <r>
    <n v="10267"/>
    <s v="S24_2766"/>
    <n v="38"/>
    <n v="76.33"/>
    <n v="3"/>
    <x v="143"/>
    <d v="2004-07-17T00:00:00"/>
    <d v="2004-07-09T00:00:00"/>
    <s v="Shipped"/>
    <n v="151"/>
    <n v="1286"/>
    <n v="138500"/>
    <s v="NYC"/>
    <n v="3"/>
    <x v="2"/>
    <d v="2003-12-22T00:00:00"/>
    <n v="58793.53"/>
    <s v="Classic Cars"/>
    <n v="2350"/>
    <n v="90.87"/>
    <n v="8"/>
    <s v="No"/>
    <n v="2004"/>
    <n v="7"/>
    <n v="47.25"/>
    <n v="2900.54"/>
    <n v="61.544973544973544"/>
    <n v="0"/>
  </r>
  <r>
    <n v="10267"/>
    <s v="S24_2887"/>
    <n v="43"/>
    <n v="93.95"/>
    <n v="2"/>
    <x v="143"/>
    <d v="2004-07-17T00:00:00"/>
    <d v="2004-07-09T00:00:00"/>
    <s v="Shipped"/>
    <n v="151"/>
    <n v="1286"/>
    <n v="138500"/>
    <s v="NYC"/>
    <n v="3"/>
    <x v="2"/>
    <d v="2003-12-22T00:00:00"/>
    <n v="58793.53"/>
    <s v="Classic Cars"/>
    <n v="1452"/>
    <n v="117.44"/>
    <n v="8"/>
    <s v="No"/>
    <n v="2004"/>
    <n v="7"/>
    <n v="72.819999999999993"/>
    <n v="4039.85"/>
    <n v="29.016753639110149"/>
    <n v="0"/>
  </r>
  <r>
    <n v="10267"/>
    <s v="S24_3191"/>
    <n v="44"/>
    <n v="83.9"/>
    <n v="4"/>
    <x v="143"/>
    <d v="2004-07-17T00:00:00"/>
    <d v="2004-07-09T00:00:00"/>
    <s v="Shipped"/>
    <n v="151"/>
    <n v="1286"/>
    <n v="138500"/>
    <s v="NYC"/>
    <n v="3"/>
    <x v="2"/>
    <d v="2003-12-22T00:00:00"/>
    <n v="58793.53"/>
    <s v="Classic Cars"/>
    <n v="4695"/>
    <n v="85.61"/>
    <n v="8"/>
    <s v="No"/>
    <n v="2004"/>
    <n v="7"/>
    <n v="50.51"/>
    <n v="3691.6000000000004"/>
    <n v="66.105721639279366"/>
    <n v="0"/>
  </r>
  <r>
    <n v="10267"/>
    <s v="S24_3432"/>
    <n v="43"/>
    <n v="98.51"/>
    <n v="6"/>
    <x v="143"/>
    <d v="2004-07-17T00:00:00"/>
    <d v="2004-07-09T00:00:00"/>
    <s v="Shipped"/>
    <n v="151"/>
    <n v="1286"/>
    <n v="138500"/>
    <s v="NYC"/>
    <n v="3"/>
    <x v="2"/>
    <d v="2003-12-22T00:00:00"/>
    <n v="58793.53"/>
    <s v="Classic Cars"/>
    <n v="9446"/>
    <n v="107.08"/>
    <n v="8"/>
    <s v="No"/>
    <n v="2004"/>
    <n v="7"/>
    <n v="62.11"/>
    <n v="4235.93"/>
    <n v="58.605699565287409"/>
    <n v="0"/>
  </r>
  <r>
    <n v="10268"/>
    <s v="S18_1342"/>
    <n v="49"/>
    <n v="93.49"/>
    <n v="3"/>
    <x v="144"/>
    <d v="2004-07-18T00:00:00"/>
    <d v="2004-07-14T00:00:00"/>
    <s v="Shipped"/>
    <n v="412"/>
    <n v="1612"/>
    <n v="86800"/>
    <s v="Wellington"/>
    <n v="6"/>
    <x v="6"/>
    <d v="2004-07-25T00:00:00"/>
    <n v="35034.57"/>
    <s v="Vintage Cars"/>
    <n v="8693"/>
    <n v="102.74"/>
    <n v="4"/>
    <s v="Yes"/>
    <n v="2004"/>
    <n v="7"/>
    <n v="60.62"/>
    <n v="4581.0099999999993"/>
    <n v="54.223028703398214"/>
    <n v="0"/>
  </r>
  <r>
    <n v="10268"/>
    <s v="S18_1367"/>
    <n v="26"/>
    <n v="45.82"/>
    <n v="2"/>
    <x v="144"/>
    <d v="2004-07-18T00:00:00"/>
    <d v="2004-07-14T00:00:00"/>
    <s v="Shipped"/>
    <n v="412"/>
    <n v="1612"/>
    <n v="86800"/>
    <s v="Wellington"/>
    <n v="6"/>
    <x v="6"/>
    <d v="2004-07-25T00:00:00"/>
    <n v="35034.57"/>
    <s v="Vintage Cars"/>
    <n v="8635"/>
    <n v="53.91"/>
    <n v="4"/>
    <s v="Yes"/>
    <n v="2004"/>
    <n v="7"/>
    <n v="24.26"/>
    <n v="1191.32"/>
    <n v="88.870568837592728"/>
    <n v="1"/>
  </r>
  <r>
    <n v="10268"/>
    <s v="S18_1749"/>
    <n v="34"/>
    <n v="164.9"/>
    <n v="10"/>
    <x v="144"/>
    <d v="2004-07-18T00:00:00"/>
    <d v="2004-07-14T00:00:00"/>
    <s v="Shipped"/>
    <n v="412"/>
    <n v="1612"/>
    <n v="86800"/>
    <s v="Wellington"/>
    <n v="6"/>
    <x v="6"/>
    <d v="2004-07-25T00:00:00"/>
    <n v="35034.57"/>
    <s v="Vintage Cars"/>
    <n v="2724"/>
    <n v="170"/>
    <n v="4"/>
    <s v="Yes"/>
    <n v="2004"/>
    <n v="7"/>
    <n v="86.7"/>
    <n v="5606.6"/>
    <n v="90.196078431372555"/>
    <n v="1"/>
  </r>
  <r>
    <n v="10268"/>
    <s v="S18_2248"/>
    <n v="31"/>
    <n v="60.54"/>
    <n v="9"/>
    <x v="144"/>
    <d v="2004-07-18T00:00:00"/>
    <d v="2004-07-14T00:00:00"/>
    <s v="Shipped"/>
    <n v="412"/>
    <n v="1612"/>
    <n v="86800"/>
    <s v="Wellington"/>
    <n v="6"/>
    <x v="6"/>
    <d v="2004-07-25T00:00:00"/>
    <n v="35034.57"/>
    <s v="Vintage Cars"/>
    <n v="540"/>
    <n v="60.54"/>
    <n v="4"/>
    <s v="Yes"/>
    <n v="2004"/>
    <n v="7"/>
    <n v="33.299999999999997"/>
    <n v="1876.74"/>
    <n v="81.801801801801815"/>
    <n v="1"/>
  </r>
  <r>
    <n v="10268"/>
    <s v="S18_2325"/>
    <n v="50"/>
    <n v="124.59"/>
    <n v="7"/>
    <x v="144"/>
    <d v="2004-07-18T00:00:00"/>
    <d v="2004-07-14T00:00:00"/>
    <s v="Shipped"/>
    <n v="412"/>
    <n v="1612"/>
    <n v="86800"/>
    <s v="Wellington"/>
    <n v="6"/>
    <x v="6"/>
    <d v="2004-07-25T00:00:00"/>
    <n v="35034.57"/>
    <s v="Vintage Cars"/>
    <n v="9354"/>
    <n v="127.13"/>
    <n v="4"/>
    <s v="Yes"/>
    <n v="2004"/>
    <n v="7"/>
    <n v="58.48"/>
    <n v="6229.5"/>
    <n v="113.04719562243505"/>
    <n v="1"/>
  </r>
  <r>
    <n v="10268"/>
    <s v="S18_2795"/>
    <n v="35"/>
    <n v="148.5"/>
    <n v="4"/>
    <x v="144"/>
    <d v="2004-07-18T00:00:00"/>
    <d v="2004-07-14T00:00:00"/>
    <s v="Shipped"/>
    <n v="412"/>
    <n v="1612"/>
    <n v="86800"/>
    <s v="Wellington"/>
    <n v="6"/>
    <x v="6"/>
    <d v="2004-07-25T00:00:00"/>
    <n v="35034.57"/>
    <s v="Vintage Cars"/>
    <n v="548"/>
    <n v="168.75"/>
    <n v="4"/>
    <s v="Yes"/>
    <n v="2004"/>
    <n v="7"/>
    <n v="72.56"/>
    <n v="5197.5"/>
    <n v="104.65821389195149"/>
    <n v="1"/>
  </r>
  <r>
    <n v="10268"/>
    <s v="S18_3320"/>
    <n v="39"/>
    <n v="96.23"/>
    <n v="1"/>
    <x v="144"/>
    <d v="2004-07-18T00:00:00"/>
    <d v="2004-07-14T00:00:00"/>
    <s v="Shipped"/>
    <n v="412"/>
    <n v="1612"/>
    <n v="86800"/>
    <s v="Wellington"/>
    <n v="6"/>
    <x v="6"/>
    <d v="2004-07-25T00:00:00"/>
    <n v="35034.57"/>
    <s v="Vintage Cars"/>
    <n v="7913"/>
    <n v="99.21"/>
    <n v="4"/>
    <s v="Yes"/>
    <n v="2004"/>
    <n v="7"/>
    <n v="57.54"/>
    <n v="3752.9700000000003"/>
    <n v="67.240180743830393"/>
    <n v="1"/>
  </r>
  <r>
    <n v="10268"/>
    <s v="S18_4409"/>
    <n v="35"/>
    <n v="84.67"/>
    <n v="11"/>
    <x v="144"/>
    <d v="2004-07-18T00:00:00"/>
    <d v="2004-07-14T00:00:00"/>
    <s v="Shipped"/>
    <n v="412"/>
    <n v="1612"/>
    <n v="86800"/>
    <s v="Wellington"/>
    <n v="6"/>
    <x v="6"/>
    <d v="2004-07-25T00:00:00"/>
    <n v="35034.57"/>
    <s v="Vintage Cars"/>
    <n v="6553"/>
    <n v="92.03"/>
    <n v="4"/>
    <s v="Yes"/>
    <n v="2004"/>
    <n v="7"/>
    <n v="43.26"/>
    <n v="2963.4500000000003"/>
    <n v="95.723532131299137"/>
    <n v="1"/>
  </r>
  <r>
    <n v="10268"/>
    <s v="S24_1937"/>
    <n v="33"/>
    <n v="31.86"/>
    <n v="6"/>
    <x v="144"/>
    <d v="2004-07-18T00:00:00"/>
    <d v="2004-07-14T00:00:00"/>
    <s v="Shipped"/>
    <n v="412"/>
    <n v="1612"/>
    <n v="86800"/>
    <s v="Wellington"/>
    <n v="6"/>
    <x v="6"/>
    <d v="2004-07-25T00:00:00"/>
    <n v="35034.57"/>
    <s v="Vintage Cars"/>
    <n v="7332"/>
    <n v="33.19"/>
    <n v="4"/>
    <s v="Yes"/>
    <n v="2004"/>
    <n v="7"/>
    <n v="22.57"/>
    <n v="1051.3799999999999"/>
    <n v="41.160832964111648"/>
    <n v="0"/>
  </r>
  <r>
    <n v="10268"/>
    <s v="S24_2022"/>
    <n v="40"/>
    <n v="36.29"/>
    <n v="5"/>
    <x v="144"/>
    <d v="2004-07-18T00:00:00"/>
    <d v="2004-07-14T00:00:00"/>
    <s v="Shipped"/>
    <n v="412"/>
    <n v="1612"/>
    <n v="86800"/>
    <s v="Wellington"/>
    <n v="6"/>
    <x v="6"/>
    <d v="2004-07-25T00:00:00"/>
    <n v="35034.57"/>
    <s v="Vintage Cars"/>
    <n v="2847"/>
    <n v="44.8"/>
    <n v="4"/>
    <s v="Yes"/>
    <n v="2004"/>
    <n v="7"/>
    <n v="20.61"/>
    <n v="1451.6"/>
    <n v="76.079573022804468"/>
    <n v="1"/>
  </r>
  <r>
    <n v="10268"/>
    <s v="S24_3969"/>
    <n v="30"/>
    <n v="37.75"/>
    <n v="8"/>
    <x v="144"/>
    <d v="2004-07-18T00:00:00"/>
    <d v="2004-07-14T00:00:00"/>
    <s v="Shipped"/>
    <n v="412"/>
    <n v="1612"/>
    <n v="86800"/>
    <s v="Wellington"/>
    <n v="6"/>
    <x v="6"/>
    <d v="2004-07-25T00:00:00"/>
    <n v="35034.57"/>
    <s v="Vintage Cars"/>
    <n v="2081"/>
    <n v="41.03"/>
    <n v="4"/>
    <s v="Yes"/>
    <n v="2004"/>
    <n v="7"/>
    <n v="21.75"/>
    <n v="1132.5"/>
    <n v="73.563218390804593"/>
    <n v="1"/>
  </r>
  <r>
    <n v="10269"/>
    <s v="S18_2957"/>
    <n v="32"/>
    <n v="57.46"/>
    <n v="1"/>
    <x v="145"/>
    <d v="2004-07-22T00:00:00"/>
    <d v="2004-07-18T00:00:00"/>
    <s v="Shipped"/>
    <n v="382"/>
    <n v="1401"/>
    <n v="71700"/>
    <s v="Salzburg"/>
    <n v="4"/>
    <x v="3"/>
    <d v="2003-05-12T00:00:00"/>
    <n v="35826.33"/>
    <s v="Vintage Cars"/>
    <n v="5649"/>
    <n v="62.46"/>
    <n v="4"/>
    <s v="Yes"/>
    <n v="2004"/>
    <n v="7"/>
    <n v="34.35"/>
    <n v="1838.72"/>
    <n v="67.278020378457057"/>
    <n v="1"/>
  </r>
  <r>
    <n v="10269"/>
    <s v="S24_4258"/>
    <n v="48"/>
    <n v="95.44"/>
    <n v="2"/>
    <x v="145"/>
    <d v="2004-07-22T00:00:00"/>
    <d v="2004-07-18T00:00:00"/>
    <s v="Shipped"/>
    <n v="382"/>
    <n v="1401"/>
    <n v="71700"/>
    <s v="Salzburg"/>
    <n v="4"/>
    <x v="3"/>
    <d v="2003-05-12T00:00:00"/>
    <n v="35826.33"/>
    <s v="Vintage Cars"/>
    <n v="4710"/>
    <n v="97.39"/>
    <n v="4"/>
    <s v="Yes"/>
    <n v="2004"/>
    <n v="7"/>
    <n v="57.46"/>
    <n v="4581.12"/>
    <n v="66.098155238426727"/>
    <n v="0"/>
  </r>
  <r>
    <n v="10270"/>
    <s v="S10_1949"/>
    <n v="21"/>
    <n v="171.44"/>
    <n v="9"/>
    <x v="146"/>
    <d v="2004-07-27T00:00:00"/>
    <d v="2004-07-24T00:00:00"/>
    <s v="Shipped"/>
    <n v="282"/>
    <n v="1611"/>
    <n v="93300"/>
    <s v="Chatswood"/>
    <n v="6"/>
    <x v="6"/>
    <d v="2003-08-03T00:00:00"/>
    <n v="24013.52"/>
    <s v="Classic Cars"/>
    <n v="7305"/>
    <n v="214.3"/>
    <n v="3"/>
    <s v="Yes"/>
    <n v="2004"/>
    <n v="7"/>
    <n v="98.58"/>
    <n v="3600.24"/>
    <n v="73.909515114627709"/>
    <n v="1"/>
  </r>
  <r>
    <n v="10270"/>
    <s v="S10_4962"/>
    <n v="32"/>
    <n v="124.1"/>
    <n v="2"/>
    <x v="146"/>
    <d v="2004-07-27T00:00:00"/>
    <d v="2004-07-24T00:00:00"/>
    <s v="Shipped"/>
    <n v="282"/>
    <n v="1611"/>
    <n v="93300"/>
    <s v="Chatswood"/>
    <n v="6"/>
    <x v="6"/>
    <d v="2003-08-03T00:00:00"/>
    <n v="24013.52"/>
    <s v="Classic Cars"/>
    <n v="6791"/>
    <n v="147.74"/>
    <n v="3"/>
    <s v="Yes"/>
    <n v="2004"/>
    <n v="7"/>
    <n v="103.42"/>
    <n v="3971.2"/>
    <n v="19.996132276155475"/>
    <n v="0"/>
  </r>
  <r>
    <n v="10270"/>
    <s v="S12_1666"/>
    <n v="28"/>
    <n v="135.30000000000001"/>
    <n v="6"/>
    <x v="146"/>
    <d v="2004-07-27T00:00:00"/>
    <d v="2004-07-24T00:00:00"/>
    <s v="Shipped"/>
    <n v="282"/>
    <n v="1611"/>
    <n v="93300"/>
    <s v="Chatswood"/>
    <n v="6"/>
    <x v="6"/>
    <d v="2003-08-03T00:00:00"/>
    <n v="24013.52"/>
    <s v="Trucks and Buses"/>
    <n v="1579"/>
    <n v="136.66999999999999"/>
    <n v="3"/>
    <s v="Yes"/>
    <n v="2004"/>
    <n v="7"/>
    <n v="77.900000000000006"/>
    <n v="3788.4000000000005"/>
    <n v="73.684210526315795"/>
    <n v="1"/>
  </r>
  <r>
    <n v="10270"/>
    <s v="S18_1097"/>
    <n v="43"/>
    <n v="94.5"/>
    <n v="8"/>
    <x v="146"/>
    <d v="2004-07-27T00:00:00"/>
    <d v="2004-07-24T00:00:00"/>
    <s v="Shipped"/>
    <n v="282"/>
    <n v="1611"/>
    <n v="93300"/>
    <s v="Chatswood"/>
    <n v="6"/>
    <x v="6"/>
    <d v="2003-08-03T00:00:00"/>
    <n v="24013.52"/>
    <s v="Trucks and Buses"/>
    <n v="2613"/>
    <n v="116.67"/>
    <n v="3"/>
    <s v="Yes"/>
    <n v="2004"/>
    <n v="7"/>
    <n v="58.33"/>
    <n v="4063.5"/>
    <n v="62.009257671866969"/>
    <n v="0"/>
  </r>
  <r>
    <n v="10270"/>
    <s v="S18_2949"/>
    <n v="31"/>
    <n v="81.05"/>
    <n v="10"/>
    <x v="146"/>
    <d v="2004-07-27T00:00:00"/>
    <d v="2004-07-24T00:00:00"/>
    <s v="Shipped"/>
    <n v="282"/>
    <n v="1611"/>
    <n v="93300"/>
    <s v="Chatswood"/>
    <n v="6"/>
    <x v="6"/>
    <d v="2003-08-03T00:00:00"/>
    <n v="24013.52"/>
    <s v="Vintage Cars"/>
    <n v="4189"/>
    <n v="101.31"/>
    <n v="3"/>
    <s v="Yes"/>
    <n v="2004"/>
    <n v="7"/>
    <n v="60.78"/>
    <n v="2512.5499999999997"/>
    <n v="33.349786113853234"/>
    <n v="0"/>
  </r>
  <r>
    <n v="10270"/>
    <s v="S18_3136"/>
    <n v="38"/>
    <n v="85.87"/>
    <n v="11"/>
    <x v="146"/>
    <d v="2004-07-27T00:00:00"/>
    <d v="2004-07-24T00:00:00"/>
    <s v="Shipped"/>
    <n v="282"/>
    <n v="1611"/>
    <n v="93300"/>
    <s v="Chatswood"/>
    <n v="6"/>
    <x v="6"/>
    <d v="2003-08-03T00:00:00"/>
    <n v="24013.52"/>
    <s v="Vintage Cars"/>
    <n v="5992"/>
    <n v="104.72"/>
    <n v="3"/>
    <s v="Yes"/>
    <n v="2004"/>
    <n v="7"/>
    <n v="60.74"/>
    <n v="3263.0600000000004"/>
    <n v="41.373065525189332"/>
    <n v="0"/>
  </r>
  <r>
    <n v="10270"/>
    <s v="S18_4600"/>
    <n v="38"/>
    <n v="107.76"/>
    <n v="3"/>
    <x v="146"/>
    <d v="2004-07-27T00:00:00"/>
    <d v="2004-07-24T00:00:00"/>
    <s v="Shipped"/>
    <n v="282"/>
    <n v="1611"/>
    <n v="93300"/>
    <s v="Chatswood"/>
    <n v="6"/>
    <x v="6"/>
    <d v="2003-08-03T00:00:00"/>
    <n v="24013.52"/>
    <s v="Trucks and Buses"/>
    <n v="3128"/>
    <n v="121.08"/>
    <n v="3"/>
    <s v="Yes"/>
    <n v="2004"/>
    <n v="7"/>
    <n v="84.76"/>
    <n v="4094.88"/>
    <n v="27.135441245870691"/>
    <n v="0"/>
  </r>
  <r>
    <n v="10270"/>
    <s v="S18_4668"/>
    <n v="44"/>
    <n v="40.25"/>
    <n v="7"/>
    <x v="146"/>
    <d v="2004-07-27T00:00:00"/>
    <d v="2004-07-24T00:00:00"/>
    <s v="Shipped"/>
    <n v="282"/>
    <n v="1611"/>
    <n v="93300"/>
    <s v="Chatswood"/>
    <n v="6"/>
    <x v="6"/>
    <d v="2003-08-03T00:00:00"/>
    <n v="24013.52"/>
    <s v="Vintage Cars"/>
    <n v="6645"/>
    <n v="50.31"/>
    <n v="3"/>
    <s v="Yes"/>
    <n v="2004"/>
    <n v="7"/>
    <n v="23.14"/>
    <n v="1771"/>
    <n v="73.941227312013822"/>
    <n v="1"/>
  </r>
  <r>
    <n v="10270"/>
    <s v="S32_1268"/>
    <n v="32"/>
    <n v="93.42"/>
    <n v="1"/>
    <x v="146"/>
    <d v="2004-07-27T00:00:00"/>
    <d v="2004-07-24T00:00:00"/>
    <s v="Shipped"/>
    <n v="282"/>
    <n v="1611"/>
    <n v="93300"/>
    <s v="Chatswood"/>
    <n v="6"/>
    <x v="6"/>
    <d v="2003-08-03T00:00:00"/>
    <n v="24013.52"/>
    <s v="Trucks and Buses"/>
    <n v="5099"/>
    <n v="96.31"/>
    <n v="3"/>
    <s v="Yes"/>
    <n v="2004"/>
    <n v="7"/>
    <n v="53.93"/>
    <n v="2989.44"/>
    <n v="73.224550343037279"/>
    <n v="1"/>
  </r>
  <r>
    <n v="10270"/>
    <s v="S32_3522"/>
    <n v="21"/>
    <n v="52.36"/>
    <n v="5"/>
    <x v="146"/>
    <d v="2004-07-27T00:00:00"/>
    <d v="2004-07-24T00:00:00"/>
    <s v="Shipped"/>
    <n v="282"/>
    <n v="1611"/>
    <n v="93300"/>
    <s v="Chatswood"/>
    <n v="6"/>
    <x v="6"/>
    <d v="2003-08-03T00:00:00"/>
    <n v="24013.52"/>
    <s v="Trucks and Buses"/>
    <n v="814"/>
    <n v="64.64"/>
    <n v="3"/>
    <s v="Yes"/>
    <n v="2004"/>
    <n v="7"/>
    <n v="33.61"/>
    <n v="1099.56"/>
    <n v="55.786968164236839"/>
    <n v="0"/>
  </r>
  <r>
    <n v="10270"/>
    <s v="S700_2824"/>
    <n v="46"/>
    <n v="101.15"/>
    <n v="4"/>
    <x v="146"/>
    <d v="2004-07-27T00:00:00"/>
    <d v="2004-07-24T00:00:00"/>
    <s v="Shipped"/>
    <n v="282"/>
    <n v="1611"/>
    <n v="93300"/>
    <s v="Chatswood"/>
    <n v="6"/>
    <x v="6"/>
    <d v="2003-08-03T00:00:00"/>
    <n v="24013.52"/>
    <s v="Classic Cars"/>
    <n v="6934"/>
    <n v="101.15"/>
    <n v="3"/>
    <s v="Yes"/>
    <n v="2004"/>
    <n v="7"/>
    <n v="46.53"/>
    <n v="4652.9000000000005"/>
    <n v="117.3866322802493"/>
    <n v="1"/>
  </r>
  <r>
    <n v="10271"/>
    <s v="S12_4473"/>
    <n v="31"/>
    <n v="99.54"/>
    <n v="5"/>
    <x v="147"/>
    <d v="2004-07-29T00:00:00"/>
    <d v="2004-07-23T00:00:00"/>
    <s v="Shipped"/>
    <n v="124"/>
    <n v="1165"/>
    <n v="210500"/>
    <s v="San Rafael"/>
    <n v="1"/>
    <x v="5"/>
    <d v="2005-03-05T00:00:00"/>
    <n v="101244.59"/>
    <s v="Trucks and Buses"/>
    <n v="6125"/>
    <n v="118.5"/>
    <n v="6"/>
    <s v="Yes"/>
    <n v="2004"/>
    <n v="7"/>
    <n v="55.7"/>
    <n v="3085.7400000000002"/>
    <n v="78.707360861759426"/>
    <n v="1"/>
  </r>
  <r>
    <n v="10271"/>
    <s v="S18_2238"/>
    <n v="50"/>
    <n v="147.36000000000001"/>
    <n v="4"/>
    <x v="147"/>
    <d v="2004-07-29T00:00:00"/>
    <d v="2004-07-23T00:00:00"/>
    <s v="Shipped"/>
    <n v="124"/>
    <n v="1165"/>
    <n v="210500"/>
    <s v="San Rafael"/>
    <n v="1"/>
    <x v="5"/>
    <d v="2005-03-05T00:00:00"/>
    <n v="101244.59"/>
    <s v="Classic Cars"/>
    <n v="4724"/>
    <n v="163.72999999999999"/>
    <n v="6"/>
    <s v="Yes"/>
    <n v="2004"/>
    <n v="7"/>
    <n v="101.51"/>
    <n v="7368.0000000000009"/>
    <n v="45.167963747414049"/>
    <n v="0"/>
  </r>
  <r>
    <n v="10271"/>
    <s v="S18_2319"/>
    <n v="50"/>
    <n v="121.5"/>
    <n v="8"/>
    <x v="147"/>
    <d v="2004-07-29T00:00:00"/>
    <d v="2004-07-23T00:00:00"/>
    <s v="Shipped"/>
    <n v="124"/>
    <n v="1165"/>
    <n v="210500"/>
    <s v="San Rafael"/>
    <n v="1"/>
    <x v="5"/>
    <d v="2005-03-05T00:00:00"/>
    <n v="101244.59"/>
    <s v="Trucks and Buses"/>
    <n v="8258"/>
    <n v="122.73"/>
    <n v="6"/>
    <s v="Yes"/>
    <n v="2004"/>
    <n v="7"/>
    <n v="74.86"/>
    <n v="6075"/>
    <n v="62.30296553566658"/>
    <n v="0"/>
  </r>
  <r>
    <n v="10271"/>
    <s v="S18_2432"/>
    <n v="25"/>
    <n v="59.55"/>
    <n v="11"/>
    <x v="147"/>
    <d v="2004-07-29T00:00:00"/>
    <d v="2004-07-23T00:00:00"/>
    <s v="Shipped"/>
    <n v="124"/>
    <n v="1165"/>
    <n v="210500"/>
    <s v="San Rafael"/>
    <n v="1"/>
    <x v="5"/>
    <d v="2005-03-05T00:00:00"/>
    <n v="101244.59"/>
    <s v="Trucks and Buses"/>
    <n v="2018"/>
    <n v="60.77"/>
    <n v="6"/>
    <s v="Yes"/>
    <n v="2004"/>
    <n v="7"/>
    <n v="24.92"/>
    <n v="1488.75"/>
    <n v="138.96468699839482"/>
    <n v="1"/>
  </r>
  <r>
    <n v="10271"/>
    <s v="S18_3232"/>
    <n v="20"/>
    <n v="169.34"/>
    <n v="9"/>
    <x v="147"/>
    <d v="2004-07-29T00:00:00"/>
    <d v="2004-07-23T00:00:00"/>
    <s v="Shipped"/>
    <n v="124"/>
    <n v="1165"/>
    <n v="210500"/>
    <s v="San Rafael"/>
    <n v="1"/>
    <x v="5"/>
    <d v="2005-03-05T00:00:00"/>
    <n v="101244.59"/>
    <s v="Classic Cars"/>
    <n v="8347"/>
    <n v="169.34"/>
    <n v="6"/>
    <s v="Yes"/>
    <n v="2004"/>
    <n v="7"/>
    <n v="77.900000000000006"/>
    <n v="3386.8"/>
    <n v="117.38125802310653"/>
    <n v="1"/>
  </r>
  <r>
    <n v="10271"/>
    <s v="S24_1444"/>
    <n v="45"/>
    <n v="49.71"/>
    <n v="2"/>
    <x v="147"/>
    <d v="2004-07-29T00:00:00"/>
    <d v="2004-07-23T00:00:00"/>
    <s v="Shipped"/>
    <n v="124"/>
    <n v="1165"/>
    <n v="210500"/>
    <s v="San Rafael"/>
    <n v="1"/>
    <x v="5"/>
    <d v="2005-03-05T00:00:00"/>
    <n v="101244.59"/>
    <s v="Classic Cars"/>
    <n v="4074"/>
    <n v="57.8"/>
    <n v="6"/>
    <s v="Yes"/>
    <n v="2004"/>
    <n v="7"/>
    <n v="32.369999999999997"/>
    <n v="2236.9499999999998"/>
    <n v="53.568118628359606"/>
    <n v="0"/>
  </r>
  <r>
    <n v="10271"/>
    <s v="S24_2300"/>
    <n v="43"/>
    <n v="122.68"/>
    <n v="10"/>
    <x v="147"/>
    <d v="2004-07-29T00:00:00"/>
    <d v="2004-07-23T00:00:00"/>
    <s v="Shipped"/>
    <n v="124"/>
    <n v="1165"/>
    <n v="210500"/>
    <s v="San Rafael"/>
    <n v="1"/>
    <x v="5"/>
    <d v="2005-03-05T00:00:00"/>
    <n v="101244.59"/>
    <s v="Trucks and Buses"/>
    <n v="2327"/>
    <n v="127.79"/>
    <n v="6"/>
    <s v="Yes"/>
    <n v="2004"/>
    <n v="7"/>
    <n v="61.34"/>
    <n v="5275.2400000000007"/>
    <n v="100"/>
    <n v="1"/>
  </r>
  <r>
    <n v="10271"/>
    <s v="S24_2840"/>
    <n v="38"/>
    <n v="28.64"/>
    <n v="6"/>
    <x v="147"/>
    <d v="2004-07-29T00:00:00"/>
    <d v="2004-07-23T00:00:00"/>
    <s v="Shipped"/>
    <n v="124"/>
    <n v="1165"/>
    <n v="210500"/>
    <s v="San Rafael"/>
    <n v="1"/>
    <x v="5"/>
    <d v="2005-03-05T00:00:00"/>
    <n v="101244.59"/>
    <s v="Classic Cars"/>
    <n v="2542"/>
    <n v="35.36"/>
    <n v="6"/>
    <s v="Yes"/>
    <n v="2004"/>
    <n v="7"/>
    <n v="15.91"/>
    <n v="1088.32"/>
    <n v="80.012570710245129"/>
    <n v="1"/>
  </r>
  <r>
    <n v="10271"/>
    <s v="S24_4048"/>
    <n v="22"/>
    <n v="110"/>
    <n v="1"/>
    <x v="147"/>
    <d v="2004-07-29T00:00:00"/>
    <d v="2004-07-23T00:00:00"/>
    <s v="Shipped"/>
    <n v="124"/>
    <n v="1165"/>
    <n v="210500"/>
    <s v="San Rafael"/>
    <n v="1"/>
    <x v="5"/>
    <d v="2005-03-05T00:00:00"/>
    <n v="101244.59"/>
    <s v="Classic Cars"/>
    <n v="6582"/>
    <n v="118.28"/>
    <n v="6"/>
    <s v="Yes"/>
    <n v="2004"/>
    <n v="7"/>
    <n v="69.78"/>
    <n v="2420"/>
    <n v="57.638291774147319"/>
    <n v="0"/>
  </r>
  <r>
    <n v="10271"/>
    <s v="S32_2509"/>
    <n v="35"/>
    <n v="51.95"/>
    <n v="7"/>
    <x v="147"/>
    <d v="2004-07-29T00:00:00"/>
    <d v="2004-07-23T00:00:00"/>
    <s v="Shipped"/>
    <n v="124"/>
    <n v="1165"/>
    <n v="210500"/>
    <s v="San Rafael"/>
    <n v="1"/>
    <x v="5"/>
    <d v="2005-03-05T00:00:00"/>
    <n v="101244.59"/>
    <s v="Trucks and Buses"/>
    <n v="2874"/>
    <n v="54.11"/>
    <n v="6"/>
    <s v="Yes"/>
    <n v="2004"/>
    <n v="7"/>
    <n v="25.98"/>
    <n v="1818.25"/>
    <n v="99.961508852963817"/>
    <n v="1"/>
  </r>
  <r>
    <n v="10271"/>
    <s v="S50_1392"/>
    <n v="34"/>
    <n v="93.76"/>
    <n v="3"/>
    <x v="147"/>
    <d v="2004-07-29T00:00:00"/>
    <d v="2004-07-23T00:00:00"/>
    <s v="Shipped"/>
    <n v="124"/>
    <n v="1165"/>
    <n v="210500"/>
    <s v="San Rafael"/>
    <n v="1"/>
    <x v="5"/>
    <d v="2005-03-05T00:00:00"/>
    <n v="101244.59"/>
    <s v="Trucks and Buses"/>
    <n v="1016"/>
    <n v="115.75"/>
    <n v="6"/>
    <s v="Yes"/>
    <n v="2004"/>
    <n v="7"/>
    <n v="68.290000000000006"/>
    <n v="3187.84"/>
    <n v="37.296822375164737"/>
    <n v="0"/>
  </r>
  <r>
    <n v="10272"/>
    <s v="S12_1108"/>
    <n v="35"/>
    <n v="187.02"/>
    <n v="2"/>
    <x v="147"/>
    <d v="2004-07-26T00:00:00"/>
    <d v="2004-07-22T00:00:00"/>
    <s v="Shipped"/>
    <n v="157"/>
    <n v="1216"/>
    <n v="100600"/>
    <s v="Allentown"/>
    <n v="2"/>
    <x v="0"/>
    <d v="2004-11-19T00:00:00"/>
    <n v="35152.120000000003"/>
    <s v="Classic Cars"/>
    <n v="3619"/>
    <n v="207.8"/>
    <n v="4"/>
    <s v="Yes"/>
    <n v="2004"/>
    <n v="7"/>
    <n v="95.59"/>
    <n v="6545.7000000000007"/>
    <n v="95.648080343132136"/>
    <n v="1"/>
  </r>
  <r>
    <n v="10272"/>
    <s v="S12_3148"/>
    <n v="27"/>
    <n v="123.89"/>
    <n v="3"/>
    <x v="147"/>
    <d v="2004-07-26T00:00:00"/>
    <d v="2004-07-22T00:00:00"/>
    <s v="Shipped"/>
    <n v="157"/>
    <n v="1216"/>
    <n v="100600"/>
    <s v="Allentown"/>
    <n v="2"/>
    <x v="0"/>
    <d v="2004-11-19T00:00:00"/>
    <n v="35152.120000000003"/>
    <s v="Classic Cars"/>
    <n v="6906"/>
    <n v="151.08000000000001"/>
    <n v="4"/>
    <s v="Yes"/>
    <n v="2004"/>
    <n v="7"/>
    <n v="89.14"/>
    <n v="3345.03"/>
    <n v="38.983621269912497"/>
    <n v="0"/>
  </r>
  <r>
    <n v="10272"/>
    <s v="S12_3891"/>
    <n v="39"/>
    <n v="148.80000000000001"/>
    <n v="1"/>
    <x v="147"/>
    <d v="2004-07-26T00:00:00"/>
    <d v="2004-07-22T00:00:00"/>
    <s v="Shipped"/>
    <n v="157"/>
    <n v="1216"/>
    <n v="100600"/>
    <s v="Allentown"/>
    <n v="2"/>
    <x v="0"/>
    <d v="2004-11-19T00:00:00"/>
    <n v="35152.120000000003"/>
    <s v="Classic Cars"/>
    <n v="1049"/>
    <n v="173.02"/>
    <n v="4"/>
    <s v="Yes"/>
    <n v="2004"/>
    <n v="7"/>
    <n v="83.05"/>
    <n v="5803.2000000000007"/>
    <n v="79.169175195665289"/>
    <n v="1"/>
  </r>
  <r>
    <n v="10272"/>
    <s v="S18_4027"/>
    <n v="25"/>
    <n v="126.39"/>
    <n v="5"/>
    <x v="147"/>
    <d v="2004-07-26T00:00:00"/>
    <d v="2004-07-22T00:00:00"/>
    <s v="Shipped"/>
    <n v="157"/>
    <n v="1216"/>
    <n v="100600"/>
    <s v="Allentown"/>
    <n v="2"/>
    <x v="0"/>
    <d v="2004-11-19T00:00:00"/>
    <n v="35152.120000000003"/>
    <s v="Classic Cars"/>
    <n v="5545"/>
    <n v="143.62"/>
    <n v="4"/>
    <s v="Yes"/>
    <n v="2004"/>
    <n v="7"/>
    <n v="91.92"/>
    <n v="3159.75"/>
    <n v="37.5"/>
    <n v="0"/>
  </r>
  <r>
    <n v="10272"/>
    <s v="S32_3207"/>
    <n v="45"/>
    <n v="56.55"/>
    <n v="6"/>
    <x v="147"/>
    <d v="2004-07-26T00:00:00"/>
    <d v="2004-07-22T00:00:00"/>
    <s v="Shipped"/>
    <n v="157"/>
    <n v="1216"/>
    <n v="100600"/>
    <s v="Allentown"/>
    <n v="2"/>
    <x v="0"/>
    <d v="2004-11-19T00:00:00"/>
    <n v="35152.120000000003"/>
    <s v="Trains"/>
    <n v="8601"/>
    <n v="62.14"/>
    <n v="4"/>
    <s v="Yes"/>
    <n v="2004"/>
    <n v="7"/>
    <n v="26.72"/>
    <n v="2544.75"/>
    <n v="111.63922155688624"/>
    <n v="1"/>
  </r>
  <r>
    <n v="10272"/>
    <s v="S50_1514"/>
    <n v="43"/>
    <n v="53.89"/>
    <n v="4"/>
    <x v="147"/>
    <d v="2004-07-26T00:00:00"/>
    <d v="2004-07-22T00:00:00"/>
    <s v="Shipped"/>
    <n v="157"/>
    <n v="1216"/>
    <n v="100600"/>
    <s v="Allentown"/>
    <n v="2"/>
    <x v="0"/>
    <d v="2004-11-19T00:00:00"/>
    <n v="35152.120000000003"/>
    <s v="Trains"/>
    <n v="1645"/>
    <n v="58.58"/>
    <n v="4"/>
    <s v="Yes"/>
    <n v="2004"/>
    <n v="7"/>
    <n v="37.49"/>
    <n v="2317.27"/>
    <n v="43.744998666311005"/>
    <n v="0"/>
  </r>
  <r>
    <n v="10273"/>
    <s v="S10_4757"/>
    <n v="30"/>
    <n v="136"/>
    <n v="4"/>
    <x v="148"/>
    <d v="2004-07-28T00:00:00"/>
    <d v="2004-07-22T00:00:00"/>
    <s v="Shipped"/>
    <n v="314"/>
    <n v="1401"/>
    <n v="79900"/>
    <s v="Bruxelles"/>
    <n v="4"/>
    <x v="3"/>
    <d v="2004-08-09T00:00:00"/>
    <n v="45352.47"/>
    <s v="Classic Cars"/>
    <n v="3252"/>
    <n v="136"/>
    <n v="6"/>
    <s v="Yes"/>
    <n v="2004"/>
    <n v="7"/>
    <n v="85.68"/>
    <n v="4080"/>
    <n v="58.73015873015872"/>
    <n v="0"/>
  </r>
  <r>
    <n v="10273"/>
    <s v="S18_3029"/>
    <n v="34"/>
    <n v="84.3"/>
    <n v="2"/>
    <x v="148"/>
    <d v="2004-07-28T00:00:00"/>
    <d v="2004-07-22T00:00:00"/>
    <s v="Shipped"/>
    <n v="314"/>
    <n v="1401"/>
    <n v="79900"/>
    <s v="Bruxelles"/>
    <n v="4"/>
    <x v="3"/>
    <d v="2004-08-09T00:00:00"/>
    <n v="45352.47"/>
    <s v="Ships"/>
    <n v="4259"/>
    <n v="86.02"/>
    <n v="6"/>
    <s v="Yes"/>
    <n v="2004"/>
    <n v="7"/>
    <n v="51.61"/>
    <n v="2866.2"/>
    <n v="63.340437899631851"/>
    <n v="0"/>
  </r>
  <r>
    <n v="10273"/>
    <s v="S18_3140"/>
    <n v="40"/>
    <n v="117.47"/>
    <n v="13"/>
    <x v="148"/>
    <d v="2004-07-28T00:00:00"/>
    <d v="2004-07-22T00:00:00"/>
    <s v="Shipped"/>
    <n v="314"/>
    <n v="1401"/>
    <n v="79900"/>
    <s v="Bruxelles"/>
    <n v="4"/>
    <x v="3"/>
    <d v="2004-08-09T00:00:00"/>
    <n v="45352.47"/>
    <s v="Vintage Cars"/>
    <n v="3913"/>
    <n v="136.59"/>
    <n v="6"/>
    <s v="Yes"/>
    <n v="2004"/>
    <n v="7"/>
    <n v="68.3"/>
    <n v="4698.8"/>
    <n v="71.991215226939971"/>
    <n v="1"/>
  </r>
  <r>
    <n v="10273"/>
    <s v="S18_3259"/>
    <n v="47"/>
    <n v="87.73"/>
    <n v="15"/>
    <x v="148"/>
    <d v="2004-07-28T00:00:00"/>
    <d v="2004-07-22T00:00:00"/>
    <s v="Shipped"/>
    <n v="314"/>
    <n v="1401"/>
    <n v="79900"/>
    <s v="Bruxelles"/>
    <n v="4"/>
    <x v="3"/>
    <d v="2004-08-09T00:00:00"/>
    <n v="45352.47"/>
    <s v="Trains"/>
    <n v="6450"/>
    <n v="100.84"/>
    <n v="6"/>
    <s v="Yes"/>
    <n v="2004"/>
    <n v="7"/>
    <n v="67.56"/>
    <n v="4123.3100000000004"/>
    <n v="29.854943753700415"/>
    <n v="0"/>
  </r>
  <r>
    <n v="10273"/>
    <s v="S18_3856"/>
    <n v="50"/>
    <n v="105.87"/>
    <n v="1"/>
    <x v="148"/>
    <d v="2004-07-28T00:00:00"/>
    <d v="2004-07-22T00:00:00"/>
    <s v="Shipped"/>
    <n v="314"/>
    <n v="1401"/>
    <n v="79900"/>
    <s v="Bruxelles"/>
    <n v="4"/>
    <x v="3"/>
    <d v="2004-08-09T00:00:00"/>
    <n v="45352.47"/>
    <s v="Vintage Cars"/>
    <n v="2378"/>
    <n v="105.87"/>
    <n v="6"/>
    <s v="Yes"/>
    <n v="2004"/>
    <n v="7"/>
    <n v="64.58"/>
    <n v="5293.5"/>
    <n v="63.936203158872729"/>
    <n v="0"/>
  </r>
  <r>
    <n v="10273"/>
    <s v="S18_4522"/>
    <n v="33"/>
    <n v="72.849999999999994"/>
    <n v="12"/>
    <x v="148"/>
    <d v="2004-07-28T00:00:00"/>
    <d v="2004-07-22T00:00:00"/>
    <s v="Shipped"/>
    <n v="314"/>
    <n v="1401"/>
    <n v="79900"/>
    <s v="Bruxelles"/>
    <n v="4"/>
    <x v="3"/>
    <d v="2004-08-09T00:00:00"/>
    <n v="45352.47"/>
    <s v="Vintage Cars"/>
    <n v="8290"/>
    <n v="87.77"/>
    <n v="6"/>
    <s v="Yes"/>
    <n v="2004"/>
    <n v="7"/>
    <n v="52.66"/>
    <n v="2404.0499999999997"/>
    <n v="38.340296240030384"/>
    <n v="0"/>
  </r>
  <r>
    <n v="10273"/>
    <s v="S24_2011"/>
    <n v="22"/>
    <n v="103.23"/>
    <n v="11"/>
    <x v="148"/>
    <d v="2004-07-28T00:00:00"/>
    <d v="2004-07-22T00:00:00"/>
    <s v="Shipped"/>
    <n v="314"/>
    <n v="1401"/>
    <n v="79900"/>
    <s v="Bruxelles"/>
    <n v="4"/>
    <x v="3"/>
    <d v="2004-08-09T00:00:00"/>
    <n v="45352.47"/>
    <s v="Ships"/>
    <n v="1898"/>
    <n v="122.89"/>
    <n v="6"/>
    <s v="Yes"/>
    <n v="2004"/>
    <n v="7"/>
    <n v="82.34"/>
    <n v="2271.06"/>
    <n v="25.370415350983727"/>
    <n v="0"/>
  </r>
  <r>
    <n v="10273"/>
    <s v="S24_3151"/>
    <n v="27"/>
    <n v="84.08"/>
    <n v="6"/>
    <x v="148"/>
    <d v="2004-07-28T00:00:00"/>
    <d v="2004-07-22T00:00:00"/>
    <s v="Shipped"/>
    <n v="314"/>
    <n v="1401"/>
    <n v="79900"/>
    <s v="Bruxelles"/>
    <n v="4"/>
    <x v="3"/>
    <d v="2004-08-09T00:00:00"/>
    <n v="45352.47"/>
    <s v="Vintage Cars"/>
    <n v="9173"/>
    <n v="88.51"/>
    <n v="6"/>
    <s v="Yes"/>
    <n v="2004"/>
    <n v="7"/>
    <n v="46.91"/>
    <n v="2270.16"/>
    <n v="79.236836495416767"/>
    <n v="1"/>
  </r>
  <r>
    <n v="10273"/>
    <s v="S24_3816"/>
    <n v="48"/>
    <n v="83.86"/>
    <n v="3"/>
    <x v="148"/>
    <d v="2004-07-28T00:00:00"/>
    <d v="2004-07-22T00:00:00"/>
    <s v="Shipped"/>
    <n v="314"/>
    <n v="1401"/>
    <n v="79900"/>
    <s v="Bruxelles"/>
    <n v="4"/>
    <x v="3"/>
    <d v="2004-08-09T00:00:00"/>
    <n v="45352.47"/>
    <s v="Vintage Cars"/>
    <n v="6621"/>
    <n v="83.86"/>
    <n v="6"/>
    <s v="Yes"/>
    <n v="2004"/>
    <n v="7"/>
    <n v="48.64"/>
    <n v="4025.2799999999997"/>
    <n v="72.409539473684205"/>
    <n v="1"/>
  </r>
  <r>
    <n v="10273"/>
    <s v="S700_1138"/>
    <n v="21"/>
    <n v="66"/>
    <n v="7"/>
    <x v="148"/>
    <d v="2004-07-28T00:00:00"/>
    <d v="2004-07-22T00:00:00"/>
    <s v="Shipped"/>
    <n v="314"/>
    <n v="1401"/>
    <n v="79900"/>
    <s v="Bruxelles"/>
    <n v="4"/>
    <x v="3"/>
    <d v="2004-08-09T00:00:00"/>
    <n v="45352.47"/>
    <s v="Ships"/>
    <n v="1897"/>
    <n v="66.67"/>
    <n v="6"/>
    <s v="Yes"/>
    <n v="2004"/>
    <n v="7"/>
    <n v="34"/>
    <n v="1386"/>
    <n v="94.117647058823522"/>
    <n v="1"/>
  </r>
  <r>
    <n v="10273"/>
    <s v="S700_1938"/>
    <n v="21"/>
    <n v="77.95"/>
    <n v="14"/>
    <x v="148"/>
    <d v="2004-07-28T00:00:00"/>
    <d v="2004-07-22T00:00:00"/>
    <s v="Shipped"/>
    <n v="314"/>
    <n v="1401"/>
    <n v="79900"/>
    <s v="Bruxelles"/>
    <n v="4"/>
    <x v="3"/>
    <d v="2004-08-09T00:00:00"/>
    <n v="45352.47"/>
    <s v="Ships"/>
    <n v="737"/>
    <n v="86.61"/>
    <n v="6"/>
    <s v="Yes"/>
    <n v="2004"/>
    <n v="7"/>
    <n v="43.3"/>
    <n v="1636.95"/>
    <n v="80.023094688221732"/>
    <n v="1"/>
  </r>
  <r>
    <n v="10273"/>
    <s v="S700_2610"/>
    <n v="42"/>
    <n v="57.82"/>
    <n v="5"/>
    <x v="148"/>
    <d v="2004-07-28T00:00:00"/>
    <d v="2004-07-22T00:00:00"/>
    <s v="Shipped"/>
    <n v="314"/>
    <n v="1401"/>
    <n v="79900"/>
    <s v="Bruxelles"/>
    <n v="4"/>
    <x v="3"/>
    <d v="2004-08-09T00:00:00"/>
    <n v="45352.47"/>
    <s v="Ships"/>
    <n v="7083"/>
    <n v="72.28"/>
    <n v="6"/>
    <s v="Yes"/>
    <n v="2004"/>
    <n v="7"/>
    <n v="33.97"/>
    <n v="2428.44"/>
    <n v="70.20900794818958"/>
    <n v="1"/>
  </r>
  <r>
    <n v="10273"/>
    <s v="S700_3505"/>
    <n v="40"/>
    <n v="91.15"/>
    <n v="8"/>
    <x v="148"/>
    <d v="2004-07-28T00:00:00"/>
    <d v="2004-07-22T00:00:00"/>
    <s v="Shipped"/>
    <n v="314"/>
    <n v="1401"/>
    <n v="79900"/>
    <s v="Bruxelles"/>
    <n v="4"/>
    <x v="3"/>
    <d v="2004-08-09T00:00:00"/>
    <n v="45352.47"/>
    <s v="Ships"/>
    <n v="1956"/>
    <n v="100.17"/>
    <n v="6"/>
    <s v="Yes"/>
    <n v="2004"/>
    <n v="7"/>
    <n v="51.09"/>
    <n v="3646"/>
    <n v="78.410647876296736"/>
    <n v="1"/>
  </r>
  <r>
    <n v="10273"/>
    <s v="S700_3962"/>
    <n v="26"/>
    <n v="89.38"/>
    <n v="9"/>
    <x v="148"/>
    <d v="2004-07-28T00:00:00"/>
    <d v="2004-07-22T00:00:00"/>
    <s v="Shipped"/>
    <n v="314"/>
    <n v="1401"/>
    <n v="79900"/>
    <s v="Bruxelles"/>
    <n v="4"/>
    <x v="3"/>
    <d v="2004-08-09T00:00:00"/>
    <n v="45352.47"/>
    <s v="Ships"/>
    <n v="5088"/>
    <n v="99.31"/>
    <n v="6"/>
    <s v="Yes"/>
    <n v="2004"/>
    <n v="7"/>
    <n v="53.63"/>
    <n v="2323.88"/>
    <n v="66.660451239977604"/>
    <n v="0"/>
  </r>
  <r>
    <n v="10273"/>
    <s v="S72_3212"/>
    <n v="37"/>
    <n v="51.32"/>
    <n v="10"/>
    <x v="148"/>
    <d v="2004-07-28T00:00:00"/>
    <d v="2004-07-22T00:00:00"/>
    <s v="Shipped"/>
    <n v="314"/>
    <n v="1401"/>
    <n v="79900"/>
    <s v="Bruxelles"/>
    <n v="4"/>
    <x v="3"/>
    <d v="2004-08-09T00:00:00"/>
    <n v="45352.47"/>
    <s v="Ships"/>
    <n v="414"/>
    <n v="54.6"/>
    <n v="6"/>
    <s v="Yes"/>
    <n v="2004"/>
    <n v="7"/>
    <n v="33.299999999999997"/>
    <n v="1898.84"/>
    <n v="54.11411411411413"/>
    <n v="0"/>
  </r>
  <r>
    <n v="10274"/>
    <s v="S18_1662"/>
    <n v="41"/>
    <n v="129.31"/>
    <n v="1"/>
    <x v="148"/>
    <d v="2004-07-29T00:00:00"/>
    <d v="2004-07-22T00:00:00"/>
    <s v="Shipped"/>
    <n v="379"/>
    <n v="1188"/>
    <n v="70700"/>
    <s v="Brickhaven"/>
    <n v="2"/>
    <x v="0"/>
    <d v="2005-02-12T00:00:00"/>
    <n v="28322.83"/>
    <s v="Planes"/>
    <n v="5330"/>
    <n v="157.69"/>
    <n v="7"/>
    <s v="No"/>
    <n v="2004"/>
    <n v="7"/>
    <n v="77.27"/>
    <n v="5301.71"/>
    <n v="67.348259350330025"/>
    <n v="1"/>
  </r>
  <r>
    <n v="10274"/>
    <s v="S24_2841"/>
    <n v="40"/>
    <n v="56.86"/>
    <n v="2"/>
    <x v="148"/>
    <d v="2004-07-29T00:00:00"/>
    <d v="2004-07-22T00:00:00"/>
    <s v="Shipped"/>
    <n v="379"/>
    <n v="1188"/>
    <n v="70700"/>
    <s v="Brickhaven"/>
    <n v="2"/>
    <x v="0"/>
    <d v="2005-02-12T00:00:00"/>
    <n v="28322.83"/>
    <s v="Planes"/>
    <n v="5942"/>
    <n v="68.510000000000005"/>
    <n v="7"/>
    <s v="No"/>
    <n v="2004"/>
    <n v="7"/>
    <n v="34.25"/>
    <n v="2274.4"/>
    <n v="66.014598540145982"/>
    <n v="0"/>
  </r>
  <r>
    <n v="10274"/>
    <s v="S24_3420"/>
    <n v="24"/>
    <n v="65.09"/>
    <n v="3"/>
    <x v="148"/>
    <d v="2004-07-29T00:00:00"/>
    <d v="2004-07-22T00:00:00"/>
    <s v="Shipped"/>
    <n v="379"/>
    <n v="1188"/>
    <n v="70700"/>
    <s v="Brickhaven"/>
    <n v="2"/>
    <x v="0"/>
    <d v="2005-02-12T00:00:00"/>
    <n v="28322.83"/>
    <s v="Vintage Cars"/>
    <n v="2902"/>
    <n v="65.75"/>
    <n v="7"/>
    <s v="No"/>
    <n v="2004"/>
    <n v="7"/>
    <n v="26.3"/>
    <n v="1562.16"/>
    <n v="147.49049429657796"/>
    <n v="1"/>
  </r>
  <r>
    <n v="10274"/>
    <s v="S700_2047"/>
    <n v="24"/>
    <n v="75.13"/>
    <n v="5"/>
    <x v="148"/>
    <d v="2004-07-29T00:00:00"/>
    <d v="2004-07-22T00:00:00"/>
    <s v="Shipped"/>
    <n v="379"/>
    <n v="1188"/>
    <n v="70700"/>
    <s v="Brickhaven"/>
    <n v="2"/>
    <x v="0"/>
    <d v="2005-02-12T00:00:00"/>
    <n v="28322.83"/>
    <s v="Ships"/>
    <n v="3501"/>
    <n v="90.52"/>
    <n v="7"/>
    <s v="No"/>
    <n v="2004"/>
    <n v="7"/>
    <n v="39.83"/>
    <n v="1803.12"/>
    <n v="88.6266633191062"/>
    <n v="1"/>
  </r>
  <r>
    <n v="10274"/>
    <s v="S72_1253"/>
    <n v="32"/>
    <n v="49.66"/>
    <n v="4"/>
    <x v="148"/>
    <d v="2004-07-29T00:00:00"/>
    <d v="2004-07-22T00:00:00"/>
    <s v="Shipped"/>
    <n v="379"/>
    <n v="1188"/>
    <n v="70700"/>
    <s v="Brickhaven"/>
    <n v="2"/>
    <x v="0"/>
    <d v="2005-02-12T00:00:00"/>
    <n v="28322.83"/>
    <s v="Planes"/>
    <n v="4857"/>
    <n v="49.66"/>
    <n v="7"/>
    <s v="No"/>
    <n v="2004"/>
    <n v="7"/>
    <n v="32.770000000000003"/>
    <n v="1589.12"/>
    <n v="51.541043637473273"/>
    <n v="0"/>
  </r>
  <r>
    <n v="10275"/>
    <s v="S10_1678"/>
    <n v="45"/>
    <n v="81.349999999999994"/>
    <n v="1"/>
    <x v="149"/>
    <d v="2004-08-02T00:00:00"/>
    <d v="2004-07-29T00:00:00"/>
    <s v="Shipped"/>
    <n v="119"/>
    <n v="1370"/>
    <n v="118200"/>
    <s v="Nantes"/>
    <n v="4"/>
    <x v="3"/>
    <d v="2004-11-14T00:00:00"/>
    <n v="19501.82"/>
    <s v="Motorcycles"/>
    <n v="7933"/>
    <n v="95.7"/>
    <n v="4"/>
    <s v="Yes"/>
    <n v="2004"/>
    <n v="7"/>
    <n v="48.81"/>
    <n v="3660.7499999999995"/>
    <n v="66.666666666666657"/>
    <n v="0"/>
  </r>
  <r>
    <n v="10275"/>
    <s v="S10_2016"/>
    <n v="22"/>
    <n v="115.37"/>
    <n v="4"/>
    <x v="149"/>
    <d v="2004-08-02T00:00:00"/>
    <d v="2004-07-29T00:00:00"/>
    <s v="Shipped"/>
    <n v="119"/>
    <n v="1370"/>
    <n v="118200"/>
    <s v="Nantes"/>
    <n v="4"/>
    <x v="3"/>
    <d v="2004-11-14T00:00:00"/>
    <n v="19501.82"/>
    <s v="Motorcycles"/>
    <n v="6625"/>
    <n v="118.94"/>
    <n v="4"/>
    <s v="Yes"/>
    <n v="2004"/>
    <n v="7"/>
    <n v="68.989999999999995"/>
    <n v="2538.1400000000003"/>
    <n v="67.227134367299627"/>
    <n v="1"/>
  </r>
  <r>
    <n v="10275"/>
    <s v="S10_4698"/>
    <n v="36"/>
    <n v="154.93"/>
    <n v="3"/>
    <x v="149"/>
    <d v="2004-08-02T00:00:00"/>
    <d v="2004-07-29T00:00:00"/>
    <s v="Shipped"/>
    <n v="119"/>
    <n v="1370"/>
    <n v="118200"/>
    <s v="Nantes"/>
    <n v="4"/>
    <x v="3"/>
    <d v="2004-11-14T00:00:00"/>
    <n v="19501.82"/>
    <s v="Motorcycles"/>
    <n v="5582"/>
    <n v="193.66"/>
    <n v="4"/>
    <s v="Yes"/>
    <n v="2004"/>
    <n v="7"/>
    <n v="91.02"/>
    <n v="5577.4800000000005"/>
    <n v="70.215337288508039"/>
    <n v="1"/>
  </r>
  <r>
    <n v="10275"/>
    <s v="S18_2581"/>
    <n v="35"/>
    <n v="70.12"/>
    <n v="9"/>
    <x v="149"/>
    <d v="2004-08-02T00:00:00"/>
    <d v="2004-07-29T00:00:00"/>
    <s v="Shipped"/>
    <n v="119"/>
    <n v="1370"/>
    <n v="118200"/>
    <s v="Nantes"/>
    <n v="4"/>
    <x v="3"/>
    <d v="2004-11-14T00:00:00"/>
    <n v="19501.82"/>
    <s v="Planes"/>
    <n v="992"/>
    <n v="84.48"/>
    <n v="4"/>
    <s v="Yes"/>
    <n v="2004"/>
    <n v="7"/>
    <n v="49"/>
    <n v="2454.2000000000003"/>
    <n v="43.102040816326543"/>
    <n v="0"/>
  </r>
  <r>
    <n v="10275"/>
    <s v="S18_2625"/>
    <n v="37"/>
    <n v="52.09"/>
    <n v="5"/>
    <x v="149"/>
    <d v="2004-08-02T00:00:00"/>
    <d v="2004-07-29T00:00:00"/>
    <s v="Shipped"/>
    <n v="119"/>
    <n v="1370"/>
    <n v="118200"/>
    <s v="Nantes"/>
    <n v="4"/>
    <x v="3"/>
    <d v="2004-11-14T00:00:00"/>
    <n v="19501.82"/>
    <s v="Motorcycles"/>
    <n v="4357"/>
    <n v="60.57"/>
    <n v="4"/>
    <s v="Yes"/>
    <n v="2004"/>
    <n v="7"/>
    <n v="24.23"/>
    <n v="1927.3300000000002"/>
    <n v="114.9814279818407"/>
    <n v="1"/>
  </r>
  <r>
    <n v="10275"/>
    <s v="S24_1578"/>
    <n v="21"/>
    <n v="105.94"/>
    <n v="2"/>
    <x v="149"/>
    <d v="2004-08-02T00:00:00"/>
    <d v="2004-07-29T00:00:00"/>
    <s v="Shipped"/>
    <n v="119"/>
    <n v="1370"/>
    <n v="118200"/>
    <s v="Nantes"/>
    <n v="4"/>
    <x v="3"/>
    <d v="2004-11-14T00:00:00"/>
    <n v="19501.82"/>
    <s v="Motorcycles"/>
    <n v="7003"/>
    <n v="112.7"/>
    <n v="4"/>
    <s v="Yes"/>
    <n v="2004"/>
    <n v="7"/>
    <n v="60.86"/>
    <n v="2224.7399999999998"/>
    <n v="74.071639829115995"/>
    <n v="1"/>
  </r>
  <r>
    <n v="10275"/>
    <s v="S24_1785"/>
    <n v="25"/>
    <n v="97.38"/>
    <n v="11"/>
    <x v="149"/>
    <d v="2004-08-02T00:00:00"/>
    <d v="2004-07-29T00:00:00"/>
    <s v="Shipped"/>
    <n v="119"/>
    <n v="1370"/>
    <n v="118200"/>
    <s v="Nantes"/>
    <n v="4"/>
    <x v="3"/>
    <d v="2004-11-14T00:00:00"/>
    <n v="19501.82"/>
    <s v="Planes"/>
    <n v="3627"/>
    <n v="109.42"/>
    <n v="4"/>
    <s v="Yes"/>
    <n v="2004"/>
    <n v="7"/>
    <n v="66.739999999999995"/>
    <n v="2434.5"/>
    <n v="45.909499550494459"/>
    <n v="0"/>
  </r>
  <r>
    <n v="10275"/>
    <s v="S24_2000"/>
    <n v="30"/>
    <n v="61.7"/>
    <n v="6"/>
    <x v="149"/>
    <d v="2004-08-02T00:00:00"/>
    <d v="2004-07-29T00:00:00"/>
    <s v="Shipped"/>
    <n v="119"/>
    <n v="1370"/>
    <n v="118200"/>
    <s v="Nantes"/>
    <n v="4"/>
    <x v="3"/>
    <d v="2004-11-14T00:00:00"/>
    <n v="19501.82"/>
    <s v="Motorcycles"/>
    <n v="15"/>
    <n v="76.17"/>
    <n v="4"/>
    <s v="Yes"/>
    <n v="2004"/>
    <n v="7"/>
    <n v="37.32"/>
    <n v="1851"/>
    <n v="65.326902465166143"/>
    <n v="0"/>
  </r>
  <r>
    <n v="10275"/>
    <s v="S24_3949"/>
    <n v="41"/>
    <n v="58"/>
    <n v="18"/>
    <x v="149"/>
    <d v="2004-08-02T00:00:00"/>
    <d v="2004-07-29T00:00:00"/>
    <s v="Shipped"/>
    <n v="119"/>
    <n v="1370"/>
    <n v="118200"/>
    <s v="Nantes"/>
    <n v="4"/>
    <x v="3"/>
    <d v="2004-11-14T00:00:00"/>
    <n v="19501.82"/>
    <s v="Planes"/>
    <n v="6812"/>
    <n v="68.239999999999995"/>
    <n v="4"/>
    <s v="Yes"/>
    <n v="2004"/>
    <n v="7"/>
    <n v="29.34"/>
    <n v="2378"/>
    <n v="97.682344921608717"/>
    <n v="1"/>
  </r>
  <r>
    <n v="10275"/>
    <s v="S24_4278"/>
    <n v="27"/>
    <n v="67.38"/>
    <n v="10"/>
    <x v="149"/>
    <d v="2004-08-02T00:00:00"/>
    <d v="2004-07-29T00:00:00"/>
    <s v="Shipped"/>
    <n v="119"/>
    <n v="1370"/>
    <n v="118200"/>
    <s v="Nantes"/>
    <n v="4"/>
    <x v="3"/>
    <d v="2004-11-14T00:00:00"/>
    <n v="19501.82"/>
    <s v="Planes"/>
    <n v="2756"/>
    <n v="72.45"/>
    <n v="4"/>
    <s v="Yes"/>
    <n v="2004"/>
    <n v="7"/>
    <n v="36.229999999999997"/>
    <n v="1819.2599999999998"/>
    <n v="85.978470880485787"/>
    <n v="1"/>
  </r>
  <r>
    <n v="10275"/>
    <s v="S32_1374"/>
    <n v="23"/>
    <n v="89.9"/>
    <n v="7"/>
    <x v="149"/>
    <d v="2004-08-02T00:00:00"/>
    <d v="2004-07-29T00:00:00"/>
    <s v="Shipped"/>
    <n v="119"/>
    <n v="1370"/>
    <n v="118200"/>
    <s v="Nantes"/>
    <n v="4"/>
    <x v="3"/>
    <d v="2004-11-14T00:00:00"/>
    <n v="19501.82"/>
    <s v="Motorcycles"/>
    <n v="178"/>
    <n v="99.89"/>
    <n v="4"/>
    <s v="Yes"/>
    <n v="2004"/>
    <n v="7"/>
    <n v="66.92"/>
    <n v="2067.7000000000003"/>
    <n v="34.339509862522419"/>
    <n v="0"/>
  </r>
  <r>
    <n v="10275"/>
    <s v="S32_4289"/>
    <n v="28"/>
    <n v="58.47"/>
    <n v="12"/>
    <x v="149"/>
    <d v="2004-08-02T00:00:00"/>
    <d v="2004-07-29T00:00:00"/>
    <s v="Shipped"/>
    <n v="119"/>
    <n v="1370"/>
    <n v="118200"/>
    <s v="Nantes"/>
    <n v="4"/>
    <x v="3"/>
    <d v="2004-11-14T00:00:00"/>
    <n v="19501.82"/>
    <s v="Vintage Cars"/>
    <n v="136"/>
    <n v="68.790000000000006"/>
    <n v="4"/>
    <s v="Yes"/>
    <n v="2004"/>
    <n v="7"/>
    <n v="33.020000000000003"/>
    <n v="1637.1599999999999"/>
    <n v="77.074500302846744"/>
    <n v="1"/>
  </r>
  <r>
    <n v="10275"/>
    <s v="S50_1341"/>
    <n v="38"/>
    <n v="40.15"/>
    <n v="13"/>
    <x v="149"/>
    <d v="2004-08-02T00:00:00"/>
    <d v="2004-07-29T00:00:00"/>
    <s v="Shipped"/>
    <n v="119"/>
    <n v="1370"/>
    <n v="118200"/>
    <s v="Nantes"/>
    <n v="4"/>
    <x v="3"/>
    <d v="2004-11-14T00:00:00"/>
    <n v="19501.82"/>
    <s v="Vintage Cars"/>
    <n v="7062"/>
    <n v="43.64"/>
    <n v="4"/>
    <s v="Yes"/>
    <n v="2004"/>
    <n v="7"/>
    <n v="27.06"/>
    <n v="1525.7"/>
    <n v="48.373983739837399"/>
    <n v="0"/>
  </r>
  <r>
    <n v="10275"/>
    <s v="S700_1691"/>
    <n v="32"/>
    <n v="85.86"/>
    <n v="14"/>
    <x v="149"/>
    <d v="2004-08-02T00:00:00"/>
    <d v="2004-07-29T00:00:00"/>
    <s v="Shipped"/>
    <n v="119"/>
    <n v="1370"/>
    <n v="118200"/>
    <s v="Nantes"/>
    <n v="4"/>
    <x v="3"/>
    <d v="2004-11-14T00:00:00"/>
    <n v="19501.82"/>
    <s v="Planes"/>
    <n v="5841"/>
    <n v="91.34"/>
    <n v="4"/>
    <s v="Yes"/>
    <n v="2004"/>
    <n v="7"/>
    <n v="51.15"/>
    <n v="2747.52"/>
    <n v="67.859237536656892"/>
    <n v="1"/>
  </r>
  <r>
    <n v="10275"/>
    <s v="S700_2466"/>
    <n v="39"/>
    <n v="82.77"/>
    <n v="16"/>
    <x v="149"/>
    <d v="2004-08-02T00:00:00"/>
    <d v="2004-07-29T00:00:00"/>
    <s v="Shipped"/>
    <n v="119"/>
    <n v="1370"/>
    <n v="118200"/>
    <s v="Nantes"/>
    <n v="4"/>
    <x v="3"/>
    <d v="2004-11-14T00:00:00"/>
    <n v="19501.82"/>
    <s v="Planes"/>
    <n v="9653"/>
    <n v="99.72"/>
    <n v="4"/>
    <s v="Yes"/>
    <n v="2004"/>
    <n v="7"/>
    <n v="68.8"/>
    <n v="3228.0299999999997"/>
    <n v="20.305232558139537"/>
    <n v="0"/>
  </r>
  <r>
    <n v="10275"/>
    <s v="S700_2834"/>
    <n v="48"/>
    <n v="102.04"/>
    <n v="8"/>
    <x v="149"/>
    <d v="2004-08-02T00:00:00"/>
    <d v="2004-07-29T00:00:00"/>
    <s v="Shipped"/>
    <n v="119"/>
    <n v="1370"/>
    <n v="118200"/>
    <s v="Nantes"/>
    <n v="4"/>
    <x v="3"/>
    <d v="2004-11-14T00:00:00"/>
    <n v="19501.82"/>
    <s v="Planes"/>
    <n v="7106"/>
    <n v="118.65"/>
    <n v="4"/>
    <s v="Yes"/>
    <n v="2004"/>
    <n v="7"/>
    <n v="59.33"/>
    <n v="4897.92"/>
    <n v="71.987190291589428"/>
    <n v="1"/>
  </r>
  <r>
    <n v="10275"/>
    <s v="S700_3167"/>
    <n v="43"/>
    <n v="72"/>
    <n v="15"/>
    <x v="149"/>
    <d v="2004-08-02T00:00:00"/>
    <d v="2004-07-29T00:00:00"/>
    <s v="Shipped"/>
    <n v="119"/>
    <n v="1370"/>
    <n v="118200"/>
    <s v="Nantes"/>
    <n v="4"/>
    <x v="3"/>
    <d v="2004-11-14T00:00:00"/>
    <n v="19501.82"/>
    <s v="Planes"/>
    <n v="551"/>
    <n v="80"/>
    <n v="4"/>
    <s v="Yes"/>
    <n v="2004"/>
    <n v="7"/>
    <n v="54.4"/>
    <n v="3096"/>
    <n v="32.352941176470587"/>
    <n v="0"/>
  </r>
  <r>
    <n v="10275"/>
    <s v="S700_4002"/>
    <n v="31"/>
    <n v="59.96"/>
    <n v="17"/>
    <x v="149"/>
    <d v="2004-08-02T00:00:00"/>
    <d v="2004-07-29T00:00:00"/>
    <s v="Shipped"/>
    <n v="119"/>
    <n v="1370"/>
    <n v="118200"/>
    <s v="Nantes"/>
    <n v="4"/>
    <x v="3"/>
    <d v="2004-11-14T00:00:00"/>
    <n v="19501.82"/>
    <s v="Planes"/>
    <n v="8820"/>
    <n v="74.03"/>
    <n v="4"/>
    <s v="Yes"/>
    <n v="2004"/>
    <n v="7"/>
    <n v="36.270000000000003"/>
    <n v="1858.76"/>
    <n v="65.315687896333046"/>
    <n v="0"/>
  </r>
  <r>
    <n v="10276"/>
    <s v="S12_1099"/>
    <n v="50"/>
    <n v="184.84"/>
    <n v="3"/>
    <x v="150"/>
    <d v="2004-08-11T00:00:00"/>
    <d v="2004-08-08T00:00:00"/>
    <s v="Shipped"/>
    <n v="204"/>
    <n v="1188"/>
    <n v="68700"/>
    <s v="Brickhaven"/>
    <n v="2"/>
    <x v="0"/>
    <d v="2004-08-13T00:00:00"/>
    <n v="51152.86"/>
    <s v="Classic Cars"/>
    <n v="68"/>
    <n v="194.57"/>
    <n v="3"/>
    <s v="Yes"/>
    <n v="2004"/>
    <n v="8"/>
    <n v="95.34"/>
    <n v="9242"/>
    <n v="93.874554226977139"/>
    <n v="1"/>
  </r>
  <r>
    <n v="10276"/>
    <s v="S12_2823"/>
    <n v="43"/>
    <n v="150.62"/>
    <n v="14"/>
    <x v="150"/>
    <d v="2004-08-11T00:00:00"/>
    <d v="2004-08-08T00:00:00"/>
    <s v="Shipped"/>
    <n v="204"/>
    <n v="1188"/>
    <n v="68700"/>
    <s v="Brickhaven"/>
    <n v="2"/>
    <x v="0"/>
    <d v="2004-08-13T00:00:00"/>
    <n v="51152.86"/>
    <s v="Motorcycles"/>
    <n v="9997"/>
    <n v="150.62"/>
    <n v="3"/>
    <s v="Yes"/>
    <n v="2004"/>
    <n v="8"/>
    <n v="66.27"/>
    <n v="6476.66"/>
    <n v="127.28232986268297"/>
    <n v="1"/>
  </r>
  <r>
    <n v="10276"/>
    <s v="S12_3380"/>
    <n v="47"/>
    <n v="104.52"/>
    <n v="1"/>
    <x v="150"/>
    <d v="2004-08-11T00:00:00"/>
    <d v="2004-08-08T00:00:00"/>
    <s v="Shipped"/>
    <n v="204"/>
    <n v="1188"/>
    <n v="68700"/>
    <s v="Brickhaven"/>
    <n v="2"/>
    <x v="0"/>
    <d v="2004-08-13T00:00:00"/>
    <n v="51152.86"/>
    <s v="Classic Cars"/>
    <n v="9123"/>
    <n v="117.44"/>
    <n v="3"/>
    <s v="Yes"/>
    <n v="2004"/>
    <n v="8"/>
    <n v="75.16"/>
    <n v="4912.4399999999996"/>
    <n v="39.063331559340078"/>
    <n v="0"/>
  </r>
  <r>
    <n v="10276"/>
    <s v="S12_3990"/>
    <n v="38"/>
    <n v="67.83"/>
    <n v="4"/>
    <x v="150"/>
    <d v="2004-08-11T00:00:00"/>
    <d v="2004-08-08T00:00:00"/>
    <s v="Shipped"/>
    <n v="204"/>
    <n v="1188"/>
    <n v="68700"/>
    <s v="Brickhaven"/>
    <n v="2"/>
    <x v="0"/>
    <d v="2004-08-13T00:00:00"/>
    <n v="51152.86"/>
    <s v="Classic Cars"/>
    <n v="5663"/>
    <n v="79.8"/>
    <n v="3"/>
    <s v="Yes"/>
    <n v="2004"/>
    <n v="8"/>
    <n v="31.92"/>
    <n v="2577.54"/>
    <n v="112.49999999999997"/>
    <n v="1"/>
  </r>
  <r>
    <n v="10276"/>
    <s v="S18_3278"/>
    <n v="38"/>
    <n v="78"/>
    <n v="6"/>
    <x v="150"/>
    <d v="2004-08-11T00:00:00"/>
    <d v="2004-08-08T00:00:00"/>
    <s v="Shipped"/>
    <n v="204"/>
    <n v="1188"/>
    <n v="68700"/>
    <s v="Brickhaven"/>
    <n v="2"/>
    <x v="0"/>
    <d v="2004-08-13T00:00:00"/>
    <n v="51152.86"/>
    <s v="Classic Cars"/>
    <n v="1917"/>
    <n v="80.41"/>
    <n v="3"/>
    <s v="Yes"/>
    <n v="2004"/>
    <n v="8"/>
    <n v="49.05"/>
    <n v="2964"/>
    <n v="59.021406727828754"/>
    <n v="0"/>
  </r>
  <r>
    <n v="10276"/>
    <s v="S18_3482"/>
    <n v="30"/>
    <n v="139.63999999999999"/>
    <n v="5"/>
    <x v="150"/>
    <d v="2004-08-11T00:00:00"/>
    <d v="2004-08-08T00:00:00"/>
    <s v="Shipped"/>
    <n v="204"/>
    <n v="1188"/>
    <n v="68700"/>
    <s v="Brickhaven"/>
    <n v="2"/>
    <x v="0"/>
    <d v="2004-08-13T00:00:00"/>
    <n v="51152.86"/>
    <s v="Classic Cars"/>
    <n v="9127"/>
    <n v="146.99"/>
    <n v="3"/>
    <s v="Yes"/>
    <n v="2004"/>
    <n v="8"/>
    <n v="73.489999999999995"/>
    <n v="4189.2"/>
    <n v="90.012246564158389"/>
    <n v="1"/>
  </r>
  <r>
    <n v="10276"/>
    <s v="S18_3782"/>
    <n v="33"/>
    <n v="54.71"/>
    <n v="9"/>
    <x v="150"/>
    <d v="2004-08-11T00:00:00"/>
    <d v="2004-08-08T00:00:00"/>
    <s v="Shipped"/>
    <n v="204"/>
    <n v="1188"/>
    <n v="68700"/>
    <s v="Brickhaven"/>
    <n v="2"/>
    <x v="0"/>
    <d v="2004-08-13T00:00:00"/>
    <n v="51152.86"/>
    <s v="Motorcycles"/>
    <n v="7689"/>
    <n v="62.17"/>
    <n v="3"/>
    <s v="Yes"/>
    <n v="2004"/>
    <n v="8"/>
    <n v="32.950000000000003"/>
    <n v="1805.43"/>
    <n v="66.039453717754157"/>
    <n v="0"/>
  </r>
  <r>
    <n v="10276"/>
    <s v="S18_4721"/>
    <n v="48"/>
    <n v="120.53"/>
    <n v="8"/>
    <x v="150"/>
    <d v="2004-08-11T00:00:00"/>
    <d v="2004-08-08T00:00:00"/>
    <s v="Shipped"/>
    <n v="204"/>
    <n v="1188"/>
    <n v="68700"/>
    <s v="Brickhaven"/>
    <n v="2"/>
    <x v="0"/>
    <d v="2004-08-13T00:00:00"/>
    <n v="51152.86"/>
    <s v="Classic Cars"/>
    <n v="1249"/>
    <n v="148.80000000000001"/>
    <n v="3"/>
    <s v="Yes"/>
    <n v="2004"/>
    <n v="8"/>
    <n v="69.930000000000007"/>
    <n v="5785.4400000000005"/>
    <n v="72.358072358072349"/>
    <n v="1"/>
  </r>
  <r>
    <n v="10276"/>
    <s v="S24_2360"/>
    <n v="46"/>
    <n v="61.64"/>
    <n v="12"/>
    <x v="150"/>
    <d v="2004-08-11T00:00:00"/>
    <d v="2004-08-08T00:00:00"/>
    <s v="Shipped"/>
    <n v="204"/>
    <n v="1188"/>
    <n v="68700"/>
    <s v="Brickhaven"/>
    <n v="2"/>
    <x v="0"/>
    <d v="2004-08-13T00:00:00"/>
    <n v="51152.86"/>
    <s v="Motorcycles"/>
    <n v="6840"/>
    <n v="69.260000000000005"/>
    <n v="3"/>
    <s v="Yes"/>
    <n v="2004"/>
    <n v="8"/>
    <n v="47.1"/>
    <n v="2835.44"/>
    <n v="30.87048832271762"/>
    <n v="0"/>
  </r>
  <r>
    <n v="10276"/>
    <s v="S24_3371"/>
    <n v="20"/>
    <n v="58.17"/>
    <n v="2"/>
    <x v="150"/>
    <d v="2004-08-11T00:00:00"/>
    <d v="2004-08-08T00:00:00"/>
    <s v="Shipped"/>
    <n v="204"/>
    <n v="1188"/>
    <n v="68700"/>
    <s v="Brickhaven"/>
    <n v="2"/>
    <x v="0"/>
    <d v="2004-08-13T00:00:00"/>
    <n v="51152.86"/>
    <s v="Classic Cars"/>
    <n v="7995"/>
    <n v="61.23"/>
    <n v="3"/>
    <s v="Yes"/>
    <n v="2004"/>
    <n v="8"/>
    <n v="38.58"/>
    <n v="1163.4000000000001"/>
    <n v="50.777604976671867"/>
    <n v="0"/>
  </r>
  <r>
    <n v="10276"/>
    <s v="S24_4620"/>
    <n v="48"/>
    <n v="67.099999999999994"/>
    <n v="7"/>
    <x v="150"/>
    <d v="2004-08-11T00:00:00"/>
    <d v="2004-08-08T00:00:00"/>
    <s v="Shipped"/>
    <n v="204"/>
    <n v="1188"/>
    <n v="68700"/>
    <s v="Brickhaven"/>
    <n v="2"/>
    <x v="0"/>
    <d v="2004-08-13T00:00:00"/>
    <n v="51152.86"/>
    <s v="Classic Cars"/>
    <n v="7869"/>
    <n v="80.84"/>
    <n v="3"/>
    <s v="Yes"/>
    <n v="2004"/>
    <n v="8"/>
    <n v="32.33"/>
    <n v="3220.7999999999997"/>
    <n v="107.54716981132076"/>
    <n v="1"/>
  </r>
  <r>
    <n v="10276"/>
    <s v="S32_2206"/>
    <n v="27"/>
    <n v="35.4"/>
    <n v="10"/>
    <x v="150"/>
    <d v="2004-08-11T00:00:00"/>
    <d v="2004-08-08T00:00:00"/>
    <s v="Shipped"/>
    <n v="204"/>
    <n v="1188"/>
    <n v="68700"/>
    <s v="Brickhaven"/>
    <n v="2"/>
    <x v="0"/>
    <d v="2004-08-13T00:00:00"/>
    <n v="51152.86"/>
    <s v="Motorcycles"/>
    <n v="9241"/>
    <n v="40.229999999999997"/>
    <n v="3"/>
    <s v="Yes"/>
    <n v="2004"/>
    <n v="8"/>
    <n v="24.14"/>
    <n v="955.8"/>
    <n v="46.644573322286654"/>
    <n v="0"/>
  </r>
  <r>
    <n v="10276"/>
    <s v="S32_4485"/>
    <n v="38"/>
    <n v="94.91"/>
    <n v="13"/>
    <x v="150"/>
    <d v="2004-08-11T00:00:00"/>
    <d v="2004-08-08T00:00:00"/>
    <s v="Shipped"/>
    <n v="204"/>
    <n v="1188"/>
    <n v="68700"/>
    <s v="Brickhaven"/>
    <n v="2"/>
    <x v="0"/>
    <d v="2004-08-13T00:00:00"/>
    <n v="51152.86"/>
    <s v="Motorcycles"/>
    <n v="3341"/>
    <n v="102.05"/>
    <n v="3"/>
    <s v="Yes"/>
    <n v="2004"/>
    <n v="8"/>
    <n v="56.13"/>
    <n v="3606.58"/>
    <n v="69.089613397470146"/>
    <n v="1"/>
  </r>
  <r>
    <n v="10276"/>
    <s v="S50_4713"/>
    <n v="21"/>
    <n v="67.53"/>
    <n v="11"/>
    <x v="150"/>
    <d v="2004-08-11T00:00:00"/>
    <d v="2004-08-08T00:00:00"/>
    <s v="Shipped"/>
    <n v="204"/>
    <n v="1188"/>
    <n v="68700"/>
    <s v="Brickhaven"/>
    <n v="2"/>
    <x v="0"/>
    <d v="2004-08-13T00:00:00"/>
    <n v="51152.86"/>
    <s v="Motorcycles"/>
    <n v="600"/>
    <n v="81.36"/>
    <n v="3"/>
    <s v="Yes"/>
    <n v="2004"/>
    <n v="8"/>
    <n v="34.17"/>
    <n v="1418.13"/>
    <n v="97.629499561018434"/>
    <n v="1"/>
  </r>
  <r>
    <n v="10277"/>
    <s v="S12_4675"/>
    <n v="28"/>
    <n v="93.28"/>
    <n v="1"/>
    <x v="151"/>
    <d v="2004-08-12T00:00:00"/>
    <d v="2004-08-05T00:00:00"/>
    <s v="Shipped"/>
    <n v="148"/>
    <n v="1621"/>
    <n v="103800"/>
    <s v="Singapore"/>
    <n v="5"/>
    <x v="4"/>
    <d v="2003-04-22T00:00:00"/>
    <n v="44380.15"/>
    <s v="Classic Cars"/>
    <n v="7323"/>
    <n v="115.16"/>
    <n v="7"/>
    <s v="No"/>
    <n v="2004"/>
    <n v="8"/>
    <n v="58.73"/>
    <n v="2611.84"/>
    <n v="58.828537374425352"/>
    <n v="0"/>
  </r>
  <r>
    <n v="10278"/>
    <s v="S18_1129"/>
    <n v="34"/>
    <n v="114.65"/>
    <n v="6"/>
    <x v="152"/>
    <d v="2004-08-16T00:00:00"/>
    <d v="2004-08-09T00:00:00"/>
    <s v="Shipped"/>
    <n v="112"/>
    <n v="1166"/>
    <n v="71800"/>
    <s v="Las Vegas"/>
    <n v="1"/>
    <x v="5"/>
    <d v="2004-12-17T00:00:00"/>
    <n v="14191.12"/>
    <s v="Classic Cars"/>
    <n v="3975"/>
    <n v="141.54"/>
    <n v="7"/>
    <s v="No"/>
    <n v="2004"/>
    <n v="8"/>
    <n v="83.51"/>
    <n v="3898.1000000000004"/>
    <n v="37.288947431445337"/>
    <n v="0"/>
  </r>
  <r>
    <n v="10278"/>
    <s v="S18_1589"/>
    <n v="23"/>
    <n v="107.02"/>
    <n v="2"/>
    <x v="152"/>
    <d v="2004-08-16T00:00:00"/>
    <d v="2004-08-09T00:00:00"/>
    <s v="Shipped"/>
    <n v="112"/>
    <n v="1166"/>
    <n v="71800"/>
    <s v="Las Vegas"/>
    <n v="1"/>
    <x v="5"/>
    <d v="2004-12-17T00:00:00"/>
    <n v="14191.12"/>
    <s v="Classic Cars"/>
    <n v="9042"/>
    <n v="124.44"/>
    <n v="7"/>
    <s v="No"/>
    <n v="2004"/>
    <n v="8"/>
    <n v="65.959999999999994"/>
    <n v="2461.46"/>
    <n v="62.249848392965447"/>
    <n v="0"/>
  </r>
  <r>
    <n v="10278"/>
    <s v="S18_1889"/>
    <n v="29"/>
    <n v="73.150000000000006"/>
    <n v="10"/>
    <x v="152"/>
    <d v="2004-08-16T00:00:00"/>
    <d v="2004-08-09T00:00:00"/>
    <s v="Shipped"/>
    <n v="112"/>
    <n v="1166"/>
    <n v="71800"/>
    <s v="Las Vegas"/>
    <n v="1"/>
    <x v="5"/>
    <d v="2004-12-17T00:00:00"/>
    <n v="14191.12"/>
    <s v="Classic Cars"/>
    <n v="8826"/>
    <n v="77"/>
    <n v="7"/>
    <s v="No"/>
    <n v="2004"/>
    <n v="8"/>
    <n v="53.9"/>
    <n v="2121.3500000000004"/>
    <n v="35.71428571428573"/>
    <n v="0"/>
  </r>
  <r>
    <n v="10278"/>
    <s v="S18_1984"/>
    <n v="29"/>
    <n v="118.07"/>
    <n v="5"/>
    <x v="152"/>
    <d v="2004-08-16T00:00:00"/>
    <d v="2004-08-09T00:00:00"/>
    <s v="Shipped"/>
    <n v="112"/>
    <n v="1166"/>
    <n v="71800"/>
    <s v="Las Vegas"/>
    <n v="1"/>
    <x v="5"/>
    <d v="2004-12-17T00:00:00"/>
    <n v="14191.12"/>
    <s v="Classic Cars"/>
    <n v="9772"/>
    <n v="142.25"/>
    <n v="7"/>
    <s v="No"/>
    <n v="2004"/>
    <n v="8"/>
    <n v="93.89"/>
    <n v="3424.0299999999997"/>
    <n v="25.753541378208531"/>
    <n v="0"/>
  </r>
  <r>
    <n v="10278"/>
    <s v="S18_2870"/>
    <n v="39"/>
    <n v="117.48"/>
    <n v="3"/>
    <x v="152"/>
    <d v="2004-08-16T00:00:00"/>
    <d v="2004-08-09T00:00:00"/>
    <s v="Shipped"/>
    <n v="112"/>
    <n v="1166"/>
    <n v="71800"/>
    <s v="Las Vegas"/>
    <n v="1"/>
    <x v="5"/>
    <d v="2004-12-17T00:00:00"/>
    <n v="14191.12"/>
    <s v="Classic Cars"/>
    <n v="8164"/>
    <n v="132"/>
    <n v="7"/>
    <s v="No"/>
    <n v="2004"/>
    <n v="8"/>
    <n v="56.76"/>
    <n v="4581.72"/>
    <n v="106.97674418604652"/>
    <n v="1"/>
  </r>
  <r>
    <n v="10278"/>
    <s v="S18_3232"/>
    <n v="42"/>
    <n v="167.65"/>
    <n v="7"/>
    <x v="152"/>
    <d v="2004-08-16T00:00:00"/>
    <d v="2004-08-09T00:00:00"/>
    <s v="Shipped"/>
    <n v="112"/>
    <n v="1166"/>
    <n v="71800"/>
    <s v="Las Vegas"/>
    <n v="1"/>
    <x v="5"/>
    <d v="2004-12-17T00:00:00"/>
    <n v="14191.12"/>
    <s v="Classic Cars"/>
    <n v="8347"/>
    <n v="169.34"/>
    <n v="7"/>
    <s v="No"/>
    <n v="2004"/>
    <n v="8"/>
    <n v="77.900000000000006"/>
    <n v="7041.3"/>
    <n v="115.21181001283696"/>
    <n v="1"/>
  </r>
  <r>
    <n v="10278"/>
    <s v="S18_3685"/>
    <n v="31"/>
    <n v="114.44"/>
    <n v="4"/>
    <x v="152"/>
    <d v="2004-08-16T00:00:00"/>
    <d v="2004-08-09T00:00:00"/>
    <s v="Shipped"/>
    <n v="112"/>
    <n v="1166"/>
    <n v="71800"/>
    <s v="Las Vegas"/>
    <n v="1"/>
    <x v="5"/>
    <d v="2004-12-17T00:00:00"/>
    <n v="14191.12"/>
    <s v="Classic Cars"/>
    <n v="8990"/>
    <n v="141.28"/>
    <n v="7"/>
    <s v="No"/>
    <n v="2004"/>
    <n v="8"/>
    <n v="62.16"/>
    <n v="3547.64"/>
    <n v="84.105534105534105"/>
    <n v="1"/>
  </r>
  <r>
    <n v="10278"/>
    <s v="S24_1628"/>
    <n v="35"/>
    <n v="48.8"/>
    <n v="1"/>
    <x v="152"/>
    <d v="2004-08-16T00:00:00"/>
    <d v="2004-08-09T00:00:00"/>
    <s v="Shipped"/>
    <n v="112"/>
    <n v="1166"/>
    <n v="71800"/>
    <s v="Las Vegas"/>
    <n v="1"/>
    <x v="5"/>
    <d v="2004-12-17T00:00:00"/>
    <n v="14191.12"/>
    <s v="Classic Cars"/>
    <n v="8197"/>
    <n v="50.31"/>
    <n v="7"/>
    <s v="No"/>
    <n v="2004"/>
    <n v="8"/>
    <n v="29.18"/>
    <n v="1708"/>
    <n v="67.237834132967777"/>
    <n v="1"/>
  </r>
  <r>
    <n v="10278"/>
    <s v="S24_2972"/>
    <n v="31"/>
    <n v="37.380000000000003"/>
    <n v="8"/>
    <x v="152"/>
    <d v="2004-08-16T00:00:00"/>
    <d v="2004-08-09T00:00:00"/>
    <s v="Shipped"/>
    <n v="112"/>
    <n v="1166"/>
    <n v="71800"/>
    <s v="Las Vegas"/>
    <n v="1"/>
    <x v="5"/>
    <d v="2004-12-17T00:00:00"/>
    <n v="14191.12"/>
    <s v="Classic Cars"/>
    <n v="7723"/>
    <n v="37.76"/>
    <n v="7"/>
    <s v="No"/>
    <n v="2004"/>
    <n v="8"/>
    <n v="16.239999999999998"/>
    <n v="1158.78"/>
    <n v="130.17241379310349"/>
    <n v="1"/>
  </r>
  <r>
    <n v="10278"/>
    <s v="S24_3856"/>
    <n v="25"/>
    <n v="136.22"/>
    <n v="9"/>
    <x v="152"/>
    <d v="2004-08-16T00:00:00"/>
    <d v="2004-08-09T00:00:00"/>
    <s v="Shipped"/>
    <n v="112"/>
    <n v="1166"/>
    <n v="71800"/>
    <s v="Las Vegas"/>
    <n v="1"/>
    <x v="5"/>
    <d v="2004-12-17T00:00:00"/>
    <n v="14191.12"/>
    <s v="Classic Cars"/>
    <n v="6600"/>
    <n v="140.43"/>
    <n v="7"/>
    <s v="No"/>
    <n v="2004"/>
    <n v="8"/>
    <n v="98.3"/>
    <n v="3405.5"/>
    <n v="38.575788402848424"/>
    <n v="0"/>
  </r>
  <r>
    <n v="10279"/>
    <s v="S18_4933"/>
    <n v="26"/>
    <n v="68.42"/>
    <n v="1"/>
    <x v="153"/>
    <d v="2004-08-19T00:00:00"/>
    <d v="2004-08-15T00:00:00"/>
    <s v="Shipped"/>
    <n v="141"/>
    <n v="1370"/>
    <n v="227600"/>
    <s v="Madrid"/>
    <n v="4"/>
    <x v="3"/>
    <d v="2003-07-19T00:00:00"/>
    <n v="36251.03"/>
    <s v="Classic Cars"/>
    <n v="3209"/>
    <n v="71.27"/>
    <n v="4"/>
    <s v="Yes"/>
    <n v="2004"/>
    <n v="8"/>
    <n v="34.21"/>
    <n v="1778.92"/>
    <n v="100"/>
    <n v="1"/>
  </r>
  <r>
    <n v="10279"/>
    <s v="S24_1046"/>
    <n v="32"/>
    <n v="68.349999999999994"/>
    <n v="5"/>
    <x v="153"/>
    <d v="2004-08-19T00:00:00"/>
    <d v="2004-08-15T00:00:00"/>
    <s v="Shipped"/>
    <n v="141"/>
    <n v="1370"/>
    <n v="227600"/>
    <s v="Madrid"/>
    <n v="4"/>
    <x v="3"/>
    <d v="2003-07-19T00:00:00"/>
    <n v="36251.03"/>
    <s v="Classic Cars"/>
    <n v="1005"/>
    <n v="73.489999999999995"/>
    <n v="4"/>
    <s v="Yes"/>
    <n v="2004"/>
    <n v="8"/>
    <n v="49.24"/>
    <n v="2187.1999999999998"/>
    <n v="38.809910641754655"/>
    <n v="0"/>
  </r>
  <r>
    <n v="10279"/>
    <s v="S24_2766"/>
    <n v="49"/>
    <n v="76.33"/>
    <n v="3"/>
    <x v="153"/>
    <d v="2004-08-19T00:00:00"/>
    <d v="2004-08-15T00:00:00"/>
    <s v="Shipped"/>
    <n v="141"/>
    <n v="1370"/>
    <n v="227600"/>
    <s v="Madrid"/>
    <n v="4"/>
    <x v="3"/>
    <d v="2003-07-19T00:00:00"/>
    <n v="36251.03"/>
    <s v="Classic Cars"/>
    <n v="2350"/>
    <n v="90.87"/>
    <n v="4"/>
    <s v="Yes"/>
    <n v="2004"/>
    <n v="8"/>
    <n v="47.25"/>
    <n v="3740.17"/>
    <n v="61.544973544973544"/>
    <n v="0"/>
  </r>
  <r>
    <n v="10279"/>
    <s v="S24_2887"/>
    <n v="48"/>
    <n v="106.87"/>
    <n v="2"/>
    <x v="153"/>
    <d v="2004-08-19T00:00:00"/>
    <d v="2004-08-15T00:00:00"/>
    <s v="Shipped"/>
    <n v="141"/>
    <n v="1370"/>
    <n v="227600"/>
    <s v="Madrid"/>
    <n v="4"/>
    <x v="3"/>
    <d v="2003-07-19T00:00:00"/>
    <n v="36251.03"/>
    <s v="Classic Cars"/>
    <n v="1452"/>
    <n v="117.44"/>
    <n v="4"/>
    <s v="Yes"/>
    <n v="2004"/>
    <n v="8"/>
    <n v="72.819999999999993"/>
    <n v="5129.76"/>
    <n v="46.759132106564152"/>
    <n v="0"/>
  </r>
  <r>
    <n v="10279"/>
    <s v="S24_3191"/>
    <n v="33"/>
    <n v="78.760000000000005"/>
    <n v="4"/>
    <x v="153"/>
    <d v="2004-08-19T00:00:00"/>
    <d v="2004-08-15T00:00:00"/>
    <s v="Shipped"/>
    <n v="141"/>
    <n v="1370"/>
    <n v="227600"/>
    <s v="Madrid"/>
    <n v="4"/>
    <x v="3"/>
    <d v="2003-07-19T00:00:00"/>
    <n v="36251.03"/>
    <s v="Classic Cars"/>
    <n v="4695"/>
    <n v="85.61"/>
    <n v="4"/>
    <s v="Yes"/>
    <n v="2004"/>
    <n v="8"/>
    <n v="50.51"/>
    <n v="2599.0800000000004"/>
    <n v="55.929518907147113"/>
    <n v="0"/>
  </r>
  <r>
    <n v="10279"/>
    <s v="S24_3432"/>
    <n v="48"/>
    <n v="95.3"/>
    <n v="6"/>
    <x v="153"/>
    <d v="2004-08-19T00:00:00"/>
    <d v="2004-08-15T00:00:00"/>
    <s v="Shipped"/>
    <n v="141"/>
    <n v="1370"/>
    <n v="227600"/>
    <s v="Madrid"/>
    <n v="4"/>
    <x v="3"/>
    <d v="2003-07-19T00:00:00"/>
    <n v="36251.03"/>
    <s v="Classic Cars"/>
    <n v="9446"/>
    <n v="107.08"/>
    <n v="4"/>
    <s v="Yes"/>
    <n v="2004"/>
    <n v="8"/>
    <n v="62.11"/>
    <n v="4574.3999999999996"/>
    <n v="53.437449686040893"/>
    <n v="0"/>
  </r>
  <r>
    <n v="10280"/>
    <s v="S10_1949"/>
    <n v="34"/>
    <n v="205.73"/>
    <n v="2"/>
    <x v="154"/>
    <d v="2004-08-27T00:00:00"/>
    <d v="2004-08-19T00:00:00"/>
    <s v="Shipped"/>
    <n v="249"/>
    <n v="1401"/>
    <n v="113000"/>
    <s v="Torino"/>
    <n v="4"/>
    <x v="3"/>
    <d v="2004-09-19T00:00:00"/>
    <n v="33924.239999999998"/>
    <s v="Classic Cars"/>
    <n v="7305"/>
    <n v="214.3"/>
    <n v="8"/>
    <s v="No"/>
    <n v="2004"/>
    <n v="8"/>
    <n v="98.58"/>
    <n v="6994.82"/>
    <n v="108.69344694664231"/>
    <n v="1"/>
  </r>
  <r>
    <n v="10280"/>
    <s v="S18_1097"/>
    <n v="24"/>
    <n v="98"/>
    <n v="1"/>
    <x v="154"/>
    <d v="2004-08-27T00:00:00"/>
    <d v="2004-08-19T00:00:00"/>
    <s v="Shipped"/>
    <n v="249"/>
    <n v="1401"/>
    <n v="113000"/>
    <s v="Torino"/>
    <n v="4"/>
    <x v="3"/>
    <d v="2004-09-19T00:00:00"/>
    <n v="33924.239999999998"/>
    <s v="Trucks and Buses"/>
    <n v="2613"/>
    <n v="116.67"/>
    <n v="8"/>
    <s v="No"/>
    <n v="2004"/>
    <n v="8"/>
    <n v="58.33"/>
    <n v="2352"/>
    <n v="68.009600548602776"/>
    <n v="1"/>
  </r>
  <r>
    <n v="10280"/>
    <s v="S18_1342"/>
    <n v="50"/>
    <n v="87.33"/>
    <n v="9"/>
    <x v="154"/>
    <d v="2004-08-27T00:00:00"/>
    <d v="2004-08-19T00:00:00"/>
    <s v="Shipped"/>
    <n v="249"/>
    <n v="1401"/>
    <n v="113000"/>
    <s v="Torino"/>
    <n v="4"/>
    <x v="3"/>
    <d v="2004-09-19T00:00:00"/>
    <n v="33924.239999999998"/>
    <s v="Vintage Cars"/>
    <n v="8693"/>
    <n v="102.74"/>
    <n v="8"/>
    <s v="No"/>
    <n v="2004"/>
    <n v="8"/>
    <n v="60.62"/>
    <n v="4366.5"/>
    <n v="44.061365885846257"/>
    <n v="0"/>
  </r>
  <r>
    <n v="10280"/>
    <s v="S18_1367"/>
    <n v="27"/>
    <n v="47.44"/>
    <n v="8"/>
    <x v="154"/>
    <d v="2004-08-27T00:00:00"/>
    <d v="2004-08-19T00:00:00"/>
    <s v="Shipped"/>
    <n v="249"/>
    <n v="1401"/>
    <n v="113000"/>
    <s v="Torino"/>
    <n v="4"/>
    <x v="3"/>
    <d v="2004-09-19T00:00:00"/>
    <n v="33924.239999999998"/>
    <s v="Vintage Cars"/>
    <n v="8635"/>
    <n v="53.91"/>
    <n v="8"/>
    <s v="No"/>
    <n v="2004"/>
    <n v="8"/>
    <n v="24.26"/>
    <n v="1280.8799999999999"/>
    <n v="95.548227535037071"/>
    <n v="1"/>
  </r>
  <r>
    <n v="10280"/>
    <s v="S18_1749"/>
    <n v="26"/>
    <n v="161.5"/>
    <n v="16"/>
    <x v="154"/>
    <d v="2004-08-27T00:00:00"/>
    <d v="2004-08-19T00:00:00"/>
    <s v="Shipped"/>
    <n v="249"/>
    <n v="1401"/>
    <n v="113000"/>
    <s v="Torino"/>
    <n v="4"/>
    <x v="3"/>
    <d v="2004-09-19T00:00:00"/>
    <n v="33924.239999999998"/>
    <s v="Vintage Cars"/>
    <n v="2724"/>
    <n v="170"/>
    <n v="8"/>
    <s v="No"/>
    <n v="2004"/>
    <n v="8"/>
    <n v="86.7"/>
    <n v="4199"/>
    <n v="86.274509803921561"/>
    <n v="1"/>
  </r>
  <r>
    <n v="10280"/>
    <s v="S18_2248"/>
    <n v="25"/>
    <n v="53.28"/>
    <n v="15"/>
    <x v="154"/>
    <d v="2004-08-27T00:00:00"/>
    <d v="2004-08-19T00:00:00"/>
    <s v="Shipped"/>
    <n v="249"/>
    <n v="1401"/>
    <n v="113000"/>
    <s v="Torino"/>
    <n v="4"/>
    <x v="3"/>
    <d v="2004-09-19T00:00:00"/>
    <n v="33924.239999999998"/>
    <s v="Vintage Cars"/>
    <n v="540"/>
    <n v="60.54"/>
    <n v="8"/>
    <s v="No"/>
    <n v="2004"/>
    <n v="8"/>
    <n v="33.299999999999997"/>
    <n v="1332"/>
    <n v="60.000000000000021"/>
    <n v="0"/>
  </r>
  <r>
    <n v="10280"/>
    <s v="S18_2325"/>
    <n v="37"/>
    <n v="109.33"/>
    <n v="13"/>
    <x v="154"/>
    <d v="2004-08-27T00:00:00"/>
    <d v="2004-08-19T00:00:00"/>
    <s v="Shipped"/>
    <n v="249"/>
    <n v="1401"/>
    <n v="113000"/>
    <s v="Torino"/>
    <n v="4"/>
    <x v="3"/>
    <d v="2004-09-19T00:00:00"/>
    <n v="33924.239999999998"/>
    <s v="Vintage Cars"/>
    <n v="9354"/>
    <n v="127.13"/>
    <n v="8"/>
    <s v="No"/>
    <n v="2004"/>
    <n v="8"/>
    <n v="58.48"/>
    <n v="4045.21"/>
    <n v="86.952804377564988"/>
    <n v="1"/>
  </r>
  <r>
    <n v="10280"/>
    <s v="S18_2795"/>
    <n v="22"/>
    <n v="158.63"/>
    <n v="10"/>
    <x v="154"/>
    <d v="2004-08-27T00:00:00"/>
    <d v="2004-08-19T00:00:00"/>
    <s v="Shipped"/>
    <n v="249"/>
    <n v="1401"/>
    <n v="113000"/>
    <s v="Torino"/>
    <n v="4"/>
    <x v="3"/>
    <d v="2004-09-19T00:00:00"/>
    <n v="33924.239999999998"/>
    <s v="Vintage Cars"/>
    <n v="548"/>
    <n v="168.75"/>
    <n v="8"/>
    <s v="No"/>
    <n v="2004"/>
    <n v="8"/>
    <n v="72.56"/>
    <n v="3489.8599999999997"/>
    <n v="118.61907386990076"/>
    <n v="1"/>
  </r>
  <r>
    <n v="10280"/>
    <s v="S18_2949"/>
    <n v="46"/>
    <n v="82.06"/>
    <n v="3"/>
    <x v="154"/>
    <d v="2004-08-27T00:00:00"/>
    <d v="2004-08-19T00:00:00"/>
    <s v="Shipped"/>
    <n v="249"/>
    <n v="1401"/>
    <n v="113000"/>
    <s v="Torino"/>
    <n v="4"/>
    <x v="3"/>
    <d v="2004-09-19T00:00:00"/>
    <n v="33924.239999999998"/>
    <s v="Vintage Cars"/>
    <n v="4189"/>
    <n v="101.31"/>
    <n v="8"/>
    <s v="No"/>
    <n v="2004"/>
    <n v="8"/>
    <n v="60.78"/>
    <n v="3774.76"/>
    <n v="35.011516946363933"/>
    <n v="0"/>
  </r>
  <r>
    <n v="10280"/>
    <s v="S18_2957"/>
    <n v="43"/>
    <n v="54.34"/>
    <n v="5"/>
    <x v="154"/>
    <d v="2004-08-27T00:00:00"/>
    <d v="2004-08-19T00:00:00"/>
    <s v="Shipped"/>
    <n v="249"/>
    <n v="1401"/>
    <n v="113000"/>
    <s v="Torino"/>
    <n v="4"/>
    <x v="3"/>
    <d v="2004-09-19T00:00:00"/>
    <n v="33924.239999999998"/>
    <s v="Vintage Cars"/>
    <n v="5649"/>
    <n v="62.46"/>
    <n v="8"/>
    <s v="No"/>
    <n v="2004"/>
    <n v="8"/>
    <n v="34.35"/>
    <n v="2336.6200000000003"/>
    <n v="58.195050946142658"/>
    <n v="0"/>
  </r>
  <r>
    <n v="10280"/>
    <s v="S18_3136"/>
    <n v="29"/>
    <n v="102.63"/>
    <n v="4"/>
    <x v="154"/>
    <d v="2004-08-27T00:00:00"/>
    <d v="2004-08-19T00:00:00"/>
    <s v="Shipped"/>
    <n v="249"/>
    <n v="1401"/>
    <n v="113000"/>
    <s v="Torino"/>
    <n v="4"/>
    <x v="3"/>
    <d v="2004-09-19T00:00:00"/>
    <n v="33924.239999999998"/>
    <s v="Vintage Cars"/>
    <n v="5992"/>
    <n v="104.72"/>
    <n v="8"/>
    <s v="No"/>
    <n v="2004"/>
    <n v="8"/>
    <n v="60.74"/>
    <n v="2976.27"/>
    <n v="68.9660849522555"/>
    <n v="1"/>
  </r>
  <r>
    <n v="10280"/>
    <s v="S18_3320"/>
    <n v="34"/>
    <n v="99.21"/>
    <n v="7"/>
    <x v="154"/>
    <d v="2004-08-27T00:00:00"/>
    <d v="2004-08-19T00:00:00"/>
    <s v="Shipped"/>
    <n v="249"/>
    <n v="1401"/>
    <n v="113000"/>
    <s v="Torino"/>
    <n v="4"/>
    <x v="3"/>
    <d v="2004-09-19T00:00:00"/>
    <n v="33924.239999999998"/>
    <s v="Vintage Cars"/>
    <n v="7913"/>
    <n v="99.21"/>
    <n v="8"/>
    <s v="No"/>
    <n v="2004"/>
    <n v="8"/>
    <n v="57.54"/>
    <n v="3373.14"/>
    <n v="72.419186652763287"/>
    <n v="1"/>
  </r>
  <r>
    <n v="10280"/>
    <s v="S18_4409"/>
    <n v="35"/>
    <n v="77.31"/>
    <n v="17"/>
    <x v="154"/>
    <d v="2004-08-27T00:00:00"/>
    <d v="2004-08-19T00:00:00"/>
    <s v="Shipped"/>
    <n v="249"/>
    <n v="1401"/>
    <n v="113000"/>
    <s v="Torino"/>
    <n v="4"/>
    <x v="3"/>
    <d v="2004-09-19T00:00:00"/>
    <n v="33924.239999999998"/>
    <s v="Vintage Cars"/>
    <n v="6553"/>
    <n v="92.03"/>
    <n v="8"/>
    <s v="No"/>
    <n v="2004"/>
    <n v="8"/>
    <n v="43.26"/>
    <n v="2705.85"/>
    <n v="78.710124826629695"/>
    <n v="1"/>
  </r>
  <r>
    <n v="10280"/>
    <s v="S24_1937"/>
    <n v="20"/>
    <n v="29.87"/>
    <n v="12"/>
    <x v="154"/>
    <d v="2004-08-27T00:00:00"/>
    <d v="2004-08-19T00:00:00"/>
    <s v="Shipped"/>
    <n v="249"/>
    <n v="1401"/>
    <n v="113000"/>
    <s v="Torino"/>
    <n v="4"/>
    <x v="3"/>
    <d v="2004-09-19T00:00:00"/>
    <n v="33924.239999999998"/>
    <s v="Vintage Cars"/>
    <n v="7332"/>
    <n v="33.19"/>
    <n v="8"/>
    <s v="No"/>
    <n v="2004"/>
    <n v="8"/>
    <n v="22.57"/>
    <n v="597.4"/>
    <n v="32.343819229065133"/>
    <n v="0"/>
  </r>
  <r>
    <n v="10280"/>
    <s v="S24_2022"/>
    <n v="45"/>
    <n v="36.29"/>
    <n v="11"/>
    <x v="154"/>
    <d v="2004-08-27T00:00:00"/>
    <d v="2004-08-19T00:00:00"/>
    <s v="Shipped"/>
    <n v="249"/>
    <n v="1401"/>
    <n v="113000"/>
    <s v="Torino"/>
    <n v="4"/>
    <x v="3"/>
    <d v="2004-09-19T00:00:00"/>
    <n v="33924.239999999998"/>
    <s v="Vintage Cars"/>
    <n v="2847"/>
    <n v="44.8"/>
    <n v="8"/>
    <s v="No"/>
    <n v="2004"/>
    <n v="8"/>
    <n v="20.61"/>
    <n v="1633.05"/>
    <n v="76.079573022804468"/>
    <n v="1"/>
  </r>
  <r>
    <n v="10280"/>
    <s v="S24_3969"/>
    <n v="33"/>
    <n v="35.29"/>
    <n v="14"/>
    <x v="154"/>
    <d v="2004-08-27T00:00:00"/>
    <d v="2004-08-19T00:00:00"/>
    <s v="Shipped"/>
    <n v="249"/>
    <n v="1401"/>
    <n v="113000"/>
    <s v="Torino"/>
    <n v="4"/>
    <x v="3"/>
    <d v="2004-09-19T00:00:00"/>
    <n v="33924.239999999998"/>
    <s v="Vintage Cars"/>
    <n v="2081"/>
    <n v="41.03"/>
    <n v="8"/>
    <s v="No"/>
    <n v="2004"/>
    <n v="8"/>
    <n v="21.75"/>
    <n v="1164.57"/>
    <n v="62.252873563218394"/>
    <n v="0"/>
  </r>
  <r>
    <n v="10280"/>
    <s v="S24_4258"/>
    <n v="21"/>
    <n v="79.86"/>
    <n v="6"/>
    <x v="154"/>
    <d v="2004-08-27T00:00:00"/>
    <d v="2004-08-19T00:00:00"/>
    <s v="Shipped"/>
    <n v="249"/>
    <n v="1401"/>
    <n v="113000"/>
    <s v="Torino"/>
    <n v="4"/>
    <x v="3"/>
    <d v="2004-09-19T00:00:00"/>
    <n v="33924.239999999998"/>
    <s v="Vintage Cars"/>
    <n v="4710"/>
    <n v="97.39"/>
    <n v="8"/>
    <s v="No"/>
    <n v="2004"/>
    <n v="8"/>
    <n v="57.46"/>
    <n v="1677.06"/>
    <n v="38.983640793595541"/>
    <n v="0"/>
  </r>
  <r>
    <n v="10281"/>
    <s v="S10_4962"/>
    <n v="44"/>
    <n v="132.97"/>
    <n v="9"/>
    <x v="155"/>
    <d v="2004-08-28T00:00:00"/>
    <d v="2004-08-23T00:00:00"/>
    <s v="Shipped"/>
    <n v="157"/>
    <n v="1216"/>
    <n v="100600"/>
    <s v="Allentown"/>
    <n v="2"/>
    <x v="0"/>
    <d v="2004-11-19T00:00:00"/>
    <n v="35152.120000000003"/>
    <s v="Classic Cars"/>
    <n v="6791"/>
    <n v="147.74"/>
    <n v="5"/>
    <s v="Yes"/>
    <n v="2004"/>
    <n v="8"/>
    <n v="103.42"/>
    <n v="5850.68"/>
    <n v="28.572809901373038"/>
    <n v="0"/>
  </r>
  <r>
    <n v="10281"/>
    <s v="S12_1666"/>
    <n v="25"/>
    <n v="127.1"/>
    <n v="13"/>
    <x v="155"/>
    <d v="2004-08-28T00:00:00"/>
    <d v="2004-08-23T00:00:00"/>
    <s v="Shipped"/>
    <n v="157"/>
    <n v="1216"/>
    <n v="100600"/>
    <s v="Allentown"/>
    <n v="2"/>
    <x v="0"/>
    <d v="2004-11-19T00:00:00"/>
    <n v="35152.120000000003"/>
    <s v="Trucks and Buses"/>
    <n v="1579"/>
    <n v="136.66999999999999"/>
    <n v="5"/>
    <s v="Yes"/>
    <n v="2004"/>
    <n v="8"/>
    <n v="77.900000000000006"/>
    <n v="3177.5"/>
    <n v="63.157894736842088"/>
    <n v="0"/>
  </r>
  <r>
    <n v="10281"/>
    <s v="S12_4473"/>
    <n v="41"/>
    <n v="98.36"/>
    <n v="1"/>
    <x v="155"/>
    <d v="2004-08-28T00:00:00"/>
    <d v="2004-08-23T00:00:00"/>
    <s v="Shipped"/>
    <n v="157"/>
    <n v="1216"/>
    <n v="100600"/>
    <s v="Allentown"/>
    <n v="2"/>
    <x v="0"/>
    <d v="2004-11-19T00:00:00"/>
    <n v="35152.120000000003"/>
    <s v="Trucks and Buses"/>
    <n v="6125"/>
    <n v="118.5"/>
    <n v="5"/>
    <s v="Yes"/>
    <n v="2004"/>
    <n v="8"/>
    <n v="55.7"/>
    <n v="4032.7599999999998"/>
    <n v="76.588868940754026"/>
    <n v="1"/>
  </r>
  <r>
    <n v="10281"/>
    <s v="S18_2319"/>
    <n v="48"/>
    <n v="114.14"/>
    <n v="4"/>
    <x v="155"/>
    <d v="2004-08-28T00:00:00"/>
    <d v="2004-08-23T00:00:00"/>
    <s v="Shipped"/>
    <n v="157"/>
    <n v="1216"/>
    <n v="100600"/>
    <s v="Allentown"/>
    <n v="2"/>
    <x v="0"/>
    <d v="2004-11-19T00:00:00"/>
    <n v="35152.120000000003"/>
    <s v="Trucks and Buses"/>
    <n v="8258"/>
    <n v="122.73"/>
    <n v="5"/>
    <s v="Yes"/>
    <n v="2004"/>
    <n v="8"/>
    <n v="74.86"/>
    <n v="5478.72"/>
    <n v="52.471279722148012"/>
    <n v="0"/>
  </r>
  <r>
    <n v="10281"/>
    <s v="S18_2432"/>
    <n v="29"/>
    <n v="56.52"/>
    <n v="7"/>
    <x v="155"/>
    <d v="2004-08-28T00:00:00"/>
    <d v="2004-08-23T00:00:00"/>
    <s v="Shipped"/>
    <n v="157"/>
    <n v="1216"/>
    <n v="100600"/>
    <s v="Allentown"/>
    <n v="2"/>
    <x v="0"/>
    <d v="2004-11-19T00:00:00"/>
    <n v="35152.120000000003"/>
    <s v="Trucks and Buses"/>
    <n v="2018"/>
    <n v="60.77"/>
    <n v="5"/>
    <s v="Yes"/>
    <n v="2004"/>
    <n v="8"/>
    <n v="24.92"/>
    <n v="1639.0800000000002"/>
    <n v="126.80577849117174"/>
    <n v="1"/>
  </r>
  <r>
    <n v="10281"/>
    <s v="S18_3232"/>
    <n v="25"/>
    <n v="135.47"/>
    <n v="5"/>
    <x v="155"/>
    <d v="2004-08-28T00:00:00"/>
    <d v="2004-08-23T00:00:00"/>
    <s v="Shipped"/>
    <n v="157"/>
    <n v="1216"/>
    <n v="100600"/>
    <s v="Allentown"/>
    <n v="2"/>
    <x v="0"/>
    <d v="2004-11-19T00:00:00"/>
    <n v="35152.120000000003"/>
    <s v="Classic Cars"/>
    <n v="8347"/>
    <n v="169.34"/>
    <n v="5"/>
    <s v="Yes"/>
    <n v="2004"/>
    <n v="8"/>
    <n v="77.900000000000006"/>
    <n v="3386.75"/>
    <n v="73.902439024390233"/>
    <n v="1"/>
  </r>
  <r>
    <n v="10281"/>
    <s v="S18_4600"/>
    <n v="25"/>
    <n v="96.86"/>
    <n v="10"/>
    <x v="155"/>
    <d v="2004-08-28T00:00:00"/>
    <d v="2004-08-23T00:00:00"/>
    <s v="Shipped"/>
    <n v="157"/>
    <n v="1216"/>
    <n v="100600"/>
    <s v="Allentown"/>
    <n v="2"/>
    <x v="0"/>
    <d v="2004-11-19T00:00:00"/>
    <n v="35152.120000000003"/>
    <s v="Trucks and Buses"/>
    <n v="3128"/>
    <n v="121.08"/>
    <n v="5"/>
    <s v="Yes"/>
    <n v="2004"/>
    <n v="8"/>
    <n v="84.76"/>
    <n v="2421.5"/>
    <n v="14.275601698914574"/>
    <n v="0"/>
  </r>
  <r>
    <n v="10281"/>
    <s v="S18_4668"/>
    <n v="44"/>
    <n v="42.76"/>
    <n v="14"/>
    <x v="155"/>
    <d v="2004-08-28T00:00:00"/>
    <d v="2004-08-23T00:00:00"/>
    <s v="Shipped"/>
    <n v="157"/>
    <n v="1216"/>
    <n v="100600"/>
    <s v="Allentown"/>
    <n v="2"/>
    <x v="0"/>
    <d v="2004-11-19T00:00:00"/>
    <n v="35152.120000000003"/>
    <s v="Vintage Cars"/>
    <n v="6645"/>
    <n v="50.31"/>
    <n v="5"/>
    <s v="Yes"/>
    <n v="2004"/>
    <n v="8"/>
    <n v="23.14"/>
    <n v="1881.4399999999998"/>
    <n v="84.788245462402756"/>
    <n v="1"/>
  </r>
  <r>
    <n v="10281"/>
    <s v="S24_2300"/>
    <n v="25"/>
    <n v="112.46"/>
    <n v="6"/>
    <x v="155"/>
    <d v="2004-08-28T00:00:00"/>
    <d v="2004-08-23T00:00:00"/>
    <s v="Shipped"/>
    <n v="157"/>
    <n v="1216"/>
    <n v="100600"/>
    <s v="Allentown"/>
    <n v="2"/>
    <x v="0"/>
    <d v="2004-11-19T00:00:00"/>
    <n v="35152.120000000003"/>
    <s v="Trucks and Buses"/>
    <n v="2327"/>
    <n v="127.79"/>
    <n v="5"/>
    <s v="Yes"/>
    <n v="2004"/>
    <n v="8"/>
    <n v="61.34"/>
    <n v="2811.5"/>
    <n v="83.338767525268977"/>
    <n v="1"/>
  </r>
  <r>
    <n v="10281"/>
    <s v="S24_2840"/>
    <n v="20"/>
    <n v="33.950000000000003"/>
    <n v="2"/>
    <x v="155"/>
    <d v="2004-08-28T00:00:00"/>
    <d v="2004-08-23T00:00:00"/>
    <s v="Shipped"/>
    <n v="157"/>
    <n v="1216"/>
    <n v="100600"/>
    <s v="Allentown"/>
    <n v="2"/>
    <x v="0"/>
    <d v="2004-11-19T00:00:00"/>
    <n v="35152.120000000003"/>
    <s v="Classic Cars"/>
    <n v="2542"/>
    <n v="35.36"/>
    <n v="5"/>
    <s v="Yes"/>
    <n v="2004"/>
    <n v="8"/>
    <n v="15.91"/>
    <n v="679"/>
    <n v="113.38780641106223"/>
    <n v="1"/>
  </r>
  <r>
    <n v="10281"/>
    <s v="S32_1268"/>
    <n v="29"/>
    <n v="80.900000000000006"/>
    <n v="8"/>
    <x v="155"/>
    <d v="2004-08-28T00:00:00"/>
    <d v="2004-08-23T00:00:00"/>
    <s v="Shipped"/>
    <n v="157"/>
    <n v="1216"/>
    <n v="100600"/>
    <s v="Allentown"/>
    <n v="2"/>
    <x v="0"/>
    <d v="2004-11-19T00:00:00"/>
    <n v="35152.120000000003"/>
    <s v="Trucks and Buses"/>
    <n v="5099"/>
    <n v="96.31"/>
    <n v="5"/>
    <s v="Yes"/>
    <n v="2004"/>
    <n v="8"/>
    <n v="53.93"/>
    <n v="2346.1000000000004"/>
    <n v="50.009271277582059"/>
    <n v="0"/>
  </r>
  <r>
    <n v="10281"/>
    <s v="S32_2509"/>
    <n v="31"/>
    <n v="44.91"/>
    <n v="3"/>
    <x v="155"/>
    <d v="2004-08-28T00:00:00"/>
    <d v="2004-08-23T00:00:00"/>
    <s v="Shipped"/>
    <n v="157"/>
    <n v="1216"/>
    <n v="100600"/>
    <s v="Allentown"/>
    <n v="2"/>
    <x v="0"/>
    <d v="2004-11-19T00:00:00"/>
    <n v="35152.120000000003"/>
    <s v="Trucks and Buses"/>
    <n v="2874"/>
    <n v="54.11"/>
    <n v="5"/>
    <s v="Yes"/>
    <n v="2004"/>
    <n v="8"/>
    <n v="25.98"/>
    <n v="1392.2099999999998"/>
    <n v="72.863741339491909"/>
    <n v="1"/>
  </r>
  <r>
    <n v="10281"/>
    <s v="S32_3522"/>
    <n v="36"/>
    <n v="59.47"/>
    <n v="12"/>
    <x v="155"/>
    <d v="2004-08-28T00:00:00"/>
    <d v="2004-08-23T00:00:00"/>
    <s v="Shipped"/>
    <n v="157"/>
    <n v="1216"/>
    <n v="100600"/>
    <s v="Allentown"/>
    <n v="2"/>
    <x v="0"/>
    <d v="2004-11-19T00:00:00"/>
    <n v="35152.120000000003"/>
    <s v="Trucks and Buses"/>
    <n v="814"/>
    <n v="64.64"/>
    <n v="5"/>
    <s v="Yes"/>
    <n v="2004"/>
    <n v="8"/>
    <n v="33.61"/>
    <n v="2140.92"/>
    <n v="76.941386492115441"/>
    <n v="1"/>
  </r>
  <r>
    <n v="10281"/>
    <s v="S700_2824"/>
    <n v="27"/>
    <n v="89.01"/>
    <n v="11"/>
    <x v="155"/>
    <d v="2004-08-28T00:00:00"/>
    <d v="2004-08-23T00:00:00"/>
    <s v="Shipped"/>
    <n v="157"/>
    <n v="1216"/>
    <n v="100600"/>
    <s v="Allentown"/>
    <n v="2"/>
    <x v="0"/>
    <d v="2004-11-19T00:00:00"/>
    <n v="35152.120000000003"/>
    <s v="Classic Cars"/>
    <n v="6934"/>
    <n v="101.15"/>
    <n v="5"/>
    <s v="Yes"/>
    <n v="2004"/>
    <n v="8"/>
    <n v="46.53"/>
    <n v="2403.27"/>
    <n v="91.295938104448751"/>
    <n v="1"/>
  </r>
  <r>
    <n v="10282"/>
    <s v="S12_1108"/>
    <n v="41"/>
    <n v="176.63"/>
    <n v="5"/>
    <x v="156"/>
    <d v="2004-08-26T00:00:00"/>
    <d v="2004-08-22T00:00:00"/>
    <s v="Shipped"/>
    <n v="124"/>
    <n v="1165"/>
    <n v="210500"/>
    <s v="San Rafael"/>
    <n v="1"/>
    <x v="5"/>
    <d v="2005-03-05T00:00:00"/>
    <n v="101244.59"/>
    <s v="Classic Cars"/>
    <n v="3619"/>
    <n v="207.8"/>
    <n v="4"/>
    <s v="Yes"/>
    <n v="2004"/>
    <n v="8"/>
    <n v="95.59"/>
    <n v="7241.83"/>
    <n v="84.77874254629144"/>
    <n v="1"/>
  </r>
  <r>
    <n v="10282"/>
    <s v="S12_3148"/>
    <n v="27"/>
    <n v="142.02000000000001"/>
    <n v="6"/>
    <x v="156"/>
    <d v="2004-08-26T00:00:00"/>
    <d v="2004-08-22T00:00:00"/>
    <s v="Shipped"/>
    <n v="124"/>
    <n v="1165"/>
    <n v="210500"/>
    <s v="San Rafael"/>
    <n v="1"/>
    <x v="5"/>
    <d v="2005-03-05T00:00:00"/>
    <n v="101244.59"/>
    <s v="Classic Cars"/>
    <n v="6906"/>
    <n v="151.08000000000001"/>
    <n v="4"/>
    <s v="Yes"/>
    <n v="2004"/>
    <n v="8"/>
    <n v="89.14"/>
    <n v="3834.5400000000004"/>
    <n v="59.322414179941674"/>
    <n v="0"/>
  </r>
  <r>
    <n v="10282"/>
    <s v="S12_3891"/>
    <n v="24"/>
    <n v="169.56"/>
    <n v="4"/>
    <x v="156"/>
    <d v="2004-08-26T00:00:00"/>
    <d v="2004-08-22T00:00:00"/>
    <s v="Shipped"/>
    <n v="124"/>
    <n v="1165"/>
    <n v="210500"/>
    <s v="San Rafael"/>
    <n v="1"/>
    <x v="5"/>
    <d v="2005-03-05T00:00:00"/>
    <n v="101244.59"/>
    <s v="Classic Cars"/>
    <n v="1049"/>
    <n v="173.02"/>
    <n v="4"/>
    <s v="Yes"/>
    <n v="2004"/>
    <n v="8"/>
    <n v="83.05"/>
    <n v="4069.44"/>
    <n v="104.16616496086695"/>
    <n v="1"/>
  </r>
  <r>
    <n v="10282"/>
    <s v="S18_2238"/>
    <n v="23"/>
    <n v="147.36000000000001"/>
    <n v="13"/>
    <x v="156"/>
    <d v="2004-08-26T00:00:00"/>
    <d v="2004-08-22T00:00:00"/>
    <s v="Shipped"/>
    <n v="124"/>
    <n v="1165"/>
    <n v="210500"/>
    <s v="San Rafael"/>
    <n v="1"/>
    <x v="5"/>
    <d v="2005-03-05T00:00:00"/>
    <n v="101244.59"/>
    <s v="Classic Cars"/>
    <n v="4724"/>
    <n v="163.72999999999999"/>
    <n v="4"/>
    <s v="Yes"/>
    <n v="2004"/>
    <n v="8"/>
    <n v="101.51"/>
    <n v="3389.28"/>
    <n v="45.167963747414049"/>
    <n v="0"/>
  </r>
  <r>
    <n v="10282"/>
    <s v="S18_3140"/>
    <n v="43"/>
    <n v="122.93"/>
    <n v="1"/>
    <x v="156"/>
    <d v="2004-08-26T00:00:00"/>
    <d v="2004-08-22T00:00:00"/>
    <s v="Shipped"/>
    <n v="124"/>
    <n v="1165"/>
    <n v="210500"/>
    <s v="San Rafael"/>
    <n v="1"/>
    <x v="5"/>
    <d v="2005-03-05T00:00:00"/>
    <n v="101244.59"/>
    <s v="Vintage Cars"/>
    <n v="3913"/>
    <n v="136.59"/>
    <n v="4"/>
    <s v="Yes"/>
    <n v="2004"/>
    <n v="8"/>
    <n v="68.3"/>
    <n v="5285.9900000000007"/>
    <n v="79.985358711566633"/>
    <n v="1"/>
  </r>
  <r>
    <n v="10282"/>
    <s v="S18_3259"/>
    <n v="36"/>
    <n v="88.74"/>
    <n v="3"/>
    <x v="156"/>
    <d v="2004-08-26T00:00:00"/>
    <d v="2004-08-22T00:00:00"/>
    <s v="Shipped"/>
    <n v="124"/>
    <n v="1165"/>
    <n v="210500"/>
    <s v="San Rafael"/>
    <n v="1"/>
    <x v="5"/>
    <d v="2005-03-05T00:00:00"/>
    <n v="101244.59"/>
    <s v="Trains"/>
    <n v="6450"/>
    <n v="100.84"/>
    <n v="4"/>
    <s v="Yes"/>
    <n v="2004"/>
    <n v="8"/>
    <n v="67.56"/>
    <n v="3194.64"/>
    <n v="31.349911190053277"/>
    <n v="0"/>
  </r>
  <r>
    <n v="10282"/>
    <s v="S18_4027"/>
    <n v="31"/>
    <n v="132.13"/>
    <n v="8"/>
    <x v="156"/>
    <d v="2004-08-26T00:00:00"/>
    <d v="2004-08-22T00:00:00"/>
    <s v="Shipped"/>
    <n v="124"/>
    <n v="1165"/>
    <n v="210500"/>
    <s v="San Rafael"/>
    <n v="1"/>
    <x v="5"/>
    <d v="2005-03-05T00:00:00"/>
    <n v="101244.59"/>
    <s v="Classic Cars"/>
    <n v="5545"/>
    <n v="143.62"/>
    <n v="4"/>
    <s v="Yes"/>
    <n v="2004"/>
    <n v="8"/>
    <n v="91.92"/>
    <n v="4096.03"/>
    <n v="43.744560487380326"/>
    <n v="0"/>
  </r>
  <r>
    <n v="10282"/>
    <s v="S24_1444"/>
    <n v="29"/>
    <n v="49.71"/>
    <n v="11"/>
    <x v="156"/>
    <d v="2004-08-26T00:00:00"/>
    <d v="2004-08-22T00:00:00"/>
    <s v="Shipped"/>
    <n v="124"/>
    <n v="1165"/>
    <n v="210500"/>
    <s v="San Rafael"/>
    <n v="1"/>
    <x v="5"/>
    <d v="2005-03-05T00:00:00"/>
    <n v="101244.59"/>
    <s v="Classic Cars"/>
    <n v="4074"/>
    <n v="57.8"/>
    <n v="4"/>
    <s v="Yes"/>
    <n v="2004"/>
    <n v="8"/>
    <n v="32.369999999999997"/>
    <n v="1441.59"/>
    <n v="53.568118628359606"/>
    <n v="0"/>
  </r>
  <r>
    <n v="10282"/>
    <s v="S24_4048"/>
    <n v="39"/>
    <n v="96.99"/>
    <n v="10"/>
    <x v="156"/>
    <d v="2004-08-26T00:00:00"/>
    <d v="2004-08-22T00:00:00"/>
    <s v="Shipped"/>
    <n v="124"/>
    <n v="1165"/>
    <n v="210500"/>
    <s v="San Rafael"/>
    <n v="1"/>
    <x v="5"/>
    <d v="2005-03-05T00:00:00"/>
    <n v="101244.59"/>
    <s v="Classic Cars"/>
    <n v="6582"/>
    <n v="118.28"/>
    <n v="4"/>
    <s v="Yes"/>
    <n v="2004"/>
    <n v="8"/>
    <n v="69.78"/>
    <n v="3782.6099999999997"/>
    <n v="38.993981083404975"/>
    <n v="0"/>
  </r>
  <r>
    <n v="10282"/>
    <s v="S32_3207"/>
    <n v="36"/>
    <n v="51.58"/>
    <n v="9"/>
    <x v="156"/>
    <d v="2004-08-26T00:00:00"/>
    <d v="2004-08-22T00:00:00"/>
    <s v="Shipped"/>
    <n v="124"/>
    <n v="1165"/>
    <n v="210500"/>
    <s v="San Rafael"/>
    <n v="1"/>
    <x v="5"/>
    <d v="2005-03-05T00:00:00"/>
    <n v="101244.59"/>
    <s v="Trains"/>
    <n v="8601"/>
    <n v="62.14"/>
    <n v="4"/>
    <s v="Yes"/>
    <n v="2004"/>
    <n v="8"/>
    <n v="26.72"/>
    <n v="1856.8799999999999"/>
    <n v="93.038922155688624"/>
    <n v="1"/>
  </r>
  <r>
    <n v="10282"/>
    <s v="S50_1392"/>
    <n v="38"/>
    <n v="114.59"/>
    <n v="12"/>
    <x v="156"/>
    <d v="2004-08-26T00:00:00"/>
    <d v="2004-08-22T00:00:00"/>
    <s v="Shipped"/>
    <n v="124"/>
    <n v="1165"/>
    <n v="210500"/>
    <s v="San Rafael"/>
    <n v="1"/>
    <x v="5"/>
    <d v="2005-03-05T00:00:00"/>
    <n v="101244.59"/>
    <s v="Trucks and Buses"/>
    <n v="1016"/>
    <n v="115.75"/>
    <n v="4"/>
    <s v="Yes"/>
    <n v="2004"/>
    <n v="8"/>
    <n v="68.290000000000006"/>
    <n v="4354.42"/>
    <n v="67.799092107189921"/>
    <n v="1"/>
  </r>
  <r>
    <n v="10282"/>
    <s v="S50_1514"/>
    <n v="37"/>
    <n v="56.24"/>
    <n v="7"/>
    <x v="156"/>
    <d v="2004-08-26T00:00:00"/>
    <d v="2004-08-22T00:00:00"/>
    <s v="Shipped"/>
    <n v="124"/>
    <n v="1165"/>
    <n v="210500"/>
    <s v="San Rafael"/>
    <n v="1"/>
    <x v="5"/>
    <d v="2005-03-05T00:00:00"/>
    <n v="101244.59"/>
    <s v="Trains"/>
    <n v="1645"/>
    <n v="58.58"/>
    <n v="4"/>
    <s v="Yes"/>
    <n v="2004"/>
    <n v="8"/>
    <n v="37.49"/>
    <n v="2080.88"/>
    <n v="50.013336889837291"/>
    <n v="0"/>
  </r>
  <r>
    <n v="10282"/>
    <s v="S700_1938"/>
    <n v="43"/>
    <n v="77.95"/>
    <n v="2"/>
    <x v="156"/>
    <d v="2004-08-26T00:00:00"/>
    <d v="2004-08-22T00:00:00"/>
    <s v="Shipped"/>
    <n v="124"/>
    <n v="1165"/>
    <n v="210500"/>
    <s v="San Rafael"/>
    <n v="1"/>
    <x v="5"/>
    <d v="2005-03-05T00:00:00"/>
    <n v="101244.59"/>
    <s v="Ships"/>
    <n v="737"/>
    <n v="86.61"/>
    <n v="4"/>
    <s v="Yes"/>
    <n v="2004"/>
    <n v="8"/>
    <n v="43.3"/>
    <n v="3351.85"/>
    <n v="80.023094688221732"/>
    <n v="1"/>
  </r>
  <r>
    <n v="10283"/>
    <s v="S10_4757"/>
    <n v="25"/>
    <n v="130.56"/>
    <n v="6"/>
    <x v="156"/>
    <d v="2004-08-30T00:00:00"/>
    <d v="2004-08-23T00:00:00"/>
    <s v="Shipped"/>
    <n v="260"/>
    <n v="1323"/>
    <n v="89600"/>
    <s v="Tsawassen"/>
    <n v="3"/>
    <x v="2"/>
    <d v="2004-08-30T00:00:00"/>
    <n v="37527.58"/>
    <s v="Classic Cars"/>
    <n v="3252"/>
    <n v="136"/>
    <n v="7"/>
    <s v="No"/>
    <n v="2004"/>
    <n v="8"/>
    <n v="85.68"/>
    <n v="3264"/>
    <n v="52.380952380952372"/>
    <n v="0"/>
  </r>
  <r>
    <n v="10283"/>
    <s v="S18_3029"/>
    <n v="21"/>
    <n v="78.28"/>
    <n v="4"/>
    <x v="156"/>
    <d v="2004-08-30T00:00:00"/>
    <d v="2004-08-23T00:00:00"/>
    <s v="Shipped"/>
    <n v="260"/>
    <n v="1323"/>
    <n v="89600"/>
    <s v="Tsawassen"/>
    <n v="3"/>
    <x v="2"/>
    <d v="2004-08-30T00:00:00"/>
    <n v="37527.58"/>
    <s v="Ships"/>
    <n v="4259"/>
    <n v="86.02"/>
    <n v="7"/>
    <s v="No"/>
    <n v="2004"/>
    <n v="8"/>
    <n v="51.61"/>
    <n v="1643.88"/>
    <n v="51.676031776787447"/>
    <n v="0"/>
  </r>
  <r>
    <n v="10283"/>
    <s v="S18_3856"/>
    <n v="46"/>
    <n v="100.58"/>
    <n v="3"/>
    <x v="156"/>
    <d v="2004-08-30T00:00:00"/>
    <d v="2004-08-23T00:00:00"/>
    <s v="Shipped"/>
    <n v="260"/>
    <n v="1323"/>
    <n v="89600"/>
    <s v="Tsawassen"/>
    <n v="3"/>
    <x v="2"/>
    <d v="2004-08-30T00:00:00"/>
    <n v="37527.58"/>
    <s v="Vintage Cars"/>
    <n v="2378"/>
    <n v="105.87"/>
    <n v="7"/>
    <s v="No"/>
    <n v="2004"/>
    <n v="8"/>
    <n v="64.58"/>
    <n v="4626.68"/>
    <n v="55.744812635490874"/>
    <n v="0"/>
  </r>
  <r>
    <n v="10283"/>
    <s v="S18_4522"/>
    <n v="34"/>
    <n v="71.97"/>
    <n v="14"/>
    <x v="156"/>
    <d v="2004-08-30T00:00:00"/>
    <d v="2004-08-23T00:00:00"/>
    <s v="Shipped"/>
    <n v="260"/>
    <n v="1323"/>
    <n v="89600"/>
    <s v="Tsawassen"/>
    <n v="3"/>
    <x v="2"/>
    <d v="2004-08-30T00:00:00"/>
    <n v="37527.58"/>
    <s v="Vintage Cars"/>
    <n v="8290"/>
    <n v="87.77"/>
    <n v="7"/>
    <s v="No"/>
    <n v="2004"/>
    <n v="8"/>
    <n v="52.66"/>
    <n v="2446.98"/>
    <n v="36.669198632738329"/>
    <n v="0"/>
  </r>
  <r>
    <n v="10283"/>
    <s v="S24_2011"/>
    <n v="42"/>
    <n v="99.54"/>
    <n v="13"/>
    <x v="156"/>
    <d v="2004-08-30T00:00:00"/>
    <d v="2004-08-23T00:00:00"/>
    <s v="Shipped"/>
    <n v="260"/>
    <n v="1323"/>
    <n v="89600"/>
    <s v="Tsawassen"/>
    <n v="3"/>
    <x v="2"/>
    <d v="2004-08-30T00:00:00"/>
    <n v="37527.58"/>
    <s v="Ships"/>
    <n v="1898"/>
    <n v="122.89"/>
    <n v="7"/>
    <s v="No"/>
    <n v="2004"/>
    <n v="8"/>
    <n v="82.34"/>
    <n v="4180.68"/>
    <n v="20.888996842360946"/>
    <n v="0"/>
  </r>
  <r>
    <n v="10283"/>
    <s v="S24_3151"/>
    <n v="34"/>
    <n v="80.540000000000006"/>
    <n v="8"/>
    <x v="156"/>
    <d v="2004-08-30T00:00:00"/>
    <d v="2004-08-23T00:00:00"/>
    <s v="Shipped"/>
    <n v="260"/>
    <n v="1323"/>
    <n v="89600"/>
    <s v="Tsawassen"/>
    <n v="3"/>
    <x v="2"/>
    <d v="2004-08-30T00:00:00"/>
    <n v="37527.58"/>
    <s v="Vintage Cars"/>
    <n v="9173"/>
    <n v="88.51"/>
    <n v="7"/>
    <s v="No"/>
    <n v="2004"/>
    <n v="8"/>
    <n v="46.91"/>
    <n v="2738.36"/>
    <n v="71.690471114900902"/>
    <n v="1"/>
  </r>
  <r>
    <n v="10283"/>
    <s v="S24_3816"/>
    <n v="33"/>
    <n v="77.150000000000006"/>
    <n v="5"/>
    <x v="156"/>
    <d v="2004-08-30T00:00:00"/>
    <d v="2004-08-23T00:00:00"/>
    <s v="Shipped"/>
    <n v="260"/>
    <n v="1323"/>
    <n v="89600"/>
    <s v="Tsawassen"/>
    <n v="3"/>
    <x v="2"/>
    <d v="2004-08-30T00:00:00"/>
    <n v="37527.58"/>
    <s v="Vintage Cars"/>
    <n v="6621"/>
    <n v="83.86"/>
    <n v="7"/>
    <s v="No"/>
    <n v="2004"/>
    <n v="8"/>
    <n v="48.64"/>
    <n v="2545.9500000000003"/>
    <n v="58.614309210526329"/>
    <n v="0"/>
  </r>
  <r>
    <n v="10283"/>
    <s v="S700_1138"/>
    <n v="45"/>
    <n v="62"/>
    <n v="9"/>
    <x v="156"/>
    <d v="2004-08-30T00:00:00"/>
    <d v="2004-08-23T00:00:00"/>
    <s v="Shipped"/>
    <n v="260"/>
    <n v="1323"/>
    <n v="89600"/>
    <s v="Tsawassen"/>
    <n v="3"/>
    <x v="2"/>
    <d v="2004-08-30T00:00:00"/>
    <n v="37527.58"/>
    <s v="Ships"/>
    <n v="1897"/>
    <n v="66.67"/>
    <n v="7"/>
    <s v="No"/>
    <n v="2004"/>
    <n v="8"/>
    <n v="34"/>
    <n v="2790"/>
    <n v="82.35294117647058"/>
    <n v="1"/>
  </r>
  <r>
    <n v="10283"/>
    <s v="S700_2047"/>
    <n v="20"/>
    <n v="74.23"/>
    <n v="2"/>
    <x v="156"/>
    <d v="2004-08-30T00:00:00"/>
    <d v="2004-08-23T00:00:00"/>
    <s v="Shipped"/>
    <n v="260"/>
    <n v="1323"/>
    <n v="89600"/>
    <s v="Tsawassen"/>
    <n v="3"/>
    <x v="2"/>
    <d v="2004-08-30T00:00:00"/>
    <n v="37527.58"/>
    <s v="Ships"/>
    <n v="3501"/>
    <n v="90.52"/>
    <n v="7"/>
    <s v="No"/>
    <n v="2004"/>
    <n v="8"/>
    <n v="39.83"/>
    <n v="1484.6000000000001"/>
    <n v="86.367060005021358"/>
    <n v="1"/>
  </r>
  <r>
    <n v="10283"/>
    <s v="S700_2610"/>
    <n v="47"/>
    <n v="68.67"/>
    <n v="7"/>
    <x v="156"/>
    <d v="2004-08-30T00:00:00"/>
    <d v="2004-08-23T00:00:00"/>
    <s v="Shipped"/>
    <n v="260"/>
    <n v="1323"/>
    <n v="89600"/>
    <s v="Tsawassen"/>
    <n v="3"/>
    <x v="2"/>
    <d v="2004-08-30T00:00:00"/>
    <n v="37527.58"/>
    <s v="Ships"/>
    <n v="7083"/>
    <n v="72.28"/>
    <n v="7"/>
    <s v="No"/>
    <n v="2004"/>
    <n v="8"/>
    <n v="33.97"/>
    <n v="3227.4900000000002"/>
    <n v="102.14895496025906"/>
    <n v="1"/>
  </r>
  <r>
    <n v="10283"/>
    <s v="S700_3505"/>
    <n v="22"/>
    <n v="88.15"/>
    <n v="10"/>
    <x v="156"/>
    <d v="2004-08-30T00:00:00"/>
    <d v="2004-08-23T00:00:00"/>
    <s v="Shipped"/>
    <n v="260"/>
    <n v="1323"/>
    <n v="89600"/>
    <s v="Tsawassen"/>
    <n v="3"/>
    <x v="2"/>
    <d v="2004-08-30T00:00:00"/>
    <n v="37527.58"/>
    <s v="Ships"/>
    <n v="1956"/>
    <n v="100.17"/>
    <n v="7"/>
    <s v="No"/>
    <n v="2004"/>
    <n v="8"/>
    <n v="51.09"/>
    <n v="1939.3000000000002"/>
    <n v="72.538657271481696"/>
    <n v="1"/>
  </r>
  <r>
    <n v="10283"/>
    <s v="S700_3962"/>
    <n v="38"/>
    <n v="85.41"/>
    <n v="11"/>
    <x v="156"/>
    <d v="2004-08-30T00:00:00"/>
    <d v="2004-08-23T00:00:00"/>
    <s v="Shipped"/>
    <n v="260"/>
    <n v="1323"/>
    <n v="89600"/>
    <s v="Tsawassen"/>
    <n v="3"/>
    <x v="2"/>
    <d v="2004-08-30T00:00:00"/>
    <n v="37527.58"/>
    <s v="Ships"/>
    <n v="5088"/>
    <n v="99.31"/>
    <n v="7"/>
    <s v="No"/>
    <n v="2004"/>
    <n v="8"/>
    <n v="53.63"/>
    <n v="3245.58"/>
    <n v="59.257878053328348"/>
    <n v="0"/>
  </r>
  <r>
    <n v="10283"/>
    <s v="S72_1253"/>
    <n v="43"/>
    <n v="41.22"/>
    <n v="1"/>
    <x v="156"/>
    <d v="2004-08-30T00:00:00"/>
    <d v="2004-08-23T00:00:00"/>
    <s v="Shipped"/>
    <n v="260"/>
    <n v="1323"/>
    <n v="89600"/>
    <s v="Tsawassen"/>
    <n v="3"/>
    <x v="2"/>
    <d v="2004-08-30T00:00:00"/>
    <n v="37527.58"/>
    <s v="Planes"/>
    <n v="4857"/>
    <n v="49.66"/>
    <n v="7"/>
    <s v="No"/>
    <n v="2004"/>
    <n v="8"/>
    <n v="32.770000000000003"/>
    <n v="1772.46"/>
    <n v="25.785779676533398"/>
    <n v="0"/>
  </r>
  <r>
    <n v="10283"/>
    <s v="S72_3212"/>
    <n v="33"/>
    <n v="49.14"/>
    <n v="12"/>
    <x v="156"/>
    <d v="2004-08-30T00:00:00"/>
    <d v="2004-08-23T00:00:00"/>
    <s v="Shipped"/>
    <n v="260"/>
    <n v="1323"/>
    <n v="89600"/>
    <s v="Tsawassen"/>
    <n v="3"/>
    <x v="2"/>
    <d v="2004-08-30T00:00:00"/>
    <n v="37527.58"/>
    <s v="Ships"/>
    <n v="414"/>
    <n v="54.6"/>
    <n v="7"/>
    <s v="No"/>
    <n v="2004"/>
    <n v="8"/>
    <n v="33.299999999999997"/>
    <n v="1621.6200000000001"/>
    <n v="47.567567567567579"/>
    <n v="0"/>
  </r>
  <r>
    <n v="10284"/>
    <s v="S18_1662"/>
    <n v="45"/>
    <n v="137.19"/>
    <n v="11"/>
    <x v="157"/>
    <d v="2004-08-29T00:00:00"/>
    <d v="2004-08-26T00:00:00"/>
    <s v="Shipped"/>
    <n v="299"/>
    <n v="1504"/>
    <n v="95100"/>
    <s v="Oslo"/>
    <n v="7"/>
    <x v="1"/>
    <d v="2003-10-24T00:00:00"/>
    <n v="36798.879999999997"/>
    <s v="Planes"/>
    <n v="5330"/>
    <n v="157.69"/>
    <n v="3"/>
    <s v="Yes"/>
    <n v="2004"/>
    <n v="8"/>
    <n v="77.27"/>
    <n v="6173.55"/>
    <n v="77.546266338811961"/>
    <n v="1"/>
  </r>
  <r>
    <n v="10284"/>
    <s v="S18_2581"/>
    <n v="31"/>
    <n v="68.430000000000007"/>
    <n v="1"/>
    <x v="157"/>
    <d v="2004-08-29T00:00:00"/>
    <d v="2004-08-26T00:00:00"/>
    <s v="Shipped"/>
    <n v="299"/>
    <n v="1504"/>
    <n v="95100"/>
    <s v="Oslo"/>
    <n v="7"/>
    <x v="1"/>
    <d v="2003-10-24T00:00:00"/>
    <n v="36798.879999999997"/>
    <s v="Planes"/>
    <n v="992"/>
    <n v="84.48"/>
    <n v="3"/>
    <s v="Yes"/>
    <n v="2004"/>
    <n v="8"/>
    <n v="49"/>
    <n v="2121.3300000000004"/>
    <n v="39.653061224489811"/>
    <n v="0"/>
  </r>
  <r>
    <n v="10284"/>
    <s v="S24_1785"/>
    <n v="22"/>
    <n v="101.76"/>
    <n v="3"/>
    <x v="157"/>
    <d v="2004-08-29T00:00:00"/>
    <d v="2004-08-26T00:00:00"/>
    <s v="Shipped"/>
    <n v="299"/>
    <n v="1504"/>
    <n v="95100"/>
    <s v="Oslo"/>
    <n v="7"/>
    <x v="1"/>
    <d v="2003-10-24T00:00:00"/>
    <n v="36798.879999999997"/>
    <s v="Planes"/>
    <n v="3627"/>
    <n v="109.42"/>
    <n v="3"/>
    <s v="Yes"/>
    <n v="2004"/>
    <n v="8"/>
    <n v="66.739999999999995"/>
    <n v="2238.7200000000003"/>
    <n v="52.472280491459408"/>
    <n v="0"/>
  </r>
  <r>
    <n v="10284"/>
    <s v="S24_2841"/>
    <n v="30"/>
    <n v="65.08"/>
    <n v="12"/>
    <x v="157"/>
    <d v="2004-08-29T00:00:00"/>
    <d v="2004-08-26T00:00:00"/>
    <s v="Shipped"/>
    <n v="299"/>
    <n v="1504"/>
    <n v="95100"/>
    <s v="Oslo"/>
    <n v="7"/>
    <x v="1"/>
    <d v="2003-10-24T00:00:00"/>
    <n v="36798.879999999997"/>
    <s v="Planes"/>
    <n v="5942"/>
    <n v="68.510000000000005"/>
    <n v="3"/>
    <s v="Yes"/>
    <n v="2004"/>
    <n v="8"/>
    <n v="34.25"/>
    <n v="1952.3999999999999"/>
    <n v="90.014598540145982"/>
    <n v="1"/>
  </r>
  <r>
    <n v="10284"/>
    <s v="S24_3420"/>
    <n v="39"/>
    <n v="59.83"/>
    <n v="13"/>
    <x v="157"/>
    <d v="2004-08-29T00:00:00"/>
    <d v="2004-08-26T00:00:00"/>
    <s v="Shipped"/>
    <n v="299"/>
    <n v="1504"/>
    <n v="95100"/>
    <s v="Oslo"/>
    <n v="7"/>
    <x v="1"/>
    <d v="2003-10-24T00:00:00"/>
    <n v="36798.879999999997"/>
    <s v="Vintage Cars"/>
    <n v="2902"/>
    <n v="65.75"/>
    <n v="3"/>
    <s v="Yes"/>
    <n v="2004"/>
    <n v="8"/>
    <n v="26.3"/>
    <n v="2333.37"/>
    <n v="127.49049429657795"/>
    <n v="1"/>
  </r>
  <r>
    <n v="10284"/>
    <s v="S24_3949"/>
    <n v="21"/>
    <n v="65.510000000000005"/>
    <n v="10"/>
    <x v="157"/>
    <d v="2004-08-29T00:00:00"/>
    <d v="2004-08-26T00:00:00"/>
    <s v="Shipped"/>
    <n v="299"/>
    <n v="1504"/>
    <n v="95100"/>
    <s v="Oslo"/>
    <n v="7"/>
    <x v="1"/>
    <d v="2003-10-24T00:00:00"/>
    <n v="36798.879999999997"/>
    <s v="Planes"/>
    <n v="6812"/>
    <n v="68.239999999999995"/>
    <n v="3"/>
    <s v="Yes"/>
    <n v="2004"/>
    <n v="8"/>
    <n v="29.34"/>
    <n v="1375.71"/>
    <n v="123.27880027266531"/>
    <n v="1"/>
  </r>
  <r>
    <n v="10284"/>
    <s v="S24_4278"/>
    <n v="21"/>
    <n v="66.650000000000006"/>
    <n v="2"/>
    <x v="157"/>
    <d v="2004-08-29T00:00:00"/>
    <d v="2004-08-26T00:00:00"/>
    <s v="Shipped"/>
    <n v="299"/>
    <n v="1504"/>
    <n v="95100"/>
    <s v="Oslo"/>
    <n v="7"/>
    <x v="1"/>
    <d v="2003-10-24T00:00:00"/>
    <n v="36798.879999999997"/>
    <s v="Planes"/>
    <n v="2756"/>
    <n v="72.45"/>
    <n v="3"/>
    <s v="Yes"/>
    <n v="2004"/>
    <n v="8"/>
    <n v="36.229999999999997"/>
    <n v="1399.65"/>
    <n v="83.963566105437508"/>
    <n v="1"/>
  </r>
  <r>
    <n v="10284"/>
    <s v="S32_4289"/>
    <n v="50"/>
    <n v="60.54"/>
    <n v="4"/>
    <x v="157"/>
    <d v="2004-08-29T00:00:00"/>
    <d v="2004-08-26T00:00:00"/>
    <s v="Shipped"/>
    <n v="299"/>
    <n v="1504"/>
    <n v="95100"/>
    <s v="Oslo"/>
    <n v="7"/>
    <x v="1"/>
    <d v="2003-10-24T00:00:00"/>
    <n v="36798.879999999997"/>
    <s v="Vintage Cars"/>
    <n v="136"/>
    <n v="68.790000000000006"/>
    <n v="3"/>
    <s v="Yes"/>
    <n v="2004"/>
    <n v="8"/>
    <n v="33.020000000000003"/>
    <n v="3027"/>
    <n v="83.343428225317979"/>
    <n v="1"/>
  </r>
  <r>
    <n v="10284"/>
    <s v="S50_1341"/>
    <n v="33"/>
    <n v="35.78"/>
    <n v="5"/>
    <x v="157"/>
    <d v="2004-08-29T00:00:00"/>
    <d v="2004-08-26T00:00:00"/>
    <s v="Shipped"/>
    <n v="299"/>
    <n v="1504"/>
    <n v="95100"/>
    <s v="Oslo"/>
    <n v="7"/>
    <x v="1"/>
    <d v="2003-10-24T00:00:00"/>
    <n v="36798.879999999997"/>
    <s v="Vintage Cars"/>
    <n v="7062"/>
    <n v="43.64"/>
    <n v="3"/>
    <s v="Yes"/>
    <n v="2004"/>
    <n v="8"/>
    <n v="27.06"/>
    <n v="1180.74"/>
    <n v="32.224685883222485"/>
    <n v="0"/>
  </r>
  <r>
    <n v="10284"/>
    <s v="S700_1691"/>
    <n v="24"/>
    <n v="87.69"/>
    <n v="6"/>
    <x v="157"/>
    <d v="2004-08-29T00:00:00"/>
    <d v="2004-08-26T00:00:00"/>
    <s v="Shipped"/>
    <n v="299"/>
    <n v="1504"/>
    <n v="95100"/>
    <s v="Oslo"/>
    <n v="7"/>
    <x v="1"/>
    <d v="2003-10-24T00:00:00"/>
    <n v="36798.879999999997"/>
    <s v="Planes"/>
    <n v="5841"/>
    <n v="91.34"/>
    <n v="3"/>
    <s v="Yes"/>
    <n v="2004"/>
    <n v="8"/>
    <n v="51.15"/>
    <n v="2104.56"/>
    <n v="71.436950146627566"/>
    <n v="1"/>
  </r>
  <r>
    <n v="10284"/>
    <s v="S700_2466"/>
    <n v="45"/>
    <n v="95.73"/>
    <n v="8"/>
    <x v="157"/>
    <d v="2004-08-29T00:00:00"/>
    <d v="2004-08-26T00:00:00"/>
    <s v="Shipped"/>
    <n v="299"/>
    <n v="1504"/>
    <n v="95100"/>
    <s v="Oslo"/>
    <n v="7"/>
    <x v="1"/>
    <d v="2003-10-24T00:00:00"/>
    <n v="36798.879999999997"/>
    <s v="Planes"/>
    <n v="9653"/>
    <n v="99.72"/>
    <n v="3"/>
    <s v="Yes"/>
    <n v="2004"/>
    <n v="8"/>
    <n v="68.8"/>
    <n v="4307.8500000000004"/>
    <n v="39.142441860465127"/>
    <n v="0"/>
  </r>
  <r>
    <n v="10284"/>
    <s v="S700_3167"/>
    <n v="25"/>
    <n v="68"/>
    <n v="7"/>
    <x v="157"/>
    <d v="2004-08-29T00:00:00"/>
    <d v="2004-08-26T00:00:00"/>
    <s v="Shipped"/>
    <n v="299"/>
    <n v="1504"/>
    <n v="95100"/>
    <s v="Oslo"/>
    <n v="7"/>
    <x v="1"/>
    <d v="2003-10-24T00:00:00"/>
    <n v="36798.879999999997"/>
    <s v="Planes"/>
    <n v="551"/>
    <n v="80"/>
    <n v="3"/>
    <s v="Yes"/>
    <n v="2004"/>
    <n v="8"/>
    <n v="54.4"/>
    <n v="1700"/>
    <n v="25.000000000000007"/>
    <n v="0"/>
  </r>
  <r>
    <n v="10284"/>
    <s v="S700_4002"/>
    <n v="32"/>
    <n v="73.290000000000006"/>
    <n v="9"/>
    <x v="157"/>
    <d v="2004-08-29T00:00:00"/>
    <d v="2004-08-26T00:00:00"/>
    <s v="Shipped"/>
    <n v="299"/>
    <n v="1504"/>
    <n v="95100"/>
    <s v="Oslo"/>
    <n v="7"/>
    <x v="1"/>
    <d v="2003-10-24T00:00:00"/>
    <n v="36798.879999999997"/>
    <s v="Planes"/>
    <n v="8820"/>
    <n v="74.03"/>
    <n v="3"/>
    <s v="Yes"/>
    <n v="2004"/>
    <n v="8"/>
    <n v="36.270000000000003"/>
    <n v="2345.2800000000002"/>
    <n v="102.06782464846982"/>
    <n v="1"/>
  </r>
  <r>
    <n v="10285"/>
    <s v="S10_1678"/>
    <n v="36"/>
    <n v="95.7"/>
    <n v="6"/>
    <x v="158"/>
    <d v="2004-09-04T00:00:00"/>
    <d v="2004-08-31T00:00:00"/>
    <s v="Shipped"/>
    <n v="286"/>
    <n v="1216"/>
    <n v="123700"/>
    <s v="Cambridge"/>
    <n v="2"/>
    <x v="0"/>
    <d v="2004-10-28T00:00:00"/>
    <n v="47411.33"/>
    <s v="Motorcycles"/>
    <n v="7933"/>
    <n v="95.7"/>
    <n v="4"/>
    <s v="Yes"/>
    <n v="2004"/>
    <n v="8"/>
    <n v="48.81"/>
    <n v="3445.2000000000003"/>
    <n v="96.066379840196674"/>
    <n v="1"/>
  </r>
  <r>
    <n v="10285"/>
    <s v="S10_2016"/>
    <n v="47"/>
    <n v="110.61"/>
    <n v="9"/>
    <x v="158"/>
    <d v="2004-09-04T00:00:00"/>
    <d v="2004-08-31T00:00:00"/>
    <s v="Shipped"/>
    <n v="286"/>
    <n v="1216"/>
    <n v="123700"/>
    <s v="Cambridge"/>
    <n v="2"/>
    <x v="0"/>
    <d v="2004-10-28T00:00:00"/>
    <n v="47411.33"/>
    <s v="Motorcycles"/>
    <n v="6625"/>
    <n v="118.94"/>
    <n v="4"/>
    <s v="Yes"/>
    <n v="2004"/>
    <n v="8"/>
    <n v="68.989999999999995"/>
    <n v="5198.67"/>
    <n v="60.327583707783752"/>
    <n v="0"/>
  </r>
  <r>
    <n v="10285"/>
    <s v="S10_4698"/>
    <n v="27"/>
    <n v="166.55"/>
    <n v="8"/>
    <x v="158"/>
    <d v="2004-09-04T00:00:00"/>
    <d v="2004-08-31T00:00:00"/>
    <s v="Shipped"/>
    <n v="286"/>
    <n v="1216"/>
    <n v="123700"/>
    <s v="Cambridge"/>
    <n v="2"/>
    <x v="0"/>
    <d v="2004-10-28T00:00:00"/>
    <n v="47411.33"/>
    <s v="Motorcycles"/>
    <n v="5582"/>
    <n v="193.66"/>
    <n v="4"/>
    <s v="Yes"/>
    <n v="2004"/>
    <n v="8"/>
    <n v="91.02"/>
    <n v="4496.8500000000004"/>
    <n v="82.981762250054956"/>
    <n v="1"/>
  </r>
  <r>
    <n v="10285"/>
    <s v="S12_2823"/>
    <n v="49"/>
    <n v="131.04"/>
    <n v="5"/>
    <x v="158"/>
    <d v="2004-09-04T00:00:00"/>
    <d v="2004-08-31T00:00:00"/>
    <s v="Shipped"/>
    <n v="286"/>
    <n v="1216"/>
    <n v="123700"/>
    <s v="Cambridge"/>
    <n v="2"/>
    <x v="0"/>
    <d v="2004-10-28T00:00:00"/>
    <n v="47411.33"/>
    <s v="Motorcycles"/>
    <n v="9997"/>
    <n v="150.62"/>
    <n v="4"/>
    <s v="Yes"/>
    <n v="2004"/>
    <n v="8"/>
    <n v="66.27"/>
    <n v="6420.96"/>
    <n v="97.736532367587145"/>
    <n v="1"/>
  </r>
  <r>
    <n v="10285"/>
    <s v="S18_2625"/>
    <n v="20"/>
    <n v="50.88"/>
    <n v="10"/>
    <x v="158"/>
    <d v="2004-09-04T00:00:00"/>
    <d v="2004-08-31T00:00:00"/>
    <s v="Shipped"/>
    <n v="286"/>
    <n v="1216"/>
    <n v="123700"/>
    <s v="Cambridge"/>
    <n v="2"/>
    <x v="0"/>
    <d v="2004-10-28T00:00:00"/>
    <n v="47411.33"/>
    <s v="Motorcycles"/>
    <n v="4357"/>
    <n v="60.57"/>
    <n v="4"/>
    <s v="Yes"/>
    <n v="2004"/>
    <n v="8"/>
    <n v="24.23"/>
    <n v="1017.6"/>
    <n v="109.98761865456046"/>
    <n v="1"/>
  </r>
  <r>
    <n v="10285"/>
    <s v="S24_1578"/>
    <n v="34"/>
    <n v="91.29"/>
    <n v="7"/>
    <x v="158"/>
    <d v="2004-09-04T00:00:00"/>
    <d v="2004-08-31T00:00:00"/>
    <s v="Shipped"/>
    <n v="286"/>
    <n v="1216"/>
    <n v="123700"/>
    <s v="Cambridge"/>
    <n v="2"/>
    <x v="0"/>
    <d v="2004-10-28T00:00:00"/>
    <n v="47411.33"/>
    <s v="Motorcycles"/>
    <n v="7003"/>
    <n v="112.7"/>
    <n v="4"/>
    <s v="Yes"/>
    <n v="2004"/>
    <n v="8"/>
    <n v="60.86"/>
    <n v="3103.86"/>
    <n v="50.000000000000014"/>
    <n v="0"/>
  </r>
  <r>
    <n v="10285"/>
    <s v="S24_2000"/>
    <n v="39"/>
    <n v="61.7"/>
    <n v="11"/>
    <x v="158"/>
    <d v="2004-09-04T00:00:00"/>
    <d v="2004-08-31T00:00:00"/>
    <s v="Shipped"/>
    <n v="286"/>
    <n v="1216"/>
    <n v="123700"/>
    <s v="Cambridge"/>
    <n v="2"/>
    <x v="0"/>
    <d v="2004-10-28T00:00:00"/>
    <n v="47411.33"/>
    <s v="Motorcycles"/>
    <n v="15"/>
    <n v="76.17"/>
    <n v="4"/>
    <s v="Yes"/>
    <n v="2004"/>
    <n v="8"/>
    <n v="37.32"/>
    <n v="2406.3000000000002"/>
    <n v="65.326902465166143"/>
    <n v="0"/>
  </r>
  <r>
    <n v="10285"/>
    <s v="S24_2360"/>
    <n v="38"/>
    <n v="64.41"/>
    <n v="3"/>
    <x v="158"/>
    <d v="2004-09-04T00:00:00"/>
    <d v="2004-08-31T00:00:00"/>
    <s v="Shipped"/>
    <n v="286"/>
    <n v="1216"/>
    <n v="123700"/>
    <s v="Cambridge"/>
    <n v="2"/>
    <x v="0"/>
    <d v="2004-10-28T00:00:00"/>
    <n v="47411.33"/>
    <s v="Motorcycles"/>
    <n v="6840"/>
    <n v="69.260000000000005"/>
    <n v="4"/>
    <s v="Yes"/>
    <n v="2004"/>
    <n v="8"/>
    <n v="47.1"/>
    <n v="2447.58"/>
    <n v="36.751592356687887"/>
    <n v="0"/>
  </r>
  <r>
    <n v="10285"/>
    <s v="S32_1374"/>
    <n v="37"/>
    <n v="82.91"/>
    <n v="12"/>
    <x v="158"/>
    <d v="2004-09-04T00:00:00"/>
    <d v="2004-08-31T00:00:00"/>
    <s v="Shipped"/>
    <n v="286"/>
    <n v="1216"/>
    <n v="123700"/>
    <s v="Cambridge"/>
    <n v="2"/>
    <x v="0"/>
    <d v="2004-10-28T00:00:00"/>
    <n v="47411.33"/>
    <s v="Motorcycles"/>
    <n v="178"/>
    <n v="99.89"/>
    <n v="4"/>
    <s v="Yes"/>
    <n v="2004"/>
    <n v="8"/>
    <n v="66.92"/>
    <n v="3067.67"/>
    <n v="23.894202032277338"/>
    <n v="0"/>
  </r>
  <r>
    <n v="10285"/>
    <s v="S32_2206"/>
    <n v="37"/>
    <n v="36.61"/>
    <n v="1"/>
    <x v="158"/>
    <d v="2004-09-04T00:00:00"/>
    <d v="2004-08-31T00:00:00"/>
    <s v="Shipped"/>
    <n v="286"/>
    <n v="1216"/>
    <n v="123700"/>
    <s v="Cambridge"/>
    <n v="2"/>
    <x v="0"/>
    <d v="2004-10-28T00:00:00"/>
    <n v="47411.33"/>
    <s v="Motorcycles"/>
    <n v="9241"/>
    <n v="40.229999999999997"/>
    <n v="4"/>
    <s v="Yes"/>
    <n v="2004"/>
    <n v="8"/>
    <n v="24.14"/>
    <n v="1354.57"/>
    <n v="51.657000828500408"/>
    <n v="0"/>
  </r>
  <r>
    <n v="10285"/>
    <s v="S32_4485"/>
    <n v="26"/>
    <n v="100.01"/>
    <n v="4"/>
    <x v="158"/>
    <d v="2004-09-04T00:00:00"/>
    <d v="2004-08-31T00:00:00"/>
    <s v="Shipped"/>
    <n v="286"/>
    <n v="1216"/>
    <n v="123700"/>
    <s v="Cambridge"/>
    <n v="2"/>
    <x v="0"/>
    <d v="2004-10-28T00:00:00"/>
    <n v="47411.33"/>
    <s v="Motorcycles"/>
    <n v="3341"/>
    <n v="102.05"/>
    <n v="4"/>
    <s v="Yes"/>
    <n v="2004"/>
    <n v="8"/>
    <n v="56.13"/>
    <n v="2600.2600000000002"/>
    <n v="78.175663637983249"/>
    <n v="1"/>
  </r>
  <r>
    <n v="10285"/>
    <s v="S50_4713"/>
    <n v="39"/>
    <n v="76.48"/>
    <n v="2"/>
    <x v="158"/>
    <d v="2004-09-04T00:00:00"/>
    <d v="2004-08-31T00:00:00"/>
    <s v="Shipped"/>
    <n v="286"/>
    <n v="1216"/>
    <n v="123700"/>
    <s v="Cambridge"/>
    <n v="2"/>
    <x v="0"/>
    <d v="2004-10-28T00:00:00"/>
    <n v="47411.33"/>
    <s v="Motorcycles"/>
    <n v="600"/>
    <n v="81.36"/>
    <n v="4"/>
    <s v="Yes"/>
    <n v="2004"/>
    <n v="8"/>
    <n v="34.17"/>
    <n v="2982.7200000000003"/>
    <n v="123.8220661398888"/>
    <n v="1"/>
  </r>
  <r>
    <n v="10285"/>
    <s v="S700_2834"/>
    <n v="45"/>
    <n v="102.04"/>
    <n v="13"/>
    <x v="158"/>
    <d v="2004-09-04T00:00:00"/>
    <d v="2004-08-31T00:00:00"/>
    <s v="Shipped"/>
    <n v="286"/>
    <n v="1216"/>
    <n v="123700"/>
    <s v="Cambridge"/>
    <n v="2"/>
    <x v="0"/>
    <d v="2004-10-28T00:00:00"/>
    <n v="47411.33"/>
    <s v="Planes"/>
    <n v="7106"/>
    <n v="118.65"/>
    <n v="4"/>
    <s v="Yes"/>
    <n v="2004"/>
    <n v="8"/>
    <n v="59.33"/>
    <n v="4591.8"/>
    <n v="71.987190291589428"/>
    <n v="1"/>
  </r>
  <r>
    <n v="10286"/>
    <s v="S18_3782"/>
    <n v="38"/>
    <n v="51.6"/>
    <n v="1"/>
    <x v="159"/>
    <d v="2004-09-06T00:00:00"/>
    <d v="2004-09-01T00:00:00"/>
    <s v="Shipped"/>
    <n v="172"/>
    <n v="1337"/>
    <n v="84300"/>
    <s v="Paris"/>
    <n v="4"/>
    <x v="3"/>
    <d v="2004-09-09T00:00:00"/>
    <n v="1960.8"/>
    <s v="Motorcycles"/>
    <n v="7689"/>
    <n v="62.17"/>
    <n v="5"/>
    <s v="Yes"/>
    <n v="2004"/>
    <n v="8"/>
    <n v="32.950000000000003"/>
    <n v="1960.8"/>
    <n v="56.600910470409701"/>
    <n v="0"/>
  </r>
  <r>
    <n v="10287"/>
    <s v="S12_1099"/>
    <n v="21"/>
    <n v="190.68"/>
    <n v="12"/>
    <x v="160"/>
    <d v="2004-09-06T00:00:00"/>
    <d v="2004-09-01T00:00:00"/>
    <s v="Shipped"/>
    <n v="298"/>
    <n v="1702"/>
    <n v="141300"/>
    <s v="GenÃ¨ve"/>
    <n v="4"/>
    <x v="3"/>
    <d v="2004-03-13T00:00:00"/>
    <n v="47375.92"/>
    <s v="Classic Cars"/>
    <n v="68"/>
    <n v="194.57"/>
    <n v="5"/>
    <s v="Yes"/>
    <n v="2004"/>
    <n v="8"/>
    <n v="95.34"/>
    <n v="4004.28"/>
    <n v="100"/>
    <n v="1"/>
  </r>
  <r>
    <n v="10287"/>
    <s v="S12_3380"/>
    <n v="45"/>
    <n v="117.44"/>
    <n v="10"/>
    <x v="160"/>
    <d v="2004-09-06T00:00:00"/>
    <d v="2004-09-01T00:00:00"/>
    <s v="Shipped"/>
    <n v="298"/>
    <n v="1702"/>
    <n v="141300"/>
    <s v="GenÃ¨ve"/>
    <n v="4"/>
    <x v="3"/>
    <d v="2004-03-13T00:00:00"/>
    <n v="47375.92"/>
    <s v="Classic Cars"/>
    <n v="9123"/>
    <n v="117.44"/>
    <n v="5"/>
    <s v="Yes"/>
    <n v="2004"/>
    <n v="8"/>
    <n v="75.16"/>
    <n v="5284.8"/>
    <n v="56.253326237360298"/>
    <n v="0"/>
  </r>
  <r>
    <n v="10287"/>
    <s v="S12_3990"/>
    <n v="41"/>
    <n v="74.209999999999994"/>
    <n v="13"/>
    <x v="160"/>
    <d v="2004-09-06T00:00:00"/>
    <d v="2004-09-01T00:00:00"/>
    <s v="Shipped"/>
    <n v="298"/>
    <n v="1702"/>
    <n v="141300"/>
    <s v="GenÃ¨ve"/>
    <n v="4"/>
    <x v="3"/>
    <d v="2004-03-13T00:00:00"/>
    <n v="47375.92"/>
    <s v="Classic Cars"/>
    <n v="5663"/>
    <n v="79.8"/>
    <n v="5"/>
    <s v="Yes"/>
    <n v="2004"/>
    <n v="8"/>
    <n v="31.92"/>
    <n v="3042.6099999999997"/>
    <n v="132.48746867167918"/>
    <n v="1"/>
  </r>
  <r>
    <n v="10287"/>
    <s v="S12_4675"/>
    <n v="23"/>
    <n v="107.1"/>
    <n v="9"/>
    <x v="160"/>
    <d v="2004-09-06T00:00:00"/>
    <d v="2004-09-01T00:00:00"/>
    <s v="Shipped"/>
    <n v="298"/>
    <n v="1702"/>
    <n v="141300"/>
    <s v="GenÃ¨ve"/>
    <n v="4"/>
    <x v="3"/>
    <d v="2004-03-13T00:00:00"/>
    <n v="47375.92"/>
    <s v="Classic Cars"/>
    <n v="7323"/>
    <n v="115.16"/>
    <n v="5"/>
    <s v="Yes"/>
    <n v="2004"/>
    <n v="8"/>
    <n v="58.73"/>
    <n v="2463.2999999999997"/>
    <n v="82.359952324195476"/>
    <n v="1"/>
  </r>
  <r>
    <n v="10287"/>
    <s v="S18_1129"/>
    <n v="41"/>
    <n v="113.23"/>
    <n v="4"/>
    <x v="160"/>
    <d v="2004-09-06T00:00:00"/>
    <d v="2004-09-01T00:00:00"/>
    <s v="Shipped"/>
    <n v="298"/>
    <n v="1702"/>
    <n v="141300"/>
    <s v="GenÃ¨ve"/>
    <n v="4"/>
    <x v="3"/>
    <d v="2004-03-13T00:00:00"/>
    <n v="47375.92"/>
    <s v="Classic Cars"/>
    <n v="3975"/>
    <n v="141.54"/>
    <n v="5"/>
    <s v="Yes"/>
    <n v="2004"/>
    <n v="8"/>
    <n v="83.51"/>
    <n v="4642.43"/>
    <n v="35.588552269189314"/>
    <n v="0"/>
  </r>
  <r>
    <n v="10287"/>
    <s v="S18_1889"/>
    <n v="44"/>
    <n v="61.6"/>
    <n v="8"/>
    <x v="160"/>
    <d v="2004-09-06T00:00:00"/>
    <d v="2004-09-01T00:00:00"/>
    <s v="Shipped"/>
    <n v="298"/>
    <n v="1702"/>
    <n v="141300"/>
    <s v="GenÃ¨ve"/>
    <n v="4"/>
    <x v="3"/>
    <d v="2004-03-13T00:00:00"/>
    <n v="47375.92"/>
    <s v="Classic Cars"/>
    <n v="8826"/>
    <n v="77"/>
    <n v="5"/>
    <s v="Yes"/>
    <n v="2004"/>
    <n v="8"/>
    <n v="53.9"/>
    <n v="2710.4"/>
    <n v="14.28571428571429"/>
    <n v="0"/>
  </r>
  <r>
    <n v="10287"/>
    <s v="S18_1984"/>
    <n v="24"/>
    <n v="123.76"/>
    <n v="3"/>
    <x v="160"/>
    <d v="2004-09-06T00:00:00"/>
    <d v="2004-09-01T00:00:00"/>
    <s v="Shipped"/>
    <n v="298"/>
    <n v="1702"/>
    <n v="141300"/>
    <s v="GenÃ¨ve"/>
    <n v="4"/>
    <x v="3"/>
    <d v="2004-03-13T00:00:00"/>
    <n v="47375.92"/>
    <s v="Classic Cars"/>
    <n v="9772"/>
    <n v="142.25"/>
    <n v="5"/>
    <s v="Yes"/>
    <n v="2004"/>
    <n v="8"/>
    <n v="93.89"/>
    <n v="2970.2400000000002"/>
    <n v="31.813824688465232"/>
    <n v="0"/>
  </r>
  <r>
    <n v="10287"/>
    <s v="S18_2870"/>
    <n v="44"/>
    <n v="114.84"/>
    <n v="1"/>
    <x v="160"/>
    <d v="2004-09-06T00:00:00"/>
    <d v="2004-09-01T00:00:00"/>
    <s v="Shipped"/>
    <n v="298"/>
    <n v="1702"/>
    <n v="141300"/>
    <s v="GenÃ¨ve"/>
    <n v="4"/>
    <x v="3"/>
    <d v="2004-03-13T00:00:00"/>
    <n v="47375.92"/>
    <s v="Classic Cars"/>
    <n v="8164"/>
    <n v="132"/>
    <n v="5"/>
    <s v="Yes"/>
    <n v="2004"/>
    <n v="8"/>
    <n v="56.76"/>
    <n v="5052.96"/>
    <n v="102.32558139534885"/>
    <n v="1"/>
  </r>
  <r>
    <n v="10287"/>
    <s v="S18_3232"/>
    <n v="36"/>
    <n v="137.16999999999999"/>
    <n v="5"/>
    <x v="160"/>
    <d v="2004-09-06T00:00:00"/>
    <d v="2004-09-01T00:00:00"/>
    <s v="Shipped"/>
    <n v="298"/>
    <n v="1702"/>
    <n v="141300"/>
    <s v="GenÃ¨ve"/>
    <n v="4"/>
    <x v="3"/>
    <d v="2004-03-13T00:00:00"/>
    <n v="47375.92"/>
    <s v="Classic Cars"/>
    <n v="8347"/>
    <n v="169.34"/>
    <n v="5"/>
    <s v="Yes"/>
    <n v="2004"/>
    <n v="8"/>
    <n v="77.900000000000006"/>
    <n v="4938.12"/>
    <n v="76.08472400513476"/>
    <n v="1"/>
  </r>
  <r>
    <n v="10287"/>
    <s v="S18_3278"/>
    <n v="43"/>
    <n v="68.349999999999994"/>
    <n v="15"/>
    <x v="160"/>
    <d v="2004-09-06T00:00:00"/>
    <d v="2004-09-01T00:00:00"/>
    <s v="Shipped"/>
    <n v="298"/>
    <n v="1702"/>
    <n v="141300"/>
    <s v="GenÃ¨ve"/>
    <n v="4"/>
    <x v="3"/>
    <d v="2004-03-13T00:00:00"/>
    <n v="47375.92"/>
    <s v="Classic Cars"/>
    <n v="1917"/>
    <n v="80.41"/>
    <n v="5"/>
    <s v="Yes"/>
    <n v="2004"/>
    <n v="8"/>
    <n v="49.05"/>
    <n v="2939.0499999999997"/>
    <n v="39.347604485219165"/>
    <n v="0"/>
  </r>
  <r>
    <n v="10287"/>
    <s v="S18_3482"/>
    <n v="40"/>
    <n v="127.88"/>
    <n v="14"/>
    <x v="160"/>
    <d v="2004-09-06T00:00:00"/>
    <d v="2004-09-01T00:00:00"/>
    <s v="Shipped"/>
    <n v="298"/>
    <n v="1702"/>
    <n v="141300"/>
    <s v="GenÃ¨ve"/>
    <n v="4"/>
    <x v="3"/>
    <d v="2004-03-13T00:00:00"/>
    <n v="47375.92"/>
    <s v="Classic Cars"/>
    <n v="9127"/>
    <n v="146.99"/>
    <n v="5"/>
    <s v="Yes"/>
    <n v="2004"/>
    <n v="8"/>
    <n v="73.489999999999995"/>
    <n v="5115.2"/>
    <n v="74.010069397196901"/>
    <n v="1"/>
  </r>
  <r>
    <n v="10287"/>
    <s v="S18_3685"/>
    <n v="27"/>
    <n v="139.87"/>
    <n v="2"/>
    <x v="160"/>
    <d v="2004-09-06T00:00:00"/>
    <d v="2004-09-01T00:00:00"/>
    <s v="Shipped"/>
    <n v="298"/>
    <n v="1702"/>
    <n v="141300"/>
    <s v="GenÃ¨ve"/>
    <n v="4"/>
    <x v="3"/>
    <d v="2004-03-13T00:00:00"/>
    <n v="47375.92"/>
    <s v="Classic Cars"/>
    <n v="8990"/>
    <n v="141.28"/>
    <n v="5"/>
    <s v="Yes"/>
    <n v="2004"/>
    <n v="8"/>
    <n v="62.16"/>
    <n v="3776.4900000000002"/>
    <n v="125.01608751608752"/>
    <n v="1"/>
  </r>
  <r>
    <n v="10287"/>
    <s v="S18_4721"/>
    <n v="34"/>
    <n v="119.04"/>
    <n v="17"/>
    <x v="160"/>
    <d v="2004-09-06T00:00:00"/>
    <d v="2004-09-01T00:00:00"/>
    <s v="Shipped"/>
    <n v="298"/>
    <n v="1702"/>
    <n v="141300"/>
    <s v="GenÃ¨ve"/>
    <n v="4"/>
    <x v="3"/>
    <d v="2004-03-13T00:00:00"/>
    <n v="47375.92"/>
    <s v="Classic Cars"/>
    <n v="1249"/>
    <n v="148.80000000000001"/>
    <n v="5"/>
    <s v="Yes"/>
    <n v="2004"/>
    <n v="8"/>
    <n v="69.930000000000007"/>
    <n v="4047.36"/>
    <n v="70.227370227370216"/>
    <n v="1"/>
  </r>
  <r>
    <n v="10287"/>
    <s v="S24_2972"/>
    <n v="36"/>
    <n v="31.34"/>
    <n v="6"/>
    <x v="160"/>
    <d v="2004-09-06T00:00:00"/>
    <d v="2004-09-01T00:00:00"/>
    <s v="Shipped"/>
    <n v="298"/>
    <n v="1702"/>
    <n v="141300"/>
    <s v="GenÃ¨ve"/>
    <n v="4"/>
    <x v="3"/>
    <d v="2004-03-13T00:00:00"/>
    <n v="47375.92"/>
    <s v="Classic Cars"/>
    <n v="7723"/>
    <n v="37.76"/>
    <n v="5"/>
    <s v="Yes"/>
    <n v="2004"/>
    <n v="8"/>
    <n v="16.239999999999998"/>
    <n v="1128.24"/>
    <n v="92.980295566502477"/>
    <n v="1"/>
  </r>
  <r>
    <n v="10287"/>
    <s v="S24_3371"/>
    <n v="20"/>
    <n v="58.17"/>
    <n v="11"/>
    <x v="160"/>
    <d v="2004-09-06T00:00:00"/>
    <d v="2004-09-01T00:00:00"/>
    <s v="Shipped"/>
    <n v="298"/>
    <n v="1702"/>
    <n v="141300"/>
    <s v="GenÃ¨ve"/>
    <n v="4"/>
    <x v="3"/>
    <d v="2004-03-13T00:00:00"/>
    <n v="47375.92"/>
    <s v="Classic Cars"/>
    <n v="7995"/>
    <n v="61.23"/>
    <n v="5"/>
    <s v="Yes"/>
    <n v="2004"/>
    <n v="8"/>
    <n v="38.58"/>
    <n v="1163.4000000000001"/>
    <n v="50.777604976671867"/>
    <n v="0"/>
  </r>
  <r>
    <n v="10287"/>
    <s v="S24_3856"/>
    <n v="36"/>
    <n v="137.62"/>
    <n v="7"/>
    <x v="160"/>
    <d v="2004-09-06T00:00:00"/>
    <d v="2004-09-01T00:00:00"/>
    <s v="Shipped"/>
    <n v="298"/>
    <n v="1702"/>
    <n v="141300"/>
    <s v="GenÃ¨ve"/>
    <n v="4"/>
    <x v="3"/>
    <d v="2004-03-13T00:00:00"/>
    <n v="47375.92"/>
    <s v="Classic Cars"/>
    <n v="6600"/>
    <n v="140.43"/>
    <n v="5"/>
    <s v="Yes"/>
    <n v="2004"/>
    <n v="8"/>
    <n v="98.3"/>
    <n v="4954.32"/>
    <n v="40.000000000000007"/>
    <n v="0"/>
  </r>
  <r>
    <n v="10287"/>
    <s v="S24_4620"/>
    <n v="40"/>
    <n v="79.22"/>
    <n v="16"/>
    <x v="160"/>
    <d v="2004-09-06T00:00:00"/>
    <d v="2004-09-01T00:00:00"/>
    <s v="Shipped"/>
    <n v="298"/>
    <n v="1702"/>
    <n v="141300"/>
    <s v="GenÃ¨ve"/>
    <n v="4"/>
    <x v="3"/>
    <d v="2004-03-13T00:00:00"/>
    <n v="47375.92"/>
    <s v="Classic Cars"/>
    <n v="7869"/>
    <n v="80.84"/>
    <n v="5"/>
    <s v="Yes"/>
    <n v="2004"/>
    <n v="8"/>
    <n v="32.33"/>
    <n v="3168.8"/>
    <n v="145.03557067738944"/>
    <n v="1"/>
  </r>
  <r>
    <n v="10288"/>
    <s v="S18_1589"/>
    <n v="20"/>
    <n v="120.71"/>
    <n v="14"/>
    <x v="161"/>
    <d v="2004-09-11T00:00:00"/>
    <d v="2004-09-05T00:00:00"/>
    <s v="Shipped"/>
    <n v="166"/>
    <n v="1612"/>
    <n v="97900"/>
    <s v="Singapore"/>
    <n v="6"/>
    <x v="6"/>
    <d v="2004-09-16T00:00:00"/>
    <n v="38785.480000000003"/>
    <s v="Classic Cars"/>
    <n v="9042"/>
    <n v="124.44"/>
    <n v="6"/>
    <s v="Yes"/>
    <n v="2004"/>
    <n v="9"/>
    <n v="65.959999999999994"/>
    <n v="2414.1999999999998"/>
    <n v="83.004851425106125"/>
    <n v="1"/>
  </r>
  <r>
    <n v="10288"/>
    <s v="S18_1749"/>
    <n v="32"/>
    <n v="168.3"/>
    <n v="5"/>
    <x v="161"/>
    <d v="2004-09-11T00:00:00"/>
    <d v="2004-09-05T00:00:00"/>
    <s v="Shipped"/>
    <n v="166"/>
    <n v="1612"/>
    <n v="97900"/>
    <s v="Singapore"/>
    <n v="6"/>
    <x v="6"/>
    <d v="2004-09-16T00:00:00"/>
    <n v="38785.480000000003"/>
    <s v="Vintage Cars"/>
    <n v="2724"/>
    <n v="170"/>
    <n v="6"/>
    <s v="Yes"/>
    <n v="2004"/>
    <n v="9"/>
    <n v="86.7"/>
    <n v="5385.6"/>
    <n v="94.117647058823536"/>
    <n v="1"/>
  </r>
  <r>
    <n v="10288"/>
    <s v="S18_2248"/>
    <n v="28"/>
    <n v="50.25"/>
    <n v="4"/>
    <x v="161"/>
    <d v="2004-09-11T00:00:00"/>
    <d v="2004-09-05T00:00:00"/>
    <s v="Shipped"/>
    <n v="166"/>
    <n v="1612"/>
    <n v="97900"/>
    <s v="Singapore"/>
    <n v="6"/>
    <x v="6"/>
    <d v="2004-09-16T00:00:00"/>
    <n v="38785.480000000003"/>
    <s v="Vintage Cars"/>
    <n v="540"/>
    <n v="60.54"/>
    <n v="6"/>
    <s v="Yes"/>
    <n v="2004"/>
    <n v="9"/>
    <n v="33.299999999999997"/>
    <n v="1407"/>
    <n v="50.900900900900915"/>
    <n v="0"/>
  </r>
  <r>
    <n v="10288"/>
    <s v="S18_2325"/>
    <n v="31"/>
    <n v="102.98"/>
    <n v="2"/>
    <x v="161"/>
    <d v="2004-09-11T00:00:00"/>
    <d v="2004-09-05T00:00:00"/>
    <s v="Shipped"/>
    <n v="166"/>
    <n v="1612"/>
    <n v="97900"/>
    <s v="Singapore"/>
    <n v="6"/>
    <x v="6"/>
    <d v="2004-09-16T00:00:00"/>
    <n v="38785.480000000003"/>
    <s v="Vintage Cars"/>
    <n v="9354"/>
    <n v="127.13"/>
    <n v="6"/>
    <s v="Yes"/>
    <n v="2004"/>
    <n v="9"/>
    <n v="58.48"/>
    <n v="3192.38"/>
    <n v="76.094391244870053"/>
    <n v="1"/>
  </r>
  <r>
    <n v="10288"/>
    <s v="S18_4409"/>
    <n v="35"/>
    <n v="90.19"/>
    <n v="6"/>
    <x v="161"/>
    <d v="2004-09-11T00:00:00"/>
    <d v="2004-09-05T00:00:00"/>
    <s v="Shipped"/>
    <n v="166"/>
    <n v="1612"/>
    <n v="97900"/>
    <s v="Singapore"/>
    <n v="6"/>
    <x v="6"/>
    <d v="2004-09-16T00:00:00"/>
    <n v="38785.480000000003"/>
    <s v="Vintage Cars"/>
    <n v="6553"/>
    <n v="92.03"/>
    <n v="6"/>
    <s v="Yes"/>
    <n v="2004"/>
    <n v="9"/>
    <n v="43.26"/>
    <n v="3156.65"/>
    <n v="108.48358760980122"/>
    <n v="1"/>
  </r>
  <r>
    <n v="10288"/>
    <s v="S18_4933"/>
    <n v="23"/>
    <n v="57.02"/>
    <n v="7"/>
    <x v="161"/>
    <d v="2004-09-11T00:00:00"/>
    <d v="2004-09-05T00:00:00"/>
    <s v="Shipped"/>
    <n v="166"/>
    <n v="1612"/>
    <n v="97900"/>
    <s v="Singapore"/>
    <n v="6"/>
    <x v="6"/>
    <d v="2004-09-16T00:00:00"/>
    <n v="38785.480000000003"/>
    <s v="Classic Cars"/>
    <n v="3209"/>
    <n v="71.27"/>
    <n v="6"/>
    <s v="Yes"/>
    <n v="2004"/>
    <n v="9"/>
    <n v="34.21"/>
    <n v="1311.46"/>
    <n v="66.676410406313948"/>
    <n v="0"/>
  </r>
  <r>
    <n v="10288"/>
    <s v="S24_1046"/>
    <n v="36"/>
    <n v="66.88"/>
    <n v="11"/>
    <x v="161"/>
    <d v="2004-09-11T00:00:00"/>
    <d v="2004-09-05T00:00:00"/>
    <s v="Shipped"/>
    <n v="166"/>
    <n v="1612"/>
    <n v="97900"/>
    <s v="Singapore"/>
    <n v="6"/>
    <x v="6"/>
    <d v="2004-09-16T00:00:00"/>
    <n v="38785.480000000003"/>
    <s v="Classic Cars"/>
    <n v="1005"/>
    <n v="73.489999999999995"/>
    <n v="6"/>
    <s v="Yes"/>
    <n v="2004"/>
    <n v="9"/>
    <n v="49.24"/>
    <n v="2407.6799999999998"/>
    <n v="35.824532900081216"/>
    <n v="0"/>
  </r>
  <r>
    <n v="10288"/>
    <s v="S24_1628"/>
    <n v="50"/>
    <n v="49.3"/>
    <n v="13"/>
    <x v="161"/>
    <d v="2004-09-11T00:00:00"/>
    <d v="2004-09-05T00:00:00"/>
    <s v="Shipped"/>
    <n v="166"/>
    <n v="1612"/>
    <n v="97900"/>
    <s v="Singapore"/>
    <n v="6"/>
    <x v="6"/>
    <d v="2004-09-16T00:00:00"/>
    <n v="38785.480000000003"/>
    <s v="Classic Cars"/>
    <n v="8197"/>
    <n v="50.31"/>
    <n v="6"/>
    <s v="Yes"/>
    <n v="2004"/>
    <n v="9"/>
    <n v="29.18"/>
    <n v="2465"/>
    <n v="68.951336531871135"/>
    <n v="1"/>
  </r>
  <r>
    <n v="10288"/>
    <s v="S24_1937"/>
    <n v="29"/>
    <n v="32.19"/>
    <n v="1"/>
    <x v="161"/>
    <d v="2004-09-11T00:00:00"/>
    <d v="2004-09-05T00:00:00"/>
    <s v="Shipped"/>
    <n v="166"/>
    <n v="1612"/>
    <n v="97900"/>
    <s v="Singapore"/>
    <n v="6"/>
    <x v="6"/>
    <d v="2004-09-16T00:00:00"/>
    <n v="38785.480000000003"/>
    <s v="Vintage Cars"/>
    <n v="7332"/>
    <n v="33.19"/>
    <n v="6"/>
    <s v="Yes"/>
    <n v="2004"/>
    <n v="9"/>
    <n v="22.57"/>
    <n v="933.51"/>
    <n v="42.62295081967212"/>
    <n v="0"/>
  </r>
  <r>
    <n v="10288"/>
    <s v="S24_2766"/>
    <n v="35"/>
    <n v="81.78"/>
    <n v="9"/>
    <x v="161"/>
    <d v="2004-09-11T00:00:00"/>
    <d v="2004-09-05T00:00:00"/>
    <s v="Shipped"/>
    <n v="166"/>
    <n v="1612"/>
    <n v="97900"/>
    <s v="Singapore"/>
    <n v="6"/>
    <x v="6"/>
    <d v="2004-09-16T00:00:00"/>
    <n v="38785.480000000003"/>
    <s v="Classic Cars"/>
    <n v="2350"/>
    <n v="90.87"/>
    <n v="6"/>
    <s v="Yes"/>
    <n v="2004"/>
    <n v="9"/>
    <n v="47.25"/>
    <n v="2862.3"/>
    <n v="73.079365079365076"/>
    <n v="1"/>
  </r>
  <r>
    <n v="10288"/>
    <s v="S24_2887"/>
    <n v="48"/>
    <n v="109.22"/>
    <n v="8"/>
    <x v="161"/>
    <d v="2004-09-11T00:00:00"/>
    <d v="2004-09-05T00:00:00"/>
    <s v="Shipped"/>
    <n v="166"/>
    <n v="1612"/>
    <n v="97900"/>
    <s v="Singapore"/>
    <n v="6"/>
    <x v="6"/>
    <d v="2004-09-16T00:00:00"/>
    <n v="38785.480000000003"/>
    <s v="Classic Cars"/>
    <n v="1452"/>
    <n v="117.44"/>
    <n v="6"/>
    <s v="Yes"/>
    <n v="2004"/>
    <n v="9"/>
    <n v="72.819999999999993"/>
    <n v="5242.5599999999995"/>
    <n v="49.986267508926133"/>
    <n v="0"/>
  </r>
  <r>
    <n v="10288"/>
    <s v="S24_3191"/>
    <n v="34"/>
    <n v="76.19"/>
    <n v="10"/>
    <x v="161"/>
    <d v="2004-09-11T00:00:00"/>
    <d v="2004-09-05T00:00:00"/>
    <s v="Shipped"/>
    <n v="166"/>
    <n v="1612"/>
    <n v="97900"/>
    <s v="Singapore"/>
    <n v="6"/>
    <x v="6"/>
    <d v="2004-09-16T00:00:00"/>
    <n v="38785.480000000003"/>
    <s v="Classic Cars"/>
    <n v="4695"/>
    <n v="85.61"/>
    <n v="6"/>
    <s v="Yes"/>
    <n v="2004"/>
    <n v="9"/>
    <n v="50.51"/>
    <n v="2590.46"/>
    <n v="50.841417541080979"/>
    <n v="0"/>
  </r>
  <r>
    <n v="10288"/>
    <s v="S24_3432"/>
    <n v="41"/>
    <n v="101.73"/>
    <n v="12"/>
    <x v="161"/>
    <d v="2004-09-11T00:00:00"/>
    <d v="2004-09-05T00:00:00"/>
    <s v="Shipped"/>
    <n v="166"/>
    <n v="1612"/>
    <n v="97900"/>
    <s v="Singapore"/>
    <n v="6"/>
    <x v="6"/>
    <d v="2004-09-16T00:00:00"/>
    <n v="38785.480000000003"/>
    <s v="Classic Cars"/>
    <n v="9446"/>
    <n v="107.08"/>
    <n v="6"/>
    <s v="Yes"/>
    <n v="2004"/>
    <n v="9"/>
    <n v="62.11"/>
    <n v="4170.93"/>
    <n v="63.790049911447447"/>
    <n v="0"/>
  </r>
  <r>
    <n v="10288"/>
    <s v="S24_3969"/>
    <n v="33"/>
    <n v="37.75"/>
    <n v="3"/>
    <x v="161"/>
    <d v="2004-09-11T00:00:00"/>
    <d v="2004-09-05T00:00:00"/>
    <s v="Shipped"/>
    <n v="166"/>
    <n v="1612"/>
    <n v="97900"/>
    <s v="Singapore"/>
    <n v="6"/>
    <x v="6"/>
    <d v="2004-09-16T00:00:00"/>
    <n v="38785.480000000003"/>
    <s v="Vintage Cars"/>
    <n v="2081"/>
    <n v="41.03"/>
    <n v="6"/>
    <s v="Yes"/>
    <n v="2004"/>
    <n v="9"/>
    <n v="21.75"/>
    <n v="1245.75"/>
    <n v="73.563218390804593"/>
    <n v="1"/>
  </r>
  <r>
    <n v="10289"/>
    <s v="S18_1342"/>
    <n v="38"/>
    <n v="92.47"/>
    <n v="2"/>
    <x v="162"/>
    <d v="2004-09-13T00:00:00"/>
    <d v="2004-09-04T00:00:00"/>
    <s v="Shipped"/>
    <n v="167"/>
    <n v="1504"/>
    <n v="96800"/>
    <s v="Bergen"/>
    <n v="7"/>
    <x v="1"/>
    <d v="2004-09-19T00:00:00"/>
    <n v="12538.01"/>
    <s v="Vintage Cars"/>
    <n v="8693"/>
    <n v="102.74"/>
    <n v="9"/>
    <s v="No"/>
    <n v="2004"/>
    <n v="9"/>
    <n v="60.62"/>
    <n v="3513.86"/>
    <n v="52.540415704387996"/>
    <n v="0"/>
  </r>
  <r>
    <n v="10289"/>
    <s v="S18_1367"/>
    <n v="24"/>
    <n v="44.75"/>
    <n v="1"/>
    <x v="162"/>
    <d v="2004-09-13T00:00:00"/>
    <d v="2004-09-04T00:00:00"/>
    <s v="Shipped"/>
    <n v="167"/>
    <n v="1504"/>
    <n v="96800"/>
    <s v="Bergen"/>
    <n v="7"/>
    <x v="1"/>
    <d v="2004-09-19T00:00:00"/>
    <n v="12538.01"/>
    <s v="Vintage Cars"/>
    <n v="8635"/>
    <n v="53.91"/>
    <n v="9"/>
    <s v="No"/>
    <n v="2004"/>
    <n v="9"/>
    <n v="24.26"/>
    <n v="1074"/>
    <n v="84.460016488046151"/>
    <n v="1"/>
  </r>
  <r>
    <n v="10289"/>
    <s v="S18_2795"/>
    <n v="43"/>
    <n v="141.75"/>
    <n v="3"/>
    <x v="162"/>
    <d v="2004-09-13T00:00:00"/>
    <d v="2004-09-04T00:00:00"/>
    <s v="Shipped"/>
    <n v="167"/>
    <n v="1504"/>
    <n v="96800"/>
    <s v="Bergen"/>
    <n v="7"/>
    <x v="1"/>
    <d v="2004-09-19T00:00:00"/>
    <n v="12538.01"/>
    <s v="Vintage Cars"/>
    <n v="548"/>
    <n v="168.75"/>
    <n v="9"/>
    <s v="No"/>
    <n v="2004"/>
    <n v="9"/>
    <n v="72.56"/>
    <n v="6095.25"/>
    <n v="95.355567805953683"/>
    <n v="1"/>
  </r>
  <r>
    <n v="10289"/>
    <s v="S24_2022"/>
    <n v="45"/>
    <n v="41.22"/>
    <n v="4"/>
    <x v="162"/>
    <d v="2004-09-13T00:00:00"/>
    <d v="2004-09-04T00:00:00"/>
    <s v="Shipped"/>
    <n v="167"/>
    <n v="1504"/>
    <n v="96800"/>
    <s v="Bergen"/>
    <n v="7"/>
    <x v="1"/>
    <d v="2004-09-19T00:00:00"/>
    <n v="12538.01"/>
    <s v="Vintage Cars"/>
    <n v="2847"/>
    <n v="44.8"/>
    <n v="9"/>
    <s v="No"/>
    <n v="2004"/>
    <n v="9"/>
    <n v="20.61"/>
    <n v="1854.8999999999999"/>
    <n v="100"/>
    <n v="1"/>
  </r>
  <r>
    <n v="10290"/>
    <s v="S18_3320"/>
    <n v="26"/>
    <n v="80.36"/>
    <n v="2"/>
    <x v="163"/>
    <d v="2004-09-15T00:00:00"/>
    <d v="2004-09-13T00:00:00"/>
    <s v="Shipped"/>
    <n v="198"/>
    <n v="1216"/>
    <n v="23000"/>
    <s v="Brickhaven"/>
    <n v="2"/>
    <x v="0"/>
    <d v="2004-12-06T00:00:00"/>
    <n v="9658.74"/>
    <s v="Vintage Cars"/>
    <n v="7913"/>
    <n v="99.21"/>
    <n v="2"/>
    <s v="Yes"/>
    <n v="2004"/>
    <n v="9"/>
    <n v="57.54"/>
    <n v="2089.36"/>
    <n v="39.659367396593673"/>
    <n v="0"/>
  </r>
  <r>
    <n v="10290"/>
    <s v="S24_4258"/>
    <n v="45"/>
    <n v="83.76"/>
    <n v="1"/>
    <x v="163"/>
    <d v="2004-09-15T00:00:00"/>
    <d v="2004-09-13T00:00:00"/>
    <s v="Shipped"/>
    <n v="198"/>
    <n v="1216"/>
    <n v="23000"/>
    <s v="Brickhaven"/>
    <n v="2"/>
    <x v="0"/>
    <d v="2004-12-06T00:00:00"/>
    <n v="9658.74"/>
    <s v="Vintage Cars"/>
    <n v="4710"/>
    <n v="97.39"/>
    <n v="2"/>
    <s v="Yes"/>
    <n v="2004"/>
    <n v="9"/>
    <n v="57.46"/>
    <n v="3769.2000000000003"/>
    <n v="45.770971110337634"/>
    <n v="0"/>
  </r>
  <r>
    <n v="10291"/>
    <s v="S10_1949"/>
    <n v="37"/>
    <n v="210.01"/>
    <n v="11"/>
    <x v="164"/>
    <d v="2004-09-17T00:00:00"/>
    <d v="2004-09-14T00:00:00"/>
    <s v="Shipped"/>
    <n v="448"/>
    <n v="1504"/>
    <n v="116400"/>
    <s v="BrÃ¤cke"/>
    <n v="7"/>
    <x v="1"/>
    <d v="2005-04-18T00:00:00"/>
    <n v="27966.54"/>
    <s v="Classic Cars"/>
    <n v="7305"/>
    <n v="214.3"/>
    <n v="3"/>
    <s v="Yes"/>
    <n v="2004"/>
    <n v="9"/>
    <n v="98.58"/>
    <n v="7770.37"/>
    <n v="113.03509839724082"/>
    <n v="1"/>
  </r>
  <r>
    <n v="10291"/>
    <s v="S10_4962"/>
    <n v="30"/>
    <n v="141.83000000000001"/>
    <n v="4"/>
    <x v="164"/>
    <d v="2004-09-17T00:00:00"/>
    <d v="2004-09-14T00:00:00"/>
    <s v="Shipped"/>
    <n v="448"/>
    <n v="1504"/>
    <n v="116400"/>
    <s v="BrÃ¤cke"/>
    <n v="7"/>
    <x v="1"/>
    <d v="2005-04-18T00:00:00"/>
    <n v="27966.54"/>
    <s v="Classic Cars"/>
    <n v="6791"/>
    <n v="147.74"/>
    <n v="3"/>
    <s v="Yes"/>
    <n v="2004"/>
    <n v="9"/>
    <n v="103.42"/>
    <n v="4254.9000000000005"/>
    <n v="37.139818216979322"/>
    <n v="0"/>
  </r>
  <r>
    <n v="10291"/>
    <s v="S12_1666"/>
    <n v="41"/>
    <n v="123"/>
    <n v="8"/>
    <x v="164"/>
    <d v="2004-09-17T00:00:00"/>
    <d v="2004-09-14T00:00:00"/>
    <s v="Shipped"/>
    <n v="448"/>
    <n v="1504"/>
    <n v="116400"/>
    <s v="BrÃ¤cke"/>
    <n v="7"/>
    <x v="1"/>
    <d v="2005-04-18T00:00:00"/>
    <n v="27966.54"/>
    <s v="Trucks and Buses"/>
    <n v="1579"/>
    <n v="136.66999999999999"/>
    <n v="3"/>
    <s v="Yes"/>
    <n v="2004"/>
    <n v="9"/>
    <n v="77.900000000000006"/>
    <n v="5043"/>
    <n v="57.894736842105253"/>
    <n v="0"/>
  </r>
  <r>
    <n v="10291"/>
    <s v="S18_1097"/>
    <n v="41"/>
    <n v="96.84"/>
    <n v="10"/>
    <x v="164"/>
    <d v="2004-09-17T00:00:00"/>
    <d v="2004-09-14T00:00:00"/>
    <s v="Shipped"/>
    <n v="448"/>
    <n v="1504"/>
    <n v="116400"/>
    <s v="BrÃ¤cke"/>
    <n v="7"/>
    <x v="1"/>
    <d v="2005-04-18T00:00:00"/>
    <n v="27966.54"/>
    <s v="Trucks and Buses"/>
    <n v="2613"/>
    <n v="116.67"/>
    <n v="3"/>
    <s v="Yes"/>
    <n v="2004"/>
    <n v="9"/>
    <n v="58.33"/>
    <n v="3970.44"/>
    <n v="66.020915480884639"/>
    <n v="0"/>
  </r>
  <r>
    <n v="10291"/>
    <s v="S18_2432"/>
    <n v="26"/>
    <n v="52.26"/>
    <n v="2"/>
    <x v="164"/>
    <d v="2004-09-17T00:00:00"/>
    <d v="2004-09-14T00:00:00"/>
    <s v="Shipped"/>
    <n v="448"/>
    <n v="1504"/>
    <n v="116400"/>
    <s v="BrÃ¤cke"/>
    <n v="7"/>
    <x v="1"/>
    <d v="2005-04-18T00:00:00"/>
    <n v="27966.54"/>
    <s v="Trucks and Buses"/>
    <n v="2018"/>
    <n v="60.77"/>
    <n v="3"/>
    <s v="Yes"/>
    <n v="2004"/>
    <n v="9"/>
    <n v="24.92"/>
    <n v="1358.76"/>
    <n v="109.7110754414125"/>
    <n v="1"/>
  </r>
  <r>
    <n v="10291"/>
    <s v="S18_2949"/>
    <n v="47"/>
    <n v="99.28"/>
    <n v="12"/>
    <x v="164"/>
    <d v="2004-09-17T00:00:00"/>
    <d v="2004-09-14T00:00:00"/>
    <s v="Shipped"/>
    <n v="448"/>
    <n v="1504"/>
    <n v="116400"/>
    <s v="BrÃ¤cke"/>
    <n v="7"/>
    <x v="1"/>
    <d v="2005-04-18T00:00:00"/>
    <n v="27966.54"/>
    <s v="Vintage Cars"/>
    <n v="4189"/>
    <n v="101.31"/>
    <n v="3"/>
    <s v="Yes"/>
    <n v="2004"/>
    <n v="9"/>
    <n v="60.78"/>
    <n v="4666.16"/>
    <n v="63.343205001645273"/>
    <n v="0"/>
  </r>
  <r>
    <n v="10291"/>
    <s v="S18_2957"/>
    <n v="37"/>
    <n v="56.21"/>
    <n v="14"/>
    <x v="164"/>
    <d v="2004-09-17T00:00:00"/>
    <d v="2004-09-14T00:00:00"/>
    <s v="Shipped"/>
    <n v="448"/>
    <n v="1504"/>
    <n v="116400"/>
    <s v="BrÃ¤cke"/>
    <n v="7"/>
    <x v="1"/>
    <d v="2005-04-18T00:00:00"/>
    <n v="27966.54"/>
    <s v="Vintage Cars"/>
    <n v="5649"/>
    <n v="62.46"/>
    <n v="3"/>
    <s v="Yes"/>
    <n v="2004"/>
    <n v="9"/>
    <n v="34.35"/>
    <n v="2079.77"/>
    <n v="63.639010189228529"/>
    <n v="0"/>
  </r>
  <r>
    <n v="10291"/>
    <s v="S18_3136"/>
    <n v="23"/>
    <n v="93.2"/>
    <n v="13"/>
    <x v="164"/>
    <d v="2004-09-17T00:00:00"/>
    <d v="2004-09-14T00:00:00"/>
    <s v="Shipped"/>
    <n v="448"/>
    <n v="1504"/>
    <n v="116400"/>
    <s v="BrÃ¤cke"/>
    <n v="7"/>
    <x v="1"/>
    <d v="2005-04-18T00:00:00"/>
    <n v="27966.54"/>
    <s v="Vintage Cars"/>
    <n v="5992"/>
    <n v="104.72"/>
    <n v="3"/>
    <s v="Yes"/>
    <n v="2004"/>
    <n v="9"/>
    <n v="60.74"/>
    <n v="2143.6"/>
    <n v="53.440895620678297"/>
    <n v="0"/>
  </r>
  <r>
    <n v="10291"/>
    <s v="S18_4600"/>
    <n v="48"/>
    <n v="96.86"/>
    <n v="5"/>
    <x v="164"/>
    <d v="2004-09-17T00:00:00"/>
    <d v="2004-09-14T00:00:00"/>
    <s v="Shipped"/>
    <n v="448"/>
    <n v="1504"/>
    <n v="116400"/>
    <s v="BrÃ¤cke"/>
    <n v="7"/>
    <x v="1"/>
    <d v="2005-04-18T00:00:00"/>
    <n v="27966.54"/>
    <s v="Trucks and Buses"/>
    <n v="3128"/>
    <n v="121.08"/>
    <n v="3"/>
    <s v="Yes"/>
    <n v="2004"/>
    <n v="9"/>
    <n v="84.76"/>
    <n v="4649.28"/>
    <n v="14.275601698914574"/>
    <n v="0"/>
  </r>
  <r>
    <n v="10291"/>
    <s v="S18_4668"/>
    <n v="29"/>
    <n v="45.28"/>
    <n v="9"/>
    <x v="164"/>
    <d v="2004-09-17T00:00:00"/>
    <d v="2004-09-14T00:00:00"/>
    <s v="Shipped"/>
    <n v="448"/>
    <n v="1504"/>
    <n v="116400"/>
    <s v="BrÃ¤cke"/>
    <n v="7"/>
    <x v="1"/>
    <d v="2005-04-18T00:00:00"/>
    <n v="27966.54"/>
    <s v="Vintage Cars"/>
    <n v="6645"/>
    <n v="50.31"/>
    <n v="3"/>
    <s v="Yes"/>
    <n v="2004"/>
    <n v="9"/>
    <n v="23.14"/>
    <n v="1313.1200000000001"/>
    <n v="95.678478824546247"/>
    <n v="1"/>
  </r>
  <r>
    <n v="10291"/>
    <s v="S24_2300"/>
    <n v="48"/>
    <n v="109.9"/>
    <n v="1"/>
    <x v="164"/>
    <d v="2004-09-17T00:00:00"/>
    <d v="2004-09-14T00:00:00"/>
    <s v="Shipped"/>
    <n v="448"/>
    <n v="1504"/>
    <n v="116400"/>
    <s v="BrÃ¤cke"/>
    <n v="7"/>
    <x v="1"/>
    <d v="2005-04-18T00:00:00"/>
    <n v="27966.54"/>
    <s v="Trucks and Buses"/>
    <n v="2327"/>
    <n v="127.79"/>
    <n v="3"/>
    <s v="Yes"/>
    <n v="2004"/>
    <n v="9"/>
    <n v="61.34"/>
    <n v="5275.2000000000007"/>
    <n v="79.165308118682759"/>
    <n v="1"/>
  </r>
  <r>
    <n v="10291"/>
    <s v="S32_1268"/>
    <n v="26"/>
    <n v="82.83"/>
    <n v="3"/>
    <x v="164"/>
    <d v="2004-09-17T00:00:00"/>
    <d v="2004-09-14T00:00:00"/>
    <s v="Shipped"/>
    <n v="448"/>
    <n v="1504"/>
    <n v="116400"/>
    <s v="BrÃ¤cke"/>
    <n v="7"/>
    <x v="1"/>
    <d v="2005-04-18T00:00:00"/>
    <n v="27966.54"/>
    <s v="Trucks and Buses"/>
    <n v="5099"/>
    <n v="96.31"/>
    <n v="3"/>
    <s v="Yes"/>
    <n v="2004"/>
    <n v="9"/>
    <n v="53.93"/>
    <n v="2153.58"/>
    <n v="53.587984424253662"/>
    <n v="0"/>
  </r>
  <r>
    <n v="10291"/>
    <s v="S32_3522"/>
    <n v="32"/>
    <n v="53"/>
    <n v="7"/>
    <x v="164"/>
    <d v="2004-09-17T00:00:00"/>
    <d v="2004-09-14T00:00:00"/>
    <s v="Shipped"/>
    <n v="448"/>
    <n v="1504"/>
    <n v="116400"/>
    <s v="BrÃ¤cke"/>
    <n v="7"/>
    <x v="1"/>
    <d v="2005-04-18T00:00:00"/>
    <n v="27966.54"/>
    <s v="Trucks and Buses"/>
    <n v="814"/>
    <n v="64.64"/>
    <n v="3"/>
    <s v="Yes"/>
    <n v="2004"/>
    <n v="9"/>
    <n v="33.61"/>
    <n v="1696"/>
    <n v="57.691163344242788"/>
    <n v="0"/>
  </r>
  <r>
    <n v="10291"/>
    <s v="S700_2824"/>
    <n v="28"/>
    <n v="86.99"/>
    <n v="6"/>
    <x v="164"/>
    <d v="2004-09-17T00:00:00"/>
    <d v="2004-09-14T00:00:00"/>
    <s v="Shipped"/>
    <n v="448"/>
    <n v="1504"/>
    <n v="116400"/>
    <s v="BrÃ¤cke"/>
    <n v="7"/>
    <x v="1"/>
    <d v="2005-04-18T00:00:00"/>
    <n v="27966.54"/>
    <s v="Classic Cars"/>
    <n v="6934"/>
    <n v="101.15"/>
    <n v="3"/>
    <s v="Yes"/>
    <n v="2004"/>
    <n v="9"/>
    <n v="46.53"/>
    <n v="2435.7199999999998"/>
    <n v="86.954652912099704"/>
    <n v="1"/>
  </r>
  <r>
    <n v="10292"/>
    <s v="S12_4473"/>
    <n v="21"/>
    <n v="94.8"/>
    <n v="8"/>
    <x v="164"/>
    <d v="2004-09-18T00:00:00"/>
    <d v="2004-09-11T00:00:00"/>
    <s v="Shipped"/>
    <n v="131"/>
    <n v="1323"/>
    <n v="114900"/>
    <s v="NYC"/>
    <n v="3"/>
    <x v="2"/>
    <d v="2003-03-12T00:00:00"/>
    <n v="22292.62"/>
    <s v="Trucks and Buses"/>
    <n v="6125"/>
    <n v="118.5"/>
    <n v="7"/>
    <s v="No"/>
    <n v="2004"/>
    <n v="9"/>
    <n v="55.7"/>
    <n v="1990.8"/>
    <n v="70.197486535008963"/>
    <n v="1"/>
  </r>
  <r>
    <n v="10292"/>
    <s v="S18_2238"/>
    <n v="26"/>
    <n v="140.81"/>
    <n v="7"/>
    <x v="164"/>
    <d v="2004-09-18T00:00:00"/>
    <d v="2004-09-11T00:00:00"/>
    <s v="Shipped"/>
    <n v="131"/>
    <n v="1323"/>
    <n v="114900"/>
    <s v="NYC"/>
    <n v="3"/>
    <x v="2"/>
    <d v="2003-03-12T00:00:00"/>
    <n v="22292.62"/>
    <s v="Classic Cars"/>
    <n v="4724"/>
    <n v="163.72999999999999"/>
    <n v="7"/>
    <s v="No"/>
    <n v="2004"/>
    <n v="9"/>
    <n v="101.51"/>
    <n v="3661.06"/>
    <n v="38.715397497783464"/>
    <n v="0"/>
  </r>
  <r>
    <n v="10292"/>
    <s v="S18_2319"/>
    <n v="41"/>
    <n v="103.09"/>
    <n v="11"/>
    <x v="164"/>
    <d v="2004-09-18T00:00:00"/>
    <d v="2004-09-11T00:00:00"/>
    <s v="Shipped"/>
    <n v="131"/>
    <n v="1323"/>
    <n v="114900"/>
    <s v="NYC"/>
    <n v="3"/>
    <x v="2"/>
    <d v="2003-03-12T00:00:00"/>
    <n v="22292.62"/>
    <s v="Trucks and Buses"/>
    <n v="8258"/>
    <n v="122.73"/>
    <n v="7"/>
    <s v="No"/>
    <n v="2004"/>
    <n v="9"/>
    <n v="74.86"/>
    <n v="4226.6900000000005"/>
    <n v="37.710392733101791"/>
    <n v="0"/>
  </r>
  <r>
    <n v="10292"/>
    <s v="S18_3232"/>
    <n v="21"/>
    <n v="147.33000000000001"/>
    <n v="12"/>
    <x v="164"/>
    <d v="2004-09-18T00:00:00"/>
    <d v="2004-09-11T00:00:00"/>
    <s v="Shipped"/>
    <n v="131"/>
    <n v="1323"/>
    <n v="114900"/>
    <s v="NYC"/>
    <n v="3"/>
    <x v="2"/>
    <d v="2003-03-12T00:00:00"/>
    <n v="22292.62"/>
    <s v="Classic Cars"/>
    <n v="8347"/>
    <n v="169.34"/>
    <n v="7"/>
    <s v="No"/>
    <n v="2004"/>
    <n v="9"/>
    <n v="77.900000000000006"/>
    <n v="3093.9300000000003"/>
    <n v="89.127086007702189"/>
    <n v="1"/>
  </r>
  <r>
    <n v="10292"/>
    <s v="S18_4027"/>
    <n v="44"/>
    <n v="114.9"/>
    <n v="2"/>
    <x v="164"/>
    <d v="2004-09-18T00:00:00"/>
    <d v="2004-09-11T00:00:00"/>
    <s v="Shipped"/>
    <n v="131"/>
    <n v="1323"/>
    <n v="114900"/>
    <s v="NYC"/>
    <n v="3"/>
    <x v="2"/>
    <d v="2003-03-12T00:00:00"/>
    <n v="22292.62"/>
    <s v="Classic Cars"/>
    <n v="5545"/>
    <n v="143.62"/>
    <n v="7"/>
    <s v="No"/>
    <n v="2004"/>
    <n v="9"/>
    <n v="91.92"/>
    <n v="5055.6000000000004"/>
    <n v="25.000000000000007"/>
    <n v="0"/>
  </r>
  <r>
    <n v="10292"/>
    <s v="S24_1444"/>
    <n v="40"/>
    <n v="48.55"/>
    <n v="5"/>
    <x v="164"/>
    <d v="2004-09-18T00:00:00"/>
    <d v="2004-09-11T00:00:00"/>
    <s v="Shipped"/>
    <n v="131"/>
    <n v="1323"/>
    <n v="114900"/>
    <s v="NYC"/>
    <n v="3"/>
    <x v="2"/>
    <d v="2003-03-12T00:00:00"/>
    <n v="22292.62"/>
    <s v="Classic Cars"/>
    <n v="4074"/>
    <n v="57.8"/>
    <n v="7"/>
    <s v="No"/>
    <n v="2004"/>
    <n v="9"/>
    <n v="32.369999999999997"/>
    <n v="1942"/>
    <n v="49.984553599011434"/>
    <n v="0"/>
  </r>
  <r>
    <n v="10292"/>
    <s v="S24_2840"/>
    <n v="39"/>
    <n v="34.299999999999997"/>
    <n v="9"/>
    <x v="164"/>
    <d v="2004-09-18T00:00:00"/>
    <d v="2004-09-11T00:00:00"/>
    <s v="Shipped"/>
    <n v="131"/>
    <n v="1323"/>
    <n v="114900"/>
    <s v="NYC"/>
    <n v="3"/>
    <x v="2"/>
    <d v="2003-03-12T00:00:00"/>
    <n v="22292.62"/>
    <s v="Classic Cars"/>
    <n v="2542"/>
    <n v="35.36"/>
    <n v="7"/>
    <s v="No"/>
    <n v="2004"/>
    <n v="9"/>
    <n v="15.91"/>
    <n v="1337.6999999999998"/>
    <n v="115.58768070395975"/>
    <n v="1"/>
  </r>
  <r>
    <n v="10292"/>
    <s v="S24_4048"/>
    <n v="27"/>
    <n v="113.55"/>
    <n v="4"/>
    <x v="164"/>
    <d v="2004-09-18T00:00:00"/>
    <d v="2004-09-11T00:00:00"/>
    <s v="Shipped"/>
    <n v="131"/>
    <n v="1323"/>
    <n v="114900"/>
    <s v="NYC"/>
    <n v="3"/>
    <x v="2"/>
    <d v="2003-03-12T00:00:00"/>
    <n v="22292.62"/>
    <s v="Classic Cars"/>
    <n v="6582"/>
    <n v="118.28"/>
    <n v="7"/>
    <s v="No"/>
    <n v="2004"/>
    <n v="9"/>
    <n v="69.78"/>
    <n v="3065.85"/>
    <n v="62.725709372312977"/>
    <n v="0"/>
  </r>
  <r>
    <n v="10292"/>
    <s v="S32_2509"/>
    <n v="50"/>
    <n v="54.11"/>
    <n v="10"/>
    <x v="164"/>
    <d v="2004-09-18T00:00:00"/>
    <d v="2004-09-11T00:00:00"/>
    <s v="Shipped"/>
    <n v="131"/>
    <n v="1323"/>
    <n v="114900"/>
    <s v="NYC"/>
    <n v="3"/>
    <x v="2"/>
    <d v="2003-03-12T00:00:00"/>
    <n v="22292.62"/>
    <s v="Trucks and Buses"/>
    <n v="2874"/>
    <n v="54.11"/>
    <n v="7"/>
    <s v="No"/>
    <n v="2004"/>
    <n v="9"/>
    <n v="25.98"/>
    <n v="2705.5"/>
    <n v="108.27559661277905"/>
    <n v="1"/>
  </r>
  <r>
    <n v="10292"/>
    <s v="S32_3207"/>
    <n v="31"/>
    <n v="59.65"/>
    <n v="3"/>
    <x v="164"/>
    <d v="2004-09-18T00:00:00"/>
    <d v="2004-09-11T00:00:00"/>
    <s v="Shipped"/>
    <n v="131"/>
    <n v="1323"/>
    <n v="114900"/>
    <s v="NYC"/>
    <n v="3"/>
    <x v="2"/>
    <d v="2003-03-12T00:00:00"/>
    <n v="22292.62"/>
    <s v="Trains"/>
    <n v="8601"/>
    <n v="62.14"/>
    <n v="7"/>
    <s v="No"/>
    <n v="2004"/>
    <n v="9"/>
    <n v="26.72"/>
    <n v="1849.1499999999999"/>
    <n v="123.24101796407186"/>
    <n v="1"/>
  </r>
  <r>
    <n v="10292"/>
    <s v="S50_1392"/>
    <n v="41"/>
    <n v="113.44"/>
    <n v="6"/>
    <x v="164"/>
    <d v="2004-09-18T00:00:00"/>
    <d v="2004-09-11T00:00:00"/>
    <s v="Shipped"/>
    <n v="131"/>
    <n v="1323"/>
    <n v="114900"/>
    <s v="NYC"/>
    <n v="3"/>
    <x v="2"/>
    <d v="2003-03-12T00:00:00"/>
    <n v="22292.62"/>
    <s v="Trucks and Buses"/>
    <n v="1016"/>
    <n v="115.75"/>
    <n v="7"/>
    <s v="No"/>
    <n v="2004"/>
    <n v="9"/>
    <n v="68.290000000000006"/>
    <n v="4651.04"/>
    <n v="66.115097378825581"/>
    <n v="0"/>
  </r>
  <r>
    <n v="10292"/>
    <s v="S50_1514"/>
    <n v="35"/>
    <n v="49.79"/>
    <n v="1"/>
    <x v="164"/>
    <d v="2004-09-18T00:00:00"/>
    <d v="2004-09-11T00:00:00"/>
    <s v="Shipped"/>
    <n v="131"/>
    <n v="1323"/>
    <n v="114900"/>
    <s v="NYC"/>
    <n v="3"/>
    <x v="2"/>
    <d v="2003-03-12T00:00:00"/>
    <n v="22292.62"/>
    <s v="Trains"/>
    <n v="1645"/>
    <n v="58.58"/>
    <n v="7"/>
    <s v="No"/>
    <n v="2004"/>
    <n v="9"/>
    <n v="37.49"/>
    <n v="1742.6499999999999"/>
    <n v="32.808748999733254"/>
    <n v="0"/>
  </r>
  <r>
    <n v="10293"/>
    <s v="S12_1108"/>
    <n v="46"/>
    <n v="187.02"/>
    <n v="8"/>
    <x v="165"/>
    <d v="2004-09-18T00:00:00"/>
    <d v="2004-09-14T00:00:00"/>
    <s v="Shipped"/>
    <n v="249"/>
    <n v="1401"/>
    <n v="113000"/>
    <s v="Torino"/>
    <n v="4"/>
    <x v="3"/>
    <d v="2004-09-19T00:00:00"/>
    <n v="33924.239999999998"/>
    <s v="Classic Cars"/>
    <n v="3619"/>
    <n v="207.8"/>
    <n v="4"/>
    <s v="Yes"/>
    <n v="2004"/>
    <n v="9"/>
    <n v="95.59"/>
    <n v="8602.92"/>
    <n v="95.648080343132136"/>
    <n v="1"/>
  </r>
  <r>
    <n v="10293"/>
    <s v="S12_3148"/>
    <n v="24"/>
    <n v="129.93"/>
    <n v="9"/>
    <x v="165"/>
    <d v="2004-09-18T00:00:00"/>
    <d v="2004-09-14T00:00:00"/>
    <s v="Shipped"/>
    <n v="249"/>
    <n v="1401"/>
    <n v="113000"/>
    <s v="Torino"/>
    <n v="4"/>
    <x v="3"/>
    <d v="2004-09-19T00:00:00"/>
    <n v="33924.239999999998"/>
    <s v="Classic Cars"/>
    <n v="6906"/>
    <n v="151.08000000000001"/>
    <n v="4"/>
    <s v="Yes"/>
    <n v="2004"/>
    <n v="9"/>
    <n v="89.14"/>
    <n v="3118.32"/>
    <n v="45.759479470495855"/>
    <n v="0"/>
  </r>
  <r>
    <n v="10293"/>
    <s v="S12_3891"/>
    <n v="45"/>
    <n v="171.29"/>
    <n v="7"/>
    <x v="165"/>
    <d v="2004-09-18T00:00:00"/>
    <d v="2004-09-14T00:00:00"/>
    <s v="Shipped"/>
    <n v="249"/>
    <n v="1401"/>
    <n v="113000"/>
    <s v="Torino"/>
    <n v="4"/>
    <x v="3"/>
    <d v="2004-09-19T00:00:00"/>
    <n v="33924.239999999998"/>
    <s v="Classic Cars"/>
    <n v="1049"/>
    <n v="173.02"/>
    <n v="4"/>
    <s v="Yes"/>
    <n v="2004"/>
    <n v="9"/>
    <n v="83.05"/>
    <n v="7708.0499999999993"/>
    <n v="106.24924744130043"/>
    <n v="1"/>
  </r>
  <r>
    <n v="10293"/>
    <s v="S18_3140"/>
    <n v="24"/>
    <n v="110.64"/>
    <n v="4"/>
    <x v="165"/>
    <d v="2004-09-18T00:00:00"/>
    <d v="2004-09-14T00:00:00"/>
    <s v="Shipped"/>
    <n v="249"/>
    <n v="1401"/>
    <n v="113000"/>
    <s v="Torino"/>
    <n v="4"/>
    <x v="3"/>
    <d v="2004-09-19T00:00:00"/>
    <n v="33924.239999999998"/>
    <s v="Vintage Cars"/>
    <n v="3913"/>
    <n v="136.59"/>
    <n v="4"/>
    <s v="Yes"/>
    <n v="2004"/>
    <n v="9"/>
    <n v="68.3"/>
    <n v="2655.36"/>
    <n v="61.991215226939978"/>
    <n v="0"/>
  </r>
  <r>
    <n v="10293"/>
    <s v="S18_3259"/>
    <n v="22"/>
    <n v="91.76"/>
    <n v="6"/>
    <x v="165"/>
    <d v="2004-09-18T00:00:00"/>
    <d v="2004-09-14T00:00:00"/>
    <s v="Shipped"/>
    <n v="249"/>
    <n v="1401"/>
    <n v="113000"/>
    <s v="Torino"/>
    <n v="4"/>
    <x v="3"/>
    <d v="2004-09-19T00:00:00"/>
    <n v="33924.239999999998"/>
    <s v="Trains"/>
    <n v="6450"/>
    <n v="100.84"/>
    <n v="4"/>
    <s v="Yes"/>
    <n v="2004"/>
    <n v="9"/>
    <n v="67.56"/>
    <n v="2018.72"/>
    <n v="35.820011841326235"/>
    <n v="0"/>
  </r>
  <r>
    <n v="10293"/>
    <s v="S18_4522"/>
    <n v="49"/>
    <n v="72.849999999999994"/>
    <n v="3"/>
    <x v="165"/>
    <d v="2004-09-18T00:00:00"/>
    <d v="2004-09-14T00:00:00"/>
    <s v="Shipped"/>
    <n v="249"/>
    <n v="1401"/>
    <n v="113000"/>
    <s v="Torino"/>
    <n v="4"/>
    <x v="3"/>
    <d v="2004-09-19T00:00:00"/>
    <n v="33924.239999999998"/>
    <s v="Vintage Cars"/>
    <n v="8290"/>
    <n v="87.77"/>
    <n v="4"/>
    <s v="Yes"/>
    <n v="2004"/>
    <n v="9"/>
    <n v="52.66"/>
    <n v="3569.6499999999996"/>
    <n v="38.340296240030384"/>
    <n v="0"/>
  </r>
  <r>
    <n v="10293"/>
    <s v="S24_2011"/>
    <n v="21"/>
    <n v="111.83"/>
    <n v="2"/>
    <x v="165"/>
    <d v="2004-09-18T00:00:00"/>
    <d v="2004-09-14T00:00:00"/>
    <s v="Shipped"/>
    <n v="249"/>
    <n v="1401"/>
    <n v="113000"/>
    <s v="Torino"/>
    <n v="4"/>
    <x v="3"/>
    <d v="2004-09-19T00:00:00"/>
    <n v="33924.239999999998"/>
    <s v="Ships"/>
    <n v="1898"/>
    <n v="122.89"/>
    <n v="4"/>
    <s v="Yes"/>
    <n v="2004"/>
    <n v="9"/>
    <n v="82.34"/>
    <n v="2348.4299999999998"/>
    <n v="35.814913772164189"/>
    <n v="0"/>
  </r>
  <r>
    <n v="10293"/>
    <s v="S700_1938"/>
    <n v="29"/>
    <n v="77.95"/>
    <n v="5"/>
    <x v="165"/>
    <d v="2004-09-18T00:00:00"/>
    <d v="2004-09-14T00:00:00"/>
    <s v="Shipped"/>
    <n v="249"/>
    <n v="1401"/>
    <n v="113000"/>
    <s v="Torino"/>
    <n v="4"/>
    <x v="3"/>
    <d v="2004-09-19T00:00:00"/>
    <n v="33924.239999999998"/>
    <s v="Ships"/>
    <n v="737"/>
    <n v="86.61"/>
    <n v="4"/>
    <s v="Yes"/>
    <n v="2004"/>
    <n v="9"/>
    <n v="43.3"/>
    <n v="2260.5500000000002"/>
    <n v="80.023094688221732"/>
    <n v="1"/>
  </r>
  <r>
    <n v="10293"/>
    <s v="S72_3212"/>
    <n v="32"/>
    <n v="51.32"/>
    <n v="1"/>
    <x v="165"/>
    <d v="2004-09-18T00:00:00"/>
    <d v="2004-09-14T00:00:00"/>
    <s v="Shipped"/>
    <n v="249"/>
    <n v="1401"/>
    <n v="113000"/>
    <s v="Torino"/>
    <n v="4"/>
    <x v="3"/>
    <d v="2004-09-19T00:00:00"/>
    <n v="33924.239999999998"/>
    <s v="Ships"/>
    <n v="414"/>
    <n v="54.6"/>
    <n v="4"/>
    <s v="Yes"/>
    <n v="2004"/>
    <n v="9"/>
    <n v="33.299999999999997"/>
    <n v="1642.24"/>
    <n v="54.11411411411413"/>
    <n v="0"/>
  </r>
  <r>
    <n v="10294"/>
    <s v="S700_3962"/>
    <n v="45"/>
    <n v="98.32"/>
    <n v="1"/>
    <x v="166"/>
    <d v="2004-09-17T00:00:00"/>
    <d v="2004-09-14T00:00:00"/>
    <s v="Shipped"/>
    <n v="204"/>
    <n v="1188"/>
    <n v="68700"/>
    <s v="Brickhaven"/>
    <n v="2"/>
    <x v="0"/>
    <d v="2004-08-13T00:00:00"/>
    <n v="51152.86"/>
    <s v="Ships"/>
    <n v="5088"/>
    <n v="99.31"/>
    <n v="3"/>
    <s v="Yes"/>
    <n v="2004"/>
    <n v="9"/>
    <n v="53.63"/>
    <n v="4424.3999999999996"/>
    <n v="83.330225619988795"/>
    <n v="1"/>
  </r>
  <r>
    <n v="10295"/>
    <s v="S10_4757"/>
    <n v="24"/>
    <n v="136"/>
    <n v="1"/>
    <x v="166"/>
    <d v="2004-09-17T00:00:00"/>
    <d v="2004-09-14T00:00:00"/>
    <s v="Shipped"/>
    <n v="362"/>
    <n v="1216"/>
    <n v="41900"/>
    <s v="Boston"/>
    <n v="2"/>
    <x v="0"/>
    <d v="2004-07-11T00:00:00"/>
    <n v="18473.71"/>
    <s v="Classic Cars"/>
    <n v="3252"/>
    <n v="136"/>
    <n v="3"/>
    <s v="Yes"/>
    <n v="2004"/>
    <n v="9"/>
    <n v="85.68"/>
    <n v="3264"/>
    <n v="58.73015873015872"/>
    <n v="0"/>
  </r>
  <r>
    <n v="10295"/>
    <s v="S24_3151"/>
    <n v="46"/>
    <n v="84.08"/>
    <n v="3"/>
    <x v="166"/>
    <d v="2004-09-17T00:00:00"/>
    <d v="2004-09-14T00:00:00"/>
    <s v="Shipped"/>
    <n v="362"/>
    <n v="1216"/>
    <n v="41900"/>
    <s v="Boston"/>
    <n v="2"/>
    <x v="0"/>
    <d v="2004-07-11T00:00:00"/>
    <n v="18473.71"/>
    <s v="Vintage Cars"/>
    <n v="9173"/>
    <n v="88.51"/>
    <n v="3"/>
    <s v="Yes"/>
    <n v="2004"/>
    <n v="9"/>
    <n v="46.91"/>
    <n v="3867.68"/>
    <n v="79.236836495416767"/>
    <n v="1"/>
  </r>
  <r>
    <n v="10295"/>
    <s v="S700_1138"/>
    <n v="26"/>
    <n v="62"/>
    <n v="4"/>
    <x v="166"/>
    <d v="2004-09-17T00:00:00"/>
    <d v="2004-09-14T00:00:00"/>
    <s v="Shipped"/>
    <n v="362"/>
    <n v="1216"/>
    <n v="41900"/>
    <s v="Boston"/>
    <n v="2"/>
    <x v="0"/>
    <d v="2004-07-11T00:00:00"/>
    <n v="18473.71"/>
    <s v="Ships"/>
    <n v="1897"/>
    <n v="66.67"/>
    <n v="3"/>
    <s v="Yes"/>
    <n v="2004"/>
    <n v="9"/>
    <n v="34"/>
    <n v="1612"/>
    <n v="82.35294117647058"/>
    <n v="1"/>
  </r>
  <r>
    <n v="10295"/>
    <s v="S700_2610"/>
    <n v="44"/>
    <n v="71.56"/>
    <n v="2"/>
    <x v="166"/>
    <d v="2004-09-17T00:00:00"/>
    <d v="2004-09-14T00:00:00"/>
    <s v="Shipped"/>
    <n v="362"/>
    <n v="1216"/>
    <n v="41900"/>
    <s v="Boston"/>
    <n v="2"/>
    <x v="0"/>
    <d v="2004-07-11T00:00:00"/>
    <n v="18473.71"/>
    <s v="Ships"/>
    <n v="7083"/>
    <n v="72.28"/>
    <n v="3"/>
    <s v="Yes"/>
    <n v="2004"/>
    <n v="9"/>
    <n v="33.97"/>
    <n v="3148.6400000000003"/>
    <n v="110.65646158375037"/>
    <n v="1"/>
  </r>
  <r>
    <n v="10295"/>
    <s v="S700_3505"/>
    <n v="34"/>
    <n v="93.16"/>
    <n v="5"/>
    <x v="166"/>
    <d v="2004-09-17T00:00:00"/>
    <d v="2004-09-14T00:00:00"/>
    <s v="Shipped"/>
    <n v="362"/>
    <n v="1216"/>
    <n v="41900"/>
    <s v="Boston"/>
    <n v="2"/>
    <x v="0"/>
    <d v="2004-07-11T00:00:00"/>
    <n v="18473.71"/>
    <s v="Ships"/>
    <n v="1956"/>
    <n v="100.17"/>
    <n v="3"/>
    <s v="Yes"/>
    <n v="2004"/>
    <n v="9"/>
    <n v="51.09"/>
    <n v="3167.44"/>
    <n v="82.344881581522785"/>
    <n v="1"/>
  </r>
  <r>
    <n v="10296"/>
    <s v="S18_1662"/>
    <n v="36"/>
    <n v="146.65"/>
    <n v="7"/>
    <x v="167"/>
    <d v="2004-09-22T00:00:00"/>
    <d v="2004-09-16T00:00:00"/>
    <s v="Shipped"/>
    <n v="415"/>
    <n v="1504"/>
    <n v="77000"/>
    <s v="Munich"/>
    <n v="7"/>
    <x v="1"/>
    <d v="2004-09-28T00:00:00"/>
    <n v="31310.09"/>
    <s v="Planes"/>
    <n v="5330"/>
    <n v="157.69"/>
    <n v="6"/>
    <s v="Yes"/>
    <n v="2004"/>
    <n v="9"/>
    <n v="77.27"/>
    <n v="5279.4000000000005"/>
    <n v="89.789051378283958"/>
    <n v="1"/>
  </r>
  <r>
    <n v="10296"/>
    <s v="S18_3029"/>
    <n v="21"/>
    <n v="69.680000000000007"/>
    <n v="13"/>
    <x v="167"/>
    <d v="2004-09-22T00:00:00"/>
    <d v="2004-09-16T00:00:00"/>
    <s v="Shipped"/>
    <n v="415"/>
    <n v="1504"/>
    <n v="77000"/>
    <s v="Munich"/>
    <n v="7"/>
    <x v="1"/>
    <d v="2004-09-28T00:00:00"/>
    <n v="31310.09"/>
    <s v="Ships"/>
    <n v="4259"/>
    <n v="86.02"/>
    <n v="6"/>
    <s v="Yes"/>
    <n v="2004"/>
    <n v="9"/>
    <n v="51.61"/>
    <n v="1463.2800000000002"/>
    <n v="35.012594458438301"/>
    <n v="0"/>
  </r>
  <r>
    <n v="10296"/>
    <s v="S18_3856"/>
    <n v="22"/>
    <n v="105.87"/>
    <n v="12"/>
    <x v="167"/>
    <d v="2004-09-22T00:00:00"/>
    <d v="2004-09-16T00:00:00"/>
    <s v="Shipped"/>
    <n v="415"/>
    <n v="1504"/>
    <n v="77000"/>
    <s v="Munich"/>
    <n v="7"/>
    <x v="1"/>
    <d v="2004-09-28T00:00:00"/>
    <n v="31310.09"/>
    <s v="Vintage Cars"/>
    <n v="2378"/>
    <n v="105.87"/>
    <n v="6"/>
    <s v="Yes"/>
    <n v="2004"/>
    <n v="9"/>
    <n v="64.58"/>
    <n v="2329.1400000000003"/>
    <n v="63.936203158872729"/>
    <n v="0"/>
  </r>
  <r>
    <n v="10296"/>
    <s v="S24_2841"/>
    <n v="21"/>
    <n v="60.97"/>
    <n v="8"/>
    <x v="167"/>
    <d v="2004-09-22T00:00:00"/>
    <d v="2004-09-16T00:00:00"/>
    <s v="Shipped"/>
    <n v="415"/>
    <n v="1504"/>
    <n v="77000"/>
    <s v="Munich"/>
    <n v="7"/>
    <x v="1"/>
    <d v="2004-09-28T00:00:00"/>
    <n v="31310.09"/>
    <s v="Planes"/>
    <n v="5942"/>
    <n v="68.510000000000005"/>
    <n v="6"/>
    <s v="Yes"/>
    <n v="2004"/>
    <n v="9"/>
    <n v="34.25"/>
    <n v="1280.3699999999999"/>
    <n v="78.014598540145982"/>
    <n v="1"/>
  </r>
  <r>
    <n v="10296"/>
    <s v="S24_3420"/>
    <n v="31"/>
    <n v="63.78"/>
    <n v="9"/>
    <x v="167"/>
    <d v="2004-09-22T00:00:00"/>
    <d v="2004-09-16T00:00:00"/>
    <s v="Shipped"/>
    <n v="415"/>
    <n v="1504"/>
    <n v="77000"/>
    <s v="Munich"/>
    <n v="7"/>
    <x v="1"/>
    <d v="2004-09-28T00:00:00"/>
    <n v="31310.09"/>
    <s v="Vintage Cars"/>
    <n v="2902"/>
    <n v="65.75"/>
    <n v="6"/>
    <s v="Yes"/>
    <n v="2004"/>
    <n v="9"/>
    <n v="26.3"/>
    <n v="1977.18"/>
    <n v="142.50950570342206"/>
    <n v="1"/>
  </r>
  <r>
    <n v="10296"/>
    <s v="S24_3816"/>
    <n v="22"/>
    <n v="83.02"/>
    <n v="14"/>
    <x v="167"/>
    <d v="2004-09-22T00:00:00"/>
    <d v="2004-09-16T00:00:00"/>
    <s v="Shipped"/>
    <n v="415"/>
    <n v="1504"/>
    <n v="77000"/>
    <s v="Munich"/>
    <n v="7"/>
    <x v="1"/>
    <d v="2004-09-28T00:00:00"/>
    <n v="31310.09"/>
    <s v="Vintage Cars"/>
    <n v="6621"/>
    <n v="83.86"/>
    <n v="6"/>
    <s v="Yes"/>
    <n v="2004"/>
    <n v="9"/>
    <n v="48.64"/>
    <n v="1826.4399999999998"/>
    <n v="70.682565789473671"/>
    <n v="1"/>
  </r>
  <r>
    <n v="10296"/>
    <s v="S24_3949"/>
    <n v="32"/>
    <n v="63.46"/>
    <n v="6"/>
    <x v="167"/>
    <d v="2004-09-22T00:00:00"/>
    <d v="2004-09-16T00:00:00"/>
    <s v="Shipped"/>
    <n v="415"/>
    <n v="1504"/>
    <n v="77000"/>
    <s v="Munich"/>
    <n v="7"/>
    <x v="1"/>
    <d v="2004-09-28T00:00:00"/>
    <n v="31310.09"/>
    <s v="Planes"/>
    <n v="6812"/>
    <n v="68.239999999999995"/>
    <n v="6"/>
    <s v="Yes"/>
    <n v="2004"/>
    <n v="9"/>
    <n v="29.34"/>
    <n v="2030.72"/>
    <n v="116.29175187457396"/>
    <n v="1"/>
  </r>
  <r>
    <n v="10296"/>
    <s v="S50_1341"/>
    <n v="26"/>
    <n v="41.02"/>
    <n v="1"/>
    <x v="167"/>
    <d v="2004-09-22T00:00:00"/>
    <d v="2004-09-16T00:00:00"/>
    <s v="Shipped"/>
    <n v="415"/>
    <n v="1504"/>
    <n v="77000"/>
    <s v="Munich"/>
    <n v="7"/>
    <x v="1"/>
    <d v="2004-09-28T00:00:00"/>
    <n v="31310.09"/>
    <s v="Vintage Cars"/>
    <n v="7062"/>
    <n v="43.64"/>
    <n v="6"/>
    <s v="Yes"/>
    <n v="2004"/>
    <n v="9"/>
    <n v="27.06"/>
    <n v="1066.52"/>
    <n v="51.589061345158925"/>
    <n v="0"/>
  </r>
  <r>
    <n v="10296"/>
    <s v="S700_1691"/>
    <n v="42"/>
    <n v="75.81"/>
    <n v="2"/>
    <x v="167"/>
    <d v="2004-09-22T00:00:00"/>
    <d v="2004-09-16T00:00:00"/>
    <s v="Shipped"/>
    <n v="415"/>
    <n v="1504"/>
    <n v="77000"/>
    <s v="Munich"/>
    <n v="7"/>
    <x v="1"/>
    <d v="2004-09-28T00:00:00"/>
    <n v="31310.09"/>
    <s v="Planes"/>
    <n v="5841"/>
    <n v="91.34"/>
    <n v="6"/>
    <s v="Yes"/>
    <n v="2004"/>
    <n v="9"/>
    <n v="51.15"/>
    <n v="3184.02"/>
    <n v="48.21114369501467"/>
    <n v="0"/>
  </r>
  <r>
    <n v="10296"/>
    <s v="S700_2047"/>
    <n v="34"/>
    <n v="89.61"/>
    <n v="11"/>
    <x v="167"/>
    <d v="2004-09-22T00:00:00"/>
    <d v="2004-09-16T00:00:00"/>
    <s v="Shipped"/>
    <n v="415"/>
    <n v="1504"/>
    <n v="77000"/>
    <s v="Munich"/>
    <n v="7"/>
    <x v="1"/>
    <d v="2004-09-28T00:00:00"/>
    <n v="31310.09"/>
    <s v="Ships"/>
    <n v="3501"/>
    <n v="90.52"/>
    <n v="6"/>
    <s v="Yes"/>
    <n v="2004"/>
    <n v="9"/>
    <n v="39.83"/>
    <n v="3046.74"/>
    <n v="124.98116997238265"/>
    <n v="1"/>
  </r>
  <r>
    <n v="10296"/>
    <s v="S700_2466"/>
    <n v="24"/>
    <n v="96.73"/>
    <n v="4"/>
    <x v="167"/>
    <d v="2004-09-22T00:00:00"/>
    <d v="2004-09-16T00:00:00"/>
    <s v="Shipped"/>
    <n v="415"/>
    <n v="1504"/>
    <n v="77000"/>
    <s v="Munich"/>
    <n v="7"/>
    <x v="1"/>
    <d v="2004-09-28T00:00:00"/>
    <n v="31310.09"/>
    <s v="Planes"/>
    <n v="9653"/>
    <n v="99.72"/>
    <n v="6"/>
    <s v="Yes"/>
    <n v="2004"/>
    <n v="9"/>
    <n v="68.8"/>
    <n v="2321.52"/>
    <n v="40.595930232558153"/>
    <n v="0"/>
  </r>
  <r>
    <n v="10296"/>
    <s v="S700_3167"/>
    <n v="22"/>
    <n v="74.400000000000006"/>
    <n v="3"/>
    <x v="167"/>
    <d v="2004-09-22T00:00:00"/>
    <d v="2004-09-16T00:00:00"/>
    <s v="Shipped"/>
    <n v="415"/>
    <n v="1504"/>
    <n v="77000"/>
    <s v="Munich"/>
    <n v="7"/>
    <x v="1"/>
    <d v="2004-09-28T00:00:00"/>
    <n v="31310.09"/>
    <s v="Planes"/>
    <n v="551"/>
    <n v="80"/>
    <n v="6"/>
    <s v="Yes"/>
    <n v="2004"/>
    <n v="9"/>
    <n v="54.4"/>
    <n v="1636.8000000000002"/>
    <n v="36.764705882352956"/>
    <n v="0"/>
  </r>
  <r>
    <n v="10296"/>
    <s v="S700_4002"/>
    <n v="47"/>
    <n v="61.44"/>
    <n v="5"/>
    <x v="167"/>
    <d v="2004-09-22T00:00:00"/>
    <d v="2004-09-16T00:00:00"/>
    <s v="Shipped"/>
    <n v="415"/>
    <n v="1504"/>
    <n v="77000"/>
    <s v="Munich"/>
    <n v="7"/>
    <x v="1"/>
    <d v="2004-09-28T00:00:00"/>
    <n v="31310.09"/>
    <s v="Planes"/>
    <n v="8820"/>
    <n v="74.03"/>
    <n v="6"/>
    <s v="Yes"/>
    <n v="2004"/>
    <n v="9"/>
    <n v="36.270000000000003"/>
    <n v="2887.68"/>
    <n v="69.396195202646794"/>
    <n v="1"/>
  </r>
  <r>
    <n v="10296"/>
    <s v="S72_1253"/>
    <n v="21"/>
    <n v="46.68"/>
    <n v="10"/>
    <x v="167"/>
    <d v="2004-09-22T00:00:00"/>
    <d v="2004-09-16T00:00:00"/>
    <s v="Shipped"/>
    <n v="415"/>
    <n v="1504"/>
    <n v="77000"/>
    <s v="Munich"/>
    <n v="7"/>
    <x v="1"/>
    <d v="2004-09-28T00:00:00"/>
    <n v="31310.09"/>
    <s v="Planes"/>
    <n v="4857"/>
    <n v="49.66"/>
    <n v="6"/>
    <s v="Yes"/>
    <n v="2004"/>
    <n v="9"/>
    <n v="32.770000000000003"/>
    <n v="980.28"/>
    <n v="42.447360390601148"/>
    <n v="0"/>
  </r>
  <r>
    <n v="10297"/>
    <s v="S18_2581"/>
    <n v="25"/>
    <n v="81.95"/>
    <n v="4"/>
    <x v="168"/>
    <d v="2004-09-22T00:00:00"/>
    <d v="2004-09-21T00:00:00"/>
    <s v="Shipped"/>
    <n v="189"/>
    <n v="1504"/>
    <n v="69400"/>
    <s v="Dublin"/>
    <n v="7"/>
    <x v="1"/>
    <d v="2004-10-03T00:00:00"/>
    <n v="17359.53"/>
    <s v="Planes"/>
    <n v="992"/>
    <n v="84.48"/>
    <n v="1"/>
    <s v="Yes"/>
    <n v="2004"/>
    <n v="9"/>
    <n v="49"/>
    <n v="2048.75"/>
    <n v="67.244897959183675"/>
    <n v="1"/>
  </r>
  <r>
    <n v="10297"/>
    <s v="S24_1785"/>
    <n v="32"/>
    <n v="107.23"/>
    <n v="6"/>
    <x v="168"/>
    <d v="2004-09-22T00:00:00"/>
    <d v="2004-09-21T00:00:00"/>
    <s v="Shipped"/>
    <n v="189"/>
    <n v="1504"/>
    <n v="69400"/>
    <s v="Dublin"/>
    <n v="7"/>
    <x v="1"/>
    <d v="2004-10-03T00:00:00"/>
    <n v="17359.53"/>
    <s v="Planes"/>
    <n v="3627"/>
    <n v="109.42"/>
    <n v="1"/>
    <s v="Yes"/>
    <n v="2004"/>
    <n v="9"/>
    <n v="66.739999999999995"/>
    <n v="3431.36"/>
    <n v="60.668264908600555"/>
    <n v="0"/>
  </r>
  <r>
    <n v="10297"/>
    <s v="S24_2000"/>
    <n v="32"/>
    <n v="70.08"/>
    <n v="1"/>
    <x v="168"/>
    <d v="2004-09-22T00:00:00"/>
    <d v="2004-09-21T00:00:00"/>
    <s v="Shipped"/>
    <n v="189"/>
    <n v="1504"/>
    <n v="69400"/>
    <s v="Dublin"/>
    <n v="7"/>
    <x v="1"/>
    <d v="2004-10-03T00:00:00"/>
    <n v="17359.53"/>
    <s v="Motorcycles"/>
    <n v="15"/>
    <n v="76.17"/>
    <n v="1"/>
    <s v="Yes"/>
    <n v="2004"/>
    <n v="9"/>
    <n v="37.32"/>
    <n v="2242.56"/>
    <n v="87.781350482315105"/>
    <n v="1"/>
  </r>
  <r>
    <n v="10297"/>
    <s v="S24_4278"/>
    <n v="23"/>
    <n v="71.73"/>
    <n v="5"/>
    <x v="168"/>
    <d v="2004-09-22T00:00:00"/>
    <d v="2004-09-21T00:00:00"/>
    <s v="Shipped"/>
    <n v="189"/>
    <n v="1504"/>
    <n v="69400"/>
    <s v="Dublin"/>
    <n v="7"/>
    <x v="1"/>
    <d v="2004-10-03T00:00:00"/>
    <n v="17359.53"/>
    <s v="Planes"/>
    <n v="2756"/>
    <n v="72.45"/>
    <n v="1"/>
    <s v="Yes"/>
    <n v="2004"/>
    <n v="9"/>
    <n v="36.229999999999997"/>
    <n v="1649.7900000000002"/>
    <n v="97.985095224951721"/>
    <n v="1"/>
  </r>
  <r>
    <n v="10297"/>
    <s v="S32_1374"/>
    <n v="26"/>
    <n v="88.9"/>
    <n v="2"/>
    <x v="168"/>
    <d v="2004-09-22T00:00:00"/>
    <d v="2004-09-21T00:00:00"/>
    <s v="Shipped"/>
    <n v="189"/>
    <n v="1504"/>
    <n v="69400"/>
    <s v="Dublin"/>
    <n v="7"/>
    <x v="1"/>
    <d v="2004-10-03T00:00:00"/>
    <n v="17359.53"/>
    <s v="Motorcycles"/>
    <n v="178"/>
    <n v="99.89"/>
    <n v="1"/>
    <s v="Yes"/>
    <n v="2004"/>
    <n v="9"/>
    <n v="66.92"/>
    <n v="2311.4"/>
    <n v="32.845188284518834"/>
    <n v="0"/>
  </r>
  <r>
    <n v="10297"/>
    <s v="S32_4289"/>
    <n v="28"/>
    <n v="63.29"/>
    <n v="7"/>
    <x v="168"/>
    <d v="2004-09-22T00:00:00"/>
    <d v="2004-09-21T00:00:00"/>
    <s v="Shipped"/>
    <n v="189"/>
    <n v="1504"/>
    <n v="69400"/>
    <s v="Dublin"/>
    <n v="7"/>
    <x v="1"/>
    <d v="2004-10-03T00:00:00"/>
    <n v="17359.53"/>
    <s v="Vintage Cars"/>
    <n v="136"/>
    <n v="68.790000000000006"/>
    <n v="1"/>
    <s v="Yes"/>
    <n v="2004"/>
    <n v="9"/>
    <n v="33.020000000000003"/>
    <n v="1772.12"/>
    <n v="91.671714112658975"/>
    <n v="1"/>
  </r>
  <r>
    <n v="10297"/>
    <s v="S700_2834"/>
    <n v="35"/>
    <n v="111.53"/>
    <n v="3"/>
    <x v="168"/>
    <d v="2004-09-22T00:00:00"/>
    <d v="2004-09-21T00:00:00"/>
    <s v="Shipped"/>
    <n v="189"/>
    <n v="1504"/>
    <n v="69400"/>
    <s v="Dublin"/>
    <n v="7"/>
    <x v="1"/>
    <d v="2004-10-03T00:00:00"/>
    <n v="17359.53"/>
    <s v="Planes"/>
    <n v="7106"/>
    <n v="118.65"/>
    <n v="1"/>
    <s v="Yes"/>
    <n v="2004"/>
    <n v="9"/>
    <n v="59.33"/>
    <n v="3903.55"/>
    <n v="87.98247092533289"/>
    <n v="1"/>
  </r>
  <r>
    <n v="10298"/>
    <s v="S10_2016"/>
    <n v="39"/>
    <n v="105.86"/>
    <n v="1"/>
    <x v="169"/>
    <d v="2004-10-05T00:00:00"/>
    <d v="2004-10-01T00:00:00"/>
    <s v="Shipped"/>
    <n v="103"/>
    <n v="1370"/>
    <n v="21000"/>
    <s v="Nantes"/>
    <n v="4"/>
    <x v="3"/>
    <d v="2004-10-19T00:00:00"/>
    <n v="6066.78"/>
    <s v="Motorcycles"/>
    <n v="6625"/>
    <n v="118.94"/>
    <n v="4"/>
    <s v="Yes"/>
    <n v="2004"/>
    <n v="9"/>
    <n v="68.989999999999995"/>
    <n v="4128.54"/>
    <n v="53.442527902594591"/>
    <n v="0"/>
  </r>
  <r>
    <n v="10298"/>
    <s v="S18_2625"/>
    <n v="32"/>
    <n v="60.57"/>
    <n v="2"/>
    <x v="169"/>
    <d v="2004-10-05T00:00:00"/>
    <d v="2004-10-01T00:00:00"/>
    <s v="Shipped"/>
    <n v="103"/>
    <n v="1370"/>
    <n v="21000"/>
    <s v="Nantes"/>
    <n v="4"/>
    <x v="3"/>
    <d v="2004-10-19T00:00:00"/>
    <n v="6066.78"/>
    <s v="Motorcycles"/>
    <n v="4357"/>
    <n v="60.57"/>
    <n v="4"/>
    <s v="Yes"/>
    <n v="2004"/>
    <n v="9"/>
    <n v="24.23"/>
    <n v="1938.24"/>
    <n v="149.97936442426746"/>
    <n v="1"/>
  </r>
  <r>
    <n v="10299"/>
    <s v="S10_1678"/>
    <n v="23"/>
    <n v="76.56"/>
    <n v="9"/>
    <x v="170"/>
    <d v="2004-10-10T00:00:00"/>
    <d v="2004-10-01T00:00:00"/>
    <s v="Shipped"/>
    <n v="186"/>
    <n v="1501"/>
    <n v="96500"/>
    <s v="Helsinki"/>
    <n v="7"/>
    <x v="1"/>
    <d v="2005-03-10T00:00:00"/>
    <n v="23602.9"/>
    <s v="Motorcycles"/>
    <n v="7933"/>
    <n v="95.7"/>
    <n v="9"/>
    <s v="No"/>
    <n v="2004"/>
    <n v="9"/>
    <n v="48.81"/>
    <n v="1760.88"/>
    <n v="56.853103872157341"/>
    <n v="0"/>
  </r>
  <r>
    <n v="10299"/>
    <s v="S10_4698"/>
    <n v="29"/>
    <n v="164.61"/>
    <n v="11"/>
    <x v="170"/>
    <d v="2004-10-10T00:00:00"/>
    <d v="2004-10-01T00:00:00"/>
    <s v="Shipped"/>
    <n v="186"/>
    <n v="1501"/>
    <n v="96500"/>
    <s v="Helsinki"/>
    <n v="7"/>
    <x v="1"/>
    <d v="2005-03-10T00:00:00"/>
    <n v="23602.9"/>
    <s v="Motorcycles"/>
    <n v="5582"/>
    <n v="193.66"/>
    <n v="9"/>
    <s v="No"/>
    <n v="2004"/>
    <n v="9"/>
    <n v="91.02"/>
    <n v="4773.6900000000005"/>
    <n v="80.850362557679659"/>
    <n v="1"/>
  </r>
  <r>
    <n v="10299"/>
    <s v="S12_2823"/>
    <n v="24"/>
    <n v="123.51"/>
    <n v="8"/>
    <x v="170"/>
    <d v="2004-10-10T00:00:00"/>
    <d v="2004-10-01T00:00:00"/>
    <s v="Shipped"/>
    <n v="186"/>
    <n v="1501"/>
    <n v="96500"/>
    <s v="Helsinki"/>
    <n v="7"/>
    <x v="1"/>
    <d v="2005-03-10T00:00:00"/>
    <n v="23602.9"/>
    <s v="Motorcycles"/>
    <n v="9997"/>
    <n v="150.62"/>
    <n v="9"/>
    <s v="No"/>
    <n v="2004"/>
    <n v="9"/>
    <n v="66.27"/>
    <n v="2964.2400000000002"/>
    <n v="86.373924852874623"/>
    <n v="1"/>
  </r>
  <r>
    <n v="10299"/>
    <s v="S18_3782"/>
    <n v="39"/>
    <n v="62.17"/>
    <n v="3"/>
    <x v="170"/>
    <d v="2004-10-10T00:00:00"/>
    <d v="2004-10-01T00:00:00"/>
    <s v="Shipped"/>
    <n v="186"/>
    <n v="1501"/>
    <n v="96500"/>
    <s v="Helsinki"/>
    <n v="7"/>
    <x v="1"/>
    <d v="2005-03-10T00:00:00"/>
    <n v="23602.9"/>
    <s v="Motorcycles"/>
    <n v="7689"/>
    <n v="62.17"/>
    <n v="9"/>
    <s v="No"/>
    <n v="2004"/>
    <n v="9"/>
    <n v="32.950000000000003"/>
    <n v="2424.63"/>
    <n v="88.679817905918043"/>
    <n v="1"/>
  </r>
  <r>
    <n v="10299"/>
    <s v="S18_4721"/>
    <n v="49"/>
    <n v="119.04"/>
    <n v="2"/>
    <x v="170"/>
    <d v="2004-10-10T00:00:00"/>
    <d v="2004-10-01T00:00:00"/>
    <s v="Shipped"/>
    <n v="186"/>
    <n v="1501"/>
    <n v="96500"/>
    <s v="Helsinki"/>
    <n v="7"/>
    <x v="1"/>
    <d v="2005-03-10T00:00:00"/>
    <n v="23602.9"/>
    <s v="Classic Cars"/>
    <n v="1249"/>
    <n v="148.80000000000001"/>
    <n v="9"/>
    <s v="No"/>
    <n v="2004"/>
    <n v="9"/>
    <n v="69.930000000000007"/>
    <n v="5832.96"/>
    <n v="70.227370227370216"/>
    <n v="1"/>
  </r>
  <r>
    <n v="10299"/>
    <s v="S24_1578"/>
    <n v="47"/>
    <n v="107.07"/>
    <n v="10"/>
    <x v="170"/>
    <d v="2004-10-10T00:00:00"/>
    <d v="2004-10-01T00:00:00"/>
    <s v="Shipped"/>
    <n v="186"/>
    <n v="1501"/>
    <n v="96500"/>
    <s v="Helsinki"/>
    <n v="7"/>
    <x v="1"/>
    <d v="2005-03-10T00:00:00"/>
    <n v="23602.9"/>
    <s v="Motorcycles"/>
    <n v="7003"/>
    <n v="112.7"/>
    <n v="9"/>
    <s v="No"/>
    <n v="2004"/>
    <n v="9"/>
    <n v="60.86"/>
    <n v="5032.29"/>
    <n v="75.928360170883991"/>
    <n v="1"/>
  </r>
  <r>
    <n v="10299"/>
    <s v="S24_2360"/>
    <n v="33"/>
    <n v="58.87"/>
    <n v="6"/>
    <x v="170"/>
    <d v="2004-10-10T00:00:00"/>
    <d v="2004-10-01T00:00:00"/>
    <s v="Shipped"/>
    <n v="186"/>
    <n v="1501"/>
    <n v="96500"/>
    <s v="Helsinki"/>
    <n v="7"/>
    <x v="1"/>
    <d v="2005-03-10T00:00:00"/>
    <n v="23602.9"/>
    <s v="Motorcycles"/>
    <n v="6840"/>
    <n v="69.260000000000005"/>
    <n v="9"/>
    <s v="No"/>
    <n v="2004"/>
    <n v="9"/>
    <n v="47.1"/>
    <n v="1942.7099999999998"/>
    <n v="24.989384288747338"/>
    <n v="0"/>
  </r>
  <r>
    <n v="10299"/>
    <s v="S24_4620"/>
    <n v="32"/>
    <n v="66.290000000000006"/>
    <n v="1"/>
    <x v="170"/>
    <d v="2004-10-10T00:00:00"/>
    <d v="2004-10-01T00:00:00"/>
    <s v="Shipped"/>
    <n v="186"/>
    <n v="1501"/>
    <n v="96500"/>
    <s v="Helsinki"/>
    <n v="7"/>
    <x v="1"/>
    <d v="2005-03-10T00:00:00"/>
    <n v="23602.9"/>
    <s v="Classic Cars"/>
    <n v="7869"/>
    <n v="80.84"/>
    <n v="9"/>
    <s v="No"/>
    <n v="2004"/>
    <n v="9"/>
    <n v="32.33"/>
    <n v="2121.2800000000002"/>
    <n v="105.04175688215282"/>
    <n v="1"/>
  </r>
  <r>
    <n v="10299"/>
    <s v="S32_2206"/>
    <n v="24"/>
    <n v="36.21"/>
    <n v="4"/>
    <x v="170"/>
    <d v="2004-10-10T00:00:00"/>
    <d v="2004-10-01T00:00:00"/>
    <s v="Shipped"/>
    <n v="186"/>
    <n v="1501"/>
    <n v="96500"/>
    <s v="Helsinki"/>
    <n v="7"/>
    <x v="1"/>
    <d v="2005-03-10T00:00:00"/>
    <n v="23602.9"/>
    <s v="Motorcycles"/>
    <n v="9241"/>
    <n v="40.229999999999997"/>
    <n v="9"/>
    <s v="No"/>
    <n v="2004"/>
    <n v="9"/>
    <n v="24.14"/>
    <n v="869.04"/>
    <n v="50"/>
    <n v="0"/>
  </r>
  <r>
    <n v="10299"/>
    <s v="S32_4485"/>
    <n v="38"/>
    <n v="84.7"/>
    <n v="7"/>
    <x v="170"/>
    <d v="2004-10-10T00:00:00"/>
    <d v="2004-10-01T00:00:00"/>
    <s v="Shipped"/>
    <n v="186"/>
    <n v="1501"/>
    <n v="96500"/>
    <s v="Helsinki"/>
    <n v="7"/>
    <x v="1"/>
    <d v="2005-03-10T00:00:00"/>
    <n v="23602.9"/>
    <s v="Motorcycles"/>
    <n v="3341"/>
    <n v="102.05"/>
    <n v="9"/>
    <s v="No"/>
    <n v="2004"/>
    <n v="9"/>
    <n v="56.13"/>
    <n v="3218.6"/>
    <n v="50.899697131658648"/>
    <n v="0"/>
  </r>
  <r>
    <n v="10299"/>
    <s v="S50_4713"/>
    <n v="44"/>
    <n v="77.290000000000006"/>
    <n v="5"/>
    <x v="170"/>
    <d v="2004-10-10T00:00:00"/>
    <d v="2004-10-01T00:00:00"/>
    <s v="Shipped"/>
    <n v="186"/>
    <n v="1501"/>
    <n v="96500"/>
    <s v="Helsinki"/>
    <n v="7"/>
    <x v="1"/>
    <d v="2005-03-10T00:00:00"/>
    <n v="23602.9"/>
    <s v="Motorcycles"/>
    <n v="600"/>
    <n v="81.36"/>
    <n v="9"/>
    <s v="No"/>
    <n v="2004"/>
    <n v="9"/>
    <n v="34.17"/>
    <n v="3400.76"/>
    <n v="126.19256657887037"/>
    <n v="1"/>
  </r>
  <r>
    <n v="10300"/>
    <s v="S12_1099"/>
    <n v="33"/>
    <n v="184.84"/>
    <n v="5"/>
    <x v="171"/>
    <d v="2003-10-13T00:00:00"/>
    <d v="2003-10-09T00:00:00"/>
    <s v="Shipped"/>
    <n v="128"/>
    <n v="1504"/>
    <n v="59700"/>
    <s v="Frankfurt"/>
    <n v="7"/>
    <x v="1"/>
    <d v="2003-01-28T00:00:00"/>
    <n v="10549.01"/>
    <s v="Classic Cars"/>
    <n v="68"/>
    <n v="194.57"/>
    <n v="4"/>
    <s v="Yes"/>
    <n v="2003"/>
    <n v="10"/>
    <n v="95.34"/>
    <n v="6099.72"/>
    <n v="93.874554226977139"/>
    <n v="1"/>
  </r>
  <r>
    <n v="10300"/>
    <s v="S12_3380"/>
    <n v="29"/>
    <n v="116.27"/>
    <n v="3"/>
    <x v="171"/>
    <d v="2003-10-13T00:00:00"/>
    <d v="2003-10-09T00:00:00"/>
    <s v="Shipped"/>
    <n v="128"/>
    <n v="1504"/>
    <n v="59700"/>
    <s v="Frankfurt"/>
    <n v="7"/>
    <x v="1"/>
    <d v="2003-01-28T00:00:00"/>
    <n v="10549.01"/>
    <s v="Classic Cars"/>
    <n v="9123"/>
    <n v="117.44"/>
    <n v="4"/>
    <s v="Yes"/>
    <n v="2003"/>
    <n v="10"/>
    <n v="75.16"/>
    <n v="3371.83"/>
    <n v="54.696647152740816"/>
    <n v="0"/>
  </r>
  <r>
    <n v="10300"/>
    <s v="S12_3990"/>
    <n v="22"/>
    <n v="76.61"/>
    <n v="6"/>
    <x v="171"/>
    <d v="2003-10-13T00:00:00"/>
    <d v="2003-10-09T00:00:00"/>
    <s v="Shipped"/>
    <n v="128"/>
    <n v="1504"/>
    <n v="59700"/>
    <s v="Frankfurt"/>
    <n v="7"/>
    <x v="1"/>
    <d v="2003-01-28T00:00:00"/>
    <n v="10549.01"/>
    <s v="Classic Cars"/>
    <n v="5663"/>
    <n v="79.8"/>
    <n v="4"/>
    <s v="Yes"/>
    <n v="2003"/>
    <n v="10"/>
    <n v="31.92"/>
    <n v="1685.42"/>
    <n v="140.0062656641604"/>
    <n v="1"/>
  </r>
  <r>
    <n v="10300"/>
    <s v="S12_4675"/>
    <n v="23"/>
    <n v="95.58"/>
    <n v="2"/>
    <x v="171"/>
    <d v="2003-10-13T00:00:00"/>
    <d v="2003-10-09T00:00:00"/>
    <s v="Shipped"/>
    <n v="128"/>
    <n v="1504"/>
    <n v="59700"/>
    <s v="Frankfurt"/>
    <n v="7"/>
    <x v="1"/>
    <d v="2003-01-28T00:00:00"/>
    <n v="10549.01"/>
    <s v="Classic Cars"/>
    <n v="7323"/>
    <n v="115.16"/>
    <n v="4"/>
    <s v="Yes"/>
    <n v="2003"/>
    <n v="10"/>
    <n v="58.73"/>
    <n v="2198.34"/>
    <n v="62.744764175038313"/>
    <n v="0"/>
  </r>
  <r>
    <n v="10300"/>
    <s v="S18_1889"/>
    <n v="41"/>
    <n v="63.14"/>
    <n v="1"/>
    <x v="171"/>
    <d v="2003-10-13T00:00:00"/>
    <d v="2003-10-09T00:00:00"/>
    <s v="Shipped"/>
    <n v="128"/>
    <n v="1504"/>
    <n v="59700"/>
    <s v="Frankfurt"/>
    <n v="7"/>
    <x v="1"/>
    <d v="2003-01-28T00:00:00"/>
    <n v="10549.01"/>
    <s v="Classic Cars"/>
    <n v="8826"/>
    <n v="77"/>
    <n v="4"/>
    <s v="Yes"/>
    <n v="2003"/>
    <n v="10"/>
    <n v="53.9"/>
    <n v="2588.7400000000002"/>
    <n v="17.142857142857146"/>
    <n v="0"/>
  </r>
  <r>
    <n v="10300"/>
    <s v="S18_3278"/>
    <n v="49"/>
    <n v="65.94"/>
    <n v="8"/>
    <x v="171"/>
    <d v="2003-10-13T00:00:00"/>
    <d v="2003-10-09T00:00:00"/>
    <s v="Shipped"/>
    <n v="128"/>
    <n v="1504"/>
    <n v="59700"/>
    <s v="Frankfurt"/>
    <n v="7"/>
    <x v="1"/>
    <d v="2003-01-28T00:00:00"/>
    <n v="10549.01"/>
    <s v="Classic Cars"/>
    <n v="1917"/>
    <n v="80.41"/>
    <n v="4"/>
    <s v="Yes"/>
    <n v="2003"/>
    <n v="10"/>
    <n v="49.05"/>
    <n v="3231.06"/>
    <n v="34.434250764525999"/>
    <n v="0"/>
  </r>
  <r>
    <n v="10300"/>
    <s v="S18_3482"/>
    <n v="23"/>
    <n v="144.05000000000001"/>
    <n v="7"/>
    <x v="171"/>
    <d v="2003-10-13T00:00:00"/>
    <d v="2003-10-09T00:00:00"/>
    <s v="Shipped"/>
    <n v="128"/>
    <n v="1504"/>
    <n v="59700"/>
    <s v="Frankfurt"/>
    <n v="7"/>
    <x v="1"/>
    <d v="2003-01-28T00:00:00"/>
    <n v="10549.01"/>
    <s v="Classic Cars"/>
    <n v="9127"/>
    <n v="146.99"/>
    <n v="4"/>
    <s v="Yes"/>
    <n v="2003"/>
    <n v="10"/>
    <n v="73.489999999999995"/>
    <n v="3313.15"/>
    <n v="96.01306300176897"/>
    <n v="1"/>
  </r>
  <r>
    <n v="10300"/>
    <s v="S24_3371"/>
    <n v="31"/>
    <n v="52.05"/>
    <n v="4"/>
    <x v="171"/>
    <d v="2003-10-13T00:00:00"/>
    <d v="2003-10-09T00:00:00"/>
    <s v="Shipped"/>
    <n v="128"/>
    <n v="1504"/>
    <n v="59700"/>
    <s v="Frankfurt"/>
    <n v="7"/>
    <x v="1"/>
    <d v="2003-01-28T00:00:00"/>
    <n v="10549.01"/>
    <s v="Classic Cars"/>
    <n v="7995"/>
    <n v="61.23"/>
    <n v="4"/>
    <s v="Yes"/>
    <n v="2003"/>
    <n v="10"/>
    <n v="38.58"/>
    <n v="1613.55"/>
    <n v="34.914463452566096"/>
    <n v="0"/>
  </r>
  <r>
    <n v="10301"/>
    <s v="S18_1129"/>
    <n v="37"/>
    <n v="114.65"/>
    <n v="8"/>
    <x v="172"/>
    <d v="2003-10-15T00:00:00"/>
    <d v="2003-10-08T00:00:00"/>
    <s v="Shipped"/>
    <n v="299"/>
    <n v="1504"/>
    <n v="95100"/>
    <s v="Oslo"/>
    <n v="7"/>
    <x v="1"/>
    <d v="2003-10-24T00:00:00"/>
    <n v="36798.879999999997"/>
    <s v="Classic Cars"/>
    <n v="3975"/>
    <n v="141.54"/>
    <n v="7"/>
    <s v="No"/>
    <n v="2003"/>
    <n v="10"/>
    <n v="83.51"/>
    <n v="4242.05"/>
    <n v="37.288947431445337"/>
    <n v="0"/>
  </r>
  <r>
    <n v="10301"/>
    <s v="S18_1589"/>
    <n v="32"/>
    <n v="118.22"/>
    <n v="4"/>
    <x v="172"/>
    <d v="2003-10-15T00:00:00"/>
    <d v="2003-10-08T00:00:00"/>
    <s v="Shipped"/>
    <n v="299"/>
    <n v="1504"/>
    <n v="95100"/>
    <s v="Oslo"/>
    <n v="7"/>
    <x v="1"/>
    <d v="2003-10-24T00:00:00"/>
    <n v="36798.879999999997"/>
    <s v="Classic Cars"/>
    <n v="9042"/>
    <n v="124.44"/>
    <n v="7"/>
    <s v="No"/>
    <n v="2003"/>
    <n v="10"/>
    <n v="65.959999999999994"/>
    <n v="3783.04"/>
    <n v="79.229836264402692"/>
    <n v="1"/>
  </r>
  <r>
    <n v="10301"/>
    <s v="S18_1984"/>
    <n v="47"/>
    <n v="119.49"/>
    <n v="7"/>
    <x v="172"/>
    <d v="2003-10-15T00:00:00"/>
    <d v="2003-10-08T00:00:00"/>
    <s v="Shipped"/>
    <n v="299"/>
    <n v="1504"/>
    <n v="95100"/>
    <s v="Oslo"/>
    <n v="7"/>
    <x v="1"/>
    <d v="2003-10-24T00:00:00"/>
    <n v="36798.879999999997"/>
    <s v="Classic Cars"/>
    <n v="9772"/>
    <n v="142.25"/>
    <n v="7"/>
    <s v="No"/>
    <n v="2003"/>
    <n v="10"/>
    <n v="93.89"/>
    <n v="5616.03"/>
    <n v="27.265949515390343"/>
    <n v="0"/>
  </r>
  <r>
    <n v="10301"/>
    <s v="S18_2870"/>
    <n v="22"/>
    <n v="113.52"/>
    <n v="5"/>
    <x v="172"/>
    <d v="2003-10-15T00:00:00"/>
    <d v="2003-10-08T00:00:00"/>
    <s v="Shipped"/>
    <n v="299"/>
    <n v="1504"/>
    <n v="95100"/>
    <s v="Oslo"/>
    <n v="7"/>
    <x v="1"/>
    <d v="2003-10-24T00:00:00"/>
    <n v="36798.879999999997"/>
    <s v="Classic Cars"/>
    <n v="8164"/>
    <n v="132"/>
    <n v="7"/>
    <s v="No"/>
    <n v="2003"/>
    <n v="10"/>
    <n v="56.76"/>
    <n v="2497.44"/>
    <n v="100"/>
    <n v="1"/>
  </r>
  <r>
    <n v="10301"/>
    <s v="S18_3232"/>
    <n v="23"/>
    <n v="135.47"/>
    <n v="9"/>
    <x v="172"/>
    <d v="2003-10-15T00:00:00"/>
    <d v="2003-10-08T00:00:00"/>
    <s v="Shipped"/>
    <n v="299"/>
    <n v="1504"/>
    <n v="95100"/>
    <s v="Oslo"/>
    <n v="7"/>
    <x v="1"/>
    <d v="2003-10-24T00:00:00"/>
    <n v="36798.879999999997"/>
    <s v="Classic Cars"/>
    <n v="8347"/>
    <n v="169.34"/>
    <n v="7"/>
    <s v="No"/>
    <n v="2003"/>
    <n v="10"/>
    <n v="77.900000000000006"/>
    <n v="3115.81"/>
    <n v="73.902439024390233"/>
    <n v="1"/>
  </r>
  <r>
    <n v="10301"/>
    <s v="S18_3685"/>
    <n v="39"/>
    <n v="137.04"/>
    <n v="6"/>
    <x v="172"/>
    <d v="2003-10-15T00:00:00"/>
    <d v="2003-10-08T00:00:00"/>
    <s v="Shipped"/>
    <n v="299"/>
    <n v="1504"/>
    <n v="95100"/>
    <s v="Oslo"/>
    <n v="7"/>
    <x v="1"/>
    <d v="2003-10-24T00:00:00"/>
    <n v="36798.879999999997"/>
    <s v="Classic Cars"/>
    <n v="8990"/>
    <n v="141.28"/>
    <n v="7"/>
    <s v="No"/>
    <n v="2003"/>
    <n v="10"/>
    <n v="62.16"/>
    <n v="5344.5599999999995"/>
    <n v="120.46332046332047"/>
    <n v="1"/>
  </r>
  <r>
    <n v="10301"/>
    <s v="S24_1046"/>
    <n v="27"/>
    <n v="64.67"/>
    <n v="1"/>
    <x v="172"/>
    <d v="2003-10-15T00:00:00"/>
    <d v="2003-10-08T00:00:00"/>
    <s v="Shipped"/>
    <n v="299"/>
    <n v="1504"/>
    <n v="95100"/>
    <s v="Oslo"/>
    <n v="7"/>
    <x v="1"/>
    <d v="2003-10-24T00:00:00"/>
    <n v="36798.879999999997"/>
    <s v="Classic Cars"/>
    <n v="1005"/>
    <n v="73.489999999999995"/>
    <n v="7"/>
    <s v="No"/>
    <n v="2003"/>
    <n v="10"/>
    <n v="49.24"/>
    <n v="1746.0900000000001"/>
    <n v="31.336311941510964"/>
    <n v="0"/>
  </r>
  <r>
    <n v="10301"/>
    <s v="S24_1628"/>
    <n v="22"/>
    <n v="40.75"/>
    <n v="3"/>
    <x v="172"/>
    <d v="2003-10-15T00:00:00"/>
    <d v="2003-10-08T00:00:00"/>
    <s v="Shipped"/>
    <n v="299"/>
    <n v="1504"/>
    <n v="95100"/>
    <s v="Oslo"/>
    <n v="7"/>
    <x v="1"/>
    <d v="2003-10-24T00:00:00"/>
    <n v="36798.879999999997"/>
    <s v="Classic Cars"/>
    <n v="8197"/>
    <n v="50.31"/>
    <n v="7"/>
    <s v="No"/>
    <n v="2003"/>
    <n v="10"/>
    <n v="29.18"/>
    <n v="896.5"/>
    <n v="39.650445510623719"/>
    <n v="0"/>
  </r>
  <r>
    <n v="10301"/>
    <s v="S24_2972"/>
    <n v="48"/>
    <n v="32.1"/>
    <n v="10"/>
    <x v="172"/>
    <d v="2003-10-15T00:00:00"/>
    <d v="2003-10-08T00:00:00"/>
    <s v="Shipped"/>
    <n v="299"/>
    <n v="1504"/>
    <n v="95100"/>
    <s v="Oslo"/>
    <n v="7"/>
    <x v="1"/>
    <d v="2003-10-24T00:00:00"/>
    <n v="36798.879999999997"/>
    <s v="Classic Cars"/>
    <n v="7723"/>
    <n v="37.76"/>
    <n v="7"/>
    <s v="No"/>
    <n v="2003"/>
    <n v="10"/>
    <n v="16.239999999999998"/>
    <n v="1540.8000000000002"/>
    <n v="97.660098522167516"/>
    <n v="1"/>
  </r>
  <r>
    <n v="10301"/>
    <s v="S24_3432"/>
    <n v="22"/>
    <n v="86.73"/>
    <n v="2"/>
    <x v="172"/>
    <d v="2003-10-15T00:00:00"/>
    <d v="2003-10-08T00:00:00"/>
    <s v="Shipped"/>
    <n v="299"/>
    <n v="1504"/>
    <n v="95100"/>
    <s v="Oslo"/>
    <n v="7"/>
    <x v="1"/>
    <d v="2003-10-24T00:00:00"/>
    <n v="36798.879999999997"/>
    <s v="Classic Cars"/>
    <n v="9446"/>
    <n v="107.08"/>
    <n v="7"/>
    <s v="No"/>
    <n v="2003"/>
    <n v="10"/>
    <n v="62.11"/>
    <n v="1908.0600000000002"/>
    <n v="39.639349541136696"/>
    <n v="0"/>
  </r>
  <r>
    <n v="10301"/>
    <s v="S24_3856"/>
    <n v="50"/>
    <n v="122.17"/>
    <n v="11"/>
    <x v="172"/>
    <d v="2003-10-15T00:00:00"/>
    <d v="2003-10-08T00:00:00"/>
    <s v="Shipped"/>
    <n v="299"/>
    <n v="1504"/>
    <n v="95100"/>
    <s v="Oslo"/>
    <n v="7"/>
    <x v="1"/>
    <d v="2003-10-24T00:00:00"/>
    <n v="36798.879999999997"/>
    <s v="Classic Cars"/>
    <n v="6600"/>
    <n v="140.43"/>
    <n v="7"/>
    <s v="No"/>
    <n v="2003"/>
    <n v="10"/>
    <n v="98.3"/>
    <n v="6108.5"/>
    <n v="24.282807731434389"/>
    <n v="0"/>
  </r>
  <r>
    <n v="10302"/>
    <s v="S18_1749"/>
    <n v="43"/>
    <n v="166.6"/>
    <n v="1"/>
    <x v="53"/>
    <d v="2003-10-16T00:00:00"/>
    <d v="2003-10-07T00:00:00"/>
    <s v="Shipped"/>
    <n v="201"/>
    <n v="1501"/>
    <n v="92700"/>
    <s v="Liverpool"/>
    <n v="7"/>
    <x v="1"/>
    <d v="2003-10-20T00:00:00"/>
    <n v="23908.240000000002"/>
    <s v="Vintage Cars"/>
    <n v="2724"/>
    <n v="170"/>
    <n v="9"/>
    <s v="No"/>
    <n v="2003"/>
    <n v="10"/>
    <n v="86.7"/>
    <n v="7163.8"/>
    <n v="92.156862745098024"/>
    <n v="1"/>
  </r>
  <r>
    <n v="10302"/>
    <s v="S18_4409"/>
    <n v="38"/>
    <n v="82.83"/>
    <n v="2"/>
    <x v="53"/>
    <d v="2003-10-16T00:00:00"/>
    <d v="2003-10-07T00:00:00"/>
    <s v="Shipped"/>
    <n v="201"/>
    <n v="1501"/>
    <n v="92700"/>
    <s v="Liverpool"/>
    <n v="7"/>
    <x v="1"/>
    <d v="2003-10-20T00:00:00"/>
    <n v="23908.240000000002"/>
    <s v="Vintage Cars"/>
    <n v="6553"/>
    <n v="92.03"/>
    <n v="9"/>
    <s v="No"/>
    <n v="2003"/>
    <n v="10"/>
    <n v="43.26"/>
    <n v="3147.54"/>
    <n v="91.470180305131763"/>
    <n v="1"/>
  </r>
  <r>
    <n v="10302"/>
    <s v="S18_4933"/>
    <n v="23"/>
    <n v="70.56"/>
    <n v="3"/>
    <x v="53"/>
    <d v="2003-10-16T00:00:00"/>
    <d v="2003-10-07T00:00:00"/>
    <s v="Shipped"/>
    <n v="201"/>
    <n v="1501"/>
    <n v="92700"/>
    <s v="Liverpool"/>
    <n v="7"/>
    <x v="1"/>
    <d v="2003-10-20T00:00:00"/>
    <n v="23908.240000000002"/>
    <s v="Classic Cars"/>
    <n v="3209"/>
    <n v="71.27"/>
    <n v="9"/>
    <s v="No"/>
    <n v="2003"/>
    <n v="10"/>
    <n v="34.21"/>
    <n v="1622.88"/>
    <n v="106.25548085355159"/>
    <n v="1"/>
  </r>
  <r>
    <n v="10302"/>
    <s v="S24_2766"/>
    <n v="49"/>
    <n v="75.42"/>
    <n v="5"/>
    <x v="53"/>
    <d v="2003-10-16T00:00:00"/>
    <d v="2003-10-07T00:00:00"/>
    <s v="Shipped"/>
    <n v="201"/>
    <n v="1501"/>
    <n v="92700"/>
    <s v="Liverpool"/>
    <n v="7"/>
    <x v="1"/>
    <d v="2003-10-20T00:00:00"/>
    <n v="23908.240000000002"/>
    <s v="Classic Cars"/>
    <n v="2350"/>
    <n v="90.87"/>
    <n v="9"/>
    <s v="No"/>
    <n v="2003"/>
    <n v="10"/>
    <n v="47.25"/>
    <n v="3695.58"/>
    <n v="59.619047619047628"/>
    <n v="0"/>
  </r>
  <r>
    <n v="10302"/>
    <s v="S24_2887"/>
    <n v="45"/>
    <n v="104.52"/>
    <n v="4"/>
    <x v="53"/>
    <d v="2003-10-16T00:00:00"/>
    <d v="2003-10-07T00:00:00"/>
    <s v="Shipped"/>
    <n v="201"/>
    <n v="1501"/>
    <n v="92700"/>
    <s v="Liverpool"/>
    <n v="7"/>
    <x v="1"/>
    <d v="2003-10-20T00:00:00"/>
    <n v="23908.240000000002"/>
    <s v="Classic Cars"/>
    <n v="1452"/>
    <n v="117.44"/>
    <n v="9"/>
    <s v="No"/>
    <n v="2003"/>
    <n v="10"/>
    <n v="72.819999999999993"/>
    <n v="4703.3999999999996"/>
    <n v="43.53199670420215"/>
    <n v="0"/>
  </r>
  <r>
    <n v="10302"/>
    <s v="S24_3191"/>
    <n v="48"/>
    <n v="74.48"/>
    <n v="6"/>
    <x v="53"/>
    <d v="2003-10-16T00:00:00"/>
    <d v="2003-10-07T00:00:00"/>
    <s v="Shipped"/>
    <n v="201"/>
    <n v="1501"/>
    <n v="92700"/>
    <s v="Liverpool"/>
    <n v="7"/>
    <x v="1"/>
    <d v="2003-10-20T00:00:00"/>
    <n v="23908.240000000002"/>
    <s v="Classic Cars"/>
    <n v="4695"/>
    <n v="85.61"/>
    <n v="9"/>
    <s v="No"/>
    <n v="2003"/>
    <n v="10"/>
    <n v="50.51"/>
    <n v="3575.04"/>
    <n v="47.455949316966951"/>
    <n v="0"/>
  </r>
  <r>
    <n v="10303"/>
    <s v="S18_2248"/>
    <n v="46"/>
    <n v="56.91"/>
    <n v="2"/>
    <x v="173"/>
    <d v="2004-10-14T00:00:00"/>
    <d v="2004-10-09T00:00:00"/>
    <s v="Shipped"/>
    <n v="484"/>
    <n v="1702"/>
    <n v="65700"/>
    <s v="Sevilla"/>
    <n v="4"/>
    <x v="3"/>
    <d v="2004-10-26T00:00:00"/>
    <n v="3474.66"/>
    <s v="Vintage Cars"/>
    <n v="540"/>
    <n v="60.54"/>
    <n v="5"/>
    <s v="Yes"/>
    <n v="2004"/>
    <n v="10"/>
    <n v="33.299999999999997"/>
    <n v="2617.8599999999997"/>
    <n v="70.900900900900908"/>
    <n v="1"/>
  </r>
  <r>
    <n v="10303"/>
    <s v="S24_3969"/>
    <n v="24"/>
    <n v="35.700000000000003"/>
    <n v="1"/>
    <x v="173"/>
    <d v="2004-10-14T00:00:00"/>
    <d v="2004-10-09T00:00:00"/>
    <s v="Shipped"/>
    <n v="484"/>
    <n v="1702"/>
    <n v="65700"/>
    <s v="Sevilla"/>
    <n v="4"/>
    <x v="3"/>
    <d v="2004-10-26T00:00:00"/>
    <n v="3474.66"/>
    <s v="Vintage Cars"/>
    <n v="2081"/>
    <n v="41.03"/>
    <n v="5"/>
    <s v="Yes"/>
    <n v="2004"/>
    <n v="10"/>
    <n v="21.75"/>
    <n v="856.80000000000007"/>
    <n v="64.137931034482776"/>
    <n v="0"/>
  </r>
  <r>
    <n v="10304"/>
    <s v="S10_1949"/>
    <n v="47"/>
    <n v="201.44"/>
    <n v="6"/>
    <x v="174"/>
    <d v="2004-10-20T00:00:00"/>
    <d v="2004-10-17T00:00:00"/>
    <s v="Shipped"/>
    <n v="256"/>
    <n v="1370"/>
    <n v="77900"/>
    <s v="Versailles"/>
    <n v="4"/>
    <x v="3"/>
    <d v="2004-02-10T00:00:00"/>
    <n v="5759.42"/>
    <s v="Classic Cars"/>
    <n v="7305"/>
    <n v="214.3"/>
    <n v="3"/>
    <s v="Yes"/>
    <n v="2004"/>
    <n v="10"/>
    <n v="98.58"/>
    <n v="9467.68"/>
    <n v="104.3416514505985"/>
    <n v="1"/>
  </r>
  <r>
    <n v="10304"/>
    <s v="S12_1666"/>
    <n v="39"/>
    <n v="117.54"/>
    <n v="3"/>
    <x v="174"/>
    <d v="2004-10-20T00:00:00"/>
    <d v="2004-10-17T00:00:00"/>
    <s v="Shipped"/>
    <n v="256"/>
    <n v="1370"/>
    <n v="77900"/>
    <s v="Versailles"/>
    <n v="4"/>
    <x v="3"/>
    <d v="2004-02-10T00:00:00"/>
    <n v="5759.42"/>
    <s v="Trucks and Buses"/>
    <n v="1579"/>
    <n v="136.66999999999999"/>
    <n v="3"/>
    <s v="Yes"/>
    <n v="2004"/>
    <n v="10"/>
    <n v="77.900000000000006"/>
    <n v="4584.0600000000004"/>
    <n v="50.885750962772782"/>
    <n v="0"/>
  </r>
  <r>
    <n v="10304"/>
    <s v="S18_1097"/>
    <n v="46"/>
    <n v="106.17"/>
    <n v="5"/>
    <x v="174"/>
    <d v="2004-10-20T00:00:00"/>
    <d v="2004-10-17T00:00:00"/>
    <s v="Shipped"/>
    <n v="256"/>
    <n v="1370"/>
    <n v="77900"/>
    <s v="Versailles"/>
    <n v="4"/>
    <x v="3"/>
    <d v="2004-02-10T00:00:00"/>
    <n v="5759.42"/>
    <s v="Trucks and Buses"/>
    <n v="2613"/>
    <n v="116.67"/>
    <n v="3"/>
    <s v="Yes"/>
    <n v="2004"/>
    <n v="10"/>
    <n v="58.33"/>
    <n v="4883.82"/>
    <n v="82.016115206583237"/>
    <n v="1"/>
  </r>
  <r>
    <n v="10304"/>
    <s v="S18_1342"/>
    <n v="37"/>
    <n v="95.55"/>
    <n v="13"/>
    <x v="174"/>
    <d v="2004-10-20T00:00:00"/>
    <d v="2004-10-17T00:00:00"/>
    <s v="Shipped"/>
    <n v="256"/>
    <n v="1370"/>
    <n v="77900"/>
    <s v="Versailles"/>
    <n v="4"/>
    <x v="3"/>
    <d v="2004-02-10T00:00:00"/>
    <n v="5759.42"/>
    <s v="Vintage Cars"/>
    <n v="8693"/>
    <n v="102.74"/>
    <n v="3"/>
    <s v="Yes"/>
    <n v="2004"/>
    <n v="10"/>
    <n v="60.62"/>
    <n v="3535.35"/>
    <n v="57.621247113163975"/>
    <n v="0"/>
  </r>
  <r>
    <n v="10304"/>
    <s v="S18_1367"/>
    <n v="37"/>
    <n v="46.9"/>
    <n v="12"/>
    <x v="174"/>
    <d v="2004-10-20T00:00:00"/>
    <d v="2004-10-17T00:00:00"/>
    <s v="Shipped"/>
    <n v="256"/>
    <n v="1370"/>
    <n v="77900"/>
    <s v="Versailles"/>
    <n v="4"/>
    <x v="3"/>
    <d v="2004-02-10T00:00:00"/>
    <n v="5759.42"/>
    <s v="Vintage Cars"/>
    <n v="8635"/>
    <n v="53.91"/>
    <n v="3"/>
    <s v="Yes"/>
    <n v="2004"/>
    <n v="10"/>
    <n v="24.26"/>
    <n v="1735.3"/>
    <n v="93.322341302555628"/>
    <n v="1"/>
  </r>
  <r>
    <n v="10304"/>
    <s v="S18_2325"/>
    <n v="24"/>
    <n v="102.98"/>
    <n v="17"/>
    <x v="174"/>
    <d v="2004-10-20T00:00:00"/>
    <d v="2004-10-17T00:00:00"/>
    <s v="Shipped"/>
    <n v="256"/>
    <n v="1370"/>
    <n v="77900"/>
    <s v="Versailles"/>
    <n v="4"/>
    <x v="3"/>
    <d v="2004-02-10T00:00:00"/>
    <n v="5759.42"/>
    <s v="Vintage Cars"/>
    <n v="9354"/>
    <n v="127.13"/>
    <n v="3"/>
    <s v="Yes"/>
    <n v="2004"/>
    <n v="10"/>
    <n v="58.48"/>
    <n v="2471.52"/>
    <n v="76.094391244870053"/>
    <n v="1"/>
  </r>
  <r>
    <n v="10304"/>
    <s v="S18_2795"/>
    <n v="20"/>
    <n v="141.75"/>
    <n v="14"/>
    <x v="174"/>
    <d v="2004-10-20T00:00:00"/>
    <d v="2004-10-17T00:00:00"/>
    <s v="Shipped"/>
    <n v="256"/>
    <n v="1370"/>
    <n v="77900"/>
    <s v="Versailles"/>
    <n v="4"/>
    <x v="3"/>
    <d v="2004-02-10T00:00:00"/>
    <n v="5759.42"/>
    <s v="Vintage Cars"/>
    <n v="548"/>
    <n v="168.75"/>
    <n v="3"/>
    <s v="Yes"/>
    <n v="2004"/>
    <n v="10"/>
    <n v="72.56"/>
    <n v="2835"/>
    <n v="95.355567805953683"/>
    <n v="1"/>
  </r>
  <r>
    <n v="10304"/>
    <s v="S18_2949"/>
    <n v="46"/>
    <n v="98.27"/>
    <n v="7"/>
    <x v="174"/>
    <d v="2004-10-20T00:00:00"/>
    <d v="2004-10-17T00:00:00"/>
    <s v="Shipped"/>
    <n v="256"/>
    <n v="1370"/>
    <n v="77900"/>
    <s v="Versailles"/>
    <n v="4"/>
    <x v="3"/>
    <d v="2004-02-10T00:00:00"/>
    <n v="5759.42"/>
    <s v="Vintage Cars"/>
    <n v="4189"/>
    <n v="101.31"/>
    <n v="3"/>
    <s v="Yes"/>
    <n v="2004"/>
    <n v="10"/>
    <n v="60.78"/>
    <n v="4520.42"/>
    <n v="61.681474169134574"/>
    <n v="0"/>
  </r>
  <r>
    <n v="10304"/>
    <s v="S18_2957"/>
    <n v="24"/>
    <n v="54.34"/>
    <n v="9"/>
    <x v="174"/>
    <d v="2004-10-20T00:00:00"/>
    <d v="2004-10-17T00:00:00"/>
    <s v="Shipped"/>
    <n v="256"/>
    <n v="1370"/>
    <n v="77900"/>
    <s v="Versailles"/>
    <n v="4"/>
    <x v="3"/>
    <d v="2004-02-10T00:00:00"/>
    <n v="5759.42"/>
    <s v="Vintage Cars"/>
    <n v="5649"/>
    <n v="62.46"/>
    <n v="3"/>
    <s v="Yes"/>
    <n v="2004"/>
    <n v="10"/>
    <n v="34.35"/>
    <n v="1304.1600000000001"/>
    <n v="58.195050946142658"/>
    <n v="0"/>
  </r>
  <r>
    <n v="10304"/>
    <s v="S18_3136"/>
    <n v="26"/>
    <n v="90.06"/>
    <n v="8"/>
    <x v="174"/>
    <d v="2004-10-20T00:00:00"/>
    <d v="2004-10-17T00:00:00"/>
    <s v="Shipped"/>
    <n v="256"/>
    <n v="1370"/>
    <n v="77900"/>
    <s v="Versailles"/>
    <n v="4"/>
    <x v="3"/>
    <d v="2004-02-10T00:00:00"/>
    <n v="5759.42"/>
    <s v="Vintage Cars"/>
    <n v="5992"/>
    <n v="104.72"/>
    <n v="3"/>
    <s v="Yes"/>
    <n v="2004"/>
    <n v="10"/>
    <n v="60.74"/>
    <n v="2341.56"/>
    <n v="48.271320381955881"/>
    <n v="0"/>
  </r>
  <r>
    <n v="10304"/>
    <s v="S18_3320"/>
    <n v="38"/>
    <n v="95.24"/>
    <n v="11"/>
    <x v="174"/>
    <d v="2004-10-20T00:00:00"/>
    <d v="2004-10-17T00:00:00"/>
    <s v="Shipped"/>
    <n v="256"/>
    <n v="1370"/>
    <n v="77900"/>
    <s v="Versailles"/>
    <n v="4"/>
    <x v="3"/>
    <d v="2004-02-10T00:00:00"/>
    <n v="5759.42"/>
    <s v="Vintage Cars"/>
    <n v="7913"/>
    <n v="99.21"/>
    <n v="3"/>
    <s v="Yes"/>
    <n v="2004"/>
    <n v="10"/>
    <n v="57.54"/>
    <n v="3619.12"/>
    <n v="65.519638512339242"/>
    <n v="0"/>
  </r>
  <r>
    <n v="10304"/>
    <s v="S18_4668"/>
    <n v="34"/>
    <n v="44.27"/>
    <n v="4"/>
    <x v="174"/>
    <d v="2004-10-20T00:00:00"/>
    <d v="2004-10-17T00:00:00"/>
    <s v="Shipped"/>
    <n v="256"/>
    <n v="1370"/>
    <n v="77900"/>
    <s v="Versailles"/>
    <n v="4"/>
    <x v="3"/>
    <d v="2004-02-10T00:00:00"/>
    <n v="5759.42"/>
    <s v="Vintage Cars"/>
    <n v="6645"/>
    <n v="50.31"/>
    <n v="3"/>
    <s v="Yes"/>
    <n v="2004"/>
    <n v="10"/>
    <n v="23.14"/>
    <n v="1505.18"/>
    <n v="91.31374243733795"/>
    <n v="1"/>
  </r>
  <r>
    <n v="10304"/>
    <s v="S24_1937"/>
    <n v="23"/>
    <n v="29.21"/>
    <n v="16"/>
    <x v="174"/>
    <d v="2004-10-20T00:00:00"/>
    <d v="2004-10-17T00:00:00"/>
    <s v="Shipped"/>
    <n v="256"/>
    <n v="1370"/>
    <n v="77900"/>
    <s v="Versailles"/>
    <n v="4"/>
    <x v="3"/>
    <d v="2004-02-10T00:00:00"/>
    <n v="5759.42"/>
    <s v="Vintage Cars"/>
    <n v="7332"/>
    <n v="33.19"/>
    <n v="3"/>
    <s v="Yes"/>
    <n v="2004"/>
    <n v="10"/>
    <n v="22.57"/>
    <n v="671.83"/>
    <n v="29.419583517944176"/>
    <n v="0"/>
  </r>
  <r>
    <n v="10304"/>
    <s v="S24_2022"/>
    <n v="44"/>
    <n v="42.11"/>
    <n v="15"/>
    <x v="174"/>
    <d v="2004-10-20T00:00:00"/>
    <d v="2004-10-17T00:00:00"/>
    <s v="Shipped"/>
    <n v="256"/>
    <n v="1370"/>
    <n v="77900"/>
    <s v="Versailles"/>
    <n v="4"/>
    <x v="3"/>
    <d v="2004-02-10T00:00:00"/>
    <n v="5759.42"/>
    <s v="Vintage Cars"/>
    <n v="2847"/>
    <n v="44.8"/>
    <n v="3"/>
    <s v="Yes"/>
    <n v="2004"/>
    <n v="10"/>
    <n v="20.61"/>
    <n v="1852.84"/>
    <n v="104.31829209121786"/>
    <n v="1"/>
  </r>
  <r>
    <n v="10304"/>
    <s v="S24_4258"/>
    <n v="33"/>
    <n v="80.83"/>
    <n v="10"/>
    <x v="174"/>
    <d v="2004-10-20T00:00:00"/>
    <d v="2004-10-17T00:00:00"/>
    <s v="Shipped"/>
    <n v="256"/>
    <n v="1370"/>
    <n v="77900"/>
    <s v="Versailles"/>
    <n v="4"/>
    <x v="3"/>
    <d v="2004-02-10T00:00:00"/>
    <n v="5759.42"/>
    <s v="Vintage Cars"/>
    <n v="4710"/>
    <n v="97.39"/>
    <n v="3"/>
    <s v="Yes"/>
    <n v="2004"/>
    <n v="10"/>
    <n v="57.46"/>
    <n v="2667.39"/>
    <n v="40.671771667246773"/>
    <n v="0"/>
  </r>
  <r>
    <n v="10304"/>
    <s v="S32_3522"/>
    <n v="36"/>
    <n v="52.36"/>
    <n v="2"/>
    <x v="174"/>
    <d v="2004-10-20T00:00:00"/>
    <d v="2004-10-17T00:00:00"/>
    <s v="Shipped"/>
    <n v="256"/>
    <n v="1370"/>
    <n v="77900"/>
    <s v="Versailles"/>
    <n v="4"/>
    <x v="3"/>
    <d v="2004-02-10T00:00:00"/>
    <n v="5759.42"/>
    <s v="Trucks and Buses"/>
    <n v="814"/>
    <n v="64.64"/>
    <n v="3"/>
    <s v="Yes"/>
    <n v="2004"/>
    <n v="10"/>
    <n v="33.61"/>
    <n v="1884.96"/>
    <n v="55.786968164236839"/>
    <n v="0"/>
  </r>
  <r>
    <n v="10304"/>
    <s v="S700_2824"/>
    <n v="40"/>
    <n v="80.92"/>
    <n v="1"/>
    <x v="174"/>
    <d v="2004-10-20T00:00:00"/>
    <d v="2004-10-17T00:00:00"/>
    <s v="Shipped"/>
    <n v="256"/>
    <n v="1370"/>
    <n v="77900"/>
    <s v="Versailles"/>
    <n v="4"/>
    <x v="3"/>
    <d v="2004-02-10T00:00:00"/>
    <n v="5759.42"/>
    <s v="Classic Cars"/>
    <n v="6934"/>
    <n v="101.15"/>
    <n v="3"/>
    <s v="Yes"/>
    <n v="2004"/>
    <n v="10"/>
    <n v="46.53"/>
    <n v="3236.8"/>
    <n v="73.90930582419945"/>
    <n v="1"/>
  </r>
  <r>
    <n v="10305"/>
    <s v="S10_4962"/>
    <n v="38"/>
    <n v="130.01"/>
    <n v="13"/>
    <x v="175"/>
    <d v="2004-10-22T00:00:00"/>
    <d v="2004-10-15T00:00:00"/>
    <s v="Shipped"/>
    <n v="286"/>
    <n v="1216"/>
    <n v="123700"/>
    <s v="Cambridge"/>
    <n v="2"/>
    <x v="0"/>
    <d v="2004-10-28T00:00:00"/>
    <n v="47411.33"/>
    <s v="Classic Cars"/>
    <n v="6791"/>
    <n v="147.74"/>
    <n v="7"/>
    <s v="No"/>
    <n v="2004"/>
    <n v="10"/>
    <n v="103.42"/>
    <n v="4940.3799999999992"/>
    <n v="25.710694256430077"/>
    <n v="0"/>
  </r>
  <r>
    <n v="10305"/>
    <s v="S12_4473"/>
    <n v="38"/>
    <n v="107.84"/>
    <n v="5"/>
    <x v="175"/>
    <d v="2004-10-22T00:00:00"/>
    <d v="2004-10-15T00:00:00"/>
    <s v="Shipped"/>
    <n v="286"/>
    <n v="1216"/>
    <n v="123700"/>
    <s v="Cambridge"/>
    <n v="2"/>
    <x v="0"/>
    <d v="2004-10-28T00:00:00"/>
    <n v="47411.33"/>
    <s v="Trucks and Buses"/>
    <n v="6125"/>
    <n v="118.5"/>
    <n v="7"/>
    <s v="No"/>
    <n v="2004"/>
    <n v="10"/>
    <n v="55.7"/>
    <n v="4097.92"/>
    <n v="93.608617594254923"/>
    <n v="1"/>
  </r>
  <r>
    <n v="10305"/>
    <s v="S18_2238"/>
    <n v="27"/>
    <n v="132.62"/>
    <n v="4"/>
    <x v="175"/>
    <d v="2004-10-22T00:00:00"/>
    <d v="2004-10-15T00:00:00"/>
    <s v="Shipped"/>
    <n v="286"/>
    <n v="1216"/>
    <n v="123700"/>
    <s v="Cambridge"/>
    <n v="2"/>
    <x v="0"/>
    <d v="2004-10-28T00:00:00"/>
    <n v="47411.33"/>
    <s v="Classic Cars"/>
    <n v="4724"/>
    <n v="163.72999999999999"/>
    <n v="7"/>
    <s v="No"/>
    <n v="2004"/>
    <n v="10"/>
    <n v="101.51"/>
    <n v="3580.7400000000002"/>
    <n v="30.647226874199585"/>
    <n v="0"/>
  </r>
  <r>
    <n v="10305"/>
    <s v="S18_2319"/>
    <n v="36"/>
    <n v="117.82"/>
    <n v="8"/>
    <x v="175"/>
    <d v="2004-10-22T00:00:00"/>
    <d v="2004-10-15T00:00:00"/>
    <s v="Shipped"/>
    <n v="286"/>
    <n v="1216"/>
    <n v="123700"/>
    <s v="Cambridge"/>
    <n v="2"/>
    <x v="0"/>
    <d v="2004-10-28T00:00:00"/>
    <n v="47411.33"/>
    <s v="Trucks and Buses"/>
    <n v="8258"/>
    <n v="122.73"/>
    <n v="7"/>
    <s v="No"/>
    <n v="2004"/>
    <n v="10"/>
    <n v="74.86"/>
    <n v="4241.5199999999995"/>
    <n v="57.387122628907285"/>
    <n v="0"/>
  </r>
  <r>
    <n v="10305"/>
    <s v="S18_2432"/>
    <n v="41"/>
    <n v="58.95"/>
    <n v="11"/>
    <x v="175"/>
    <d v="2004-10-22T00:00:00"/>
    <d v="2004-10-15T00:00:00"/>
    <s v="Shipped"/>
    <n v="286"/>
    <n v="1216"/>
    <n v="123700"/>
    <s v="Cambridge"/>
    <n v="2"/>
    <x v="0"/>
    <d v="2004-10-28T00:00:00"/>
    <n v="47411.33"/>
    <s v="Trucks and Buses"/>
    <n v="2018"/>
    <n v="60.77"/>
    <n v="7"/>
    <s v="No"/>
    <n v="2004"/>
    <n v="10"/>
    <n v="24.92"/>
    <n v="2416.9500000000003"/>
    <n v="136.55698234349921"/>
    <n v="1"/>
  </r>
  <r>
    <n v="10305"/>
    <s v="S18_3232"/>
    <n v="37"/>
    <n v="160.87"/>
    <n v="9"/>
    <x v="175"/>
    <d v="2004-10-22T00:00:00"/>
    <d v="2004-10-15T00:00:00"/>
    <s v="Shipped"/>
    <n v="286"/>
    <n v="1216"/>
    <n v="123700"/>
    <s v="Cambridge"/>
    <n v="2"/>
    <x v="0"/>
    <d v="2004-10-28T00:00:00"/>
    <n v="47411.33"/>
    <s v="Classic Cars"/>
    <n v="8347"/>
    <n v="169.34"/>
    <n v="7"/>
    <s v="No"/>
    <n v="2004"/>
    <n v="10"/>
    <n v="77.900000000000006"/>
    <n v="5952.1900000000005"/>
    <n v="106.50834403080871"/>
    <n v="1"/>
  </r>
  <r>
    <n v="10305"/>
    <s v="S18_4600"/>
    <n v="22"/>
    <n v="112.6"/>
    <n v="14"/>
    <x v="175"/>
    <d v="2004-10-22T00:00:00"/>
    <d v="2004-10-15T00:00:00"/>
    <s v="Shipped"/>
    <n v="286"/>
    <n v="1216"/>
    <n v="123700"/>
    <s v="Cambridge"/>
    <n v="2"/>
    <x v="0"/>
    <d v="2004-10-28T00:00:00"/>
    <n v="47411.33"/>
    <s v="Trucks and Buses"/>
    <n v="3128"/>
    <n v="121.08"/>
    <n v="7"/>
    <s v="No"/>
    <n v="2004"/>
    <n v="10"/>
    <n v="84.76"/>
    <n v="2477.1999999999998"/>
    <n v="32.845681925436509"/>
    <n v="0"/>
  </r>
  <r>
    <n v="10305"/>
    <s v="S24_1444"/>
    <n v="45"/>
    <n v="48.55"/>
    <n v="2"/>
    <x v="175"/>
    <d v="2004-10-22T00:00:00"/>
    <d v="2004-10-15T00:00:00"/>
    <s v="Shipped"/>
    <n v="286"/>
    <n v="1216"/>
    <n v="123700"/>
    <s v="Cambridge"/>
    <n v="2"/>
    <x v="0"/>
    <d v="2004-10-28T00:00:00"/>
    <n v="47411.33"/>
    <s v="Classic Cars"/>
    <n v="4074"/>
    <n v="57.8"/>
    <n v="7"/>
    <s v="No"/>
    <n v="2004"/>
    <n v="10"/>
    <n v="32.369999999999997"/>
    <n v="2184.75"/>
    <n v="49.984553599011434"/>
    <n v="0"/>
  </r>
  <r>
    <n v="10305"/>
    <s v="S24_2300"/>
    <n v="24"/>
    <n v="107.34"/>
    <n v="10"/>
    <x v="175"/>
    <d v="2004-10-22T00:00:00"/>
    <d v="2004-10-15T00:00:00"/>
    <s v="Shipped"/>
    <n v="286"/>
    <n v="1216"/>
    <n v="123700"/>
    <s v="Cambridge"/>
    <n v="2"/>
    <x v="0"/>
    <d v="2004-10-28T00:00:00"/>
    <n v="47411.33"/>
    <s v="Trucks and Buses"/>
    <n v="2327"/>
    <n v="127.79"/>
    <n v="7"/>
    <s v="No"/>
    <n v="2004"/>
    <n v="10"/>
    <n v="61.34"/>
    <n v="2576.16"/>
    <n v="74.991848712096512"/>
    <n v="1"/>
  </r>
  <r>
    <n v="10305"/>
    <s v="S24_2840"/>
    <n v="48"/>
    <n v="30.76"/>
    <n v="6"/>
    <x v="175"/>
    <d v="2004-10-22T00:00:00"/>
    <d v="2004-10-15T00:00:00"/>
    <s v="Shipped"/>
    <n v="286"/>
    <n v="1216"/>
    <n v="123700"/>
    <s v="Cambridge"/>
    <n v="2"/>
    <x v="0"/>
    <d v="2004-10-28T00:00:00"/>
    <n v="47411.33"/>
    <s v="Classic Cars"/>
    <n v="2542"/>
    <n v="35.36"/>
    <n v="7"/>
    <s v="No"/>
    <n v="2004"/>
    <n v="10"/>
    <n v="15.91"/>
    <n v="1476.48"/>
    <n v="93.337523570081714"/>
    <n v="1"/>
  </r>
  <r>
    <n v="10305"/>
    <s v="S24_4048"/>
    <n v="36"/>
    <n v="118.28"/>
    <n v="1"/>
    <x v="175"/>
    <d v="2004-10-22T00:00:00"/>
    <d v="2004-10-15T00:00:00"/>
    <s v="Shipped"/>
    <n v="286"/>
    <n v="1216"/>
    <n v="123700"/>
    <s v="Cambridge"/>
    <n v="2"/>
    <x v="0"/>
    <d v="2004-10-28T00:00:00"/>
    <n v="47411.33"/>
    <s v="Classic Cars"/>
    <n v="6582"/>
    <n v="118.28"/>
    <n v="7"/>
    <s v="No"/>
    <n v="2004"/>
    <n v="10"/>
    <n v="69.78"/>
    <n v="4258.08"/>
    <n v="69.504155918601313"/>
    <n v="1"/>
  </r>
  <r>
    <n v="10305"/>
    <s v="S32_1268"/>
    <n v="28"/>
    <n v="94.38"/>
    <n v="12"/>
    <x v="175"/>
    <d v="2004-10-22T00:00:00"/>
    <d v="2004-10-15T00:00:00"/>
    <s v="Shipped"/>
    <n v="286"/>
    <n v="1216"/>
    <n v="123700"/>
    <s v="Cambridge"/>
    <n v="2"/>
    <x v="0"/>
    <d v="2004-10-28T00:00:00"/>
    <n v="47411.33"/>
    <s v="Trucks and Buses"/>
    <n v="5099"/>
    <n v="96.31"/>
    <n v="7"/>
    <s v="No"/>
    <n v="2004"/>
    <n v="10"/>
    <n v="53.93"/>
    <n v="2642.64"/>
    <n v="75.004635638791015"/>
    <n v="1"/>
  </r>
  <r>
    <n v="10305"/>
    <s v="S32_2509"/>
    <n v="40"/>
    <n v="48.7"/>
    <n v="7"/>
    <x v="175"/>
    <d v="2004-10-22T00:00:00"/>
    <d v="2004-10-15T00:00:00"/>
    <s v="Shipped"/>
    <n v="286"/>
    <n v="1216"/>
    <n v="123700"/>
    <s v="Cambridge"/>
    <n v="2"/>
    <x v="0"/>
    <d v="2004-10-28T00:00:00"/>
    <n v="47411.33"/>
    <s v="Trucks and Buses"/>
    <n v="2874"/>
    <n v="54.11"/>
    <n v="7"/>
    <s v="No"/>
    <n v="2004"/>
    <n v="10"/>
    <n v="25.98"/>
    <n v="1948"/>
    <n v="87.451886066204779"/>
    <n v="1"/>
  </r>
  <r>
    <n v="10305"/>
    <s v="S50_1392"/>
    <n v="42"/>
    <n v="109.96"/>
    <n v="3"/>
    <x v="175"/>
    <d v="2004-10-22T00:00:00"/>
    <d v="2004-10-15T00:00:00"/>
    <s v="Shipped"/>
    <n v="286"/>
    <n v="1216"/>
    <n v="123700"/>
    <s v="Cambridge"/>
    <n v="2"/>
    <x v="0"/>
    <d v="2004-10-28T00:00:00"/>
    <n v="47411.33"/>
    <s v="Trucks and Buses"/>
    <n v="1016"/>
    <n v="115.75"/>
    <n v="7"/>
    <s v="No"/>
    <n v="2004"/>
    <n v="10"/>
    <n v="68.290000000000006"/>
    <n v="4618.32"/>
    <n v="61.019182896470916"/>
    <n v="0"/>
  </r>
  <r>
    <n v="10306"/>
    <s v="S12_1108"/>
    <n v="31"/>
    <n v="182.86"/>
    <n v="13"/>
    <x v="176"/>
    <d v="2004-10-21T00:00:00"/>
    <d v="2004-10-17T00:00:00"/>
    <s v="Shipped"/>
    <n v="187"/>
    <n v="1501"/>
    <n v="136800"/>
    <s v="Manchester"/>
    <n v="7"/>
    <x v="1"/>
    <d v="2004-11-03T00:00:00"/>
    <n v="52825.29"/>
    <s v="Classic Cars"/>
    <n v="3619"/>
    <n v="207.8"/>
    <n v="4"/>
    <s v="Yes"/>
    <n v="2004"/>
    <n v="10"/>
    <n v="95.59"/>
    <n v="5668.6600000000008"/>
    <n v="91.296160686264258"/>
    <n v="1"/>
  </r>
  <r>
    <n v="10306"/>
    <s v="S12_3148"/>
    <n v="34"/>
    <n v="145.04"/>
    <n v="14"/>
    <x v="176"/>
    <d v="2004-10-21T00:00:00"/>
    <d v="2004-10-17T00:00:00"/>
    <s v="Shipped"/>
    <n v="187"/>
    <n v="1501"/>
    <n v="136800"/>
    <s v="Manchester"/>
    <n v="7"/>
    <x v="1"/>
    <d v="2004-11-03T00:00:00"/>
    <n v="52825.29"/>
    <s v="Classic Cars"/>
    <n v="6906"/>
    <n v="151.08000000000001"/>
    <n v="4"/>
    <s v="Yes"/>
    <n v="2004"/>
    <n v="10"/>
    <n v="89.14"/>
    <n v="4931.3599999999997"/>
    <n v="62.710343280233324"/>
    <n v="0"/>
  </r>
  <r>
    <n v="10306"/>
    <s v="S12_3891"/>
    <n v="20"/>
    <n v="145.34"/>
    <n v="12"/>
    <x v="176"/>
    <d v="2004-10-21T00:00:00"/>
    <d v="2004-10-17T00:00:00"/>
    <s v="Shipped"/>
    <n v="187"/>
    <n v="1501"/>
    <n v="136800"/>
    <s v="Manchester"/>
    <n v="7"/>
    <x v="1"/>
    <d v="2004-11-03T00:00:00"/>
    <n v="52825.29"/>
    <s v="Classic Cars"/>
    <n v="1049"/>
    <n v="173.02"/>
    <n v="4"/>
    <s v="Yes"/>
    <n v="2004"/>
    <n v="10"/>
    <n v="83.05"/>
    <n v="2906.8"/>
    <n v="75.003010234798325"/>
    <n v="1"/>
  </r>
  <r>
    <n v="10306"/>
    <s v="S18_3140"/>
    <n v="32"/>
    <n v="114.74"/>
    <n v="9"/>
    <x v="176"/>
    <d v="2004-10-21T00:00:00"/>
    <d v="2004-10-17T00:00:00"/>
    <s v="Shipped"/>
    <n v="187"/>
    <n v="1501"/>
    <n v="136800"/>
    <s v="Manchester"/>
    <n v="7"/>
    <x v="1"/>
    <d v="2004-11-03T00:00:00"/>
    <n v="52825.29"/>
    <s v="Vintage Cars"/>
    <n v="3913"/>
    <n v="136.59"/>
    <n v="4"/>
    <s v="Yes"/>
    <n v="2004"/>
    <n v="10"/>
    <n v="68.3"/>
    <n v="3671.68"/>
    <n v="67.994143484626647"/>
    <n v="1"/>
  </r>
  <r>
    <n v="10306"/>
    <s v="S18_3259"/>
    <n v="40"/>
    <n v="83.7"/>
    <n v="11"/>
    <x v="176"/>
    <d v="2004-10-21T00:00:00"/>
    <d v="2004-10-17T00:00:00"/>
    <s v="Shipped"/>
    <n v="187"/>
    <n v="1501"/>
    <n v="136800"/>
    <s v="Manchester"/>
    <n v="7"/>
    <x v="1"/>
    <d v="2004-11-03T00:00:00"/>
    <n v="52825.29"/>
    <s v="Trains"/>
    <n v="6450"/>
    <n v="100.84"/>
    <n v="4"/>
    <s v="Yes"/>
    <n v="2004"/>
    <n v="10"/>
    <n v="67.56"/>
    <n v="3348"/>
    <n v="23.889875666074602"/>
    <n v="0"/>
  </r>
  <r>
    <n v="10306"/>
    <s v="S18_4027"/>
    <n v="23"/>
    <n v="126.39"/>
    <n v="16"/>
    <x v="176"/>
    <d v="2004-10-21T00:00:00"/>
    <d v="2004-10-17T00:00:00"/>
    <s v="Shipped"/>
    <n v="187"/>
    <n v="1501"/>
    <n v="136800"/>
    <s v="Manchester"/>
    <n v="7"/>
    <x v="1"/>
    <d v="2004-11-03T00:00:00"/>
    <n v="52825.29"/>
    <s v="Classic Cars"/>
    <n v="5545"/>
    <n v="143.62"/>
    <n v="4"/>
    <s v="Yes"/>
    <n v="2004"/>
    <n v="10"/>
    <n v="91.92"/>
    <n v="2906.97"/>
    <n v="37.5"/>
    <n v="0"/>
  </r>
  <r>
    <n v="10306"/>
    <s v="S18_4522"/>
    <n v="39"/>
    <n v="85.14"/>
    <n v="8"/>
    <x v="176"/>
    <d v="2004-10-21T00:00:00"/>
    <d v="2004-10-17T00:00:00"/>
    <s v="Shipped"/>
    <n v="187"/>
    <n v="1501"/>
    <n v="136800"/>
    <s v="Manchester"/>
    <n v="7"/>
    <x v="1"/>
    <d v="2004-11-03T00:00:00"/>
    <n v="52825.29"/>
    <s v="Vintage Cars"/>
    <n v="8290"/>
    <n v="87.77"/>
    <n v="4"/>
    <s v="Yes"/>
    <n v="2004"/>
    <n v="10"/>
    <n v="52.66"/>
    <n v="3320.46"/>
    <n v="61.678693505507042"/>
    <n v="0"/>
  </r>
  <r>
    <n v="10306"/>
    <s v="S24_2011"/>
    <n v="29"/>
    <n v="109.37"/>
    <n v="7"/>
    <x v="176"/>
    <d v="2004-10-21T00:00:00"/>
    <d v="2004-10-17T00:00:00"/>
    <s v="Shipped"/>
    <n v="187"/>
    <n v="1501"/>
    <n v="136800"/>
    <s v="Manchester"/>
    <n v="7"/>
    <x v="1"/>
    <d v="2004-11-03T00:00:00"/>
    <n v="52825.29"/>
    <s v="Ships"/>
    <n v="1898"/>
    <n v="122.89"/>
    <n v="4"/>
    <s v="Yes"/>
    <n v="2004"/>
    <n v="10"/>
    <n v="82.34"/>
    <n v="3171.73"/>
    <n v="32.82730143308234"/>
    <n v="0"/>
  </r>
  <r>
    <n v="10306"/>
    <s v="S24_3151"/>
    <n v="31"/>
    <n v="76.12"/>
    <n v="2"/>
    <x v="176"/>
    <d v="2004-10-21T00:00:00"/>
    <d v="2004-10-17T00:00:00"/>
    <s v="Shipped"/>
    <n v="187"/>
    <n v="1501"/>
    <n v="136800"/>
    <s v="Manchester"/>
    <n v="7"/>
    <x v="1"/>
    <d v="2004-11-03T00:00:00"/>
    <n v="52825.29"/>
    <s v="Vintage Cars"/>
    <n v="9173"/>
    <n v="88.51"/>
    <n v="4"/>
    <s v="Yes"/>
    <n v="2004"/>
    <n v="10"/>
    <n v="46.91"/>
    <n v="2359.7200000000003"/>
    <n v="62.268173097420608"/>
    <n v="0"/>
  </r>
  <r>
    <n v="10306"/>
    <s v="S32_3207"/>
    <n v="46"/>
    <n v="60.28"/>
    <n v="17"/>
    <x v="176"/>
    <d v="2004-10-21T00:00:00"/>
    <d v="2004-10-17T00:00:00"/>
    <s v="Shipped"/>
    <n v="187"/>
    <n v="1501"/>
    <n v="136800"/>
    <s v="Manchester"/>
    <n v="7"/>
    <x v="1"/>
    <d v="2004-11-03T00:00:00"/>
    <n v="52825.29"/>
    <s v="Trains"/>
    <n v="8601"/>
    <n v="62.14"/>
    <n v="4"/>
    <s v="Yes"/>
    <n v="2004"/>
    <n v="10"/>
    <n v="26.72"/>
    <n v="2772.88"/>
    <n v="125.5988023952096"/>
    <n v="1"/>
  </r>
  <r>
    <n v="10306"/>
    <s v="S50_1514"/>
    <n v="34"/>
    <n v="51.55"/>
    <n v="15"/>
    <x v="176"/>
    <d v="2004-10-21T00:00:00"/>
    <d v="2004-10-17T00:00:00"/>
    <s v="Shipped"/>
    <n v="187"/>
    <n v="1501"/>
    <n v="136800"/>
    <s v="Manchester"/>
    <n v="7"/>
    <x v="1"/>
    <d v="2004-11-03T00:00:00"/>
    <n v="52825.29"/>
    <s v="Trains"/>
    <n v="1645"/>
    <n v="58.58"/>
    <n v="4"/>
    <s v="Yes"/>
    <n v="2004"/>
    <n v="10"/>
    <n v="37.49"/>
    <n v="1752.6999999999998"/>
    <n v="37.503334222459308"/>
    <n v="0"/>
  </r>
  <r>
    <n v="10306"/>
    <s v="S700_1138"/>
    <n v="50"/>
    <n v="61.34"/>
    <n v="3"/>
    <x v="176"/>
    <d v="2004-10-21T00:00:00"/>
    <d v="2004-10-17T00:00:00"/>
    <s v="Shipped"/>
    <n v="187"/>
    <n v="1501"/>
    <n v="136800"/>
    <s v="Manchester"/>
    <n v="7"/>
    <x v="1"/>
    <d v="2004-11-03T00:00:00"/>
    <n v="52825.29"/>
    <s v="Ships"/>
    <n v="1897"/>
    <n v="66.67"/>
    <n v="4"/>
    <s v="Yes"/>
    <n v="2004"/>
    <n v="10"/>
    <n v="34"/>
    <n v="3067"/>
    <n v="80.411764705882362"/>
    <n v="1"/>
  </r>
  <r>
    <n v="10306"/>
    <s v="S700_1938"/>
    <n v="38"/>
    <n v="73.62"/>
    <n v="10"/>
    <x v="176"/>
    <d v="2004-10-21T00:00:00"/>
    <d v="2004-10-17T00:00:00"/>
    <s v="Shipped"/>
    <n v="187"/>
    <n v="1501"/>
    <n v="136800"/>
    <s v="Manchester"/>
    <n v="7"/>
    <x v="1"/>
    <d v="2004-11-03T00:00:00"/>
    <n v="52825.29"/>
    <s v="Ships"/>
    <n v="737"/>
    <n v="86.61"/>
    <n v="4"/>
    <s v="Yes"/>
    <n v="2004"/>
    <n v="10"/>
    <n v="43.3"/>
    <n v="2797.5600000000004"/>
    <n v="70.023094688221732"/>
    <n v="1"/>
  </r>
  <r>
    <n v="10306"/>
    <s v="S700_2610"/>
    <n v="43"/>
    <n v="62.16"/>
    <n v="1"/>
    <x v="176"/>
    <d v="2004-10-21T00:00:00"/>
    <d v="2004-10-17T00:00:00"/>
    <s v="Shipped"/>
    <n v="187"/>
    <n v="1501"/>
    <n v="136800"/>
    <s v="Manchester"/>
    <n v="7"/>
    <x v="1"/>
    <d v="2004-11-03T00:00:00"/>
    <n v="52825.29"/>
    <s v="Ships"/>
    <n v="7083"/>
    <n v="72.28"/>
    <n v="4"/>
    <s v="Yes"/>
    <n v="2004"/>
    <n v="10"/>
    <n v="33.97"/>
    <n v="2672.8799999999997"/>
    <n v="82.984986753017367"/>
    <n v="1"/>
  </r>
  <r>
    <n v="10306"/>
    <s v="S700_3505"/>
    <n v="32"/>
    <n v="99.17"/>
    <n v="4"/>
    <x v="176"/>
    <d v="2004-10-21T00:00:00"/>
    <d v="2004-10-17T00:00:00"/>
    <s v="Shipped"/>
    <n v="187"/>
    <n v="1501"/>
    <n v="136800"/>
    <s v="Manchester"/>
    <n v="7"/>
    <x v="1"/>
    <d v="2004-11-03T00:00:00"/>
    <n v="52825.29"/>
    <s v="Ships"/>
    <n v="1956"/>
    <n v="100.17"/>
    <n v="4"/>
    <s v="Yes"/>
    <n v="2004"/>
    <n v="10"/>
    <n v="51.09"/>
    <n v="3173.44"/>
    <n v="94.108436093168919"/>
    <n v="1"/>
  </r>
  <r>
    <n v="10306"/>
    <s v="S700_3962"/>
    <n v="30"/>
    <n v="87.39"/>
    <n v="5"/>
    <x v="176"/>
    <d v="2004-10-21T00:00:00"/>
    <d v="2004-10-17T00:00:00"/>
    <s v="Shipped"/>
    <n v="187"/>
    <n v="1501"/>
    <n v="136800"/>
    <s v="Manchester"/>
    <n v="7"/>
    <x v="1"/>
    <d v="2004-11-03T00:00:00"/>
    <n v="52825.29"/>
    <s v="Ships"/>
    <n v="5088"/>
    <n v="99.31"/>
    <n v="4"/>
    <s v="Yes"/>
    <n v="2004"/>
    <n v="10"/>
    <n v="53.63"/>
    <n v="2621.7"/>
    <n v="62.949841506619421"/>
    <n v="0"/>
  </r>
  <r>
    <n v="10306"/>
    <s v="S72_3212"/>
    <n v="35"/>
    <n v="48.05"/>
    <n v="6"/>
    <x v="176"/>
    <d v="2004-10-21T00:00:00"/>
    <d v="2004-10-17T00:00:00"/>
    <s v="Shipped"/>
    <n v="187"/>
    <n v="1501"/>
    <n v="136800"/>
    <s v="Manchester"/>
    <n v="7"/>
    <x v="1"/>
    <d v="2004-11-03T00:00:00"/>
    <n v="52825.29"/>
    <s v="Ships"/>
    <n v="414"/>
    <n v="54.6"/>
    <n v="4"/>
    <s v="Yes"/>
    <n v="2004"/>
    <n v="10"/>
    <n v="33.299999999999997"/>
    <n v="1681.75"/>
    <n v="44.294294294294303"/>
    <n v="0"/>
  </r>
  <r>
    <n v="10307"/>
    <s v="S10_4757"/>
    <n v="22"/>
    <n v="118.32"/>
    <n v="9"/>
    <x v="176"/>
    <d v="2004-10-23T00:00:00"/>
    <d v="2004-10-20T00:00:00"/>
    <s v="Shipped"/>
    <n v="339"/>
    <n v="1188"/>
    <n v="81100"/>
    <s v="Philadelphia"/>
    <n v="2"/>
    <x v="0"/>
    <d v="2004-10-24T00:00:00"/>
    <n v="23333.06"/>
    <s v="Classic Cars"/>
    <n v="3252"/>
    <n v="136"/>
    <n v="3"/>
    <s v="Yes"/>
    <n v="2004"/>
    <n v="10"/>
    <n v="85.68"/>
    <n v="2603.04"/>
    <n v="38.095238095238074"/>
    <n v="0"/>
  </r>
  <r>
    <n v="10307"/>
    <s v="S18_1662"/>
    <n v="39"/>
    <n v="135.61000000000001"/>
    <n v="1"/>
    <x v="176"/>
    <d v="2004-10-23T00:00:00"/>
    <d v="2004-10-20T00:00:00"/>
    <s v="Shipped"/>
    <n v="339"/>
    <n v="1188"/>
    <n v="81100"/>
    <s v="Philadelphia"/>
    <n v="2"/>
    <x v="0"/>
    <d v="2004-10-24T00:00:00"/>
    <n v="23333.06"/>
    <s v="Planes"/>
    <n v="5330"/>
    <n v="157.69"/>
    <n v="3"/>
    <s v="Yes"/>
    <n v="2004"/>
    <n v="10"/>
    <n v="77.27"/>
    <n v="5288.7900000000009"/>
    <n v="75.501488287821957"/>
    <n v="1"/>
  </r>
  <r>
    <n v="10307"/>
    <s v="S18_3029"/>
    <n v="31"/>
    <n v="71.400000000000006"/>
    <n v="7"/>
    <x v="176"/>
    <d v="2004-10-23T00:00:00"/>
    <d v="2004-10-20T00:00:00"/>
    <s v="Shipped"/>
    <n v="339"/>
    <n v="1188"/>
    <n v="81100"/>
    <s v="Philadelphia"/>
    <n v="2"/>
    <x v="0"/>
    <d v="2004-10-24T00:00:00"/>
    <n v="23333.06"/>
    <s v="Ships"/>
    <n v="4259"/>
    <n v="86.02"/>
    <n v="3"/>
    <s v="Yes"/>
    <n v="2004"/>
    <n v="10"/>
    <n v="51.61"/>
    <n v="2213.4"/>
    <n v="38.345281922108128"/>
    <n v="0"/>
  </r>
  <r>
    <n v="10307"/>
    <s v="S18_3856"/>
    <n v="48"/>
    <n v="92.11"/>
    <n v="6"/>
    <x v="176"/>
    <d v="2004-10-23T00:00:00"/>
    <d v="2004-10-20T00:00:00"/>
    <s v="Shipped"/>
    <n v="339"/>
    <n v="1188"/>
    <n v="81100"/>
    <s v="Philadelphia"/>
    <n v="2"/>
    <x v="0"/>
    <d v="2004-10-24T00:00:00"/>
    <n v="23333.06"/>
    <s v="Vintage Cars"/>
    <n v="2378"/>
    <n v="105.87"/>
    <n v="3"/>
    <s v="Yes"/>
    <n v="2004"/>
    <n v="10"/>
    <n v="64.58"/>
    <n v="4421.28"/>
    <n v="42.629296995973988"/>
    <n v="0"/>
  </r>
  <r>
    <n v="10307"/>
    <s v="S24_2841"/>
    <n v="25"/>
    <n v="58.23"/>
    <n v="2"/>
    <x v="176"/>
    <d v="2004-10-23T00:00:00"/>
    <d v="2004-10-20T00:00:00"/>
    <s v="Shipped"/>
    <n v="339"/>
    <n v="1188"/>
    <n v="81100"/>
    <s v="Philadelphia"/>
    <n v="2"/>
    <x v="0"/>
    <d v="2004-10-24T00:00:00"/>
    <n v="23333.06"/>
    <s v="Planes"/>
    <n v="5942"/>
    <n v="68.510000000000005"/>
    <n v="3"/>
    <s v="Yes"/>
    <n v="2004"/>
    <n v="10"/>
    <n v="34.25"/>
    <n v="1455.75"/>
    <n v="70.014598540145982"/>
    <n v="1"/>
  </r>
  <r>
    <n v="10307"/>
    <s v="S24_3420"/>
    <n v="22"/>
    <n v="64.44"/>
    <n v="3"/>
    <x v="176"/>
    <d v="2004-10-23T00:00:00"/>
    <d v="2004-10-20T00:00:00"/>
    <s v="Shipped"/>
    <n v="339"/>
    <n v="1188"/>
    <n v="81100"/>
    <s v="Philadelphia"/>
    <n v="2"/>
    <x v="0"/>
    <d v="2004-10-24T00:00:00"/>
    <n v="23333.06"/>
    <s v="Vintage Cars"/>
    <n v="2902"/>
    <n v="65.75"/>
    <n v="3"/>
    <s v="Yes"/>
    <n v="2004"/>
    <n v="10"/>
    <n v="26.3"/>
    <n v="1417.6799999999998"/>
    <n v="145.0190114068441"/>
    <n v="1"/>
  </r>
  <r>
    <n v="10307"/>
    <s v="S24_3816"/>
    <n v="22"/>
    <n v="75.47"/>
    <n v="8"/>
    <x v="176"/>
    <d v="2004-10-23T00:00:00"/>
    <d v="2004-10-20T00:00:00"/>
    <s v="Shipped"/>
    <n v="339"/>
    <n v="1188"/>
    <n v="81100"/>
    <s v="Philadelphia"/>
    <n v="2"/>
    <x v="0"/>
    <d v="2004-10-24T00:00:00"/>
    <n v="23333.06"/>
    <s v="Vintage Cars"/>
    <n v="6621"/>
    <n v="83.86"/>
    <n v="3"/>
    <s v="Yes"/>
    <n v="2004"/>
    <n v="10"/>
    <n v="48.64"/>
    <n v="1660.34"/>
    <n v="55.160361842105253"/>
    <n v="0"/>
  </r>
  <r>
    <n v="10307"/>
    <s v="S700_2047"/>
    <n v="34"/>
    <n v="81.47"/>
    <n v="5"/>
    <x v="176"/>
    <d v="2004-10-23T00:00:00"/>
    <d v="2004-10-20T00:00:00"/>
    <s v="Shipped"/>
    <n v="339"/>
    <n v="1188"/>
    <n v="81100"/>
    <s v="Philadelphia"/>
    <n v="2"/>
    <x v="0"/>
    <d v="2004-10-24T00:00:00"/>
    <n v="23333.06"/>
    <s v="Ships"/>
    <n v="3501"/>
    <n v="90.52"/>
    <n v="3"/>
    <s v="Yes"/>
    <n v="2004"/>
    <n v="10"/>
    <n v="39.83"/>
    <n v="2769.98"/>
    <n v="104.54431333165957"/>
    <n v="1"/>
  </r>
  <r>
    <n v="10307"/>
    <s v="S72_1253"/>
    <n v="34"/>
    <n v="44.2"/>
    <n v="4"/>
    <x v="176"/>
    <d v="2004-10-23T00:00:00"/>
    <d v="2004-10-20T00:00:00"/>
    <s v="Shipped"/>
    <n v="339"/>
    <n v="1188"/>
    <n v="81100"/>
    <s v="Philadelphia"/>
    <n v="2"/>
    <x v="0"/>
    <d v="2004-10-24T00:00:00"/>
    <n v="23333.06"/>
    <s v="Planes"/>
    <n v="4857"/>
    <n v="49.66"/>
    <n v="3"/>
    <s v="Yes"/>
    <n v="2004"/>
    <n v="10"/>
    <n v="32.770000000000003"/>
    <n v="1502.8000000000002"/>
    <n v="34.879462923405555"/>
    <n v="0"/>
  </r>
  <r>
    <n v="10308"/>
    <s v="S10_2016"/>
    <n v="34"/>
    <n v="115.37"/>
    <n v="2"/>
    <x v="177"/>
    <d v="2004-10-24T00:00:00"/>
    <d v="2004-10-20T00:00:00"/>
    <s v="Shipped"/>
    <n v="319"/>
    <n v="1323"/>
    <n v="102700"/>
    <s v="White Plains"/>
    <n v="3"/>
    <x v="2"/>
    <d v="2004-11-06T00:00:00"/>
    <n v="42339.76"/>
    <s v="Motorcycles"/>
    <n v="6625"/>
    <n v="118.94"/>
    <n v="4"/>
    <s v="Yes"/>
    <n v="2004"/>
    <n v="10"/>
    <n v="68.989999999999995"/>
    <n v="3922.58"/>
    <n v="67.227134367299627"/>
    <n v="1"/>
  </r>
  <r>
    <n v="10308"/>
    <s v="S10_4698"/>
    <n v="20"/>
    <n v="187.85"/>
    <n v="1"/>
    <x v="177"/>
    <d v="2004-10-24T00:00:00"/>
    <d v="2004-10-20T00:00:00"/>
    <s v="Shipped"/>
    <n v="319"/>
    <n v="1323"/>
    <n v="102700"/>
    <s v="White Plains"/>
    <n v="3"/>
    <x v="2"/>
    <d v="2004-11-06T00:00:00"/>
    <n v="42339.76"/>
    <s v="Motorcycles"/>
    <n v="5582"/>
    <n v="193.66"/>
    <n v="4"/>
    <s v="Yes"/>
    <n v="2004"/>
    <n v="10"/>
    <n v="91.02"/>
    <n v="3757"/>
    <n v="106.38321248077347"/>
    <n v="1"/>
  </r>
  <r>
    <n v="10308"/>
    <s v="S18_2581"/>
    <n v="27"/>
    <n v="81.95"/>
    <n v="7"/>
    <x v="177"/>
    <d v="2004-10-24T00:00:00"/>
    <d v="2004-10-20T00:00:00"/>
    <s v="Shipped"/>
    <n v="319"/>
    <n v="1323"/>
    <n v="102700"/>
    <s v="White Plains"/>
    <n v="3"/>
    <x v="2"/>
    <d v="2004-11-06T00:00:00"/>
    <n v="42339.76"/>
    <s v="Planes"/>
    <n v="992"/>
    <n v="84.48"/>
    <n v="4"/>
    <s v="Yes"/>
    <n v="2004"/>
    <n v="10"/>
    <n v="49"/>
    <n v="2212.65"/>
    <n v="67.244897959183675"/>
    <n v="1"/>
  </r>
  <r>
    <n v="10308"/>
    <s v="S18_2625"/>
    <n v="34"/>
    <n v="48.46"/>
    <n v="3"/>
    <x v="177"/>
    <d v="2004-10-24T00:00:00"/>
    <d v="2004-10-20T00:00:00"/>
    <s v="Shipped"/>
    <n v="319"/>
    <n v="1323"/>
    <n v="102700"/>
    <s v="White Plains"/>
    <n v="3"/>
    <x v="2"/>
    <d v="2004-11-06T00:00:00"/>
    <n v="42339.76"/>
    <s v="Motorcycles"/>
    <n v="4357"/>
    <n v="60.57"/>
    <n v="4"/>
    <s v="Yes"/>
    <n v="2004"/>
    <n v="10"/>
    <n v="24.23"/>
    <n v="1647.64"/>
    <n v="100"/>
    <n v="1"/>
  </r>
  <r>
    <n v="10308"/>
    <s v="S24_1785"/>
    <n v="31"/>
    <n v="99.57"/>
    <n v="9"/>
    <x v="177"/>
    <d v="2004-10-24T00:00:00"/>
    <d v="2004-10-20T00:00:00"/>
    <s v="Shipped"/>
    <n v="319"/>
    <n v="1323"/>
    <n v="102700"/>
    <s v="White Plains"/>
    <n v="3"/>
    <x v="2"/>
    <d v="2004-11-06T00:00:00"/>
    <n v="42339.76"/>
    <s v="Planes"/>
    <n v="3627"/>
    <n v="109.42"/>
    <n v="4"/>
    <s v="Yes"/>
    <n v="2004"/>
    <n v="10"/>
    <n v="66.739999999999995"/>
    <n v="3086.6699999999996"/>
    <n v="49.190890020976923"/>
    <n v="0"/>
  </r>
  <r>
    <n v="10308"/>
    <s v="S24_2000"/>
    <n v="47"/>
    <n v="68.55"/>
    <n v="4"/>
    <x v="177"/>
    <d v="2004-10-24T00:00:00"/>
    <d v="2004-10-20T00:00:00"/>
    <s v="Shipped"/>
    <n v="319"/>
    <n v="1323"/>
    <n v="102700"/>
    <s v="White Plains"/>
    <n v="3"/>
    <x v="2"/>
    <d v="2004-11-06T00:00:00"/>
    <n v="42339.76"/>
    <s v="Motorcycles"/>
    <n v="15"/>
    <n v="76.17"/>
    <n v="4"/>
    <s v="Yes"/>
    <n v="2004"/>
    <n v="10"/>
    <n v="37.32"/>
    <n v="3221.85"/>
    <n v="83.681672025723458"/>
    <n v="1"/>
  </r>
  <r>
    <n v="10308"/>
    <s v="S24_3949"/>
    <n v="43"/>
    <n v="58"/>
    <n v="16"/>
    <x v="177"/>
    <d v="2004-10-24T00:00:00"/>
    <d v="2004-10-20T00:00:00"/>
    <s v="Shipped"/>
    <n v="319"/>
    <n v="1323"/>
    <n v="102700"/>
    <s v="White Plains"/>
    <n v="3"/>
    <x v="2"/>
    <d v="2004-11-06T00:00:00"/>
    <n v="42339.76"/>
    <s v="Planes"/>
    <n v="6812"/>
    <n v="68.239999999999995"/>
    <n v="4"/>
    <s v="Yes"/>
    <n v="2004"/>
    <n v="10"/>
    <n v="29.34"/>
    <n v="2494"/>
    <n v="97.682344921608717"/>
    <n v="1"/>
  </r>
  <r>
    <n v="10308"/>
    <s v="S24_4278"/>
    <n v="44"/>
    <n v="71.73"/>
    <n v="8"/>
    <x v="177"/>
    <d v="2004-10-24T00:00:00"/>
    <d v="2004-10-20T00:00:00"/>
    <s v="Shipped"/>
    <n v="319"/>
    <n v="1323"/>
    <n v="102700"/>
    <s v="White Plains"/>
    <n v="3"/>
    <x v="2"/>
    <d v="2004-11-06T00:00:00"/>
    <n v="42339.76"/>
    <s v="Planes"/>
    <n v="2756"/>
    <n v="72.45"/>
    <n v="4"/>
    <s v="Yes"/>
    <n v="2004"/>
    <n v="10"/>
    <n v="36.229999999999997"/>
    <n v="3156.1200000000003"/>
    <n v="97.985095224951721"/>
    <n v="1"/>
  </r>
  <r>
    <n v="10308"/>
    <s v="S32_1374"/>
    <n v="24"/>
    <n v="99.89"/>
    <n v="5"/>
    <x v="177"/>
    <d v="2004-10-24T00:00:00"/>
    <d v="2004-10-20T00:00:00"/>
    <s v="Shipped"/>
    <n v="319"/>
    <n v="1323"/>
    <n v="102700"/>
    <s v="White Plains"/>
    <n v="3"/>
    <x v="2"/>
    <d v="2004-11-06T00:00:00"/>
    <n v="42339.76"/>
    <s v="Motorcycles"/>
    <n v="178"/>
    <n v="99.89"/>
    <n v="4"/>
    <s v="Yes"/>
    <n v="2004"/>
    <n v="10"/>
    <n v="66.92"/>
    <n v="2397.36"/>
    <n v="49.26778242677824"/>
    <n v="0"/>
  </r>
  <r>
    <n v="10308"/>
    <s v="S32_4289"/>
    <n v="46"/>
    <n v="61.22"/>
    <n v="10"/>
    <x v="177"/>
    <d v="2004-10-24T00:00:00"/>
    <d v="2004-10-20T00:00:00"/>
    <s v="Shipped"/>
    <n v="319"/>
    <n v="1323"/>
    <n v="102700"/>
    <s v="White Plains"/>
    <n v="3"/>
    <x v="2"/>
    <d v="2004-11-06T00:00:00"/>
    <n v="42339.76"/>
    <s v="Vintage Cars"/>
    <n v="136"/>
    <n v="68.790000000000006"/>
    <n v="4"/>
    <s v="Yes"/>
    <n v="2004"/>
    <n v="10"/>
    <n v="33.020000000000003"/>
    <n v="2816.12"/>
    <n v="85.40278619018774"/>
    <n v="1"/>
  </r>
  <r>
    <n v="10308"/>
    <s v="S50_1341"/>
    <n v="47"/>
    <n v="37.090000000000003"/>
    <n v="11"/>
    <x v="177"/>
    <d v="2004-10-24T00:00:00"/>
    <d v="2004-10-20T00:00:00"/>
    <s v="Shipped"/>
    <n v="319"/>
    <n v="1323"/>
    <n v="102700"/>
    <s v="White Plains"/>
    <n v="3"/>
    <x v="2"/>
    <d v="2004-11-06T00:00:00"/>
    <n v="42339.76"/>
    <s v="Vintage Cars"/>
    <n v="7062"/>
    <n v="43.64"/>
    <n v="4"/>
    <s v="Yes"/>
    <n v="2004"/>
    <n v="10"/>
    <n v="27.06"/>
    <n v="1743.2300000000002"/>
    <n v="37.065779748706596"/>
    <n v="0"/>
  </r>
  <r>
    <n v="10308"/>
    <s v="S700_1691"/>
    <n v="21"/>
    <n v="73.069999999999993"/>
    <n v="12"/>
    <x v="177"/>
    <d v="2004-10-24T00:00:00"/>
    <d v="2004-10-20T00:00:00"/>
    <s v="Shipped"/>
    <n v="319"/>
    <n v="1323"/>
    <n v="102700"/>
    <s v="White Plains"/>
    <n v="3"/>
    <x v="2"/>
    <d v="2004-11-06T00:00:00"/>
    <n v="42339.76"/>
    <s v="Planes"/>
    <n v="5841"/>
    <n v="91.34"/>
    <n v="4"/>
    <s v="Yes"/>
    <n v="2004"/>
    <n v="10"/>
    <n v="51.15"/>
    <n v="1534.4699999999998"/>
    <n v="42.854349951124135"/>
    <n v="0"/>
  </r>
  <r>
    <n v="10308"/>
    <s v="S700_2466"/>
    <n v="35"/>
    <n v="88.75"/>
    <n v="14"/>
    <x v="177"/>
    <d v="2004-10-24T00:00:00"/>
    <d v="2004-10-20T00:00:00"/>
    <s v="Shipped"/>
    <n v="319"/>
    <n v="1323"/>
    <n v="102700"/>
    <s v="White Plains"/>
    <n v="3"/>
    <x v="2"/>
    <d v="2004-11-06T00:00:00"/>
    <n v="42339.76"/>
    <s v="Planes"/>
    <n v="9653"/>
    <n v="99.72"/>
    <n v="4"/>
    <s v="Yes"/>
    <n v="2004"/>
    <n v="10"/>
    <n v="68.8"/>
    <n v="3106.25"/>
    <n v="28.997093023255822"/>
    <n v="0"/>
  </r>
  <r>
    <n v="10308"/>
    <s v="S700_2834"/>
    <n v="31"/>
    <n v="100.85"/>
    <n v="6"/>
    <x v="177"/>
    <d v="2004-10-24T00:00:00"/>
    <d v="2004-10-20T00:00:00"/>
    <s v="Shipped"/>
    <n v="319"/>
    <n v="1323"/>
    <n v="102700"/>
    <s v="White Plains"/>
    <n v="3"/>
    <x v="2"/>
    <d v="2004-11-06T00:00:00"/>
    <n v="42339.76"/>
    <s v="Planes"/>
    <n v="7106"/>
    <n v="118.65"/>
    <n v="4"/>
    <s v="Yes"/>
    <n v="2004"/>
    <n v="10"/>
    <n v="59.33"/>
    <n v="3126.35"/>
    <n v="69.981459632563627"/>
    <n v="1"/>
  </r>
  <r>
    <n v="10308"/>
    <s v="S700_3167"/>
    <n v="21"/>
    <n v="79.2"/>
    <n v="13"/>
    <x v="177"/>
    <d v="2004-10-24T00:00:00"/>
    <d v="2004-10-20T00:00:00"/>
    <s v="Shipped"/>
    <n v="319"/>
    <n v="1323"/>
    <n v="102700"/>
    <s v="White Plains"/>
    <n v="3"/>
    <x v="2"/>
    <d v="2004-11-06T00:00:00"/>
    <n v="42339.76"/>
    <s v="Planes"/>
    <n v="551"/>
    <n v="80"/>
    <n v="4"/>
    <s v="Yes"/>
    <n v="2004"/>
    <n v="10"/>
    <n v="54.4"/>
    <n v="1663.2"/>
    <n v="45.588235294117659"/>
    <n v="0"/>
  </r>
  <r>
    <n v="10308"/>
    <s v="S700_4002"/>
    <n v="39"/>
    <n v="62.93"/>
    <n v="15"/>
    <x v="177"/>
    <d v="2004-10-24T00:00:00"/>
    <d v="2004-10-20T00:00:00"/>
    <s v="Shipped"/>
    <n v="319"/>
    <n v="1323"/>
    <n v="102700"/>
    <s v="White Plains"/>
    <n v="3"/>
    <x v="2"/>
    <d v="2004-11-06T00:00:00"/>
    <n v="42339.76"/>
    <s v="Planes"/>
    <n v="8820"/>
    <n v="74.03"/>
    <n v="4"/>
    <s v="Yes"/>
    <n v="2004"/>
    <n v="10"/>
    <n v="36.270000000000003"/>
    <n v="2454.27"/>
    <n v="73.504273504273485"/>
    <n v="1"/>
  </r>
  <r>
    <n v="10309"/>
    <s v="S10_1678"/>
    <n v="41"/>
    <n v="94.74"/>
    <n v="5"/>
    <x v="177"/>
    <d v="2004-10-24T00:00:00"/>
    <d v="2004-10-18T00:00:00"/>
    <s v="Shipped"/>
    <n v="121"/>
    <n v="1504"/>
    <n v="81700"/>
    <s v="Stavern"/>
    <n v="7"/>
    <x v="1"/>
    <d v="2003-02-16T00:00:00"/>
    <n v="50218.95"/>
    <s v="Motorcycles"/>
    <n v="7933"/>
    <n v="95.7"/>
    <n v="6"/>
    <s v="Yes"/>
    <n v="2004"/>
    <n v="10"/>
    <n v="48.81"/>
    <n v="3884.3399999999997"/>
    <n v="94.099569760294997"/>
    <n v="1"/>
  </r>
  <r>
    <n v="10309"/>
    <s v="S12_2823"/>
    <n v="26"/>
    <n v="144.6"/>
    <n v="4"/>
    <x v="177"/>
    <d v="2004-10-24T00:00:00"/>
    <d v="2004-10-18T00:00:00"/>
    <s v="Shipped"/>
    <n v="121"/>
    <n v="1504"/>
    <n v="81700"/>
    <s v="Stavern"/>
    <n v="7"/>
    <x v="1"/>
    <d v="2003-02-16T00:00:00"/>
    <n v="50218.95"/>
    <s v="Motorcycles"/>
    <n v="9997"/>
    <n v="150.62"/>
    <n v="6"/>
    <s v="Yes"/>
    <n v="2004"/>
    <n v="10"/>
    <n v="66.27"/>
    <n v="3759.6"/>
    <n v="118.19827976459938"/>
    <n v="1"/>
  </r>
  <r>
    <n v="10309"/>
    <s v="S24_1578"/>
    <n v="21"/>
    <n v="96.92"/>
    <n v="6"/>
    <x v="177"/>
    <d v="2004-10-24T00:00:00"/>
    <d v="2004-10-18T00:00:00"/>
    <s v="Shipped"/>
    <n v="121"/>
    <n v="1504"/>
    <n v="81700"/>
    <s v="Stavern"/>
    <n v="7"/>
    <x v="1"/>
    <d v="2003-02-16T00:00:00"/>
    <n v="50218.95"/>
    <s v="Motorcycles"/>
    <n v="7003"/>
    <n v="112.7"/>
    <n v="6"/>
    <s v="Yes"/>
    <n v="2004"/>
    <n v="10"/>
    <n v="60.86"/>
    <n v="2035.32"/>
    <n v="59.250739401906017"/>
    <n v="0"/>
  </r>
  <r>
    <n v="10309"/>
    <s v="S24_2360"/>
    <n v="24"/>
    <n v="59.56"/>
    <n v="2"/>
    <x v="177"/>
    <d v="2004-10-24T00:00:00"/>
    <d v="2004-10-18T00:00:00"/>
    <s v="Shipped"/>
    <n v="121"/>
    <n v="1504"/>
    <n v="81700"/>
    <s v="Stavern"/>
    <n v="7"/>
    <x v="1"/>
    <d v="2003-02-16T00:00:00"/>
    <n v="50218.95"/>
    <s v="Motorcycles"/>
    <n v="6840"/>
    <n v="69.260000000000005"/>
    <n v="6"/>
    <s v="Yes"/>
    <n v="2004"/>
    <n v="10"/>
    <n v="47.1"/>
    <n v="1429.44"/>
    <n v="26.454352441613587"/>
    <n v="0"/>
  </r>
  <r>
    <n v="10309"/>
    <s v="S32_4485"/>
    <n v="50"/>
    <n v="93.89"/>
    <n v="3"/>
    <x v="177"/>
    <d v="2004-10-24T00:00:00"/>
    <d v="2004-10-18T00:00:00"/>
    <s v="Shipped"/>
    <n v="121"/>
    <n v="1504"/>
    <n v="81700"/>
    <s v="Stavern"/>
    <n v="7"/>
    <x v="1"/>
    <d v="2003-02-16T00:00:00"/>
    <n v="50218.95"/>
    <s v="Motorcycles"/>
    <n v="3341"/>
    <n v="102.05"/>
    <n v="6"/>
    <s v="Yes"/>
    <n v="2004"/>
    <n v="10"/>
    <n v="56.13"/>
    <n v="4694.5"/>
    <n v="67.272403349367536"/>
    <n v="1"/>
  </r>
  <r>
    <n v="10309"/>
    <s v="S50_4713"/>
    <n v="28"/>
    <n v="74.040000000000006"/>
    <n v="1"/>
    <x v="177"/>
    <d v="2004-10-24T00:00:00"/>
    <d v="2004-10-18T00:00:00"/>
    <s v="Shipped"/>
    <n v="121"/>
    <n v="1504"/>
    <n v="81700"/>
    <s v="Stavern"/>
    <n v="7"/>
    <x v="1"/>
    <d v="2003-02-16T00:00:00"/>
    <n v="50218.95"/>
    <s v="Motorcycles"/>
    <n v="600"/>
    <n v="81.36"/>
    <n v="6"/>
    <s v="Yes"/>
    <n v="2004"/>
    <n v="10"/>
    <n v="34.17"/>
    <n v="2073.1200000000003"/>
    <n v="116.68129938542582"/>
    <n v="1"/>
  </r>
  <r>
    <n v="10310"/>
    <s v="S12_1099"/>
    <n v="33"/>
    <n v="165.38"/>
    <n v="10"/>
    <x v="178"/>
    <d v="2004-10-24T00:00:00"/>
    <d v="2004-10-18T00:00:00"/>
    <s v="Shipped"/>
    <n v="259"/>
    <n v="1504"/>
    <n v="120400"/>
    <s v="KÃ¶ln"/>
    <n v="7"/>
    <x v="1"/>
    <d v="2004-11-06T00:00:00"/>
    <n v="61234.67"/>
    <s v="Classic Cars"/>
    <n v="68"/>
    <n v="194.57"/>
    <n v="6"/>
    <s v="Yes"/>
    <n v="2004"/>
    <n v="10"/>
    <n v="95.34"/>
    <n v="5457.54"/>
    <n v="73.463394168239972"/>
    <n v="1"/>
  </r>
  <r>
    <n v="10310"/>
    <s v="S12_3380"/>
    <n v="24"/>
    <n v="105.7"/>
    <n v="8"/>
    <x v="178"/>
    <d v="2004-10-24T00:00:00"/>
    <d v="2004-10-18T00:00:00"/>
    <s v="Shipped"/>
    <n v="259"/>
    <n v="1504"/>
    <n v="120400"/>
    <s v="KÃ¶ln"/>
    <n v="7"/>
    <x v="1"/>
    <d v="2004-11-06T00:00:00"/>
    <n v="61234.67"/>
    <s v="Classic Cars"/>
    <n v="9123"/>
    <n v="117.44"/>
    <n v="6"/>
    <s v="Yes"/>
    <n v="2004"/>
    <n v="10"/>
    <n v="75.16"/>
    <n v="2536.8000000000002"/>
    <n v="40.633315593400752"/>
    <n v="0"/>
  </r>
  <r>
    <n v="10310"/>
    <s v="S12_3990"/>
    <n v="49"/>
    <n v="77.41"/>
    <n v="11"/>
    <x v="178"/>
    <d v="2004-10-24T00:00:00"/>
    <d v="2004-10-18T00:00:00"/>
    <s v="Shipped"/>
    <n v="259"/>
    <n v="1504"/>
    <n v="120400"/>
    <s v="KÃ¶ln"/>
    <n v="7"/>
    <x v="1"/>
    <d v="2004-11-06T00:00:00"/>
    <n v="61234.67"/>
    <s v="Classic Cars"/>
    <n v="5663"/>
    <n v="79.8"/>
    <n v="6"/>
    <s v="Yes"/>
    <n v="2004"/>
    <n v="10"/>
    <n v="31.92"/>
    <n v="3793.0899999999997"/>
    <n v="142.51253132832079"/>
    <n v="1"/>
  </r>
  <r>
    <n v="10310"/>
    <s v="S12_4675"/>
    <n v="25"/>
    <n v="101.34"/>
    <n v="7"/>
    <x v="178"/>
    <d v="2004-10-24T00:00:00"/>
    <d v="2004-10-18T00:00:00"/>
    <s v="Shipped"/>
    <n v="259"/>
    <n v="1504"/>
    <n v="120400"/>
    <s v="KÃ¶ln"/>
    <n v="7"/>
    <x v="1"/>
    <d v="2004-11-06T00:00:00"/>
    <n v="61234.67"/>
    <s v="Classic Cars"/>
    <n v="7323"/>
    <n v="115.16"/>
    <n v="6"/>
    <s v="Yes"/>
    <n v="2004"/>
    <n v="10"/>
    <n v="58.73"/>
    <n v="2533.5"/>
    <n v="72.552358249616915"/>
    <n v="1"/>
  </r>
  <r>
    <n v="10310"/>
    <s v="S18_1129"/>
    <n v="37"/>
    <n v="128.80000000000001"/>
    <n v="2"/>
    <x v="178"/>
    <d v="2004-10-24T00:00:00"/>
    <d v="2004-10-18T00:00:00"/>
    <s v="Shipped"/>
    <n v="259"/>
    <n v="1504"/>
    <n v="120400"/>
    <s v="KÃ¶ln"/>
    <n v="7"/>
    <x v="1"/>
    <d v="2004-11-06T00:00:00"/>
    <n v="61234.67"/>
    <s v="Classic Cars"/>
    <n v="3975"/>
    <n v="141.54"/>
    <n v="6"/>
    <s v="Yes"/>
    <n v="2004"/>
    <n v="10"/>
    <n v="83.51"/>
    <n v="4765.6000000000004"/>
    <n v="54.23302598491199"/>
    <n v="0"/>
  </r>
  <r>
    <n v="10310"/>
    <s v="S18_1889"/>
    <n v="20"/>
    <n v="66.989999999999995"/>
    <n v="6"/>
    <x v="178"/>
    <d v="2004-10-24T00:00:00"/>
    <d v="2004-10-18T00:00:00"/>
    <s v="Shipped"/>
    <n v="259"/>
    <n v="1504"/>
    <n v="120400"/>
    <s v="KÃ¶ln"/>
    <n v="7"/>
    <x v="1"/>
    <d v="2004-11-06T00:00:00"/>
    <n v="61234.67"/>
    <s v="Classic Cars"/>
    <n v="8826"/>
    <n v="77"/>
    <n v="6"/>
    <s v="Yes"/>
    <n v="2004"/>
    <n v="10"/>
    <n v="53.9"/>
    <n v="1339.8"/>
    <n v="24.285714285714281"/>
    <n v="0"/>
  </r>
  <r>
    <n v="10310"/>
    <s v="S18_1984"/>
    <n v="24"/>
    <n v="129.44999999999999"/>
    <n v="1"/>
    <x v="178"/>
    <d v="2004-10-24T00:00:00"/>
    <d v="2004-10-18T00:00:00"/>
    <s v="Shipped"/>
    <n v="259"/>
    <n v="1504"/>
    <n v="120400"/>
    <s v="KÃ¶ln"/>
    <n v="7"/>
    <x v="1"/>
    <d v="2004-11-06T00:00:00"/>
    <n v="61234.67"/>
    <s v="Classic Cars"/>
    <n v="9772"/>
    <n v="142.25"/>
    <n v="6"/>
    <s v="Yes"/>
    <n v="2004"/>
    <n v="10"/>
    <n v="93.89"/>
    <n v="3106.7999999999997"/>
    <n v="37.874107998721897"/>
    <n v="0"/>
  </r>
  <r>
    <n v="10310"/>
    <s v="S18_3232"/>
    <n v="48"/>
    <n v="159.18"/>
    <n v="3"/>
    <x v="178"/>
    <d v="2004-10-24T00:00:00"/>
    <d v="2004-10-18T00:00:00"/>
    <s v="Shipped"/>
    <n v="259"/>
    <n v="1504"/>
    <n v="120400"/>
    <s v="KÃ¶ln"/>
    <n v="7"/>
    <x v="1"/>
    <d v="2004-11-06T00:00:00"/>
    <n v="61234.67"/>
    <s v="Classic Cars"/>
    <n v="8347"/>
    <n v="169.34"/>
    <n v="6"/>
    <s v="Yes"/>
    <n v="2004"/>
    <n v="10"/>
    <n v="77.900000000000006"/>
    <n v="7640.64"/>
    <n v="104.33889602053914"/>
    <n v="1"/>
  </r>
  <r>
    <n v="10310"/>
    <s v="S18_3278"/>
    <n v="27"/>
    <n v="70.760000000000005"/>
    <n v="13"/>
    <x v="178"/>
    <d v="2004-10-24T00:00:00"/>
    <d v="2004-10-18T00:00:00"/>
    <s v="Shipped"/>
    <n v="259"/>
    <n v="1504"/>
    <n v="120400"/>
    <s v="KÃ¶ln"/>
    <n v="7"/>
    <x v="1"/>
    <d v="2004-11-06T00:00:00"/>
    <n v="61234.67"/>
    <s v="Classic Cars"/>
    <n v="1917"/>
    <n v="80.41"/>
    <n v="6"/>
    <s v="Yes"/>
    <n v="2004"/>
    <n v="10"/>
    <n v="49.05"/>
    <n v="1910.5200000000002"/>
    <n v="44.260958205912353"/>
    <n v="0"/>
  </r>
  <r>
    <n v="10310"/>
    <s v="S18_3482"/>
    <n v="49"/>
    <n v="122"/>
    <n v="12"/>
    <x v="178"/>
    <d v="2004-10-24T00:00:00"/>
    <d v="2004-10-18T00:00:00"/>
    <s v="Shipped"/>
    <n v="259"/>
    <n v="1504"/>
    <n v="120400"/>
    <s v="KÃ¶ln"/>
    <n v="7"/>
    <x v="1"/>
    <d v="2004-11-06T00:00:00"/>
    <n v="61234.67"/>
    <s v="Classic Cars"/>
    <n v="9127"/>
    <n v="146.99"/>
    <n v="6"/>
    <s v="Yes"/>
    <n v="2004"/>
    <n v="10"/>
    <n v="73.489999999999995"/>
    <n v="5978"/>
    <n v="66.008980813716164"/>
    <n v="0"/>
  </r>
  <r>
    <n v="10310"/>
    <s v="S18_3782"/>
    <n v="42"/>
    <n v="59.06"/>
    <n v="16"/>
    <x v="178"/>
    <d v="2004-10-24T00:00:00"/>
    <d v="2004-10-18T00:00:00"/>
    <s v="Shipped"/>
    <n v="259"/>
    <n v="1504"/>
    <n v="120400"/>
    <s v="KÃ¶ln"/>
    <n v="7"/>
    <x v="1"/>
    <d v="2004-11-06T00:00:00"/>
    <n v="61234.67"/>
    <s v="Motorcycles"/>
    <n v="7689"/>
    <n v="62.17"/>
    <n v="6"/>
    <s v="Yes"/>
    <n v="2004"/>
    <n v="10"/>
    <n v="32.950000000000003"/>
    <n v="2480.52"/>
    <n v="79.241274658573587"/>
    <n v="1"/>
  </r>
  <r>
    <n v="10310"/>
    <s v="S18_4721"/>
    <n v="40"/>
    <n v="133.91999999999999"/>
    <n v="15"/>
    <x v="178"/>
    <d v="2004-10-24T00:00:00"/>
    <d v="2004-10-18T00:00:00"/>
    <s v="Shipped"/>
    <n v="259"/>
    <n v="1504"/>
    <n v="120400"/>
    <s v="KÃ¶ln"/>
    <n v="7"/>
    <x v="1"/>
    <d v="2004-11-06T00:00:00"/>
    <n v="61234.67"/>
    <s v="Classic Cars"/>
    <n v="1249"/>
    <n v="148.80000000000001"/>
    <n v="6"/>
    <s v="Yes"/>
    <n v="2004"/>
    <n v="10"/>
    <n v="69.930000000000007"/>
    <n v="5356.7999999999993"/>
    <n v="91.505791505791464"/>
    <n v="1"/>
  </r>
  <r>
    <n v="10310"/>
    <s v="S24_2972"/>
    <n v="33"/>
    <n v="33.229999999999997"/>
    <n v="4"/>
    <x v="178"/>
    <d v="2004-10-24T00:00:00"/>
    <d v="2004-10-18T00:00:00"/>
    <s v="Shipped"/>
    <n v="259"/>
    <n v="1504"/>
    <n v="120400"/>
    <s v="KÃ¶ln"/>
    <n v="7"/>
    <x v="1"/>
    <d v="2004-11-06T00:00:00"/>
    <n v="61234.67"/>
    <s v="Classic Cars"/>
    <n v="7723"/>
    <n v="37.76"/>
    <n v="6"/>
    <s v="Yes"/>
    <n v="2004"/>
    <n v="10"/>
    <n v="16.239999999999998"/>
    <n v="1096.5899999999999"/>
    <n v="104.61822660098522"/>
    <n v="1"/>
  </r>
  <r>
    <n v="10310"/>
    <s v="S24_3371"/>
    <n v="38"/>
    <n v="50.21"/>
    <n v="9"/>
    <x v="178"/>
    <d v="2004-10-24T00:00:00"/>
    <d v="2004-10-18T00:00:00"/>
    <s v="Shipped"/>
    <n v="259"/>
    <n v="1504"/>
    <n v="120400"/>
    <s v="KÃ¶ln"/>
    <n v="7"/>
    <x v="1"/>
    <d v="2004-11-06T00:00:00"/>
    <n v="61234.67"/>
    <s v="Classic Cars"/>
    <n v="7995"/>
    <n v="61.23"/>
    <n v="6"/>
    <s v="Yes"/>
    <n v="2004"/>
    <n v="10"/>
    <n v="38.58"/>
    <n v="1907.98"/>
    <n v="30.145152928978753"/>
    <n v="0"/>
  </r>
  <r>
    <n v="10310"/>
    <s v="S24_3856"/>
    <n v="45"/>
    <n v="139.03"/>
    <n v="5"/>
    <x v="178"/>
    <d v="2004-10-24T00:00:00"/>
    <d v="2004-10-18T00:00:00"/>
    <s v="Shipped"/>
    <n v="259"/>
    <n v="1504"/>
    <n v="120400"/>
    <s v="KÃ¶ln"/>
    <n v="7"/>
    <x v="1"/>
    <d v="2004-11-06T00:00:00"/>
    <n v="61234.67"/>
    <s v="Classic Cars"/>
    <n v="6600"/>
    <n v="140.43"/>
    <n v="6"/>
    <s v="Yes"/>
    <n v="2004"/>
    <n v="10"/>
    <n v="98.3"/>
    <n v="6256.35"/>
    <n v="41.434384537131237"/>
    <n v="0"/>
  </r>
  <r>
    <n v="10310"/>
    <s v="S24_4620"/>
    <n v="49"/>
    <n v="75.180000000000007"/>
    <n v="14"/>
    <x v="178"/>
    <d v="2004-10-24T00:00:00"/>
    <d v="2004-10-18T00:00:00"/>
    <s v="Shipped"/>
    <n v="259"/>
    <n v="1504"/>
    <n v="120400"/>
    <s v="KÃ¶ln"/>
    <n v="7"/>
    <x v="1"/>
    <d v="2004-11-06T00:00:00"/>
    <n v="61234.67"/>
    <s v="Classic Cars"/>
    <n v="7869"/>
    <n v="80.84"/>
    <n v="6"/>
    <s v="Yes"/>
    <n v="2004"/>
    <n v="10"/>
    <n v="32.33"/>
    <n v="3683.82"/>
    <n v="132.53943705536656"/>
    <n v="1"/>
  </r>
  <r>
    <n v="10310"/>
    <s v="S32_2206"/>
    <n v="36"/>
    <n v="38.619999999999997"/>
    <n v="17"/>
    <x v="178"/>
    <d v="2004-10-24T00:00:00"/>
    <d v="2004-10-18T00:00:00"/>
    <s v="Shipped"/>
    <n v="259"/>
    <n v="1504"/>
    <n v="120400"/>
    <s v="KÃ¶ln"/>
    <n v="7"/>
    <x v="1"/>
    <d v="2004-11-06T00:00:00"/>
    <n v="61234.67"/>
    <s v="Motorcycles"/>
    <n v="9241"/>
    <n v="40.229999999999997"/>
    <n v="6"/>
    <s v="Yes"/>
    <n v="2004"/>
    <n v="10"/>
    <n v="24.14"/>
    <n v="1390.32"/>
    <n v="59.983429991714978"/>
    <n v="0"/>
  </r>
  <r>
    <n v="10311"/>
    <s v="S18_1589"/>
    <n v="29"/>
    <n v="124.44"/>
    <n v="9"/>
    <x v="178"/>
    <d v="2004-10-23T00:00:00"/>
    <d v="2004-10-20T00:00:00"/>
    <s v="Shipped"/>
    <n v="141"/>
    <n v="1370"/>
    <n v="227600"/>
    <s v="Madrid"/>
    <n v="4"/>
    <x v="3"/>
    <d v="2003-07-19T00:00:00"/>
    <n v="36251.03"/>
    <s v="Classic Cars"/>
    <n v="9042"/>
    <n v="124.44"/>
    <n v="3"/>
    <s v="Yes"/>
    <n v="2004"/>
    <n v="10"/>
    <n v="65.959999999999994"/>
    <n v="3608.7599999999998"/>
    <n v="88.659793814433002"/>
    <n v="1"/>
  </r>
  <r>
    <n v="10311"/>
    <s v="S18_2870"/>
    <n v="43"/>
    <n v="114.84"/>
    <n v="10"/>
    <x v="178"/>
    <d v="2004-10-23T00:00:00"/>
    <d v="2004-10-20T00:00:00"/>
    <s v="Shipped"/>
    <n v="141"/>
    <n v="1370"/>
    <n v="227600"/>
    <s v="Madrid"/>
    <n v="4"/>
    <x v="3"/>
    <d v="2003-07-19T00:00:00"/>
    <n v="36251.03"/>
    <s v="Classic Cars"/>
    <n v="8164"/>
    <n v="132"/>
    <n v="3"/>
    <s v="Yes"/>
    <n v="2004"/>
    <n v="10"/>
    <n v="56.76"/>
    <n v="4938.12"/>
    <n v="102.32558139534885"/>
    <n v="1"/>
  </r>
  <r>
    <n v="10311"/>
    <s v="S18_3685"/>
    <n v="32"/>
    <n v="134.22"/>
    <n v="11"/>
    <x v="178"/>
    <d v="2004-10-23T00:00:00"/>
    <d v="2004-10-20T00:00:00"/>
    <s v="Shipped"/>
    <n v="141"/>
    <n v="1370"/>
    <n v="227600"/>
    <s v="Madrid"/>
    <n v="4"/>
    <x v="3"/>
    <d v="2003-07-19T00:00:00"/>
    <n v="36251.03"/>
    <s v="Classic Cars"/>
    <n v="8990"/>
    <n v="141.28"/>
    <n v="3"/>
    <s v="Yes"/>
    <n v="2004"/>
    <n v="10"/>
    <n v="62.16"/>
    <n v="4295.04"/>
    <n v="115.92664092664093"/>
    <n v="1"/>
  </r>
  <r>
    <n v="10311"/>
    <s v="S18_4409"/>
    <n v="41"/>
    <n v="92.03"/>
    <n v="1"/>
    <x v="178"/>
    <d v="2004-10-23T00:00:00"/>
    <d v="2004-10-20T00:00:00"/>
    <s v="Shipped"/>
    <n v="141"/>
    <n v="1370"/>
    <n v="227600"/>
    <s v="Madrid"/>
    <n v="4"/>
    <x v="3"/>
    <d v="2003-07-19T00:00:00"/>
    <n v="36251.03"/>
    <s v="Vintage Cars"/>
    <n v="6553"/>
    <n v="92.03"/>
    <n v="3"/>
    <s v="Yes"/>
    <n v="2004"/>
    <n v="10"/>
    <n v="43.26"/>
    <n v="3773.23"/>
    <n v="112.73693943596857"/>
    <n v="1"/>
  </r>
  <r>
    <n v="10311"/>
    <s v="S18_4933"/>
    <n v="25"/>
    <n v="66.989999999999995"/>
    <n v="2"/>
    <x v="178"/>
    <d v="2004-10-23T00:00:00"/>
    <d v="2004-10-20T00:00:00"/>
    <s v="Shipped"/>
    <n v="141"/>
    <n v="1370"/>
    <n v="227600"/>
    <s v="Madrid"/>
    <n v="4"/>
    <x v="3"/>
    <d v="2003-07-19T00:00:00"/>
    <n v="36251.03"/>
    <s v="Classic Cars"/>
    <n v="3209"/>
    <n v="71.27"/>
    <n v="3"/>
    <s v="Yes"/>
    <n v="2004"/>
    <n v="10"/>
    <n v="34.21"/>
    <n v="1674.7499999999998"/>
    <n v="95.819935691318307"/>
    <n v="1"/>
  </r>
  <r>
    <n v="10311"/>
    <s v="S24_1046"/>
    <n v="26"/>
    <n v="70.55"/>
    <n v="6"/>
    <x v="178"/>
    <d v="2004-10-23T00:00:00"/>
    <d v="2004-10-20T00:00:00"/>
    <s v="Shipped"/>
    <n v="141"/>
    <n v="1370"/>
    <n v="227600"/>
    <s v="Madrid"/>
    <n v="4"/>
    <x v="3"/>
    <d v="2003-07-19T00:00:00"/>
    <n v="36251.03"/>
    <s v="Classic Cars"/>
    <n v="1005"/>
    <n v="73.489999999999995"/>
    <n v="3"/>
    <s v="Yes"/>
    <n v="2004"/>
    <n v="10"/>
    <n v="49.24"/>
    <n v="1834.3"/>
    <n v="43.277822908204698"/>
    <n v="0"/>
  </r>
  <r>
    <n v="10311"/>
    <s v="S24_1628"/>
    <n v="45"/>
    <n v="48.8"/>
    <n v="8"/>
    <x v="178"/>
    <d v="2004-10-23T00:00:00"/>
    <d v="2004-10-20T00:00:00"/>
    <s v="Shipped"/>
    <n v="141"/>
    <n v="1370"/>
    <n v="227600"/>
    <s v="Madrid"/>
    <n v="4"/>
    <x v="3"/>
    <d v="2003-07-19T00:00:00"/>
    <n v="36251.03"/>
    <s v="Classic Cars"/>
    <n v="8197"/>
    <n v="50.31"/>
    <n v="3"/>
    <s v="Yes"/>
    <n v="2004"/>
    <n v="10"/>
    <n v="29.18"/>
    <n v="2196"/>
    <n v="67.237834132967777"/>
    <n v="1"/>
  </r>
  <r>
    <n v="10311"/>
    <s v="S24_2766"/>
    <n v="28"/>
    <n v="89.05"/>
    <n v="4"/>
    <x v="178"/>
    <d v="2004-10-23T00:00:00"/>
    <d v="2004-10-20T00:00:00"/>
    <s v="Shipped"/>
    <n v="141"/>
    <n v="1370"/>
    <n v="227600"/>
    <s v="Madrid"/>
    <n v="4"/>
    <x v="3"/>
    <d v="2003-07-19T00:00:00"/>
    <n v="36251.03"/>
    <s v="Classic Cars"/>
    <n v="2350"/>
    <n v="90.87"/>
    <n v="3"/>
    <s v="Yes"/>
    <n v="2004"/>
    <n v="10"/>
    <n v="47.25"/>
    <n v="2493.4"/>
    <n v="88.465608465608454"/>
    <n v="1"/>
  </r>
  <r>
    <n v="10311"/>
    <s v="S24_2887"/>
    <n v="43"/>
    <n v="116.27"/>
    <n v="3"/>
    <x v="178"/>
    <d v="2004-10-23T00:00:00"/>
    <d v="2004-10-20T00:00:00"/>
    <s v="Shipped"/>
    <n v="141"/>
    <n v="1370"/>
    <n v="227600"/>
    <s v="Madrid"/>
    <n v="4"/>
    <x v="3"/>
    <d v="2003-07-19T00:00:00"/>
    <n v="36251.03"/>
    <s v="Classic Cars"/>
    <n v="1452"/>
    <n v="117.44"/>
    <n v="3"/>
    <s v="Yes"/>
    <n v="2004"/>
    <n v="10"/>
    <n v="72.819999999999993"/>
    <n v="4999.6099999999997"/>
    <n v="59.667673716012089"/>
    <n v="0"/>
  </r>
  <r>
    <n v="10311"/>
    <s v="S24_3191"/>
    <n v="25"/>
    <n v="85.61"/>
    <n v="5"/>
    <x v="178"/>
    <d v="2004-10-23T00:00:00"/>
    <d v="2004-10-20T00:00:00"/>
    <s v="Shipped"/>
    <n v="141"/>
    <n v="1370"/>
    <n v="227600"/>
    <s v="Madrid"/>
    <n v="4"/>
    <x v="3"/>
    <d v="2003-07-19T00:00:00"/>
    <n v="36251.03"/>
    <s v="Classic Cars"/>
    <n v="4695"/>
    <n v="85.61"/>
    <n v="3"/>
    <s v="Yes"/>
    <n v="2004"/>
    <n v="10"/>
    <n v="50.51"/>
    <n v="2140.25"/>
    <n v="69.491189863393387"/>
    <n v="1"/>
  </r>
  <r>
    <n v="10311"/>
    <s v="S24_3432"/>
    <n v="46"/>
    <n v="91.02"/>
    <n v="7"/>
    <x v="178"/>
    <d v="2004-10-23T00:00:00"/>
    <d v="2004-10-20T00:00:00"/>
    <s v="Shipped"/>
    <n v="141"/>
    <n v="1370"/>
    <n v="227600"/>
    <s v="Madrid"/>
    <n v="4"/>
    <x v="3"/>
    <d v="2003-07-19T00:00:00"/>
    <n v="36251.03"/>
    <s v="Classic Cars"/>
    <n v="9446"/>
    <n v="107.08"/>
    <n v="3"/>
    <s v="Yes"/>
    <n v="2004"/>
    <n v="10"/>
    <n v="62.11"/>
    <n v="4186.92"/>
    <n v="46.546449847045558"/>
    <n v="0"/>
  </r>
  <r>
    <n v="10312"/>
    <s v="S10_1949"/>
    <n v="48"/>
    <n v="214.3"/>
    <n v="3"/>
    <x v="179"/>
    <d v="2004-10-27T00:00:00"/>
    <d v="2004-10-23T00:00:00"/>
    <s v="Shipped"/>
    <n v="124"/>
    <n v="1165"/>
    <n v="210500"/>
    <s v="San Rafael"/>
    <n v="1"/>
    <x v="5"/>
    <d v="2005-03-05T00:00:00"/>
    <n v="101244.59"/>
    <s v="Classic Cars"/>
    <n v="7305"/>
    <n v="214.3"/>
    <n v="4"/>
    <s v="Yes"/>
    <n v="2004"/>
    <n v="10"/>
    <n v="98.58"/>
    <n v="10286.400000000001"/>
    <n v="117.38689389328465"/>
    <n v="1"/>
  </r>
  <r>
    <n v="10312"/>
    <s v="S18_1097"/>
    <n v="32"/>
    <n v="101.5"/>
    <n v="2"/>
    <x v="179"/>
    <d v="2004-10-27T00:00:00"/>
    <d v="2004-10-23T00:00:00"/>
    <s v="Shipped"/>
    <n v="124"/>
    <n v="1165"/>
    <n v="210500"/>
    <s v="San Rafael"/>
    <n v="1"/>
    <x v="5"/>
    <d v="2005-03-05T00:00:00"/>
    <n v="101244.59"/>
    <s v="Trucks and Buses"/>
    <n v="2613"/>
    <n v="116.67"/>
    <n v="4"/>
    <s v="Yes"/>
    <n v="2004"/>
    <n v="10"/>
    <n v="58.33"/>
    <n v="3248"/>
    <n v="74.009943425338605"/>
    <n v="1"/>
  </r>
  <r>
    <n v="10312"/>
    <s v="S18_1342"/>
    <n v="43"/>
    <n v="102.74"/>
    <n v="10"/>
    <x v="179"/>
    <d v="2004-10-27T00:00:00"/>
    <d v="2004-10-23T00:00:00"/>
    <s v="Shipped"/>
    <n v="124"/>
    <n v="1165"/>
    <n v="210500"/>
    <s v="San Rafael"/>
    <n v="1"/>
    <x v="5"/>
    <d v="2005-03-05T00:00:00"/>
    <n v="101244.59"/>
    <s v="Vintage Cars"/>
    <n v="8693"/>
    <n v="102.74"/>
    <n v="4"/>
    <s v="Yes"/>
    <n v="2004"/>
    <n v="10"/>
    <n v="60.62"/>
    <n v="4417.82"/>
    <n v="69.482019135598819"/>
    <n v="1"/>
  </r>
  <r>
    <n v="10312"/>
    <s v="S18_1367"/>
    <n v="25"/>
    <n v="43.67"/>
    <n v="9"/>
    <x v="179"/>
    <d v="2004-10-27T00:00:00"/>
    <d v="2004-10-23T00:00:00"/>
    <s v="Shipped"/>
    <n v="124"/>
    <n v="1165"/>
    <n v="210500"/>
    <s v="San Rafael"/>
    <n v="1"/>
    <x v="5"/>
    <d v="2005-03-05T00:00:00"/>
    <n v="101244.59"/>
    <s v="Vintage Cars"/>
    <n v="8635"/>
    <n v="53.91"/>
    <n v="4"/>
    <s v="Yes"/>
    <n v="2004"/>
    <n v="10"/>
    <n v="24.26"/>
    <n v="1091.75"/>
    <n v="80.008244023083265"/>
    <n v="1"/>
  </r>
  <r>
    <n v="10312"/>
    <s v="S18_1749"/>
    <n v="48"/>
    <n v="146.19999999999999"/>
    <n v="17"/>
    <x v="179"/>
    <d v="2004-10-27T00:00:00"/>
    <d v="2004-10-23T00:00:00"/>
    <s v="Shipped"/>
    <n v="124"/>
    <n v="1165"/>
    <n v="210500"/>
    <s v="San Rafael"/>
    <n v="1"/>
    <x v="5"/>
    <d v="2005-03-05T00:00:00"/>
    <n v="101244.59"/>
    <s v="Vintage Cars"/>
    <n v="2724"/>
    <n v="170"/>
    <n v="4"/>
    <s v="Yes"/>
    <n v="2004"/>
    <n v="10"/>
    <n v="86.7"/>
    <n v="7017.5999999999995"/>
    <n v="68.62745098039214"/>
    <n v="1"/>
  </r>
  <r>
    <n v="10312"/>
    <s v="S18_2248"/>
    <n v="30"/>
    <n v="48.43"/>
    <n v="16"/>
    <x v="179"/>
    <d v="2004-10-27T00:00:00"/>
    <d v="2004-10-23T00:00:00"/>
    <s v="Shipped"/>
    <n v="124"/>
    <n v="1165"/>
    <n v="210500"/>
    <s v="San Rafael"/>
    <n v="1"/>
    <x v="5"/>
    <d v="2005-03-05T00:00:00"/>
    <n v="101244.59"/>
    <s v="Vintage Cars"/>
    <n v="540"/>
    <n v="60.54"/>
    <n v="4"/>
    <s v="Yes"/>
    <n v="2004"/>
    <n v="10"/>
    <n v="33.299999999999997"/>
    <n v="1452.9"/>
    <n v="45.435435435435444"/>
    <n v="0"/>
  </r>
  <r>
    <n v="10312"/>
    <s v="S18_2325"/>
    <n v="31"/>
    <n v="111.87"/>
    <n v="14"/>
    <x v="179"/>
    <d v="2004-10-27T00:00:00"/>
    <d v="2004-10-23T00:00:00"/>
    <s v="Shipped"/>
    <n v="124"/>
    <n v="1165"/>
    <n v="210500"/>
    <s v="San Rafael"/>
    <n v="1"/>
    <x v="5"/>
    <d v="2005-03-05T00:00:00"/>
    <n v="101244.59"/>
    <s v="Vintage Cars"/>
    <n v="9354"/>
    <n v="127.13"/>
    <n v="4"/>
    <s v="Yes"/>
    <n v="2004"/>
    <n v="10"/>
    <n v="58.48"/>
    <n v="3467.9700000000003"/>
    <n v="91.296169630642979"/>
    <n v="1"/>
  </r>
  <r>
    <n v="10312"/>
    <s v="S18_2795"/>
    <n v="25"/>
    <n v="150.19"/>
    <n v="11"/>
    <x v="179"/>
    <d v="2004-10-27T00:00:00"/>
    <d v="2004-10-23T00:00:00"/>
    <s v="Shipped"/>
    <n v="124"/>
    <n v="1165"/>
    <n v="210500"/>
    <s v="San Rafael"/>
    <n v="1"/>
    <x v="5"/>
    <d v="2005-03-05T00:00:00"/>
    <n v="101244.59"/>
    <s v="Vintage Cars"/>
    <n v="548"/>
    <n v="168.75"/>
    <n v="4"/>
    <s v="Yes"/>
    <n v="2004"/>
    <n v="10"/>
    <n v="72.56"/>
    <n v="3754.75"/>
    <n v="106.98732083792721"/>
    <n v="1"/>
  </r>
  <r>
    <n v="10312"/>
    <s v="S18_2949"/>
    <n v="37"/>
    <n v="91.18"/>
    <n v="4"/>
    <x v="179"/>
    <d v="2004-10-27T00:00:00"/>
    <d v="2004-10-23T00:00:00"/>
    <s v="Shipped"/>
    <n v="124"/>
    <n v="1165"/>
    <n v="210500"/>
    <s v="San Rafael"/>
    <n v="1"/>
    <x v="5"/>
    <d v="2005-03-05T00:00:00"/>
    <n v="101244.59"/>
    <s v="Vintage Cars"/>
    <n v="4189"/>
    <n v="101.31"/>
    <n v="4"/>
    <s v="Yes"/>
    <n v="2004"/>
    <n v="10"/>
    <n v="60.78"/>
    <n v="3373.6600000000003"/>
    <n v="50.016452780519913"/>
    <n v="0"/>
  </r>
  <r>
    <n v="10312"/>
    <s v="S18_2957"/>
    <n v="35"/>
    <n v="54.34"/>
    <n v="6"/>
    <x v="179"/>
    <d v="2004-10-27T00:00:00"/>
    <d v="2004-10-23T00:00:00"/>
    <s v="Shipped"/>
    <n v="124"/>
    <n v="1165"/>
    <n v="210500"/>
    <s v="San Rafael"/>
    <n v="1"/>
    <x v="5"/>
    <d v="2005-03-05T00:00:00"/>
    <n v="101244.59"/>
    <s v="Vintage Cars"/>
    <n v="5649"/>
    <n v="62.46"/>
    <n v="4"/>
    <s v="Yes"/>
    <n v="2004"/>
    <n v="10"/>
    <n v="34.35"/>
    <n v="1901.9"/>
    <n v="58.195050946142658"/>
    <n v="0"/>
  </r>
  <r>
    <n v="10312"/>
    <s v="S18_3136"/>
    <n v="38"/>
    <n v="93.2"/>
    <n v="5"/>
    <x v="179"/>
    <d v="2004-10-27T00:00:00"/>
    <d v="2004-10-23T00:00:00"/>
    <s v="Shipped"/>
    <n v="124"/>
    <n v="1165"/>
    <n v="210500"/>
    <s v="San Rafael"/>
    <n v="1"/>
    <x v="5"/>
    <d v="2005-03-05T00:00:00"/>
    <n v="101244.59"/>
    <s v="Vintage Cars"/>
    <n v="5992"/>
    <n v="104.72"/>
    <n v="4"/>
    <s v="Yes"/>
    <n v="2004"/>
    <n v="10"/>
    <n v="60.74"/>
    <n v="3541.6"/>
    <n v="53.440895620678297"/>
    <n v="0"/>
  </r>
  <r>
    <n v="10312"/>
    <s v="S18_3320"/>
    <n v="33"/>
    <n v="84.33"/>
    <n v="8"/>
    <x v="179"/>
    <d v="2004-10-27T00:00:00"/>
    <d v="2004-10-23T00:00:00"/>
    <s v="Shipped"/>
    <n v="124"/>
    <n v="1165"/>
    <n v="210500"/>
    <s v="San Rafael"/>
    <n v="1"/>
    <x v="5"/>
    <d v="2005-03-05T00:00:00"/>
    <n v="101244.59"/>
    <s v="Vintage Cars"/>
    <n v="7913"/>
    <n v="99.21"/>
    <n v="4"/>
    <s v="Yes"/>
    <n v="2004"/>
    <n v="10"/>
    <n v="57.54"/>
    <n v="2782.89"/>
    <n v="46.558915537017725"/>
    <n v="0"/>
  </r>
  <r>
    <n v="10312"/>
    <s v="S18_4668"/>
    <n v="39"/>
    <n v="44.27"/>
    <n v="1"/>
    <x v="179"/>
    <d v="2004-10-27T00:00:00"/>
    <d v="2004-10-23T00:00:00"/>
    <s v="Shipped"/>
    <n v="124"/>
    <n v="1165"/>
    <n v="210500"/>
    <s v="San Rafael"/>
    <n v="1"/>
    <x v="5"/>
    <d v="2005-03-05T00:00:00"/>
    <n v="101244.59"/>
    <s v="Vintage Cars"/>
    <n v="6645"/>
    <n v="50.31"/>
    <n v="4"/>
    <s v="Yes"/>
    <n v="2004"/>
    <n v="10"/>
    <n v="23.14"/>
    <n v="1726.5300000000002"/>
    <n v="91.31374243733795"/>
    <n v="1"/>
  </r>
  <r>
    <n v="10312"/>
    <s v="S24_1937"/>
    <n v="39"/>
    <n v="27.88"/>
    <n v="13"/>
    <x v="179"/>
    <d v="2004-10-27T00:00:00"/>
    <d v="2004-10-23T00:00:00"/>
    <s v="Shipped"/>
    <n v="124"/>
    <n v="1165"/>
    <n v="210500"/>
    <s v="San Rafael"/>
    <n v="1"/>
    <x v="5"/>
    <d v="2005-03-05T00:00:00"/>
    <n v="101244.59"/>
    <s v="Vintage Cars"/>
    <n v="7332"/>
    <n v="33.19"/>
    <n v="4"/>
    <s v="Yes"/>
    <n v="2004"/>
    <n v="10"/>
    <n v="22.57"/>
    <n v="1087.32"/>
    <n v="23.526805494018603"/>
    <n v="0"/>
  </r>
  <r>
    <n v="10312"/>
    <s v="S24_2022"/>
    <n v="23"/>
    <n v="43.46"/>
    <n v="12"/>
    <x v="179"/>
    <d v="2004-10-27T00:00:00"/>
    <d v="2004-10-23T00:00:00"/>
    <s v="Shipped"/>
    <n v="124"/>
    <n v="1165"/>
    <n v="210500"/>
    <s v="San Rafael"/>
    <n v="1"/>
    <x v="5"/>
    <d v="2005-03-05T00:00:00"/>
    <n v="101244.59"/>
    <s v="Vintage Cars"/>
    <n v="2847"/>
    <n v="44.8"/>
    <n v="4"/>
    <s v="Yes"/>
    <n v="2004"/>
    <n v="10"/>
    <n v="20.61"/>
    <n v="999.58"/>
    <n v="110.86851043182921"/>
    <n v="1"/>
  </r>
  <r>
    <n v="10312"/>
    <s v="S24_3969"/>
    <n v="31"/>
    <n v="40.21"/>
    <n v="15"/>
    <x v="179"/>
    <d v="2004-10-27T00:00:00"/>
    <d v="2004-10-23T00:00:00"/>
    <s v="Shipped"/>
    <n v="124"/>
    <n v="1165"/>
    <n v="210500"/>
    <s v="San Rafael"/>
    <n v="1"/>
    <x v="5"/>
    <d v="2005-03-05T00:00:00"/>
    <n v="101244.59"/>
    <s v="Vintage Cars"/>
    <n v="2081"/>
    <n v="41.03"/>
    <n v="4"/>
    <s v="Yes"/>
    <n v="2004"/>
    <n v="10"/>
    <n v="21.75"/>
    <n v="1246.51"/>
    <n v="84.873563218390814"/>
    <n v="1"/>
  </r>
  <r>
    <n v="10312"/>
    <s v="S24_4258"/>
    <n v="44"/>
    <n v="96.42"/>
    <n v="7"/>
    <x v="179"/>
    <d v="2004-10-27T00:00:00"/>
    <d v="2004-10-23T00:00:00"/>
    <s v="Shipped"/>
    <n v="124"/>
    <n v="1165"/>
    <n v="210500"/>
    <s v="San Rafael"/>
    <n v="1"/>
    <x v="5"/>
    <d v="2005-03-05T00:00:00"/>
    <n v="101244.59"/>
    <s v="Vintage Cars"/>
    <n v="4710"/>
    <n v="97.39"/>
    <n v="4"/>
    <s v="Yes"/>
    <n v="2004"/>
    <n v="10"/>
    <n v="57.46"/>
    <n v="4242.4800000000005"/>
    <n v="67.803689523146531"/>
    <n v="1"/>
  </r>
  <r>
    <n v="10313"/>
    <s v="S10_4962"/>
    <n v="40"/>
    <n v="141.83000000000001"/>
    <n v="7"/>
    <x v="180"/>
    <d v="2004-10-28T00:00:00"/>
    <d v="2004-10-25T00:00:00"/>
    <s v="Shipped"/>
    <n v="202"/>
    <n v="1323"/>
    <n v="90300"/>
    <s v="Vancouver"/>
    <n v="3"/>
    <x v="2"/>
    <d v="2003-12-18T00:00:00"/>
    <n v="36527.61"/>
    <s v="Classic Cars"/>
    <n v="6791"/>
    <n v="147.74"/>
    <n v="3"/>
    <s v="Yes"/>
    <n v="2004"/>
    <n v="10"/>
    <n v="103.42"/>
    <n v="5673.2000000000007"/>
    <n v="37.139818216979322"/>
    <n v="0"/>
  </r>
  <r>
    <n v="10313"/>
    <s v="S12_1666"/>
    <n v="21"/>
    <n v="131.19999999999999"/>
    <n v="11"/>
    <x v="180"/>
    <d v="2004-10-28T00:00:00"/>
    <d v="2004-10-25T00:00:00"/>
    <s v="Shipped"/>
    <n v="202"/>
    <n v="1323"/>
    <n v="90300"/>
    <s v="Vancouver"/>
    <n v="3"/>
    <x v="2"/>
    <d v="2003-12-18T00:00:00"/>
    <n v="36527.61"/>
    <s v="Trucks and Buses"/>
    <n v="1579"/>
    <n v="136.66999999999999"/>
    <n v="3"/>
    <s v="Yes"/>
    <n v="2004"/>
    <n v="10"/>
    <n v="77.900000000000006"/>
    <n v="2755.2"/>
    <n v="68.421052631578917"/>
    <n v="1"/>
  </r>
  <r>
    <n v="10313"/>
    <s v="S18_2319"/>
    <n v="29"/>
    <n v="109.23"/>
    <n v="2"/>
    <x v="180"/>
    <d v="2004-10-28T00:00:00"/>
    <d v="2004-10-25T00:00:00"/>
    <s v="Shipped"/>
    <n v="202"/>
    <n v="1323"/>
    <n v="90300"/>
    <s v="Vancouver"/>
    <n v="3"/>
    <x v="2"/>
    <d v="2003-12-18T00:00:00"/>
    <n v="36527.61"/>
    <s v="Trucks and Buses"/>
    <n v="8258"/>
    <n v="122.73"/>
    <n v="3"/>
    <s v="Yes"/>
    <n v="2004"/>
    <n v="10"/>
    <n v="74.86"/>
    <n v="3167.67"/>
    <n v="45.912369756879521"/>
    <n v="0"/>
  </r>
  <r>
    <n v="10313"/>
    <s v="S18_2432"/>
    <n v="34"/>
    <n v="52.87"/>
    <n v="5"/>
    <x v="180"/>
    <d v="2004-10-28T00:00:00"/>
    <d v="2004-10-25T00:00:00"/>
    <s v="Shipped"/>
    <n v="202"/>
    <n v="1323"/>
    <n v="90300"/>
    <s v="Vancouver"/>
    <n v="3"/>
    <x v="2"/>
    <d v="2003-12-18T00:00:00"/>
    <n v="36527.61"/>
    <s v="Trucks and Buses"/>
    <n v="2018"/>
    <n v="60.77"/>
    <n v="3"/>
    <s v="Yes"/>
    <n v="2004"/>
    <n v="10"/>
    <n v="24.92"/>
    <n v="1797.58"/>
    <n v="112.1589085072231"/>
    <n v="1"/>
  </r>
  <r>
    <n v="10313"/>
    <s v="S18_3232"/>
    <n v="25"/>
    <n v="143.94"/>
    <n v="3"/>
    <x v="180"/>
    <d v="2004-10-28T00:00:00"/>
    <d v="2004-10-25T00:00:00"/>
    <s v="Shipped"/>
    <n v="202"/>
    <n v="1323"/>
    <n v="90300"/>
    <s v="Vancouver"/>
    <n v="3"/>
    <x v="2"/>
    <d v="2003-12-18T00:00:00"/>
    <n v="36527.61"/>
    <s v="Classic Cars"/>
    <n v="8347"/>
    <n v="169.34"/>
    <n v="3"/>
    <s v="Yes"/>
    <n v="2004"/>
    <n v="10"/>
    <n v="77.900000000000006"/>
    <n v="3598.5"/>
    <n v="84.775353016688044"/>
    <n v="1"/>
  </r>
  <r>
    <n v="10313"/>
    <s v="S18_4600"/>
    <n v="28"/>
    <n v="110.18"/>
    <n v="8"/>
    <x v="180"/>
    <d v="2004-10-28T00:00:00"/>
    <d v="2004-10-25T00:00:00"/>
    <s v="Shipped"/>
    <n v="202"/>
    <n v="1323"/>
    <n v="90300"/>
    <s v="Vancouver"/>
    <n v="3"/>
    <x v="2"/>
    <d v="2003-12-18T00:00:00"/>
    <n v="36527.61"/>
    <s v="Trucks and Buses"/>
    <n v="3128"/>
    <n v="121.08"/>
    <n v="3"/>
    <s v="Yes"/>
    <n v="2004"/>
    <n v="10"/>
    <n v="84.76"/>
    <n v="3085.04"/>
    <n v="29.990561585653609"/>
    <n v="0"/>
  </r>
  <r>
    <n v="10313"/>
    <s v="S24_2300"/>
    <n v="42"/>
    <n v="102.23"/>
    <n v="4"/>
    <x v="180"/>
    <d v="2004-10-28T00:00:00"/>
    <d v="2004-10-25T00:00:00"/>
    <s v="Shipped"/>
    <n v="202"/>
    <n v="1323"/>
    <n v="90300"/>
    <s v="Vancouver"/>
    <n v="3"/>
    <x v="2"/>
    <d v="2003-12-18T00:00:00"/>
    <n v="36527.61"/>
    <s v="Trucks and Buses"/>
    <n v="2327"/>
    <n v="127.79"/>
    <n v="3"/>
    <s v="Yes"/>
    <n v="2004"/>
    <n v="10"/>
    <n v="61.34"/>
    <n v="4293.66"/>
    <n v="66.661232474731008"/>
    <n v="0"/>
  </r>
  <r>
    <n v="10313"/>
    <s v="S32_1268"/>
    <n v="27"/>
    <n v="96.31"/>
    <n v="6"/>
    <x v="180"/>
    <d v="2004-10-28T00:00:00"/>
    <d v="2004-10-25T00:00:00"/>
    <s v="Shipped"/>
    <n v="202"/>
    <n v="1323"/>
    <n v="90300"/>
    <s v="Vancouver"/>
    <n v="3"/>
    <x v="2"/>
    <d v="2003-12-18T00:00:00"/>
    <n v="36527.61"/>
    <s v="Trucks and Buses"/>
    <n v="5099"/>
    <n v="96.31"/>
    <n v="3"/>
    <s v="Yes"/>
    <n v="2004"/>
    <n v="10"/>
    <n v="53.93"/>
    <n v="2600.37"/>
    <n v="78.583348785462633"/>
    <n v="1"/>
  </r>
  <r>
    <n v="10313"/>
    <s v="S32_2509"/>
    <n v="38"/>
    <n v="48.7"/>
    <n v="1"/>
    <x v="180"/>
    <d v="2004-10-28T00:00:00"/>
    <d v="2004-10-25T00:00:00"/>
    <s v="Shipped"/>
    <n v="202"/>
    <n v="1323"/>
    <n v="90300"/>
    <s v="Vancouver"/>
    <n v="3"/>
    <x v="2"/>
    <d v="2003-12-18T00:00:00"/>
    <n v="36527.61"/>
    <s v="Trucks and Buses"/>
    <n v="2874"/>
    <n v="54.11"/>
    <n v="3"/>
    <s v="Yes"/>
    <n v="2004"/>
    <n v="10"/>
    <n v="25.98"/>
    <n v="1850.6000000000001"/>
    <n v="87.451886066204779"/>
    <n v="1"/>
  </r>
  <r>
    <n v="10313"/>
    <s v="S32_3522"/>
    <n v="34"/>
    <n v="55.59"/>
    <n v="10"/>
    <x v="180"/>
    <d v="2004-10-28T00:00:00"/>
    <d v="2004-10-25T00:00:00"/>
    <s v="Shipped"/>
    <n v="202"/>
    <n v="1323"/>
    <n v="90300"/>
    <s v="Vancouver"/>
    <n v="3"/>
    <x v="2"/>
    <d v="2003-12-18T00:00:00"/>
    <n v="36527.61"/>
    <s v="Trucks and Buses"/>
    <n v="814"/>
    <n v="64.64"/>
    <n v="3"/>
    <s v="Yes"/>
    <n v="2004"/>
    <n v="10"/>
    <n v="33.61"/>
    <n v="1890.0600000000002"/>
    <n v="65.397203213329377"/>
    <n v="0"/>
  </r>
  <r>
    <n v="10313"/>
    <s v="S700_2824"/>
    <n v="30"/>
    <n v="96.09"/>
    <n v="9"/>
    <x v="180"/>
    <d v="2004-10-28T00:00:00"/>
    <d v="2004-10-25T00:00:00"/>
    <s v="Shipped"/>
    <n v="202"/>
    <n v="1323"/>
    <n v="90300"/>
    <s v="Vancouver"/>
    <n v="3"/>
    <x v="2"/>
    <d v="2003-12-18T00:00:00"/>
    <n v="36527.61"/>
    <s v="Classic Cars"/>
    <n v="6934"/>
    <n v="101.15"/>
    <n v="3"/>
    <s v="Yes"/>
    <n v="2004"/>
    <n v="10"/>
    <n v="46.53"/>
    <n v="2882.7000000000003"/>
    <n v="106.51192778852354"/>
    <n v="1"/>
  </r>
  <r>
    <n v="10314"/>
    <s v="S12_1108"/>
    <n v="38"/>
    <n v="176.63"/>
    <n v="5"/>
    <x v="180"/>
    <d v="2004-11-01T00:00:00"/>
    <d v="2004-10-23T00:00:00"/>
    <s v="Shipped"/>
    <n v="227"/>
    <n v="1401"/>
    <n v="120800"/>
    <s v="Ã…rhus"/>
    <n v="4"/>
    <x v="3"/>
    <d v="2003-10-31T00:00:00"/>
    <n v="36164.46"/>
    <s v="Classic Cars"/>
    <n v="3619"/>
    <n v="207.8"/>
    <n v="9"/>
    <s v="No"/>
    <n v="2004"/>
    <n v="10"/>
    <n v="95.59"/>
    <n v="6711.94"/>
    <n v="84.77874254629144"/>
    <n v="1"/>
  </r>
  <r>
    <n v="10314"/>
    <s v="S12_3148"/>
    <n v="46"/>
    <n v="125.4"/>
    <n v="6"/>
    <x v="180"/>
    <d v="2004-11-01T00:00:00"/>
    <d v="2004-10-23T00:00:00"/>
    <s v="Shipped"/>
    <n v="227"/>
    <n v="1401"/>
    <n v="120800"/>
    <s v="Ã…rhus"/>
    <n v="4"/>
    <x v="3"/>
    <d v="2003-10-31T00:00:00"/>
    <n v="36164.46"/>
    <s v="Classic Cars"/>
    <n v="6906"/>
    <n v="151.08000000000001"/>
    <n v="9"/>
    <s v="No"/>
    <n v="2004"/>
    <n v="10"/>
    <n v="89.14"/>
    <n v="5768.4000000000005"/>
    <n v="40.67758582005834"/>
    <n v="0"/>
  </r>
  <r>
    <n v="10314"/>
    <s v="S12_3891"/>
    <n v="36"/>
    <n v="169.56"/>
    <n v="4"/>
    <x v="180"/>
    <d v="2004-11-01T00:00:00"/>
    <d v="2004-10-23T00:00:00"/>
    <s v="Shipped"/>
    <n v="227"/>
    <n v="1401"/>
    <n v="120800"/>
    <s v="Ã…rhus"/>
    <n v="4"/>
    <x v="3"/>
    <d v="2003-10-31T00:00:00"/>
    <n v="36164.46"/>
    <s v="Classic Cars"/>
    <n v="1049"/>
    <n v="173.02"/>
    <n v="9"/>
    <s v="No"/>
    <n v="2004"/>
    <n v="10"/>
    <n v="83.05"/>
    <n v="6104.16"/>
    <n v="104.16616496086695"/>
    <n v="1"/>
  </r>
  <r>
    <n v="10314"/>
    <s v="S12_4473"/>
    <n v="45"/>
    <n v="95.99"/>
    <n v="14"/>
    <x v="180"/>
    <d v="2004-11-01T00:00:00"/>
    <d v="2004-10-23T00:00:00"/>
    <s v="Shipped"/>
    <n v="227"/>
    <n v="1401"/>
    <n v="120800"/>
    <s v="Ã…rhus"/>
    <n v="4"/>
    <x v="3"/>
    <d v="2003-10-31T00:00:00"/>
    <n v="36164.46"/>
    <s v="Trucks and Buses"/>
    <n v="6125"/>
    <n v="118.5"/>
    <n v="9"/>
    <s v="No"/>
    <n v="2004"/>
    <n v="10"/>
    <n v="55.7"/>
    <n v="4319.55"/>
    <n v="72.333931777378808"/>
    <n v="1"/>
  </r>
  <r>
    <n v="10314"/>
    <s v="S18_2238"/>
    <n v="42"/>
    <n v="135.9"/>
    <n v="13"/>
    <x v="180"/>
    <d v="2004-11-01T00:00:00"/>
    <d v="2004-10-23T00:00:00"/>
    <s v="Shipped"/>
    <n v="227"/>
    <n v="1401"/>
    <n v="120800"/>
    <s v="Ã…rhus"/>
    <n v="4"/>
    <x v="3"/>
    <d v="2003-10-31T00:00:00"/>
    <n v="36164.46"/>
    <s v="Classic Cars"/>
    <n v="4724"/>
    <n v="163.72999999999999"/>
    <n v="9"/>
    <s v="No"/>
    <n v="2004"/>
    <n v="10"/>
    <n v="101.51"/>
    <n v="5707.8"/>
    <n v="33.878435622106196"/>
    <n v="0"/>
  </r>
  <r>
    <n v="10314"/>
    <s v="S18_3140"/>
    <n v="20"/>
    <n v="129.76"/>
    <n v="1"/>
    <x v="180"/>
    <d v="2004-11-01T00:00:00"/>
    <d v="2004-10-23T00:00:00"/>
    <s v="Shipped"/>
    <n v="227"/>
    <n v="1401"/>
    <n v="120800"/>
    <s v="Ã…rhus"/>
    <n v="4"/>
    <x v="3"/>
    <d v="2003-10-31T00:00:00"/>
    <n v="36164.46"/>
    <s v="Vintage Cars"/>
    <n v="3913"/>
    <n v="136.59"/>
    <n v="9"/>
    <s v="No"/>
    <n v="2004"/>
    <n v="10"/>
    <n v="68.3"/>
    <n v="2595.1999999999998"/>
    <n v="89.985358711566604"/>
    <n v="1"/>
  </r>
  <r>
    <n v="10314"/>
    <s v="S18_3259"/>
    <n v="23"/>
    <n v="84.71"/>
    <n v="3"/>
    <x v="180"/>
    <d v="2004-11-01T00:00:00"/>
    <d v="2004-10-23T00:00:00"/>
    <s v="Shipped"/>
    <n v="227"/>
    <n v="1401"/>
    <n v="120800"/>
    <s v="Ã…rhus"/>
    <n v="4"/>
    <x v="3"/>
    <d v="2003-10-31T00:00:00"/>
    <n v="36164.46"/>
    <s v="Trains"/>
    <n v="6450"/>
    <n v="100.84"/>
    <n v="9"/>
    <s v="No"/>
    <n v="2004"/>
    <n v="10"/>
    <n v="67.56"/>
    <n v="1948.33"/>
    <n v="25.384843102427457"/>
    <n v="0"/>
  </r>
  <r>
    <n v="10314"/>
    <s v="S18_4027"/>
    <n v="29"/>
    <n v="129.26"/>
    <n v="8"/>
    <x v="180"/>
    <d v="2004-11-01T00:00:00"/>
    <d v="2004-10-23T00:00:00"/>
    <s v="Shipped"/>
    <n v="227"/>
    <n v="1401"/>
    <n v="120800"/>
    <s v="Ã…rhus"/>
    <n v="4"/>
    <x v="3"/>
    <d v="2003-10-31T00:00:00"/>
    <n v="36164.46"/>
    <s v="Classic Cars"/>
    <n v="5545"/>
    <n v="143.62"/>
    <n v="9"/>
    <s v="No"/>
    <n v="2004"/>
    <n v="10"/>
    <n v="91.92"/>
    <n v="3748.54"/>
    <n v="40.622280243690149"/>
    <n v="0"/>
  </r>
  <r>
    <n v="10314"/>
    <s v="S24_1444"/>
    <n v="44"/>
    <n v="51.44"/>
    <n v="11"/>
    <x v="180"/>
    <d v="2004-11-01T00:00:00"/>
    <d v="2004-10-23T00:00:00"/>
    <s v="Shipped"/>
    <n v="227"/>
    <n v="1401"/>
    <n v="120800"/>
    <s v="Ã…rhus"/>
    <n v="4"/>
    <x v="3"/>
    <d v="2003-10-31T00:00:00"/>
    <n v="36164.46"/>
    <s v="Classic Cars"/>
    <n v="4074"/>
    <n v="57.8"/>
    <n v="9"/>
    <s v="No"/>
    <n v="2004"/>
    <n v="10"/>
    <n v="32.369999999999997"/>
    <n v="2263.3599999999997"/>
    <n v="58.912573370404701"/>
    <n v="0"/>
  </r>
  <r>
    <n v="10314"/>
    <s v="S24_2840"/>
    <n v="39"/>
    <n v="31.82"/>
    <n v="15"/>
    <x v="180"/>
    <d v="2004-11-01T00:00:00"/>
    <d v="2004-10-23T00:00:00"/>
    <s v="Shipped"/>
    <n v="227"/>
    <n v="1401"/>
    <n v="120800"/>
    <s v="Ã…rhus"/>
    <n v="4"/>
    <x v="3"/>
    <d v="2003-10-31T00:00:00"/>
    <n v="36164.46"/>
    <s v="Classic Cars"/>
    <n v="2542"/>
    <n v="35.36"/>
    <n v="9"/>
    <s v="No"/>
    <n v="2004"/>
    <n v="10"/>
    <n v="15.91"/>
    <n v="1240.98"/>
    <n v="100"/>
    <n v="1"/>
  </r>
  <r>
    <n v="10314"/>
    <s v="S24_4048"/>
    <n v="38"/>
    <n v="111.18"/>
    <n v="10"/>
    <x v="180"/>
    <d v="2004-11-01T00:00:00"/>
    <d v="2004-10-23T00:00:00"/>
    <s v="Shipped"/>
    <n v="227"/>
    <n v="1401"/>
    <n v="120800"/>
    <s v="Ã…rhus"/>
    <n v="4"/>
    <x v="3"/>
    <d v="2003-10-31T00:00:00"/>
    <n v="36164.46"/>
    <s v="Classic Cars"/>
    <n v="6582"/>
    <n v="118.28"/>
    <n v="9"/>
    <s v="No"/>
    <n v="2004"/>
    <n v="10"/>
    <n v="69.78"/>
    <n v="4224.84"/>
    <n v="59.329320722269998"/>
    <n v="0"/>
  </r>
  <r>
    <n v="10314"/>
    <s v="S32_3207"/>
    <n v="35"/>
    <n v="58.41"/>
    <n v="9"/>
    <x v="180"/>
    <d v="2004-11-01T00:00:00"/>
    <d v="2004-10-23T00:00:00"/>
    <s v="Shipped"/>
    <n v="227"/>
    <n v="1401"/>
    <n v="120800"/>
    <s v="Ã…rhus"/>
    <n v="4"/>
    <x v="3"/>
    <d v="2003-10-31T00:00:00"/>
    <n v="36164.46"/>
    <s v="Trains"/>
    <n v="8601"/>
    <n v="62.14"/>
    <n v="9"/>
    <s v="No"/>
    <n v="2004"/>
    <n v="10"/>
    <n v="26.72"/>
    <n v="2044.35"/>
    <n v="118.6002994011976"/>
    <n v="1"/>
  </r>
  <r>
    <n v="10314"/>
    <s v="S50_1392"/>
    <n v="28"/>
    <n v="115.75"/>
    <n v="12"/>
    <x v="180"/>
    <d v="2004-11-01T00:00:00"/>
    <d v="2004-10-23T00:00:00"/>
    <s v="Shipped"/>
    <n v="227"/>
    <n v="1401"/>
    <n v="120800"/>
    <s v="Ã…rhus"/>
    <n v="4"/>
    <x v="3"/>
    <d v="2003-10-31T00:00:00"/>
    <n v="36164.46"/>
    <s v="Trucks and Buses"/>
    <n v="1016"/>
    <n v="115.75"/>
    <n v="9"/>
    <s v="No"/>
    <n v="2004"/>
    <n v="10"/>
    <n v="68.290000000000006"/>
    <n v="3241"/>
    <n v="69.497730267974802"/>
    <n v="1"/>
  </r>
  <r>
    <n v="10314"/>
    <s v="S50_1514"/>
    <n v="38"/>
    <n v="50.38"/>
    <n v="7"/>
    <x v="180"/>
    <d v="2004-11-01T00:00:00"/>
    <d v="2004-10-23T00:00:00"/>
    <s v="Shipped"/>
    <n v="227"/>
    <n v="1401"/>
    <n v="120800"/>
    <s v="Ã…rhus"/>
    <n v="4"/>
    <x v="3"/>
    <d v="2003-10-31T00:00:00"/>
    <n v="36164.46"/>
    <s v="Trains"/>
    <n v="1645"/>
    <n v="58.58"/>
    <n v="9"/>
    <s v="No"/>
    <n v="2004"/>
    <n v="10"/>
    <n v="37.49"/>
    <n v="1914.44"/>
    <n v="34.382502000533478"/>
    <n v="0"/>
  </r>
  <r>
    <n v="10314"/>
    <s v="S700_1938"/>
    <n v="23"/>
    <n v="83.15"/>
    <n v="2"/>
    <x v="180"/>
    <d v="2004-11-01T00:00:00"/>
    <d v="2004-10-23T00:00:00"/>
    <s v="Shipped"/>
    <n v="227"/>
    <n v="1401"/>
    <n v="120800"/>
    <s v="Ã…rhus"/>
    <n v="4"/>
    <x v="3"/>
    <d v="2003-10-31T00:00:00"/>
    <n v="36164.46"/>
    <s v="Ships"/>
    <n v="737"/>
    <n v="86.61"/>
    <n v="9"/>
    <s v="No"/>
    <n v="2004"/>
    <n v="10"/>
    <n v="43.3"/>
    <n v="1912.45"/>
    <n v="92.032332563510423"/>
    <n v="1"/>
  </r>
  <r>
    <n v="10315"/>
    <s v="S18_4522"/>
    <n v="36"/>
    <n v="78.12"/>
    <n v="7"/>
    <x v="181"/>
    <d v="2004-11-08T00:00:00"/>
    <d v="2004-10-30T00:00:00"/>
    <s v="Shipped"/>
    <n v="119"/>
    <n v="1370"/>
    <n v="118200"/>
    <s v="Nantes"/>
    <n v="4"/>
    <x v="3"/>
    <d v="2004-11-14T00:00:00"/>
    <n v="19501.82"/>
    <s v="Vintage Cars"/>
    <n v="8290"/>
    <n v="87.77"/>
    <n v="9"/>
    <s v="No"/>
    <n v="2004"/>
    <n v="10"/>
    <n v="52.66"/>
    <n v="2812.32"/>
    <n v="48.347892138245363"/>
    <n v="0"/>
  </r>
  <r>
    <n v="10315"/>
    <s v="S24_2011"/>
    <n v="35"/>
    <n v="111.83"/>
    <n v="6"/>
    <x v="181"/>
    <d v="2004-11-08T00:00:00"/>
    <d v="2004-10-30T00:00:00"/>
    <s v="Shipped"/>
    <n v="119"/>
    <n v="1370"/>
    <n v="118200"/>
    <s v="Nantes"/>
    <n v="4"/>
    <x v="3"/>
    <d v="2004-11-14T00:00:00"/>
    <n v="19501.82"/>
    <s v="Ships"/>
    <n v="1898"/>
    <n v="122.89"/>
    <n v="9"/>
    <s v="No"/>
    <n v="2004"/>
    <n v="10"/>
    <n v="82.34"/>
    <n v="3914.0499999999997"/>
    <n v="35.814913772164189"/>
    <n v="0"/>
  </r>
  <r>
    <n v="10315"/>
    <s v="S24_3151"/>
    <n v="24"/>
    <n v="78.77"/>
    <n v="1"/>
    <x v="181"/>
    <d v="2004-11-08T00:00:00"/>
    <d v="2004-10-30T00:00:00"/>
    <s v="Shipped"/>
    <n v="119"/>
    <n v="1370"/>
    <n v="118200"/>
    <s v="Nantes"/>
    <n v="4"/>
    <x v="3"/>
    <d v="2004-11-14T00:00:00"/>
    <n v="19501.82"/>
    <s v="Vintage Cars"/>
    <n v="9173"/>
    <n v="88.51"/>
    <n v="9"/>
    <s v="No"/>
    <n v="2004"/>
    <n v="10"/>
    <n v="46.91"/>
    <n v="1890.48"/>
    <n v="67.917288424642948"/>
    <n v="1"/>
  </r>
  <r>
    <n v="10315"/>
    <s v="S700_1138"/>
    <n v="41"/>
    <n v="60.67"/>
    <n v="2"/>
    <x v="181"/>
    <d v="2004-11-08T00:00:00"/>
    <d v="2004-10-30T00:00:00"/>
    <s v="Shipped"/>
    <n v="119"/>
    <n v="1370"/>
    <n v="118200"/>
    <s v="Nantes"/>
    <n v="4"/>
    <x v="3"/>
    <d v="2004-11-14T00:00:00"/>
    <n v="19501.82"/>
    <s v="Ships"/>
    <n v="1897"/>
    <n v="66.67"/>
    <n v="9"/>
    <s v="No"/>
    <n v="2004"/>
    <n v="10"/>
    <n v="34"/>
    <n v="2487.4700000000003"/>
    <n v="78.441176470588232"/>
    <n v="1"/>
  </r>
  <r>
    <n v="10315"/>
    <s v="S700_3505"/>
    <n v="31"/>
    <n v="99.17"/>
    <n v="3"/>
    <x v="181"/>
    <d v="2004-11-08T00:00:00"/>
    <d v="2004-10-30T00:00:00"/>
    <s v="Shipped"/>
    <n v="119"/>
    <n v="1370"/>
    <n v="118200"/>
    <s v="Nantes"/>
    <n v="4"/>
    <x v="3"/>
    <d v="2004-11-14T00:00:00"/>
    <n v="19501.82"/>
    <s v="Ships"/>
    <n v="1956"/>
    <n v="100.17"/>
    <n v="9"/>
    <s v="No"/>
    <n v="2004"/>
    <n v="10"/>
    <n v="51.09"/>
    <n v="3074.27"/>
    <n v="94.108436093168919"/>
    <n v="1"/>
  </r>
  <r>
    <n v="10315"/>
    <s v="S700_3962"/>
    <n v="37"/>
    <n v="88.39"/>
    <n v="4"/>
    <x v="181"/>
    <d v="2004-11-08T00:00:00"/>
    <d v="2004-10-30T00:00:00"/>
    <s v="Shipped"/>
    <n v="119"/>
    <n v="1370"/>
    <n v="118200"/>
    <s v="Nantes"/>
    <n v="4"/>
    <x v="3"/>
    <d v="2004-11-14T00:00:00"/>
    <n v="19501.82"/>
    <s v="Ships"/>
    <n v="5088"/>
    <n v="99.31"/>
    <n v="9"/>
    <s v="No"/>
    <n v="2004"/>
    <n v="10"/>
    <n v="53.63"/>
    <n v="3270.43"/>
    <n v="64.814469513332085"/>
    <n v="0"/>
  </r>
  <r>
    <n v="10315"/>
    <s v="S72_3212"/>
    <n v="40"/>
    <n v="51.32"/>
    <n v="5"/>
    <x v="181"/>
    <d v="2004-11-08T00:00:00"/>
    <d v="2004-10-30T00:00:00"/>
    <s v="Shipped"/>
    <n v="119"/>
    <n v="1370"/>
    <n v="118200"/>
    <s v="Nantes"/>
    <n v="4"/>
    <x v="3"/>
    <d v="2004-11-14T00:00:00"/>
    <n v="19501.82"/>
    <s v="Ships"/>
    <n v="414"/>
    <n v="54.6"/>
    <n v="9"/>
    <s v="No"/>
    <n v="2004"/>
    <n v="10"/>
    <n v="33.299999999999997"/>
    <n v="2052.8000000000002"/>
    <n v="54.11411411411413"/>
    <n v="0"/>
  </r>
  <r>
    <n v="10316"/>
    <s v="S10_4757"/>
    <n v="33"/>
    <n v="126.48"/>
    <n v="17"/>
    <x v="182"/>
    <d v="2004-11-09T00:00:00"/>
    <d v="2004-11-07T00:00:00"/>
    <s v="Shipped"/>
    <n v="240"/>
    <n v="1501"/>
    <n v="93900"/>
    <s v="Cowes"/>
    <n v="7"/>
    <x v="1"/>
    <d v="2004-11-16T00:00:00"/>
    <n v="46788.14"/>
    <s v="Classic Cars"/>
    <n v="3252"/>
    <n v="136"/>
    <n v="2"/>
    <s v="Yes"/>
    <n v="2004"/>
    <n v="11"/>
    <n v="85.68"/>
    <n v="4173.84"/>
    <n v="47.619047619047613"/>
    <n v="0"/>
  </r>
  <r>
    <n v="10316"/>
    <s v="S18_1662"/>
    <n v="27"/>
    <n v="140.34"/>
    <n v="9"/>
    <x v="182"/>
    <d v="2004-11-09T00:00:00"/>
    <d v="2004-11-07T00:00:00"/>
    <s v="Shipped"/>
    <n v="240"/>
    <n v="1501"/>
    <n v="93900"/>
    <s v="Cowes"/>
    <n v="7"/>
    <x v="1"/>
    <d v="2004-11-16T00:00:00"/>
    <n v="46788.14"/>
    <s v="Planes"/>
    <n v="5330"/>
    <n v="157.69"/>
    <n v="2"/>
    <s v="Yes"/>
    <n v="2004"/>
    <n v="11"/>
    <n v="77.27"/>
    <n v="3789.1800000000003"/>
    <n v="81.622880807557934"/>
    <n v="1"/>
  </r>
  <r>
    <n v="10316"/>
    <s v="S18_3029"/>
    <n v="21"/>
    <n v="72.260000000000005"/>
    <n v="15"/>
    <x v="182"/>
    <d v="2004-11-09T00:00:00"/>
    <d v="2004-11-07T00:00:00"/>
    <s v="Shipped"/>
    <n v="240"/>
    <n v="1501"/>
    <n v="93900"/>
    <s v="Cowes"/>
    <n v="7"/>
    <x v="1"/>
    <d v="2004-11-16T00:00:00"/>
    <n v="46788.14"/>
    <s v="Ships"/>
    <n v="4259"/>
    <n v="86.02"/>
    <n v="2"/>
    <s v="Yes"/>
    <n v="2004"/>
    <n v="11"/>
    <n v="51.61"/>
    <n v="1517.46"/>
    <n v="40.011625653943042"/>
    <n v="0"/>
  </r>
  <r>
    <n v="10316"/>
    <s v="S18_3856"/>
    <n v="47"/>
    <n v="89.99"/>
    <n v="14"/>
    <x v="182"/>
    <d v="2004-11-09T00:00:00"/>
    <d v="2004-11-07T00:00:00"/>
    <s v="Shipped"/>
    <n v="240"/>
    <n v="1501"/>
    <n v="93900"/>
    <s v="Cowes"/>
    <n v="7"/>
    <x v="1"/>
    <d v="2004-11-16T00:00:00"/>
    <n v="46788.14"/>
    <s v="Vintage Cars"/>
    <n v="2378"/>
    <n v="105.87"/>
    <n v="2"/>
    <s v="Yes"/>
    <n v="2004"/>
    <n v="11"/>
    <n v="64.58"/>
    <n v="4229.53"/>
    <n v="39.346546918550629"/>
    <n v="0"/>
  </r>
  <r>
    <n v="10316"/>
    <s v="S24_1785"/>
    <n v="25"/>
    <n v="93.01"/>
    <n v="1"/>
    <x v="182"/>
    <d v="2004-11-09T00:00:00"/>
    <d v="2004-11-07T00:00:00"/>
    <s v="Shipped"/>
    <n v="240"/>
    <n v="1501"/>
    <n v="93900"/>
    <s v="Cowes"/>
    <n v="7"/>
    <x v="1"/>
    <d v="2004-11-16T00:00:00"/>
    <n v="46788.14"/>
    <s v="Planes"/>
    <n v="3627"/>
    <n v="109.42"/>
    <n v="2"/>
    <s v="Yes"/>
    <n v="2004"/>
    <n v="11"/>
    <n v="66.739999999999995"/>
    <n v="2325.25"/>
    <n v="39.361702127659591"/>
    <n v="0"/>
  </r>
  <r>
    <n v="10316"/>
    <s v="S24_2841"/>
    <n v="34"/>
    <n v="67.14"/>
    <n v="10"/>
    <x v="182"/>
    <d v="2004-11-09T00:00:00"/>
    <d v="2004-11-07T00:00:00"/>
    <s v="Shipped"/>
    <n v="240"/>
    <n v="1501"/>
    <n v="93900"/>
    <s v="Cowes"/>
    <n v="7"/>
    <x v="1"/>
    <d v="2004-11-16T00:00:00"/>
    <n v="46788.14"/>
    <s v="Planes"/>
    <n v="5942"/>
    <n v="68.510000000000005"/>
    <n v="2"/>
    <s v="Yes"/>
    <n v="2004"/>
    <n v="11"/>
    <n v="34.25"/>
    <n v="2282.7600000000002"/>
    <n v="96.029197080291979"/>
    <n v="1"/>
  </r>
  <r>
    <n v="10316"/>
    <s v="S24_3420"/>
    <n v="47"/>
    <n v="55.23"/>
    <n v="11"/>
    <x v="182"/>
    <d v="2004-11-09T00:00:00"/>
    <d v="2004-11-07T00:00:00"/>
    <s v="Shipped"/>
    <n v="240"/>
    <n v="1501"/>
    <n v="93900"/>
    <s v="Cowes"/>
    <n v="7"/>
    <x v="1"/>
    <d v="2004-11-16T00:00:00"/>
    <n v="46788.14"/>
    <s v="Vintage Cars"/>
    <n v="2902"/>
    <n v="65.75"/>
    <n v="2"/>
    <s v="Yes"/>
    <n v="2004"/>
    <n v="11"/>
    <n v="26.3"/>
    <n v="2595.81"/>
    <n v="109.99999999999999"/>
    <n v="1"/>
  </r>
  <r>
    <n v="10316"/>
    <s v="S24_3816"/>
    <n v="25"/>
    <n v="77.150000000000006"/>
    <n v="16"/>
    <x v="182"/>
    <d v="2004-11-09T00:00:00"/>
    <d v="2004-11-07T00:00:00"/>
    <s v="Shipped"/>
    <n v="240"/>
    <n v="1501"/>
    <n v="93900"/>
    <s v="Cowes"/>
    <n v="7"/>
    <x v="1"/>
    <d v="2004-11-16T00:00:00"/>
    <n v="46788.14"/>
    <s v="Vintage Cars"/>
    <n v="6621"/>
    <n v="83.86"/>
    <n v="2"/>
    <s v="Yes"/>
    <n v="2004"/>
    <n v="11"/>
    <n v="48.64"/>
    <n v="1928.7500000000002"/>
    <n v="58.614309210526329"/>
    <n v="0"/>
  </r>
  <r>
    <n v="10316"/>
    <s v="S24_3949"/>
    <n v="30"/>
    <n v="67.56"/>
    <n v="8"/>
    <x v="182"/>
    <d v="2004-11-09T00:00:00"/>
    <d v="2004-11-07T00:00:00"/>
    <s v="Shipped"/>
    <n v="240"/>
    <n v="1501"/>
    <n v="93900"/>
    <s v="Cowes"/>
    <n v="7"/>
    <x v="1"/>
    <d v="2004-11-16T00:00:00"/>
    <n v="46788.14"/>
    <s v="Planes"/>
    <n v="6812"/>
    <n v="68.239999999999995"/>
    <n v="2"/>
    <s v="Yes"/>
    <n v="2004"/>
    <n v="11"/>
    <n v="29.34"/>
    <n v="2026.8000000000002"/>
    <n v="130.26584867075664"/>
    <n v="1"/>
  </r>
  <r>
    <n v="10316"/>
    <s v="S32_4289"/>
    <n v="24"/>
    <n v="59.16"/>
    <n v="2"/>
    <x v="182"/>
    <d v="2004-11-09T00:00:00"/>
    <d v="2004-11-07T00:00:00"/>
    <s v="Shipped"/>
    <n v="240"/>
    <n v="1501"/>
    <n v="93900"/>
    <s v="Cowes"/>
    <n v="7"/>
    <x v="1"/>
    <d v="2004-11-16T00:00:00"/>
    <n v="46788.14"/>
    <s v="Vintage Cars"/>
    <n v="136"/>
    <n v="68.790000000000006"/>
    <n v="2"/>
    <s v="Yes"/>
    <n v="2004"/>
    <n v="11"/>
    <n v="33.020000000000003"/>
    <n v="1419.84"/>
    <n v="79.164142943670484"/>
    <n v="1"/>
  </r>
  <r>
    <n v="10316"/>
    <s v="S50_1341"/>
    <n v="34"/>
    <n v="36.659999999999997"/>
    <n v="3"/>
    <x v="182"/>
    <d v="2004-11-09T00:00:00"/>
    <d v="2004-11-07T00:00:00"/>
    <s v="Shipped"/>
    <n v="240"/>
    <n v="1501"/>
    <n v="93900"/>
    <s v="Cowes"/>
    <n v="7"/>
    <x v="1"/>
    <d v="2004-11-16T00:00:00"/>
    <n v="46788.14"/>
    <s v="Vintage Cars"/>
    <n v="7062"/>
    <n v="43.64"/>
    <n v="2"/>
    <s v="Yes"/>
    <n v="2004"/>
    <n v="11"/>
    <n v="27.06"/>
    <n v="1246.4399999999998"/>
    <n v="35.476718403547665"/>
    <n v="0"/>
  </r>
  <r>
    <n v="10316"/>
    <s v="S700_1691"/>
    <n v="34"/>
    <n v="74.900000000000006"/>
    <n v="4"/>
    <x v="182"/>
    <d v="2004-11-09T00:00:00"/>
    <d v="2004-11-07T00:00:00"/>
    <s v="Shipped"/>
    <n v="240"/>
    <n v="1501"/>
    <n v="93900"/>
    <s v="Cowes"/>
    <n v="7"/>
    <x v="1"/>
    <d v="2004-11-16T00:00:00"/>
    <n v="46788.14"/>
    <s v="Planes"/>
    <n v="5841"/>
    <n v="91.34"/>
    <n v="2"/>
    <s v="Yes"/>
    <n v="2004"/>
    <n v="11"/>
    <n v="51.15"/>
    <n v="2546.6000000000004"/>
    <n v="46.432062561094831"/>
    <n v="0"/>
  </r>
  <r>
    <n v="10316"/>
    <s v="S700_2047"/>
    <n v="45"/>
    <n v="73.319999999999993"/>
    <n v="13"/>
    <x v="182"/>
    <d v="2004-11-09T00:00:00"/>
    <d v="2004-11-07T00:00:00"/>
    <s v="Shipped"/>
    <n v="240"/>
    <n v="1501"/>
    <n v="93900"/>
    <s v="Cowes"/>
    <n v="7"/>
    <x v="1"/>
    <d v="2004-11-16T00:00:00"/>
    <n v="46788.14"/>
    <s v="Ships"/>
    <n v="3501"/>
    <n v="90.52"/>
    <n v="2"/>
    <s v="Yes"/>
    <n v="2004"/>
    <n v="11"/>
    <n v="39.83"/>
    <n v="3299.3999999999996"/>
    <n v="84.082349987446634"/>
    <n v="1"/>
  </r>
  <r>
    <n v="10316"/>
    <s v="S700_2466"/>
    <n v="23"/>
    <n v="85.76"/>
    <n v="6"/>
    <x v="182"/>
    <d v="2004-11-09T00:00:00"/>
    <d v="2004-11-07T00:00:00"/>
    <s v="Shipped"/>
    <n v="240"/>
    <n v="1501"/>
    <n v="93900"/>
    <s v="Cowes"/>
    <n v="7"/>
    <x v="1"/>
    <d v="2004-11-16T00:00:00"/>
    <n v="46788.14"/>
    <s v="Planes"/>
    <n v="9653"/>
    <n v="99.72"/>
    <n v="2"/>
    <s v="Yes"/>
    <n v="2004"/>
    <n v="11"/>
    <n v="68.8"/>
    <n v="1972.48"/>
    <n v="24.651162790697686"/>
    <n v="0"/>
  </r>
  <r>
    <n v="10316"/>
    <s v="S700_2610"/>
    <n v="48"/>
    <n v="67.22"/>
    <n v="18"/>
    <x v="182"/>
    <d v="2004-11-09T00:00:00"/>
    <d v="2004-11-07T00:00:00"/>
    <s v="Shipped"/>
    <n v="240"/>
    <n v="1501"/>
    <n v="93900"/>
    <s v="Cowes"/>
    <n v="7"/>
    <x v="1"/>
    <d v="2004-11-16T00:00:00"/>
    <n v="46788.14"/>
    <s v="Ships"/>
    <n v="7083"/>
    <n v="72.28"/>
    <n v="2"/>
    <s v="Yes"/>
    <n v="2004"/>
    <n v="11"/>
    <n v="33.97"/>
    <n v="3226.56"/>
    <n v="97.880482778922584"/>
    <n v="1"/>
  </r>
  <r>
    <n v="10316"/>
    <s v="S700_3167"/>
    <n v="48"/>
    <n v="77.599999999999994"/>
    <n v="5"/>
    <x v="182"/>
    <d v="2004-11-09T00:00:00"/>
    <d v="2004-11-07T00:00:00"/>
    <s v="Shipped"/>
    <n v="240"/>
    <n v="1501"/>
    <n v="93900"/>
    <s v="Cowes"/>
    <n v="7"/>
    <x v="1"/>
    <d v="2004-11-16T00:00:00"/>
    <n v="46788.14"/>
    <s v="Planes"/>
    <n v="551"/>
    <n v="80"/>
    <n v="2"/>
    <s v="Yes"/>
    <n v="2004"/>
    <n v="11"/>
    <n v="54.4"/>
    <n v="3724.7999999999997"/>
    <n v="42.647058823529406"/>
    <n v="0"/>
  </r>
  <r>
    <n v="10316"/>
    <s v="S700_4002"/>
    <n v="44"/>
    <n v="68.11"/>
    <n v="7"/>
    <x v="182"/>
    <d v="2004-11-09T00:00:00"/>
    <d v="2004-11-07T00:00:00"/>
    <s v="Shipped"/>
    <n v="240"/>
    <n v="1501"/>
    <n v="93900"/>
    <s v="Cowes"/>
    <n v="7"/>
    <x v="1"/>
    <d v="2004-11-16T00:00:00"/>
    <n v="46788.14"/>
    <s v="Planes"/>
    <n v="8820"/>
    <n v="74.03"/>
    <n v="2"/>
    <s v="Yes"/>
    <n v="2004"/>
    <n v="11"/>
    <n v="36.270000000000003"/>
    <n v="2996.84"/>
    <n v="87.78604907637164"/>
    <n v="1"/>
  </r>
  <r>
    <n v="10316"/>
    <s v="S72_1253"/>
    <n v="34"/>
    <n v="43.7"/>
    <n v="12"/>
    <x v="182"/>
    <d v="2004-11-09T00:00:00"/>
    <d v="2004-11-07T00:00:00"/>
    <s v="Shipped"/>
    <n v="240"/>
    <n v="1501"/>
    <n v="93900"/>
    <s v="Cowes"/>
    <n v="7"/>
    <x v="1"/>
    <d v="2004-11-16T00:00:00"/>
    <n v="46788.14"/>
    <s v="Planes"/>
    <n v="4857"/>
    <n v="49.66"/>
    <n v="2"/>
    <s v="Yes"/>
    <n v="2004"/>
    <n v="11"/>
    <n v="32.770000000000003"/>
    <n v="1485.8000000000002"/>
    <n v="33.353677143729016"/>
    <n v="0"/>
  </r>
  <r>
    <n v="10317"/>
    <s v="S24_4278"/>
    <n v="35"/>
    <n v="69.55"/>
    <n v="1"/>
    <x v="183"/>
    <d v="2004-11-12T00:00:00"/>
    <d v="2004-11-08T00:00:00"/>
    <s v="Shipped"/>
    <n v="161"/>
    <n v="1165"/>
    <n v="84600"/>
    <s v="Burlingame"/>
    <n v="1"/>
    <x v="5"/>
    <d v="2004-11-14T00:00:00"/>
    <n v="2434.25"/>
    <s v="Planes"/>
    <n v="2756"/>
    <n v="72.45"/>
    <n v="4"/>
    <s v="Yes"/>
    <n v="2004"/>
    <n v="11"/>
    <n v="36.229999999999997"/>
    <n v="2434.25"/>
    <n v="91.96798233508143"/>
    <n v="1"/>
  </r>
  <r>
    <n v="10318"/>
    <s v="S10_1678"/>
    <n v="46"/>
    <n v="84.22"/>
    <n v="1"/>
    <x v="183"/>
    <d v="2004-11-09T00:00:00"/>
    <d v="2004-11-07T00:00:00"/>
    <s v="Shipped"/>
    <n v="157"/>
    <n v="1216"/>
    <n v="100600"/>
    <s v="Allentown"/>
    <n v="2"/>
    <x v="0"/>
    <d v="2004-11-19T00:00:00"/>
    <n v="35152.120000000003"/>
    <s v="Motorcycles"/>
    <n v="7933"/>
    <n v="95.7"/>
    <n v="2"/>
    <s v="Yes"/>
    <n v="2004"/>
    <n v="11"/>
    <n v="48.81"/>
    <n v="3874.12"/>
    <n v="72.546609301372655"/>
    <n v="1"/>
  </r>
  <r>
    <n v="10318"/>
    <s v="S10_2016"/>
    <n v="45"/>
    <n v="102.29"/>
    <n v="4"/>
    <x v="183"/>
    <d v="2004-11-09T00:00:00"/>
    <d v="2004-11-07T00:00:00"/>
    <s v="Shipped"/>
    <n v="157"/>
    <n v="1216"/>
    <n v="100600"/>
    <s v="Allentown"/>
    <n v="2"/>
    <x v="0"/>
    <d v="2004-11-19T00:00:00"/>
    <n v="35152.120000000003"/>
    <s v="Motorcycles"/>
    <n v="6625"/>
    <n v="118.94"/>
    <n v="2"/>
    <s v="Yes"/>
    <n v="2004"/>
    <n v="11"/>
    <n v="68.989999999999995"/>
    <n v="4603.05"/>
    <n v="48.267864907957694"/>
    <n v="0"/>
  </r>
  <r>
    <n v="10318"/>
    <s v="S10_4698"/>
    <n v="37"/>
    <n v="189.79"/>
    <n v="3"/>
    <x v="183"/>
    <d v="2004-11-09T00:00:00"/>
    <d v="2004-11-07T00:00:00"/>
    <s v="Shipped"/>
    <n v="157"/>
    <n v="1216"/>
    <n v="100600"/>
    <s v="Allentown"/>
    <n v="2"/>
    <x v="0"/>
    <d v="2004-11-19T00:00:00"/>
    <n v="35152.120000000003"/>
    <s v="Motorcycles"/>
    <n v="5582"/>
    <n v="193.66"/>
    <n v="2"/>
    <s v="Yes"/>
    <n v="2004"/>
    <n v="11"/>
    <n v="91.02"/>
    <n v="7022.23"/>
    <n v="108.51461217314875"/>
    <n v="1"/>
  </r>
  <r>
    <n v="10318"/>
    <s v="S18_2581"/>
    <n v="31"/>
    <n v="81.95"/>
    <n v="9"/>
    <x v="183"/>
    <d v="2004-11-09T00:00:00"/>
    <d v="2004-11-07T00:00:00"/>
    <s v="Shipped"/>
    <n v="157"/>
    <n v="1216"/>
    <n v="100600"/>
    <s v="Allentown"/>
    <n v="2"/>
    <x v="0"/>
    <d v="2004-11-19T00:00:00"/>
    <n v="35152.120000000003"/>
    <s v="Planes"/>
    <n v="992"/>
    <n v="84.48"/>
    <n v="2"/>
    <s v="Yes"/>
    <n v="2004"/>
    <n v="11"/>
    <n v="49"/>
    <n v="2540.4500000000003"/>
    <n v="67.244897959183675"/>
    <n v="1"/>
  </r>
  <r>
    <n v="10318"/>
    <s v="S18_2625"/>
    <n v="42"/>
    <n v="49.67"/>
    <n v="5"/>
    <x v="183"/>
    <d v="2004-11-09T00:00:00"/>
    <d v="2004-11-07T00:00:00"/>
    <s v="Shipped"/>
    <n v="157"/>
    <n v="1216"/>
    <n v="100600"/>
    <s v="Allentown"/>
    <n v="2"/>
    <x v="0"/>
    <d v="2004-11-19T00:00:00"/>
    <n v="35152.120000000003"/>
    <s v="Motorcycles"/>
    <n v="4357"/>
    <n v="60.57"/>
    <n v="2"/>
    <s v="Yes"/>
    <n v="2004"/>
    <n v="11"/>
    <n v="24.23"/>
    <n v="2086.14"/>
    <n v="104.99380932728025"/>
    <n v="1"/>
  </r>
  <r>
    <n v="10318"/>
    <s v="S24_1578"/>
    <n v="48"/>
    <n v="93.54"/>
    <n v="2"/>
    <x v="183"/>
    <d v="2004-11-09T00:00:00"/>
    <d v="2004-11-07T00:00:00"/>
    <s v="Shipped"/>
    <n v="157"/>
    <n v="1216"/>
    <n v="100600"/>
    <s v="Allentown"/>
    <n v="2"/>
    <x v="0"/>
    <d v="2004-11-19T00:00:00"/>
    <n v="35152.120000000003"/>
    <s v="Motorcycles"/>
    <n v="7003"/>
    <n v="112.7"/>
    <n v="2"/>
    <s v="Yes"/>
    <n v="2004"/>
    <n v="11"/>
    <n v="60.86"/>
    <n v="4489.92"/>
    <n v="53.697009530069018"/>
    <n v="0"/>
  </r>
  <r>
    <n v="10318"/>
    <s v="S24_2000"/>
    <n v="26"/>
    <n v="60.94"/>
    <n v="6"/>
    <x v="183"/>
    <d v="2004-11-09T00:00:00"/>
    <d v="2004-11-07T00:00:00"/>
    <s v="Shipped"/>
    <n v="157"/>
    <n v="1216"/>
    <n v="100600"/>
    <s v="Allentown"/>
    <n v="2"/>
    <x v="0"/>
    <d v="2004-11-19T00:00:00"/>
    <n v="35152.120000000003"/>
    <s v="Motorcycles"/>
    <n v="15"/>
    <n v="76.17"/>
    <n v="2"/>
    <s v="Yes"/>
    <n v="2004"/>
    <n v="11"/>
    <n v="37.32"/>
    <n v="1584.44"/>
    <n v="63.290460878885312"/>
    <n v="0"/>
  </r>
  <r>
    <n v="10318"/>
    <s v="S32_1374"/>
    <n v="47"/>
    <n v="81.91"/>
    <n v="7"/>
    <x v="183"/>
    <d v="2004-11-09T00:00:00"/>
    <d v="2004-11-07T00:00:00"/>
    <s v="Shipped"/>
    <n v="157"/>
    <n v="1216"/>
    <n v="100600"/>
    <s v="Allentown"/>
    <n v="2"/>
    <x v="0"/>
    <d v="2004-11-19T00:00:00"/>
    <n v="35152.120000000003"/>
    <s v="Motorcycles"/>
    <n v="178"/>
    <n v="99.89"/>
    <n v="2"/>
    <s v="Yes"/>
    <n v="2004"/>
    <n v="11"/>
    <n v="66.92"/>
    <n v="3849.77"/>
    <n v="22.399880454273752"/>
    <n v="0"/>
  </r>
  <r>
    <n v="10318"/>
    <s v="S700_2834"/>
    <n v="50"/>
    <n v="102.04"/>
    <n v="8"/>
    <x v="183"/>
    <d v="2004-11-09T00:00:00"/>
    <d v="2004-11-07T00:00:00"/>
    <s v="Shipped"/>
    <n v="157"/>
    <n v="1216"/>
    <n v="100600"/>
    <s v="Allentown"/>
    <n v="2"/>
    <x v="0"/>
    <d v="2004-11-19T00:00:00"/>
    <n v="35152.120000000003"/>
    <s v="Planes"/>
    <n v="7106"/>
    <n v="118.65"/>
    <n v="2"/>
    <s v="Yes"/>
    <n v="2004"/>
    <n v="11"/>
    <n v="59.33"/>
    <n v="5102"/>
    <n v="71.987190291589428"/>
    <n v="1"/>
  </r>
  <r>
    <n v="10319"/>
    <s v="S12_2823"/>
    <n v="30"/>
    <n v="134.05000000000001"/>
    <n v="9"/>
    <x v="184"/>
    <d v="2004-11-11T00:00:00"/>
    <d v="2004-11-06T00:00:00"/>
    <s v="Shipped"/>
    <n v="456"/>
    <n v="1286"/>
    <n v="39800"/>
    <s v="NYC"/>
    <n v="3"/>
    <x v="2"/>
    <d v="2004-11-13T00:00:00"/>
    <n v="27550.51"/>
    <s v="Motorcycles"/>
    <n v="9997"/>
    <n v="150.62"/>
    <n v="5"/>
    <s v="Yes"/>
    <n v="2004"/>
    <n v="11"/>
    <n v="66.27"/>
    <n v="4021.5000000000005"/>
    <n v="102.27855741662897"/>
    <n v="1"/>
  </r>
  <r>
    <n v="10319"/>
    <s v="S18_3278"/>
    <n v="46"/>
    <n v="77.19"/>
    <n v="1"/>
    <x v="184"/>
    <d v="2004-11-11T00:00:00"/>
    <d v="2004-11-06T00:00:00"/>
    <s v="Shipped"/>
    <n v="456"/>
    <n v="1286"/>
    <n v="39800"/>
    <s v="NYC"/>
    <n v="3"/>
    <x v="2"/>
    <d v="2004-11-13T00:00:00"/>
    <n v="27550.51"/>
    <s v="Classic Cars"/>
    <n v="1917"/>
    <n v="80.41"/>
    <n v="5"/>
    <s v="Yes"/>
    <n v="2004"/>
    <n v="11"/>
    <n v="49.05"/>
    <n v="3550.74"/>
    <n v="57.370030581039757"/>
    <n v="0"/>
  </r>
  <r>
    <n v="10319"/>
    <s v="S18_3782"/>
    <n v="44"/>
    <n v="54.71"/>
    <n v="4"/>
    <x v="184"/>
    <d v="2004-11-11T00:00:00"/>
    <d v="2004-11-06T00:00:00"/>
    <s v="Shipped"/>
    <n v="456"/>
    <n v="1286"/>
    <n v="39800"/>
    <s v="NYC"/>
    <n v="3"/>
    <x v="2"/>
    <d v="2004-11-13T00:00:00"/>
    <n v="27550.51"/>
    <s v="Motorcycles"/>
    <n v="7689"/>
    <n v="62.17"/>
    <n v="5"/>
    <s v="Yes"/>
    <n v="2004"/>
    <n v="11"/>
    <n v="32.950000000000003"/>
    <n v="2407.2400000000002"/>
    <n v="66.039453717754157"/>
    <n v="0"/>
  </r>
  <r>
    <n v="10319"/>
    <s v="S18_4721"/>
    <n v="45"/>
    <n v="120.53"/>
    <n v="3"/>
    <x v="184"/>
    <d v="2004-11-11T00:00:00"/>
    <d v="2004-11-06T00:00:00"/>
    <s v="Shipped"/>
    <n v="456"/>
    <n v="1286"/>
    <n v="39800"/>
    <s v="NYC"/>
    <n v="3"/>
    <x v="2"/>
    <d v="2004-11-13T00:00:00"/>
    <n v="27550.51"/>
    <s v="Classic Cars"/>
    <n v="1249"/>
    <n v="148.80000000000001"/>
    <n v="5"/>
    <s v="Yes"/>
    <n v="2004"/>
    <n v="11"/>
    <n v="69.930000000000007"/>
    <n v="5423.85"/>
    <n v="72.358072358072349"/>
    <n v="1"/>
  </r>
  <r>
    <n v="10319"/>
    <s v="S24_2360"/>
    <n v="31"/>
    <n v="65.8"/>
    <n v="7"/>
    <x v="184"/>
    <d v="2004-11-11T00:00:00"/>
    <d v="2004-11-06T00:00:00"/>
    <s v="Shipped"/>
    <n v="456"/>
    <n v="1286"/>
    <n v="39800"/>
    <s v="NYC"/>
    <n v="3"/>
    <x v="2"/>
    <d v="2004-11-13T00:00:00"/>
    <n v="27550.51"/>
    <s v="Motorcycles"/>
    <n v="6840"/>
    <n v="69.260000000000005"/>
    <n v="5"/>
    <s v="Yes"/>
    <n v="2004"/>
    <n v="11"/>
    <n v="47.1"/>
    <n v="2039.8"/>
    <n v="39.702760084925679"/>
    <n v="0"/>
  </r>
  <r>
    <n v="10319"/>
    <s v="S24_4620"/>
    <n v="43"/>
    <n v="78.41"/>
    <n v="2"/>
    <x v="184"/>
    <d v="2004-11-11T00:00:00"/>
    <d v="2004-11-06T00:00:00"/>
    <s v="Shipped"/>
    <n v="456"/>
    <n v="1286"/>
    <n v="39800"/>
    <s v="NYC"/>
    <n v="3"/>
    <x v="2"/>
    <d v="2004-11-13T00:00:00"/>
    <n v="27550.51"/>
    <s v="Classic Cars"/>
    <n v="7869"/>
    <n v="80.84"/>
    <n v="5"/>
    <s v="Yes"/>
    <n v="2004"/>
    <n v="11"/>
    <n v="32.33"/>
    <n v="3371.6299999999997"/>
    <n v="142.53015774822146"/>
    <n v="1"/>
  </r>
  <r>
    <n v="10319"/>
    <s v="S32_2206"/>
    <n v="29"/>
    <n v="35"/>
    <n v="5"/>
    <x v="184"/>
    <d v="2004-11-11T00:00:00"/>
    <d v="2004-11-06T00:00:00"/>
    <s v="Shipped"/>
    <n v="456"/>
    <n v="1286"/>
    <n v="39800"/>
    <s v="NYC"/>
    <n v="3"/>
    <x v="2"/>
    <d v="2004-11-13T00:00:00"/>
    <n v="27550.51"/>
    <s v="Motorcycles"/>
    <n v="9241"/>
    <n v="40.229999999999997"/>
    <n v="5"/>
    <s v="Yes"/>
    <n v="2004"/>
    <n v="11"/>
    <n v="24.14"/>
    <n v="1015"/>
    <n v="44.987572493786246"/>
    <n v="0"/>
  </r>
  <r>
    <n v="10319"/>
    <s v="S32_4485"/>
    <n v="22"/>
    <n v="96.95"/>
    <n v="8"/>
    <x v="184"/>
    <d v="2004-11-11T00:00:00"/>
    <d v="2004-11-06T00:00:00"/>
    <s v="Shipped"/>
    <n v="456"/>
    <n v="1286"/>
    <n v="39800"/>
    <s v="NYC"/>
    <n v="3"/>
    <x v="2"/>
    <d v="2004-11-13T00:00:00"/>
    <n v="27550.51"/>
    <s v="Motorcycles"/>
    <n v="3341"/>
    <n v="102.05"/>
    <n v="5"/>
    <s v="Yes"/>
    <n v="2004"/>
    <n v="11"/>
    <n v="56.13"/>
    <n v="2132.9"/>
    <n v="72.724033493675392"/>
    <n v="1"/>
  </r>
  <r>
    <n v="10319"/>
    <s v="S50_4713"/>
    <n v="45"/>
    <n v="79.73"/>
    <n v="6"/>
    <x v="184"/>
    <d v="2004-11-11T00:00:00"/>
    <d v="2004-11-06T00:00:00"/>
    <s v="Shipped"/>
    <n v="456"/>
    <n v="1286"/>
    <n v="39800"/>
    <s v="NYC"/>
    <n v="3"/>
    <x v="2"/>
    <d v="2004-11-13T00:00:00"/>
    <n v="27550.51"/>
    <s v="Motorcycles"/>
    <n v="600"/>
    <n v="81.36"/>
    <n v="5"/>
    <s v="Yes"/>
    <n v="2004"/>
    <n v="11"/>
    <n v="34.17"/>
    <n v="3587.8500000000004"/>
    <n v="133.33333333333331"/>
    <n v="1"/>
  </r>
  <r>
    <n v="10320"/>
    <s v="S12_1099"/>
    <n v="31"/>
    <n v="184.84"/>
    <n v="3"/>
    <x v="184"/>
    <d v="2004-11-13T00:00:00"/>
    <d v="2004-11-07T00:00:00"/>
    <s v="Shipped"/>
    <n v="144"/>
    <n v="1504"/>
    <n v="53100"/>
    <s v="LuleÃ¥"/>
    <n v="7"/>
    <x v="1"/>
    <d v="2004-12-12T00:00:00"/>
    <n v="36005.71"/>
    <s v="Classic Cars"/>
    <n v="68"/>
    <n v="194.57"/>
    <n v="6"/>
    <s v="Yes"/>
    <n v="2004"/>
    <n v="11"/>
    <n v="95.34"/>
    <n v="5730.04"/>
    <n v="93.874554226977139"/>
    <n v="1"/>
  </r>
  <r>
    <n v="10320"/>
    <s v="S12_3380"/>
    <n v="35"/>
    <n v="102.17"/>
    <n v="1"/>
    <x v="184"/>
    <d v="2004-11-13T00:00:00"/>
    <d v="2004-11-07T00:00:00"/>
    <s v="Shipped"/>
    <n v="144"/>
    <n v="1504"/>
    <n v="53100"/>
    <s v="LuleÃ¥"/>
    <n v="7"/>
    <x v="1"/>
    <d v="2004-12-12T00:00:00"/>
    <n v="36005.71"/>
    <s v="Classic Cars"/>
    <n v="9123"/>
    <n v="117.44"/>
    <n v="6"/>
    <s v="Yes"/>
    <n v="2004"/>
    <n v="11"/>
    <n v="75.16"/>
    <n v="3575.9500000000003"/>
    <n v="35.936668440659936"/>
    <n v="0"/>
  </r>
  <r>
    <n v="10320"/>
    <s v="S12_3990"/>
    <n v="38"/>
    <n v="63.84"/>
    <n v="4"/>
    <x v="184"/>
    <d v="2004-11-13T00:00:00"/>
    <d v="2004-11-07T00:00:00"/>
    <s v="Shipped"/>
    <n v="144"/>
    <n v="1504"/>
    <n v="53100"/>
    <s v="LuleÃ¥"/>
    <n v="7"/>
    <x v="1"/>
    <d v="2004-12-12T00:00:00"/>
    <n v="36005.71"/>
    <s v="Classic Cars"/>
    <n v="5663"/>
    <n v="79.8"/>
    <n v="6"/>
    <s v="Yes"/>
    <n v="2004"/>
    <n v="11"/>
    <n v="31.92"/>
    <n v="2425.92"/>
    <n v="100"/>
    <n v="1"/>
  </r>
  <r>
    <n v="10320"/>
    <s v="S18_3482"/>
    <n v="25"/>
    <n v="139.63999999999999"/>
    <n v="5"/>
    <x v="184"/>
    <d v="2004-11-13T00:00:00"/>
    <d v="2004-11-07T00:00:00"/>
    <s v="Shipped"/>
    <n v="144"/>
    <n v="1504"/>
    <n v="53100"/>
    <s v="LuleÃ¥"/>
    <n v="7"/>
    <x v="1"/>
    <d v="2004-12-12T00:00:00"/>
    <n v="36005.71"/>
    <s v="Classic Cars"/>
    <n v="9127"/>
    <n v="146.99"/>
    <n v="6"/>
    <s v="Yes"/>
    <n v="2004"/>
    <n v="11"/>
    <n v="73.489999999999995"/>
    <n v="3490.9999999999995"/>
    <n v="90.012246564158389"/>
    <n v="1"/>
  </r>
  <r>
    <n v="10320"/>
    <s v="S24_3371"/>
    <n v="26"/>
    <n v="60.62"/>
    <n v="2"/>
    <x v="184"/>
    <d v="2004-11-13T00:00:00"/>
    <d v="2004-11-07T00:00:00"/>
    <s v="Shipped"/>
    <n v="144"/>
    <n v="1504"/>
    <n v="53100"/>
    <s v="LuleÃ¥"/>
    <n v="7"/>
    <x v="1"/>
    <d v="2004-12-12T00:00:00"/>
    <n v="36005.71"/>
    <s v="Classic Cars"/>
    <n v="7995"/>
    <n v="61.23"/>
    <n v="6"/>
    <s v="Yes"/>
    <n v="2004"/>
    <n v="11"/>
    <n v="38.58"/>
    <n v="1576.12"/>
    <n v="57.128045619491964"/>
    <n v="0"/>
  </r>
  <r>
    <n v="10321"/>
    <s v="S12_4675"/>
    <n v="24"/>
    <n v="105.95"/>
    <n v="15"/>
    <x v="185"/>
    <d v="2004-11-12T00:00:00"/>
    <d v="2004-11-07T00:00:00"/>
    <s v="Shipped"/>
    <n v="462"/>
    <n v="1216"/>
    <n v="85800"/>
    <s v="New Bedford"/>
    <n v="2"/>
    <x v="0"/>
    <d v="2005-04-15T00:00:00"/>
    <n v="30293.77"/>
    <s v="Classic Cars"/>
    <n v="7323"/>
    <n v="115.16"/>
    <n v="5"/>
    <s v="Yes"/>
    <n v="2004"/>
    <n v="11"/>
    <n v="58.73"/>
    <n v="2542.8000000000002"/>
    <n v="80.401838923889002"/>
    <n v="1"/>
  </r>
  <r>
    <n v="10321"/>
    <s v="S18_1129"/>
    <n v="41"/>
    <n v="123.14"/>
    <n v="10"/>
    <x v="185"/>
    <d v="2004-11-12T00:00:00"/>
    <d v="2004-11-07T00:00:00"/>
    <s v="Shipped"/>
    <n v="462"/>
    <n v="1216"/>
    <n v="85800"/>
    <s v="New Bedford"/>
    <n v="2"/>
    <x v="0"/>
    <d v="2005-04-15T00:00:00"/>
    <n v="30293.77"/>
    <s v="Classic Cars"/>
    <n v="3975"/>
    <n v="141.54"/>
    <n v="5"/>
    <s v="Yes"/>
    <n v="2004"/>
    <n v="11"/>
    <n v="83.51"/>
    <n v="5048.74"/>
    <n v="47.455394563525317"/>
    <n v="0"/>
  </r>
  <r>
    <n v="10321"/>
    <s v="S18_1589"/>
    <n v="44"/>
    <n v="120.71"/>
    <n v="6"/>
    <x v="185"/>
    <d v="2004-11-12T00:00:00"/>
    <d v="2004-11-07T00:00:00"/>
    <s v="Shipped"/>
    <n v="462"/>
    <n v="1216"/>
    <n v="85800"/>
    <s v="New Bedford"/>
    <n v="2"/>
    <x v="0"/>
    <d v="2005-04-15T00:00:00"/>
    <n v="30293.77"/>
    <s v="Classic Cars"/>
    <n v="9042"/>
    <n v="124.44"/>
    <n v="5"/>
    <s v="Yes"/>
    <n v="2004"/>
    <n v="11"/>
    <n v="65.959999999999994"/>
    <n v="5311.24"/>
    <n v="83.004851425106125"/>
    <n v="1"/>
  </r>
  <r>
    <n v="10321"/>
    <s v="S18_1889"/>
    <n v="37"/>
    <n v="73.92"/>
    <n v="14"/>
    <x v="185"/>
    <d v="2004-11-12T00:00:00"/>
    <d v="2004-11-07T00:00:00"/>
    <s v="Shipped"/>
    <n v="462"/>
    <n v="1216"/>
    <n v="85800"/>
    <s v="New Bedford"/>
    <n v="2"/>
    <x v="0"/>
    <d v="2005-04-15T00:00:00"/>
    <n v="30293.77"/>
    <s v="Classic Cars"/>
    <n v="8826"/>
    <n v="77"/>
    <n v="5"/>
    <s v="Yes"/>
    <n v="2004"/>
    <n v="11"/>
    <n v="53.9"/>
    <n v="2735.04"/>
    <n v="37.142857142857153"/>
    <n v="0"/>
  </r>
  <r>
    <n v="10321"/>
    <s v="S18_1984"/>
    <n v="25"/>
    <n v="142.25"/>
    <n v="9"/>
    <x v="185"/>
    <d v="2004-11-12T00:00:00"/>
    <d v="2004-11-07T00:00:00"/>
    <s v="Shipped"/>
    <n v="462"/>
    <n v="1216"/>
    <n v="85800"/>
    <s v="New Bedford"/>
    <n v="2"/>
    <x v="0"/>
    <d v="2005-04-15T00:00:00"/>
    <n v="30293.77"/>
    <s v="Classic Cars"/>
    <n v="9772"/>
    <n v="142.25"/>
    <n v="5"/>
    <s v="Yes"/>
    <n v="2004"/>
    <n v="11"/>
    <n v="93.89"/>
    <n v="3556.25"/>
    <n v="51.507082756417077"/>
    <n v="0"/>
  </r>
  <r>
    <n v="10321"/>
    <s v="S18_2870"/>
    <n v="27"/>
    <n v="126.72"/>
    <n v="7"/>
    <x v="185"/>
    <d v="2004-11-12T00:00:00"/>
    <d v="2004-11-07T00:00:00"/>
    <s v="Shipped"/>
    <n v="462"/>
    <n v="1216"/>
    <n v="85800"/>
    <s v="New Bedford"/>
    <n v="2"/>
    <x v="0"/>
    <d v="2005-04-15T00:00:00"/>
    <n v="30293.77"/>
    <s v="Classic Cars"/>
    <n v="8164"/>
    <n v="132"/>
    <n v="5"/>
    <s v="Yes"/>
    <n v="2004"/>
    <n v="11"/>
    <n v="56.76"/>
    <n v="3421.44"/>
    <n v="123.25581395348838"/>
    <n v="1"/>
  </r>
  <r>
    <n v="10321"/>
    <s v="S18_3232"/>
    <n v="33"/>
    <n v="164.26"/>
    <n v="11"/>
    <x v="185"/>
    <d v="2004-11-12T00:00:00"/>
    <d v="2004-11-07T00:00:00"/>
    <s v="Shipped"/>
    <n v="462"/>
    <n v="1216"/>
    <n v="85800"/>
    <s v="New Bedford"/>
    <n v="2"/>
    <x v="0"/>
    <d v="2005-04-15T00:00:00"/>
    <n v="30293.77"/>
    <s v="Classic Cars"/>
    <n v="8347"/>
    <n v="169.34"/>
    <n v="5"/>
    <s v="Yes"/>
    <n v="2004"/>
    <n v="11"/>
    <n v="77.900000000000006"/>
    <n v="5420.58"/>
    <n v="110.86007702182283"/>
    <n v="1"/>
  </r>
  <r>
    <n v="10321"/>
    <s v="S18_3685"/>
    <n v="28"/>
    <n v="138.44999999999999"/>
    <n v="8"/>
    <x v="185"/>
    <d v="2004-11-12T00:00:00"/>
    <d v="2004-11-07T00:00:00"/>
    <s v="Shipped"/>
    <n v="462"/>
    <n v="1216"/>
    <n v="85800"/>
    <s v="New Bedford"/>
    <n v="2"/>
    <x v="0"/>
    <d v="2005-04-15T00:00:00"/>
    <n v="30293.77"/>
    <s v="Classic Cars"/>
    <n v="8990"/>
    <n v="141.28"/>
    <n v="5"/>
    <s v="Yes"/>
    <n v="2004"/>
    <n v="11"/>
    <n v="62.16"/>
    <n v="3876.5999999999995"/>
    <n v="122.73166023166023"/>
    <n v="1"/>
  </r>
  <r>
    <n v="10321"/>
    <s v="S24_1046"/>
    <n v="30"/>
    <n v="68.349999999999994"/>
    <n v="3"/>
    <x v="185"/>
    <d v="2004-11-12T00:00:00"/>
    <d v="2004-11-07T00:00:00"/>
    <s v="Shipped"/>
    <n v="462"/>
    <n v="1216"/>
    <n v="85800"/>
    <s v="New Bedford"/>
    <n v="2"/>
    <x v="0"/>
    <d v="2005-04-15T00:00:00"/>
    <n v="30293.77"/>
    <s v="Classic Cars"/>
    <n v="1005"/>
    <n v="73.489999999999995"/>
    <n v="5"/>
    <s v="Yes"/>
    <n v="2004"/>
    <n v="11"/>
    <n v="49.24"/>
    <n v="2050.5"/>
    <n v="38.809910641754655"/>
    <n v="0"/>
  </r>
  <r>
    <n v="10321"/>
    <s v="S24_1628"/>
    <n v="48"/>
    <n v="42.76"/>
    <n v="5"/>
    <x v="185"/>
    <d v="2004-11-12T00:00:00"/>
    <d v="2004-11-07T00:00:00"/>
    <s v="Shipped"/>
    <n v="462"/>
    <n v="1216"/>
    <n v="85800"/>
    <s v="New Bedford"/>
    <n v="2"/>
    <x v="0"/>
    <d v="2005-04-15T00:00:00"/>
    <n v="30293.77"/>
    <s v="Classic Cars"/>
    <n v="8197"/>
    <n v="50.31"/>
    <n v="5"/>
    <s v="Yes"/>
    <n v="2004"/>
    <n v="11"/>
    <n v="29.18"/>
    <n v="2052.48"/>
    <n v="46.538725154215207"/>
    <n v="0"/>
  </r>
  <r>
    <n v="10321"/>
    <s v="S24_2766"/>
    <n v="30"/>
    <n v="74.510000000000005"/>
    <n v="1"/>
    <x v="185"/>
    <d v="2004-11-12T00:00:00"/>
    <d v="2004-11-07T00:00:00"/>
    <s v="Shipped"/>
    <n v="462"/>
    <n v="1216"/>
    <n v="85800"/>
    <s v="New Bedford"/>
    <n v="2"/>
    <x v="0"/>
    <d v="2005-04-15T00:00:00"/>
    <n v="30293.77"/>
    <s v="Classic Cars"/>
    <n v="2350"/>
    <n v="90.87"/>
    <n v="5"/>
    <s v="Yes"/>
    <n v="2004"/>
    <n v="11"/>
    <n v="47.25"/>
    <n v="2235.3000000000002"/>
    <n v="57.693121693121711"/>
    <n v="0"/>
  </r>
  <r>
    <n v="10321"/>
    <s v="S24_2972"/>
    <n v="37"/>
    <n v="31.72"/>
    <n v="12"/>
    <x v="185"/>
    <d v="2004-11-12T00:00:00"/>
    <d v="2004-11-07T00:00:00"/>
    <s v="Shipped"/>
    <n v="462"/>
    <n v="1216"/>
    <n v="85800"/>
    <s v="New Bedford"/>
    <n v="2"/>
    <x v="0"/>
    <d v="2005-04-15T00:00:00"/>
    <n v="30293.77"/>
    <s v="Classic Cars"/>
    <n v="7723"/>
    <n v="37.76"/>
    <n v="5"/>
    <s v="Yes"/>
    <n v="2004"/>
    <n v="11"/>
    <n v="16.239999999999998"/>
    <n v="1173.6399999999999"/>
    <n v="95.320197044334989"/>
    <n v="1"/>
  </r>
  <r>
    <n v="10321"/>
    <s v="S24_3191"/>
    <n v="39"/>
    <n v="81.33"/>
    <n v="2"/>
    <x v="185"/>
    <d v="2004-11-12T00:00:00"/>
    <d v="2004-11-07T00:00:00"/>
    <s v="Shipped"/>
    <n v="462"/>
    <n v="1216"/>
    <n v="85800"/>
    <s v="New Bedford"/>
    <n v="2"/>
    <x v="0"/>
    <d v="2005-04-15T00:00:00"/>
    <n v="30293.77"/>
    <s v="Classic Cars"/>
    <n v="4695"/>
    <n v="85.61"/>
    <n v="5"/>
    <s v="Yes"/>
    <n v="2004"/>
    <n v="11"/>
    <n v="50.51"/>
    <n v="3171.87"/>
    <n v="61.017620273213225"/>
    <n v="0"/>
  </r>
  <r>
    <n v="10321"/>
    <s v="S24_3432"/>
    <n v="21"/>
    <n v="103.87"/>
    <n v="4"/>
    <x v="185"/>
    <d v="2004-11-12T00:00:00"/>
    <d v="2004-11-07T00:00:00"/>
    <s v="Shipped"/>
    <n v="462"/>
    <n v="1216"/>
    <n v="85800"/>
    <s v="New Bedford"/>
    <n v="2"/>
    <x v="0"/>
    <d v="2005-04-15T00:00:00"/>
    <n v="30293.77"/>
    <s v="Classic Cars"/>
    <n v="9446"/>
    <n v="107.08"/>
    <n v="5"/>
    <s v="Yes"/>
    <n v="2004"/>
    <n v="11"/>
    <n v="62.11"/>
    <n v="2181.27"/>
    <n v="67.235549830945104"/>
    <n v="1"/>
  </r>
  <r>
    <n v="10321"/>
    <s v="S24_3856"/>
    <n v="26"/>
    <n v="137.62"/>
    <n v="13"/>
    <x v="185"/>
    <d v="2004-11-12T00:00:00"/>
    <d v="2004-11-07T00:00:00"/>
    <s v="Shipped"/>
    <n v="462"/>
    <n v="1216"/>
    <n v="85800"/>
    <s v="New Bedford"/>
    <n v="2"/>
    <x v="0"/>
    <d v="2005-04-15T00:00:00"/>
    <n v="30293.77"/>
    <s v="Classic Cars"/>
    <n v="6600"/>
    <n v="140.43"/>
    <n v="5"/>
    <s v="Yes"/>
    <n v="2004"/>
    <n v="11"/>
    <n v="98.3"/>
    <n v="3578.12"/>
    <n v="40.000000000000007"/>
    <n v="0"/>
  </r>
  <r>
    <n v="10322"/>
    <s v="S10_1949"/>
    <n v="40"/>
    <n v="180.01"/>
    <n v="1"/>
    <x v="185"/>
    <d v="2004-11-12T00:00:00"/>
    <d v="2004-11-10T00:00:00"/>
    <s v="Shipped"/>
    <n v="363"/>
    <n v="1216"/>
    <n v="114200"/>
    <s v="Nashua"/>
    <n v="2"/>
    <x v="0"/>
    <d v="2004-11-17T00:00:00"/>
    <n v="50799.69"/>
    <s v="Classic Cars"/>
    <n v="7305"/>
    <n v="214.3"/>
    <n v="2"/>
    <s v="Yes"/>
    <n v="2004"/>
    <n v="11"/>
    <n v="98.58"/>
    <n v="7200.4"/>
    <n v="82.60296206127002"/>
    <n v="1"/>
  </r>
  <r>
    <n v="10322"/>
    <s v="S10_4962"/>
    <n v="46"/>
    <n v="141.83000000000001"/>
    <n v="8"/>
    <x v="185"/>
    <d v="2004-11-12T00:00:00"/>
    <d v="2004-11-10T00:00:00"/>
    <s v="Shipped"/>
    <n v="363"/>
    <n v="1216"/>
    <n v="114200"/>
    <s v="Nashua"/>
    <n v="2"/>
    <x v="0"/>
    <d v="2004-11-17T00:00:00"/>
    <n v="50799.69"/>
    <s v="Classic Cars"/>
    <n v="6791"/>
    <n v="147.74"/>
    <n v="2"/>
    <s v="Yes"/>
    <n v="2004"/>
    <n v="11"/>
    <n v="103.42"/>
    <n v="6524.18"/>
    <n v="37.139818216979322"/>
    <n v="0"/>
  </r>
  <r>
    <n v="10322"/>
    <s v="S12_1666"/>
    <n v="27"/>
    <n v="136.66999999999999"/>
    <n v="9"/>
    <x v="185"/>
    <d v="2004-11-12T00:00:00"/>
    <d v="2004-11-10T00:00:00"/>
    <s v="Shipped"/>
    <n v="363"/>
    <n v="1216"/>
    <n v="114200"/>
    <s v="Nashua"/>
    <n v="2"/>
    <x v="0"/>
    <d v="2004-11-17T00:00:00"/>
    <n v="50799.69"/>
    <s v="Trucks and Buses"/>
    <n v="1579"/>
    <n v="136.66999999999999"/>
    <n v="2"/>
    <s v="Yes"/>
    <n v="2004"/>
    <n v="11"/>
    <n v="77.900000000000006"/>
    <n v="3690.0899999999997"/>
    <n v="75.442875481386366"/>
    <n v="1"/>
  </r>
  <r>
    <n v="10322"/>
    <s v="S18_1097"/>
    <n v="22"/>
    <n v="101.5"/>
    <n v="10"/>
    <x v="185"/>
    <d v="2004-11-12T00:00:00"/>
    <d v="2004-11-10T00:00:00"/>
    <s v="Shipped"/>
    <n v="363"/>
    <n v="1216"/>
    <n v="114200"/>
    <s v="Nashua"/>
    <n v="2"/>
    <x v="0"/>
    <d v="2004-11-17T00:00:00"/>
    <n v="50799.69"/>
    <s v="Trucks and Buses"/>
    <n v="2613"/>
    <n v="116.67"/>
    <n v="2"/>
    <s v="Yes"/>
    <n v="2004"/>
    <n v="11"/>
    <n v="58.33"/>
    <n v="2233"/>
    <n v="74.009943425338605"/>
    <n v="1"/>
  </r>
  <r>
    <n v="10322"/>
    <s v="S18_1342"/>
    <n v="43"/>
    <n v="92.47"/>
    <n v="14"/>
    <x v="185"/>
    <d v="2004-11-12T00:00:00"/>
    <d v="2004-11-10T00:00:00"/>
    <s v="Shipped"/>
    <n v="363"/>
    <n v="1216"/>
    <n v="114200"/>
    <s v="Nashua"/>
    <n v="2"/>
    <x v="0"/>
    <d v="2004-11-17T00:00:00"/>
    <n v="50799.69"/>
    <s v="Vintage Cars"/>
    <n v="8693"/>
    <n v="102.74"/>
    <n v="2"/>
    <s v="Yes"/>
    <n v="2004"/>
    <n v="11"/>
    <n v="60.62"/>
    <n v="3976.21"/>
    <n v="52.540415704387996"/>
    <n v="0"/>
  </r>
  <r>
    <n v="10322"/>
    <s v="S18_1367"/>
    <n v="41"/>
    <n v="44.21"/>
    <n v="5"/>
    <x v="185"/>
    <d v="2004-11-12T00:00:00"/>
    <d v="2004-11-10T00:00:00"/>
    <s v="Shipped"/>
    <n v="363"/>
    <n v="1216"/>
    <n v="114200"/>
    <s v="Nashua"/>
    <n v="2"/>
    <x v="0"/>
    <d v="2004-11-17T00:00:00"/>
    <n v="50799.69"/>
    <s v="Vintage Cars"/>
    <n v="8635"/>
    <n v="53.91"/>
    <n v="2"/>
    <s v="Yes"/>
    <n v="2004"/>
    <n v="11"/>
    <n v="24.26"/>
    <n v="1812.6100000000001"/>
    <n v="82.234130255564708"/>
    <n v="1"/>
  </r>
  <r>
    <n v="10322"/>
    <s v="S18_2325"/>
    <n v="50"/>
    <n v="120.77"/>
    <n v="6"/>
    <x v="185"/>
    <d v="2004-11-12T00:00:00"/>
    <d v="2004-11-10T00:00:00"/>
    <s v="Shipped"/>
    <n v="363"/>
    <n v="1216"/>
    <n v="114200"/>
    <s v="Nashua"/>
    <n v="2"/>
    <x v="0"/>
    <d v="2004-11-17T00:00:00"/>
    <n v="50799.69"/>
    <s v="Vintage Cars"/>
    <n v="9354"/>
    <n v="127.13"/>
    <n v="2"/>
    <s v="Yes"/>
    <n v="2004"/>
    <n v="11"/>
    <n v="58.48"/>
    <n v="6038.5"/>
    <n v="106.51504787961696"/>
    <n v="1"/>
  </r>
  <r>
    <n v="10322"/>
    <s v="S18_2432"/>
    <n v="35"/>
    <n v="57.12"/>
    <n v="11"/>
    <x v="185"/>
    <d v="2004-11-12T00:00:00"/>
    <d v="2004-11-10T00:00:00"/>
    <s v="Shipped"/>
    <n v="363"/>
    <n v="1216"/>
    <n v="114200"/>
    <s v="Nashua"/>
    <n v="2"/>
    <x v="0"/>
    <d v="2004-11-17T00:00:00"/>
    <n v="50799.69"/>
    <s v="Trucks and Buses"/>
    <n v="2018"/>
    <n v="60.77"/>
    <n v="2"/>
    <s v="Yes"/>
    <n v="2004"/>
    <n v="11"/>
    <n v="24.92"/>
    <n v="1999.1999999999998"/>
    <n v="129.2134831460674"/>
    <n v="1"/>
  </r>
  <r>
    <n v="10322"/>
    <s v="S18_2795"/>
    <n v="36"/>
    <n v="158.63"/>
    <n v="2"/>
    <x v="185"/>
    <d v="2004-11-12T00:00:00"/>
    <d v="2004-11-10T00:00:00"/>
    <s v="Shipped"/>
    <n v="363"/>
    <n v="1216"/>
    <n v="114200"/>
    <s v="Nashua"/>
    <n v="2"/>
    <x v="0"/>
    <d v="2004-11-17T00:00:00"/>
    <n v="50799.69"/>
    <s v="Vintage Cars"/>
    <n v="548"/>
    <n v="168.75"/>
    <n v="2"/>
    <s v="Yes"/>
    <n v="2004"/>
    <n v="11"/>
    <n v="72.56"/>
    <n v="5710.68"/>
    <n v="118.61907386990076"/>
    <n v="1"/>
  </r>
  <r>
    <n v="10322"/>
    <s v="S18_2949"/>
    <n v="33"/>
    <n v="100.3"/>
    <n v="12"/>
    <x v="185"/>
    <d v="2004-11-12T00:00:00"/>
    <d v="2004-11-10T00:00:00"/>
    <s v="Shipped"/>
    <n v="363"/>
    <n v="1216"/>
    <n v="114200"/>
    <s v="Nashua"/>
    <n v="2"/>
    <x v="0"/>
    <d v="2004-11-17T00:00:00"/>
    <n v="50799.69"/>
    <s v="Vintage Cars"/>
    <n v="4189"/>
    <n v="101.31"/>
    <n v="2"/>
    <s v="Yes"/>
    <n v="2004"/>
    <n v="11"/>
    <n v="60.78"/>
    <n v="3309.9"/>
    <n v="65.021388614675871"/>
    <n v="0"/>
  </r>
  <r>
    <n v="10322"/>
    <s v="S18_2957"/>
    <n v="41"/>
    <n v="54.34"/>
    <n v="13"/>
    <x v="185"/>
    <d v="2004-11-12T00:00:00"/>
    <d v="2004-11-10T00:00:00"/>
    <s v="Shipped"/>
    <n v="363"/>
    <n v="1216"/>
    <n v="114200"/>
    <s v="Nashua"/>
    <n v="2"/>
    <x v="0"/>
    <d v="2004-11-17T00:00:00"/>
    <n v="50799.69"/>
    <s v="Vintage Cars"/>
    <n v="5649"/>
    <n v="62.46"/>
    <n v="2"/>
    <s v="Yes"/>
    <n v="2004"/>
    <n v="11"/>
    <n v="34.35"/>
    <n v="2227.94"/>
    <n v="58.195050946142658"/>
    <n v="0"/>
  </r>
  <r>
    <n v="10322"/>
    <s v="S18_3136"/>
    <n v="48"/>
    <n v="90.06"/>
    <n v="7"/>
    <x v="185"/>
    <d v="2004-11-12T00:00:00"/>
    <d v="2004-11-10T00:00:00"/>
    <s v="Shipped"/>
    <n v="363"/>
    <n v="1216"/>
    <n v="114200"/>
    <s v="Nashua"/>
    <n v="2"/>
    <x v="0"/>
    <d v="2004-11-17T00:00:00"/>
    <n v="50799.69"/>
    <s v="Vintage Cars"/>
    <n v="5992"/>
    <n v="104.72"/>
    <n v="2"/>
    <s v="Yes"/>
    <n v="2004"/>
    <n v="11"/>
    <n v="60.74"/>
    <n v="4322.88"/>
    <n v="48.271320381955881"/>
    <n v="0"/>
  </r>
  <r>
    <n v="10322"/>
    <s v="S24_1937"/>
    <n v="20"/>
    <n v="26.55"/>
    <n v="3"/>
    <x v="185"/>
    <d v="2004-11-12T00:00:00"/>
    <d v="2004-11-10T00:00:00"/>
    <s v="Shipped"/>
    <n v="363"/>
    <n v="1216"/>
    <n v="114200"/>
    <s v="Nashua"/>
    <n v="2"/>
    <x v="0"/>
    <d v="2004-11-17T00:00:00"/>
    <n v="50799.69"/>
    <s v="Vintage Cars"/>
    <n v="7332"/>
    <n v="33.19"/>
    <n v="2"/>
    <s v="Yes"/>
    <n v="2004"/>
    <n v="11"/>
    <n v="22.57"/>
    <n v="531"/>
    <n v="17.634027470093045"/>
    <n v="0"/>
  </r>
  <r>
    <n v="10322"/>
    <s v="S24_2022"/>
    <n v="30"/>
    <n v="40.770000000000003"/>
    <n v="4"/>
    <x v="185"/>
    <d v="2004-11-12T00:00:00"/>
    <d v="2004-11-10T00:00:00"/>
    <s v="Shipped"/>
    <n v="363"/>
    <n v="1216"/>
    <n v="114200"/>
    <s v="Nashua"/>
    <n v="2"/>
    <x v="0"/>
    <d v="2004-11-17T00:00:00"/>
    <n v="50799.69"/>
    <s v="Vintage Cars"/>
    <n v="2847"/>
    <n v="44.8"/>
    <n v="2"/>
    <s v="Yes"/>
    <n v="2004"/>
    <n v="11"/>
    <n v="20.61"/>
    <n v="1223.1000000000001"/>
    <n v="97.816593886462897"/>
    <n v="1"/>
  </r>
  <r>
    <n v="10323"/>
    <s v="S18_3320"/>
    <n v="33"/>
    <n v="88.3"/>
    <n v="2"/>
    <x v="186"/>
    <d v="2004-11-12T00:00:00"/>
    <d v="2004-11-09T00:00:00"/>
    <s v="Shipped"/>
    <n v="128"/>
    <n v="1504"/>
    <n v="59700"/>
    <s v="Frankfurt"/>
    <n v="7"/>
    <x v="1"/>
    <d v="2003-01-28T00:00:00"/>
    <n v="10549.01"/>
    <s v="Vintage Cars"/>
    <n v="7913"/>
    <n v="99.21"/>
    <n v="3"/>
    <s v="Yes"/>
    <n v="2004"/>
    <n v="11"/>
    <n v="57.54"/>
    <n v="2913.9"/>
    <n v="53.458463677441785"/>
    <n v="0"/>
  </r>
  <r>
    <n v="10323"/>
    <s v="S18_4600"/>
    <n v="47"/>
    <n v="96.86"/>
    <n v="1"/>
    <x v="186"/>
    <d v="2004-11-12T00:00:00"/>
    <d v="2004-11-09T00:00:00"/>
    <s v="Shipped"/>
    <n v="128"/>
    <n v="1504"/>
    <n v="59700"/>
    <s v="Frankfurt"/>
    <n v="7"/>
    <x v="1"/>
    <d v="2003-01-28T00:00:00"/>
    <n v="10549.01"/>
    <s v="Trucks and Buses"/>
    <n v="3128"/>
    <n v="121.08"/>
    <n v="3"/>
    <s v="Yes"/>
    <n v="2004"/>
    <n v="11"/>
    <n v="84.76"/>
    <n v="4552.42"/>
    <n v="14.275601698914574"/>
    <n v="0"/>
  </r>
  <r>
    <n v="10324"/>
    <s v="S12_3148"/>
    <n v="27"/>
    <n v="148.06"/>
    <n v="1"/>
    <x v="186"/>
    <d v="2004-11-11T00:00:00"/>
    <d v="2004-11-08T00:00:00"/>
    <s v="Shipped"/>
    <n v="181"/>
    <n v="1286"/>
    <n v="76400"/>
    <s v="NYC"/>
    <n v="3"/>
    <x v="2"/>
    <d v="2004-04-25T00:00:00"/>
    <n v="22602.36"/>
    <s v="Classic Cars"/>
    <n v="6906"/>
    <n v="151.08000000000001"/>
    <n v="3"/>
    <s v="Yes"/>
    <n v="2004"/>
    <n v="11"/>
    <n v="89.14"/>
    <n v="3997.62"/>
    <n v="66.098272380525017"/>
    <n v="0"/>
  </r>
  <r>
    <n v="10324"/>
    <s v="S12_4473"/>
    <n v="26"/>
    <n v="100.73"/>
    <n v="7"/>
    <x v="186"/>
    <d v="2004-11-11T00:00:00"/>
    <d v="2004-11-08T00:00:00"/>
    <s v="Shipped"/>
    <n v="181"/>
    <n v="1286"/>
    <n v="76400"/>
    <s v="NYC"/>
    <n v="3"/>
    <x v="2"/>
    <d v="2004-04-25T00:00:00"/>
    <n v="22602.36"/>
    <s v="Trucks and Buses"/>
    <n v="6125"/>
    <n v="118.5"/>
    <n v="3"/>
    <s v="Yes"/>
    <n v="2004"/>
    <n v="11"/>
    <n v="55.7"/>
    <n v="2618.98"/>
    <n v="80.843806104129257"/>
    <n v="1"/>
  </r>
  <r>
    <n v="10324"/>
    <s v="S18_2238"/>
    <n v="47"/>
    <n v="142.44999999999999"/>
    <n v="8"/>
    <x v="186"/>
    <d v="2004-11-11T00:00:00"/>
    <d v="2004-11-08T00:00:00"/>
    <s v="Shipped"/>
    <n v="181"/>
    <n v="1286"/>
    <n v="76400"/>
    <s v="NYC"/>
    <n v="3"/>
    <x v="2"/>
    <d v="2004-04-25T00:00:00"/>
    <n v="22602.36"/>
    <s v="Classic Cars"/>
    <n v="4724"/>
    <n v="163.72999999999999"/>
    <n v="3"/>
    <s v="Yes"/>
    <n v="2004"/>
    <n v="11"/>
    <n v="101.51"/>
    <n v="6695.15"/>
    <n v="40.331001871736753"/>
    <n v="0"/>
  </r>
  <r>
    <n v="10324"/>
    <s v="S18_2319"/>
    <n v="33"/>
    <n v="105.55"/>
    <n v="10"/>
    <x v="186"/>
    <d v="2004-11-11T00:00:00"/>
    <d v="2004-11-08T00:00:00"/>
    <s v="Shipped"/>
    <n v="181"/>
    <n v="1286"/>
    <n v="76400"/>
    <s v="NYC"/>
    <n v="3"/>
    <x v="2"/>
    <d v="2004-04-25T00:00:00"/>
    <n v="22602.36"/>
    <s v="Trucks and Buses"/>
    <n v="8258"/>
    <n v="122.73"/>
    <n v="3"/>
    <s v="Yes"/>
    <n v="2004"/>
    <n v="11"/>
    <n v="74.86"/>
    <n v="3483.15"/>
    <n v="40.996526850120226"/>
    <n v="0"/>
  </r>
  <r>
    <n v="10324"/>
    <s v="S18_3232"/>
    <n v="27"/>
    <n v="137.16999999999999"/>
    <n v="12"/>
    <x v="186"/>
    <d v="2004-11-11T00:00:00"/>
    <d v="2004-11-08T00:00:00"/>
    <s v="Shipped"/>
    <n v="181"/>
    <n v="1286"/>
    <n v="76400"/>
    <s v="NYC"/>
    <n v="3"/>
    <x v="2"/>
    <d v="2004-04-25T00:00:00"/>
    <n v="22602.36"/>
    <s v="Classic Cars"/>
    <n v="8347"/>
    <n v="169.34"/>
    <n v="3"/>
    <s v="Yes"/>
    <n v="2004"/>
    <n v="11"/>
    <n v="77.900000000000006"/>
    <n v="3703.5899999999997"/>
    <n v="76.08472400513476"/>
    <n v="1"/>
  </r>
  <r>
    <n v="10324"/>
    <s v="S18_4027"/>
    <n v="49"/>
    <n v="120.64"/>
    <n v="13"/>
    <x v="186"/>
    <d v="2004-11-11T00:00:00"/>
    <d v="2004-11-08T00:00:00"/>
    <s v="Shipped"/>
    <n v="181"/>
    <n v="1286"/>
    <n v="76400"/>
    <s v="NYC"/>
    <n v="3"/>
    <x v="2"/>
    <d v="2004-04-25T00:00:00"/>
    <n v="22602.36"/>
    <s v="Classic Cars"/>
    <n v="5545"/>
    <n v="143.62"/>
    <n v="3"/>
    <s v="Yes"/>
    <n v="2004"/>
    <n v="11"/>
    <n v="91.92"/>
    <n v="5911.36"/>
    <n v="31.24456048738033"/>
    <n v="0"/>
  </r>
  <r>
    <n v="10324"/>
    <s v="S18_4668"/>
    <n v="38"/>
    <n v="49.81"/>
    <n v="6"/>
    <x v="186"/>
    <d v="2004-11-11T00:00:00"/>
    <d v="2004-11-08T00:00:00"/>
    <s v="Shipped"/>
    <n v="181"/>
    <n v="1286"/>
    <n v="76400"/>
    <s v="NYC"/>
    <n v="3"/>
    <x v="2"/>
    <d v="2004-04-25T00:00:00"/>
    <n v="22602.36"/>
    <s v="Vintage Cars"/>
    <n v="6645"/>
    <n v="50.31"/>
    <n v="3"/>
    <s v="Yes"/>
    <n v="2004"/>
    <n v="11"/>
    <n v="23.14"/>
    <n v="1892.7800000000002"/>
    <n v="115.25496974935177"/>
    <n v="1"/>
  </r>
  <r>
    <n v="10324"/>
    <s v="S24_1444"/>
    <n v="25"/>
    <n v="49.71"/>
    <n v="14"/>
    <x v="186"/>
    <d v="2004-11-11T00:00:00"/>
    <d v="2004-11-08T00:00:00"/>
    <s v="Shipped"/>
    <n v="181"/>
    <n v="1286"/>
    <n v="76400"/>
    <s v="NYC"/>
    <n v="3"/>
    <x v="2"/>
    <d v="2004-04-25T00:00:00"/>
    <n v="22602.36"/>
    <s v="Classic Cars"/>
    <n v="4074"/>
    <n v="57.8"/>
    <n v="3"/>
    <s v="Yes"/>
    <n v="2004"/>
    <n v="11"/>
    <n v="32.369999999999997"/>
    <n v="1242.75"/>
    <n v="53.568118628359606"/>
    <n v="0"/>
  </r>
  <r>
    <n v="10324"/>
    <s v="S24_2300"/>
    <n v="31"/>
    <n v="107.34"/>
    <n v="2"/>
    <x v="186"/>
    <d v="2004-11-11T00:00:00"/>
    <d v="2004-11-08T00:00:00"/>
    <s v="Shipped"/>
    <n v="181"/>
    <n v="1286"/>
    <n v="76400"/>
    <s v="NYC"/>
    <n v="3"/>
    <x v="2"/>
    <d v="2004-04-25T00:00:00"/>
    <n v="22602.36"/>
    <s v="Trucks and Buses"/>
    <n v="2327"/>
    <n v="127.79"/>
    <n v="3"/>
    <s v="Yes"/>
    <n v="2004"/>
    <n v="11"/>
    <n v="61.34"/>
    <n v="3327.54"/>
    <n v="74.991848712096512"/>
    <n v="1"/>
  </r>
  <r>
    <n v="10324"/>
    <s v="S24_2840"/>
    <n v="30"/>
    <n v="29.35"/>
    <n v="9"/>
    <x v="186"/>
    <d v="2004-11-11T00:00:00"/>
    <d v="2004-11-08T00:00:00"/>
    <s v="Shipped"/>
    <n v="181"/>
    <n v="1286"/>
    <n v="76400"/>
    <s v="NYC"/>
    <n v="3"/>
    <x v="2"/>
    <d v="2004-04-25T00:00:00"/>
    <n v="22602.36"/>
    <s v="Classic Cars"/>
    <n v="2542"/>
    <n v="35.36"/>
    <n v="3"/>
    <s v="Yes"/>
    <n v="2004"/>
    <n v="11"/>
    <n v="15.91"/>
    <n v="880.5"/>
    <n v="84.475172847265881"/>
    <n v="1"/>
  </r>
  <r>
    <n v="10324"/>
    <s v="S24_4258"/>
    <n v="33"/>
    <n v="95.44"/>
    <n v="3"/>
    <x v="186"/>
    <d v="2004-11-11T00:00:00"/>
    <d v="2004-11-08T00:00:00"/>
    <s v="Shipped"/>
    <n v="181"/>
    <n v="1286"/>
    <n v="76400"/>
    <s v="NYC"/>
    <n v="3"/>
    <x v="2"/>
    <d v="2004-04-25T00:00:00"/>
    <n v="22602.36"/>
    <s v="Vintage Cars"/>
    <n v="4710"/>
    <n v="97.39"/>
    <n v="3"/>
    <s v="Yes"/>
    <n v="2004"/>
    <n v="11"/>
    <n v="57.46"/>
    <n v="3149.52"/>
    <n v="66.098155238426727"/>
    <n v="0"/>
  </r>
  <r>
    <n v="10324"/>
    <s v="S32_1268"/>
    <n v="20"/>
    <n v="91.49"/>
    <n v="11"/>
    <x v="186"/>
    <d v="2004-11-11T00:00:00"/>
    <d v="2004-11-08T00:00:00"/>
    <s v="Shipped"/>
    <n v="181"/>
    <n v="1286"/>
    <n v="76400"/>
    <s v="NYC"/>
    <n v="3"/>
    <x v="2"/>
    <d v="2004-04-25T00:00:00"/>
    <n v="22602.36"/>
    <s v="Trucks and Buses"/>
    <n v="5099"/>
    <n v="96.31"/>
    <n v="3"/>
    <s v="Yes"/>
    <n v="2004"/>
    <n v="11"/>
    <n v="53.93"/>
    <n v="1829.8"/>
    <n v="69.645837196365648"/>
    <n v="1"/>
  </r>
  <r>
    <n v="10324"/>
    <s v="S32_3522"/>
    <n v="48"/>
    <n v="60.76"/>
    <n v="4"/>
    <x v="186"/>
    <d v="2004-11-11T00:00:00"/>
    <d v="2004-11-08T00:00:00"/>
    <s v="Shipped"/>
    <n v="181"/>
    <n v="1286"/>
    <n v="76400"/>
    <s v="NYC"/>
    <n v="3"/>
    <x v="2"/>
    <d v="2004-04-25T00:00:00"/>
    <n v="22602.36"/>
    <s v="Trucks and Buses"/>
    <n v="814"/>
    <n v="64.64"/>
    <n v="3"/>
    <s v="Yes"/>
    <n v="2004"/>
    <n v="11"/>
    <n v="33.61"/>
    <n v="2916.48"/>
    <n v="80.779529901814925"/>
    <n v="1"/>
  </r>
  <r>
    <n v="10324"/>
    <s v="S700_2824"/>
    <n v="34"/>
    <n v="80.92"/>
    <n v="5"/>
    <x v="186"/>
    <d v="2004-11-11T00:00:00"/>
    <d v="2004-11-08T00:00:00"/>
    <s v="Shipped"/>
    <n v="181"/>
    <n v="1286"/>
    <n v="76400"/>
    <s v="NYC"/>
    <n v="3"/>
    <x v="2"/>
    <d v="2004-04-25T00:00:00"/>
    <n v="22602.36"/>
    <s v="Classic Cars"/>
    <n v="6934"/>
    <n v="101.15"/>
    <n v="3"/>
    <s v="Yes"/>
    <n v="2004"/>
    <n v="11"/>
    <n v="46.53"/>
    <n v="2751.28"/>
    <n v="73.90930582419945"/>
    <n v="1"/>
  </r>
  <r>
    <n v="10325"/>
    <s v="S10_4757"/>
    <n v="47"/>
    <n v="111.52"/>
    <n v="6"/>
    <x v="186"/>
    <d v="2004-11-13T00:00:00"/>
    <d v="2004-11-08T00:00:00"/>
    <s v="Shipped"/>
    <n v="121"/>
    <n v="1504"/>
    <n v="81700"/>
    <s v="Stavern"/>
    <n v="7"/>
    <x v="1"/>
    <d v="2003-02-16T00:00:00"/>
    <n v="50218.95"/>
    <s v="Classic Cars"/>
    <n v="3252"/>
    <n v="136"/>
    <n v="5"/>
    <s v="Yes"/>
    <n v="2004"/>
    <n v="11"/>
    <n v="85.68"/>
    <n v="5241.4399999999996"/>
    <n v="30.158730158730148"/>
    <n v="0"/>
  </r>
  <r>
    <n v="10325"/>
    <s v="S12_1108"/>
    <n v="42"/>
    <n v="193.25"/>
    <n v="8"/>
    <x v="186"/>
    <d v="2004-11-13T00:00:00"/>
    <d v="2004-11-08T00:00:00"/>
    <s v="Shipped"/>
    <n v="121"/>
    <n v="1504"/>
    <n v="81700"/>
    <s v="Stavern"/>
    <n v="7"/>
    <x v="1"/>
    <d v="2003-02-16T00:00:00"/>
    <n v="50218.95"/>
    <s v="Classic Cars"/>
    <n v="3619"/>
    <n v="207.8"/>
    <n v="5"/>
    <s v="Yes"/>
    <n v="2004"/>
    <n v="11"/>
    <n v="95.59"/>
    <n v="8116.5"/>
    <n v="102.16549848310493"/>
    <n v="1"/>
  </r>
  <r>
    <n v="10325"/>
    <s v="S12_3891"/>
    <n v="24"/>
    <n v="166.1"/>
    <n v="1"/>
    <x v="186"/>
    <d v="2004-11-13T00:00:00"/>
    <d v="2004-11-08T00:00:00"/>
    <s v="Shipped"/>
    <n v="121"/>
    <n v="1504"/>
    <n v="81700"/>
    <s v="Stavern"/>
    <n v="7"/>
    <x v="1"/>
    <d v="2003-02-16T00:00:00"/>
    <n v="50218.95"/>
    <s v="Classic Cars"/>
    <n v="1049"/>
    <n v="173.02"/>
    <n v="5"/>
    <s v="Yes"/>
    <n v="2004"/>
    <n v="11"/>
    <n v="83.05"/>
    <n v="3986.3999999999996"/>
    <n v="100"/>
    <n v="1"/>
  </r>
  <r>
    <n v="10325"/>
    <s v="S18_3140"/>
    <n v="24"/>
    <n v="114.74"/>
    <n v="9"/>
    <x v="186"/>
    <d v="2004-11-13T00:00:00"/>
    <d v="2004-11-08T00:00:00"/>
    <s v="Shipped"/>
    <n v="121"/>
    <n v="1504"/>
    <n v="81700"/>
    <s v="Stavern"/>
    <n v="7"/>
    <x v="1"/>
    <d v="2003-02-16T00:00:00"/>
    <n v="50218.95"/>
    <s v="Vintage Cars"/>
    <n v="3913"/>
    <n v="136.59"/>
    <n v="5"/>
    <s v="Yes"/>
    <n v="2004"/>
    <n v="11"/>
    <n v="68.3"/>
    <n v="2753.7599999999998"/>
    <n v="67.994143484626647"/>
    <n v="1"/>
  </r>
  <r>
    <n v="10325"/>
    <s v="S24_4048"/>
    <n v="44"/>
    <n v="114.73"/>
    <n v="5"/>
    <x v="186"/>
    <d v="2004-11-13T00:00:00"/>
    <d v="2004-11-08T00:00:00"/>
    <s v="Shipped"/>
    <n v="121"/>
    <n v="1504"/>
    <n v="81700"/>
    <s v="Stavern"/>
    <n v="7"/>
    <x v="1"/>
    <d v="2003-02-16T00:00:00"/>
    <n v="50218.95"/>
    <s v="Classic Cars"/>
    <n v="6582"/>
    <n v="118.28"/>
    <n v="5"/>
    <s v="Yes"/>
    <n v="2004"/>
    <n v="11"/>
    <n v="69.78"/>
    <n v="5048.12"/>
    <n v="64.416738320435655"/>
    <n v="0"/>
  </r>
  <r>
    <n v="10325"/>
    <s v="S32_2509"/>
    <n v="38"/>
    <n v="44.37"/>
    <n v="3"/>
    <x v="186"/>
    <d v="2004-11-13T00:00:00"/>
    <d v="2004-11-08T00:00:00"/>
    <s v="Shipped"/>
    <n v="121"/>
    <n v="1504"/>
    <n v="81700"/>
    <s v="Stavern"/>
    <n v="7"/>
    <x v="1"/>
    <d v="2003-02-16T00:00:00"/>
    <n v="50218.95"/>
    <s v="Trucks and Buses"/>
    <n v="2874"/>
    <n v="54.11"/>
    <n v="5"/>
    <s v="Yes"/>
    <n v="2004"/>
    <n v="11"/>
    <n v="25.98"/>
    <n v="1686.06"/>
    <n v="70.785219399538093"/>
    <n v="1"/>
  </r>
  <r>
    <n v="10325"/>
    <s v="S32_3207"/>
    <n v="28"/>
    <n v="55.3"/>
    <n v="2"/>
    <x v="186"/>
    <d v="2004-11-13T00:00:00"/>
    <d v="2004-11-08T00:00:00"/>
    <s v="Shipped"/>
    <n v="121"/>
    <n v="1504"/>
    <n v="81700"/>
    <s v="Stavern"/>
    <n v="7"/>
    <x v="1"/>
    <d v="2003-02-16T00:00:00"/>
    <n v="50218.95"/>
    <s v="Trains"/>
    <n v="8601"/>
    <n v="62.14"/>
    <n v="5"/>
    <s v="Yes"/>
    <n v="2004"/>
    <n v="11"/>
    <n v="26.72"/>
    <n v="1548.3999999999999"/>
    <n v="106.96107784431138"/>
    <n v="1"/>
  </r>
  <r>
    <n v="10325"/>
    <s v="S50_1392"/>
    <n v="38"/>
    <n v="99.55"/>
    <n v="4"/>
    <x v="186"/>
    <d v="2004-11-13T00:00:00"/>
    <d v="2004-11-08T00:00:00"/>
    <s v="Shipped"/>
    <n v="121"/>
    <n v="1504"/>
    <n v="81700"/>
    <s v="Stavern"/>
    <n v="7"/>
    <x v="1"/>
    <d v="2003-02-16T00:00:00"/>
    <n v="50218.95"/>
    <s v="Trucks and Buses"/>
    <n v="1016"/>
    <n v="115.75"/>
    <n v="5"/>
    <s v="Yes"/>
    <n v="2004"/>
    <n v="11"/>
    <n v="68.290000000000006"/>
    <n v="3782.9"/>
    <n v="45.775369746668602"/>
    <n v="0"/>
  </r>
  <r>
    <n v="10325"/>
    <s v="S50_1514"/>
    <n v="44"/>
    <n v="56.24"/>
    <n v="7"/>
    <x v="186"/>
    <d v="2004-11-13T00:00:00"/>
    <d v="2004-11-08T00:00:00"/>
    <s v="Shipped"/>
    <n v="121"/>
    <n v="1504"/>
    <n v="81700"/>
    <s v="Stavern"/>
    <n v="7"/>
    <x v="1"/>
    <d v="2003-02-16T00:00:00"/>
    <n v="50218.95"/>
    <s v="Trains"/>
    <n v="1645"/>
    <n v="58.58"/>
    <n v="5"/>
    <s v="Yes"/>
    <n v="2004"/>
    <n v="11"/>
    <n v="37.49"/>
    <n v="2474.56"/>
    <n v="50.013336889837291"/>
    <n v="0"/>
  </r>
  <r>
    <n v="10326"/>
    <s v="S18_3259"/>
    <n v="32"/>
    <n v="94.79"/>
    <n v="6"/>
    <x v="187"/>
    <d v="2004-11-16T00:00:00"/>
    <d v="2004-11-10T00:00:00"/>
    <s v="Shipped"/>
    <n v="144"/>
    <n v="1504"/>
    <n v="53100"/>
    <s v="LuleÃ¥"/>
    <n v="7"/>
    <x v="1"/>
    <d v="2004-12-12T00:00:00"/>
    <n v="36005.71"/>
    <s v="Trains"/>
    <n v="6450"/>
    <n v="100.84"/>
    <n v="6"/>
    <s v="Yes"/>
    <n v="2004"/>
    <n v="11"/>
    <n v="67.56"/>
    <n v="3033.28"/>
    <n v="40.304914150384846"/>
    <n v="0"/>
  </r>
  <r>
    <n v="10326"/>
    <s v="S18_4522"/>
    <n v="50"/>
    <n v="73.73"/>
    <n v="5"/>
    <x v="187"/>
    <d v="2004-11-16T00:00:00"/>
    <d v="2004-11-10T00:00:00"/>
    <s v="Shipped"/>
    <n v="144"/>
    <n v="1504"/>
    <n v="53100"/>
    <s v="LuleÃ¥"/>
    <n v="7"/>
    <x v="1"/>
    <d v="2004-12-12T00:00:00"/>
    <n v="36005.71"/>
    <s v="Vintage Cars"/>
    <n v="8290"/>
    <n v="87.77"/>
    <n v="6"/>
    <s v="Yes"/>
    <n v="2004"/>
    <n v="11"/>
    <n v="52.66"/>
    <n v="3686.5"/>
    <n v="40.011393847322466"/>
    <n v="0"/>
  </r>
  <r>
    <n v="10326"/>
    <s v="S24_2011"/>
    <n v="41"/>
    <n v="120.43"/>
    <n v="4"/>
    <x v="187"/>
    <d v="2004-11-16T00:00:00"/>
    <d v="2004-11-10T00:00:00"/>
    <s v="Shipped"/>
    <n v="144"/>
    <n v="1504"/>
    <n v="53100"/>
    <s v="LuleÃ¥"/>
    <n v="7"/>
    <x v="1"/>
    <d v="2004-12-12T00:00:00"/>
    <n v="36005.71"/>
    <s v="Ships"/>
    <n v="1898"/>
    <n v="122.89"/>
    <n v="6"/>
    <s v="Yes"/>
    <n v="2004"/>
    <n v="11"/>
    <n v="82.34"/>
    <n v="4937.63"/>
    <n v="46.259412193344673"/>
    <n v="0"/>
  </r>
  <r>
    <n v="10326"/>
    <s v="S24_3151"/>
    <n v="41"/>
    <n v="86.74"/>
    <n v="3"/>
    <x v="187"/>
    <d v="2004-11-16T00:00:00"/>
    <d v="2004-11-10T00:00:00"/>
    <s v="Shipped"/>
    <n v="144"/>
    <n v="1504"/>
    <n v="53100"/>
    <s v="LuleÃ¥"/>
    <n v="7"/>
    <x v="1"/>
    <d v="2004-12-12T00:00:00"/>
    <n v="36005.71"/>
    <s v="Vintage Cars"/>
    <n v="9173"/>
    <n v="88.51"/>
    <n v="6"/>
    <s v="Yes"/>
    <n v="2004"/>
    <n v="11"/>
    <n v="46.91"/>
    <n v="3556.3399999999997"/>
    <n v="84.90726923896824"/>
    <n v="1"/>
  </r>
  <r>
    <n v="10326"/>
    <s v="S24_3816"/>
    <n v="20"/>
    <n v="81.34"/>
    <n v="2"/>
    <x v="187"/>
    <d v="2004-11-16T00:00:00"/>
    <d v="2004-11-10T00:00:00"/>
    <s v="Shipped"/>
    <n v="144"/>
    <n v="1504"/>
    <n v="53100"/>
    <s v="LuleÃ¥"/>
    <n v="7"/>
    <x v="1"/>
    <d v="2004-12-12T00:00:00"/>
    <n v="36005.71"/>
    <s v="Vintage Cars"/>
    <n v="6621"/>
    <n v="83.86"/>
    <n v="6"/>
    <s v="Yes"/>
    <n v="2004"/>
    <n v="11"/>
    <n v="48.64"/>
    <n v="1626.8000000000002"/>
    <n v="67.22861842105263"/>
    <n v="1"/>
  </r>
  <r>
    <n v="10326"/>
    <s v="S700_1138"/>
    <n v="39"/>
    <n v="60.67"/>
    <n v="1"/>
    <x v="187"/>
    <d v="2004-11-16T00:00:00"/>
    <d v="2004-11-10T00:00:00"/>
    <s v="Shipped"/>
    <n v="144"/>
    <n v="1504"/>
    <n v="53100"/>
    <s v="LuleÃ¥"/>
    <n v="7"/>
    <x v="1"/>
    <d v="2004-12-12T00:00:00"/>
    <n v="36005.71"/>
    <s v="Ships"/>
    <n v="1897"/>
    <n v="66.67"/>
    <n v="6"/>
    <s v="Yes"/>
    <n v="2004"/>
    <n v="11"/>
    <n v="34"/>
    <n v="2366.13"/>
    <n v="78.441176470588232"/>
    <n v="1"/>
  </r>
  <r>
    <n v="10327"/>
    <s v="S18_1662"/>
    <n v="25"/>
    <n v="154.54"/>
    <n v="6"/>
    <x v="188"/>
    <d v="2004-11-19T00:00:00"/>
    <d v="2004-11-13T00:00:00"/>
    <s v="Resolved"/>
    <n v="145"/>
    <n v="1401"/>
    <n v="83400"/>
    <s v="Kobenhavn"/>
    <n v="4"/>
    <x v="3"/>
    <d v="2004-07-03T00:00:00"/>
    <n v="4710.7299999999996"/>
    <s v="Planes"/>
    <n v="5330"/>
    <n v="157.69"/>
    <n v="6"/>
    <s v=""/>
    <n v="2004"/>
    <n v="11"/>
    <n v="77.27"/>
    <n v="3863.5"/>
    <n v="100"/>
    <n v="1"/>
  </r>
  <r>
    <n v="10327"/>
    <s v="S18_2581"/>
    <n v="45"/>
    <n v="74.34"/>
    <n v="8"/>
    <x v="188"/>
    <d v="2004-11-19T00:00:00"/>
    <d v="2004-11-13T00:00:00"/>
    <s v="Resolved"/>
    <n v="145"/>
    <n v="1401"/>
    <n v="83400"/>
    <s v="Kobenhavn"/>
    <n v="4"/>
    <x v="3"/>
    <d v="2004-07-03T00:00:00"/>
    <n v="4710.7299999999996"/>
    <s v="Planes"/>
    <n v="992"/>
    <n v="84.48"/>
    <n v="6"/>
    <s v=""/>
    <n v="2004"/>
    <n v="11"/>
    <n v="49"/>
    <n v="3345.3"/>
    <n v="51.714285714285722"/>
    <n v="0"/>
  </r>
  <r>
    <n v="10327"/>
    <s v="S18_3029"/>
    <n v="25"/>
    <n v="74.84"/>
    <n v="5"/>
    <x v="188"/>
    <d v="2004-11-19T00:00:00"/>
    <d v="2004-11-13T00:00:00"/>
    <s v="Resolved"/>
    <n v="145"/>
    <n v="1401"/>
    <n v="83400"/>
    <s v="Kobenhavn"/>
    <n v="4"/>
    <x v="3"/>
    <d v="2004-07-03T00:00:00"/>
    <n v="4710.7299999999996"/>
    <s v="Ships"/>
    <n v="4259"/>
    <n v="86.02"/>
    <n v="6"/>
    <s v=""/>
    <n v="2004"/>
    <n v="11"/>
    <n v="51.61"/>
    <n v="1871"/>
    <n v="45.010656849447791"/>
    <n v="0"/>
  </r>
  <r>
    <n v="10327"/>
    <s v="S700_1938"/>
    <n v="20"/>
    <n v="79.680000000000007"/>
    <n v="7"/>
    <x v="188"/>
    <d v="2004-11-19T00:00:00"/>
    <d v="2004-11-13T00:00:00"/>
    <s v="Resolved"/>
    <n v="145"/>
    <n v="1401"/>
    <n v="83400"/>
    <s v="Kobenhavn"/>
    <n v="4"/>
    <x v="3"/>
    <d v="2004-07-03T00:00:00"/>
    <n v="4710.7299999999996"/>
    <s v="Ships"/>
    <n v="737"/>
    <n v="86.61"/>
    <n v="6"/>
    <s v=""/>
    <n v="2004"/>
    <n v="11"/>
    <n v="43.3"/>
    <n v="1593.6000000000001"/>
    <n v="84.018475750577394"/>
    <n v="1"/>
  </r>
  <r>
    <n v="10327"/>
    <s v="S700_2610"/>
    <n v="21"/>
    <n v="65.05"/>
    <n v="1"/>
    <x v="188"/>
    <d v="2004-11-19T00:00:00"/>
    <d v="2004-11-13T00:00:00"/>
    <s v="Resolved"/>
    <n v="145"/>
    <n v="1401"/>
    <n v="83400"/>
    <s v="Kobenhavn"/>
    <n v="4"/>
    <x v="3"/>
    <d v="2004-07-03T00:00:00"/>
    <n v="4710.7299999999996"/>
    <s v="Ships"/>
    <n v="7083"/>
    <n v="72.28"/>
    <n v="6"/>
    <s v=""/>
    <n v="2004"/>
    <n v="11"/>
    <n v="33.97"/>
    <n v="1366.05"/>
    <n v="91.492493376508676"/>
    <n v="1"/>
  </r>
  <r>
    <n v="10327"/>
    <s v="S700_3505"/>
    <n v="43"/>
    <n v="85.14"/>
    <n v="2"/>
    <x v="188"/>
    <d v="2004-11-19T00:00:00"/>
    <d v="2004-11-13T00:00:00"/>
    <s v="Resolved"/>
    <n v="145"/>
    <n v="1401"/>
    <n v="83400"/>
    <s v="Kobenhavn"/>
    <n v="4"/>
    <x v="3"/>
    <d v="2004-07-03T00:00:00"/>
    <n v="4710.7299999999996"/>
    <s v="Ships"/>
    <n v="1956"/>
    <n v="100.17"/>
    <n v="6"/>
    <s v=""/>
    <n v="2004"/>
    <n v="11"/>
    <n v="51.09"/>
    <n v="3661.02"/>
    <n v="66.647093364650615"/>
    <n v="0"/>
  </r>
  <r>
    <n v="10327"/>
    <s v="S700_3962"/>
    <n v="37"/>
    <n v="83.42"/>
    <n v="3"/>
    <x v="188"/>
    <d v="2004-11-19T00:00:00"/>
    <d v="2004-11-13T00:00:00"/>
    <s v="Resolved"/>
    <n v="145"/>
    <n v="1401"/>
    <n v="83400"/>
    <s v="Kobenhavn"/>
    <n v="4"/>
    <x v="3"/>
    <d v="2004-07-03T00:00:00"/>
    <n v="4710.7299999999996"/>
    <s v="Ships"/>
    <n v="5088"/>
    <n v="99.31"/>
    <n v="6"/>
    <s v=""/>
    <n v="2004"/>
    <n v="11"/>
    <n v="53.63"/>
    <n v="3086.54"/>
    <n v="55.547268319970165"/>
    <n v="0"/>
  </r>
  <r>
    <n v="10327"/>
    <s v="S72_3212"/>
    <n v="37"/>
    <n v="48.05"/>
    <n v="4"/>
    <x v="188"/>
    <d v="2004-11-19T00:00:00"/>
    <d v="2004-11-13T00:00:00"/>
    <s v="Resolved"/>
    <n v="145"/>
    <n v="1401"/>
    <n v="83400"/>
    <s v="Kobenhavn"/>
    <n v="4"/>
    <x v="3"/>
    <d v="2004-07-03T00:00:00"/>
    <n v="4710.7299999999996"/>
    <s v="Ships"/>
    <n v="414"/>
    <n v="54.6"/>
    <n v="6"/>
    <s v=""/>
    <n v="2004"/>
    <n v="11"/>
    <n v="33.299999999999997"/>
    <n v="1777.85"/>
    <n v="44.294294294294303"/>
    <n v="0"/>
  </r>
  <r>
    <n v="10328"/>
    <s v="S18_3856"/>
    <n v="34"/>
    <n v="104.81"/>
    <n v="6"/>
    <x v="189"/>
    <d v="2004-11-21T00:00:00"/>
    <d v="2004-11-18T00:00:00"/>
    <s v="Shipped"/>
    <n v="278"/>
    <n v="1401"/>
    <n v="119600"/>
    <s v="Bergamo"/>
    <n v="4"/>
    <x v="3"/>
    <d v="2004-12-05T00:00:00"/>
    <n v="37654.089999999997"/>
    <s v="Vintage Cars"/>
    <n v="2378"/>
    <n v="105.87"/>
    <n v="3"/>
    <s v="Yes"/>
    <n v="2004"/>
    <n v="11"/>
    <n v="64.58"/>
    <n v="3563.54"/>
    <n v="62.29482812016105"/>
    <n v="0"/>
  </r>
  <r>
    <n v="10328"/>
    <s v="S24_1785"/>
    <n v="47"/>
    <n v="87.54"/>
    <n v="14"/>
    <x v="189"/>
    <d v="2004-11-21T00:00:00"/>
    <d v="2004-11-18T00:00:00"/>
    <s v="Shipped"/>
    <n v="278"/>
    <n v="1401"/>
    <n v="119600"/>
    <s v="Bergamo"/>
    <n v="4"/>
    <x v="3"/>
    <d v="2004-12-05T00:00:00"/>
    <n v="37654.089999999997"/>
    <s v="Planes"/>
    <n v="3627"/>
    <n v="109.42"/>
    <n v="3"/>
    <s v="Yes"/>
    <n v="2004"/>
    <n v="11"/>
    <n v="66.739999999999995"/>
    <n v="4114.38"/>
    <n v="31.165717710518447"/>
    <n v="0"/>
  </r>
  <r>
    <n v="10328"/>
    <s v="S24_2841"/>
    <n v="48"/>
    <n v="67.819999999999993"/>
    <n v="1"/>
    <x v="189"/>
    <d v="2004-11-21T00:00:00"/>
    <d v="2004-11-18T00:00:00"/>
    <s v="Shipped"/>
    <n v="278"/>
    <n v="1401"/>
    <n v="119600"/>
    <s v="Bergamo"/>
    <n v="4"/>
    <x v="3"/>
    <d v="2004-12-05T00:00:00"/>
    <n v="37654.089999999997"/>
    <s v="Planes"/>
    <n v="5942"/>
    <n v="68.510000000000005"/>
    <n v="3"/>
    <s v="Yes"/>
    <n v="2004"/>
    <n v="11"/>
    <n v="34.25"/>
    <n v="3255.3599999999997"/>
    <n v="98.014598540145968"/>
    <n v="1"/>
  </r>
  <r>
    <n v="10328"/>
    <s v="S24_3420"/>
    <n v="20"/>
    <n v="56.55"/>
    <n v="2"/>
    <x v="189"/>
    <d v="2004-11-21T00:00:00"/>
    <d v="2004-11-18T00:00:00"/>
    <s v="Shipped"/>
    <n v="278"/>
    <n v="1401"/>
    <n v="119600"/>
    <s v="Bergamo"/>
    <n v="4"/>
    <x v="3"/>
    <d v="2004-12-05T00:00:00"/>
    <n v="37654.089999999997"/>
    <s v="Vintage Cars"/>
    <n v="2902"/>
    <n v="65.75"/>
    <n v="3"/>
    <s v="Yes"/>
    <n v="2004"/>
    <n v="11"/>
    <n v="26.3"/>
    <n v="1131"/>
    <n v="115.0190114068441"/>
    <n v="1"/>
  </r>
  <r>
    <n v="10328"/>
    <s v="S24_3949"/>
    <n v="35"/>
    <n v="55.96"/>
    <n v="3"/>
    <x v="189"/>
    <d v="2004-11-21T00:00:00"/>
    <d v="2004-11-18T00:00:00"/>
    <s v="Shipped"/>
    <n v="278"/>
    <n v="1401"/>
    <n v="119600"/>
    <s v="Bergamo"/>
    <n v="4"/>
    <x v="3"/>
    <d v="2004-12-05T00:00:00"/>
    <n v="37654.089999999997"/>
    <s v="Planes"/>
    <n v="6812"/>
    <n v="68.239999999999995"/>
    <n v="3"/>
    <s v="Yes"/>
    <n v="2004"/>
    <n v="11"/>
    <n v="29.34"/>
    <n v="1958.6000000000001"/>
    <n v="90.72937968643491"/>
    <n v="1"/>
  </r>
  <r>
    <n v="10328"/>
    <s v="S24_4278"/>
    <n v="43"/>
    <n v="69.55"/>
    <n v="4"/>
    <x v="189"/>
    <d v="2004-11-21T00:00:00"/>
    <d v="2004-11-18T00:00:00"/>
    <s v="Shipped"/>
    <n v="278"/>
    <n v="1401"/>
    <n v="119600"/>
    <s v="Bergamo"/>
    <n v="4"/>
    <x v="3"/>
    <d v="2004-12-05T00:00:00"/>
    <n v="37654.089999999997"/>
    <s v="Planes"/>
    <n v="2756"/>
    <n v="72.45"/>
    <n v="3"/>
    <s v="Yes"/>
    <n v="2004"/>
    <n v="11"/>
    <n v="36.229999999999997"/>
    <n v="2990.65"/>
    <n v="91.96798233508143"/>
    <n v="1"/>
  </r>
  <r>
    <n v="10328"/>
    <s v="S32_4289"/>
    <n v="24"/>
    <n v="57.1"/>
    <n v="5"/>
    <x v="189"/>
    <d v="2004-11-21T00:00:00"/>
    <d v="2004-11-18T00:00:00"/>
    <s v="Shipped"/>
    <n v="278"/>
    <n v="1401"/>
    <n v="119600"/>
    <s v="Bergamo"/>
    <n v="4"/>
    <x v="3"/>
    <d v="2004-12-05T00:00:00"/>
    <n v="37654.089999999997"/>
    <s v="Vintage Cars"/>
    <n v="136"/>
    <n v="68.790000000000006"/>
    <n v="3"/>
    <s v="Yes"/>
    <n v="2004"/>
    <n v="11"/>
    <n v="33.020000000000003"/>
    <n v="1370.4"/>
    <n v="72.925499697153228"/>
    <n v="1"/>
  </r>
  <r>
    <n v="10328"/>
    <s v="S50_1341"/>
    <n v="34"/>
    <n v="42.33"/>
    <n v="7"/>
    <x v="189"/>
    <d v="2004-11-21T00:00:00"/>
    <d v="2004-11-18T00:00:00"/>
    <s v="Shipped"/>
    <n v="278"/>
    <n v="1401"/>
    <n v="119600"/>
    <s v="Bergamo"/>
    <n v="4"/>
    <x v="3"/>
    <d v="2004-12-05T00:00:00"/>
    <n v="37654.089999999997"/>
    <s v="Vintage Cars"/>
    <n v="7062"/>
    <n v="43.64"/>
    <n v="3"/>
    <s v="Yes"/>
    <n v="2004"/>
    <n v="11"/>
    <n v="27.06"/>
    <n v="1439.22"/>
    <n v="56.430155210643015"/>
    <n v="0"/>
  </r>
  <r>
    <n v="10328"/>
    <s v="S700_1691"/>
    <n v="27"/>
    <n v="84.03"/>
    <n v="8"/>
    <x v="189"/>
    <d v="2004-11-21T00:00:00"/>
    <d v="2004-11-18T00:00:00"/>
    <s v="Shipped"/>
    <n v="278"/>
    <n v="1401"/>
    <n v="119600"/>
    <s v="Bergamo"/>
    <n v="4"/>
    <x v="3"/>
    <d v="2004-12-05T00:00:00"/>
    <n v="37654.089999999997"/>
    <s v="Planes"/>
    <n v="5841"/>
    <n v="91.34"/>
    <n v="3"/>
    <s v="Yes"/>
    <n v="2004"/>
    <n v="11"/>
    <n v="51.15"/>
    <n v="2268.81"/>
    <n v="64.281524926686231"/>
    <n v="0"/>
  </r>
  <r>
    <n v="10328"/>
    <s v="S700_2047"/>
    <n v="41"/>
    <n v="75.13"/>
    <n v="9"/>
    <x v="189"/>
    <d v="2004-11-21T00:00:00"/>
    <d v="2004-11-18T00:00:00"/>
    <s v="Shipped"/>
    <n v="278"/>
    <n v="1401"/>
    <n v="119600"/>
    <s v="Bergamo"/>
    <n v="4"/>
    <x v="3"/>
    <d v="2004-12-05T00:00:00"/>
    <n v="37654.089999999997"/>
    <s v="Ships"/>
    <n v="3501"/>
    <n v="90.52"/>
    <n v="3"/>
    <s v="Yes"/>
    <n v="2004"/>
    <n v="11"/>
    <n v="39.83"/>
    <n v="3080.33"/>
    <n v="88.6266633191062"/>
    <n v="1"/>
  </r>
  <r>
    <n v="10328"/>
    <s v="S700_2466"/>
    <n v="37"/>
    <n v="95.73"/>
    <n v="10"/>
    <x v="189"/>
    <d v="2004-11-21T00:00:00"/>
    <d v="2004-11-18T00:00:00"/>
    <s v="Shipped"/>
    <n v="278"/>
    <n v="1401"/>
    <n v="119600"/>
    <s v="Bergamo"/>
    <n v="4"/>
    <x v="3"/>
    <d v="2004-12-05T00:00:00"/>
    <n v="37654.089999999997"/>
    <s v="Planes"/>
    <n v="9653"/>
    <n v="99.72"/>
    <n v="3"/>
    <s v="Yes"/>
    <n v="2004"/>
    <n v="11"/>
    <n v="68.8"/>
    <n v="3542.01"/>
    <n v="39.142441860465127"/>
    <n v="0"/>
  </r>
  <r>
    <n v="10328"/>
    <s v="S700_2834"/>
    <n v="33"/>
    <n v="117.46"/>
    <n v="11"/>
    <x v="189"/>
    <d v="2004-11-21T00:00:00"/>
    <d v="2004-11-18T00:00:00"/>
    <s v="Shipped"/>
    <n v="278"/>
    <n v="1401"/>
    <n v="119600"/>
    <s v="Bergamo"/>
    <n v="4"/>
    <x v="3"/>
    <d v="2004-12-05T00:00:00"/>
    <n v="37654.089999999997"/>
    <s v="Planes"/>
    <n v="7106"/>
    <n v="118.65"/>
    <n v="3"/>
    <s v="Yes"/>
    <n v="2004"/>
    <n v="11"/>
    <n v="59.33"/>
    <n v="3876.18"/>
    <n v="97.977414461486603"/>
    <n v="1"/>
  </r>
  <r>
    <n v="10328"/>
    <s v="S700_3167"/>
    <n v="33"/>
    <n v="71.2"/>
    <n v="13"/>
    <x v="189"/>
    <d v="2004-11-21T00:00:00"/>
    <d v="2004-11-18T00:00:00"/>
    <s v="Shipped"/>
    <n v="278"/>
    <n v="1401"/>
    <n v="119600"/>
    <s v="Bergamo"/>
    <n v="4"/>
    <x v="3"/>
    <d v="2004-12-05T00:00:00"/>
    <n v="37654.089999999997"/>
    <s v="Planes"/>
    <n v="551"/>
    <n v="80"/>
    <n v="3"/>
    <s v="Yes"/>
    <n v="2004"/>
    <n v="11"/>
    <n v="54.4"/>
    <n v="2349.6"/>
    <n v="30.882352941176478"/>
    <n v="0"/>
  </r>
  <r>
    <n v="10328"/>
    <s v="S700_4002"/>
    <n v="39"/>
    <n v="69.59"/>
    <n v="12"/>
    <x v="189"/>
    <d v="2004-11-21T00:00:00"/>
    <d v="2004-11-18T00:00:00"/>
    <s v="Shipped"/>
    <n v="278"/>
    <n v="1401"/>
    <n v="119600"/>
    <s v="Bergamo"/>
    <n v="4"/>
    <x v="3"/>
    <d v="2004-12-05T00:00:00"/>
    <n v="37654.089999999997"/>
    <s v="Planes"/>
    <n v="8820"/>
    <n v="74.03"/>
    <n v="3"/>
    <s v="Yes"/>
    <n v="2004"/>
    <n v="11"/>
    <n v="36.270000000000003"/>
    <n v="2714.01"/>
    <n v="91.866556382685403"/>
    <n v="1"/>
  </r>
  <r>
    <n v="10329"/>
    <s v="S10_1678"/>
    <n v="42"/>
    <n v="80.39"/>
    <n v="1"/>
    <x v="190"/>
    <d v="2004-11-24T00:00:00"/>
    <d v="2004-11-16T00:00:00"/>
    <s v="Shipped"/>
    <n v="131"/>
    <n v="1323"/>
    <n v="114900"/>
    <s v="NYC"/>
    <n v="3"/>
    <x v="2"/>
    <d v="2003-03-12T00:00:00"/>
    <n v="22292.62"/>
    <s v="Motorcycles"/>
    <n v="7933"/>
    <n v="95.7"/>
    <n v="8"/>
    <s v="No"/>
    <n v="2004"/>
    <n v="11"/>
    <n v="48.81"/>
    <n v="3376.38"/>
    <n v="64.699856586765009"/>
    <n v="0"/>
  </r>
  <r>
    <n v="10329"/>
    <s v="S10_2016"/>
    <n v="20"/>
    <n v="109.42"/>
    <n v="2"/>
    <x v="190"/>
    <d v="2004-11-24T00:00:00"/>
    <d v="2004-11-16T00:00:00"/>
    <s v="Shipped"/>
    <n v="131"/>
    <n v="1323"/>
    <n v="114900"/>
    <s v="NYC"/>
    <n v="3"/>
    <x v="2"/>
    <d v="2003-03-12T00:00:00"/>
    <n v="22292.62"/>
    <s v="Motorcycles"/>
    <n v="6625"/>
    <n v="118.94"/>
    <n v="8"/>
    <s v="No"/>
    <n v="2004"/>
    <n v="11"/>
    <n v="68.989999999999995"/>
    <n v="2188.4"/>
    <n v="58.602696042904782"/>
    <n v="0"/>
  </r>
  <r>
    <n v="10329"/>
    <s v="S10_4698"/>
    <n v="26"/>
    <n v="164.61"/>
    <n v="3"/>
    <x v="190"/>
    <d v="2004-11-24T00:00:00"/>
    <d v="2004-11-16T00:00:00"/>
    <s v="Shipped"/>
    <n v="131"/>
    <n v="1323"/>
    <n v="114900"/>
    <s v="NYC"/>
    <n v="3"/>
    <x v="2"/>
    <d v="2003-03-12T00:00:00"/>
    <n v="22292.62"/>
    <s v="Motorcycles"/>
    <n v="5582"/>
    <n v="193.66"/>
    <n v="8"/>
    <s v="No"/>
    <n v="2004"/>
    <n v="11"/>
    <n v="91.02"/>
    <n v="4279.8600000000006"/>
    <n v="80.850362557679659"/>
    <n v="1"/>
  </r>
  <r>
    <n v="10329"/>
    <s v="S12_1099"/>
    <n v="41"/>
    <n v="182.9"/>
    <n v="5"/>
    <x v="190"/>
    <d v="2004-11-24T00:00:00"/>
    <d v="2004-11-16T00:00:00"/>
    <s v="Shipped"/>
    <n v="131"/>
    <n v="1323"/>
    <n v="114900"/>
    <s v="NYC"/>
    <n v="3"/>
    <x v="2"/>
    <d v="2003-03-12T00:00:00"/>
    <n v="22292.62"/>
    <s v="Classic Cars"/>
    <n v="68"/>
    <n v="194.57"/>
    <n v="8"/>
    <s v="No"/>
    <n v="2004"/>
    <n v="11"/>
    <n v="95.34"/>
    <n v="7498.9000000000005"/>
    <n v="91.839731487308569"/>
    <n v="1"/>
  </r>
  <r>
    <n v="10329"/>
    <s v="S12_2823"/>
    <n v="24"/>
    <n v="128.03"/>
    <n v="6"/>
    <x v="190"/>
    <d v="2004-11-24T00:00:00"/>
    <d v="2004-11-16T00:00:00"/>
    <s v="Shipped"/>
    <n v="131"/>
    <n v="1323"/>
    <n v="114900"/>
    <s v="NYC"/>
    <n v="3"/>
    <x v="2"/>
    <d v="2003-03-12T00:00:00"/>
    <n v="22292.62"/>
    <s v="Motorcycles"/>
    <n v="9997"/>
    <n v="150.62"/>
    <n v="8"/>
    <s v="No"/>
    <n v="2004"/>
    <n v="11"/>
    <n v="66.27"/>
    <n v="3072.7200000000003"/>
    <n v="93.194507318545362"/>
    <n v="1"/>
  </r>
  <r>
    <n v="10329"/>
    <s v="S12_3380"/>
    <n v="46"/>
    <n v="117.44"/>
    <n v="13"/>
    <x v="190"/>
    <d v="2004-11-24T00:00:00"/>
    <d v="2004-11-16T00:00:00"/>
    <s v="Shipped"/>
    <n v="131"/>
    <n v="1323"/>
    <n v="114900"/>
    <s v="NYC"/>
    <n v="3"/>
    <x v="2"/>
    <d v="2003-03-12T00:00:00"/>
    <n v="22292.62"/>
    <s v="Classic Cars"/>
    <n v="9123"/>
    <n v="117.44"/>
    <n v="8"/>
    <s v="No"/>
    <n v="2004"/>
    <n v="11"/>
    <n v="75.16"/>
    <n v="5402.24"/>
    <n v="56.253326237360298"/>
    <n v="0"/>
  </r>
  <r>
    <n v="10329"/>
    <s v="S12_3990"/>
    <n v="33"/>
    <n v="74.209999999999994"/>
    <n v="14"/>
    <x v="190"/>
    <d v="2004-11-24T00:00:00"/>
    <d v="2004-11-16T00:00:00"/>
    <s v="Shipped"/>
    <n v="131"/>
    <n v="1323"/>
    <n v="114900"/>
    <s v="NYC"/>
    <n v="3"/>
    <x v="2"/>
    <d v="2003-03-12T00:00:00"/>
    <n v="22292.62"/>
    <s v="Classic Cars"/>
    <n v="5663"/>
    <n v="79.8"/>
    <n v="8"/>
    <s v="No"/>
    <n v="2004"/>
    <n v="11"/>
    <n v="31.92"/>
    <n v="2448.9299999999998"/>
    <n v="132.48746867167918"/>
    <n v="1"/>
  </r>
  <r>
    <n v="10329"/>
    <s v="S12_4675"/>
    <n v="39"/>
    <n v="102.49"/>
    <n v="15"/>
    <x v="190"/>
    <d v="2004-11-24T00:00:00"/>
    <d v="2004-11-16T00:00:00"/>
    <s v="Shipped"/>
    <n v="131"/>
    <n v="1323"/>
    <n v="114900"/>
    <s v="NYC"/>
    <n v="3"/>
    <x v="2"/>
    <d v="2003-03-12T00:00:00"/>
    <n v="22292.62"/>
    <s v="Classic Cars"/>
    <n v="7323"/>
    <n v="115.16"/>
    <n v="8"/>
    <s v="No"/>
    <n v="2004"/>
    <n v="11"/>
    <n v="58.73"/>
    <n v="3997.1099999999997"/>
    <n v="74.510471649923389"/>
    <n v="1"/>
  </r>
  <r>
    <n v="10329"/>
    <s v="S18_1889"/>
    <n v="29"/>
    <n v="66.22"/>
    <n v="9"/>
    <x v="190"/>
    <d v="2004-11-24T00:00:00"/>
    <d v="2004-11-16T00:00:00"/>
    <s v="Shipped"/>
    <n v="131"/>
    <n v="1323"/>
    <n v="114900"/>
    <s v="NYC"/>
    <n v="3"/>
    <x v="2"/>
    <d v="2003-03-12T00:00:00"/>
    <n v="22292.62"/>
    <s v="Classic Cars"/>
    <n v="8826"/>
    <n v="77"/>
    <n v="8"/>
    <s v="No"/>
    <n v="2004"/>
    <n v="11"/>
    <n v="53.9"/>
    <n v="1920.3799999999999"/>
    <n v="22.857142857142858"/>
    <n v="0"/>
  </r>
  <r>
    <n v="10329"/>
    <s v="S18_2625"/>
    <n v="38"/>
    <n v="55.72"/>
    <n v="12"/>
    <x v="190"/>
    <d v="2004-11-24T00:00:00"/>
    <d v="2004-11-16T00:00:00"/>
    <s v="Shipped"/>
    <n v="131"/>
    <n v="1323"/>
    <n v="114900"/>
    <s v="NYC"/>
    <n v="3"/>
    <x v="2"/>
    <d v="2003-03-12T00:00:00"/>
    <n v="22292.62"/>
    <s v="Motorcycles"/>
    <n v="4357"/>
    <n v="60.57"/>
    <n v="8"/>
    <s v="No"/>
    <n v="2004"/>
    <n v="11"/>
    <n v="24.23"/>
    <n v="2117.36"/>
    <n v="129.96285596368139"/>
    <n v="1"/>
  </r>
  <r>
    <n v="10329"/>
    <s v="S18_3278"/>
    <n v="38"/>
    <n v="65.13"/>
    <n v="10"/>
    <x v="190"/>
    <d v="2004-11-24T00:00:00"/>
    <d v="2004-11-16T00:00:00"/>
    <s v="Shipped"/>
    <n v="131"/>
    <n v="1323"/>
    <n v="114900"/>
    <s v="NYC"/>
    <n v="3"/>
    <x v="2"/>
    <d v="2003-03-12T00:00:00"/>
    <n v="22292.62"/>
    <s v="Classic Cars"/>
    <n v="1917"/>
    <n v="80.41"/>
    <n v="8"/>
    <s v="No"/>
    <n v="2004"/>
    <n v="11"/>
    <n v="49.05"/>
    <n v="2474.9399999999996"/>
    <n v="32.782874617737001"/>
    <n v="0"/>
  </r>
  <r>
    <n v="10329"/>
    <s v="S24_1578"/>
    <n v="30"/>
    <n v="104.81"/>
    <n v="7"/>
    <x v="190"/>
    <d v="2004-11-24T00:00:00"/>
    <d v="2004-11-16T00:00:00"/>
    <s v="Shipped"/>
    <n v="131"/>
    <n v="1323"/>
    <n v="114900"/>
    <s v="NYC"/>
    <n v="3"/>
    <x v="2"/>
    <d v="2003-03-12T00:00:00"/>
    <n v="22292.62"/>
    <s v="Motorcycles"/>
    <n v="7003"/>
    <n v="112.7"/>
    <n v="8"/>
    <s v="No"/>
    <n v="2004"/>
    <n v="11"/>
    <n v="60.86"/>
    <n v="3144.3"/>
    <n v="72.214919487348013"/>
    <n v="1"/>
  </r>
  <r>
    <n v="10329"/>
    <s v="S24_2000"/>
    <n v="37"/>
    <n v="71.599999999999994"/>
    <n v="4"/>
    <x v="190"/>
    <d v="2004-11-24T00:00:00"/>
    <d v="2004-11-16T00:00:00"/>
    <s v="Shipped"/>
    <n v="131"/>
    <n v="1323"/>
    <n v="114900"/>
    <s v="NYC"/>
    <n v="3"/>
    <x v="2"/>
    <d v="2003-03-12T00:00:00"/>
    <n v="22292.62"/>
    <s v="Motorcycles"/>
    <n v="15"/>
    <n v="76.17"/>
    <n v="8"/>
    <s v="No"/>
    <n v="2004"/>
    <n v="11"/>
    <n v="37.32"/>
    <n v="2649.2"/>
    <n v="91.854233654876722"/>
    <n v="1"/>
  </r>
  <r>
    <n v="10329"/>
    <s v="S32_1374"/>
    <n v="45"/>
    <n v="80.91"/>
    <n v="11"/>
    <x v="190"/>
    <d v="2004-11-24T00:00:00"/>
    <d v="2004-11-16T00:00:00"/>
    <s v="Shipped"/>
    <n v="131"/>
    <n v="1323"/>
    <n v="114900"/>
    <s v="NYC"/>
    <n v="3"/>
    <x v="2"/>
    <d v="2003-03-12T00:00:00"/>
    <n v="22292.62"/>
    <s v="Motorcycles"/>
    <n v="178"/>
    <n v="99.89"/>
    <n v="8"/>
    <s v="No"/>
    <n v="2004"/>
    <n v="11"/>
    <n v="66.92"/>
    <n v="3640.95"/>
    <n v="20.905558876270163"/>
    <n v="0"/>
  </r>
  <r>
    <n v="10329"/>
    <s v="S72_1253"/>
    <n v="44"/>
    <n v="41.22"/>
    <n v="8"/>
    <x v="190"/>
    <d v="2004-11-24T00:00:00"/>
    <d v="2004-11-16T00:00:00"/>
    <s v="Shipped"/>
    <n v="131"/>
    <n v="1323"/>
    <n v="114900"/>
    <s v="NYC"/>
    <n v="3"/>
    <x v="2"/>
    <d v="2003-03-12T00:00:00"/>
    <n v="22292.62"/>
    <s v="Planes"/>
    <n v="4857"/>
    <n v="49.66"/>
    <n v="8"/>
    <s v="No"/>
    <n v="2004"/>
    <n v="11"/>
    <n v="32.770000000000003"/>
    <n v="1813.6799999999998"/>
    <n v="25.785779676533398"/>
    <n v="0"/>
  </r>
  <r>
    <n v="10330"/>
    <s v="S18_3482"/>
    <n v="37"/>
    <n v="136.69999999999999"/>
    <n v="3"/>
    <x v="191"/>
    <d v="2004-11-25T00:00:00"/>
    <d v="2004-11-21T00:00:00"/>
    <s v="Shipped"/>
    <n v="385"/>
    <n v="1621"/>
    <n v="81500"/>
    <s v="Makati City"/>
    <n v="5"/>
    <x v="4"/>
    <d v="2003-12-02T00:00:00"/>
    <n v="20644.240000000002"/>
    <s v="Classic Cars"/>
    <n v="9127"/>
    <n v="146.99"/>
    <n v="4"/>
    <s v="Yes"/>
    <n v="2004"/>
    <n v="11"/>
    <n v="73.489999999999995"/>
    <n v="5057.8999999999996"/>
    <n v="86.011702272418006"/>
    <n v="1"/>
  </r>
  <r>
    <n v="10330"/>
    <s v="S18_3782"/>
    <n v="29"/>
    <n v="59.06"/>
    <n v="2"/>
    <x v="191"/>
    <d v="2004-11-25T00:00:00"/>
    <d v="2004-11-21T00:00:00"/>
    <s v="Shipped"/>
    <n v="385"/>
    <n v="1621"/>
    <n v="81500"/>
    <s v="Makati City"/>
    <n v="5"/>
    <x v="4"/>
    <d v="2003-12-02T00:00:00"/>
    <n v="20644.240000000002"/>
    <s v="Motorcycles"/>
    <n v="7689"/>
    <n v="62.17"/>
    <n v="4"/>
    <s v="Yes"/>
    <n v="2004"/>
    <n v="11"/>
    <n v="32.950000000000003"/>
    <n v="1712.74"/>
    <n v="79.241274658573587"/>
    <n v="1"/>
  </r>
  <r>
    <n v="10330"/>
    <s v="S18_4721"/>
    <n v="50"/>
    <n v="133.91999999999999"/>
    <n v="4"/>
    <x v="191"/>
    <d v="2004-11-25T00:00:00"/>
    <d v="2004-11-21T00:00:00"/>
    <s v="Shipped"/>
    <n v="385"/>
    <n v="1621"/>
    <n v="81500"/>
    <s v="Makati City"/>
    <n v="5"/>
    <x v="4"/>
    <d v="2003-12-02T00:00:00"/>
    <n v="20644.240000000002"/>
    <s v="Classic Cars"/>
    <n v="1249"/>
    <n v="148.80000000000001"/>
    <n v="4"/>
    <s v="Yes"/>
    <n v="2004"/>
    <n v="11"/>
    <n v="69.930000000000007"/>
    <n v="6695.9999999999991"/>
    <n v="91.505791505791464"/>
    <n v="1"/>
  </r>
  <r>
    <n v="10330"/>
    <s v="S24_2360"/>
    <n v="42"/>
    <n v="56.1"/>
    <n v="1"/>
    <x v="191"/>
    <d v="2004-11-25T00:00:00"/>
    <d v="2004-11-21T00:00:00"/>
    <s v="Shipped"/>
    <n v="385"/>
    <n v="1621"/>
    <n v="81500"/>
    <s v="Makati City"/>
    <n v="5"/>
    <x v="4"/>
    <d v="2003-12-02T00:00:00"/>
    <n v="20644.240000000002"/>
    <s v="Motorcycles"/>
    <n v="6840"/>
    <n v="69.260000000000005"/>
    <n v="4"/>
    <s v="Yes"/>
    <n v="2004"/>
    <n v="11"/>
    <n v="47.1"/>
    <n v="2356.2000000000003"/>
    <n v="19.108280254777068"/>
    <n v="0"/>
  </r>
  <r>
    <n v="10331"/>
    <s v="S18_1129"/>
    <n v="46"/>
    <n v="120.31"/>
    <n v="6"/>
    <x v="192"/>
    <d v="2004-11-23T00:00:00"/>
    <d v="2004-11-23T00:00:00"/>
    <s v="Shipped"/>
    <n v="486"/>
    <n v="1323"/>
    <n v="72600"/>
    <s v="Philadelphia"/>
    <n v="3"/>
    <x v="2"/>
    <d v="2004-04-14T00:00:00"/>
    <n v="5899.38"/>
    <s v="Classic Cars"/>
    <n v="3975"/>
    <n v="141.54"/>
    <n v="0"/>
    <s v="Yes"/>
    <n v="2004"/>
    <n v="11"/>
    <n v="83.51"/>
    <n v="5534.26"/>
    <n v="44.066578852831988"/>
    <n v="0"/>
  </r>
  <r>
    <n v="10331"/>
    <s v="S18_1589"/>
    <n v="44"/>
    <n v="99.55"/>
    <n v="14"/>
    <x v="192"/>
    <d v="2004-11-23T00:00:00"/>
    <d v="2004-11-23T00:00:00"/>
    <s v="Shipped"/>
    <n v="486"/>
    <n v="1323"/>
    <n v="72600"/>
    <s v="Philadelphia"/>
    <n v="3"/>
    <x v="2"/>
    <d v="2004-04-14T00:00:00"/>
    <n v="5899.38"/>
    <s v="Classic Cars"/>
    <n v="9042"/>
    <n v="124.44"/>
    <n v="0"/>
    <s v="Yes"/>
    <n v="2004"/>
    <n v="11"/>
    <n v="65.959999999999994"/>
    <n v="4380.2"/>
    <n v="50.924802910855071"/>
    <n v="0"/>
  </r>
  <r>
    <n v="10331"/>
    <s v="S18_1749"/>
    <n v="44"/>
    <n v="154.69999999999999"/>
    <n v="7"/>
    <x v="192"/>
    <d v="2004-11-23T00:00:00"/>
    <d v="2004-11-23T00:00:00"/>
    <s v="Shipped"/>
    <n v="486"/>
    <n v="1323"/>
    <n v="72600"/>
    <s v="Philadelphia"/>
    <n v="3"/>
    <x v="2"/>
    <d v="2004-04-14T00:00:00"/>
    <n v="5899.38"/>
    <s v="Vintage Cars"/>
    <n v="2724"/>
    <n v="170"/>
    <n v="0"/>
    <s v="Yes"/>
    <n v="2004"/>
    <n v="11"/>
    <n v="86.7"/>
    <n v="6806.7999999999993"/>
    <n v="78.431372549019585"/>
    <n v="1"/>
  </r>
  <r>
    <n v="10331"/>
    <s v="S18_1984"/>
    <n v="30"/>
    <n v="135.13999999999999"/>
    <n v="8"/>
    <x v="192"/>
    <d v="2004-11-23T00:00:00"/>
    <d v="2004-11-23T00:00:00"/>
    <s v="Shipped"/>
    <n v="486"/>
    <n v="1323"/>
    <n v="72600"/>
    <s v="Philadelphia"/>
    <n v="3"/>
    <x v="2"/>
    <d v="2004-04-14T00:00:00"/>
    <n v="5899.38"/>
    <s v="Classic Cars"/>
    <n v="9772"/>
    <n v="142.25"/>
    <n v="0"/>
    <s v="Yes"/>
    <n v="2004"/>
    <n v="11"/>
    <n v="93.89"/>
    <n v="4054.2"/>
    <n v="43.934391308978576"/>
    <n v="0"/>
  </r>
  <r>
    <n v="10331"/>
    <s v="S18_2870"/>
    <n v="26"/>
    <n v="130.68"/>
    <n v="10"/>
    <x v="192"/>
    <d v="2004-11-23T00:00:00"/>
    <d v="2004-11-23T00:00:00"/>
    <s v="Shipped"/>
    <n v="486"/>
    <n v="1323"/>
    <n v="72600"/>
    <s v="Philadelphia"/>
    <n v="3"/>
    <x v="2"/>
    <d v="2004-04-14T00:00:00"/>
    <n v="5899.38"/>
    <s v="Classic Cars"/>
    <n v="8164"/>
    <n v="132"/>
    <n v="0"/>
    <s v="Yes"/>
    <n v="2004"/>
    <n v="11"/>
    <n v="56.76"/>
    <n v="3397.6800000000003"/>
    <n v="130.23255813953492"/>
    <n v="1"/>
  </r>
  <r>
    <n v="10331"/>
    <s v="S18_3232"/>
    <n v="27"/>
    <n v="169.34"/>
    <n v="11"/>
    <x v="192"/>
    <d v="2004-11-23T00:00:00"/>
    <d v="2004-11-23T00:00:00"/>
    <s v="Shipped"/>
    <n v="486"/>
    <n v="1323"/>
    <n v="72600"/>
    <s v="Philadelphia"/>
    <n v="3"/>
    <x v="2"/>
    <d v="2004-04-14T00:00:00"/>
    <n v="5899.38"/>
    <s v="Classic Cars"/>
    <n v="8347"/>
    <n v="169.34"/>
    <n v="0"/>
    <s v="Yes"/>
    <n v="2004"/>
    <n v="11"/>
    <n v="77.900000000000006"/>
    <n v="4572.18"/>
    <n v="117.38125802310653"/>
    <n v="1"/>
  </r>
  <r>
    <n v="10331"/>
    <s v="S18_3685"/>
    <n v="26"/>
    <n v="132.80000000000001"/>
    <n v="12"/>
    <x v="192"/>
    <d v="2004-11-23T00:00:00"/>
    <d v="2004-11-23T00:00:00"/>
    <s v="Shipped"/>
    <n v="486"/>
    <n v="1323"/>
    <n v="72600"/>
    <s v="Philadelphia"/>
    <n v="3"/>
    <x v="2"/>
    <d v="2004-04-14T00:00:00"/>
    <n v="5899.38"/>
    <s v="Classic Cars"/>
    <n v="8990"/>
    <n v="141.28"/>
    <n v="0"/>
    <s v="Yes"/>
    <n v="2004"/>
    <n v="11"/>
    <n v="62.16"/>
    <n v="3452.8"/>
    <n v="113.64221364221368"/>
    <n v="1"/>
  </r>
  <r>
    <n v="10331"/>
    <s v="S24_2972"/>
    <n v="27"/>
    <n v="37"/>
    <n v="13"/>
    <x v="192"/>
    <d v="2004-11-23T00:00:00"/>
    <d v="2004-11-23T00:00:00"/>
    <s v="Shipped"/>
    <n v="486"/>
    <n v="1323"/>
    <n v="72600"/>
    <s v="Philadelphia"/>
    <n v="3"/>
    <x v="2"/>
    <d v="2004-04-14T00:00:00"/>
    <n v="5899.38"/>
    <s v="Classic Cars"/>
    <n v="7723"/>
    <n v="37.76"/>
    <n v="0"/>
    <s v="Yes"/>
    <n v="2004"/>
    <n v="11"/>
    <n v="16.239999999999998"/>
    <n v="999"/>
    <n v="127.83251231527095"/>
    <n v="1"/>
  </r>
  <r>
    <n v="10331"/>
    <s v="S24_3371"/>
    <n v="25"/>
    <n v="55.11"/>
    <n v="9"/>
    <x v="192"/>
    <d v="2004-11-23T00:00:00"/>
    <d v="2004-11-23T00:00:00"/>
    <s v="Shipped"/>
    <n v="486"/>
    <n v="1323"/>
    <n v="72600"/>
    <s v="Philadelphia"/>
    <n v="3"/>
    <x v="2"/>
    <d v="2004-04-14T00:00:00"/>
    <n v="5899.38"/>
    <s v="Classic Cars"/>
    <n v="7995"/>
    <n v="61.23"/>
    <n v="0"/>
    <s v="Yes"/>
    <n v="2004"/>
    <n v="11"/>
    <n v="38.58"/>
    <n v="1377.75"/>
    <n v="42.846034214618975"/>
    <n v="0"/>
  </r>
  <r>
    <n v="10331"/>
    <s v="S24_3856"/>
    <n v="21"/>
    <n v="139.03"/>
    <n v="1"/>
    <x v="192"/>
    <d v="2004-11-23T00:00:00"/>
    <d v="2004-11-23T00:00:00"/>
    <s v="Shipped"/>
    <n v="486"/>
    <n v="1323"/>
    <n v="72600"/>
    <s v="Philadelphia"/>
    <n v="3"/>
    <x v="2"/>
    <d v="2004-04-14T00:00:00"/>
    <n v="5899.38"/>
    <s v="Classic Cars"/>
    <n v="6600"/>
    <n v="140.43"/>
    <n v="0"/>
    <s v="Yes"/>
    <n v="2004"/>
    <n v="11"/>
    <n v="98.3"/>
    <n v="2919.63"/>
    <n v="41.434384537131237"/>
    <n v="0"/>
  </r>
  <r>
    <n v="10331"/>
    <s v="S24_4620"/>
    <n v="41"/>
    <n v="70.33"/>
    <n v="2"/>
    <x v="192"/>
    <d v="2004-11-23T00:00:00"/>
    <d v="2004-11-23T00:00:00"/>
    <s v="Shipped"/>
    <n v="486"/>
    <n v="1323"/>
    <n v="72600"/>
    <s v="Philadelphia"/>
    <n v="3"/>
    <x v="2"/>
    <d v="2004-04-14T00:00:00"/>
    <n v="5899.38"/>
    <s v="Classic Cars"/>
    <n v="7869"/>
    <n v="80.84"/>
    <n v="0"/>
    <s v="Yes"/>
    <n v="2004"/>
    <n v="11"/>
    <n v="32.33"/>
    <n v="2883.5299999999997"/>
    <n v="117.53789050417569"/>
    <n v="1"/>
  </r>
  <r>
    <n v="10331"/>
    <s v="S32_2206"/>
    <n v="28"/>
    <n v="33.39"/>
    <n v="3"/>
    <x v="192"/>
    <d v="2004-11-23T00:00:00"/>
    <d v="2004-11-23T00:00:00"/>
    <s v="Shipped"/>
    <n v="486"/>
    <n v="1323"/>
    <n v="72600"/>
    <s v="Philadelphia"/>
    <n v="3"/>
    <x v="2"/>
    <d v="2004-04-14T00:00:00"/>
    <n v="5899.38"/>
    <s v="Motorcycles"/>
    <n v="9241"/>
    <n v="40.229999999999997"/>
    <n v="0"/>
    <s v="Yes"/>
    <n v="2004"/>
    <n v="11"/>
    <n v="24.14"/>
    <n v="934.92000000000007"/>
    <n v="38.318144159072077"/>
    <n v="0"/>
  </r>
  <r>
    <n v="10331"/>
    <s v="S32_4485"/>
    <n v="32"/>
    <n v="100.01"/>
    <n v="4"/>
    <x v="192"/>
    <d v="2004-11-23T00:00:00"/>
    <d v="2004-11-23T00:00:00"/>
    <s v="Shipped"/>
    <n v="486"/>
    <n v="1323"/>
    <n v="72600"/>
    <s v="Philadelphia"/>
    <n v="3"/>
    <x v="2"/>
    <d v="2004-04-14T00:00:00"/>
    <n v="5899.38"/>
    <s v="Motorcycles"/>
    <n v="3341"/>
    <n v="102.05"/>
    <n v="0"/>
    <s v="Yes"/>
    <n v="2004"/>
    <n v="11"/>
    <n v="56.13"/>
    <n v="3200.32"/>
    <n v="78.175663637983249"/>
    <n v="1"/>
  </r>
  <r>
    <n v="10331"/>
    <s v="S50_4713"/>
    <n v="20"/>
    <n v="74.040000000000006"/>
    <n v="5"/>
    <x v="192"/>
    <d v="2004-11-23T00:00:00"/>
    <d v="2004-11-23T00:00:00"/>
    <s v="Shipped"/>
    <n v="486"/>
    <n v="1323"/>
    <n v="72600"/>
    <s v="Philadelphia"/>
    <n v="3"/>
    <x v="2"/>
    <d v="2004-04-14T00:00:00"/>
    <n v="5899.38"/>
    <s v="Motorcycles"/>
    <n v="600"/>
    <n v="81.36"/>
    <n v="0"/>
    <s v="Yes"/>
    <n v="2004"/>
    <n v="11"/>
    <n v="34.17"/>
    <n v="1480.8000000000002"/>
    <n v="116.68129938542582"/>
    <n v="1"/>
  </r>
  <r>
    <n v="10332"/>
    <s v="S18_1342"/>
    <n v="46"/>
    <n v="89.38"/>
    <n v="15"/>
    <x v="192"/>
    <d v="2004-11-25T00:00:00"/>
    <d v="2004-11-18T00:00:00"/>
    <s v="Shipped"/>
    <n v="187"/>
    <n v="1501"/>
    <n v="136800"/>
    <s v="Manchester"/>
    <n v="7"/>
    <x v="1"/>
    <d v="2004-11-03T00:00:00"/>
    <n v="52825.29"/>
    <s v="Vintage Cars"/>
    <n v="8693"/>
    <n v="102.74"/>
    <n v="7"/>
    <s v="No"/>
    <n v="2004"/>
    <n v="11"/>
    <n v="60.62"/>
    <n v="4111.4799999999996"/>
    <n v="47.443088089739362"/>
    <n v="0"/>
  </r>
  <r>
    <n v="10332"/>
    <s v="S18_1367"/>
    <n v="27"/>
    <n v="51.21"/>
    <n v="16"/>
    <x v="192"/>
    <d v="2004-11-25T00:00:00"/>
    <d v="2004-11-18T00:00:00"/>
    <s v="Shipped"/>
    <n v="187"/>
    <n v="1501"/>
    <n v="136800"/>
    <s v="Manchester"/>
    <n v="7"/>
    <x v="1"/>
    <d v="2004-11-03T00:00:00"/>
    <n v="52825.29"/>
    <s v="Vintage Cars"/>
    <n v="8635"/>
    <n v="53.91"/>
    <n v="7"/>
    <s v="No"/>
    <n v="2004"/>
    <n v="11"/>
    <n v="24.26"/>
    <n v="1382.67"/>
    <n v="111.08821104699092"/>
    <n v="1"/>
  </r>
  <r>
    <n v="10332"/>
    <s v="S18_2248"/>
    <n v="38"/>
    <n v="53.88"/>
    <n v="9"/>
    <x v="192"/>
    <d v="2004-11-25T00:00:00"/>
    <d v="2004-11-18T00:00:00"/>
    <s v="Shipped"/>
    <n v="187"/>
    <n v="1501"/>
    <n v="136800"/>
    <s v="Manchester"/>
    <n v="7"/>
    <x v="1"/>
    <d v="2004-11-03T00:00:00"/>
    <n v="52825.29"/>
    <s v="Vintage Cars"/>
    <n v="540"/>
    <n v="60.54"/>
    <n v="7"/>
    <s v="No"/>
    <n v="2004"/>
    <n v="11"/>
    <n v="33.299999999999997"/>
    <n v="2047.44"/>
    <n v="61.801801801801822"/>
    <n v="0"/>
  </r>
  <r>
    <n v="10332"/>
    <s v="S18_2325"/>
    <n v="35"/>
    <n v="116.96"/>
    <n v="8"/>
    <x v="192"/>
    <d v="2004-11-25T00:00:00"/>
    <d v="2004-11-18T00:00:00"/>
    <s v="Shipped"/>
    <n v="187"/>
    <n v="1501"/>
    <n v="136800"/>
    <s v="Manchester"/>
    <n v="7"/>
    <x v="1"/>
    <d v="2004-11-03T00:00:00"/>
    <n v="52825.29"/>
    <s v="Vintage Cars"/>
    <n v="9354"/>
    <n v="127.13"/>
    <n v="7"/>
    <s v="No"/>
    <n v="2004"/>
    <n v="11"/>
    <n v="58.48"/>
    <n v="4093.6"/>
    <n v="100"/>
    <n v="1"/>
  </r>
  <r>
    <n v="10332"/>
    <s v="S18_2795"/>
    <n v="24"/>
    <n v="138.38"/>
    <n v="1"/>
    <x v="192"/>
    <d v="2004-11-25T00:00:00"/>
    <d v="2004-11-18T00:00:00"/>
    <s v="Shipped"/>
    <n v="187"/>
    <n v="1501"/>
    <n v="136800"/>
    <s v="Manchester"/>
    <n v="7"/>
    <x v="1"/>
    <d v="2004-11-03T00:00:00"/>
    <n v="52825.29"/>
    <s v="Vintage Cars"/>
    <n v="548"/>
    <n v="168.75"/>
    <n v="7"/>
    <s v="No"/>
    <n v="2004"/>
    <n v="11"/>
    <n v="72.56"/>
    <n v="3321.12"/>
    <n v="90.71113561190738"/>
    <n v="1"/>
  </r>
  <r>
    <n v="10332"/>
    <s v="S18_2957"/>
    <n v="26"/>
    <n v="53.09"/>
    <n v="17"/>
    <x v="192"/>
    <d v="2004-11-25T00:00:00"/>
    <d v="2004-11-18T00:00:00"/>
    <s v="Shipped"/>
    <n v="187"/>
    <n v="1501"/>
    <n v="136800"/>
    <s v="Manchester"/>
    <n v="7"/>
    <x v="1"/>
    <d v="2004-11-03T00:00:00"/>
    <n v="52825.29"/>
    <s v="Vintage Cars"/>
    <n v="5649"/>
    <n v="62.46"/>
    <n v="7"/>
    <s v="No"/>
    <n v="2004"/>
    <n v="11"/>
    <n v="34.35"/>
    <n v="1380.3400000000001"/>
    <n v="54.556040756914129"/>
    <n v="0"/>
  </r>
  <r>
    <n v="10332"/>
    <s v="S18_3136"/>
    <n v="40"/>
    <n v="100.53"/>
    <n v="18"/>
    <x v="192"/>
    <d v="2004-11-25T00:00:00"/>
    <d v="2004-11-18T00:00:00"/>
    <s v="Shipped"/>
    <n v="187"/>
    <n v="1501"/>
    <n v="136800"/>
    <s v="Manchester"/>
    <n v="7"/>
    <x v="1"/>
    <d v="2004-11-03T00:00:00"/>
    <n v="52825.29"/>
    <s v="Vintage Cars"/>
    <n v="5992"/>
    <n v="104.72"/>
    <n v="7"/>
    <s v="No"/>
    <n v="2004"/>
    <n v="11"/>
    <n v="60.74"/>
    <n v="4021.2"/>
    <n v="65.508725716167277"/>
    <n v="0"/>
  </r>
  <r>
    <n v="10332"/>
    <s v="S18_4409"/>
    <n v="50"/>
    <n v="92.03"/>
    <n v="2"/>
    <x v="192"/>
    <d v="2004-11-25T00:00:00"/>
    <d v="2004-11-18T00:00:00"/>
    <s v="Shipped"/>
    <n v="187"/>
    <n v="1501"/>
    <n v="136800"/>
    <s v="Manchester"/>
    <n v="7"/>
    <x v="1"/>
    <d v="2004-11-03T00:00:00"/>
    <n v="52825.29"/>
    <s v="Vintage Cars"/>
    <n v="6553"/>
    <n v="92.03"/>
    <n v="7"/>
    <s v="No"/>
    <n v="2004"/>
    <n v="11"/>
    <n v="43.26"/>
    <n v="4601.5"/>
    <n v="112.73693943596857"/>
    <n v="1"/>
  </r>
  <r>
    <n v="10332"/>
    <s v="S18_4933"/>
    <n v="21"/>
    <n v="70.56"/>
    <n v="3"/>
    <x v="192"/>
    <d v="2004-11-25T00:00:00"/>
    <d v="2004-11-18T00:00:00"/>
    <s v="Shipped"/>
    <n v="187"/>
    <n v="1501"/>
    <n v="136800"/>
    <s v="Manchester"/>
    <n v="7"/>
    <x v="1"/>
    <d v="2004-11-03T00:00:00"/>
    <n v="52825.29"/>
    <s v="Classic Cars"/>
    <n v="3209"/>
    <n v="71.27"/>
    <n v="7"/>
    <s v="No"/>
    <n v="2004"/>
    <n v="11"/>
    <n v="34.21"/>
    <n v="1481.76"/>
    <n v="106.25548085355159"/>
    <n v="1"/>
  </r>
  <r>
    <n v="10332"/>
    <s v="S24_1046"/>
    <n v="23"/>
    <n v="61.73"/>
    <n v="4"/>
    <x v="192"/>
    <d v="2004-11-25T00:00:00"/>
    <d v="2004-11-18T00:00:00"/>
    <s v="Shipped"/>
    <n v="187"/>
    <n v="1501"/>
    <n v="136800"/>
    <s v="Manchester"/>
    <n v="7"/>
    <x v="1"/>
    <d v="2004-11-03T00:00:00"/>
    <n v="52825.29"/>
    <s v="Classic Cars"/>
    <n v="1005"/>
    <n v="73.489999999999995"/>
    <n v="7"/>
    <s v="No"/>
    <n v="2004"/>
    <n v="11"/>
    <n v="49.24"/>
    <n v="1419.79"/>
    <n v="25.365556458164086"/>
    <n v="0"/>
  </r>
  <r>
    <n v="10332"/>
    <s v="S24_1628"/>
    <n v="20"/>
    <n v="47.29"/>
    <n v="5"/>
    <x v="192"/>
    <d v="2004-11-25T00:00:00"/>
    <d v="2004-11-18T00:00:00"/>
    <s v="Shipped"/>
    <n v="187"/>
    <n v="1501"/>
    <n v="136800"/>
    <s v="Manchester"/>
    <n v="7"/>
    <x v="1"/>
    <d v="2004-11-03T00:00:00"/>
    <n v="52825.29"/>
    <s v="Classic Cars"/>
    <n v="8197"/>
    <n v="50.31"/>
    <n v="7"/>
    <s v="No"/>
    <n v="2004"/>
    <n v="11"/>
    <n v="29.18"/>
    <n v="945.8"/>
    <n v="62.063056888279647"/>
    <n v="0"/>
  </r>
  <r>
    <n v="10332"/>
    <s v="S24_1937"/>
    <n v="45"/>
    <n v="29.87"/>
    <n v="6"/>
    <x v="192"/>
    <d v="2004-11-25T00:00:00"/>
    <d v="2004-11-18T00:00:00"/>
    <s v="Shipped"/>
    <n v="187"/>
    <n v="1501"/>
    <n v="136800"/>
    <s v="Manchester"/>
    <n v="7"/>
    <x v="1"/>
    <d v="2004-11-03T00:00:00"/>
    <n v="52825.29"/>
    <s v="Vintage Cars"/>
    <n v="7332"/>
    <n v="33.19"/>
    <n v="7"/>
    <s v="No"/>
    <n v="2004"/>
    <n v="11"/>
    <n v="22.57"/>
    <n v="1344.15"/>
    <n v="32.343819229065133"/>
    <n v="0"/>
  </r>
  <r>
    <n v="10332"/>
    <s v="S24_2022"/>
    <n v="26"/>
    <n v="43.01"/>
    <n v="10"/>
    <x v="192"/>
    <d v="2004-11-25T00:00:00"/>
    <d v="2004-11-18T00:00:00"/>
    <s v="Shipped"/>
    <n v="187"/>
    <n v="1501"/>
    <n v="136800"/>
    <s v="Manchester"/>
    <n v="7"/>
    <x v="1"/>
    <d v="2004-11-03T00:00:00"/>
    <n v="52825.29"/>
    <s v="Vintage Cars"/>
    <n v="2847"/>
    <n v="44.8"/>
    <n v="7"/>
    <s v="No"/>
    <n v="2004"/>
    <n v="11"/>
    <n v="20.61"/>
    <n v="1118.26"/>
    <n v="108.68510431829208"/>
    <n v="1"/>
  </r>
  <r>
    <n v="10332"/>
    <s v="S24_2766"/>
    <n v="39"/>
    <n v="84.51"/>
    <n v="7"/>
    <x v="192"/>
    <d v="2004-11-25T00:00:00"/>
    <d v="2004-11-18T00:00:00"/>
    <s v="Shipped"/>
    <n v="187"/>
    <n v="1501"/>
    <n v="136800"/>
    <s v="Manchester"/>
    <n v="7"/>
    <x v="1"/>
    <d v="2004-11-03T00:00:00"/>
    <n v="52825.29"/>
    <s v="Classic Cars"/>
    <n v="2350"/>
    <n v="90.87"/>
    <n v="7"/>
    <s v="No"/>
    <n v="2004"/>
    <n v="11"/>
    <n v="47.25"/>
    <n v="3295.8900000000003"/>
    <n v="78.857142857142875"/>
    <n v="1"/>
  </r>
  <r>
    <n v="10332"/>
    <s v="S24_2887"/>
    <n v="44"/>
    <n v="108.04"/>
    <n v="11"/>
    <x v="192"/>
    <d v="2004-11-25T00:00:00"/>
    <d v="2004-11-18T00:00:00"/>
    <s v="Shipped"/>
    <n v="187"/>
    <n v="1501"/>
    <n v="136800"/>
    <s v="Manchester"/>
    <n v="7"/>
    <x v="1"/>
    <d v="2004-11-03T00:00:00"/>
    <n v="52825.29"/>
    <s v="Classic Cars"/>
    <n v="1452"/>
    <n v="117.44"/>
    <n v="7"/>
    <s v="No"/>
    <n v="2004"/>
    <n v="11"/>
    <n v="72.819999999999993"/>
    <n v="4753.76"/>
    <n v="48.365833562208202"/>
    <n v="0"/>
  </r>
  <r>
    <n v="10332"/>
    <s v="S24_3191"/>
    <n v="45"/>
    <n v="77.91"/>
    <n v="12"/>
    <x v="192"/>
    <d v="2004-11-25T00:00:00"/>
    <d v="2004-11-18T00:00:00"/>
    <s v="Shipped"/>
    <n v="187"/>
    <n v="1501"/>
    <n v="136800"/>
    <s v="Manchester"/>
    <n v="7"/>
    <x v="1"/>
    <d v="2004-11-03T00:00:00"/>
    <n v="52825.29"/>
    <s v="Classic Cars"/>
    <n v="4695"/>
    <n v="85.61"/>
    <n v="7"/>
    <s v="No"/>
    <n v="2004"/>
    <n v="11"/>
    <n v="50.51"/>
    <n v="3505.95"/>
    <n v="54.246683824985155"/>
    <n v="0"/>
  </r>
  <r>
    <n v="10332"/>
    <s v="S24_3432"/>
    <n v="31"/>
    <n v="94.23"/>
    <n v="13"/>
    <x v="192"/>
    <d v="2004-11-25T00:00:00"/>
    <d v="2004-11-18T00:00:00"/>
    <s v="Shipped"/>
    <n v="187"/>
    <n v="1501"/>
    <n v="136800"/>
    <s v="Manchester"/>
    <n v="7"/>
    <x v="1"/>
    <d v="2004-11-03T00:00:00"/>
    <n v="52825.29"/>
    <s v="Classic Cars"/>
    <n v="9446"/>
    <n v="107.08"/>
    <n v="7"/>
    <s v="No"/>
    <n v="2004"/>
    <n v="11"/>
    <n v="62.11"/>
    <n v="2921.13"/>
    <n v="51.714699726292068"/>
    <n v="0"/>
  </r>
  <r>
    <n v="10332"/>
    <s v="S24_3969"/>
    <n v="41"/>
    <n v="34.47"/>
    <n v="14"/>
    <x v="192"/>
    <d v="2004-11-25T00:00:00"/>
    <d v="2004-11-18T00:00:00"/>
    <s v="Shipped"/>
    <n v="187"/>
    <n v="1501"/>
    <n v="136800"/>
    <s v="Manchester"/>
    <n v="7"/>
    <x v="1"/>
    <d v="2004-11-03T00:00:00"/>
    <n v="52825.29"/>
    <s v="Vintage Cars"/>
    <n v="2081"/>
    <n v="41.03"/>
    <n v="7"/>
    <s v="No"/>
    <n v="2004"/>
    <n v="11"/>
    <n v="21.75"/>
    <n v="1413.27"/>
    <n v="58.482758620689644"/>
    <n v="0"/>
  </r>
  <r>
    <n v="10333"/>
    <s v="S10_1949"/>
    <n v="26"/>
    <n v="188.58"/>
    <n v="3"/>
    <x v="193"/>
    <d v="2004-11-27T00:00:00"/>
    <d v="2004-11-20T00:00:00"/>
    <s v="Shipped"/>
    <n v="129"/>
    <n v="1165"/>
    <n v="64600"/>
    <s v="San Francisco"/>
    <n v="1"/>
    <x v="5"/>
    <d v="2004-12-08T00:00:00"/>
    <n v="26248.78"/>
    <s v="Classic Cars"/>
    <n v="7305"/>
    <n v="214.3"/>
    <n v="7"/>
    <s v="No"/>
    <n v="2004"/>
    <n v="11"/>
    <n v="98.58"/>
    <n v="4903.08"/>
    <n v="91.296409007912374"/>
    <n v="1"/>
  </r>
  <r>
    <n v="10333"/>
    <s v="S12_1666"/>
    <n v="33"/>
    <n v="121.64"/>
    <n v="6"/>
    <x v="193"/>
    <d v="2004-11-27T00:00:00"/>
    <d v="2004-11-20T00:00:00"/>
    <s v="Shipped"/>
    <n v="129"/>
    <n v="1165"/>
    <n v="64600"/>
    <s v="San Francisco"/>
    <n v="1"/>
    <x v="5"/>
    <d v="2004-12-08T00:00:00"/>
    <n v="26248.78"/>
    <s v="Trucks and Buses"/>
    <n v="1579"/>
    <n v="136.66999999999999"/>
    <n v="7"/>
    <s v="No"/>
    <n v="2004"/>
    <n v="11"/>
    <n v="77.900000000000006"/>
    <n v="4014.12"/>
    <n v="56.148908857509618"/>
    <n v="0"/>
  </r>
  <r>
    <n v="10333"/>
    <s v="S18_1097"/>
    <n v="29"/>
    <n v="110.84"/>
    <n v="7"/>
    <x v="193"/>
    <d v="2004-11-27T00:00:00"/>
    <d v="2004-11-20T00:00:00"/>
    <s v="Shipped"/>
    <n v="129"/>
    <n v="1165"/>
    <n v="64600"/>
    <s v="San Francisco"/>
    <n v="1"/>
    <x v="5"/>
    <d v="2004-12-08T00:00:00"/>
    <n v="26248.78"/>
    <s v="Trucks and Buses"/>
    <n v="2613"/>
    <n v="116.67"/>
    <n v="7"/>
    <s v="No"/>
    <n v="2004"/>
    <n v="11"/>
    <n v="58.33"/>
    <n v="3214.36"/>
    <n v="90.022286987827883"/>
    <n v="1"/>
  </r>
  <r>
    <n v="10333"/>
    <s v="S18_2949"/>
    <n v="31"/>
    <n v="95.23"/>
    <n v="5"/>
    <x v="193"/>
    <d v="2004-11-27T00:00:00"/>
    <d v="2004-11-20T00:00:00"/>
    <s v="Shipped"/>
    <n v="129"/>
    <n v="1165"/>
    <n v="64600"/>
    <s v="San Francisco"/>
    <n v="1"/>
    <x v="5"/>
    <d v="2004-12-08T00:00:00"/>
    <n v="26248.78"/>
    <s v="Vintage Cars"/>
    <n v="4189"/>
    <n v="101.31"/>
    <n v="7"/>
    <s v="No"/>
    <n v="2004"/>
    <n v="11"/>
    <n v="60.78"/>
    <n v="2952.13"/>
    <n v="56.679828891082593"/>
    <n v="0"/>
  </r>
  <r>
    <n v="10333"/>
    <s v="S18_3320"/>
    <n v="46"/>
    <n v="95.24"/>
    <n v="2"/>
    <x v="193"/>
    <d v="2004-11-27T00:00:00"/>
    <d v="2004-11-20T00:00:00"/>
    <s v="Shipped"/>
    <n v="129"/>
    <n v="1165"/>
    <n v="64600"/>
    <s v="San Francisco"/>
    <n v="1"/>
    <x v="5"/>
    <d v="2004-12-08T00:00:00"/>
    <n v="26248.78"/>
    <s v="Vintage Cars"/>
    <n v="7913"/>
    <n v="99.21"/>
    <n v="7"/>
    <s v="No"/>
    <n v="2004"/>
    <n v="11"/>
    <n v="57.54"/>
    <n v="4381.04"/>
    <n v="65.519638512339242"/>
    <n v="0"/>
  </r>
  <r>
    <n v="10333"/>
    <s v="S18_4668"/>
    <n v="24"/>
    <n v="42.26"/>
    <n v="8"/>
    <x v="193"/>
    <d v="2004-11-27T00:00:00"/>
    <d v="2004-11-20T00:00:00"/>
    <s v="Shipped"/>
    <n v="129"/>
    <n v="1165"/>
    <n v="64600"/>
    <s v="San Francisco"/>
    <n v="1"/>
    <x v="5"/>
    <d v="2004-12-08T00:00:00"/>
    <n v="26248.78"/>
    <s v="Vintage Cars"/>
    <n v="6645"/>
    <n v="50.31"/>
    <n v="7"/>
    <s v="No"/>
    <n v="2004"/>
    <n v="11"/>
    <n v="23.14"/>
    <n v="1014.24"/>
    <n v="82.627484874675872"/>
    <n v="1"/>
  </r>
  <r>
    <n v="10333"/>
    <s v="S24_4258"/>
    <n v="39"/>
    <n v="95.44"/>
    <n v="1"/>
    <x v="193"/>
    <d v="2004-11-27T00:00:00"/>
    <d v="2004-11-20T00:00:00"/>
    <s v="Shipped"/>
    <n v="129"/>
    <n v="1165"/>
    <n v="64600"/>
    <s v="San Francisco"/>
    <n v="1"/>
    <x v="5"/>
    <d v="2004-12-08T00:00:00"/>
    <n v="26248.78"/>
    <s v="Vintage Cars"/>
    <n v="4710"/>
    <n v="97.39"/>
    <n v="7"/>
    <s v="No"/>
    <n v="2004"/>
    <n v="11"/>
    <n v="57.46"/>
    <n v="3722.16"/>
    <n v="66.098155238426727"/>
    <n v="0"/>
  </r>
  <r>
    <n v="10333"/>
    <s v="S32_3522"/>
    <n v="33"/>
    <n v="62.05"/>
    <n v="4"/>
    <x v="193"/>
    <d v="2004-11-27T00:00:00"/>
    <d v="2004-11-20T00:00:00"/>
    <s v="Shipped"/>
    <n v="129"/>
    <n v="1165"/>
    <n v="64600"/>
    <s v="San Francisco"/>
    <n v="1"/>
    <x v="5"/>
    <d v="2004-12-08T00:00:00"/>
    <n v="26248.78"/>
    <s v="Trucks and Buses"/>
    <n v="814"/>
    <n v="64.64"/>
    <n v="7"/>
    <s v="No"/>
    <n v="2004"/>
    <n v="11"/>
    <n v="33.61"/>
    <n v="2047.6499999999999"/>
    <n v="84.617673311514423"/>
    <n v="1"/>
  </r>
  <r>
    <n v="10334"/>
    <s v="S10_4962"/>
    <n v="26"/>
    <n v="130.01"/>
    <n v="2"/>
    <x v="194"/>
    <d v="2004-11-28T00:00:00"/>
    <s v="NULL"/>
    <s v="On Hold"/>
    <n v="144"/>
    <n v="1504"/>
    <n v="53100"/>
    <s v="LuleÃ¥"/>
    <n v="7"/>
    <x v="1"/>
    <d v="2004-12-12T00:00:00"/>
    <n v="36005.71"/>
    <s v="Classic Cars"/>
    <n v="6791"/>
    <n v="147.74"/>
    <e v="#VALUE!"/>
    <s v=""/>
    <n v="2004"/>
    <n v="11"/>
    <n v="103.42"/>
    <n v="3380.2599999999998"/>
    <n v="25.710694256430077"/>
    <n v="0"/>
  </r>
  <r>
    <n v="10334"/>
    <s v="S18_2319"/>
    <n v="46"/>
    <n v="108"/>
    <n v="6"/>
    <x v="194"/>
    <d v="2004-11-28T00:00:00"/>
    <s v="NULL"/>
    <s v="On Hold"/>
    <n v="144"/>
    <n v="1504"/>
    <n v="53100"/>
    <s v="LuleÃ¥"/>
    <n v="7"/>
    <x v="1"/>
    <d v="2004-12-12T00:00:00"/>
    <n v="36005.71"/>
    <s v="Trucks and Buses"/>
    <n v="8258"/>
    <n v="122.73"/>
    <e v="#VALUE!"/>
    <s v=""/>
    <n v="2004"/>
    <n v="11"/>
    <n v="74.86"/>
    <n v="4968"/>
    <n v="44.269302698370296"/>
    <n v="0"/>
  </r>
  <r>
    <n v="10334"/>
    <s v="S18_2432"/>
    <n v="34"/>
    <n v="52.87"/>
    <n v="1"/>
    <x v="194"/>
    <d v="2004-11-28T00:00:00"/>
    <s v="NULL"/>
    <s v="On Hold"/>
    <n v="144"/>
    <n v="1504"/>
    <n v="53100"/>
    <s v="LuleÃ¥"/>
    <n v="7"/>
    <x v="1"/>
    <d v="2004-12-12T00:00:00"/>
    <n v="36005.71"/>
    <s v="Trucks and Buses"/>
    <n v="2018"/>
    <n v="60.77"/>
    <e v="#VALUE!"/>
    <s v=""/>
    <n v="2004"/>
    <n v="11"/>
    <n v="24.92"/>
    <n v="1797.58"/>
    <n v="112.1589085072231"/>
    <n v="1"/>
  </r>
  <r>
    <n v="10334"/>
    <s v="S18_3232"/>
    <n v="20"/>
    <n v="147.33000000000001"/>
    <n v="3"/>
    <x v="194"/>
    <d v="2004-11-28T00:00:00"/>
    <s v="NULL"/>
    <s v="On Hold"/>
    <n v="144"/>
    <n v="1504"/>
    <n v="53100"/>
    <s v="LuleÃ¥"/>
    <n v="7"/>
    <x v="1"/>
    <d v="2004-12-12T00:00:00"/>
    <n v="36005.71"/>
    <s v="Classic Cars"/>
    <n v="8347"/>
    <n v="169.34"/>
    <e v="#VALUE!"/>
    <s v=""/>
    <n v="2004"/>
    <n v="11"/>
    <n v="77.900000000000006"/>
    <n v="2946.6000000000004"/>
    <n v="89.127086007702189"/>
    <n v="1"/>
  </r>
  <r>
    <n v="10334"/>
    <s v="S18_4600"/>
    <n v="49"/>
    <n v="101.71"/>
    <n v="4"/>
    <x v="194"/>
    <d v="2004-11-28T00:00:00"/>
    <s v="NULL"/>
    <s v="On Hold"/>
    <n v="144"/>
    <n v="1504"/>
    <n v="53100"/>
    <s v="LuleÃ¥"/>
    <n v="7"/>
    <x v="1"/>
    <d v="2004-12-12T00:00:00"/>
    <n v="36005.71"/>
    <s v="Trucks and Buses"/>
    <n v="3128"/>
    <n v="121.08"/>
    <e v="#VALUE!"/>
    <s v=""/>
    <n v="2004"/>
    <n v="11"/>
    <n v="84.76"/>
    <n v="4983.79"/>
    <n v="19.997640396413388"/>
    <n v="0"/>
  </r>
  <r>
    <n v="10334"/>
    <s v="S24_2300"/>
    <n v="42"/>
    <n v="117.57"/>
    <n v="5"/>
    <x v="194"/>
    <d v="2004-11-28T00:00:00"/>
    <s v="NULL"/>
    <s v="On Hold"/>
    <n v="144"/>
    <n v="1504"/>
    <n v="53100"/>
    <s v="LuleÃ¥"/>
    <n v="7"/>
    <x v="1"/>
    <d v="2004-12-12T00:00:00"/>
    <n v="36005.71"/>
    <s v="Trucks and Buses"/>
    <n v="2327"/>
    <n v="127.79"/>
    <e v="#VALUE!"/>
    <s v=""/>
    <n v="2004"/>
    <n v="11"/>
    <n v="61.34"/>
    <n v="4937.9399999999996"/>
    <n v="91.669383762634467"/>
    <n v="1"/>
  </r>
  <r>
    <n v="10335"/>
    <s v="S24_2840"/>
    <n v="33"/>
    <n v="32.880000000000003"/>
    <n v="2"/>
    <x v="194"/>
    <d v="2004-11-29T00:00:00"/>
    <d v="2004-11-23T00:00:00"/>
    <s v="Shipped"/>
    <n v="124"/>
    <n v="1165"/>
    <n v="210500"/>
    <s v="San Rafael"/>
    <n v="1"/>
    <x v="5"/>
    <d v="2005-03-05T00:00:00"/>
    <n v="101244.59"/>
    <s v="Classic Cars"/>
    <n v="2542"/>
    <n v="35.36"/>
    <n v="6"/>
    <s v="Yes"/>
    <n v="2004"/>
    <n v="11"/>
    <n v="15.91"/>
    <n v="1085.0400000000002"/>
    <n v="106.66247642991831"/>
    <n v="1"/>
  </r>
  <r>
    <n v="10335"/>
    <s v="S32_1268"/>
    <n v="44"/>
    <n v="77.05"/>
    <n v="1"/>
    <x v="194"/>
    <d v="2004-11-29T00:00:00"/>
    <d v="2004-11-23T00:00:00"/>
    <s v="Shipped"/>
    <n v="124"/>
    <n v="1165"/>
    <n v="210500"/>
    <s v="San Rafael"/>
    <n v="1"/>
    <x v="5"/>
    <d v="2005-03-05T00:00:00"/>
    <n v="101244.59"/>
    <s v="Trucks and Buses"/>
    <n v="5099"/>
    <n v="96.31"/>
    <n v="6"/>
    <s v="Yes"/>
    <n v="2004"/>
    <n v="11"/>
    <n v="53.93"/>
    <n v="3390.2"/>
    <n v="42.870387539402927"/>
    <n v="0"/>
  </r>
  <r>
    <n v="10335"/>
    <s v="S32_2509"/>
    <n v="40"/>
    <n v="49.78"/>
    <n v="3"/>
    <x v="194"/>
    <d v="2004-11-29T00:00:00"/>
    <d v="2004-11-23T00:00:00"/>
    <s v="Shipped"/>
    <n v="124"/>
    <n v="1165"/>
    <n v="210500"/>
    <s v="San Rafael"/>
    <n v="1"/>
    <x v="5"/>
    <d v="2005-03-05T00:00:00"/>
    <n v="101244.59"/>
    <s v="Trucks and Buses"/>
    <n v="2874"/>
    <n v="54.11"/>
    <n v="6"/>
    <s v="Yes"/>
    <n v="2004"/>
    <n v="11"/>
    <n v="25.98"/>
    <n v="1991.2"/>
    <n v="91.608929946112397"/>
    <n v="1"/>
  </r>
  <r>
    <n v="10336"/>
    <s v="S12_1108"/>
    <n v="33"/>
    <n v="176.63"/>
    <n v="10"/>
    <x v="195"/>
    <d v="2004-11-26T00:00:00"/>
    <d v="2004-11-24T00:00:00"/>
    <s v="Shipped"/>
    <n v="172"/>
    <n v="1337"/>
    <n v="84300"/>
    <s v="Paris"/>
    <n v="4"/>
    <x v="3"/>
    <d v="2004-09-09T00:00:00"/>
    <n v="1960.8"/>
    <s v="Classic Cars"/>
    <n v="3619"/>
    <n v="207.8"/>
    <n v="2"/>
    <s v="Yes"/>
    <n v="2004"/>
    <n v="11"/>
    <n v="95.59"/>
    <n v="5828.79"/>
    <n v="84.77874254629144"/>
    <n v="1"/>
  </r>
  <r>
    <n v="10336"/>
    <s v="S12_3148"/>
    <n v="33"/>
    <n v="126.91"/>
    <n v="11"/>
    <x v="195"/>
    <d v="2004-11-26T00:00:00"/>
    <d v="2004-11-24T00:00:00"/>
    <s v="Shipped"/>
    <n v="172"/>
    <n v="1337"/>
    <n v="84300"/>
    <s v="Paris"/>
    <n v="4"/>
    <x v="3"/>
    <d v="2004-09-09T00:00:00"/>
    <n v="1960.8"/>
    <s v="Classic Cars"/>
    <n v="6906"/>
    <n v="151.08000000000001"/>
    <n v="2"/>
    <s v="Yes"/>
    <n v="2004"/>
    <n v="11"/>
    <n v="89.14"/>
    <n v="4188.03"/>
    <n v="42.371550370204169"/>
    <n v="0"/>
  </r>
  <r>
    <n v="10336"/>
    <s v="S12_3891"/>
    <n v="49"/>
    <n v="141.88"/>
    <n v="1"/>
    <x v="195"/>
    <d v="2004-11-26T00:00:00"/>
    <d v="2004-11-24T00:00:00"/>
    <s v="Shipped"/>
    <n v="172"/>
    <n v="1337"/>
    <n v="84300"/>
    <s v="Paris"/>
    <n v="4"/>
    <x v="3"/>
    <d v="2004-09-09T00:00:00"/>
    <n v="1960.8"/>
    <s v="Classic Cars"/>
    <n v="1049"/>
    <n v="173.02"/>
    <n v="2"/>
    <s v="Yes"/>
    <n v="2004"/>
    <n v="11"/>
    <n v="83.05"/>
    <n v="6952.12"/>
    <n v="70.836845273931374"/>
    <n v="1"/>
  </r>
  <r>
    <n v="10336"/>
    <s v="S12_4473"/>
    <n v="38"/>
    <n v="95.99"/>
    <n v="3"/>
    <x v="195"/>
    <d v="2004-11-26T00:00:00"/>
    <d v="2004-11-24T00:00:00"/>
    <s v="Shipped"/>
    <n v="172"/>
    <n v="1337"/>
    <n v="84300"/>
    <s v="Paris"/>
    <n v="4"/>
    <x v="3"/>
    <d v="2004-09-09T00:00:00"/>
    <n v="1960.8"/>
    <s v="Trucks and Buses"/>
    <n v="6125"/>
    <n v="118.5"/>
    <n v="2"/>
    <s v="Yes"/>
    <n v="2004"/>
    <n v="11"/>
    <n v="55.7"/>
    <n v="3647.62"/>
    <n v="72.333931777378808"/>
    <n v="1"/>
  </r>
  <r>
    <n v="10336"/>
    <s v="S18_2238"/>
    <n v="49"/>
    <n v="153.91"/>
    <n v="6"/>
    <x v="195"/>
    <d v="2004-11-26T00:00:00"/>
    <d v="2004-11-24T00:00:00"/>
    <s v="Shipped"/>
    <n v="172"/>
    <n v="1337"/>
    <n v="84300"/>
    <s v="Paris"/>
    <n v="4"/>
    <x v="3"/>
    <d v="2004-09-09T00:00:00"/>
    <n v="1960.8"/>
    <s v="Classic Cars"/>
    <n v="4724"/>
    <n v="163.72999999999999"/>
    <n v="2"/>
    <s v="Yes"/>
    <n v="2004"/>
    <n v="11"/>
    <n v="101.51"/>
    <n v="7541.59"/>
    <n v="51.620529997044621"/>
    <n v="0"/>
  </r>
  <r>
    <n v="10336"/>
    <s v="S18_3140"/>
    <n v="48"/>
    <n v="135.22"/>
    <n v="12"/>
    <x v="195"/>
    <d v="2004-11-26T00:00:00"/>
    <d v="2004-11-24T00:00:00"/>
    <s v="Shipped"/>
    <n v="172"/>
    <n v="1337"/>
    <n v="84300"/>
    <s v="Paris"/>
    <n v="4"/>
    <x v="3"/>
    <d v="2004-09-09T00:00:00"/>
    <n v="1960.8"/>
    <s v="Vintage Cars"/>
    <n v="3913"/>
    <n v="136.59"/>
    <n v="2"/>
    <s v="Yes"/>
    <n v="2004"/>
    <n v="11"/>
    <n v="68.3"/>
    <n v="6490.5599999999995"/>
    <n v="97.979502196193266"/>
    <n v="1"/>
  </r>
  <r>
    <n v="10336"/>
    <s v="S18_3259"/>
    <n v="21"/>
    <n v="100.84"/>
    <n v="7"/>
    <x v="195"/>
    <d v="2004-11-26T00:00:00"/>
    <d v="2004-11-24T00:00:00"/>
    <s v="Shipped"/>
    <n v="172"/>
    <n v="1337"/>
    <n v="84300"/>
    <s v="Paris"/>
    <n v="4"/>
    <x v="3"/>
    <d v="2004-09-09T00:00:00"/>
    <n v="1960.8"/>
    <s v="Trains"/>
    <n v="6450"/>
    <n v="100.84"/>
    <n v="2"/>
    <s v="Yes"/>
    <n v="2004"/>
    <n v="11"/>
    <n v="67.56"/>
    <n v="2117.64"/>
    <n v="49.259917110716401"/>
    <n v="0"/>
  </r>
  <r>
    <n v="10336"/>
    <s v="S24_1444"/>
    <n v="45"/>
    <n v="49.71"/>
    <n v="4"/>
    <x v="195"/>
    <d v="2004-11-26T00:00:00"/>
    <d v="2004-11-24T00:00:00"/>
    <s v="Shipped"/>
    <n v="172"/>
    <n v="1337"/>
    <n v="84300"/>
    <s v="Paris"/>
    <n v="4"/>
    <x v="3"/>
    <d v="2004-09-09T00:00:00"/>
    <n v="1960.8"/>
    <s v="Classic Cars"/>
    <n v="4074"/>
    <n v="57.8"/>
    <n v="2"/>
    <s v="Yes"/>
    <n v="2004"/>
    <n v="11"/>
    <n v="32.369999999999997"/>
    <n v="2236.9499999999998"/>
    <n v="53.568118628359606"/>
    <n v="0"/>
  </r>
  <r>
    <n v="10336"/>
    <s v="S24_4048"/>
    <n v="31"/>
    <n v="113.55"/>
    <n v="5"/>
    <x v="195"/>
    <d v="2004-11-26T00:00:00"/>
    <d v="2004-11-24T00:00:00"/>
    <s v="Shipped"/>
    <n v="172"/>
    <n v="1337"/>
    <n v="84300"/>
    <s v="Paris"/>
    <n v="4"/>
    <x v="3"/>
    <d v="2004-09-09T00:00:00"/>
    <n v="1960.8"/>
    <s v="Classic Cars"/>
    <n v="6582"/>
    <n v="118.28"/>
    <n v="2"/>
    <s v="Yes"/>
    <n v="2004"/>
    <n v="11"/>
    <n v="69.78"/>
    <n v="3520.0499999999997"/>
    <n v="62.725709372312977"/>
    <n v="0"/>
  </r>
  <r>
    <n v="10336"/>
    <s v="S32_3207"/>
    <n v="31"/>
    <n v="59.03"/>
    <n v="9"/>
    <x v="195"/>
    <d v="2004-11-26T00:00:00"/>
    <d v="2004-11-24T00:00:00"/>
    <s v="Shipped"/>
    <n v="172"/>
    <n v="1337"/>
    <n v="84300"/>
    <s v="Paris"/>
    <n v="4"/>
    <x v="3"/>
    <d v="2004-09-09T00:00:00"/>
    <n v="1960.8"/>
    <s v="Trains"/>
    <n v="8601"/>
    <n v="62.14"/>
    <n v="2"/>
    <s v="Yes"/>
    <n v="2004"/>
    <n v="11"/>
    <n v="26.72"/>
    <n v="1829.93"/>
    <n v="120.92065868263475"/>
    <n v="1"/>
  </r>
  <r>
    <n v="10336"/>
    <s v="S50_1392"/>
    <n v="23"/>
    <n v="109.96"/>
    <n v="8"/>
    <x v="195"/>
    <d v="2004-11-26T00:00:00"/>
    <d v="2004-11-24T00:00:00"/>
    <s v="Shipped"/>
    <n v="172"/>
    <n v="1337"/>
    <n v="84300"/>
    <s v="Paris"/>
    <n v="4"/>
    <x v="3"/>
    <d v="2004-09-09T00:00:00"/>
    <n v="1960.8"/>
    <s v="Trucks and Buses"/>
    <n v="1016"/>
    <n v="115.75"/>
    <n v="2"/>
    <s v="Yes"/>
    <n v="2004"/>
    <n v="11"/>
    <n v="68.290000000000006"/>
    <n v="2529.08"/>
    <n v="61.019182896470916"/>
    <n v="0"/>
  </r>
  <r>
    <n v="10336"/>
    <s v="S700_2824"/>
    <n v="46"/>
    <n v="94.07"/>
    <n v="2"/>
    <x v="195"/>
    <d v="2004-11-26T00:00:00"/>
    <d v="2004-11-24T00:00:00"/>
    <s v="Shipped"/>
    <n v="172"/>
    <n v="1337"/>
    <n v="84300"/>
    <s v="Paris"/>
    <n v="4"/>
    <x v="3"/>
    <d v="2004-09-09T00:00:00"/>
    <n v="1960.8"/>
    <s v="Classic Cars"/>
    <n v="6934"/>
    <n v="101.15"/>
    <n v="2"/>
    <s v="Yes"/>
    <n v="2004"/>
    <n v="11"/>
    <n v="46.53"/>
    <n v="4327.2199999999993"/>
    <n v="102.1706425961745"/>
    <n v="1"/>
  </r>
  <r>
    <n v="10337"/>
    <s v="S10_4757"/>
    <n v="25"/>
    <n v="131.91999999999999"/>
    <n v="8"/>
    <x v="196"/>
    <d v="2004-11-30T00:00:00"/>
    <d v="2004-11-26T00:00:00"/>
    <s v="Shipped"/>
    <n v="424"/>
    <n v="1286"/>
    <n v="67500"/>
    <s v="NYC"/>
    <n v="3"/>
    <x v="2"/>
    <d v="2004-12-07T00:00:00"/>
    <n v="25505.98"/>
    <s v="Classic Cars"/>
    <n v="3252"/>
    <n v="136"/>
    <n v="4"/>
    <s v="Yes"/>
    <n v="2004"/>
    <n v="11"/>
    <n v="85.68"/>
    <n v="3297.9999999999995"/>
    <n v="53.96825396825394"/>
    <n v="0"/>
  </r>
  <r>
    <n v="10337"/>
    <s v="S18_4027"/>
    <n v="36"/>
    <n v="140.75"/>
    <n v="3"/>
    <x v="196"/>
    <d v="2004-11-30T00:00:00"/>
    <d v="2004-11-26T00:00:00"/>
    <s v="Shipped"/>
    <n v="424"/>
    <n v="1286"/>
    <n v="67500"/>
    <s v="NYC"/>
    <n v="3"/>
    <x v="2"/>
    <d v="2004-12-07T00:00:00"/>
    <n v="25505.98"/>
    <s v="Classic Cars"/>
    <n v="5545"/>
    <n v="143.62"/>
    <n v="4"/>
    <s v="Yes"/>
    <n v="2004"/>
    <n v="11"/>
    <n v="91.92"/>
    <n v="5067"/>
    <n v="53.12228024369017"/>
    <n v="0"/>
  </r>
  <r>
    <n v="10337"/>
    <s v="S18_4522"/>
    <n v="29"/>
    <n v="76.36"/>
    <n v="2"/>
    <x v="196"/>
    <d v="2004-11-30T00:00:00"/>
    <d v="2004-11-26T00:00:00"/>
    <s v="Shipped"/>
    <n v="424"/>
    <n v="1286"/>
    <n v="67500"/>
    <s v="NYC"/>
    <n v="3"/>
    <x v="2"/>
    <d v="2004-12-07T00:00:00"/>
    <n v="25505.98"/>
    <s v="Vintage Cars"/>
    <n v="8290"/>
    <n v="87.77"/>
    <n v="4"/>
    <s v="Yes"/>
    <n v="2004"/>
    <n v="11"/>
    <n v="52.66"/>
    <n v="2214.44"/>
    <n v="45.005696923661233"/>
    <n v="0"/>
  </r>
  <r>
    <n v="10337"/>
    <s v="S24_2011"/>
    <n v="29"/>
    <n v="119.2"/>
    <n v="4"/>
    <x v="196"/>
    <d v="2004-11-30T00:00:00"/>
    <d v="2004-11-26T00:00:00"/>
    <s v="Shipped"/>
    <n v="424"/>
    <n v="1286"/>
    <n v="67500"/>
    <s v="NYC"/>
    <n v="3"/>
    <x v="2"/>
    <d v="2004-12-07T00:00:00"/>
    <n v="25505.98"/>
    <s v="Ships"/>
    <n v="1898"/>
    <n v="122.89"/>
    <n v="4"/>
    <s v="Yes"/>
    <n v="2004"/>
    <n v="11"/>
    <n v="82.34"/>
    <n v="3456.8"/>
    <n v="44.765606023803741"/>
    <n v="0"/>
  </r>
  <r>
    <n v="10337"/>
    <s v="S50_1514"/>
    <n v="21"/>
    <n v="54.48"/>
    <n v="6"/>
    <x v="196"/>
    <d v="2004-11-30T00:00:00"/>
    <d v="2004-11-26T00:00:00"/>
    <s v="Shipped"/>
    <n v="424"/>
    <n v="1286"/>
    <n v="67500"/>
    <s v="NYC"/>
    <n v="3"/>
    <x v="2"/>
    <d v="2004-12-07T00:00:00"/>
    <n v="25505.98"/>
    <s v="Trains"/>
    <n v="1645"/>
    <n v="58.58"/>
    <n v="4"/>
    <s v="Yes"/>
    <n v="2004"/>
    <n v="11"/>
    <n v="37.49"/>
    <n v="1144.08"/>
    <n v="45.318751667111215"/>
    <n v="0"/>
  </r>
  <r>
    <n v="10337"/>
    <s v="S700_1938"/>
    <n v="36"/>
    <n v="73.62"/>
    <n v="9"/>
    <x v="196"/>
    <d v="2004-11-30T00:00:00"/>
    <d v="2004-11-26T00:00:00"/>
    <s v="Shipped"/>
    <n v="424"/>
    <n v="1286"/>
    <n v="67500"/>
    <s v="NYC"/>
    <n v="3"/>
    <x v="2"/>
    <d v="2004-12-07T00:00:00"/>
    <n v="25505.98"/>
    <s v="Ships"/>
    <n v="737"/>
    <n v="86.61"/>
    <n v="4"/>
    <s v="Yes"/>
    <n v="2004"/>
    <n v="11"/>
    <n v="43.3"/>
    <n v="2650.32"/>
    <n v="70.023094688221732"/>
    <n v="1"/>
  </r>
  <r>
    <n v="10337"/>
    <s v="S700_3505"/>
    <n v="31"/>
    <n v="84.14"/>
    <n v="1"/>
    <x v="196"/>
    <d v="2004-11-30T00:00:00"/>
    <d v="2004-11-26T00:00:00"/>
    <s v="Shipped"/>
    <n v="424"/>
    <n v="1286"/>
    <n v="67500"/>
    <s v="NYC"/>
    <n v="3"/>
    <x v="2"/>
    <d v="2004-12-07T00:00:00"/>
    <n v="25505.98"/>
    <s v="Ships"/>
    <n v="1956"/>
    <n v="100.17"/>
    <n v="4"/>
    <s v="Yes"/>
    <n v="2004"/>
    <n v="11"/>
    <n v="51.09"/>
    <n v="2608.34"/>
    <n v="64.689763163045598"/>
    <n v="0"/>
  </r>
  <r>
    <n v="10337"/>
    <s v="S700_3962"/>
    <n v="36"/>
    <n v="83.42"/>
    <n v="7"/>
    <x v="196"/>
    <d v="2004-11-30T00:00:00"/>
    <d v="2004-11-26T00:00:00"/>
    <s v="Shipped"/>
    <n v="424"/>
    <n v="1286"/>
    <n v="67500"/>
    <s v="NYC"/>
    <n v="3"/>
    <x v="2"/>
    <d v="2004-12-07T00:00:00"/>
    <n v="25505.98"/>
    <s v="Ships"/>
    <n v="5088"/>
    <n v="99.31"/>
    <n v="4"/>
    <s v="Yes"/>
    <n v="2004"/>
    <n v="11"/>
    <n v="53.63"/>
    <n v="3003.12"/>
    <n v="55.547268319970165"/>
    <n v="0"/>
  </r>
  <r>
    <n v="10337"/>
    <s v="S72_3212"/>
    <n v="42"/>
    <n v="49.14"/>
    <n v="5"/>
    <x v="196"/>
    <d v="2004-11-30T00:00:00"/>
    <d v="2004-11-26T00:00:00"/>
    <s v="Shipped"/>
    <n v="424"/>
    <n v="1286"/>
    <n v="67500"/>
    <s v="NYC"/>
    <n v="3"/>
    <x v="2"/>
    <d v="2004-12-07T00:00:00"/>
    <n v="25505.98"/>
    <s v="Ships"/>
    <n v="414"/>
    <n v="54.6"/>
    <n v="4"/>
    <s v="Yes"/>
    <n v="2004"/>
    <n v="11"/>
    <n v="33.299999999999997"/>
    <n v="2063.88"/>
    <n v="47.567567567567579"/>
    <n v="0"/>
  </r>
  <r>
    <n v="10338"/>
    <s v="S18_1662"/>
    <n v="41"/>
    <n v="137.19"/>
    <n v="1"/>
    <x v="197"/>
    <d v="2004-12-02T00:00:00"/>
    <d v="2004-11-27T00:00:00"/>
    <s v="Shipped"/>
    <n v="381"/>
    <n v="1401"/>
    <n v="23500"/>
    <s v="Charleroi"/>
    <n v="4"/>
    <x v="3"/>
    <d v="2004-12-03T00:00:00"/>
    <n v="12081.52"/>
    <s v="Planes"/>
    <n v="5330"/>
    <n v="157.69"/>
    <n v="5"/>
    <s v="Yes"/>
    <n v="2004"/>
    <n v="11"/>
    <n v="77.27"/>
    <n v="5624.79"/>
    <n v="77.546266338811961"/>
    <n v="1"/>
  </r>
  <r>
    <n v="10338"/>
    <s v="S18_3029"/>
    <n v="28"/>
    <n v="80.86"/>
    <n v="3"/>
    <x v="197"/>
    <d v="2004-12-02T00:00:00"/>
    <d v="2004-11-27T00:00:00"/>
    <s v="Shipped"/>
    <n v="381"/>
    <n v="1401"/>
    <n v="23500"/>
    <s v="Charleroi"/>
    <n v="4"/>
    <x v="3"/>
    <d v="2004-12-03T00:00:00"/>
    <n v="12081.52"/>
    <s v="Ships"/>
    <n v="4259"/>
    <n v="86.02"/>
    <n v="5"/>
    <s v="Yes"/>
    <n v="2004"/>
    <n v="11"/>
    <n v="51.61"/>
    <n v="2264.08"/>
    <n v="56.675062972292189"/>
    <n v="0"/>
  </r>
  <r>
    <n v="10338"/>
    <s v="S18_3856"/>
    <n v="45"/>
    <n v="93.17"/>
    <n v="2"/>
    <x v="197"/>
    <d v="2004-12-02T00:00:00"/>
    <d v="2004-11-27T00:00:00"/>
    <s v="Shipped"/>
    <n v="381"/>
    <n v="1401"/>
    <n v="23500"/>
    <s v="Charleroi"/>
    <n v="4"/>
    <x v="3"/>
    <d v="2004-12-03T00:00:00"/>
    <n v="12081.52"/>
    <s v="Vintage Cars"/>
    <n v="2378"/>
    <n v="105.87"/>
    <n v="5"/>
    <s v="Yes"/>
    <n v="2004"/>
    <n v="11"/>
    <n v="64.58"/>
    <n v="4192.6499999999996"/>
    <n v="44.270672034685667"/>
    <n v="0"/>
  </r>
  <r>
    <n v="10339"/>
    <s v="S10_2016"/>
    <n v="40"/>
    <n v="117.75"/>
    <n v="4"/>
    <x v="198"/>
    <d v="2004-11-30T00:00:00"/>
    <d v="2004-11-30T00:00:00"/>
    <s v="Shipped"/>
    <n v="398"/>
    <n v="1621"/>
    <n v="94400"/>
    <s v="Minato-ku"/>
    <n v="5"/>
    <x v="4"/>
    <d v="2005-02-14T00:00:00"/>
    <n v="33967.730000000003"/>
    <s v="Motorcycles"/>
    <n v="6625"/>
    <n v="118.94"/>
    <n v="0"/>
    <s v="Yes"/>
    <n v="2004"/>
    <n v="11"/>
    <n v="68.989999999999995"/>
    <n v="4710"/>
    <n v="70.676909697057553"/>
    <n v="1"/>
  </r>
  <r>
    <n v="10339"/>
    <s v="S10_4698"/>
    <n v="39"/>
    <n v="178.17"/>
    <n v="3"/>
    <x v="198"/>
    <d v="2004-11-30T00:00:00"/>
    <d v="2004-11-30T00:00:00"/>
    <s v="Shipped"/>
    <n v="398"/>
    <n v="1621"/>
    <n v="94400"/>
    <s v="Minato-ku"/>
    <n v="5"/>
    <x v="4"/>
    <d v="2005-02-14T00:00:00"/>
    <n v="33967.730000000003"/>
    <s v="Motorcycles"/>
    <n v="5582"/>
    <n v="193.66"/>
    <n v="0"/>
    <s v="Yes"/>
    <n v="2004"/>
    <n v="11"/>
    <n v="91.02"/>
    <n v="6948.6299999999992"/>
    <n v="95.748187211601845"/>
    <n v="1"/>
  </r>
  <r>
    <n v="10339"/>
    <s v="S18_2581"/>
    <n v="27"/>
    <n v="79.41"/>
    <n v="2"/>
    <x v="198"/>
    <d v="2004-11-30T00:00:00"/>
    <d v="2004-11-30T00:00:00"/>
    <s v="Shipped"/>
    <n v="398"/>
    <n v="1621"/>
    <n v="94400"/>
    <s v="Minato-ku"/>
    <n v="5"/>
    <x v="4"/>
    <d v="2005-02-14T00:00:00"/>
    <n v="33967.730000000003"/>
    <s v="Planes"/>
    <n v="992"/>
    <n v="84.48"/>
    <n v="0"/>
    <s v="Yes"/>
    <n v="2004"/>
    <n v="11"/>
    <n v="49"/>
    <n v="2144.0699999999997"/>
    <n v="62.061224489795904"/>
    <n v="0"/>
  </r>
  <r>
    <n v="10339"/>
    <s v="S18_2625"/>
    <n v="30"/>
    <n v="48.46"/>
    <n v="1"/>
    <x v="198"/>
    <d v="2004-11-30T00:00:00"/>
    <d v="2004-11-30T00:00:00"/>
    <s v="Shipped"/>
    <n v="398"/>
    <n v="1621"/>
    <n v="94400"/>
    <s v="Minato-ku"/>
    <n v="5"/>
    <x v="4"/>
    <d v="2005-02-14T00:00:00"/>
    <n v="33967.730000000003"/>
    <s v="Motorcycles"/>
    <n v="4357"/>
    <n v="60.57"/>
    <n v="0"/>
    <s v="Yes"/>
    <n v="2004"/>
    <n v="11"/>
    <n v="24.23"/>
    <n v="1453.8"/>
    <n v="100"/>
    <n v="1"/>
  </r>
  <r>
    <n v="10339"/>
    <s v="S24_1578"/>
    <n v="27"/>
    <n v="96.92"/>
    <n v="10"/>
    <x v="198"/>
    <d v="2004-11-30T00:00:00"/>
    <d v="2004-11-30T00:00:00"/>
    <s v="Shipped"/>
    <n v="398"/>
    <n v="1621"/>
    <n v="94400"/>
    <s v="Minato-ku"/>
    <n v="5"/>
    <x v="4"/>
    <d v="2005-02-14T00:00:00"/>
    <n v="33967.730000000003"/>
    <s v="Motorcycles"/>
    <n v="7003"/>
    <n v="112.7"/>
    <n v="0"/>
    <s v="Yes"/>
    <n v="2004"/>
    <n v="11"/>
    <n v="60.86"/>
    <n v="2616.84"/>
    <n v="59.250739401906017"/>
    <n v="0"/>
  </r>
  <r>
    <n v="10339"/>
    <s v="S24_1785"/>
    <n v="21"/>
    <n v="106.14"/>
    <n v="7"/>
    <x v="198"/>
    <d v="2004-11-30T00:00:00"/>
    <d v="2004-11-30T00:00:00"/>
    <s v="Shipped"/>
    <n v="398"/>
    <n v="1621"/>
    <n v="94400"/>
    <s v="Minato-ku"/>
    <n v="5"/>
    <x v="4"/>
    <d v="2005-02-14T00:00:00"/>
    <n v="33967.730000000003"/>
    <s v="Planes"/>
    <n v="3627"/>
    <n v="109.42"/>
    <n v="0"/>
    <s v="Yes"/>
    <n v="2004"/>
    <n v="11"/>
    <n v="66.739999999999995"/>
    <n v="2228.94"/>
    <n v="59.035061432424349"/>
    <n v="0"/>
  </r>
  <r>
    <n v="10339"/>
    <s v="S24_2841"/>
    <n v="55"/>
    <n v="67.819999999999993"/>
    <n v="12"/>
    <x v="198"/>
    <d v="2004-11-30T00:00:00"/>
    <d v="2004-11-30T00:00:00"/>
    <s v="Shipped"/>
    <n v="398"/>
    <n v="1621"/>
    <n v="94400"/>
    <s v="Minato-ku"/>
    <n v="5"/>
    <x v="4"/>
    <d v="2005-02-14T00:00:00"/>
    <n v="33967.730000000003"/>
    <s v="Planes"/>
    <n v="5942"/>
    <n v="68.510000000000005"/>
    <n v="0"/>
    <s v="Yes"/>
    <n v="2004"/>
    <n v="11"/>
    <n v="34.25"/>
    <n v="3730.0999999999995"/>
    <n v="98.014598540145968"/>
    <n v="1"/>
  </r>
  <r>
    <n v="10339"/>
    <s v="S24_3151"/>
    <n v="55"/>
    <n v="73.459999999999994"/>
    <n v="13"/>
    <x v="198"/>
    <d v="2004-11-30T00:00:00"/>
    <d v="2004-11-30T00:00:00"/>
    <s v="Shipped"/>
    <n v="398"/>
    <n v="1621"/>
    <n v="94400"/>
    <s v="Minato-ku"/>
    <n v="5"/>
    <x v="4"/>
    <d v="2005-02-14T00:00:00"/>
    <n v="33967.730000000003"/>
    <s v="Vintage Cars"/>
    <n v="9173"/>
    <n v="88.51"/>
    <n v="0"/>
    <s v="Yes"/>
    <n v="2004"/>
    <n v="11"/>
    <n v="46.91"/>
    <n v="4040.2999999999997"/>
    <n v="56.597740353869106"/>
    <n v="0"/>
  </r>
  <r>
    <n v="10339"/>
    <s v="S24_3420"/>
    <n v="29"/>
    <n v="57.86"/>
    <n v="14"/>
    <x v="198"/>
    <d v="2004-11-30T00:00:00"/>
    <d v="2004-11-30T00:00:00"/>
    <s v="Shipped"/>
    <n v="398"/>
    <n v="1621"/>
    <n v="94400"/>
    <s v="Minato-ku"/>
    <n v="5"/>
    <x v="4"/>
    <d v="2005-02-14T00:00:00"/>
    <n v="33967.730000000003"/>
    <s v="Vintage Cars"/>
    <n v="2902"/>
    <n v="65.75"/>
    <n v="0"/>
    <s v="Yes"/>
    <n v="2004"/>
    <n v="11"/>
    <n v="26.3"/>
    <n v="1677.94"/>
    <n v="120"/>
    <n v="1"/>
  </r>
  <r>
    <n v="10339"/>
    <s v="S24_3816"/>
    <n v="42"/>
    <n v="72.959999999999994"/>
    <n v="16"/>
    <x v="198"/>
    <d v="2004-11-30T00:00:00"/>
    <d v="2004-11-30T00:00:00"/>
    <s v="Shipped"/>
    <n v="398"/>
    <n v="1621"/>
    <n v="94400"/>
    <s v="Minato-ku"/>
    <n v="5"/>
    <x v="4"/>
    <d v="2005-02-14T00:00:00"/>
    <n v="33967.730000000003"/>
    <s v="Vintage Cars"/>
    <n v="6621"/>
    <n v="83.86"/>
    <n v="0"/>
    <s v="Yes"/>
    <n v="2004"/>
    <n v="11"/>
    <n v="48.64"/>
    <n v="3064.3199999999997"/>
    <n v="49.999999999999986"/>
    <n v="0"/>
  </r>
  <r>
    <n v="10339"/>
    <s v="S24_3949"/>
    <n v="45"/>
    <n v="57.32"/>
    <n v="11"/>
    <x v="198"/>
    <d v="2004-11-30T00:00:00"/>
    <d v="2004-11-30T00:00:00"/>
    <s v="Shipped"/>
    <n v="398"/>
    <n v="1621"/>
    <n v="94400"/>
    <s v="Minato-ku"/>
    <n v="5"/>
    <x v="4"/>
    <d v="2005-02-14T00:00:00"/>
    <n v="33967.730000000003"/>
    <s v="Planes"/>
    <n v="6812"/>
    <n v="68.239999999999995"/>
    <n v="0"/>
    <s v="Yes"/>
    <n v="2004"/>
    <n v="11"/>
    <n v="29.34"/>
    <n v="2579.4"/>
    <n v="95.364689843217448"/>
    <n v="1"/>
  </r>
  <r>
    <n v="10339"/>
    <s v="S700_1138"/>
    <n v="22"/>
    <n v="53.34"/>
    <n v="5"/>
    <x v="198"/>
    <d v="2004-11-30T00:00:00"/>
    <d v="2004-11-30T00:00:00"/>
    <s v="Shipped"/>
    <n v="398"/>
    <n v="1621"/>
    <n v="94400"/>
    <s v="Minato-ku"/>
    <n v="5"/>
    <x v="4"/>
    <d v="2005-02-14T00:00:00"/>
    <n v="33967.730000000003"/>
    <s v="Ships"/>
    <n v="1897"/>
    <n v="66.67"/>
    <n v="0"/>
    <s v="Yes"/>
    <n v="2004"/>
    <n v="11"/>
    <n v="34"/>
    <n v="1173.48"/>
    <n v="56.882352941176485"/>
    <n v="0"/>
  </r>
  <r>
    <n v="10339"/>
    <s v="S700_2047"/>
    <n v="55"/>
    <n v="86.9"/>
    <n v="15"/>
    <x v="198"/>
    <d v="2004-11-30T00:00:00"/>
    <d v="2004-11-30T00:00:00"/>
    <s v="Shipped"/>
    <n v="398"/>
    <n v="1621"/>
    <n v="94400"/>
    <s v="Minato-ku"/>
    <n v="5"/>
    <x v="4"/>
    <d v="2005-02-14T00:00:00"/>
    <n v="33967.730000000003"/>
    <s v="Ships"/>
    <n v="3501"/>
    <n v="90.52"/>
    <n v="0"/>
    <s v="Yes"/>
    <n v="2004"/>
    <n v="11"/>
    <n v="39.83"/>
    <n v="4779.5"/>
    <n v="118.17725332663824"/>
    <n v="1"/>
  </r>
  <r>
    <n v="10339"/>
    <s v="S700_2610"/>
    <n v="50"/>
    <n v="62.16"/>
    <n v="9"/>
    <x v="198"/>
    <d v="2004-11-30T00:00:00"/>
    <d v="2004-11-30T00:00:00"/>
    <s v="Shipped"/>
    <n v="398"/>
    <n v="1621"/>
    <n v="94400"/>
    <s v="Minato-ku"/>
    <n v="5"/>
    <x v="4"/>
    <d v="2005-02-14T00:00:00"/>
    <n v="33967.730000000003"/>
    <s v="Ships"/>
    <n v="7083"/>
    <n v="72.28"/>
    <n v="0"/>
    <s v="Yes"/>
    <n v="2004"/>
    <n v="11"/>
    <n v="33.97"/>
    <n v="3108"/>
    <n v="82.984986753017367"/>
    <n v="1"/>
  </r>
  <r>
    <n v="10339"/>
    <s v="S700_4002"/>
    <n v="50"/>
    <n v="66.63"/>
    <n v="8"/>
    <x v="198"/>
    <d v="2004-11-30T00:00:00"/>
    <d v="2004-11-30T00:00:00"/>
    <s v="Shipped"/>
    <n v="398"/>
    <n v="1621"/>
    <n v="94400"/>
    <s v="Minato-ku"/>
    <n v="5"/>
    <x v="4"/>
    <d v="2005-02-14T00:00:00"/>
    <n v="33967.730000000003"/>
    <s v="Planes"/>
    <n v="8820"/>
    <n v="74.03"/>
    <n v="0"/>
    <s v="Yes"/>
    <n v="2004"/>
    <n v="11"/>
    <n v="36.270000000000003"/>
    <n v="3331.5"/>
    <n v="83.705541770057863"/>
    <n v="1"/>
  </r>
  <r>
    <n v="10339"/>
    <s v="S72_1253"/>
    <n v="27"/>
    <n v="49.66"/>
    <n v="6"/>
    <x v="198"/>
    <d v="2004-11-30T00:00:00"/>
    <d v="2004-11-30T00:00:00"/>
    <s v="Shipped"/>
    <n v="398"/>
    <n v="1621"/>
    <n v="94400"/>
    <s v="Minato-ku"/>
    <n v="5"/>
    <x v="4"/>
    <d v="2005-02-14T00:00:00"/>
    <n v="33967.730000000003"/>
    <s v="Planes"/>
    <n v="4857"/>
    <n v="49.66"/>
    <n v="0"/>
    <s v="Yes"/>
    <n v="2004"/>
    <n v="11"/>
    <n v="32.770000000000003"/>
    <n v="1340.82"/>
    <n v="51.541043637473273"/>
    <n v="0"/>
  </r>
  <r>
    <n v="10340"/>
    <s v="S24_2000"/>
    <n v="55"/>
    <n v="62.46"/>
    <n v="8"/>
    <x v="199"/>
    <d v="2004-12-01T00:00:00"/>
    <d v="2004-11-25T00:00:00"/>
    <s v="Shipped"/>
    <n v="216"/>
    <n v="1702"/>
    <n v="60300"/>
    <s v="Barcelona"/>
    <n v="4"/>
    <x v="3"/>
    <d v="2003-05-09T00:00:00"/>
    <n v="3101.4"/>
    <s v="Motorcycles"/>
    <n v="15"/>
    <n v="76.17"/>
    <n v="6"/>
    <s v="Yes"/>
    <n v="2004"/>
    <n v="11"/>
    <n v="37.32"/>
    <n v="3435.3"/>
    <n v="67.363344051446944"/>
    <n v="1"/>
  </r>
  <r>
    <n v="10340"/>
    <s v="S24_4278"/>
    <n v="40"/>
    <n v="63.76"/>
    <n v="1"/>
    <x v="199"/>
    <d v="2004-12-01T00:00:00"/>
    <d v="2004-11-25T00:00:00"/>
    <s v="Shipped"/>
    <n v="216"/>
    <n v="1702"/>
    <n v="60300"/>
    <s v="Barcelona"/>
    <n v="4"/>
    <x v="3"/>
    <d v="2003-05-09T00:00:00"/>
    <n v="3101.4"/>
    <s v="Planes"/>
    <n v="2756"/>
    <n v="72.45"/>
    <n v="6"/>
    <s v="Yes"/>
    <n v="2004"/>
    <n v="11"/>
    <n v="36.229999999999997"/>
    <n v="2550.4"/>
    <n v="75.98675131106819"/>
    <n v="1"/>
  </r>
  <r>
    <n v="10340"/>
    <s v="S32_1374"/>
    <n v="55"/>
    <n v="95.89"/>
    <n v="2"/>
    <x v="199"/>
    <d v="2004-12-01T00:00:00"/>
    <d v="2004-11-25T00:00:00"/>
    <s v="Shipped"/>
    <n v="216"/>
    <n v="1702"/>
    <n v="60300"/>
    <s v="Barcelona"/>
    <n v="4"/>
    <x v="3"/>
    <d v="2003-05-09T00:00:00"/>
    <n v="3101.4"/>
    <s v="Motorcycles"/>
    <n v="178"/>
    <n v="99.89"/>
    <n v="6"/>
    <s v="Yes"/>
    <n v="2004"/>
    <n v="11"/>
    <n v="66.92"/>
    <n v="5273.95"/>
    <n v="43.29049611476389"/>
    <n v="0"/>
  </r>
  <r>
    <n v="10340"/>
    <s v="S32_4289"/>
    <n v="39"/>
    <n v="67.41"/>
    <n v="3"/>
    <x v="199"/>
    <d v="2004-12-01T00:00:00"/>
    <d v="2004-11-25T00:00:00"/>
    <s v="Shipped"/>
    <n v="216"/>
    <n v="1702"/>
    <n v="60300"/>
    <s v="Barcelona"/>
    <n v="4"/>
    <x v="3"/>
    <d v="2003-05-09T00:00:00"/>
    <n v="3101.4"/>
    <s v="Vintage Cars"/>
    <n v="136"/>
    <n v="68.790000000000006"/>
    <n v="6"/>
    <s v="Yes"/>
    <n v="2004"/>
    <n v="11"/>
    <n v="33.020000000000003"/>
    <n v="2628.99"/>
    <n v="104.1490006056935"/>
    <n v="1"/>
  </r>
  <r>
    <n v="10340"/>
    <s v="S50_1341"/>
    <n v="40"/>
    <n v="37.090000000000003"/>
    <n v="4"/>
    <x v="199"/>
    <d v="2004-12-01T00:00:00"/>
    <d v="2004-11-25T00:00:00"/>
    <s v="Shipped"/>
    <n v="216"/>
    <n v="1702"/>
    <n v="60300"/>
    <s v="Barcelona"/>
    <n v="4"/>
    <x v="3"/>
    <d v="2003-05-09T00:00:00"/>
    <n v="3101.4"/>
    <s v="Vintage Cars"/>
    <n v="7062"/>
    <n v="43.64"/>
    <n v="6"/>
    <s v="Yes"/>
    <n v="2004"/>
    <n v="11"/>
    <n v="27.06"/>
    <n v="1483.6000000000001"/>
    <n v="37.065779748706596"/>
    <n v="0"/>
  </r>
  <r>
    <n v="10340"/>
    <s v="S700_1691"/>
    <n v="30"/>
    <n v="73.989999999999995"/>
    <n v="5"/>
    <x v="199"/>
    <d v="2004-12-01T00:00:00"/>
    <d v="2004-11-25T00:00:00"/>
    <s v="Shipped"/>
    <n v="216"/>
    <n v="1702"/>
    <n v="60300"/>
    <s v="Barcelona"/>
    <n v="4"/>
    <x v="3"/>
    <d v="2003-05-09T00:00:00"/>
    <n v="3101.4"/>
    <s v="Planes"/>
    <n v="5841"/>
    <n v="91.34"/>
    <n v="6"/>
    <s v="Yes"/>
    <n v="2004"/>
    <n v="11"/>
    <n v="51.15"/>
    <n v="2219.6999999999998"/>
    <n v="44.652981427174971"/>
    <n v="0"/>
  </r>
  <r>
    <n v="10340"/>
    <s v="S700_2466"/>
    <n v="55"/>
    <n v="81.77"/>
    <n v="7"/>
    <x v="199"/>
    <d v="2004-12-01T00:00:00"/>
    <d v="2004-11-25T00:00:00"/>
    <s v="Shipped"/>
    <n v="216"/>
    <n v="1702"/>
    <n v="60300"/>
    <s v="Barcelona"/>
    <n v="4"/>
    <x v="3"/>
    <d v="2003-05-09T00:00:00"/>
    <n v="3101.4"/>
    <s v="Planes"/>
    <n v="9653"/>
    <n v="99.72"/>
    <n v="6"/>
    <s v="Yes"/>
    <n v="2004"/>
    <n v="11"/>
    <n v="68.8"/>
    <n v="4497.3499999999995"/>
    <n v="18.85174418604651"/>
    <n v="0"/>
  </r>
  <r>
    <n v="10340"/>
    <s v="S700_2834"/>
    <n v="29"/>
    <n v="98.48"/>
    <n v="6"/>
    <x v="199"/>
    <d v="2004-12-01T00:00:00"/>
    <d v="2004-11-25T00:00:00"/>
    <s v="Shipped"/>
    <n v="216"/>
    <n v="1702"/>
    <n v="60300"/>
    <s v="Barcelona"/>
    <n v="4"/>
    <x v="3"/>
    <d v="2003-05-09T00:00:00"/>
    <n v="3101.4"/>
    <s v="Planes"/>
    <n v="7106"/>
    <n v="118.65"/>
    <n v="6"/>
    <s v="Yes"/>
    <n v="2004"/>
    <n v="11"/>
    <n v="59.33"/>
    <n v="2855.92"/>
    <n v="65.986853193999679"/>
    <n v="0"/>
  </r>
  <r>
    <n v="10341"/>
    <s v="S10_1678"/>
    <n v="41"/>
    <n v="84.22"/>
    <n v="9"/>
    <x v="199"/>
    <d v="2004-12-01T00:00:00"/>
    <d v="2004-11-29T00:00:00"/>
    <s v="Shipped"/>
    <n v="382"/>
    <n v="1401"/>
    <n v="71700"/>
    <s v="Salzburg"/>
    <n v="4"/>
    <x v="3"/>
    <d v="2003-05-12T00:00:00"/>
    <n v="35826.33"/>
    <s v="Motorcycles"/>
    <n v="7933"/>
    <n v="95.7"/>
    <n v="2"/>
    <s v="Yes"/>
    <n v="2004"/>
    <n v="11"/>
    <n v="48.81"/>
    <n v="3453.02"/>
    <n v="72.546609301372655"/>
    <n v="1"/>
  </r>
  <r>
    <n v="10341"/>
    <s v="S12_1099"/>
    <n v="45"/>
    <n v="192.62"/>
    <n v="2"/>
    <x v="199"/>
    <d v="2004-12-01T00:00:00"/>
    <d v="2004-11-29T00:00:00"/>
    <s v="Shipped"/>
    <n v="382"/>
    <n v="1401"/>
    <n v="71700"/>
    <s v="Salzburg"/>
    <n v="4"/>
    <x v="3"/>
    <d v="2003-05-12T00:00:00"/>
    <n v="35826.33"/>
    <s v="Classic Cars"/>
    <n v="68"/>
    <n v="194.57"/>
    <n v="2"/>
    <s v="Yes"/>
    <n v="2004"/>
    <n v="11"/>
    <n v="95.34"/>
    <n v="8667.9"/>
    <n v="102.03482273966856"/>
    <n v="1"/>
  </r>
  <r>
    <n v="10341"/>
    <s v="S12_2823"/>
    <n v="55"/>
    <n v="120.5"/>
    <n v="8"/>
    <x v="199"/>
    <d v="2004-12-01T00:00:00"/>
    <d v="2004-11-29T00:00:00"/>
    <s v="Shipped"/>
    <n v="382"/>
    <n v="1401"/>
    <n v="71700"/>
    <s v="Salzburg"/>
    <n v="4"/>
    <x v="3"/>
    <d v="2003-05-12T00:00:00"/>
    <n v="35826.33"/>
    <s v="Motorcycles"/>
    <n v="9997"/>
    <n v="150.62"/>
    <n v="2"/>
    <s v="Yes"/>
    <n v="2004"/>
    <n v="11"/>
    <n v="66.27"/>
    <n v="6627.5"/>
    <n v="81.831899803832826"/>
    <n v="1"/>
  </r>
  <r>
    <n v="10341"/>
    <s v="S12_3380"/>
    <n v="44"/>
    <n v="111.57"/>
    <n v="1"/>
    <x v="199"/>
    <d v="2004-12-01T00:00:00"/>
    <d v="2004-11-29T00:00:00"/>
    <s v="Shipped"/>
    <n v="382"/>
    <n v="1401"/>
    <n v="71700"/>
    <s v="Salzburg"/>
    <n v="4"/>
    <x v="3"/>
    <d v="2003-05-12T00:00:00"/>
    <n v="35826.33"/>
    <s v="Classic Cars"/>
    <n v="9123"/>
    <n v="117.44"/>
    <n v="2"/>
    <s v="Yes"/>
    <n v="2004"/>
    <n v="11"/>
    <n v="75.16"/>
    <n v="4909.08"/>
    <n v="48.443320915380518"/>
    <n v="0"/>
  </r>
  <r>
    <n v="10341"/>
    <s v="S12_3990"/>
    <n v="36"/>
    <n v="77.41"/>
    <n v="10"/>
    <x v="199"/>
    <d v="2004-12-01T00:00:00"/>
    <d v="2004-11-29T00:00:00"/>
    <s v="Shipped"/>
    <n v="382"/>
    <n v="1401"/>
    <n v="71700"/>
    <s v="Salzburg"/>
    <n v="4"/>
    <x v="3"/>
    <d v="2003-05-12T00:00:00"/>
    <n v="35826.33"/>
    <s v="Classic Cars"/>
    <n v="5663"/>
    <n v="79.8"/>
    <n v="2"/>
    <s v="Yes"/>
    <n v="2004"/>
    <n v="11"/>
    <n v="31.92"/>
    <n v="2786.7599999999998"/>
    <n v="142.51253132832079"/>
    <n v="1"/>
  </r>
  <r>
    <n v="10341"/>
    <s v="S12_4675"/>
    <n v="55"/>
    <n v="109.4"/>
    <n v="7"/>
    <x v="199"/>
    <d v="2004-12-01T00:00:00"/>
    <d v="2004-11-29T00:00:00"/>
    <s v="Shipped"/>
    <n v="382"/>
    <n v="1401"/>
    <n v="71700"/>
    <s v="Salzburg"/>
    <n v="4"/>
    <x v="3"/>
    <d v="2003-05-12T00:00:00"/>
    <n v="35826.33"/>
    <s v="Classic Cars"/>
    <n v="7323"/>
    <n v="115.16"/>
    <n v="2"/>
    <s v="Yes"/>
    <n v="2004"/>
    <n v="11"/>
    <n v="58.73"/>
    <n v="6017"/>
    <n v="86.276179124808465"/>
    <n v="1"/>
  </r>
  <r>
    <n v="10341"/>
    <s v="S24_2360"/>
    <n v="32"/>
    <n v="63.03"/>
    <n v="6"/>
    <x v="199"/>
    <d v="2004-12-01T00:00:00"/>
    <d v="2004-11-29T00:00:00"/>
    <s v="Shipped"/>
    <n v="382"/>
    <n v="1401"/>
    <n v="71700"/>
    <s v="Salzburg"/>
    <n v="4"/>
    <x v="3"/>
    <d v="2003-05-12T00:00:00"/>
    <n v="35826.33"/>
    <s v="Motorcycles"/>
    <n v="6840"/>
    <n v="69.260000000000005"/>
    <n v="2"/>
    <s v="Yes"/>
    <n v="2004"/>
    <n v="11"/>
    <n v="47.1"/>
    <n v="2016.96"/>
    <n v="33.821656050955411"/>
    <n v="0"/>
  </r>
  <r>
    <n v="10341"/>
    <s v="S32_4485"/>
    <n v="31"/>
    <n v="95.93"/>
    <n v="4"/>
    <x v="199"/>
    <d v="2004-12-01T00:00:00"/>
    <d v="2004-11-29T00:00:00"/>
    <s v="Shipped"/>
    <n v="382"/>
    <n v="1401"/>
    <n v="71700"/>
    <s v="Salzburg"/>
    <n v="4"/>
    <x v="3"/>
    <d v="2003-05-12T00:00:00"/>
    <n v="35826.33"/>
    <s v="Motorcycles"/>
    <n v="3341"/>
    <n v="102.05"/>
    <n v="2"/>
    <s v="Yes"/>
    <n v="2004"/>
    <n v="11"/>
    <n v="56.13"/>
    <n v="2973.8300000000004"/>
    <n v="70.906823445572783"/>
    <n v="1"/>
  </r>
  <r>
    <n v="10341"/>
    <s v="S50_4713"/>
    <n v="38"/>
    <n v="78.11"/>
    <n v="3"/>
    <x v="199"/>
    <d v="2004-12-01T00:00:00"/>
    <d v="2004-11-29T00:00:00"/>
    <s v="Shipped"/>
    <n v="382"/>
    <n v="1401"/>
    <n v="71700"/>
    <s v="Salzburg"/>
    <n v="4"/>
    <x v="3"/>
    <d v="2003-05-12T00:00:00"/>
    <n v="35826.33"/>
    <s v="Motorcycles"/>
    <n v="600"/>
    <n v="81.36"/>
    <n v="2"/>
    <s v="Yes"/>
    <n v="2004"/>
    <n v="11"/>
    <n v="34.17"/>
    <n v="2968.18"/>
    <n v="128.59233245537018"/>
    <n v="1"/>
  </r>
  <r>
    <n v="10341"/>
    <s v="S700_3167"/>
    <n v="34"/>
    <n v="70.400000000000006"/>
    <n v="5"/>
    <x v="199"/>
    <d v="2004-12-01T00:00:00"/>
    <d v="2004-11-29T00:00:00"/>
    <s v="Shipped"/>
    <n v="382"/>
    <n v="1401"/>
    <n v="71700"/>
    <s v="Salzburg"/>
    <n v="4"/>
    <x v="3"/>
    <d v="2003-05-12T00:00:00"/>
    <n v="35826.33"/>
    <s v="Planes"/>
    <n v="551"/>
    <n v="80"/>
    <n v="2"/>
    <s v="Yes"/>
    <n v="2004"/>
    <n v="11"/>
    <n v="54.4"/>
    <n v="2393.6000000000004"/>
    <n v="29.411764705882366"/>
    <n v="0"/>
  </r>
  <r>
    <n v="10342"/>
    <s v="S18_1129"/>
    <n v="40"/>
    <n v="118.89"/>
    <n v="2"/>
    <x v="199"/>
    <d v="2004-12-01T00:00:00"/>
    <d v="2004-11-29T00:00:00"/>
    <s v="Shipped"/>
    <n v="114"/>
    <n v="1611"/>
    <n v="117300"/>
    <s v="Melbourne"/>
    <n v="6"/>
    <x v="6"/>
    <d v="2003-05-20T00:00:00"/>
    <n v="45864.03"/>
    <s v="Classic Cars"/>
    <n v="3975"/>
    <n v="141.54"/>
    <n v="2"/>
    <s v="Yes"/>
    <n v="2004"/>
    <n v="11"/>
    <n v="83.51"/>
    <n v="4755.6000000000004"/>
    <n v="42.366183690575973"/>
    <n v="0"/>
  </r>
  <r>
    <n v="10342"/>
    <s v="S18_1889"/>
    <n v="55"/>
    <n v="63.14"/>
    <n v="1"/>
    <x v="199"/>
    <d v="2004-12-01T00:00:00"/>
    <d v="2004-11-29T00:00:00"/>
    <s v="Shipped"/>
    <n v="114"/>
    <n v="1611"/>
    <n v="117300"/>
    <s v="Melbourne"/>
    <n v="6"/>
    <x v="6"/>
    <d v="2003-05-20T00:00:00"/>
    <n v="45864.03"/>
    <s v="Classic Cars"/>
    <n v="8826"/>
    <n v="77"/>
    <n v="2"/>
    <s v="Yes"/>
    <n v="2004"/>
    <n v="11"/>
    <n v="53.9"/>
    <n v="3472.7"/>
    <n v="17.142857142857146"/>
    <n v="0"/>
  </r>
  <r>
    <n v="10342"/>
    <s v="S18_1984"/>
    <n v="22"/>
    <n v="115.22"/>
    <n v="3"/>
    <x v="199"/>
    <d v="2004-12-01T00:00:00"/>
    <d v="2004-11-29T00:00:00"/>
    <s v="Shipped"/>
    <n v="114"/>
    <n v="1611"/>
    <n v="117300"/>
    <s v="Melbourne"/>
    <n v="6"/>
    <x v="6"/>
    <d v="2003-05-20T00:00:00"/>
    <n v="45864.03"/>
    <s v="Classic Cars"/>
    <n v="9772"/>
    <n v="142.25"/>
    <n v="2"/>
    <s v="Yes"/>
    <n v="2004"/>
    <n v="11"/>
    <n v="93.89"/>
    <n v="2534.84"/>
    <n v="22.718074342315472"/>
    <n v="0"/>
  </r>
  <r>
    <n v="10342"/>
    <s v="S18_3232"/>
    <n v="30"/>
    <n v="167.65"/>
    <n v="4"/>
    <x v="199"/>
    <d v="2004-12-01T00:00:00"/>
    <d v="2004-11-29T00:00:00"/>
    <s v="Shipped"/>
    <n v="114"/>
    <n v="1611"/>
    <n v="117300"/>
    <s v="Melbourne"/>
    <n v="6"/>
    <x v="6"/>
    <d v="2003-05-20T00:00:00"/>
    <n v="45864.03"/>
    <s v="Classic Cars"/>
    <n v="8347"/>
    <n v="169.34"/>
    <n v="2"/>
    <s v="Yes"/>
    <n v="2004"/>
    <n v="11"/>
    <n v="77.900000000000006"/>
    <n v="5029.5"/>
    <n v="115.21181001283696"/>
    <n v="1"/>
  </r>
  <r>
    <n v="10342"/>
    <s v="S18_3278"/>
    <n v="25"/>
    <n v="76.39"/>
    <n v="5"/>
    <x v="199"/>
    <d v="2004-12-01T00:00:00"/>
    <d v="2004-11-29T00:00:00"/>
    <s v="Shipped"/>
    <n v="114"/>
    <n v="1611"/>
    <n v="117300"/>
    <s v="Melbourne"/>
    <n v="6"/>
    <x v="6"/>
    <d v="2003-05-20T00:00:00"/>
    <n v="45864.03"/>
    <s v="Classic Cars"/>
    <n v="1917"/>
    <n v="80.41"/>
    <n v="2"/>
    <s v="Yes"/>
    <n v="2004"/>
    <n v="11"/>
    <n v="49.05"/>
    <n v="1909.75"/>
    <n v="55.739041794087676"/>
    <n v="0"/>
  </r>
  <r>
    <n v="10342"/>
    <s v="S18_3482"/>
    <n v="55"/>
    <n v="136.69999999999999"/>
    <n v="7"/>
    <x v="199"/>
    <d v="2004-12-01T00:00:00"/>
    <d v="2004-11-29T00:00:00"/>
    <s v="Shipped"/>
    <n v="114"/>
    <n v="1611"/>
    <n v="117300"/>
    <s v="Melbourne"/>
    <n v="6"/>
    <x v="6"/>
    <d v="2003-05-20T00:00:00"/>
    <n v="45864.03"/>
    <s v="Classic Cars"/>
    <n v="9127"/>
    <n v="146.99"/>
    <n v="2"/>
    <s v="Yes"/>
    <n v="2004"/>
    <n v="11"/>
    <n v="73.489999999999995"/>
    <n v="7518.4999999999991"/>
    <n v="86.011702272418006"/>
    <n v="1"/>
  </r>
  <r>
    <n v="10342"/>
    <s v="S18_3782"/>
    <n v="26"/>
    <n v="57.82"/>
    <n v="8"/>
    <x v="199"/>
    <d v="2004-12-01T00:00:00"/>
    <d v="2004-11-29T00:00:00"/>
    <s v="Shipped"/>
    <n v="114"/>
    <n v="1611"/>
    <n v="117300"/>
    <s v="Melbourne"/>
    <n v="6"/>
    <x v="6"/>
    <d v="2003-05-20T00:00:00"/>
    <n v="45864.03"/>
    <s v="Motorcycles"/>
    <n v="7689"/>
    <n v="62.17"/>
    <n v="2"/>
    <s v="Yes"/>
    <n v="2004"/>
    <n v="11"/>
    <n v="32.950000000000003"/>
    <n v="1503.32"/>
    <n v="75.477996965098612"/>
    <n v="1"/>
  </r>
  <r>
    <n v="10342"/>
    <s v="S18_4721"/>
    <n v="38"/>
    <n v="124.99"/>
    <n v="11"/>
    <x v="199"/>
    <d v="2004-12-01T00:00:00"/>
    <d v="2004-11-29T00:00:00"/>
    <s v="Shipped"/>
    <n v="114"/>
    <n v="1611"/>
    <n v="117300"/>
    <s v="Melbourne"/>
    <n v="6"/>
    <x v="6"/>
    <d v="2003-05-20T00:00:00"/>
    <n v="45864.03"/>
    <s v="Classic Cars"/>
    <n v="1249"/>
    <n v="148.80000000000001"/>
    <n v="2"/>
    <s v="Yes"/>
    <n v="2004"/>
    <n v="11"/>
    <n v="69.930000000000007"/>
    <n v="4749.62"/>
    <n v="78.7358787358787"/>
    <n v="1"/>
  </r>
  <r>
    <n v="10342"/>
    <s v="S24_2972"/>
    <n v="39"/>
    <n v="30.59"/>
    <n v="9"/>
    <x v="199"/>
    <d v="2004-12-01T00:00:00"/>
    <d v="2004-11-29T00:00:00"/>
    <s v="Shipped"/>
    <n v="114"/>
    <n v="1611"/>
    <n v="117300"/>
    <s v="Melbourne"/>
    <n v="6"/>
    <x v="6"/>
    <d v="2003-05-20T00:00:00"/>
    <n v="45864.03"/>
    <s v="Classic Cars"/>
    <n v="7723"/>
    <n v="37.76"/>
    <n v="2"/>
    <s v="Yes"/>
    <n v="2004"/>
    <n v="11"/>
    <n v="16.239999999999998"/>
    <n v="1193.01"/>
    <n v="88.362068965517267"/>
    <n v="1"/>
  </r>
  <r>
    <n v="10342"/>
    <s v="S24_3371"/>
    <n v="48"/>
    <n v="60.01"/>
    <n v="10"/>
    <x v="199"/>
    <d v="2004-12-01T00:00:00"/>
    <d v="2004-11-29T00:00:00"/>
    <s v="Shipped"/>
    <n v="114"/>
    <n v="1611"/>
    <n v="117300"/>
    <s v="Melbourne"/>
    <n v="6"/>
    <x v="6"/>
    <d v="2003-05-20T00:00:00"/>
    <n v="45864.03"/>
    <s v="Classic Cars"/>
    <n v="7995"/>
    <n v="61.23"/>
    <n v="2"/>
    <s v="Yes"/>
    <n v="2004"/>
    <n v="11"/>
    <n v="38.58"/>
    <n v="2880.48"/>
    <n v="55.54691550025921"/>
    <n v="0"/>
  </r>
  <r>
    <n v="10342"/>
    <s v="S24_3856"/>
    <n v="42"/>
    <n v="112.34"/>
    <n v="6"/>
    <x v="199"/>
    <d v="2004-12-01T00:00:00"/>
    <d v="2004-11-29T00:00:00"/>
    <s v="Shipped"/>
    <n v="114"/>
    <n v="1611"/>
    <n v="117300"/>
    <s v="Melbourne"/>
    <n v="6"/>
    <x v="6"/>
    <d v="2003-05-20T00:00:00"/>
    <n v="45864.03"/>
    <s v="Classic Cars"/>
    <n v="6600"/>
    <n v="140.43"/>
    <n v="2"/>
    <s v="Yes"/>
    <n v="2004"/>
    <n v="11"/>
    <n v="98.3"/>
    <n v="4718.28"/>
    <n v="14.28280773143439"/>
    <n v="0"/>
  </r>
  <r>
    <n v="10343"/>
    <s v="S18_1589"/>
    <n v="36"/>
    <n v="109.51"/>
    <n v="4"/>
    <x v="199"/>
    <d v="2004-12-01T00:00:00"/>
    <d v="2004-11-26T00:00:00"/>
    <s v="Shipped"/>
    <n v="353"/>
    <n v="1337"/>
    <n v="81100"/>
    <s v="Reims"/>
    <n v="4"/>
    <x v="3"/>
    <d v="2005-01-10T00:00:00"/>
    <n v="49705.52"/>
    <s v="Classic Cars"/>
    <n v="9042"/>
    <n v="124.44"/>
    <n v="5"/>
    <s v="Yes"/>
    <n v="2004"/>
    <n v="11"/>
    <n v="65.959999999999994"/>
    <n v="3942.36"/>
    <n v="66.024863553668908"/>
    <n v="0"/>
  </r>
  <r>
    <n v="10343"/>
    <s v="S18_2870"/>
    <n v="25"/>
    <n v="118.8"/>
    <n v="3"/>
    <x v="199"/>
    <d v="2004-12-01T00:00:00"/>
    <d v="2004-11-26T00:00:00"/>
    <s v="Shipped"/>
    <n v="353"/>
    <n v="1337"/>
    <n v="81100"/>
    <s v="Reims"/>
    <n v="4"/>
    <x v="3"/>
    <d v="2005-01-10T00:00:00"/>
    <n v="49705.52"/>
    <s v="Classic Cars"/>
    <n v="8164"/>
    <n v="132"/>
    <n v="5"/>
    <s v="Yes"/>
    <n v="2004"/>
    <n v="11"/>
    <n v="56.76"/>
    <n v="2970"/>
    <n v="109.30232558139534"/>
    <n v="1"/>
  </r>
  <r>
    <n v="10343"/>
    <s v="S18_3685"/>
    <n v="44"/>
    <n v="127.15"/>
    <n v="2"/>
    <x v="199"/>
    <d v="2004-12-01T00:00:00"/>
    <d v="2004-11-26T00:00:00"/>
    <s v="Shipped"/>
    <n v="353"/>
    <n v="1337"/>
    <n v="81100"/>
    <s v="Reims"/>
    <n v="4"/>
    <x v="3"/>
    <d v="2005-01-10T00:00:00"/>
    <n v="49705.52"/>
    <s v="Classic Cars"/>
    <n v="8990"/>
    <n v="141.28"/>
    <n v="5"/>
    <s v="Yes"/>
    <n v="2004"/>
    <n v="11"/>
    <n v="62.16"/>
    <n v="5594.6"/>
    <n v="104.55276705276708"/>
    <n v="1"/>
  </r>
  <r>
    <n v="10343"/>
    <s v="S24_1628"/>
    <n v="27"/>
    <n v="44.78"/>
    <n v="6"/>
    <x v="199"/>
    <d v="2004-12-01T00:00:00"/>
    <d v="2004-11-26T00:00:00"/>
    <s v="Shipped"/>
    <n v="353"/>
    <n v="1337"/>
    <n v="81100"/>
    <s v="Reims"/>
    <n v="4"/>
    <x v="3"/>
    <d v="2005-01-10T00:00:00"/>
    <n v="49705.52"/>
    <s v="Classic Cars"/>
    <n v="8197"/>
    <n v="50.31"/>
    <n v="5"/>
    <s v="Yes"/>
    <n v="2004"/>
    <n v="11"/>
    <n v="29.18"/>
    <n v="1209.06"/>
    <n v="53.461274845784793"/>
    <n v="0"/>
  </r>
  <r>
    <n v="10343"/>
    <s v="S24_4620"/>
    <n v="30"/>
    <n v="76.8"/>
    <n v="1"/>
    <x v="199"/>
    <d v="2004-12-01T00:00:00"/>
    <d v="2004-11-26T00:00:00"/>
    <s v="Shipped"/>
    <n v="353"/>
    <n v="1337"/>
    <n v="81100"/>
    <s v="Reims"/>
    <n v="4"/>
    <x v="3"/>
    <d v="2005-01-10T00:00:00"/>
    <n v="49705.52"/>
    <s v="Classic Cars"/>
    <n v="7869"/>
    <n v="80.84"/>
    <n v="5"/>
    <s v="Yes"/>
    <n v="2004"/>
    <n v="11"/>
    <n v="32.33"/>
    <n v="2304"/>
    <n v="137.55026291370245"/>
    <n v="1"/>
  </r>
  <r>
    <n v="10343"/>
    <s v="S32_2206"/>
    <n v="29"/>
    <n v="37.409999999999997"/>
    <n v="5"/>
    <x v="199"/>
    <d v="2004-12-01T00:00:00"/>
    <d v="2004-11-26T00:00:00"/>
    <s v="Shipped"/>
    <n v="353"/>
    <n v="1337"/>
    <n v="81100"/>
    <s v="Reims"/>
    <n v="4"/>
    <x v="3"/>
    <d v="2005-01-10T00:00:00"/>
    <n v="49705.52"/>
    <s v="Motorcycles"/>
    <n v="9241"/>
    <n v="40.229999999999997"/>
    <n v="5"/>
    <s v="Yes"/>
    <n v="2004"/>
    <n v="11"/>
    <n v="24.14"/>
    <n v="1084.8899999999999"/>
    <n v="54.971002485501231"/>
    <n v="0"/>
  </r>
  <r>
    <n v="10344"/>
    <s v="S18_1749"/>
    <n v="45"/>
    <n v="168.3"/>
    <n v="1"/>
    <x v="200"/>
    <d v="2004-12-02T00:00:00"/>
    <d v="2004-11-29T00:00:00"/>
    <s v="Shipped"/>
    <n v="350"/>
    <n v="1337"/>
    <n v="65000"/>
    <s v="Marseille"/>
    <n v="4"/>
    <x v="3"/>
    <d v="2004-12-11T00:00:00"/>
    <n v="18888.310000000001"/>
    <s v="Vintage Cars"/>
    <n v="2724"/>
    <n v="170"/>
    <n v="3"/>
    <s v="Yes"/>
    <n v="2004"/>
    <n v="11"/>
    <n v="86.7"/>
    <n v="7573.5000000000009"/>
    <n v="94.117647058823536"/>
    <n v="1"/>
  </r>
  <r>
    <n v="10344"/>
    <s v="S18_2248"/>
    <n v="40"/>
    <n v="49.04"/>
    <n v="2"/>
    <x v="200"/>
    <d v="2004-12-02T00:00:00"/>
    <d v="2004-11-29T00:00:00"/>
    <s v="Shipped"/>
    <n v="350"/>
    <n v="1337"/>
    <n v="65000"/>
    <s v="Marseille"/>
    <n v="4"/>
    <x v="3"/>
    <d v="2004-12-11T00:00:00"/>
    <n v="18888.310000000001"/>
    <s v="Vintage Cars"/>
    <n v="540"/>
    <n v="60.54"/>
    <n v="3"/>
    <s v="Yes"/>
    <n v="2004"/>
    <n v="11"/>
    <n v="33.299999999999997"/>
    <n v="1961.6"/>
    <n v="47.267267267267279"/>
    <n v="0"/>
  </r>
  <r>
    <n v="10344"/>
    <s v="S18_2325"/>
    <n v="30"/>
    <n v="118.23"/>
    <n v="3"/>
    <x v="200"/>
    <d v="2004-12-02T00:00:00"/>
    <d v="2004-11-29T00:00:00"/>
    <s v="Shipped"/>
    <n v="350"/>
    <n v="1337"/>
    <n v="65000"/>
    <s v="Marseille"/>
    <n v="4"/>
    <x v="3"/>
    <d v="2004-12-11T00:00:00"/>
    <n v="18888.310000000001"/>
    <s v="Vintage Cars"/>
    <n v="9354"/>
    <n v="127.13"/>
    <n v="3"/>
    <s v="Yes"/>
    <n v="2004"/>
    <n v="11"/>
    <n v="58.48"/>
    <n v="3546.9"/>
    <n v="102.171682626539"/>
    <n v="1"/>
  </r>
  <r>
    <n v="10344"/>
    <s v="S18_4409"/>
    <n v="21"/>
    <n v="80.989999999999995"/>
    <n v="4"/>
    <x v="200"/>
    <d v="2004-12-02T00:00:00"/>
    <d v="2004-11-29T00:00:00"/>
    <s v="Shipped"/>
    <n v="350"/>
    <n v="1337"/>
    <n v="65000"/>
    <s v="Marseille"/>
    <n v="4"/>
    <x v="3"/>
    <d v="2004-12-11T00:00:00"/>
    <n v="18888.310000000001"/>
    <s v="Vintage Cars"/>
    <n v="6553"/>
    <n v="92.03"/>
    <n v="3"/>
    <s v="Yes"/>
    <n v="2004"/>
    <n v="11"/>
    <n v="43.26"/>
    <n v="1700.79"/>
    <n v="87.216828478964402"/>
    <n v="1"/>
  </r>
  <r>
    <n v="10344"/>
    <s v="S18_4933"/>
    <n v="26"/>
    <n v="68.42"/>
    <n v="5"/>
    <x v="200"/>
    <d v="2004-12-02T00:00:00"/>
    <d v="2004-11-29T00:00:00"/>
    <s v="Shipped"/>
    <n v="350"/>
    <n v="1337"/>
    <n v="65000"/>
    <s v="Marseille"/>
    <n v="4"/>
    <x v="3"/>
    <d v="2004-12-11T00:00:00"/>
    <n v="18888.310000000001"/>
    <s v="Classic Cars"/>
    <n v="3209"/>
    <n v="71.27"/>
    <n v="3"/>
    <s v="Yes"/>
    <n v="2004"/>
    <n v="11"/>
    <n v="34.21"/>
    <n v="1778.92"/>
    <n v="100"/>
    <n v="1"/>
  </r>
  <r>
    <n v="10344"/>
    <s v="S24_1046"/>
    <n v="29"/>
    <n v="61"/>
    <n v="7"/>
    <x v="200"/>
    <d v="2004-12-02T00:00:00"/>
    <d v="2004-11-29T00:00:00"/>
    <s v="Shipped"/>
    <n v="350"/>
    <n v="1337"/>
    <n v="65000"/>
    <s v="Marseille"/>
    <n v="4"/>
    <x v="3"/>
    <d v="2004-12-11T00:00:00"/>
    <n v="18888.310000000001"/>
    <s v="Classic Cars"/>
    <n v="1005"/>
    <n v="73.489999999999995"/>
    <n v="3"/>
    <s v="Yes"/>
    <n v="2004"/>
    <n v="11"/>
    <n v="49.24"/>
    <n v="1769"/>
    <n v="23.883021933387486"/>
    <n v="0"/>
  </r>
  <r>
    <n v="10344"/>
    <s v="S24_1937"/>
    <n v="20"/>
    <n v="27.88"/>
    <n v="6"/>
    <x v="200"/>
    <d v="2004-12-02T00:00:00"/>
    <d v="2004-11-29T00:00:00"/>
    <s v="Shipped"/>
    <n v="350"/>
    <n v="1337"/>
    <n v="65000"/>
    <s v="Marseille"/>
    <n v="4"/>
    <x v="3"/>
    <d v="2004-12-11T00:00:00"/>
    <n v="18888.310000000001"/>
    <s v="Vintage Cars"/>
    <n v="7332"/>
    <n v="33.19"/>
    <n v="3"/>
    <s v="Yes"/>
    <n v="2004"/>
    <n v="11"/>
    <n v="22.57"/>
    <n v="557.6"/>
    <n v="23.526805494018603"/>
    <n v="0"/>
  </r>
  <r>
    <n v="10345"/>
    <s v="S24_2022"/>
    <n v="43"/>
    <n v="38.979999999999997"/>
    <n v="1"/>
    <x v="200"/>
    <d v="2004-12-01T00:00:00"/>
    <d v="2004-11-26T00:00:00"/>
    <s v="Shipped"/>
    <n v="103"/>
    <n v="1370"/>
    <n v="21000"/>
    <s v="Nantes"/>
    <n v="4"/>
    <x v="3"/>
    <d v="2004-10-19T00:00:00"/>
    <n v="6066.78"/>
    <s v="Vintage Cars"/>
    <n v="2847"/>
    <n v="44.8"/>
    <n v="5"/>
    <s v="Yes"/>
    <n v="2004"/>
    <n v="11"/>
    <n v="20.61"/>
    <n v="1676.1399999999999"/>
    <n v="89.131489568170792"/>
    <n v="1"/>
  </r>
  <r>
    <n v="10346"/>
    <s v="S18_1342"/>
    <n v="42"/>
    <n v="88.36"/>
    <n v="3"/>
    <x v="201"/>
    <d v="2004-12-05T00:00:00"/>
    <d v="2004-11-30T00:00:00"/>
    <s v="Shipped"/>
    <n v="112"/>
    <n v="1166"/>
    <n v="71800"/>
    <s v="Las Vegas"/>
    <n v="1"/>
    <x v="5"/>
    <d v="2004-12-17T00:00:00"/>
    <n v="14191.12"/>
    <s v="Vintage Cars"/>
    <n v="8693"/>
    <n v="102.74"/>
    <n v="5"/>
    <s v="Yes"/>
    <n v="2004"/>
    <n v="11"/>
    <n v="60.62"/>
    <n v="3711.12"/>
    <n v="45.760475090729138"/>
    <n v="0"/>
  </r>
  <r>
    <n v="10346"/>
    <s v="S24_2766"/>
    <n v="25"/>
    <n v="87.24"/>
    <n v="1"/>
    <x v="201"/>
    <d v="2004-12-05T00:00:00"/>
    <d v="2004-11-30T00:00:00"/>
    <s v="Shipped"/>
    <n v="112"/>
    <n v="1166"/>
    <n v="71800"/>
    <s v="Las Vegas"/>
    <n v="1"/>
    <x v="5"/>
    <d v="2004-12-17T00:00:00"/>
    <n v="14191.12"/>
    <s v="Classic Cars"/>
    <n v="2350"/>
    <n v="90.87"/>
    <n v="5"/>
    <s v="Yes"/>
    <n v="2004"/>
    <n v="11"/>
    <n v="47.25"/>
    <n v="2181"/>
    <n v="84.634920634920633"/>
    <n v="1"/>
  </r>
  <r>
    <n v="10346"/>
    <s v="S24_2887"/>
    <n v="24"/>
    <n v="117.44"/>
    <n v="5"/>
    <x v="201"/>
    <d v="2004-12-05T00:00:00"/>
    <d v="2004-11-30T00:00:00"/>
    <s v="Shipped"/>
    <n v="112"/>
    <n v="1166"/>
    <n v="71800"/>
    <s v="Las Vegas"/>
    <n v="1"/>
    <x v="5"/>
    <d v="2004-12-17T00:00:00"/>
    <n v="14191.12"/>
    <s v="Classic Cars"/>
    <n v="1452"/>
    <n v="117.44"/>
    <n v="5"/>
    <s v="Yes"/>
    <n v="2004"/>
    <n v="11"/>
    <n v="72.819999999999993"/>
    <n v="2818.56"/>
    <n v="61.274375171656146"/>
    <n v="0"/>
  </r>
  <r>
    <n v="10346"/>
    <s v="S24_3191"/>
    <n v="24"/>
    <n v="80.47"/>
    <n v="2"/>
    <x v="201"/>
    <d v="2004-12-05T00:00:00"/>
    <d v="2004-11-30T00:00:00"/>
    <s v="Shipped"/>
    <n v="112"/>
    <n v="1166"/>
    <n v="71800"/>
    <s v="Las Vegas"/>
    <n v="1"/>
    <x v="5"/>
    <d v="2004-12-17T00:00:00"/>
    <n v="14191.12"/>
    <s v="Classic Cars"/>
    <n v="4695"/>
    <n v="85.61"/>
    <n v="5"/>
    <s v="Yes"/>
    <n v="2004"/>
    <n v="11"/>
    <n v="50.51"/>
    <n v="1931.28"/>
    <n v="59.314987131261141"/>
    <n v="0"/>
  </r>
  <r>
    <n v="10346"/>
    <s v="S24_3432"/>
    <n v="26"/>
    <n v="103.87"/>
    <n v="6"/>
    <x v="201"/>
    <d v="2004-12-05T00:00:00"/>
    <d v="2004-11-30T00:00:00"/>
    <s v="Shipped"/>
    <n v="112"/>
    <n v="1166"/>
    <n v="71800"/>
    <s v="Las Vegas"/>
    <n v="1"/>
    <x v="5"/>
    <d v="2004-12-17T00:00:00"/>
    <n v="14191.12"/>
    <s v="Classic Cars"/>
    <n v="9446"/>
    <n v="107.08"/>
    <n v="5"/>
    <s v="Yes"/>
    <n v="2004"/>
    <n v="11"/>
    <n v="62.11"/>
    <n v="2700.62"/>
    <n v="67.235549830945104"/>
    <n v="1"/>
  </r>
  <r>
    <n v="10346"/>
    <s v="S24_3969"/>
    <n v="22"/>
    <n v="38.57"/>
    <n v="4"/>
    <x v="201"/>
    <d v="2004-12-05T00:00:00"/>
    <d v="2004-11-30T00:00:00"/>
    <s v="Shipped"/>
    <n v="112"/>
    <n v="1166"/>
    <n v="71800"/>
    <s v="Las Vegas"/>
    <n v="1"/>
    <x v="5"/>
    <d v="2004-12-17T00:00:00"/>
    <n v="14191.12"/>
    <s v="Vintage Cars"/>
    <n v="2081"/>
    <n v="41.03"/>
    <n v="5"/>
    <s v="Yes"/>
    <n v="2004"/>
    <n v="11"/>
    <n v="21.75"/>
    <n v="848.54"/>
    <n v="77.333333333333329"/>
    <n v="1"/>
  </r>
  <r>
    <n v="10347"/>
    <s v="S10_1949"/>
    <n v="30"/>
    <n v="188.58"/>
    <n v="1"/>
    <x v="201"/>
    <d v="2004-12-07T00:00:00"/>
    <d v="2004-11-30T00:00:00"/>
    <s v="Shipped"/>
    <n v="114"/>
    <n v="1611"/>
    <n v="117300"/>
    <s v="Melbourne"/>
    <n v="6"/>
    <x v="6"/>
    <d v="2003-05-20T00:00:00"/>
    <n v="45864.03"/>
    <s v="Classic Cars"/>
    <n v="7305"/>
    <n v="214.3"/>
    <n v="7"/>
    <s v="No"/>
    <n v="2004"/>
    <n v="11"/>
    <n v="98.58"/>
    <n v="5657.4000000000005"/>
    <n v="91.296409007912374"/>
    <n v="1"/>
  </r>
  <r>
    <n v="10347"/>
    <s v="S10_4962"/>
    <n v="27"/>
    <n v="132.97"/>
    <n v="2"/>
    <x v="201"/>
    <d v="2004-12-07T00:00:00"/>
    <d v="2004-11-30T00:00:00"/>
    <s v="Shipped"/>
    <n v="114"/>
    <n v="1611"/>
    <n v="117300"/>
    <s v="Melbourne"/>
    <n v="6"/>
    <x v="6"/>
    <d v="2003-05-20T00:00:00"/>
    <n v="45864.03"/>
    <s v="Classic Cars"/>
    <n v="6791"/>
    <n v="147.74"/>
    <n v="7"/>
    <s v="No"/>
    <n v="2004"/>
    <n v="11"/>
    <n v="103.42"/>
    <n v="3590.19"/>
    <n v="28.572809901373038"/>
    <n v="0"/>
  </r>
  <r>
    <n v="10347"/>
    <s v="S12_1666"/>
    <n v="29"/>
    <n v="132.57"/>
    <n v="3"/>
    <x v="201"/>
    <d v="2004-12-07T00:00:00"/>
    <d v="2004-11-30T00:00:00"/>
    <s v="Shipped"/>
    <n v="114"/>
    <n v="1611"/>
    <n v="117300"/>
    <s v="Melbourne"/>
    <n v="6"/>
    <x v="6"/>
    <d v="2003-05-20T00:00:00"/>
    <n v="45864.03"/>
    <s v="Trucks and Buses"/>
    <n v="1579"/>
    <n v="136.66999999999999"/>
    <n v="7"/>
    <s v="No"/>
    <n v="2004"/>
    <n v="11"/>
    <n v="77.900000000000006"/>
    <n v="3844.5299999999997"/>
    <n v="70.179717586649531"/>
    <n v="1"/>
  </r>
  <r>
    <n v="10347"/>
    <s v="S18_1097"/>
    <n v="42"/>
    <n v="113.17"/>
    <n v="5"/>
    <x v="201"/>
    <d v="2004-12-07T00:00:00"/>
    <d v="2004-11-30T00:00:00"/>
    <s v="Shipped"/>
    <n v="114"/>
    <n v="1611"/>
    <n v="117300"/>
    <s v="Melbourne"/>
    <n v="6"/>
    <x v="6"/>
    <d v="2003-05-20T00:00:00"/>
    <n v="45864.03"/>
    <s v="Trucks and Buses"/>
    <n v="2613"/>
    <n v="116.67"/>
    <n v="7"/>
    <s v="No"/>
    <n v="2004"/>
    <n v="11"/>
    <n v="58.33"/>
    <n v="4753.1400000000003"/>
    <n v="94.016800960054866"/>
    <n v="1"/>
  </r>
  <r>
    <n v="10347"/>
    <s v="S18_1367"/>
    <n v="21"/>
    <n v="46.36"/>
    <n v="7"/>
    <x v="201"/>
    <d v="2004-12-07T00:00:00"/>
    <d v="2004-11-30T00:00:00"/>
    <s v="Shipped"/>
    <n v="114"/>
    <n v="1611"/>
    <n v="117300"/>
    <s v="Melbourne"/>
    <n v="6"/>
    <x v="6"/>
    <d v="2003-05-20T00:00:00"/>
    <n v="45864.03"/>
    <s v="Vintage Cars"/>
    <n v="8635"/>
    <n v="53.91"/>
    <n v="7"/>
    <s v="No"/>
    <n v="2004"/>
    <n v="11"/>
    <n v="24.26"/>
    <n v="973.56"/>
    <n v="91.096455070074171"/>
    <n v="1"/>
  </r>
  <r>
    <n v="10347"/>
    <s v="S18_2432"/>
    <n v="50"/>
    <n v="51.05"/>
    <n v="8"/>
    <x v="201"/>
    <d v="2004-12-07T00:00:00"/>
    <d v="2004-11-30T00:00:00"/>
    <s v="Shipped"/>
    <n v="114"/>
    <n v="1611"/>
    <n v="117300"/>
    <s v="Melbourne"/>
    <n v="6"/>
    <x v="6"/>
    <d v="2003-05-20T00:00:00"/>
    <n v="45864.03"/>
    <s v="Trucks and Buses"/>
    <n v="2018"/>
    <n v="60.77"/>
    <n v="7"/>
    <s v="No"/>
    <n v="2004"/>
    <n v="11"/>
    <n v="24.92"/>
    <n v="2552.5"/>
    <n v="104.85553772070624"/>
    <n v="1"/>
  </r>
  <r>
    <n v="10347"/>
    <s v="S18_2795"/>
    <n v="21"/>
    <n v="136.69"/>
    <n v="6"/>
    <x v="201"/>
    <d v="2004-12-07T00:00:00"/>
    <d v="2004-11-30T00:00:00"/>
    <s v="Shipped"/>
    <n v="114"/>
    <n v="1611"/>
    <n v="117300"/>
    <s v="Melbourne"/>
    <n v="6"/>
    <x v="6"/>
    <d v="2003-05-20T00:00:00"/>
    <n v="45864.03"/>
    <s v="Vintage Cars"/>
    <n v="548"/>
    <n v="168.75"/>
    <n v="7"/>
    <s v="No"/>
    <n v="2004"/>
    <n v="11"/>
    <n v="72.56"/>
    <n v="2870.49"/>
    <n v="88.382028665931628"/>
    <n v="1"/>
  </r>
  <r>
    <n v="10347"/>
    <s v="S18_2949"/>
    <n v="48"/>
    <n v="84.09"/>
    <n v="9"/>
    <x v="201"/>
    <d v="2004-12-07T00:00:00"/>
    <d v="2004-11-30T00:00:00"/>
    <s v="Shipped"/>
    <n v="114"/>
    <n v="1611"/>
    <n v="117300"/>
    <s v="Melbourne"/>
    <n v="6"/>
    <x v="6"/>
    <d v="2003-05-20T00:00:00"/>
    <n v="45864.03"/>
    <s v="Vintage Cars"/>
    <n v="4189"/>
    <n v="101.31"/>
    <n v="7"/>
    <s v="No"/>
    <n v="2004"/>
    <n v="11"/>
    <n v="60.78"/>
    <n v="4036.32"/>
    <n v="38.35143139190523"/>
    <n v="0"/>
  </r>
  <r>
    <n v="10347"/>
    <s v="S18_2957"/>
    <n v="34"/>
    <n v="60.59"/>
    <n v="10"/>
    <x v="201"/>
    <d v="2004-12-07T00:00:00"/>
    <d v="2004-11-30T00:00:00"/>
    <s v="Shipped"/>
    <n v="114"/>
    <n v="1611"/>
    <n v="117300"/>
    <s v="Melbourne"/>
    <n v="6"/>
    <x v="6"/>
    <d v="2003-05-20T00:00:00"/>
    <n v="45864.03"/>
    <s v="Vintage Cars"/>
    <n v="5649"/>
    <n v="62.46"/>
    <n v="7"/>
    <s v="No"/>
    <n v="2004"/>
    <n v="11"/>
    <n v="34.35"/>
    <n v="2060.06"/>
    <n v="76.390101892285301"/>
    <n v="1"/>
  </r>
  <r>
    <n v="10347"/>
    <s v="S18_3136"/>
    <n v="45"/>
    <n v="95.3"/>
    <n v="11"/>
    <x v="201"/>
    <d v="2004-12-07T00:00:00"/>
    <d v="2004-11-30T00:00:00"/>
    <s v="Shipped"/>
    <n v="114"/>
    <n v="1611"/>
    <n v="117300"/>
    <s v="Melbourne"/>
    <n v="6"/>
    <x v="6"/>
    <d v="2003-05-20T00:00:00"/>
    <n v="45864.03"/>
    <s v="Vintage Cars"/>
    <n v="5992"/>
    <n v="104.72"/>
    <n v="7"/>
    <s v="No"/>
    <n v="2004"/>
    <n v="11"/>
    <n v="60.74"/>
    <n v="4288.5"/>
    <n v="56.898254856766542"/>
    <n v="0"/>
  </r>
  <r>
    <n v="10347"/>
    <s v="S18_3320"/>
    <n v="26"/>
    <n v="84.33"/>
    <n v="12"/>
    <x v="201"/>
    <d v="2004-12-07T00:00:00"/>
    <d v="2004-11-30T00:00:00"/>
    <s v="Shipped"/>
    <n v="114"/>
    <n v="1611"/>
    <n v="117300"/>
    <s v="Melbourne"/>
    <n v="6"/>
    <x v="6"/>
    <d v="2003-05-20T00:00:00"/>
    <n v="45864.03"/>
    <s v="Vintage Cars"/>
    <n v="7913"/>
    <n v="99.21"/>
    <n v="7"/>
    <s v="No"/>
    <n v="2004"/>
    <n v="11"/>
    <n v="57.54"/>
    <n v="2192.58"/>
    <n v="46.558915537017725"/>
    <n v="0"/>
  </r>
  <r>
    <n v="10347"/>
    <s v="S18_4600"/>
    <n v="45"/>
    <n v="115.03"/>
    <n v="4"/>
    <x v="201"/>
    <d v="2004-12-07T00:00:00"/>
    <d v="2004-11-30T00:00:00"/>
    <s v="Shipped"/>
    <n v="114"/>
    <n v="1611"/>
    <n v="117300"/>
    <s v="Melbourne"/>
    <n v="6"/>
    <x v="6"/>
    <d v="2003-05-20T00:00:00"/>
    <n v="45864.03"/>
    <s v="Trucks and Buses"/>
    <n v="3128"/>
    <n v="121.08"/>
    <n v="7"/>
    <s v="No"/>
    <n v="2004"/>
    <n v="11"/>
    <n v="84.76"/>
    <n v="5176.3500000000004"/>
    <n v="35.712600283152426"/>
    <n v="0"/>
  </r>
  <r>
    <n v="10348"/>
    <s v="S12_1108"/>
    <n v="48"/>
    <n v="207.8"/>
    <n v="8"/>
    <x v="182"/>
    <d v="2004-11-08T00:00:00"/>
    <d v="2004-11-05T00:00:00"/>
    <s v="Shipped"/>
    <n v="458"/>
    <n v="1702"/>
    <n v="104600"/>
    <s v="Madrid"/>
    <n v="4"/>
    <x v="3"/>
    <d v="2004-11-15T00:00:00"/>
    <n v="33145.56"/>
    <s v="Classic Cars"/>
    <n v="3619"/>
    <n v="207.8"/>
    <n v="3"/>
    <s v="Yes"/>
    <n v="2004"/>
    <n v="11"/>
    <n v="95.59"/>
    <n v="9974.4000000000015"/>
    <n v="117.38675593681347"/>
    <n v="1"/>
  </r>
  <r>
    <n v="10348"/>
    <s v="S12_3148"/>
    <n v="47"/>
    <n v="122.37"/>
    <n v="4"/>
    <x v="182"/>
    <d v="2004-11-08T00:00:00"/>
    <d v="2004-11-05T00:00:00"/>
    <s v="Shipped"/>
    <n v="458"/>
    <n v="1702"/>
    <n v="104600"/>
    <s v="Madrid"/>
    <n v="4"/>
    <x v="3"/>
    <d v="2004-11-15T00:00:00"/>
    <n v="33145.56"/>
    <s v="Classic Cars"/>
    <n v="6906"/>
    <n v="151.08000000000001"/>
    <n v="3"/>
    <s v="Yes"/>
    <n v="2004"/>
    <n v="11"/>
    <n v="89.14"/>
    <n v="5751.39"/>
    <n v="37.278438411487549"/>
    <n v="0"/>
  </r>
  <r>
    <n v="10348"/>
    <s v="S18_4668"/>
    <n v="29"/>
    <n v="43.77"/>
    <n v="6"/>
    <x v="182"/>
    <d v="2004-11-08T00:00:00"/>
    <d v="2004-11-05T00:00:00"/>
    <s v="Shipped"/>
    <n v="458"/>
    <n v="1702"/>
    <n v="104600"/>
    <s v="Madrid"/>
    <n v="4"/>
    <x v="3"/>
    <d v="2004-11-15T00:00:00"/>
    <n v="33145.56"/>
    <s v="Vintage Cars"/>
    <n v="6645"/>
    <n v="50.31"/>
    <n v="3"/>
    <s v="Yes"/>
    <n v="2004"/>
    <n v="11"/>
    <n v="23.14"/>
    <n v="1269.3300000000002"/>
    <n v="89.152981849611066"/>
    <n v="1"/>
  </r>
  <r>
    <n v="10348"/>
    <s v="S24_2300"/>
    <n v="37"/>
    <n v="107.34"/>
    <n v="1"/>
    <x v="182"/>
    <d v="2004-11-08T00:00:00"/>
    <d v="2004-11-05T00:00:00"/>
    <s v="Shipped"/>
    <n v="458"/>
    <n v="1702"/>
    <n v="104600"/>
    <s v="Madrid"/>
    <n v="4"/>
    <x v="3"/>
    <d v="2004-11-15T00:00:00"/>
    <n v="33145.56"/>
    <s v="Trucks and Buses"/>
    <n v="2327"/>
    <n v="127.79"/>
    <n v="3"/>
    <s v="Yes"/>
    <n v="2004"/>
    <n v="11"/>
    <n v="61.34"/>
    <n v="3971.58"/>
    <n v="74.991848712096512"/>
    <n v="1"/>
  </r>
  <r>
    <n v="10348"/>
    <s v="S24_4258"/>
    <n v="39"/>
    <n v="82.78"/>
    <n v="2"/>
    <x v="182"/>
    <d v="2004-11-08T00:00:00"/>
    <d v="2004-11-05T00:00:00"/>
    <s v="Shipped"/>
    <n v="458"/>
    <n v="1702"/>
    <n v="104600"/>
    <s v="Madrid"/>
    <n v="4"/>
    <x v="3"/>
    <d v="2004-11-15T00:00:00"/>
    <n v="33145.56"/>
    <s v="Vintage Cars"/>
    <n v="4710"/>
    <n v="97.39"/>
    <n v="3"/>
    <s v="Yes"/>
    <n v="2004"/>
    <n v="11"/>
    <n v="57.46"/>
    <n v="3228.42"/>
    <n v="44.065436825617823"/>
    <n v="0"/>
  </r>
  <r>
    <n v="10348"/>
    <s v="S32_1268"/>
    <n v="42"/>
    <n v="90.53"/>
    <n v="3"/>
    <x v="182"/>
    <d v="2004-11-08T00:00:00"/>
    <d v="2004-11-05T00:00:00"/>
    <s v="Shipped"/>
    <n v="458"/>
    <n v="1702"/>
    <n v="104600"/>
    <s v="Madrid"/>
    <n v="4"/>
    <x v="3"/>
    <d v="2004-11-15T00:00:00"/>
    <n v="33145.56"/>
    <s v="Trucks and Buses"/>
    <n v="5099"/>
    <n v="96.31"/>
    <n v="3"/>
    <s v="Yes"/>
    <n v="2004"/>
    <n v="11"/>
    <n v="53.93"/>
    <n v="3802.26"/>
    <n v="67.865751900611897"/>
    <n v="1"/>
  </r>
  <r>
    <n v="10348"/>
    <s v="S32_3522"/>
    <n v="31"/>
    <n v="62.7"/>
    <n v="5"/>
    <x v="182"/>
    <d v="2004-11-08T00:00:00"/>
    <d v="2004-11-05T00:00:00"/>
    <s v="Shipped"/>
    <n v="458"/>
    <n v="1702"/>
    <n v="104600"/>
    <s v="Madrid"/>
    <n v="4"/>
    <x v="3"/>
    <d v="2004-11-15T00:00:00"/>
    <n v="33145.56"/>
    <s v="Trucks and Buses"/>
    <n v="814"/>
    <n v="64.64"/>
    <n v="3"/>
    <s v="Yes"/>
    <n v="2004"/>
    <n v="11"/>
    <n v="33.61"/>
    <n v="1943.7"/>
    <n v="86.551621541207993"/>
    <n v="1"/>
  </r>
  <r>
    <n v="10348"/>
    <s v="S700_2824"/>
    <n v="32"/>
    <n v="100.14"/>
    <n v="7"/>
    <x v="182"/>
    <d v="2004-11-08T00:00:00"/>
    <d v="2004-11-05T00:00:00"/>
    <s v="Shipped"/>
    <n v="458"/>
    <n v="1702"/>
    <n v="104600"/>
    <s v="Madrid"/>
    <n v="4"/>
    <x v="3"/>
    <d v="2004-11-15T00:00:00"/>
    <n v="33145.56"/>
    <s v="Classic Cars"/>
    <n v="6934"/>
    <n v="101.15"/>
    <n v="3"/>
    <s v="Yes"/>
    <n v="2004"/>
    <n v="11"/>
    <n v="46.53"/>
    <n v="3204.48"/>
    <n v="115.21598968407478"/>
    <n v="1"/>
  </r>
  <r>
    <n v="10349"/>
    <s v="S12_3891"/>
    <n v="26"/>
    <n v="166.1"/>
    <n v="10"/>
    <x v="202"/>
    <d v="2004-12-07T00:00:00"/>
    <d v="2004-12-03T00:00:00"/>
    <s v="Shipped"/>
    <n v="151"/>
    <n v="1286"/>
    <n v="138500"/>
    <s v="NYC"/>
    <n v="3"/>
    <x v="2"/>
    <d v="2003-12-22T00:00:00"/>
    <n v="58793.53"/>
    <s v="Classic Cars"/>
    <n v="1049"/>
    <n v="173.02"/>
    <n v="4"/>
    <s v="Yes"/>
    <n v="2004"/>
    <n v="12"/>
    <n v="83.05"/>
    <n v="4318.5999999999995"/>
    <n v="100"/>
    <n v="1"/>
  </r>
  <r>
    <n v="10349"/>
    <s v="S12_4473"/>
    <n v="48"/>
    <n v="114.95"/>
    <n v="9"/>
    <x v="202"/>
    <d v="2004-12-07T00:00:00"/>
    <d v="2004-12-03T00:00:00"/>
    <s v="Shipped"/>
    <n v="151"/>
    <n v="1286"/>
    <n v="138500"/>
    <s v="NYC"/>
    <n v="3"/>
    <x v="2"/>
    <d v="2003-12-22T00:00:00"/>
    <n v="58793.53"/>
    <s v="Trucks and Buses"/>
    <n v="6125"/>
    <n v="118.5"/>
    <n v="4"/>
    <s v="Yes"/>
    <n v="2004"/>
    <n v="12"/>
    <n v="55.7"/>
    <n v="5517.6"/>
    <n v="106.3734290843806"/>
    <n v="1"/>
  </r>
  <r>
    <n v="10349"/>
    <s v="S18_2238"/>
    <n v="38"/>
    <n v="142.44999999999999"/>
    <n v="8"/>
    <x v="202"/>
    <d v="2004-12-07T00:00:00"/>
    <d v="2004-12-03T00:00:00"/>
    <s v="Shipped"/>
    <n v="151"/>
    <n v="1286"/>
    <n v="138500"/>
    <s v="NYC"/>
    <n v="3"/>
    <x v="2"/>
    <d v="2003-12-22T00:00:00"/>
    <n v="58793.53"/>
    <s v="Classic Cars"/>
    <n v="4724"/>
    <n v="163.72999999999999"/>
    <n v="4"/>
    <s v="Yes"/>
    <n v="2004"/>
    <n v="12"/>
    <n v="101.51"/>
    <n v="5413.0999999999995"/>
    <n v="40.331001871736753"/>
    <n v="0"/>
  </r>
  <r>
    <n v="10349"/>
    <s v="S18_2319"/>
    <n v="38"/>
    <n v="117.82"/>
    <n v="7"/>
    <x v="202"/>
    <d v="2004-12-07T00:00:00"/>
    <d v="2004-12-03T00:00:00"/>
    <s v="Shipped"/>
    <n v="151"/>
    <n v="1286"/>
    <n v="138500"/>
    <s v="NYC"/>
    <n v="3"/>
    <x v="2"/>
    <d v="2003-12-22T00:00:00"/>
    <n v="58793.53"/>
    <s v="Trucks and Buses"/>
    <n v="8258"/>
    <n v="122.73"/>
    <n v="4"/>
    <s v="Yes"/>
    <n v="2004"/>
    <n v="12"/>
    <n v="74.86"/>
    <n v="4477.16"/>
    <n v="57.387122628907285"/>
    <n v="0"/>
  </r>
  <r>
    <n v="10349"/>
    <s v="S18_3232"/>
    <n v="48"/>
    <n v="164.26"/>
    <n v="6"/>
    <x v="202"/>
    <d v="2004-12-07T00:00:00"/>
    <d v="2004-12-03T00:00:00"/>
    <s v="Shipped"/>
    <n v="151"/>
    <n v="1286"/>
    <n v="138500"/>
    <s v="NYC"/>
    <n v="3"/>
    <x v="2"/>
    <d v="2003-12-22T00:00:00"/>
    <n v="58793.53"/>
    <s v="Classic Cars"/>
    <n v="8347"/>
    <n v="169.34"/>
    <n v="4"/>
    <s v="Yes"/>
    <n v="2004"/>
    <n v="12"/>
    <n v="77.900000000000006"/>
    <n v="7884.48"/>
    <n v="110.86007702182283"/>
    <n v="1"/>
  </r>
  <r>
    <n v="10349"/>
    <s v="S18_4027"/>
    <n v="34"/>
    <n v="140.75"/>
    <n v="5"/>
    <x v="202"/>
    <d v="2004-12-07T00:00:00"/>
    <d v="2004-12-03T00:00:00"/>
    <s v="Shipped"/>
    <n v="151"/>
    <n v="1286"/>
    <n v="138500"/>
    <s v="NYC"/>
    <n v="3"/>
    <x v="2"/>
    <d v="2003-12-22T00:00:00"/>
    <n v="58793.53"/>
    <s v="Classic Cars"/>
    <n v="5545"/>
    <n v="143.62"/>
    <n v="4"/>
    <s v="Yes"/>
    <n v="2004"/>
    <n v="12"/>
    <n v="91.92"/>
    <n v="4785.5"/>
    <n v="53.12228024369017"/>
    <n v="0"/>
  </r>
  <r>
    <n v="10349"/>
    <s v="S24_1444"/>
    <n v="48"/>
    <n v="50.29"/>
    <n v="4"/>
    <x v="202"/>
    <d v="2004-12-07T00:00:00"/>
    <d v="2004-12-03T00:00:00"/>
    <s v="Shipped"/>
    <n v="151"/>
    <n v="1286"/>
    <n v="138500"/>
    <s v="NYC"/>
    <n v="3"/>
    <x v="2"/>
    <d v="2003-12-22T00:00:00"/>
    <n v="58793.53"/>
    <s v="Classic Cars"/>
    <n v="4074"/>
    <n v="57.8"/>
    <n v="4"/>
    <s v="Yes"/>
    <n v="2004"/>
    <n v="12"/>
    <n v="32.369999999999997"/>
    <n v="2413.92"/>
    <n v="55.359901143033682"/>
    <n v="0"/>
  </r>
  <r>
    <n v="10349"/>
    <s v="S24_2840"/>
    <n v="36"/>
    <n v="31.47"/>
    <n v="3"/>
    <x v="202"/>
    <d v="2004-12-07T00:00:00"/>
    <d v="2004-12-03T00:00:00"/>
    <s v="Shipped"/>
    <n v="151"/>
    <n v="1286"/>
    <n v="138500"/>
    <s v="NYC"/>
    <n v="3"/>
    <x v="2"/>
    <d v="2003-12-22T00:00:00"/>
    <n v="58793.53"/>
    <s v="Classic Cars"/>
    <n v="2542"/>
    <n v="35.36"/>
    <n v="4"/>
    <s v="Yes"/>
    <n v="2004"/>
    <n v="12"/>
    <n v="15.91"/>
    <n v="1132.92"/>
    <n v="97.800125707102453"/>
    <n v="1"/>
  </r>
  <r>
    <n v="10349"/>
    <s v="S24_4048"/>
    <n v="23"/>
    <n v="111.18"/>
    <n v="2"/>
    <x v="202"/>
    <d v="2004-12-07T00:00:00"/>
    <d v="2004-12-03T00:00:00"/>
    <s v="Shipped"/>
    <n v="151"/>
    <n v="1286"/>
    <n v="138500"/>
    <s v="NYC"/>
    <n v="3"/>
    <x v="2"/>
    <d v="2003-12-22T00:00:00"/>
    <n v="58793.53"/>
    <s v="Classic Cars"/>
    <n v="6582"/>
    <n v="118.28"/>
    <n v="4"/>
    <s v="Yes"/>
    <n v="2004"/>
    <n v="12"/>
    <n v="69.78"/>
    <n v="2557.1400000000003"/>
    <n v="59.329320722269998"/>
    <n v="0"/>
  </r>
  <r>
    <n v="10349"/>
    <s v="S32_2509"/>
    <n v="33"/>
    <n v="44.37"/>
    <n v="1"/>
    <x v="202"/>
    <d v="2004-12-07T00:00:00"/>
    <d v="2004-12-03T00:00:00"/>
    <s v="Shipped"/>
    <n v="151"/>
    <n v="1286"/>
    <n v="138500"/>
    <s v="NYC"/>
    <n v="3"/>
    <x v="2"/>
    <d v="2003-12-22T00:00:00"/>
    <n v="58793.53"/>
    <s v="Trucks and Buses"/>
    <n v="2874"/>
    <n v="54.11"/>
    <n v="4"/>
    <s v="Yes"/>
    <n v="2004"/>
    <n v="12"/>
    <n v="25.98"/>
    <n v="1464.2099999999998"/>
    <n v="70.785219399538093"/>
    <n v="1"/>
  </r>
  <r>
    <n v="10350"/>
    <s v="S10_4757"/>
    <n v="26"/>
    <n v="110.16"/>
    <n v="5"/>
    <x v="203"/>
    <d v="2004-12-08T00:00:00"/>
    <d v="2004-12-05T00:00:00"/>
    <s v="Shipped"/>
    <n v="141"/>
    <n v="1370"/>
    <n v="227600"/>
    <s v="Madrid"/>
    <n v="4"/>
    <x v="3"/>
    <d v="2003-07-19T00:00:00"/>
    <n v="36251.03"/>
    <s v="Classic Cars"/>
    <n v="3252"/>
    <n v="136"/>
    <n v="3"/>
    <s v="Yes"/>
    <n v="2004"/>
    <n v="12"/>
    <n v="85.68"/>
    <n v="2864.16"/>
    <n v="28.571428571428559"/>
    <n v="0"/>
  </r>
  <r>
    <n v="10350"/>
    <s v="S18_3029"/>
    <n v="43"/>
    <n v="84.3"/>
    <n v="6"/>
    <x v="203"/>
    <d v="2004-12-08T00:00:00"/>
    <d v="2004-12-05T00:00:00"/>
    <s v="Shipped"/>
    <n v="141"/>
    <n v="1370"/>
    <n v="227600"/>
    <s v="Madrid"/>
    <n v="4"/>
    <x v="3"/>
    <d v="2003-07-19T00:00:00"/>
    <n v="36251.03"/>
    <s v="Ships"/>
    <n v="4259"/>
    <n v="86.02"/>
    <n v="3"/>
    <s v="Yes"/>
    <n v="2004"/>
    <n v="12"/>
    <n v="51.61"/>
    <n v="3624.9"/>
    <n v="63.340437899631851"/>
    <n v="0"/>
  </r>
  <r>
    <n v="10350"/>
    <s v="S18_3140"/>
    <n v="44"/>
    <n v="135.22"/>
    <n v="1"/>
    <x v="203"/>
    <d v="2004-12-08T00:00:00"/>
    <d v="2004-12-05T00:00:00"/>
    <s v="Shipped"/>
    <n v="141"/>
    <n v="1370"/>
    <n v="227600"/>
    <s v="Madrid"/>
    <n v="4"/>
    <x v="3"/>
    <d v="2003-07-19T00:00:00"/>
    <n v="36251.03"/>
    <s v="Vintage Cars"/>
    <n v="3913"/>
    <n v="136.59"/>
    <n v="3"/>
    <s v="Yes"/>
    <n v="2004"/>
    <n v="12"/>
    <n v="68.3"/>
    <n v="5949.68"/>
    <n v="97.979502196193266"/>
    <n v="1"/>
  </r>
  <r>
    <n v="10350"/>
    <s v="S18_3259"/>
    <n v="41"/>
    <n v="94.79"/>
    <n v="2"/>
    <x v="203"/>
    <d v="2004-12-08T00:00:00"/>
    <d v="2004-12-05T00:00:00"/>
    <s v="Shipped"/>
    <n v="141"/>
    <n v="1370"/>
    <n v="227600"/>
    <s v="Madrid"/>
    <n v="4"/>
    <x v="3"/>
    <d v="2003-07-19T00:00:00"/>
    <n v="36251.03"/>
    <s v="Trains"/>
    <n v="6450"/>
    <n v="100.84"/>
    <n v="3"/>
    <s v="Yes"/>
    <n v="2004"/>
    <n v="12"/>
    <n v="67.56"/>
    <n v="3886.3900000000003"/>
    <n v="40.304914150384846"/>
    <n v="0"/>
  </r>
  <r>
    <n v="10350"/>
    <s v="S18_4522"/>
    <n v="30"/>
    <n v="70.22"/>
    <n v="3"/>
    <x v="203"/>
    <d v="2004-12-08T00:00:00"/>
    <d v="2004-12-05T00:00:00"/>
    <s v="Shipped"/>
    <n v="141"/>
    <n v="1370"/>
    <n v="227600"/>
    <s v="Madrid"/>
    <n v="4"/>
    <x v="3"/>
    <d v="2003-07-19T00:00:00"/>
    <n v="36251.03"/>
    <s v="Vintage Cars"/>
    <n v="8290"/>
    <n v="87.77"/>
    <n v="3"/>
    <s v="Yes"/>
    <n v="2004"/>
    <n v="12"/>
    <n v="52.66"/>
    <n v="2106.6"/>
    <n v="33.34599316369161"/>
    <n v="0"/>
  </r>
  <r>
    <n v="10350"/>
    <s v="S24_2011"/>
    <n v="34"/>
    <n v="98.31"/>
    <n v="7"/>
    <x v="203"/>
    <d v="2004-12-08T00:00:00"/>
    <d v="2004-12-05T00:00:00"/>
    <s v="Shipped"/>
    <n v="141"/>
    <n v="1370"/>
    <n v="227600"/>
    <s v="Madrid"/>
    <n v="4"/>
    <x v="3"/>
    <d v="2003-07-19T00:00:00"/>
    <n v="36251.03"/>
    <s v="Ships"/>
    <n v="1898"/>
    <n v="122.89"/>
    <n v="3"/>
    <s v="Yes"/>
    <n v="2004"/>
    <n v="12"/>
    <n v="82.34"/>
    <n v="3342.54"/>
    <n v="19.395190672820011"/>
    <n v="0"/>
  </r>
  <r>
    <n v="10350"/>
    <s v="S24_3151"/>
    <n v="30"/>
    <n v="86.74"/>
    <n v="9"/>
    <x v="203"/>
    <d v="2004-12-08T00:00:00"/>
    <d v="2004-12-05T00:00:00"/>
    <s v="Shipped"/>
    <n v="141"/>
    <n v="1370"/>
    <n v="227600"/>
    <s v="Madrid"/>
    <n v="4"/>
    <x v="3"/>
    <d v="2003-07-19T00:00:00"/>
    <n v="36251.03"/>
    <s v="Vintage Cars"/>
    <n v="9173"/>
    <n v="88.51"/>
    <n v="3"/>
    <s v="Yes"/>
    <n v="2004"/>
    <n v="12"/>
    <n v="46.91"/>
    <n v="2602.1999999999998"/>
    <n v="84.90726923896824"/>
    <n v="1"/>
  </r>
  <r>
    <n v="10350"/>
    <s v="S24_3816"/>
    <n v="25"/>
    <n v="77.150000000000006"/>
    <n v="10"/>
    <x v="203"/>
    <d v="2004-12-08T00:00:00"/>
    <d v="2004-12-05T00:00:00"/>
    <s v="Shipped"/>
    <n v="141"/>
    <n v="1370"/>
    <n v="227600"/>
    <s v="Madrid"/>
    <n v="4"/>
    <x v="3"/>
    <d v="2003-07-19T00:00:00"/>
    <n v="36251.03"/>
    <s v="Vintage Cars"/>
    <n v="6621"/>
    <n v="83.86"/>
    <n v="3"/>
    <s v="Yes"/>
    <n v="2004"/>
    <n v="12"/>
    <n v="48.64"/>
    <n v="1928.7500000000002"/>
    <n v="58.614309210526329"/>
    <n v="0"/>
  </r>
  <r>
    <n v="10350"/>
    <s v="S32_3207"/>
    <n v="27"/>
    <n v="61.52"/>
    <n v="14"/>
    <x v="203"/>
    <d v="2004-12-08T00:00:00"/>
    <d v="2004-12-05T00:00:00"/>
    <s v="Shipped"/>
    <n v="141"/>
    <n v="1370"/>
    <n v="227600"/>
    <s v="Madrid"/>
    <n v="4"/>
    <x v="3"/>
    <d v="2003-07-19T00:00:00"/>
    <n v="36251.03"/>
    <s v="Trains"/>
    <n v="8601"/>
    <n v="62.14"/>
    <n v="3"/>
    <s v="Yes"/>
    <n v="2004"/>
    <n v="12"/>
    <n v="26.72"/>
    <n v="1661.0400000000002"/>
    <n v="130.23952095808383"/>
    <n v="1"/>
  </r>
  <r>
    <n v="10350"/>
    <s v="S50_1392"/>
    <n v="31"/>
    <n v="104.18"/>
    <n v="8"/>
    <x v="203"/>
    <d v="2004-12-08T00:00:00"/>
    <d v="2004-12-05T00:00:00"/>
    <s v="Shipped"/>
    <n v="141"/>
    <n v="1370"/>
    <n v="227600"/>
    <s v="Madrid"/>
    <n v="4"/>
    <x v="3"/>
    <d v="2003-07-19T00:00:00"/>
    <n v="36251.03"/>
    <s v="Trucks and Buses"/>
    <n v="1016"/>
    <n v="115.75"/>
    <n v="3"/>
    <s v="Yes"/>
    <n v="2004"/>
    <n v="12"/>
    <n v="68.290000000000006"/>
    <n v="3229.5800000000004"/>
    <n v="52.555278957387607"/>
    <n v="0"/>
  </r>
  <r>
    <n v="10350"/>
    <s v="S50_1514"/>
    <n v="44"/>
    <n v="56.82"/>
    <n v="17"/>
    <x v="203"/>
    <d v="2004-12-08T00:00:00"/>
    <d v="2004-12-05T00:00:00"/>
    <s v="Shipped"/>
    <n v="141"/>
    <n v="1370"/>
    <n v="227600"/>
    <s v="Madrid"/>
    <n v="4"/>
    <x v="3"/>
    <d v="2003-07-19T00:00:00"/>
    <n v="36251.03"/>
    <s v="Trains"/>
    <n v="1645"/>
    <n v="58.58"/>
    <n v="3"/>
    <s v="Yes"/>
    <n v="2004"/>
    <n v="12"/>
    <n v="37.49"/>
    <n v="2500.08"/>
    <n v="51.560416110962912"/>
    <n v="0"/>
  </r>
  <r>
    <n v="10350"/>
    <s v="S700_1138"/>
    <n v="46"/>
    <n v="56"/>
    <n v="11"/>
    <x v="203"/>
    <d v="2004-12-08T00:00:00"/>
    <d v="2004-12-05T00:00:00"/>
    <s v="Shipped"/>
    <n v="141"/>
    <n v="1370"/>
    <n v="227600"/>
    <s v="Madrid"/>
    <n v="4"/>
    <x v="3"/>
    <d v="2003-07-19T00:00:00"/>
    <n v="36251.03"/>
    <s v="Ships"/>
    <n v="1897"/>
    <n v="66.67"/>
    <n v="3"/>
    <s v="Yes"/>
    <n v="2004"/>
    <n v="12"/>
    <n v="34"/>
    <n v="2576"/>
    <n v="64.705882352941174"/>
    <n v="0"/>
  </r>
  <r>
    <n v="10350"/>
    <s v="S700_1938"/>
    <n v="28"/>
    <n v="76.22"/>
    <n v="4"/>
    <x v="203"/>
    <d v="2004-12-08T00:00:00"/>
    <d v="2004-12-05T00:00:00"/>
    <s v="Shipped"/>
    <n v="141"/>
    <n v="1370"/>
    <n v="227600"/>
    <s v="Madrid"/>
    <n v="4"/>
    <x v="3"/>
    <d v="2003-07-19T00:00:00"/>
    <n v="36251.03"/>
    <s v="Ships"/>
    <n v="737"/>
    <n v="86.61"/>
    <n v="3"/>
    <s v="Yes"/>
    <n v="2004"/>
    <n v="12"/>
    <n v="43.3"/>
    <n v="2134.16"/>
    <n v="76.027713625866056"/>
    <n v="1"/>
  </r>
  <r>
    <n v="10350"/>
    <s v="S700_2610"/>
    <n v="29"/>
    <n v="68.67"/>
    <n v="12"/>
    <x v="203"/>
    <d v="2004-12-08T00:00:00"/>
    <d v="2004-12-05T00:00:00"/>
    <s v="Shipped"/>
    <n v="141"/>
    <n v="1370"/>
    <n v="227600"/>
    <s v="Madrid"/>
    <n v="4"/>
    <x v="3"/>
    <d v="2003-07-19T00:00:00"/>
    <n v="36251.03"/>
    <s v="Ships"/>
    <n v="7083"/>
    <n v="72.28"/>
    <n v="3"/>
    <s v="Yes"/>
    <n v="2004"/>
    <n v="12"/>
    <n v="33.97"/>
    <n v="1991.43"/>
    <n v="102.14895496025906"/>
    <n v="1"/>
  </r>
  <r>
    <n v="10350"/>
    <s v="S700_3505"/>
    <n v="31"/>
    <n v="87.15"/>
    <n v="13"/>
    <x v="203"/>
    <d v="2004-12-08T00:00:00"/>
    <d v="2004-12-05T00:00:00"/>
    <s v="Shipped"/>
    <n v="141"/>
    <n v="1370"/>
    <n v="227600"/>
    <s v="Madrid"/>
    <n v="4"/>
    <x v="3"/>
    <d v="2003-07-19T00:00:00"/>
    <n v="36251.03"/>
    <s v="Ships"/>
    <n v="1956"/>
    <n v="100.17"/>
    <n v="3"/>
    <s v="Yes"/>
    <n v="2004"/>
    <n v="12"/>
    <n v="51.09"/>
    <n v="2701.65"/>
    <n v="70.581327069876693"/>
    <n v="1"/>
  </r>
  <r>
    <n v="10350"/>
    <s v="S700_3962"/>
    <n v="25"/>
    <n v="97.32"/>
    <n v="16"/>
    <x v="203"/>
    <d v="2004-12-08T00:00:00"/>
    <d v="2004-12-05T00:00:00"/>
    <s v="Shipped"/>
    <n v="141"/>
    <n v="1370"/>
    <n v="227600"/>
    <s v="Madrid"/>
    <n v="4"/>
    <x v="3"/>
    <d v="2003-07-19T00:00:00"/>
    <n v="36251.03"/>
    <s v="Ships"/>
    <n v="5088"/>
    <n v="99.31"/>
    <n v="3"/>
    <s v="Yes"/>
    <n v="2004"/>
    <n v="12"/>
    <n v="53.63"/>
    <n v="2433"/>
    <n v="81.465597613276131"/>
    <n v="1"/>
  </r>
  <r>
    <n v="10350"/>
    <s v="S72_3212"/>
    <n v="20"/>
    <n v="48.05"/>
    <n v="15"/>
    <x v="203"/>
    <d v="2004-12-08T00:00:00"/>
    <d v="2004-12-05T00:00:00"/>
    <s v="Shipped"/>
    <n v="141"/>
    <n v="1370"/>
    <n v="227600"/>
    <s v="Madrid"/>
    <n v="4"/>
    <x v="3"/>
    <d v="2003-07-19T00:00:00"/>
    <n v="36251.03"/>
    <s v="Ships"/>
    <n v="414"/>
    <n v="54.6"/>
    <n v="3"/>
    <s v="Yes"/>
    <n v="2004"/>
    <n v="12"/>
    <n v="33.299999999999997"/>
    <n v="961"/>
    <n v="44.294294294294303"/>
    <n v="0"/>
  </r>
  <r>
    <n v="10351"/>
    <s v="S18_1662"/>
    <n v="39"/>
    <n v="143.5"/>
    <n v="1"/>
    <x v="204"/>
    <d v="2004-12-11T00:00:00"/>
    <d v="2004-12-07T00:00:00"/>
    <s v="Shipped"/>
    <n v="324"/>
    <n v="1501"/>
    <n v="77000"/>
    <s v="London"/>
    <n v="7"/>
    <x v="1"/>
    <d v="2004-12-13T00:00:00"/>
    <n v="13671.82"/>
    <s v="Planes"/>
    <n v="5330"/>
    <n v="157.69"/>
    <n v="4"/>
    <s v="Yes"/>
    <n v="2004"/>
    <n v="12"/>
    <n v="77.27"/>
    <n v="5596.5"/>
    <n v="85.712436909537999"/>
    <n v="1"/>
  </r>
  <r>
    <n v="10351"/>
    <s v="S18_3856"/>
    <n v="20"/>
    <n v="104.81"/>
    <n v="2"/>
    <x v="204"/>
    <d v="2004-12-11T00:00:00"/>
    <d v="2004-12-07T00:00:00"/>
    <s v="Shipped"/>
    <n v="324"/>
    <n v="1501"/>
    <n v="77000"/>
    <s v="London"/>
    <n v="7"/>
    <x v="1"/>
    <d v="2004-12-13T00:00:00"/>
    <n v="13671.82"/>
    <s v="Vintage Cars"/>
    <n v="2378"/>
    <n v="105.87"/>
    <n v="4"/>
    <s v="Yes"/>
    <n v="2004"/>
    <n v="12"/>
    <n v="64.58"/>
    <n v="2096.1999999999998"/>
    <n v="62.29482812016105"/>
    <n v="0"/>
  </r>
  <r>
    <n v="10351"/>
    <s v="S24_2841"/>
    <n v="25"/>
    <n v="64.400000000000006"/>
    <n v="5"/>
    <x v="204"/>
    <d v="2004-12-11T00:00:00"/>
    <d v="2004-12-07T00:00:00"/>
    <s v="Shipped"/>
    <n v="324"/>
    <n v="1501"/>
    <n v="77000"/>
    <s v="London"/>
    <n v="7"/>
    <x v="1"/>
    <d v="2004-12-13T00:00:00"/>
    <n v="13671.82"/>
    <s v="Planes"/>
    <n v="5942"/>
    <n v="68.510000000000005"/>
    <n v="4"/>
    <s v="Yes"/>
    <n v="2004"/>
    <n v="12"/>
    <n v="34.25"/>
    <n v="1610.0000000000002"/>
    <n v="88.029197080291993"/>
    <n v="1"/>
  </r>
  <r>
    <n v="10351"/>
    <s v="S24_3420"/>
    <n v="38"/>
    <n v="53.92"/>
    <n v="4"/>
    <x v="204"/>
    <d v="2004-12-11T00:00:00"/>
    <d v="2004-12-07T00:00:00"/>
    <s v="Shipped"/>
    <n v="324"/>
    <n v="1501"/>
    <n v="77000"/>
    <s v="London"/>
    <n v="7"/>
    <x v="1"/>
    <d v="2004-12-13T00:00:00"/>
    <n v="13671.82"/>
    <s v="Vintage Cars"/>
    <n v="2902"/>
    <n v="65.75"/>
    <n v="4"/>
    <s v="Yes"/>
    <n v="2004"/>
    <n v="12"/>
    <n v="26.3"/>
    <n v="2048.96"/>
    <n v="105.01901140684411"/>
    <n v="1"/>
  </r>
  <r>
    <n v="10351"/>
    <s v="S24_3949"/>
    <n v="34"/>
    <n v="68.239999999999995"/>
    <n v="3"/>
    <x v="204"/>
    <d v="2004-12-11T00:00:00"/>
    <d v="2004-12-07T00:00:00"/>
    <s v="Shipped"/>
    <n v="324"/>
    <n v="1501"/>
    <n v="77000"/>
    <s v="London"/>
    <n v="7"/>
    <x v="1"/>
    <d v="2004-12-13T00:00:00"/>
    <n v="13671.82"/>
    <s v="Planes"/>
    <n v="6812"/>
    <n v="68.239999999999995"/>
    <n v="4"/>
    <s v="Yes"/>
    <n v="2004"/>
    <n v="12"/>
    <n v="29.34"/>
    <n v="2320.16"/>
    <n v="132.58350374914789"/>
    <n v="1"/>
  </r>
  <r>
    <n v="10352"/>
    <s v="S700_2047"/>
    <n v="23"/>
    <n v="75.13"/>
    <n v="3"/>
    <x v="204"/>
    <d v="2004-12-12T00:00:00"/>
    <d v="2004-12-09T00:00:00"/>
    <s v="Shipped"/>
    <n v="198"/>
    <n v="1216"/>
    <n v="23000"/>
    <s v="Brickhaven"/>
    <n v="2"/>
    <x v="0"/>
    <d v="2004-12-06T00:00:00"/>
    <n v="9658.74"/>
    <s v="Ships"/>
    <n v="3501"/>
    <n v="90.52"/>
    <n v="3"/>
    <s v="Yes"/>
    <n v="2004"/>
    <n v="12"/>
    <n v="39.83"/>
    <n v="1727.9899999999998"/>
    <n v="88.6266633191062"/>
    <n v="1"/>
  </r>
  <r>
    <n v="10352"/>
    <s v="S700_2466"/>
    <n v="49"/>
    <n v="87.75"/>
    <n v="2"/>
    <x v="204"/>
    <d v="2004-12-12T00:00:00"/>
    <d v="2004-12-09T00:00:00"/>
    <s v="Shipped"/>
    <n v="198"/>
    <n v="1216"/>
    <n v="23000"/>
    <s v="Brickhaven"/>
    <n v="2"/>
    <x v="0"/>
    <d v="2004-12-06T00:00:00"/>
    <n v="9658.74"/>
    <s v="Planes"/>
    <n v="9653"/>
    <n v="99.72"/>
    <n v="3"/>
    <s v="Yes"/>
    <n v="2004"/>
    <n v="12"/>
    <n v="68.8"/>
    <n v="4299.75"/>
    <n v="27.543604651162795"/>
    <n v="0"/>
  </r>
  <r>
    <n v="10352"/>
    <s v="S700_4002"/>
    <n v="22"/>
    <n v="62.19"/>
    <n v="1"/>
    <x v="204"/>
    <d v="2004-12-12T00:00:00"/>
    <d v="2004-12-09T00:00:00"/>
    <s v="Shipped"/>
    <n v="198"/>
    <n v="1216"/>
    <n v="23000"/>
    <s v="Brickhaven"/>
    <n v="2"/>
    <x v="0"/>
    <d v="2004-12-06T00:00:00"/>
    <n v="9658.74"/>
    <s v="Planes"/>
    <n v="8820"/>
    <n v="74.03"/>
    <n v="3"/>
    <s v="Yes"/>
    <n v="2004"/>
    <n v="12"/>
    <n v="36.270000000000003"/>
    <n v="1368.1799999999998"/>
    <n v="71.464019851116603"/>
    <n v="1"/>
  </r>
  <r>
    <n v="10352"/>
    <s v="S72_1253"/>
    <n v="49"/>
    <n v="46.18"/>
    <n v="4"/>
    <x v="204"/>
    <d v="2004-12-12T00:00:00"/>
    <d v="2004-12-09T00:00:00"/>
    <s v="Shipped"/>
    <n v="198"/>
    <n v="1216"/>
    <n v="23000"/>
    <s v="Brickhaven"/>
    <n v="2"/>
    <x v="0"/>
    <d v="2004-12-06T00:00:00"/>
    <n v="9658.74"/>
    <s v="Planes"/>
    <n v="4857"/>
    <n v="49.66"/>
    <n v="3"/>
    <s v="Yes"/>
    <n v="2004"/>
    <n v="12"/>
    <n v="32.770000000000003"/>
    <n v="2262.8200000000002"/>
    <n v="40.921574610924608"/>
    <n v="0"/>
  </r>
  <r>
    <n v="10353"/>
    <s v="S18_2581"/>
    <n v="27"/>
    <n v="71.81"/>
    <n v="1"/>
    <x v="205"/>
    <d v="2004-12-11T00:00:00"/>
    <d v="2004-12-05T00:00:00"/>
    <s v="Shipped"/>
    <n v="447"/>
    <n v="1323"/>
    <n v="49700"/>
    <s v="Glendale"/>
    <n v="3"/>
    <x v="2"/>
    <d v="2003-09-15T00:00:00"/>
    <n v="6631.36"/>
    <s v="Planes"/>
    <n v="992"/>
    <n v="84.48"/>
    <n v="6"/>
    <s v="Yes"/>
    <n v="2004"/>
    <n v="12"/>
    <n v="49"/>
    <n v="1938.8700000000001"/>
    <n v="46.551020408163268"/>
    <n v="0"/>
  </r>
  <r>
    <n v="10353"/>
    <s v="S24_1785"/>
    <n v="28"/>
    <n v="107.23"/>
    <n v="2"/>
    <x v="205"/>
    <d v="2004-12-11T00:00:00"/>
    <d v="2004-12-05T00:00:00"/>
    <s v="Shipped"/>
    <n v="447"/>
    <n v="1323"/>
    <n v="49700"/>
    <s v="Glendale"/>
    <n v="3"/>
    <x v="2"/>
    <d v="2003-09-15T00:00:00"/>
    <n v="6631.36"/>
    <s v="Planes"/>
    <n v="3627"/>
    <n v="109.42"/>
    <n v="6"/>
    <s v="Yes"/>
    <n v="2004"/>
    <n v="12"/>
    <n v="66.739999999999995"/>
    <n v="3002.44"/>
    <n v="60.668264908600555"/>
    <n v="0"/>
  </r>
  <r>
    <n v="10353"/>
    <s v="S24_4278"/>
    <n v="35"/>
    <n v="69.55"/>
    <n v="3"/>
    <x v="205"/>
    <d v="2004-12-11T00:00:00"/>
    <d v="2004-12-05T00:00:00"/>
    <s v="Shipped"/>
    <n v="447"/>
    <n v="1323"/>
    <n v="49700"/>
    <s v="Glendale"/>
    <n v="3"/>
    <x v="2"/>
    <d v="2003-09-15T00:00:00"/>
    <n v="6631.36"/>
    <s v="Planes"/>
    <n v="2756"/>
    <n v="72.45"/>
    <n v="6"/>
    <s v="Yes"/>
    <n v="2004"/>
    <n v="12"/>
    <n v="36.229999999999997"/>
    <n v="2434.25"/>
    <n v="91.96798233508143"/>
    <n v="1"/>
  </r>
  <r>
    <n v="10353"/>
    <s v="S32_1374"/>
    <n v="46"/>
    <n v="86.9"/>
    <n v="5"/>
    <x v="205"/>
    <d v="2004-12-11T00:00:00"/>
    <d v="2004-12-05T00:00:00"/>
    <s v="Shipped"/>
    <n v="447"/>
    <n v="1323"/>
    <n v="49700"/>
    <s v="Glendale"/>
    <n v="3"/>
    <x v="2"/>
    <d v="2003-09-15T00:00:00"/>
    <n v="6631.36"/>
    <s v="Motorcycles"/>
    <n v="178"/>
    <n v="99.89"/>
    <n v="6"/>
    <s v="Yes"/>
    <n v="2004"/>
    <n v="12"/>
    <n v="66.92"/>
    <n v="3997.4"/>
    <n v="29.856545128511662"/>
    <n v="0"/>
  </r>
  <r>
    <n v="10353"/>
    <s v="S32_4289"/>
    <n v="40"/>
    <n v="68.099999999999994"/>
    <n v="7"/>
    <x v="205"/>
    <d v="2004-12-11T00:00:00"/>
    <d v="2004-12-05T00:00:00"/>
    <s v="Shipped"/>
    <n v="447"/>
    <n v="1323"/>
    <n v="49700"/>
    <s v="Glendale"/>
    <n v="3"/>
    <x v="2"/>
    <d v="2003-09-15T00:00:00"/>
    <n v="6631.36"/>
    <s v="Vintage Cars"/>
    <n v="136"/>
    <n v="68.790000000000006"/>
    <n v="6"/>
    <s v="Yes"/>
    <n v="2004"/>
    <n v="12"/>
    <n v="33.020000000000003"/>
    <n v="2724"/>
    <n v="106.23864324651721"/>
    <n v="1"/>
  </r>
  <r>
    <n v="10353"/>
    <s v="S50_1341"/>
    <n v="40"/>
    <n v="35.78"/>
    <n v="8"/>
    <x v="205"/>
    <d v="2004-12-11T00:00:00"/>
    <d v="2004-12-05T00:00:00"/>
    <s v="Shipped"/>
    <n v="447"/>
    <n v="1323"/>
    <n v="49700"/>
    <s v="Glendale"/>
    <n v="3"/>
    <x v="2"/>
    <d v="2003-09-15T00:00:00"/>
    <n v="6631.36"/>
    <s v="Vintage Cars"/>
    <n v="7062"/>
    <n v="43.64"/>
    <n v="6"/>
    <s v="Yes"/>
    <n v="2004"/>
    <n v="12"/>
    <n v="27.06"/>
    <n v="1431.2"/>
    <n v="32.224685883222485"/>
    <n v="0"/>
  </r>
  <r>
    <n v="10353"/>
    <s v="S700_1691"/>
    <n v="39"/>
    <n v="73.069999999999993"/>
    <n v="9"/>
    <x v="205"/>
    <d v="2004-12-11T00:00:00"/>
    <d v="2004-12-05T00:00:00"/>
    <s v="Shipped"/>
    <n v="447"/>
    <n v="1323"/>
    <n v="49700"/>
    <s v="Glendale"/>
    <n v="3"/>
    <x v="2"/>
    <d v="2003-09-15T00:00:00"/>
    <n v="6631.36"/>
    <s v="Planes"/>
    <n v="5841"/>
    <n v="91.34"/>
    <n v="6"/>
    <s v="Yes"/>
    <n v="2004"/>
    <n v="12"/>
    <n v="51.15"/>
    <n v="2849.7299999999996"/>
    <n v="42.854349951124135"/>
    <n v="0"/>
  </r>
  <r>
    <n v="10353"/>
    <s v="S700_2834"/>
    <n v="48"/>
    <n v="98.48"/>
    <n v="4"/>
    <x v="205"/>
    <d v="2004-12-11T00:00:00"/>
    <d v="2004-12-05T00:00:00"/>
    <s v="Shipped"/>
    <n v="447"/>
    <n v="1323"/>
    <n v="49700"/>
    <s v="Glendale"/>
    <n v="3"/>
    <x v="2"/>
    <d v="2003-09-15T00:00:00"/>
    <n v="6631.36"/>
    <s v="Planes"/>
    <n v="7106"/>
    <n v="118.65"/>
    <n v="6"/>
    <s v="Yes"/>
    <n v="2004"/>
    <n v="12"/>
    <n v="59.33"/>
    <n v="4727.04"/>
    <n v="65.986853193999679"/>
    <n v="0"/>
  </r>
  <r>
    <n v="10353"/>
    <s v="S700_3167"/>
    <n v="43"/>
    <n v="74.400000000000006"/>
    <n v="6"/>
    <x v="205"/>
    <d v="2004-12-11T00:00:00"/>
    <d v="2004-12-05T00:00:00"/>
    <s v="Shipped"/>
    <n v="447"/>
    <n v="1323"/>
    <n v="49700"/>
    <s v="Glendale"/>
    <n v="3"/>
    <x v="2"/>
    <d v="2003-09-15T00:00:00"/>
    <n v="6631.36"/>
    <s v="Planes"/>
    <n v="551"/>
    <n v="80"/>
    <n v="6"/>
    <s v="Yes"/>
    <n v="2004"/>
    <n v="12"/>
    <n v="54.4"/>
    <n v="3199.2000000000003"/>
    <n v="36.764705882352956"/>
    <n v="0"/>
  </r>
  <r>
    <n v="10354"/>
    <s v="S10_1678"/>
    <n v="42"/>
    <n v="84.22"/>
    <n v="6"/>
    <x v="205"/>
    <d v="2004-12-10T00:00:00"/>
    <d v="2004-12-05T00:00:00"/>
    <s v="Shipped"/>
    <n v="323"/>
    <n v="1612"/>
    <n v="88000"/>
    <s v="Auckland  "/>
    <n v="6"/>
    <x v="6"/>
    <d v="2005-05-23T00:00:00"/>
    <n v="75020.13"/>
    <s v="Motorcycles"/>
    <n v="7933"/>
    <n v="95.7"/>
    <n v="5"/>
    <s v="Yes"/>
    <n v="2004"/>
    <n v="12"/>
    <n v="48.81"/>
    <n v="3537.24"/>
    <n v="72.546609301372655"/>
    <n v="1"/>
  </r>
  <r>
    <n v="10354"/>
    <s v="S10_2016"/>
    <n v="20"/>
    <n v="95.15"/>
    <n v="2"/>
    <x v="205"/>
    <d v="2004-12-10T00:00:00"/>
    <d v="2004-12-05T00:00:00"/>
    <s v="Shipped"/>
    <n v="323"/>
    <n v="1612"/>
    <n v="88000"/>
    <s v="Auckland  "/>
    <n v="6"/>
    <x v="6"/>
    <d v="2005-05-23T00:00:00"/>
    <n v="75020.13"/>
    <s v="Motorcycles"/>
    <n v="6625"/>
    <n v="118.94"/>
    <n v="5"/>
    <s v="Yes"/>
    <n v="2004"/>
    <n v="12"/>
    <n v="68.989999999999995"/>
    <n v="1903"/>
    <n v="37.918538918683886"/>
    <n v="0"/>
  </r>
  <r>
    <n v="10354"/>
    <s v="S10_4698"/>
    <n v="42"/>
    <n v="178.17"/>
    <n v="3"/>
    <x v="205"/>
    <d v="2004-12-10T00:00:00"/>
    <d v="2004-12-05T00:00:00"/>
    <s v="Shipped"/>
    <n v="323"/>
    <n v="1612"/>
    <n v="88000"/>
    <s v="Auckland  "/>
    <n v="6"/>
    <x v="6"/>
    <d v="2005-05-23T00:00:00"/>
    <n v="75020.13"/>
    <s v="Motorcycles"/>
    <n v="5582"/>
    <n v="193.66"/>
    <n v="5"/>
    <s v="Yes"/>
    <n v="2004"/>
    <n v="12"/>
    <n v="91.02"/>
    <n v="7483.1399999999994"/>
    <n v="95.748187211601845"/>
    <n v="1"/>
  </r>
  <r>
    <n v="10354"/>
    <s v="S12_1099"/>
    <n v="31"/>
    <n v="157.6"/>
    <n v="9"/>
    <x v="205"/>
    <d v="2004-12-10T00:00:00"/>
    <d v="2004-12-05T00:00:00"/>
    <s v="Shipped"/>
    <n v="323"/>
    <n v="1612"/>
    <n v="88000"/>
    <s v="Auckland  "/>
    <n v="6"/>
    <x v="6"/>
    <d v="2005-05-23T00:00:00"/>
    <n v="75020.13"/>
    <s v="Classic Cars"/>
    <n v="68"/>
    <n v="194.57"/>
    <n v="5"/>
    <s v="Yes"/>
    <n v="2004"/>
    <n v="12"/>
    <n v="95.34"/>
    <n v="4885.5999999999995"/>
    <n v="65.303125655548556"/>
    <n v="0"/>
  </r>
  <r>
    <n v="10354"/>
    <s v="S12_2823"/>
    <n v="35"/>
    <n v="141.58000000000001"/>
    <n v="4"/>
    <x v="205"/>
    <d v="2004-12-10T00:00:00"/>
    <d v="2004-12-05T00:00:00"/>
    <s v="Shipped"/>
    <n v="323"/>
    <n v="1612"/>
    <n v="88000"/>
    <s v="Auckland  "/>
    <n v="6"/>
    <x v="6"/>
    <d v="2005-05-23T00:00:00"/>
    <n v="75020.13"/>
    <s v="Motorcycles"/>
    <n v="9997"/>
    <n v="150.62"/>
    <n v="5"/>
    <s v="Yes"/>
    <n v="2004"/>
    <n v="12"/>
    <n v="66.27"/>
    <n v="4955.3"/>
    <n v="113.64116493134151"/>
    <n v="1"/>
  </r>
  <r>
    <n v="10354"/>
    <s v="S12_3380"/>
    <n v="29"/>
    <n v="98.65"/>
    <n v="11"/>
    <x v="205"/>
    <d v="2004-12-10T00:00:00"/>
    <d v="2004-12-05T00:00:00"/>
    <s v="Shipped"/>
    <n v="323"/>
    <n v="1612"/>
    <n v="88000"/>
    <s v="Auckland  "/>
    <n v="6"/>
    <x v="6"/>
    <d v="2005-05-23T00:00:00"/>
    <n v="75020.13"/>
    <s v="Classic Cars"/>
    <n v="9123"/>
    <n v="117.44"/>
    <n v="5"/>
    <s v="Yes"/>
    <n v="2004"/>
    <n v="12"/>
    <n v="75.16"/>
    <n v="2860.8500000000004"/>
    <n v="31.253326237360312"/>
    <n v="0"/>
  </r>
  <r>
    <n v="10354"/>
    <s v="S12_3990"/>
    <n v="23"/>
    <n v="76.61"/>
    <n v="12"/>
    <x v="205"/>
    <d v="2004-12-10T00:00:00"/>
    <d v="2004-12-05T00:00:00"/>
    <s v="Shipped"/>
    <n v="323"/>
    <n v="1612"/>
    <n v="88000"/>
    <s v="Auckland  "/>
    <n v="6"/>
    <x v="6"/>
    <d v="2005-05-23T00:00:00"/>
    <n v="75020.13"/>
    <s v="Classic Cars"/>
    <n v="5663"/>
    <n v="79.8"/>
    <n v="5"/>
    <s v="Yes"/>
    <n v="2004"/>
    <n v="12"/>
    <n v="31.92"/>
    <n v="1762.03"/>
    <n v="140.0062656641604"/>
    <n v="1"/>
  </r>
  <r>
    <n v="10354"/>
    <s v="S12_4675"/>
    <n v="28"/>
    <n v="100.19"/>
    <n v="13"/>
    <x v="205"/>
    <d v="2004-12-10T00:00:00"/>
    <d v="2004-12-05T00:00:00"/>
    <s v="Shipped"/>
    <n v="323"/>
    <n v="1612"/>
    <n v="88000"/>
    <s v="Auckland  "/>
    <n v="6"/>
    <x v="6"/>
    <d v="2005-05-23T00:00:00"/>
    <n v="75020.13"/>
    <s v="Classic Cars"/>
    <n v="7323"/>
    <n v="115.16"/>
    <n v="5"/>
    <s v="Yes"/>
    <n v="2004"/>
    <n v="12"/>
    <n v="58.73"/>
    <n v="2805.3199999999997"/>
    <n v="70.5942448493104"/>
    <n v="1"/>
  </r>
  <r>
    <n v="10354"/>
    <s v="S18_1889"/>
    <n v="21"/>
    <n v="76.23"/>
    <n v="8"/>
    <x v="205"/>
    <d v="2004-12-10T00:00:00"/>
    <d v="2004-12-05T00:00:00"/>
    <s v="Shipped"/>
    <n v="323"/>
    <n v="1612"/>
    <n v="88000"/>
    <s v="Auckland  "/>
    <n v="6"/>
    <x v="6"/>
    <d v="2005-05-23T00:00:00"/>
    <n v="75020.13"/>
    <s v="Classic Cars"/>
    <n v="8826"/>
    <n v="77"/>
    <n v="5"/>
    <s v="Yes"/>
    <n v="2004"/>
    <n v="12"/>
    <n v="53.9"/>
    <n v="1600.8300000000002"/>
    <n v="41.428571428571445"/>
    <n v="0"/>
  </r>
  <r>
    <n v="10354"/>
    <s v="S18_2625"/>
    <n v="28"/>
    <n v="49.06"/>
    <n v="10"/>
    <x v="205"/>
    <d v="2004-12-10T00:00:00"/>
    <d v="2004-12-05T00:00:00"/>
    <s v="Shipped"/>
    <n v="323"/>
    <n v="1612"/>
    <n v="88000"/>
    <s v="Auckland  "/>
    <n v="6"/>
    <x v="6"/>
    <d v="2005-05-23T00:00:00"/>
    <n v="75020.13"/>
    <s v="Motorcycles"/>
    <n v="4357"/>
    <n v="60.57"/>
    <n v="5"/>
    <s v="Yes"/>
    <n v="2004"/>
    <n v="12"/>
    <n v="24.23"/>
    <n v="1373.68"/>
    <n v="102.47626908790757"/>
    <n v="1"/>
  </r>
  <r>
    <n v="10354"/>
    <s v="S18_3278"/>
    <n v="36"/>
    <n v="69.150000000000006"/>
    <n v="7"/>
    <x v="205"/>
    <d v="2004-12-10T00:00:00"/>
    <d v="2004-12-05T00:00:00"/>
    <s v="Shipped"/>
    <n v="323"/>
    <n v="1612"/>
    <n v="88000"/>
    <s v="Auckland  "/>
    <n v="6"/>
    <x v="6"/>
    <d v="2005-05-23T00:00:00"/>
    <n v="75020.13"/>
    <s v="Classic Cars"/>
    <n v="1917"/>
    <n v="80.41"/>
    <n v="5"/>
    <s v="Yes"/>
    <n v="2004"/>
    <n v="12"/>
    <n v="49.05"/>
    <n v="2489.4"/>
    <n v="40.978593272171274"/>
    <n v="0"/>
  </r>
  <r>
    <n v="10354"/>
    <s v="S24_1578"/>
    <n v="21"/>
    <n v="96.92"/>
    <n v="5"/>
    <x v="205"/>
    <d v="2004-12-10T00:00:00"/>
    <d v="2004-12-05T00:00:00"/>
    <s v="Shipped"/>
    <n v="323"/>
    <n v="1612"/>
    <n v="88000"/>
    <s v="Auckland  "/>
    <n v="6"/>
    <x v="6"/>
    <d v="2005-05-23T00:00:00"/>
    <n v="75020.13"/>
    <s v="Motorcycles"/>
    <n v="7003"/>
    <n v="112.7"/>
    <n v="5"/>
    <s v="Yes"/>
    <n v="2004"/>
    <n v="12"/>
    <n v="60.86"/>
    <n v="2035.32"/>
    <n v="59.250739401906017"/>
    <n v="0"/>
  </r>
  <r>
    <n v="10354"/>
    <s v="S24_2000"/>
    <n v="28"/>
    <n v="62.46"/>
    <n v="1"/>
    <x v="205"/>
    <d v="2004-12-10T00:00:00"/>
    <d v="2004-12-05T00:00:00"/>
    <s v="Shipped"/>
    <n v="323"/>
    <n v="1612"/>
    <n v="88000"/>
    <s v="Auckland  "/>
    <n v="6"/>
    <x v="6"/>
    <d v="2005-05-23T00:00:00"/>
    <n v="75020.13"/>
    <s v="Motorcycles"/>
    <n v="15"/>
    <n v="76.17"/>
    <n v="5"/>
    <s v="Yes"/>
    <n v="2004"/>
    <n v="12"/>
    <n v="37.32"/>
    <n v="1748.88"/>
    <n v="67.363344051446944"/>
    <n v="1"/>
  </r>
  <r>
    <n v="10355"/>
    <s v="S18_3482"/>
    <n v="23"/>
    <n v="117.59"/>
    <n v="7"/>
    <x v="206"/>
    <d v="2004-12-14T00:00:00"/>
    <d v="2004-12-13T00:00:00"/>
    <s v="Shipped"/>
    <n v="141"/>
    <n v="1370"/>
    <n v="227600"/>
    <s v="Madrid"/>
    <n v="4"/>
    <x v="3"/>
    <d v="2003-07-19T00:00:00"/>
    <n v="36251.03"/>
    <s v="Classic Cars"/>
    <n v="9127"/>
    <n v="146.99"/>
    <n v="1"/>
    <s v="Yes"/>
    <n v="2004"/>
    <n v="12"/>
    <n v="73.489999999999995"/>
    <n v="2704.57"/>
    <n v="60.008164376105611"/>
    <n v="0"/>
  </r>
  <r>
    <n v="10355"/>
    <s v="S18_3782"/>
    <n v="31"/>
    <n v="60.3"/>
    <n v="1"/>
    <x v="206"/>
    <d v="2004-12-14T00:00:00"/>
    <d v="2004-12-13T00:00:00"/>
    <s v="Shipped"/>
    <n v="141"/>
    <n v="1370"/>
    <n v="227600"/>
    <s v="Madrid"/>
    <n v="4"/>
    <x v="3"/>
    <d v="2003-07-19T00:00:00"/>
    <n v="36251.03"/>
    <s v="Motorcycles"/>
    <n v="7689"/>
    <n v="62.17"/>
    <n v="1"/>
    <s v="Yes"/>
    <n v="2004"/>
    <n v="12"/>
    <n v="32.950000000000003"/>
    <n v="1869.3"/>
    <n v="83.004552352048535"/>
    <n v="1"/>
  </r>
  <r>
    <n v="10355"/>
    <s v="S18_4721"/>
    <n v="25"/>
    <n v="124.99"/>
    <n v="2"/>
    <x v="206"/>
    <d v="2004-12-14T00:00:00"/>
    <d v="2004-12-13T00:00:00"/>
    <s v="Shipped"/>
    <n v="141"/>
    <n v="1370"/>
    <n v="227600"/>
    <s v="Madrid"/>
    <n v="4"/>
    <x v="3"/>
    <d v="2003-07-19T00:00:00"/>
    <n v="36251.03"/>
    <s v="Classic Cars"/>
    <n v="1249"/>
    <n v="148.80000000000001"/>
    <n v="1"/>
    <s v="Yes"/>
    <n v="2004"/>
    <n v="12"/>
    <n v="69.930000000000007"/>
    <n v="3124.75"/>
    <n v="78.7358787358787"/>
    <n v="1"/>
  </r>
  <r>
    <n v="10355"/>
    <s v="S24_2360"/>
    <n v="41"/>
    <n v="56.1"/>
    <n v="3"/>
    <x v="206"/>
    <d v="2004-12-14T00:00:00"/>
    <d v="2004-12-13T00:00:00"/>
    <s v="Shipped"/>
    <n v="141"/>
    <n v="1370"/>
    <n v="227600"/>
    <s v="Madrid"/>
    <n v="4"/>
    <x v="3"/>
    <d v="2003-07-19T00:00:00"/>
    <n v="36251.03"/>
    <s v="Motorcycles"/>
    <n v="6840"/>
    <n v="69.260000000000005"/>
    <n v="1"/>
    <s v="Yes"/>
    <n v="2004"/>
    <n v="12"/>
    <n v="47.1"/>
    <n v="2300.1"/>
    <n v="19.108280254777068"/>
    <n v="0"/>
  </r>
  <r>
    <n v="10355"/>
    <s v="S24_2972"/>
    <n v="36"/>
    <n v="37.380000000000003"/>
    <n v="4"/>
    <x v="206"/>
    <d v="2004-12-14T00:00:00"/>
    <d v="2004-12-13T00:00:00"/>
    <s v="Shipped"/>
    <n v="141"/>
    <n v="1370"/>
    <n v="227600"/>
    <s v="Madrid"/>
    <n v="4"/>
    <x v="3"/>
    <d v="2003-07-19T00:00:00"/>
    <n v="36251.03"/>
    <s v="Classic Cars"/>
    <n v="7723"/>
    <n v="37.76"/>
    <n v="1"/>
    <s v="Yes"/>
    <n v="2004"/>
    <n v="12"/>
    <n v="16.239999999999998"/>
    <n v="1345.68"/>
    <n v="130.17241379310349"/>
    <n v="1"/>
  </r>
  <r>
    <n v="10355"/>
    <s v="S24_3371"/>
    <n v="44"/>
    <n v="60.62"/>
    <n v="6"/>
    <x v="206"/>
    <d v="2004-12-14T00:00:00"/>
    <d v="2004-12-13T00:00:00"/>
    <s v="Shipped"/>
    <n v="141"/>
    <n v="1370"/>
    <n v="227600"/>
    <s v="Madrid"/>
    <n v="4"/>
    <x v="3"/>
    <d v="2003-07-19T00:00:00"/>
    <n v="36251.03"/>
    <s v="Classic Cars"/>
    <n v="7995"/>
    <n v="61.23"/>
    <n v="1"/>
    <s v="Yes"/>
    <n v="2004"/>
    <n v="12"/>
    <n v="38.58"/>
    <n v="2667.2799999999997"/>
    <n v="57.128045619491964"/>
    <n v="0"/>
  </r>
  <r>
    <n v="10355"/>
    <s v="S24_3856"/>
    <n v="32"/>
    <n v="137.62"/>
    <n v="8"/>
    <x v="206"/>
    <d v="2004-12-14T00:00:00"/>
    <d v="2004-12-13T00:00:00"/>
    <s v="Shipped"/>
    <n v="141"/>
    <n v="1370"/>
    <n v="227600"/>
    <s v="Madrid"/>
    <n v="4"/>
    <x v="3"/>
    <d v="2003-07-19T00:00:00"/>
    <n v="36251.03"/>
    <s v="Classic Cars"/>
    <n v="6600"/>
    <n v="140.43"/>
    <n v="1"/>
    <s v="Yes"/>
    <n v="2004"/>
    <n v="12"/>
    <n v="98.3"/>
    <n v="4403.84"/>
    <n v="40.000000000000007"/>
    <n v="0"/>
  </r>
  <r>
    <n v="10355"/>
    <s v="S24_4620"/>
    <n v="28"/>
    <n v="75.180000000000007"/>
    <n v="9"/>
    <x v="206"/>
    <d v="2004-12-14T00:00:00"/>
    <d v="2004-12-13T00:00:00"/>
    <s v="Shipped"/>
    <n v="141"/>
    <n v="1370"/>
    <n v="227600"/>
    <s v="Madrid"/>
    <n v="4"/>
    <x v="3"/>
    <d v="2003-07-19T00:00:00"/>
    <n v="36251.03"/>
    <s v="Classic Cars"/>
    <n v="7869"/>
    <n v="80.84"/>
    <n v="1"/>
    <s v="Yes"/>
    <n v="2004"/>
    <n v="12"/>
    <n v="32.33"/>
    <n v="2105.04"/>
    <n v="132.53943705536656"/>
    <n v="1"/>
  </r>
  <r>
    <n v="10355"/>
    <s v="S32_2206"/>
    <n v="38"/>
    <n v="32.99"/>
    <n v="10"/>
    <x v="206"/>
    <d v="2004-12-14T00:00:00"/>
    <d v="2004-12-13T00:00:00"/>
    <s v="Shipped"/>
    <n v="141"/>
    <n v="1370"/>
    <n v="227600"/>
    <s v="Madrid"/>
    <n v="4"/>
    <x v="3"/>
    <d v="2003-07-19T00:00:00"/>
    <n v="36251.03"/>
    <s v="Motorcycles"/>
    <n v="9241"/>
    <n v="40.229999999999997"/>
    <n v="1"/>
    <s v="Yes"/>
    <n v="2004"/>
    <n v="12"/>
    <n v="24.14"/>
    <n v="1253.6200000000001"/>
    <n v="36.661143330571669"/>
    <n v="0"/>
  </r>
  <r>
    <n v="10355"/>
    <s v="S32_4485"/>
    <n v="40"/>
    <n v="93.89"/>
    <n v="5"/>
    <x v="206"/>
    <d v="2004-12-14T00:00:00"/>
    <d v="2004-12-13T00:00:00"/>
    <s v="Shipped"/>
    <n v="141"/>
    <n v="1370"/>
    <n v="227600"/>
    <s v="Madrid"/>
    <n v="4"/>
    <x v="3"/>
    <d v="2003-07-19T00:00:00"/>
    <n v="36251.03"/>
    <s v="Motorcycles"/>
    <n v="3341"/>
    <n v="102.05"/>
    <n v="1"/>
    <s v="Yes"/>
    <n v="2004"/>
    <n v="12"/>
    <n v="56.13"/>
    <n v="3755.6"/>
    <n v="67.272403349367536"/>
    <n v="1"/>
  </r>
  <r>
    <n v="10356"/>
    <s v="S18_1129"/>
    <n v="43"/>
    <n v="120.31"/>
    <n v="8"/>
    <x v="207"/>
    <d v="2004-12-15T00:00:00"/>
    <d v="2004-12-12T00:00:00"/>
    <s v="Shipped"/>
    <n v="250"/>
    <n v="1337"/>
    <n v="68100"/>
    <s v="Paris"/>
    <n v="4"/>
    <x v="3"/>
    <d v="2005-05-17T00:00:00"/>
    <n v="17928.09"/>
    <s v="Classic Cars"/>
    <n v="3975"/>
    <n v="141.54"/>
    <n v="3"/>
    <s v="Yes"/>
    <n v="2004"/>
    <n v="12"/>
    <n v="83.51"/>
    <n v="5173.33"/>
    <n v="44.066578852831988"/>
    <n v="0"/>
  </r>
  <r>
    <n v="10356"/>
    <s v="S18_1342"/>
    <n v="50"/>
    <n v="82.19"/>
    <n v="9"/>
    <x v="207"/>
    <d v="2004-12-15T00:00:00"/>
    <d v="2004-12-12T00:00:00"/>
    <s v="Shipped"/>
    <n v="250"/>
    <n v="1337"/>
    <n v="68100"/>
    <s v="Paris"/>
    <n v="4"/>
    <x v="3"/>
    <d v="2005-05-17T00:00:00"/>
    <n v="17928.09"/>
    <s v="Vintage Cars"/>
    <n v="8693"/>
    <n v="102.74"/>
    <n v="3"/>
    <s v="Yes"/>
    <n v="2004"/>
    <n v="12"/>
    <n v="60.62"/>
    <n v="4109.5"/>
    <n v="35.582316067304518"/>
    <n v="0"/>
  </r>
  <r>
    <n v="10356"/>
    <s v="S18_1367"/>
    <n v="22"/>
    <n v="44.75"/>
    <n v="6"/>
    <x v="207"/>
    <d v="2004-12-15T00:00:00"/>
    <d v="2004-12-12T00:00:00"/>
    <s v="Shipped"/>
    <n v="250"/>
    <n v="1337"/>
    <n v="68100"/>
    <s v="Paris"/>
    <n v="4"/>
    <x v="3"/>
    <d v="2005-05-17T00:00:00"/>
    <n v="17928.09"/>
    <s v="Vintage Cars"/>
    <n v="8635"/>
    <n v="53.91"/>
    <n v="3"/>
    <s v="Yes"/>
    <n v="2004"/>
    <n v="12"/>
    <n v="24.26"/>
    <n v="984.5"/>
    <n v="84.460016488046151"/>
    <n v="1"/>
  </r>
  <r>
    <n v="10356"/>
    <s v="S18_1984"/>
    <n v="27"/>
    <n v="130.87"/>
    <n v="2"/>
    <x v="207"/>
    <d v="2004-12-15T00:00:00"/>
    <d v="2004-12-12T00:00:00"/>
    <s v="Shipped"/>
    <n v="250"/>
    <n v="1337"/>
    <n v="68100"/>
    <s v="Paris"/>
    <n v="4"/>
    <x v="3"/>
    <d v="2005-05-17T00:00:00"/>
    <n v="17928.09"/>
    <s v="Classic Cars"/>
    <n v="9772"/>
    <n v="142.25"/>
    <n v="3"/>
    <s v="Yes"/>
    <n v="2004"/>
    <n v="12"/>
    <n v="93.89"/>
    <n v="3533.4900000000002"/>
    <n v="39.386516135903719"/>
    <n v="0"/>
  </r>
  <r>
    <n v="10356"/>
    <s v="S18_2325"/>
    <n v="29"/>
    <n v="106.79"/>
    <n v="3"/>
    <x v="207"/>
    <d v="2004-12-15T00:00:00"/>
    <d v="2004-12-12T00:00:00"/>
    <s v="Shipped"/>
    <n v="250"/>
    <n v="1337"/>
    <n v="68100"/>
    <s v="Paris"/>
    <n v="4"/>
    <x v="3"/>
    <d v="2005-05-17T00:00:00"/>
    <n v="17928.09"/>
    <s v="Vintage Cars"/>
    <n v="9354"/>
    <n v="127.13"/>
    <n v="3"/>
    <s v="Yes"/>
    <n v="2004"/>
    <n v="12"/>
    <n v="58.48"/>
    <n v="3096.9100000000003"/>
    <n v="82.609439124487025"/>
    <n v="1"/>
  </r>
  <r>
    <n v="10356"/>
    <s v="S18_2795"/>
    <n v="30"/>
    <n v="158.63"/>
    <n v="1"/>
    <x v="207"/>
    <d v="2004-12-15T00:00:00"/>
    <d v="2004-12-12T00:00:00"/>
    <s v="Shipped"/>
    <n v="250"/>
    <n v="1337"/>
    <n v="68100"/>
    <s v="Paris"/>
    <n v="4"/>
    <x v="3"/>
    <d v="2005-05-17T00:00:00"/>
    <n v="17928.09"/>
    <s v="Vintage Cars"/>
    <n v="548"/>
    <n v="168.75"/>
    <n v="3"/>
    <s v="Yes"/>
    <n v="2004"/>
    <n v="12"/>
    <n v="72.56"/>
    <n v="4758.8999999999996"/>
    <n v="118.61907386990076"/>
    <n v="1"/>
  </r>
  <r>
    <n v="10356"/>
    <s v="S24_1937"/>
    <n v="48"/>
    <n v="31.86"/>
    <n v="5"/>
    <x v="207"/>
    <d v="2004-12-15T00:00:00"/>
    <d v="2004-12-12T00:00:00"/>
    <s v="Shipped"/>
    <n v="250"/>
    <n v="1337"/>
    <n v="68100"/>
    <s v="Paris"/>
    <n v="4"/>
    <x v="3"/>
    <d v="2005-05-17T00:00:00"/>
    <n v="17928.09"/>
    <s v="Vintage Cars"/>
    <n v="7332"/>
    <n v="33.19"/>
    <n v="3"/>
    <s v="Yes"/>
    <n v="2004"/>
    <n v="12"/>
    <n v="22.57"/>
    <n v="1529.28"/>
    <n v="41.160832964111648"/>
    <n v="0"/>
  </r>
  <r>
    <n v="10356"/>
    <s v="S24_2022"/>
    <n v="26"/>
    <n v="42.11"/>
    <n v="7"/>
    <x v="207"/>
    <d v="2004-12-15T00:00:00"/>
    <d v="2004-12-12T00:00:00"/>
    <s v="Shipped"/>
    <n v="250"/>
    <n v="1337"/>
    <n v="68100"/>
    <s v="Paris"/>
    <n v="4"/>
    <x v="3"/>
    <d v="2005-05-17T00:00:00"/>
    <n v="17928.09"/>
    <s v="Vintage Cars"/>
    <n v="2847"/>
    <n v="44.8"/>
    <n v="3"/>
    <s v="Yes"/>
    <n v="2004"/>
    <n v="12"/>
    <n v="20.61"/>
    <n v="1094.8599999999999"/>
    <n v="104.31829209121786"/>
    <n v="1"/>
  </r>
  <r>
    <n v="10356"/>
    <s v="S50_4713"/>
    <n v="26"/>
    <n v="78.11"/>
    <n v="4"/>
    <x v="207"/>
    <d v="2004-12-15T00:00:00"/>
    <d v="2004-12-12T00:00:00"/>
    <s v="Shipped"/>
    <n v="250"/>
    <n v="1337"/>
    <n v="68100"/>
    <s v="Paris"/>
    <n v="4"/>
    <x v="3"/>
    <d v="2005-05-17T00:00:00"/>
    <n v="17928.09"/>
    <s v="Motorcycles"/>
    <n v="600"/>
    <n v="81.36"/>
    <n v="3"/>
    <s v="Yes"/>
    <n v="2004"/>
    <n v="12"/>
    <n v="34.17"/>
    <n v="2030.86"/>
    <n v="128.59233245537018"/>
    <n v="1"/>
  </r>
  <r>
    <n v="10357"/>
    <s v="S10_1949"/>
    <n v="32"/>
    <n v="199.3"/>
    <n v="10"/>
    <x v="208"/>
    <d v="2004-12-16T00:00:00"/>
    <d v="2004-12-14T00:00:00"/>
    <s v="Shipped"/>
    <n v="124"/>
    <n v="1165"/>
    <n v="210500"/>
    <s v="San Rafael"/>
    <n v="1"/>
    <x v="5"/>
    <d v="2005-03-05T00:00:00"/>
    <n v="101244.59"/>
    <s v="Classic Cars"/>
    <n v="7305"/>
    <n v="214.3"/>
    <n v="2"/>
    <s v="Yes"/>
    <n v="2004"/>
    <n v="12"/>
    <n v="98.58"/>
    <n v="6377.6"/>
    <n v="102.17082572529928"/>
    <n v="1"/>
  </r>
  <r>
    <n v="10357"/>
    <s v="S10_4962"/>
    <n v="43"/>
    <n v="135.91999999999999"/>
    <n v="9"/>
    <x v="208"/>
    <d v="2004-12-16T00:00:00"/>
    <d v="2004-12-14T00:00:00"/>
    <s v="Shipped"/>
    <n v="124"/>
    <n v="1165"/>
    <n v="210500"/>
    <s v="San Rafael"/>
    <n v="1"/>
    <x v="5"/>
    <d v="2005-03-05T00:00:00"/>
    <n v="101244.59"/>
    <s v="Classic Cars"/>
    <n v="6791"/>
    <n v="147.74"/>
    <n v="2"/>
    <s v="Yes"/>
    <n v="2004"/>
    <n v="12"/>
    <n v="103.42"/>
    <n v="5844.5599999999995"/>
    <n v="31.425256236704683"/>
    <n v="0"/>
  </r>
  <r>
    <n v="10357"/>
    <s v="S12_1666"/>
    <n v="49"/>
    <n v="109.34"/>
    <n v="8"/>
    <x v="208"/>
    <d v="2004-12-16T00:00:00"/>
    <d v="2004-12-14T00:00:00"/>
    <s v="Shipped"/>
    <n v="124"/>
    <n v="1165"/>
    <n v="210500"/>
    <s v="San Rafael"/>
    <n v="1"/>
    <x v="5"/>
    <d v="2005-03-05T00:00:00"/>
    <n v="101244.59"/>
    <s v="Trucks and Buses"/>
    <n v="1579"/>
    <n v="136.66999999999999"/>
    <n v="2"/>
    <s v="Yes"/>
    <n v="2004"/>
    <n v="12"/>
    <n v="77.900000000000006"/>
    <n v="5357.66"/>
    <n v="40.359435173299097"/>
    <n v="0"/>
  </r>
  <r>
    <n v="10357"/>
    <s v="S18_1097"/>
    <n v="39"/>
    <n v="112"/>
    <n v="1"/>
    <x v="208"/>
    <d v="2004-12-16T00:00:00"/>
    <d v="2004-12-14T00:00:00"/>
    <s v="Shipped"/>
    <n v="124"/>
    <n v="1165"/>
    <n v="210500"/>
    <s v="San Rafael"/>
    <n v="1"/>
    <x v="5"/>
    <d v="2005-03-05T00:00:00"/>
    <n v="101244.59"/>
    <s v="Trucks and Buses"/>
    <n v="2613"/>
    <n v="116.67"/>
    <n v="2"/>
    <s v="Yes"/>
    <n v="2004"/>
    <n v="12"/>
    <n v="58.33"/>
    <n v="4368"/>
    <n v="92.010972055546034"/>
    <n v="1"/>
  </r>
  <r>
    <n v="10357"/>
    <s v="S18_2432"/>
    <n v="41"/>
    <n v="58.95"/>
    <n v="7"/>
    <x v="208"/>
    <d v="2004-12-16T00:00:00"/>
    <d v="2004-12-14T00:00:00"/>
    <s v="Shipped"/>
    <n v="124"/>
    <n v="1165"/>
    <n v="210500"/>
    <s v="San Rafael"/>
    <n v="1"/>
    <x v="5"/>
    <d v="2005-03-05T00:00:00"/>
    <n v="101244.59"/>
    <s v="Trucks and Buses"/>
    <n v="2018"/>
    <n v="60.77"/>
    <n v="2"/>
    <s v="Yes"/>
    <n v="2004"/>
    <n v="12"/>
    <n v="24.92"/>
    <n v="2416.9500000000003"/>
    <n v="136.55698234349921"/>
    <n v="1"/>
  </r>
  <r>
    <n v="10357"/>
    <s v="S18_2949"/>
    <n v="41"/>
    <n v="91.18"/>
    <n v="6"/>
    <x v="208"/>
    <d v="2004-12-16T00:00:00"/>
    <d v="2004-12-14T00:00:00"/>
    <s v="Shipped"/>
    <n v="124"/>
    <n v="1165"/>
    <n v="210500"/>
    <s v="San Rafael"/>
    <n v="1"/>
    <x v="5"/>
    <d v="2005-03-05T00:00:00"/>
    <n v="101244.59"/>
    <s v="Vintage Cars"/>
    <n v="4189"/>
    <n v="101.31"/>
    <n v="2"/>
    <s v="Yes"/>
    <n v="2004"/>
    <n v="12"/>
    <n v="60.78"/>
    <n v="3738.38"/>
    <n v="50.016452780519913"/>
    <n v="0"/>
  </r>
  <r>
    <n v="10357"/>
    <s v="S18_2957"/>
    <n v="49"/>
    <n v="59.34"/>
    <n v="5"/>
    <x v="208"/>
    <d v="2004-12-16T00:00:00"/>
    <d v="2004-12-14T00:00:00"/>
    <s v="Shipped"/>
    <n v="124"/>
    <n v="1165"/>
    <n v="210500"/>
    <s v="San Rafael"/>
    <n v="1"/>
    <x v="5"/>
    <d v="2005-03-05T00:00:00"/>
    <n v="101244.59"/>
    <s v="Vintage Cars"/>
    <n v="5649"/>
    <n v="62.46"/>
    <n v="2"/>
    <s v="Yes"/>
    <n v="2004"/>
    <n v="12"/>
    <n v="34.35"/>
    <n v="2907.6600000000003"/>
    <n v="72.751091703056773"/>
    <n v="1"/>
  </r>
  <r>
    <n v="10357"/>
    <s v="S18_3136"/>
    <n v="44"/>
    <n v="104.72"/>
    <n v="4"/>
    <x v="208"/>
    <d v="2004-12-16T00:00:00"/>
    <d v="2004-12-14T00:00:00"/>
    <s v="Shipped"/>
    <n v="124"/>
    <n v="1165"/>
    <n v="210500"/>
    <s v="San Rafael"/>
    <n v="1"/>
    <x v="5"/>
    <d v="2005-03-05T00:00:00"/>
    <n v="101244.59"/>
    <s v="Vintage Cars"/>
    <n v="5992"/>
    <n v="104.72"/>
    <n v="2"/>
    <s v="Yes"/>
    <n v="2004"/>
    <n v="12"/>
    <n v="60.74"/>
    <n v="4607.68"/>
    <n v="72.406980572933804"/>
    <n v="1"/>
  </r>
  <r>
    <n v="10357"/>
    <s v="S18_3320"/>
    <n v="25"/>
    <n v="84.33"/>
    <n v="3"/>
    <x v="208"/>
    <d v="2004-12-16T00:00:00"/>
    <d v="2004-12-14T00:00:00"/>
    <s v="Shipped"/>
    <n v="124"/>
    <n v="1165"/>
    <n v="210500"/>
    <s v="San Rafael"/>
    <n v="1"/>
    <x v="5"/>
    <d v="2005-03-05T00:00:00"/>
    <n v="101244.59"/>
    <s v="Vintage Cars"/>
    <n v="7913"/>
    <n v="99.21"/>
    <n v="2"/>
    <s v="Yes"/>
    <n v="2004"/>
    <n v="12"/>
    <n v="57.54"/>
    <n v="2108.25"/>
    <n v="46.558915537017725"/>
    <n v="0"/>
  </r>
  <r>
    <n v="10357"/>
    <s v="S18_4600"/>
    <n v="28"/>
    <n v="105.34"/>
    <n v="2"/>
    <x v="208"/>
    <d v="2004-12-16T00:00:00"/>
    <d v="2004-12-14T00:00:00"/>
    <s v="Shipped"/>
    <n v="124"/>
    <n v="1165"/>
    <n v="210500"/>
    <s v="San Rafael"/>
    <n v="1"/>
    <x v="5"/>
    <d v="2005-03-05T00:00:00"/>
    <n v="101244.59"/>
    <s v="Trucks and Buses"/>
    <n v="3128"/>
    <n v="121.08"/>
    <n v="2"/>
    <s v="Yes"/>
    <n v="2004"/>
    <n v="12"/>
    <n v="84.76"/>
    <n v="2949.52"/>
    <n v="24.280320906087773"/>
    <n v="0"/>
  </r>
  <r>
    <n v="10358"/>
    <s v="S12_3148"/>
    <n v="49"/>
    <n v="129.93"/>
    <n v="5"/>
    <x v="208"/>
    <d v="2004-12-16T00:00:00"/>
    <d v="2004-12-16T00:00:00"/>
    <s v="Shipped"/>
    <n v="141"/>
    <n v="1370"/>
    <n v="227600"/>
    <s v="Madrid"/>
    <n v="4"/>
    <x v="3"/>
    <d v="2003-07-19T00:00:00"/>
    <n v="36251.03"/>
    <s v="Classic Cars"/>
    <n v="6906"/>
    <n v="151.08000000000001"/>
    <n v="0"/>
    <s v="Yes"/>
    <n v="2004"/>
    <n v="12"/>
    <n v="89.14"/>
    <n v="6366.5700000000006"/>
    <n v="45.759479470495855"/>
    <n v="0"/>
  </r>
  <r>
    <n v="10358"/>
    <s v="S12_4473"/>
    <n v="42"/>
    <n v="98.36"/>
    <n v="9"/>
    <x v="208"/>
    <d v="2004-12-16T00:00:00"/>
    <d v="2004-12-16T00:00:00"/>
    <s v="Shipped"/>
    <n v="141"/>
    <n v="1370"/>
    <n v="227600"/>
    <s v="Madrid"/>
    <n v="4"/>
    <x v="3"/>
    <d v="2003-07-19T00:00:00"/>
    <n v="36251.03"/>
    <s v="Trucks and Buses"/>
    <n v="6125"/>
    <n v="118.5"/>
    <n v="0"/>
    <s v="Yes"/>
    <n v="2004"/>
    <n v="12"/>
    <n v="55.7"/>
    <n v="4131.12"/>
    <n v="76.588868940754026"/>
    <n v="1"/>
  </r>
  <r>
    <n v="10358"/>
    <s v="S18_2238"/>
    <n v="20"/>
    <n v="142.44999999999999"/>
    <n v="10"/>
    <x v="208"/>
    <d v="2004-12-16T00:00:00"/>
    <d v="2004-12-16T00:00:00"/>
    <s v="Shipped"/>
    <n v="141"/>
    <n v="1370"/>
    <n v="227600"/>
    <s v="Madrid"/>
    <n v="4"/>
    <x v="3"/>
    <d v="2003-07-19T00:00:00"/>
    <n v="36251.03"/>
    <s v="Classic Cars"/>
    <n v="4724"/>
    <n v="163.72999999999999"/>
    <n v="0"/>
    <s v="Yes"/>
    <n v="2004"/>
    <n v="12"/>
    <n v="101.51"/>
    <n v="2849"/>
    <n v="40.331001871736753"/>
    <n v="0"/>
  </r>
  <r>
    <n v="10358"/>
    <s v="S18_2319"/>
    <n v="20"/>
    <n v="99.41"/>
    <n v="11"/>
    <x v="208"/>
    <d v="2004-12-16T00:00:00"/>
    <d v="2004-12-16T00:00:00"/>
    <s v="Shipped"/>
    <n v="141"/>
    <n v="1370"/>
    <n v="227600"/>
    <s v="Madrid"/>
    <n v="4"/>
    <x v="3"/>
    <d v="2003-07-19T00:00:00"/>
    <n v="36251.03"/>
    <s v="Trucks and Buses"/>
    <n v="8258"/>
    <n v="122.73"/>
    <n v="0"/>
    <s v="Yes"/>
    <n v="2004"/>
    <n v="12"/>
    <n v="74.86"/>
    <n v="1988.1999999999998"/>
    <n v="32.794549826342504"/>
    <n v="0"/>
  </r>
  <r>
    <n v="10358"/>
    <s v="S18_3232"/>
    <n v="32"/>
    <n v="137.16999999999999"/>
    <n v="12"/>
    <x v="208"/>
    <d v="2004-12-16T00:00:00"/>
    <d v="2004-12-16T00:00:00"/>
    <s v="Shipped"/>
    <n v="141"/>
    <n v="1370"/>
    <n v="227600"/>
    <s v="Madrid"/>
    <n v="4"/>
    <x v="3"/>
    <d v="2003-07-19T00:00:00"/>
    <n v="36251.03"/>
    <s v="Classic Cars"/>
    <n v="8347"/>
    <n v="169.34"/>
    <n v="0"/>
    <s v="Yes"/>
    <n v="2004"/>
    <n v="12"/>
    <n v="77.900000000000006"/>
    <n v="4389.4399999999996"/>
    <n v="76.08472400513476"/>
    <n v="1"/>
  </r>
  <r>
    <n v="10358"/>
    <s v="S18_4027"/>
    <n v="25"/>
    <n v="117.77"/>
    <n v="13"/>
    <x v="208"/>
    <d v="2004-12-16T00:00:00"/>
    <d v="2004-12-16T00:00:00"/>
    <s v="Shipped"/>
    <n v="141"/>
    <n v="1370"/>
    <n v="227600"/>
    <s v="Madrid"/>
    <n v="4"/>
    <x v="3"/>
    <d v="2003-07-19T00:00:00"/>
    <n v="36251.03"/>
    <s v="Classic Cars"/>
    <n v="5545"/>
    <n v="143.62"/>
    <n v="0"/>
    <s v="Yes"/>
    <n v="2004"/>
    <n v="12"/>
    <n v="91.92"/>
    <n v="2944.25"/>
    <n v="28.122280243690156"/>
    <n v="0"/>
  </r>
  <r>
    <n v="10358"/>
    <s v="S18_4668"/>
    <n v="30"/>
    <n v="46.29"/>
    <n v="8"/>
    <x v="208"/>
    <d v="2004-12-16T00:00:00"/>
    <d v="2004-12-16T00:00:00"/>
    <s v="Shipped"/>
    <n v="141"/>
    <n v="1370"/>
    <n v="227600"/>
    <s v="Madrid"/>
    <n v="4"/>
    <x v="3"/>
    <d v="2003-07-19T00:00:00"/>
    <n v="36251.03"/>
    <s v="Vintage Cars"/>
    <n v="6645"/>
    <n v="50.31"/>
    <n v="0"/>
    <s v="Yes"/>
    <n v="2004"/>
    <n v="12"/>
    <n v="23.14"/>
    <n v="1388.7"/>
    <n v="100.04321521175453"/>
    <n v="1"/>
  </r>
  <r>
    <n v="10358"/>
    <s v="S24_1444"/>
    <n v="44"/>
    <n v="56.07"/>
    <n v="14"/>
    <x v="208"/>
    <d v="2004-12-16T00:00:00"/>
    <d v="2004-12-16T00:00:00"/>
    <s v="Shipped"/>
    <n v="141"/>
    <n v="1370"/>
    <n v="227600"/>
    <s v="Madrid"/>
    <n v="4"/>
    <x v="3"/>
    <d v="2003-07-19T00:00:00"/>
    <n v="36251.03"/>
    <s v="Classic Cars"/>
    <n v="4074"/>
    <n v="57.8"/>
    <n v="0"/>
    <s v="Yes"/>
    <n v="2004"/>
    <n v="12"/>
    <n v="32.369999999999997"/>
    <n v="2467.08"/>
    <n v="73.215940685820215"/>
    <n v="1"/>
  </r>
  <r>
    <n v="10358"/>
    <s v="S24_2300"/>
    <n v="41"/>
    <n v="127.79"/>
    <n v="7"/>
    <x v="208"/>
    <d v="2004-12-16T00:00:00"/>
    <d v="2004-12-16T00:00:00"/>
    <s v="Shipped"/>
    <n v="141"/>
    <n v="1370"/>
    <n v="227600"/>
    <s v="Madrid"/>
    <n v="4"/>
    <x v="3"/>
    <d v="2003-07-19T00:00:00"/>
    <n v="36251.03"/>
    <s v="Trucks and Buses"/>
    <n v="2327"/>
    <n v="127.79"/>
    <n v="0"/>
    <s v="Yes"/>
    <n v="2004"/>
    <n v="12"/>
    <n v="61.34"/>
    <n v="5239.3900000000003"/>
    <n v="108.3306162373655"/>
    <n v="1"/>
  </r>
  <r>
    <n v="10358"/>
    <s v="S24_2840"/>
    <n v="36"/>
    <n v="33.590000000000003"/>
    <n v="4"/>
    <x v="208"/>
    <d v="2004-12-16T00:00:00"/>
    <d v="2004-12-16T00:00:00"/>
    <s v="Shipped"/>
    <n v="141"/>
    <n v="1370"/>
    <n v="227600"/>
    <s v="Madrid"/>
    <n v="4"/>
    <x v="3"/>
    <d v="2003-07-19T00:00:00"/>
    <n v="36251.03"/>
    <s v="Classic Cars"/>
    <n v="2542"/>
    <n v="35.36"/>
    <n v="0"/>
    <s v="Yes"/>
    <n v="2004"/>
    <n v="12"/>
    <n v="15.91"/>
    <n v="1209.2400000000002"/>
    <n v="111.12507856693905"/>
    <n v="1"/>
  </r>
  <r>
    <n v="10358"/>
    <s v="S24_4258"/>
    <n v="41"/>
    <n v="88.62"/>
    <n v="6"/>
    <x v="208"/>
    <d v="2004-12-16T00:00:00"/>
    <d v="2004-12-16T00:00:00"/>
    <s v="Shipped"/>
    <n v="141"/>
    <n v="1370"/>
    <n v="227600"/>
    <s v="Madrid"/>
    <n v="4"/>
    <x v="3"/>
    <d v="2003-07-19T00:00:00"/>
    <n v="36251.03"/>
    <s v="Vintage Cars"/>
    <n v="4710"/>
    <n v="97.39"/>
    <n v="0"/>
    <s v="Yes"/>
    <n v="2004"/>
    <n v="12"/>
    <n v="57.46"/>
    <n v="3633.42"/>
    <n v="54.229028889662381"/>
    <n v="0"/>
  </r>
  <r>
    <n v="10358"/>
    <s v="S32_1268"/>
    <n v="41"/>
    <n v="82.83"/>
    <n v="1"/>
    <x v="208"/>
    <d v="2004-12-16T00:00:00"/>
    <d v="2004-12-16T00:00:00"/>
    <s v="Shipped"/>
    <n v="141"/>
    <n v="1370"/>
    <n v="227600"/>
    <s v="Madrid"/>
    <n v="4"/>
    <x v="3"/>
    <d v="2003-07-19T00:00:00"/>
    <n v="36251.03"/>
    <s v="Trucks and Buses"/>
    <n v="5099"/>
    <n v="96.31"/>
    <n v="0"/>
    <s v="Yes"/>
    <n v="2004"/>
    <n v="12"/>
    <n v="53.93"/>
    <n v="3396.0299999999997"/>
    <n v="53.587984424253662"/>
    <n v="0"/>
  </r>
  <r>
    <n v="10358"/>
    <s v="S32_3522"/>
    <n v="36"/>
    <n v="51.71"/>
    <n v="2"/>
    <x v="208"/>
    <d v="2004-12-16T00:00:00"/>
    <d v="2004-12-16T00:00:00"/>
    <s v="Shipped"/>
    <n v="141"/>
    <n v="1370"/>
    <n v="227600"/>
    <s v="Madrid"/>
    <n v="4"/>
    <x v="3"/>
    <d v="2003-07-19T00:00:00"/>
    <n v="36251.03"/>
    <s v="Trucks and Buses"/>
    <n v="814"/>
    <n v="64.64"/>
    <n v="0"/>
    <s v="Yes"/>
    <n v="2004"/>
    <n v="12"/>
    <n v="33.61"/>
    <n v="1861.56"/>
    <n v="53.853019934543298"/>
    <n v="0"/>
  </r>
  <r>
    <n v="10358"/>
    <s v="S700_2824"/>
    <n v="27"/>
    <n v="85.98"/>
    <n v="3"/>
    <x v="208"/>
    <d v="2004-12-16T00:00:00"/>
    <d v="2004-12-16T00:00:00"/>
    <s v="Shipped"/>
    <n v="141"/>
    <n v="1370"/>
    <n v="227600"/>
    <s v="Madrid"/>
    <n v="4"/>
    <x v="3"/>
    <d v="2003-07-19T00:00:00"/>
    <n v="36251.03"/>
    <s v="Classic Cars"/>
    <n v="6934"/>
    <n v="101.15"/>
    <n v="0"/>
    <s v="Yes"/>
    <n v="2004"/>
    <n v="12"/>
    <n v="46.53"/>
    <n v="2321.46"/>
    <n v="84.784010315925215"/>
    <n v="1"/>
  </r>
  <r>
    <n v="10359"/>
    <s v="S10_4757"/>
    <n v="48"/>
    <n v="122.4"/>
    <n v="6"/>
    <x v="209"/>
    <d v="2004-12-23T00:00:00"/>
    <d v="2004-12-18T00:00:00"/>
    <s v="Shipped"/>
    <n v="353"/>
    <n v="1337"/>
    <n v="81100"/>
    <s v="Reims"/>
    <n v="4"/>
    <x v="3"/>
    <d v="2005-01-10T00:00:00"/>
    <n v="49705.52"/>
    <s v="Classic Cars"/>
    <n v="3252"/>
    <n v="136"/>
    <n v="5"/>
    <s v="Yes"/>
    <n v="2004"/>
    <n v="12"/>
    <n v="85.68"/>
    <n v="5875.2000000000007"/>
    <n v="42.857142857142854"/>
    <n v="0"/>
  </r>
  <r>
    <n v="10359"/>
    <s v="S12_1108"/>
    <n v="42"/>
    <n v="180.79"/>
    <n v="8"/>
    <x v="209"/>
    <d v="2004-12-23T00:00:00"/>
    <d v="2004-12-18T00:00:00"/>
    <s v="Shipped"/>
    <n v="353"/>
    <n v="1337"/>
    <n v="81100"/>
    <s v="Reims"/>
    <n v="4"/>
    <x v="3"/>
    <d v="2005-01-10T00:00:00"/>
    <n v="49705.52"/>
    <s v="Classic Cars"/>
    <n v="3619"/>
    <n v="207.8"/>
    <n v="5"/>
    <s v="Yes"/>
    <n v="2004"/>
    <n v="12"/>
    <n v="95.59"/>
    <n v="7593.1799999999994"/>
    <n v="89.130662203159318"/>
    <n v="1"/>
  </r>
  <r>
    <n v="10359"/>
    <s v="S12_3891"/>
    <n v="49"/>
    <n v="162.63999999999999"/>
    <n v="5"/>
    <x v="209"/>
    <d v="2004-12-23T00:00:00"/>
    <d v="2004-12-18T00:00:00"/>
    <s v="Shipped"/>
    <n v="353"/>
    <n v="1337"/>
    <n v="81100"/>
    <s v="Reims"/>
    <n v="4"/>
    <x v="3"/>
    <d v="2005-01-10T00:00:00"/>
    <n v="49705.52"/>
    <s v="Classic Cars"/>
    <n v="1049"/>
    <n v="173.02"/>
    <n v="5"/>
    <s v="Yes"/>
    <n v="2004"/>
    <n v="12"/>
    <n v="83.05"/>
    <n v="7969.36"/>
    <n v="95.833835039133035"/>
    <n v="1"/>
  </r>
  <r>
    <n v="10359"/>
    <s v="S24_4048"/>
    <n v="22"/>
    <n v="108.82"/>
    <n v="7"/>
    <x v="209"/>
    <d v="2004-12-23T00:00:00"/>
    <d v="2004-12-18T00:00:00"/>
    <s v="Shipped"/>
    <n v="353"/>
    <n v="1337"/>
    <n v="81100"/>
    <s v="Reims"/>
    <n v="4"/>
    <x v="3"/>
    <d v="2005-01-10T00:00:00"/>
    <n v="49705.52"/>
    <s v="Classic Cars"/>
    <n v="6582"/>
    <n v="118.28"/>
    <n v="5"/>
    <s v="Yes"/>
    <n v="2004"/>
    <n v="12"/>
    <n v="69.78"/>
    <n v="2394.04"/>
    <n v="55.947262826024634"/>
    <n v="0"/>
  </r>
  <r>
    <n v="10359"/>
    <s v="S32_2509"/>
    <n v="36"/>
    <n v="45.45"/>
    <n v="3"/>
    <x v="209"/>
    <d v="2004-12-23T00:00:00"/>
    <d v="2004-12-18T00:00:00"/>
    <s v="Shipped"/>
    <n v="353"/>
    <n v="1337"/>
    <n v="81100"/>
    <s v="Reims"/>
    <n v="4"/>
    <x v="3"/>
    <d v="2005-01-10T00:00:00"/>
    <n v="49705.52"/>
    <s v="Trucks and Buses"/>
    <n v="2874"/>
    <n v="54.11"/>
    <n v="5"/>
    <s v="Yes"/>
    <n v="2004"/>
    <n v="12"/>
    <n v="25.98"/>
    <n v="1636.2"/>
    <n v="74.942263279445726"/>
    <n v="1"/>
  </r>
  <r>
    <n v="10359"/>
    <s v="S32_3207"/>
    <n v="22"/>
    <n v="62.14"/>
    <n v="1"/>
    <x v="209"/>
    <d v="2004-12-23T00:00:00"/>
    <d v="2004-12-18T00:00:00"/>
    <s v="Shipped"/>
    <n v="353"/>
    <n v="1337"/>
    <n v="81100"/>
    <s v="Reims"/>
    <n v="4"/>
    <x v="3"/>
    <d v="2005-01-10T00:00:00"/>
    <n v="49705.52"/>
    <s v="Trains"/>
    <n v="8601"/>
    <n v="62.14"/>
    <n v="5"/>
    <s v="Yes"/>
    <n v="2004"/>
    <n v="12"/>
    <n v="26.72"/>
    <n v="1367.08"/>
    <n v="132.55988023952096"/>
    <n v="1"/>
  </r>
  <r>
    <n v="10359"/>
    <s v="S50_1392"/>
    <n v="46"/>
    <n v="99.55"/>
    <n v="2"/>
    <x v="209"/>
    <d v="2004-12-23T00:00:00"/>
    <d v="2004-12-18T00:00:00"/>
    <s v="Shipped"/>
    <n v="353"/>
    <n v="1337"/>
    <n v="81100"/>
    <s v="Reims"/>
    <n v="4"/>
    <x v="3"/>
    <d v="2005-01-10T00:00:00"/>
    <n v="49705.52"/>
    <s v="Trucks and Buses"/>
    <n v="1016"/>
    <n v="115.75"/>
    <n v="5"/>
    <s v="Yes"/>
    <n v="2004"/>
    <n v="12"/>
    <n v="68.290000000000006"/>
    <n v="4579.3"/>
    <n v="45.775369746668602"/>
    <n v="0"/>
  </r>
  <r>
    <n v="10359"/>
    <s v="S50_1514"/>
    <n v="25"/>
    <n v="47.45"/>
    <n v="4"/>
    <x v="209"/>
    <d v="2004-12-23T00:00:00"/>
    <d v="2004-12-18T00:00:00"/>
    <s v="Shipped"/>
    <n v="353"/>
    <n v="1337"/>
    <n v="81100"/>
    <s v="Reims"/>
    <n v="4"/>
    <x v="3"/>
    <d v="2005-01-10T00:00:00"/>
    <n v="49705.52"/>
    <s v="Trains"/>
    <n v="1645"/>
    <n v="58.58"/>
    <n v="5"/>
    <s v="Yes"/>
    <n v="2004"/>
    <n v="12"/>
    <n v="37.49"/>
    <n v="1186.25"/>
    <n v="26.567084555881571"/>
    <n v="0"/>
  </r>
  <r>
    <n v="10360"/>
    <s v="S18_1662"/>
    <n v="50"/>
    <n v="126.15"/>
    <n v="12"/>
    <x v="210"/>
    <d v="2004-12-22T00:00:00"/>
    <d v="2004-12-18T00:00:00"/>
    <s v="Shipped"/>
    <n v="496"/>
    <n v="1612"/>
    <n v="110000"/>
    <s v="Auckland  "/>
    <n v="6"/>
    <x v="6"/>
    <d v="2005-05-25T00:00:00"/>
    <n v="30253.75"/>
    <s v="Planes"/>
    <n v="5330"/>
    <n v="157.69"/>
    <n v="4"/>
    <s v="Yes"/>
    <n v="2004"/>
    <n v="12"/>
    <n v="77.27"/>
    <n v="6307.5"/>
    <n v="63.25870324834996"/>
    <n v="0"/>
  </r>
  <r>
    <n v="10360"/>
    <s v="S18_2581"/>
    <n v="41"/>
    <n v="68.430000000000007"/>
    <n v="13"/>
    <x v="210"/>
    <d v="2004-12-22T00:00:00"/>
    <d v="2004-12-18T00:00:00"/>
    <s v="Shipped"/>
    <n v="496"/>
    <n v="1612"/>
    <n v="110000"/>
    <s v="Auckland  "/>
    <n v="6"/>
    <x v="6"/>
    <d v="2005-05-25T00:00:00"/>
    <n v="30253.75"/>
    <s v="Planes"/>
    <n v="992"/>
    <n v="84.48"/>
    <n v="4"/>
    <s v="Yes"/>
    <n v="2004"/>
    <n v="12"/>
    <n v="49"/>
    <n v="2805.63"/>
    <n v="39.653061224489811"/>
    <n v="0"/>
  </r>
  <r>
    <n v="10360"/>
    <s v="S18_3029"/>
    <n v="46"/>
    <n v="71.400000000000006"/>
    <n v="14"/>
    <x v="210"/>
    <d v="2004-12-22T00:00:00"/>
    <d v="2004-12-18T00:00:00"/>
    <s v="Shipped"/>
    <n v="496"/>
    <n v="1612"/>
    <n v="110000"/>
    <s v="Auckland  "/>
    <n v="6"/>
    <x v="6"/>
    <d v="2005-05-25T00:00:00"/>
    <n v="30253.75"/>
    <s v="Ships"/>
    <n v="4259"/>
    <n v="86.02"/>
    <n v="4"/>
    <s v="Yes"/>
    <n v="2004"/>
    <n v="12"/>
    <n v="51.61"/>
    <n v="3284.4"/>
    <n v="38.345281922108128"/>
    <n v="0"/>
  </r>
  <r>
    <n v="10360"/>
    <s v="S18_3140"/>
    <n v="29"/>
    <n v="122.93"/>
    <n v="8"/>
    <x v="210"/>
    <d v="2004-12-22T00:00:00"/>
    <d v="2004-12-18T00:00:00"/>
    <s v="Shipped"/>
    <n v="496"/>
    <n v="1612"/>
    <n v="110000"/>
    <s v="Auckland  "/>
    <n v="6"/>
    <x v="6"/>
    <d v="2005-05-25T00:00:00"/>
    <n v="30253.75"/>
    <s v="Vintage Cars"/>
    <n v="3913"/>
    <n v="136.59"/>
    <n v="4"/>
    <s v="Yes"/>
    <n v="2004"/>
    <n v="12"/>
    <n v="68.3"/>
    <n v="3564.9700000000003"/>
    <n v="79.985358711566633"/>
    <n v="1"/>
  </r>
  <r>
    <n v="10360"/>
    <s v="S18_3259"/>
    <n v="29"/>
    <n v="94.79"/>
    <n v="18"/>
    <x v="210"/>
    <d v="2004-12-22T00:00:00"/>
    <d v="2004-12-18T00:00:00"/>
    <s v="Shipped"/>
    <n v="496"/>
    <n v="1612"/>
    <n v="110000"/>
    <s v="Auckland  "/>
    <n v="6"/>
    <x v="6"/>
    <d v="2005-05-25T00:00:00"/>
    <n v="30253.75"/>
    <s v="Trains"/>
    <n v="6450"/>
    <n v="100.84"/>
    <n v="4"/>
    <s v="Yes"/>
    <n v="2004"/>
    <n v="12"/>
    <n v="67.56"/>
    <n v="2748.9100000000003"/>
    <n v="40.304914150384846"/>
    <n v="0"/>
  </r>
  <r>
    <n v="10360"/>
    <s v="S18_3856"/>
    <n v="40"/>
    <n v="101.64"/>
    <n v="15"/>
    <x v="210"/>
    <d v="2004-12-22T00:00:00"/>
    <d v="2004-12-18T00:00:00"/>
    <s v="Shipped"/>
    <n v="496"/>
    <n v="1612"/>
    <n v="110000"/>
    <s v="Auckland  "/>
    <n v="6"/>
    <x v="6"/>
    <d v="2005-05-25T00:00:00"/>
    <n v="30253.75"/>
    <s v="Vintage Cars"/>
    <n v="2378"/>
    <n v="105.87"/>
    <n v="4"/>
    <s v="Yes"/>
    <n v="2004"/>
    <n v="12"/>
    <n v="64.58"/>
    <n v="4065.6"/>
    <n v="57.386187674202546"/>
    <n v="0"/>
  </r>
  <r>
    <n v="10360"/>
    <s v="S18_4522"/>
    <n v="40"/>
    <n v="76.36"/>
    <n v="1"/>
    <x v="210"/>
    <d v="2004-12-22T00:00:00"/>
    <d v="2004-12-18T00:00:00"/>
    <s v="Shipped"/>
    <n v="496"/>
    <n v="1612"/>
    <n v="110000"/>
    <s v="Auckland  "/>
    <n v="6"/>
    <x v="6"/>
    <d v="2005-05-25T00:00:00"/>
    <n v="30253.75"/>
    <s v="Vintage Cars"/>
    <n v="8290"/>
    <n v="87.77"/>
    <n v="4"/>
    <s v="Yes"/>
    <n v="2004"/>
    <n v="12"/>
    <n v="52.66"/>
    <n v="3054.4"/>
    <n v="45.005696923661233"/>
    <n v="0"/>
  </r>
  <r>
    <n v="10360"/>
    <s v="S24_1785"/>
    <n v="22"/>
    <n v="106.14"/>
    <n v="17"/>
    <x v="210"/>
    <d v="2004-12-22T00:00:00"/>
    <d v="2004-12-18T00:00:00"/>
    <s v="Shipped"/>
    <n v="496"/>
    <n v="1612"/>
    <n v="110000"/>
    <s v="Auckland  "/>
    <n v="6"/>
    <x v="6"/>
    <d v="2005-05-25T00:00:00"/>
    <n v="30253.75"/>
    <s v="Planes"/>
    <n v="3627"/>
    <n v="109.42"/>
    <n v="4"/>
    <s v="Yes"/>
    <n v="2004"/>
    <n v="12"/>
    <n v="66.739999999999995"/>
    <n v="2335.08"/>
    <n v="59.035061432424349"/>
    <n v="0"/>
  </r>
  <r>
    <n v="10360"/>
    <s v="S24_2011"/>
    <n v="31"/>
    <n v="100.77"/>
    <n v="2"/>
    <x v="210"/>
    <d v="2004-12-22T00:00:00"/>
    <d v="2004-12-18T00:00:00"/>
    <s v="Shipped"/>
    <n v="496"/>
    <n v="1612"/>
    <n v="110000"/>
    <s v="Auckland  "/>
    <n v="6"/>
    <x v="6"/>
    <d v="2005-05-25T00:00:00"/>
    <n v="30253.75"/>
    <s v="Ships"/>
    <n v="1898"/>
    <n v="122.89"/>
    <n v="4"/>
    <s v="Yes"/>
    <n v="2004"/>
    <n v="12"/>
    <n v="82.34"/>
    <n v="3123.87"/>
    <n v="22.38280301190186"/>
    <n v="0"/>
  </r>
  <r>
    <n v="10360"/>
    <s v="S24_2841"/>
    <n v="49"/>
    <n v="55.49"/>
    <n v="16"/>
    <x v="210"/>
    <d v="2004-12-22T00:00:00"/>
    <d v="2004-12-18T00:00:00"/>
    <s v="Shipped"/>
    <n v="496"/>
    <n v="1612"/>
    <n v="110000"/>
    <s v="Auckland  "/>
    <n v="6"/>
    <x v="6"/>
    <d v="2005-05-25T00:00:00"/>
    <n v="30253.75"/>
    <s v="Planes"/>
    <n v="5942"/>
    <n v="68.510000000000005"/>
    <n v="4"/>
    <s v="Yes"/>
    <n v="2004"/>
    <n v="12"/>
    <n v="34.25"/>
    <n v="2719.01"/>
    <n v="62.014598540145997"/>
    <n v="0"/>
  </r>
  <r>
    <n v="10360"/>
    <s v="S24_3151"/>
    <n v="36"/>
    <n v="70.81"/>
    <n v="3"/>
    <x v="210"/>
    <d v="2004-12-22T00:00:00"/>
    <d v="2004-12-18T00:00:00"/>
    <s v="Shipped"/>
    <n v="496"/>
    <n v="1612"/>
    <n v="110000"/>
    <s v="Auckland  "/>
    <n v="6"/>
    <x v="6"/>
    <d v="2005-05-25T00:00:00"/>
    <n v="30253.75"/>
    <s v="Vintage Cars"/>
    <n v="9173"/>
    <n v="88.51"/>
    <n v="4"/>
    <s v="Yes"/>
    <n v="2004"/>
    <n v="12"/>
    <n v="46.91"/>
    <n v="2549.16"/>
    <n v="50.948625026646788"/>
    <n v="0"/>
  </r>
  <r>
    <n v="10360"/>
    <s v="S24_3816"/>
    <n v="22"/>
    <n v="78.83"/>
    <n v="4"/>
    <x v="210"/>
    <d v="2004-12-22T00:00:00"/>
    <d v="2004-12-18T00:00:00"/>
    <s v="Shipped"/>
    <n v="496"/>
    <n v="1612"/>
    <n v="110000"/>
    <s v="Auckland  "/>
    <n v="6"/>
    <x v="6"/>
    <d v="2005-05-25T00:00:00"/>
    <n v="30253.75"/>
    <s v="Vintage Cars"/>
    <n v="6621"/>
    <n v="83.86"/>
    <n v="4"/>
    <s v="Yes"/>
    <n v="2004"/>
    <n v="12"/>
    <n v="48.64"/>
    <n v="1734.26"/>
    <n v="62.06825657894737"/>
    <n v="0"/>
  </r>
  <r>
    <n v="10360"/>
    <s v="S700_1138"/>
    <n v="32"/>
    <n v="64.67"/>
    <n v="5"/>
    <x v="210"/>
    <d v="2004-12-22T00:00:00"/>
    <d v="2004-12-18T00:00:00"/>
    <s v="Shipped"/>
    <n v="496"/>
    <n v="1612"/>
    <n v="110000"/>
    <s v="Auckland  "/>
    <n v="6"/>
    <x v="6"/>
    <d v="2005-05-25T00:00:00"/>
    <n v="30253.75"/>
    <s v="Ships"/>
    <n v="1897"/>
    <n v="66.67"/>
    <n v="4"/>
    <s v="Yes"/>
    <n v="2004"/>
    <n v="12"/>
    <n v="34"/>
    <n v="2069.44"/>
    <n v="90.205882352941174"/>
    <n v="1"/>
  </r>
  <r>
    <n v="10360"/>
    <s v="S700_1938"/>
    <n v="26"/>
    <n v="86.61"/>
    <n v="6"/>
    <x v="210"/>
    <d v="2004-12-22T00:00:00"/>
    <d v="2004-12-18T00:00:00"/>
    <s v="Shipped"/>
    <n v="496"/>
    <n v="1612"/>
    <n v="110000"/>
    <s v="Auckland  "/>
    <n v="6"/>
    <x v="6"/>
    <d v="2005-05-25T00:00:00"/>
    <n v="30253.75"/>
    <s v="Ships"/>
    <n v="737"/>
    <n v="86.61"/>
    <n v="4"/>
    <s v="Yes"/>
    <n v="2004"/>
    <n v="12"/>
    <n v="43.3"/>
    <n v="2251.86"/>
    <n v="100.02309468822173"/>
    <n v="1"/>
  </r>
  <r>
    <n v="10360"/>
    <s v="S700_2610"/>
    <n v="30"/>
    <n v="70.11"/>
    <n v="7"/>
    <x v="210"/>
    <d v="2004-12-22T00:00:00"/>
    <d v="2004-12-18T00:00:00"/>
    <s v="Shipped"/>
    <n v="496"/>
    <n v="1612"/>
    <n v="110000"/>
    <s v="Auckland  "/>
    <n v="6"/>
    <x v="6"/>
    <d v="2005-05-25T00:00:00"/>
    <n v="30253.75"/>
    <s v="Ships"/>
    <n v="7083"/>
    <n v="72.28"/>
    <n v="4"/>
    <s v="Yes"/>
    <n v="2004"/>
    <n v="12"/>
    <n v="33.97"/>
    <n v="2103.3000000000002"/>
    <n v="106.38798940241389"/>
    <n v="1"/>
  </r>
  <r>
    <n v="10360"/>
    <s v="S700_3505"/>
    <n v="35"/>
    <n v="83.14"/>
    <n v="9"/>
    <x v="210"/>
    <d v="2004-12-22T00:00:00"/>
    <d v="2004-12-18T00:00:00"/>
    <s v="Shipped"/>
    <n v="496"/>
    <n v="1612"/>
    <n v="110000"/>
    <s v="Auckland  "/>
    <n v="6"/>
    <x v="6"/>
    <d v="2005-05-25T00:00:00"/>
    <n v="30253.75"/>
    <s v="Ships"/>
    <n v="1956"/>
    <n v="100.17"/>
    <n v="4"/>
    <s v="Yes"/>
    <n v="2004"/>
    <n v="12"/>
    <n v="51.09"/>
    <n v="2909.9"/>
    <n v="62.732432961440587"/>
    <n v="0"/>
  </r>
  <r>
    <n v="10360"/>
    <s v="S700_3962"/>
    <n v="31"/>
    <n v="92.36"/>
    <n v="10"/>
    <x v="210"/>
    <d v="2004-12-22T00:00:00"/>
    <d v="2004-12-18T00:00:00"/>
    <s v="Shipped"/>
    <n v="496"/>
    <n v="1612"/>
    <n v="110000"/>
    <s v="Auckland  "/>
    <n v="6"/>
    <x v="6"/>
    <d v="2005-05-25T00:00:00"/>
    <n v="30253.75"/>
    <s v="Ships"/>
    <n v="5088"/>
    <n v="99.31"/>
    <n v="4"/>
    <s v="Yes"/>
    <n v="2004"/>
    <n v="12"/>
    <n v="53.63"/>
    <n v="2863.16"/>
    <n v="72.217042699981349"/>
    <n v="1"/>
  </r>
  <r>
    <n v="10360"/>
    <s v="S72_3212"/>
    <n v="31"/>
    <n v="54.05"/>
    <n v="11"/>
    <x v="210"/>
    <d v="2004-12-22T00:00:00"/>
    <d v="2004-12-18T00:00:00"/>
    <s v="Shipped"/>
    <n v="496"/>
    <n v="1612"/>
    <n v="110000"/>
    <s v="Auckland  "/>
    <n v="6"/>
    <x v="6"/>
    <d v="2005-05-25T00:00:00"/>
    <n v="30253.75"/>
    <s v="Ships"/>
    <n v="414"/>
    <n v="54.6"/>
    <n v="4"/>
    <s v="Yes"/>
    <n v="2004"/>
    <n v="12"/>
    <n v="33.299999999999997"/>
    <n v="1675.55"/>
    <n v="62.312312312312315"/>
    <n v="0"/>
  </r>
  <r>
    <n v="10361"/>
    <s v="S10_1678"/>
    <n v="20"/>
    <n v="92.83"/>
    <n v="13"/>
    <x v="211"/>
    <d v="2004-12-24T00:00:00"/>
    <d v="2004-12-20T00:00:00"/>
    <s v="Shipped"/>
    <n v="282"/>
    <n v="1611"/>
    <n v="93300"/>
    <s v="Chatswood"/>
    <n v="6"/>
    <x v="6"/>
    <d v="2003-08-03T00:00:00"/>
    <n v="24013.52"/>
    <s v="Motorcycles"/>
    <n v="7933"/>
    <n v="95.7"/>
    <n v="4"/>
    <s v="Yes"/>
    <n v="2004"/>
    <n v="12"/>
    <n v="48.81"/>
    <n v="1856.6"/>
    <n v="90.186437205490662"/>
    <n v="1"/>
  </r>
  <r>
    <n v="10361"/>
    <s v="S10_2016"/>
    <n v="26"/>
    <n v="114.18"/>
    <n v="8"/>
    <x v="211"/>
    <d v="2004-12-24T00:00:00"/>
    <d v="2004-12-20T00:00:00"/>
    <s v="Shipped"/>
    <n v="282"/>
    <n v="1611"/>
    <n v="93300"/>
    <s v="Chatswood"/>
    <n v="6"/>
    <x v="6"/>
    <d v="2003-08-03T00:00:00"/>
    <n v="24013.52"/>
    <s v="Motorcycles"/>
    <n v="6625"/>
    <n v="118.94"/>
    <n v="4"/>
    <s v="Yes"/>
    <n v="2004"/>
    <n v="12"/>
    <n v="68.989999999999995"/>
    <n v="2968.6800000000003"/>
    <n v="65.502246702420663"/>
    <n v="0"/>
  </r>
  <r>
    <n v="10361"/>
    <s v="S24_3420"/>
    <n v="34"/>
    <n v="62.46"/>
    <n v="6"/>
    <x v="211"/>
    <d v="2004-12-24T00:00:00"/>
    <d v="2004-12-20T00:00:00"/>
    <s v="Shipped"/>
    <n v="282"/>
    <n v="1611"/>
    <n v="93300"/>
    <s v="Chatswood"/>
    <n v="6"/>
    <x v="6"/>
    <d v="2003-08-03T00:00:00"/>
    <n v="24013.52"/>
    <s v="Vintage Cars"/>
    <n v="2902"/>
    <n v="65.75"/>
    <n v="4"/>
    <s v="Yes"/>
    <n v="2004"/>
    <n v="12"/>
    <n v="26.3"/>
    <n v="2123.64"/>
    <n v="137.49049429657794"/>
    <n v="1"/>
  </r>
  <r>
    <n v="10361"/>
    <s v="S24_3949"/>
    <n v="26"/>
    <n v="61.42"/>
    <n v="7"/>
    <x v="211"/>
    <d v="2004-12-24T00:00:00"/>
    <d v="2004-12-20T00:00:00"/>
    <s v="Shipped"/>
    <n v="282"/>
    <n v="1611"/>
    <n v="93300"/>
    <s v="Chatswood"/>
    <n v="6"/>
    <x v="6"/>
    <d v="2003-08-03T00:00:00"/>
    <n v="24013.52"/>
    <s v="Planes"/>
    <n v="6812"/>
    <n v="68.239999999999995"/>
    <n v="4"/>
    <s v="Yes"/>
    <n v="2004"/>
    <n v="12"/>
    <n v="29.34"/>
    <n v="1596.92"/>
    <n v="109.33878663940013"/>
    <n v="1"/>
  </r>
  <r>
    <n v="10361"/>
    <s v="S24_4278"/>
    <n v="25"/>
    <n v="68.83"/>
    <n v="1"/>
    <x v="211"/>
    <d v="2004-12-24T00:00:00"/>
    <d v="2004-12-20T00:00:00"/>
    <s v="Shipped"/>
    <n v="282"/>
    <n v="1611"/>
    <n v="93300"/>
    <s v="Chatswood"/>
    <n v="6"/>
    <x v="6"/>
    <d v="2003-08-03T00:00:00"/>
    <n v="24013.52"/>
    <s v="Planes"/>
    <n v="2756"/>
    <n v="72.45"/>
    <n v="4"/>
    <s v="Yes"/>
    <n v="2004"/>
    <n v="12"/>
    <n v="36.229999999999997"/>
    <n v="1720.75"/>
    <n v="89.98067899530777"/>
    <n v="1"/>
  </r>
  <r>
    <n v="10361"/>
    <s v="S32_4289"/>
    <n v="49"/>
    <n v="56.41"/>
    <n v="2"/>
    <x v="211"/>
    <d v="2004-12-24T00:00:00"/>
    <d v="2004-12-20T00:00:00"/>
    <s v="Shipped"/>
    <n v="282"/>
    <n v="1611"/>
    <n v="93300"/>
    <s v="Chatswood"/>
    <n v="6"/>
    <x v="6"/>
    <d v="2003-08-03T00:00:00"/>
    <n v="24013.52"/>
    <s v="Vintage Cars"/>
    <n v="136"/>
    <n v="68.790000000000006"/>
    <n v="4"/>
    <s v="Yes"/>
    <n v="2004"/>
    <n v="12"/>
    <n v="33.020000000000003"/>
    <n v="2764.0899999999997"/>
    <n v="70.835857056329459"/>
    <n v="1"/>
  </r>
  <r>
    <n v="10361"/>
    <s v="S50_1341"/>
    <n v="33"/>
    <n v="35.78"/>
    <n v="3"/>
    <x v="211"/>
    <d v="2004-12-24T00:00:00"/>
    <d v="2004-12-20T00:00:00"/>
    <s v="Shipped"/>
    <n v="282"/>
    <n v="1611"/>
    <n v="93300"/>
    <s v="Chatswood"/>
    <n v="6"/>
    <x v="6"/>
    <d v="2003-08-03T00:00:00"/>
    <n v="24013.52"/>
    <s v="Vintage Cars"/>
    <n v="7062"/>
    <n v="43.64"/>
    <n v="4"/>
    <s v="Yes"/>
    <n v="2004"/>
    <n v="12"/>
    <n v="27.06"/>
    <n v="1180.74"/>
    <n v="32.224685883222485"/>
    <n v="0"/>
  </r>
  <r>
    <n v="10361"/>
    <s v="S700_1691"/>
    <n v="20"/>
    <n v="88.6"/>
    <n v="4"/>
    <x v="211"/>
    <d v="2004-12-24T00:00:00"/>
    <d v="2004-12-20T00:00:00"/>
    <s v="Shipped"/>
    <n v="282"/>
    <n v="1611"/>
    <n v="93300"/>
    <s v="Chatswood"/>
    <n v="6"/>
    <x v="6"/>
    <d v="2003-08-03T00:00:00"/>
    <n v="24013.52"/>
    <s v="Planes"/>
    <n v="5841"/>
    <n v="91.34"/>
    <n v="4"/>
    <s v="Yes"/>
    <n v="2004"/>
    <n v="12"/>
    <n v="51.15"/>
    <n v="1772"/>
    <n v="73.216031280547398"/>
    <n v="1"/>
  </r>
  <r>
    <n v="10361"/>
    <s v="S700_2047"/>
    <n v="24"/>
    <n v="85.99"/>
    <n v="14"/>
    <x v="211"/>
    <d v="2004-12-24T00:00:00"/>
    <d v="2004-12-20T00:00:00"/>
    <s v="Shipped"/>
    <n v="282"/>
    <n v="1611"/>
    <n v="93300"/>
    <s v="Chatswood"/>
    <n v="6"/>
    <x v="6"/>
    <d v="2003-08-03T00:00:00"/>
    <n v="24013.52"/>
    <s v="Ships"/>
    <n v="3501"/>
    <n v="90.52"/>
    <n v="4"/>
    <s v="Yes"/>
    <n v="2004"/>
    <n v="12"/>
    <n v="39.83"/>
    <n v="2063.7599999999998"/>
    <n v="115.89254330906351"/>
    <n v="1"/>
  </r>
  <r>
    <n v="10361"/>
    <s v="S700_2466"/>
    <n v="26"/>
    <n v="91.74"/>
    <n v="9"/>
    <x v="211"/>
    <d v="2004-12-24T00:00:00"/>
    <d v="2004-12-20T00:00:00"/>
    <s v="Shipped"/>
    <n v="282"/>
    <n v="1611"/>
    <n v="93300"/>
    <s v="Chatswood"/>
    <n v="6"/>
    <x v="6"/>
    <d v="2003-08-03T00:00:00"/>
    <n v="24013.52"/>
    <s v="Planes"/>
    <n v="9653"/>
    <n v="99.72"/>
    <n v="4"/>
    <s v="Yes"/>
    <n v="2004"/>
    <n v="12"/>
    <n v="68.8"/>
    <n v="2385.2399999999998"/>
    <n v="33.343023255813954"/>
    <n v="0"/>
  </r>
  <r>
    <n v="10361"/>
    <s v="S700_2834"/>
    <n v="44"/>
    <n v="107.97"/>
    <n v="5"/>
    <x v="211"/>
    <d v="2004-12-24T00:00:00"/>
    <d v="2004-12-20T00:00:00"/>
    <s v="Shipped"/>
    <n v="282"/>
    <n v="1611"/>
    <n v="93300"/>
    <s v="Chatswood"/>
    <n v="6"/>
    <x v="6"/>
    <d v="2003-08-03T00:00:00"/>
    <n v="24013.52"/>
    <s v="Planes"/>
    <n v="7106"/>
    <n v="118.65"/>
    <n v="4"/>
    <s v="Yes"/>
    <n v="2004"/>
    <n v="12"/>
    <n v="59.33"/>
    <n v="4750.68"/>
    <n v="81.982133827743127"/>
    <n v="1"/>
  </r>
  <r>
    <n v="10361"/>
    <s v="S700_3167"/>
    <n v="44"/>
    <n v="76.8"/>
    <n v="10"/>
    <x v="211"/>
    <d v="2004-12-24T00:00:00"/>
    <d v="2004-12-20T00:00:00"/>
    <s v="Shipped"/>
    <n v="282"/>
    <n v="1611"/>
    <n v="93300"/>
    <s v="Chatswood"/>
    <n v="6"/>
    <x v="6"/>
    <d v="2003-08-03T00:00:00"/>
    <n v="24013.52"/>
    <s v="Planes"/>
    <n v="551"/>
    <n v="80"/>
    <n v="4"/>
    <s v="Yes"/>
    <n v="2004"/>
    <n v="12"/>
    <n v="54.4"/>
    <n v="3379.2"/>
    <n v="41.17647058823529"/>
    <n v="0"/>
  </r>
  <r>
    <n v="10361"/>
    <s v="S700_4002"/>
    <n v="35"/>
    <n v="62.19"/>
    <n v="11"/>
    <x v="211"/>
    <d v="2004-12-24T00:00:00"/>
    <d v="2004-12-20T00:00:00"/>
    <s v="Shipped"/>
    <n v="282"/>
    <n v="1611"/>
    <n v="93300"/>
    <s v="Chatswood"/>
    <n v="6"/>
    <x v="6"/>
    <d v="2003-08-03T00:00:00"/>
    <n v="24013.52"/>
    <s v="Planes"/>
    <n v="8820"/>
    <n v="74.03"/>
    <n v="4"/>
    <s v="Yes"/>
    <n v="2004"/>
    <n v="12"/>
    <n v="36.270000000000003"/>
    <n v="2176.65"/>
    <n v="71.464019851116603"/>
    <n v="1"/>
  </r>
  <r>
    <n v="10361"/>
    <s v="S72_1253"/>
    <n v="23"/>
    <n v="47.67"/>
    <n v="12"/>
    <x v="211"/>
    <d v="2004-12-24T00:00:00"/>
    <d v="2004-12-20T00:00:00"/>
    <s v="Shipped"/>
    <n v="282"/>
    <n v="1611"/>
    <n v="93300"/>
    <s v="Chatswood"/>
    <n v="6"/>
    <x v="6"/>
    <d v="2003-08-03T00:00:00"/>
    <n v="24013.52"/>
    <s v="Planes"/>
    <n v="4857"/>
    <n v="49.66"/>
    <n v="4"/>
    <s v="Yes"/>
    <n v="2004"/>
    <n v="12"/>
    <n v="32.770000000000003"/>
    <n v="1096.4100000000001"/>
    <n v="45.468416234360689"/>
    <n v="0"/>
  </r>
  <r>
    <n v="10362"/>
    <s v="S10_4698"/>
    <n v="22"/>
    <n v="182.04"/>
    <n v="4"/>
    <x v="212"/>
    <d v="2005-01-16T00:00:00"/>
    <d v="2005-01-10T00:00:00"/>
    <s v="Shipped"/>
    <n v="161"/>
    <n v="1165"/>
    <n v="84600"/>
    <s v="Burlingame"/>
    <n v="1"/>
    <x v="5"/>
    <d v="2004-11-14T00:00:00"/>
    <n v="2434.25"/>
    <s v="Motorcycles"/>
    <n v="5582"/>
    <n v="193.66"/>
    <n v="6"/>
    <s v="Yes"/>
    <n v="2005"/>
    <n v="1"/>
    <n v="91.02"/>
    <n v="4004.8799999999997"/>
    <n v="100"/>
    <n v="1"/>
  </r>
  <r>
    <n v="10362"/>
    <s v="S12_2823"/>
    <n v="22"/>
    <n v="131.04"/>
    <n v="1"/>
    <x v="212"/>
    <d v="2005-01-16T00:00:00"/>
    <d v="2005-01-10T00:00:00"/>
    <s v="Shipped"/>
    <n v="161"/>
    <n v="1165"/>
    <n v="84600"/>
    <s v="Burlingame"/>
    <n v="1"/>
    <x v="5"/>
    <d v="2004-11-14T00:00:00"/>
    <n v="2434.25"/>
    <s v="Motorcycles"/>
    <n v="9997"/>
    <n v="150.62"/>
    <n v="6"/>
    <s v="Yes"/>
    <n v="2005"/>
    <n v="1"/>
    <n v="66.27"/>
    <n v="2882.8799999999997"/>
    <n v="97.736532367587145"/>
    <n v="1"/>
  </r>
  <r>
    <n v="10362"/>
    <s v="S18_2625"/>
    <n v="23"/>
    <n v="53.91"/>
    <n v="3"/>
    <x v="212"/>
    <d v="2005-01-16T00:00:00"/>
    <d v="2005-01-10T00:00:00"/>
    <s v="Shipped"/>
    <n v="161"/>
    <n v="1165"/>
    <n v="84600"/>
    <s v="Burlingame"/>
    <n v="1"/>
    <x v="5"/>
    <d v="2004-11-14T00:00:00"/>
    <n v="2434.25"/>
    <s v="Motorcycles"/>
    <n v="4357"/>
    <n v="60.57"/>
    <n v="6"/>
    <s v="Yes"/>
    <n v="2005"/>
    <n v="1"/>
    <n v="24.23"/>
    <n v="1239.9299999999998"/>
    <n v="122.49277754849359"/>
    <n v="1"/>
  </r>
  <r>
    <n v="10362"/>
    <s v="S24_1578"/>
    <n v="50"/>
    <n v="91.29"/>
    <n v="2"/>
    <x v="212"/>
    <d v="2005-01-16T00:00:00"/>
    <d v="2005-01-10T00:00:00"/>
    <s v="Shipped"/>
    <n v="161"/>
    <n v="1165"/>
    <n v="84600"/>
    <s v="Burlingame"/>
    <n v="1"/>
    <x v="5"/>
    <d v="2004-11-14T00:00:00"/>
    <n v="2434.25"/>
    <s v="Motorcycles"/>
    <n v="7003"/>
    <n v="112.7"/>
    <n v="6"/>
    <s v="Yes"/>
    <n v="2005"/>
    <n v="1"/>
    <n v="60.86"/>
    <n v="4564.5"/>
    <n v="50.000000000000014"/>
    <n v="0"/>
  </r>
  <r>
    <n v="10363"/>
    <s v="S12_1099"/>
    <n v="33"/>
    <n v="180.95"/>
    <n v="3"/>
    <x v="213"/>
    <d v="2005-01-12T00:00:00"/>
    <d v="2005-01-10T00:00:00"/>
    <s v="Shipped"/>
    <n v="334"/>
    <n v="1501"/>
    <n v="98800"/>
    <s v="Espoo"/>
    <n v="7"/>
    <x v="1"/>
    <d v="2005-01-27T00:00:00"/>
    <n v="45785.34"/>
    <s v="Classic Cars"/>
    <n v="68"/>
    <n v="194.57"/>
    <n v="2"/>
    <s v="Yes"/>
    <n v="2005"/>
    <n v="1"/>
    <n v="95.34"/>
    <n v="5971.3499999999995"/>
    <n v="89.794419970631395"/>
    <n v="1"/>
  </r>
  <r>
    <n v="10363"/>
    <s v="S12_3380"/>
    <n v="34"/>
    <n v="106.87"/>
    <n v="4"/>
    <x v="213"/>
    <d v="2005-01-12T00:00:00"/>
    <d v="2005-01-10T00:00:00"/>
    <s v="Shipped"/>
    <n v="334"/>
    <n v="1501"/>
    <n v="98800"/>
    <s v="Espoo"/>
    <n v="7"/>
    <x v="1"/>
    <d v="2005-01-27T00:00:00"/>
    <n v="45785.34"/>
    <s v="Classic Cars"/>
    <n v="9123"/>
    <n v="117.44"/>
    <n v="2"/>
    <s v="Yes"/>
    <n v="2005"/>
    <n v="1"/>
    <n v="75.16"/>
    <n v="3633.58"/>
    <n v="42.189994678020234"/>
    <n v="0"/>
  </r>
  <r>
    <n v="10363"/>
    <s v="S12_3990"/>
    <n v="34"/>
    <n v="68.63"/>
    <n v="5"/>
    <x v="213"/>
    <d v="2005-01-12T00:00:00"/>
    <d v="2005-01-10T00:00:00"/>
    <s v="Shipped"/>
    <n v="334"/>
    <n v="1501"/>
    <n v="98800"/>
    <s v="Espoo"/>
    <n v="7"/>
    <x v="1"/>
    <d v="2005-01-27T00:00:00"/>
    <n v="45785.34"/>
    <s v="Classic Cars"/>
    <n v="5663"/>
    <n v="79.8"/>
    <n v="2"/>
    <s v="Yes"/>
    <n v="2005"/>
    <n v="1"/>
    <n v="31.92"/>
    <n v="2333.42"/>
    <n v="115.00626566416037"/>
    <n v="1"/>
  </r>
  <r>
    <n v="10363"/>
    <s v="S12_4675"/>
    <n v="46"/>
    <n v="103.64"/>
    <n v="6"/>
    <x v="213"/>
    <d v="2005-01-12T00:00:00"/>
    <d v="2005-01-10T00:00:00"/>
    <s v="Shipped"/>
    <n v="334"/>
    <n v="1501"/>
    <n v="98800"/>
    <s v="Espoo"/>
    <n v="7"/>
    <x v="1"/>
    <d v="2005-01-27T00:00:00"/>
    <n v="45785.34"/>
    <s v="Classic Cars"/>
    <n v="7323"/>
    <n v="115.16"/>
    <n v="2"/>
    <s v="Yes"/>
    <n v="2005"/>
    <n v="1"/>
    <n v="58.73"/>
    <n v="4767.4399999999996"/>
    <n v="76.468585050229876"/>
    <n v="1"/>
  </r>
  <r>
    <n v="10363"/>
    <s v="S18_1889"/>
    <n v="22"/>
    <n v="61.6"/>
    <n v="7"/>
    <x v="213"/>
    <d v="2005-01-12T00:00:00"/>
    <d v="2005-01-10T00:00:00"/>
    <s v="Shipped"/>
    <n v="334"/>
    <n v="1501"/>
    <n v="98800"/>
    <s v="Espoo"/>
    <n v="7"/>
    <x v="1"/>
    <d v="2005-01-27T00:00:00"/>
    <n v="45785.34"/>
    <s v="Classic Cars"/>
    <n v="8826"/>
    <n v="77"/>
    <n v="2"/>
    <s v="Yes"/>
    <n v="2005"/>
    <n v="1"/>
    <n v="53.9"/>
    <n v="1355.2"/>
    <n v="14.28571428571429"/>
    <n v="0"/>
  </r>
  <r>
    <n v="10363"/>
    <s v="S18_3278"/>
    <n v="46"/>
    <n v="69.150000000000006"/>
    <n v="10"/>
    <x v="213"/>
    <d v="2005-01-12T00:00:00"/>
    <d v="2005-01-10T00:00:00"/>
    <s v="Shipped"/>
    <n v="334"/>
    <n v="1501"/>
    <n v="98800"/>
    <s v="Espoo"/>
    <n v="7"/>
    <x v="1"/>
    <d v="2005-01-27T00:00:00"/>
    <n v="45785.34"/>
    <s v="Classic Cars"/>
    <n v="1917"/>
    <n v="80.41"/>
    <n v="2"/>
    <s v="Yes"/>
    <n v="2005"/>
    <n v="1"/>
    <n v="49.05"/>
    <n v="3180.9"/>
    <n v="40.978593272171274"/>
    <n v="0"/>
  </r>
  <r>
    <n v="10363"/>
    <s v="S18_3482"/>
    <n v="24"/>
    <n v="124.94"/>
    <n v="11"/>
    <x v="213"/>
    <d v="2005-01-12T00:00:00"/>
    <d v="2005-01-10T00:00:00"/>
    <s v="Shipped"/>
    <n v="334"/>
    <n v="1501"/>
    <n v="98800"/>
    <s v="Espoo"/>
    <n v="7"/>
    <x v="1"/>
    <d v="2005-01-27T00:00:00"/>
    <n v="45785.34"/>
    <s v="Classic Cars"/>
    <n v="9127"/>
    <n v="146.99"/>
    <n v="2"/>
    <s v="Yes"/>
    <n v="2005"/>
    <n v="1"/>
    <n v="73.489999999999995"/>
    <n v="2998.56"/>
    <n v="70.009525105456532"/>
    <n v="1"/>
  </r>
  <r>
    <n v="10363"/>
    <s v="S18_3782"/>
    <n v="32"/>
    <n v="52.22"/>
    <n v="12"/>
    <x v="213"/>
    <d v="2005-01-12T00:00:00"/>
    <d v="2005-01-10T00:00:00"/>
    <s v="Shipped"/>
    <n v="334"/>
    <n v="1501"/>
    <n v="98800"/>
    <s v="Espoo"/>
    <n v="7"/>
    <x v="1"/>
    <d v="2005-01-27T00:00:00"/>
    <n v="45785.34"/>
    <s v="Motorcycles"/>
    <n v="7689"/>
    <n v="62.17"/>
    <n v="2"/>
    <s v="Yes"/>
    <n v="2005"/>
    <n v="1"/>
    <n v="32.950000000000003"/>
    <n v="1671.04"/>
    <n v="58.482549317147182"/>
    <n v="0"/>
  </r>
  <r>
    <n v="10363"/>
    <s v="S18_4721"/>
    <n v="28"/>
    <n v="123.5"/>
    <n v="13"/>
    <x v="213"/>
    <d v="2005-01-12T00:00:00"/>
    <d v="2005-01-10T00:00:00"/>
    <s v="Shipped"/>
    <n v="334"/>
    <n v="1501"/>
    <n v="98800"/>
    <s v="Espoo"/>
    <n v="7"/>
    <x v="1"/>
    <d v="2005-01-27T00:00:00"/>
    <n v="45785.34"/>
    <s v="Classic Cars"/>
    <n v="1249"/>
    <n v="148.80000000000001"/>
    <n v="2"/>
    <s v="Yes"/>
    <n v="2005"/>
    <n v="1"/>
    <n v="69.930000000000007"/>
    <n v="3458"/>
    <n v="76.605176605176581"/>
    <n v="1"/>
  </r>
  <r>
    <n v="10363"/>
    <s v="S24_2000"/>
    <n v="21"/>
    <n v="70.08"/>
    <n v="8"/>
    <x v="213"/>
    <d v="2005-01-12T00:00:00"/>
    <d v="2005-01-10T00:00:00"/>
    <s v="Shipped"/>
    <n v="334"/>
    <n v="1501"/>
    <n v="98800"/>
    <s v="Espoo"/>
    <n v="7"/>
    <x v="1"/>
    <d v="2005-01-27T00:00:00"/>
    <n v="45785.34"/>
    <s v="Motorcycles"/>
    <n v="15"/>
    <n v="76.17"/>
    <n v="2"/>
    <s v="Yes"/>
    <n v="2005"/>
    <n v="1"/>
    <n v="37.32"/>
    <n v="1471.68"/>
    <n v="87.781350482315105"/>
    <n v="1"/>
  </r>
  <r>
    <n v="10363"/>
    <s v="S24_2360"/>
    <n v="43"/>
    <n v="56.1"/>
    <n v="14"/>
    <x v="213"/>
    <d v="2005-01-12T00:00:00"/>
    <d v="2005-01-10T00:00:00"/>
    <s v="Shipped"/>
    <n v="334"/>
    <n v="1501"/>
    <n v="98800"/>
    <s v="Espoo"/>
    <n v="7"/>
    <x v="1"/>
    <d v="2005-01-27T00:00:00"/>
    <n v="45785.34"/>
    <s v="Motorcycles"/>
    <n v="6840"/>
    <n v="69.260000000000005"/>
    <n v="2"/>
    <s v="Yes"/>
    <n v="2005"/>
    <n v="1"/>
    <n v="47.1"/>
    <n v="2412.3000000000002"/>
    <n v="19.108280254777068"/>
    <n v="0"/>
  </r>
  <r>
    <n v="10363"/>
    <s v="S24_3371"/>
    <n v="21"/>
    <n v="52.05"/>
    <n v="15"/>
    <x v="213"/>
    <d v="2005-01-12T00:00:00"/>
    <d v="2005-01-10T00:00:00"/>
    <s v="Shipped"/>
    <n v="334"/>
    <n v="1501"/>
    <n v="98800"/>
    <s v="Espoo"/>
    <n v="7"/>
    <x v="1"/>
    <d v="2005-01-27T00:00:00"/>
    <n v="45785.34"/>
    <s v="Classic Cars"/>
    <n v="7995"/>
    <n v="61.23"/>
    <n v="2"/>
    <s v="Yes"/>
    <n v="2005"/>
    <n v="1"/>
    <n v="38.58"/>
    <n v="1093.05"/>
    <n v="34.914463452566096"/>
    <n v="0"/>
  </r>
  <r>
    <n v="10363"/>
    <s v="S24_3856"/>
    <n v="31"/>
    <n v="113.75"/>
    <n v="1"/>
    <x v="213"/>
    <d v="2005-01-12T00:00:00"/>
    <d v="2005-01-10T00:00:00"/>
    <s v="Shipped"/>
    <n v="334"/>
    <n v="1501"/>
    <n v="98800"/>
    <s v="Espoo"/>
    <n v="7"/>
    <x v="1"/>
    <d v="2005-01-27T00:00:00"/>
    <n v="45785.34"/>
    <s v="Classic Cars"/>
    <n v="6600"/>
    <n v="140.43"/>
    <n v="2"/>
    <s v="Yes"/>
    <n v="2005"/>
    <n v="1"/>
    <n v="98.3"/>
    <n v="3526.25"/>
    <n v="15.717192268565618"/>
    <n v="0"/>
  </r>
  <r>
    <n v="10363"/>
    <s v="S24_4620"/>
    <n v="43"/>
    <n v="75.989999999999995"/>
    <n v="9"/>
    <x v="213"/>
    <d v="2005-01-12T00:00:00"/>
    <d v="2005-01-10T00:00:00"/>
    <s v="Shipped"/>
    <n v="334"/>
    <n v="1501"/>
    <n v="98800"/>
    <s v="Espoo"/>
    <n v="7"/>
    <x v="1"/>
    <d v="2005-01-27T00:00:00"/>
    <n v="45785.34"/>
    <s v="Classic Cars"/>
    <n v="7869"/>
    <n v="80.84"/>
    <n v="2"/>
    <s v="Yes"/>
    <n v="2005"/>
    <n v="1"/>
    <n v="32.33"/>
    <n v="3267.5699999999997"/>
    <n v="135.04484998453447"/>
    <n v="1"/>
  </r>
  <r>
    <n v="10363"/>
    <s v="S32_1374"/>
    <n v="50"/>
    <n v="92.9"/>
    <n v="2"/>
    <x v="213"/>
    <d v="2005-01-12T00:00:00"/>
    <d v="2005-01-10T00:00:00"/>
    <s v="Shipped"/>
    <n v="334"/>
    <n v="1501"/>
    <n v="98800"/>
    <s v="Espoo"/>
    <n v="7"/>
    <x v="1"/>
    <d v="2005-01-27T00:00:00"/>
    <n v="45785.34"/>
    <s v="Motorcycles"/>
    <n v="178"/>
    <n v="99.89"/>
    <n v="2"/>
    <s v="Yes"/>
    <n v="2005"/>
    <n v="1"/>
    <n v="66.92"/>
    <n v="4645"/>
    <n v="38.822474596533176"/>
    <n v="0"/>
  </r>
  <r>
    <n v="10364"/>
    <s v="S32_2206"/>
    <n v="48"/>
    <n v="38.22"/>
    <n v="1"/>
    <x v="213"/>
    <d v="2005-01-17T00:00:00"/>
    <d v="2005-01-09T00:00:00"/>
    <s v="Shipped"/>
    <n v="350"/>
    <n v="1337"/>
    <n v="65000"/>
    <s v="Marseille"/>
    <n v="4"/>
    <x v="3"/>
    <d v="2004-12-11T00:00:00"/>
    <n v="18888.310000000001"/>
    <s v="Motorcycles"/>
    <n v="9241"/>
    <n v="40.229999999999997"/>
    <n v="8"/>
    <s v="No"/>
    <n v="2005"/>
    <n v="1"/>
    <n v="24.14"/>
    <n v="1834.56"/>
    <n v="58.326429163214577"/>
    <n v="0"/>
  </r>
  <r>
    <n v="10365"/>
    <s v="S18_1129"/>
    <n v="30"/>
    <n v="116.06"/>
    <n v="1"/>
    <x v="214"/>
    <d v="2005-01-18T00:00:00"/>
    <d v="2005-01-11T00:00:00"/>
    <s v="Shipped"/>
    <n v="320"/>
    <n v="1188"/>
    <n v="94500"/>
    <s v="New Bedford"/>
    <n v="2"/>
    <x v="0"/>
    <d v="2005-01-18T00:00:00"/>
    <n v="8307.2800000000007"/>
    <s v="Classic Cars"/>
    <n v="3975"/>
    <n v="141.54"/>
    <n v="7"/>
    <s v="No"/>
    <n v="2005"/>
    <n v="1"/>
    <n v="83.51"/>
    <n v="3481.8"/>
    <n v="38.977367979882644"/>
    <n v="0"/>
  </r>
  <r>
    <n v="10365"/>
    <s v="S32_4485"/>
    <n v="22"/>
    <n v="82.66"/>
    <n v="3"/>
    <x v="214"/>
    <d v="2005-01-18T00:00:00"/>
    <d v="2005-01-11T00:00:00"/>
    <s v="Shipped"/>
    <n v="320"/>
    <n v="1188"/>
    <n v="94500"/>
    <s v="New Bedford"/>
    <n v="2"/>
    <x v="0"/>
    <d v="2005-01-18T00:00:00"/>
    <n v="8307.2800000000007"/>
    <s v="Motorcycles"/>
    <n v="3341"/>
    <n v="102.05"/>
    <n v="7"/>
    <s v="No"/>
    <n v="2005"/>
    <n v="1"/>
    <n v="56.13"/>
    <n v="1818.52"/>
    <n v="47.265277035453401"/>
    <n v="0"/>
  </r>
  <r>
    <n v="10365"/>
    <s v="S50_4713"/>
    <n v="44"/>
    <n v="68.34"/>
    <n v="2"/>
    <x v="214"/>
    <d v="2005-01-18T00:00:00"/>
    <d v="2005-01-11T00:00:00"/>
    <s v="Shipped"/>
    <n v="320"/>
    <n v="1188"/>
    <n v="94500"/>
    <s v="New Bedford"/>
    <n v="2"/>
    <x v="0"/>
    <d v="2005-01-18T00:00:00"/>
    <n v="8307.2800000000007"/>
    <s v="Motorcycles"/>
    <n v="600"/>
    <n v="81.36"/>
    <n v="7"/>
    <s v="No"/>
    <n v="2005"/>
    <n v="1"/>
    <n v="34.17"/>
    <n v="3006.96"/>
    <n v="100"/>
    <n v="1"/>
  </r>
  <r>
    <n v="10366"/>
    <s v="S18_1984"/>
    <n v="34"/>
    <n v="116.65"/>
    <n v="3"/>
    <x v="215"/>
    <d v="2005-01-19T00:00:00"/>
    <d v="2005-01-12T00:00:00"/>
    <s v="Shipped"/>
    <n v="381"/>
    <n v="1401"/>
    <n v="23500"/>
    <s v="Charleroi"/>
    <n v="4"/>
    <x v="3"/>
    <d v="2004-12-03T00:00:00"/>
    <n v="12081.52"/>
    <s v="Classic Cars"/>
    <n v="9772"/>
    <n v="142.25"/>
    <n v="7"/>
    <s v="No"/>
    <n v="2005"/>
    <n v="1"/>
    <n v="93.89"/>
    <n v="3966.1000000000004"/>
    <n v="24.241133241026738"/>
    <n v="0"/>
  </r>
  <r>
    <n v="10366"/>
    <s v="S18_2870"/>
    <n v="49"/>
    <n v="105.6"/>
    <n v="2"/>
    <x v="215"/>
    <d v="2005-01-19T00:00:00"/>
    <d v="2005-01-12T00:00:00"/>
    <s v="Shipped"/>
    <n v="381"/>
    <n v="1401"/>
    <n v="23500"/>
    <s v="Charleroi"/>
    <n v="4"/>
    <x v="3"/>
    <d v="2004-12-03T00:00:00"/>
    <n v="12081.52"/>
    <s v="Classic Cars"/>
    <n v="8164"/>
    <n v="132"/>
    <n v="7"/>
    <s v="No"/>
    <n v="2005"/>
    <n v="1"/>
    <n v="56.76"/>
    <n v="5174.3999999999996"/>
    <n v="86.04651162790698"/>
    <n v="1"/>
  </r>
  <r>
    <n v="10366"/>
    <s v="S18_3232"/>
    <n v="34"/>
    <n v="154.1"/>
    <n v="1"/>
    <x v="215"/>
    <d v="2005-01-19T00:00:00"/>
    <d v="2005-01-12T00:00:00"/>
    <s v="Shipped"/>
    <n v="381"/>
    <n v="1401"/>
    <n v="23500"/>
    <s v="Charleroi"/>
    <n v="4"/>
    <x v="3"/>
    <d v="2004-12-03T00:00:00"/>
    <n v="12081.52"/>
    <s v="Classic Cars"/>
    <n v="8347"/>
    <n v="169.34"/>
    <n v="7"/>
    <s v="No"/>
    <n v="2005"/>
    <n v="1"/>
    <n v="77.900000000000006"/>
    <n v="5239.3999999999996"/>
    <n v="97.817715019255431"/>
    <n v="1"/>
  </r>
  <r>
    <n v="10367"/>
    <s v="S18_1589"/>
    <n v="49"/>
    <n v="105.77"/>
    <n v="1"/>
    <x v="216"/>
    <d v="2005-01-21T00:00:00"/>
    <d v="2005-01-16T00:00:00"/>
    <s v="Resolved"/>
    <n v="205"/>
    <n v="1166"/>
    <n v="90700"/>
    <s v="Pasadena"/>
    <n v="1"/>
    <x v="5"/>
    <d v="2003-12-04T00:00:00"/>
    <n v="3879.96"/>
    <s v="Classic Cars"/>
    <n v="9042"/>
    <n v="124.44"/>
    <n v="5"/>
    <s v=""/>
    <n v="2005"/>
    <n v="1"/>
    <n v="65.959999999999994"/>
    <n v="5182.7299999999996"/>
    <n v="60.354760460885394"/>
    <n v="0"/>
  </r>
  <r>
    <n v="10367"/>
    <s v="S18_1749"/>
    <n v="37"/>
    <n v="144.5"/>
    <n v="3"/>
    <x v="216"/>
    <d v="2005-01-21T00:00:00"/>
    <d v="2005-01-16T00:00:00"/>
    <s v="Resolved"/>
    <n v="205"/>
    <n v="1166"/>
    <n v="90700"/>
    <s v="Pasadena"/>
    <n v="1"/>
    <x v="5"/>
    <d v="2003-12-04T00:00:00"/>
    <n v="3879.96"/>
    <s v="Vintage Cars"/>
    <n v="2724"/>
    <n v="170"/>
    <n v="5"/>
    <s v=""/>
    <n v="2005"/>
    <n v="1"/>
    <n v="86.7"/>
    <n v="5346.5"/>
    <n v="66.666666666666657"/>
    <n v="0"/>
  </r>
  <r>
    <n v="10367"/>
    <s v="S18_2248"/>
    <n v="45"/>
    <n v="50.25"/>
    <n v="4"/>
    <x v="216"/>
    <d v="2005-01-21T00:00:00"/>
    <d v="2005-01-16T00:00:00"/>
    <s v="Resolved"/>
    <n v="205"/>
    <n v="1166"/>
    <n v="90700"/>
    <s v="Pasadena"/>
    <n v="1"/>
    <x v="5"/>
    <d v="2003-12-04T00:00:00"/>
    <n v="3879.96"/>
    <s v="Vintage Cars"/>
    <n v="540"/>
    <n v="60.54"/>
    <n v="5"/>
    <s v=""/>
    <n v="2005"/>
    <n v="1"/>
    <n v="33.299999999999997"/>
    <n v="2261.25"/>
    <n v="50.900900900900915"/>
    <n v="0"/>
  </r>
  <r>
    <n v="10367"/>
    <s v="S18_2325"/>
    <n v="27"/>
    <n v="124.59"/>
    <n v="5"/>
    <x v="216"/>
    <d v="2005-01-21T00:00:00"/>
    <d v="2005-01-16T00:00:00"/>
    <s v="Resolved"/>
    <n v="205"/>
    <n v="1166"/>
    <n v="90700"/>
    <s v="Pasadena"/>
    <n v="1"/>
    <x v="5"/>
    <d v="2003-12-04T00:00:00"/>
    <n v="3879.96"/>
    <s v="Vintage Cars"/>
    <n v="9354"/>
    <n v="127.13"/>
    <n v="5"/>
    <s v=""/>
    <n v="2005"/>
    <n v="1"/>
    <n v="58.48"/>
    <n v="3363.9300000000003"/>
    <n v="113.04719562243505"/>
    <n v="1"/>
  </r>
  <r>
    <n v="10367"/>
    <s v="S18_2795"/>
    <n v="32"/>
    <n v="140.06"/>
    <n v="7"/>
    <x v="216"/>
    <d v="2005-01-21T00:00:00"/>
    <d v="2005-01-16T00:00:00"/>
    <s v="Resolved"/>
    <n v="205"/>
    <n v="1166"/>
    <n v="90700"/>
    <s v="Pasadena"/>
    <n v="1"/>
    <x v="5"/>
    <d v="2003-12-04T00:00:00"/>
    <n v="3879.96"/>
    <s v="Vintage Cars"/>
    <n v="548"/>
    <n v="168.75"/>
    <n v="5"/>
    <s v=""/>
    <n v="2005"/>
    <n v="1"/>
    <n v="72.56"/>
    <n v="4481.92"/>
    <n v="93.026460859977945"/>
    <n v="1"/>
  </r>
  <r>
    <n v="10367"/>
    <s v="S18_3685"/>
    <n v="46"/>
    <n v="131.38999999999999"/>
    <n v="6"/>
    <x v="216"/>
    <d v="2005-01-21T00:00:00"/>
    <d v="2005-01-16T00:00:00"/>
    <s v="Resolved"/>
    <n v="205"/>
    <n v="1166"/>
    <n v="90700"/>
    <s v="Pasadena"/>
    <n v="1"/>
    <x v="5"/>
    <d v="2003-12-04T00:00:00"/>
    <n v="3879.96"/>
    <s v="Classic Cars"/>
    <n v="8990"/>
    <n v="141.28"/>
    <n v="5"/>
    <s v=""/>
    <n v="2005"/>
    <n v="1"/>
    <n v="62.16"/>
    <n v="6043.94"/>
    <n v="111.37387387387388"/>
    <n v="1"/>
  </r>
  <r>
    <n v="10367"/>
    <s v="S18_4409"/>
    <n v="43"/>
    <n v="77.31"/>
    <n v="8"/>
    <x v="216"/>
    <d v="2005-01-21T00:00:00"/>
    <d v="2005-01-16T00:00:00"/>
    <s v="Resolved"/>
    <n v="205"/>
    <n v="1166"/>
    <n v="90700"/>
    <s v="Pasadena"/>
    <n v="1"/>
    <x v="5"/>
    <d v="2003-12-04T00:00:00"/>
    <n v="3879.96"/>
    <s v="Vintage Cars"/>
    <n v="6553"/>
    <n v="92.03"/>
    <n v="5"/>
    <s v=""/>
    <n v="2005"/>
    <n v="1"/>
    <n v="43.26"/>
    <n v="3324.33"/>
    <n v="78.710124826629695"/>
    <n v="1"/>
  </r>
  <r>
    <n v="10367"/>
    <s v="S18_4933"/>
    <n v="44"/>
    <n v="66.989999999999995"/>
    <n v="9"/>
    <x v="216"/>
    <d v="2005-01-21T00:00:00"/>
    <d v="2005-01-16T00:00:00"/>
    <s v="Resolved"/>
    <n v="205"/>
    <n v="1166"/>
    <n v="90700"/>
    <s v="Pasadena"/>
    <n v="1"/>
    <x v="5"/>
    <d v="2003-12-04T00:00:00"/>
    <n v="3879.96"/>
    <s v="Classic Cars"/>
    <n v="3209"/>
    <n v="71.27"/>
    <n v="5"/>
    <s v=""/>
    <n v="2005"/>
    <n v="1"/>
    <n v="34.21"/>
    <n v="2947.56"/>
    <n v="95.819935691318307"/>
    <n v="1"/>
  </r>
  <r>
    <n v="10367"/>
    <s v="S24_1046"/>
    <n v="21"/>
    <n v="72.760000000000005"/>
    <n v="10"/>
    <x v="216"/>
    <d v="2005-01-21T00:00:00"/>
    <d v="2005-01-16T00:00:00"/>
    <s v="Resolved"/>
    <n v="205"/>
    <n v="1166"/>
    <n v="90700"/>
    <s v="Pasadena"/>
    <n v="1"/>
    <x v="5"/>
    <d v="2003-12-04T00:00:00"/>
    <n v="3879.96"/>
    <s v="Classic Cars"/>
    <n v="1005"/>
    <n v="73.489999999999995"/>
    <n v="5"/>
    <s v=""/>
    <n v="2005"/>
    <n v="1"/>
    <n v="49.24"/>
    <n v="1527.96"/>
    <n v="47.766043866774979"/>
    <n v="0"/>
  </r>
  <r>
    <n v="10367"/>
    <s v="S24_1628"/>
    <n v="38"/>
    <n v="50.31"/>
    <n v="11"/>
    <x v="216"/>
    <d v="2005-01-21T00:00:00"/>
    <d v="2005-01-16T00:00:00"/>
    <s v="Resolved"/>
    <n v="205"/>
    <n v="1166"/>
    <n v="90700"/>
    <s v="Pasadena"/>
    <n v="1"/>
    <x v="5"/>
    <d v="2003-12-04T00:00:00"/>
    <n v="3879.96"/>
    <s v="Classic Cars"/>
    <n v="8197"/>
    <n v="50.31"/>
    <n v="5"/>
    <s v=""/>
    <n v="2005"/>
    <n v="1"/>
    <n v="29.18"/>
    <n v="1911.7800000000002"/>
    <n v="72.412611377655935"/>
    <n v="1"/>
  </r>
  <r>
    <n v="10367"/>
    <s v="S24_1937"/>
    <n v="23"/>
    <n v="29.54"/>
    <n v="13"/>
    <x v="216"/>
    <d v="2005-01-21T00:00:00"/>
    <d v="2005-01-16T00:00:00"/>
    <s v="Resolved"/>
    <n v="205"/>
    <n v="1166"/>
    <n v="90700"/>
    <s v="Pasadena"/>
    <n v="1"/>
    <x v="5"/>
    <d v="2003-12-04T00:00:00"/>
    <n v="3879.96"/>
    <s v="Vintage Cars"/>
    <n v="7332"/>
    <n v="33.19"/>
    <n v="5"/>
    <s v=""/>
    <n v="2005"/>
    <n v="1"/>
    <n v="22.57"/>
    <n v="679.42"/>
    <n v="30.881701373504644"/>
    <n v="0"/>
  </r>
  <r>
    <n v="10367"/>
    <s v="S24_2022"/>
    <n v="28"/>
    <n v="43.01"/>
    <n v="12"/>
    <x v="216"/>
    <d v="2005-01-21T00:00:00"/>
    <d v="2005-01-16T00:00:00"/>
    <s v="Resolved"/>
    <n v="205"/>
    <n v="1166"/>
    <n v="90700"/>
    <s v="Pasadena"/>
    <n v="1"/>
    <x v="5"/>
    <d v="2003-12-04T00:00:00"/>
    <n v="3879.96"/>
    <s v="Vintage Cars"/>
    <n v="2847"/>
    <n v="44.8"/>
    <n v="5"/>
    <s v=""/>
    <n v="2005"/>
    <n v="1"/>
    <n v="20.61"/>
    <n v="1204.28"/>
    <n v="108.68510431829208"/>
    <n v="1"/>
  </r>
  <r>
    <n v="10367"/>
    <s v="S24_2972"/>
    <n v="36"/>
    <n v="36.25"/>
    <n v="2"/>
    <x v="216"/>
    <d v="2005-01-21T00:00:00"/>
    <d v="2005-01-16T00:00:00"/>
    <s v="Resolved"/>
    <n v="205"/>
    <n v="1166"/>
    <n v="90700"/>
    <s v="Pasadena"/>
    <n v="1"/>
    <x v="5"/>
    <d v="2003-12-04T00:00:00"/>
    <n v="3879.96"/>
    <s v="Classic Cars"/>
    <n v="7723"/>
    <n v="37.76"/>
    <n v="5"/>
    <s v=""/>
    <n v="2005"/>
    <n v="1"/>
    <n v="16.239999999999998"/>
    <n v="1305"/>
    <n v="123.21428571428574"/>
    <n v="1"/>
  </r>
  <r>
    <n v="10368"/>
    <s v="S24_2766"/>
    <n v="40"/>
    <n v="73.599999999999994"/>
    <n v="2"/>
    <x v="217"/>
    <d v="2005-01-27T00:00:00"/>
    <d v="2005-01-24T00:00:00"/>
    <s v="Shipped"/>
    <n v="124"/>
    <n v="1165"/>
    <n v="210500"/>
    <s v="San Rafael"/>
    <n v="1"/>
    <x v="5"/>
    <d v="2005-03-05T00:00:00"/>
    <n v="101244.59"/>
    <s v="Classic Cars"/>
    <n v="2350"/>
    <n v="90.87"/>
    <n v="3"/>
    <s v="Yes"/>
    <n v="2005"/>
    <n v="1"/>
    <n v="47.25"/>
    <n v="2944"/>
    <n v="55.767195767195751"/>
    <n v="0"/>
  </r>
  <r>
    <n v="10368"/>
    <s v="S24_2887"/>
    <n v="31"/>
    <n v="115.09"/>
    <n v="5"/>
    <x v="217"/>
    <d v="2005-01-27T00:00:00"/>
    <d v="2005-01-24T00:00:00"/>
    <s v="Shipped"/>
    <n v="124"/>
    <n v="1165"/>
    <n v="210500"/>
    <s v="San Rafael"/>
    <n v="1"/>
    <x v="5"/>
    <d v="2005-03-05T00:00:00"/>
    <n v="101244.59"/>
    <s v="Classic Cars"/>
    <n v="1452"/>
    <n v="117.44"/>
    <n v="3"/>
    <s v="Yes"/>
    <n v="2005"/>
    <n v="1"/>
    <n v="72.819999999999993"/>
    <n v="3567.79"/>
    <n v="58.047239769294166"/>
    <n v="0"/>
  </r>
  <r>
    <n v="10368"/>
    <s v="S24_3191"/>
    <n v="46"/>
    <n v="83.04"/>
    <n v="1"/>
    <x v="217"/>
    <d v="2005-01-27T00:00:00"/>
    <d v="2005-01-24T00:00:00"/>
    <s v="Shipped"/>
    <n v="124"/>
    <n v="1165"/>
    <n v="210500"/>
    <s v="San Rafael"/>
    <n v="1"/>
    <x v="5"/>
    <d v="2005-03-05T00:00:00"/>
    <n v="101244.59"/>
    <s v="Classic Cars"/>
    <n v="4695"/>
    <n v="85.61"/>
    <n v="3"/>
    <s v="Yes"/>
    <n v="2005"/>
    <n v="1"/>
    <n v="50.51"/>
    <n v="3819.84"/>
    <n v="64.403088497327275"/>
    <n v="0"/>
  </r>
  <r>
    <n v="10368"/>
    <s v="S24_3432"/>
    <n v="20"/>
    <n v="93.16"/>
    <n v="4"/>
    <x v="217"/>
    <d v="2005-01-27T00:00:00"/>
    <d v="2005-01-24T00:00:00"/>
    <s v="Shipped"/>
    <n v="124"/>
    <n v="1165"/>
    <n v="210500"/>
    <s v="San Rafael"/>
    <n v="1"/>
    <x v="5"/>
    <d v="2005-03-05T00:00:00"/>
    <n v="101244.59"/>
    <s v="Classic Cars"/>
    <n v="9446"/>
    <n v="107.08"/>
    <n v="3"/>
    <s v="Yes"/>
    <n v="2005"/>
    <n v="1"/>
    <n v="62.11"/>
    <n v="1863.1999999999998"/>
    <n v="49.991949766543229"/>
    <n v="0"/>
  </r>
  <r>
    <n v="10368"/>
    <s v="S24_3969"/>
    <n v="46"/>
    <n v="36.520000000000003"/>
    <n v="3"/>
    <x v="217"/>
    <d v="2005-01-27T00:00:00"/>
    <d v="2005-01-24T00:00:00"/>
    <s v="Shipped"/>
    <n v="124"/>
    <n v="1165"/>
    <n v="210500"/>
    <s v="San Rafael"/>
    <n v="1"/>
    <x v="5"/>
    <d v="2005-03-05T00:00:00"/>
    <n v="101244.59"/>
    <s v="Vintage Cars"/>
    <n v="2081"/>
    <n v="41.03"/>
    <n v="3"/>
    <s v="Yes"/>
    <n v="2005"/>
    <n v="1"/>
    <n v="21.75"/>
    <n v="1679.92"/>
    <n v="67.908045977011511"/>
    <n v="1"/>
  </r>
  <r>
    <n v="10369"/>
    <s v="S10_1949"/>
    <n v="41"/>
    <n v="195.01"/>
    <n v="2"/>
    <x v="218"/>
    <d v="2005-01-28T00:00:00"/>
    <d v="2005-01-24T00:00:00"/>
    <s v="Shipped"/>
    <n v="379"/>
    <n v="1188"/>
    <n v="70700"/>
    <s v="Brickhaven"/>
    <n v="2"/>
    <x v="0"/>
    <d v="2005-02-12T00:00:00"/>
    <n v="28322.83"/>
    <s v="Classic Cars"/>
    <n v="7305"/>
    <n v="214.3"/>
    <n v="4"/>
    <s v="Yes"/>
    <n v="2005"/>
    <n v="1"/>
    <n v="98.58"/>
    <n v="7995.41"/>
    <n v="97.819030229255418"/>
    <n v="1"/>
  </r>
  <r>
    <n v="10369"/>
    <s v="S18_1342"/>
    <n v="44"/>
    <n v="89.38"/>
    <n v="8"/>
    <x v="218"/>
    <d v="2005-01-28T00:00:00"/>
    <d v="2005-01-24T00:00:00"/>
    <s v="Shipped"/>
    <n v="379"/>
    <n v="1188"/>
    <n v="70700"/>
    <s v="Brickhaven"/>
    <n v="2"/>
    <x v="0"/>
    <d v="2005-02-12T00:00:00"/>
    <n v="28322.83"/>
    <s v="Vintage Cars"/>
    <n v="8693"/>
    <n v="102.74"/>
    <n v="4"/>
    <s v="Yes"/>
    <n v="2005"/>
    <n v="1"/>
    <n v="60.62"/>
    <n v="3932.72"/>
    <n v="47.443088089739362"/>
    <n v="0"/>
  </r>
  <r>
    <n v="10369"/>
    <s v="S18_1367"/>
    <n v="32"/>
    <n v="46.36"/>
    <n v="7"/>
    <x v="218"/>
    <d v="2005-01-28T00:00:00"/>
    <d v="2005-01-24T00:00:00"/>
    <s v="Shipped"/>
    <n v="379"/>
    <n v="1188"/>
    <n v="70700"/>
    <s v="Brickhaven"/>
    <n v="2"/>
    <x v="0"/>
    <d v="2005-02-12T00:00:00"/>
    <n v="28322.83"/>
    <s v="Vintage Cars"/>
    <n v="8635"/>
    <n v="53.91"/>
    <n v="4"/>
    <s v="Yes"/>
    <n v="2005"/>
    <n v="1"/>
    <n v="24.26"/>
    <n v="1483.52"/>
    <n v="91.096455070074171"/>
    <n v="1"/>
  </r>
  <r>
    <n v="10369"/>
    <s v="S18_2949"/>
    <n v="42"/>
    <n v="100.3"/>
    <n v="1"/>
    <x v="218"/>
    <d v="2005-01-28T00:00:00"/>
    <d v="2005-01-24T00:00:00"/>
    <s v="Shipped"/>
    <n v="379"/>
    <n v="1188"/>
    <n v="70700"/>
    <s v="Brickhaven"/>
    <n v="2"/>
    <x v="0"/>
    <d v="2005-02-12T00:00:00"/>
    <n v="28322.83"/>
    <s v="Vintage Cars"/>
    <n v="4189"/>
    <n v="101.31"/>
    <n v="4"/>
    <s v="Yes"/>
    <n v="2005"/>
    <n v="1"/>
    <n v="60.78"/>
    <n v="4212.5999999999995"/>
    <n v="65.021388614675871"/>
    <n v="0"/>
  </r>
  <r>
    <n v="10369"/>
    <s v="S18_2957"/>
    <n v="28"/>
    <n v="51.84"/>
    <n v="6"/>
    <x v="218"/>
    <d v="2005-01-28T00:00:00"/>
    <d v="2005-01-24T00:00:00"/>
    <s v="Shipped"/>
    <n v="379"/>
    <n v="1188"/>
    <n v="70700"/>
    <s v="Brickhaven"/>
    <n v="2"/>
    <x v="0"/>
    <d v="2005-02-12T00:00:00"/>
    <n v="28322.83"/>
    <s v="Vintage Cars"/>
    <n v="5649"/>
    <n v="62.46"/>
    <n v="4"/>
    <s v="Yes"/>
    <n v="2005"/>
    <n v="1"/>
    <n v="34.35"/>
    <n v="1451.52"/>
    <n v="50.917030567685593"/>
    <n v="0"/>
  </r>
  <r>
    <n v="10369"/>
    <s v="S18_3136"/>
    <n v="21"/>
    <n v="90.06"/>
    <n v="5"/>
    <x v="218"/>
    <d v="2005-01-28T00:00:00"/>
    <d v="2005-01-24T00:00:00"/>
    <s v="Shipped"/>
    <n v="379"/>
    <n v="1188"/>
    <n v="70700"/>
    <s v="Brickhaven"/>
    <n v="2"/>
    <x v="0"/>
    <d v="2005-02-12T00:00:00"/>
    <n v="28322.83"/>
    <s v="Vintage Cars"/>
    <n v="5992"/>
    <n v="104.72"/>
    <n v="4"/>
    <s v="Yes"/>
    <n v="2005"/>
    <n v="1"/>
    <n v="60.74"/>
    <n v="1891.26"/>
    <n v="48.271320381955881"/>
    <n v="0"/>
  </r>
  <r>
    <n v="10369"/>
    <s v="S18_3320"/>
    <n v="45"/>
    <n v="80.36"/>
    <n v="4"/>
    <x v="218"/>
    <d v="2005-01-28T00:00:00"/>
    <d v="2005-01-24T00:00:00"/>
    <s v="Shipped"/>
    <n v="379"/>
    <n v="1188"/>
    <n v="70700"/>
    <s v="Brickhaven"/>
    <n v="2"/>
    <x v="0"/>
    <d v="2005-02-12T00:00:00"/>
    <n v="28322.83"/>
    <s v="Vintage Cars"/>
    <n v="7913"/>
    <n v="99.21"/>
    <n v="4"/>
    <s v="Yes"/>
    <n v="2005"/>
    <n v="1"/>
    <n v="57.54"/>
    <n v="3616.2"/>
    <n v="39.659367396593673"/>
    <n v="0"/>
  </r>
  <r>
    <n v="10369"/>
    <s v="S24_4258"/>
    <n v="40"/>
    <n v="93.49"/>
    <n v="3"/>
    <x v="218"/>
    <d v="2005-01-28T00:00:00"/>
    <d v="2005-01-24T00:00:00"/>
    <s v="Shipped"/>
    <n v="379"/>
    <n v="1188"/>
    <n v="70700"/>
    <s v="Brickhaven"/>
    <n v="2"/>
    <x v="0"/>
    <d v="2005-02-12T00:00:00"/>
    <n v="28322.83"/>
    <s v="Vintage Cars"/>
    <n v="4710"/>
    <n v="97.39"/>
    <n v="4"/>
    <s v="Yes"/>
    <n v="2005"/>
    <n v="1"/>
    <n v="57.46"/>
    <n v="3739.6"/>
    <n v="62.704490080055677"/>
    <n v="0"/>
  </r>
  <r>
    <n v="10370"/>
    <s v="S10_4962"/>
    <n v="35"/>
    <n v="128.53"/>
    <n v="4"/>
    <x v="218"/>
    <d v="2005-02-01T00:00:00"/>
    <d v="2005-01-25T00:00:00"/>
    <s v="Shipped"/>
    <n v="276"/>
    <n v="1611"/>
    <n v="107800"/>
    <s v="North Sydney"/>
    <n v="6"/>
    <x v="6"/>
    <d v="2005-02-09T00:00:00"/>
    <n v="27083.78"/>
    <s v="Classic Cars"/>
    <n v="6791"/>
    <n v="147.74"/>
    <n v="7"/>
    <s v="No"/>
    <n v="2005"/>
    <n v="1"/>
    <n v="103.42"/>
    <n v="4498.55"/>
    <n v="24.279636433958615"/>
    <n v="0"/>
  </r>
  <r>
    <n v="10370"/>
    <s v="S12_1666"/>
    <n v="49"/>
    <n v="128.47"/>
    <n v="8"/>
    <x v="218"/>
    <d v="2005-02-01T00:00:00"/>
    <d v="2005-01-25T00:00:00"/>
    <s v="Shipped"/>
    <n v="276"/>
    <n v="1611"/>
    <n v="107800"/>
    <s v="North Sydney"/>
    <n v="6"/>
    <x v="6"/>
    <d v="2005-02-09T00:00:00"/>
    <n v="27083.78"/>
    <s v="Trucks and Buses"/>
    <n v="1579"/>
    <n v="136.66999999999999"/>
    <n v="7"/>
    <s v="No"/>
    <n v="2005"/>
    <n v="1"/>
    <n v="77.900000000000006"/>
    <n v="6295.03"/>
    <n v="64.916559691912695"/>
    <n v="0"/>
  </r>
  <r>
    <n v="10370"/>
    <s v="S18_1097"/>
    <n v="27"/>
    <n v="100.34"/>
    <n v="1"/>
    <x v="218"/>
    <d v="2005-02-01T00:00:00"/>
    <d v="2005-01-25T00:00:00"/>
    <s v="Shipped"/>
    <n v="276"/>
    <n v="1611"/>
    <n v="107800"/>
    <s v="North Sydney"/>
    <n v="6"/>
    <x v="6"/>
    <d v="2005-02-09T00:00:00"/>
    <n v="27083.78"/>
    <s v="Trucks and Buses"/>
    <n v="2613"/>
    <n v="116.67"/>
    <n v="7"/>
    <s v="No"/>
    <n v="2005"/>
    <n v="1"/>
    <n v="58.33"/>
    <n v="2709.1800000000003"/>
    <n v="72.021258357620439"/>
    <n v="1"/>
  </r>
  <r>
    <n v="10370"/>
    <s v="S18_2319"/>
    <n v="22"/>
    <n v="101.87"/>
    <n v="5"/>
    <x v="218"/>
    <d v="2005-02-01T00:00:00"/>
    <d v="2005-01-25T00:00:00"/>
    <s v="Shipped"/>
    <n v="276"/>
    <n v="1611"/>
    <n v="107800"/>
    <s v="North Sydney"/>
    <n v="6"/>
    <x v="6"/>
    <d v="2005-02-09T00:00:00"/>
    <n v="27083.78"/>
    <s v="Trucks and Buses"/>
    <n v="8258"/>
    <n v="122.73"/>
    <n v="7"/>
    <s v="No"/>
    <n v="2005"/>
    <n v="1"/>
    <n v="74.86"/>
    <n v="2241.1400000000003"/>
    <n v="36.080683943360945"/>
    <n v="0"/>
  </r>
  <r>
    <n v="10370"/>
    <s v="S18_2432"/>
    <n v="22"/>
    <n v="60.16"/>
    <n v="7"/>
    <x v="218"/>
    <d v="2005-02-01T00:00:00"/>
    <d v="2005-01-25T00:00:00"/>
    <s v="Shipped"/>
    <n v="276"/>
    <n v="1611"/>
    <n v="107800"/>
    <s v="North Sydney"/>
    <n v="6"/>
    <x v="6"/>
    <d v="2005-02-09T00:00:00"/>
    <n v="27083.78"/>
    <s v="Trucks and Buses"/>
    <n v="2018"/>
    <n v="60.77"/>
    <n v="7"/>
    <s v="No"/>
    <n v="2005"/>
    <n v="1"/>
    <n v="24.92"/>
    <n v="1323.52"/>
    <n v="141.41252006420544"/>
    <n v="1"/>
  </r>
  <r>
    <n v="10370"/>
    <s v="S18_3232"/>
    <n v="27"/>
    <n v="167.65"/>
    <n v="9"/>
    <x v="218"/>
    <d v="2005-02-01T00:00:00"/>
    <d v="2005-01-25T00:00:00"/>
    <s v="Shipped"/>
    <n v="276"/>
    <n v="1611"/>
    <n v="107800"/>
    <s v="North Sydney"/>
    <n v="6"/>
    <x v="6"/>
    <d v="2005-02-09T00:00:00"/>
    <n v="27083.78"/>
    <s v="Classic Cars"/>
    <n v="8347"/>
    <n v="169.34"/>
    <n v="7"/>
    <s v="No"/>
    <n v="2005"/>
    <n v="1"/>
    <n v="77.900000000000006"/>
    <n v="4526.55"/>
    <n v="115.21181001283696"/>
    <n v="1"/>
  </r>
  <r>
    <n v="10370"/>
    <s v="S18_4600"/>
    <n v="29"/>
    <n v="105.34"/>
    <n v="6"/>
    <x v="218"/>
    <d v="2005-02-01T00:00:00"/>
    <d v="2005-01-25T00:00:00"/>
    <s v="Shipped"/>
    <n v="276"/>
    <n v="1611"/>
    <n v="107800"/>
    <s v="North Sydney"/>
    <n v="6"/>
    <x v="6"/>
    <d v="2005-02-09T00:00:00"/>
    <n v="27083.78"/>
    <s v="Trucks and Buses"/>
    <n v="3128"/>
    <n v="121.08"/>
    <n v="7"/>
    <s v="No"/>
    <n v="2005"/>
    <n v="1"/>
    <n v="84.76"/>
    <n v="3054.86"/>
    <n v="24.280320906087773"/>
    <n v="0"/>
  </r>
  <r>
    <n v="10370"/>
    <s v="S18_4668"/>
    <n v="20"/>
    <n v="41.76"/>
    <n v="2"/>
    <x v="218"/>
    <d v="2005-02-01T00:00:00"/>
    <d v="2005-01-25T00:00:00"/>
    <s v="Shipped"/>
    <n v="276"/>
    <n v="1611"/>
    <n v="107800"/>
    <s v="North Sydney"/>
    <n v="6"/>
    <x v="6"/>
    <d v="2005-02-09T00:00:00"/>
    <n v="27083.78"/>
    <s v="Vintage Cars"/>
    <n v="6645"/>
    <n v="50.31"/>
    <n v="7"/>
    <s v="No"/>
    <n v="2005"/>
    <n v="1"/>
    <n v="23.14"/>
    <n v="835.19999999999993"/>
    <n v="80.466724286949002"/>
    <n v="1"/>
  </r>
  <r>
    <n v="10370"/>
    <s v="S32_3522"/>
    <n v="25"/>
    <n v="63.99"/>
    <n v="3"/>
    <x v="218"/>
    <d v="2005-02-01T00:00:00"/>
    <d v="2005-01-25T00:00:00"/>
    <s v="Shipped"/>
    <n v="276"/>
    <n v="1611"/>
    <n v="107800"/>
    <s v="North Sydney"/>
    <n v="6"/>
    <x v="6"/>
    <d v="2005-02-09T00:00:00"/>
    <n v="27083.78"/>
    <s v="Trucks and Buses"/>
    <n v="814"/>
    <n v="64.64"/>
    <n v="7"/>
    <s v="No"/>
    <n v="2005"/>
    <n v="1"/>
    <n v="33.61"/>
    <n v="1599.75"/>
    <n v="90.389764950907477"/>
    <n v="1"/>
  </r>
  <r>
    <n v="10371"/>
    <s v="S12_1108"/>
    <n v="32"/>
    <n v="178.71"/>
    <n v="6"/>
    <x v="219"/>
    <d v="2005-02-03T00:00:00"/>
    <d v="2005-01-25T00:00:00"/>
    <s v="Shipped"/>
    <n v="124"/>
    <n v="1165"/>
    <n v="210500"/>
    <s v="San Rafael"/>
    <n v="1"/>
    <x v="5"/>
    <d v="2005-03-05T00:00:00"/>
    <n v="101244.59"/>
    <s v="Classic Cars"/>
    <n v="3619"/>
    <n v="207.8"/>
    <n v="9"/>
    <s v="No"/>
    <n v="2005"/>
    <n v="1"/>
    <n v="95.59"/>
    <n v="5718.72"/>
    <n v="86.954702374725386"/>
    <n v="1"/>
  </r>
  <r>
    <n v="10371"/>
    <s v="S12_4473"/>
    <n v="49"/>
    <n v="104.28"/>
    <n v="4"/>
    <x v="219"/>
    <d v="2005-02-03T00:00:00"/>
    <d v="2005-01-25T00:00:00"/>
    <s v="Shipped"/>
    <n v="124"/>
    <n v="1165"/>
    <n v="210500"/>
    <s v="San Rafael"/>
    <n v="1"/>
    <x v="5"/>
    <d v="2005-03-05T00:00:00"/>
    <n v="101244.59"/>
    <s v="Trucks and Buses"/>
    <n v="6125"/>
    <n v="118.5"/>
    <n v="9"/>
    <s v="No"/>
    <n v="2005"/>
    <n v="1"/>
    <n v="55.7"/>
    <n v="5109.72"/>
    <n v="87.217235188509861"/>
    <n v="1"/>
  </r>
  <r>
    <n v="10371"/>
    <s v="S18_2238"/>
    <n v="25"/>
    <n v="160.46"/>
    <n v="7"/>
    <x v="219"/>
    <d v="2005-02-03T00:00:00"/>
    <d v="2005-01-25T00:00:00"/>
    <s v="Shipped"/>
    <n v="124"/>
    <n v="1165"/>
    <n v="210500"/>
    <s v="San Rafael"/>
    <n v="1"/>
    <x v="5"/>
    <d v="2005-03-05T00:00:00"/>
    <n v="101244.59"/>
    <s v="Classic Cars"/>
    <n v="4724"/>
    <n v="163.72999999999999"/>
    <n v="9"/>
    <s v="No"/>
    <n v="2005"/>
    <n v="1"/>
    <n v="101.51"/>
    <n v="4011.5"/>
    <n v="58.073096246675206"/>
    <n v="0"/>
  </r>
  <r>
    <n v="10371"/>
    <s v="S24_1444"/>
    <n v="25"/>
    <n v="53.75"/>
    <n v="12"/>
    <x v="219"/>
    <d v="2005-02-03T00:00:00"/>
    <d v="2005-01-25T00:00:00"/>
    <s v="Shipped"/>
    <n v="124"/>
    <n v="1165"/>
    <n v="210500"/>
    <s v="San Rafael"/>
    <n v="1"/>
    <x v="5"/>
    <d v="2005-03-05T00:00:00"/>
    <n v="101244.59"/>
    <s v="Classic Cars"/>
    <n v="4074"/>
    <n v="57.8"/>
    <n v="9"/>
    <s v="No"/>
    <n v="2005"/>
    <n v="1"/>
    <n v="32.369999999999997"/>
    <n v="1343.75"/>
    <n v="66.048810627123885"/>
    <n v="0"/>
  </r>
  <r>
    <n v="10371"/>
    <s v="S24_2300"/>
    <n v="20"/>
    <n v="126.51"/>
    <n v="5"/>
    <x v="219"/>
    <d v="2005-02-03T00:00:00"/>
    <d v="2005-01-25T00:00:00"/>
    <s v="Shipped"/>
    <n v="124"/>
    <n v="1165"/>
    <n v="210500"/>
    <s v="San Rafael"/>
    <n v="1"/>
    <x v="5"/>
    <d v="2005-03-05T00:00:00"/>
    <n v="101244.59"/>
    <s v="Trucks and Buses"/>
    <n v="2327"/>
    <n v="127.79"/>
    <n v="9"/>
    <s v="No"/>
    <n v="2005"/>
    <n v="1"/>
    <n v="61.34"/>
    <n v="2530.2000000000003"/>
    <n v="106.24388653407237"/>
    <n v="1"/>
  </r>
  <r>
    <n v="10371"/>
    <s v="S24_2840"/>
    <n v="45"/>
    <n v="35.01"/>
    <n v="8"/>
    <x v="219"/>
    <d v="2005-02-03T00:00:00"/>
    <d v="2005-01-25T00:00:00"/>
    <s v="Shipped"/>
    <n v="124"/>
    <n v="1165"/>
    <n v="210500"/>
    <s v="San Rafael"/>
    <n v="1"/>
    <x v="5"/>
    <d v="2005-03-05T00:00:00"/>
    <n v="101244.59"/>
    <s v="Classic Cars"/>
    <n v="2542"/>
    <n v="35.36"/>
    <n v="9"/>
    <s v="No"/>
    <n v="2005"/>
    <n v="1"/>
    <n v="15.91"/>
    <n v="1575.4499999999998"/>
    <n v="120.05028284098049"/>
    <n v="1"/>
  </r>
  <r>
    <n v="10371"/>
    <s v="S24_4048"/>
    <n v="28"/>
    <n v="95.81"/>
    <n v="9"/>
    <x v="219"/>
    <d v="2005-02-03T00:00:00"/>
    <d v="2005-01-25T00:00:00"/>
    <s v="Shipped"/>
    <n v="124"/>
    <n v="1165"/>
    <n v="210500"/>
    <s v="San Rafael"/>
    <n v="1"/>
    <x v="5"/>
    <d v="2005-03-05T00:00:00"/>
    <n v="101244.59"/>
    <s v="Classic Cars"/>
    <n v="6582"/>
    <n v="118.28"/>
    <n v="9"/>
    <s v="No"/>
    <n v="2005"/>
    <n v="1"/>
    <n v="69.78"/>
    <n v="2682.6800000000003"/>
    <n v="37.302952135282318"/>
    <n v="0"/>
  </r>
  <r>
    <n v="10371"/>
    <s v="S32_1268"/>
    <n v="26"/>
    <n v="82.83"/>
    <n v="1"/>
    <x v="219"/>
    <d v="2005-02-03T00:00:00"/>
    <d v="2005-01-25T00:00:00"/>
    <s v="Shipped"/>
    <n v="124"/>
    <n v="1165"/>
    <n v="210500"/>
    <s v="San Rafael"/>
    <n v="1"/>
    <x v="5"/>
    <d v="2005-03-05T00:00:00"/>
    <n v="101244.59"/>
    <s v="Trucks and Buses"/>
    <n v="5099"/>
    <n v="96.31"/>
    <n v="9"/>
    <s v="No"/>
    <n v="2005"/>
    <n v="1"/>
    <n v="53.93"/>
    <n v="2153.58"/>
    <n v="53.587984424253662"/>
    <n v="0"/>
  </r>
  <r>
    <n v="10371"/>
    <s v="S32_2509"/>
    <n v="20"/>
    <n v="44.37"/>
    <n v="2"/>
    <x v="219"/>
    <d v="2005-02-03T00:00:00"/>
    <d v="2005-01-25T00:00:00"/>
    <s v="Shipped"/>
    <n v="124"/>
    <n v="1165"/>
    <n v="210500"/>
    <s v="San Rafael"/>
    <n v="1"/>
    <x v="5"/>
    <d v="2005-03-05T00:00:00"/>
    <n v="101244.59"/>
    <s v="Trucks and Buses"/>
    <n v="2874"/>
    <n v="54.11"/>
    <n v="9"/>
    <s v="No"/>
    <n v="2005"/>
    <n v="1"/>
    <n v="25.98"/>
    <n v="887.4"/>
    <n v="70.785219399538093"/>
    <n v="1"/>
  </r>
  <r>
    <n v="10371"/>
    <s v="S32_3207"/>
    <n v="30"/>
    <n v="53.44"/>
    <n v="11"/>
    <x v="219"/>
    <d v="2005-02-03T00:00:00"/>
    <d v="2005-01-25T00:00:00"/>
    <s v="Shipped"/>
    <n v="124"/>
    <n v="1165"/>
    <n v="210500"/>
    <s v="San Rafael"/>
    <n v="1"/>
    <x v="5"/>
    <d v="2005-03-05T00:00:00"/>
    <n v="101244.59"/>
    <s v="Trains"/>
    <n v="8601"/>
    <n v="62.14"/>
    <n v="9"/>
    <s v="No"/>
    <n v="2005"/>
    <n v="1"/>
    <n v="26.72"/>
    <n v="1603.1999999999998"/>
    <n v="100"/>
    <n v="1"/>
  </r>
  <r>
    <n v="10371"/>
    <s v="S50_1392"/>
    <n v="48"/>
    <n v="97.23"/>
    <n v="10"/>
    <x v="219"/>
    <d v="2005-02-03T00:00:00"/>
    <d v="2005-01-25T00:00:00"/>
    <s v="Shipped"/>
    <n v="124"/>
    <n v="1165"/>
    <n v="210500"/>
    <s v="San Rafael"/>
    <n v="1"/>
    <x v="5"/>
    <d v="2005-03-05T00:00:00"/>
    <n v="101244.59"/>
    <s v="Trucks and Buses"/>
    <n v="1016"/>
    <n v="115.75"/>
    <n v="9"/>
    <s v="No"/>
    <n v="2005"/>
    <n v="1"/>
    <n v="68.290000000000006"/>
    <n v="4667.04"/>
    <n v="42.378093425098832"/>
    <n v="0"/>
  </r>
  <r>
    <n v="10371"/>
    <s v="S700_2824"/>
    <n v="34"/>
    <n v="83.95"/>
    <n v="3"/>
    <x v="219"/>
    <d v="2005-02-03T00:00:00"/>
    <d v="2005-01-25T00:00:00"/>
    <s v="Shipped"/>
    <n v="124"/>
    <n v="1165"/>
    <n v="210500"/>
    <s v="San Rafael"/>
    <n v="1"/>
    <x v="5"/>
    <d v="2005-03-05T00:00:00"/>
    <n v="101244.59"/>
    <s v="Classic Cars"/>
    <n v="6934"/>
    <n v="101.15"/>
    <n v="9"/>
    <s v="No"/>
    <n v="2005"/>
    <n v="1"/>
    <n v="46.53"/>
    <n v="2854.3"/>
    <n v="80.421233612722972"/>
    <n v="1"/>
  </r>
  <r>
    <n v="10372"/>
    <s v="S12_3148"/>
    <n v="40"/>
    <n v="146.55000000000001"/>
    <n v="4"/>
    <x v="220"/>
    <d v="2005-02-05T00:00:00"/>
    <d v="2005-01-28T00:00:00"/>
    <s v="Shipped"/>
    <n v="398"/>
    <n v="1621"/>
    <n v="94400"/>
    <s v="Minato-ku"/>
    <n v="5"/>
    <x v="4"/>
    <d v="2005-02-14T00:00:00"/>
    <n v="33967.730000000003"/>
    <s v="Classic Cars"/>
    <n v="6906"/>
    <n v="151.08000000000001"/>
    <n v="8"/>
    <s v="No"/>
    <n v="2005"/>
    <n v="1"/>
    <n v="89.14"/>
    <n v="5862"/>
    <n v="64.404307830379196"/>
    <n v="0"/>
  </r>
  <r>
    <n v="10372"/>
    <s v="S12_3891"/>
    <n v="34"/>
    <n v="140.15"/>
    <n v="1"/>
    <x v="220"/>
    <d v="2005-02-05T00:00:00"/>
    <d v="2005-01-28T00:00:00"/>
    <s v="Shipped"/>
    <n v="398"/>
    <n v="1621"/>
    <n v="94400"/>
    <s v="Minato-ku"/>
    <n v="5"/>
    <x v="4"/>
    <d v="2005-02-14T00:00:00"/>
    <n v="33967.730000000003"/>
    <s v="Classic Cars"/>
    <n v="1049"/>
    <n v="173.02"/>
    <n v="8"/>
    <s v="No"/>
    <n v="2005"/>
    <n v="1"/>
    <n v="83.05"/>
    <n v="4765.1000000000004"/>
    <n v="68.753762793497913"/>
    <n v="1"/>
  </r>
  <r>
    <n v="10372"/>
    <s v="S18_3140"/>
    <n v="28"/>
    <n v="131.13"/>
    <n v="3"/>
    <x v="220"/>
    <d v="2005-02-05T00:00:00"/>
    <d v="2005-01-28T00:00:00"/>
    <s v="Shipped"/>
    <n v="398"/>
    <n v="1621"/>
    <n v="94400"/>
    <s v="Minato-ku"/>
    <n v="5"/>
    <x v="4"/>
    <d v="2005-02-14T00:00:00"/>
    <n v="33967.730000000003"/>
    <s v="Vintage Cars"/>
    <n v="3913"/>
    <n v="136.59"/>
    <n v="8"/>
    <s v="No"/>
    <n v="2005"/>
    <n v="1"/>
    <n v="68.3"/>
    <n v="3671.64"/>
    <n v="91.991215226939971"/>
    <n v="1"/>
  </r>
  <r>
    <n v="10372"/>
    <s v="S18_3259"/>
    <n v="25"/>
    <n v="91.76"/>
    <n v="5"/>
    <x v="220"/>
    <d v="2005-02-05T00:00:00"/>
    <d v="2005-01-28T00:00:00"/>
    <s v="Shipped"/>
    <n v="398"/>
    <n v="1621"/>
    <n v="94400"/>
    <s v="Minato-ku"/>
    <n v="5"/>
    <x v="4"/>
    <d v="2005-02-14T00:00:00"/>
    <n v="33967.730000000003"/>
    <s v="Trains"/>
    <n v="6450"/>
    <n v="100.84"/>
    <n v="8"/>
    <s v="No"/>
    <n v="2005"/>
    <n v="1"/>
    <n v="67.56"/>
    <n v="2294"/>
    <n v="35.820011841326235"/>
    <n v="0"/>
  </r>
  <r>
    <n v="10372"/>
    <s v="S18_4027"/>
    <n v="48"/>
    <n v="119.2"/>
    <n v="6"/>
    <x v="220"/>
    <d v="2005-02-05T00:00:00"/>
    <d v="2005-01-28T00:00:00"/>
    <s v="Shipped"/>
    <n v="398"/>
    <n v="1621"/>
    <n v="94400"/>
    <s v="Minato-ku"/>
    <n v="5"/>
    <x v="4"/>
    <d v="2005-02-14T00:00:00"/>
    <n v="33967.730000000003"/>
    <s v="Classic Cars"/>
    <n v="5545"/>
    <n v="143.62"/>
    <n v="8"/>
    <s v="No"/>
    <n v="2005"/>
    <n v="1"/>
    <n v="91.92"/>
    <n v="5721.6"/>
    <n v="29.677980852915582"/>
    <n v="0"/>
  </r>
  <r>
    <n v="10372"/>
    <s v="S18_4522"/>
    <n v="41"/>
    <n v="78.989999999999995"/>
    <n v="7"/>
    <x v="220"/>
    <d v="2005-02-05T00:00:00"/>
    <d v="2005-01-28T00:00:00"/>
    <s v="Shipped"/>
    <n v="398"/>
    <n v="1621"/>
    <n v="94400"/>
    <s v="Minato-ku"/>
    <n v="5"/>
    <x v="4"/>
    <d v="2005-02-14T00:00:00"/>
    <n v="33967.730000000003"/>
    <s v="Vintage Cars"/>
    <n v="8290"/>
    <n v="87.77"/>
    <n v="8"/>
    <s v="No"/>
    <n v="2005"/>
    <n v="1"/>
    <n v="52.66"/>
    <n v="3238.5899999999997"/>
    <n v="50"/>
    <n v="0"/>
  </r>
  <r>
    <n v="10372"/>
    <s v="S24_2011"/>
    <n v="37"/>
    <n v="102"/>
    <n v="8"/>
    <x v="220"/>
    <d v="2005-02-05T00:00:00"/>
    <d v="2005-01-28T00:00:00"/>
    <s v="Shipped"/>
    <n v="398"/>
    <n v="1621"/>
    <n v="94400"/>
    <s v="Minato-ku"/>
    <n v="5"/>
    <x v="4"/>
    <d v="2005-02-14T00:00:00"/>
    <n v="33967.730000000003"/>
    <s v="Ships"/>
    <n v="1898"/>
    <n v="122.89"/>
    <n v="8"/>
    <s v="No"/>
    <n v="2005"/>
    <n v="1"/>
    <n v="82.34"/>
    <n v="3774"/>
    <n v="23.876609181442792"/>
    <n v="0"/>
  </r>
  <r>
    <n v="10372"/>
    <s v="S50_1514"/>
    <n v="24"/>
    <n v="56.82"/>
    <n v="9"/>
    <x v="220"/>
    <d v="2005-02-05T00:00:00"/>
    <d v="2005-01-28T00:00:00"/>
    <s v="Shipped"/>
    <n v="398"/>
    <n v="1621"/>
    <n v="94400"/>
    <s v="Minato-ku"/>
    <n v="5"/>
    <x v="4"/>
    <d v="2005-02-14T00:00:00"/>
    <n v="33967.730000000003"/>
    <s v="Trains"/>
    <n v="1645"/>
    <n v="58.58"/>
    <n v="8"/>
    <s v="No"/>
    <n v="2005"/>
    <n v="1"/>
    <n v="37.49"/>
    <n v="1363.68"/>
    <n v="51.560416110962912"/>
    <n v="0"/>
  </r>
  <r>
    <n v="10372"/>
    <s v="S700_1938"/>
    <n v="44"/>
    <n v="74.48"/>
    <n v="2"/>
    <x v="220"/>
    <d v="2005-02-05T00:00:00"/>
    <d v="2005-01-28T00:00:00"/>
    <s v="Shipped"/>
    <n v="398"/>
    <n v="1621"/>
    <n v="94400"/>
    <s v="Minato-ku"/>
    <n v="5"/>
    <x v="4"/>
    <d v="2005-02-14T00:00:00"/>
    <n v="33967.730000000003"/>
    <s v="Ships"/>
    <n v="737"/>
    <n v="86.61"/>
    <n v="8"/>
    <s v="No"/>
    <n v="2005"/>
    <n v="1"/>
    <n v="43.3"/>
    <n v="3277.1200000000003"/>
    <n v="72.009237875288704"/>
    <n v="1"/>
  </r>
  <r>
    <n v="10373"/>
    <s v="S10_4757"/>
    <n v="39"/>
    <n v="118.32"/>
    <n v="3"/>
    <x v="221"/>
    <d v="2005-02-08T00:00:00"/>
    <d v="2005-02-06T00:00:00"/>
    <s v="Shipped"/>
    <n v="311"/>
    <n v="1501"/>
    <n v="90500"/>
    <s v="Oulu"/>
    <n v="7"/>
    <x v="1"/>
    <d v="2005-02-15T00:00:00"/>
    <n v="46770.52"/>
    <s v="Classic Cars"/>
    <n v="3252"/>
    <n v="136"/>
    <n v="2"/>
    <s v="Yes"/>
    <n v="2005"/>
    <n v="1"/>
    <n v="85.68"/>
    <n v="4614.4799999999996"/>
    <n v="38.095238095238074"/>
    <n v="0"/>
  </r>
  <r>
    <n v="10373"/>
    <s v="S18_1662"/>
    <n v="28"/>
    <n v="143.5"/>
    <n v="4"/>
    <x v="221"/>
    <d v="2005-02-08T00:00:00"/>
    <d v="2005-02-06T00:00:00"/>
    <s v="Shipped"/>
    <n v="311"/>
    <n v="1501"/>
    <n v="90500"/>
    <s v="Oulu"/>
    <n v="7"/>
    <x v="1"/>
    <d v="2005-02-15T00:00:00"/>
    <n v="46770.52"/>
    <s v="Planes"/>
    <n v="5330"/>
    <n v="157.69"/>
    <n v="2"/>
    <s v="Yes"/>
    <n v="2005"/>
    <n v="1"/>
    <n v="77.27"/>
    <n v="4018"/>
    <n v="85.712436909537999"/>
    <n v="1"/>
  </r>
  <r>
    <n v="10373"/>
    <s v="S18_3029"/>
    <n v="22"/>
    <n v="75.7"/>
    <n v="5"/>
    <x v="221"/>
    <d v="2005-02-08T00:00:00"/>
    <d v="2005-02-06T00:00:00"/>
    <s v="Shipped"/>
    <n v="311"/>
    <n v="1501"/>
    <n v="90500"/>
    <s v="Oulu"/>
    <n v="7"/>
    <x v="1"/>
    <d v="2005-02-15T00:00:00"/>
    <n v="46770.52"/>
    <s v="Ships"/>
    <n v="4259"/>
    <n v="86.02"/>
    <n v="2"/>
    <s v="Yes"/>
    <n v="2005"/>
    <n v="1"/>
    <n v="51.61"/>
    <n v="1665.4"/>
    <n v="46.677000581282698"/>
    <n v="0"/>
  </r>
  <r>
    <n v="10373"/>
    <s v="S18_3856"/>
    <n v="50"/>
    <n v="99.52"/>
    <n v="6"/>
    <x v="221"/>
    <d v="2005-02-08T00:00:00"/>
    <d v="2005-02-06T00:00:00"/>
    <s v="Shipped"/>
    <n v="311"/>
    <n v="1501"/>
    <n v="90500"/>
    <s v="Oulu"/>
    <n v="7"/>
    <x v="1"/>
    <d v="2005-02-15T00:00:00"/>
    <n v="46770.52"/>
    <s v="Vintage Cars"/>
    <n v="2378"/>
    <n v="105.87"/>
    <n v="2"/>
    <s v="Yes"/>
    <n v="2005"/>
    <n v="1"/>
    <n v="64.58"/>
    <n v="4976"/>
    <n v="54.103437596779195"/>
    <n v="0"/>
  </r>
  <r>
    <n v="10373"/>
    <s v="S24_2841"/>
    <n v="38"/>
    <n v="58.92"/>
    <n v="7"/>
    <x v="221"/>
    <d v="2005-02-08T00:00:00"/>
    <d v="2005-02-06T00:00:00"/>
    <s v="Shipped"/>
    <n v="311"/>
    <n v="1501"/>
    <n v="90500"/>
    <s v="Oulu"/>
    <n v="7"/>
    <x v="1"/>
    <d v="2005-02-15T00:00:00"/>
    <n v="46770.52"/>
    <s v="Planes"/>
    <n v="5942"/>
    <n v="68.510000000000005"/>
    <n v="2"/>
    <s v="Yes"/>
    <n v="2005"/>
    <n v="1"/>
    <n v="34.25"/>
    <n v="2238.96"/>
    <n v="72.029197080291979"/>
    <n v="1"/>
  </r>
  <r>
    <n v="10373"/>
    <s v="S24_3151"/>
    <n v="33"/>
    <n v="82.31"/>
    <n v="12"/>
    <x v="221"/>
    <d v="2005-02-08T00:00:00"/>
    <d v="2005-02-06T00:00:00"/>
    <s v="Shipped"/>
    <n v="311"/>
    <n v="1501"/>
    <n v="90500"/>
    <s v="Oulu"/>
    <n v="7"/>
    <x v="1"/>
    <d v="2005-02-15T00:00:00"/>
    <n v="46770.52"/>
    <s v="Vintage Cars"/>
    <n v="9173"/>
    <n v="88.51"/>
    <n v="2"/>
    <s v="Yes"/>
    <n v="2005"/>
    <n v="1"/>
    <n v="46.91"/>
    <n v="2716.23"/>
    <n v="75.463653805158842"/>
    <n v="1"/>
  </r>
  <r>
    <n v="10373"/>
    <s v="S24_3420"/>
    <n v="46"/>
    <n v="53.92"/>
    <n v="11"/>
    <x v="221"/>
    <d v="2005-02-08T00:00:00"/>
    <d v="2005-02-06T00:00:00"/>
    <s v="Shipped"/>
    <n v="311"/>
    <n v="1501"/>
    <n v="90500"/>
    <s v="Oulu"/>
    <n v="7"/>
    <x v="1"/>
    <d v="2005-02-15T00:00:00"/>
    <n v="46770.52"/>
    <s v="Vintage Cars"/>
    <n v="2902"/>
    <n v="65.75"/>
    <n v="2"/>
    <s v="Yes"/>
    <n v="2005"/>
    <n v="1"/>
    <n v="26.3"/>
    <n v="2480.3200000000002"/>
    <n v="105.01901140684411"/>
    <n v="1"/>
  </r>
  <r>
    <n v="10373"/>
    <s v="S24_3816"/>
    <n v="23"/>
    <n v="83.86"/>
    <n v="10"/>
    <x v="221"/>
    <d v="2005-02-08T00:00:00"/>
    <d v="2005-02-06T00:00:00"/>
    <s v="Shipped"/>
    <n v="311"/>
    <n v="1501"/>
    <n v="90500"/>
    <s v="Oulu"/>
    <n v="7"/>
    <x v="1"/>
    <d v="2005-02-15T00:00:00"/>
    <n v="46770.52"/>
    <s v="Vintage Cars"/>
    <n v="6621"/>
    <n v="83.86"/>
    <n v="2"/>
    <s v="Yes"/>
    <n v="2005"/>
    <n v="1"/>
    <n v="48.64"/>
    <n v="1928.78"/>
    <n v="72.409539473684205"/>
    <n v="1"/>
  </r>
  <r>
    <n v="10373"/>
    <s v="S24_3949"/>
    <n v="39"/>
    <n v="62.1"/>
    <n v="13"/>
    <x v="221"/>
    <d v="2005-02-08T00:00:00"/>
    <d v="2005-02-06T00:00:00"/>
    <s v="Shipped"/>
    <n v="311"/>
    <n v="1501"/>
    <n v="90500"/>
    <s v="Oulu"/>
    <n v="7"/>
    <x v="1"/>
    <d v="2005-02-15T00:00:00"/>
    <n v="46770.52"/>
    <s v="Planes"/>
    <n v="6812"/>
    <n v="68.239999999999995"/>
    <n v="2"/>
    <s v="Yes"/>
    <n v="2005"/>
    <n v="1"/>
    <n v="29.34"/>
    <n v="2421.9"/>
    <n v="111.65644171779144"/>
    <n v="1"/>
  </r>
  <r>
    <n v="10373"/>
    <s v="S700_1138"/>
    <n v="44"/>
    <n v="58"/>
    <n v="14"/>
    <x v="221"/>
    <d v="2005-02-08T00:00:00"/>
    <d v="2005-02-06T00:00:00"/>
    <s v="Shipped"/>
    <n v="311"/>
    <n v="1501"/>
    <n v="90500"/>
    <s v="Oulu"/>
    <n v="7"/>
    <x v="1"/>
    <d v="2005-02-15T00:00:00"/>
    <n v="46770.52"/>
    <s v="Ships"/>
    <n v="1897"/>
    <n v="66.67"/>
    <n v="2"/>
    <s v="Yes"/>
    <n v="2005"/>
    <n v="1"/>
    <n v="34"/>
    <n v="2552"/>
    <n v="70.588235294117652"/>
    <n v="1"/>
  </r>
  <r>
    <n v="10373"/>
    <s v="S700_2047"/>
    <n v="32"/>
    <n v="76.94"/>
    <n v="15"/>
    <x v="221"/>
    <d v="2005-02-08T00:00:00"/>
    <d v="2005-02-06T00:00:00"/>
    <s v="Shipped"/>
    <n v="311"/>
    <n v="1501"/>
    <n v="90500"/>
    <s v="Oulu"/>
    <n v="7"/>
    <x v="1"/>
    <d v="2005-02-15T00:00:00"/>
    <n v="46770.52"/>
    <s v="Ships"/>
    <n v="3501"/>
    <n v="90.52"/>
    <n v="2"/>
    <s v="Yes"/>
    <n v="2005"/>
    <n v="1"/>
    <n v="39.83"/>
    <n v="2462.08"/>
    <n v="93.170976650765752"/>
    <n v="1"/>
  </r>
  <r>
    <n v="10373"/>
    <s v="S700_2610"/>
    <n v="41"/>
    <n v="69.39"/>
    <n v="16"/>
    <x v="221"/>
    <d v="2005-02-08T00:00:00"/>
    <d v="2005-02-06T00:00:00"/>
    <s v="Shipped"/>
    <n v="311"/>
    <n v="1501"/>
    <n v="90500"/>
    <s v="Oulu"/>
    <n v="7"/>
    <x v="1"/>
    <d v="2005-02-15T00:00:00"/>
    <n v="46770.52"/>
    <s v="Ships"/>
    <n v="7083"/>
    <n v="72.28"/>
    <n v="2"/>
    <s v="Yes"/>
    <n v="2005"/>
    <n v="1"/>
    <n v="33.97"/>
    <n v="2844.9900000000002"/>
    <n v="104.26847218133648"/>
    <n v="1"/>
  </r>
  <r>
    <n v="10373"/>
    <s v="S700_3505"/>
    <n v="34"/>
    <n v="94.16"/>
    <n v="2"/>
    <x v="221"/>
    <d v="2005-02-08T00:00:00"/>
    <d v="2005-02-06T00:00:00"/>
    <s v="Shipped"/>
    <n v="311"/>
    <n v="1501"/>
    <n v="90500"/>
    <s v="Oulu"/>
    <n v="7"/>
    <x v="1"/>
    <d v="2005-02-15T00:00:00"/>
    <n v="46770.52"/>
    <s v="Ships"/>
    <n v="1956"/>
    <n v="100.17"/>
    <n v="2"/>
    <s v="Yes"/>
    <n v="2005"/>
    <n v="1"/>
    <n v="51.09"/>
    <n v="3201.44"/>
    <n v="84.302211783127788"/>
    <n v="1"/>
  </r>
  <r>
    <n v="10373"/>
    <s v="S700_3962"/>
    <n v="37"/>
    <n v="83.42"/>
    <n v="8"/>
    <x v="221"/>
    <d v="2005-02-08T00:00:00"/>
    <d v="2005-02-06T00:00:00"/>
    <s v="Shipped"/>
    <n v="311"/>
    <n v="1501"/>
    <n v="90500"/>
    <s v="Oulu"/>
    <n v="7"/>
    <x v="1"/>
    <d v="2005-02-15T00:00:00"/>
    <n v="46770.52"/>
    <s v="Ships"/>
    <n v="5088"/>
    <n v="99.31"/>
    <n v="2"/>
    <s v="Yes"/>
    <n v="2005"/>
    <n v="1"/>
    <n v="53.63"/>
    <n v="3086.54"/>
    <n v="55.547268319970165"/>
    <n v="0"/>
  </r>
  <r>
    <n v="10373"/>
    <s v="S700_4002"/>
    <n v="45"/>
    <n v="68.11"/>
    <n v="17"/>
    <x v="221"/>
    <d v="2005-02-08T00:00:00"/>
    <d v="2005-02-06T00:00:00"/>
    <s v="Shipped"/>
    <n v="311"/>
    <n v="1501"/>
    <n v="90500"/>
    <s v="Oulu"/>
    <n v="7"/>
    <x v="1"/>
    <d v="2005-02-15T00:00:00"/>
    <n v="46770.52"/>
    <s v="Planes"/>
    <n v="8820"/>
    <n v="74.03"/>
    <n v="2"/>
    <s v="Yes"/>
    <n v="2005"/>
    <n v="1"/>
    <n v="36.270000000000003"/>
    <n v="3064.95"/>
    <n v="87.78604907637164"/>
    <n v="1"/>
  </r>
  <r>
    <n v="10373"/>
    <s v="S72_1253"/>
    <n v="25"/>
    <n v="44.2"/>
    <n v="9"/>
    <x v="221"/>
    <d v="2005-02-08T00:00:00"/>
    <d v="2005-02-06T00:00:00"/>
    <s v="Shipped"/>
    <n v="311"/>
    <n v="1501"/>
    <n v="90500"/>
    <s v="Oulu"/>
    <n v="7"/>
    <x v="1"/>
    <d v="2005-02-15T00:00:00"/>
    <n v="46770.52"/>
    <s v="Planes"/>
    <n v="4857"/>
    <n v="49.66"/>
    <n v="2"/>
    <s v="Yes"/>
    <n v="2005"/>
    <n v="1"/>
    <n v="32.770000000000003"/>
    <n v="1105"/>
    <n v="34.879462923405555"/>
    <n v="0"/>
  </r>
  <r>
    <n v="10373"/>
    <s v="S72_3212"/>
    <n v="29"/>
    <n v="48.05"/>
    <n v="1"/>
    <x v="221"/>
    <d v="2005-02-08T00:00:00"/>
    <d v="2005-02-06T00:00:00"/>
    <s v="Shipped"/>
    <n v="311"/>
    <n v="1501"/>
    <n v="90500"/>
    <s v="Oulu"/>
    <n v="7"/>
    <x v="1"/>
    <d v="2005-02-15T00:00:00"/>
    <n v="46770.52"/>
    <s v="Ships"/>
    <n v="414"/>
    <n v="54.6"/>
    <n v="2"/>
    <s v="Yes"/>
    <n v="2005"/>
    <n v="1"/>
    <n v="33.299999999999997"/>
    <n v="1393.4499999999998"/>
    <n v="44.294294294294303"/>
    <n v="0"/>
  </r>
  <r>
    <n v="10374"/>
    <s v="S10_2016"/>
    <n v="39"/>
    <n v="115.37"/>
    <n v="5"/>
    <x v="222"/>
    <d v="2005-02-09T00:00:00"/>
    <d v="2005-02-03T00:00:00"/>
    <s v="Shipped"/>
    <n v="333"/>
    <n v="1611"/>
    <n v="51600"/>
    <s v="South Brisbane"/>
    <n v="6"/>
    <x v="6"/>
    <d v="2003-11-15T00:00:00"/>
    <n v="23936.53"/>
    <s v="Motorcycles"/>
    <n v="6625"/>
    <n v="118.94"/>
    <n v="6"/>
    <s v="Yes"/>
    <n v="2005"/>
    <n v="2"/>
    <n v="68.989999999999995"/>
    <n v="4499.43"/>
    <n v="67.227134367299627"/>
    <n v="1"/>
  </r>
  <r>
    <n v="10374"/>
    <s v="S10_4698"/>
    <n v="22"/>
    <n v="158.80000000000001"/>
    <n v="1"/>
    <x v="222"/>
    <d v="2005-02-09T00:00:00"/>
    <d v="2005-02-03T00:00:00"/>
    <s v="Shipped"/>
    <n v="333"/>
    <n v="1611"/>
    <n v="51600"/>
    <s v="South Brisbane"/>
    <n v="6"/>
    <x v="6"/>
    <d v="2003-11-15T00:00:00"/>
    <n v="23936.53"/>
    <s v="Motorcycles"/>
    <n v="5582"/>
    <n v="193.66"/>
    <n v="6"/>
    <s v="Yes"/>
    <n v="2005"/>
    <n v="2"/>
    <n v="91.02"/>
    <n v="3493.6000000000004"/>
    <n v="74.467150076906194"/>
    <n v="1"/>
  </r>
  <r>
    <n v="10374"/>
    <s v="S18_2581"/>
    <n v="42"/>
    <n v="75.19"/>
    <n v="2"/>
    <x v="222"/>
    <d v="2005-02-09T00:00:00"/>
    <d v="2005-02-03T00:00:00"/>
    <s v="Shipped"/>
    <n v="333"/>
    <n v="1611"/>
    <n v="51600"/>
    <s v="South Brisbane"/>
    <n v="6"/>
    <x v="6"/>
    <d v="2003-11-15T00:00:00"/>
    <n v="23936.53"/>
    <s v="Planes"/>
    <n v="992"/>
    <n v="84.48"/>
    <n v="6"/>
    <s v="Yes"/>
    <n v="2005"/>
    <n v="2"/>
    <n v="49"/>
    <n v="3157.98"/>
    <n v="53.448979591836732"/>
    <n v="0"/>
  </r>
  <r>
    <n v="10374"/>
    <s v="S18_2625"/>
    <n v="22"/>
    <n v="48.46"/>
    <n v="4"/>
    <x v="222"/>
    <d v="2005-02-09T00:00:00"/>
    <d v="2005-02-03T00:00:00"/>
    <s v="Shipped"/>
    <n v="333"/>
    <n v="1611"/>
    <n v="51600"/>
    <s v="South Brisbane"/>
    <n v="6"/>
    <x v="6"/>
    <d v="2003-11-15T00:00:00"/>
    <n v="23936.53"/>
    <s v="Motorcycles"/>
    <n v="4357"/>
    <n v="60.57"/>
    <n v="6"/>
    <s v="Yes"/>
    <n v="2005"/>
    <n v="2"/>
    <n v="24.23"/>
    <n v="1066.1200000000001"/>
    <n v="100"/>
    <n v="1"/>
  </r>
  <r>
    <n v="10374"/>
    <s v="S24_1578"/>
    <n v="38"/>
    <n v="112.7"/>
    <n v="6"/>
    <x v="222"/>
    <d v="2005-02-09T00:00:00"/>
    <d v="2005-02-03T00:00:00"/>
    <s v="Shipped"/>
    <n v="333"/>
    <n v="1611"/>
    <n v="51600"/>
    <s v="South Brisbane"/>
    <n v="6"/>
    <x v="6"/>
    <d v="2003-11-15T00:00:00"/>
    <n v="23936.53"/>
    <s v="Motorcycles"/>
    <n v="7003"/>
    <n v="112.7"/>
    <n v="6"/>
    <s v="Yes"/>
    <n v="2005"/>
    <n v="2"/>
    <n v="60.86"/>
    <n v="4282.6000000000004"/>
    <n v="85.179099572790022"/>
    <n v="1"/>
  </r>
  <r>
    <n v="10374"/>
    <s v="S24_1785"/>
    <n v="46"/>
    <n v="107.23"/>
    <n v="3"/>
    <x v="222"/>
    <d v="2005-02-09T00:00:00"/>
    <d v="2005-02-03T00:00:00"/>
    <s v="Shipped"/>
    <n v="333"/>
    <n v="1611"/>
    <n v="51600"/>
    <s v="South Brisbane"/>
    <n v="6"/>
    <x v="6"/>
    <d v="2003-11-15T00:00:00"/>
    <n v="23936.53"/>
    <s v="Planes"/>
    <n v="3627"/>
    <n v="109.42"/>
    <n v="6"/>
    <s v="Yes"/>
    <n v="2005"/>
    <n v="2"/>
    <n v="66.739999999999995"/>
    <n v="4932.58"/>
    <n v="60.668264908600555"/>
    <n v="0"/>
  </r>
  <r>
    <n v="10375"/>
    <s v="S10_1678"/>
    <n v="21"/>
    <n v="76.56"/>
    <n v="12"/>
    <x v="223"/>
    <d v="2005-02-10T00:00:00"/>
    <d v="2005-02-06T00:00:00"/>
    <s v="Shipped"/>
    <n v="119"/>
    <n v="1370"/>
    <n v="118200"/>
    <s v="Nantes"/>
    <n v="4"/>
    <x v="3"/>
    <d v="2004-11-14T00:00:00"/>
    <n v="19501.82"/>
    <s v="Motorcycles"/>
    <n v="7933"/>
    <n v="95.7"/>
    <n v="4"/>
    <s v="Yes"/>
    <n v="2005"/>
    <n v="2"/>
    <n v="48.81"/>
    <n v="1607.76"/>
    <n v="56.853103872157341"/>
    <n v="0"/>
  </r>
  <r>
    <n v="10375"/>
    <s v="S12_1099"/>
    <n v="45"/>
    <n v="184.84"/>
    <n v="7"/>
    <x v="223"/>
    <d v="2005-02-10T00:00:00"/>
    <d v="2005-02-06T00:00:00"/>
    <s v="Shipped"/>
    <n v="119"/>
    <n v="1370"/>
    <n v="118200"/>
    <s v="Nantes"/>
    <n v="4"/>
    <x v="3"/>
    <d v="2004-11-14T00:00:00"/>
    <n v="19501.82"/>
    <s v="Classic Cars"/>
    <n v="68"/>
    <n v="194.57"/>
    <n v="4"/>
    <s v="Yes"/>
    <n v="2005"/>
    <n v="2"/>
    <n v="95.34"/>
    <n v="8317.7999999999993"/>
    <n v="93.874554226977139"/>
    <n v="1"/>
  </r>
  <r>
    <n v="10375"/>
    <s v="S12_2823"/>
    <n v="49"/>
    <n v="150.62"/>
    <n v="13"/>
    <x v="223"/>
    <d v="2005-02-10T00:00:00"/>
    <d v="2005-02-06T00:00:00"/>
    <s v="Shipped"/>
    <n v="119"/>
    <n v="1370"/>
    <n v="118200"/>
    <s v="Nantes"/>
    <n v="4"/>
    <x v="3"/>
    <d v="2004-11-14T00:00:00"/>
    <n v="19501.82"/>
    <s v="Motorcycles"/>
    <n v="9997"/>
    <n v="150.62"/>
    <n v="4"/>
    <s v="Yes"/>
    <n v="2005"/>
    <n v="2"/>
    <n v="66.27"/>
    <n v="7380.38"/>
    <n v="127.28232986268297"/>
    <n v="1"/>
  </r>
  <r>
    <n v="10375"/>
    <s v="S24_2000"/>
    <n v="23"/>
    <n v="67.03"/>
    <n v="9"/>
    <x v="223"/>
    <d v="2005-02-10T00:00:00"/>
    <d v="2005-02-06T00:00:00"/>
    <s v="Shipped"/>
    <n v="119"/>
    <n v="1370"/>
    <n v="118200"/>
    <s v="Nantes"/>
    <n v="4"/>
    <x v="3"/>
    <d v="2004-11-14T00:00:00"/>
    <n v="19501.82"/>
    <s v="Motorcycles"/>
    <n v="15"/>
    <n v="76.17"/>
    <n v="4"/>
    <s v="Yes"/>
    <n v="2005"/>
    <n v="2"/>
    <n v="37.32"/>
    <n v="1541.69"/>
    <n v="79.608788853161855"/>
    <n v="1"/>
  </r>
  <r>
    <n v="10375"/>
    <s v="S24_2360"/>
    <n v="20"/>
    <n v="60.26"/>
    <n v="14"/>
    <x v="223"/>
    <d v="2005-02-10T00:00:00"/>
    <d v="2005-02-06T00:00:00"/>
    <s v="Shipped"/>
    <n v="119"/>
    <n v="1370"/>
    <n v="118200"/>
    <s v="Nantes"/>
    <n v="4"/>
    <x v="3"/>
    <d v="2004-11-14T00:00:00"/>
    <n v="19501.82"/>
    <s v="Motorcycles"/>
    <n v="6840"/>
    <n v="69.260000000000005"/>
    <n v="4"/>
    <s v="Yes"/>
    <n v="2005"/>
    <n v="2"/>
    <n v="47.1"/>
    <n v="1205.2"/>
    <n v="27.94055201698513"/>
    <n v="0"/>
  </r>
  <r>
    <n v="10375"/>
    <s v="S24_4278"/>
    <n v="43"/>
    <n v="60.13"/>
    <n v="2"/>
    <x v="223"/>
    <d v="2005-02-10T00:00:00"/>
    <d v="2005-02-06T00:00:00"/>
    <s v="Shipped"/>
    <n v="119"/>
    <n v="1370"/>
    <n v="118200"/>
    <s v="Nantes"/>
    <n v="4"/>
    <x v="3"/>
    <d v="2004-11-14T00:00:00"/>
    <n v="19501.82"/>
    <s v="Planes"/>
    <n v="2756"/>
    <n v="72.45"/>
    <n v="4"/>
    <s v="Yes"/>
    <n v="2005"/>
    <n v="2"/>
    <n v="36.229999999999997"/>
    <n v="2585.59"/>
    <n v="65.967430306375945"/>
    <n v="0"/>
  </r>
  <r>
    <n v="10375"/>
    <s v="S32_1374"/>
    <n v="37"/>
    <n v="87.9"/>
    <n v="3"/>
    <x v="223"/>
    <d v="2005-02-10T00:00:00"/>
    <d v="2005-02-06T00:00:00"/>
    <s v="Shipped"/>
    <n v="119"/>
    <n v="1370"/>
    <n v="118200"/>
    <s v="Nantes"/>
    <n v="4"/>
    <x v="3"/>
    <d v="2004-11-14T00:00:00"/>
    <n v="19501.82"/>
    <s v="Motorcycles"/>
    <n v="178"/>
    <n v="99.89"/>
    <n v="4"/>
    <s v="Yes"/>
    <n v="2005"/>
    <n v="2"/>
    <n v="66.92"/>
    <n v="3252.3"/>
    <n v="31.350866706515244"/>
    <n v="0"/>
  </r>
  <r>
    <n v="10375"/>
    <s v="S32_4289"/>
    <n v="44"/>
    <n v="59.85"/>
    <n v="4"/>
    <x v="223"/>
    <d v="2005-02-10T00:00:00"/>
    <d v="2005-02-06T00:00:00"/>
    <s v="Shipped"/>
    <n v="119"/>
    <n v="1370"/>
    <n v="118200"/>
    <s v="Nantes"/>
    <n v="4"/>
    <x v="3"/>
    <d v="2004-11-14T00:00:00"/>
    <n v="19501.82"/>
    <s v="Vintage Cars"/>
    <n v="136"/>
    <n v="68.790000000000006"/>
    <n v="4"/>
    <s v="Yes"/>
    <n v="2005"/>
    <n v="2"/>
    <n v="33.020000000000003"/>
    <n v="2633.4"/>
    <n v="81.253785584494238"/>
    <n v="1"/>
  </r>
  <r>
    <n v="10375"/>
    <s v="S32_4485"/>
    <n v="41"/>
    <n v="96.95"/>
    <n v="15"/>
    <x v="223"/>
    <d v="2005-02-10T00:00:00"/>
    <d v="2005-02-06T00:00:00"/>
    <s v="Shipped"/>
    <n v="119"/>
    <n v="1370"/>
    <n v="118200"/>
    <s v="Nantes"/>
    <n v="4"/>
    <x v="3"/>
    <d v="2004-11-14T00:00:00"/>
    <n v="19501.82"/>
    <s v="Motorcycles"/>
    <n v="3341"/>
    <n v="102.05"/>
    <n v="4"/>
    <s v="Yes"/>
    <n v="2005"/>
    <n v="2"/>
    <n v="56.13"/>
    <n v="3974.9500000000003"/>
    <n v="72.724033493675392"/>
    <n v="1"/>
  </r>
  <r>
    <n v="10375"/>
    <s v="S50_1341"/>
    <n v="49"/>
    <n v="36.22"/>
    <n v="5"/>
    <x v="223"/>
    <d v="2005-02-10T00:00:00"/>
    <d v="2005-02-06T00:00:00"/>
    <s v="Shipped"/>
    <n v="119"/>
    <n v="1370"/>
    <n v="118200"/>
    <s v="Nantes"/>
    <n v="4"/>
    <x v="3"/>
    <d v="2004-11-14T00:00:00"/>
    <n v="19501.82"/>
    <s v="Vintage Cars"/>
    <n v="7062"/>
    <n v="43.64"/>
    <n v="4"/>
    <s v="Yes"/>
    <n v="2005"/>
    <n v="2"/>
    <n v="27.06"/>
    <n v="1774.78"/>
    <n v="33.850702143385071"/>
    <n v="0"/>
  </r>
  <r>
    <n v="10375"/>
    <s v="S50_4713"/>
    <n v="49"/>
    <n v="69.16"/>
    <n v="8"/>
    <x v="223"/>
    <d v="2005-02-10T00:00:00"/>
    <d v="2005-02-06T00:00:00"/>
    <s v="Shipped"/>
    <n v="119"/>
    <n v="1370"/>
    <n v="118200"/>
    <s v="Nantes"/>
    <n v="4"/>
    <x v="3"/>
    <d v="2004-11-14T00:00:00"/>
    <n v="19501.82"/>
    <s v="Motorcycles"/>
    <n v="600"/>
    <n v="81.36"/>
    <n v="4"/>
    <s v="Yes"/>
    <n v="2005"/>
    <n v="2"/>
    <n v="34.17"/>
    <n v="3388.8399999999997"/>
    <n v="102.39976587649984"/>
    <n v="1"/>
  </r>
  <r>
    <n v="10375"/>
    <s v="S700_1691"/>
    <n v="37"/>
    <n v="86.77"/>
    <n v="6"/>
    <x v="223"/>
    <d v="2005-02-10T00:00:00"/>
    <d v="2005-02-06T00:00:00"/>
    <s v="Shipped"/>
    <n v="119"/>
    <n v="1370"/>
    <n v="118200"/>
    <s v="Nantes"/>
    <n v="4"/>
    <x v="3"/>
    <d v="2004-11-14T00:00:00"/>
    <n v="19501.82"/>
    <s v="Planes"/>
    <n v="5841"/>
    <n v="91.34"/>
    <n v="4"/>
    <s v="Yes"/>
    <n v="2005"/>
    <n v="2"/>
    <n v="51.15"/>
    <n v="3210.49"/>
    <n v="69.638318670576723"/>
    <n v="1"/>
  </r>
  <r>
    <n v="10375"/>
    <s v="S700_2466"/>
    <n v="33"/>
    <n v="94.73"/>
    <n v="1"/>
    <x v="223"/>
    <d v="2005-02-10T00:00:00"/>
    <d v="2005-02-06T00:00:00"/>
    <s v="Shipped"/>
    <n v="119"/>
    <n v="1370"/>
    <n v="118200"/>
    <s v="Nantes"/>
    <n v="4"/>
    <x v="3"/>
    <d v="2004-11-14T00:00:00"/>
    <n v="19501.82"/>
    <s v="Planes"/>
    <n v="9653"/>
    <n v="99.72"/>
    <n v="4"/>
    <s v="Yes"/>
    <n v="2005"/>
    <n v="2"/>
    <n v="68.8"/>
    <n v="3126.09"/>
    <n v="37.688953488372107"/>
    <n v="0"/>
  </r>
  <r>
    <n v="10375"/>
    <s v="S700_2834"/>
    <n v="25"/>
    <n v="98.48"/>
    <n v="10"/>
    <x v="223"/>
    <d v="2005-02-10T00:00:00"/>
    <d v="2005-02-06T00:00:00"/>
    <s v="Shipped"/>
    <n v="119"/>
    <n v="1370"/>
    <n v="118200"/>
    <s v="Nantes"/>
    <n v="4"/>
    <x v="3"/>
    <d v="2004-11-14T00:00:00"/>
    <n v="19501.82"/>
    <s v="Planes"/>
    <n v="7106"/>
    <n v="118.65"/>
    <n v="4"/>
    <s v="Yes"/>
    <n v="2005"/>
    <n v="2"/>
    <n v="59.33"/>
    <n v="2462"/>
    <n v="65.986853193999679"/>
    <n v="0"/>
  </r>
  <r>
    <n v="10375"/>
    <s v="S700_3167"/>
    <n v="44"/>
    <n v="69.599999999999994"/>
    <n v="11"/>
    <x v="223"/>
    <d v="2005-02-10T00:00:00"/>
    <d v="2005-02-06T00:00:00"/>
    <s v="Shipped"/>
    <n v="119"/>
    <n v="1370"/>
    <n v="118200"/>
    <s v="Nantes"/>
    <n v="4"/>
    <x v="3"/>
    <d v="2004-11-14T00:00:00"/>
    <n v="19501.82"/>
    <s v="Planes"/>
    <n v="551"/>
    <n v="80"/>
    <n v="4"/>
    <s v="Yes"/>
    <n v="2005"/>
    <n v="2"/>
    <n v="54.4"/>
    <n v="3062.3999999999996"/>
    <n v="27.941176470588232"/>
    <n v="0"/>
  </r>
  <r>
    <n v="10376"/>
    <s v="S12_3380"/>
    <n v="35"/>
    <n v="98.65"/>
    <n v="1"/>
    <x v="224"/>
    <d v="2005-02-18T00:00:00"/>
    <d v="2005-02-13T00:00:00"/>
    <s v="Shipped"/>
    <n v="219"/>
    <n v="1166"/>
    <n v="11000"/>
    <s v="Glendale"/>
    <n v="1"/>
    <x v="5"/>
    <d v="2005-03-02T00:00:00"/>
    <n v="3452.75"/>
    <s v="Classic Cars"/>
    <n v="9123"/>
    <n v="117.44"/>
    <n v="5"/>
    <s v="Yes"/>
    <n v="2005"/>
    <n v="2"/>
    <n v="75.16"/>
    <n v="3452.75"/>
    <n v="31.253326237360312"/>
    <n v="0"/>
  </r>
  <r>
    <n v="10377"/>
    <s v="S12_3990"/>
    <n v="24"/>
    <n v="65.44"/>
    <n v="5"/>
    <x v="225"/>
    <d v="2005-02-21T00:00:00"/>
    <d v="2005-02-12T00:00:00"/>
    <s v="Shipped"/>
    <n v="186"/>
    <n v="1501"/>
    <n v="96500"/>
    <s v="Helsinki"/>
    <n v="7"/>
    <x v="1"/>
    <d v="2005-03-10T00:00:00"/>
    <n v="23602.9"/>
    <s v="Classic Cars"/>
    <n v="5663"/>
    <n v="79.8"/>
    <n v="9"/>
    <s v="No"/>
    <n v="2005"/>
    <n v="2"/>
    <n v="31.92"/>
    <n v="1570.56"/>
    <n v="105.01253132832078"/>
    <n v="1"/>
  </r>
  <r>
    <n v="10377"/>
    <s v="S12_4675"/>
    <n v="50"/>
    <n v="112.86"/>
    <n v="1"/>
    <x v="225"/>
    <d v="2005-02-21T00:00:00"/>
    <d v="2005-02-12T00:00:00"/>
    <s v="Shipped"/>
    <n v="186"/>
    <n v="1501"/>
    <n v="96500"/>
    <s v="Helsinki"/>
    <n v="7"/>
    <x v="1"/>
    <d v="2005-03-10T00:00:00"/>
    <n v="23602.9"/>
    <s v="Classic Cars"/>
    <n v="7323"/>
    <n v="115.16"/>
    <n v="9"/>
    <s v="No"/>
    <n v="2005"/>
    <n v="2"/>
    <n v="58.73"/>
    <n v="5643"/>
    <n v="92.167546398774064"/>
    <n v="1"/>
  </r>
  <r>
    <n v="10377"/>
    <s v="S18_1129"/>
    <n v="35"/>
    <n v="124.56"/>
    <n v="2"/>
    <x v="225"/>
    <d v="2005-02-21T00:00:00"/>
    <d v="2005-02-12T00:00:00"/>
    <s v="Shipped"/>
    <n v="186"/>
    <n v="1501"/>
    <n v="96500"/>
    <s v="Helsinki"/>
    <n v="7"/>
    <x v="1"/>
    <d v="2005-03-10T00:00:00"/>
    <n v="23602.9"/>
    <s v="Classic Cars"/>
    <n v="3975"/>
    <n v="141.54"/>
    <n v="9"/>
    <s v="No"/>
    <n v="2005"/>
    <n v="2"/>
    <n v="83.51"/>
    <n v="4359.6000000000004"/>
    <n v="49.155789725781332"/>
    <n v="0"/>
  </r>
  <r>
    <n v="10377"/>
    <s v="S18_1889"/>
    <n v="31"/>
    <n v="61.6"/>
    <n v="4"/>
    <x v="225"/>
    <d v="2005-02-21T00:00:00"/>
    <d v="2005-02-12T00:00:00"/>
    <s v="Shipped"/>
    <n v="186"/>
    <n v="1501"/>
    <n v="96500"/>
    <s v="Helsinki"/>
    <n v="7"/>
    <x v="1"/>
    <d v="2005-03-10T00:00:00"/>
    <n v="23602.9"/>
    <s v="Classic Cars"/>
    <n v="8826"/>
    <n v="77"/>
    <n v="9"/>
    <s v="No"/>
    <n v="2005"/>
    <n v="2"/>
    <n v="53.9"/>
    <n v="1909.6000000000001"/>
    <n v="14.28571428571429"/>
    <n v="0"/>
  </r>
  <r>
    <n v="10377"/>
    <s v="S18_1984"/>
    <n v="36"/>
    <n v="125.18"/>
    <n v="6"/>
    <x v="225"/>
    <d v="2005-02-21T00:00:00"/>
    <d v="2005-02-12T00:00:00"/>
    <s v="Shipped"/>
    <n v="186"/>
    <n v="1501"/>
    <n v="96500"/>
    <s v="Helsinki"/>
    <n v="7"/>
    <x v="1"/>
    <d v="2005-03-10T00:00:00"/>
    <n v="23602.9"/>
    <s v="Classic Cars"/>
    <n v="9772"/>
    <n v="142.25"/>
    <n v="9"/>
    <s v="No"/>
    <n v="2005"/>
    <n v="2"/>
    <n v="93.89"/>
    <n v="4506.4800000000005"/>
    <n v="33.32623282564704"/>
    <n v="0"/>
  </r>
  <r>
    <n v="10377"/>
    <s v="S18_3232"/>
    <n v="39"/>
    <n v="143.94"/>
    <n v="3"/>
    <x v="225"/>
    <d v="2005-02-21T00:00:00"/>
    <d v="2005-02-12T00:00:00"/>
    <s v="Shipped"/>
    <n v="186"/>
    <n v="1501"/>
    <n v="96500"/>
    <s v="Helsinki"/>
    <n v="7"/>
    <x v="1"/>
    <d v="2005-03-10T00:00:00"/>
    <n v="23602.9"/>
    <s v="Classic Cars"/>
    <n v="8347"/>
    <n v="169.34"/>
    <n v="9"/>
    <s v="No"/>
    <n v="2005"/>
    <n v="2"/>
    <n v="77.900000000000006"/>
    <n v="5613.66"/>
    <n v="84.775353016688044"/>
    <n v="1"/>
  </r>
  <r>
    <n v="10378"/>
    <s v="S18_1589"/>
    <n v="34"/>
    <n v="121.95"/>
    <n v="5"/>
    <x v="226"/>
    <d v="2005-02-18T00:00:00"/>
    <d v="2005-02-11T00:00:00"/>
    <s v="Shipped"/>
    <n v="141"/>
    <n v="1370"/>
    <n v="227600"/>
    <s v="Madrid"/>
    <n v="4"/>
    <x v="3"/>
    <d v="2003-07-19T00:00:00"/>
    <n v="36251.03"/>
    <s v="Classic Cars"/>
    <n v="9042"/>
    <n v="124.44"/>
    <n v="7"/>
    <s v="No"/>
    <n v="2005"/>
    <n v="2"/>
    <n v="65.959999999999994"/>
    <n v="4146.3"/>
    <n v="84.884778653729555"/>
    <n v="1"/>
  </r>
  <r>
    <n v="10378"/>
    <s v="S18_3278"/>
    <n v="22"/>
    <n v="66.739999999999995"/>
    <n v="4"/>
    <x v="226"/>
    <d v="2005-02-18T00:00:00"/>
    <d v="2005-02-11T00:00:00"/>
    <s v="Shipped"/>
    <n v="141"/>
    <n v="1370"/>
    <n v="227600"/>
    <s v="Madrid"/>
    <n v="4"/>
    <x v="3"/>
    <d v="2003-07-19T00:00:00"/>
    <n v="36251.03"/>
    <s v="Classic Cars"/>
    <n v="1917"/>
    <n v="80.41"/>
    <n v="7"/>
    <s v="No"/>
    <n v="2005"/>
    <n v="2"/>
    <n v="49.05"/>
    <n v="1468.28"/>
    <n v="36.065239551478079"/>
    <n v="0"/>
  </r>
  <r>
    <n v="10378"/>
    <s v="S18_3482"/>
    <n v="43"/>
    <n v="146.99"/>
    <n v="10"/>
    <x v="226"/>
    <d v="2005-02-18T00:00:00"/>
    <d v="2005-02-11T00:00:00"/>
    <s v="Shipped"/>
    <n v="141"/>
    <n v="1370"/>
    <n v="227600"/>
    <s v="Madrid"/>
    <n v="4"/>
    <x v="3"/>
    <d v="2003-07-19T00:00:00"/>
    <n v="36251.03"/>
    <s v="Classic Cars"/>
    <n v="9127"/>
    <n v="146.99"/>
    <n v="7"/>
    <s v="No"/>
    <n v="2005"/>
    <n v="2"/>
    <n v="73.489999999999995"/>
    <n v="6320.5700000000006"/>
    <n v="100.01360729350934"/>
    <n v="1"/>
  </r>
  <r>
    <n v="10378"/>
    <s v="S18_3782"/>
    <n v="28"/>
    <n v="60.3"/>
    <n v="9"/>
    <x v="226"/>
    <d v="2005-02-18T00:00:00"/>
    <d v="2005-02-11T00:00:00"/>
    <s v="Shipped"/>
    <n v="141"/>
    <n v="1370"/>
    <n v="227600"/>
    <s v="Madrid"/>
    <n v="4"/>
    <x v="3"/>
    <d v="2003-07-19T00:00:00"/>
    <n v="36251.03"/>
    <s v="Motorcycles"/>
    <n v="7689"/>
    <n v="62.17"/>
    <n v="7"/>
    <s v="No"/>
    <n v="2005"/>
    <n v="2"/>
    <n v="32.950000000000003"/>
    <n v="1688.3999999999999"/>
    <n v="83.004552352048535"/>
    <n v="1"/>
  </r>
  <r>
    <n v="10378"/>
    <s v="S18_4721"/>
    <n v="49"/>
    <n v="122.02"/>
    <n v="8"/>
    <x v="226"/>
    <d v="2005-02-18T00:00:00"/>
    <d v="2005-02-11T00:00:00"/>
    <s v="Shipped"/>
    <n v="141"/>
    <n v="1370"/>
    <n v="227600"/>
    <s v="Madrid"/>
    <n v="4"/>
    <x v="3"/>
    <d v="2003-07-19T00:00:00"/>
    <n v="36251.03"/>
    <s v="Classic Cars"/>
    <n v="1249"/>
    <n v="148.80000000000001"/>
    <n v="7"/>
    <s v="No"/>
    <n v="2005"/>
    <n v="2"/>
    <n v="69.930000000000007"/>
    <n v="5978.98"/>
    <n v="74.488774488774467"/>
    <n v="1"/>
  </r>
  <r>
    <n v="10378"/>
    <s v="S24_2972"/>
    <n v="41"/>
    <n v="30.59"/>
    <n v="7"/>
    <x v="226"/>
    <d v="2005-02-18T00:00:00"/>
    <d v="2005-02-11T00:00:00"/>
    <s v="Shipped"/>
    <n v="141"/>
    <n v="1370"/>
    <n v="227600"/>
    <s v="Madrid"/>
    <n v="4"/>
    <x v="3"/>
    <d v="2003-07-19T00:00:00"/>
    <n v="36251.03"/>
    <s v="Classic Cars"/>
    <n v="7723"/>
    <n v="37.76"/>
    <n v="7"/>
    <s v="No"/>
    <n v="2005"/>
    <n v="2"/>
    <n v="16.239999999999998"/>
    <n v="1254.19"/>
    <n v="88.362068965517267"/>
    <n v="1"/>
  </r>
  <r>
    <n v="10378"/>
    <s v="S24_3371"/>
    <n v="46"/>
    <n v="52.66"/>
    <n v="6"/>
    <x v="226"/>
    <d v="2005-02-18T00:00:00"/>
    <d v="2005-02-11T00:00:00"/>
    <s v="Shipped"/>
    <n v="141"/>
    <n v="1370"/>
    <n v="227600"/>
    <s v="Madrid"/>
    <n v="4"/>
    <x v="3"/>
    <d v="2003-07-19T00:00:00"/>
    <n v="36251.03"/>
    <s v="Classic Cars"/>
    <n v="7995"/>
    <n v="61.23"/>
    <n v="7"/>
    <s v="No"/>
    <n v="2005"/>
    <n v="2"/>
    <n v="38.58"/>
    <n v="2422.3599999999997"/>
    <n v="36.495593571798857"/>
    <n v="0"/>
  </r>
  <r>
    <n v="10378"/>
    <s v="S24_3856"/>
    <n v="33"/>
    <n v="129.19999999999999"/>
    <n v="3"/>
    <x v="226"/>
    <d v="2005-02-18T00:00:00"/>
    <d v="2005-02-11T00:00:00"/>
    <s v="Shipped"/>
    <n v="141"/>
    <n v="1370"/>
    <n v="227600"/>
    <s v="Madrid"/>
    <n v="4"/>
    <x v="3"/>
    <d v="2003-07-19T00:00:00"/>
    <n v="36251.03"/>
    <s v="Classic Cars"/>
    <n v="6600"/>
    <n v="140.43"/>
    <n v="7"/>
    <s v="No"/>
    <n v="2005"/>
    <n v="2"/>
    <n v="98.3"/>
    <n v="4263.5999999999995"/>
    <n v="31.434384537131223"/>
    <n v="0"/>
  </r>
  <r>
    <n v="10378"/>
    <s v="S24_4620"/>
    <n v="41"/>
    <n v="80.84"/>
    <n v="2"/>
    <x v="226"/>
    <d v="2005-02-18T00:00:00"/>
    <d v="2005-02-11T00:00:00"/>
    <s v="Shipped"/>
    <n v="141"/>
    <n v="1370"/>
    <n v="227600"/>
    <s v="Madrid"/>
    <n v="4"/>
    <x v="3"/>
    <d v="2003-07-19T00:00:00"/>
    <n v="36251.03"/>
    <s v="Classic Cars"/>
    <n v="7869"/>
    <n v="80.84"/>
    <n v="7"/>
    <s v="No"/>
    <n v="2005"/>
    <n v="2"/>
    <n v="32.33"/>
    <n v="3314.44"/>
    <n v="150.04639653572536"/>
    <n v="1"/>
  </r>
  <r>
    <n v="10378"/>
    <s v="S32_2206"/>
    <n v="40"/>
    <n v="35.799999999999997"/>
    <n v="1"/>
    <x v="226"/>
    <d v="2005-02-18T00:00:00"/>
    <d v="2005-02-11T00:00:00"/>
    <s v="Shipped"/>
    <n v="141"/>
    <n v="1370"/>
    <n v="227600"/>
    <s v="Madrid"/>
    <n v="4"/>
    <x v="3"/>
    <d v="2003-07-19T00:00:00"/>
    <n v="36251.03"/>
    <s v="Motorcycles"/>
    <n v="9241"/>
    <n v="40.229999999999997"/>
    <n v="7"/>
    <s v="No"/>
    <n v="2005"/>
    <n v="2"/>
    <n v="24.14"/>
    <n v="1432"/>
    <n v="48.301574150787054"/>
    <n v="0"/>
  </r>
  <r>
    <n v="10379"/>
    <s v="S18_1749"/>
    <n v="39"/>
    <n v="156.4"/>
    <n v="2"/>
    <x v="226"/>
    <d v="2005-02-18T00:00:00"/>
    <d v="2005-02-11T00:00:00"/>
    <s v="Shipped"/>
    <n v="141"/>
    <n v="1370"/>
    <n v="227600"/>
    <s v="Madrid"/>
    <n v="4"/>
    <x v="3"/>
    <d v="2003-07-19T00:00:00"/>
    <n v="36251.03"/>
    <s v="Vintage Cars"/>
    <n v="2724"/>
    <n v="170"/>
    <n v="7"/>
    <s v="No"/>
    <n v="2005"/>
    <n v="2"/>
    <n v="86.7"/>
    <n v="6099.6"/>
    <n v="80.392156862745097"/>
    <n v="1"/>
  </r>
  <r>
    <n v="10379"/>
    <s v="S18_2248"/>
    <n v="27"/>
    <n v="50.85"/>
    <n v="1"/>
    <x v="226"/>
    <d v="2005-02-18T00:00:00"/>
    <d v="2005-02-11T00:00:00"/>
    <s v="Shipped"/>
    <n v="141"/>
    <n v="1370"/>
    <n v="227600"/>
    <s v="Madrid"/>
    <n v="4"/>
    <x v="3"/>
    <d v="2003-07-19T00:00:00"/>
    <n v="36251.03"/>
    <s v="Vintage Cars"/>
    <n v="540"/>
    <n v="60.54"/>
    <n v="7"/>
    <s v="No"/>
    <n v="2005"/>
    <n v="2"/>
    <n v="33.299999999999997"/>
    <n v="1372.95"/>
    <n v="52.702702702702723"/>
    <n v="0"/>
  </r>
  <r>
    <n v="10379"/>
    <s v="S18_2870"/>
    <n v="29"/>
    <n v="113.52"/>
    <n v="5"/>
    <x v="226"/>
    <d v="2005-02-18T00:00:00"/>
    <d v="2005-02-11T00:00:00"/>
    <s v="Shipped"/>
    <n v="141"/>
    <n v="1370"/>
    <n v="227600"/>
    <s v="Madrid"/>
    <n v="4"/>
    <x v="3"/>
    <d v="2003-07-19T00:00:00"/>
    <n v="36251.03"/>
    <s v="Classic Cars"/>
    <n v="8164"/>
    <n v="132"/>
    <n v="7"/>
    <s v="No"/>
    <n v="2005"/>
    <n v="2"/>
    <n v="56.76"/>
    <n v="3292.08"/>
    <n v="100"/>
    <n v="1"/>
  </r>
  <r>
    <n v="10379"/>
    <s v="S18_3685"/>
    <n v="32"/>
    <n v="134.22"/>
    <n v="4"/>
    <x v="226"/>
    <d v="2005-02-18T00:00:00"/>
    <d v="2005-02-11T00:00:00"/>
    <s v="Shipped"/>
    <n v="141"/>
    <n v="1370"/>
    <n v="227600"/>
    <s v="Madrid"/>
    <n v="4"/>
    <x v="3"/>
    <d v="2003-07-19T00:00:00"/>
    <n v="36251.03"/>
    <s v="Classic Cars"/>
    <n v="8990"/>
    <n v="141.28"/>
    <n v="7"/>
    <s v="No"/>
    <n v="2005"/>
    <n v="2"/>
    <n v="62.16"/>
    <n v="4295.04"/>
    <n v="115.92664092664093"/>
    <n v="1"/>
  </r>
  <r>
    <n v="10379"/>
    <s v="S24_1628"/>
    <n v="32"/>
    <n v="48.8"/>
    <n v="3"/>
    <x v="226"/>
    <d v="2005-02-18T00:00:00"/>
    <d v="2005-02-11T00:00:00"/>
    <s v="Shipped"/>
    <n v="141"/>
    <n v="1370"/>
    <n v="227600"/>
    <s v="Madrid"/>
    <n v="4"/>
    <x v="3"/>
    <d v="2003-07-19T00:00:00"/>
    <n v="36251.03"/>
    <s v="Classic Cars"/>
    <n v="8197"/>
    <n v="50.31"/>
    <n v="7"/>
    <s v="No"/>
    <n v="2005"/>
    <n v="2"/>
    <n v="29.18"/>
    <n v="1561.6"/>
    <n v="67.237834132967777"/>
    <n v="1"/>
  </r>
  <r>
    <n v="10380"/>
    <s v="S18_1342"/>
    <n v="27"/>
    <n v="88.36"/>
    <n v="13"/>
    <x v="227"/>
    <d v="2005-02-24T00:00:00"/>
    <d v="2005-02-18T00:00:00"/>
    <s v="Shipped"/>
    <n v="141"/>
    <n v="1370"/>
    <n v="227600"/>
    <s v="Madrid"/>
    <n v="4"/>
    <x v="3"/>
    <d v="2003-07-19T00:00:00"/>
    <n v="36251.03"/>
    <s v="Vintage Cars"/>
    <n v="8693"/>
    <n v="102.74"/>
    <n v="6"/>
    <s v="Yes"/>
    <n v="2005"/>
    <n v="2"/>
    <n v="60.62"/>
    <n v="2385.7199999999998"/>
    <n v="45.760475090729138"/>
    <n v="0"/>
  </r>
  <r>
    <n v="10380"/>
    <s v="S18_2325"/>
    <n v="40"/>
    <n v="119.5"/>
    <n v="10"/>
    <x v="227"/>
    <d v="2005-02-24T00:00:00"/>
    <d v="2005-02-18T00:00:00"/>
    <s v="Shipped"/>
    <n v="141"/>
    <n v="1370"/>
    <n v="227600"/>
    <s v="Madrid"/>
    <n v="4"/>
    <x v="3"/>
    <d v="2003-07-19T00:00:00"/>
    <n v="36251.03"/>
    <s v="Vintage Cars"/>
    <n v="9354"/>
    <n v="127.13"/>
    <n v="6"/>
    <s v="Yes"/>
    <n v="2005"/>
    <n v="2"/>
    <n v="58.48"/>
    <n v="4780"/>
    <n v="104.34336525307799"/>
    <n v="1"/>
  </r>
  <r>
    <n v="10380"/>
    <s v="S18_2795"/>
    <n v="21"/>
    <n v="156.94"/>
    <n v="8"/>
    <x v="227"/>
    <d v="2005-02-24T00:00:00"/>
    <d v="2005-02-18T00:00:00"/>
    <s v="Shipped"/>
    <n v="141"/>
    <n v="1370"/>
    <n v="227600"/>
    <s v="Madrid"/>
    <n v="4"/>
    <x v="3"/>
    <d v="2003-07-19T00:00:00"/>
    <n v="36251.03"/>
    <s v="Vintage Cars"/>
    <n v="548"/>
    <n v="168.75"/>
    <n v="6"/>
    <s v="Yes"/>
    <n v="2005"/>
    <n v="2"/>
    <n v="72.56"/>
    <n v="3295.74"/>
    <n v="116.28996692392502"/>
    <n v="1"/>
  </r>
  <r>
    <n v="10380"/>
    <s v="S18_4409"/>
    <n v="32"/>
    <n v="78.23"/>
    <n v="1"/>
    <x v="227"/>
    <d v="2005-02-24T00:00:00"/>
    <d v="2005-02-18T00:00:00"/>
    <s v="Shipped"/>
    <n v="141"/>
    <n v="1370"/>
    <n v="227600"/>
    <s v="Madrid"/>
    <n v="4"/>
    <x v="3"/>
    <d v="2003-07-19T00:00:00"/>
    <n v="36251.03"/>
    <s v="Vintage Cars"/>
    <n v="6553"/>
    <n v="92.03"/>
    <n v="6"/>
    <s v="Yes"/>
    <n v="2005"/>
    <n v="2"/>
    <n v="43.26"/>
    <n v="2503.36"/>
    <n v="80.836800739713382"/>
    <n v="1"/>
  </r>
  <r>
    <n v="10380"/>
    <s v="S18_4933"/>
    <n v="24"/>
    <n v="66.989999999999995"/>
    <n v="2"/>
    <x v="227"/>
    <d v="2005-02-24T00:00:00"/>
    <d v="2005-02-18T00:00:00"/>
    <s v="Shipped"/>
    <n v="141"/>
    <n v="1370"/>
    <n v="227600"/>
    <s v="Madrid"/>
    <n v="4"/>
    <x v="3"/>
    <d v="2003-07-19T00:00:00"/>
    <n v="36251.03"/>
    <s v="Classic Cars"/>
    <n v="3209"/>
    <n v="71.27"/>
    <n v="6"/>
    <s v="Yes"/>
    <n v="2005"/>
    <n v="2"/>
    <n v="34.21"/>
    <n v="1607.7599999999998"/>
    <n v="95.819935691318307"/>
    <n v="1"/>
  </r>
  <r>
    <n v="10380"/>
    <s v="S24_1046"/>
    <n v="34"/>
    <n v="66.88"/>
    <n v="3"/>
    <x v="227"/>
    <d v="2005-02-24T00:00:00"/>
    <d v="2005-02-18T00:00:00"/>
    <s v="Shipped"/>
    <n v="141"/>
    <n v="1370"/>
    <n v="227600"/>
    <s v="Madrid"/>
    <n v="4"/>
    <x v="3"/>
    <d v="2003-07-19T00:00:00"/>
    <n v="36251.03"/>
    <s v="Classic Cars"/>
    <n v="1005"/>
    <n v="73.489999999999995"/>
    <n v="6"/>
    <s v="Yes"/>
    <n v="2005"/>
    <n v="2"/>
    <n v="49.24"/>
    <n v="2273.92"/>
    <n v="35.824532900081216"/>
    <n v="0"/>
  </r>
  <r>
    <n v="10380"/>
    <s v="S24_1937"/>
    <n v="32"/>
    <n v="29.87"/>
    <n v="4"/>
    <x v="227"/>
    <d v="2005-02-24T00:00:00"/>
    <d v="2005-02-18T00:00:00"/>
    <s v="Shipped"/>
    <n v="141"/>
    <n v="1370"/>
    <n v="227600"/>
    <s v="Madrid"/>
    <n v="4"/>
    <x v="3"/>
    <d v="2003-07-19T00:00:00"/>
    <n v="36251.03"/>
    <s v="Vintage Cars"/>
    <n v="7332"/>
    <n v="33.19"/>
    <n v="6"/>
    <s v="Yes"/>
    <n v="2005"/>
    <n v="2"/>
    <n v="22.57"/>
    <n v="955.84"/>
    <n v="32.343819229065133"/>
    <n v="0"/>
  </r>
  <r>
    <n v="10380"/>
    <s v="S24_2022"/>
    <n v="27"/>
    <n v="37.630000000000003"/>
    <n v="5"/>
    <x v="227"/>
    <d v="2005-02-24T00:00:00"/>
    <d v="2005-02-18T00:00:00"/>
    <s v="Shipped"/>
    <n v="141"/>
    <n v="1370"/>
    <n v="227600"/>
    <s v="Madrid"/>
    <n v="4"/>
    <x v="3"/>
    <d v="2003-07-19T00:00:00"/>
    <n v="36251.03"/>
    <s v="Vintage Cars"/>
    <n v="2847"/>
    <n v="44.8"/>
    <n v="6"/>
    <s v="Yes"/>
    <n v="2005"/>
    <n v="2"/>
    <n v="20.61"/>
    <n v="1016.0100000000001"/>
    <n v="82.581271227559455"/>
    <n v="1"/>
  </r>
  <r>
    <n v="10380"/>
    <s v="S24_2766"/>
    <n v="36"/>
    <n v="77.239999999999995"/>
    <n v="6"/>
    <x v="227"/>
    <d v="2005-02-24T00:00:00"/>
    <d v="2005-02-18T00:00:00"/>
    <s v="Shipped"/>
    <n v="141"/>
    <n v="1370"/>
    <n v="227600"/>
    <s v="Madrid"/>
    <n v="4"/>
    <x v="3"/>
    <d v="2003-07-19T00:00:00"/>
    <n v="36251.03"/>
    <s v="Classic Cars"/>
    <n v="2350"/>
    <n v="90.87"/>
    <n v="6"/>
    <s v="Yes"/>
    <n v="2005"/>
    <n v="2"/>
    <n v="47.25"/>
    <n v="2780.64"/>
    <n v="63.470899470899454"/>
    <n v="0"/>
  </r>
  <r>
    <n v="10380"/>
    <s v="S24_2887"/>
    <n v="44"/>
    <n v="111.57"/>
    <n v="7"/>
    <x v="227"/>
    <d v="2005-02-24T00:00:00"/>
    <d v="2005-02-18T00:00:00"/>
    <s v="Shipped"/>
    <n v="141"/>
    <n v="1370"/>
    <n v="227600"/>
    <s v="Madrid"/>
    <n v="4"/>
    <x v="3"/>
    <d v="2003-07-19T00:00:00"/>
    <n v="36251.03"/>
    <s v="Classic Cars"/>
    <n v="1452"/>
    <n v="117.44"/>
    <n v="6"/>
    <s v="Yes"/>
    <n v="2005"/>
    <n v="2"/>
    <n v="72.819999999999993"/>
    <n v="4909.08"/>
    <n v="53.213402911288114"/>
    <n v="0"/>
  </r>
  <r>
    <n v="10380"/>
    <s v="S24_3191"/>
    <n v="44"/>
    <n v="77.05"/>
    <n v="9"/>
    <x v="227"/>
    <d v="2005-02-24T00:00:00"/>
    <d v="2005-02-18T00:00:00"/>
    <s v="Shipped"/>
    <n v="141"/>
    <n v="1370"/>
    <n v="227600"/>
    <s v="Madrid"/>
    <n v="4"/>
    <x v="3"/>
    <d v="2003-07-19T00:00:00"/>
    <n v="36251.03"/>
    <s v="Classic Cars"/>
    <n v="4695"/>
    <n v="85.61"/>
    <n v="6"/>
    <s v="Yes"/>
    <n v="2005"/>
    <n v="2"/>
    <n v="50.51"/>
    <n v="3390.2"/>
    <n v="52.544050683033063"/>
    <n v="0"/>
  </r>
  <r>
    <n v="10380"/>
    <s v="S24_3432"/>
    <n v="34"/>
    <n v="91.02"/>
    <n v="11"/>
    <x v="227"/>
    <d v="2005-02-24T00:00:00"/>
    <d v="2005-02-18T00:00:00"/>
    <s v="Shipped"/>
    <n v="141"/>
    <n v="1370"/>
    <n v="227600"/>
    <s v="Madrid"/>
    <n v="4"/>
    <x v="3"/>
    <d v="2003-07-19T00:00:00"/>
    <n v="36251.03"/>
    <s v="Classic Cars"/>
    <n v="9446"/>
    <n v="107.08"/>
    <n v="6"/>
    <s v="Yes"/>
    <n v="2005"/>
    <n v="2"/>
    <n v="62.11"/>
    <n v="3094.68"/>
    <n v="46.546449847045558"/>
    <n v="0"/>
  </r>
  <r>
    <n v="10380"/>
    <s v="S24_3969"/>
    <n v="43"/>
    <n v="32.82"/>
    <n v="12"/>
    <x v="227"/>
    <d v="2005-02-24T00:00:00"/>
    <d v="2005-02-18T00:00:00"/>
    <s v="Shipped"/>
    <n v="141"/>
    <n v="1370"/>
    <n v="227600"/>
    <s v="Madrid"/>
    <n v="4"/>
    <x v="3"/>
    <d v="2003-07-19T00:00:00"/>
    <n v="36251.03"/>
    <s v="Vintage Cars"/>
    <n v="2081"/>
    <n v="41.03"/>
    <n v="6"/>
    <s v="Yes"/>
    <n v="2005"/>
    <n v="2"/>
    <n v="21.75"/>
    <n v="1411.26"/>
    <n v="50.896551724137929"/>
    <n v="0"/>
  </r>
  <r>
    <n v="10381"/>
    <s v="S10_1949"/>
    <n v="36"/>
    <n v="182.16"/>
    <n v="3"/>
    <x v="228"/>
    <d v="2005-02-25T00:00:00"/>
    <d v="2005-02-18T00:00:00"/>
    <s v="Shipped"/>
    <n v="321"/>
    <n v="1165"/>
    <n v="105000"/>
    <s v="San Francisco"/>
    <n v="1"/>
    <x v="5"/>
    <d v="2003-11-03T00:00:00"/>
    <n v="85559.12"/>
    <s v="Classic Cars"/>
    <n v="7305"/>
    <n v="214.3"/>
    <n v="7"/>
    <s v="No"/>
    <n v="2005"/>
    <n v="2"/>
    <n v="98.58"/>
    <n v="6557.76"/>
    <n v="84.783931832014602"/>
    <n v="1"/>
  </r>
  <r>
    <n v="10381"/>
    <s v="S10_4962"/>
    <n v="37"/>
    <n v="138.88"/>
    <n v="6"/>
    <x v="228"/>
    <d v="2005-02-25T00:00:00"/>
    <d v="2005-02-18T00:00:00"/>
    <s v="Shipped"/>
    <n v="321"/>
    <n v="1165"/>
    <n v="105000"/>
    <s v="San Francisco"/>
    <n v="1"/>
    <x v="5"/>
    <d v="2003-11-03T00:00:00"/>
    <n v="85559.12"/>
    <s v="Classic Cars"/>
    <n v="6791"/>
    <n v="147.74"/>
    <n v="7"/>
    <s v="No"/>
    <n v="2005"/>
    <n v="2"/>
    <n v="103.42"/>
    <n v="5138.5599999999995"/>
    <n v="34.287371881647644"/>
    <n v="0"/>
  </r>
  <r>
    <n v="10381"/>
    <s v="S12_1666"/>
    <n v="20"/>
    <n v="132.57"/>
    <n v="1"/>
    <x v="228"/>
    <d v="2005-02-25T00:00:00"/>
    <d v="2005-02-18T00:00:00"/>
    <s v="Shipped"/>
    <n v="321"/>
    <n v="1165"/>
    <n v="105000"/>
    <s v="San Francisco"/>
    <n v="1"/>
    <x v="5"/>
    <d v="2003-11-03T00:00:00"/>
    <n v="85559.12"/>
    <s v="Trucks and Buses"/>
    <n v="1579"/>
    <n v="136.66999999999999"/>
    <n v="7"/>
    <s v="No"/>
    <n v="2005"/>
    <n v="2"/>
    <n v="77.900000000000006"/>
    <n v="2651.3999999999996"/>
    <n v="70.179717586649531"/>
    <n v="1"/>
  </r>
  <r>
    <n v="10381"/>
    <s v="S18_1097"/>
    <n v="48"/>
    <n v="114.34"/>
    <n v="2"/>
    <x v="228"/>
    <d v="2005-02-25T00:00:00"/>
    <d v="2005-02-18T00:00:00"/>
    <s v="Shipped"/>
    <n v="321"/>
    <n v="1165"/>
    <n v="105000"/>
    <s v="San Francisco"/>
    <n v="1"/>
    <x v="5"/>
    <d v="2003-11-03T00:00:00"/>
    <n v="85559.12"/>
    <s v="Trucks and Buses"/>
    <n v="2613"/>
    <n v="116.67"/>
    <n v="7"/>
    <s v="No"/>
    <n v="2005"/>
    <n v="2"/>
    <n v="58.33"/>
    <n v="5488.32"/>
    <n v="96.022629864563697"/>
    <n v="1"/>
  </r>
  <r>
    <n v="10381"/>
    <s v="S18_1367"/>
    <n v="25"/>
    <n v="49.6"/>
    <n v="9"/>
    <x v="228"/>
    <d v="2005-02-25T00:00:00"/>
    <d v="2005-02-18T00:00:00"/>
    <s v="Shipped"/>
    <n v="321"/>
    <n v="1165"/>
    <n v="105000"/>
    <s v="San Francisco"/>
    <n v="1"/>
    <x v="5"/>
    <d v="2003-11-03T00:00:00"/>
    <n v="85559.12"/>
    <s v="Vintage Cars"/>
    <n v="8635"/>
    <n v="53.91"/>
    <n v="7"/>
    <s v="No"/>
    <n v="2005"/>
    <n v="2"/>
    <n v="24.26"/>
    <n v="1240"/>
    <n v="104.45177246496289"/>
    <n v="1"/>
  </r>
  <r>
    <n v="10381"/>
    <s v="S18_2432"/>
    <n v="35"/>
    <n v="60.77"/>
    <n v="7"/>
    <x v="228"/>
    <d v="2005-02-25T00:00:00"/>
    <d v="2005-02-18T00:00:00"/>
    <s v="Shipped"/>
    <n v="321"/>
    <n v="1165"/>
    <n v="105000"/>
    <s v="San Francisco"/>
    <n v="1"/>
    <x v="5"/>
    <d v="2003-11-03T00:00:00"/>
    <n v="85559.12"/>
    <s v="Trucks and Buses"/>
    <n v="2018"/>
    <n v="60.77"/>
    <n v="7"/>
    <s v="No"/>
    <n v="2005"/>
    <n v="2"/>
    <n v="24.92"/>
    <n v="2126.9500000000003"/>
    <n v="143.86035313001605"/>
    <n v="1"/>
  </r>
  <r>
    <n v="10381"/>
    <s v="S18_2949"/>
    <n v="41"/>
    <n v="100.3"/>
    <n v="8"/>
    <x v="228"/>
    <d v="2005-02-25T00:00:00"/>
    <d v="2005-02-18T00:00:00"/>
    <s v="Shipped"/>
    <n v="321"/>
    <n v="1165"/>
    <n v="105000"/>
    <s v="San Francisco"/>
    <n v="1"/>
    <x v="5"/>
    <d v="2003-11-03T00:00:00"/>
    <n v="85559.12"/>
    <s v="Vintage Cars"/>
    <n v="4189"/>
    <n v="101.31"/>
    <n v="7"/>
    <s v="No"/>
    <n v="2005"/>
    <n v="2"/>
    <n v="60.78"/>
    <n v="4112.3"/>
    <n v="65.021388614675871"/>
    <n v="0"/>
  </r>
  <r>
    <n v="10381"/>
    <s v="S18_2957"/>
    <n v="40"/>
    <n v="51.22"/>
    <n v="4"/>
    <x v="228"/>
    <d v="2005-02-25T00:00:00"/>
    <d v="2005-02-18T00:00:00"/>
    <s v="Shipped"/>
    <n v="321"/>
    <n v="1165"/>
    <n v="105000"/>
    <s v="San Francisco"/>
    <n v="1"/>
    <x v="5"/>
    <d v="2003-11-03T00:00:00"/>
    <n v="85559.12"/>
    <s v="Vintage Cars"/>
    <n v="5649"/>
    <n v="62.46"/>
    <n v="7"/>
    <s v="No"/>
    <n v="2005"/>
    <n v="2"/>
    <n v="34.35"/>
    <n v="2048.8000000000002"/>
    <n v="49.11208151382823"/>
    <n v="0"/>
  </r>
  <r>
    <n v="10381"/>
    <s v="S18_3136"/>
    <n v="35"/>
    <n v="93.2"/>
    <n v="5"/>
    <x v="228"/>
    <d v="2005-02-25T00:00:00"/>
    <d v="2005-02-18T00:00:00"/>
    <s v="Shipped"/>
    <n v="321"/>
    <n v="1165"/>
    <n v="105000"/>
    <s v="San Francisco"/>
    <n v="1"/>
    <x v="5"/>
    <d v="2003-11-03T00:00:00"/>
    <n v="85559.12"/>
    <s v="Vintage Cars"/>
    <n v="5992"/>
    <n v="104.72"/>
    <n v="7"/>
    <s v="No"/>
    <n v="2005"/>
    <n v="2"/>
    <n v="60.74"/>
    <n v="3262"/>
    <n v="53.440895620678297"/>
    <n v="0"/>
  </r>
  <r>
    <n v="10382"/>
    <s v="S12_1108"/>
    <n v="34"/>
    <n v="166.24"/>
    <n v="10"/>
    <x v="228"/>
    <d v="2005-02-23T00:00:00"/>
    <d v="2005-02-18T00:00:00"/>
    <s v="Shipped"/>
    <n v="124"/>
    <n v="1165"/>
    <n v="210500"/>
    <s v="San Rafael"/>
    <n v="1"/>
    <x v="5"/>
    <d v="2005-03-05T00:00:00"/>
    <n v="101244.59"/>
    <s v="Classic Cars"/>
    <n v="3619"/>
    <n v="207.8"/>
    <n v="5"/>
    <s v="Yes"/>
    <n v="2005"/>
    <n v="2"/>
    <n v="95.59"/>
    <n v="5652.16"/>
    <n v="73.909404749450786"/>
    <n v="1"/>
  </r>
  <r>
    <n v="10382"/>
    <s v="S12_3148"/>
    <n v="37"/>
    <n v="145.04"/>
    <n v="11"/>
    <x v="228"/>
    <d v="2005-02-23T00:00:00"/>
    <d v="2005-02-18T00:00:00"/>
    <s v="Shipped"/>
    <n v="124"/>
    <n v="1165"/>
    <n v="210500"/>
    <s v="San Rafael"/>
    <n v="1"/>
    <x v="5"/>
    <d v="2005-03-05T00:00:00"/>
    <n v="101244.59"/>
    <s v="Classic Cars"/>
    <n v="6906"/>
    <n v="151.08000000000001"/>
    <n v="5"/>
    <s v="Yes"/>
    <n v="2005"/>
    <n v="2"/>
    <n v="89.14"/>
    <n v="5366.48"/>
    <n v="62.710343280233324"/>
    <n v="0"/>
  </r>
  <r>
    <n v="10382"/>
    <s v="S12_3891"/>
    <n v="34"/>
    <n v="143.61000000000001"/>
    <n v="12"/>
    <x v="228"/>
    <d v="2005-02-23T00:00:00"/>
    <d v="2005-02-18T00:00:00"/>
    <s v="Shipped"/>
    <n v="124"/>
    <n v="1165"/>
    <n v="210500"/>
    <s v="San Rafael"/>
    <n v="1"/>
    <x v="5"/>
    <d v="2005-03-05T00:00:00"/>
    <n v="101244.59"/>
    <s v="Classic Cars"/>
    <n v="1049"/>
    <n v="173.02"/>
    <n v="5"/>
    <s v="Yes"/>
    <n v="2005"/>
    <n v="2"/>
    <n v="83.05"/>
    <n v="4882.7400000000007"/>
    <n v="72.919927754364863"/>
    <n v="1"/>
  </r>
  <r>
    <n v="10382"/>
    <s v="S12_4473"/>
    <n v="32"/>
    <n v="103.1"/>
    <n v="13"/>
    <x v="228"/>
    <d v="2005-02-23T00:00:00"/>
    <d v="2005-02-18T00:00:00"/>
    <s v="Shipped"/>
    <n v="124"/>
    <n v="1165"/>
    <n v="210500"/>
    <s v="San Rafael"/>
    <n v="1"/>
    <x v="5"/>
    <d v="2005-03-05T00:00:00"/>
    <n v="101244.59"/>
    <s v="Trucks and Buses"/>
    <n v="6125"/>
    <n v="118.5"/>
    <n v="5"/>
    <s v="Yes"/>
    <n v="2005"/>
    <n v="2"/>
    <n v="55.7"/>
    <n v="3299.2"/>
    <n v="85.098743267504474"/>
    <n v="1"/>
  </r>
  <r>
    <n v="10382"/>
    <s v="S18_2238"/>
    <n v="25"/>
    <n v="160.46"/>
    <n v="5"/>
    <x v="228"/>
    <d v="2005-02-23T00:00:00"/>
    <d v="2005-02-18T00:00:00"/>
    <s v="Shipped"/>
    <n v="124"/>
    <n v="1165"/>
    <n v="210500"/>
    <s v="San Rafael"/>
    <n v="1"/>
    <x v="5"/>
    <d v="2005-03-05T00:00:00"/>
    <n v="101244.59"/>
    <s v="Classic Cars"/>
    <n v="4724"/>
    <n v="163.72999999999999"/>
    <n v="5"/>
    <s v="Yes"/>
    <n v="2005"/>
    <n v="2"/>
    <n v="101.51"/>
    <n v="4011.5"/>
    <n v="58.073096246675206"/>
    <n v="0"/>
  </r>
  <r>
    <n v="10382"/>
    <s v="S18_3320"/>
    <n v="50"/>
    <n v="84.33"/>
    <n v="7"/>
    <x v="228"/>
    <d v="2005-02-23T00:00:00"/>
    <d v="2005-02-18T00:00:00"/>
    <s v="Shipped"/>
    <n v="124"/>
    <n v="1165"/>
    <n v="210500"/>
    <s v="San Rafael"/>
    <n v="1"/>
    <x v="5"/>
    <d v="2005-03-05T00:00:00"/>
    <n v="101244.59"/>
    <s v="Vintage Cars"/>
    <n v="7913"/>
    <n v="99.21"/>
    <n v="5"/>
    <s v="Yes"/>
    <n v="2005"/>
    <n v="2"/>
    <n v="57.54"/>
    <n v="4216.5"/>
    <n v="46.558915537017725"/>
    <n v="0"/>
  </r>
  <r>
    <n v="10382"/>
    <s v="S18_4600"/>
    <n v="39"/>
    <n v="115.03"/>
    <n v="1"/>
    <x v="228"/>
    <d v="2005-02-23T00:00:00"/>
    <d v="2005-02-18T00:00:00"/>
    <s v="Shipped"/>
    <n v="124"/>
    <n v="1165"/>
    <n v="210500"/>
    <s v="San Rafael"/>
    <n v="1"/>
    <x v="5"/>
    <d v="2005-03-05T00:00:00"/>
    <n v="101244.59"/>
    <s v="Trucks and Buses"/>
    <n v="3128"/>
    <n v="121.08"/>
    <n v="5"/>
    <s v="Yes"/>
    <n v="2005"/>
    <n v="2"/>
    <n v="84.76"/>
    <n v="4486.17"/>
    <n v="35.712600283152426"/>
    <n v="0"/>
  </r>
  <r>
    <n v="10382"/>
    <s v="S18_4668"/>
    <n v="39"/>
    <n v="46.29"/>
    <n v="2"/>
    <x v="228"/>
    <d v="2005-02-23T00:00:00"/>
    <d v="2005-02-18T00:00:00"/>
    <s v="Shipped"/>
    <n v="124"/>
    <n v="1165"/>
    <n v="210500"/>
    <s v="San Rafael"/>
    <n v="1"/>
    <x v="5"/>
    <d v="2005-03-05T00:00:00"/>
    <n v="101244.59"/>
    <s v="Vintage Cars"/>
    <n v="6645"/>
    <n v="50.31"/>
    <n v="5"/>
    <s v="Yes"/>
    <n v="2005"/>
    <n v="2"/>
    <n v="23.14"/>
    <n v="1805.31"/>
    <n v="100.04321521175453"/>
    <n v="1"/>
  </r>
  <r>
    <n v="10382"/>
    <s v="S24_2300"/>
    <n v="20"/>
    <n v="120.12"/>
    <n v="3"/>
    <x v="228"/>
    <d v="2005-02-23T00:00:00"/>
    <d v="2005-02-18T00:00:00"/>
    <s v="Shipped"/>
    <n v="124"/>
    <n v="1165"/>
    <n v="210500"/>
    <s v="San Rafael"/>
    <n v="1"/>
    <x v="5"/>
    <d v="2005-03-05T00:00:00"/>
    <n v="101244.59"/>
    <s v="Trucks and Buses"/>
    <n v="2327"/>
    <n v="127.79"/>
    <n v="5"/>
    <s v="Yes"/>
    <n v="2005"/>
    <n v="2"/>
    <n v="61.34"/>
    <n v="2402.4"/>
    <n v="95.826540593413753"/>
    <n v="1"/>
  </r>
  <r>
    <n v="10382"/>
    <s v="S24_4258"/>
    <n v="33"/>
    <n v="97.39"/>
    <n v="4"/>
    <x v="228"/>
    <d v="2005-02-23T00:00:00"/>
    <d v="2005-02-18T00:00:00"/>
    <s v="Shipped"/>
    <n v="124"/>
    <n v="1165"/>
    <n v="210500"/>
    <s v="San Rafael"/>
    <n v="1"/>
    <x v="5"/>
    <d v="2005-03-05T00:00:00"/>
    <n v="101244.59"/>
    <s v="Vintage Cars"/>
    <n v="4710"/>
    <n v="97.39"/>
    <n v="5"/>
    <s v="Yes"/>
    <n v="2005"/>
    <n v="2"/>
    <n v="57.46"/>
    <n v="3213.87"/>
    <n v="69.491820396797763"/>
    <n v="1"/>
  </r>
  <r>
    <n v="10382"/>
    <s v="S32_1268"/>
    <n v="26"/>
    <n v="85.72"/>
    <n v="6"/>
    <x v="228"/>
    <d v="2005-02-23T00:00:00"/>
    <d v="2005-02-18T00:00:00"/>
    <s v="Shipped"/>
    <n v="124"/>
    <n v="1165"/>
    <n v="210500"/>
    <s v="San Rafael"/>
    <n v="1"/>
    <x v="5"/>
    <d v="2005-03-05T00:00:00"/>
    <n v="101244.59"/>
    <s v="Trucks and Buses"/>
    <n v="5099"/>
    <n v="96.31"/>
    <n v="5"/>
    <s v="Yes"/>
    <n v="2005"/>
    <n v="2"/>
    <n v="53.93"/>
    <n v="2228.7199999999998"/>
    <n v="58.94678286667903"/>
    <n v="0"/>
  </r>
  <r>
    <n v="10382"/>
    <s v="S32_3522"/>
    <n v="48"/>
    <n v="57.53"/>
    <n v="8"/>
    <x v="228"/>
    <d v="2005-02-23T00:00:00"/>
    <d v="2005-02-18T00:00:00"/>
    <s v="Shipped"/>
    <n v="124"/>
    <n v="1165"/>
    <n v="210500"/>
    <s v="San Rafael"/>
    <n v="1"/>
    <x v="5"/>
    <d v="2005-03-05T00:00:00"/>
    <n v="101244.59"/>
    <s v="Trucks and Buses"/>
    <n v="814"/>
    <n v="64.64"/>
    <n v="5"/>
    <s v="Yes"/>
    <n v="2005"/>
    <n v="2"/>
    <n v="33.61"/>
    <n v="2761.44"/>
    <n v="71.169294852722402"/>
    <n v="1"/>
  </r>
  <r>
    <n v="10382"/>
    <s v="S700_2824"/>
    <n v="34"/>
    <n v="101.15"/>
    <n v="9"/>
    <x v="228"/>
    <d v="2005-02-23T00:00:00"/>
    <d v="2005-02-18T00:00:00"/>
    <s v="Shipped"/>
    <n v="124"/>
    <n v="1165"/>
    <n v="210500"/>
    <s v="San Rafael"/>
    <n v="1"/>
    <x v="5"/>
    <d v="2005-03-05T00:00:00"/>
    <n v="101244.59"/>
    <s v="Classic Cars"/>
    <n v="6934"/>
    <n v="101.15"/>
    <n v="5"/>
    <s v="Yes"/>
    <n v="2005"/>
    <n v="2"/>
    <n v="46.53"/>
    <n v="3439.1000000000004"/>
    <n v="117.3866322802493"/>
    <n v="1"/>
  </r>
  <r>
    <n v="10383"/>
    <s v="S18_2319"/>
    <n v="27"/>
    <n v="119.05"/>
    <n v="11"/>
    <x v="229"/>
    <d v="2005-03-02T00:00:00"/>
    <d v="2005-02-25T00:00:00"/>
    <s v="Shipped"/>
    <n v="141"/>
    <n v="1370"/>
    <n v="227600"/>
    <s v="Madrid"/>
    <n v="4"/>
    <x v="3"/>
    <d v="2003-07-19T00:00:00"/>
    <n v="36251.03"/>
    <s v="Trucks and Buses"/>
    <n v="8258"/>
    <n v="122.73"/>
    <n v="5"/>
    <s v="Yes"/>
    <n v="2005"/>
    <n v="2"/>
    <n v="74.86"/>
    <n v="3214.35"/>
    <n v="59.03018968741651"/>
    <n v="0"/>
  </r>
  <r>
    <n v="10383"/>
    <s v="S18_3140"/>
    <n v="24"/>
    <n v="125.66"/>
    <n v="9"/>
    <x v="229"/>
    <d v="2005-03-02T00:00:00"/>
    <d v="2005-02-25T00:00:00"/>
    <s v="Shipped"/>
    <n v="141"/>
    <n v="1370"/>
    <n v="227600"/>
    <s v="Madrid"/>
    <n v="4"/>
    <x v="3"/>
    <d v="2003-07-19T00:00:00"/>
    <n v="36251.03"/>
    <s v="Vintage Cars"/>
    <n v="3913"/>
    <n v="136.59"/>
    <n v="5"/>
    <s v="Yes"/>
    <n v="2005"/>
    <n v="2"/>
    <n v="68.3"/>
    <n v="3015.84"/>
    <n v="83.982430453879942"/>
    <n v="1"/>
  </r>
  <r>
    <n v="10383"/>
    <s v="S18_3232"/>
    <n v="47"/>
    <n v="155.79"/>
    <n v="6"/>
    <x v="229"/>
    <d v="2005-03-02T00:00:00"/>
    <d v="2005-02-25T00:00:00"/>
    <s v="Shipped"/>
    <n v="141"/>
    <n v="1370"/>
    <n v="227600"/>
    <s v="Madrid"/>
    <n v="4"/>
    <x v="3"/>
    <d v="2003-07-19T00:00:00"/>
    <n v="36251.03"/>
    <s v="Classic Cars"/>
    <n v="8347"/>
    <n v="169.34"/>
    <n v="5"/>
    <s v="Yes"/>
    <n v="2005"/>
    <n v="2"/>
    <n v="77.900000000000006"/>
    <n v="7322.1299999999992"/>
    <n v="99.987163029525007"/>
    <n v="1"/>
  </r>
  <r>
    <n v="10383"/>
    <s v="S18_3259"/>
    <n v="26"/>
    <n v="83.7"/>
    <n v="12"/>
    <x v="229"/>
    <d v="2005-03-02T00:00:00"/>
    <d v="2005-02-25T00:00:00"/>
    <s v="Shipped"/>
    <n v="141"/>
    <n v="1370"/>
    <n v="227600"/>
    <s v="Madrid"/>
    <n v="4"/>
    <x v="3"/>
    <d v="2003-07-19T00:00:00"/>
    <n v="36251.03"/>
    <s v="Trains"/>
    <n v="6450"/>
    <n v="100.84"/>
    <n v="5"/>
    <s v="Yes"/>
    <n v="2005"/>
    <n v="2"/>
    <n v="67.56"/>
    <n v="2176.2000000000003"/>
    <n v="23.889875666074602"/>
    <n v="0"/>
  </r>
  <r>
    <n v="10383"/>
    <s v="S18_4027"/>
    <n v="38"/>
    <n v="137.88"/>
    <n v="1"/>
    <x v="229"/>
    <d v="2005-03-02T00:00:00"/>
    <d v="2005-02-25T00:00:00"/>
    <s v="Shipped"/>
    <n v="141"/>
    <n v="1370"/>
    <n v="227600"/>
    <s v="Madrid"/>
    <n v="4"/>
    <x v="3"/>
    <d v="2003-07-19T00:00:00"/>
    <n v="36251.03"/>
    <s v="Classic Cars"/>
    <n v="5545"/>
    <n v="143.62"/>
    <n v="5"/>
    <s v="Yes"/>
    <n v="2005"/>
    <n v="2"/>
    <n v="91.92"/>
    <n v="5239.4399999999996"/>
    <n v="49.999999999999993"/>
    <n v="0"/>
  </r>
  <r>
    <n v="10383"/>
    <s v="S18_4522"/>
    <n v="28"/>
    <n v="77.239999999999995"/>
    <n v="7"/>
    <x v="229"/>
    <d v="2005-03-02T00:00:00"/>
    <d v="2005-02-25T00:00:00"/>
    <s v="Shipped"/>
    <n v="141"/>
    <n v="1370"/>
    <n v="227600"/>
    <s v="Madrid"/>
    <n v="4"/>
    <x v="3"/>
    <d v="2003-07-19T00:00:00"/>
    <n v="36251.03"/>
    <s v="Vintage Cars"/>
    <n v="8290"/>
    <n v="87.77"/>
    <n v="5"/>
    <s v="Yes"/>
    <n v="2005"/>
    <n v="2"/>
    <n v="52.66"/>
    <n v="2162.7199999999998"/>
    <n v="46.676794530953288"/>
    <n v="0"/>
  </r>
  <r>
    <n v="10383"/>
    <s v="S24_1444"/>
    <n v="22"/>
    <n v="52.6"/>
    <n v="2"/>
    <x v="229"/>
    <d v="2005-03-02T00:00:00"/>
    <d v="2005-02-25T00:00:00"/>
    <s v="Shipped"/>
    <n v="141"/>
    <n v="1370"/>
    <n v="227600"/>
    <s v="Madrid"/>
    <n v="4"/>
    <x v="3"/>
    <d v="2003-07-19T00:00:00"/>
    <n v="36251.03"/>
    <s v="Classic Cars"/>
    <n v="4074"/>
    <n v="57.8"/>
    <n v="5"/>
    <s v="Yes"/>
    <n v="2005"/>
    <n v="2"/>
    <n v="32.369999999999997"/>
    <n v="1157.2"/>
    <n v="62.49613839975288"/>
    <n v="0"/>
  </r>
  <r>
    <n v="10383"/>
    <s v="S24_2840"/>
    <n v="40"/>
    <n v="33.24"/>
    <n v="3"/>
    <x v="229"/>
    <d v="2005-03-02T00:00:00"/>
    <d v="2005-02-25T00:00:00"/>
    <s v="Shipped"/>
    <n v="141"/>
    <n v="1370"/>
    <n v="227600"/>
    <s v="Madrid"/>
    <n v="4"/>
    <x v="3"/>
    <d v="2003-07-19T00:00:00"/>
    <n v="36251.03"/>
    <s v="Classic Cars"/>
    <n v="2542"/>
    <n v="35.36"/>
    <n v="5"/>
    <s v="Yes"/>
    <n v="2005"/>
    <n v="2"/>
    <n v="15.91"/>
    <n v="1329.6000000000001"/>
    <n v="108.92520427404149"/>
    <n v="1"/>
  </r>
  <r>
    <n v="10383"/>
    <s v="S24_4048"/>
    <n v="21"/>
    <n v="117.1"/>
    <n v="4"/>
    <x v="229"/>
    <d v="2005-03-02T00:00:00"/>
    <d v="2005-02-25T00:00:00"/>
    <s v="Shipped"/>
    <n v="141"/>
    <n v="1370"/>
    <n v="227600"/>
    <s v="Madrid"/>
    <n v="4"/>
    <x v="3"/>
    <d v="2003-07-19T00:00:00"/>
    <n v="36251.03"/>
    <s v="Classic Cars"/>
    <n v="6582"/>
    <n v="118.28"/>
    <n v="5"/>
    <s v="Yes"/>
    <n v="2005"/>
    <n v="2"/>
    <n v="69.78"/>
    <n v="2459.1"/>
    <n v="67.813126970478635"/>
    <n v="1"/>
  </r>
  <r>
    <n v="10383"/>
    <s v="S32_2509"/>
    <n v="32"/>
    <n v="53.57"/>
    <n v="5"/>
    <x v="229"/>
    <d v="2005-03-02T00:00:00"/>
    <d v="2005-02-25T00:00:00"/>
    <s v="Shipped"/>
    <n v="141"/>
    <n v="1370"/>
    <n v="227600"/>
    <s v="Madrid"/>
    <n v="4"/>
    <x v="3"/>
    <d v="2003-07-19T00:00:00"/>
    <n v="36251.03"/>
    <s v="Trucks and Buses"/>
    <n v="2874"/>
    <n v="54.11"/>
    <n v="5"/>
    <s v="Yes"/>
    <n v="2005"/>
    <n v="2"/>
    <n v="25.98"/>
    <n v="1714.24"/>
    <n v="106.19707467282524"/>
    <n v="1"/>
  </r>
  <r>
    <n v="10383"/>
    <s v="S32_3207"/>
    <n v="44"/>
    <n v="55.93"/>
    <n v="8"/>
    <x v="229"/>
    <d v="2005-03-02T00:00:00"/>
    <d v="2005-02-25T00:00:00"/>
    <s v="Shipped"/>
    <n v="141"/>
    <n v="1370"/>
    <n v="227600"/>
    <s v="Madrid"/>
    <n v="4"/>
    <x v="3"/>
    <d v="2003-07-19T00:00:00"/>
    <n v="36251.03"/>
    <s v="Trains"/>
    <n v="8601"/>
    <n v="62.14"/>
    <n v="5"/>
    <s v="Yes"/>
    <n v="2005"/>
    <n v="2"/>
    <n v="26.72"/>
    <n v="2460.92"/>
    <n v="109.31886227544911"/>
    <n v="1"/>
  </r>
  <r>
    <n v="10383"/>
    <s v="S50_1392"/>
    <n v="29"/>
    <n v="94.92"/>
    <n v="13"/>
    <x v="229"/>
    <d v="2005-03-02T00:00:00"/>
    <d v="2005-02-25T00:00:00"/>
    <s v="Shipped"/>
    <n v="141"/>
    <n v="1370"/>
    <n v="227600"/>
    <s v="Madrid"/>
    <n v="4"/>
    <x v="3"/>
    <d v="2003-07-19T00:00:00"/>
    <n v="36251.03"/>
    <s v="Trucks and Buses"/>
    <n v="1016"/>
    <n v="115.75"/>
    <n v="5"/>
    <s v="Yes"/>
    <n v="2005"/>
    <n v="2"/>
    <n v="68.290000000000006"/>
    <n v="2752.68"/>
    <n v="38.995460535949618"/>
    <n v="0"/>
  </r>
  <r>
    <n v="10383"/>
    <s v="S50_1514"/>
    <n v="38"/>
    <n v="48.62"/>
    <n v="10"/>
    <x v="229"/>
    <d v="2005-03-02T00:00:00"/>
    <d v="2005-02-25T00:00:00"/>
    <s v="Shipped"/>
    <n v="141"/>
    <n v="1370"/>
    <n v="227600"/>
    <s v="Madrid"/>
    <n v="4"/>
    <x v="3"/>
    <d v="2003-07-19T00:00:00"/>
    <n v="36251.03"/>
    <s v="Trains"/>
    <n v="1645"/>
    <n v="58.58"/>
    <n v="5"/>
    <s v="Yes"/>
    <n v="2005"/>
    <n v="2"/>
    <n v="37.49"/>
    <n v="1847.56"/>
    <n v="29.687916777807398"/>
    <n v="0"/>
  </r>
  <r>
    <n v="10384"/>
    <s v="S10_4757"/>
    <n v="34"/>
    <n v="129.19999999999999"/>
    <n v="4"/>
    <x v="230"/>
    <d v="2005-03-06T00:00:00"/>
    <d v="2005-02-27T00:00:00"/>
    <s v="Shipped"/>
    <n v="321"/>
    <n v="1165"/>
    <n v="105000"/>
    <s v="San Francisco"/>
    <n v="1"/>
    <x v="5"/>
    <d v="2003-11-03T00:00:00"/>
    <n v="85559.12"/>
    <s v="Classic Cars"/>
    <n v="3252"/>
    <n v="136"/>
    <n v="7"/>
    <s v="No"/>
    <n v="2005"/>
    <n v="2"/>
    <n v="85.68"/>
    <n v="4392.7999999999993"/>
    <n v="50.79365079365077"/>
    <n v="0"/>
  </r>
  <r>
    <n v="10384"/>
    <s v="S24_2011"/>
    <n v="28"/>
    <n v="114.29"/>
    <n v="3"/>
    <x v="230"/>
    <d v="2005-03-06T00:00:00"/>
    <d v="2005-02-27T00:00:00"/>
    <s v="Shipped"/>
    <n v="321"/>
    <n v="1165"/>
    <n v="105000"/>
    <s v="San Francisco"/>
    <n v="1"/>
    <x v="5"/>
    <d v="2003-11-03T00:00:00"/>
    <n v="85559.12"/>
    <s v="Ships"/>
    <n v="1898"/>
    <n v="122.89"/>
    <n v="7"/>
    <s v="No"/>
    <n v="2005"/>
    <n v="2"/>
    <n v="82.34"/>
    <n v="3200.1200000000003"/>
    <n v="38.802526111246053"/>
    <n v="0"/>
  </r>
  <r>
    <n v="10384"/>
    <s v="S24_3151"/>
    <n v="43"/>
    <n v="71.69"/>
    <n v="2"/>
    <x v="230"/>
    <d v="2005-03-06T00:00:00"/>
    <d v="2005-02-27T00:00:00"/>
    <s v="Shipped"/>
    <n v="321"/>
    <n v="1165"/>
    <n v="105000"/>
    <s v="San Francisco"/>
    <n v="1"/>
    <x v="5"/>
    <d v="2003-11-03T00:00:00"/>
    <n v="85559.12"/>
    <s v="Vintage Cars"/>
    <n v="9173"/>
    <n v="88.51"/>
    <n v="7"/>
    <s v="No"/>
    <n v="2005"/>
    <n v="2"/>
    <n v="46.91"/>
    <n v="3082.67"/>
    <n v="52.824557663611174"/>
    <n v="0"/>
  </r>
  <r>
    <n v="10384"/>
    <s v="S700_1938"/>
    <n v="49"/>
    <n v="71.02"/>
    <n v="1"/>
    <x v="230"/>
    <d v="2005-03-06T00:00:00"/>
    <d v="2005-02-27T00:00:00"/>
    <s v="Shipped"/>
    <n v="321"/>
    <n v="1165"/>
    <n v="105000"/>
    <s v="San Francisco"/>
    <n v="1"/>
    <x v="5"/>
    <d v="2003-11-03T00:00:00"/>
    <n v="85559.12"/>
    <s v="Ships"/>
    <n v="737"/>
    <n v="86.61"/>
    <n v="7"/>
    <s v="No"/>
    <n v="2005"/>
    <n v="2"/>
    <n v="43.3"/>
    <n v="3479.98"/>
    <n v="64.018475750577366"/>
    <n v="0"/>
  </r>
  <r>
    <n v="10385"/>
    <s v="S24_3816"/>
    <n v="37"/>
    <n v="78.83"/>
    <n v="2"/>
    <x v="231"/>
    <d v="2005-03-09T00:00:00"/>
    <d v="2005-03-01T00:00:00"/>
    <s v="Shipped"/>
    <n v="124"/>
    <n v="1165"/>
    <n v="210500"/>
    <s v="San Rafael"/>
    <n v="1"/>
    <x v="5"/>
    <d v="2005-03-05T00:00:00"/>
    <n v="101244.59"/>
    <s v="Vintage Cars"/>
    <n v="6621"/>
    <n v="83.86"/>
    <n v="8"/>
    <s v="No"/>
    <n v="2005"/>
    <n v="2"/>
    <n v="48.64"/>
    <n v="2916.71"/>
    <n v="62.06825657894737"/>
    <n v="0"/>
  </r>
  <r>
    <n v="10385"/>
    <s v="S700_1138"/>
    <n v="25"/>
    <n v="62"/>
    <n v="1"/>
    <x v="231"/>
    <d v="2005-03-09T00:00:00"/>
    <d v="2005-03-01T00:00:00"/>
    <s v="Shipped"/>
    <n v="124"/>
    <n v="1165"/>
    <n v="210500"/>
    <s v="San Rafael"/>
    <n v="1"/>
    <x v="5"/>
    <d v="2005-03-05T00:00:00"/>
    <n v="101244.59"/>
    <s v="Ships"/>
    <n v="1897"/>
    <n v="66.67"/>
    <n v="8"/>
    <s v="No"/>
    <n v="2005"/>
    <n v="2"/>
    <n v="34"/>
    <n v="1550"/>
    <n v="82.35294117647058"/>
    <n v="1"/>
  </r>
  <r>
    <n v="10386"/>
    <s v="S18_1662"/>
    <n v="25"/>
    <n v="130.88"/>
    <n v="7"/>
    <x v="232"/>
    <d v="2005-03-09T00:00:00"/>
    <d v="2005-03-06T00:00:00"/>
    <s v="Resolved"/>
    <n v="141"/>
    <n v="1370"/>
    <n v="227600"/>
    <s v="Madrid"/>
    <n v="4"/>
    <x v="3"/>
    <d v="2003-07-19T00:00:00"/>
    <n v="36251.03"/>
    <s v="Planes"/>
    <n v="5330"/>
    <n v="157.69"/>
    <n v="3"/>
    <s v=""/>
    <n v="2005"/>
    <n v="3"/>
    <n v="77.27"/>
    <n v="3272"/>
    <n v="69.380095768085937"/>
    <n v="1"/>
  </r>
  <r>
    <n v="10386"/>
    <s v="S18_2581"/>
    <n v="21"/>
    <n v="72.650000000000006"/>
    <n v="18"/>
    <x v="232"/>
    <d v="2005-03-09T00:00:00"/>
    <d v="2005-03-06T00:00:00"/>
    <s v="Resolved"/>
    <n v="141"/>
    <n v="1370"/>
    <n v="227600"/>
    <s v="Madrid"/>
    <n v="4"/>
    <x v="3"/>
    <d v="2003-07-19T00:00:00"/>
    <n v="36251.03"/>
    <s v="Planes"/>
    <n v="992"/>
    <n v="84.48"/>
    <n v="3"/>
    <s v=""/>
    <n v="2005"/>
    <n v="3"/>
    <n v="49"/>
    <n v="1525.65"/>
    <n v="48.26530612244899"/>
    <n v="0"/>
  </r>
  <r>
    <n v="10386"/>
    <s v="S18_3029"/>
    <n v="37"/>
    <n v="73.12"/>
    <n v="5"/>
    <x v="232"/>
    <d v="2005-03-09T00:00:00"/>
    <d v="2005-03-06T00:00:00"/>
    <s v="Resolved"/>
    <n v="141"/>
    <n v="1370"/>
    <n v="227600"/>
    <s v="Madrid"/>
    <n v="4"/>
    <x v="3"/>
    <d v="2003-07-19T00:00:00"/>
    <n v="36251.03"/>
    <s v="Ships"/>
    <n v="4259"/>
    <n v="86.02"/>
    <n v="3"/>
    <s v=""/>
    <n v="2005"/>
    <n v="3"/>
    <n v="51.61"/>
    <n v="2705.44"/>
    <n v="41.677969385777956"/>
    <n v="0"/>
  </r>
  <r>
    <n v="10386"/>
    <s v="S18_3856"/>
    <n v="22"/>
    <n v="100.58"/>
    <n v="6"/>
    <x v="232"/>
    <d v="2005-03-09T00:00:00"/>
    <d v="2005-03-06T00:00:00"/>
    <s v="Resolved"/>
    <n v="141"/>
    <n v="1370"/>
    <n v="227600"/>
    <s v="Madrid"/>
    <n v="4"/>
    <x v="3"/>
    <d v="2003-07-19T00:00:00"/>
    <n v="36251.03"/>
    <s v="Vintage Cars"/>
    <n v="2378"/>
    <n v="105.87"/>
    <n v="3"/>
    <s v=""/>
    <n v="2005"/>
    <n v="3"/>
    <n v="64.58"/>
    <n v="2212.7599999999998"/>
    <n v="55.744812635490874"/>
    <n v="0"/>
  </r>
  <r>
    <n v="10386"/>
    <s v="S24_1785"/>
    <n v="33"/>
    <n v="101.76"/>
    <n v="11"/>
    <x v="232"/>
    <d v="2005-03-09T00:00:00"/>
    <d v="2005-03-06T00:00:00"/>
    <s v="Resolved"/>
    <n v="141"/>
    <n v="1370"/>
    <n v="227600"/>
    <s v="Madrid"/>
    <n v="4"/>
    <x v="3"/>
    <d v="2003-07-19T00:00:00"/>
    <n v="36251.03"/>
    <s v="Planes"/>
    <n v="3627"/>
    <n v="109.42"/>
    <n v="3"/>
    <s v=""/>
    <n v="2005"/>
    <n v="3"/>
    <n v="66.739999999999995"/>
    <n v="3358.0800000000004"/>
    <n v="52.472280491459408"/>
    <n v="0"/>
  </r>
  <r>
    <n v="10386"/>
    <s v="S24_2841"/>
    <n v="39"/>
    <n v="56.86"/>
    <n v="1"/>
    <x v="232"/>
    <d v="2005-03-09T00:00:00"/>
    <d v="2005-03-06T00:00:00"/>
    <s v="Resolved"/>
    <n v="141"/>
    <n v="1370"/>
    <n v="227600"/>
    <s v="Madrid"/>
    <n v="4"/>
    <x v="3"/>
    <d v="2003-07-19T00:00:00"/>
    <n v="36251.03"/>
    <s v="Planes"/>
    <n v="5942"/>
    <n v="68.510000000000005"/>
    <n v="3"/>
    <s v=""/>
    <n v="2005"/>
    <n v="3"/>
    <n v="34.25"/>
    <n v="2217.54"/>
    <n v="66.014598540145982"/>
    <n v="0"/>
  </r>
  <r>
    <n v="10386"/>
    <s v="S24_3420"/>
    <n v="35"/>
    <n v="54.57"/>
    <n v="9"/>
    <x v="232"/>
    <d v="2005-03-09T00:00:00"/>
    <d v="2005-03-06T00:00:00"/>
    <s v="Resolved"/>
    <n v="141"/>
    <n v="1370"/>
    <n v="227600"/>
    <s v="Madrid"/>
    <n v="4"/>
    <x v="3"/>
    <d v="2003-07-19T00:00:00"/>
    <n v="36251.03"/>
    <s v="Vintage Cars"/>
    <n v="2902"/>
    <n v="65.75"/>
    <n v="3"/>
    <s v=""/>
    <n v="2005"/>
    <n v="3"/>
    <n v="26.3"/>
    <n v="1909.95"/>
    <n v="107.49049429657794"/>
    <n v="1"/>
  </r>
  <r>
    <n v="10386"/>
    <s v="S24_3949"/>
    <n v="41"/>
    <n v="55.96"/>
    <n v="12"/>
    <x v="232"/>
    <d v="2005-03-09T00:00:00"/>
    <d v="2005-03-06T00:00:00"/>
    <s v="Resolved"/>
    <n v="141"/>
    <n v="1370"/>
    <n v="227600"/>
    <s v="Madrid"/>
    <n v="4"/>
    <x v="3"/>
    <d v="2003-07-19T00:00:00"/>
    <n v="36251.03"/>
    <s v="Planes"/>
    <n v="6812"/>
    <n v="68.239999999999995"/>
    <n v="3"/>
    <s v=""/>
    <n v="2005"/>
    <n v="3"/>
    <n v="29.34"/>
    <n v="2294.36"/>
    <n v="90.72937968643491"/>
    <n v="1"/>
  </r>
  <r>
    <n v="10386"/>
    <s v="S24_4278"/>
    <n v="50"/>
    <n v="71.73"/>
    <n v="8"/>
    <x v="232"/>
    <d v="2005-03-09T00:00:00"/>
    <d v="2005-03-06T00:00:00"/>
    <s v="Resolved"/>
    <n v="141"/>
    <n v="1370"/>
    <n v="227600"/>
    <s v="Madrid"/>
    <n v="4"/>
    <x v="3"/>
    <d v="2003-07-19T00:00:00"/>
    <n v="36251.03"/>
    <s v="Planes"/>
    <n v="2756"/>
    <n v="72.45"/>
    <n v="3"/>
    <s v=""/>
    <n v="2005"/>
    <n v="3"/>
    <n v="36.229999999999997"/>
    <n v="3586.5"/>
    <n v="97.985095224951721"/>
    <n v="1"/>
  </r>
  <r>
    <n v="10386"/>
    <s v="S700_2047"/>
    <n v="29"/>
    <n v="85.09"/>
    <n v="13"/>
    <x v="232"/>
    <d v="2005-03-09T00:00:00"/>
    <d v="2005-03-06T00:00:00"/>
    <s v="Resolved"/>
    <n v="141"/>
    <n v="1370"/>
    <n v="227600"/>
    <s v="Madrid"/>
    <n v="4"/>
    <x v="3"/>
    <d v="2003-07-19T00:00:00"/>
    <n v="36251.03"/>
    <s v="Ships"/>
    <n v="3501"/>
    <n v="90.52"/>
    <n v="3"/>
    <s v=""/>
    <n v="2005"/>
    <n v="3"/>
    <n v="39.83"/>
    <n v="2467.61"/>
    <n v="113.63293999497867"/>
    <n v="1"/>
  </r>
  <r>
    <n v="10386"/>
    <s v="S700_2466"/>
    <n v="37"/>
    <n v="90.75"/>
    <n v="14"/>
    <x v="232"/>
    <d v="2005-03-09T00:00:00"/>
    <d v="2005-03-06T00:00:00"/>
    <s v="Resolved"/>
    <n v="141"/>
    <n v="1370"/>
    <n v="227600"/>
    <s v="Madrid"/>
    <n v="4"/>
    <x v="3"/>
    <d v="2003-07-19T00:00:00"/>
    <n v="36251.03"/>
    <s v="Planes"/>
    <n v="9653"/>
    <n v="99.72"/>
    <n v="3"/>
    <s v=""/>
    <n v="2005"/>
    <n v="3"/>
    <n v="68.8"/>
    <n v="3357.75"/>
    <n v="31.904069767441868"/>
    <n v="0"/>
  </r>
  <r>
    <n v="10386"/>
    <s v="S700_2610"/>
    <n v="37"/>
    <n v="67.22"/>
    <n v="10"/>
    <x v="232"/>
    <d v="2005-03-09T00:00:00"/>
    <d v="2005-03-06T00:00:00"/>
    <s v="Resolved"/>
    <n v="141"/>
    <n v="1370"/>
    <n v="227600"/>
    <s v="Madrid"/>
    <n v="4"/>
    <x v="3"/>
    <d v="2003-07-19T00:00:00"/>
    <n v="36251.03"/>
    <s v="Ships"/>
    <n v="7083"/>
    <n v="72.28"/>
    <n v="3"/>
    <s v=""/>
    <n v="2005"/>
    <n v="3"/>
    <n v="33.97"/>
    <n v="2487.14"/>
    <n v="97.880482778922584"/>
    <n v="1"/>
  </r>
  <r>
    <n v="10386"/>
    <s v="S700_3167"/>
    <n v="32"/>
    <n v="68"/>
    <n v="17"/>
    <x v="232"/>
    <d v="2005-03-09T00:00:00"/>
    <d v="2005-03-06T00:00:00"/>
    <s v="Resolved"/>
    <n v="141"/>
    <n v="1370"/>
    <n v="227600"/>
    <s v="Madrid"/>
    <n v="4"/>
    <x v="3"/>
    <d v="2003-07-19T00:00:00"/>
    <n v="36251.03"/>
    <s v="Planes"/>
    <n v="551"/>
    <n v="80"/>
    <n v="3"/>
    <s v=""/>
    <n v="2005"/>
    <n v="3"/>
    <n v="54.4"/>
    <n v="2176"/>
    <n v="25.000000000000007"/>
    <n v="0"/>
  </r>
  <r>
    <n v="10386"/>
    <s v="S700_3505"/>
    <n v="45"/>
    <n v="83.14"/>
    <n v="2"/>
    <x v="232"/>
    <d v="2005-03-09T00:00:00"/>
    <d v="2005-03-06T00:00:00"/>
    <s v="Resolved"/>
    <n v="141"/>
    <n v="1370"/>
    <n v="227600"/>
    <s v="Madrid"/>
    <n v="4"/>
    <x v="3"/>
    <d v="2003-07-19T00:00:00"/>
    <n v="36251.03"/>
    <s v="Ships"/>
    <n v="1956"/>
    <n v="100.17"/>
    <n v="3"/>
    <s v=""/>
    <n v="2005"/>
    <n v="3"/>
    <n v="51.09"/>
    <n v="3741.3"/>
    <n v="62.732432961440587"/>
    <n v="0"/>
  </r>
  <r>
    <n v="10386"/>
    <s v="S700_3962"/>
    <n v="30"/>
    <n v="80.44"/>
    <n v="3"/>
    <x v="232"/>
    <d v="2005-03-09T00:00:00"/>
    <d v="2005-03-06T00:00:00"/>
    <s v="Resolved"/>
    <n v="141"/>
    <n v="1370"/>
    <n v="227600"/>
    <s v="Madrid"/>
    <n v="4"/>
    <x v="3"/>
    <d v="2003-07-19T00:00:00"/>
    <n v="36251.03"/>
    <s v="Ships"/>
    <n v="5088"/>
    <n v="99.31"/>
    <n v="3"/>
    <s v=""/>
    <n v="2005"/>
    <n v="3"/>
    <n v="53.63"/>
    <n v="2413.1999999999998"/>
    <n v="49.990676859966428"/>
    <n v="0"/>
  </r>
  <r>
    <n v="10386"/>
    <s v="S700_4002"/>
    <n v="44"/>
    <n v="59.22"/>
    <n v="15"/>
    <x v="232"/>
    <d v="2005-03-09T00:00:00"/>
    <d v="2005-03-06T00:00:00"/>
    <s v="Resolved"/>
    <n v="141"/>
    <n v="1370"/>
    <n v="227600"/>
    <s v="Madrid"/>
    <n v="4"/>
    <x v="3"/>
    <d v="2003-07-19T00:00:00"/>
    <n v="36251.03"/>
    <s v="Planes"/>
    <n v="8820"/>
    <n v="74.03"/>
    <n v="3"/>
    <s v=""/>
    <n v="2005"/>
    <n v="3"/>
    <n v="36.270000000000003"/>
    <n v="2605.6799999999998"/>
    <n v="63.275434243176164"/>
    <n v="0"/>
  </r>
  <r>
    <n v="10386"/>
    <s v="S72_1253"/>
    <n v="50"/>
    <n v="47.67"/>
    <n v="16"/>
    <x v="232"/>
    <d v="2005-03-09T00:00:00"/>
    <d v="2005-03-06T00:00:00"/>
    <s v="Resolved"/>
    <n v="141"/>
    <n v="1370"/>
    <n v="227600"/>
    <s v="Madrid"/>
    <n v="4"/>
    <x v="3"/>
    <d v="2003-07-19T00:00:00"/>
    <n v="36251.03"/>
    <s v="Planes"/>
    <n v="4857"/>
    <n v="49.66"/>
    <n v="3"/>
    <s v=""/>
    <n v="2005"/>
    <n v="3"/>
    <n v="32.770000000000003"/>
    <n v="2383.5"/>
    <n v="45.468416234360689"/>
    <n v="0"/>
  </r>
  <r>
    <n v="10386"/>
    <s v="S72_3212"/>
    <n v="43"/>
    <n v="52.42"/>
    <n v="4"/>
    <x v="232"/>
    <d v="2005-03-09T00:00:00"/>
    <d v="2005-03-06T00:00:00"/>
    <s v="Resolved"/>
    <n v="141"/>
    <n v="1370"/>
    <n v="227600"/>
    <s v="Madrid"/>
    <n v="4"/>
    <x v="3"/>
    <d v="2003-07-19T00:00:00"/>
    <n v="36251.03"/>
    <s v="Ships"/>
    <n v="414"/>
    <n v="54.6"/>
    <n v="3"/>
    <s v=""/>
    <n v="2005"/>
    <n v="3"/>
    <n v="33.299999999999997"/>
    <n v="2254.06"/>
    <n v="57.41741741741744"/>
    <n v="0"/>
  </r>
  <r>
    <n v="10387"/>
    <s v="S32_1374"/>
    <n v="44"/>
    <n v="79.91"/>
    <n v="1"/>
    <x v="233"/>
    <d v="2005-03-09T00:00:00"/>
    <d v="2005-03-06T00:00:00"/>
    <s v="Shipped"/>
    <n v="148"/>
    <n v="1621"/>
    <n v="103800"/>
    <s v="Singapore"/>
    <n v="5"/>
    <x v="4"/>
    <d v="2003-04-22T00:00:00"/>
    <n v="44380.15"/>
    <s v="Motorcycles"/>
    <n v="178"/>
    <n v="99.89"/>
    <n v="3"/>
    <s v="Yes"/>
    <n v="2005"/>
    <n v="3"/>
    <n v="66.92"/>
    <n v="3516.04"/>
    <n v="19.411237298266578"/>
    <n v="0"/>
  </r>
  <r>
    <n v="10388"/>
    <s v="S10_1678"/>
    <n v="42"/>
    <n v="80.39"/>
    <n v="4"/>
    <x v="234"/>
    <d v="2005-03-11T00:00:00"/>
    <d v="2005-03-09T00:00:00"/>
    <s v="Shipped"/>
    <n v="462"/>
    <n v="1216"/>
    <n v="85800"/>
    <s v="New Bedford"/>
    <n v="2"/>
    <x v="0"/>
    <d v="2005-04-15T00:00:00"/>
    <n v="30293.77"/>
    <s v="Motorcycles"/>
    <n v="7933"/>
    <n v="95.7"/>
    <n v="2"/>
    <s v="Yes"/>
    <n v="2005"/>
    <n v="3"/>
    <n v="48.81"/>
    <n v="3376.38"/>
    <n v="64.699856586765009"/>
    <n v="0"/>
  </r>
  <r>
    <n v="10388"/>
    <s v="S10_2016"/>
    <n v="50"/>
    <n v="118.94"/>
    <n v="5"/>
    <x v="234"/>
    <d v="2005-03-11T00:00:00"/>
    <d v="2005-03-09T00:00:00"/>
    <s v="Shipped"/>
    <n v="462"/>
    <n v="1216"/>
    <n v="85800"/>
    <s v="New Bedford"/>
    <n v="2"/>
    <x v="0"/>
    <d v="2005-04-15T00:00:00"/>
    <n v="30293.77"/>
    <s v="Motorcycles"/>
    <n v="6625"/>
    <n v="118.94"/>
    <n v="2"/>
    <s v="Yes"/>
    <n v="2005"/>
    <n v="3"/>
    <n v="68.989999999999995"/>
    <n v="5947"/>
    <n v="72.401797361936531"/>
    <n v="1"/>
  </r>
  <r>
    <n v="10388"/>
    <s v="S10_4698"/>
    <n v="21"/>
    <n v="156.86000000000001"/>
    <n v="7"/>
    <x v="234"/>
    <d v="2005-03-11T00:00:00"/>
    <d v="2005-03-09T00:00:00"/>
    <s v="Shipped"/>
    <n v="462"/>
    <n v="1216"/>
    <n v="85800"/>
    <s v="New Bedford"/>
    <n v="2"/>
    <x v="0"/>
    <d v="2005-04-15T00:00:00"/>
    <n v="30293.77"/>
    <s v="Motorcycles"/>
    <n v="5582"/>
    <n v="193.66"/>
    <n v="2"/>
    <s v="Yes"/>
    <n v="2005"/>
    <n v="3"/>
    <n v="91.02"/>
    <n v="3294.0600000000004"/>
    <n v="72.335750384530897"/>
    <n v="1"/>
  </r>
  <r>
    <n v="10388"/>
    <s v="S12_2823"/>
    <n v="44"/>
    <n v="125.01"/>
    <n v="6"/>
    <x v="234"/>
    <d v="2005-03-11T00:00:00"/>
    <d v="2005-03-09T00:00:00"/>
    <s v="Shipped"/>
    <n v="462"/>
    <n v="1216"/>
    <n v="85800"/>
    <s v="New Bedford"/>
    <n v="2"/>
    <x v="0"/>
    <d v="2005-04-15T00:00:00"/>
    <n v="30293.77"/>
    <s v="Motorcycles"/>
    <n v="9997"/>
    <n v="150.62"/>
    <n v="2"/>
    <s v="Yes"/>
    <n v="2005"/>
    <n v="3"/>
    <n v="66.27"/>
    <n v="5500.4400000000005"/>
    <n v="88.637392485287478"/>
    <n v="1"/>
  </r>
  <r>
    <n v="10388"/>
    <s v="S32_4289"/>
    <n v="35"/>
    <n v="58.47"/>
    <n v="8"/>
    <x v="234"/>
    <d v="2005-03-11T00:00:00"/>
    <d v="2005-03-09T00:00:00"/>
    <s v="Shipped"/>
    <n v="462"/>
    <n v="1216"/>
    <n v="85800"/>
    <s v="New Bedford"/>
    <n v="2"/>
    <x v="0"/>
    <d v="2005-04-15T00:00:00"/>
    <n v="30293.77"/>
    <s v="Vintage Cars"/>
    <n v="136"/>
    <n v="68.790000000000006"/>
    <n v="2"/>
    <s v="Yes"/>
    <n v="2005"/>
    <n v="3"/>
    <n v="33.020000000000003"/>
    <n v="2046.45"/>
    <n v="77.074500302846744"/>
    <n v="1"/>
  </r>
  <r>
    <n v="10388"/>
    <s v="S50_1341"/>
    <n v="27"/>
    <n v="41.02"/>
    <n v="1"/>
    <x v="234"/>
    <d v="2005-03-11T00:00:00"/>
    <d v="2005-03-09T00:00:00"/>
    <s v="Shipped"/>
    <n v="462"/>
    <n v="1216"/>
    <n v="85800"/>
    <s v="New Bedford"/>
    <n v="2"/>
    <x v="0"/>
    <d v="2005-04-15T00:00:00"/>
    <n v="30293.77"/>
    <s v="Vintage Cars"/>
    <n v="7062"/>
    <n v="43.64"/>
    <n v="2"/>
    <s v="Yes"/>
    <n v="2005"/>
    <n v="3"/>
    <n v="27.06"/>
    <n v="1107.5400000000002"/>
    <n v="51.589061345158925"/>
    <n v="0"/>
  </r>
  <r>
    <n v="10388"/>
    <s v="S700_1691"/>
    <n v="46"/>
    <n v="74.900000000000006"/>
    <n v="2"/>
    <x v="234"/>
    <d v="2005-03-11T00:00:00"/>
    <d v="2005-03-09T00:00:00"/>
    <s v="Shipped"/>
    <n v="462"/>
    <n v="1216"/>
    <n v="85800"/>
    <s v="New Bedford"/>
    <n v="2"/>
    <x v="0"/>
    <d v="2005-04-15T00:00:00"/>
    <n v="30293.77"/>
    <s v="Planes"/>
    <n v="5841"/>
    <n v="91.34"/>
    <n v="2"/>
    <s v="Yes"/>
    <n v="2005"/>
    <n v="3"/>
    <n v="51.15"/>
    <n v="3445.4"/>
    <n v="46.432062561094831"/>
    <n v="0"/>
  </r>
  <r>
    <n v="10388"/>
    <s v="S700_2834"/>
    <n v="50"/>
    <n v="111.53"/>
    <n v="3"/>
    <x v="234"/>
    <d v="2005-03-11T00:00:00"/>
    <d v="2005-03-09T00:00:00"/>
    <s v="Shipped"/>
    <n v="462"/>
    <n v="1216"/>
    <n v="85800"/>
    <s v="New Bedford"/>
    <n v="2"/>
    <x v="0"/>
    <d v="2005-04-15T00:00:00"/>
    <n v="30293.77"/>
    <s v="Planes"/>
    <n v="7106"/>
    <n v="118.65"/>
    <n v="2"/>
    <s v="Yes"/>
    <n v="2005"/>
    <n v="3"/>
    <n v="59.33"/>
    <n v="5576.5"/>
    <n v="87.98247092533289"/>
    <n v="1"/>
  </r>
  <r>
    <n v="10389"/>
    <s v="S12_1099"/>
    <n v="26"/>
    <n v="182.9"/>
    <n v="4"/>
    <x v="234"/>
    <d v="2005-03-09T00:00:00"/>
    <d v="2005-03-08T00:00:00"/>
    <s v="Shipped"/>
    <n v="448"/>
    <n v="1504"/>
    <n v="116400"/>
    <s v="BrÃ¤cke"/>
    <n v="7"/>
    <x v="1"/>
    <d v="2005-04-18T00:00:00"/>
    <n v="27966.54"/>
    <s v="Classic Cars"/>
    <n v="68"/>
    <n v="194.57"/>
    <n v="1"/>
    <s v="Yes"/>
    <n v="2005"/>
    <n v="3"/>
    <n v="95.34"/>
    <n v="4755.4000000000005"/>
    <n v="91.839731487308569"/>
    <n v="1"/>
  </r>
  <r>
    <n v="10389"/>
    <s v="S12_3380"/>
    <n v="25"/>
    <n v="95.13"/>
    <n v="6"/>
    <x v="234"/>
    <d v="2005-03-09T00:00:00"/>
    <d v="2005-03-08T00:00:00"/>
    <s v="Shipped"/>
    <n v="448"/>
    <n v="1504"/>
    <n v="116400"/>
    <s v="BrÃ¤cke"/>
    <n v="7"/>
    <x v="1"/>
    <d v="2005-04-18T00:00:00"/>
    <n v="27966.54"/>
    <s v="Classic Cars"/>
    <n v="9123"/>
    <n v="117.44"/>
    <n v="1"/>
    <s v="Yes"/>
    <n v="2005"/>
    <n v="3"/>
    <n v="75.16"/>
    <n v="2378.25"/>
    <n v="26.569984034060674"/>
    <n v="0"/>
  </r>
  <r>
    <n v="10389"/>
    <s v="S12_3990"/>
    <n v="36"/>
    <n v="76.61"/>
    <n v="7"/>
    <x v="234"/>
    <d v="2005-03-09T00:00:00"/>
    <d v="2005-03-08T00:00:00"/>
    <s v="Shipped"/>
    <n v="448"/>
    <n v="1504"/>
    <n v="116400"/>
    <s v="BrÃ¤cke"/>
    <n v="7"/>
    <x v="1"/>
    <d v="2005-04-18T00:00:00"/>
    <n v="27966.54"/>
    <s v="Classic Cars"/>
    <n v="5663"/>
    <n v="79.8"/>
    <n v="1"/>
    <s v="Yes"/>
    <n v="2005"/>
    <n v="3"/>
    <n v="31.92"/>
    <n v="2757.96"/>
    <n v="140.0062656641604"/>
    <n v="1"/>
  </r>
  <r>
    <n v="10389"/>
    <s v="S12_4675"/>
    <n v="47"/>
    <n v="102.49"/>
    <n v="8"/>
    <x v="234"/>
    <d v="2005-03-09T00:00:00"/>
    <d v="2005-03-08T00:00:00"/>
    <s v="Shipped"/>
    <n v="448"/>
    <n v="1504"/>
    <n v="116400"/>
    <s v="BrÃ¤cke"/>
    <n v="7"/>
    <x v="1"/>
    <d v="2005-04-18T00:00:00"/>
    <n v="27966.54"/>
    <s v="Classic Cars"/>
    <n v="7323"/>
    <n v="115.16"/>
    <n v="1"/>
    <s v="Yes"/>
    <n v="2005"/>
    <n v="3"/>
    <n v="58.73"/>
    <n v="4817.03"/>
    <n v="74.510471649923389"/>
    <n v="1"/>
  </r>
  <r>
    <n v="10389"/>
    <s v="S18_1889"/>
    <n v="49"/>
    <n v="63.91"/>
    <n v="3"/>
    <x v="234"/>
    <d v="2005-03-09T00:00:00"/>
    <d v="2005-03-08T00:00:00"/>
    <s v="Shipped"/>
    <n v="448"/>
    <n v="1504"/>
    <n v="116400"/>
    <s v="BrÃ¤cke"/>
    <n v="7"/>
    <x v="1"/>
    <d v="2005-04-18T00:00:00"/>
    <n v="27966.54"/>
    <s v="Classic Cars"/>
    <n v="8826"/>
    <n v="77"/>
    <n v="1"/>
    <s v="Yes"/>
    <n v="2005"/>
    <n v="3"/>
    <n v="53.9"/>
    <n v="3131.5899999999997"/>
    <n v="18.571428571428569"/>
    <n v="0"/>
  </r>
  <r>
    <n v="10389"/>
    <s v="S18_2625"/>
    <n v="39"/>
    <n v="52.09"/>
    <n v="5"/>
    <x v="234"/>
    <d v="2005-03-09T00:00:00"/>
    <d v="2005-03-08T00:00:00"/>
    <s v="Shipped"/>
    <n v="448"/>
    <n v="1504"/>
    <n v="116400"/>
    <s v="BrÃ¤cke"/>
    <n v="7"/>
    <x v="1"/>
    <d v="2005-04-18T00:00:00"/>
    <n v="27966.54"/>
    <s v="Motorcycles"/>
    <n v="4357"/>
    <n v="60.57"/>
    <n v="1"/>
    <s v="Yes"/>
    <n v="2005"/>
    <n v="3"/>
    <n v="24.23"/>
    <n v="2031.5100000000002"/>
    <n v="114.9814279818407"/>
    <n v="1"/>
  </r>
  <r>
    <n v="10389"/>
    <s v="S24_1578"/>
    <n v="45"/>
    <n v="112.7"/>
    <n v="1"/>
    <x v="234"/>
    <d v="2005-03-09T00:00:00"/>
    <d v="2005-03-08T00:00:00"/>
    <s v="Shipped"/>
    <n v="448"/>
    <n v="1504"/>
    <n v="116400"/>
    <s v="BrÃ¤cke"/>
    <n v="7"/>
    <x v="1"/>
    <d v="2005-04-18T00:00:00"/>
    <n v="27966.54"/>
    <s v="Motorcycles"/>
    <n v="7003"/>
    <n v="112.7"/>
    <n v="1"/>
    <s v="Yes"/>
    <n v="2005"/>
    <n v="3"/>
    <n v="60.86"/>
    <n v="5071.5"/>
    <n v="85.179099572790022"/>
    <n v="1"/>
  </r>
  <r>
    <n v="10389"/>
    <s v="S24_2000"/>
    <n v="49"/>
    <n v="61.7"/>
    <n v="2"/>
    <x v="234"/>
    <d v="2005-03-09T00:00:00"/>
    <d v="2005-03-08T00:00:00"/>
    <s v="Shipped"/>
    <n v="448"/>
    <n v="1504"/>
    <n v="116400"/>
    <s v="BrÃ¤cke"/>
    <n v="7"/>
    <x v="1"/>
    <d v="2005-04-18T00:00:00"/>
    <n v="27966.54"/>
    <s v="Motorcycles"/>
    <n v="15"/>
    <n v="76.17"/>
    <n v="1"/>
    <s v="Yes"/>
    <n v="2005"/>
    <n v="3"/>
    <n v="37.32"/>
    <n v="3023.3"/>
    <n v="65.326902465166143"/>
    <n v="0"/>
  </r>
  <r>
    <n v="10390"/>
    <s v="S18_1129"/>
    <n v="36"/>
    <n v="117.48"/>
    <n v="14"/>
    <x v="235"/>
    <d v="2005-03-11T00:00:00"/>
    <d v="2005-03-07T00:00:00"/>
    <s v="Shipped"/>
    <n v="124"/>
    <n v="1165"/>
    <n v="210500"/>
    <s v="San Rafael"/>
    <n v="1"/>
    <x v="5"/>
    <d v="2005-03-05T00:00:00"/>
    <n v="101244.59"/>
    <s v="Classic Cars"/>
    <n v="3975"/>
    <n v="141.54"/>
    <n v="4"/>
    <s v="Yes"/>
    <n v="2005"/>
    <n v="3"/>
    <n v="83.51"/>
    <n v="4229.28"/>
    <n v="40.677763142138659"/>
    <n v="0"/>
  </r>
  <r>
    <n v="10390"/>
    <s v="S18_1984"/>
    <n v="34"/>
    <n v="132.29"/>
    <n v="15"/>
    <x v="235"/>
    <d v="2005-03-11T00:00:00"/>
    <d v="2005-03-07T00:00:00"/>
    <s v="Shipped"/>
    <n v="124"/>
    <n v="1165"/>
    <n v="210500"/>
    <s v="San Rafael"/>
    <n v="1"/>
    <x v="5"/>
    <d v="2005-03-05T00:00:00"/>
    <n v="101244.59"/>
    <s v="Classic Cars"/>
    <n v="9772"/>
    <n v="142.25"/>
    <n v="4"/>
    <s v="Yes"/>
    <n v="2005"/>
    <n v="3"/>
    <n v="93.89"/>
    <n v="4497.8599999999997"/>
    <n v="40.89892427308552"/>
    <n v="0"/>
  </r>
  <r>
    <n v="10390"/>
    <s v="S18_2325"/>
    <n v="31"/>
    <n v="102.98"/>
    <n v="16"/>
    <x v="235"/>
    <d v="2005-03-11T00:00:00"/>
    <d v="2005-03-07T00:00:00"/>
    <s v="Shipped"/>
    <n v="124"/>
    <n v="1165"/>
    <n v="210500"/>
    <s v="San Rafael"/>
    <n v="1"/>
    <x v="5"/>
    <d v="2005-03-05T00:00:00"/>
    <n v="101244.59"/>
    <s v="Vintage Cars"/>
    <n v="9354"/>
    <n v="127.13"/>
    <n v="4"/>
    <s v="Yes"/>
    <n v="2005"/>
    <n v="3"/>
    <n v="58.48"/>
    <n v="3192.38"/>
    <n v="76.094391244870053"/>
    <n v="1"/>
  </r>
  <r>
    <n v="10390"/>
    <s v="S18_2795"/>
    <n v="26"/>
    <n v="162"/>
    <n v="7"/>
    <x v="235"/>
    <d v="2005-03-11T00:00:00"/>
    <d v="2005-03-07T00:00:00"/>
    <s v="Shipped"/>
    <n v="124"/>
    <n v="1165"/>
    <n v="210500"/>
    <s v="San Rafael"/>
    <n v="1"/>
    <x v="5"/>
    <d v="2005-03-05T00:00:00"/>
    <n v="101244.59"/>
    <s v="Vintage Cars"/>
    <n v="548"/>
    <n v="168.75"/>
    <n v="4"/>
    <s v="Yes"/>
    <n v="2005"/>
    <n v="3"/>
    <n v="72.56"/>
    <n v="4212"/>
    <n v="123.26350606394708"/>
    <n v="1"/>
  </r>
  <r>
    <n v="10390"/>
    <s v="S18_3278"/>
    <n v="40"/>
    <n v="75.59"/>
    <n v="9"/>
    <x v="235"/>
    <d v="2005-03-11T00:00:00"/>
    <d v="2005-03-07T00:00:00"/>
    <s v="Shipped"/>
    <n v="124"/>
    <n v="1165"/>
    <n v="210500"/>
    <s v="San Rafael"/>
    <n v="1"/>
    <x v="5"/>
    <d v="2005-03-05T00:00:00"/>
    <n v="101244.59"/>
    <s v="Classic Cars"/>
    <n v="1917"/>
    <n v="80.41"/>
    <n v="4"/>
    <s v="Yes"/>
    <n v="2005"/>
    <n v="3"/>
    <n v="49.05"/>
    <n v="3023.6000000000004"/>
    <n v="54.108053007135595"/>
    <n v="0"/>
  </r>
  <r>
    <n v="10390"/>
    <s v="S18_3482"/>
    <n v="50"/>
    <n v="135.22999999999999"/>
    <n v="1"/>
    <x v="235"/>
    <d v="2005-03-11T00:00:00"/>
    <d v="2005-03-07T00:00:00"/>
    <s v="Shipped"/>
    <n v="124"/>
    <n v="1165"/>
    <n v="210500"/>
    <s v="San Rafael"/>
    <n v="1"/>
    <x v="5"/>
    <d v="2005-03-05T00:00:00"/>
    <n v="101244.59"/>
    <s v="Classic Cars"/>
    <n v="9127"/>
    <n v="146.99"/>
    <n v="4"/>
    <s v="Yes"/>
    <n v="2005"/>
    <n v="3"/>
    <n v="73.489999999999995"/>
    <n v="6761.4999999999991"/>
    <n v="84.011430126547822"/>
    <n v="1"/>
  </r>
  <r>
    <n v="10390"/>
    <s v="S18_3782"/>
    <n v="36"/>
    <n v="54.09"/>
    <n v="2"/>
    <x v="235"/>
    <d v="2005-03-11T00:00:00"/>
    <d v="2005-03-07T00:00:00"/>
    <s v="Shipped"/>
    <n v="124"/>
    <n v="1165"/>
    <n v="210500"/>
    <s v="San Rafael"/>
    <n v="1"/>
    <x v="5"/>
    <d v="2005-03-05T00:00:00"/>
    <n v="101244.59"/>
    <s v="Motorcycles"/>
    <n v="7689"/>
    <n v="62.17"/>
    <n v="4"/>
    <s v="Yes"/>
    <n v="2005"/>
    <n v="3"/>
    <n v="32.950000000000003"/>
    <n v="1947.2400000000002"/>
    <n v="64.157814871016683"/>
    <n v="0"/>
  </r>
  <r>
    <n v="10390"/>
    <s v="S18_4721"/>
    <n v="49"/>
    <n v="122.02"/>
    <n v="3"/>
    <x v="235"/>
    <d v="2005-03-11T00:00:00"/>
    <d v="2005-03-07T00:00:00"/>
    <s v="Shipped"/>
    <n v="124"/>
    <n v="1165"/>
    <n v="210500"/>
    <s v="San Rafael"/>
    <n v="1"/>
    <x v="5"/>
    <d v="2005-03-05T00:00:00"/>
    <n v="101244.59"/>
    <s v="Classic Cars"/>
    <n v="1249"/>
    <n v="148.80000000000001"/>
    <n v="4"/>
    <s v="Yes"/>
    <n v="2005"/>
    <n v="3"/>
    <n v="69.930000000000007"/>
    <n v="5978.98"/>
    <n v="74.488774488774467"/>
    <n v="1"/>
  </r>
  <r>
    <n v="10390"/>
    <s v="S24_2360"/>
    <n v="35"/>
    <n v="67.87"/>
    <n v="4"/>
    <x v="235"/>
    <d v="2005-03-11T00:00:00"/>
    <d v="2005-03-07T00:00:00"/>
    <s v="Shipped"/>
    <n v="124"/>
    <n v="1165"/>
    <n v="210500"/>
    <s v="San Rafael"/>
    <n v="1"/>
    <x v="5"/>
    <d v="2005-03-05T00:00:00"/>
    <n v="101244.59"/>
    <s v="Motorcycles"/>
    <n v="6840"/>
    <n v="69.260000000000005"/>
    <n v="4"/>
    <s v="Yes"/>
    <n v="2005"/>
    <n v="3"/>
    <n v="47.1"/>
    <n v="2375.4500000000003"/>
    <n v="44.097664543524424"/>
    <n v="0"/>
  </r>
  <r>
    <n v="10390"/>
    <s v="S24_2972"/>
    <n v="37"/>
    <n v="35.869999999999997"/>
    <n v="5"/>
    <x v="235"/>
    <d v="2005-03-11T00:00:00"/>
    <d v="2005-03-07T00:00:00"/>
    <s v="Shipped"/>
    <n v="124"/>
    <n v="1165"/>
    <n v="210500"/>
    <s v="San Rafael"/>
    <n v="1"/>
    <x v="5"/>
    <d v="2005-03-05T00:00:00"/>
    <n v="101244.59"/>
    <s v="Classic Cars"/>
    <n v="7723"/>
    <n v="37.76"/>
    <n v="4"/>
    <s v="Yes"/>
    <n v="2005"/>
    <n v="3"/>
    <n v="16.239999999999998"/>
    <n v="1327.1899999999998"/>
    <n v="120.87438423645321"/>
    <n v="1"/>
  </r>
  <r>
    <n v="10390"/>
    <s v="S24_3371"/>
    <n v="46"/>
    <n v="51.43"/>
    <n v="6"/>
    <x v="235"/>
    <d v="2005-03-11T00:00:00"/>
    <d v="2005-03-07T00:00:00"/>
    <s v="Shipped"/>
    <n v="124"/>
    <n v="1165"/>
    <n v="210500"/>
    <s v="San Rafael"/>
    <n v="1"/>
    <x v="5"/>
    <d v="2005-03-05T00:00:00"/>
    <n v="101244.59"/>
    <s v="Classic Cars"/>
    <n v="7995"/>
    <n v="61.23"/>
    <n v="4"/>
    <s v="Yes"/>
    <n v="2005"/>
    <n v="3"/>
    <n v="38.58"/>
    <n v="2365.7800000000002"/>
    <n v="33.307413167444281"/>
    <n v="0"/>
  </r>
  <r>
    <n v="10390"/>
    <s v="S24_3856"/>
    <n v="45"/>
    <n v="134.81"/>
    <n v="8"/>
    <x v="235"/>
    <d v="2005-03-11T00:00:00"/>
    <d v="2005-03-07T00:00:00"/>
    <s v="Shipped"/>
    <n v="124"/>
    <n v="1165"/>
    <n v="210500"/>
    <s v="San Rafael"/>
    <n v="1"/>
    <x v="5"/>
    <d v="2005-03-05T00:00:00"/>
    <n v="101244.59"/>
    <s v="Classic Cars"/>
    <n v="6600"/>
    <n v="140.43"/>
    <n v="4"/>
    <s v="Yes"/>
    <n v="2005"/>
    <n v="3"/>
    <n v="98.3"/>
    <n v="6066.45"/>
    <n v="37.141403865717201"/>
    <n v="0"/>
  </r>
  <r>
    <n v="10390"/>
    <s v="S24_4620"/>
    <n v="30"/>
    <n v="66.290000000000006"/>
    <n v="10"/>
    <x v="235"/>
    <d v="2005-03-11T00:00:00"/>
    <d v="2005-03-07T00:00:00"/>
    <s v="Shipped"/>
    <n v="124"/>
    <n v="1165"/>
    <n v="210500"/>
    <s v="San Rafael"/>
    <n v="1"/>
    <x v="5"/>
    <d v="2005-03-05T00:00:00"/>
    <n v="101244.59"/>
    <s v="Classic Cars"/>
    <n v="7869"/>
    <n v="80.84"/>
    <n v="4"/>
    <s v="Yes"/>
    <n v="2005"/>
    <n v="3"/>
    <n v="32.33"/>
    <n v="1988.7000000000003"/>
    <n v="105.04175688215282"/>
    <n v="1"/>
  </r>
  <r>
    <n v="10390"/>
    <s v="S32_2206"/>
    <n v="41"/>
    <n v="39.020000000000003"/>
    <n v="11"/>
    <x v="235"/>
    <d v="2005-03-11T00:00:00"/>
    <d v="2005-03-07T00:00:00"/>
    <s v="Shipped"/>
    <n v="124"/>
    <n v="1165"/>
    <n v="210500"/>
    <s v="San Rafael"/>
    <n v="1"/>
    <x v="5"/>
    <d v="2005-03-05T00:00:00"/>
    <n v="101244.59"/>
    <s v="Motorcycles"/>
    <n v="9241"/>
    <n v="40.229999999999997"/>
    <n v="4"/>
    <s v="Yes"/>
    <n v="2005"/>
    <n v="3"/>
    <n v="24.14"/>
    <n v="1599.8200000000002"/>
    <n v="61.640430820215421"/>
    <n v="0"/>
  </r>
  <r>
    <n v="10390"/>
    <s v="S32_4485"/>
    <n v="45"/>
    <n v="101.03"/>
    <n v="12"/>
    <x v="235"/>
    <d v="2005-03-11T00:00:00"/>
    <d v="2005-03-07T00:00:00"/>
    <s v="Shipped"/>
    <n v="124"/>
    <n v="1165"/>
    <n v="210500"/>
    <s v="San Rafael"/>
    <n v="1"/>
    <x v="5"/>
    <d v="2005-03-05T00:00:00"/>
    <n v="101244.59"/>
    <s v="Motorcycles"/>
    <n v="3341"/>
    <n v="102.05"/>
    <n v="4"/>
    <s v="Yes"/>
    <n v="2005"/>
    <n v="3"/>
    <n v="56.13"/>
    <n v="4546.3500000000004"/>
    <n v="79.992873686085858"/>
    <n v="1"/>
  </r>
  <r>
    <n v="10390"/>
    <s v="S50_4713"/>
    <n v="22"/>
    <n v="81.36"/>
    <n v="13"/>
    <x v="235"/>
    <d v="2005-03-11T00:00:00"/>
    <d v="2005-03-07T00:00:00"/>
    <s v="Shipped"/>
    <n v="124"/>
    <n v="1165"/>
    <n v="210500"/>
    <s v="San Rafael"/>
    <n v="1"/>
    <x v="5"/>
    <d v="2005-03-05T00:00:00"/>
    <n v="101244.59"/>
    <s v="Motorcycles"/>
    <n v="600"/>
    <n v="81.36"/>
    <n v="4"/>
    <s v="Yes"/>
    <n v="2005"/>
    <n v="3"/>
    <n v="34.17"/>
    <n v="1789.92"/>
    <n v="138.10359964881474"/>
    <n v="1"/>
  </r>
  <r>
    <n v="10391"/>
    <s v="S10_1949"/>
    <n v="24"/>
    <n v="195.01"/>
    <n v="4"/>
    <x v="236"/>
    <d v="2005-03-20T00:00:00"/>
    <d v="2005-03-15T00:00:00"/>
    <s v="Shipped"/>
    <n v="276"/>
    <n v="1611"/>
    <n v="107800"/>
    <s v="North Sydney"/>
    <n v="6"/>
    <x v="6"/>
    <d v="2005-02-09T00:00:00"/>
    <n v="27083.78"/>
    <s v="Classic Cars"/>
    <n v="7305"/>
    <n v="214.3"/>
    <n v="5"/>
    <s v="Yes"/>
    <n v="2005"/>
    <n v="3"/>
    <n v="98.58"/>
    <n v="4680.24"/>
    <n v="97.819030229255418"/>
    <n v="1"/>
  </r>
  <r>
    <n v="10391"/>
    <s v="S10_4962"/>
    <n v="37"/>
    <n v="121.15"/>
    <n v="7"/>
    <x v="236"/>
    <d v="2005-03-20T00:00:00"/>
    <d v="2005-03-15T00:00:00"/>
    <s v="Shipped"/>
    <n v="276"/>
    <n v="1611"/>
    <n v="107800"/>
    <s v="North Sydney"/>
    <n v="6"/>
    <x v="6"/>
    <d v="2005-02-09T00:00:00"/>
    <n v="27083.78"/>
    <s v="Classic Cars"/>
    <n v="6791"/>
    <n v="147.74"/>
    <n v="5"/>
    <s v="Yes"/>
    <n v="2005"/>
    <n v="3"/>
    <n v="103.42"/>
    <n v="4482.55"/>
    <n v="17.143685940823829"/>
    <n v="0"/>
  </r>
  <r>
    <n v="10391"/>
    <s v="S12_1666"/>
    <n v="39"/>
    <n v="110.7"/>
    <n v="9"/>
    <x v="236"/>
    <d v="2005-03-20T00:00:00"/>
    <d v="2005-03-15T00:00:00"/>
    <s v="Shipped"/>
    <n v="276"/>
    <n v="1611"/>
    <n v="107800"/>
    <s v="North Sydney"/>
    <n v="6"/>
    <x v="6"/>
    <d v="2005-02-09T00:00:00"/>
    <n v="27083.78"/>
    <s v="Trucks and Buses"/>
    <n v="1579"/>
    <n v="136.66999999999999"/>
    <n v="5"/>
    <s v="Yes"/>
    <n v="2005"/>
    <n v="3"/>
    <n v="77.900000000000006"/>
    <n v="4317.3"/>
    <n v="42.105263157894726"/>
    <n v="0"/>
  </r>
  <r>
    <n v="10391"/>
    <s v="S18_1097"/>
    <n v="29"/>
    <n v="114.34"/>
    <n v="10"/>
    <x v="236"/>
    <d v="2005-03-20T00:00:00"/>
    <d v="2005-03-15T00:00:00"/>
    <s v="Shipped"/>
    <n v="276"/>
    <n v="1611"/>
    <n v="107800"/>
    <s v="North Sydney"/>
    <n v="6"/>
    <x v="6"/>
    <d v="2005-02-09T00:00:00"/>
    <n v="27083.78"/>
    <s v="Trucks and Buses"/>
    <n v="2613"/>
    <n v="116.67"/>
    <n v="5"/>
    <s v="Yes"/>
    <n v="2005"/>
    <n v="3"/>
    <n v="58.33"/>
    <n v="3315.86"/>
    <n v="96.022629864563697"/>
    <n v="1"/>
  </r>
  <r>
    <n v="10391"/>
    <s v="S18_1342"/>
    <n v="35"/>
    <n v="102.74"/>
    <n v="2"/>
    <x v="236"/>
    <d v="2005-03-20T00:00:00"/>
    <d v="2005-03-15T00:00:00"/>
    <s v="Shipped"/>
    <n v="276"/>
    <n v="1611"/>
    <n v="107800"/>
    <s v="North Sydney"/>
    <n v="6"/>
    <x v="6"/>
    <d v="2005-02-09T00:00:00"/>
    <n v="27083.78"/>
    <s v="Vintage Cars"/>
    <n v="8693"/>
    <n v="102.74"/>
    <n v="5"/>
    <s v="Yes"/>
    <n v="2005"/>
    <n v="3"/>
    <n v="60.62"/>
    <n v="3595.8999999999996"/>
    <n v="69.482019135598819"/>
    <n v="1"/>
  </r>
  <r>
    <n v="10391"/>
    <s v="S18_1367"/>
    <n v="42"/>
    <n v="47.44"/>
    <n v="3"/>
    <x v="236"/>
    <d v="2005-03-20T00:00:00"/>
    <d v="2005-03-15T00:00:00"/>
    <s v="Shipped"/>
    <n v="276"/>
    <n v="1611"/>
    <n v="107800"/>
    <s v="North Sydney"/>
    <n v="6"/>
    <x v="6"/>
    <d v="2005-02-09T00:00:00"/>
    <n v="27083.78"/>
    <s v="Vintage Cars"/>
    <n v="8635"/>
    <n v="53.91"/>
    <n v="5"/>
    <s v="Yes"/>
    <n v="2005"/>
    <n v="3"/>
    <n v="24.26"/>
    <n v="1992.48"/>
    <n v="95.548227535037071"/>
    <n v="1"/>
  </r>
  <r>
    <n v="10391"/>
    <s v="S18_2432"/>
    <n v="44"/>
    <n v="57.73"/>
    <n v="5"/>
    <x v="236"/>
    <d v="2005-03-20T00:00:00"/>
    <d v="2005-03-15T00:00:00"/>
    <s v="Shipped"/>
    <n v="276"/>
    <n v="1611"/>
    <n v="107800"/>
    <s v="North Sydney"/>
    <n v="6"/>
    <x v="6"/>
    <d v="2005-02-09T00:00:00"/>
    <n v="27083.78"/>
    <s v="Trucks and Buses"/>
    <n v="2018"/>
    <n v="60.77"/>
    <n v="5"/>
    <s v="Yes"/>
    <n v="2005"/>
    <n v="3"/>
    <n v="24.92"/>
    <n v="2540.12"/>
    <n v="131.66131621187799"/>
    <n v="1"/>
  </r>
  <r>
    <n v="10391"/>
    <s v="S18_2949"/>
    <n v="32"/>
    <n v="99.28"/>
    <n v="6"/>
    <x v="236"/>
    <d v="2005-03-20T00:00:00"/>
    <d v="2005-03-15T00:00:00"/>
    <s v="Shipped"/>
    <n v="276"/>
    <n v="1611"/>
    <n v="107800"/>
    <s v="North Sydney"/>
    <n v="6"/>
    <x v="6"/>
    <d v="2005-02-09T00:00:00"/>
    <n v="27083.78"/>
    <s v="Vintage Cars"/>
    <n v="4189"/>
    <n v="101.31"/>
    <n v="5"/>
    <s v="Yes"/>
    <n v="2005"/>
    <n v="3"/>
    <n v="60.78"/>
    <n v="3176.96"/>
    <n v="63.343205001645273"/>
    <n v="0"/>
  </r>
  <r>
    <n v="10391"/>
    <s v="S24_1937"/>
    <n v="33"/>
    <n v="26.55"/>
    <n v="8"/>
    <x v="236"/>
    <d v="2005-03-20T00:00:00"/>
    <d v="2005-03-15T00:00:00"/>
    <s v="Shipped"/>
    <n v="276"/>
    <n v="1611"/>
    <n v="107800"/>
    <s v="North Sydney"/>
    <n v="6"/>
    <x v="6"/>
    <d v="2005-02-09T00:00:00"/>
    <n v="27083.78"/>
    <s v="Vintage Cars"/>
    <n v="7332"/>
    <n v="33.19"/>
    <n v="5"/>
    <s v="Yes"/>
    <n v="2005"/>
    <n v="3"/>
    <n v="22.57"/>
    <n v="876.15"/>
    <n v="17.634027470093045"/>
    <n v="0"/>
  </r>
  <r>
    <n v="10391"/>
    <s v="S24_2022"/>
    <n v="24"/>
    <n v="36.29"/>
    <n v="1"/>
    <x v="236"/>
    <d v="2005-03-20T00:00:00"/>
    <d v="2005-03-15T00:00:00"/>
    <s v="Shipped"/>
    <n v="276"/>
    <n v="1611"/>
    <n v="107800"/>
    <s v="North Sydney"/>
    <n v="6"/>
    <x v="6"/>
    <d v="2005-02-09T00:00:00"/>
    <n v="27083.78"/>
    <s v="Vintage Cars"/>
    <n v="2847"/>
    <n v="44.8"/>
    <n v="5"/>
    <s v="Yes"/>
    <n v="2005"/>
    <n v="3"/>
    <n v="20.61"/>
    <n v="870.96"/>
    <n v="76.079573022804468"/>
    <n v="1"/>
  </r>
  <r>
    <n v="10392"/>
    <s v="S18_2957"/>
    <n v="37"/>
    <n v="61.21"/>
    <n v="3"/>
    <x v="237"/>
    <d v="2005-03-18T00:00:00"/>
    <d v="2005-03-12T00:00:00"/>
    <s v="Shipped"/>
    <n v="452"/>
    <n v="1401"/>
    <n v="45300"/>
    <s v="Graz"/>
    <n v="4"/>
    <x v="3"/>
    <d v="2003-11-15T00:00:00"/>
    <n v="27121.9"/>
    <s v="Vintage Cars"/>
    <n v="5649"/>
    <n v="62.46"/>
    <n v="6"/>
    <s v="Yes"/>
    <n v="2005"/>
    <n v="3"/>
    <n v="34.35"/>
    <n v="2264.77"/>
    <n v="78.195050946142644"/>
    <n v="1"/>
  </r>
  <r>
    <n v="10392"/>
    <s v="S18_3136"/>
    <n v="29"/>
    <n v="103.67"/>
    <n v="2"/>
    <x v="237"/>
    <d v="2005-03-18T00:00:00"/>
    <d v="2005-03-12T00:00:00"/>
    <s v="Shipped"/>
    <n v="452"/>
    <n v="1401"/>
    <n v="45300"/>
    <s v="Graz"/>
    <n v="4"/>
    <x v="3"/>
    <d v="2003-11-15T00:00:00"/>
    <n v="27121.9"/>
    <s v="Vintage Cars"/>
    <n v="5992"/>
    <n v="104.72"/>
    <n v="6"/>
    <s v="Yes"/>
    <n v="2005"/>
    <n v="3"/>
    <n v="60.74"/>
    <n v="3006.43"/>
    <n v="70.678300954889693"/>
    <n v="1"/>
  </r>
  <r>
    <n v="10392"/>
    <s v="S18_3320"/>
    <n v="36"/>
    <n v="98.22"/>
    <n v="1"/>
    <x v="237"/>
    <d v="2005-03-18T00:00:00"/>
    <d v="2005-03-12T00:00:00"/>
    <s v="Shipped"/>
    <n v="452"/>
    <n v="1401"/>
    <n v="45300"/>
    <s v="Graz"/>
    <n v="4"/>
    <x v="3"/>
    <d v="2003-11-15T00:00:00"/>
    <n v="27121.9"/>
    <s v="Vintage Cars"/>
    <n v="7913"/>
    <n v="99.21"/>
    <n v="6"/>
    <s v="Yes"/>
    <n v="2005"/>
    <n v="3"/>
    <n v="57.54"/>
    <n v="3535.92"/>
    <n v="70.698644421272164"/>
    <n v="1"/>
  </r>
  <r>
    <n v="10393"/>
    <s v="S12_3148"/>
    <n v="35"/>
    <n v="145.04"/>
    <n v="8"/>
    <x v="238"/>
    <d v="2005-03-22T00:00:00"/>
    <d v="2005-03-14T00:00:00"/>
    <s v="Shipped"/>
    <n v="323"/>
    <n v="1612"/>
    <n v="88000"/>
    <s v="Auckland  "/>
    <n v="6"/>
    <x v="6"/>
    <d v="2005-05-23T00:00:00"/>
    <n v="75020.13"/>
    <s v="Classic Cars"/>
    <n v="6906"/>
    <n v="151.08000000000001"/>
    <n v="8"/>
    <s v="No"/>
    <n v="2005"/>
    <n v="3"/>
    <n v="89.14"/>
    <n v="5076.3999999999996"/>
    <n v="62.710343280233324"/>
    <n v="0"/>
  </r>
  <r>
    <n v="10393"/>
    <s v="S12_4473"/>
    <n v="32"/>
    <n v="99.54"/>
    <n v="10"/>
    <x v="238"/>
    <d v="2005-03-22T00:00:00"/>
    <d v="2005-03-14T00:00:00"/>
    <s v="Shipped"/>
    <n v="323"/>
    <n v="1612"/>
    <n v="88000"/>
    <s v="Auckland  "/>
    <n v="6"/>
    <x v="6"/>
    <d v="2005-05-23T00:00:00"/>
    <n v="75020.13"/>
    <s v="Trucks and Buses"/>
    <n v="6125"/>
    <n v="118.5"/>
    <n v="8"/>
    <s v="No"/>
    <n v="2005"/>
    <n v="3"/>
    <n v="55.7"/>
    <n v="3185.28"/>
    <n v="78.707360861759426"/>
    <n v="1"/>
  </r>
  <r>
    <n v="10393"/>
    <s v="S18_2238"/>
    <n v="20"/>
    <n v="137.53"/>
    <n v="11"/>
    <x v="238"/>
    <d v="2005-03-22T00:00:00"/>
    <d v="2005-03-14T00:00:00"/>
    <s v="Shipped"/>
    <n v="323"/>
    <n v="1612"/>
    <n v="88000"/>
    <s v="Auckland  "/>
    <n v="6"/>
    <x v="6"/>
    <d v="2005-05-23T00:00:00"/>
    <n v="75020.13"/>
    <s v="Classic Cars"/>
    <n v="4724"/>
    <n v="163.72999999999999"/>
    <n v="8"/>
    <s v="No"/>
    <n v="2005"/>
    <n v="3"/>
    <n v="101.51"/>
    <n v="2750.6"/>
    <n v="35.484188749876857"/>
    <n v="0"/>
  </r>
  <r>
    <n v="10393"/>
    <s v="S18_2319"/>
    <n v="38"/>
    <n v="104.32"/>
    <n v="7"/>
    <x v="238"/>
    <d v="2005-03-22T00:00:00"/>
    <d v="2005-03-14T00:00:00"/>
    <s v="Shipped"/>
    <n v="323"/>
    <n v="1612"/>
    <n v="88000"/>
    <s v="Auckland  "/>
    <n v="6"/>
    <x v="6"/>
    <d v="2005-05-23T00:00:00"/>
    <n v="75020.13"/>
    <s v="Trucks and Buses"/>
    <n v="8258"/>
    <n v="122.73"/>
    <n v="8"/>
    <s v="No"/>
    <n v="2005"/>
    <n v="3"/>
    <n v="74.86"/>
    <n v="3964.16"/>
    <n v="39.353459791611002"/>
    <n v="0"/>
  </r>
  <r>
    <n v="10393"/>
    <s v="S18_4600"/>
    <n v="30"/>
    <n v="106.55"/>
    <n v="9"/>
    <x v="238"/>
    <d v="2005-03-22T00:00:00"/>
    <d v="2005-03-14T00:00:00"/>
    <s v="Shipped"/>
    <n v="323"/>
    <n v="1612"/>
    <n v="88000"/>
    <s v="Auckland  "/>
    <n v="6"/>
    <x v="6"/>
    <d v="2005-05-23T00:00:00"/>
    <n v="75020.13"/>
    <s v="Trucks and Buses"/>
    <n v="3128"/>
    <n v="121.08"/>
    <n v="8"/>
    <s v="No"/>
    <n v="2005"/>
    <n v="3"/>
    <n v="84.76"/>
    <n v="3196.5"/>
    <n v="25.707881075979223"/>
    <n v="0"/>
  </r>
  <r>
    <n v="10393"/>
    <s v="S18_4668"/>
    <n v="44"/>
    <n v="41.76"/>
    <n v="1"/>
    <x v="238"/>
    <d v="2005-03-22T00:00:00"/>
    <d v="2005-03-14T00:00:00"/>
    <s v="Shipped"/>
    <n v="323"/>
    <n v="1612"/>
    <n v="88000"/>
    <s v="Auckland  "/>
    <n v="6"/>
    <x v="6"/>
    <d v="2005-05-23T00:00:00"/>
    <n v="75020.13"/>
    <s v="Vintage Cars"/>
    <n v="6645"/>
    <n v="50.31"/>
    <n v="8"/>
    <s v="No"/>
    <n v="2005"/>
    <n v="3"/>
    <n v="23.14"/>
    <n v="1837.4399999999998"/>
    <n v="80.466724286949002"/>
    <n v="1"/>
  </r>
  <r>
    <n v="10393"/>
    <s v="S24_2300"/>
    <n v="33"/>
    <n v="112.46"/>
    <n v="2"/>
    <x v="238"/>
    <d v="2005-03-22T00:00:00"/>
    <d v="2005-03-14T00:00:00"/>
    <s v="Shipped"/>
    <n v="323"/>
    <n v="1612"/>
    <n v="88000"/>
    <s v="Auckland  "/>
    <n v="6"/>
    <x v="6"/>
    <d v="2005-05-23T00:00:00"/>
    <n v="75020.13"/>
    <s v="Trucks and Buses"/>
    <n v="2327"/>
    <n v="127.79"/>
    <n v="8"/>
    <s v="No"/>
    <n v="2005"/>
    <n v="3"/>
    <n v="61.34"/>
    <n v="3711.18"/>
    <n v="83.338767525268977"/>
    <n v="1"/>
  </r>
  <r>
    <n v="10393"/>
    <s v="S24_4258"/>
    <n v="33"/>
    <n v="88.62"/>
    <n v="3"/>
    <x v="238"/>
    <d v="2005-03-22T00:00:00"/>
    <d v="2005-03-14T00:00:00"/>
    <s v="Shipped"/>
    <n v="323"/>
    <n v="1612"/>
    <n v="88000"/>
    <s v="Auckland  "/>
    <n v="6"/>
    <x v="6"/>
    <d v="2005-05-23T00:00:00"/>
    <n v="75020.13"/>
    <s v="Vintage Cars"/>
    <n v="4710"/>
    <n v="97.39"/>
    <n v="8"/>
    <s v="No"/>
    <n v="2005"/>
    <n v="3"/>
    <n v="57.46"/>
    <n v="2924.46"/>
    <n v="54.229028889662381"/>
    <n v="0"/>
  </r>
  <r>
    <n v="10393"/>
    <s v="S32_1268"/>
    <n v="38"/>
    <n v="84.75"/>
    <n v="4"/>
    <x v="238"/>
    <d v="2005-03-22T00:00:00"/>
    <d v="2005-03-14T00:00:00"/>
    <s v="Shipped"/>
    <n v="323"/>
    <n v="1612"/>
    <n v="88000"/>
    <s v="Auckland  "/>
    <n v="6"/>
    <x v="6"/>
    <d v="2005-05-23T00:00:00"/>
    <n v="75020.13"/>
    <s v="Trucks and Buses"/>
    <n v="5099"/>
    <n v="96.31"/>
    <n v="8"/>
    <s v="No"/>
    <n v="2005"/>
    <n v="3"/>
    <n v="53.93"/>
    <n v="3220.5"/>
    <n v="57.148155015761169"/>
    <n v="0"/>
  </r>
  <r>
    <n v="10393"/>
    <s v="S32_3522"/>
    <n v="31"/>
    <n v="63.35"/>
    <n v="5"/>
    <x v="238"/>
    <d v="2005-03-22T00:00:00"/>
    <d v="2005-03-14T00:00:00"/>
    <s v="Shipped"/>
    <n v="323"/>
    <n v="1612"/>
    <n v="88000"/>
    <s v="Auckland  "/>
    <n v="6"/>
    <x v="6"/>
    <d v="2005-05-23T00:00:00"/>
    <n v="75020.13"/>
    <s v="Trucks and Buses"/>
    <n v="814"/>
    <n v="64.64"/>
    <n v="8"/>
    <s v="No"/>
    <n v="2005"/>
    <n v="3"/>
    <n v="33.61"/>
    <n v="1963.8500000000001"/>
    <n v="88.485569770901535"/>
    <n v="1"/>
  </r>
  <r>
    <n v="10393"/>
    <s v="S700_2824"/>
    <n v="21"/>
    <n v="83.95"/>
    <n v="6"/>
    <x v="238"/>
    <d v="2005-03-22T00:00:00"/>
    <d v="2005-03-14T00:00:00"/>
    <s v="Shipped"/>
    <n v="323"/>
    <n v="1612"/>
    <n v="88000"/>
    <s v="Auckland  "/>
    <n v="6"/>
    <x v="6"/>
    <d v="2005-05-23T00:00:00"/>
    <n v="75020.13"/>
    <s v="Classic Cars"/>
    <n v="6934"/>
    <n v="101.15"/>
    <n v="8"/>
    <s v="No"/>
    <n v="2005"/>
    <n v="3"/>
    <n v="46.53"/>
    <n v="1762.95"/>
    <n v="80.421233612722972"/>
    <n v="1"/>
  </r>
  <r>
    <n v="10394"/>
    <s v="S18_3232"/>
    <n v="22"/>
    <n v="135.47"/>
    <n v="5"/>
    <x v="239"/>
    <d v="2005-03-25T00:00:00"/>
    <d v="2005-03-19T00:00:00"/>
    <s v="Shipped"/>
    <n v="141"/>
    <n v="1370"/>
    <n v="227600"/>
    <s v="Madrid"/>
    <n v="4"/>
    <x v="3"/>
    <d v="2003-07-19T00:00:00"/>
    <n v="36251.03"/>
    <s v="Classic Cars"/>
    <n v="8347"/>
    <n v="169.34"/>
    <n v="6"/>
    <s v="Yes"/>
    <n v="2005"/>
    <n v="3"/>
    <n v="77.900000000000006"/>
    <n v="2980.34"/>
    <n v="73.902439024390233"/>
    <n v="1"/>
  </r>
  <r>
    <n v="10394"/>
    <s v="S18_4027"/>
    <n v="37"/>
    <n v="124.95"/>
    <n v="1"/>
    <x v="239"/>
    <d v="2005-03-25T00:00:00"/>
    <d v="2005-03-19T00:00:00"/>
    <s v="Shipped"/>
    <n v="141"/>
    <n v="1370"/>
    <n v="227600"/>
    <s v="Madrid"/>
    <n v="4"/>
    <x v="3"/>
    <d v="2003-07-19T00:00:00"/>
    <n v="36251.03"/>
    <s v="Classic Cars"/>
    <n v="5545"/>
    <n v="143.62"/>
    <n v="6"/>
    <s v="Yes"/>
    <n v="2005"/>
    <n v="3"/>
    <n v="91.92"/>
    <n v="4623.1500000000005"/>
    <n v="35.933420365535248"/>
    <n v="0"/>
  </r>
  <r>
    <n v="10394"/>
    <s v="S24_1444"/>
    <n v="31"/>
    <n v="53.18"/>
    <n v="2"/>
    <x v="239"/>
    <d v="2005-03-25T00:00:00"/>
    <d v="2005-03-19T00:00:00"/>
    <s v="Shipped"/>
    <n v="141"/>
    <n v="1370"/>
    <n v="227600"/>
    <s v="Madrid"/>
    <n v="4"/>
    <x v="3"/>
    <d v="2003-07-19T00:00:00"/>
    <n v="36251.03"/>
    <s v="Classic Cars"/>
    <n v="4074"/>
    <n v="57.8"/>
    <n v="6"/>
    <s v="Yes"/>
    <n v="2005"/>
    <n v="3"/>
    <n v="32.369999999999997"/>
    <n v="1648.58"/>
    <n v="64.287920914426948"/>
    <n v="0"/>
  </r>
  <r>
    <n v="10394"/>
    <s v="S24_2840"/>
    <n v="46"/>
    <n v="35.36"/>
    <n v="6"/>
    <x v="239"/>
    <d v="2005-03-25T00:00:00"/>
    <d v="2005-03-19T00:00:00"/>
    <s v="Shipped"/>
    <n v="141"/>
    <n v="1370"/>
    <n v="227600"/>
    <s v="Madrid"/>
    <n v="4"/>
    <x v="3"/>
    <d v="2003-07-19T00:00:00"/>
    <n v="36251.03"/>
    <s v="Classic Cars"/>
    <n v="2542"/>
    <n v="35.36"/>
    <n v="6"/>
    <s v="Yes"/>
    <n v="2005"/>
    <n v="3"/>
    <n v="15.91"/>
    <n v="1626.56"/>
    <n v="122.25015713387806"/>
    <n v="1"/>
  </r>
  <r>
    <n v="10394"/>
    <s v="S24_4048"/>
    <n v="37"/>
    <n v="104.09"/>
    <n v="7"/>
    <x v="239"/>
    <d v="2005-03-25T00:00:00"/>
    <d v="2005-03-19T00:00:00"/>
    <s v="Shipped"/>
    <n v="141"/>
    <n v="1370"/>
    <n v="227600"/>
    <s v="Madrid"/>
    <n v="4"/>
    <x v="3"/>
    <d v="2003-07-19T00:00:00"/>
    <n v="36251.03"/>
    <s v="Classic Cars"/>
    <n v="6582"/>
    <n v="118.28"/>
    <n v="6"/>
    <s v="Yes"/>
    <n v="2005"/>
    <n v="3"/>
    <n v="69.78"/>
    <n v="3851.33"/>
    <n v="49.168816279736319"/>
    <n v="0"/>
  </r>
  <r>
    <n v="10394"/>
    <s v="S32_2509"/>
    <n v="36"/>
    <n v="47.08"/>
    <n v="3"/>
    <x v="239"/>
    <d v="2005-03-25T00:00:00"/>
    <d v="2005-03-19T00:00:00"/>
    <s v="Shipped"/>
    <n v="141"/>
    <n v="1370"/>
    <n v="227600"/>
    <s v="Madrid"/>
    <n v="4"/>
    <x v="3"/>
    <d v="2003-07-19T00:00:00"/>
    <n v="36251.03"/>
    <s v="Trucks and Buses"/>
    <n v="2874"/>
    <n v="54.11"/>
    <n v="6"/>
    <s v="Yes"/>
    <n v="2005"/>
    <n v="3"/>
    <n v="25.98"/>
    <n v="1694.8799999999999"/>
    <n v="81.216320246343329"/>
    <n v="1"/>
  </r>
  <r>
    <n v="10394"/>
    <s v="S32_3207"/>
    <n v="30"/>
    <n v="55.93"/>
    <n v="4"/>
    <x v="239"/>
    <d v="2005-03-25T00:00:00"/>
    <d v="2005-03-19T00:00:00"/>
    <s v="Shipped"/>
    <n v="141"/>
    <n v="1370"/>
    <n v="227600"/>
    <s v="Madrid"/>
    <n v="4"/>
    <x v="3"/>
    <d v="2003-07-19T00:00:00"/>
    <n v="36251.03"/>
    <s v="Trains"/>
    <n v="8601"/>
    <n v="62.14"/>
    <n v="6"/>
    <s v="Yes"/>
    <n v="2005"/>
    <n v="3"/>
    <n v="26.72"/>
    <n v="1677.9"/>
    <n v="109.31886227544911"/>
    <n v="1"/>
  </r>
  <r>
    <n v="10395"/>
    <s v="S10_4757"/>
    <n v="32"/>
    <n v="125.12"/>
    <n v="2"/>
    <x v="240"/>
    <d v="2005-03-24T00:00:00"/>
    <d v="2005-03-23T00:00:00"/>
    <s v="Shipped"/>
    <n v="250"/>
    <n v="1337"/>
    <n v="68100"/>
    <s v="Paris"/>
    <n v="4"/>
    <x v="3"/>
    <d v="2005-05-17T00:00:00"/>
    <n v="17928.09"/>
    <s v="Classic Cars"/>
    <n v="3252"/>
    <n v="136"/>
    <n v="1"/>
    <s v="Yes"/>
    <n v="2005"/>
    <n v="3"/>
    <n v="85.68"/>
    <n v="4003.84"/>
    <n v="46.031746031746025"/>
    <n v="0"/>
  </r>
  <r>
    <n v="10395"/>
    <s v="S12_1108"/>
    <n v="33"/>
    <n v="205.72"/>
    <n v="1"/>
    <x v="240"/>
    <d v="2005-03-24T00:00:00"/>
    <d v="2005-03-23T00:00:00"/>
    <s v="Shipped"/>
    <n v="250"/>
    <n v="1337"/>
    <n v="68100"/>
    <s v="Paris"/>
    <n v="4"/>
    <x v="3"/>
    <d v="2005-05-17T00:00:00"/>
    <n v="17928.09"/>
    <s v="Classic Cars"/>
    <n v="3619"/>
    <n v="207.8"/>
    <n v="1"/>
    <s v="Yes"/>
    <n v="2005"/>
    <n v="3"/>
    <n v="95.59"/>
    <n v="6788.76"/>
    <n v="115.21079610837953"/>
    <n v="1"/>
  </r>
  <r>
    <n v="10395"/>
    <s v="S50_1392"/>
    <n v="46"/>
    <n v="98.39"/>
    <n v="4"/>
    <x v="240"/>
    <d v="2005-03-24T00:00:00"/>
    <d v="2005-03-23T00:00:00"/>
    <s v="Shipped"/>
    <n v="250"/>
    <n v="1337"/>
    <n v="68100"/>
    <s v="Paris"/>
    <n v="4"/>
    <x v="3"/>
    <d v="2005-05-17T00:00:00"/>
    <n v="17928.09"/>
    <s v="Trucks and Buses"/>
    <n v="1016"/>
    <n v="115.75"/>
    <n v="1"/>
    <s v="Yes"/>
    <n v="2005"/>
    <n v="3"/>
    <n v="68.290000000000006"/>
    <n v="4525.9399999999996"/>
    <n v="44.076731585883714"/>
    <n v="0"/>
  </r>
  <r>
    <n v="10395"/>
    <s v="S50_1514"/>
    <n v="45"/>
    <n v="57.99"/>
    <n v="3"/>
    <x v="240"/>
    <d v="2005-03-24T00:00:00"/>
    <d v="2005-03-23T00:00:00"/>
    <s v="Shipped"/>
    <n v="250"/>
    <n v="1337"/>
    <n v="68100"/>
    <s v="Paris"/>
    <n v="4"/>
    <x v="3"/>
    <d v="2005-05-17T00:00:00"/>
    <n v="17928.09"/>
    <s v="Trains"/>
    <n v="1645"/>
    <n v="58.58"/>
    <n v="1"/>
    <s v="Yes"/>
    <n v="2005"/>
    <n v="3"/>
    <n v="37.49"/>
    <n v="2609.5500000000002"/>
    <n v="54.681248332888764"/>
    <n v="0"/>
  </r>
  <r>
    <n v="10396"/>
    <s v="S12_3891"/>
    <n v="33"/>
    <n v="155.72"/>
    <n v="3"/>
    <x v="241"/>
    <d v="2005-04-02T00:00:00"/>
    <d v="2005-03-28T00:00:00"/>
    <s v="Shipped"/>
    <n v="124"/>
    <n v="1165"/>
    <n v="210500"/>
    <s v="San Rafael"/>
    <n v="1"/>
    <x v="5"/>
    <d v="2005-03-05T00:00:00"/>
    <n v="101244.59"/>
    <s v="Classic Cars"/>
    <n v="1049"/>
    <n v="173.02"/>
    <n v="5"/>
    <s v="Yes"/>
    <n v="2005"/>
    <n v="3"/>
    <n v="83.05"/>
    <n v="5138.76"/>
    <n v="87.501505117399162"/>
    <n v="1"/>
  </r>
  <r>
    <n v="10396"/>
    <s v="S18_3140"/>
    <n v="33"/>
    <n v="129.76"/>
    <n v="2"/>
    <x v="241"/>
    <d v="2005-04-02T00:00:00"/>
    <d v="2005-03-28T00:00:00"/>
    <s v="Shipped"/>
    <n v="124"/>
    <n v="1165"/>
    <n v="210500"/>
    <s v="San Rafael"/>
    <n v="1"/>
    <x v="5"/>
    <d v="2005-03-05T00:00:00"/>
    <n v="101244.59"/>
    <s v="Vintage Cars"/>
    <n v="3913"/>
    <n v="136.59"/>
    <n v="5"/>
    <s v="Yes"/>
    <n v="2005"/>
    <n v="3"/>
    <n v="68.3"/>
    <n v="4282.08"/>
    <n v="89.985358711566604"/>
    <n v="1"/>
  </r>
  <r>
    <n v="10396"/>
    <s v="S18_3259"/>
    <n v="24"/>
    <n v="91.76"/>
    <n v="4"/>
    <x v="241"/>
    <d v="2005-04-02T00:00:00"/>
    <d v="2005-03-28T00:00:00"/>
    <s v="Shipped"/>
    <n v="124"/>
    <n v="1165"/>
    <n v="210500"/>
    <s v="San Rafael"/>
    <n v="1"/>
    <x v="5"/>
    <d v="2005-03-05T00:00:00"/>
    <n v="101244.59"/>
    <s v="Trains"/>
    <n v="6450"/>
    <n v="100.84"/>
    <n v="5"/>
    <s v="Yes"/>
    <n v="2005"/>
    <n v="3"/>
    <n v="67.56"/>
    <n v="2202.2400000000002"/>
    <n v="35.820011841326235"/>
    <n v="0"/>
  </r>
  <r>
    <n v="10396"/>
    <s v="S18_4522"/>
    <n v="45"/>
    <n v="83.38"/>
    <n v="5"/>
    <x v="241"/>
    <d v="2005-04-02T00:00:00"/>
    <d v="2005-03-28T00:00:00"/>
    <s v="Shipped"/>
    <n v="124"/>
    <n v="1165"/>
    <n v="210500"/>
    <s v="San Rafael"/>
    <n v="1"/>
    <x v="5"/>
    <d v="2005-03-05T00:00:00"/>
    <n v="101244.59"/>
    <s v="Vintage Cars"/>
    <n v="8290"/>
    <n v="87.77"/>
    <n v="5"/>
    <s v="Yes"/>
    <n v="2005"/>
    <n v="3"/>
    <n v="52.66"/>
    <n v="3752.1"/>
    <n v="58.336498290922897"/>
    <n v="0"/>
  </r>
  <r>
    <n v="10396"/>
    <s v="S24_2011"/>
    <n v="49"/>
    <n v="100.77"/>
    <n v="6"/>
    <x v="241"/>
    <d v="2005-04-02T00:00:00"/>
    <d v="2005-03-28T00:00:00"/>
    <s v="Shipped"/>
    <n v="124"/>
    <n v="1165"/>
    <n v="210500"/>
    <s v="San Rafael"/>
    <n v="1"/>
    <x v="5"/>
    <d v="2005-03-05T00:00:00"/>
    <n v="101244.59"/>
    <s v="Ships"/>
    <n v="1898"/>
    <n v="122.89"/>
    <n v="5"/>
    <s v="Yes"/>
    <n v="2005"/>
    <n v="3"/>
    <n v="82.34"/>
    <n v="4937.7299999999996"/>
    <n v="22.38280301190186"/>
    <n v="0"/>
  </r>
  <r>
    <n v="10396"/>
    <s v="S24_3151"/>
    <n v="27"/>
    <n v="77"/>
    <n v="7"/>
    <x v="241"/>
    <d v="2005-04-02T00:00:00"/>
    <d v="2005-03-28T00:00:00"/>
    <s v="Shipped"/>
    <n v="124"/>
    <n v="1165"/>
    <n v="210500"/>
    <s v="San Rafael"/>
    <n v="1"/>
    <x v="5"/>
    <d v="2005-03-05T00:00:00"/>
    <n v="101244.59"/>
    <s v="Vintage Cars"/>
    <n v="9173"/>
    <n v="88.51"/>
    <n v="5"/>
    <s v="Yes"/>
    <n v="2005"/>
    <n v="3"/>
    <n v="46.91"/>
    <n v="2079"/>
    <n v="64.144105734385008"/>
    <n v="0"/>
  </r>
  <r>
    <n v="10396"/>
    <s v="S24_3816"/>
    <n v="37"/>
    <n v="77.989999999999995"/>
    <n v="8"/>
    <x v="241"/>
    <d v="2005-04-02T00:00:00"/>
    <d v="2005-03-28T00:00:00"/>
    <s v="Shipped"/>
    <n v="124"/>
    <n v="1165"/>
    <n v="210500"/>
    <s v="San Rafael"/>
    <n v="1"/>
    <x v="5"/>
    <d v="2005-03-05T00:00:00"/>
    <n v="101244.59"/>
    <s v="Vintage Cars"/>
    <n v="6621"/>
    <n v="83.86"/>
    <n v="5"/>
    <s v="Yes"/>
    <n v="2005"/>
    <n v="3"/>
    <n v="48.64"/>
    <n v="2885.6299999999997"/>
    <n v="60.341282894736828"/>
    <n v="0"/>
  </r>
  <r>
    <n v="10396"/>
    <s v="S700_1138"/>
    <n v="39"/>
    <n v="62"/>
    <n v="1"/>
    <x v="241"/>
    <d v="2005-04-02T00:00:00"/>
    <d v="2005-03-28T00:00:00"/>
    <s v="Shipped"/>
    <n v="124"/>
    <n v="1165"/>
    <n v="210500"/>
    <s v="San Rafael"/>
    <n v="1"/>
    <x v="5"/>
    <d v="2005-03-05T00:00:00"/>
    <n v="101244.59"/>
    <s v="Ships"/>
    <n v="1897"/>
    <n v="66.67"/>
    <n v="5"/>
    <s v="Yes"/>
    <n v="2005"/>
    <n v="3"/>
    <n v="34"/>
    <n v="2418"/>
    <n v="82.35294117647058"/>
    <n v="1"/>
  </r>
  <r>
    <n v="10397"/>
    <s v="S700_1938"/>
    <n v="32"/>
    <n v="69.290000000000006"/>
    <n v="5"/>
    <x v="242"/>
    <d v="2005-04-09T00:00:00"/>
    <d v="2005-04-01T00:00:00"/>
    <s v="Shipped"/>
    <n v="242"/>
    <n v="1370"/>
    <n v="61100"/>
    <s v="Toulouse"/>
    <n v="4"/>
    <x v="3"/>
    <d v="2003-11-22T00:00:00"/>
    <n v="33818.339999999997"/>
    <s v="Ships"/>
    <n v="737"/>
    <n v="86.61"/>
    <n v="8"/>
    <s v="No"/>
    <n v="2005"/>
    <n v="3"/>
    <n v="43.3"/>
    <n v="2217.2800000000002"/>
    <n v="60.023094688221732"/>
    <n v="0"/>
  </r>
  <r>
    <n v="10397"/>
    <s v="S700_2610"/>
    <n v="22"/>
    <n v="62.88"/>
    <n v="4"/>
    <x v="242"/>
    <d v="2005-04-09T00:00:00"/>
    <d v="2005-04-01T00:00:00"/>
    <s v="Shipped"/>
    <n v="242"/>
    <n v="1370"/>
    <n v="61100"/>
    <s v="Toulouse"/>
    <n v="4"/>
    <x v="3"/>
    <d v="2003-11-22T00:00:00"/>
    <n v="33818.339999999997"/>
    <s v="Ships"/>
    <n v="7083"/>
    <n v="72.28"/>
    <n v="8"/>
    <s v="No"/>
    <n v="2005"/>
    <n v="3"/>
    <n v="33.97"/>
    <n v="1383.3600000000001"/>
    <n v="85.104503974094797"/>
    <n v="1"/>
  </r>
  <r>
    <n v="10397"/>
    <s v="S700_3505"/>
    <n v="48"/>
    <n v="86.15"/>
    <n v="3"/>
    <x v="242"/>
    <d v="2005-04-09T00:00:00"/>
    <d v="2005-04-01T00:00:00"/>
    <s v="Shipped"/>
    <n v="242"/>
    <n v="1370"/>
    <n v="61100"/>
    <s v="Toulouse"/>
    <n v="4"/>
    <x v="3"/>
    <d v="2003-11-22T00:00:00"/>
    <n v="33818.339999999997"/>
    <s v="Ships"/>
    <n v="1956"/>
    <n v="100.17"/>
    <n v="8"/>
    <s v="No"/>
    <n v="2005"/>
    <n v="3"/>
    <n v="51.09"/>
    <n v="4135.2000000000007"/>
    <n v="68.623996868271675"/>
    <n v="1"/>
  </r>
  <r>
    <n v="10397"/>
    <s v="S700_3962"/>
    <n v="36"/>
    <n v="80.44"/>
    <n v="2"/>
    <x v="242"/>
    <d v="2005-04-09T00:00:00"/>
    <d v="2005-04-01T00:00:00"/>
    <s v="Shipped"/>
    <n v="242"/>
    <n v="1370"/>
    <n v="61100"/>
    <s v="Toulouse"/>
    <n v="4"/>
    <x v="3"/>
    <d v="2003-11-22T00:00:00"/>
    <n v="33818.339999999997"/>
    <s v="Ships"/>
    <n v="5088"/>
    <n v="99.31"/>
    <n v="8"/>
    <s v="No"/>
    <n v="2005"/>
    <n v="3"/>
    <n v="53.63"/>
    <n v="2895.84"/>
    <n v="49.990676859966428"/>
    <n v="0"/>
  </r>
  <r>
    <n v="10397"/>
    <s v="S72_3212"/>
    <n v="34"/>
    <n v="52.96"/>
    <n v="1"/>
    <x v="242"/>
    <d v="2005-04-09T00:00:00"/>
    <d v="2005-04-01T00:00:00"/>
    <s v="Shipped"/>
    <n v="242"/>
    <n v="1370"/>
    <n v="61100"/>
    <s v="Toulouse"/>
    <n v="4"/>
    <x v="3"/>
    <d v="2003-11-22T00:00:00"/>
    <n v="33818.339999999997"/>
    <s v="Ships"/>
    <n v="414"/>
    <n v="54.6"/>
    <n v="8"/>
    <s v="No"/>
    <n v="2005"/>
    <n v="3"/>
    <n v="33.299999999999997"/>
    <n v="1800.64"/>
    <n v="59.039039039039054"/>
    <n v="0"/>
  </r>
  <r>
    <n v="10398"/>
    <s v="S18_1662"/>
    <n v="33"/>
    <n v="130.88"/>
    <n v="11"/>
    <x v="243"/>
    <d v="2005-04-09T00:00:00"/>
    <d v="2005-03-31T00:00:00"/>
    <s v="Shipped"/>
    <n v="353"/>
    <n v="1337"/>
    <n v="81100"/>
    <s v="Reims"/>
    <n v="4"/>
    <x v="3"/>
    <d v="2005-01-10T00:00:00"/>
    <n v="49705.52"/>
    <s v="Planes"/>
    <n v="5330"/>
    <n v="157.69"/>
    <n v="9"/>
    <s v="No"/>
    <n v="2005"/>
    <n v="3"/>
    <n v="77.27"/>
    <n v="4319.04"/>
    <n v="69.380095768085937"/>
    <n v="1"/>
  </r>
  <r>
    <n v="10398"/>
    <s v="S18_2581"/>
    <n v="34"/>
    <n v="82.79"/>
    <n v="15"/>
    <x v="243"/>
    <d v="2005-04-09T00:00:00"/>
    <d v="2005-03-31T00:00:00"/>
    <s v="Shipped"/>
    <n v="353"/>
    <n v="1337"/>
    <n v="81100"/>
    <s v="Reims"/>
    <n v="4"/>
    <x v="3"/>
    <d v="2005-01-10T00:00:00"/>
    <n v="49705.52"/>
    <s v="Planes"/>
    <n v="992"/>
    <n v="84.48"/>
    <n v="9"/>
    <s v="No"/>
    <n v="2005"/>
    <n v="3"/>
    <n v="49"/>
    <n v="2814.86"/>
    <n v="68.959183673469397"/>
    <n v="1"/>
  </r>
  <r>
    <n v="10398"/>
    <s v="S18_3029"/>
    <n v="28"/>
    <n v="70.540000000000006"/>
    <n v="18"/>
    <x v="243"/>
    <d v="2005-04-09T00:00:00"/>
    <d v="2005-03-31T00:00:00"/>
    <s v="Shipped"/>
    <n v="353"/>
    <n v="1337"/>
    <n v="81100"/>
    <s v="Reims"/>
    <n v="4"/>
    <x v="3"/>
    <d v="2005-01-10T00:00:00"/>
    <n v="49705.52"/>
    <s v="Ships"/>
    <n v="4259"/>
    <n v="86.02"/>
    <n v="9"/>
    <s v="No"/>
    <n v="2005"/>
    <n v="3"/>
    <n v="51.61"/>
    <n v="1975.1200000000001"/>
    <n v="36.678938190273222"/>
    <n v="0"/>
  </r>
  <r>
    <n v="10398"/>
    <s v="S18_3856"/>
    <n v="45"/>
    <n v="92.11"/>
    <n v="17"/>
    <x v="243"/>
    <d v="2005-04-09T00:00:00"/>
    <d v="2005-03-31T00:00:00"/>
    <s v="Shipped"/>
    <n v="353"/>
    <n v="1337"/>
    <n v="81100"/>
    <s v="Reims"/>
    <n v="4"/>
    <x v="3"/>
    <d v="2005-01-10T00:00:00"/>
    <n v="49705.52"/>
    <s v="Vintage Cars"/>
    <n v="2378"/>
    <n v="105.87"/>
    <n v="9"/>
    <s v="No"/>
    <n v="2005"/>
    <n v="3"/>
    <n v="64.58"/>
    <n v="4144.95"/>
    <n v="42.629296995973988"/>
    <n v="0"/>
  </r>
  <r>
    <n v="10398"/>
    <s v="S24_1785"/>
    <n v="43"/>
    <n v="100.67"/>
    <n v="16"/>
    <x v="243"/>
    <d v="2005-04-09T00:00:00"/>
    <d v="2005-03-31T00:00:00"/>
    <s v="Shipped"/>
    <n v="353"/>
    <n v="1337"/>
    <n v="81100"/>
    <s v="Reims"/>
    <n v="4"/>
    <x v="3"/>
    <d v="2005-01-10T00:00:00"/>
    <n v="49705.52"/>
    <s v="Planes"/>
    <n v="3627"/>
    <n v="109.42"/>
    <n v="9"/>
    <s v="No"/>
    <n v="2005"/>
    <n v="3"/>
    <n v="66.739999999999995"/>
    <n v="4328.8100000000004"/>
    <n v="50.839077015283209"/>
    <n v="0"/>
  </r>
  <r>
    <n v="10398"/>
    <s v="S24_2841"/>
    <n v="28"/>
    <n v="60.29"/>
    <n v="3"/>
    <x v="243"/>
    <d v="2005-04-09T00:00:00"/>
    <d v="2005-03-31T00:00:00"/>
    <s v="Shipped"/>
    <n v="353"/>
    <n v="1337"/>
    <n v="81100"/>
    <s v="Reims"/>
    <n v="4"/>
    <x v="3"/>
    <d v="2005-01-10T00:00:00"/>
    <n v="49705.52"/>
    <s v="Planes"/>
    <n v="5942"/>
    <n v="68.510000000000005"/>
    <n v="9"/>
    <s v="No"/>
    <n v="2005"/>
    <n v="3"/>
    <n v="34.25"/>
    <n v="1688.12"/>
    <n v="76.029197080291965"/>
    <n v="1"/>
  </r>
  <r>
    <n v="10398"/>
    <s v="S24_3420"/>
    <n v="34"/>
    <n v="61.15"/>
    <n v="13"/>
    <x v="243"/>
    <d v="2005-04-09T00:00:00"/>
    <d v="2005-03-31T00:00:00"/>
    <s v="Shipped"/>
    <n v="353"/>
    <n v="1337"/>
    <n v="81100"/>
    <s v="Reims"/>
    <n v="4"/>
    <x v="3"/>
    <d v="2005-01-10T00:00:00"/>
    <n v="49705.52"/>
    <s v="Vintage Cars"/>
    <n v="2902"/>
    <n v="65.75"/>
    <n v="9"/>
    <s v="No"/>
    <n v="2005"/>
    <n v="3"/>
    <n v="26.3"/>
    <n v="2079.1"/>
    <n v="132.50950570342204"/>
    <n v="1"/>
  </r>
  <r>
    <n v="10398"/>
    <s v="S24_3949"/>
    <n v="41"/>
    <n v="56.64"/>
    <n v="2"/>
    <x v="243"/>
    <d v="2005-04-09T00:00:00"/>
    <d v="2005-03-31T00:00:00"/>
    <s v="Shipped"/>
    <n v="353"/>
    <n v="1337"/>
    <n v="81100"/>
    <s v="Reims"/>
    <n v="4"/>
    <x v="3"/>
    <d v="2005-01-10T00:00:00"/>
    <n v="49705.52"/>
    <s v="Planes"/>
    <n v="6812"/>
    <n v="68.239999999999995"/>
    <n v="9"/>
    <s v="No"/>
    <n v="2005"/>
    <n v="3"/>
    <n v="29.34"/>
    <n v="2322.2400000000002"/>
    <n v="93.047034764826179"/>
    <n v="1"/>
  </r>
  <r>
    <n v="10398"/>
    <s v="S24_4278"/>
    <n v="45"/>
    <n v="65.930000000000007"/>
    <n v="14"/>
    <x v="243"/>
    <d v="2005-04-09T00:00:00"/>
    <d v="2005-03-31T00:00:00"/>
    <s v="Shipped"/>
    <n v="353"/>
    <n v="1337"/>
    <n v="81100"/>
    <s v="Reims"/>
    <n v="4"/>
    <x v="3"/>
    <d v="2005-01-10T00:00:00"/>
    <n v="49705.52"/>
    <s v="Planes"/>
    <n v="2756"/>
    <n v="72.45"/>
    <n v="9"/>
    <s v="No"/>
    <n v="2005"/>
    <n v="3"/>
    <n v="36.229999999999997"/>
    <n v="2966.8500000000004"/>
    <n v="81.976262765663847"/>
    <n v="1"/>
  </r>
  <r>
    <n v="10398"/>
    <s v="S32_4289"/>
    <n v="22"/>
    <n v="60.54"/>
    <n v="4"/>
    <x v="243"/>
    <d v="2005-04-09T00:00:00"/>
    <d v="2005-03-31T00:00:00"/>
    <s v="Shipped"/>
    <n v="353"/>
    <n v="1337"/>
    <n v="81100"/>
    <s v="Reims"/>
    <n v="4"/>
    <x v="3"/>
    <d v="2005-01-10T00:00:00"/>
    <n v="49705.52"/>
    <s v="Vintage Cars"/>
    <n v="136"/>
    <n v="68.790000000000006"/>
    <n v="9"/>
    <s v="No"/>
    <n v="2005"/>
    <n v="3"/>
    <n v="33.020000000000003"/>
    <n v="1331.8799999999999"/>
    <n v="83.343428225317979"/>
    <n v="1"/>
  </r>
  <r>
    <n v="10398"/>
    <s v="S50_1341"/>
    <n v="49"/>
    <n v="38.840000000000003"/>
    <n v="5"/>
    <x v="243"/>
    <d v="2005-04-09T00:00:00"/>
    <d v="2005-03-31T00:00:00"/>
    <s v="Shipped"/>
    <n v="353"/>
    <n v="1337"/>
    <n v="81100"/>
    <s v="Reims"/>
    <n v="4"/>
    <x v="3"/>
    <d v="2005-01-10T00:00:00"/>
    <n v="49705.52"/>
    <s v="Vintage Cars"/>
    <n v="7062"/>
    <n v="43.64"/>
    <n v="9"/>
    <s v="No"/>
    <n v="2005"/>
    <n v="3"/>
    <n v="27.06"/>
    <n v="1903.16"/>
    <n v="43.532889874353309"/>
    <n v="0"/>
  </r>
  <r>
    <n v="10398"/>
    <s v="S700_1691"/>
    <n v="47"/>
    <n v="78.55"/>
    <n v="6"/>
    <x v="243"/>
    <d v="2005-04-09T00:00:00"/>
    <d v="2005-03-31T00:00:00"/>
    <s v="Shipped"/>
    <n v="353"/>
    <n v="1337"/>
    <n v="81100"/>
    <s v="Reims"/>
    <n v="4"/>
    <x v="3"/>
    <d v="2005-01-10T00:00:00"/>
    <n v="49705.52"/>
    <s v="Planes"/>
    <n v="5841"/>
    <n v="91.34"/>
    <n v="9"/>
    <s v="No"/>
    <n v="2005"/>
    <n v="3"/>
    <n v="51.15"/>
    <n v="3691.85"/>
    <n v="53.567937438905176"/>
    <n v="0"/>
  </r>
  <r>
    <n v="10398"/>
    <s v="S700_2047"/>
    <n v="36"/>
    <n v="75.13"/>
    <n v="7"/>
    <x v="243"/>
    <d v="2005-04-09T00:00:00"/>
    <d v="2005-03-31T00:00:00"/>
    <s v="Shipped"/>
    <n v="353"/>
    <n v="1337"/>
    <n v="81100"/>
    <s v="Reims"/>
    <n v="4"/>
    <x v="3"/>
    <d v="2005-01-10T00:00:00"/>
    <n v="49705.52"/>
    <s v="Ships"/>
    <n v="3501"/>
    <n v="90.52"/>
    <n v="9"/>
    <s v="No"/>
    <n v="2005"/>
    <n v="3"/>
    <n v="39.83"/>
    <n v="2704.68"/>
    <n v="88.6266633191062"/>
    <n v="1"/>
  </r>
  <r>
    <n v="10398"/>
    <s v="S700_2466"/>
    <n v="22"/>
    <n v="98.72"/>
    <n v="8"/>
    <x v="243"/>
    <d v="2005-04-09T00:00:00"/>
    <d v="2005-03-31T00:00:00"/>
    <s v="Shipped"/>
    <n v="353"/>
    <n v="1337"/>
    <n v="81100"/>
    <s v="Reims"/>
    <n v="4"/>
    <x v="3"/>
    <d v="2005-01-10T00:00:00"/>
    <n v="49705.52"/>
    <s v="Planes"/>
    <n v="9653"/>
    <n v="99.72"/>
    <n v="9"/>
    <s v="No"/>
    <n v="2005"/>
    <n v="3"/>
    <n v="68.8"/>
    <n v="2171.84"/>
    <n v="43.488372093023258"/>
    <n v="0"/>
  </r>
  <r>
    <n v="10398"/>
    <s v="S700_2834"/>
    <n v="23"/>
    <n v="102.04"/>
    <n v="9"/>
    <x v="243"/>
    <d v="2005-04-09T00:00:00"/>
    <d v="2005-03-31T00:00:00"/>
    <s v="Shipped"/>
    <n v="353"/>
    <n v="1337"/>
    <n v="81100"/>
    <s v="Reims"/>
    <n v="4"/>
    <x v="3"/>
    <d v="2005-01-10T00:00:00"/>
    <n v="49705.52"/>
    <s v="Planes"/>
    <n v="7106"/>
    <n v="118.65"/>
    <n v="9"/>
    <s v="No"/>
    <n v="2005"/>
    <n v="3"/>
    <n v="59.33"/>
    <n v="2346.92"/>
    <n v="71.987190291589428"/>
    <n v="1"/>
  </r>
  <r>
    <n v="10398"/>
    <s v="S700_3167"/>
    <n v="29"/>
    <n v="76.8"/>
    <n v="10"/>
    <x v="243"/>
    <d v="2005-04-09T00:00:00"/>
    <d v="2005-03-31T00:00:00"/>
    <s v="Shipped"/>
    <n v="353"/>
    <n v="1337"/>
    <n v="81100"/>
    <s v="Reims"/>
    <n v="4"/>
    <x v="3"/>
    <d v="2005-01-10T00:00:00"/>
    <n v="49705.52"/>
    <s v="Planes"/>
    <n v="551"/>
    <n v="80"/>
    <n v="9"/>
    <s v="No"/>
    <n v="2005"/>
    <n v="3"/>
    <n v="54.4"/>
    <n v="2227.1999999999998"/>
    <n v="41.17647058823529"/>
    <n v="0"/>
  </r>
  <r>
    <n v="10398"/>
    <s v="S700_4002"/>
    <n v="36"/>
    <n v="62.19"/>
    <n v="12"/>
    <x v="243"/>
    <d v="2005-04-09T00:00:00"/>
    <d v="2005-03-31T00:00:00"/>
    <s v="Shipped"/>
    <n v="353"/>
    <n v="1337"/>
    <n v="81100"/>
    <s v="Reims"/>
    <n v="4"/>
    <x v="3"/>
    <d v="2005-01-10T00:00:00"/>
    <n v="49705.52"/>
    <s v="Planes"/>
    <n v="8820"/>
    <n v="74.03"/>
    <n v="9"/>
    <s v="No"/>
    <n v="2005"/>
    <n v="3"/>
    <n v="36.270000000000003"/>
    <n v="2238.84"/>
    <n v="71.464019851116603"/>
    <n v="1"/>
  </r>
  <r>
    <n v="10398"/>
    <s v="S72_1253"/>
    <n v="34"/>
    <n v="41.22"/>
    <n v="1"/>
    <x v="243"/>
    <d v="2005-04-09T00:00:00"/>
    <d v="2005-03-31T00:00:00"/>
    <s v="Shipped"/>
    <n v="353"/>
    <n v="1337"/>
    <n v="81100"/>
    <s v="Reims"/>
    <n v="4"/>
    <x v="3"/>
    <d v="2005-01-10T00:00:00"/>
    <n v="49705.52"/>
    <s v="Planes"/>
    <n v="4857"/>
    <n v="49.66"/>
    <n v="9"/>
    <s v="No"/>
    <n v="2005"/>
    <n v="3"/>
    <n v="32.770000000000003"/>
    <n v="1401.48"/>
    <n v="25.785779676533398"/>
    <n v="0"/>
  </r>
  <r>
    <n v="10399"/>
    <s v="S10_1678"/>
    <n v="40"/>
    <n v="77.52"/>
    <n v="8"/>
    <x v="244"/>
    <d v="2005-04-12T00:00:00"/>
    <d v="2005-04-03T00:00:00"/>
    <s v="Shipped"/>
    <n v="496"/>
    <n v="1612"/>
    <n v="110000"/>
    <s v="Auckland  "/>
    <n v="6"/>
    <x v="6"/>
    <d v="2005-05-25T00:00:00"/>
    <n v="30253.75"/>
    <s v="Motorcycles"/>
    <n v="7933"/>
    <n v="95.7"/>
    <n v="9"/>
    <s v="No"/>
    <n v="2005"/>
    <n v="4"/>
    <n v="48.81"/>
    <n v="3100.7999999999997"/>
    <n v="58.81991395205899"/>
    <n v="0"/>
  </r>
  <r>
    <n v="10399"/>
    <s v="S10_2016"/>
    <n v="51"/>
    <n v="99.91"/>
    <n v="7"/>
    <x v="244"/>
    <d v="2005-04-12T00:00:00"/>
    <d v="2005-04-03T00:00:00"/>
    <s v="Shipped"/>
    <n v="496"/>
    <n v="1612"/>
    <n v="110000"/>
    <s v="Auckland  "/>
    <n v="6"/>
    <x v="6"/>
    <d v="2005-05-25T00:00:00"/>
    <n v="30253.75"/>
    <s v="Motorcycles"/>
    <n v="6625"/>
    <n v="118.94"/>
    <n v="9"/>
    <s v="No"/>
    <n v="2005"/>
    <n v="4"/>
    <n v="68.989999999999995"/>
    <n v="5095.41"/>
    <n v="44.818089578199746"/>
    <n v="0"/>
  </r>
  <r>
    <n v="10399"/>
    <s v="S10_4698"/>
    <n v="22"/>
    <n v="156.86000000000001"/>
    <n v="6"/>
    <x v="244"/>
    <d v="2005-04-12T00:00:00"/>
    <d v="2005-04-03T00:00:00"/>
    <s v="Shipped"/>
    <n v="496"/>
    <n v="1612"/>
    <n v="110000"/>
    <s v="Auckland  "/>
    <n v="6"/>
    <x v="6"/>
    <d v="2005-05-25T00:00:00"/>
    <n v="30253.75"/>
    <s v="Motorcycles"/>
    <n v="5582"/>
    <n v="193.66"/>
    <n v="9"/>
    <s v="No"/>
    <n v="2005"/>
    <n v="4"/>
    <n v="91.02"/>
    <n v="3450.92"/>
    <n v="72.335750384530897"/>
    <n v="1"/>
  </r>
  <r>
    <n v="10399"/>
    <s v="S12_2823"/>
    <n v="29"/>
    <n v="123.51"/>
    <n v="5"/>
    <x v="244"/>
    <d v="2005-04-12T00:00:00"/>
    <d v="2005-04-03T00:00:00"/>
    <s v="Shipped"/>
    <n v="496"/>
    <n v="1612"/>
    <n v="110000"/>
    <s v="Auckland  "/>
    <n v="6"/>
    <x v="6"/>
    <d v="2005-05-25T00:00:00"/>
    <n v="30253.75"/>
    <s v="Motorcycles"/>
    <n v="9997"/>
    <n v="150.62"/>
    <n v="9"/>
    <s v="No"/>
    <n v="2005"/>
    <n v="4"/>
    <n v="66.27"/>
    <n v="3581.79"/>
    <n v="86.373924852874623"/>
    <n v="1"/>
  </r>
  <r>
    <n v="10399"/>
    <s v="S18_2625"/>
    <n v="30"/>
    <n v="51.48"/>
    <n v="4"/>
    <x v="244"/>
    <d v="2005-04-12T00:00:00"/>
    <d v="2005-04-03T00:00:00"/>
    <s v="Shipped"/>
    <n v="496"/>
    <n v="1612"/>
    <n v="110000"/>
    <s v="Auckland  "/>
    <n v="6"/>
    <x v="6"/>
    <d v="2005-05-25T00:00:00"/>
    <n v="30253.75"/>
    <s v="Motorcycles"/>
    <n v="4357"/>
    <n v="60.57"/>
    <n v="9"/>
    <s v="No"/>
    <n v="2005"/>
    <n v="4"/>
    <n v="24.23"/>
    <n v="1544.3999999999999"/>
    <n v="112.463887742468"/>
    <n v="1"/>
  </r>
  <r>
    <n v="10399"/>
    <s v="S24_1578"/>
    <n v="57"/>
    <n v="104.81"/>
    <n v="3"/>
    <x v="244"/>
    <d v="2005-04-12T00:00:00"/>
    <d v="2005-04-03T00:00:00"/>
    <s v="Shipped"/>
    <n v="496"/>
    <n v="1612"/>
    <n v="110000"/>
    <s v="Auckland  "/>
    <n v="6"/>
    <x v="6"/>
    <d v="2005-05-25T00:00:00"/>
    <n v="30253.75"/>
    <s v="Motorcycles"/>
    <n v="7003"/>
    <n v="112.7"/>
    <n v="9"/>
    <s v="No"/>
    <n v="2005"/>
    <n v="4"/>
    <n v="60.86"/>
    <n v="5974.17"/>
    <n v="72.214919487348013"/>
    <n v="1"/>
  </r>
  <r>
    <n v="10399"/>
    <s v="S24_2000"/>
    <n v="58"/>
    <n v="75.41"/>
    <n v="2"/>
    <x v="244"/>
    <d v="2005-04-12T00:00:00"/>
    <d v="2005-04-03T00:00:00"/>
    <s v="Shipped"/>
    <n v="496"/>
    <n v="1612"/>
    <n v="110000"/>
    <s v="Auckland  "/>
    <n v="6"/>
    <x v="6"/>
    <d v="2005-05-25T00:00:00"/>
    <n v="30253.75"/>
    <s v="Motorcycles"/>
    <n v="15"/>
    <n v="76.17"/>
    <n v="9"/>
    <s v="No"/>
    <n v="2005"/>
    <n v="4"/>
    <n v="37.32"/>
    <n v="4373.78"/>
    <n v="102.06323687031083"/>
    <n v="1"/>
  </r>
  <r>
    <n v="10399"/>
    <s v="S32_1374"/>
    <n v="32"/>
    <n v="97.89"/>
    <n v="1"/>
    <x v="244"/>
    <d v="2005-04-12T00:00:00"/>
    <d v="2005-04-03T00:00:00"/>
    <s v="Shipped"/>
    <n v="496"/>
    <n v="1612"/>
    <n v="110000"/>
    <s v="Auckland  "/>
    <n v="6"/>
    <x v="6"/>
    <d v="2005-05-25T00:00:00"/>
    <n v="30253.75"/>
    <s v="Motorcycles"/>
    <n v="178"/>
    <n v="99.89"/>
    <n v="9"/>
    <s v="No"/>
    <n v="2005"/>
    <n v="4"/>
    <n v="66.92"/>
    <n v="3132.48"/>
    <n v="46.279139270771068"/>
    <n v="0"/>
  </r>
  <r>
    <n v="10400"/>
    <s v="S10_4757"/>
    <n v="64"/>
    <n v="134.63999999999999"/>
    <n v="9"/>
    <x v="244"/>
    <d v="2005-04-11T00:00:00"/>
    <d v="2005-04-04T00:00:00"/>
    <s v="Shipped"/>
    <n v="450"/>
    <n v="1165"/>
    <n v="77600"/>
    <s v="San Jose"/>
    <n v="1"/>
    <x v="5"/>
    <d v="2004-06-21T00:00:00"/>
    <n v="59551.38"/>
    <s v="Classic Cars"/>
    <n v="3252"/>
    <n v="136"/>
    <n v="7"/>
    <s v="No"/>
    <n v="2005"/>
    <n v="4"/>
    <n v="85.68"/>
    <n v="8616.9599999999991"/>
    <n v="57.142857142857117"/>
    <n v="0"/>
  </r>
  <r>
    <n v="10400"/>
    <s v="S18_1662"/>
    <n v="34"/>
    <n v="129.31"/>
    <n v="1"/>
    <x v="244"/>
    <d v="2005-04-11T00:00:00"/>
    <d v="2005-04-04T00:00:00"/>
    <s v="Shipped"/>
    <n v="450"/>
    <n v="1165"/>
    <n v="77600"/>
    <s v="San Jose"/>
    <n v="1"/>
    <x v="5"/>
    <d v="2004-06-21T00:00:00"/>
    <n v="59551.38"/>
    <s v="Planes"/>
    <n v="5330"/>
    <n v="157.69"/>
    <n v="7"/>
    <s v="No"/>
    <n v="2005"/>
    <n v="4"/>
    <n v="77.27"/>
    <n v="4396.54"/>
    <n v="67.348259350330025"/>
    <n v="1"/>
  </r>
  <r>
    <n v="10400"/>
    <s v="S18_3029"/>
    <n v="30"/>
    <n v="74.84"/>
    <n v="7"/>
    <x v="244"/>
    <d v="2005-04-11T00:00:00"/>
    <d v="2005-04-04T00:00:00"/>
    <s v="Shipped"/>
    <n v="450"/>
    <n v="1165"/>
    <n v="77600"/>
    <s v="San Jose"/>
    <n v="1"/>
    <x v="5"/>
    <d v="2004-06-21T00:00:00"/>
    <n v="59551.38"/>
    <s v="Ships"/>
    <n v="4259"/>
    <n v="86.02"/>
    <n v="7"/>
    <s v="No"/>
    <n v="2005"/>
    <n v="4"/>
    <n v="51.61"/>
    <n v="2245.2000000000003"/>
    <n v="45.010656849447791"/>
    <n v="0"/>
  </r>
  <r>
    <n v="10400"/>
    <s v="S18_3856"/>
    <n v="58"/>
    <n v="88.93"/>
    <n v="6"/>
    <x v="244"/>
    <d v="2005-04-11T00:00:00"/>
    <d v="2005-04-04T00:00:00"/>
    <s v="Shipped"/>
    <n v="450"/>
    <n v="1165"/>
    <n v="77600"/>
    <s v="San Jose"/>
    <n v="1"/>
    <x v="5"/>
    <d v="2004-06-21T00:00:00"/>
    <n v="59551.38"/>
    <s v="Vintage Cars"/>
    <n v="2378"/>
    <n v="105.87"/>
    <n v="7"/>
    <s v="No"/>
    <n v="2005"/>
    <n v="4"/>
    <n v="64.58"/>
    <n v="5157.9400000000005"/>
    <n v="37.705171879838971"/>
    <n v="0"/>
  </r>
  <r>
    <n v="10400"/>
    <s v="S24_2841"/>
    <n v="24"/>
    <n v="55.49"/>
    <n v="2"/>
    <x v="244"/>
    <d v="2005-04-11T00:00:00"/>
    <d v="2005-04-04T00:00:00"/>
    <s v="Shipped"/>
    <n v="450"/>
    <n v="1165"/>
    <n v="77600"/>
    <s v="San Jose"/>
    <n v="1"/>
    <x v="5"/>
    <d v="2004-06-21T00:00:00"/>
    <n v="59551.38"/>
    <s v="Planes"/>
    <n v="5942"/>
    <n v="68.510000000000005"/>
    <n v="7"/>
    <s v="No"/>
    <n v="2005"/>
    <n v="4"/>
    <n v="34.25"/>
    <n v="1331.76"/>
    <n v="62.014598540145997"/>
    <n v="0"/>
  </r>
  <r>
    <n v="10400"/>
    <s v="S24_3420"/>
    <n v="38"/>
    <n v="59.18"/>
    <n v="3"/>
    <x v="244"/>
    <d v="2005-04-11T00:00:00"/>
    <d v="2005-04-04T00:00:00"/>
    <s v="Shipped"/>
    <n v="450"/>
    <n v="1165"/>
    <n v="77600"/>
    <s v="San Jose"/>
    <n v="1"/>
    <x v="5"/>
    <d v="2004-06-21T00:00:00"/>
    <n v="59551.38"/>
    <s v="Vintage Cars"/>
    <n v="2902"/>
    <n v="65.75"/>
    <n v="7"/>
    <s v="No"/>
    <n v="2005"/>
    <n v="4"/>
    <n v="26.3"/>
    <n v="2248.84"/>
    <n v="125.01901140684409"/>
    <n v="1"/>
  </r>
  <r>
    <n v="10400"/>
    <s v="S24_3816"/>
    <n v="42"/>
    <n v="74.64"/>
    <n v="8"/>
    <x v="244"/>
    <d v="2005-04-11T00:00:00"/>
    <d v="2005-04-04T00:00:00"/>
    <s v="Shipped"/>
    <n v="450"/>
    <n v="1165"/>
    <n v="77600"/>
    <s v="San Jose"/>
    <n v="1"/>
    <x v="5"/>
    <d v="2004-06-21T00:00:00"/>
    <n v="59551.38"/>
    <s v="Vintage Cars"/>
    <n v="6621"/>
    <n v="83.86"/>
    <n v="7"/>
    <s v="No"/>
    <n v="2005"/>
    <n v="4"/>
    <n v="48.64"/>
    <n v="3134.88"/>
    <n v="53.453947368421048"/>
    <n v="0"/>
  </r>
  <r>
    <n v="10400"/>
    <s v="S700_2047"/>
    <n v="46"/>
    <n v="82.37"/>
    <n v="5"/>
    <x v="244"/>
    <d v="2005-04-11T00:00:00"/>
    <d v="2005-04-04T00:00:00"/>
    <s v="Shipped"/>
    <n v="450"/>
    <n v="1165"/>
    <n v="77600"/>
    <s v="San Jose"/>
    <n v="1"/>
    <x v="5"/>
    <d v="2004-06-21T00:00:00"/>
    <n v="59551.38"/>
    <s v="Ships"/>
    <n v="3501"/>
    <n v="90.52"/>
    <n v="7"/>
    <s v="No"/>
    <n v="2005"/>
    <n v="4"/>
    <n v="39.83"/>
    <n v="3789.0200000000004"/>
    <n v="106.80391664574442"/>
    <n v="1"/>
  </r>
  <r>
    <n v="10400"/>
    <s v="S72_1253"/>
    <n v="20"/>
    <n v="41.71"/>
    <n v="4"/>
    <x v="244"/>
    <d v="2005-04-11T00:00:00"/>
    <d v="2005-04-04T00:00:00"/>
    <s v="Shipped"/>
    <n v="450"/>
    <n v="1165"/>
    <n v="77600"/>
    <s v="San Jose"/>
    <n v="1"/>
    <x v="5"/>
    <d v="2004-06-21T00:00:00"/>
    <n v="59551.38"/>
    <s v="Planes"/>
    <n v="4857"/>
    <n v="49.66"/>
    <n v="7"/>
    <s v="No"/>
    <n v="2005"/>
    <n v="4"/>
    <n v="32.770000000000003"/>
    <n v="834.2"/>
    <n v="27.28104974061641"/>
    <n v="0"/>
  </r>
  <r>
    <n v="10401"/>
    <s v="S18_2581"/>
    <n v="42"/>
    <n v="75.19"/>
    <n v="3"/>
    <x v="245"/>
    <d v="2005-04-14T00:00:00"/>
    <s v="NULL"/>
    <s v="On Hold"/>
    <n v="328"/>
    <n v="1323"/>
    <n v="43000"/>
    <s v="Newark"/>
    <n v="3"/>
    <x v="2"/>
    <d v="2004-04-16T00:00:00"/>
    <n v="7178.66"/>
    <s v="Planes"/>
    <n v="992"/>
    <n v="84.48"/>
    <e v="#VALUE!"/>
    <s v=""/>
    <n v="2005"/>
    <n v="4"/>
    <n v="49"/>
    <n v="3157.98"/>
    <n v="53.448979591836732"/>
    <n v="0"/>
  </r>
  <r>
    <n v="10401"/>
    <s v="S24_1785"/>
    <n v="38"/>
    <n v="87.54"/>
    <n v="5"/>
    <x v="245"/>
    <d v="2005-04-14T00:00:00"/>
    <s v="NULL"/>
    <s v="On Hold"/>
    <n v="328"/>
    <n v="1323"/>
    <n v="43000"/>
    <s v="Newark"/>
    <n v="3"/>
    <x v="2"/>
    <d v="2004-04-16T00:00:00"/>
    <n v="7178.66"/>
    <s v="Planes"/>
    <n v="3627"/>
    <n v="109.42"/>
    <e v="#VALUE!"/>
    <s v=""/>
    <n v="2005"/>
    <n v="4"/>
    <n v="66.739999999999995"/>
    <n v="3326.5200000000004"/>
    <n v="31.165717710518447"/>
    <n v="0"/>
  </r>
  <r>
    <n v="10401"/>
    <s v="S24_3949"/>
    <n v="64"/>
    <n v="59.37"/>
    <n v="12"/>
    <x v="245"/>
    <d v="2005-04-14T00:00:00"/>
    <s v="NULL"/>
    <s v="On Hold"/>
    <n v="328"/>
    <n v="1323"/>
    <n v="43000"/>
    <s v="Newark"/>
    <n v="3"/>
    <x v="2"/>
    <d v="2004-04-16T00:00:00"/>
    <n v="7178.66"/>
    <s v="Planes"/>
    <n v="6812"/>
    <n v="68.239999999999995"/>
    <e v="#VALUE!"/>
    <s v=""/>
    <n v="2005"/>
    <n v="4"/>
    <n v="29.34"/>
    <n v="3799.68"/>
    <n v="102.35173824130879"/>
    <n v="1"/>
  </r>
  <r>
    <n v="10401"/>
    <s v="S24_4278"/>
    <n v="52"/>
    <n v="65.930000000000007"/>
    <n v="4"/>
    <x v="245"/>
    <d v="2005-04-14T00:00:00"/>
    <s v="NULL"/>
    <s v="On Hold"/>
    <n v="328"/>
    <n v="1323"/>
    <n v="43000"/>
    <s v="Newark"/>
    <n v="3"/>
    <x v="2"/>
    <d v="2004-04-16T00:00:00"/>
    <n v="7178.66"/>
    <s v="Planes"/>
    <n v="2756"/>
    <n v="72.45"/>
    <e v="#VALUE!"/>
    <s v=""/>
    <n v="2005"/>
    <n v="4"/>
    <n v="36.229999999999997"/>
    <n v="3428.3600000000006"/>
    <n v="81.976262765663847"/>
    <n v="1"/>
  </r>
  <r>
    <n v="10401"/>
    <s v="S32_1374"/>
    <n v="49"/>
    <n v="81.91"/>
    <n v="1"/>
    <x v="245"/>
    <d v="2005-04-14T00:00:00"/>
    <s v="NULL"/>
    <s v="On Hold"/>
    <n v="328"/>
    <n v="1323"/>
    <n v="43000"/>
    <s v="Newark"/>
    <n v="3"/>
    <x v="2"/>
    <d v="2004-04-16T00:00:00"/>
    <n v="7178.66"/>
    <s v="Motorcycles"/>
    <n v="178"/>
    <n v="99.89"/>
    <e v="#VALUE!"/>
    <s v=""/>
    <n v="2005"/>
    <n v="4"/>
    <n v="66.92"/>
    <n v="4013.5899999999997"/>
    <n v="22.399880454273752"/>
    <n v="0"/>
  </r>
  <r>
    <n v="10401"/>
    <s v="S32_4289"/>
    <n v="62"/>
    <n v="62.6"/>
    <n v="6"/>
    <x v="245"/>
    <d v="2005-04-14T00:00:00"/>
    <s v="NULL"/>
    <s v="On Hold"/>
    <n v="328"/>
    <n v="1323"/>
    <n v="43000"/>
    <s v="Newark"/>
    <n v="3"/>
    <x v="2"/>
    <d v="2004-04-16T00:00:00"/>
    <n v="7178.66"/>
    <s v="Vintage Cars"/>
    <n v="136"/>
    <n v="68.790000000000006"/>
    <e v="#VALUE!"/>
    <s v=""/>
    <n v="2005"/>
    <n v="4"/>
    <n v="33.020000000000003"/>
    <n v="3881.2000000000003"/>
    <n v="89.582071471835235"/>
    <n v="1"/>
  </r>
  <r>
    <n v="10401"/>
    <s v="S50_1341"/>
    <n v="56"/>
    <n v="41.46"/>
    <n v="7"/>
    <x v="245"/>
    <d v="2005-04-14T00:00:00"/>
    <s v="NULL"/>
    <s v="On Hold"/>
    <n v="328"/>
    <n v="1323"/>
    <n v="43000"/>
    <s v="Newark"/>
    <n v="3"/>
    <x v="2"/>
    <d v="2004-04-16T00:00:00"/>
    <n v="7178.66"/>
    <s v="Vintage Cars"/>
    <n v="7062"/>
    <n v="43.64"/>
    <e v="#VALUE!"/>
    <s v=""/>
    <n v="2005"/>
    <n v="4"/>
    <n v="27.06"/>
    <n v="2321.7600000000002"/>
    <n v="53.215077605321511"/>
    <n v="0"/>
  </r>
  <r>
    <n v="10401"/>
    <s v="S700_1691"/>
    <n v="11"/>
    <n v="77.64"/>
    <n v="8"/>
    <x v="245"/>
    <d v="2005-04-14T00:00:00"/>
    <s v="NULL"/>
    <s v="On Hold"/>
    <n v="328"/>
    <n v="1323"/>
    <n v="43000"/>
    <s v="Newark"/>
    <n v="3"/>
    <x v="2"/>
    <d v="2004-04-16T00:00:00"/>
    <n v="7178.66"/>
    <s v="Planes"/>
    <n v="5841"/>
    <n v="91.34"/>
    <e v="#VALUE!"/>
    <s v=""/>
    <n v="2005"/>
    <n v="4"/>
    <n v="51.15"/>
    <n v="854.04"/>
    <n v="51.788856304985345"/>
    <n v="0"/>
  </r>
  <r>
    <n v="10401"/>
    <s v="S700_2466"/>
    <n v="85"/>
    <n v="98.72"/>
    <n v="10"/>
    <x v="245"/>
    <d v="2005-04-14T00:00:00"/>
    <s v="NULL"/>
    <s v="On Hold"/>
    <n v="328"/>
    <n v="1323"/>
    <n v="43000"/>
    <s v="Newark"/>
    <n v="3"/>
    <x v="2"/>
    <d v="2004-04-16T00:00:00"/>
    <n v="7178.66"/>
    <s v="Planes"/>
    <n v="9653"/>
    <n v="99.72"/>
    <e v="#VALUE!"/>
    <s v=""/>
    <n v="2005"/>
    <n v="4"/>
    <n v="68.8"/>
    <n v="8391.2000000000007"/>
    <n v="43.488372093023258"/>
    <n v="0"/>
  </r>
  <r>
    <n v="10401"/>
    <s v="S700_2834"/>
    <n v="21"/>
    <n v="96.11"/>
    <n v="2"/>
    <x v="245"/>
    <d v="2005-04-14T00:00:00"/>
    <s v="NULL"/>
    <s v="On Hold"/>
    <n v="328"/>
    <n v="1323"/>
    <n v="43000"/>
    <s v="Newark"/>
    <n v="3"/>
    <x v="2"/>
    <d v="2004-04-16T00:00:00"/>
    <n v="7178.66"/>
    <s v="Planes"/>
    <n v="7106"/>
    <n v="118.65"/>
    <e v="#VALUE!"/>
    <s v=""/>
    <n v="2005"/>
    <n v="4"/>
    <n v="59.33"/>
    <n v="2018.31"/>
    <n v="61.992246755435701"/>
    <n v="0"/>
  </r>
  <r>
    <n v="10401"/>
    <s v="S700_3167"/>
    <n v="77"/>
    <n v="73.599999999999994"/>
    <n v="9"/>
    <x v="245"/>
    <d v="2005-04-14T00:00:00"/>
    <s v="NULL"/>
    <s v="On Hold"/>
    <n v="328"/>
    <n v="1323"/>
    <n v="43000"/>
    <s v="Newark"/>
    <n v="3"/>
    <x v="2"/>
    <d v="2004-04-16T00:00:00"/>
    <n v="7178.66"/>
    <s v="Planes"/>
    <n v="551"/>
    <n v="80"/>
    <e v="#VALUE!"/>
    <s v=""/>
    <n v="2005"/>
    <n v="4"/>
    <n v="54.4"/>
    <n v="5667.2"/>
    <n v="35.294117647058812"/>
    <n v="0"/>
  </r>
  <r>
    <n v="10401"/>
    <s v="S700_4002"/>
    <n v="40"/>
    <n v="66.63"/>
    <n v="11"/>
    <x v="245"/>
    <d v="2005-04-14T00:00:00"/>
    <s v="NULL"/>
    <s v="On Hold"/>
    <n v="328"/>
    <n v="1323"/>
    <n v="43000"/>
    <s v="Newark"/>
    <n v="3"/>
    <x v="2"/>
    <d v="2004-04-16T00:00:00"/>
    <n v="7178.66"/>
    <s v="Planes"/>
    <n v="8820"/>
    <n v="74.03"/>
    <e v="#VALUE!"/>
    <s v=""/>
    <n v="2005"/>
    <n v="4"/>
    <n v="36.270000000000003"/>
    <n v="2665.2"/>
    <n v="83.705541770057863"/>
    <n v="1"/>
  </r>
  <r>
    <n v="10402"/>
    <s v="S10_2016"/>
    <n v="45"/>
    <n v="118.94"/>
    <n v="1"/>
    <x v="246"/>
    <d v="2005-04-14T00:00:00"/>
    <d v="2005-04-12T00:00:00"/>
    <s v="Shipped"/>
    <n v="406"/>
    <n v="1337"/>
    <n v="95000"/>
    <s v="Paris"/>
    <n v="4"/>
    <x v="3"/>
    <d v="2005-04-23T00:00:00"/>
    <n v="12190.85"/>
    <s v="Motorcycles"/>
    <n v="6625"/>
    <n v="118.94"/>
    <n v="2"/>
    <s v="Yes"/>
    <n v="2005"/>
    <n v="4"/>
    <n v="68.989999999999995"/>
    <n v="5352.3"/>
    <n v="72.401797361936531"/>
    <n v="1"/>
  </r>
  <r>
    <n v="10402"/>
    <s v="S18_2625"/>
    <n v="55"/>
    <n v="58.15"/>
    <n v="2"/>
    <x v="246"/>
    <d v="2005-04-14T00:00:00"/>
    <d v="2005-04-12T00:00:00"/>
    <s v="Shipped"/>
    <n v="406"/>
    <n v="1337"/>
    <n v="95000"/>
    <s v="Paris"/>
    <n v="4"/>
    <x v="3"/>
    <d v="2005-04-23T00:00:00"/>
    <n v="12190.85"/>
    <s v="Motorcycles"/>
    <n v="4357"/>
    <n v="60.57"/>
    <n v="2"/>
    <s v="Yes"/>
    <n v="2005"/>
    <n v="4"/>
    <n v="24.23"/>
    <n v="3198.25"/>
    <n v="139.99174576970699"/>
    <n v="1"/>
  </r>
  <r>
    <n v="10402"/>
    <s v="S24_2000"/>
    <n v="59"/>
    <n v="61.7"/>
    <n v="3"/>
    <x v="246"/>
    <d v="2005-04-14T00:00:00"/>
    <d v="2005-04-12T00:00:00"/>
    <s v="Shipped"/>
    <n v="406"/>
    <n v="1337"/>
    <n v="95000"/>
    <s v="Paris"/>
    <n v="4"/>
    <x v="3"/>
    <d v="2005-04-23T00:00:00"/>
    <n v="12190.85"/>
    <s v="Motorcycles"/>
    <n v="15"/>
    <n v="76.17"/>
    <n v="2"/>
    <s v="Yes"/>
    <n v="2005"/>
    <n v="4"/>
    <n v="37.32"/>
    <n v="3640.3"/>
    <n v="65.326902465166143"/>
    <n v="0"/>
  </r>
  <r>
    <n v="10403"/>
    <s v="S10_1678"/>
    <n v="24"/>
    <n v="85.17"/>
    <n v="7"/>
    <x v="247"/>
    <d v="2005-04-18T00:00:00"/>
    <d v="2005-04-11T00:00:00"/>
    <s v="Shipped"/>
    <n v="201"/>
    <n v="1501"/>
    <n v="92700"/>
    <s v="Liverpool"/>
    <n v="7"/>
    <x v="1"/>
    <d v="2003-10-20T00:00:00"/>
    <n v="23908.240000000002"/>
    <s v="Motorcycles"/>
    <n v="7933"/>
    <n v="95.7"/>
    <n v="7"/>
    <s v="No"/>
    <n v="2005"/>
    <n v="4"/>
    <n v="48.81"/>
    <n v="2044.08"/>
    <n v="74.492931776275356"/>
    <n v="1"/>
  </r>
  <r>
    <n v="10403"/>
    <s v="S10_4698"/>
    <n v="66"/>
    <n v="174.29"/>
    <n v="9"/>
    <x v="247"/>
    <d v="2005-04-18T00:00:00"/>
    <d v="2005-04-11T00:00:00"/>
    <s v="Shipped"/>
    <n v="201"/>
    <n v="1501"/>
    <n v="92700"/>
    <s v="Liverpool"/>
    <n v="7"/>
    <x v="1"/>
    <d v="2003-10-20T00:00:00"/>
    <n v="23908.240000000002"/>
    <s v="Motorcycles"/>
    <n v="5582"/>
    <n v="193.66"/>
    <n v="7"/>
    <s v="No"/>
    <n v="2005"/>
    <n v="4"/>
    <n v="91.02"/>
    <n v="11503.14"/>
    <n v="91.485387826851237"/>
    <n v="1"/>
  </r>
  <r>
    <n v="10403"/>
    <s v="S12_2823"/>
    <n v="66"/>
    <n v="122"/>
    <n v="6"/>
    <x v="247"/>
    <d v="2005-04-18T00:00:00"/>
    <d v="2005-04-11T00:00:00"/>
    <s v="Shipped"/>
    <n v="201"/>
    <n v="1501"/>
    <n v="92700"/>
    <s v="Liverpool"/>
    <n v="7"/>
    <x v="1"/>
    <d v="2003-10-20T00:00:00"/>
    <n v="23908.240000000002"/>
    <s v="Motorcycles"/>
    <n v="9997"/>
    <n v="150.62"/>
    <n v="7"/>
    <s v="No"/>
    <n v="2005"/>
    <n v="4"/>
    <n v="66.27"/>
    <n v="8052"/>
    <n v="84.095367436245667"/>
    <n v="1"/>
  </r>
  <r>
    <n v="10403"/>
    <s v="S18_3782"/>
    <n v="36"/>
    <n v="55.33"/>
    <n v="1"/>
    <x v="247"/>
    <d v="2005-04-18T00:00:00"/>
    <d v="2005-04-11T00:00:00"/>
    <s v="Shipped"/>
    <n v="201"/>
    <n v="1501"/>
    <n v="92700"/>
    <s v="Liverpool"/>
    <n v="7"/>
    <x v="1"/>
    <d v="2003-10-20T00:00:00"/>
    <n v="23908.240000000002"/>
    <s v="Motorcycles"/>
    <n v="7689"/>
    <n v="62.17"/>
    <n v="7"/>
    <s v="No"/>
    <n v="2005"/>
    <n v="4"/>
    <n v="32.950000000000003"/>
    <n v="1991.8799999999999"/>
    <n v="67.92109256449163"/>
    <n v="1"/>
  </r>
  <r>
    <n v="10403"/>
    <s v="S24_1578"/>
    <n v="46"/>
    <n v="109.32"/>
    <n v="8"/>
    <x v="247"/>
    <d v="2005-04-18T00:00:00"/>
    <d v="2005-04-11T00:00:00"/>
    <s v="Shipped"/>
    <n v="201"/>
    <n v="1501"/>
    <n v="92700"/>
    <s v="Liverpool"/>
    <n v="7"/>
    <x v="1"/>
    <d v="2003-10-20T00:00:00"/>
    <n v="23908.240000000002"/>
    <s v="Motorcycles"/>
    <n v="7003"/>
    <n v="112.7"/>
    <n v="7"/>
    <s v="No"/>
    <n v="2005"/>
    <n v="4"/>
    <n v="60.86"/>
    <n v="5028.7199999999993"/>
    <n v="79.625369700953001"/>
    <n v="1"/>
  </r>
  <r>
    <n v="10403"/>
    <s v="S24_2360"/>
    <n v="27"/>
    <n v="57.49"/>
    <n v="4"/>
    <x v="247"/>
    <d v="2005-04-18T00:00:00"/>
    <d v="2005-04-11T00:00:00"/>
    <s v="Shipped"/>
    <n v="201"/>
    <n v="1501"/>
    <n v="92700"/>
    <s v="Liverpool"/>
    <n v="7"/>
    <x v="1"/>
    <d v="2003-10-20T00:00:00"/>
    <n v="23908.240000000002"/>
    <s v="Motorcycles"/>
    <n v="6840"/>
    <n v="69.260000000000005"/>
    <n v="7"/>
    <s v="No"/>
    <n v="2005"/>
    <n v="4"/>
    <n v="47.1"/>
    <n v="1552.23"/>
    <n v="22.059447983014863"/>
    <n v="0"/>
  </r>
  <r>
    <n v="10403"/>
    <s v="S32_2206"/>
    <n v="30"/>
    <n v="35.799999999999997"/>
    <n v="2"/>
    <x v="247"/>
    <d v="2005-04-18T00:00:00"/>
    <d v="2005-04-11T00:00:00"/>
    <s v="Shipped"/>
    <n v="201"/>
    <n v="1501"/>
    <n v="92700"/>
    <s v="Liverpool"/>
    <n v="7"/>
    <x v="1"/>
    <d v="2003-10-20T00:00:00"/>
    <n v="23908.240000000002"/>
    <s v="Motorcycles"/>
    <n v="9241"/>
    <n v="40.229999999999997"/>
    <n v="7"/>
    <s v="No"/>
    <n v="2005"/>
    <n v="4"/>
    <n v="24.14"/>
    <n v="1074"/>
    <n v="48.301574150787054"/>
    <n v="0"/>
  </r>
  <r>
    <n v="10403"/>
    <s v="S32_4485"/>
    <n v="45"/>
    <n v="88.78"/>
    <n v="5"/>
    <x v="247"/>
    <d v="2005-04-18T00:00:00"/>
    <d v="2005-04-11T00:00:00"/>
    <s v="Shipped"/>
    <n v="201"/>
    <n v="1501"/>
    <n v="92700"/>
    <s v="Liverpool"/>
    <n v="7"/>
    <x v="1"/>
    <d v="2003-10-20T00:00:00"/>
    <n v="23908.240000000002"/>
    <s v="Motorcycles"/>
    <n v="3341"/>
    <n v="102.05"/>
    <n v="7"/>
    <s v="No"/>
    <n v="2005"/>
    <n v="4"/>
    <n v="56.13"/>
    <n v="3995.1"/>
    <n v="58.168537324069128"/>
    <n v="0"/>
  </r>
  <r>
    <n v="10403"/>
    <s v="S50_4713"/>
    <n v="31"/>
    <n v="65.09"/>
    <n v="3"/>
    <x v="247"/>
    <d v="2005-04-18T00:00:00"/>
    <d v="2005-04-11T00:00:00"/>
    <s v="Shipped"/>
    <n v="201"/>
    <n v="1501"/>
    <n v="92700"/>
    <s v="Liverpool"/>
    <n v="7"/>
    <x v="1"/>
    <d v="2003-10-20T00:00:00"/>
    <n v="23908.240000000002"/>
    <s v="Motorcycles"/>
    <n v="600"/>
    <n v="81.36"/>
    <n v="7"/>
    <s v="No"/>
    <n v="2005"/>
    <n v="4"/>
    <n v="34.17"/>
    <n v="2017.7900000000002"/>
    <n v="90.488732806555461"/>
    <n v="1"/>
  </r>
  <r>
    <n v="10404"/>
    <s v="S12_1099"/>
    <n v="64"/>
    <n v="163.44"/>
    <n v="3"/>
    <x v="247"/>
    <d v="2005-04-14T00:00:00"/>
    <d v="2005-04-11T00:00:00"/>
    <s v="Shipped"/>
    <n v="323"/>
    <n v="1612"/>
    <n v="88000"/>
    <s v="Auckland  "/>
    <n v="6"/>
    <x v="6"/>
    <d v="2005-05-23T00:00:00"/>
    <n v="75020.13"/>
    <s v="Classic Cars"/>
    <n v="68"/>
    <n v="194.57"/>
    <n v="3"/>
    <s v="Yes"/>
    <n v="2005"/>
    <n v="4"/>
    <n v="95.34"/>
    <n v="10460.16"/>
    <n v="71.428571428571416"/>
    <n v="1"/>
  </r>
  <r>
    <n v="10404"/>
    <s v="S12_3380"/>
    <n v="43"/>
    <n v="102.17"/>
    <n v="1"/>
    <x v="247"/>
    <d v="2005-04-14T00:00:00"/>
    <d v="2005-04-11T00:00:00"/>
    <s v="Shipped"/>
    <n v="323"/>
    <n v="1612"/>
    <n v="88000"/>
    <s v="Auckland  "/>
    <n v="6"/>
    <x v="6"/>
    <d v="2005-05-23T00:00:00"/>
    <n v="75020.13"/>
    <s v="Classic Cars"/>
    <n v="9123"/>
    <n v="117.44"/>
    <n v="3"/>
    <s v="Yes"/>
    <n v="2005"/>
    <n v="4"/>
    <n v="75.16"/>
    <n v="4393.3100000000004"/>
    <n v="35.936668440659936"/>
    <n v="0"/>
  </r>
  <r>
    <n v="10404"/>
    <s v="S12_3990"/>
    <n v="77"/>
    <n v="67.03"/>
    <n v="4"/>
    <x v="247"/>
    <d v="2005-04-14T00:00:00"/>
    <d v="2005-04-11T00:00:00"/>
    <s v="Shipped"/>
    <n v="323"/>
    <n v="1612"/>
    <n v="88000"/>
    <s v="Auckland  "/>
    <n v="6"/>
    <x v="6"/>
    <d v="2005-05-23T00:00:00"/>
    <n v="75020.13"/>
    <s v="Classic Cars"/>
    <n v="5663"/>
    <n v="79.8"/>
    <n v="3"/>
    <s v="Yes"/>
    <n v="2005"/>
    <n v="4"/>
    <n v="31.92"/>
    <n v="5161.3100000000004"/>
    <n v="109.99373433583959"/>
    <n v="1"/>
  </r>
  <r>
    <n v="10404"/>
    <s v="S18_3278"/>
    <n v="90"/>
    <n v="67.540000000000006"/>
    <n v="6"/>
    <x v="247"/>
    <d v="2005-04-14T00:00:00"/>
    <d v="2005-04-11T00:00:00"/>
    <s v="Shipped"/>
    <n v="323"/>
    <n v="1612"/>
    <n v="88000"/>
    <s v="Auckland  "/>
    <n v="6"/>
    <x v="6"/>
    <d v="2005-05-23T00:00:00"/>
    <n v="75020.13"/>
    <s v="Classic Cars"/>
    <n v="1917"/>
    <n v="80.41"/>
    <n v="3"/>
    <s v="Yes"/>
    <n v="2005"/>
    <n v="4"/>
    <n v="49.05"/>
    <n v="6078.6"/>
    <n v="37.696228338430195"/>
    <n v="0"/>
  </r>
  <r>
    <n v="10404"/>
    <s v="S18_3482"/>
    <n v="28"/>
    <n v="127.88"/>
    <n v="5"/>
    <x v="247"/>
    <d v="2005-04-14T00:00:00"/>
    <d v="2005-04-11T00:00:00"/>
    <s v="Shipped"/>
    <n v="323"/>
    <n v="1612"/>
    <n v="88000"/>
    <s v="Auckland  "/>
    <n v="6"/>
    <x v="6"/>
    <d v="2005-05-23T00:00:00"/>
    <n v="75020.13"/>
    <s v="Classic Cars"/>
    <n v="9127"/>
    <n v="146.99"/>
    <n v="3"/>
    <s v="Yes"/>
    <n v="2005"/>
    <n v="4"/>
    <n v="73.489999999999995"/>
    <n v="3580.64"/>
    <n v="74.010069397196901"/>
    <n v="1"/>
  </r>
  <r>
    <n v="10404"/>
    <s v="S18_4721"/>
    <n v="48"/>
    <n v="124.99"/>
    <n v="8"/>
    <x v="247"/>
    <d v="2005-04-14T00:00:00"/>
    <d v="2005-04-11T00:00:00"/>
    <s v="Shipped"/>
    <n v="323"/>
    <n v="1612"/>
    <n v="88000"/>
    <s v="Auckland  "/>
    <n v="6"/>
    <x v="6"/>
    <d v="2005-05-23T00:00:00"/>
    <n v="75020.13"/>
    <s v="Classic Cars"/>
    <n v="1249"/>
    <n v="148.80000000000001"/>
    <n v="3"/>
    <s v="Yes"/>
    <n v="2005"/>
    <n v="4"/>
    <n v="69.930000000000007"/>
    <n v="5999.5199999999995"/>
    <n v="78.7358787358787"/>
    <n v="1"/>
  </r>
  <r>
    <n v="10404"/>
    <s v="S24_3371"/>
    <n v="49"/>
    <n v="53.27"/>
    <n v="2"/>
    <x v="247"/>
    <d v="2005-04-14T00:00:00"/>
    <d v="2005-04-11T00:00:00"/>
    <s v="Shipped"/>
    <n v="323"/>
    <n v="1612"/>
    <n v="88000"/>
    <s v="Auckland  "/>
    <n v="6"/>
    <x v="6"/>
    <d v="2005-05-23T00:00:00"/>
    <n v="75020.13"/>
    <s v="Classic Cars"/>
    <n v="7995"/>
    <n v="61.23"/>
    <n v="3"/>
    <s v="Yes"/>
    <n v="2005"/>
    <n v="4"/>
    <n v="38.58"/>
    <n v="2610.23"/>
    <n v="38.076723691031638"/>
    <n v="0"/>
  </r>
  <r>
    <n v="10404"/>
    <s v="S24_4620"/>
    <n v="48"/>
    <n v="65.48"/>
    <n v="7"/>
    <x v="247"/>
    <d v="2005-04-14T00:00:00"/>
    <d v="2005-04-11T00:00:00"/>
    <s v="Shipped"/>
    <n v="323"/>
    <n v="1612"/>
    <n v="88000"/>
    <s v="Auckland  "/>
    <n v="6"/>
    <x v="6"/>
    <d v="2005-05-23T00:00:00"/>
    <n v="75020.13"/>
    <s v="Classic Cars"/>
    <n v="7869"/>
    <n v="80.84"/>
    <n v="3"/>
    <s v="Yes"/>
    <n v="2005"/>
    <n v="4"/>
    <n v="32.33"/>
    <n v="3143.04"/>
    <n v="102.53634395298488"/>
    <n v="1"/>
  </r>
  <r>
    <n v="10405"/>
    <s v="S12_4675"/>
    <n v="97"/>
    <n v="115.16"/>
    <n v="5"/>
    <x v="248"/>
    <d v="2005-04-24T00:00:00"/>
    <d v="2005-04-20T00:00:00"/>
    <s v="Shipped"/>
    <n v="209"/>
    <n v="1370"/>
    <n v="53800"/>
    <s v="Strasbourg"/>
    <n v="4"/>
    <x v="3"/>
    <d v="2005-05-03T00:00:00"/>
    <n v="35157.75"/>
    <s v="Classic Cars"/>
    <n v="7323"/>
    <n v="115.16"/>
    <n v="4"/>
    <s v="Yes"/>
    <n v="2005"/>
    <n v="4"/>
    <n v="58.73"/>
    <n v="11170.52"/>
    <n v="96.083773199387039"/>
    <n v="1"/>
  </r>
  <r>
    <n v="10405"/>
    <s v="S18_1889"/>
    <n v="61"/>
    <n v="72.38"/>
    <n v="4"/>
    <x v="248"/>
    <d v="2005-04-24T00:00:00"/>
    <d v="2005-04-20T00:00:00"/>
    <s v="Shipped"/>
    <n v="209"/>
    <n v="1370"/>
    <n v="53800"/>
    <s v="Strasbourg"/>
    <n v="4"/>
    <x v="3"/>
    <d v="2005-05-03T00:00:00"/>
    <n v="35157.75"/>
    <s v="Classic Cars"/>
    <n v="8826"/>
    <n v="77"/>
    <n v="4"/>
    <s v="Yes"/>
    <n v="2005"/>
    <n v="4"/>
    <n v="53.9"/>
    <n v="4415.1799999999994"/>
    <n v="34.285714285714278"/>
    <n v="0"/>
  </r>
  <r>
    <n v="10405"/>
    <s v="S18_3232"/>
    <n v="55"/>
    <n v="147.33000000000001"/>
    <n v="1"/>
    <x v="248"/>
    <d v="2005-04-24T00:00:00"/>
    <d v="2005-04-20T00:00:00"/>
    <s v="Shipped"/>
    <n v="209"/>
    <n v="1370"/>
    <n v="53800"/>
    <s v="Strasbourg"/>
    <n v="4"/>
    <x v="3"/>
    <d v="2005-05-03T00:00:00"/>
    <n v="35157.75"/>
    <s v="Classic Cars"/>
    <n v="8347"/>
    <n v="169.34"/>
    <n v="4"/>
    <s v="Yes"/>
    <n v="2005"/>
    <n v="4"/>
    <n v="77.900000000000006"/>
    <n v="8103.1500000000005"/>
    <n v="89.127086007702189"/>
    <n v="1"/>
  </r>
  <r>
    <n v="10405"/>
    <s v="S24_2972"/>
    <n v="47"/>
    <n v="37.380000000000003"/>
    <n v="2"/>
    <x v="248"/>
    <d v="2005-04-24T00:00:00"/>
    <d v="2005-04-20T00:00:00"/>
    <s v="Shipped"/>
    <n v="209"/>
    <n v="1370"/>
    <n v="53800"/>
    <s v="Strasbourg"/>
    <n v="4"/>
    <x v="3"/>
    <d v="2005-05-03T00:00:00"/>
    <n v="35157.75"/>
    <s v="Classic Cars"/>
    <n v="7723"/>
    <n v="37.76"/>
    <n v="4"/>
    <s v="Yes"/>
    <n v="2005"/>
    <n v="4"/>
    <n v="16.239999999999998"/>
    <n v="1756.8600000000001"/>
    <n v="130.17241379310349"/>
    <n v="1"/>
  </r>
  <r>
    <n v="10405"/>
    <s v="S24_3856"/>
    <n v="76"/>
    <n v="127.79"/>
    <n v="3"/>
    <x v="248"/>
    <d v="2005-04-24T00:00:00"/>
    <d v="2005-04-20T00:00:00"/>
    <s v="Shipped"/>
    <n v="209"/>
    <n v="1370"/>
    <n v="53800"/>
    <s v="Strasbourg"/>
    <n v="4"/>
    <x v="3"/>
    <d v="2005-05-03T00:00:00"/>
    <n v="35157.75"/>
    <s v="Classic Cars"/>
    <n v="6600"/>
    <n v="140.43"/>
    <n v="4"/>
    <s v="Yes"/>
    <n v="2005"/>
    <n v="4"/>
    <n v="98.3"/>
    <n v="9712.0400000000009"/>
    <n v="30.000000000000011"/>
    <n v="0"/>
  </r>
  <r>
    <n v="10406"/>
    <s v="S18_1129"/>
    <n v="61"/>
    <n v="124.56"/>
    <n v="3"/>
    <x v="249"/>
    <d v="2005-04-25T00:00:00"/>
    <d v="2005-04-21T00:00:00"/>
    <s v="Disputed"/>
    <n v="145"/>
    <n v="1401"/>
    <n v="83400"/>
    <s v="Kobenhavn"/>
    <n v="4"/>
    <x v="3"/>
    <d v="2004-07-03T00:00:00"/>
    <n v="4710.7299999999996"/>
    <s v="Classic Cars"/>
    <n v="3975"/>
    <n v="141.54"/>
    <n v="4"/>
    <s v=""/>
    <n v="2005"/>
    <n v="4"/>
    <n v="83.51"/>
    <n v="7598.16"/>
    <n v="49.155789725781332"/>
    <n v="0"/>
  </r>
  <r>
    <n v="10406"/>
    <s v="S18_1984"/>
    <n v="48"/>
    <n v="133.72"/>
    <n v="2"/>
    <x v="249"/>
    <d v="2005-04-25T00:00:00"/>
    <d v="2005-04-21T00:00:00"/>
    <s v="Disputed"/>
    <n v="145"/>
    <n v="1401"/>
    <n v="83400"/>
    <s v="Kobenhavn"/>
    <n v="4"/>
    <x v="3"/>
    <d v="2004-07-03T00:00:00"/>
    <n v="4710.7299999999996"/>
    <s v="Classic Cars"/>
    <n v="9772"/>
    <n v="142.25"/>
    <n v="4"/>
    <s v=""/>
    <n v="2005"/>
    <n v="4"/>
    <n v="93.89"/>
    <n v="6418.5599999999995"/>
    <n v="42.421983171796782"/>
    <n v="0"/>
  </r>
  <r>
    <n v="10406"/>
    <s v="S18_3685"/>
    <n v="65"/>
    <n v="117.26"/>
    <n v="1"/>
    <x v="249"/>
    <d v="2005-04-25T00:00:00"/>
    <d v="2005-04-21T00:00:00"/>
    <s v="Disputed"/>
    <n v="145"/>
    <n v="1401"/>
    <n v="83400"/>
    <s v="Kobenhavn"/>
    <n v="4"/>
    <x v="3"/>
    <d v="2004-07-03T00:00:00"/>
    <n v="4710.7299999999996"/>
    <s v="Classic Cars"/>
    <n v="8990"/>
    <n v="141.28"/>
    <n v="4"/>
    <s v=""/>
    <n v="2005"/>
    <n v="4"/>
    <n v="62.16"/>
    <n v="7621.9000000000005"/>
    <n v="88.642213642213662"/>
    <n v="1"/>
  </r>
  <r>
    <n v="10407"/>
    <s v="S18_1589"/>
    <n v="59"/>
    <n v="114.48"/>
    <n v="11"/>
    <x v="250"/>
    <d v="2005-05-04T00:00:00"/>
    <s v="NULL"/>
    <s v="On Hold"/>
    <n v="450"/>
    <n v="1165"/>
    <n v="77600"/>
    <s v="San Jose"/>
    <n v="1"/>
    <x v="5"/>
    <d v="2004-06-21T00:00:00"/>
    <n v="59551.38"/>
    <s v="Classic Cars"/>
    <n v="9042"/>
    <n v="124.44"/>
    <e v="#VALUE!"/>
    <s v=""/>
    <n v="2005"/>
    <n v="4"/>
    <n v="65.959999999999994"/>
    <n v="6754.3200000000006"/>
    <n v="73.559733171619186"/>
    <n v="1"/>
  </r>
  <r>
    <n v="10407"/>
    <s v="S18_1749"/>
    <n v="76"/>
    <n v="141.1"/>
    <n v="2"/>
    <x v="250"/>
    <d v="2005-05-04T00:00:00"/>
    <s v="NULL"/>
    <s v="On Hold"/>
    <n v="450"/>
    <n v="1165"/>
    <n v="77600"/>
    <s v="San Jose"/>
    <n v="1"/>
    <x v="5"/>
    <d v="2004-06-21T00:00:00"/>
    <n v="59551.38"/>
    <s v="Vintage Cars"/>
    <n v="2724"/>
    <n v="170"/>
    <e v="#VALUE!"/>
    <s v=""/>
    <n v="2005"/>
    <n v="4"/>
    <n v="86.7"/>
    <n v="10723.6"/>
    <n v="62.745098039215677"/>
    <n v="0"/>
  </r>
  <r>
    <n v="10407"/>
    <s v="S18_2248"/>
    <n v="42"/>
    <n v="58.12"/>
    <n v="1"/>
    <x v="250"/>
    <d v="2005-05-04T00:00:00"/>
    <s v="NULL"/>
    <s v="On Hold"/>
    <n v="450"/>
    <n v="1165"/>
    <n v="77600"/>
    <s v="San Jose"/>
    <n v="1"/>
    <x v="5"/>
    <d v="2004-06-21T00:00:00"/>
    <n v="59551.38"/>
    <s v="Vintage Cars"/>
    <n v="540"/>
    <n v="60.54"/>
    <e v="#VALUE!"/>
    <s v=""/>
    <n v="2005"/>
    <n v="4"/>
    <n v="33.299999999999997"/>
    <n v="2441.04"/>
    <n v="74.534534534534544"/>
    <n v="1"/>
  </r>
  <r>
    <n v="10407"/>
    <s v="S18_2870"/>
    <n v="41"/>
    <n v="132"/>
    <n v="12"/>
    <x v="250"/>
    <d v="2005-05-04T00:00:00"/>
    <s v="NULL"/>
    <s v="On Hold"/>
    <n v="450"/>
    <n v="1165"/>
    <n v="77600"/>
    <s v="San Jose"/>
    <n v="1"/>
    <x v="5"/>
    <d v="2004-06-21T00:00:00"/>
    <n v="59551.38"/>
    <s v="Classic Cars"/>
    <n v="8164"/>
    <n v="132"/>
    <e v="#VALUE!"/>
    <s v=""/>
    <n v="2005"/>
    <n v="4"/>
    <n v="56.76"/>
    <n v="5412"/>
    <n v="132.55813953488374"/>
    <n v="1"/>
  </r>
  <r>
    <n v="10407"/>
    <s v="S18_4409"/>
    <n v="6"/>
    <n v="91.11"/>
    <n v="3"/>
    <x v="250"/>
    <d v="2005-05-04T00:00:00"/>
    <s v="NULL"/>
    <s v="On Hold"/>
    <n v="450"/>
    <n v="1165"/>
    <n v="77600"/>
    <s v="San Jose"/>
    <n v="1"/>
    <x v="5"/>
    <d v="2004-06-21T00:00:00"/>
    <n v="59551.38"/>
    <s v="Vintage Cars"/>
    <n v="6553"/>
    <n v="92.03"/>
    <e v="#VALUE!"/>
    <s v=""/>
    <n v="2005"/>
    <n v="4"/>
    <n v="43.26"/>
    <n v="546.66"/>
    <n v="110.61026352288491"/>
    <n v="1"/>
  </r>
  <r>
    <n v="10407"/>
    <s v="S18_4933"/>
    <n v="66"/>
    <n v="64.14"/>
    <n v="4"/>
    <x v="250"/>
    <d v="2005-05-04T00:00:00"/>
    <s v="NULL"/>
    <s v="On Hold"/>
    <n v="450"/>
    <n v="1165"/>
    <n v="77600"/>
    <s v="San Jose"/>
    <n v="1"/>
    <x v="5"/>
    <d v="2004-06-21T00:00:00"/>
    <n v="59551.38"/>
    <s v="Classic Cars"/>
    <n v="3209"/>
    <n v="71.27"/>
    <e v="#VALUE!"/>
    <s v=""/>
    <n v="2005"/>
    <n v="4"/>
    <n v="34.21"/>
    <n v="4233.24"/>
    <n v="87.489038292896808"/>
    <n v="1"/>
  </r>
  <r>
    <n v="10407"/>
    <s v="S24_1046"/>
    <n v="26"/>
    <n v="68.349999999999994"/>
    <n v="8"/>
    <x v="250"/>
    <d v="2005-05-04T00:00:00"/>
    <s v="NULL"/>
    <s v="On Hold"/>
    <n v="450"/>
    <n v="1165"/>
    <n v="77600"/>
    <s v="San Jose"/>
    <n v="1"/>
    <x v="5"/>
    <d v="2004-06-21T00:00:00"/>
    <n v="59551.38"/>
    <s v="Classic Cars"/>
    <n v="1005"/>
    <n v="73.489999999999995"/>
    <e v="#VALUE!"/>
    <s v=""/>
    <n v="2005"/>
    <n v="4"/>
    <n v="49.24"/>
    <n v="1777.1"/>
    <n v="38.809910641754655"/>
    <n v="0"/>
  </r>
  <r>
    <n v="10407"/>
    <s v="S24_1628"/>
    <n v="64"/>
    <n v="45.78"/>
    <n v="10"/>
    <x v="250"/>
    <d v="2005-05-04T00:00:00"/>
    <s v="NULL"/>
    <s v="On Hold"/>
    <n v="450"/>
    <n v="1165"/>
    <n v="77600"/>
    <s v="San Jose"/>
    <n v="1"/>
    <x v="5"/>
    <d v="2004-06-21T00:00:00"/>
    <n v="59551.38"/>
    <s v="Classic Cars"/>
    <n v="8197"/>
    <n v="50.31"/>
    <e v="#VALUE!"/>
    <s v=""/>
    <n v="2005"/>
    <n v="4"/>
    <n v="29.18"/>
    <n v="2929.92"/>
    <n v="56.88827964359151"/>
    <n v="0"/>
  </r>
  <r>
    <n v="10407"/>
    <s v="S24_2766"/>
    <n v="76"/>
    <n v="81.78"/>
    <n v="6"/>
    <x v="250"/>
    <d v="2005-05-04T00:00:00"/>
    <s v="NULL"/>
    <s v="On Hold"/>
    <n v="450"/>
    <n v="1165"/>
    <n v="77600"/>
    <s v="San Jose"/>
    <n v="1"/>
    <x v="5"/>
    <d v="2004-06-21T00:00:00"/>
    <n v="59551.38"/>
    <s v="Classic Cars"/>
    <n v="2350"/>
    <n v="90.87"/>
    <e v="#VALUE!"/>
    <s v=""/>
    <n v="2005"/>
    <n v="4"/>
    <n v="47.25"/>
    <n v="6215.28"/>
    <n v="73.079365079365076"/>
    <n v="1"/>
  </r>
  <r>
    <n v="10407"/>
    <s v="S24_2887"/>
    <n v="59"/>
    <n v="98.65"/>
    <n v="5"/>
    <x v="250"/>
    <d v="2005-05-04T00:00:00"/>
    <s v="NULL"/>
    <s v="On Hold"/>
    <n v="450"/>
    <n v="1165"/>
    <n v="77600"/>
    <s v="San Jose"/>
    <n v="1"/>
    <x v="5"/>
    <d v="2004-06-21T00:00:00"/>
    <n v="59551.38"/>
    <s v="Classic Cars"/>
    <n v="1452"/>
    <n v="117.44"/>
    <e v="#VALUE!"/>
    <s v=""/>
    <n v="2005"/>
    <n v="4"/>
    <n v="72.819999999999993"/>
    <n v="5820.35"/>
    <n v="35.471024443834132"/>
    <n v="0"/>
  </r>
  <r>
    <n v="10407"/>
    <s v="S24_3191"/>
    <n v="13"/>
    <n v="77.05"/>
    <n v="7"/>
    <x v="250"/>
    <d v="2005-05-04T00:00:00"/>
    <s v="NULL"/>
    <s v="On Hold"/>
    <n v="450"/>
    <n v="1165"/>
    <n v="77600"/>
    <s v="San Jose"/>
    <n v="1"/>
    <x v="5"/>
    <d v="2004-06-21T00:00:00"/>
    <n v="59551.38"/>
    <s v="Classic Cars"/>
    <n v="4695"/>
    <n v="85.61"/>
    <e v="#VALUE!"/>
    <s v=""/>
    <n v="2005"/>
    <n v="4"/>
    <n v="50.51"/>
    <n v="1001.65"/>
    <n v="52.544050683033063"/>
    <n v="0"/>
  </r>
  <r>
    <n v="10407"/>
    <s v="S24_3432"/>
    <n v="43"/>
    <n v="101.73"/>
    <n v="9"/>
    <x v="250"/>
    <d v="2005-05-04T00:00:00"/>
    <s v="NULL"/>
    <s v="On Hold"/>
    <n v="450"/>
    <n v="1165"/>
    <n v="77600"/>
    <s v="San Jose"/>
    <n v="1"/>
    <x v="5"/>
    <d v="2004-06-21T00:00:00"/>
    <n v="59551.38"/>
    <s v="Classic Cars"/>
    <n v="9446"/>
    <n v="107.08"/>
    <e v="#VALUE!"/>
    <s v=""/>
    <n v="2005"/>
    <n v="4"/>
    <n v="62.11"/>
    <n v="4374.3900000000003"/>
    <n v="63.790049911447447"/>
    <n v="0"/>
  </r>
  <r>
    <n v="10408"/>
    <s v="S24_3969"/>
    <n v="15"/>
    <n v="41.03"/>
    <n v="1"/>
    <x v="250"/>
    <d v="2005-04-29T00:00:00"/>
    <d v="2005-04-27T00:00:00"/>
    <s v="Shipped"/>
    <n v="398"/>
    <n v="1621"/>
    <n v="94400"/>
    <s v="Minato-ku"/>
    <n v="5"/>
    <x v="4"/>
    <d v="2005-02-14T00:00:00"/>
    <n v="33967.730000000003"/>
    <s v="Vintage Cars"/>
    <n v="2081"/>
    <n v="41.03"/>
    <n v="2"/>
    <s v="Yes"/>
    <n v="2005"/>
    <n v="4"/>
    <n v="21.75"/>
    <n v="615.45000000000005"/>
    <n v="88.643678160919549"/>
    <n v="1"/>
  </r>
  <r>
    <n v="10409"/>
    <s v="S18_2325"/>
    <n v="6"/>
    <n v="104.25"/>
    <n v="2"/>
    <x v="251"/>
    <d v="2005-05-05T00:00:00"/>
    <d v="2005-04-24T00:00:00"/>
    <s v="Shipped"/>
    <n v="166"/>
    <n v="1612"/>
    <n v="97900"/>
    <s v="Singapore"/>
    <n v="6"/>
    <x v="6"/>
    <d v="2004-09-16T00:00:00"/>
    <n v="38785.480000000003"/>
    <s v="Vintage Cars"/>
    <n v="9354"/>
    <n v="127.13"/>
    <n v="11"/>
    <s v="No"/>
    <n v="2005"/>
    <n v="4"/>
    <n v="58.48"/>
    <n v="625.5"/>
    <n v="78.266073871409034"/>
    <n v="1"/>
  </r>
  <r>
    <n v="10409"/>
    <s v="S24_1937"/>
    <n v="61"/>
    <n v="27.88"/>
    <n v="1"/>
    <x v="251"/>
    <d v="2005-05-05T00:00:00"/>
    <d v="2005-04-24T00:00:00"/>
    <s v="Shipped"/>
    <n v="166"/>
    <n v="1612"/>
    <n v="97900"/>
    <s v="Singapore"/>
    <n v="6"/>
    <x v="6"/>
    <d v="2004-09-16T00:00:00"/>
    <n v="38785.480000000003"/>
    <s v="Vintage Cars"/>
    <n v="7332"/>
    <n v="33.19"/>
    <n v="11"/>
    <s v="No"/>
    <n v="2005"/>
    <n v="4"/>
    <n v="22.57"/>
    <n v="1700.6799999999998"/>
    <n v="23.526805494018603"/>
    <n v="0"/>
  </r>
  <r>
    <n v="10410"/>
    <s v="S18_1342"/>
    <n v="65"/>
    <n v="99.66"/>
    <n v="7"/>
    <x v="252"/>
    <d v="2005-05-10T00:00:00"/>
    <d v="2005-04-30T00:00:00"/>
    <s v="Shipped"/>
    <n v="357"/>
    <n v="1612"/>
    <n v="77700"/>
    <s v="Auckland"/>
    <n v="6"/>
    <x v="6"/>
    <d v="2003-12-16T00:00:00"/>
    <n v="20220.04"/>
    <s v="Vintage Cars"/>
    <n v="8693"/>
    <n v="102.74"/>
    <n v="10"/>
    <s v="No"/>
    <n v="2005"/>
    <n v="4"/>
    <n v="60.62"/>
    <n v="6477.9"/>
    <n v="64.401187726822826"/>
    <n v="0"/>
  </r>
  <r>
    <n v="10410"/>
    <s v="S18_1367"/>
    <n v="44"/>
    <n v="51.21"/>
    <n v="6"/>
    <x v="252"/>
    <d v="2005-05-10T00:00:00"/>
    <d v="2005-04-30T00:00:00"/>
    <s v="Shipped"/>
    <n v="357"/>
    <n v="1612"/>
    <n v="77700"/>
    <s v="Auckland"/>
    <n v="6"/>
    <x v="6"/>
    <d v="2003-12-16T00:00:00"/>
    <n v="20220.04"/>
    <s v="Vintage Cars"/>
    <n v="8635"/>
    <n v="53.91"/>
    <n v="10"/>
    <s v="No"/>
    <n v="2005"/>
    <n v="4"/>
    <n v="24.26"/>
    <n v="2253.2400000000002"/>
    <n v="111.08821104699092"/>
    <n v="1"/>
  </r>
  <r>
    <n v="10410"/>
    <s v="S18_2795"/>
    <n v="56"/>
    <n v="145.13"/>
    <n v="8"/>
    <x v="252"/>
    <d v="2005-05-10T00:00:00"/>
    <d v="2005-04-30T00:00:00"/>
    <s v="Shipped"/>
    <n v="357"/>
    <n v="1612"/>
    <n v="77700"/>
    <s v="Auckland"/>
    <n v="6"/>
    <x v="6"/>
    <d v="2003-12-16T00:00:00"/>
    <n v="20220.04"/>
    <s v="Vintage Cars"/>
    <n v="548"/>
    <n v="168.75"/>
    <n v="10"/>
    <s v="No"/>
    <n v="2005"/>
    <n v="4"/>
    <n v="72.56"/>
    <n v="8127.28"/>
    <n v="100.01378169790517"/>
    <n v="1"/>
  </r>
  <r>
    <n v="10410"/>
    <s v="S18_2949"/>
    <n v="47"/>
    <n v="93.21"/>
    <n v="1"/>
    <x v="252"/>
    <d v="2005-05-10T00:00:00"/>
    <d v="2005-04-30T00:00:00"/>
    <s v="Shipped"/>
    <n v="357"/>
    <n v="1612"/>
    <n v="77700"/>
    <s v="Auckland"/>
    <n v="6"/>
    <x v="6"/>
    <d v="2003-12-16T00:00:00"/>
    <n v="20220.04"/>
    <s v="Vintage Cars"/>
    <n v="4189"/>
    <n v="101.31"/>
    <n v="10"/>
    <s v="No"/>
    <n v="2005"/>
    <n v="4"/>
    <n v="60.78"/>
    <n v="4380.87"/>
    <n v="53.356367226061195"/>
    <n v="0"/>
  </r>
  <r>
    <n v="10410"/>
    <s v="S18_2957"/>
    <n v="53"/>
    <n v="49.97"/>
    <n v="3"/>
    <x v="252"/>
    <d v="2005-05-10T00:00:00"/>
    <d v="2005-04-30T00:00:00"/>
    <s v="Shipped"/>
    <n v="357"/>
    <n v="1612"/>
    <n v="77700"/>
    <s v="Auckland"/>
    <n v="6"/>
    <x v="6"/>
    <d v="2003-12-16T00:00:00"/>
    <n v="20220.04"/>
    <s v="Vintage Cars"/>
    <n v="5649"/>
    <n v="62.46"/>
    <n v="10"/>
    <s v="No"/>
    <n v="2005"/>
    <n v="4"/>
    <n v="34.35"/>
    <n v="2648.41"/>
    <n v="45.473071324599701"/>
    <n v="0"/>
  </r>
  <r>
    <n v="10410"/>
    <s v="S18_3136"/>
    <n v="34"/>
    <n v="84.82"/>
    <n v="2"/>
    <x v="252"/>
    <d v="2005-05-10T00:00:00"/>
    <d v="2005-04-30T00:00:00"/>
    <s v="Shipped"/>
    <n v="357"/>
    <n v="1612"/>
    <n v="77700"/>
    <s v="Auckland"/>
    <n v="6"/>
    <x v="6"/>
    <d v="2003-12-16T00:00:00"/>
    <n v="20220.04"/>
    <s v="Vintage Cars"/>
    <n v="5992"/>
    <n v="104.72"/>
    <n v="10"/>
    <s v="No"/>
    <n v="2005"/>
    <n v="4"/>
    <n v="60.74"/>
    <n v="2883.8799999999997"/>
    <n v="39.644385907145193"/>
    <n v="0"/>
  </r>
  <r>
    <n v="10410"/>
    <s v="S18_3320"/>
    <n v="44"/>
    <n v="81.349999999999994"/>
    <n v="5"/>
    <x v="252"/>
    <d v="2005-05-10T00:00:00"/>
    <d v="2005-04-30T00:00:00"/>
    <s v="Shipped"/>
    <n v="357"/>
    <n v="1612"/>
    <n v="77700"/>
    <s v="Auckland"/>
    <n v="6"/>
    <x v="6"/>
    <d v="2003-12-16T00:00:00"/>
    <n v="20220.04"/>
    <s v="Vintage Cars"/>
    <n v="7913"/>
    <n v="99.21"/>
    <n v="10"/>
    <s v="No"/>
    <n v="2005"/>
    <n v="4"/>
    <n v="57.54"/>
    <n v="3579.3999999999996"/>
    <n v="41.379909628084803"/>
    <n v="0"/>
  </r>
  <r>
    <n v="10410"/>
    <s v="S24_2022"/>
    <n v="31"/>
    <n v="42.56"/>
    <n v="9"/>
    <x v="252"/>
    <d v="2005-05-10T00:00:00"/>
    <d v="2005-04-30T00:00:00"/>
    <s v="Shipped"/>
    <n v="357"/>
    <n v="1612"/>
    <n v="77700"/>
    <s v="Auckland"/>
    <n v="6"/>
    <x v="6"/>
    <d v="2003-12-16T00:00:00"/>
    <n v="20220.04"/>
    <s v="Vintage Cars"/>
    <n v="2847"/>
    <n v="44.8"/>
    <n v="10"/>
    <s v="No"/>
    <n v="2005"/>
    <n v="4"/>
    <n v="20.61"/>
    <n v="1319.3600000000001"/>
    <n v="106.50169820475499"/>
    <n v="1"/>
  </r>
  <r>
    <n v="10410"/>
    <s v="S24_4258"/>
    <n v="50"/>
    <n v="95.44"/>
    <n v="4"/>
    <x v="252"/>
    <d v="2005-05-10T00:00:00"/>
    <d v="2005-04-30T00:00:00"/>
    <s v="Shipped"/>
    <n v="357"/>
    <n v="1612"/>
    <n v="77700"/>
    <s v="Auckland"/>
    <n v="6"/>
    <x v="6"/>
    <d v="2003-12-16T00:00:00"/>
    <n v="20220.04"/>
    <s v="Vintage Cars"/>
    <n v="4710"/>
    <n v="97.39"/>
    <n v="10"/>
    <s v="No"/>
    <n v="2005"/>
    <n v="4"/>
    <n v="57.46"/>
    <n v="4772"/>
    <n v="66.098155238426727"/>
    <n v="0"/>
  </r>
  <r>
    <n v="10411"/>
    <s v="S10_1949"/>
    <n v="23"/>
    <n v="205.73"/>
    <n v="9"/>
    <x v="253"/>
    <d v="2005-05-08T00:00:00"/>
    <d v="2005-05-06T00:00:00"/>
    <s v="Shipped"/>
    <n v="233"/>
    <n v="1286"/>
    <n v="48700"/>
    <s v="MontrÃ©al"/>
    <n v="3"/>
    <x v="2"/>
    <d v="2005-05-20T00:00:00"/>
    <n v="29070.38"/>
    <s v="Classic Cars"/>
    <n v="7305"/>
    <n v="214.3"/>
    <n v="2"/>
    <s v="Yes"/>
    <n v="2005"/>
    <n v="5"/>
    <n v="98.58"/>
    <n v="4731.79"/>
    <n v="108.69344694664231"/>
    <n v="1"/>
  </r>
  <r>
    <n v="10411"/>
    <s v="S10_4962"/>
    <n v="27"/>
    <n v="144.79"/>
    <n v="2"/>
    <x v="253"/>
    <d v="2005-05-08T00:00:00"/>
    <d v="2005-05-06T00:00:00"/>
    <s v="Shipped"/>
    <n v="233"/>
    <n v="1286"/>
    <n v="48700"/>
    <s v="MontrÃ©al"/>
    <n v="3"/>
    <x v="2"/>
    <d v="2005-05-20T00:00:00"/>
    <n v="29070.38"/>
    <s v="Classic Cars"/>
    <n v="6791"/>
    <n v="147.74"/>
    <n v="2"/>
    <s v="Yes"/>
    <n v="2005"/>
    <n v="5"/>
    <n v="103.42"/>
    <n v="3909.33"/>
    <n v="40.001933861922254"/>
    <n v="0"/>
  </r>
  <r>
    <n v="10411"/>
    <s v="S12_1666"/>
    <n v="40"/>
    <n v="110.7"/>
    <n v="6"/>
    <x v="253"/>
    <d v="2005-05-08T00:00:00"/>
    <d v="2005-05-06T00:00:00"/>
    <s v="Shipped"/>
    <n v="233"/>
    <n v="1286"/>
    <n v="48700"/>
    <s v="MontrÃ©al"/>
    <n v="3"/>
    <x v="2"/>
    <d v="2005-05-20T00:00:00"/>
    <n v="29070.38"/>
    <s v="Trucks and Buses"/>
    <n v="1579"/>
    <n v="136.66999999999999"/>
    <n v="2"/>
    <s v="Yes"/>
    <n v="2005"/>
    <n v="5"/>
    <n v="77.900000000000006"/>
    <n v="4428"/>
    <n v="42.105263157894726"/>
    <n v="0"/>
  </r>
  <r>
    <n v="10411"/>
    <s v="S18_1097"/>
    <n v="27"/>
    <n v="109.67"/>
    <n v="8"/>
    <x v="253"/>
    <d v="2005-05-08T00:00:00"/>
    <d v="2005-05-06T00:00:00"/>
    <s v="Shipped"/>
    <n v="233"/>
    <n v="1286"/>
    <n v="48700"/>
    <s v="MontrÃ©al"/>
    <n v="3"/>
    <x v="2"/>
    <d v="2005-05-20T00:00:00"/>
    <n v="29070.38"/>
    <s v="Trucks and Buses"/>
    <n v="2613"/>
    <n v="116.67"/>
    <n v="2"/>
    <s v="Yes"/>
    <n v="2005"/>
    <n v="5"/>
    <n v="58.33"/>
    <n v="2961.09"/>
    <n v="88.016458083319066"/>
    <n v="1"/>
  </r>
  <r>
    <n v="10411"/>
    <s v="S18_4600"/>
    <n v="46"/>
    <n v="106.55"/>
    <n v="3"/>
    <x v="253"/>
    <d v="2005-05-08T00:00:00"/>
    <d v="2005-05-06T00:00:00"/>
    <s v="Shipped"/>
    <n v="233"/>
    <n v="1286"/>
    <n v="48700"/>
    <s v="MontrÃ©al"/>
    <n v="3"/>
    <x v="2"/>
    <d v="2005-05-20T00:00:00"/>
    <n v="29070.38"/>
    <s v="Trucks and Buses"/>
    <n v="3128"/>
    <n v="121.08"/>
    <n v="2"/>
    <s v="Yes"/>
    <n v="2005"/>
    <n v="5"/>
    <n v="84.76"/>
    <n v="4901.3"/>
    <n v="25.707881075979223"/>
    <n v="0"/>
  </r>
  <r>
    <n v="10411"/>
    <s v="S18_4668"/>
    <n v="35"/>
    <n v="41.25"/>
    <n v="7"/>
    <x v="253"/>
    <d v="2005-05-08T00:00:00"/>
    <d v="2005-05-06T00:00:00"/>
    <s v="Shipped"/>
    <n v="233"/>
    <n v="1286"/>
    <n v="48700"/>
    <s v="MontrÃ©al"/>
    <n v="3"/>
    <x v="2"/>
    <d v="2005-05-20T00:00:00"/>
    <n v="29070.38"/>
    <s v="Vintage Cars"/>
    <n v="6645"/>
    <n v="50.31"/>
    <n v="2"/>
    <s v="Yes"/>
    <n v="2005"/>
    <n v="5"/>
    <n v="23.14"/>
    <n v="1443.75"/>
    <n v="78.262748487467576"/>
    <n v="1"/>
  </r>
  <r>
    <n v="10411"/>
    <s v="S32_1268"/>
    <n v="26"/>
    <n v="78.010000000000005"/>
    <n v="1"/>
    <x v="253"/>
    <d v="2005-05-08T00:00:00"/>
    <d v="2005-05-06T00:00:00"/>
    <s v="Shipped"/>
    <n v="233"/>
    <n v="1286"/>
    <n v="48700"/>
    <s v="MontrÃ©al"/>
    <n v="3"/>
    <x v="2"/>
    <d v="2005-05-20T00:00:00"/>
    <n v="29070.38"/>
    <s v="Trucks and Buses"/>
    <n v="5099"/>
    <n v="96.31"/>
    <n v="2"/>
    <s v="Yes"/>
    <n v="2005"/>
    <n v="5"/>
    <n v="53.93"/>
    <n v="2028.2600000000002"/>
    <n v="44.650472835156698"/>
    <n v="0"/>
  </r>
  <r>
    <n v="10411"/>
    <s v="S32_3522"/>
    <n v="27"/>
    <n v="60.76"/>
    <n v="5"/>
    <x v="253"/>
    <d v="2005-05-08T00:00:00"/>
    <d v="2005-05-06T00:00:00"/>
    <s v="Shipped"/>
    <n v="233"/>
    <n v="1286"/>
    <n v="48700"/>
    <s v="MontrÃ©al"/>
    <n v="3"/>
    <x v="2"/>
    <d v="2005-05-20T00:00:00"/>
    <n v="29070.38"/>
    <s v="Trucks and Buses"/>
    <n v="814"/>
    <n v="64.64"/>
    <n v="2"/>
    <s v="Yes"/>
    <n v="2005"/>
    <n v="5"/>
    <n v="33.61"/>
    <n v="1640.52"/>
    <n v="80.779529901814925"/>
    <n v="1"/>
  </r>
  <r>
    <n v="10411"/>
    <s v="S700_2824"/>
    <n v="34"/>
    <n v="89.01"/>
    <n v="4"/>
    <x v="253"/>
    <d v="2005-05-08T00:00:00"/>
    <d v="2005-05-06T00:00:00"/>
    <s v="Shipped"/>
    <n v="233"/>
    <n v="1286"/>
    <n v="48700"/>
    <s v="MontrÃ©al"/>
    <n v="3"/>
    <x v="2"/>
    <d v="2005-05-20T00:00:00"/>
    <n v="29070.38"/>
    <s v="Classic Cars"/>
    <n v="6934"/>
    <n v="101.15"/>
    <n v="2"/>
    <s v="Yes"/>
    <n v="2005"/>
    <n v="5"/>
    <n v="46.53"/>
    <n v="3026.34"/>
    <n v="91.295938104448751"/>
    <n v="1"/>
  </r>
  <r>
    <n v="10412"/>
    <s v="S12_4473"/>
    <n v="54"/>
    <n v="100.73"/>
    <n v="5"/>
    <x v="254"/>
    <d v="2005-05-13T00:00:00"/>
    <d v="2005-05-05T00:00:00"/>
    <s v="Shipped"/>
    <n v="141"/>
    <n v="1370"/>
    <n v="227600"/>
    <s v="Madrid"/>
    <n v="4"/>
    <x v="3"/>
    <d v="2003-07-19T00:00:00"/>
    <n v="36251.03"/>
    <s v="Trucks and Buses"/>
    <n v="6125"/>
    <n v="118.5"/>
    <n v="8"/>
    <s v="No"/>
    <n v="2005"/>
    <n v="5"/>
    <n v="55.7"/>
    <n v="5439.42"/>
    <n v="80.843806104129257"/>
    <n v="1"/>
  </r>
  <r>
    <n v="10412"/>
    <s v="S18_2238"/>
    <n v="41"/>
    <n v="150.63"/>
    <n v="4"/>
    <x v="254"/>
    <d v="2005-05-13T00:00:00"/>
    <d v="2005-05-05T00:00:00"/>
    <s v="Shipped"/>
    <n v="141"/>
    <n v="1370"/>
    <n v="227600"/>
    <s v="Madrid"/>
    <n v="4"/>
    <x v="3"/>
    <d v="2003-07-19T00:00:00"/>
    <n v="36251.03"/>
    <s v="Classic Cars"/>
    <n v="4724"/>
    <n v="163.72999999999999"/>
    <n v="8"/>
    <s v="No"/>
    <n v="2005"/>
    <n v="5"/>
    <n v="101.51"/>
    <n v="6175.83"/>
    <n v="48.389321249138007"/>
    <n v="0"/>
  </r>
  <r>
    <n v="10412"/>
    <s v="S18_2319"/>
    <n v="56"/>
    <n v="120.28"/>
    <n v="8"/>
    <x v="254"/>
    <d v="2005-05-13T00:00:00"/>
    <d v="2005-05-05T00:00:00"/>
    <s v="Shipped"/>
    <n v="141"/>
    <n v="1370"/>
    <n v="227600"/>
    <s v="Madrid"/>
    <n v="4"/>
    <x v="3"/>
    <d v="2003-07-19T00:00:00"/>
    <n v="36251.03"/>
    <s v="Trucks and Buses"/>
    <n v="8258"/>
    <n v="122.73"/>
    <n v="8"/>
    <s v="No"/>
    <n v="2005"/>
    <n v="5"/>
    <n v="74.86"/>
    <n v="6735.68"/>
    <n v="60.673256745925727"/>
    <n v="0"/>
  </r>
  <r>
    <n v="10412"/>
    <s v="S18_2432"/>
    <n v="47"/>
    <n v="49.83"/>
    <n v="11"/>
    <x v="254"/>
    <d v="2005-05-13T00:00:00"/>
    <d v="2005-05-05T00:00:00"/>
    <s v="Shipped"/>
    <n v="141"/>
    <n v="1370"/>
    <n v="227600"/>
    <s v="Madrid"/>
    <n v="4"/>
    <x v="3"/>
    <d v="2003-07-19T00:00:00"/>
    <n v="36251.03"/>
    <s v="Trucks and Buses"/>
    <n v="2018"/>
    <n v="60.77"/>
    <n v="8"/>
    <s v="No"/>
    <n v="2005"/>
    <n v="5"/>
    <n v="24.92"/>
    <n v="2342.0099999999998"/>
    <n v="99.959871589085054"/>
    <n v="1"/>
  </r>
  <r>
    <n v="10412"/>
    <s v="S18_3232"/>
    <n v="60"/>
    <n v="157.49"/>
    <n v="9"/>
    <x v="254"/>
    <d v="2005-05-13T00:00:00"/>
    <d v="2005-05-05T00:00:00"/>
    <s v="Shipped"/>
    <n v="141"/>
    <n v="1370"/>
    <n v="227600"/>
    <s v="Madrid"/>
    <n v="4"/>
    <x v="3"/>
    <d v="2003-07-19T00:00:00"/>
    <n v="36251.03"/>
    <s v="Classic Cars"/>
    <n v="8347"/>
    <n v="169.34"/>
    <n v="8"/>
    <s v="No"/>
    <n v="2005"/>
    <n v="5"/>
    <n v="77.900000000000006"/>
    <n v="9449.4000000000015"/>
    <n v="102.16944801026958"/>
    <n v="1"/>
  </r>
  <r>
    <n v="10412"/>
    <s v="S24_1444"/>
    <n v="21"/>
    <n v="47.4"/>
    <n v="2"/>
    <x v="254"/>
    <d v="2005-05-13T00:00:00"/>
    <d v="2005-05-05T00:00:00"/>
    <s v="Shipped"/>
    <n v="141"/>
    <n v="1370"/>
    <n v="227600"/>
    <s v="Madrid"/>
    <n v="4"/>
    <x v="3"/>
    <d v="2003-07-19T00:00:00"/>
    <n v="36251.03"/>
    <s v="Classic Cars"/>
    <n v="4074"/>
    <n v="57.8"/>
    <n v="8"/>
    <s v="No"/>
    <n v="2005"/>
    <n v="5"/>
    <n v="32.369999999999997"/>
    <n v="995.4"/>
    <n v="46.431881371640415"/>
    <n v="0"/>
  </r>
  <r>
    <n v="10412"/>
    <s v="S24_2300"/>
    <n v="70"/>
    <n v="109.9"/>
    <n v="10"/>
    <x v="254"/>
    <d v="2005-05-13T00:00:00"/>
    <d v="2005-05-05T00:00:00"/>
    <s v="Shipped"/>
    <n v="141"/>
    <n v="1370"/>
    <n v="227600"/>
    <s v="Madrid"/>
    <n v="4"/>
    <x v="3"/>
    <d v="2003-07-19T00:00:00"/>
    <n v="36251.03"/>
    <s v="Trucks and Buses"/>
    <n v="2327"/>
    <n v="127.79"/>
    <n v="8"/>
    <s v="No"/>
    <n v="2005"/>
    <n v="5"/>
    <n v="61.34"/>
    <n v="7693"/>
    <n v="79.165308118682759"/>
    <n v="1"/>
  </r>
  <r>
    <n v="10412"/>
    <s v="S24_2840"/>
    <n v="30"/>
    <n v="32.880000000000003"/>
    <n v="6"/>
    <x v="254"/>
    <d v="2005-05-13T00:00:00"/>
    <d v="2005-05-05T00:00:00"/>
    <s v="Shipped"/>
    <n v="141"/>
    <n v="1370"/>
    <n v="227600"/>
    <s v="Madrid"/>
    <n v="4"/>
    <x v="3"/>
    <d v="2003-07-19T00:00:00"/>
    <n v="36251.03"/>
    <s v="Classic Cars"/>
    <n v="2542"/>
    <n v="35.36"/>
    <n v="8"/>
    <s v="No"/>
    <n v="2005"/>
    <n v="5"/>
    <n v="15.91"/>
    <n v="986.40000000000009"/>
    <n v="106.66247642991831"/>
    <n v="1"/>
  </r>
  <r>
    <n v="10412"/>
    <s v="S24_4048"/>
    <n v="31"/>
    <n v="108.82"/>
    <n v="1"/>
    <x v="254"/>
    <d v="2005-05-13T00:00:00"/>
    <d v="2005-05-05T00:00:00"/>
    <s v="Shipped"/>
    <n v="141"/>
    <n v="1370"/>
    <n v="227600"/>
    <s v="Madrid"/>
    <n v="4"/>
    <x v="3"/>
    <d v="2003-07-19T00:00:00"/>
    <n v="36251.03"/>
    <s v="Classic Cars"/>
    <n v="6582"/>
    <n v="118.28"/>
    <n v="8"/>
    <s v="No"/>
    <n v="2005"/>
    <n v="5"/>
    <n v="69.78"/>
    <n v="3373.4199999999996"/>
    <n v="55.947262826024634"/>
    <n v="0"/>
  </r>
  <r>
    <n v="10412"/>
    <s v="S32_2509"/>
    <n v="19"/>
    <n v="50.86"/>
    <n v="7"/>
    <x v="254"/>
    <d v="2005-05-13T00:00:00"/>
    <d v="2005-05-05T00:00:00"/>
    <s v="Shipped"/>
    <n v="141"/>
    <n v="1370"/>
    <n v="227600"/>
    <s v="Madrid"/>
    <n v="4"/>
    <x v="3"/>
    <d v="2003-07-19T00:00:00"/>
    <n v="36251.03"/>
    <s v="Trucks and Buses"/>
    <n v="2874"/>
    <n v="54.11"/>
    <n v="8"/>
    <s v="No"/>
    <n v="2005"/>
    <n v="5"/>
    <n v="25.98"/>
    <n v="966.34"/>
    <n v="95.765973826020016"/>
    <n v="1"/>
  </r>
  <r>
    <n v="10412"/>
    <s v="S50_1392"/>
    <n v="26"/>
    <n v="105.33"/>
    <n v="3"/>
    <x v="254"/>
    <d v="2005-05-13T00:00:00"/>
    <d v="2005-05-05T00:00:00"/>
    <s v="Shipped"/>
    <n v="141"/>
    <n v="1370"/>
    <n v="227600"/>
    <s v="Madrid"/>
    <n v="4"/>
    <x v="3"/>
    <d v="2003-07-19T00:00:00"/>
    <n v="36251.03"/>
    <s v="Trucks and Buses"/>
    <n v="1016"/>
    <n v="115.75"/>
    <n v="8"/>
    <s v="No"/>
    <n v="2005"/>
    <n v="5"/>
    <n v="68.290000000000006"/>
    <n v="2738.58"/>
    <n v="54.239273685751918"/>
    <n v="0"/>
  </r>
  <r>
    <n v="10413"/>
    <s v="S12_1108"/>
    <n v="36"/>
    <n v="201.57"/>
    <n v="2"/>
    <x v="255"/>
    <d v="2005-05-14T00:00:00"/>
    <d v="2005-05-09T00:00:00"/>
    <s v="Shipped"/>
    <n v="175"/>
    <n v="1323"/>
    <n v="84300"/>
    <s v="Bridgewater"/>
    <n v="3"/>
    <x v="2"/>
    <d v="2005-05-19T00:00:00"/>
    <n v="28500.78"/>
    <s v="Classic Cars"/>
    <n v="3619"/>
    <n v="207.8"/>
    <n v="5"/>
    <s v="Yes"/>
    <n v="2005"/>
    <n v="5"/>
    <n v="95.59"/>
    <n v="7256.5199999999995"/>
    <n v="110.86933779684065"/>
    <n v="1"/>
  </r>
  <r>
    <n v="10413"/>
    <s v="S12_3148"/>
    <n v="47"/>
    <n v="145.04"/>
    <n v="3"/>
    <x v="255"/>
    <d v="2005-05-14T00:00:00"/>
    <d v="2005-05-09T00:00:00"/>
    <s v="Shipped"/>
    <n v="175"/>
    <n v="1323"/>
    <n v="84300"/>
    <s v="Bridgewater"/>
    <n v="3"/>
    <x v="2"/>
    <d v="2005-05-19T00:00:00"/>
    <n v="28500.78"/>
    <s v="Classic Cars"/>
    <n v="6906"/>
    <n v="151.08000000000001"/>
    <n v="5"/>
    <s v="Yes"/>
    <n v="2005"/>
    <n v="5"/>
    <n v="89.14"/>
    <n v="6816.8799999999992"/>
    <n v="62.710343280233324"/>
    <n v="0"/>
  </r>
  <r>
    <n v="10413"/>
    <s v="S12_3891"/>
    <n v="22"/>
    <n v="173.02"/>
    <n v="1"/>
    <x v="255"/>
    <d v="2005-05-14T00:00:00"/>
    <d v="2005-05-09T00:00:00"/>
    <s v="Shipped"/>
    <n v="175"/>
    <n v="1323"/>
    <n v="84300"/>
    <s v="Bridgewater"/>
    <n v="3"/>
    <x v="2"/>
    <d v="2005-05-19T00:00:00"/>
    <n v="28500.78"/>
    <s v="Classic Cars"/>
    <n v="1049"/>
    <n v="173.02"/>
    <n v="5"/>
    <s v="Yes"/>
    <n v="2005"/>
    <n v="5"/>
    <n v="83.05"/>
    <n v="3806.44"/>
    <n v="108.33232992173392"/>
    <n v="1"/>
  </r>
  <r>
    <n v="10413"/>
    <s v="S18_4027"/>
    <n v="49"/>
    <n v="133.57"/>
    <n v="5"/>
    <x v="255"/>
    <d v="2005-05-14T00:00:00"/>
    <d v="2005-05-09T00:00:00"/>
    <s v="Shipped"/>
    <n v="175"/>
    <n v="1323"/>
    <n v="84300"/>
    <s v="Bridgewater"/>
    <n v="3"/>
    <x v="2"/>
    <d v="2005-05-19T00:00:00"/>
    <n v="28500.78"/>
    <s v="Classic Cars"/>
    <n v="5545"/>
    <n v="143.62"/>
    <n v="5"/>
    <s v="Yes"/>
    <n v="2005"/>
    <n v="5"/>
    <n v="91.92"/>
    <n v="6544.9299999999994"/>
    <n v="45.311140121845071"/>
    <n v="0"/>
  </r>
  <r>
    <n v="10413"/>
    <s v="S32_3207"/>
    <n v="24"/>
    <n v="56.55"/>
    <n v="6"/>
    <x v="255"/>
    <d v="2005-05-14T00:00:00"/>
    <d v="2005-05-09T00:00:00"/>
    <s v="Shipped"/>
    <n v="175"/>
    <n v="1323"/>
    <n v="84300"/>
    <s v="Bridgewater"/>
    <n v="3"/>
    <x v="2"/>
    <d v="2005-05-19T00:00:00"/>
    <n v="28500.78"/>
    <s v="Trains"/>
    <n v="8601"/>
    <n v="62.14"/>
    <n v="5"/>
    <s v="Yes"/>
    <n v="2005"/>
    <n v="5"/>
    <n v="26.72"/>
    <n v="1357.1999999999998"/>
    <n v="111.63922155688624"/>
    <n v="1"/>
  </r>
  <r>
    <n v="10413"/>
    <s v="S50_1514"/>
    <n v="51"/>
    <n v="53.31"/>
    <n v="4"/>
    <x v="255"/>
    <d v="2005-05-14T00:00:00"/>
    <d v="2005-05-09T00:00:00"/>
    <s v="Shipped"/>
    <n v="175"/>
    <n v="1323"/>
    <n v="84300"/>
    <s v="Bridgewater"/>
    <n v="3"/>
    <x v="2"/>
    <d v="2005-05-19T00:00:00"/>
    <n v="28500.78"/>
    <s v="Trains"/>
    <n v="1645"/>
    <n v="58.58"/>
    <n v="5"/>
    <s v="Yes"/>
    <n v="2005"/>
    <n v="5"/>
    <n v="37.49"/>
    <n v="2718.81"/>
    <n v="42.197919445185384"/>
    <n v="0"/>
  </r>
  <r>
    <n v="10414"/>
    <s v="S10_4757"/>
    <n v="49"/>
    <n v="114.24"/>
    <n v="3"/>
    <x v="256"/>
    <d v="2005-05-13T00:00:00"/>
    <s v="NULL"/>
    <s v="On Hold"/>
    <n v="362"/>
    <n v="1216"/>
    <n v="41900"/>
    <s v="Boston"/>
    <n v="2"/>
    <x v="0"/>
    <d v="2004-07-11T00:00:00"/>
    <n v="18473.71"/>
    <s v="Classic Cars"/>
    <n v="3252"/>
    <n v="136"/>
    <e v="#VALUE!"/>
    <s v=""/>
    <n v="2005"/>
    <n v="5"/>
    <n v="85.68"/>
    <n v="5597.7599999999993"/>
    <n v="33.333333333333314"/>
    <n v="0"/>
  </r>
  <r>
    <n v="10414"/>
    <s v="S18_3029"/>
    <n v="44"/>
    <n v="77.42"/>
    <n v="1"/>
    <x v="256"/>
    <d v="2005-05-13T00:00:00"/>
    <s v="NULL"/>
    <s v="On Hold"/>
    <n v="362"/>
    <n v="1216"/>
    <n v="41900"/>
    <s v="Boston"/>
    <n v="2"/>
    <x v="0"/>
    <d v="2004-07-11T00:00:00"/>
    <n v="18473.71"/>
    <s v="Ships"/>
    <n v="4259"/>
    <n v="86.02"/>
    <e v="#VALUE!"/>
    <s v=""/>
    <n v="2005"/>
    <n v="5"/>
    <n v="51.61"/>
    <n v="3406.48"/>
    <n v="50.00968804495254"/>
    <n v="0"/>
  </r>
  <r>
    <n v="10414"/>
    <s v="S18_3140"/>
    <n v="41"/>
    <n v="128.38999999999999"/>
    <n v="12"/>
    <x v="256"/>
    <d v="2005-05-13T00:00:00"/>
    <s v="NULL"/>
    <s v="On Hold"/>
    <n v="362"/>
    <n v="1216"/>
    <n v="41900"/>
    <s v="Boston"/>
    <n v="2"/>
    <x v="0"/>
    <d v="2004-07-11T00:00:00"/>
    <n v="18473.71"/>
    <s v="Vintage Cars"/>
    <n v="3913"/>
    <n v="136.59"/>
    <e v="#VALUE!"/>
    <s v=""/>
    <n v="2005"/>
    <n v="5"/>
    <n v="68.3"/>
    <n v="5263.99"/>
    <n v="87.979502196193252"/>
    <n v="1"/>
  </r>
  <r>
    <n v="10414"/>
    <s v="S18_3259"/>
    <n v="48"/>
    <n v="85.71"/>
    <n v="14"/>
    <x v="256"/>
    <d v="2005-05-13T00:00:00"/>
    <s v="NULL"/>
    <s v="On Hold"/>
    <n v="362"/>
    <n v="1216"/>
    <n v="41900"/>
    <s v="Boston"/>
    <n v="2"/>
    <x v="0"/>
    <d v="2004-07-11T00:00:00"/>
    <n v="18473.71"/>
    <s v="Trains"/>
    <n v="6450"/>
    <n v="100.84"/>
    <e v="#VALUE!"/>
    <s v=""/>
    <n v="2005"/>
    <n v="5"/>
    <n v="67.56"/>
    <n v="4114.08"/>
    <n v="26.865008880994658"/>
    <n v="0"/>
  </r>
  <r>
    <n v="10414"/>
    <s v="S18_4522"/>
    <n v="56"/>
    <n v="83.38"/>
    <n v="11"/>
    <x v="256"/>
    <d v="2005-05-13T00:00:00"/>
    <s v="NULL"/>
    <s v="On Hold"/>
    <n v="362"/>
    <n v="1216"/>
    <n v="41900"/>
    <s v="Boston"/>
    <n v="2"/>
    <x v="0"/>
    <d v="2004-07-11T00:00:00"/>
    <n v="18473.71"/>
    <s v="Vintage Cars"/>
    <n v="8290"/>
    <n v="87.77"/>
    <e v="#VALUE!"/>
    <s v=""/>
    <n v="2005"/>
    <n v="5"/>
    <n v="52.66"/>
    <n v="4669.28"/>
    <n v="58.336498290922897"/>
    <n v="0"/>
  </r>
  <r>
    <n v="10414"/>
    <s v="S24_2011"/>
    <n v="43"/>
    <n v="108.14"/>
    <n v="10"/>
    <x v="256"/>
    <d v="2005-05-13T00:00:00"/>
    <s v="NULL"/>
    <s v="On Hold"/>
    <n v="362"/>
    <n v="1216"/>
    <n v="41900"/>
    <s v="Boston"/>
    <n v="2"/>
    <x v="0"/>
    <d v="2004-07-11T00:00:00"/>
    <n v="18473.71"/>
    <s v="Ships"/>
    <n v="1898"/>
    <n v="122.89"/>
    <e v="#VALUE!"/>
    <s v=""/>
    <n v="2005"/>
    <n v="5"/>
    <n v="82.34"/>
    <n v="4650.0200000000004"/>
    <n v="31.333495263541412"/>
    <n v="0"/>
  </r>
  <r>
    <n v="10414"/>
    <s v="S24_3151"/>
    <n v="60"/>
    <n v="72.58"/>
    <n v="5"/>
    <x v="256"/>
    <d v="2005-05-13T00:00:00"/>
    <s v="NULL"/>
    <s v="On Hold"/>
    <n v="362"/>
    <n v="1216"/>
    <n v="41900"/>
    <s v="Boston"/>
    <n v="2"/>
    <x v="0"/>
    <d v="2004-07-11T00:00:00"/>
    <n v="18473.71"/>
    <s v="Vintage Cars"/>
    <n v="9173"/>
    <n v="88.51"/>
    <e v="#VALUE!"/>
    <s v=""/>
    <n v="2005"/>
    <n v="5"/>
    <n v="46.91"/>
    <n v="4354.8"/>
    <n v="54.721807716904713"/>
    <n v="0"/>
  </r>
  <r>
    <n v="10414"/>
    <s v="S24_3816"/>
    <n v="51"/>
    <n v="72.959999999999994"/>
    <n v="2"/>
    <x v="256"/>
    <d v="2005-05-13T00:00:00"/>
    <s v="NULL"/>
    <s v="On Hold"/>
    <n v="362"/>
    <n v="1216"/>
    <n v="41900"/>
    <s v="Boston"/>
    <n v="2"/>
    <x v="0"/>
    <d v="2004-07-11T00:00:00"/>
    <n v="18473.71"/>
    <s v="Vintage Cars"/>
    <n v="6621"/>
    <n v="83.86"/>
    <e v="#VALUE!"/>
    <s v=""/>
    <n v="2005"/>
    <n v="5"/>
    <n v="48.64"/>
    <n v="3720.9599999999996"/>
    <n v="49.999999999999986"/>
    <n v="0"/>
  </r>
  <r>
    <n v="10414"/>
    <s v="S700_1138"/>
    <n v="37"/>
    <n v="62"/>
    <n v="6"/>
    <x v="256"/>
    <d v="2005-05-13T00:00:00"/>
    <s v="NULL"/>
    <s v="On Hold"/>
    <n v="362"/>
    <n v="1216"/>
    <n v="41900"/>
    <s v="Boston"/>
    <n v="2"/>
    <x v="0"/>
    <d v="2004-07-11T00:00:00"/>
    <n v="18473.71"/>
    <s v="Ships"/>
    <n v="1897"/>
    <n v="66.67"/>
    <e v="#VALUE!"/>
    <s v=""/>
    <n v="2005"/>
    <n v="5"/>
    <n v="34"/>
    <n v="2294"/>
    <n v="82.35294117647058"/>
    <n v="1"/>
  </r>
  <r>
    <n v="10414"/>
    <s v="S700_1938"/>
    <n v="34"/>
    <n v="74.48"/>
    <n v="13"/>
    <x v="256"/>
    <d v="2005-05-13T00:00:00"/>
    <s v="NULL"/>
    <s v="On Hold"/>
    <n v="362"/>
    <n v="1216"/>
    <n v="41900"/>
    <s v="Boston"/>
    <n v="2"/>
    <x v="0"/>
    <d v="2004-07-11T00:00:00"/>
    <n v="18473.71"/>
    <s v="Ships"/>
    <n v="737"/>
    <n v="86.61"/>
    <e v="#VALUE!"/>
    <s v=""/>
    <n v="2005"/>
    <n v="5"/>
    <n v="43.3"/>
    <n v="2532.3200000000002"/>
    <n v="72.009237875288704"/>
    <n v="1"/>
  </r>
  <r>
    <n v="10414"/>
    <s v="S700_2610"/>
    <n v="31"/>
    <n v="61.44"/>
    <n v="4"/>
    <x v="256"/>
    <d v="2005-05-13T00:00:00"/>
    <s v="NULL"/>
    <s v="On Hold"/>
    <n v="362"/>
    <n v="1216"/>
    <n v="41900"/>
    <s v="Boston"/>
    <n v="2"/>
    <x v="0"/>
    <d v="2004-07-11T00:00:00"/>
    <n v="18473.71"/>
    <s v="Ships"/>
    <n v="7083"/>
    <n v="72.28"/>
    <e v="#VALUE!"/>
    <s v=""/>
    <n v="2005"/>
    <n v="5"/>
    <n v="33.97"/>
    <n v="1904.6399999999999"/>
    <n v="80.865469531939951"/>
    <n v="1"/>
  </r>
  <r>
    <n v="10414"/>
    <s v="S700_3505"/>
    <n v="28"/>
    <n v="84.14"/>
    <n v="7"/>
    <x v="256"/>
    <d v="2005-05-13T00:00:00"/>
    <s v="NULL"/>
    <s v="On Hold"/>
    <n v="362"/>
    <n v="1216"/>
    <n v="41900"/>
    <s v="Boston"/>
    <n v="2"/>
    <x v="0"/>
    <d v="2004-07-11T00:00:00"/>
    <n v="18473.71"/>
    <s v="Ships"/>
    <n v="1956"/>
    <n v="100.17"/>
    <e v="#VALUE!"/>
    <s v=""/>
    <n v="2005"/>
    <n v="5"/>
    <n v="51.09"/>
    <n v="2355.92"/>
    <n v="64.689763163045598"/>
    <n v="0"/>
  </r>
  <r>
    <n v="10414"/>
    <s v="S700_3962"/>
    <n v="40"/>
    <n v="84.41"/>
    <n v="8"/>
    <x v="256"/>
    <d v="2005-05-13T00:00:00"/>
    <s v="NULL"/>
    <s v="On Hold"/>
    <n v="362"/>
    <n v="1216"/>
    <n v="41900"/>
    <s v="Boston"/>
    <n v="2"/>
    <x v="0"/>
    <d v="2004-07-11T00:00:00"/>
    <n v="18473.71"/>
    <s v="Ships"/>
    <n v="5088"/>
    <n v="99.31"/>
    <e v="#VALUE!"/>
    <s v=""/>
    <n v="2005"/>
    <n v="5"/>
    <n v="53.63"/>
    <n v="3376.3999999999996"/>
    <n v="57.393250046615684"/>
    <n v="0"/>
  </r>
  <r>
    <n v="10414"/>
    <s v="S72_3212"/>
    <n v="47"/>
    <n v="54.6"/>
    <n v="9"/>
    <x v="256"/>
    <d v="2005-05-13T00:00:00"/>
    <s v="NULL"/>
    <s v="On Hold"/>
    <n v="362"/>
    <n v="1216"/>
    <n v="41900"/>
    <s v="Boston"/>
    <n v="2"/>
    <x v="0"/>
    <d v="2004-07-11T00:00:00"/>
    <n v="18473.71"/>
    <s v="Ships"/>
    <n v="414"/>
    <n v="54.6"/>
    <e v="#VALUE!"/>
    <s v=""/>
    <n v="2005"/>
    <n v="5"/>
    <n v="33.299999999999997"/>
    <n v="2566.2000000000003"/>
    <n v="63.963963963963977"/>
    <n v="0"/>
  </r>
  <r>
    <n v="10415"/>
    <s v="S18_3856"/>
    <n v="51"/>
    <n v="86.81"/>
    <n v="5"/>
    <x v="257"/>
    <d v="2005-05-20T00:00:00"/>
    <d v="2005-05-12T00:00:00"/>
    <s v="Disputed"/>
    <n v="471"/>
    <n v="1611"/>
    <n v="60300"/>
    <s v="Glen Waverly"/>
    <n v="6"/>
    <x v="6"/>
    <d v="2004-07-28T00:00:00"/>
    <n v="9415.1299999999992"/>
    <s v="Vintage Cars"/>
    <n v="2378"/>
    <n v="105.87"/>
    <n v="8"/>
    <s v=""/>
    <n v="2005"/>
    <n v="5"/>
    <n v="64.58"/>
    <n v="4427.3100000000004"/>
    <n v="34.422421802415613"/>
    <n v="0"/>
  </r>
  <r>
    <n v="10415"/>
    <s v="S24_2841"/>
    <n v="21"/>
    <n v="60.97"/>
    <n v="1"/>
    <x v="257"/>
    <d v="2005-05-20T00:00:00"/>
    <d v="2005-05-12T00:00:00"/>
    <s v="Disputed"/>
    <n v="471"/>
    <n v="1611"/>
    <n v="60300"/>
    <s v="Glen Waverly"/>
    <n v="6"/>
    <x v="6"/>
    <d v="2004-07-28T00:00:00"/>
    <n v="9415.1299999999992"/>
    <s v="Planes"/>
    <n v="5942"/>
    <n v="68.510000000000005"/>
    <n v="8"/>
    <s v=""/>
    <n v="2005"/>
    <n v="5"/>
    <n v="34.25"/>
    <n v="1280.3699999999999"/>
    <n v="78.014598540145982"/>
    <n v="1"/>
  </r>
  <r>
    <n v="10415"/>
    <s v="S24_3420"/>
    <n v="18"/>
    <n v="59.83"/>
    <n v="2"/>
    <x v="257"/>
    <d v="2005-05-20T00:00:00"/>
    <d v="2005-05-12T00:00:00"/>
    <s v="Disputed"/>
    <n v="471"/>
    <n v="1611"/>
    <n v="60300"/>
    <s v="Glen Waverly"/>
    <n v="6"/>
    <x v="6"/>
    <d v="2004-07-28T00:00:00"/>
    <n v="9415.1299999999992"/>
    <s v="Vintage Cars"/>
    <n v="2902"/>
    <n v="65.75"/>
    <n v="8"/>
    <s v=""/>
    <n v="2005"/>
    <n v="5"/>
    <n v="26.3"/>
    <n v="1076.94"/>
    <n v="127.49049429657795"/>
    <n v="1"/>
  </r>
  <r>
    <n v="10415"/>
    <s v="S700_2047"/>
    <n v="32"/>
    <n v="73.319999999999993"/>
    <n v="4"/>
    <x v="257"/>
    <d v="2005-05-20T00:00:00"/>
    <d v="2005-05-12T00:00:00"/>
    <s v="Disputed"/>
    <n v="471"/>
    <n v="1611"/>
    <n v="60300"/>
    <s v="Glen Waverly"/>
    <n v="6"/>
    <x v="6"/>
    <d v="2004-07-28T00:00:00"/>
    <n v="9415.1299999999992"/>
    <s v="Ships"/>
    <n v="3501"/>
    <n v="90.52"/>
    <n v="8"/>
    <s v=""/>
    <n v="2005"/>
    <n v="5"/>
    <n v="39.83"/>
    <n v="2346.2399999999998"/>
    <n v="84.082349987446634"/>
    <n v="1"/>
  </r>
  <r>
    <n v="10415"/>
    <s v="S72_1253"/>
    <n v="42"/>
    <n v="43.2"/>
    <n v="3"/>
    <x v="257"/>
    <d v="2005-05-20T00:00:00"/>
    <d v="2005-05-12T00:00:00"/>
    <s v="Disputed"/>
    <n v="471"/>
    <n v="1611"/>
    <n v="60300"/>
    <s v="Glen Waverly"/>
    <n v="6"/>
    <x v="6"/>
    <d v="2004-07-28T00:00:00"/>
    <n v="9415.1299999999992"/>
    <s v="Planes"/>
    <n v="4857"/>
    <n v="49.66"/>
    <n v="8"/>
    <s v=""/>
    <n v="2005"/>
    <n v="5"/>
    <n v="32.770000000000003"/>
    <n v="1814.4"/>
    <n v="31.827891364052483"/>
    <n v="0"/>
  </r>
  <r>
    <n v="10416"/>
    <s v="S18_1662"/>
    <n v="24"/>
    <n v="129.31"/>
    <n v="14"/>
    <x v="258"/>
    <d v="2005-05-16T00:00:00"/>
    <d v="2005-05-14T00:00:00"/>
    <s v="Shipped"/>
    <n v="386"/>
    <n v="1401"/>
    <n v="121400"/>
    <s v="Reggio Emilia"/>
    <n v="4"/>
    <x v="3"/>
    <d v="2003-11-18T00:00:00"/>
    <n v="38524.29"/>
    <s v="Planes"/>
    <n v="5330"/>
    <n v="157.69"/>
    <n v="2"/>
    <s v="Yes"/>
    <n v="2005"/>
    <n v="5"/>
    <n v="77.27"/>
    <n v="3103.44"/>
    <n v="67.348259350330025"/>
    <n v="1"/>
  </r>
  <r>
    <n v="10416"/>
    <s v="S18_2581"/>
    <n v="15"/>
    <n v="70.959999999999994"/>
    <n v="4"/>
    <x v="258"/>
    <d v="2005-05-16T00:00:00"/>
    <d v="2005-05-14T00:00:00"/>
    <s v="Shipped"/>
    <n v="386"/>
    <n v="1401"/>
    <n v="121400"/>
    <s v="Reggio Emilia"/>
    <n v="4"/>
    <x v="3"/>
    <d v="2003-11-18T00:00:00"/>
    <n v="38524.29"/>
    <s v="Planes"/>
    <n v="992"/>
    <n v="84.48"/>
    <n v="2"/>
    <s v="Yes"/>
    <n v="2005"/>
    <n v="5"/>
    <n v="49"/>
    <n v="1064.3999999999999"/>
    <n v="44.81632653061223"/>
    <n v="0"/>
  </r>
  <r>
    <n v="10416"/>
    <s v="S24_1785"/>
    <n v="47"/>
    <n v="90.82"/>
    <n v="6"/>
    <x v="258"/>
    <d v="2005-05-16T00:00:00"/>
    <d v="2005-05-14T00:00:00"/>
    <s v="Shipped"/>
    <n v="386"/>
    <n v="1401"/>
    <n v="121400"/>
    <s v="Reggio Emilia"/>
    <n v="4"/>
    <x v="3"/>
    <d v="2003-11-18T00:00:00"/>
    <n v="38524.29"/>
    <s v="Planes"/>
    <n v="3627"/>
    <n v="109.42"/>
    <n v="2"/>
    <s v="Yes"/>
    <n v="2005"/>
    <n v="5"/>
    <n v="66.739999999999995"/>
    <n v="4268.54"/>
    <n v="36.080311657177106"/>
    <n v="0"/>
  </r>
  <r>
    <n v="10416"/>
    <s v="S24_2000"/>
    <n v="32"/>
    <n v="62.46"/>
    <n v="1"/>
    <x v="258"/>
    <d v="2005-05-16T00:00:00"/>
    <d v="2005-05-14T00:00:00"/>
    <s v="Shipped"/>
    <n v="386"/>
    <n v="1401"/>
    <n v="121400"/>
    <s v="Reggio Emilia"/>
    <n v="4"/>
    <x v="3"/>
    <d v="2003-11-18T00:00:00"/>
    <n v="38524.29"/>
    <s v="Motorcycles"/>
    <n v="15"/>
    <n v="76.17"/>
    <n v="2"/>
    <s v="Yes"/>
    <n v="2005"/>
    <n v="5"/>
    <n v="37.32"/>
    <n v="1998.72"/>
    <n v="67.363344051446944"/>
    <n v="1"/>
  </r>
  <r>
    <n v="10416"/>
    <s v="S24_3949"/>
    <n v="18"/>
    <n v="64.83"/>
    <n v="13"/>
    <x v="258"/>
    <d v="2005-05-16T00:00:00"/>
    <d v="2005-05-14T00:00:00"/>
    <s v="Shipped"/>
    <n v="386"/>
    <n v="1401"/>
    <n v="121400"/>
    <s v="Reggio Emilia"/>
    <n v="4"/>
    <x v="3"/>
    <d v="2003-11-18T00:00:00"/>
    <n v="38524.29"/>
    <s v="Planes"/>
    <n v="6812"/>
    <n v="68.239999999999995"/>
    <n v="2"/>
    <s v="Yes"/>
    <n v="2005"/>
    <n v="5"/>
    <n v="29.34"/>
    <n v="1166.94"/>
    <n v="120.96114519427401"/>
    <n v="1"/>
  </r>
  <r>
    <n v="10416"/>
    <s v="S24_4278"/>
    <n v="48"/>
    <n v="70.28"/>
    <n v="5"/>
    <x v="258"/>
    <d v="2005-05-16T00:00:00"/>
    <d v="2005-05-14T00:00:00"/>
    <s v="Shipped"/>
    <n v="386"/>
    <n v="1401"/>
    <n v="121400"/>
    <s v="Reggio Emilia"/>
    <n v="4"/>
    <x v="3"/>
    <d v="2003-11-18T00:00:00"/>
    <n v="38524.29"/>
    <s v="Planes"/>
    <n v="2756"/>
    <n v="72.45"/>
    <n v="2"/>
    <s v="Yes"/>
    <n v="2005"/>
    <n v="5"/>
    <n v="36.229999999999997"/>
    <n v="3373.44"/>
    <n v="93.982887110129738"/>
    <n v="1"/>
  </r>
  <r>
    <n v="10416"/>
    <s v="S32_1374"/>
    <n v="45"/>
    <n v="86.9"/>
    <n v="2"/>
    <x v="258"/>
    <d v="2005-05-16T00:00:00"/>
    <d v="2005-05-14T00:00:00"/>
    <s v="Shipped"/>
    <n v="386"/>
    <n v="1401"/>
    <n v="121400"/>
    <s v="Reggio Emilia"/>
    <n v="4"/>
    <x v="3"/>
    <d v="2003-11-18T00:00:00"/>
    <n v="38524.29"/>
    <s v="Motorcycles"/>
    <n v="178"/>
    <n v="99.89"/>
    <n v="2"/>
    <s v="Yes"/>
    <n v="2005"/>
    <n v="5"/>
    <n v="66.92"/>
    <n v="3910.5000000000005"/>
    <n v="29.856545128511662"/>
    <n v="0"/>
  </r>
  <r>
    <n v="10416"/>
    <s v="S32_4289"/>
    <n v="26"/>
    <n v="68.099999999999994"/>
    <n v="7"/>
    <x v="258"/>
    <d v="2005-05-16T00:00:00"/>
    <d v="2005-05-14T00:00:00"/>
    <s v="Shipped"/>
    <n v="386"/>
    <n v="1401"/>
    <n v="121400"/>
    <s v="Reggio Emilia"/>
    <n v="4"/>
    <x v="3"/>
    <d v="2003-11-18T00:00:00"/>
    <n v="38524.29"/>
    <s v="Vintage Cars"/>
    <n v="136"/>
    <n v="68.790000000000006"/>
    <n v="2"/>
    <s v="Yes"/>
    <n v="2005"/>
    <n v="5"/>
    <n v="33.020000000000003"/>
    <n v="1770.6"/>
    <n v="106.23864324651721"/>
    <n v="1"/>
  </r>
  <r>
    <n v="10416"/>
    <s v="S50_1341"/>
    <n v="37"/>
    <n v="39.71"/>
    <n v="8"/>
    <x v="258"/>
    <d v="2005-05-16T00:00:00"/>
    <d v="2005-05-14T00:00:00"/>
    <s v="Shipped"/>
    <n v="386"/>
    <n v="1401"/>
    <n v="121400"/>
    <s v="Reggio Emilia"/>
    <n v="4"/>
    <x v="3"/>
    <d v="2003-11-18T00:00:00"/>
    <n v="38524.29"/>
    <s v="Vintage Cars"/>
    <n v="7062"/>
    <n v="43.64"/>
    <n v="2"/>
    <s v="Yes"/>
    <n v="2005"/>
    <n v="5"/>
    <n v="27.06"/>
    <n v="1469.27"/>
    <n v="46.747967479674806"/>
    <n v="0"/>
  </r>
  <r>
    <n v="10416"/>
    <s v="S700_1691"/>
    <n v="23"/>
    <n v="88.6"/>
    <n v="9"/>
    <x v="258"/>
    <d v="2005-05-16T00:00:00"/>
    <d v="2005-05-14T00:00:00"/>
    <s v="Shipped"/>
    <n v="386"/>
    <n v="1401"/>
    <n v="121400"/>
    <s v="Reggio Emilia"/>
    <n v="4"/>
    <x v="3"/>
    <d v="2003-11-18T00:00:00"/>
    <n v="38524.29"/>
    <s v="Planes"/>
    <n v="5841"/>
    <n v="91.34"/>
    <n v="2"/>
    <s v="Yes"/>
    <n v="2005"/>
    <n v="5"/>
    <n v="51.15"/>
    <n v="2037.8"/>
    <n v="73.216031280547398"/>
    <n v="1"/>
  </r>
  <r>
    <n v="10416"/>
    <s v="S700_2466"/>
    <n v="22"/>
    <n v="84.76"/>
    <n v="11"/>
    <x v="258"/>
    <d v="2005-05-16T00:00:00"/>
    <d v="2005-05-14T00:00:00"/>
    <s v="Shipped"/>
    <n v="386"/>
    <n v="1401"/>
    <n v="121400"/>
    <s v="Reggio Emilia"/>
    <n v="4"/>
    <x v="3"/>
    <d v="2003-11-18T00:00:00"/>
    <n v="38524.29"/>
    <s v="Planes"/>
    <n v="9653"/>
    <n v="99.72"/>
    <n v="2"/>
    <s v="Yes"/>
    <n v="2005"/>
    <n v="5"/>
    <n v="68.8"/>
    <n v="1864.72"/>
    <n v="23.197674418604663"/>
    <n v="0"/>
  </r>
  <r>
    <n v="10416"/>
    <s v="S700_2834"/>
    <n v="41"/>
    <n v="98.48"/>
    <n v="3"/>
    <x v="258"/>
    <d v="2005-05-16T00:00:00"/>
    <d v="2005-05-14T00:00:00"/>
    <s v="Shipped"/>
    <n v="386"/>
    <n v="1401"/>
    <n v="121400"/>
    <s v="Reggio Emilia"/>
    <n v="4"/>
    <x v="3"/>
    <d v="2003-11-18T00:00:00"/>
    <n v="38524.29"/>
    <s v="Planes"/>
    <n v="7106"/>
    <n v="118.65"/>
    <n v="2"/>
    <s v="Yes"/>
    <n v="2005"/>
    <n v="5"/>
    <n v="59.33"/>
    <n v="4037.6800000000003"/>
    <n v="65.986853193999679"/>
    <n v="0"/>
  </r>
  <r>
    <n v="10416"/>
    <s v="S700_3167"/>
    <n v="39"/>
    <n v="65.599999999999994"/>
    <n v="10"/>
    <x v="258"/>
    <d v="2005-05-16T00:00:00"/>
    <d v="2005-05-14T00:00:00"/>
    <s v="Shipped"/>
    <n v="386"/>
    <n v="1401"/>
    <n v="121400"/>
    <s v="Reggio Emilia"/>
    <n v="4"/>
    <x v="3"/>
    <d v="2003-11-18T00:00:00"/>
    <n v="38524.29"/>
    <s v="Planes"/>
    <n v="551"/>
    <n v="80"/>
    <n v="2"/>
    <s v="Yes"/>
    <n v="2005"/>
    <n v="5"/>
    <n v="54.4"/>
    <n v="2558.3999999999996"/>
    <n v="20.588235294117641"/>
    <n v="0"/>
  </r>
  <r>
    <n v="10416"/>
    <s v="S700_4002"/>
    <n v="43"/>
    <n v="63.67"/>
    <n v="12"/>
    <x v="258"/>
    <d v="2005-05-16T00:00:00"/>
    <d v="2005-05-14T00:00:00"/>
    <s v="Shipped"/>
    <n v="386"/>
    <n v="1401"/>
    <n v="121400"/>
    <s v="Reggio Emilia"/>
    <n v="4"/>
    <x v="3"/>
    <d v="2003-11-18T00:00:00"/>
    <n v="38524.29"/>
    <s v="Planes"/>
    <n v="8820"/>
    <n v="74.03"/>
    <n v="2"/>
    <s v="Yes"/>
    <n v="2005"/>
    <n v="5"/>
    <n v="36.270000000000003"/>
    <n v="2737.81"/>
    <n v="75.54452715743038"/>
    <n v="1"/>
  </r>
  <r>
    <n v="10417"/>
    <s v="S10_1678"/>
    <n v="66"/>
    <n v="79.430000000000007"/>
    <n v="2"/>
    <x v="259"/>
    <d v="2005-05-19T00:00:00"/>
    <d v="2005-05-19T00:00:00"/>
    <s v="Disputed"/>
    <n v="141"/>
    <n v="1370"/>
    <n v="227600"/>
    <s v="Madrid"/>
    <n v="4"/>
    <x v="3"/>
    <d v="2003-07-19T00:00:00"/>
    <n v="36251.03"/>
    <s v="Motorcycles"/>
    <n v="7933"/>
    <n v="95.7"/>
    <n v="0"/>
    <s v=""/>
    <n v="2005"/>
    <n v="5"/>
    <n v="48.81"/>
    <n v="5242.38"/>
    <n v="62.733046506863353"/>
    <n v="0"/>
  </r>
  <r>
    <n v="10417"/>
    <s v="S10_2016"/>
    <n v="45"/>
    <n v="116.56"/>
    <n v="5"/>
    <x v="259"/>
    <d v="2005-05-19T00:00:00"/>
    <d v="2005-05-19T00:00:00"/>
    <s v="Disputed"/>
    <n v="141"/>
    <n v="1370"/>
    <n v="227600"/>
    <s v="Madrid"/>
    <n v="4"/>
    <x v="3"/>
    <d v="2003-07-19T00:00:00"/>
    <n v="36251.03"/>
    <s v="Motorcycles"/>
    <n v="6625"/>
    <n v="118.94"/>
    <n v="0"/>
    <s v=""/>
    <n v="2005"/>
    <n v="5"/>
    <n v="68.989999999999995"/>
    <n v="5245.2"/>
    <n v="68.95202203217859"/>
    <n v="1"/>
  </r>
  <r>
    <n v="10417"/>
    <s v="S10_4698"/>
    <n v="56"/>
    <n v="162.66999999999999"/>
    <n v="4"/>
    <x v="259"/>
    <d v="2005-05-19T00:00:00"/>
    <d v="2005-05-19T00:00:00"/>
    <s v="Disputed"/>
    <n v="141"/>
    <n v="1370"/>
    <n v="227600"/>
    <s v="Madrid"/>
    <n v="4"/>
    <x v="3"/>
    <d v="2003-07-19T00:00:00"/>
    <n v="36251.03"/>
    <s v="Motorcycles"/>
    <n v="5582"/>
    <n v="193.66"/>
    <n v="0"/>
    <s v=""/>
    <n v="2005"/>
    <n v="5"/>
    <n v="91.02"/>
    <n v="9109.5199999999986"/>
    <n v="78.71896286530432"/>
    <n v="1"/>
  </r>
  <r>
    <n v="10417"/>
    <s v="S12_2823"/>
    <n v="21"/>
    <n v="144.6"/>
    <n v="1"/>
    <x v="259"/>
    <d v="2005-05-19T00:00:00"/>
    <d v="2005-05-19T00:00:00"/>
    <s v="Disputed"/>
    <n v="141"/>
    <n v="1370"/>
    <n v="227600"/>
    <s v="Madrid"/>
    <n v="4"/>
    <x v="3"/>
    <d v="2003-07-19T00:00:00"/>
    <n v="36251.03"/>
    <s v="Motorcycles"/>
    <n v="9997"/>
    <n v="150.62"/>
    <n v="0"/>
    <s v=""/>
    <n v="2005"/>
    <n v="5"/>
    <n v="66.27"/>
    <n v="3036.6"/>
    <n v="118.19827976459938"/>
    <n v="1"/>
  </r>
  <r>
    <n v="10417"/>
    <s v="S18_2625"/>
    <n v="36"/>
    <n v="58.75"/>
    <n v="6"/>
    <x v="259"/>
    <d v="2005-05-19T00:00:00"/>
    <d v="2005-05-19T00:00:00"/>
    <s v="Disputed"/>
    <n v="141"/>
    <n v="1370"/>
    <n v="227600"/>
    <s v="Madrid"/>
    <n v="4"/>
    <x v="3"/>
    <d v="2003-07-19T00:00:00"/>
    <n v="36251.03"/>
    <s v="Motorcycles"/>
    <n v="4357"/>
    <n v="60.57"/>
    <n v="0"/>
    <s v=""/>
    <n v="2005"/>
    <n v="5"/>
    <n v="24.23"/>
    <n v="2115"/>
    <n v="142.46801485761452"/>
    <n v="1"/>
  </r>
  <r>
    <n v="10417"/>
    <s v="S24_1578"/>
    <n v="35"/>
    <n v="109.32"/>
    <n v="3"/>
    <x v="259"/>
    <d v="2005-05-19T00:00:00"/>
    <d v="2005-05-19T00:00:00"/>
    <s v="Disputed"/>
    <n v="141"/>
    <n v="1370"/>
    <n v="227600"/>
    <s v="Madrid"/>
    <n v="4"/>
    <x v="3"/>
    <d v="2003-07-19T00:00:00"/>
    <n v="36251.03"/>
    <s v="Motorcycles"/>
    <n v="7003"/>
    <n v="112.7"/>
    <n v="0"/>
    <s v=""/>
    <n v="2005"/>
    <n v="5"/>
    <n v="60.86"/>
    <n v="3826.2"/>
    <n v="79.625369700953001"/>
    <n v="1"/>
  </r>
  <r>
    <n v="10418"/>
    <s v="S18_3278"/>
    <n v="16"/>
    <n v="70.760000000000005"/>
    <n v="2"/>
    <x v="260"/>
    <d v="2005-05-24T00:00:00"/>
    <d v="2005-05-20T00:00:00"/>
    <s v="Shipped"/>
    <n v="412"/>
    <n v="1612"/>
    <n v="86800"/>
    <s v="Wellington"/>
    <n v="6"/>
    <x v="6"/>
    <d v="2004-07-25T00:00:00"/>
    <n v="35034.57"/>
    <s v="Classic Cars"/>
    <n v="1917"/>
    <n v="80.41"/>
    <n v="4"/>
    <s v="Yes"/>
    <n v="2005"/>
    <n v="5"/>
    <n v="49.05"/>
    <n v="1132.1600000000001"/>
    <n v="44.260958205912353"/>
    <n v="0"/>
  </r>
  <r>
    <n v="10418"/>
    <s v="S18_3482"/>
    <n v="27"/>
    <n v="139.63999999999999"/>
    <n v="1"/>
    <x v="260"/>
    <d v="2005-05-24T00:00:00"/>
    <d v="2005-05-20T00:00:00"/>
    <s v="Shipped"/>
    <n v="412"/>
    <n v="1612"/>
    <n v="86800"/>
    <s v="Wellington"/>
    <n v="6"/>
    <x v="6"/>
    <d v="2004-07-25T00:00:00"/>
    <n v="35034.57"/>
    <s v="Classic Cars"/>
    <n v="9127"/>
    <n v="146.99"/>
    <n v="4"/>
    <s v="Yes"/>
    <n v="2005"/>
    <n v="5"/>
    <n v="73.489999999999995"/>
    <n v="3770.2799999999997"/>
    <n v="90.012246564158389"/>
    <n v="1"/>
  </r>
  <r>
    <n v="10418"/>
    <s v="S18_3782"/>
    <n v="33"/>
    <n v="56.57"/>
    <n v="5"/>
    <x v="260"/>
    <d v="2005-05-24T00:00:00"/>
    <d v="2005-05-20T00:00:00"/>
    <s v="Shipped"/>
    <n v="412"/>
    <n v="1612"/>
    <n v="86800"/>
    <s v="Wellington"/>
    <n v="6"/>
    <x v="6"/>
    <d v="2004-07-25T00:00:00"/>
    <n v="35034.57"/>
    <s v="Motorcycles"/>
    <n v="7689"/>
    <n v="62.17"/>
    <n v="4"/>
    <s v="Yes"/>
    <n v="2005"/>
    <n v="5"/>
    <n v="32.950000000000003"/>
    <n v="1866.81"/>
    <n v="71.684370257966606"/>
    <n v="1"/>
  </r>
  <r>
    <n v="10418"/>
    <s v="S18_4721"/>
    <n v="28"/>
    <n v="120.53"/>
    <n v="4"/>
    <x v="260"/>
    <d v="2005-05-24T00:00:00"/>
    <d v="2005-05-20T00:00:00"/>
    <s v="Shipped"/>
    <n v="412"/>
    <n v="1612"/>
    <n v="86800"/>
    <s v="Wellington"/>
    <n v="6"/>
    <x v="6"/>
    <d v="2004-07-25T00:00:00"/>
    <n v="35034.57"/>
    <s v="Classic Cars"/>
    <n v="1249"/>
    <n v="148.80000000000001"/>
    <n v="4"/>
    <s v="Yes"/>
    <n v="2005"/>
    <n v="5"/>
    <n v="69.930000000000007"/>
    <n v="3374.84"/>
    <n v="72.358072358072349"/>
    <n v="1"/>
  </r>
  <r>
    <n v="10418"/>
    <s v="S24_2360"/>
    <n v="52"/>
    <n v="64.41"/>
    <n v="8"/>
    <x v="260"/>
    <d v="2005-05-24T00:00:00"/>
    <d v="2005-05-20T00:00:00"/>
    <s v="Shipped"/>
    <n v="412"/>
    <n v="1612"/>
    <n v="86800"/>
    <s v="Wellington"/>
    <n v="6"/>
    <x v="6"/>
    <d v="2004-07-25T00:00:00"/>
    <n v="35034.57"/>
    <s v="Motorcycles"/>
    <n v="6840"/>
    <n v="69.260000000000005"/>
    <n v="4"/>
    <s v="Yes"/>
    <n v="2005"/>
    <n v="5"/>
    <n v="47.1"/>
    <n v="3349.3199999999997"/>
    <n v="36.751592356687887"/>
    <n v="0"/>
  </r>
  <r>
    <n v="10418"/>
    <s v="S24_4620"/>
    <n v="10"/>
    <n v="66.290000000000006"/>
    <n v="3"/>
    <x v="260"/>
    <d v="2005-05-24T00:00:00"/>
    <d v="2005-05-20T00:00:00"/>
    <s v="Shipped"/>
    <n v="412"/>
    <n v="1612"/>
    <n v="86800"/>
    <s v="Wellington"/>
    <n v="6"/>
    <x v="6"/>
    <d v="2004-07-25T00:00:00"/>
    <n v="35034.57"/>
    <s v="Classic Cars"/>
    <n v="7869"/>
    <n v="80.84"/>
    <n v="4"/>
    <s v="Yes"/>
    <n v="2005"/>
    <n v="5"/>
    <n v="32.33"/>
    <n v="662.90000000000009"/>
    <n v="105.04175688215282"/>
    <n v="1"/>
  </r>
  <r>
    <n v="10418"/>
    <s v="S32_2206"/>
    <n v="43"/>
    <n v="36.61"/>
    <n v="6"/>
    <x v="260"/>
    <d v="2005-05-24T00:00:00"/>
    <d v="2005-05-20T00:00:00"/>
    <s v="Shipped"/>
    <n v="412"/>
    <n v="1612"/>
    <n v="86800"/>
    <s v="Wellington"/>
    <n v="6"/>
    <x v="6"/>
    <d v="2004-07-25T00:00:00"/>
    <n v="35034.57"/>
    <s v="Motorcycles"/>
    <n v="9241"/>
    <n v="40.229999999999997"/>
    <n v="4"/>
    <s v="Yes"/>
    <n v="2005"/>
    <n v="5"/>
    <n v="24.14"/>
    <n v="1574.23"/>
    <n v="51.657000828500408"/>
    <n v="0"/>
  </r>
  <r>
    <n v="10418"/>
    <s v="S32_4485"/>
    <n v="50"/>
    <n v="100.01"/>
    <n v="9"/>
    <x v="260"/>
    <d v="2005-05-24T00:00:00"/>
    <d v="2005-05-20T00:00:00"/>
    <s v="Shipped"/>
    <n v="412"/>
    <n v="1612"/>
    <n v="86800"/>
    <s v="Wellington"/>
    <n v="6"/>
    <x v="6"/>
    <d v="2004-07-25T00:00:00"/>
    <n v="35034.57"/>
    <s v="Motorcycles"/>
    <n v="3341"/>
    <n v="102.05"/>
    <n v="4"/>
    <s v="Yes"/>
    <n v="2005"/>
    <n v="5"/>
    <n v="56.13"/>
    <n v="5000.5"/>
    <n v="78.175663637983249"/>
    <n v="1"/>
  </r>
  <r>
    <n v="10418"/>
    <s v="S50_4713"/>
    <n v="40"/>
    <n v="72.41"/>
    <n v="7"/>
    <x v="260"/>
    <d v="2005-05-24T00:00:00"/>
    <d v="2005-05-20T00:00:00"/>
    <s v="Shipped"/>
    <n v="412"/>
    <n v="1612"/>
    <n v="86800"/>
    <s v="Wellington"/>
    <n v="6"/>
    <x v="6"/>
    <d v="2004-07-25T00:00:00"/>
    <n v="35034.57"/>
    <s v="Motorcycles"/>
    <n v="600"/>
    <n v="81.36"/>
    <n v="4"/>
    <s v="Yes"/>
    <n v="2005"/>
    <n v="5"/>
    <n v="34.17"/>
    <n v="2896.3999999999996"/>
    <n v="111.91103306994437"/>
    <n v="1"/>
  </r>
  <r>
    <n v="10419"/>
    <s v="S12_1099"/>
    <n v="12"/>
    <n v="182.9"/>
    <n v="13"/>
    <x v="261"/>
    <d v="2005-05-28T00:00:00"/>
    <d v="2005-05-19T00:00:00"/>
    <s v="Shipped"/>
    <n v="382"/>
    <n v="1401"/>
    <n v="71700"/>
    <s v="Salzburg"/>
    <n v="4"/>
    <x v="3"/>
    <d v="2003-05-12T00:00:00"/>
    <n v="35826.33"/>
    <s v="Classic Cars"/>
    <n v="68"/>
    <n v="194.57"/>
    <n v="9"/>
    <s v="No"/>
    <n v="2005"/>
    <n v="5"/>
    <n v="95.34"/>
    <n v="2194.8000000000002"/>
    <n v="91.839731487308569"/>
    <n v="1"/>
  </r>
  <r>
    <n v="10419"/>
    <s v="S12_3380"/>
    <n v="10"/>
    <n v="111.57"/>
    <n v="11"/>
    <x v="261"/>
    <d v="2005-05-28T00:00:00"/>
    <d v="2005-05-19T00:00:00"/>
    <s v="Shipped"/>
    <n v="382"/>
    <n v="1401"/>
    <n v="71700"/>
    <s v="Salzburg"/>
    <n v="4"/>
    <x v="3"/>
    <d v="2003-05-12T00:00:00"/>
    <n v="35826.33"/>
    <s v="Classic Cars"/>
    <n v="9123"/>
    <n v="117.44"/>
    <n v="9"/>
    <s v="No"/>
    <n v="2005"/>
    <n v="5"/>
    <n v="75.16"/>
    <n v="1115.6999999999998"/>
    <n v="48.443320915380518"/>
    <n v="0"/>
  </r>
  <r>
    <n v="10419"/>
    <s v="S12_3990"/>
    <n v="34"/>
    <n v="64.64"/>
    <n v="14"/>
    <x v="261"/>
    <d v="2005-05-28T00:00:00"/>
    <d v="2005-05-19T00:00:00"/>
    <s v="Shipped"/>
    <n v="382"/>
    <n v="1401"/>
    <n v="71700"/>
    <s v="Salzburg"/>
    <n v="4"/>
    <x v="3"/>
    <d v="2003-05-12T00:00:00"/>
    <n v="35826.33"/>
    <s v="Classic Cars"/>
    <n v="5663"/>
    <n v="79.8"/>
    <n v="9"/>
    <s v="No"/>
    <n v="2005"/>
    <n v="5"/>
    <n v="31.92"/>
    <n v="2197.7600000000002"/>
    <n v="102.5062656641604"/>
    <n v="1"/>
  </r>
  <r>
    <n v="10419"/>
    <s v="S12_4675"/>
    <n v="32"/>
    <n v="99.04"/>
    <n v="10"/>
    <x v="261"/>
    <d v="2005-05-28T00:00:00"/>
    <d v="2005-05-19T00:00:00"/>
    <s v="Shipped"/>
    <n v="382"/>
    <n v="1401"/>
    <n v="71700"/>
    <s v="Salzburg"/>
    <n v="4"/>
    <x v="3"/>
    <d v="2003-05-12T00:00:00"/>
    <n v="35826.33"/>
    <s v="Classic Cars"/>
    <n v="7323"/>
    <n v="115.16"/>
    <n v="9"/>
    <s v="No"/>
    <n v="2005"/>
    <n v="5"/>
    <n v="58.73"/>
    <n v="3169.28"/>
    <n v="68.63613144900394"/>
    <n v="1"/>
  </r>
  <r>
    <n v="10419"/>
    <s v="S18_1129"/>
    <n v="38"/>
    <n v="117.48"/>
    <n v="5"/>
    <x v="261"/>
    <d v="2005-05-28T00:00:00"/>
    <d v="2005-05-19T00:00:00"/>
    <s v="Shipped"/>
    <n v="382"/>
    <n v="1401"/>
    <n v="71700"/>
    <s v="Salzburg"/>
    <n v="4"/>
    <x v="3"/>
    <d v="2003-05-12T00:00:00"/>
    <n v="35826.33"/>
    <s v="Classic Cars"/>
    <n v="3975"/>
    <n v="141.54"/>
    <n v="9"/>
    <s v="No"/>
    <n v="2005"/>
    <n v="5"/>
    <n v="83.51"/>
    <n v="4464.24"/>
    <n v="40.677763142138659"/>
    <n v="0"/>
  </r>
  <r>
    <n v="10419"/>
    <s v="S18_1589"/>
    <n v="37"/>
    <n v="100.8"/>
    <n v="1"/>
    <x v="261"/>
    <d v="2005-05-28T00:00:00"/>
    <d v="2005-05-19T00:00:00"/>
    <s v="Shipped"/>
    <n v="382"/>
    <n v="1401"/>
    <n v="71700"/>
    <s v="Salzburg"/>
    <n v="4"/>
    <x v="3"/>
    <d v="2003-05-12T00:00:00"/>
    <n v="35826.33"/>
    <s v="Classic Cars"/>
    <n v="9042"/>
    <n v="124.44"/>
    <n v="9"/>
    <s v="No"/>
    <n v="2005"/>
    <n v="5"/>
    <n v="65.959999999999994"/>
    <n v="3729.6"/>
    <n v="52.819890842935123"/>
    <n v="0"/>
  </r>
  <r>
    <n v="10419"/>
    <s v="S18_1889"/>
    <n v="39"/>
    <n v="67.760000000000005"/>
    <n v="9"/>
    <x v="261"/>
    <d v="2005-05-28T00:00:00"/>
    <d v="2005-05-19T00:00:00"/>
    <s v="Shipped"/>
    <n v="382"/>
    <n v="1401"/>
    <n v="71700"/>
    <s v="Salzburg"/>
    <n v="4"/>
    <x v="3"/>
    <d v="2003-05-12T00:00:00"/>
    <n v="35826.33"/>
    <s v="Classic Cars"/>
    <n v="8826"/>
    <n v="77"/>
    <n v="9"/>
    <s v="No"/>
    <n v="2005"/>
    <n v="5"/>
    <n v="53.9"/>
    <n v="2642.6400000000003"/>
    <n v="25.71428571428573"/>
    <n v="0"/>
  </r>
  <r>
    <n v="10419"/>
    <s v="S18_1984"/>
    <n v="34"/>
    <n v="133.72"/>
    <n v="4"/>
    <x v="261"/>
    <d v="2005-05-28T00:00:00"/>
    <d v="2005-05-19T00:00:00"/>
    <s v="Shipped"/>
    <n v="382"/>
    <n v="1401"/>
    <n v="71700"/>
    <s v="Salzburg"/>
    <n v="4"/>
    <x v="3"/>
    <d v="2003-05-12T00:00:00"/>
    <n v="35826.33"/>
    <s v="Classic Cars"/>
    <n v="9772"/>
    <n v="142.25"/>
    <n v="9"/>
    <s v="No"/>
    <n v="2005"/>
    <n v="5"/>
    <n v="93.89"/>
    <n v="4546.4799999999996"/>
    <n v="42.421983171796782"/>
    <n v="0"/>
  </r>
  <r>
    <n v="10419"/>
    <s v="S18_2870"/>
    <n v="55"/>
    <n v="116.16"/>
    <n v="2"/>
    <x v="261"/>
    <d v="2005-05-28T00:00:00"/>
    <d v="2005-05-19T00:00:00"/>
    <s v="Shipped"/>
    <n v="382"/>
    <n v="1401"/>
    <n v="71700"/>
    <s v="Salzburg"/>
    <n v="4"/>
    <x v="3"/>
    <d v="2003-05-12T00:00:00"/>
    <n v="35826.33"/>
    <s v="Classic Cars"/>
    <n v="8164"/>
    <n v="132"/>
    <n v="9"/>
    <s v="No"/>
    <n v="2005"/>
    <n v="5"/>
    <n v="56.76"/>
    <n v="6388.8"/>
    <n v="104.65116279069768"/>
    <n v="1"/>
  </r>
  <r>
    <n v="10419"/>
    <s v="S18_3232"/>
    <n v="35"/>
    <n v="165.95"/>
    <n v="6"/>
    <x v="261"/>
    <d v="2005-05-28T00:00:00"/>
    <d v="2005-05-19T00:00:00"/>
    <s v="Shipped"/>
    <n v="382"/>
    <n v="1401"/>
    <n v="71700"/>
    <s v="Salzburg"/>
    <n v="4"/>
    <x v="3"/>
    <d v="2003-05-12T00:00:00"/>
    <n v="35826.33"/>
    <s v="Classic Cars"/>
    <n v="8347"/>
    <n v="169.34"/>
    <n v="9"/>
    <s v="No"/>
    <n v="2005"/>
    <n v="5"/>
    <n v="77.900000000000006"/>
    <n v="5808.25"/>
    <n v="113.02952503209241"/>
    <n v="1"/>
  </r>
  <r>
    <n v="10419"/>
    <s v="S18_3685"/>
    <n v="43"/>
    <n v="114.44"/>
    <n v="3"/>
    <x v="261"/>
    <d v="2005-05-28T00:00:00"/>
    <d v="2005-05-19T00:00:00"/>
    <s v="Shipped"/>
    <n v="382"/>
    <n v="1401"/>
    <n v="71700"/>
    <s v="Salzburg"/>
    <n v="4"/>
    <x v="3"/>
    <d v="2003-05-12T00:00:00"/>
    <n v="35826.33"/>
    <s v="Classic Cars"/>
    <n v="8990"/>
    <n v="141.28"/>
    <n v="9"/>
    <s v="No"/>
    <n v="2005"/>
    <n v="5"/>
    <n v="62.16"/>
    <n v="4920.92"/>
    <n v="84.105534105534105"/>
    <n v="1"/>
  </r>
  <r>
    <n v="10419"/>
    <s v="S24_2972"/>
    <n v="15"/>
    <n v="32.1"/>
    <n v="7"/>
    <x v="261"/>
    <d v="2005-05-28T00:00:00"/>
    <d v="2005-05-19T00:00:00"/>
    <s v="Shipped"/>
    <n v="382"/>
    <n v="1401"/>
    <n v="71700"/>
    <s v="Salzburg"/>
    <n v="4"/>
    <x v="3"/>
    <d v="2003-05-12T00:00:00"/>
    <n v="35826.33"/>
    <s v="Classic Cars"/>
    <n v="7723"/>
    <n v="37.76"/>
    <n v="9"/>
    <s v="No"/>
    <n v="2005"/>
    <n v="5"/>
    <n v="16.239999999999998"/>
    <n v="481.5"/>
    <n v="97.660098522167516"/>
    <n v="1"/>
  </r>
  <r>
    <n v="10419"/>
    <s v="S24_3371"/>
    <n v="55"/>
    <n v="52.66"/>
    <n v="12"/>
    <x v="261"/>
    <d v="2005-05-28T00:00:00"/>
    <d v="2005-05-19T00:00:00"/>
    <s v="Shipped"/>
    <n v="382"/>
    <n v="1401"/>
    <n v="71700"/>
    <s v="Salzburg"/>
    <n v="4"/>
    <x v="3"/>
    <d v="2003-05-12T00:00:00"/>
    <n v="35826.33"/>
    <s v="Classic Cars"/>
    <n v="7995"/>
    <n v="61.23"/>
    <n v="9"/>
    <s v="No"/>
    <n v="2005"/>
    <n v="5"/>
    <n v="38.58"/>
    <n v="2896.2999999999997"/>
    <n v="36.495593571798857"/>
    <n v="0"/>
  </r>
  <r>
    <n v="10419"/>
    <s v="S24_3856"/>
    <n v="70"/>
    <n v="112.34"/>
    <n v="8"/>
    <x v="261"/>
    <d v="2005-05-28T00:00:00"/>
    <d v="2005-05-19T00:00:00"/>
    <s v="Shipped"/>
    <n v="382"/>
    <n v="1401"/>
    <n v="71700"/>
    <s v="Salzburg"/>
    <n v="4"/>
    <x v="3"/>
    <d v="2003-05-12T00:00:00"/>
    <n v="35826.33"/>
    <s v="Classic Cars"/>
    <n v="6600"/>
    <n v="140.43"/>
    <n v="9"/>
    <s v="No"/>
    <n v="2005"/>
    <n v="5"/>
    <n v="98.3"/>
    <n v="7863.8"/>
    <n v="14.28280773143439"/>
    <n v="0"/>
  </r>
  <r>
    <n v="10420"/>
    <s v="S18_1749"/>
    <n v="37"/>
    <n v="153"/>
    <n v="5"/>
    <x v="262"/>
    <d v="2005-06-07T00:00:00"/>
    <s v="NULL"/>
    <s v="In Process"/>
    <n v="282"/>
    <n v="1611"/>
    <n v="93300"/>
    <s v="Chatswood"/>
    <n v="6"/>
    <x v="6"/>
    <d v="2003-08-03T00:00:00"/>
    <n v="24013.52"/>
    <s v="Vintage Cars"/>
    <n v="2724"/>
    <n v="170"/>
    <e v="#VALUE!"/>
    <s v=""/>
    <n v="2005"/>
    <n v="5"/>
    <n v="86.7"/>
    <n v="5661"/>
    <n v="76.470588235294116"/>
    <n v="1"/>
  </r>
  <r>
    <n v="10420"/>
    <s v="S18_2248"/>
    <n v="36"/>
    <n v="52.06"/>
    <n v="4"/>
    <x v="262"/>
    <d v="2005-06-07T00:00:00"/>
    <s v="NULL"/>
    <s v="In Process"/>
    <n v="282"/>
    <n v="1611"/>
    <n v="93300"/>
    <s v="Chatswood"/>
    <n v="6"/>
    <x v="6"/>
    <d v="2003-08-03T00:00:00"/>
    <n v="24013.52"/>
    <s v="Vintage Cars"/>
    <n v="540"/>
    <n v="60.54"/>
    <e v="#VALUE!"/>
    <s v=""/>
    <n v="2005"/>
    <n v="5"/>
    <n v="33.299999999999997"/>
    <n v="1874.16"/>
    <n v="56.336336336336359"/>
    <n v="0"/>
  </r>
  <r>
    <n v="10420"/>
    <s v="S18_2325"/>
    <n v="45"/>
    <n v="116.96"/>
    <n v="2"/>
    <x v="262"/>
    <d v="2005-06-07T00:00:00"/>
    <s v="NULL"/>
    <s v="In Process"/>
    <n v="282"/>
    <n v="1611"/>
    <n v="93300"/>
    <s v="Chatswood"/>
    <n v="6"/>
    <x v="6"/>
    <d v="2003-08-03T00:00:00"/>
    <n v="24013.52"/>
    <s v="Vintage Cars"/>
    <n v="9354"/>
    <n v="127.13"/>
    <e v="#VALUE!"/>
    <s v=""/>
    <n v="2005"/>
    <n v="5"/>
    <n v="58.48"/>
    <n v="5263.2"/>
    <n v="100"/>
    <n v="1"/>
  </r>
  <r>
    <n v="10420"/>
    <s v="S18_4409"/>
    <n v="66"/>
    <n v="73.62"/>
    <n v="6"/>
    <x v="262"/>
    <d v="2005-06-07T00:00:00"/>
    <s v="NULL"/>
    <s v="In Process"/>
    <n v="282"/>
    <n v="1611"/>
    <n v="93300"/>
    <s v="Chatswood"/>
    <n v="6"/>
    <x v="6"/>
    <d v="2003-08-03T00:00:00"/>
    <n v="24013.52"/>
    <s v="Vintage Cars"/>
    <n v="6553"/>
    <n v="92.03"/>
    <e v="#VALUE!"/>
    <s v=""/>
    <n v="2005"/>
    <n v="5"/>
    <n v="43.26"/>
    <n v="4858.92"/>
    <n v="70.180305131761457"/>
    <n v="1"/>
  </r>
  <r>
    <n v="10420"/>
    <s v="S18_4933"/>
    <n v="36"/>
    <n v="68.42"/>
    <n v="7"/>
    <x v="262"/>
    <d v="2005-06-07T00:00:00"/>
    <s v="NULL"/>
    <s v="In Process"/>
    <n v="282"/>
    <n v="1611"/>
    <n v="93300"/>
    <s v="Chatswood"/>
    <n v="6"/>
    <x v="6"/>
    <d v="2003-08-03T00:00:00"/>
    <n v="24013.52"/>
    <s v="Classic Cars"/>
    <n v="3209"/>
    <n v="71.27"/>
    <e v="#VALUE!"/>
    <s v=""/>
    <n v="2005"/>
    <n v="5"/>
    <n v="34.21"/>
    <n v="2463.12"/>
    <n v="100"/>
    <n v="1"/>
  </r>
  <r>
    <n v="10420"/>
    <s v="S24_1046"/>
    <n v="60"/>
    <n v="60.26"/>
    <n v="11"/>
    <x v="262"/>
    <d v="2005-06-07T00:00:00"/>
    <s v="NULL"/>
    <s v="In Process"/>
    <n v="282"/>
    <n v="1611"/>
    <n v="93300"/>
    <s v="Chatswood"/>
    <n v="6"/>
    <x v="6"/>
    <d v="2003-08-03T00:00:00"/>
    <n v="24013.52"/>
    <s v="Classic Cars"/>
    <n v="1005"/>
    <n v="73.489999999999995"/>
    <e v="#VALUE!"/>
    <s v=""/>
    <n v="2005"/>
    <n v="5"/>
    <n v="49.24"/>
    <n v="3615.6"/>
    <n v="22.380178716490647"/>
    <n v="0"/>
  </r>
  <r>
    <n v="10420"/>
    <s v="S24_1628"/>
    <n v="37"/>
    <n v="48.8"/>
    <n v="13"/>
    <x v="262"/>
    <d v="2005-06-07T00:00:00"/>
    <s v="NULL"/>
    <s v="In Process"/>
    <n v="282"/>
    <n v="1611"/>
    <n v="93300"/>
    <s v="Chatswood"/>
    <n v="6"/>
    <x v="6"/>
    <d v="2003-08-03T00:00:00"/>
    <n v="24013.52"/>
    <s v="Classic Cars"/>
    <n v="8197"/>
    <n v="50.31"/>
    <e v="#VALUE!"/>
    <s v=""/>
    <n v="2005"/>
    <n v="5"/>
    <n v="29.18"/>
    <n v="1805.6"/>
    <n v="67.237834132967777"/>
    <n v="1"/>
  </r>
  <r>
    <n v="10420"/>
    <s v="S24_1937"/>
    <n v="45"/>
    <n v="32.19"/>
    <n v="1"/>
    <x v="262"/>
    <d v="2005-06-07T00:00:00"/>
    <s v="NULL"/>
    <s v="In Process"/>
    <n v="282"/>
    <n v="1611"/>
    <n v="93300"/>
    <s v="Chatswood"/>
    <n v="6"/>
    <x v="6"/>
    <d v="2003-08-03T00:00:00"/>
    <n v="24013.52"/>
    <s v="Vintage Cars"/>
    <n v="7332"/>
    <n v="33.19"/>
    <e v="#VALUE!"/>
    <s v=""/>
    <n v="2005"/>
    <n v="5"/>
    <n v="22.57"/>
    <n v="1448.55"/>
    <n v="42.62295081967212"/>
    <n v="0"/>
  </r>
  <r>
    <n v="10420"/>
    <s v="S24_2766"/>
    <n v="39"/>
    <n v="76.33"/>
    <n v="9"/>
    <x v="262"/>
    <d v="2005-06-07T00:00:00"/>
    <s v="NULL"/>
    <s v="In Process"/>
    <n v="282"/>
    <n v="1611"/>
    <n v="93300"/>
    <s v="Chatswood"/>
    <n v="6"/>
    <x v="6"/>
    <d v="2003-08-03T00:00:00"/>
    <n v="24013.52"/>
    <s v="Classic Cars"/>
    <n v="2350"/>
    <n v="90.87"/>
    <e v="#VALUE!"/>
    <s v=""/>
    <n v="2005"/>
    <n v="5"/>
    <n v="47.25"/>
    <n v="2976.87"/>
    <n v="61.544973544973544"/>
    <n v="0"/>
  </r>
  <r>
    <n v="10420"/>
    <s v="S24_2887"/>
    <n v="55"/>
    <n v="115.09"/>
    <n v="8"/>
    <x v="262"/>
    <d v="2005-06-07T00:00:00"/>
    <s v="NULL"/>
    <s v="In Process"/>
    <n v="282"/>
    <n v="1611"/>
    <n v="93300"/>
    <s v="Chatswood"/>
    <n v="6"/>
    <x v="6"/>
    <d v="2003-08-03T00:00:00"/>
    <n v="24013.52"/>
    <s v="Classic Cars"/>
    <n v="1452"/>
    <n v="117.44"/>
    <e v="#VALUE!"/>
    <s v=""/>
    <n v="2005"/>
    <n v="5"/>
    <n v="72.819999999999993"/>
    <n v="6329.95"/>
    <n v="58.047239769294166"/>
    <n v="0"/>
  </r>
  <r>
    <n v="10420"/>
    <s v="S24_3191"/>
    <n v="35"/>
    <n v="77.05"/>
    <n v="10"/>
    <x v="262"/>
    <d v="2005-06-07T00:00:00"/>
    <s v="NULL"/>
    <s v="In Process"/>
    <n v="282"/>
    <n v="1611"/>
    <n v="93300"/>
    <s v="Chatswood"/>
    <n v="6"/>
    <x v="6"/>
    <d v="2003-08-03T00:00:00"/>
    <n v="24013.52"/>
    <s v="Classic Cars"/>
    <n v="4695"/>
    <n v="85.61"/>
    <e v="#VALUE!"/>
    <s v=""/>
    <n v="2005"/>
    <n v="5"/>
    <n v="50.51"/>
    <n v="2696.75"/>
    <n v="52.544050683033063"/>
    <n v="0"/>
  </r>
  <r>
    <n v="10420"/>
    <s v="S24_3432"/>
    <n v="26"/>
    <n v="104.94"/>
    <n v="12"/>
    <x v="262"/>
    <d v="2005-06-07T00:00:00"/>
    <s v="NULL"/>
    <s v="In Process"/>
    <n v="282"/>
    <n v="1611"/>
    <n v="93300"/>
    <s v="Chatswood"/>
    <n v="6"/>
    <x v="6"/>
    <d v="2003-08-03T00:00:00"/>
    <n v="24013.52"/>
    <s v="Classic Cars"/>
    <n v="9446"/>
    <n v="107.08"/>
    <e v="#VALUE!"/>
    <s v=""/>
    <n v="2005"/>
    <n v="5"/>
    <n v="62.11"/>
    <n v="2728.44"/>
    <n v="68.958299790693928"/>
    <n v="1"/>
  </r>
  <r>
    <n v="10420"/>
    <s v="S24_3969"/>
    <n v="15"/>
    <n v="35.29"/>
    <n v="3"/>
    <x v="262"/>
    <d v="2005-06-07T00:00:00"/>
    <s v="NULL"/>
    <s v="In Process"/>
    <n v="282"/>
    <n v="1611"/>
    <n v="93300"/>
    <s v="Chatswood"/>
    <n v="6"/>
    <x v="6"/>
    <d v="2003-08-03T00:00:00"/>
    <n v="24013.52"/>
    <s v="Vintage Cars"/>
    <n v="2081"/>
    <n v="41.03"/>
    <e v="#VALUE!"/>
    <s v=""/>
    <n v="2005"/>
    <n v="5"/>
    <n v="21.75"/>
    <n v="529.35"/>
    <n v="62.252873563218394"/>
    <n v="0"/>
  </r>
  <r>
    <n v="10421"/>
    <s v="S18_2795"/>
    <n v="35"/>
    <n v="167.06"/>
    <n v="1"/>
    <x v="262"/>
    <d v="2005-06-06T00:00:00"/>
    <s v="NULL"/>
    <s v="In Process"/>
    <n v="124"/>
    <n v="1165"/>
    <n v="210500"/>
    <s v="San Rafael"/>
    <n v="1"/>
    <x v="5"/>
    <d v="2005-03-05T00:00:00"/>
    <n v="101244.59"/>
    <s v="Vintage Cars"/>
    <n v="548"/>
    <n v="168.75"/>
    <e v="#VALUE!"/>
    <s v=""/>
    <n v="2005"/>
    <n v="5"/>
    <n v="72.56"/>
    <n v="5847.1"/>
    <n v="130.23704520396913"/>
    <n v="1"/>
  </r>
  <r>
    <n v="10421"/>
    <s v="S24_2022"/>
    <n v="40"/>
    <n v="44.8"/>
    <n v="2"/>
    <x v="262"/>
    <d v="2005-06-06T00:00:00"/>
    <s v="NULL"/>
    <s v="In Process"/>
    <n v="124"/>
    <n v="1165"/>
    <n v="210500"/>
    <s v="San Rafael"/>
    <n v="1"/>
    <x v="5"/>
    <d v="2005-03-05T00:00:00"/>
    <n v="101244.59"/>
    <s v="Vintage Cars"/>
    <n v="2847"/>
    <n v="44.8"/>
    <e v="#VALUE!"/>
    <s v=""/>
    <n v="2005"/>
    <n v="5"/>
    <n v="20.61"/>
    <n v="1792"/>
    <n v="117.37020863658418"/>
    <n v="1"/>
  </r>
  <r>
    <n v="10422"/>
    <s v="S18_1342"/>
    <n v="51"/>
    <n v="91.44"/>
    <n v="2"/>
    <x v="263"/>
    <d v="2005-06-11T00:00:00"/>
    <s v="NULL"/>
    <s v="In Process"/>
    <n v="157"/>
    <n v="1216"/>
    <n v="100600"/>
    <s v="Allentown"/>
    <n v="2"/>
    <x v="0"/>
    <d v="2004-11-19T00:00:00"/>
    <n v="35152.120000000003"/>
    <s v="Vintage Cars"/>
    <n v="8693"/>
    <n v="102.74"/>
    <e v="#VALUE!"/>
    <s v=""/>
    <n v="2005"/>
    <n v="5"/>
    <n v="60.62"/>
    <n v="4663.4399999999996"/>
    <n v="50.841306499505109"/>
    <n v="0"/>
  </r>
  <r>
    <n v="10422"/>
    <s v="S18_1367"/>
    <n v="25"/>
    <n v="47.44"/>
    <n v="1"/>
    <x v="263"/>
    <d v="2005-06-11T00:00:00"/>
    <s v="NULL"/>
    <s v="In Process"/>
    <n v="157"/>
    <n v="1216"/>
    <n v="100600"/>
    <s v="Allentown"/>
    <n v="2"/>
    <x v="0"/>
    <d v="2004-11-19T00:00:00"/>
    <n v="35152.120000000003"/>
    <s v="Vintage Cars"/>
    <n v="8635"/>
    <n v="53.91"/>
    <e v="#VALUE!"/>
    <s v=""/>
    <n v="2005"/>
    <n v="5"/>
    <n v="24.26"/>
    <n v="1186"/>
    <n v="95.548227535037071"/>
    <n v="1"/>
  </r>
  <r>
    <n v="10423"/>
    <s v="S18_2949"/>
    <n v="10"/>
    <n v="89.15"/>
    <n v="1"/>
    <x v="263"/>
    <d v="2005-06-05T00:00:00"/>
    <s v="NULL"/>
    <s v="In Process"/>
    <n v="314"/>
    <n v="1401"/>
    <n v="79900"/>
    <s v="Bruxelles"/>
    <n v="4"/>
    <x v="3"/>
    <d v="2004-08-09T00:00:00"/>
    <n v="45352.47"/>
    <s v="Vintage Cars"/>
    <n v="4189"/>
    <n v="101.31"/>
    <e v="#VALUE!"/>
    <s v=""/>
    <n v="2005"/>
    <n v="5"/>
    <n v="60.78"/>
    <n v="891.5"/>
    <n v="46.676538334978616"/>
    <n v="0"/>
  </r>
  <r>
    <n v="10423"/>
    <s v="S18_2957"/>
    <n v="31"/>
    <n v="56.21"/>
    <n v="3"/>
    <x v="263"/>
    <d v="2005-06-05T00:00:00"/>
    <s v="NULL"/>
    <s v="In Process"/>
    <n v="314"/>
    <n v="1401"/>
    <n v="79900"/>
    <s v="Bruxelles"/>
    <n v="4"/>
    <x v="3"/>
    <d v="2004-08-09T00:00:00"/>
    <n v="45352.47"/>
    <s v="Vintage Cars"/>
    <n v="5649"/>
    <n v="62.46"/>
    <e v="#VALUE!"/>
    <s v=""/>
    <n v="2005"/>
    <n v="5"/>
    <n v="34.35"/>
    <n v="1742.51"/>
    <n v="63.639010189228529"/>
    <n v="0"/>
  </r>
  <r>
    <n v="10423"/>
    <s v="S18_3136"/>
    <n v="21"/>
    <n v="98.44"/>
    <n v="2"/>
    <x v="263"/>
    <d v="2005-06-05T00:00:00"/>
    <s v="NULL"/>
    <s v="In Process"/>
    <n v="314"/>
    <n v="1401"/>
    <n v="79900"/>
    <s v="Bruxelles"/>
    <n v="4"/>
    <x v="3"/>
    <d v="2004-08-09T00:00:00"/>
    <n v="45352.47"/>
    <s v="Vintage Cars"/>
    <n v="5992"/>
    <n v="104.72"/>
    <e v="#VALUE!"/>
    <s v=""/>
    <n v="2005"/>
    <n v="5"/>
    <n v="60.74"/>
    <n v="2067.2399999999998"/>
    <n v="62.067830095488965"/>
    <n v="0"/>
  </r>
  <r>
    <n v="10423"/>
    <s v="S18_3320"/>
    <n v="21"/>
    <n v="80.36"/>
    <n v="5"/>
    <x v="263"/>
    <d v="2005-06-05T00:00:00"/>
    <s v="NULL"/>
    <s v="In Process"/>
    <n v="314"/>
    <n v="1401"/>
    <n v="79900"/>
    <s v="Bruxelles"/>
    <n v="4"/>
    <x v="3"/>
    <d v="2004-08-09T00:00:00"/>
    <n v="45352.47"/>
    <s v="Vintage Cars"/>
    <n v="7913"/>
    <n v="99.21"/>
    <e v="#VALUE!"/>
    <s v=""/>
    <n v="2005"/>
    <n v="5"/>
    <n v="57.54"/>
    <n v="1687.56"/>
    <n v="39.659367396593673"/>
    <n v="0"/>
  </r>
  <r>
    <n v="10423"/>
    <s v="S24_4258"/>
    <n v="28"/>
    <n v="78.89"/>
    <n v="4"/>
    <x v="263"/>
    <d v="2005-06-05T00:00:00"/>
    <s v="NULL"/>
    <s v="In Process"/>
    <n v="314"/>
    <n v="1401"/>
    <n v="79900"/>
    <s v="Bruxelles"/>
    <n v="4"/>
    <x v="3"/>
    <d v="2004-08-09T00:00:00"/>
    <n v="45352.47"/>
    <s v="Vintage Cars"/>
    <n v="4710"/>
    <n v="97.39"/>
    <e v="#VALUE!"/>
    <s v=""/>
    <n v="2005"/>
    <n v="5"/>
    <n v="57.46"/>
    <n v="2208.92"/>
    <n v="37.295509919944308"/>
    <n v="0"/>
  </r>
  <r>
    <n v="10424"/>
    <s v="S10_1949"/>
    <n v="50"/>
    <n v="201.44"/>
    <n v="6"/>
    <x v="264"/>
    <d v="2005-06-08T00:00:00"/>
    <s v="NULL"/>
    <s v="In Process"/>
    <n v="141"/>
    <n v="1370"/>
    <n v="227600"/>
    <s v="Madrid"/>
    <n v="4"/>
    <x v="3"/>
    <d v="2003-07-19T00:00:00"/>
    <n v="36251.03"/>
    <s v="Classic Cars"/>
    <n v="7305"/>
    <n v="214.3"/>
    <e v="#VALUE!"/>
    <s v=""/>
    <n v="2005"/>
    <n v="5"/>
    <n v="98.58"/>
    <n v="10072"/>
    <n v="104.3416514505985"/>
    <n v="1"/>
  </r>
  <r>
    <n v="10424"/>
    <s v="S12_1666"/>
    <n v="49"/>
    <n v="121.64"/>
    <n v="3"/>
    <x v="264"/>
    <d v="2005-06-08T00:00:00"/>
    <s v="NULL"/>
    <s v="In Process"/>
    <n v="141"/>
    <n v="1370"/>
    <n v="227600"/>
    <s v="Madrid"/>
    <n v="4"/>
    <x v="3"/>
    <d v="2003-07-19T00:00:00"/>
    <n v="36251.03"/>
    <s v="Trucks and Buses"/>
    <n v="1579"/>
    <n v="136.66999999999999"/>
    <e v="#VALUE!"/>
    <s v=""/>
    <n v="2005"/>
    <n v="5"/>
    <n v="77.900000000000006"/>
    <n v="5960.36"/>
    <n v="56.148908857509618"/>
    <n v="0"/>
  </r>
  <r>
    <n v="10424"/>
    <s v="S18_1097"/>
    <n v="54"/>
    <n v="108.5"/>
    <n v="5"/>
    <x v="264"/>
    <d v="2005-06-08T00:00:00"/>
    <s v="NULL"/>
    <s v="In Process"/>
    <n v="141"/>
    <n v="1370"/>
    <n v="227600"/>
    <s v="Madrid"/>
    <n v="4"/>
    <x v="3"/>
    <d v="2003-07-19T00:00:00"/>
    <n v="36251.03"/>
    <s v="Trucks and Buses"/>
    <n v="2613"/>
    <n v="116.67"/>
    <e v="#VALUE!"/>
    <s v=""/>
    <n v="2005"/>
    <n v="5"/>
    <n v="58.33"/>
    <n v="5859"/>
    <n v="86.010629178810234"/>
    <n v="1"/>
  </r>
  <r>
    <n v="10424"/>
    <s v="S18_4668"/>
    <n v="26"/>
    <n v="40.25"/>
    <n v="4"/>
    <x v="264"/>
    <d v="2005-06-08T00:00:00"/>
    <s v="NULL"/>
    <s v="In Process"/>
    <n v="141"/>
    <n v="1370"/>
    <n v="227600"/>
    <s v="Madrid"/>
    <n v="4"/>
    <x v="3"/>
    <d v="2003-07-19T00:00:00"/>
    <n v="36251.03"/>
    <s v="Vintage Cars"/>
    <n v="6645"/>
    <n v="50.31"/>
    <e v="#VALUE!"/>
    <s v=""/>
    <n v="2005"/>
    <n v="5"/>
    <n v="23.14"/>
    <n v="1046.5"/>
    <n v="73.941227312013822"/>
    <n v="1"/>
  </r>
  <r>
    <n v="10424"/>
    <s v="S32_3522"/>
    <n v="44"/>
    <n v="54.94"/>
    <n v="2"/>
    <x v="264"/>
    <d v="2005-06-08T00:00:00"/>
    <s v="NULL"/>
    <s v="In Process"/>
    <n v="141"/>
    <n v="1370"/>
    <n v="227600"/>
    <s v="Madrid"/>
    <n v="4"/>
    <x v="3"/>
    <d v="2003-07-19T00:00:00"/>
    <n v="36251.03"/>
    <s v="Trucks and Buses"/>
    <n v="814"/>
    <n v="64.64"/>
    <e v="#VALUE!"/>
    <s v=""/>
    <n v="2005"/>
    <n v="5"/>
    <n v="33.61"/>
    <n v="2417.3599999999997"/>
    <n v="63.463254983635821"/>
    <n v="0"/>
  </r>
  <r>
    <n v="10424"/>
    <s v="S700_2824"/>
    <n v="46"/>
    <n v="85.98"/>
    <n v="1"/>
    <x v="264"/>
    <d v="2005-06-08T00:00:00"/>
    <s v="NULL"/>
    <s v="In Process"/>
    <n v="141"/>
    <n v="1370"/>
    <n v="227600"/>
    <s v="Madrid"/>
    <n v="4"/>
    <x v="3"/>
    <d v="2003-07-19T00:00:00"/>
    <n v="36251.03"/>
    <s v="Classic Cars"/>
    <n v="6934"/>
    <n v="101.15"/>
    <e v="#VALUE!"/>
    <s v=""/>
    <n v="2005"/>
    <n v="5"/>
    <n v="46.53"/>
    <n v="3955.0800000000004"/>
    <n v="84.784010315925215"/>
    <n v="1"/>
  </r>
  <r>
    <n v="10425"/>
    <s v="S10_4962"/>
    <n v="38"/>
    <n v="131.49"/>
    <n v="12"/>
    <x v="264"/>
    <d v="2005-06-07T00:00:00"/>
    <s v="NULL"/>
    <s v="In Process"/>
    <n v="119"/>
    <n v="1370"/>
    <n v="118200"/>
    <s v="Nantes"/>
    <n v="4"/>
    <x v="3"/>
    <d v="2004-11-14T00:00:00"/>
    <n v="19501.82"/>
    <s v="Classic Cars"/>
    <n v="6791"/>
    <n v="147.74"/>
    <e v="#VALUE!"/>
    <s v=""/>
    <n v="2005"/>
    <n v="5"/>
    <n v="103.42"/>
    <n v="4996.6200000000008"/>
    <n v="27.141752078901572"/>
    <n v="0"/>
  </r>
  <r>
    <n v="10425"/>
    <s v="S12_4473"/>
    <n v="33"/>
    <n v="95.99"/>
    <n v="4"/>
    <x v="264"/>
    <d v="2005-06-07T00:00:00"/>
    <s v="NULL"/>
    <s v="In Process"/>
    <n v="119"/>
    <n v="1370"/>
    <n v="118200"/>
    <s v="Nantes"/>
    <n v="4"/>
    <x v="3"/>
    <d v="2004-11-14T00:00:00"/>
    <n v="19501.82"/>
    <s v="Trucks and Buses"/>
    <n v="6125"/>
    <n v="118.5"/>
    <e v="#VALUE!"/>
    <s v=""/>
    <n v="2005"/>
    <n v="5"/>
    <n v="55.7"/>
    <n v="3167.6699999999996"/>
    <n v="72.333931777378808"/>
    <n v="1"/>
  </r>
  <r>
    <n v="10425"/>
    <s v="S18_2238"/>
    <n v="28"/>
    <n v="147.36000000000001"/>
    <n v="3"/>
    <x v="264"/>
    <d v="2005-06-07T00:00:00"/>
    <s v="NULL"/>
    <s v="In Process"/>
    <n v="119"/>
    <n v="1370"/>
    <n v="118200"/>
    <s v="Nantes"/>
    <n v="4"/>
    <x v="3"/>
    <d v="2004-11-14T00:00:00"/>
    <n v="19501.82"/>
    <s v="Classic Cars"/>
    <n v="4724"/>
    <n v="163.72999999999999"/>
    <e v="#VALUE!"/>
    <s v=""/>
    <n v="2005"/>
    <n v="5"/>
    <n v="101.51"/>
    <n v="4126.08"/>
    <n v="45.167963747414049"/>
    <n v="0"/>
  </r>
  <r>
    <n v="10425"/>
    <s v="S18_2319"/>
    <n v="38"/>
    <n v="117.82"/>
    <n v="7"/>
    <x v="264"/>
    <d v="2005-06-07T00:00:00"/>
    <s v="NULL"/>
    <s v="In Process"/>
    <n v="119"/>
    <n v="1370"/>
    <n v="118200"/>
    <s v="Nantes"/>
    <n v="4"/>
    <x v="3"/>
    <d v="2004-11-14T00:00:00"/>
    <n v="19501.82"/>
    <s v="Trucks and Buses"/>
    <n v="8258"/>
    <n v="122.73"/>
    <e v="#VALUE!"/>
    <s v=""/>
    <n v="2005"/>
    <n v="5"/>
    <n v="74.86"/>
    <n v="4477.16"/>
    <n v="57.387122628907285"/>
    <n v="0"/>
  </r>
  <r>
    <n v="10425"/>
    <s v="S18_2432"/>
    <n v="19"/>
    <n v="48.62"/>
    <n v="10"/>
    <x v="264"/>
    <d v="2005-06-07T00:00:00"/>
    <s v="NULL"/>
    <s v="In Process"/>
    <n v="119"/>
    <n v="1370"/>
    <n v="118200"/>
    <s v="Nantes"/>
    <n v="4"/>
    <x v="3"/>
    <d v="2004-11-14T00:00:00"/>
    <n v="19501.82"/>
    <s v="Trucks and Buses"/>
    <n v="2018"/>
    <n v="60.77"/>
    <e v="#VALUE!"/>
    <s v=""/>
    <n v="2005"/>
    <n v="5"/>
    <n v="24.92"/>
    <n v="923.78"/>
    <n v="95.104333868378788"/>
    <n v="1"/>
  </r>
  <r>
    <n v="10425"/>
    <s v="S18_3232"/>
    <n v="28"/>
    <n v="140.55000000000001"/>
    <n v="8"/>
    <x v="264"/>
    <d v="2005-06-07T00:00:00"/>
    <s v="NULL"/>
    <s v="In Process"/>
    <n v="119"/>
    <n v="1370"/>
    <n v="118200"/>
    <s v="Nantes"/>
    <n v="4"/>
    <x v="3"/>
    <d v="2004-11-14T00:00:00"/>
    <n v="19501.82"/>
    <s v="Classic Cars"/>
    <n v="8347"/>
    <n v="169.34"/>
    <e v="#VALUE!"/>
    <s v=""/>
    <n v="2005"/>
    <n v="5"/>
    <n v="77.900000000000006"/>
    <n v="3935.4000000000005"/>
    <n v="80.423620025673941"/>
    <n v="1"/>
  </r>
  <r>
    <n v="10425"/>
    <s v="S18_4600"/>
    <n v="38"/>
    <n v="107.76"/>
    <n v="13"/>
    <x v="264"/>
    <d v="2005-06-07T00:00:00"/>
    <s v="NULL"/>
    <s v="In Process"/>
    <n v="119"/>
    <n v="1370"/>
    <n v="118200"/>
    <s v="Nantes"/>
    <n v="4"/>
    <x v="3"/>
    <d v="2004-11-14T00:00:00"/>
    <n v="19501.82"/>
    <s v="Trucks and Buses"/>
    <n v="3128"/>
    <n v="121.08"/>
    <e v="#VALUE!"/>
    <s v=""/>
    <n v="2005"/>
    <n v="5"/>
    <n v="84.76"/>
    <n v="4094.88"/>
    <n v="27.135441245870691"/>
    <n v="0"/>
  </r>
  <r>
    <n v="10425"/>
    <s v="S24_1444"/>
    <n v="55"/>
    <n v="53.75"/>
    <n v="1"/>
    <x v="264"/>
    <d v="2005-06-07T00:00:00"/>
    <s v="NULL"/>
    <s v="In Process"/>
    <n v="119"/>
    <n v="1370"/>
    <n v="118200"/>
    <s v="Nantes"/>
    <n v="4"/>
    <x v="3"/>
    <d v="2004-11-14T00:00:00"/>
    <n v="19501.82"/>
    <s v="Classic Cars"/>
    <n v="4074"/>
    <n v="57.8"/>
    <e v="#VALUE!"/>
    <s v=""/>
    <n v="2005"/>
    <n v="5"/>
    <n v="32.369999999999997"/>
    <n v="2956.25"/>
    <n v="66.048810627123885"/>
    <n v="0"/>
  </r>
  <r>
    <n v="10425"/>
    <s v="S24_2300"/>
    <n v="49"/>
    <n v="127.79"/>
    <n v="9"/>
    <x v="264"/>
    <d v="2005-06-07T00:00:00"/>
    <s v="NULL"/>
    <s v="In Process"/>
    <n v="119"/>
    <n v="1370"/>
    <n v="118200"/>
    <s v="Nantes"/>
    <n v="4"/>
    <x v="3"/>
    <d v="2004-11-14T00:00:00"/>
    <n v="19501.82"/>
    <s v="Trucks and Buses"/>
    <n v="2327"/>
    <n v="127.79"/>
    <e v="#VALUE!"/>
    <s v=""/>
    <n v="2005"/>
    <n v="5"/>
    <n v="61.34"/>
    <n v="6261.71"/>
    <n v="108.3306162373655"/>
    <n v="1"/>
  </r>
  <r>
    <n v="10425"/>
    <s v="S24_2840"/>
    <n v="31"/>
    <n v="31.82"/>
    <n v="5"/>
    <x v="264"/>
    <d v="2005-06-07T00:00:00"/>
    <s v="NULL"/>
    <s v="In Process"/>
    <n v="119"/>
    <n v="1370"/>
    <n v="118200"/>
    <s v="Nantes"/>
    <n v="4"/>
    <x v="3"/>
    <d v="2004-11-14T00:00:00"/>
    <n v="19501.82"/>
    <s v="Classic Cars"/>
    <n v="2542"/>
    <n v="35.36"/>
    <e v="#VALUE!"/>
    <s v=""/>
    <n v="2005"/>
    <n v="5"/>
    <n v="15.91"/>
    <n v="986.42"/>
    <n v="100"/>
    <n v="1"/>
  </r>
  <r>
    <n v="10425"/>
    <s v="S32_1268"/>
    <n v="41"/>
    <n v="83.79"/>
    <n v="11"/>
    <x v="264"/>
    <d v="2005-06-07T00:00:00"/>
    <s v="NULL"/>
    <s v="In Process"/>
    <n v="119"/>
    <n v="1370"/>
    <n v="118200"/>
    <s v="Nantes"/>
    <n v="4"/>
    <x v="3"/>
    <d v="2004-11-14T00:00:00"/>
    <n v="19501.82"/>
    <s v="Trucks and Buses"/>
    <n v="5099"/>
    <n v="96.31"/>
    <e v="#VALUE!"/>
    <s v=""/>
    <n v="2005"/>
    <n v="5"/>
    <n v="53.93"/>
    <n v="3435.3900000000003"/>
    <n v="55.368069720007426"/>
    <n v="0"/>
  </r>
  <r>
    <n v="10425"/>
    <s v="S32_2509"/>
    <n v="11"/>
    <n v="50.32"/>
    <n v="6"/>
    <x v="264"/>
    <d v="2005-06-07T00:00:00"/>
    <s v="NULL"/>
    <s v="In Process"/>
    <n v="119"/>
    <n v="1370"/>
    <n v="118200"/>
    <s v="Nantes"/>
    <n v="4"/>
    <x v="3"/>
    <d v="2004-11-14T00:00:00"/>
    <n v="19501.82"/>
    <s v="Trucks and Buses"/>
    <n v="2874"/>
    <n v="54.11"/>
    <e v="#VALUE!"/>
    <s v=""/>
    <n v="2005"/>
    <n v="5"/>
    <n v="25.98"/>
    <n v="553.52"/>
    <n v="93.687451886066199"/>
    <n v="1"/>
  </r>
  <r>
    <n v="10425"/>
    <s v="S50_1392"/>
    <n v="18"/>
    <n v="94.92"/>
    <n v="2"/>
    <x v="264"/>
    <d v="2005-06-07T00:00:00"/>
    <s v="NULL"/>
    <s v="In Process"/>
    <n v="119"/>
    <n v="1370"/>
    <n v="118200"/>
    <s v="Nantes"/>
    <n v="4"/>
    <x v="3"/>
    <d v="2004-11-14T00:00:00"/>
    <n v="19501.82"/>
    <s v="Trucks and Buses"/>
    <n v="1016"/>
    <n v="115.75"/>
    <e v="#VALUE!"/>
    <s v=""/>
    <n v="2005"/>
    <n v="5"/>
    <n v="68.290000000000006"/>
    <n v="1708.56"/>
    <n v="38.995460535949618"/>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36E30F-03CA-43A3-87E2-3BC3E8F86BD2}" name="PivotTable19" cacheId="135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N12" firstHeaderRow="1" firstDataRow="2" firstDataCol="1"/>
  <pivotFields count="31">
    <pivotField showAll="0"/>
    <pivotField showAll="0"/>
    <pivotField showAll="0"/>
    <pivotField showAll="0"/>
    <pivotField showAll="0"/>
    <pivotField numFmtId="166" showAll="0">
      <items count="266">
        <item x="0"/>
        <item x="1"/>
        <item x="2"/>
        <item x="3"/>
        <item x="4"/>
        <item x="5"/>
        <item x="6"/>
        <item x="7"/>
        <item x="8"/>
        <item x="9"/>
        <item x="10"/>
        <item x="12"/>
        <item x="11"/>
        <item x="13"/>
        <item x="14"/>
        <item x="15"/>
        <item x="16"/>
        <item x="17"/>
        <item x="18"/>
        <item x="19"/>
        <item x="20"/>
        <item x="21"/>
        <item x="22"/>
        <item x="23"/>
        <item x="24"/>
        <item x="25"/>
        <item x="26"/>
        <item x="27"/>
        <item x="28"/>
        <item x="29"/>
        <item x="30"/>
        <item x="31"/>
        <item x="32"/>
        <item x="33"/>
        <item x="34"/>
        <item x="36"/>
        <item x="35"/>
        <item x="37"/>
        <item x="38"/>
        <item x="39"/>
        <item x="40"/>
        <item x="41"/>
        <item x="42"/>
        <item x="43"/>
        <item x="44"/>
        <item x="45"/>
        <item x="46"/>
        <item x="47"/>
        <item x="48"/>
        <item x="49"/>
        <item x="50"/>
        <item x="51"/>
        <item x="52"/>
        <item x="171"/>
        <item x="17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t="default"/>
      </items>
    </pivotField>
    <pivotField numFmtId="166" showAll="0"/>
    <pivotField showAll="0"/>
    <pivotField showAll="0"/>
    <pivotField showAll="0"/>
    <pivotField showAll="0"/>
    <pivotField showAll="0"/>
    <pivotField showAll="0"/>
    <pivotField showAll="0"/>
    <pivotField axis="axisRow" showAll="0">
      <items count="8">
        <item x="0"/>
        <item x="1"/>
        <item x="2"/>
        <item x="3"/>
        <item x="5"/>
        <item x="6"/>
        <item x="4"/>
        <item t="default"/>
      </items>
    </pivotField>
    <pivotField numFmtId="166"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Col"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4"/>
  </rowFields>
  <rowItems count="8">
    <i>
      <x/>
    </i>
    <i>
      <x v="1"/>
    </i>
    <i>
      <x v="2"/>
    </i>
    <i>
      <x v="3"/>
    </i>
    <i>
      <x v="4"/>
    </i>
    <i>
      <x v="5"/>
    </i>
    <i>
      <x v="6"/>
    </i>
    <i t="grand">
      <x/>
    </i>
  </rowItems>
  <colFields count="1">
    <field x="28"/>
  </colFields>
  <colItems count="13">
    <i>
      <x v="1"/>
    </i>
    <i>
      <x v="2"/>
    </i>
    <i>
      <x v="3"/>
    </i>
    <i>
      <x v="4"/>
    </i>
    <i>
      <x v="5"/>
    </i>
    <i>
      <x v="6"/>
    </i>
    <i>
      <x v="7"/>
    </i>
    <i>
      <x v="8"/>
    </i>
    <i>
      <x v="9"/>
    </i>
    <i>
      <x v="10"/>
    </i>
    <i>
      <x v="11"/>
    </i>
    <i>
      <x v="12"/>
    </i>
    <i t="grand">
      <x/>
    </i>
  </colItems>
  <dataFields count="1">
    <dataField name="Sum of Revenue" fld="25" showDataAs="percentOfTotal" baseField="14" baseItem="0" numFmtId="10"/>
  </dataFields>
  <chartFormats count="12">
    <chartFormat chart="2" format="0" series="1">
      <pivotArea type="data" outline="0" fieldPosition="0">
        <references count="2">
          <reference field="4294967294" count="1" selected="0">
            <x v="0"/>
          </reference>
          <reference field="28" count="1" selected="0">
            <x v="1"/>
          </reference>
        </references>
      </pivotArea>
    </chartFormat>
    <chartFormat chart="2" format="1" series="1">
      <pivotArea type="data" outline="0" fieldPosition="0">
        <references count="2">
          <reference field="4294967294" count="1" selected="0">
            <x v="0"/>
          </reference>
          <reference field="28" count="1" selected="0">
            <x v="2"/>
          </reference>
        </references>
      </pivotArea>
    </chartFormat>
    <chartFormat chart="2" format="2" series="1">
      <pivotArea type="data" outline="0" fieldPosition="0">
        <references count="2">
          <reference field="4294967294" count="1" selected="0">
            <x v="0"/>
          </reference>
          <reference field="28" count="1" selected="0">
            <x v="3"/>
          </reference>
        </references>
      </pivotArea>
    </chartFormat>
    <chartFormat chart="2" format="3" series="1">
      <pivotArea type="data" outline="0" fieldPosition="0">
        <references count="2">
          <reference field="4294967294" count="1" selected="0">
            <x v="0"/>
          </reference>
          <reference field="28" count="1" selected="0">
            <x v="4"/>
          </reference>
        </references>
      </pivotArea>
    </chartFormat>
    <chartFormat chart="2" format="4" series="1">
      <pivotArea type="data" outline="0" fieldPosition="0">
        <references count="2">
          <reference field="4294967294" count="1" selected="0">
            <x v="0"/>
          </reference>
          <reference field="28" count="1" selected="0">
            <x v="5"/>
          </reference>
        </references>
      </pivotArea>
    </chartFormat>
    <chartFormat chart="2" format="5" series="1">
      <pivotArea type="data" outline="0" fieldPosition="0">
        <references count="2">
          <reference field="4294967294" count="1" selected="0">
            <x v="0"/>
          </reference>
          <reference field="28" count="1" selected="0">
            <x v="6"/>
          </reference>
        </references>
      </pivotArea>
    </chartFormat>
    <chartFormat chart="2" format="6" series="1">
      <pivotArea type="data" outline="0" fieldPosition="0">
        <references count="2">
          <reference field="4294967294" count="1" selected="0">
            <x v="0"/>
          </reference>
          <reference field="28" count="1" selected="0">
            <x v="7"/>
          </reference>
        </references>
      </pivotArea>
    </chartFormat>
    <chartFormat chart="2" format="7" series="1">
      <pivotArea type="data" outline="0" fieldPosition="0">
        <references count="2">
          <reference field="4294967294" count="1" selected="0">
            <x v="0"/>
          </reference>
          <reference field="28" count="1" selected="0">
            <x v="8"/>
          </reference>
        </references>
      </pivotArea>
    </chartFormat>
    <chartFormat chart="2" format="8" series="1">
      <pivotArea type="data" outline="0" fieldPosition="0">
        <references count="2">
          <reference field="4294967294" count="1" selected="0">
            <x v="0"/>
          </reference>
          <reference field="28" count="1" selected="0">
            <x v="9"/>
          </reference>
        </references>
      </pivotArea>
    </chartFormat>
    <chartFormat chart="2" format="9" series="1">
      <pivotArea type="data" outline="0" fieldPosition="0">
        <references count="2">
          <reference field="4294967294" count="1" selected="0">
            <x v="0"/>
          </reference>
          <reference field="28" count="1" selected="0">
            <x v="10"/>
          </reference>
        </references>
      </pivotArea>
    </chartFormat>
    <chartFormat chart="2" format="10" series="1">
      <pivotArea type="data" outline="0" fieldPosition="0">
        <references count="2">
          <reference field="4294967294" count="1" selected="0">
            <x v="0"/>
          </reference>
          <reference field="28" count="1" selected="0">
            <x v="11"/>
          </reference>
        </references>
      </pivotArea>
    </chartFormat>
    <chartFormat chart="2" format="11" series="1">
      <pivotArea type="data" outline="0" fieldPosition="0">
        <references count="2">
          <reference field="4294967294" count="1" selected="0">
            <x v="0"/>
          </reference>
          <reference field="28" count="1" selected="0">
            <x v="1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9F6F8C-9FB1-4248-99C8-C6CCC5C69ED9}" name="PivotTable1" cacheId="135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13" firstHeaderRow="1" firstDataRow="2" firstDataCol="1"/>
  <pivotFields count="20">
    <pivotField showAll="0"/>
    <pivotField showAll="0"/>
    <pivotField showAll="0"/>
    <pivotField showAll="0"/>
    <pivotField showAll="0"/>
    <pivotField numFmtId="165" showAll="0">
      <items count="266">
        <item x="0"/>
        <item x="1"/>
        <item x="2"/>
        <item x="3"/>
        <item x="4"/>
        <item x="5"/>
        <item x="6"/>
        <item x="7"/>
        <item x="8"/>
        <item x="9"/>
        <item x="10"/>
        <item x="12"/>
        <item x="11"/>
        <item x="13"/>
        <item x="14"/>
        <item x="15"/>
        <item x="16"/>
        <item x="17"/>
        <item x="18"/>
        <item x="19"/>
        <item x="20"/>
        <item x="21"/>
        <item x="22"/>
        <item x="23"/>
        <item x="24"/>
        <item x="25"/>
        <item x="26"/>
        <item x="27"/>
        <item x="28"/>
        <item x="29"/>
        <item x="30"/>
        <item x="31"/>
        <item x="32"/>
        <item x="33"/>
        <item x="34"/>
        <item x="36"/>
        <item x="35"/>
        <item x="37"/>
        <item x="38"/>
        <item x="39"/>
        <item x="40"/>
        <item x="41"/>
        <item x="42"/>
        <item x="43"/>
        <item x="44"/>
        <item x="45"/>
        <item x="46"/>
        <item x="47"/>
        <item x="48"/>
        <item x="49"/>
        <item x="50"/>
        <item x="51"/>
        <item x="52"/>
        <item x="171"/>
        <item x="17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t="default"/>
      </items>
    </pivotField>
    <pivotField numFmtId="165" showAll="0"/>
    <pivotField showAll="0"/>
    <pivotField showAll="0"/>
    <pivotField showAll="0"/>
    <pivotField axis="axisCol" dataField="1" multipleItemSelectionAllowed="1" showAll="0">
      <items count="4">
        <item x="1"/>
        <item x="0"/>
        <item h="1" x="2"/>
        <item t="default"/>
      </items>
    </pivotField>
    <pivotField showAll="0"/>
    <pivotField showAll="0"/>
    <pivotField showAll="0"/>
    <pivotField showAll="0"/>
    <pivotField showAll="0"/>
    <pivotField axis="axisRow" showAll="0">
      <items count="8">
        <item x="0"/>
        <item x="1"/>
        <item x="2"/>
        <item x="3"/>
        <item x="5"/>
        <item x="6"/>
        <item x="4"/>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sd="0" x="1"/>
        <item sd="0" x="2"/>
        <item x="3"/>
        <item sd="0" x="4"/>
        <item t="default"/>
      </items>
    </pivotField>
  </pivotFields>
  <rowFields count="3">
    <field x="19"/>
    <field x="17"/>
    <field x="16"/>
  </rowFields>
  <rowItems count="9">
    <i>
      <x v="1"/>
    </i>
    <i>
      <x v="2"/>
    </i>
    <i>
      <x v="3"/>
    </i>
    <i r="1">
      <x v="1"/>
    </i>
    <i r="1">
      <x v="2"/>
    </i>
    <i r="1">
      <x v="3"/>
    </i>
    <i r="1">
      <x v="4"/>
    </i>
    <i r="1">
      <x v="5"/>
    </i>
    <i t="grand">
      <x/>
    </i>
  </rowItems>
  <colFields count="1">
    <field x="10"/>
  </colFields>
  <colItems count="3">
    <i>
      <x/>
    </i>
    <i>
      <x v="1"/>
    </i>
    <i t="grand">
      <x/>
    </i>
  </colItems>
  <dataFields count="1">
    <dataField name="Count of Internal status" fld="10" subtotal="count" showDataAs="percentOfRow" baseField="17" baseItem="1" numFmtId="1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8E25C-8B48-4FCE-9FB3-44A110FF0D9F}">
  <sheetPr codeName="Sheet14"/>
  <dimension ref="A3:N12"/>
  <sheetViews>
    <sheetView workbookViewId="0"/>
  </sheetViews>
  <sheetFormatPr defaultRowHeight="15"/>
  <cols>
    <col min="1" max="1" width="14.5703125" bestFit="1" customWidth="1"/>
    <col min="2" max="2" width="16.42578125" bestFit="1" customWidth="1"/>
    <col min="3" max="10" width="6.28515625" bestFit="1" customWidth="1"/>
    <col min="11" max="12" width="7.28515625" bestFit="1" customWidth="1"/>
    <col min="13" max="13" width="6.28515625" bestFit="1" customWidth="1"/>
    <col min="14" max="14" width="10.42578125" bestFit="1" customWidth="1"/>
  </cols>
  <sheetData>
    <row r="3" spans="1:14">
      <c r="A3" s="1" t="s">
        <v>0</v>
      </c>
      <c r="B3" s="1" t="s">
        <v>1</v>
      </c>
    </row>
    <row r="4" spans="1:14">
      <c r="A4" s="1" t="s">
        <v>2</v>
      </c>
      <c r="B4" t="s">
        <v>3</v>
      </c>
      <c r="C4" t="s">
        <v>4</v>
      </c>
      <c r="D4" t="s">
        <v>5</v>
      </c>
      <c r="E4" t="s">
        <v>6</v>
      </c>
      <c r="F4" t="s">
        <v>7</v>
      </c>
      <c r="G4" t="s">
        <v>8</v>
      </c>
      <c r="H4" t="s">
        <v>9</v>
      </c>
      <c r="I4" t="s">
        <v>10</v>
      </c>
      <c r="J4" t="s">
        <v>11</v>
      </c>
      <c r="K4" t="s">
        <v>12</v>
      </c>
      <c r="L4" t="s">
        <v>13</v>
      </c>
      <c r="M4" t="s">
        <v>14</v>
      </c>
      <c r="N4" t="s">
        <v>15</v>
      </c>
    </row>
    <row r="5" spans="1:14">
      <c r="A5" s="2" t="s">
        <v>16</v>
      </c>
      <c r="B5" s="4">
        <v>4.8784891827547763E-3</v>
      </c>
      <c r="C5" s="4">
        <v>0</v>
      </c>
      <c r="D5" s="4">
        <v>5.2736364839806116E-3</v>
      </c>
      <c r="E5" s="4">
        <v>6.5352722107209411E-4</v>
      </c>
      <c r="F5" s="4">
        <v>7.1322761887583986E-3</v>
      </c>
      <c r="G5" s="4">
        <v>2.5520807525913941E-3</v>
      </c>
      <c r="H5" s="4">
        <v>3.7739994416874667E-3</v>
      </c>
      <c r="I5" s="4">
        <v>1.8215494371576199E-2</v>
      </c>
      <c r="J5" s="4">
        <v>6.0414284093430757E-3</v>
      </c>
      <c r="K5" s="4">
        <v>8.4048977449438598E-3</v>
      </c>
      <c r="L5" s="4">
        <v>2.8829938018066884E-2</v>
      </c>
      <c r="M5" s="4">
        <v>7.176438161091433E-3</v>
      </c>
      <c r="N5" s="4">
        <v>9.2932205975866197E-2</v>
      </c>
    </row>
    <row r="6" spans="1:14">
      <c r="A6" s="2" t="s">
        <v>17</v>
      </c>
      <c r="B6" s="4">
        <v>1.6725432316258459E-2</v>
      </c>
      <c r="C6" s="4">
        <v>5.8455357957540579E-3</v>
      </c>
      <c r="D6" s="4">
        <v>1.4877193279694811E-2</v>
      </c>
      <c r="E6" s="4">
        <v>5.5675206970928707E-3</v>
      </c>
      <c r="F6" s="4">
        <v>2.9564740177517161E-3</v>
      </c>
      <c r="G6" s="4">
        <v>7.795834447729689E-3</v>
      </c>
      <c r="H6" s="4">
        <v>0</v>
      </c>
      <c r="I6" s="4">
        <v>6.4531226541327475E-3</v>
      </c>
      <c r="J6" s="4">
        <v>1.8437956636931017E-2</v>
      </c>
      <c r="K6" s="4">
        <v>3.1237006030224973E-2</v>
      </c>
      <c r="L6" s="4">
        <v>3.8297451074849095E-2</v>
      </c>
      <c r="M6" s="4">
        <v>1.4235265162027017E-3</v>
      </c>
      <c r="N6" s="4">
        <v>0.14961705346662213</v>
      </c>
    </row>
    <row r="7" spans="1:14">
      <c r="A7" s="2" t="s">
        <v>18</v>
      </c>
      <c r="B7" s="4">
        <v>5.7212317238672546E-4</v>
      </c>
      <c r="C7" s="4">
        <v>2.3211346905993992E-3</v>
      </c>
      <c r="D7" s="4">
        <v>3.4372287411317845E-3</v>
      </c>
      <c r="E7" s="4">
        <v>1.2979448770019776E-2</v>
      </c>
      <c r="F7" s="4">
        <v>1.6904984146290283E-2</v>
      </c>
      <c r="G7" s="4">
        <v>1.4672330623392319E-2</v>
      </c>
      <c r="H7" s="4">
        <v>2.1151641845642217E-3</v>
      </c>
      <c r="I7" s="4">
        <v>3.9074172435650985E-3</v>
      </c>
      <c r="J7" s="4">
        <v>4.3682317129688881E-3</v>
      </c>
      <c r="K7" s="4">
        <v>1.0201454133780463E-2</v>
      </c>
      <c r="L7" s="4">
        <v>3.2225194456027145E-2</v>
      </c>
      <c r="M7" s="4">
        <v>1.6824936797042608E-2</v>
      </c>
      <c r="N7" s="4">
        <v>0.12052964867176871</v>
      </c>
    </row>
    <row r="8" spans="1:14">
      <c r="A8" s="2" t="s">
        <v>19</v>
      </c>
      <c r="B8" s="4">
        <v>2.4696896347832901E-2</v>
      </c>
      <c r="C8" s="4">
        <v>3.8779732215248053E-2</v>
      </c>
      <c r="D8" s="4">
        <v>2.1573623266521159E-2</v>
      </c>
      <c r="E8" s="4">
        <v>2.4297989229516131E-2</v>
      </c>
      <c r="F8" s="4">
        <v>4.6075134071084413E-2</v>
      </c>
      <c r="G8" s="4">
        <v>9.6478124771411673E-3</v>
      </c>
      <c r="H8" s="4">
        <v>2.1124939959932768E-2</v>
      </c>
      <c r="I8" s="4">
        <v>1.382724743735589E-2</v>
      </c>
      <c r="J8" s="4">
        <v>8.8431054160429661E-3</v>
      </c>
      <c r="K8" s="4">
        <v>2.6198077507751587E-2</v>
      </c>
      <c r="L8" s="4">
        <v>6.2255577203709861E-2</v>
      </c>
      <c r="M8" s="4">
        <v>2.3764868823235481E-2</v>
      </c>
      <c r="N8" s="4">
        <v>0.32108500395537237</v>
      </c>
    </row>
    <row r="9" spans="1:14">
      <c r="A9" s="2" t="s">
        <v>20</v>
      </c>
      <c r="B9" s="4">
        <v>1.6493762611818882E-2</v>
      </c>
      <c r="C9" s="4">
        <v>2.0346871270602574E-2</v>
      </c>
      <c r="D9" s="4">
        <v>1.6091880750375907E-2</v>
      </c>
      <c r="E9" s="4">
        <v>8.7446088286246542E-3</v>
      </c>
      <c r="F9" s="4">
        <v>8.6503031201293525E-3</v>
      </c>
      <c r="G9" s="4">
        <v>1.744373959275263E-3</v>
      </c>
      <c r="H9" s="4">
        <v>1.3713582471266679E-2</v>
      </c>
      <c r="I9" s="4">
        <v>1.954596359265719E-2</v>
      </c>
      <c r="J9" s="4">
        <v>3.1233334716167203E-3</v>
      </c>
      <c r="K9" s="4">
        <v>2.2579808003206636E-2</v>
      </c>
      <c r="L9" s="4">
        <v>1.0235628799124799E-2</v>
      </c>
      <c r="M9" s="4">
        <v>7.5257190256868512E-3</v>
      </c>
      <c r="N9" s="4">
        <v>0.14879583590438547</v>
      </c>
    </row>
    <row r="10" spans="1:14">
      <c r="A10" s="2" t="s">
        <v>21</v>
      </c>
      <c r="B10" s="4">
        <v>2.8199960933511714E-3</v>
      </c>
      <c r="C10" s="4">
        <v>9.246090962370019E-3</v>
      </c>
      <c r="D10" s="4">
        <v>9.9031989120424192E-3</v>
      </c>
      <c r="E10" s="4">
        <v>1.6275511008418023E-2</v>
      </c>
      <c r="F10" s="4">
        <v>8.7867154481641452E-3</v>
      </c>
      <c r="G10" s="4">
        <v>1.2712332038982725E-2</v>
      </c>
      <c r="H10" s="4">
        <v>1.4196655974115452E-2</v>
      </c>
      <c r="I10" s="4">
        <v>0</v>
      </c>
      <c r="J10" s="4">
        <v>9.3877280929975208E-3</v>
      </c>
      <c r="K10" s="4">
        <v>0</v>
      </c>
      <c r="L10" s="4">
        <v>2.1158906382846145E-2</v>
      </c>
      <c r="M10" s="4">
        <v>1.4958261016854183E-2</v>
      </c>
      <c r="N10" s="4">
        <v>0.11944539593014181</v>
      </c>
    </row>
    <row r="11" spans="1:14">
      <c r="A11" s="2" t="s">
        <v>22</v>
      </c>
      <c r="B11" s="4">
        <v>8.4489493487884849E-3</v>
      </c>
      <c r="C11" s="4">
        <v>0</v>
      </c>
      <c r="D11" s="4">
        <v>5.6764033757551588E-3</v>
      </c>
      <c r="E11" s="4">
        <v>6.2659345741577282E-3</v>
      </c>
      <c r="F11" s="4">
        <v>0</v>
      </c>
      <c r="G11" s="4">
        <v>2.2946139758048805E-3</v>
      </c>
      <c r="H11" s="4">
        <v>0</v>
      </c>
      <c r="I11" s="4">
        <v>2.7194795543525769E-4</v>
      </c>
      <c r="J11" s="4">
        <v>3.9930642317812133E-3</v>
      </c>
      <c r="K11" s="4">
        <v>7.0170254565574469E-3</v>
      </c>
      <c r="L11" s="4">
        <v>1.1836754872569114E-2</v>
      </c>
      <c r="M11" s="4">
        <v>1.7901623049940696E-3</v>
      </c>
      <c r="N11" s="4">
        <v>4.7594856095843352E-2</v>
      </c>
    </row>
    <row r="12" spans="1:14">
      <c r="A12" s="2" t="s">
        <v>15</v>
      </c>
      <c r="B12" s="4">
        <v>7.4635649073191396E-2</v>
      </c>
      <c r="C12" s="4">
        <v>7.6539364934574097E-2</v>
      </c>
      <c r="D12" s="4">
        <v>7.683316480950185E-2</v>
      </c>
      <c r="E12" s="4">
        <v>7.4784540328901278E-2</v>
      </c>
      <c r="F12" s="4">
        <v>9.0505886992178305E-2</v>
      </c>
      <c r="G12" s="4">
        <v>5.1419378274917438E-2</v>
      </c>
      <c r="H12" s="4">
        <v>5.4924342031566584E-2</v>
      </c>
      <c r="I12" s="4">
        <v>6.2221193254722376E-2</v>
      </c>
      <c r="J12" s="4">
        <v>5.4194847971681399E-2</v>
      </c>
      <c r="K12" s="4">
        <v>0.10563826887646496</v>
      </c>
      <c r="L12" s="4">
        <v>0.20483945080719301</v>
      </c>
      <c r="M12" s="4">
        <v>7.3463912645107349E-2</v>
      </c>
      <c r="N12" s="4">
        <v>1</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67536-E513-4A6C-A202-3D4D688F8F3E}">
  <sheetPr codeName="Sheet20"/>
  <dimension ref="K1"/>
  <sheetViews>
    <sheetView zoomScale="85" zoomScaleNormal="85" workbookViewId="0">
      <selection activeCell="M19" sqref="M19"/>
    </sheetView>
  </sheetViews>
  <sheetFormatPr defaultRowHeight="15"/>
  <sheetData>
    <row r="1" spans="11:11">
      <c r="K1" s="2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C3800-5CA8-4900-958F-0E3B7FC20C2C}">
  <sheetPr codeName="Sheet9"/>
  <dimension ref="A1:N103"/>
  <sheetViews>
    <sheetView workbookViewId="0">
      <selection sqref="A1:N1"/>
    </sheetView>
  </sheetViews>
  <sheetFormatPr defaultColWidth="22.5703125" defaultRowHeight="15"/>
  <cols>
    <col min="1" max="1" width="13.5703125" bestFit="1" customWidth="1"/>
    <col min="2" max="2" width="24.85546875" bestFit="1" customWidth="1"/>
    <col min="3" max="3" width="22.5703125" bestFit="1" customWidth="1"/>
    <col min="4" max="4" width="13.28515625" bestFit="1" customWidth="1"/>
    <col min="5" max="5" width="33" bestFit="1" customWidth="1"/>
    <col min="6" max="6" width="30.7109375" bestFit="1" customWidth="1"/>
    <col min="7" max="7" width="27.85546875" bestFit="1" customWidth="1"/>
    <col min="8" max="8" width="7.7109375" bestFit="1" customWidth="1"/>
    <col min="13" max="13" width="29" bestFit="1" customWidth="1"/>
  </cols>
  <sheetData>
    <row r="1" spans="1:14" ht="21">
      <c r="A1" s="28" t="s">
        <v>23</v>
      </c>
      <c r="B1" s="28"/>
      <c r="C1" s="28"/>
      <c r="D1" s="28"/>
      <c r="E1" s="28"/>
      <c r="F1" s="28"/>
      <c r="G1" s="28"/>
      <c r="H1" s="28"/>
      <c r="I1" s="28"/>
      <c r="J1" s="28"/>
      <c r="K1" s="28"/>
      <c r="L1" s="28"/>
      <c r="M1" s="28"/>
      <c r="N1" s="28"/>
    </row>
    <row r="2" spans="1:14" ht="15.75">
      <c r="A2" s="29" t="s">
        <v>24</v>
      </c>
      <c r="B2" s="29"/>
      <c r="C2" s="29"/>
      <c r="D2" s="29"/>
      <c r="E2" s="29"/>
      <c r="F2" s="29"/>
      <c r="G2" s="29"/>
      <c r="H2" s="29"/>
      <c r="I2" s="29"/>
      <c r="J2" s="29"/>
      <c r="K2" s="29"/>
      <c r="L2" s="29"/>
      <c r="M2" s="29"/>
      <c r="N2" s="29"/>
    </row>
    <row r="3" spans="1:14">
      <c r="A3" s="30" t="s">
        <v>25</v>
      </c>
      <c r="B3" s="30"/>
      <c r="C3" s="30"/>
      <c r="D3" s="30"/>
      <c r="E3" s="30"/>
      <c r="F3" s="30"/>
      <c r="G3" s="30"/>
      <c r="H3" s="30"/>
      <c r="I3" s="30"/>
      <c r="J3" s="30"/>
      <c r="K3" s="30"/>
      <c r="L3" s="30"/>
      <c r="M3" s="30"/>
      <c r="N3" s="30"/>
    </row>
    <row r="4" spans="1:14">
      <c r="M4" s="17" t="s">
        <v>26</v>
      </c>
    </row>
    <row r="5" spans="1:14" ht="18.75">
      <c r="A5" s="33" t="s">
        <v>27</v>
      </c>
      <c r="B5" s="33"/>
      <c r="C5" s="33"/>
      <c r="D5" s="33"/>
      <c r="E5" s="33"/>
      <c r="F5" s="33"/>
      <c r="G5" s="33"/>
      <c r="H5" s="33"/>
      <c r="I5" s="33"/>
      <c r="J5" s="33"/>
      <c r="K5" s="33"/>
      <c r="L5" s="33"/>
      <c r="M5" s="33"/>
      <c r="N5" s="33"/>
    </row>
    <row r="6" spans="1:14">
      <c r="A6" s="18" t="s">
        <v>28</v>
      </c>
      <c r="B6" s="18" t="s">
        <v>29</v>
      </c>
      <c r="C6" s="18" t="s">
        <v>30</v>
      </c>
      <c r="D6" s="18" t="s">
        <v>31</v>
      </c>
      <c r="E6" s="18" t="s">
        <v>32</v>
      </c>
      <c r="F6" s="18" t="s">
        <v>33</v>
      </c>
      <c r="G6" s="18" t="s">
        <v>34</v>
      </c>
    </row>
    <row r="7" spans="1:14">
      <c r="A7" s="19" t="s">
        <v>16</v>
      </c>
      <c r="B7" s="22">
        <f>SLA_Compliance_Analysis!B25</f>
        <v>0.87136929460580914</v>
      </c>
      <c r="C7" s="22">
        <f>SLA_Compliance_Analysis!C25</f>
        <v>0.84210526315789469</v>
      </c>
      <c r="D7" s="22">
        <f>SLA_Compliance_Analysis!D25</f>
        <v>2.9264031447914451E-2</v>
      </c>
      <c r="E7" s="22">
        <f>SLA_Compliance_Analysis!E25</f>
        <v>0.1079136690647482</v>
      </c>
      <c r="F7" s="22">
        <f>SLA_Compliance_Analysis!F25</f>
        <v>6.1302681992337162E-2</v>
      </c>
      <c r="G7" s="22">
        <f>SLA_Compliance_Analysis!G25</f>
        <v>4.6610987072411035E-2</v>
      </c>
    </row>
    <row r="8" spans="1:14">
      <c r="A8" s="21" t="s">
        <v>20</v>
      </c>
      <c r="B8" s="23">
        <f>SLA_Compliance_Analysis!B26</f>
        <v>0.70447761194029845</v>
      </c>
      <c r="C8" s="23">
        <f>SLA_Compliance_Analysis!C26</f>
        <v>0.625</v>
      </c>
      <c r="D8" s="23">
        <f>SLA_Compliance_Analysis!D26</f>
        <v>7.9477611940298454E-2</v>
      </c>
      <c r="E8" s="23">
        <f>SLA_Compliance_Analysis!E26</f>
        <v>0.12127440904419322</v>
      </c>
      <c r="F8" s="23">
        <f>SLA_Compliance_Analysis!F26</f>
        <v>0.22988505747126436</v>
      </c>
      <c r="G8" s="23">
        <f>SLA_Compliance_Analysis!G26</f>
        <v>0.10861064842707115</v>
      </c>
    </row>
    <row r="9" spans="1:14">
      <c r="A9" s="19" t="s">
        <v>18</v>
      </c>
      <c r="B9" s="22">
        <f>SLA_Compliance_Analysis!B27</f>
        <v>0.82371794871794868</v>
      </c>
      <c r="C9" s="22">
        <f>SLA_Compliance_Analysis!C27</f>
        <v>1</v>
      </c>
      <c r="D9" s="22">
        <f>SLA_Compliance_Analysis!D27</f>
        <v>0.17628205128205132</v>
      </c>
      <c r="E9" s="22">
        <f>SLA_Compliance_Analysis!E27</f>
        <v>0.13206577595066804</v>
      </c>
      <c r="F9" s="22">
        <f>SLA_Compliance_Analysis!F27</f>
        <v>5.7471264367816091E-2</v>
      </c>
      <c r="G9" s="22">
        <f>SLA_Compliance_Analysis!G27</f>
        <v>7.4594511582851949E-2</v>
      </c>
    </row>
    <row r="10" spans="1:14">
      <c r="A10" s="21" t="s">
        <v>19</v>
      </c>
      <c r="B10" s="23">
        <f>SLA_Compliance_Analysis!B28</f>
        <v>0.82219251336898391</v>
      </c>
      <c r="C10" s="23">
        <f>SLA_Compliance_Analysis!C28</f>
        <v>0.5864197530864198</v>
      </c>
      <c r="D10" s="23">
        <f>SLA_Compliance_Analysis!D28</f>
        <v>0.23577276028256411</v>
      </c>
      <c r="E10" s="23">
        <f>SLA_Compliance_Analysis!E28</f>
        <v>0.31603288797533402</v>
      </c>
      <c r="F10" s="23">
        <f>SLA_Compliance_Analysis!F28</f>
        <v>0.36398467432950193</v>
      </c>
      <c r="G10" s="23">
        <f>SLA_Compliance_Analysis!G28</f>
        <v>4.7951786354167913E-2</v>
      </c>
    </row>
    <row r="11" spans="1:14">
      <c r="A11" s="19" t="s">
        <v>22</v>
      </c>
      <c r="B11" s="22">
        <f>SLA_Compliance_Analysis!B29</f>
        <v>0.81746031746031744</v>
      </c>
      <c r="C11" s="22">
        <f>SLA_Compliance_Analysis!C29</f>
        <v>0.18181818181818182</v>
      </c>
      <c r="D11" s="22">
        <f>SLA_Compliance_Analysis!D29</f>
        <v>0.63564213564213556</v>
      </c>
      <c r="E11" s="22">
        <f>SLA_Compliance_Analysis!E29</f>
        <v>5.2929085303186026E-2</v>
      </c>
      <c r="F11" s="22">
        <f>SLA_Compliance_Analysis!F29</f>
        <v>7.6628352490421452E-3</v>
      </c>
      <c r="G11" s="22">
        <f>SLA_Compliance_Analysis!G29</f>
        <v>4.5266250054143878E-2</v>
      </c>
    </row>
    <row r="12" spans="1:14">
      <c r="A12" s="21" t="s">
        <v>21</v>
      </c>
      <c r="B12" s="23">
        <f>SLA_Compliance_Analysis!B30</f>
        <v>0.81992337164750961</v>
      </c>
      <c r="C12" s="23">
        <f>SLA_Compliance_Analysis!C30</f>
        <v>0.45833333333333331</v>
      </c>
      <c r="D12" s="23">
        <f>SLA_Compliance_Analysis!D30</f>
        <v>0.3615900383141763</v>
      </c>
      <c r="E12" s="23">
        <f>SLA_Compliance_Analysis!E30</f>
        <v>0.10996916752312436</v>
      </c>
      <c r="F12" s="23">
        <f>SLA_Compliance_Analysis!F30</f>
        <v>0.12643678160919541</v>
      </c>
      <c r="G12" s="23">
        <f>SLA_Compliance_Analysis!G30</f>
        <v>1.6467614086071058E-2</v>
      </c>
    </row>
    <row r="13" spans="1:14">
      <c r="A13" s="19" t="s">
        <v>17</v>
      </c>
      <c r="B13" s="22">
        <f>SLA_Compliance_Analysis!B31</f>
        <v>0.852054794520548</v>
      </c>
      <c r="C13" s="22">
        <f>SLA_Compliance_Analysis!C31</f>
        <v>0.72727272727272729</v>
      </c>
      <c r="D13" s="22">
        <f>SLA_Compliance_Analysis!D31</f>
        <v>0.1247820672478207</v>
      </c>
      <c r="E13" s="22">
        <f>SLA_Compliance_Analysis!E31</f>
        <v>0.15981500513874614</v>
      </c>
      <c r="F13" s="22">
        <f>SLA_Compliance_Analysis!F31</f>
        <v>0.1532567049808429</v>
      </c>
      <c r="G13" s="22">
        <f>SLA_Compliance_Analysis!G31</f>
        <v>6.5583001579032352E-3</v>
      </c>
    </row>
    <row r="15" spans="1:14" ht="18.75">
      <c r="A15" s="33" t="s">
        <v>35</v>
      </c>
      <c r="B15" s="34"/>
      <c r="C15" s="34"/>
      <c r="D15" s="34"/>
      <c r="E15" s="34"/>
      <c r="F15" s="34"/>
      <c r="G15" s="34"/>
      <c r="H15" s="34"/>
      <c r="I15" s="34"/>
      <c r="J15" s="34"/>
      <c r="K15" s="34"/>
      <c r="L15" s="34"/>
      <c r="M15" s="34"/>
      <c r="N15" s="34"/>
    </row>
    <row r="16" spans="1:14">
      <c r="A16" s="20"/>
      <c r="B16" s="18" t="s">
        <v>16</v>
      </c>
      <c r="C16" s="18" t="s">
        <v>20</v>
      </c>
      <c r="D16" s="18" t="s">
        <v>18</v>
      </c>
      <c r="E16" s="18" t="s">
        <v>19</v>
      </c>
      <c r="F16" s="18" t="s">
        <v>22</v>
      </c>
      <c r="G16" s="18" t="s">
        <v>21</v>
      </c>
      <c r="H16" s="18" t="s">
        <v>17</v>
      </c>
    </row>
    <row r="17" spans="1:14">
      <c r="A17" s="24" t="s">
        <v>36</v>
      </c>
      <c r="B17" s="23">
        <f>'Payments Analysis'!K8</f>
        <v>3.3878266445729693E-2</v>
      </c>
      <c r="C17" s="23">
        <f>'Payments Analysis'!L8</f>
        <v>0</v>
      </c>
      <c r="D17" s="23">
        <f>'Payments Analysis'!M8</f>
        <v>1.4046839790822295E-2</v>
      </c>
      <c r="E17" s="23">
        <f>'Payments Analysis'!N8</f>
        <v>0</v>
      </c>
      <c r="F17" s="23">
        <f>'Payments Analysis'!O8</f>
        <v>0</v>
      </c>
      <c r="G17" s="23">
        <f>'Payments Analysis'!P8</f>
        <v>0</v>
      </c>
      <c r="H17" s="23">
        <f>'Payments Analysis'!Q8</f>
        <v>2.0873221664638349E-2</v>
      </c>
    </row>
    <row r="18" spans="1:14">
      <c r="A18" s="25" t="s">
        <v>37</v>
      </c>
      <c r="B18" s="22">
        <f>'Payments Analysis'!K9</f>
        <v>0</v>
      </c>
      <c r="C18" s="22">
        <f>'Payments Analysis'!L9</f>
        <v>0</v>
      </c>
      <c r="D18" s="22">
        <f>'Payments Analysis'!M9</f>
        <v>0</v>
      </c>
      <c r="E18" s="22">
        <f>'Payments Analysis'!N9</f>
        <v>9.7081755647836568E-2</v>
      </c>
      <c r="F18" s="22">
        <f>'Payments Analysis'!O9</f>
        <v>0</v>
      </c>
      <c r="G18" s="22">
        <f>'Payments Analysis'!P9</f>
        <v>0</v>
      </c>
      <c r="H18" s="22">
        <f>'Payments Analysis'!Q9</f>
        <v>9.9367739258507656E-2</v>
      </c>
    </row>
    <row r="19" spans="1:14">
      <c r="A19" s="24" t="s">
        <v>38</v>
      </c>
      <c r="B19" s="23">
        <f>'Payments Analysis'!K10</f>
        <v>0</v>
      </c>
      <c r="C19" s="23">
        <f>'Payments Analysis'!L10</f>
        <v>0</v>
      </c>
      <c r="D19" s="23">
        <f>'Payments Analysis'!M10</f>
        <v>0.1230285544701633</v>
      </c>
      <c r="E19" s="23">
        <f>'Payments Analysis'!N10</f>
        <v>5.3766975315165083E-2</v>
      </c>
      <c r="F19" s="23">
        <f>'Payments Analysis'!O10</f>
        <v>0.1908375472498722</v>
      </c>
      <c r="G19" s="23">
        <f>'Payments Analysis'!P10</f>
        <v>0</v>
      </c>
      <c r="H19" s="23">
        <f>'Payments Analysis'!Q10</f>
        <v>9.5819433447599411E-2</v>
      </c>
    </row>
    <row r="20" spans="1:14">
      <c r="A20" s="25" t="s">
        <v>39</v>
      </c>
      <c r="B20" s="22">
        <f>'Payments Analysis'!K11</f>
        <v>0</v>
      </c>
      <c r="C20" s="22">
        <f>'Payments Analysis'!L11</f>
        <v>5.1779851859967328E-2</v>
      </c>
      <c r="D20" s="22">
        <f>'Payments Analysis'!M11</f>
        <v>5.5386848967776695E-2</v>
      </c>
      <c r="E20" s="22">
        <f>'Payments Analysis'!N11</f>
        <v>3.6094997329271024E-2</v>
      </c>
      <c r="F20" s="22">
        <f>'Payments Analysis'!O11</f>
        <v>0.1660626740415507</v>
      </c>
      <c r="G20" s="22">
        <f>'Payments Analysis'!P11</f>
        <v>0</v>
      </c>
      <c r="H20" s="22">
        <f>'Payments Analysis'!Q11</f>
        <v>1.5186327805433822E-2</v>
      </c>
    </row>
    <row r="21" spans="1:14">
      <c r="A21" s="24" t="s">
        <v>7</v>
      </c>
      <c r="B21" s="23">
        <f>'Payments Analysis'!K12</f>
        <v>0</v>
      </c>
      <c r="C21" s="23">
        <f>'Payments Analysis'!L12</f>
        <v>0</v>
      </c>
      <c r="D21" s="23">
        <f>'Payments Analysis'!M12</f>
        <v>0</v>
      </c>
      <c r="E21" s="23">
        <f>'Payments Analysis'!N12</f>
        <v>0.10974975357228683</v>
      </c>
      <c r="F21" s="23">
        <f>'Payments Analysis'!O12</f>
        <v>0</v>
      </c>
      <c r="G21" s="23">
        <f>'Payments Analysis'!P12</f>
        <v>0.18947466485068681</v>
      </c>
      <c r="H21" s="23">
        <f>'Payments Analysis'!Q12</f>
        <v>0</v>
      </c>
    </row>
    <row r="22" spans="1:14">
      <c r="A22" s="25" t="s">
        <v>40</v>
      </c>
      <c r="B22" s="22">
        <f>'Payments Analysis'!K13</f>
        <v>0</v>
      </c>
      <c r="C22" s="22">
        <f>'Payments Analysis'!L13</f>
        <v>6.1278649010900757E-2</v>
      </c>
      <c r="D22" s="22">
        <f>'Payments Analysis'!M13</f>
        <v>0.19396315510839854</v>
      </c>
      <c r="E22" s="22">
        <f>'Payments Analysis'!N13</f>
        <v>7.392404572601402E-2</v>
      </c>
      <c r="F22" s="22">
        <f>'Payments Analysis'!O13</f>
        <v>0</v>
      </c>
      <c r="G22" s="22">
        <f>'Payments Analysis'!P13</f>
        <v>0</v>
      </c>
      <c r="H22" s="22">
        <f>'Payments Analysis'!Q13</f>
        <v>0</v>
      </c>
    </row>
    <row r="23" spans="1:14">
      <c r="A23" s="24" t="s">
        <v>41</v>
      </c>
      <c r="B23" s="23">
        <f>'Payments Analysis'!K14</f>
        <v>2.0004415116664922E-2</v>
      </c>
      <c r="C23" s="23">
        <f>'Payments Analysis'!L14</f>
        <v>0</v>
      </c>
      <c r="D23" s="23">
        <f>'Payments Analysis'!M14</f>
        <v>0</v>
      </c>
      <c r="E23" s="23">
        <f>'Payments Analysis'!N14</f>
        <v>9.0543392567053529E-2</v>
      </c>
      <c r="F23" s="23">
        <f>'Payments Analysis'!O14</f>
        <v>0</v>
      </c>
      <c r="G23" s="23">
        <f>'Payments Analysis'!P14</f>
        <v>0.12396892308402656</v>
      </c>
      <c r="H23" s="23">
        <f>'Payments Analysis'!Q14</f>
        <v>5.8231148005327041E-2</v>
      </c>
    </row>
    <row r="24" spans="1:14">
      <c r="A24" s="25" t="s">
        <v>42</v>
      </c>
      <c r="B24" s="22">
        <f>'Payments Analysis'!K15</f>
        <v>0.13591544315954818</v>
      </c>
      <c r="C24" s="22">
        <f>'Payments Analysis'!L15</f>
        <v>0.28221298171384446</v>
      </c>
      <c r="D24" s="22">
        <f>'Payments Analysis'!M15</f>
        <v>0</v>
      </c>
      <c r="E24" s="22">
        <f>'Payments Analysis'!N15</f>
        <v>1.16314086798846E-3</v>
      </c>
      <c r="F24" s="22">
        <f>'Payments Analysis'!O15</f>
        <v>0</v>
      </c>
      <c r="G24" s="22">
        <f>'Payments Analysis'!P15</f>
        <v>8.5158701948905111E-2</v>
      </c>
      <c r="H24" s="22">
        <f>'Payments Analysis'!Q15</f>
        <v>5.8800456721249172E-2</v>
      </c>
    </row>
    <row r="25" spans="1:14">
      <c r="A25" s="24" t="s">
        <v>43</v>
      </c>
      <c r="B25" s="23">
        <f>'Payments Analysis'!K16</f>
        <v>0.10829133990970552</v>
      </c>
      <c r="C25" s="23">
        <f>'Payments Analysis'!L16</f>
        <v>0.15082161817896572</v>
      </c>
      <c r="D25" s="23">
        <f>'Payments Analysis'!M16</f>
        <v>1.6952389634392519E-2</v>
      </c>
      <c r="E25" s="23">
        <f>'Payments Analysis'!N16</f>
        <v>0</v>
      </c>
      <c r="F25" s="23">
        <f>'Payments Analysis'!O16</f>
        <v>0</v>
      </c>
      <c r="G25" s="23">
        <f>'Payments Analysis'!P16</f>
        <v>0.14736477062243375</v>
      </c>
      <c r="H25" s="23">
        <f>'Payments Analysis'!Q16</f>
        <v>0</v>
      </c>
    </row>
    <row r="26" spans="1:14">
      <c r="A26" s="25" t="s">
        <v>44</v>
      </c>
      <c r="B26" s="22">
        <f>'Payments Analysis'!K17</f>
        <v>0</v>
      </c>
      <c r="C26" s="22">
        <f>'Payments Analysis'!L17</f>
        <v>4.6779111548404202E-2</v>
      </c>
      <c r="D26" s="22">
        <f>'Payments Analysis'!M17</f>
        <v>5.6349051281403009E-2</v>
      </c>
      <c r="E26" s="22">
        <f>'Payments Analysis'!N17</f>
        <v>0.10665398641737661</v>
      </c>
      <c r="F26" s="22">
        <f>'Payments Analysis'!O17</f>
        <v>0</v>
      </c>
      <c r="G26" s="22">
        <f>'Payments Analysis'!P17</f>
        <v>3.4829165512795315E-2</v>
      </c>
      <c r="H26" s="22">
        <f>'Payments Analysis'!Q17</f>
        <v>0.30991397941588483</v>
      </c>
    </row>
    <row r="27" spans="1:14">
      <c r="A27" s="24" t="s">
        <v>45</v>
      </c>
      <c r="B27" s="23">
        <f>'Payments Analysis'!K18</f>
        <v>0.32186419188619264</v>
      </c>
      <c r="C27" s="23">
        <f>'Payments Analysis'!L18</f>
        <v>0.34051731849408667</v>
      </c>
      <c r="D27" s="23">
        <f>'Payments Analysis'!M18</f>
        <v>0.10682907491682826</v>
      </c>
      <c r="E27" s="23">
        <f>'Payments Analysis'!N18</f>
        <v>0.2825317830149473</v>
      </c>
      <c r="F27" s="23">
        <f>'Payments Analysis'!O18</f>
        <v>0</v>
      </c>
      <c r="G27" s="23">
        <f>'Payments Analysis'!P18</f>
        <v>0.22158486086749635</v>
      </c>
      <c r="H27" s="23">
        <f>'Payments Analysis'!Q18</f>
        <v>7.4113361332457828E-2</v>
      </c>
    </row>
    <row r="28" spans="1:14">
      <c r="A28" s="25" t="s">
        <v>46</v>
      </c>
      <c r="B28" s="22">
        <f>'Payments Analysis'!K19</f>
        <v>0.38004634348215927</v>
      </c>
      <c r="C28" s="22">
        <f>'Payments Analysis'!L19</f>
        <v>6.6610469193830832E-2</v>
      </c>
      <c r="D28" s="22">
        <f>'Payments Analysis'!M19</f>
        <v>0.43344408583021543</v>
      </c>
      <c r="E28" s="22">
        <f>'Payments Analysis'!N19</f>
        <v>0.14849016954206043</v>
      </c>
      <c r="F28" s="22">
        <f>'Payments Analysis'!O19</f>
        <v>0.64309977870857704</v>
      </c>
      <c r="G28" s="22">
        <f>'Payments Analysis'!P19</f>
        <v>0.19761891311365606</v>
      </c>
      <c r="H28" s="22">
        <f>'Payments Analysis'!Q19</f>
        <v>0.26769433234890205</v>
      </c>
    </row>
    <row r="30" spans="1:14" ht="18.75">
      <c r="A30" s="33" t="s">
        <v>47</v>
      </c>
      <c r="B30" s="34"/>
      <c r="C30" s="34"/>
      <c r="D30" s="34"/>
      <c r="E30" s="34"/>
      <c r="F30" s="34"/>
      <c r="G30" s="34"/>
      <c r="H30" s="34"/>
      <c r="I30" s="34"/>
      <c r="J30" s="34"/>
      <c r="K30" s="34"/>
      <c r="L30" s="34"/>
      <c r="M30" s="34"/>
      <c r="N30" s="34"/>
    </row>
    <row r="31" spans="1:14">
      <c r="A31" s="20"/>
      <c r="B31" s="18" t="s">
        <v>16</v>
      </c>
      <c r="C31" s="18" t="s">
        <v>20</v>
      </c>
      <c r="D31" s="18" t="s">
        <v>18</v>
      </c>
      <c r="E31" s="18" t="s">
        <v>19</v>
      </c>
      <c r="F31" s="18" t="s">
        <v>22</v>
      </c>
      <c r="G31" s="18" t="s">
        <v>21</v>
      </c>
      <c r="H31" s="18" t="s">
        <v>17</v>
      </c>
    </row>
    <row r="32" spans="1:14">
      <c r="A32" s="24" t="s">
        <v>36</v>
      </c>
      <c r="B32" s="23">
        <f>'Payments Analysis'!K24</f>
        <v>0</v>
      </c>
      <c r="C32" s="23">
        <f>'Payments Analysis'!L24</f>
        <v>4.0690644079335196E-2</v>
      </c>
      <c r="D32" s="23">
        <f>'Payments Analysis'!M24</f>
        <v>0</v>
      </c>
      <c r="E32" s="23">
        <f>'Payments Analysis'!N24</f>
        <v>0.11590441119257239</v>
      </c>
      <c r="F32" s="23">
        <f>'Payments Analysis'!O24</f>
        <v>0.31086675832367172</v>
      </c>
      <c r="G32" s="23">
        <f>'Payments Analysis'!P24</f>
        <v>0</v>
      </c>
      <c r="H32" s="23">
        <f>'Payments Analysis'!Q24</f>
        <v>1.0833208916656139E-2</v>
      </c>
    </row>
    <row r="33" spans="1:14">
      <c r="A33" s="25" t="s">
        <v>37</v>
      </c>
      <c r="B33" s="22">
        <f>'Payments Analysis'!K25</f>
        <v>0</v>
      </c>
      <c r="C33" s="22">
        <f>'Payments Analysis'!L25</f>
        <v>9.4014185538694714E-2</v>
      </c>
      <c r="D33" s="22">
        <f>'Payments Analysis'!M25</f>
        <v>0</v>
      </c>
      <c r="E33" s="22">
        <f>'Payments Analysis'!N25</f>
        <v>2.5966500303377743E-2</v>
      </c>
      <c r="F33" s="22">
        <f>'Payments Analysis'!O25</f>
        <v>0</v>
      </c>
      <c r="G33" s="22">
        <f>'Payments Analysis'!P25</f>
        <v>4.4081380902263767E-2</v>
      </c>
      <c r="H33" s="22">
        <f>'Payments Analysis'!Q25</f>
        <v>0</v>
      </c>
    </row>
    <row r="34" spans="1:14">
      <c r="A34" s="24" t="s">
        <v>38</v>
      </c>
      <c r="B34" s="23">
        <f>'Payments Analysis'!K26</f>
        <v>4.3570717201509922E-2</v>
      </c>
      <c r="C34" s="23">
        <f>'Payments Analysis'!L26</f>
        <v>0.23916211523495681</v>
      </c>
      <c r="D34" s="23">
        <f>'Payments Analysis'!M26</f>
        <v>0</v>
      </c>
      <c r="E34" s="23">
        <f>'Payments Analysis'!N26</f>
        <v>9.0798280132566037E-2</v>
      </c>
      <c r="F34" s="23">
        <f>'Payments Analysis'!O26</f>
        <v>0</v>
      </c>
      <c r="G34" s="23">
        <f>'Payments Analysis'!P26</f>
        <v>8.8057629467432938E-2</v>
      </c>
      <c r="H34" s="23">
        <f>'Payments Analysis'!Q26</f>
        <v>0.13537764938059019</v>
      </c>
    </row>
    <row r="35" spans="1:14">
      <c r="A35" s="25" t="s">
        <v>39</v>
      </c>
      <c r="B35" s="22">
        <f>'Payments Analysis'!K27</f>
        <v>0</v>
      </c>
      <c r="C35" s="22">
        <f>'Payments Analysis'!L27</f>
        <v>0</v>
      </c>
      <c r="D35" s="22">
        <f>'Payments Analysis'!M27</f>
        <v>0.10682424708447771</v>
      </c>
      <c r="E35" s="22">
        <f>'Payments Analysis'!N27</f>
        <v>3.181288681101551E-2</v>
      </c>
      <c r="F35" s="22">
        <f>'Payments Analysis'!O27</f>
        <v>0.1000493208255456</v>
      </c>
      <c r="G35" s="22">
        <f>'Payments Analysis'!P27</f>
        <v>6.2119030125945801E-2</v>
      </c>
      <c r="H35" s="22">
        <f>'Payments Analysis'!Q27</f>
        <v>2.4025209844316765E-2</v>
      </c>
    </row>
    <row r="36" spans="1:14">
      <c r="A36" s="24" t="s">
        <v>7</v>
      </c>
      <c r="B36" s="23">
        <f>'Payments Analysis'!K28</f>
        <v>3.8786257210783062E-2</v>
      </c>
      <c r="C36" s="23">
        <f>'Payments Analysis'!L28</f>
        <v>0</v>
      </c>
      <c r="D36" s="23">
        <f>'Payments Analysis'!M28</f>
        <v>0.10153082812813215</v>
      </c>
      <c r="E36" s="23">
        <f>'Payments Analysis'!N28</f>
        <v>4.5470979999283276E-2</v>
      </c>
      <c r="F36" s="23">
        <f>'Payments Analysis'!O28</f>
        <v>0</v>
      </c>
      <c r="G36" s="23">
        <f>'Payments Analysis'!P28</f>
        <v>7.147888756335842E-2</v>
      </c>
      <c r="H36" s="23">
        <f>'Payments Analysis'!Q28</f>
        <v>4.2077470776282266E-2</v>
      </c>
    </row>
    <row r="37" spans="1:14">
      <c r="A37" s="25" t="s">
        <v>40</v>
      </c>
      <c r="B37" s="22">
        <f>'Payments Analysis'!K29</f>
        <v>0</v>
      </c>
      <c r="C37" s="22">
        <f>'Payments Analysis'!L29</f>
        <v>0.11509545395668125</v>
      </c>
      <c r="D37" s="22">
        <f>'Payments Analysis'!M29</f>
        <v>0</v>
      </c>
      <c r="E37" s="22">
        <f>'Payments Analysis'!N29</f>
        <v>2.1712941979641097E-2</v>
      </c>
      <c r="F37" s="22">
        <f>'Payments Analysis'!O29</f>
        <v>0.14521415023380443</v>
      </c>
      <c r="G37" s="22">
        <f>'Payments Analysis'!P29</f>
        <v>7.3124561695244825E-2</v>
      </c>
      <c r="H37" s="22">
        <f>'Payments Analysis'!Q29</f>
        <v>5.5213500870422781E-2</v>
      </c>
    </row>
    <row r="38" spans="1:14">
      <c r="A38" s="24" t="s">
        <v>41</v>
      </c>
      <c r="B38" s="23">
        <f>'Payments Analysis'!K30</f>
        <v>3.9543272104514894E-2</v>
      </c>
      <c r="C38" s="23">
        <f>'Payments Analysis'!L30</f>
        <v>0</v>
      </c>
      <c r="D38" s="23">
        <f>'Payments Analysis'!M30</f>
        <v>0.13681741331942707</v>
      </c>
      <c r="E38" s="23">
        <f>'Payments Analysis'!N30</f>
        <v>6.704657770664893E-2</v>
      </c>
      <c r="F38" s="23">
        <f>'Payments Analysis'!O30</f>
        <v>0</v>
      </c>
      <c r="G38" s="23">
        <f>'Payments Analysis'!P30</f>
        <v>0.17380301440301252</v>
      </c>
      <c r="H38" s="23">
        <f>'Payments Analysis'!Q30</f>
        <v>0</v>
      </c>
    </row>
    <row r="39" spans="1:14">
      <c r="A39" s="25" t="s">
        <v>42</v>
      </c>
      <c r="B39" s="22">
        <f>'Payments Analysis'!K31</f>
        <v>0.1363152733502096</v>
      </c>
      <c r="C39" s="22">
        <f>'Payments Analysis'!L31</f>
        <v>0.22952603688744105</v>
      </c>
      <c r="D39" s="22">
        <f>'Payments Analysis'!M31</f>
        <v>6.0152616371562162E-2</v>
      </c>
      <c r="E39" s="22">
        <f>'Payments Analysis'!N31</f>
        <v>8.7475060267792018E-2</v>
      </c>
      <c r="F39" s="22">
        <f>'Payments Analysis'!O31</f>
        <v>1.7210167667744344E-2</v>
      </c>
      <c r="G39" s="22">
        <f>'Payments Analysis'!P31</f>
        <v>7.0232186727897633E-2</v>
      </c>
      <c r="H39" s="22">
        <f>'Payments Analysis'!Q31</f>
        <v>0</v>
      </c>
    </row>
    <row r="40" spans="1:14">
      <c r="A40" s="24" t="s">
        <v>43</v>
      </c>
      <c r="B40" s="23">
        <f>'Payments Analysis'!K32</f>
        <v>0.28219255281514571</v>
      </c>
      <c r="C40" s="23">
        <f>'Payments Analysis'!L32</f>
        <v>0</v>
      </c>
      <c r="D40" s="23">
        <f>'Payments Analysis'!M32</f>
        <v>5.661726418004645E-2</v>
      </c>
      <c r="E40" s="23">
        <f>'Payments Analysis'!N32</f>
        <v>0.1063868440745932</v>
      </c>
      <c r="F40" s="23">
        <f>'Payments Analysis'!O32</f>
        <v>0</v>
      </c>
      <c r="G40" s="23">
        <f>'Payments Analysis'!P32</f>
        <v>7.6074779062236045E-2</v>
      </c>
      <c r="H40" s="23">
        <f>'Payments Analysis'!Q32</f>
        <v>0.1851144701349961</v>
      </c>
    </row>
    <row r="41" spans="1:14">
      <c r="A41" s="25" t="s">
        <v>44</v>
      </c>
      <c r="B41" s="22">
        <f>'Payments Analysis'!K33</f>
        <v>0.1514294997397882</v>
      </c>
      <c r="C41" s="22">
        <f>'Payments Analysis'!L33</f>
        <v>0</v>
      </c>
      <c r="D41" s="22">
        <f>'Payments Analysis'!M33</f>
        <v>0</v>
      </c>
      <c r="E41" s="22">
        <f>'Payments Analysis'!N33</f>
        <v>4.578758430577997E-2</v>
      </c>
      <c r="F41" s="22">
        <f>'Payments Analysis'!O33</f>
        <v>0</v>
      </c>
      <c r="G41" s="22">
        <f>'Payments Analysis'!P33</f>
        <v>0</v>
      </c>
      <c r="H41" s="22">
        <f>'Payments Analysis'!Q33</f>
        <v>7.6614409192435118E-2</v>
      </c>
    </row>
    <row r="42" spans="1:14">
      <c r="A42" s="24" t="s">
        <v>45</v>
      </c>
      <c r="B42" s="23">
        <f>'Payments Analysis'!K34</f>
        <v>0.28748773992696175</v>
      </c>
      <c r="C42" s="23">
        <f>'Payments Analysis'!L34</f>
        <v>0.11223993523725985</v>
      </c>
      <c r="D42" s="23">
        <f>'Payments Analysis'!M34</f>
        <v>0.31076755744977363</v>
      </c>
      <c r="E42" s="23">
        <f>'Payments Analysis'!N34</f>
        <v>0.13544208150750825</v>
      </c>
      <c r="F42" s="23">
        <f>'Payments Analysis'!O34</f>
        <v>0.42665960294923377</v>
      </c>
      <c r="G42" s="23">
        <f>'Payments Analysis'!P34</f>
        <v>0</v>
      </c>
      <c r="H42" s="23">
        <f>'Payments Analysis'!Q34</f>
        <v>0.32724322157566715</v>
      </c>
    </row>
    <row r="43" spans="1:14">
      <c r="A43" s="25" t="s">
        <v>46</v>
      </c>
      <c r="B43" s="22">
        <f>'Payments Analysis'!K35</f>
        <v>2.0674687651086987E-2</v>
      </c>
      <c r="C43" s="22">
        <f>'Payments Analysis'!L35</f>
        <v>0.16927162906563092</v>
      </c>
      <c r="D43" s="22">
        <f>'Payments Analysis'!M35</f>
        <v>0.22729007346658078</v>
      </c>
      <c r="E43" s="22">
        <f>'Payments Analysis'!N35</f>
        <v>0.22619585171922141</v>
      </c>
      <c r="F43" s="22">
        <f>'Payments Analysis'!O35</f>
        <v>0</v>
      </c>
      <c r="G43" s="22">
        <f>'Payments Analysis'!P35</f>
        <v>0.34102853005260819</v>
      </c>
      <c r="H43" s="22">
        <f>'Payments Analysis'!Q35</f>
        <v>0.14350085930863352</v>
      </c>
    </row>
    <row r="45" spans="1:14" ht="18.75">
      <c r="A45" s="33" t="s">
        <v>48</v>
      </c>
      <c r="B45" s="34"/>
      <c r="C45" s="34"/>
      <c r="D45" s="34"/>
      <c r="E45" s="34"/>
      <c r="F45" s="34"/>
      <c r="G45" s="34"/>
      <c r="H45" s="34"/>
      <c r="I45" s="34"/>
      <c r="J45" s="34"/>
      <c r="K45" s="34"/>
      <c r="L45" s="34"/>
      <c r="M45" s="34"/>
      <c r="N45" s="34"/>
    </row>
    <row r="46" spans="1:14">
      <c r="A46" s="20"/>
      <c r="B46" s="18" t="s">
        <v>16</v>
      </c>
      <c r="C46" s="18" t="s">
        <v>20</v>
      </c>
      <c r="D46" s="18" t="s">
        <v>18</v>
      </c>
      <c r="E46" s="18" t="s">
        <v>19</v>
      </c>
      <c r="F46" s="18" t="s">
        <v>22</v>
      </c>
      <c r="G46" s="18" t="s">
        <v>21</v>
      </c>
      <c r="H46" s="18" t="s">
        <v>17</v>
      </c>
    </row>
    <row r="47" spans="1:14">
      <c r="A47" s="24" t="s">
        <v>36</v>
      </c>
      <c r="B47" s="23">
        <f>'Payments Analysis'!K40</f>
        <v>2.16065770523752E-2</v>
      </c>
      <c r="C47" s="23">
        <f>'Payments Analysis'!L40</f>
        <v>0</v>
      </c>
      <c r="D47" s="23">
        <f>'Payments Analysis'!M40</f>
        <v>0</v>
      </c>
      <c r="E47" s="23">
        <f>'Payments Analysis'!N40</f>
        <v>4.4081136088681722E-2</v>
      </c>
      <c r="F47" s="23">
        <f>'Payments Analysis'!O40</f>
        <v>0</v>
      </c>
      <c r="G47" s="23">
        <f>'Payments Analysis'!P40</f>
        <v>8.041068671831661E-2</v>
      </c>
      <c r="H47" s="23">
        <f>'Payments Analysis'!Q40</f>
        <v>7.7589081042663433E-2</v>
      </c>
    </row>
    <row r="48" spans="1:14">
      <c r="A48" s="25" t="s">
        <v>37</v>
      </c>
      <c r="B48" s="22">
        <f>'Payments Analysis'!K41</f>
        <v>7.3665436669562587E-2</v>
      </c>
      <c r="C48" s="22">
        <f>'Payments Analysis'!L41</f>
        <v>9.9558709148432317E-2</v>
      </c>
      <c r="D48" s="22">
        <f>'Payments Analysis'!M41</f>
        <v>0</v>
      </c>
      <c r="E48" s="22">
        <f>'Payments Analysis'!N41</f>
        <v>5.4655366575344838E-2</v>
      </c>
      <c r="F48" s="22">
        <f>'Payments Analysis'!O41</f>
        <v>0.16213293760770156</v>
      </c>
      <c r="G48" s="22">
        <f>'Payments Analysis'!P41</f>
        <v>6.8409006486115087E-2</v>
      </c>
      <c r="H48" s="22">
        <f>'Payments Analysis'!Q41</f>
        <v>7.9258593835658114E-2</v>
      </c>
    </row>
    <row r="49" spans="1:14">
      <c r="A49" s="24" t="s">
        <v>38</v>
      </c>
      <c r="B49" s="23">
        <f>'Payments Analysis'!K42</f>
        <v>0</v>
      </c>
      <c r="C49" s="23">
        <f>'Payments Analysis'!L42</f>
        <v>0.28850676811196374</v>
      </c>
      <c r="D49" s="23">
        <f>'Payments Analysis'!M42</f>
        <v>0</v>
      </c>
      <c r="E49" s="23">
        <f>'Payments Analysis'!N42</f>
        <v>0.15842999145157421</v>
      </c>
      <c r="F49" s="23">
        <f>'Payments Analysis'!O42</f>
        <v>1.6782572575387962E-2</v>
      </c>
      <c r="G49" s="23">
        <f>'Payments Analysis'!P42</f>
        <v>5.4134357678375378E-2</v>
      </c>
      <c r="H49" s="23">
        <f>'Payments Analysis'!Q42</f>
        <v>3.9998115574589613E-2</v>
      </c>
    </row>
    <row r="50" spans="1:14">
      <c r="A50" s="25" t="s">
        <v>39</v>
      </c>
      <c r="B50" s="22">
        <f>'Payments Analysis'!K43</f>
        <v>7.8791695442061924E-2</v>
      </c>
      <c r="C50" s="22">
        <f>'Payments Analysis'!L43</f>
        <v>0.1592207523214087</v>
      </c>
      <c r="D50" s="22">
        <f>'Payments Analysis'!M43</f>
        <v>0</v>
      </c>
      <c r="E50" s="22">
        <f>'Payments Analysis'!N43</f>
        <v>1.0426575160277316E-2</v>
      </c>
      <c r="F50" s="22">
        <f>'Payments Analysis'!O43</f>
        <v>0</v>
      </c>
      <c r="G50" s="22">
        <f>'Payments Analysis'!P43</f>
        <v>7.5392267928661952E-2</v>
      </c>
      <c r="H50" s="22">
        <f>'Payments Analysis'!Q43</f>
        <v>4.7392858468297681E-2</v>
      </c>
    </row>
    <row r="51" spans="1:14">
      <c r="A51" s="24" t="s">
        <v>7</v>
      </c>
      <c r="B51" s="23">
        <f>'Payments Analysis'!K44</f>
        <v>0</v>
      </c>
      <c r="C51" s="23">
        <f>'Payments Analysis'!L44</f>
        <v>0</v>
      </c>
      <c r="D51" s="23">
        <f>'Payments Analysis'!M44</f>
        <v>0.113435310285872</v>
      </c>
      <c r="E51" s="23">
        <f>'Payments Analysis'!N44</f>
        <v>9.3044442859137724E-2</v>
      </c>
      <c r="F51" s="23">
        <f>'Payments Analysis'!O44</f>
        <v>2.9376327605836459E-3</v>
      </c>
      <c r="G51" s="23">
        <f>'Payments Analysis'!P44</f>
        <v>0.26590385609905642</v>
      </c>
      <c r="H51" s="23">
        <f>'Payments Analysis'!Q44</f>
        <v>0</v>
      </c>
    </row>
    <row r="52" spans="1:14">
      <c r="A52" s="25" t="s">
        <v>40</v>
      </c>
      <c r="B52" s="22">
        <f>'Payments Analysis'!K45</f>
        <v>0</v>
      </c>
      <c r="C52" s="22">
        <f>'Payments Analysis'!L45</f>
        <v>0</v>
      </c>
      <c r="D52" s="22">
        <f>'Payments Analysis'!M45</f>
        <v>0</v>
      </c>
      <c r="E52" s="22">
        <f>'Payments Analysis'!N45</f>
        <v>5.0537789453169217E-2</v>
      </c>
      <c r="F52" s="22">
        <f>'Payments Analysis'!O45</f>
        <v>0</v>
      </c>
      <c r="G52" s="22">
        <f>'Payments Analysis'!P45</f>
        <v>0</v>
      </c>
      <c r="H52" s="22">
        <f>'Payments Analysis'!Q45</f>
        <v>0</v>
      </c>
    </row>
    <row r="53" spans="1:14">
      <c r="A53" s="24" t="s">
        <v>41</v>
      </c>
      <c r="B53" s="23">
        <f>'Payments Analysis'!K46</f>
        <v>0</v>
      </c>
      <c r="C53" s="23">
        <f>'Payments Analysis'!L46</f>
        <v>0</v>
      </c>
      <c r="D53" s="23">
        <f>'Payments Analysis'!M46</f>
        <v>0</v>
      </c>
      <c r="E53" s="23">
        <f>'Payments Analysis'!N46</f>
        <v>0</v>
      </c>
      <c r="F53" s="23">
        <f>'Payments Analysis'!O46</f>
        <v>0</v>
      </c>
      <c r="G53" s="23">
        <f>'Payments Analysis'!P46</f>
        <v>0</v>
      </c>
      <c r="H53" s="23">
        <f>'Payments Analysis'!Q46</f>
        <v>0</v>
      </c>
    </row>
    <row r="54" spans="1:14">
      <c r="A54" s="25" t="s">
        <v>42</v>
      </c>
      <c r="B54" s="22">
        <f>'Payments Analysis'!K47</f>
        <v>0</v>
      </c>
      <c r="C54" s="22">
        <f>'Payments Analysis'!L47</f>
        <v>0</v>
      </c>
      <c r="D54" s="22">
        <f>'Payments Analysis'!M47</f>
        <v>0</v>
      </c>
      <c r="E54" s="22">
        <f>'Payments Analysis'!N47</f>
        <v>0</v>
      </c>
      <c r="F54" s="22">
        <f>'Payments Analysis'!O47</f>
        <v>0</v>
      </c>
      <c r="G54" s="22">
        <f>'Payments Analysis'!P47</f>
        <v>0</v>
      </c>
      <c r="H54" s="22">
        <f>'Payments Analysis'!Q47</f>
        <v>0</v>
      </c>
    </row>
    <row r="55" spans="1:14">
      <c r="A55" s="24" t="s">
        <v>43</v>
      </c>
      <c r="B55" s="23">
        <f>'Payments Analysis'!K48</f>
        <v>0</v>
      </c>
      <c r="C55" s="23">
        <f>'Payments Analysis'!L48</f>
        <v>0</v>
      </c>
      <c r="D55" s="23">
        <f>'Payments Analysis'!M48</f>
        <v>0</v>
      </c>
      <c r="E55" s="23">
        <f>'Payments Analysis'!N48</f>
        <v>0</v>
      </c>
      <c r="F55" s="23">
        <f>'Payments Analysis'!O48</f>
        <v>0</v>
      </c>
      <c r="G55" s="23">
        <f>'Payments Analysis'!P48</f>
        <v>0</v>
      </c>
      <c r="H55" s="23">
        <f>'Payments Analysis'!Q48</f>
        <v>0</v>
      </c>
    </row>
    <row r="56" spans="1:14">
      <c r="A56" s="25" t="s">
        <v>44</v>
      </c>
      <c r="B56" s="22">
        <f>'Payments Analysis'!K49</f>
        <v>0</v>
      </c>
      <c r="C56" s="22">
        <f>'Payments Analysis'!L49</f>
        <v>0</v>
      </c>
      <c r="D56" s="22">
        <f>'Payments Analysis'!M49</f>
        <v>0</v>
      </c>
      <c r="E56" s="22">
        <f>'Payments Analysis'!N49</f>
        <v>0</v>
      </c>
      <c r="F56" s="22">
        <f>'Payments Analysis'!O49</f>
        <v>0</v>
      </c>
      <c r="G56" s="22">
        <f>'Payments Analysis'!P49</f>
        <v>0</v>
      </c>
      <c r="H56" s="22">
        <f>'Payments Analysis'!Q49</f>
        <v>0</v>
      </c>
    </row>
    <row r="57" spans="1:14">
      <c r="A57" s="24" t="s">
        <v>45</v>
      </c>
      <c r="B57" s="23">
        <f>'Payments Analysis'!K50</f>
        <v>0</v>
      </c>
      <c r="C57" s="23">
        <f>'Payments Analysis'!L50</f>
        <v>0</v>
      </c>
      <c r="D57" s="23">
        <f>'Payments Analysis'!M50</f>
        <v>0</v>
      </c>
      <c r="E57" s="23">
        <f>'Payments Analysis'!N50</f>
        <v>0</v>
      </c>
      <c r="F57" s="23">
        <f>'Payments Analysis'!O50</f>
        <v>0</v>
      </c>
      <c r="G57" s="23">
        <f>'Payments Analysis'!P50</f>
        <v>0</v>
      </c>
      <c r="H57" s="23">
        <f>'Payments Analysis'!Q50</f>
        <v>0</v>
      </c>
    </row>
    <row r="58" spans="1:14">
      <c r="A58" s="25" t="s">
        <v>46</v>
      </c>
      <c r="B58" s="22">
        <f>'Payments Analysis'!K51</f>
        <v>0</v>
      </c>
      <c r="C58" s="22">
        <f>'Payments Analysis'!L51</f>
        <v>0</v>
      </c>
      <c r="D58" s="22">
        <f>'Payments Analysis'!M51</f>
        <v>0</v>
      </c>
      <c r="E58" s="22">
        <f>'Payments Analysis'!N51</f>
        <v>0</v>
      </c>
      <c r="F58" s="22">
        <f>'Payments Analysis'!O51</f>
        <v>0</v>
      </c>
      <c r="G58" s="22">
        <f>'Payments Analysis'!P51</f>
        <v>0</v>
      </c>
      <c r="H58" s="22">
        <f>'Payments Analysis'!Q51</f>
        <v>0</v>
      </c>
    </row>
    <row r="60" spans="1:14" ht="18.75">
      <c r="A60" s="33" t="s">
        <v>49</v>
      </c>
      <c r="B60" s="34"/>
      <c r="C60" s="34"/>
      <c r="D60" s="34"/>
      <c r="E60" s="34"/>
      <c r="F60" s="34"/>
      <c r="G60" s="34"/>
      <c r="H60" s="34"/>
      <c r="I60" s="34"/>
      <c r="J60" s="34"/>
      <c r="K60" s="34"/>
      <c r="L60" s="34"/>
      <c r="M60" s="34"/>
      <c r="N60" s="34"/>
    </row>
    <row r="61" spans="1:14">
      <c r="A61" s="20"/>
      <c r="B61" s="18" t="s">
        <v>16</v>
      </c>
      <c r="C61" s="18" t="s">
        <v>20</v>
      </c>
      <c r="D61" s="18" t="s">
        <v>18</v>
      </c>
      <c r="E61" s="18" t="s">
        <v>19</v>
      </c>
      <c r="F61" s="18" t="s">
        <v>22</v>
      </c>
      <c r="G61" s="18" t="s">
        <v>21</v>
      </c>
      <c r="H61" s="18" t="s">
        <v>17</v>
      </c>
    </row>
    <row r="62" spans="1:14">
      <c r="A62" s="24" t="s">
        <v>36</v>
      </c>
      <c r="B62" s="23">
        <f>'Sales Analysis'!K8</f>
        <v>3.3878266445729673E-2</v>
      </c>
      <c r="C62" s="23">
        <f>'Sales Analysis'!L8</f>
        <v>0</v>
      </c>
      <c r="D62" s="23">
        <f>'Sales Analysis'!M8</f>
        <v>1.404683979082229E-2</v>
      </c>
      <c r="E62" s="23">
        <f>'Sales Analysis'!N8</f>
        <v>4.1451404331251218E-2</v>
      </c>
      <c r="F62" s="23">
        <f>'Sales Analysis'!O8</f>
        <v>0</v>
      </c>
      <c r="G62" s="23">
        <f>'Sales Analysis'!P8</f>
        <v>0</v>
      </c>
      <c r="H62" s="23">
        <f>'Sales Analysis'!Q8</f>
        <v>0.12024096092314604</v>
      </c>
    </row>
    <row r="63" spans="1:14">
      <c r="A63" s="25" t="s">
        <v>37</v>
      </c>
      <c r="B63" s="22">
        <f>'Sales Analysis'!K9</f>
        <v>0</v>
      </c>
      <c r="C63" s="22">
        <f>'Sales Analysis'!L9</f>
        <v>0</v>
      </c>
      <c r="D63" s="22">
        <f>'Sales Analysis'!M9</f>
        <v>5.6988789661766411E-2</v>
      </c>
      <c r="E63" s="22">
        <f>'Sales Analysis'!N9</f>
        <v>0.10939732663175043</v>
      </c>
      <c r="F63" s="22">
        <f>'Sales Analysis'!O9</f>
        <v>0</v>
      </c>
      <c r="G63" s="22">
        <f>'Sales Analysis'!P9</f>
        <v>0</v>
      </c>
      <c r="H63" s="22">
        <f>'Sales Analysis'!Q9</f>
        <v>0</v>
      </c>
    </row>
    <row r="64" spans="1:14">
      <c r="A64" s="24" t="s">
        <v>38</v>
      </c>
      <c r="B64" s="23">
        <f>'Sales Analysis'!K10</f>
        <v>0</v>
      </c>
      <c r="C64" s="23">
        <f>'Sales Analysis'!L10</f>
        <v>5.1779851859967321E-2</v>
      </c>
      <c r="D64" s="23">
        <f>'Sales Analysis'!M10</f>
        <v>6.6039764808396864E-2</v>
      </c>
      <c r="E64" s="23">
        <f>'Sales Analysis'!N10</f>
        <v>0</v>
      </c>
      <c r="F64" s="23">
        <f>'Sales Analysis'!O10</f>
        <v>0.19083754724987226</v>
      </c>
      <c r="G64" s="23">
        <f>'Sales Analysis'!P10</f>
        <v>0</v>
      </c>
      <c r="H64" s="23">
        <f>'Sales Analysis'!Q10</f>
        <v>0.11100576125303326</v>
      </c>
    </row>
    <row r="65" spans="1:14">
      <c r="A65" s="25" t="s">
        <v>39</v>
      </c>
      <c r="B65" s="22">
        <f>'Sales Analysis'!K11</f>
        <v>0</v>
      </c>
      <c r="C65" s="22">
        <f>'Sales Analysis'!L11</f>
        <v>0</v>
      </c>
      <c r="D65" s="22">
        <f>'Sales Analysis'!M11</f>
        <v>5.5386848967776688E-2</v>
      </c>
      <c r="E65" s="22">
        <f>'Sales Analysis'!N11</f>
        <v>7.6228336862173382E-2</v>
      </c>
      <c r="F65" s="22">
        <f>'Sales Analysis'!O11</f>
        <v>0.16606267404155076</v>
      </c>
      <c r="G65" s="22">
        <f>'Sales Analysis'!P11</f>
        <v>0.16264676153040625</v>
      </c>
      <c r="H65" s="22">
        <f>'Sales Analysis'!Q11</f>
        <v>0</v>
      </c>
    </row>
    <row r="66" spans="1:14">
      <c r="A66" s="24" t="s">
        <v>7</v>
      </c>
      <c r="B66" s="23">
        <f>'Sales Analysis'!K12</f>
        <v>0</v>
      </c>
      <c r="C66" s="23">
        <f>'Sales Analysis'!L12</f>
        <v>6.1278649010900757E-2</v>
      </c>
      <c r="D66" s="23">
        <f>'Sales Analysis'!M12</f>
        <v>0</v>
      </c>
      <c r="E66" s="23">
        <f>'Sales Analysis'!N12</f>
        <v>0.14354045976539853</v>
      </c>
      <c r="F66" s="23">
        <f>'Sales Analysis'!O12</f>
        <v>0</v>
      </c>
      <c r="G66" s="23">
        <f>'Sales Analysis'!P12</f>
        <v>2.6827903320280528E-2</v>
      </c>
      <c r="H66" s="23">
        <f>'Sales Analysis'!Q12</f>
        <v>0</v>
      </c>
    </row>
    <row r="67" spans="1:14">
      <c r="A67" s="25" t="s">
        <v>40</v>
      </c>
      <c r="B67" s="22">
        <f>'Sales Analysis'!K13</f>
        <v>2.0004415116664911E-2</v>
      </c>
      <c r="C67" s="22">
        <f>'Sales Analysis'!L13</f>
        <v>0</v>
      </c>
      <c r="D67" s="22">
        <f>'Sales Analysis'!M13</f>
        <v>0.1939631551083984</v>
      </c>
      <c r="E67" s="22">
        <f>'Sales Analysis'!N13</f>
        <v>3.7373740914443988E-2</v>
      </c>
      <c r="F67" s="22">
        <f>'Sales Analysis'!O13</f>
        <v>0</v>
      </c>
      <c r="G67" s="22">
        <f>'Sales Analysis'!P13</f>
        <v>1.0213290746747943E-2</v>
      </c>
      <c r="H67" s="22">
        <f>'Sales Analysis'!Q13</f>
        <v>5.8231148005327048E-2</v>
      </c>
    </row>
    <row r="68" spans="1:14">
      <c r="A68" s="24" t="s">
        <v>41</v>
      </c>
      <c r="B68" s="23">
        <f>'Sales Analysis'!K14</f>
        <v>0</v>
      </c>
      <c r="C68" s="23">
        <f>'Sales Analysis'!L14</f>
        <v>0.17698575130679017</v>
      </c>
      <c r="D68" s="23">
        <f>'Sales Analysis'!M14</f>
        <v>0</v>
      </c>
      <c r="E68" s="23">
        <f>'Sales Analysis'!N14</f>
        <v>5.3169651652609562E-2</v>
      </c>
      <c r="F68" s="23">
        <f>'Sales Analysis'!O14</f>
        <v>0</v>
      </c>
      <c r="G68" s="23">
        <f>'Sales Analysis'!P14</f>
        <v>0.19891433428618366</v>
      </c>
      <c r="H68" s="23">
        <f>'Sales Analysis'!Q14</f>
        <v>0</v>
      </c>
    </row>
    <row r="69" spans="1:14">
      <c r="A69" s="25" t="s">
        <v>42</v>
      </c>
      <c r="B69" s="22">
        <f>'Sales Analysis'!K15</f>
        <v>0.13591544315954809</v>
      </c>
      <c r="C69" s="22">
        <f>'Sales Analysis'!L15</f>
        <v>0.19973544022481138</v>
      </c>
      <c r="D69" s="22">
        <f>'Sales Analysis'!M15</f>
        <v>0</v>
      </c>
      <c r="E69" s="22">
        <f>'Sales Analysis'!N15</f>
        <v>1.16314086798846E-3</v>
      </c>
      <c r="F69" s="22">
        <f>'Sales Analysis'!O15</f>
        <v>0</v>
      </c>
      <c r="G69" s="22">
        <f>'Sales Analysis'!P15</f>
        <v>0</v>
      </c>
      <c r="H69" s="22">
        <f>'Sales Analysis'!Q15</f>
        <v>5.8800456721249193E-2</v>
      </c>
    </row>
    <row r="70" spans="1:14">
      <c r="A70" s="24" t="s">
        <v>43</v>
      </c>
      <c r="B70" s="23">
        <f>'Sales Analysis'!K16</f>
        <v>0.10829133990970548</v>
      </c>
      <c r="C70" s="23">
        <f>'Sales Analysis'!L16</f>
        <v>5.631340836120851E-2</v>
      </c>
      <c r="D70" s="23">
        <f>'Sales Analysis'!M16</f>
        <v>1.6952389634392516E-2</v>
      </c>
      <c r="E70" s="23">
        <f>'Sales Analysis'!N16</f>
        <v>4.6331657628320505E-2</v>
      </c>
      <c r="F70" s="23">
        <f>'Sales Analysis'!O16</f>
        <v>0.1434994802607602</v>
      </c>
      <c r="G70" s="23">
        <f>'Sales Analysis'!P16</f>
        <v>0.18219393613522902</v>
      </c>
      <c r="H70" s="23">
        <f>'Sales Analysis'!Q16</f>
        <v>6.4748755329725488E-2</v>
      </c>
    </row>
    <row r="71" spans="1:14">
      <c r="A71" s="25" t="s">
        <v>44</v>
      </c>
      <c r="B71" s="22">
        <f>'Sales Analysis'!K17</f>
        <v>3.3063173082447952E-2</v>
      </c>
      <c r="C71" s="22">
        <f>'Sales Analysis'!L17</f>
        <v>0.30265971689291854</v>
      </c>
      <c r="D71" s="22">
        <f>'Sales Analysis'!M17</f>
        <v>5.6349051281402988E-2</v>
      </c>
      <c r="E71" s="22">
        <f>'Sales Analysis'!N17</f>
        <v>8.8284206388325945E-2</v>
      </c>
      <c r="F71" s="22">
        <f>'Sales Analysis'!O17</f>
        <v>0.25217212835650898</v>
      </c>
      <c r="G71" s="22">
        <f>'Sales Analysis'!P17</f>
        <v>0</v>
      </c>
      <c r="H71" s="22">
        <f>'Sales Analysis'!Q17</f>
        <v>0.24516522408615934</v>
      </c>
    </row>
    <row r="72" spans="1:14">
      <c r="A72" s="24" t="s">
        <v>45</v>
      </c>
      <c r="B72" s="23">
        <f>'Sales Analysis'!K18</f>
        <v>0.47246301279422853</v>
      </c>
      <c r="C72" s="23">
        <f>'Sales Analysis'!L18</f>
        <v>9.1920545411473431E-2</v>
      </c>
      <c r="D72" s="23">
        <f>'Sales Analysis'!M18</f>
        <v>0.2965944725632505</v>
      </c>
      <c r="E72" s="23">
        <f>'Sales Analysis'!N18</f>
        <v>0.34829318201711246</v>
      </c>
      <c r="F72" s="23">
        <f>'Sales Analysis'!O18</f>
        <v>0.18309477963280749</v>
      </c>
      <c r="G72" s="23">
        <f>'Sales Analysis'!P18</f>
        <v>0.34749782001209911</v>
      </c>
      <c r="H72" s="23">
        <f>'Sales Analysis'!Q18</f>
        <v>0.34180769368135994</v>
      </c>
    </row>
    <row r="73" spans="1:14">
      <c r="A73" s="25" t="s">
        <v>46</v>
      </c>
      <c r="B73" s="22">
        <f>'Sales Analysis'!K19</f>
        <v>0.19638434949167502</v>
      </c>
      <c r="C73" s="22">
        <f>'Sales Analysis'!L19</f>
        <v>5.9326636931929598E-2</v>
      </c>
      <c r="D73" s="22">
        <f>'Sales Analysis'!M19</f>
        <v>0.24367868818379312</v>
      </c>
      <c r="E73" s="22">
        <f>'Sales Analysis'!N19</f>
        <v>5.4766892940625693E-2</v>
      </c>
      <c r="F73" s="22">
        <f>'Sales Analysis'!O19</f>
        <v>6.4333390458500575E-2</v>
      </c>
      <c r="G73" s="22">
        <f>'Sales Analysis'!P19</f>
        <v>7.1705953969053216E-2</v>
      </c>
      <c r="H73" s="22">
        <f>'Sales Analysis'!Q19</f>
        <v>0</v>
      </c>
    </row>
    <row r="75" spans="1:14" ht="18.75">
      <c r="A75" s="33" t="s">
        <v>50</v>
      </c>
      <c r="B75" s="34"/>
      <c r="C75" s="34"/>
      <c r="D75" s="34"/>
      <c r="E75" s="34"/>
      <c r="F75" s="34"/>
      <c r="G75" s="34"/>
      <c r="H75" s="34"/>
      <c r="I75" s="34"/>
      <c r="J75" s="34"/>
      <c r="K75" s="34"/>
      <c r="L75" s="34"/>
      <c r="M75" s="34"/>
      <c r="N75" s="34"/>
    </row>
    <row r="76" spans="1:14">
      <c r="A76" s="20"/>
      <c r="B76" s="18" t="s">
        <v>16</v>
      </c>
      <c r="C76" s="18" t="s">
        <v>20</v>
      </c>
      <c r="D76" s="18" t="s">
        <v>18</v>
      </c>
      <c r="E76" s="18" t="s">
        <v>19</v>
      </c>
      <c r="F76" s="18" t="s">
        <v>22</v>
      </c>
      <c r="G76" s="18" t="s">
        <v>21</v>
      </c>
      <c r="H76" s="18" t="s">
        <v>17</v>
      </c>
    </row>
    <row r="77" spans="1:14">
      <c r="A77" s="24" t="s">
        <v>36</v>
      </c>
      <c r="B77" s="23">
        <f>'Sales Analysis'!K24</f>
        <v>0</v>
      </c>
      <c r="C77" s="23">
        <f>'Sales Analysis'!L24</f>
        <v>0.11040434540885691</v>
      </c>
      <c r="D77" s="23">
        <f>'Sales Analysis'!M24</f>
        <v>0</v>
      </c>
      <c r="E77" s="23">
        <f>'Sales Analysis'!N24</f>
        <v>0.12746972762990072</v>
      </c>
      <c r="F77" s="23">
        <f>'Sales Analysis'!O24</f>
        <v>0.31086675832367172</v>
      </c>
      <c r="G77" s="23">
        <f>'Sales Analysis'!P24</f>
        <v>0</v>
      </c>
      <c r="H77" s="23">
        <f>'Sales Analysis'!Q24</f>
        <v>1.1466303685157091E-2</v>
      </c>
    </row>
    <row r="78" spans="1:14">
      <c r="A78" s="25" t="s">
        <v>37</v>
      </c>
      <c r="B78" s="22">
        <f>'Sales Analysis'!K25</f>
        <v>0</v>
      </c>
      <c r="C78" s="22">
        <f>'Sales Analysis'!L25</f>
        <v>0.17964238786744602</v>
      </c>
      <c r="D78" s="22">
        <f>'Sales Analysis'!M25</f>
        <v>0</v>
      </c>
      <c r="E78" s="22">
        <f>'Sales Analysis'!N25</f>
        <v>6.8149126115469999E-2</v>
      </c>
      <c r="F78" s="22">
        <f>'Sales Analysis'!O25</f>
        <v>0</v>
      </c>
      <c r="G78" s="22">
        <f>'Sales Analysis'!P25</f>
        <v>0.13334393847481993</v>
      </c>
      <c r="H78" s="22">
        <f>'Sales Analysis'!Q25</f>
        <v>5.1036612721617691E-2</v>
      </c>
    </row>
    <row r="79" spans="1:14">
      <c r="A79" s="24" t="s">
        <v>38</v>
      </c>
      <c r="B79" s="23">
        <f>'Sales Analysis'!K26</f>
        <v>4.3570717201509915E-2</v>
      </c>
      <c r="C79" s="23">
        <f>'Sales Analysis'!L26</f>
        <v>8.3820211576683817E-2</v>
      </c>
      <c r="D79" s="23">
        <f>'Sales Analysis'!M26</f>
        <v>1.1506608767255408E-2</v>
      </c>
      <c r="E79" s="23">
        <f>'Sales Analysis'!N26</f>
        <v>3.9700232796692214E-2</v>
      </c>
      <c r="F79" s="23">
        <f>'Sales Analysis'!O26</f>
        <v>0</v>
      </c>
      <c r="G79" s="23">
        <f>'Sales Analysis'!P26</f>
        <v>6.2685471217432231E-2</v>
      </c>
      <c r="H79" s="23">
        <f>'Sales Analysis'!Q26</f>
        <v>9.2252531974366336E-2</v>
      </c>
    </row>
    <row r="80" spans="1:14">
      <c r="A80" s="25" t="s">
        <v>39</v>
      </c>
      <c r="B80" s="22">
        <f>'Sales Analysis'!K27</f>
        <v>1.343516281738742E-2</v>
      </c>
      <c r="C80" s="22">
        <f>'Sales Analysis'!L27</f>
        <v>0</v>
      </c>
      <c r="D80" s="22">
        <f>'Sales Analysis'!M27</f>
        <v>9.5317638317222383E-2</v>
      </c>
      <c r="E80" s="22">
        <f>'Sales Analysis'!N27</f>
        <v>6.3770367454133309E-2</v>
      </c>
      <c r="F80" s="22">
        <f>'Sales Analysis'!O27</f>
        <v>0.10004932082554562</v>
      </c>
      <c r="G80" s="22">
        <f>'Sales Analysis'!P27</f>
        <v>0</v>
      </c>
      <c r="H80" s="22">
        <f>'Sales Analysis'!Q27</f>
        <v>2.5429247630497424E-2</v>
      </c>
    </row>
    <row r="81" spans="1:14">
      <c r="A81" s="24" t="s">
        <v>7</v>
      </c>
      <c r="B81" s="23">
        <f>'Sales Analysis'!K28</f>
        <v>2.5351094393395637E-2</v>
      </c>
      <c r="C81" s="23">
        <f>'Sales Analysis'!L28</f>
        <v>8.2716209869097265E-2</v>
      </c>
      <c r="D81" s="23">
        <f>'Sales Analysis'!M28</f>
        <v>0.10153082812813222</v>
      </c>
      <c r="E81" s="23">
        <f>'Sales Analysis'!N28</f>
        <v>4.2661976698217648E-2</v>
      </c>
      <c r="F81" s="23">
        <f>'Sales Analysis'!O28</f>
        <v>0</v>
      </c>
      <c r="G81" s="23">
        <f>'Sales Analysis'!P28</f>
        <v>0</v>
      </c>
      <c r="H81" s="23">
        <f>'Sales Analysis'!Q28</f>
        <v>4.4536486089765084E-2</v>
      </c>
    </row>
    <row r="82" spans="1:14">
      <c r="A82" s="25" t="s">
        <v>40</v>
      </c>
      <c r="B82" s="22">
        <f>'Sales Analysis'!K29</f>
        <v>3.9543272104514887E-2</v>
      </c>
      <c r="C82" s="22">
        <f>'Sales Analysis'!L29</f>
        <v>3.2379244087584011E-2</v>
      </c>
      <c r="D82" s="22">
        <f>'Sales Analysis'!M29</f>
        <v>0.104255582364084</v>
      </c>
      <c r="E82" s="22">
        <f>'Sales Analysis'!N29</f>
        <v>6.5881215696503648E-3</v>
      </c>
      <c r="F82" s="22">
        <f>'Sales Analysis'!O29</f>
        <v>0.14521415023380443</v>
      </c>
      <c r="G82" s="22">
        <f>'Sales Analysis'!P29</f>
        <v>0.16119949652694485</v>
      </c>
      <c r="H82" s="22">
        <f>'Sales Analysis'!Q29</f>
        <v>0</v>
      </c>
    </row>
    <row r="83" spans="1:14">
      <c r="A83" s="24" t="s">
        <v>41</v>
      </c>
      <c r="B83" s="23">
        <f>'Sales Analysis'!K30</f>
        <v>7.7585592974415474E-2</v>
      </c>
      <c r="C83" s="23">
        <f>'Sales Analysis'!L30</f>
        <v>7.234299652758007E-2</v>
      </c>
      <c r="D83" s="23">
        <f>'Sales Analysis'!M30</f>
        <v>3.25618309553432E-2</v>
      </c>
      <c r="E83" s="23">
        <f>'Sales Analysis'!N30</f>
        <v>0.10669814547886568</v>
      </c>
      <c r="F83" s="23">
        <f>'Sales Analysis'!O30</f>
        <v>0</v>
      </c>
      <c r="G83" s="23">
        <f>'Sales Analysis'!P30</f>
        <v>0.15885233209396873</v>
      </c>
      <c r="H83" s="23">
        <f>'Sales Analysis'!Q30</f>
        <v>0</v>
      </c>
    </row>
    <row r="84" spans="1:14">
      <c r="A84" s="25" t="s">
        <v>42</v>
      </c>
      <c r="B84" s="22">
        <f>'Sales Analysis'!K31</f>
        <v>0.28667573517681433</v>
      </c>
      <c r="C84" s="22">
        <f>'Sales Analysis'!L31</f>
        <v>0.15718304035986105</v>
      </c>
      <c r="D84" s="22">
        <f>'Sales Analysis'!M31</f>
        <v>6.0152616371562211E-2</v>
      </c>
      <c r="E84" s="22">
        <f>'Sales Analysis'!N31</f>
        <v>9.2846296643954801E-2</v>
      </c>
      <c r="F84" s="22">
        <f>'Sales Analysis'!O31</f>
        <v>1.7210167667744344E-2</v>
      </c>
      <c r="G84" s="22">
        <f>'Sales Analysis'!P31</f>
        <v>0</v>
      </c>
      <c r="H84" s="22">
        <f>'Sales Analysis'!Q31</f>
        <v>5.0599663424503304E-2</v>
      </c>
    </row>
    <row r="85" spans="1:14">
      <c r="A85" s="24" t="s">
        <v>43</v>
      </c>
      <c r="B85" s="23">
        <f>'Sales Analysis'!K32</f>
        <v>5.4246498014125559E-2</v>
      </c>
      <c r="C85" s="23">
        <f>'Sales Analysis'!L32</f>
        <v>0</v>
      </c>
      <c r="D85" s="23">
        <f>'Sales Analysis'!M32</f>
        <v>5.6617264180046492E-2</v>
      </c>
      <c r="E85" s="23">
        <f>'Sales Analysis'!N32</f>
        <v>2.8199140906420086E-2</v>
      </c>
      <c r="F85" s="23">
        <f>'Sales Analysis'!O32</f>
        <v>0</v>
      </c>
      <c r="G85" s="23">
        <f>'Sales Analysis'!P32</f>
        <v>7.6768477608385788E-2</v>
      </c>
      <c r="H85" s="23">
        <f>'Sales Analysis'!Q32</f>
        <v>0.22642470088273389</v>
      </c>
    </row>
    <row r="86" spans="1:14">
      <c r="A86" s="25" t="s">
        <v>44</v>
      </c>
      <c r="B86" s="22">
        <f>'Sales Analysis'!K33</f>
        <v>0.15142949973978817</v>
      </c>
      <c r="C86" s="22">
        <f>'Sales Analysis'!L33</f>
        <v>0.10753523974919475</v>
      </c>
      <c r="D86" s="22">
        <f>'Sales Analysis'!M33</f>
        <v>0.12171446236202201</v>
      </c>
      <c r="E86" s="22">
        <f>'Sales Analysis'!N33</f>
        <v>0.11703803919838683</v>
      </c>
      <c r="F86" s="22">
        <f>'Sales Analysis'!O33</f>
        <v>0</v>
      </c>
      <c r="G86" s="22">
        <f>'Sales Analysis'!P33</f>
        <v>0</v>
      </c>
      <c r="H86" s="22">
        <f>'Sales Analysis'!Q33</f>
        <v>0.20694042935562085</v>
      </c>
    </row>
    <row r="87" spans="1:14">
      <c r="A87" s="24" t="s">
        <v>45</v>
      </c>
      <c r="B87" s="23">
        <f>'Sales Analysis'!K34</f>
        <v>0.28748773992696169</v>
      </c>
      <c r="C87" s="23">
        <f>'Sales Analysis'!L34</f>
        <v>9.5360974078862459E-2</v>
      </c>
      <c r="D87" s="23">
        <f>'Sales Analysis'!M34</f>
        <v>0.31012157638934029</v>
      </c>
      <c r="E87" s="23">
        <f>'Sales Analysis'!N34</f>
        <v>0.18339481327299909</v>
      </c>
      <c r="F87" s="23">
        <f>'Sales Analysis'!O34</f>
        <v>0.42665960294923383</v>
      </c>
      <c r="G87" s="23">
        <f>'Sales Analysis'!P34</f>
        <v>0.1628204324300872</v>
      </c>
      <c r="H87" s="23">
        <f>'Sales Analysis'!Q34</f>
        <v>0.26986994304084055</v>
      </c>
    </row>
    <row r="88" spans="1:14">
      <c r="A88" s="25" t="s">
        <v>46</v>
      </c>
      <c r="B88" s="22">
        <f>'Sales Analysis'!K35</f>
        <v>2.0674687651086984E-2</v>
      </c>
      <c r="C88" s="22">
        <f>'Sales Analysis'!L35</f>
        <v>7.8615350474833604E-2</v>
      </c>
      <c r="D88" s="22">
        <f>'Sales Analysis'!M35</f>
        <v>0.10622159216499244</v>
      </c>
      <c r="E88" s="22">
        <f>'Sales Analysis'!N35</f>
        <v>0.12348401223530844</v>
      </c>
      <c r="F88" s="22">
        <f>'Sales Analysis'!O35</f>
        <v>0</v>
      </c>
      <c r="G88" s="22">
        <f>'Sales Analysis'!P35</f>
        <v>0.24432985164836118</v>
      </c>
      <c r="H88" s="22">
        <f>'Sales Analysis'!Q35</f>
        <v>2.1444081194897751E-2</v>
      </c>
    </row>
    <row r="90" spans="1:14" ht="18.75">
      <c r="A90" s="33" t="s">
        <v>51</v>
      </c>
      <c r="B90" s="34"/>
      <c r="C90" s="34"/>
      <c r="D90" s="34"/>
      <c r="E90" s="34"/>
      <c r="F90" s="34"/>
      <c r="G90" s="34"/>
      <c r="H90" s="34"/>
      <c r="I90" s="34"/>
      <c r="J90" s="34"/>
      <c r="K90" s="34"/>
      <c r="L90" s="34"/>
      <c r="M90" s="34"/>
      <c r="N90" s="34"/>
    </row>
    <row r="91" spans="1:14">
      <c r="A91" s="20"/>
      <c r="B91" s="18" t="s">
        <v>16</v>
      </c>
      <c r="C91" s="18" t="s">
        <v>20</v>
      </c>
      <c r="D91" s="18" t="s">
        <v>18</v>
      </c>
      <c r="E91" s="18" t="s">
        <v>19</v>
      </c>
      <c r="F91" s="18" t="s">
        <v>22</v>
      </c>
      <c r="G91" s="18" t="s">
        <v>21</v>
      </c>
      <c r="H91" s="18" t="s">
        <v>17</v>
      </c>
    </row>
    <row r="92" spans="1:14">
      <c r="A92" s="24" t="s">
        <v>36</v>
      </c>
      <c r="B92" s="23">
        <f>'Sales Analysis'!K40</f>
        <v>9.5272013721937748E-2</v>
      </c>
      <c r="C92" s="23">
        <f>'Sales Analysis'!L40</f>
        <v>0.1929074729088632</v>
      </c>
      <c r="D92" s="23">
        <f>'Sales Analysis'!M40</f>
        <v>0</v>
      </c>
      <c r="E92" s="23">
        <f>'Sales Analysis'!N40</f>
        <v>1.357924246809958E-2</v>
      </c>
      <c r="F92" s="23">
        <f>'Sales Analysis'!O40</f>
        <v>0.16213293760770159</v>
      </c>
      <c r="G92" s="23">
        <f>'Sales Analysis'!P40</f>
        <v>6.8809354632039146E-2</v>
      </c>
      <c r="H92" s="23">
        <f>'Sales Analysis'!Q40</f>
        <v>0.16196077759559488</v>
      </c>
    </row>
    <row r="93" spans="1:14">
      <c r="A93" s="25" t="s">
        <v>37</v>
      </c>
      <c r="B93" s="22">
        <f>'Sales Analysis'!K41</f>
        <v>0</v>
      </c>
      <c r="C93" s="22">
        <f>'Sales Analysis'!L41</f>
        <v>0.19515800435153274</v>
      </c>
      <c r="D93" s="22">
        <f>'Sales Analysis'!M41</f>
        <v>0</v>
      </c>
      <c r="E93" s="22">
        <f>'Sales Analysis'!N41</f>
        <v>0.14211173540299435</v>
      </c>
      <c r="F93" s="22">
        <f>'Sales Analysis'!O41</f>
        <v>0</v>
      </c>
      <c r="G93" s="22">
        <f>'Sales Analysis'!P41</f>
        <v>5.445116668994502E-2</v>
      </c>
      <c r="H93" s="22">
        <f>'Sales Analysis'!Q41</f>
        <v>4.1302020612320675E-2</v>
      </c>
    </row>
    <row r="94" spans="1:14">
      <c r="A94" s="24" t="s">
        <v>38</v>
      </c>
      <c r="B94" s="23">
        <f>'Sales Analysis'!K42</f>
        <v>7.8791695442061938E-2</v>
      </c>
      <c r="C94" s="23">
        <f>'Sales Analysis'!L42</f>
        <v>0.1592207523214087</v>
      </c>
      <c r="D94" s="23">
        <f>'Sales Analysis'!M42</f>
        <v>0</v>
      </c>
      <c r="E94" s="23">
        <f>'Sales Analysis'!N42</f>
        <v>0.12637175120669378</v>
      </c>
      <c r="F94" s="23">
        <f>'Sales Analysis'!O42</f>
        <v>1.6782572575387969E-2</v>
      </c>
      <c r="G94" s="23">
        <f>'Sales Analysis'!P42</f>
        <v>0.1611810488443299</v>
      </c>
      <c r="H94" s="23">
        <f>'Sales Analysis'!Q42</f>
        <v>4.8937825925428245E-2</v>
      </c>
    </row>
    <row r="95" spans="1:14">
      <c r="A95" s="25" t="s">
        <v>39</v>
      </c>
      <c r="B95" s="22">
        <f>'Sales Analysis'!K43</f>
        <v>0</v>
      </c>
      <c r="C95" s="22">
        <f>'Sales Analysis'!L43</f>
        <v>6.0481192202856936E-2</v>
      </c>
      <c r="D95" s="22">
        <f>'Sales Analysis'!M43</f>
        <v>0</v>
      </c>
      <c r="E95" s="22">
        <f>'Sales Analysis'!N43</f>
        <v>3.9653378522939389E-2</v>
      </c>
      <c r="F95" s="22">
        <f>'Sales Analysis'!O43</f>
        <v>2.9376327605836468E-3</v>
      </c>
      <c r="G95" s="22">
        <f>'Sales Analysis'!P43</f>
        <v>0.28060816896690416</v>
      </c>
      <c r="H95" s="22">
        <f>'Sales Analysis'!Q43</f>
        <v>6.519832342098722E-2</v>
      </c>
    </row>
    <row r="96" spans="1:14">
      <c r="A96" s="24" t="s">
        <v>7</v>
      </c>
      <c r="B96" s="23">
        <f>'Sales Analysis'!K44</f>
        <v>0</v>
      </c>
      <c r="C96" s="23">
        <f>'Sales Analysis'!L44</f>
        <v>0</v>
      </c>
      <c r="D96" s="23">
        <f>'Sales Analysis'!M44</f>
        <v>0.11343531028587203</v>
      </c>
      <c r="E96" s="23">
        <f>'Sales Analysis'!N44</f>
        <v>0.11278961106707512</v>
      </c>
      <c r="F96" s="23">
        <f>'Sales Analysis'!O44</f>
        <v>0</v>
      </c>
      <c r="G96" s="23">
        <f>'Sales Analysis'!P44</f>
        <v>6.0028138539274321E-2</v>
      </c>
      <c r="H96" s="23">
        <f>'Sales Analysis'!Q44</f>
        <v>0</v>
      </c>
    </row>
    <row r="97" spans="1:8">
      <c r="A97" s="25" t="s">
        <v>40</v>
      </c>
      <c r="B97" s="22">
        <f>'Sales Analysis'!K45</f>
        <v>0</v>
      </c>
      <c r="C97" s="22">
        <f>'Sales Analysis'!L45</f>
        <v>0</v>
      </c>
      <c r="D97" s="22">
        <f>'Sales Analysis'!M45</f>
        <v>0</v>
      </c>
      <c r="E97" s="22">
        <f>'Sales Analysis'!N45</f>
        <v>0</v>
      </c>
      <c r="F97" s="22">
        <f>'Sales Analysis'!O45</f>
        <v>0</v>
      </c>
      <c r="G97" s="22">
        <f>'Sales Analysis'!P45</f>
        <v>0</v>
      </c>
      <c r="H97" s="22">
        <f>'Sales Analysis'!Q45</f>
        <v>0</v>
      </c>
    </row>
    <row r="98" spans="1:8">
      <c r="A98" s="24" t="s">
        <v>41</v>
      </c>
      <c r="B98" s="23">
        <f>'Sales Analysis'!K46</f>
        <v>0</v>
      </c>
      <c r="C98" s="23">
        <f>'Sales Analysis'!L46</f>
        <v>0</v>
      </c>
      <c r="D98" s="23">
        <f>'Sales Analysis'!M46</f>
        <v>0</v>
      </c>
      <c r="E98" s="23">
        <f>'Sales Analysis'!N46</f>
        <v>0</v>
      </c>
      <c r="F98" s="23">
        <f>'Sales Analysis'!O46</f>
        <v>0</v>
      </c>
      <c r="G98" s="23">
        <f>'Sales Analysis'!P46</f>
        <v>0</v>
      </c>
      <c r="H98" s="23">
        <f>'Sales Analysis'!Q46</f>
        <v>0</v>
      </c>
    </row>
    <row r="99" spans="1:8">
      <c r="A99" s="25" t="s">
        <v>42</v>
      </c>
      <c r="B99" s="22">
        <f>'Sales Analysis'!K47</f>
        <v>0</v>
      </c>
      <c r="C99" s="22">
        <f>'Sales Analysis'!L47</f>
        <v>0</v>
      </c>
      <c r="D99" s="22">
        <f>'Sales Analysis'!M47</f>
        <v>0</v>
      </c>
      <c r="E99" s="22">
        <f>'Sales Analysis'!N47</f>
        <v>0</v>
      </c>
      <c r="F99" s="22">
        <f>'Sales Analysis'!O47</f>
        <v>0</v>
      </c>
      <c r="G99" s="22">
        <f>'Sales Analysis'!P47</f>
        <v>0</v>
      </c>
      <c r="H99" s="22">
        <f>'Sales Analysis'!Q47</f>
        <v>0</v>
      </c>
    </row>
    <row r="100" spans="1:8">
      <c r="A100" s="24" t="s">
        <v>43</v>
      </c>
      <c r="B100" s="23">
        <f>'Sales Analysis'!K48</f>
        <v>0</v>
      </c>
      <c r="C100" s="23">
        <f>'Sales Analysis'!L48</f>
        <v>0</v>
      </c>
      <c r="D100" s="23">
        <f>'Sales Analysis'!M48</f>
        <v>0</v>
      </c>
      <c r="E100" s="23">
        <f>'Sales Analysis'!N48</f>
        <v>0</v>
      </c>
      <c r="F100" s="23">
        <f>'Sales Analysis'!O48</f>
        <v>0</v>
      </c>
      <c r="G100" s="23">
        <f>'Sales Analysis'!P48</f>
        <v>0</v>
      </c>
      <c r="H100" s="23">
        <f>'Sales Analysis'!Q48</f>
        <v>0</v>
      </c>
    </row>
    <row r="101" spans="1:8">
      <c r="A101" s="25" t="s">
        <v>44</v>
      </c>
      <c r="B101" s="22">
        <f>'Sales Analysis'!K49</f>
        <v>0</v>
      </c>
      <c r="C101" s="22">
        <f>'Sales Analysis'!L49</f>
        <v>0</v>
      </c>
      <c r="D101" s="22">
        <f>'Sales Analysis'!M49</f>
        <v>0</v>
      </c>
      <c r="E101" s="22">
        <f>'Sales Analysis'!N49</f>
        <v>0</v>
      </c>
      <c r="F101" s="22">
        <f>'Sales Analysis'!O49</f>
        <v>0</v>
      </c>
      <c r="G101" s="22">
        <f>'Sales Analysis'!P49</f>
        <v>0</v>
      </c>
      <c r="H101" s="22">
        <f>'Sales Analysis'!Q49</f>
        <v>0</v>
      </c>
    </row>
    <row r="102" spans="1:8">
      <c r="A102" s="24" t="s">
        <v>45</v>
      </c>
      <c r="B102" s="23">
        <f>'Sales Analysis'!K50</f>
        <v>0</v>
      </c>
      <c r="C102" s="23">
        <f>'Sales Analysis'!L50</f>
        <v>0</v>
      </c>
      <c r="D102" s="23">
        <f>'Sales Analysis'!M50</f>
        <v>0</v>
      </c>
      <c r="E102" s="23">
        <f>'Sales Analysis'!N50</f>
        <v>0</v>
      </c>
      <c r="F102" s="23">
        <f>'Sales Analysis'!O50</f>
        <v>0</v>
      </c>
      <c r="G102" s="23">
        <f>'Sales Analysis'!P50</f>
        <v>0</v>
      </c>
      <c r="H102" s="23">
        <f>'Sales Analysis'!Q50</f>
        <v>0</v>
      </c>
    </row>
    <row r="103" spans="1:8">
      <c r="A103" s="25" t="s">
        <v>46</v>
      </c>
      <c r="B103" s="22">
        <f>'Sales Analysis'!K51</f>
        <v>0</v>
      </c>
      <c r="C103" s="22">
        <f>'Sales Analysis'!L51</f>
        <v>0</v>
      </c>
      <c r="D103" s="22">
        <f>'Sales Analysis'!M51</f>
        <v>0</v>
      </c>
      <c r="E103" s="22">
        <f>'Sales Analysis'!N51</f>
        <v>0</v>
      </c>
      <c r="F103" s="22">
        <f>'Sales Analysis'!O51</f>
        <v>0</v>
      </c>
      <c r="G103" s="22">
        <f>'Sales Analysis'!P51</f>
        <v>0</v>
      </c>
      <c r="H103" s="22">
        <f>'Sales Analysis'!Q51</f>
        <v>0</v>
      </c>
    </row>
  </sheetData>
  <mergeCells count="10">
    <mergeCell ref="A30:N30"/>
    <mergeCell ref="A45:N45"/>
    <mergeCell ref="A60:N60"/>
    <mergeCell ref="A75:N75"/>
    <mergeCell ref="A90:N90"/>
    <mergeCell ref="A1:N1"/>
    <mergeCell ref="A2:N2"/>
    <mergeCell ref="A5:N5"/>
    <mergeCell ref="A15:N15"/>
    <mergeCell ref="A3:N3"/>
  </mergeCells>
  <conditionalFormatting sqref="B7:C13 E7:F13">
    <cfRule type="dataBar" priority="2">
      <dataBar>
        <cfvo type="num" val="0"/>
        <cfvo type="num" val="1"/>
        <color rgb="FF00B050"/>
      </dataBar>
      <extLst>
        <ext xmlns:x14="http://schemas.microsoft.com/office/spreadsheetml/2009/9/main" uri="{B025F937-C7B1-47D3-B67F-A62EFF666E3E}">
          <x14:id>{E03EBAE6-5E48-44A8-942C-2695AE80D8FD}</x14:id>
        </ext>
      </extLst>
    </cfRule>
  </conditionalFormatting>
  <conditionalFormatting sqref="D7:D13 G7:G13">
    <cfRule type="dataBar" priority="1">
      <dataBar>
        <cfvo type="num" val="0"/>
        <cfvo type="num" val="1"/>
        <color rgb="FFFF0000"/>
      </dataBar>
      <extLst>
        <ext xmlns:x14="http://schemas.microsoft.com/office/spreadsheetml/2009/9/main" uri="{B025F937-C7B1-47D3-B67F-A62EFF666E3E}">
          <x14:id>{DC3A75B3-5DC9-41D4-8FC9-8651E68126E3}</x14:id>
        </ext>
      </extLst>
    </cfRule>
  </conditionalFormatting>
  <conditionalFormatting sqref="B17:H28">
    <cfRule type="cellIs" dxfId="1127" priority="3" stopIfTrue="1" operator="equal">
      <formula>0</formula>
    </cfRule>
  </conditionalFormatting>
  <conditionalFormatting sqref="B17:B28">
    <cfRule type="top10" dxfId="1126" priority="4" rank="2"/>
  </conditionalFormatting>
  <conditionalFormatting sqref="C17:C28">
    <cfRule type="top10" dxfId="1125" priority="5" rank="2"/>
  </conditionalFormatting>
  <conditionalFormatting sqref="D17:D28">
    <cfRule type="top10" dxfId="1124" priority="6" rank="2"/>
  </conditionalFormatting>
  <conditionalFormatting sqref="E17:E28">
    <cfRule type="top10" dxfId="1123" priority="7" rank="2"/>
  </conditionalFormatting>
  <conditionalFormatting sqref="F17:F28">
    <cfRule type="top10" dxfId="1122" priority="8" rank="2"/>
  </conditionalFormatting>
  <conditionalFormatting sqref="G17:G28">
    <cfRule type="top10" dxfId="1121" priority="9" rank="2"/>
  </conditionalFormatting>
  <conditionalFormatting sqref="H17:H28">
    <cfRule type="top10" dxfId="1120" priority="10" rank="2"/>
  </conditionalFormatting>
  <conditionalFormatting sqref="B32:H43">
    <cfRule type="cellIs" dxfId="1119" priority="11" stopIfTrue="1" operator="equal">
      <formula>0</formula>
    </cfRule>
  </conditionalFormatting>
  <conditionalFormatting sqref="B32:B43">
    <cfRule type="top10" dxfId="1118" priority="12" rank="2"/>
  </conditionalFormatting>
  <conditionalFormatting sqref="C32:C43">
    <cfRule type="top10" dxfId="1117" priority="13" rank="2"/>
  </conditionalFormatting>
  <conditionalFormatting sqref="D32:D43">
    <cfRule type="top10" dxfId="1116" priority="14" rank="2"/>
  </conditionalFormatting>
  <conditionalFormatting sqref="E32:E43">
    <cfRule type="top10" dxfId="1115" priority="15" rank="2"/>
  </conditionalFormatting>
  <conditionalFormatting sqref="F32:F43">
    <cfRule type="top10" dxfId="1114" priority="16" rank="2"/>
  </conditionalFormatting>
  <conditionalFormatting sqref="G32:G43">
    <cfRule type="top10" dxfId="1113" priority="17" rank="2"/>
  </conditionalFormatting>
  <conditionalFormatting sqref="H32:H43">
    <cfRule type="top10" dxfId="1112" priority="18" rank="2"/>
  </conditionalFormatting>
  <conditionalFormatting sqref="B47:H52">
    <cfRule type="cellIs" dxfId="1111" priority="19" stopIfTrue="1" operator="equal">
      <formula>0</formula>
    </cfRule>
  </conditionalFormatting>
  <conditionalFormatting sqref="B47:B52">
    <cfRule type="top10" dxfId="1110" priority="20" rank="2"/>
  </conditionalFormatting>
  <conditionalFormatting sqref="C47:C52">
    <cfRule type="top10" dxfId="1109" priority="21" rank="2"/>
  </conditionalFormatting>
  <conditionalFormatting sqref="D47:D52">
    <cfRule type="top10" dxfId="1108" priority="22" rank="2"/>
  </conditionalFormatting>
  <conditionalFormatting sqref="E47:E52">
    <cfRule type="top10" dxfId="1107" priority="23" rank="2"/>
  </conditionalFormatting>
  <conditionalFormatting sqref="F47:F52">
    <cfRule type="top10" dxfId="1106" priority="24" rank="2"/>
  </conditionalFormatting>
  <conditionalFormatting sqref="G47:G52">
    <cfRule type="top10" dxfId="1105" priority="25" rank="2"/>
  </conditionalFormatting>
  <conditionalFormatting sqref="H47:H52">
    <cfRule type="top10" dxfId="1104" priority="26" rank="2"/>
  </conditionalFormatting>
  <conditionalFormatting sqref="B62:H73">
    <cfRule type="cellIs" dxfId="1103" priority="27" stopIfTrue="1" operator="equal">
      <formula>0</formula>
    </cfRule>
  </conditionalFormatting>
  <conditionalFormatting sqref="B62:B73">
    <cfRule type="top10" dxfId="1102" priority="28" rank="2"/>
  </conditionalFormatting>
  <conditionalFormatting sqref="C62:C73">
    <cfRule type="top10" dxfId="1101" priority="29" rank="2"/>
  </conditionalFormatting>
  <conditionalFormatting sqref="D62:D73">
    <cfRule type="top10" dxfId="1100" priority="30" rank="2"/>
  </conditionalFormatting>
  <conditionalFormatting sqref="E62:E73">
    <cfRule type="top10" dxfId="1099" priority="31" rank="2"/>
  </conditionalFormatting>
  <conditionalFormatting sqref="F62:F73">
    <cfRule type="top10" dxfId="1098" priority="32" rank="2"/>
  </conditionalFormatting>
  <conditionalFormatting sqref="G62:G73">
    <cfRule type="top10" dxfId="1097" priority="33" rank="2"/>
  </conditionalFormatting>
  <conditionalFormatting sqref="H62:H73">
    <cfRule type="top10" dxfId="1096" priority="34" rank="2"/>
  </conditionalFormatting>
  <conditionalFormatting sqref="B77:H88">
    <cfRule type="cellIs" dxfId="1095" priority="35" stopIfTrue="1" operator="equal">
      <formula>0</formula>
    </cfRule>
  </conditionalFormatting>
  <conditionalFormatting sqref="B77:B88">
    <cfRule type="top10" dxfId="1094" priority="36" rank="2"/>
  </conditionalFormatting>
  <conditionalFormatting sqref="C77:C88">
    <cfRule type="top10" dxfId="1093" priority="37" rank="2"/>
  </conditionalFormatting>
  <conditionalFormatting sqref="D77:D88">
    <cfRule type="top10" dxfId="1092" priority="38" rank="2"/>
  </conditionalFormatting>
  <conditionalFormatting sqref="E77:E88">
    <cfRule type="top10" dxfId="1091" priority="39" rank="2"/>
  </conditionalFormatting>
  <conditionalFormatting sqref="F77:F88">
    <cfRule type="top10" dxfId="1090" priority="40" rank="2"/>
  </conditionalFormatting>
  <conditionalFormatting sqref="G77:G88">
    <cfRule type="top10" dxfId="1089" priority="41" rank="2"/>
  </conditionalFormatting>
  <conditionalFormatting sqref="H77:H88">
    <cfRule type="top10" dxfId="1088" priority="42" rank="2"/>
  </conditionalFormatting>
  <conditionalFormatting sqref="B92:H97">
    <cfRule type="cellIs" dxfId="1087" priority="43" stopIfTrue="1" operator="equal">
      <formula>0</formula>
    </cfRule>
  </conditionalFormatting>
  <conditionalFormatting sqref="B92:B97">
    <cfRule type="top10" dxfId="1086" priority="44" rank="2"/>
  </conditionalFormatting>
  <conditionalFormatting sqref="C92:C97">
    <cfRule type="top10" dxfId="1085" priority="45" rank="2"/>
  </conditionalFormatting>
  <conditionalFormatting sqref="D92:D97">
    <cfRule type="top10" dxfId="1084" priority="46" rank="2"/>
  </conditionalFormatting>
  <conditionalFormatting sqref="E92:E97">
    <cfRule type="top10" dxfId="1083" priority="47" rank="2"/>
  </conditionalFormatting>
  <conditionalFormatting sqref="F92:F97">
    <cfRule type="top10" dxfId="1082" priority="48" rank="2"/>
  </conditionalFormatting>
  <conditionalFormatting sqref="G92:G97">
    <cfRule type="top10" dxfId="1081" priority="49" rank="2"/>
  </conditionalFormatting>
  <conditionalFormatting sqref="H92:H97">
    <cfRule type="top10" dxfId="1080" priority="50" rank="2"/>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03EBAE6-5E48-44A8-942C-2695AE80D8FD}">
            <x14:dataBar minLength="0" maxLength="100" negativeBarColorSameAsPositive="1" axisPosition="none">
              <x14:cfvo type="num">
                <xm:f>0</xm:f>
              </x14:cfvo>
              <x14:cfvo type="num">
                <xm:f>1</xm:f>
              </x14:cfvo>
            </x14:dataBar>
          </x14:cfRule>
          <xm:sqref>B7:C13 E7:F13</xm:sqref>
        </x14:conditionalFormatting>
        <x14:conditionalFormatting xmlns:xm="http://schemas.microsoft.com/office/excel/2006/main">
          <x14:cfRule type="dataBar" id="{DC3A75B3-5DC9-41D4-8FC9-8651E68126E3}">
            <x14:dataBar minLength="0" maxLength="100" negativeBarColorSameAsPositive="1" axisPosition="none">
              <x14:cfvo type="num">
                <xm:f>0</xm:f>
              </x14:cfvo>
              <x14:cfvo type="num">
                <xm:f>1</xm:f>
              </x14:cfvo>
            </x14:dataBar>
          </x14:cfRule>
          <xm:sqref>D7:D13 G7:G13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B7E8A-78FC-42A7-BED9-6BBF6A4B0184}">
  <sheetPr codeName="Sheet13"/>
  <dimension ref="A1:S260"/>
  <sheetViews>
    <sheetView workbookViewId="0"/>
  </sheetViews>
  <sheetFormatPr defaultRowHeight="15"/>
  <cols>
    <col min="1" max="1" width="18.28515625" bestFit="1" customWidth="1"/>
    <col min="2" max="2" width="5" bestFit="1" customWidth="1"/>
    <col min="3" max="3" width="10.28515625" bestFit="1" customWidth="1"/>
    <col min="4" max="4" width="15.28515625" bestFit="1" customWidth="1"/>
    <col min="5" max="5" width="18.42578125" bestFit="1" customWidth="1"/>
    <col min="6" max="6" width="14.7109375" bestFit="1" customWidth="1"/>
    <col min="7" max="7" width="26.7109375" style="7" bestFit="1" customWidth="1"/>
    <col min="8" max="8" width="12" customWidth="1"/>
    <col min="9" max="9" width="46.7109375" bestFit="1" customWidth="1"/>
    <col min="10" max="10" width="10.28515625" bestFit="1" customWidth="1"/>
    <col min="11" max="11" width="15.28515625" bestFit="1" customWidth="1"/>
    <col min="12" max="12" width="18.42578125" bestFit="1" customWidth="1"/>
    <col min="13" max="13" width="26.7109375" style="7" bestFit="1" customWidth="1"/>
    <col min="14" max="14" width="5.5703125" bestFit="1" customWidth="1"/>
    <col min="15" max="15" width="49.28515625" bestFit="1" customWidth="1"/>
    <col min="16" max="16" width="10.28515625" bestFit="1" customWidth="1"/>
    <col min="17" max="17" width="15.28515625" bestFit="1" customWidth="1"/>
    <col min="18" max="18" width="18.42578125" bestFit="1" customWidth="1"/>
    <col min="19" max="19" width="26.7109375" style="7" bestFit="1" customWidth="1"/>
  </cols>
  <sheetData>
    <row r="1" spans="1:19">
      <c r="A1" t="s">
        <v>52</v>
      </c>
      <c r="B1">
        <v>2003</v>
      </c>
      <c r="D1" t="s">
        <v>53</v>
      </c>
      <c r="E1">
        <v>2005</v>
      </c>
    </row>
    <row r="2" spans="1:19">
      <c r="A2" t="s">
        <v>54</v>
      </c>
      <c r="B2">
        <v>2004</v>
      </c>
    </row>
    <row r="7" spans="1:19" s="5" customFormat="1">
      <c r="A7" s="5" t="s">
        <v>55</v>
      </c>
      <c r="G7" s="8"/>
      <c r="I7" s="5" t="s">
        <v>56</v>
      </c>
      <c r="M7" s="8"/>
      <c r="O7" s="5" t="s">
        <v>57</v>
      </c>
      <c r="S7" s="8"/>
    </row>
    <row r="8" spans="1:19" s="5" customFormat="1">
      <c r="A8" s="5" t="s">
        <v>58</v>
      </c>
      <c r="B8" s="5" t="s">
        <v>59</v>
      </c>
      <c r="C8" s="5" t="s">
        <v>60</v>
      </c>
      <c r="D8" s="5" t="s">
        <v>61</v>
      </c>
      <c r="E8" s="5" t="s">
        <v>62</v>
      </c>
      <c r="F8" s="5" t="s">
        <v>63</v>
      </c>
      <c r="G8" s="8" t="s">
        <v>64</v>
      </c>
      <c r="I8" s="5" t="s">
        <v>58</v>
      </c>
      <c r="J8" s="5" t="s">
        <v>60</v>
      </c>
      <c r="K8" s="5" t="s">
        <v>61</v>
      </c>
      <c r="L8" s="5" t="s">
        <v>62</v>
      </c>
      <c r="M8" s="8" t="s">
        <v>64</v>
      </c>
      <c r="O8" s="5" t="s">
        <v>58</v>
      </c>
      <c r="P8" s="5" t="s">
        <v>60</v>
      </c>
      <c r="Q8" s="5" t="s">
        <v>61</v>
      </c>
      <c r="R8" s="5" t="s">
        <v>62</v>
      </c>
      <c r="S8" s="8" t="s">
        <v>64</v>
      </c>
    </row>
    <row r="9" spans="1:19">
      <c r="A9" t="s">
        <v>16</v>
      </c>
      <c r="B9">
        <v>2003</v>
      </c>
      <c r="C9" t="s">
        <v>36</v>
      </c>
      <c r="D9">
        <f t="shared" ref="D9:D72" si="0">E9+F9</f>
        <v>4</v>
      </c>
      <c r="E9">
        <f>IFERROR(COUNTIFS('Master Sheet'!$V:$V, "Yes",'Master Sheet'!$W:$W, B9,'Master Sheet'!$X:$X, MATCH(C9, {"January","February","March","April","May","June","July","August","September","October","November","December"}, 0),'Master Sheet'!$O:$O, A9),0)</f>
        <v>4</v>
      </c>
      <c r="F9">
        <f>IFERROR(COUNTIFS('Master Sheet'!$V:$V, "No",'Master Sheet'!$W:$W, B9,'Master Sheet'!$X:$X, MATCH(C9, {"January","February","March","April","May","June","July","August","September","October","November","December"}, 0),'Master Sheet'!$O:$O, A9),0)</f>
        <v>0</v>
      </c>
      <c r="G9" s="7">
        <f t="shared" ref="G9:G72" si="1">IFERROR(E9/D9,"N/A")</f>
        <v>1</v>
      </c>
      <c r="I9" t="s">
        <v>16</v>
      </c>
      <c r="J9" t="s">
        <v>36</v>
      </c>
      <c r="K9">
        <f t="shared" ref="K9:K40" si="2">SUMIFS(D:D, B:B, $B$1, A:A, I9, C:C, J9) + SUMIFS(D:D, B:B, $B$2, A:A, I9, C:C, J9)</f>
        <v>4</v>
      </c>
      <c r="L9">
        <f t="shared" ref="L9:L40" si="3">SUMIFS(E:E, B:B, $B$1, A:A, I9, C:C, J9) + SUMIFS(E:E, B:B, $B$2, A:A, I9, C:C, J9)</f>
        <v>4</v>
      </c>
      <c r="M9" s="7">
        <f t="shared" ref="M9:M40" si="4">IFERROR(L9/K9,"NA")</f>
        <v>1</v>
      </c>
      <c r="O9" t="s">
        <v>16</v>
      </c>
      <c r="P9" t="s">
        <v>36</v>
      </c>
      <c r="Q9">
        <f t="shared" ref="Q9:Q40" si="5">SUMIFS(D:D, B:B, $E$1, A:A, O9, C:C, P9)</f>
        <v>11</v>
      </c>
      <c r="R9">
        <f t="shared" ref="R9:R40" si="6">SUMIFS(E:E, B:B, $E$1, A:A, O9, C:C, P9)</f>
        <v>8</v>
      </c>
      <c r="S9" s="7">
        <f t="shared" ref="S9:S40" si="7">IFERROR(R9/Q9,"NA")</f>
        <v>0.72727272727272729</v>
      </c>
    </row>
    <row r="10" spans="1:19">
      <c r="A10" t="s">
        <v>16</v>
      </c>
      <c r="B10">
        <v>2003</v>
      </c>
      <c r="C10" t="s">
        <v>37</v>
      </c>
      <c r="D10">
        <f t="shared" si="0"/>
        <v>0</v>
      </c>
      <c r="E10">
        <f>IFERROR(COUNTIFS('Master Sheet'!$V:$V, "Yes",'Master Sheet'!$W:$W, B10,'Master Sheet'!$X:$X, MATCH(C10, {"January","February","March","April","May","June","July","August","September","October","November","December"}, 0),'Master Sheet'!$O:$O, A10),0)</f>
        <v>0</v>
      </c>
      <c r="F10">
        <f>IFERROR(COUNTIFS('Master Sheet'!$V:$V, "No",'Master Sheet'!$W:$W, B10,'Master Sheet'!$X:$X, MATCH(C10, {"January","February","March","April","May","June","July","August","September","October","November","December"}, 0),'Master Sheet'!$O:$O, A10),0)</f>
        <v>0</v>
      </c>
      <c r="G10" s="7" t="str">
        <f t="shared" si="1"/>
        <v>N/A</v>
      </c>
      <c r="I10" t="s">
        <v>16</v>
      </c>
      <c r="J10" t="s">
        <v>37</v>
      </c>
      <c r="K10">
        <f t="shared" si="2"/>
        <v>0</v>
      </c>
      <c r="L10">
        <f t="shared" si="3"/>
        <v>0</v>
      </c>
      <c r="M10" s="7" t="str">
        <f t="shared" si="4"/>
        <v>NA</v>
      </c>
      <c r="O10" t="s">
        <v>16</v>
      </c>
      <c r="P10" t="s">
        <v>37</v>
      </c>
      <c r="Q10">
        <f t="shared" si="5"/>
        <v>0</v>
      </c>
      <c r="R10">
        <f t="shared" si="6"/>
        <v>0</v>
      </c>
      <c r="S10" s="7" t="str">
        <f t="shared" si="7"/>
        <v>NA</v>
      </c>
    </row>
    <row r="11" spans="1:19">
      <c r="A11" t="s">
        <v>16</v>
      </c>
      <c r="B11">
        <v>2003</v>
      </c>
      <c r="C11" t="s">
        <v>38</v>
      </c>
      <c r="D11">
        <f t="shared" si="0"/>
        <v>0</v>
      </c>
      <c r="E11">
        <f>IFERROR(COUNTIFS('Master Sheet'!$V:$V, "Yes",'Master Sheet'!$W:$W, B11,'Master Sheet'!$X:$X, MATCH(C11, {"January","February","March","April","May","June","July","August","September","October","November","December"}, 0),'Master Sheet'!$O:$O, A11),0)</f>
        <v>0</v>
      </c>
      <c r="F11">
        <f>IFERROR(COUNTIFS('Master Sheet'!$V:$V, "No",'Master Sheet'!$W:$W, B11,'Master Sheet'!$X:$X, MATCH(C11, {"January","February","March","April","May","June","July","August","September","October","November","December"}, 0),'Master Sheet'!$O:$O, A11),0)</f>
        <v>0</v>
      </c>
      <c r="G11" s="7" t="str">
        <f t="shared" si="1"/>
        <v>N/A</v>
      </c>
      <c r="I11" t="s">
        <v>16</v>
      </c>
      <c r="J11" t="s">
        <v>38</v>
      </c>
      <c r="K11">
        <f t="shared" si="2"/>
        <v>6</v>
      </c>
      <c r="L11">
        <f t="shared" si="3"/>
        <v>6</v>
      </c>
      <c r="M11" s="7">
        <f t="shared" si="4"/>
        <v>1</v>
      </c>
      <c r="O11" t="s">
        <v>16</v>
      </c>
      <c r="P11" t="s">
        <v>38</v>
      </c>
      <c r="Q11">
        <f t="shared" si="5"/>
        <v>8</v>
      </c>
      <c r="R11">
        <f t="shared" si="6"/>
        <v>8</v>
      </c>
      <c r="S11" s="7">
        <f t="shared" si="7"/>
        <v>1</v>
      </c>
    </row>
    <row r="12" spans="1:19">
      <c r="A12" t="s">
        <v>16</v>
      </c>
      <c r="B12">
        <v>2003</v>
      </c>
      <c r="C12" t="s">
        <v>39</v>
      </c>
      <c r="D12">
        <f t="shared" si="0"/>
        <v>0</v>
      </c>
      <c r="E12">
        <f>IFERROR(COUNTIFS('Master Sheet'!$V:$V, "Yes",'Master Sheet'!$W:$W, B12,'Master Sheet'!$X:$X, MATCH(C12, {"January","February","March","April","May","June","July","August","September","October","November","December"}, 0),'Master Sheet'!$O:$O, A12),0)</f>
        <v>0</v>
      </c>
      <c r="F12">
        <f>IFERROR(COUNTIFS('Master Sheet'!$V:$V, "No",'Master Sheet'!$W:$W, B12,'Master Sheet'!$X:$X, MATCH(C12, {"January","February","March","April","May","June","July","August","September","October","November","December"}, 0),'Master Sheet'!$O:$O, A12),0)</f>
        <v>0</v>
      </c>
      <c r="G12" s="7" t="str">
        <f t="shared" si="1"/>
        <v>N/A</v>
      </c>
      <c r="I12" t="s">
        <v>16</v>
      </c>
      <c r="J12" t="s">
        <v>39</v>
      </c>
      <c r="K12">
        <f t="shared" si="2"/>
        <v>2</v>
      </c>
      <c r="L12">
        <f t="shared" si="3"/>
        <v>2</v>
      </c>
      <c r="M12" s="7">
        <f t="shared" si="4"/>
        <v>1</v>
      </c>
      <c r="O12" t="s">
        <v>16</v>
      </c>
      <c r="P12" t="s">
        <v>39</v>
      </c>
      <c r="Q12">
        <f t="shared" si="5"/>
        <v>0</v>
      </c>
      <c r="R12">
        <f t="shared" si="6"/>
        <v>0</v>
      </c>
      <c r="S12" s="7" t="str">
        <f t="shared" si="7"/>
        <v>NA</v>
      </c>
    </row>
    <row r="13" spans="1:19">
      <c r="A13" t="s">
        <v>16</v>
      </c>
      <c r="B13">
        <v>2003</v>
      </c>
      <c r="C13" t="s">
        <v>7</v>
      </c>
      <c r="D13">
        <f t="shared" si="0"/>
        <v>0</v>
      </c>
      <c r="E13">
        <f>IFERROR(COUNTIFS('Master Sheet'!$V:$V, "Yes",'Master Sheet'!$W:$W, B13,'Master Sheet'!$X:$X, MATCH(C13, {"January","February","March","April","May","June","July","August","September","October","November","December"}, 0),'Master Sheet'!$O:$O, A13),0)</f>
        <v>0</v>
      </c>
      <c r="F13">
        <f>IFERROR(COUNTIFS('Master Sheet'!$V:$V, "No",'Master Sheet'!$W:$W, B13,'Master Sheet'!$X:$X, MATCH(C13, {"January","February","March","April","May","June","July","August","September","October","November","December"}, 0),'Master Sheet'!$O:$O, A13),0)</f>
        <v>0</v>
      </c>
      <c r="G13" s="7" t="str">
        <f t="shared" si="1"/>
        <v>N/A</v>
      </c>
      <c r="I13" t="s">
        <v>16</v>
      </c>
      <c r="J13" t="s">
        <v>7</v>
      </c>
      <c r="K13">
        <f t="shared" si="2"/>
        <v>5</v>
      </c>
      <c r="L13">
        <f t="shared" si="3"/>
        <v>5</v>
      </c>
      <c r="M13" s="7">
        <f t="shared" si="4"/>
        <v>1</v>
      </c>
      <c r="O13" t="s">
        <v>16</v>
      </c>
      <c r="P13" t="s">
        <v>7</v>
      </c>
      <c r="Q13">
        <f t="shared" si="5"/>
        <v>0</v>
      </c>
      <c r="R13">
        <f t="shared" si="6"/>
        <v>0</v>
      </c>
      <c r="S13" s="7" t="str">
        <f t="shared" si="7"/>
        <v>NA</v>
      </c>
    </row>
    <row r="14" spans="1:19">
      <c r="A14" t="s">
        <v>16</v>
      </c>
      <c r="B14">
        <v>2003</v>
      </c>
      <c r="C14" t="s">
        <v>40</v>
      </c>
      <c r="D14">
        <f t="shared" si="0"/>
        <v>2</v>
      </c>
      <c r="E14">
        <f>IFERROR(COUNTIFS('Master Sheet'!$V:$V, "Yes",'Master Sheet'!$W:$W, B14,'Master Sheet'!$X:$X, MATCH(C14, {"January","February","March","April","May","June","July","August","September","October","November","December"}, 0),'Master Sheet'!$O:$O, A14),0)</f>
        <v>2</v>
      </c>
      <c r="F14">
        <f>IFERROR(COUNTIFS('Master Sheet'!$V:$V, "No",'Master Sheet'!$W:$W, B14,'Master Sheet'!$X:$X, MATCH(C14, {"January","February","March","April","May","June","July","August","September","October","November","December"}, 0),'Master Sheet'!$O:$O, A14),0)</f>
        <v>0</v>
      </c>
      <c r="G14" s="7">
        <f t="shared" si="1"/>
        <v>1</v>
      </c>
      <c r="I14" t="s">
        <v>16</v>
      </c>
      <c r="J14" t="s">
        <v>40</v>
      </c>
      <c r="K14">
        <f t="shared" si="2"/>
        <v>9</v>
      </c>
      <c r="L14">
        <f t="shared" si="3"/>
        <v>9</v>
      </c>
      <c r="M14" s="7">
        <f t="shared" si="4"/>
        <v>1</v>
      </c>
      <c r="O14" t="s">
        <v>16</v>
      </c>
      <c r="P14" t="s">
        <v>40</v>
      </c>
      <c r="Q14">
        <f t="shared" si="5"/>
        <v>0</v>
      </c>
      <c r="R14">
        <f t="shared" si="6"/>
        <v>0</v>
      </c>
      <c r="S14" s="7" t="str">
        <f t="shared" si="7"/>
        <v>NA</v>
      </c>
    </row>
    <row r="15" spans="1:19">
      <c r="A15" t="s">
        <v>16</v>
      </c>
      <c r="B15">
        <v>2003</v>
      </c>
      <c r="C15" t="s">
        <v>41</v>
      </c>
      <c r="D15">
        <f t="shared" si="0"/>
        <v>0</v>
      </c>
      <c r="E15">
        <f>IFERROR(COUNTIFS('Master Sheet'!$V:$V, "Yes",'Master Sheet'!$W:$W, B15,'Master Sheet'!$X:$X, MATCH(C15, {"January","February","March","April","May","June","July","August","September","October","November","December"}, 0),'Master Sheet'!$O:$O, A15),0)</f>
        <v>0</v>
      </c>
      <c r="F15">
        <f>IFERROR(COUNTIFS('Master Sheet'!$V:$V, "No",'Master Sheet'!$W:$W, B15,'Master Sheet'!$X:$X, MATCH(C15, {"January","February","March","April","May","June","July","August","September","October","November","December"}, 0),'Master Sheet'!$O:$O, A15),0)</f>
        <v>0</v>
      </c>
      <c r="G15" s="7" t="str">
        <f t="shared" si="1"/>
        <v>N/A</v>
      </c>
      <c r="I15" t="s">
        <v>16</v>
      </c>
      <c r="J15" t="s">
        <v>41</v>
      </c>
      <c r="K15">
        <f t="shared" si="2"/>
        <v>11</v>
      </c>
      <c r="L15">
        <f t="shared" si="3"/>
        <v>6</v>
      </c>
      <c r="M15" s="7">
        <f t="shared" si="4"/>
        <v>0.54545454545454541</v>
      </c>
      <c r="O15" t="s">
        <v>16</v>
      </c>
      <c r="P15" t="s">
        <v>41</v>
      </c>
      <c r="Q15">
        <f t="shared" si="5"/>
        <v>0</v>
      </c>
      <c r="R15">
        <f t="shared" si="6"/>
        <v>0</v>
      </c>
      <c r="S15" s="7" t="str">
        <f t="shared" si="7"/>
        <v>NA</v>
      </c>
    </row>
    <row r="16" spans="1:19">
      <c r="A16" t="s">
        <v>16</v>
      </c>
      <c r="B16">
        <v>2003</v>
      </c>
      <c r="C16" t="s">
        <v>42</v>
      </c>
      <c r="D16">
        <f t="shared" si="0"/>
        <v>16</v>
      </c>
      <c r="E16">
        <f>IFERROR(COUNTIFS('Master Sheet'!$V:$V, "Yes",'Master Sheet'!$W:$W, B16,'Master Sheet'!$X:$X, MATCH(C16, {"January","February","March","April","May","June","July","August","September","October","November","December"}, 0),'Master Sheet'!$O:$O, A16),0)</f>
        <v>16</v>
      </c>
      <c r="F16">
        <f>IFERROR(COUNTIFS('Master Sheet'!$V:$V, "No",'Master Sheet'!$W:$W, B16,'Master Sheet'!$X:$X, MATCH(C16, {"January","February","March","April","May","June","July","August","September","October","November","December"}, 0),'Master Sheet'!$O:$O, A16),0)</f>
        <v>0</v>
      </c>
      <c r="G16" s="7">
        <f t="shared" si="1"/>
        <v>1</v>
      </c>
      <c r="I16" t="s">
        <v>16</v>
      </c>
      <c r="J16" t="s">
        <v>42</v>
      </c>
      <c r="K16">
        <f t="shared" si="2"/>
        <v>57</v>
      </c>
      <c r="L16">
        <f t="shared" si="3"/>
        <v>57</v>
      </c>
      <c r="M16" s="7">
        <f t="shared" si="4"/>
        <v>1</v>
      </c>
      <c r="O16" t="s">
        <v>16</v>
      </c>
      <c r="P16" t="s">
        <v>42</v>
      </c>
      <c r="Q16">
        <f t="shared" si="5"/>
        <v>0</v>
      </c>
      <c r="R16">
        <f t="shared" si="6"/>
        <v>0</v>
      </c>
      <c r="S16" s="7" t="str">
        <f t="shared" si="7"/>
        <v>NA</v>
      </c>
    </row>
    <row r="17" spans="1:19">
      <c r="A17" t="s">
        <v>16</v>
      </c>
      <c r="B17">
        <v>2003</v>
      </c>
      <c r="C17" t="s">
        <v>43</v>
      </c>
      <c r="D17">
        <f t="shared" si="0"/>
        <v>11</v>
      </c>
      <c r="E17">
        <f>IFERROR(COUNTIFS('Master Sheet'!$V:$V, "Yes",'Master Sheet'!$W:$W, B17,'Master Sheet'!$X:$X, MATCH(C17, {"January","February","March","April","May","June","July","August","September","October","November","December"}, 0),'Master Sheet'!$O:$O, A17),0)</f>
        <v>11</v>
      </c>
      <c r="F17">
        <f>IFERROR(COUNTIFS('Master Sheet'!$V:$V, "No",'Master Sheet'!$W:$W, B17,'Master Sheet'!$X:$X, MATCH(C17, {"January","February","March","April","May","June","July","August","September","October","November","December"}, 0),'Master Sheet'!$O:$O, A17),0)</f>
        <v>0</v>
      </c>
      <c r="G17" s="7">
        <f t="shared" si="1"/>
        <v>1</v>
      </c>
      <c r="I17" t="s">
        <v>16</v>
      </c>
      <c r="J17" t="s">
        <v>43</v>
      </c>
      <c r="K17">
        <f t="shared" si="2"/>
        <v>19</v>
      </c>
      <c r="L17">
        <f t="shared" si="3"/>
        <v>19</v>
      </c>
      <c r="M17" s="7">
        <f t="shared" si="4"/>
        <v>1</v>
      </c>
      <c r="O17" t="s">
        <v>16</v>
      </c>
      <c r="P17" t="s">
        <v>43</v>
      </c>
      <c r="Q17">
        <f t="shared" si="5"/>
        <v>0</v>
      </c>
      <c r="R17">
        <f t="shared" si="6"/>
        <v>0</v>
      </c>
      <c r="S17" s="7" t="str">
        <f t="shared" si="7"/>
        <v>NA</v>
      </c>
    </row>
    <row r="18" spans="1:19">
      <c r="A18" t="s">
        <v>16</v>
      </c>
      <c r="B18">
        <v>2003</v>
      </c>
      <c r="C18" t="s">
        <v>44</v>
      </c>
      <c r="D18">
        <f t="shared" si="0"/>
        <v>3</v>
      </c>
      <c r="E18">
        <f>IFERROR(COUNTIFS('Master Sheet'!$V:$V, "Yes",'Master Sheet'!$W:$W, B18,'Master Sheet'!$X:$X, MATCH(C18, {"January","February","March","April","May","June","July","August","September","October","November","December"}, 0),'Master Sheet'!$O:$O, A18),0)</f>
        <v>3</v>
      </c>
      <c r="F18">
        <f>IFERROR(COUNTIFS('Master Sheet'!$V:$V, "No",'Master Sheet'!$W:$W, B18,'Master Sheet'!$X:$X, MATCH(C18, {"January","February","March","April","May","June","July","August","September","October","November","December"}, 0),'Master Sheet'!$O:$O, A18),0)</f>
        <v>0</v>
      </c>
      <c r="G18" s="7">
        <f t="shared" si="1"/>
        <v>1</v>
      </c>
      <c r="I18" t="s">
        <v>16</v>
      </c>
      <c r="J18" t="s">
        <v>44</v>
      </c>
      <c r="K18">
        <f t="shared" si="2"/>
        <v>26</v>
      </c>
      <c r="L18">
        <f t="shared" si="3"/>
        <v>12</v>
      </c>
      <c r="M18" s="7">
        <f t="shared" si="4"/>
        <v>0.46153846153846156</v>
      </c>
      <c r="O18" t="s">
        <v>16</v>
      </c>
      <c r="P18" t="s">
        <v>44</v>
      </c>
      <c r="Q18">
        <f t="shared" si="5"/>
        <v>0</v>
      </c>
      <c r="R18">
        <f t="shared" si="6"/>
        <v>0</v>
      </c>
      <c r="S18" s="7" t="str">
        <f t="shared" si="7"/>
        <v>NA</v>
      </c>
    </row>
    <row r="19" spans="1:19">
      <c r="A19" t="s">
        <v>16</v>
      </c>
      <c r="B19">
        <v>2003</v>
      </c>
      <c r="C19" t="s">
        <v>45</v>
      </c>
      <c r="D19">
        <f t="shared" si="0"/>
        <v>44</v>
      </c>
      <c r="E19">
        <f>IFERROR(COUNTIFS('Master Sheet'!$V:$V, "Yes",'Master Sheet'!$W:$W, B19,'Master Sheet'!$X:$X, MATCH(C19, {"January","February","March","April","May","June","July","August","September","October","November","December"}, 0),'Master Sheet'!$O:$O, A19),0)</f>
        <v>32</v>
      </c>
      <c r="F19">
        <f>IFERROR(COUNTIFS('Master Sheet'!$V:$V, "No",'Master Sheet'!$W:$W, B19,'Master Sheet'!$X:$X, MATCH(C19, {"January","February","March","April","May","June","July","August","September","October","November","December"}, 0),'Master Sheet'!$O:$O, A19),0)</f>
        <v>12</v>
      </c>
      <c r="G19" s="7">
        <f t="shared" si="1"/>
        <v>0.72727272727272729</v>
      </c>
      <c r="I19" t="s">
        <v>16</v>
      </c>
      <c r="J19" t="s">
        <v>45</v>
      </c>
      <c r="K19">
        <f t="shared" si="2"/>
        <v>82</v>
      </c>
      <c r="L19">
        <f t="shared" si="3"/>
        <v>70</v>
      </c>
      <c r="M19" s="7">
        <f t="shared" si="4"/>
        <v>0.85365853658536583</v>
      </c>
      <c r="O19" t="s">
        <v>16</v>
      </c>
      <c r="P19" t="s">
        <v>45</v>
      </c>
      <c r="Q19">
        <f t="shared" si="5"/>
        <v>0</v>
      </c>
      <c r="R19">
        <f t="shared" si="6"/>
        <v>0</v>
      </c>
      <c r="S19" s="7" t="str">
        <f t="shared" si="7"/>
        <v>NA</v>
      </c>
    </row>
    <row r="20" spans="1:19">
      <c r="A20" t="s">
        <v>16</v>
      </c>
      <c r="B20">
        <v>2003</v>
      </c>
      <c r="C20" t="s">
        <v>46</v>
      </c>
      <c r="D20">
        <f t="shared" si="0"/>
        <v>16</v>
      </c>
      <c r="E20">
        <f>IFERROR(COUNTIFS('Master Sheet'!$V:$V, "Yes",'Master Sheet'!$W:$W, B20,'Master Sheet'!$X:$X, MATCH(C20, {"January","February","March","April","May","June","July","August","September","October","November","December"}, 0),'Master Sheet'!$O:$O, A20),0)</f>
        <v>16</v>
      </c>
      <c r="F20">
        <f>IFERROR(COUNTIFS('Master Sheet'!$V:$V, "No",'Master Sheet'!$W:$W, B20,'Master Sheet'!$X:$X, MATCH(C20, {"January","February","March","April","May","June","July","August","September","October","November","December"}, 0),'Master Sheet'!$O:$O, A20),0)</f>
        <v>0</v>
      </c>
      <c r="G20" s="7">
        <f t="shared" si="1"/>
        <v>1</v>
      </c>
      <c r="I20" t="s">
        <v>16</v>
      </c>
      <c r="J20" t="s">
        <v>46</v>
      </c>
      <c r="K20">
        <f t="shared" si="2"/>
        <v>20</v>
      </c>
      <c r="L20">
        <f t="shared" si="3"/>
        <v>20</v>
      </c>
      <c r="M20" s="7">
        <f t="shared" si="4"/>
        <v>1</v>
      </c>
      <c r="O20" t="s">
        <v>16</v>
      </c>
      <c r="P20" t="s">
        <v>46</v>
      </c>
      <c r="Q20">
        <f t="shared" si="5"/>
        <v>0</v>
      </c>
      <c r="R20">
        <f t="shared" si="6"/>
        <v>0</v>
      </c>
      <c r="S20" s="7" t="str">
        <f t="shared" si="7"/>
        <v>NA</v>
      </c>
    </row>
    <row r="21" spans="1:19">
      <c r="A21" t="s">
        <v>16</v>
      </c>
      <c r="B21">
        <v>2004</v>
      </c>
      <c r="C21" t="s">
        <v>36</v>
      </c>
      <c r="D21">
        <f t="shared" si="0"/>
        <v>0</v>
      </c>
      <c r="E21">
        <f>IFERROR(COUNTIFS('Master Sheet'!$V:$V, "Yes",'Master Sheet'!$W:$W, B21,'Master Sheet'!$X:$X, MATCH(C21, {"January","February","March","April","May","June","July","August","September","October","November","December"}, 0),'Master Sheet'!$O:$O, A21),0)</f>
        <v>0</v>
      </c>
      <c r="F21">
        <f>IFERROR(COUNTIFS('Master Sheet'!$V:$V, "No",'Master Sheet'!$W:$W, B21,'Master Sheet'!$X:$X, MATCH(C21, {"January","February","March","April","May","June","July","August","September","October","November","December"}, 0),'Master Sheet'!$O:$O, A21),0)</f>
        <v>0</v>
      </c>
      <c r="G21" s="7" t="str">
        <f t="shared" si="1"/>
        <v>N/A</v>
      </c>
      <c r="I21" t="s">
        <v>20</v>
      </c>
      <c r="J21" t="s">
        <v>36</v>
      </c>
      <c r="K21">
        <f t="shared" si="2"/>
        <v>18</v>
      </c>
      <c r="L21">
        <f t="shared" si="3"/>
        <v>8</v>
      </c>
      <c r="M21" s="7">
        <f t="shared" si="4"/>
        <v>0.44444444444444442</v>
      </c>
      <c r="O21" t="s">
        <v>20</v>
      </c>
      <c r="P21" t="s">
        <v>36</v>
      </c>
      <c r="Q21">
        <f t="shared" si="5"/>
        <v>34</v>
      </c>
      <c r="R21">
        <f t="shared" si="6"/>
        <v>22</v>
      </c>
      <c r="S21" s="7">
        <f t="shared" si="7"/>
        <v>0.6470588235294118</v>
      </c>
    </row>
    <row r="22" spans="1:19">
      <c r="A22" t="s">
        <v>16</v>
      </c>
      <c r="B22">
        <v>2004</v>
      </c>
      <c r="C22" t="s">
        <v>37</v>
      </c>
      <c r="D22">
        <f t="shared" si="0"/>
        <v>0</v>
      </c>
      <c r="E22">
        <f>IFERROR(COUNTIFS('Master Sheet'!$V:$V, "Yes",'Master Sheet'!$W:$W, B22,'Master Sheet'!$X:$X, MATCH(C22, {"January","February","March","April","May","June","July","August","September","October","November","December"}, 0),'Master Sheet'!$O:$O, A22),0)</f>
        <v>0</v>
      </c>
      <c r="F22">
        <f>IFERROR(COUNTIFS('Master Sheet'!$V:$V, "No",'Master Sheet'!$W:$W, B22,'Master Sheet'!$X:$X, MATCH(C22, {"January","February","March","April","May","June","July","August","September","October","November","December"}, 0),'Master Sheet'!$O:$O, A22),0)</f>
        <v>0</v>
      </c>
      <c r="G22" s="7" t="str">
        <f t="shared" si="1"/>
        <v>N/A</v>
      </c>
      <c r="I22" t="s">
        <v>20</v>
      </c>
      <c r="J22" t="s">
        <v>37</v>
      </c>
      <c r="K22">
        <f t="shared" si="2"/>
        <v>29</v>
      </c>
      <c r="L22">
        <f t="shared" si="3"/>
        <v>11</v>
      </c>
      <c r="M22" s="7">
        <f t="shared" si="4"/>
        <v>0.37931034482758619</v>
      </c>
      <c r="O22" t="s">
        <v>20</v>
      </c>
      <c r="P22" t="s">
        <v>37</v>
      </c>
      <c r="Q22">
        <f t="shared" si="5"/>
        <v>29</v>
      </c>
      <c r="R22">
        <f t="shared" si="6"/>
        <v>14</v>
      </c>
      <c r="S22" s="7">
        <f t="shared" si="7"/>
        <v>0.48275862068965519</v>
      </c>
    </row>
    <row r="23" spans="1:19">
      <c r="A23" t="s">
        <v>16</v>
      </c>
      <c r="B23">
        <v>2004</v>
      </c>
      <c r="C23" t="s">
        <v>38</v>
      </c>
      <c r="D23">
        <f t="shared" si="0"/>
        <v>6</v>
      </c>
      <c r="E23">
        <f>IFERROR(COUNTIFS('Master Sheet'!$V:$V, "Yes",'Master Sheet'!$W:$W, B23,'Master Sheet'!$X:$X, MATCH(C23, {"January","February","March","April","May","June","July","August","September","October","November","December"}, 0),'Master Sheet'!$O:$O, A23),0)</f>
        <v>6</v>
      </c>
      <c r="F23">
        <f>IFERROR(COUNTIFS('Master Sheet'!$V:$V, "No",'Master Sheet'!$W:$W, B23,'Master Sheet'!$X:$X, MATCH(C23, {"January","February","March","April","May","June","July","August","September","October","November","December"}, 0),'Master Sheet'!$O:$O, A23),0)</f>
        <v>0</v>
      </c>
      <c r="G23" s="7">
        <f t="shared" si="1"/>
        <v>1</v>
      </c>
      <c r="I23" t="s">
        <v>20</v>
      </c>
      <c r="J23" t="s">
        <v>38</v>
      </c>
      <c r="K23">
        <f t="shared" si="2"/>
        <v>24</v>
      </c>
      <c r="L23">
        <f t="shared" si="3"/>
        <v>10</v>
      </c>
      <c r="M23" s="7">
        <f t="shared" si="4"/>
        <v>0.41666666666666669</v>
      </c>
      <c r="O23" t="s">
        <v>20</v>
      </c>
      <c r="P23" t="s">
        <v>38</v>
      </c>
      <c r="Q23">
        <f t="shared" si="5"/>
        <v>24</v>
      </c>
      <c r="R23">
        <f t="shared" si="6"/>
        <v>24</v>
      </c>
      <c r="S23" s="7">
        <f t="shared" si="7"/>
        <v>1</v>
      </c>
    </row>
    <row r="24" spans="1:19">
      <c r="A24" t="s">
        <v>16</v>
      </c>
      <c r="B24">
        <v>2004</v>
      </c>
      <c r="C24" t="s">
        <v>39</v>
      </c>
      <c r="D24">
        <f t="shared" si="0"/>
        <v>2</v>
      </c>
      <c r="E24">
        <f>IFERROR(COUNTIFS('Master Sheet'!$V:$V, "Yes",'Master Sheet'!$W:$W, B24,'Master Sheet'!$X:$X, MATCH(C24, {"January","February","March","April","May","June","July","August","September","October","November","December"}, 0),'Master Sheet'!$O:$O, A24),0)</f>
        <v>2</v>
      </c>
      <c r="F24">
        <f>IFERROR(COUNTIFS('Master Sheet'!$V:$V, "No",'Master Sheet'!$W:$W, B24,'Master Sheet'!$X:$X, MATCH(C24, {"January","February","March","April","May","June","July","August","September","October","November","December"}, 0),'Master Sheet'!$O:$O, A24),0)</f>
        <v>0</v>
      </c>
      <c r="G24" s="7">
        <f t="shared" si="1"/>
        <v>1</v>
      </c>
      <c r="I24" t="s">
        <v>20</v>
      </c>
      <c r="J24" t="s">
        <v>39</v>
      </c>
      <c r="K24">
        <f t="shared" si="2"/>
        <v>0</v>
      </c>
      <c r="L24">
        <f t="shared" si="3"/>
        <v>0</v>
      </c>
      <c r="M24" s="7" t="str">
        <f t="shared" si="4"/>
        <v>NA</v>
      </c>
      <c r="O24" t="s">
        <v>20</v>
      </c>
      <c r="P24" t="s">
        <v>39</v>
      </c>
      <c r="Q24">
        <f t="shared" si="5"/>
        <v>9</v>
      </c>
      <c r="R24">
        <f t="shared" si="6"/>
        <v>0</v>
      </c>
      <c r="S24" s="7">
        <f t="shared" si="7"/>
        <v>0</v>
      </c>
    </row>
    <row r="25" spans="1:19">
      <c r="A25" t="s">
        <v>16</v>
      </c>
      <c r="B25">
        <v>2004</v>
      </c>
      <c r="C25" t="s">
        <v>7</v>
      </c>
      <c r="D25">
        <f t="shared" si="0"/>
        <v>5</v>
      </c>
      <c r="E25">
        <f>IFERROR(COUNTIFS('Master Sheet'!$V:$V, "Yes",'Master Sheet'!$W:$W, B25,'Master Sheet'!$X:$X, MATCH(C25, {"January","February","March","April","May","June","July","August","September","October","November","December"}, 0),'Master Sheet'!$O:$O, A25),0)</f>
        <v>5</v>
      </c>
      <c r="F25">
        <f>IFERROR(COUNTIFS('Master Sheet'!$V:$V, "No",'Master Sheet'!$W:$W, B25,'Master Sheet'!$X:$X, MATCH(C25, {"January","February","March","April","May","June","July","August","September","October","November","December"}, 0),'Master Sheet'!$O:$O, A25),0)</f>
        <v>0</v>
      </c>
      <c r="G25" s="7">
        <f t="shared" si="1"/>
        <v>1</v>
      </c>
      <c r="I25" t="s">
        <v>20</v>
      </c>
      <c r="J25" t="s">
        <v>7</v>
      </c>
      <c r="K25">
        <f t="shared" si="2"/>
        <v>27</v>
      </c>
      <c r="L25">
        <f t="shared" si="3"/>
        <v>27</v>
      </c>
      <c r="M25" s="7">
        <f t="shared" si="4"/>
        <v>1</v>
      </c>
      <c r="O25" t="s">
        <v>20</v>
      </c>
      <c r="P25" t="s">
        <v>7</v>
      </c>
      <c r="Q25">
        <f t="shared" si="5"/>
        <v>0</v>
      </c>
      <c r="R25">
        <f t="shared" si="6"/>
        <v>0</v>
      </c>
      <c r="S25" s="7" t="str">
        <f t="shared" si="7"/>
        <v>NA</v>
      </c>
    </row>
    <row r="26" spans="1:19">
      <c r="A26" t="s">
        <v>16</v>
      </c>
      <c r="B26">
        <v>2004</v>
      </c>
      <c r="C26" t="s">
        <v>40</v>
      </c>
      <c r="D26">
        <f t="shared" si="0"/>
        <v>7</v>
      </c>
      <c r="E26">
        <f>IFERROR(COUNTIFS('Master Sheet'!$V:$V, "Yes",'Master Sheet'!$W:$W, B26,'Master Sheet'!$X:$X, MATCH(C26, {"January","February","March","April","May","June","July","August","September","October","November","December"}, 0),'Master Sheet'!$O:$O, A26),0)</f>
        <v>7</v>
      </c>
      <c r="F26">
        <f>IFERROR(COUNTIFS('Master Sheet'!$V:$V, "No",'Master Sheet'!$W:$W, B26,'Master Sheet'!$X:$X, MATCH(C26, {"January","February","March","April","May","June","July","August","September","October","November","December"}, 0),'Master Sheet'!$O:$O, A26),0)</f>
        <v>0</v>
      </c>
      <c r="G26" s="7">
        <f t="shared" si="1"/>
        <v>1</v>
      </c>
      <c r="I26" t="s">
        <v>20</v>
      </c>
      <c r="J26" t="s">
        <v>40</v>
      </c>
      <c r="K26">
        <f t="shared" si="2"/>
        <v>5</v>
      </c>
      <c r="L26">
        <f t="shared" si="3"/>
        <v>0</v>
      </c>
      <c r="M26" s="7">
        <f t="shared" si="4"/>
        <v>0</v>
      </c>
      <c r="O26" t="s">
        <v>20</v>
      </c>
      <c r="P26" t="s">
        <v>40</v>
      </c>
      <c r="Q26">
        <f t="shared" si="5"/>
        <v>0</v>
      </c>
      <c r="R26">
        <f t="shared" si="6"/>
        <v>0</v>
      </c>
      <c r="S26" s="7" t="str">
        <f t="shared" si="7"/>
        <v>NA</v>
      </c>
    </row>
    <row r="27" spans="1:19">
      <c r="A27" t="s">
        <v>16</v>
      </c>
      <c r="B27">
        <v>2004</v>
      </c>
      <c r="C27" t="s">
        <v>41</v>
      </c>
      <c r="D27">
        <f t="shared" si="0"/>
        <v>11</v>
      </c>
      <c r="E27">
        <f>IFERROR(COUNTIFS('Master Sheet'!$V:$V, "Yes",'Master Sheet'!$W:$W, B27,'Master Sheet'!$X:$X, MATCH(C27, {"January","February","March","April","May","June","July","August","September","October","November","December"}, 0),'Master Sheet'!$O:$O, A27),0)</f>
        <v>6</v>
      </c>
      <c r="F27">
        <f>IFERROR(COUNTIFS('Master Sheet'!$V:$V, "No",'Master Sheet'!$W:$W, B27,'Master Sheet'!$X:$X, MATCH(C27, {"January","February","March","April","May","June","July","August","September","October","November","December"}, 0),'Master Sheet'!$O:$O, A27),0)</f>
        <v>5</v>
      </c>
      <c r="G27" s="7">
        <f t="shared" si="1"/>
        <v>0.54545454545454541</v>
      </c>
      <c r="I27" t="s">
        <v>20</v>
      </c>
      <c r="J27" t="s">
        <v>41</v>
      </c>
      <c r="K27">
        <f t="shared" si="2"/>
        <v>39</v>
      </c>
      <c r="L27">
        <f t="shared" si="3"/>
        <v>22</v>
      </c>
      <c r="M27" s="7">
        <f t="shared" si="4"/>
        <v>0.5641025641025641</v>
      </c>
      <c r="O27" t="s">
        <v>20</v>
      </c>
      <c r="P27" t="s">
        <v>41</v>
      </c>
      <c r="Q27">
        <f t="shared" si="5"/>
        <v>0</v>
      </c>
      <c r="R27">
        <f t="shared" si="6"/>
        <v>0</v>
      </c>
      <c r="S27" s="7" t="str">
        <f t="shared" si="7"/>
        <v>NA</v>
      </c>
    </row>
    <row r="28" spans="1:19">
      <c r="A28" t="s">
        <v>16</v>
      </c>
      <c r="B28">
        <v>2004</v>
      </c>
      <c r="C28" t="s">
        <v>42</v>
      </c>
      <c r="D28">
        <f t="shared" si="0"/>
        <v>41</v>
      </c>
      <c r="E28">
        <f>IFERROR(COUNTIFS('Master Sheet'!$V:$V, "Yes",'Master Sheet'!$W:$W, B28,'Master Sheet'!$X:$X, MATCH(C28, {"January","February","March","April","May","June","July","August","September","October","November","December"}, 0),'Master Sheet'!$O:$O, A28),0)</f>
        <v>41</v>
      </c>
      <c r="F28">
        <f>IFERROR(COUNTIFS('Master Sheet'!$V:$V, "No",'Master Sheet'!$W:$W, B28,'Master Sheet'!$X:$X, MATCH(C28, {"January","February","March","April","May","June","July","August","September","October","November","December"}, 0),'Master Sheet'!$O:$O, A28),0)</f>
        <v>0</v>
      </c>
      <c r="G28" s="7">
        <f t="shared" si="1"/>
        <v>1</v>
      </c>
      <c r="I28" t="s">
        <v>20</v>
      </c>
      <c r="J28" t="s">
        <v>42</v>
      </c>
      <c r="K28">
        <f t="shared" si="2"/>
        <v>55</v>
      </c>
      <c r="L28">
        <f t="shared" si="3"/>
        <v>45</v>
      </c>
      <c r="M28" s="7">
        <f t="shared" si="4"/>
        <v>0.81818181818181823</v>
      </c>
      <c r="O28" t="s">
        <v>20</v>
      </c>
      <c r="P28" t="s">
        <v>42</v>
      </c>
      <c r="Q28">
        <f t="shared" si="5"/>
        <v>0</v>
      </c>
      <c r="R28">
        <f t="shared" si="6"/>
        <v>0</v>
      </c>
      <c r="S28" s="7" t="str">
        <f t="shared" si="7"/>
        <v>NA</v>
      </c>
    </row>
    <row r="29" spans="1:19">
      <c r="A29" t="s">
        <v>16</v>
      </c>
      <c r="B29">
        <v>2004</v>
      </c>
      <c r="C29" t="s">
        <v>43</v>
      </c>
      <c r="D29">
        <f t="shared" si="0"/>
        <v>8</v>
      </c>
      <c r="E29">
        <f>IFERROR(COUNTIFS('Master Sheet'!$V:$V, "Yes",'Master Sheet'!$W:$W, B29,'Master Sheet'!$X:$X, MATCH(C29, {"January","February","March","April","May","June","July","August","September","October","November","December"}, 0),'Master Sheet'!$O:$O, A29),0)</f>
        <v>8</v>
      </c>
      <c r="F29">
        <f>IFERROR(COUNTIFS('Master Sheet'!$V:$V, "No",'Master Sheet'!$W:$W, B29,'Master Sheet'!$X:$X, MATCH(C29, {"January","February","March","April","May","June","July","August","September","October","November","December"}, 0),'Master Sheet'!$O:$O, A29),0)</f>
        <v>0</v>
      </c>
      <c r="G29" s="7">
        <f t="shared" si="1"/>
        <v>1</v>
      </c>
      <c r="I29" t="s">
        <v>20</v>
      </c>
      <c r="J29" t="s">
        <v>43</v>
      </c>
      <c r="K29">
        <f t="shared" si="2"/>
        <v>11</v>
      </c>
      <c r="L29">
        <f t="shared" si="3"/>
        <v>11</v>
      </c>
      <c r="M29" s="7">
        <f t="shared" si="4"/>
        <v>1</v>
      </c>
      <c r="O29" t="s">
        <v>20</v>
      </c>
      <c r="P29" t="s">
        <v>43</v>
      </c>
      <c r="Q29">
        <f t="shared" si="5"/>
        <v>0</v>
      </c>
      <c r="R29">
        <f t="shared" si="6"/>
        <v>0</v>
      </c>
      <c r="S29" s="7" t="str">
        <f t="shared" si="7"/>
        <v>NA</v>
      </c>
    </row>
    <row r="30" spans="1:19">
      <c r="A30" t="s">
        <v>16</v>
      </c>
      <c r="B30">
        <v>2004</v>
      </c>
      <c r="C30" t="s">
        <v>44</v>
      </c>
      <c r="D30">
        <f t="shared" si="0"/>
        <v>23</v>
      </c>
      <c r="E30">
        <f>IFERROR(COUNTIFS('Master Sheet'!$V:$V, "Yes",'Master Sheet'!$W:$W, B30,'Master Sheet'!$X:$X, MATCH(C30, {"January","February","March","April","May","June","July","August","September","October","November","December"}, 0),'Master Sheet'!$O:$O, A30),0)</f>
        <v>9</v>
      </c>
      <c r="F30">
        <f>IFERROR(COUNTIFS('Master Sheet'!$V:$V, "No",'Master Sheet'!$W:$W, B30,'Master Sheet'!$X:$X, MATCH(C30, {"January","February","March","April","May","June","July","August","September","October","November","December"}, 0),'Master Sheet'!$O:$O, A30),0)</f>
        <v>14</v>
      </c>
      <c r="G30" s="7">
        <f t="shared" si="1"/>
        <v>0.39130434782608697</v>
      </c>
      <c r="I30" t="s">
        <v>20</v>
      </c>
      <c r="J30" t="s">
        <v>44</v>
      </c>
      <c r="K30">
        <f t="shared" si="2"/>
        <v>71</v>
      </c>
      <c r="L30">
        <f t="shared" si="3"/>
        <v>61</v>
      </c>
      <c r="M30" s="7">
        <f t="shared" si="4"/>
        <v>0.85915492957746475</v>
      </c>
      <c r="O30" t="s">
        <v>20</v>
      </c>
      <c r="P30" t="s">
        <v>44</v>
      </c>
      <c r="Q30">
        <f t="shared" si="5"/>
        <v>0</v>
      </c>
      <c r="R30">
        <f t="shared" si="6"/>
        <v>0</v>
      </c>
      <c r="S30" s="7" t="str">
        <f t="shared" si="7"/>
        <v>NA</v>
      </c>
    </row>
    <row r="31" spans="1:19">
      <c r="A31" t="s">
        <v>16</v>
      </c>
      <c r="B31">
        <v>2004</v>
      </c>
      <c r="C31" t="s">
        <v>45</v>
      </c>
      <c r="D31">
        <f t="shared" si="0"/>
        <v>38</v>
      </c>
      <c r="E31">
        <f>IFERROR(COUNTIFS('Master Sheet'!$V:$V, "Yes",'Master Sheet'!$W:$W, B31,'Master Sheet'!$X:$X, MATCH(C31, {"January","February","March","April","May","June","July","August","September","October","November","December"}, 0),'Master Sheet'!$O:$O, A31),0)</f>
        <v>38</v>
      </c>
      <c r="F31">
        <f>IFERROR(COUNTIFS('Master Sheet'!$V:$V, "No",'Master Sheet'!$W:$W, B31,'Master Sheet'!$X:$X, MATCH(C31, {"January","February","March","April","May","June","July","August","September","October","November","December"}, 0),'Master Sheet'!$O:$O, A31),0)</f>
        <v>0</v>
      </c>
      <c r="G31" s="7">
        <f t="shared" si="1"/>
        <v>1</v>
      </c>
      <c r="I31" t="s">
        <v>20</v>
      </c>
      <c r="J31" t="s">
        <v>45</v>
      </c>
      <c r="K31">
        <f t="shared" si="2"/>
        <v>36</v>
      </c>
      <c r="L31">
        <f t="shared" si="3"/>
        <v>28</v>
      </c>
      <c r="M31" s="7">
        <f t="shared" si="4"/>
        <v>0.77777777777777779</v>
      </c>
      <c r="O31" t="s">
        <v>20</v>
      </c>
      <c r="P31" t="s">
        <v>45</v>
      </c>
      <c r="Q31">
        <f t="shared" si="5"/>
        <v>0</v>
      </c>
      <c r="R31">
        <f t="shared" si="6"/>
        <v>0</v>
      </c>
      <c r="S31" s="7" t="str">
        <f t="shared" si="7"/>
        <v>NA</v>
      </c>
    </row>
    <row r="32" spans="1:19">
      <c r="A32" t="s">
        <v>16</v>
      </c>
      <c r="B32">
        <v>2004</v>
      </c>
      <c r="C32" t="s">
        <v>46</v>
      </c>
      <c r="D32">
        <f t="shared" si="0"/>
        <v>4</v>
      </c>
      <c r="E32">
        <f>IFERROR(COUNTIFS('Master Sheet'!$V:$V, "Yes",'Master Sheet'!$W:$W, B32,'Master Sheet'!$X:$X, MATCH(C32, {"January","February","March","April","May","June","July","August","September","October","November","December"}, 0),'Master Sheet'!$O:$O, A32),0)</f>
        <v>4</v>
      </c>
      <c r="F32">
        <f>IFERROR(COUNTIFS('Master Sheet'!$V:$V, "No",'Master Sheet'!$W:$W, B32,'Master Sheet'!$X:$X, MATCH(C32, {"January","February","March","April","May","June","July","August","September","October","November","December"}, 0),'Master Sheet'!$O:$O, A32),0)</f>
        <v>0</v>
      </c>
      <c r="G32" s="7">
        <f t="shared" si="1"/>
        <v>1</v>
      </c>
      <c r="I32" t="s">
        <v>20</v>
      </c>
      <c r="J32" t="s">
        <v>46</v>
      </c>
      <c r="K32">
        <f t="shared" si="2"/>
        <v>20</v>
      </c>
      <c r="L32">
        <f t="shared" si="3"/>
        <v>13</v>
      </c>
      <c r="M32" s="7">
        <f t="shared" si="4"/>
        <v>0.65</v>
      </c>
      <c r="O32" t="s">
        <v>20</v>
      </c>
      <c r="P32" t="s">
        <v>46</v>
      </c>
      <c r="Q32">
        <f t="shared" si="5"/>
        <v>0</v>
      </c>
      <c r="R32">
        <f t="shared" si="6"/>
        <v>0</v>
      </c>
      <c r="S32" s="7" t="str">
        <f t="shared" si="7"/>
        <v>NA</v>
      </c>
    </row>
    <row r="33" spans="1:19">
      <c r="A33" t="s">
        <v>16</v>
      </c>
      <c r="B33">
        <v>2005</v>
      </c>
      <c r="C33" t="s">
        <v>36</v>
      </c>
      <c r="D33">
        <f t="shared" si="0"/>
        <v>11</v>
      </c>
      <c r="E33">
        <f>IFERROR(COUNTIFS('Master Sheet'!$V:$V, "Yes",'Master Sheet'!$W:$W, B33,'Master Sheet'!$X:$X, MATCH(C33, {"January","February","March","April","May","June","July","August","September","October","November","December"}, 0),'Master Sheet'!$O:$O, A33),0)</f>
        <v>8</v>
      </c>
      <c r="F33">
        <f>IFERROR(COUNTIFS('Master Sheet'!$V:$V, "No",'Master Sheet'!$W:$W, B33,'Master Sheet'!$X:$X, MATCH(C33, {"January","February","March","April","May","June","July","August","September","October","November","December"}, 0),'Master Sheet'!$O:$O, A33),0)</f>
        <v>3</v>
      </c>
      <c r="G33" s="7">
        <f t="shared" si="1"/>
        <v>0.72727272727272729</v>
      </c>
      <c r="I33" t="s">
        <v>18</v>
      </c>
      <c r="J33" t="s">
        <v>36</v>
      </c>
      <c r="K33">
        <f t="shared" si="2"/>
        <v>2</v>
      </c>
      <c r="L33">
        <f t="shared" si="3"/>
        <v>2</v>
      </c>
      <c r="M33" s="7">
        <f t="shared" si="4"/>
        <v>1</v>
      </c>
      <c r="O33" t="s">
        <v>18</v>
      </c>
      <c r="P33" t="s">
        <v>36</v>
      </c>
      <c r="Q33">
        <f t="shared" si="5"/>
        <v>0</v>
      </c>
      <c r="R33">
        <f t="shared" si="6"/>
        <v>0</v>
      </c>
      <c r="S33" s="7" t="str">
        <f t="shared" si="7"/>
        <v>NA</v>
      </c>
    </row>
    <row r="34" spans="1:19">
      <c r="A34" t="s">
        <v>16</v>
      </c>
      <c r="B34">
        <v>2005</v>
      </c>
      <c r="C34" t="s">
        <v>37</v>
      </c>
      <c r="D34">
        <f t="shared" si="0"/>
        <v>0</v>
      </c>
      <c r="E34">
        <f>IFERROR(COUNTIFS('Master Sheet'!$V:$V, "Yes",'Master Sheet'!$W:$W, B34,'Master Sheet'!$X:$X, MATCH(C34, {"January","February","March","April","May","June","July","August","September","October","November","December"}, 0),'Master Sheet'!$O:$O, A34),0)</f>
        <v>0</v>
      </c>
      <c r="F34">
        <f>IFERROR(COUNTIFS('Master Sheet'!$V:$V, "No",'Master Sheet'!$W:$W, B34,'Master Sheet'!$X:$X, MATCH(C34, {"January","February","March","April","May","June","July","August","September","October","November","December"}, 0),'Master Sheet'!$O:$O, A34),0)</f>
        <v>0</v>
      </c>
      <c r="G34" s="7" t="str">
        <f t="shared" si="1"/>
        <v>N/A</v>
      </c>
      <c r="I34" t="s">
        <v>18</v>
      </c>
      <c r="J34" t="s">
        <v>37</v>
      </c>
      <c r="K34">
        <f t="shared" si="2"/>
        <v>8</v>
      </c>
      <c r="L34">
        <f t="shared" si="3"/>
        <v>8</v>
      </c>
      <c r="M34" s="7">
        <f t="shared" si="4"/>
        <v>1</v>
      </c>
      <c r="O34" t="s">
        <v>18</v>
      </c>
      <c r="P34" t="s">
        <v>37</v>
      </c>
      <c r="Q34">
        <f t="shared" si="5"/>
        <v>0</v>
      </c>
      <c r="R34">
        <f t="shared" si="6"/>
        <v>0</v>
      </c>
      <c r="S34" s="7" t="str">
        <f t="shared" si="7"/>
        <v>NA</v>
      </c>
    </row>
    <row r="35" spans="1:19">
      <c r="A35" t="s">
        <v>16</v>
      </c>
      <c r="B35">
        <v>2005</v>
      </c>
      <c r="C35" t="s">
        <v>38</v>
      </c>
      <c r="D35">
        <f t="shared" si="0"/>
        <v>8</v>
      </c>
      <c r="E35">
        <f>IFERROR(COUNTIFS('Master Sheet'!$V:$V, "Yes",'Master Sheet'!$W:$W, B35,'Master Sheet'!$X:$X, MATCH(C35, {"January","February","March","April","May","June","July","August","September","October","November","December"}, 0),'Master Sheet'!$O:$O, A35),0)</f>
        <v>8</v>
      </c>
      <c r="F35">
        <f>IFERROR(COUNTIFS('Master Sheet'!$V:$V, "No",'Master Sheet'!$W:$W, B35,'Master Sheet'!$X:$X, MATCH(C35, {"January","February","March","April","May","June","July","August","September","October","November","December"}, 0),'Master Sheet'!$O:$O, A35),0)</f>
        <v>0</v>
      </c>
      <c r="G35" s="7">
        <f t="shared" si="1"/>
        <v>1</v>
      </c>
      <c r="I35" t="s">
        <v>18</v>
      </c>
      <c r="J35" t="s">
        <v>38</v>
      </c>
      <c r="K35">
        <f t="shared" si="2"/>
        <v>9</v>
      </c>
      <c r="L35">
        <f t="shared" si="3"/>
        <v>3</v>
      </c>
      <c r="M35" s="7">
        <f t="shared" si="4"/>
        <v>0.33333333333333331</v>
      </c>
      <c r="O35" t="s">
        <v>18</v>
      </c>
      <c r="P35" t="s">
        <v>38</v>
      </c>
      <c r="Q35">
        <f t="shared" si="5"/>
        <v>0</v>
      </c>
      <c r="R35">
        <f t="shared" si="6"/>
        <v>0</v>
      </c>
      <c r="S35" s="7" t="str">
        <f t="shared" si="7"/>
        <v>NA</v>
      </c>
    </row>
    <row r="36" spans="1:19">
      <c r="A36" t="s">
        <v>16</v>
      </c>
      <c r="B36">
        <v>2005</v>
      </c>
      <c r="C36" t="s">
        <v>39</v>
      </c>
      <c r="D36">
        <f t="shared" si="0"/>
        <v>0</v>
      </c>
      <c r="E36">
        <f>IFERROR(COUNTIFS('Master Sheet'!$V:$V, "Yes",'Master Sheet'!$W:$W, B36,'Master Sheet'!$X:$X, MATCH(C36, {"January","February","March","April","May","June","July","August","September","October","November","December"}, 0),'Master Sheet'!$O:$O, A36),0)</f>
        <v>0</v>
      </c>
      <c r="F36">
        <f>IFERROR(COUNTIFS('Master Sheet'!$V:$V, "No",'Master Sheet'!$W:$W, B36,'Master Sheet'!$X:$X, MATCH(C36, {"January","February","March","April","May","June","July","August","September","October","November","December"}, 0),'Master Sheet'!$O:$O, A36),0)</f>
        <v>0</v>
      </c>
      <c r="G36" s="7" t="str">
        <f t="shared" si="1"/>
        <v>N/A</v>
      </c>
      <c r="I36" t="s">
        <v>18</v>
      </c>
      <c r="J36" t="s">
        <v>39</v>
      </c>
      <c r="K36">
        <f t="shared" si="2"/>
        <v>30</v>
      </c>
      <c r="L36">
        <f t="shared" si="3"/>
        <v>30</v>
      </c>
      <c r="M36" s="7">
        <f t="shared" si="4"/>
        <v>1</v>
      </c>
      <c r="O36" t="s">
        <v>18</v>
      </c>
      <c r="P36" t="s">
        <v>39</v>
      </c>
      <c r="Q36">
        <f t="shared" si="5"/>
        <v>0</v>
      </c>
      <c r="R36">
        <f t="shared" si="6"/>
        <v>0</v>
      </c>
      <c r="S36" s="7" t="str">
        <f t="shared" si="7"/>
        <v>NA</v>
      </c>
    </row>
    <row r="37" spans="1:19">
      <c r="A37" t="s">
        <v>16</v>
      </c>
      <c r="B37">
        <v>2005</v>
      </c>
      <c r="C37" t="s">
        <v>7</v>
      </c>
      <c r="D37">
        <f t="shared" si="0"/>
        <v>0</v>
      </c>
      <c r="E37">
        <f>IFERROR(COUNTIFS('Master Sheet'!$V:$V, "Yes",'Master Sheet'!$W:$W, B37,'Master Sheet'!$X:$X, MATCH(C37, {"January","February","March","April","May","June","July","August","September","October","November","December"}, 0),'Master Sheet'!$O:$O, A37),0)</f>
        <v>0</v>
      </c>
      <c r="F37">
        <f>IFERROR(COUNTIFS('Master Sheet'!$V:$V, "No",'Master Sheet'!$W:$W, B37,'Master Sheet'!$X:$X, MATCH(C37, {"January","February","March","April","May","June","July","August","September","October","November","December"}, 0),'Master Sheet'!$O:$O, A37),0)</f>
        <v>0</v>
      </c>
      <c r="G37" s="7" t="str">
        <f t="shared" si="1"/>
        <v>N/A</v>
      </c>
      <c r="I37" t="s">
        <v>18</v>
      </c>
      <c r="J37" t="s">
        <v>7</v>
      </c>
      <c r="K37">
        <f t="shared" si="2"/>
        <v>15</v>
      </c>
      <c r="L37">
        <f t="shared" si="3"/>
        <v>15</v>
      </c>
      <c r="M37" s="7">
        <f t="shared" si="4"/>
        <v>1</v>
      </c>
      <c r="O37" t="s">
        <v>18</v>
      </c>
      <c r="P37" t="s">
        <v>7</v>
      </c>
      <c r="Q37">
        <f t="shared" si="5"/>
        <v>15</v>
      </c>
      <c r="R37">
        <f t="shared" si="6"/>
        <v>15</v>
      </c>
      <c r="S37" s="7">
        <f t="shared" si="7"/>
        <v>1</v>
      </c>
    </row>
    <row r="38" spans="1:19">
      <c r="A38" t="s">
        <v>16</v>
      </c>
      <c r="B38">
        <v>2005</v>
      </c>
      <c r="C38" t="s">
        <v>40</v>
      </c>
      <c r="D38">
        <f t="shared" si="0"/>
        <v>0</v>
      </c>
      <c r="E38">
        <f>IFERROR(COUNTIFS('Master Sheet'!$V:$V, "Yes",'Master Sheet'!$W:$W, B38,'Master Sheet'!$X:$X, MATCH(C38, {"January","February","March","April","May","June","July","August","September","October","November","December"}, 0),'Master Sheet'!$O:$O, A38),0)</f>
        <v>0</v>
      </c>
      <c r="F38">
        <f>IFERROR(COUNTIFS('Master Sheet'!$V:$V, "No",'Master Sheet'!$W:$W, B38,'Master Sheet'!$X:$X, MATCH(C38, {"January","February","March","April","May","June","July","August","September","October","November","December"}, 0),'Master Sheet'!$O:$O, A38),0)</f>
        <v>0</v>
      </c>
      <c r="G38" s="7" t="str">
        <f t="shared" si="1"/>
        <v>N/A</v>
      </c>
      <c r="I38" t="s">
        <v>18</v>
      </c>
      <c r="J38" t="s">
        <v>40</v>
      </c>
      <c r="K38">
        <f t="shared" si="2"/>
        <v>43</v>
      </c>
      <c r="L38">
        <f t="shared" si="3"/>
        <v>43</v>
      </c>
      <c r="M38" s="7">
        <f t="shared" si="4"/>
        <v>1</v>
      </c>
      <c r="O38" t="s">
        <v>18</v>
      </c>
      <c r="P38" t="s">
        <v>40</v>
      </c>
      <c r="Q38">
        <f t="shared" si="5"/>
        <v>0</v>
      </c>
      <c r="R38">
        <f t="shared" si="6"/>
        <v>0</v>
      </c>
      <c r="S38" s="7" t="str">
        <f t="shared" si="7"/>
        <v>NA</v>
      </c>
    </row>
    <row r="39" spans="1:19">
      <c r="A39" t="s">
        <v>16</v>
      </c>
      <c r="B39">
        <v>2005</v>
      </c>
      <c r="C39" t="s">
        <v>41</v>
      </c>
      <c r="D39">
        <f t="shared" si="0"/>
        <v>0</v>
      </c>
      <c r="E39">
        <f>IFERROR(COUNTIFS('Master Sheet'!$V:$V, "Yes",'Master Sheet'!$W:$W, B39,'Master Sheet'!$X:$X, MATCH(C39, {"January","February","March","April","May","June","July","August","September","October","November","December"}, 0),'Master Sheet'!$O:$O, A39),0)</f>
        <v>0</v>
      </c>
      <c r="F39">
        <f>IFERROR(COUNTIFS('Master Sheet'!$V:$V, "No",'Master Sheet'!$W:$W, B39,'Master Sheet'!$X:$X, MATCH(C39, {"January","February","March","April","May","June","July","August","September","October","November","December"}, 0),'Master Sheet'!$O:$O, A39),0)</f>
        <v>0</v>
      </c>
      <c r="G39" s="7" t="str">
        <f t="shared" si="1"/>
        <v>N/A</v>
      </c>
      <c r="I39" t="s">
        <v>18</v>
      </c>
      <c r="J39" t="s">
        <v>41</v>
      </c>
      <c r="K39">
        <f t="shared" si="2"/>
        <v>6</v>
      </c>
      <c r="L39">
        <f t="shared" si="3"/>
        <v>0</v>
      </c>
      <c r="M39" s="7">
        <f t="shared" si="4"/>
        <v>0</v>
      </c>
      <c r="O39" t="s">
        <v>18</v>
      </c>
      <c r="P39" t="s">
        <v>41</v>
      </c>
      <c r="Q39">
        <f t="shared" si="5"/>
        <v>0</v>
      </c>
      <c r="R39">
        <f t="shared" si="6"/>
        <v>0</v>
      </c>
      <c r="S39" s="7" t="str">
        <f t="shared" si="7"/>
        <v>NA</v>
      </c>
    </row>
    <row r="40" spans="1:19">
      <c r="A40" t="s">
        <v>16</v>
      </c>
      <c r="B40">
        <v>2005</v>
      </c>
      <c r="C40" t="s">
        <v>42</v>
      </c>
      <c r="D40">
        <f t="shared" si="0"/>
        <v>0</v>
      </c>
      <c r="E40">
        <f>IFERROR(COUNTIFS('Master Sheet'!$V:$V, "Yes",'Master Sheet'!$W:$W, B40,'Master Sheet'!$X:$X, MATCH(C40, {"January","February","March","April","May","June","July","August","September","October","November","December"}, 0),'Master Sheet'!$O:$O, A40),0)</f>
        <v>0</v>
      </c>
      <c r="F40">
        <f>IFERROR(COUNTIFS('Master Sheet'!$V:$V, "No",'Master Sheet'!$W:$W, B40,'Master Sheet'!$X:$X, MATCH(C40, {"January","February","March","April","May","June","July","August","September","October","November","December"}, 0),'Master Sheet'!$O:$O, A40),0)</f>
        <v>0</v>
      </c>
      <c r="G40" s="7" t="str">
        <f t="shared" si="1"/>
        <v>N/A</v>
      </c>
      <c r="I40" t="s">
        <v>18</v>
      </c>
      <c r="J40" t="s">
        <v>42</v>
      </c>
      <c r="K40">
        <f t="shared" si="2"/>
        <v>14</v>
      </c>
      <c r="L40">
        <f t="shared" si="3"/>
        <v>0</v>
      </c>
      <c r="M40" s="7">
        <f t="shared" si="4"/>
        <v>0</v>
      </c>
      <c r="O40" t="s">
        <v>18</v>
      </c>
      <c r="P40" t="s">
        <v>42</v>
      </c>
      <c r="Q40">
        <f t="shared" si="5"/>
        <v>0</v>
      </c>
      <c r="R40">
        <f t="shared" si="6"/>
        <v>0</v>
      </c>
      <c r="S40" s="7" t="str">
        <f t="shared" si="7"/>
        <v>NA</v>
      </c>
    </row>
    <row r="41" spans="1:19">
      <c r="A41" t="s">
        <v>16</v>
      </c>
      <c r="B41">
        <v>2005</v>
      </c>
      <c r="C41" t="s">
        <v>43</v>
      </c>
      <c r="D41">
        <f t="shared" si="0"/>
        <v>0</v>
      </c>
      <c r="E41">
        <f>IFERROR(COUNTIFS('Master Sheet'!$V:$V, "Yes",'Master Sheet'!$W:$W, B41,'Master Sheet'!$X:$X, MATCH(C41, {"January","February","March","April","May","June","July","August","September","October","November","December"}, 0),'Master Sheet'!$O:$O, A41),0)</f>
        <v>0</v>
      </c>
      <c r="F41">
        <f>IFERROR(COUNTIFS('Master Sheet'!$V:$V, "No",'Master Sheet'!$W:$W, B41,'Master Sheet'!$X:$X, MATCH(C41, {"January","February","March","April","May","June","July","August","September","October","November","December"}, 0),'Master Sheet'!$O:$O, A41),0)</f>
        <v>0</v>
      </c>
      <c r="G41" s="7" t="str">
        <f t="shared" si="1"/>
        <v>N/A</v>
      </c>
      <c r="I41" t="s">
        <v>18</v>
      </c>
      <c r="J41" t="s">
        <v>43</v>
      </c>
      <c r="K41">
        <f t="shared" ref="K41:K72" si="8">SUMIFS(D:D, B:B, $B$1, A:A, I41, C:C, J41) + SUMIFS(D:D, B:B, $B$2, A:A, I41, C:C, J41)</f>
        <v>14</v>
      </c>
      <c r="L41">
        <f t="shared" ref="L41:L72" si="9">SUMIFS(E:E, B:B, $B$1, A:A, I41, C:C, J41) + SUMIFS(E:E, B:B, $B$2, A:A, I41, C:C, J41)</f>
        <v>0</v>
      </c>
      <c r="M41" s="7">
        <f t="shared" ref="M41:M72" si="10">IFERROR(L41/K41,"NA")</f>
        <v>0</v>
      </c>
      <c r="O41" t="s">
        <v>18</v>
      </c>
      <c r="P41" t="s">
        <v>43</v>
      </c>
      <c r="Q41">
        <f t="shared" ref="Q41:Q72" si="11">SUMIFS(D:D, B:B, $E$1, A:A, O41, C:C, P41)</f>
        <v>0</v>
      </c>
      <c r="R41">
        <f t="shared" ref="R41:R72" si="12">SUMIFS(E:E, B:B, $E$1, A:A, O41, C:C, P41)</f>
        <v>0</v>
      </c>
      <c r="S41" s="7" t="str">
        <f t="shared" ref="S41:S72" si="13">IFERROR(R41/Q41,"NA")</f>
        <v>NA</v>
      </c>
    </row>
    <row r="42" spans="1:19">
      <c r="A42" t="s">
        <v>16</v>
      </c>
      <c r="B42">
        <v>2005</v>
      </c>
      <c r="C42" t="s">
        <v>44</v>
      </c>
      <c r="D42">
        <f t="shared" si="0"/>
        <v>0</v>
      </c>
      <c r="E42">
        <f>IFERROR(COUNTIFS('Master Sheet'!$V:$V, "Yes",'Master Sheet'!$W:$W, B42,'Master Sheet'!$X:$X, MATCH(C42, {"January","February","March","April","May","June","July","August","September","October","November","December"}, 0),'Master Sheet'!$O:$O, A42),0)</f>
        <v>0</v>
      </c>
      <c r="F42">
        <f>IFERROR(COUNTIFS('Master Sheet'!$V:$V, "No",'Master Sheet'!$W:$W, B42,'Master Sheet'!$X:$X, MATCH(C42, {"January","February","March","April","May","June","July","August","September","October","November","December"}, 0),'Master Sheet'!$O:$O, A42),0)</f>
        <v>0</v>
      </c>
      <c r="G42" s="7" t="str">
        <f t="shared" si="1"/>
        <v>N/A</v>
      </c>
      <c r="I42" t="s">
        <v>18</v>
      </c>
      <c r="J42" t="s">
        <v>44</v>
      </c>
      <c r="K42">
        <f t="shared" si="8"/>
        <v>33</v>
      </c>
      <c r="L42">
        <f t="shared" si="9"/>
        <v>33</v>
      </c>
      <c r="M42" s="7">
        <f t="shared" si="10"/>
        <v>1</v>
      </c>
      <c r="O42" t="s">
        <v>18</v>
      </c>
      <c r="P42" t="s">
        <v>44</v>
      </c>
      <c r="Q42">
        <f t="shared" si="11"/>
        <v>0</v>
      </c>
      <c r="R42">
        <f t="shared" si="12"/>
        <v>0</v>
      </c>
      <c r="S42" s="7" t="str">
        <f t="shared" si="13"/>
        <v>NA</v>
      </c>
    </row>
    <row r="43" spans="1:19">
      <c r="A43" t="s">
        <v>16</v>
      </c>
      <c r="B43">
        <v>2005</v>
      </c>
      <c r="C43" t="s">
        <v>45</v>
      </c>
      <c r="D43">
        <f t="shared" si="0"/>
        <v>0</v>
      </c>
      <c r="E43">
        <f>IFERROR(COUNTIFS('Master Sheet'!$V:$V, "Yes",'Master Sheet'!$W:$W, B43,'Master Sheet'!$X:$X, MATCH(C43, {"January","February","March","April","May","June","July","August","September","October","November","December"}, 0),'Master Sheet'!$O:$O, A43),0)</f>
        <v>0</v>
      </c>
      <c r="F43">
        <f>IFERROR(COUNTIFS('Master Sheet'!$V:$V, "No",'Master Sheet'!$W:$W, B43,'Master Sheet'!$X:$X, MATCH(C43, {"January","February","March","April","May","June","July","August","September","October","November","December"}, 0),'Master Sheet'!$O:$O, A43),0)</f>
        <v>0</v>
      </c>
      <c r="G43" s="7" t="str">
        <f t="shared" si="1"/>
        <v>N/A</v>
      </c>
      <c r="I43" t="s">
        <v>18</v>
      </c>
      <c r="J43" t="s">
        <v>45</v>
      </c>
      <c r="K43">
        <f t="shared" si="8"/>
        <v>91</v>
      </c>
      <c r="L43">
        <f t="shared" si="9"/>
        <v>76</v>
      </c>
      <c r="M43" s="7">
        <f t="shared" si="10"/>
        <v>0.8351648351648352</v>
      </c>
      <c r="O43" t="s">
        <v>18</v>
      </c>
      <c r="P43" t="s">
        <v>45</v>
      </c>
      <c r="Q43">
        <f t="shared" si="11"/>
        <v>0</v>
      </c>
      <c r="R43">
        <f t="shared" si="12"/>
        <v>0</v>
      </c>
      <c r="S43" s="7" t="str">
        <f t="shared" si="13"/>
        <v>NA</v>
      </c>
    </row>
    <row r="44" spans="1:19">
      <c r="A44" t="s">
        <v>16</v>
      </c>
      <c r="B44">
        <v>2005</v>
      </c>
      <c r="C44" t="s">
        <v>46</v>
      </c>
      <c r="D44">
        <f t="shared" si="0"/>
        <v>0</v>
      </c>
      <c r="E44">
        <f>IFERROR(COUNTIFS('Master Sheet'!$V:$V, "Yes",'Master Sheet'!$W:$W, B44,'Master Sheet'!$X:$X, MATCH(C44, {"January","February","March","April","May","June","July","August","September","October","November","December"}, 0),'Master Sheet'!$O:$O, A44),0)</f>
        <v>0</v>
      </c>
      <c r="F44">
        <f>IFERROR(COUNTIFS('Master Sheet'!$V:$V, "No",'Master Sheet'!$W:$W, B44,'Master Sheet'!$X:$X, MATCH(C44, {"January","February","March","April","May","June","July","August","September","October","November","December"}, 0),'Master Sheet'!$O:$O, A44),0)</f>
        <v>0</v>
      </c>
      <c r="G44" s="7" t="str">
        <f t="shared" si="1"/>
        <v>N/A</v>
      </c>
      <c r="I44" t="s">
        <v>18</v>
      </c>
      <c r="J44" t="s">
        <v>46</v>
      </c>
      <c r="K44">
        <f t="shared" si="8"/>
        <v>47</v>
      </c>
      <c r="L44">
        <f t="shared" si="9"/>
        <v>47</v>
      </c>
      <c r="M44" s="7">
        <f t="shared" si="10"/>
        <v>1</v>
      </c>
      <c r="O44" t="s">
        <v>18</v>
      </c>
      <c r="P44" t="s">
        <v>46</v>
      </c>
      <c r="Q44">
        <f t="shared" si="11"/>
        <v>0</v>
      </c>
      <c r="R44">
        <f t="shared" si="12"/>
        <v>0</v>
      </c>
      <c r="S44" s="7" t="str">
        <f t="shared" si="13"/>
        <v>NA</v>
      </c>
    </row>
    <row r="45" spans="1:19">
      <c r="A45" t="s">
        <v>20</v>
      </c>
      <c r="B45">
        <v>2003</v>
      </c>
      <c r="C45" t="s">
        <v>36</v>
      </c>
      <c r="D45">
        <f t="shared" si="0"/>
        <v>0</v>
      </c>
      <c r="E45">
        <f>IFERROR(COUNTIFS('Master Sheet'!$V:$V, "Yes",'Master Sheet'!$W:$W, B45,'Master Sheet'!$X:$X, MATCH(C45, {"January","February","March","April","May","June","July","August","September","October","November","December"}, 0),'Master Sheet'!$O:$O, A45),0)</f>
        <v>0</v>
      </c>
      <c r="F45">
        <f>IFERROR(COUNTIFS('Master Sheet'!$V:$V, "No",'Master Sheet'!$W:$W, B45,'Master Sheet'!$X:$X, MATCH(C45, {"January","February","March","April","May","June","July","August","September","October","November","December"}, 0),'Master Sheet'!$O:$O, A45),0)</f>
        <v>0</v>
      </c>
      <c r="G45" s="7" t="str">
        <f t="shared" si="1"/>
        <v>N/A</v>
      </c>
      <c r="I45" t="s">
        <v>19</v>
      </c>
      <c r="J45" t="s">
        <v>36</v>
      </c>
      <c r="K45">
        <f t="shared" si="8"/>
        <v>66</v>
      </c>
      <c r="L45">
        <f t="shared" si="9"/>
        <v>23</v>
      </c>
      <c r="M45" s="7">
        <f t="shared" si="10"/>
        <v>0.34848484848484851</v>
      </c>
      <c r="O45" t="s">
        <v>19</v>
      </c>
      <c r="P45" t="s">
        <v>36</v>
      </c>
      <c r="Q45">
        <f t="shared" si="11"/>
        <v>4</v>
      </c>
      <c r="R45">
        <f t="shared" si="12"/>
        <v>0</v>
      </c>
      <c r="S45" s="7">
        <f t="shared" si="13"/>
        <v>0</v>
      </c>
    </row>
    <row r="46" spans="1:19">
      <c r="A46" t="s">
        <v>20</v>
      </c>
      <c r="B46">
        <v>2003</v>
      </c>
      <c r="C46" t="s">
        <v>37</v>
      </c>
      <c r="D46">
        <f t="shared" si="0"/>
        <v>0</v>
      </c>
      <c r="E46">
        <f>IFERROR(COUNTIFS('Master Sheet'!$V:$V, "Yes",'Master Sheet'!$W:$W, B46,'Master Sheet'!$X:$X, MATCH(C46, {"January","February","March","April","May","June","July","August","September","October","November","December"}, 0),'Master Sheet'!$O:$O, A46),0)</f>
        <v>0</v>
      </c>
      <c r="F46">
        <f>IFERROR(COUNTIFS('Master Sheet'!$V:$V, "No",'Master Sheet'!$W:$W, B46,'Master Sheet'!$X:$X, MATCH(C46, {"January","February","March","April","May","June","July","August","September","October","November","December"}, 0),'Master Sheet'!$O:$O, A46),0)</f>
        <v>0</v>
      </c>
      <c r="G46" s="7" t="str">
        <f t="shared" si="1"/>
        <v>N/A</v>
      </c>
      <c r="I46" t="s">
        <v>19</v>
      </c>
      <c r="J46" t="s">
        <v>37</v>
      </c>
      <c r="K46">
        <f t="shared" si="8"/>
        <v>61</v>
      </c>
      <c r="L46">
        <f t="shared" si="9"/>
        <v>41</v>
      </c>
      <c r="M46" s="7">
        <f t="shared" si="10"/>
        <v>0.67213114754098358</v>
      </c>
      <c r="O46" t="s">
        <v>19</v>
      </c>
      <c r="P46" t="s">
        <v>37</v>
      </c>
      <c r="Q46">
        <f t="shared" si="11"/>
        <v>56</v>
      </c>
      <c r="R46">
        <f t="shared" si="12"/>
        <v>41</v>
      </c>
      <c r="S46" s="7">
        <f t="shared" si="13"/>
        <v>0.7321428571428571</v>
      </c>
    </row>
    <row r="47" spans="1:19">
      <c r="A47" t="s">
        <v>20</v>
      </c>
      <c r="B47">
        <v>2003</v>
      </c>
      <c r="C47" t="s">
        <v>38</v>
      </c>
      <c r="D47">
        <f t="shared" si="0"/>
        <v>10</v>
      </c>
      <c r="E47">
        <f>IFERROR(COUNTIFS('Master Sheet'!$V:$V, "Yes",'Master Sheet'!$W:$W, B47,'Master Sheet'!$X:$X, MATCH(C47, {"January","February","March","April","May","June","July","August","September","October","November","December"}, 0),'Master Sheet'!$O:$O, A47),0)</f>
        <v>10</v>
      </c>
      <c r="F47">
        <f>IFERROR(COUNTIFS('Master Sheet'!$V:$V, "No",'Master Sheet'!$W:$W, B47,'Master Sheet'!$X:$X, MATCH(C47, {"January","February","March","April","May","June","July","August","September","October","November","December"}, 0),'Master Sheet'!$O:$O, A47),0)</f>
        <v>0</v>
      </c>
      <c r="G47" s="7">
        <f t="shared" si="1"/>
        <v>1</v>
      </c>
      <c r="I47" t="s">
        <v>19</v>
      </c>
      <c r="J47" t="s">
        <v>38</v>
      </c>
      <c r="K47">
        <f t="shared" si="8"/>
        <v>17</v>
      </c>
      <c r="L47">
        <f t="shared" si="9"/>
        <v>17</v>
      </c>
      <c r="M47" s="7">
        <f t="shared" si="10"/>
        <v>1</v>
      </c>
      <c r="O47" t="s">
        <v>19</v>
      </c>
      <c r="P47" t="s">
        <v>38</v>
      </c>
      <c r="Q47">
        <f t="shared" si="11"/>
        <v>55</v>
      </c>
      <c r="R47">
        <f t="shared" si="12"/>
        <v>32</v>
      </c>
      <c r="S47" s="7">
        <f t="shared" si="13"/>
        <v>0.58181818181818179</v>
      </c>
    </row>
    <row r="48" spans="1:19">
      <c r="A48" t="s">
        <v>20</v>
      </c>
      <c r="B48">
        <v>2003</v>
      </c>
      <c r="C48" t="s">
        <v>39</v>
      </c>
      <c r="D48">
        <f t="shared" si="0"/>
        <v>0</v>
      </c>
      <c r="E48">
        <f>IFERROR(COUNTIFS('Master Sheet'!$V:$V, "Yes",'Master Sheet'!$W:$W, B48,'Master Sheet'!$X:$X, MATCH(C48, {"January","February","March","April","May","June","July","August","September","October","November","December"}, 0),'Master Sheet'!$O:$O, A48),0)</f>
        <v>0</v>
      </c>
      <c r="F48">
        <f>IFERROR(COUNTIFS('Master Sheet'!$V:$V, "No",'Master Sheet'!$W:$W, B48,'Master Sheet'!$X:$X, MATCH(C48, {"January","February","March","April","May","June","July","August","September","October","November","December"}, 0),'Master Sheet'!$O:$O, A48),0)</f>
        <v>0</v>
      </c>
      <c r="G48" s="7" t="str">
        <f t="shared" si="1"/>
        <v>N/A</v>
      </c>
      <c r="I48" t="s">
        <v>19</v>
      </c>
      <c r="J48" t="s">
        <v>39</v>
      </c>
      <c r="K48">
        <f t="shared" si="8"/>
        <v>55</v>
      </c>
      <c r="L48">
        <f t="shared" si="9"/>
        <v>55</v>
      </c>
      <c r="M48" s="7">
        <f t="shared" si="10"/>
        <v>1</v>
      </c>
      <c r="O48" t="s">
        <v>19</v>
      </c>
      <c r="P48" t="s">
        <v>39</v>
      </c>
      <c r="Q48">
        <f t="shared" si="11"/>
        <v>8</v>
      </c>
      <c r="R48">
        <f t="shared" si="12"/>
        <v>8</v>
      </c>
      <c r="S48" s="7">
        <f t="shared" si="13"/>
        <v>1</v>
      </c>
    </row>
    <row r="49" spans="1:19">
      <c r="A49" t="s">
        <v>20</v>
      </c>
      <c r="B49">
        <v>2003</v>
      </c>
      <c r="C49" t="s">
        <v>7</v>
      </c>
      <c r="D49">
        <f t="shared" si="0"/>
        <v>13</v>
      </c>
      <c r="E49">
        <f>IFERROR(COUNTIFS('Master Sheet'!$V:$V, "Yes",'Master Sheet'!$W:$W, B49,'Master Sheet'!$X:$X, MATCH(C49, {"January","February","March","April","May","June","July","August","September","October","November","December"}, 0),'Master Sheet'!$O:$O, A49),0)</f>
        <v>13</v>
      </c>
      <c r="F49">
        <f>IFERROR(COUNTIFS('Master Sheet'!$V:$V, "No",'Master Sheet'!$W:$W, B49,'Master Sheet'!$X:$X, MATCH(C49, {"January","February","March","April","May","June","July","August","September","October","November","December"}, 0),'Master Sheet'!$O:$O, A49),0)</f>
        <v>0</v>
      </c>
      <c r="G49" s="7">
        <f t="shared" si="1"/>
        <v>1</v>
      </c>
      <c r="I49" t="s">
        <v>19</v>
      </c>
      <c r="J49" t="s">
        <v>7</v>
      </c>
      <c r="K49">
        <f t="shared" si="8"/>
        <v>63</v>
      </c>
      <c r="L49">
        <f t="shared" si="9"/>
        <v>48</v>
      </c>
      <c r="M49" s="7">
        <f t="shared" si="10"/>
        <v>0.76190476190476186</v>
      </c>
      <c r="O49" t="s">
        <v>19</v>
      </c>
      <c r="P49" t="s">
        <v>7</v>
      </c>
      <c r="Q49">
        <f t="shared" si="11"/>
        <v>39</v>
      </c>
      <c r="R49">
        <f t="shared" si="12"/>
        <v>14</v>
      </c>
      <c r="S49" s="7">
        <f t="shared" si="13"/>
        <v>0.35897435897435898</v>
      </c>
    </row>
    <row r="50" spans="1:19">
      <c r="A50" t="s">
        <v>20</v>
      </c>
      <c r="B50">
        <v>2003</v>
      </c>
      <c r="C50" t="s">
        <v>40</v>
      </c>
      <c r="D50">
        <f t="shared" si="0"/>
        <v>0</v>
      </c>
      <c r="E50">
        <f>IFERROR(COUNTIFS('Master Sheet'!$V:$V, "Yes",'Master Sheet'!$W:$W, B50,'Master Sheet'!$X:$X, MATCH(C50, {"January","February","March","April","May","June","July","August","September","October","November","December"}, 0),'Master Sheet'!$O:$O, A50),0)</f>
        <v>0</v>
      </c>
      <c r="F50">
        <f>IFERROR(COUNTIFS('Master Sheet'!$V:$V, "No",'Master Sheet'!$W:$W, B50,'Master Sheet'!$X:$X, MATCH(C50, {"January","February","March","April","May","June","July","August","September","October","November","December"}, 0),'Master Sheet'!$O:$O, A50),0)</f>
        <v>0</v>
      </c>
      <c r="G50" s="7" t="str">
        <f t="shared" si="1"/>
        <v>N/A</v>
      </c>
      <c r="I50" t="s">
        <v>19</v>
      </c>
      <c r="J50" t="s">
        <v>40</v>
      </c>
      <c r="K50">
        <f t="shared" si="8"/>
        <v>16</v>
      </c>
      <c r="L50">
        <f t="shared" si="9"/>
        <v>16</v>
      </c>
      <c r="M50" s="7">
        <f t="shared" si="10"/>
        <v>1</v>
      </c>
      <c r="O50" t="s">
        <v>19</v>
      </c>
      <c r="P50" t="s">
        <v>40</v>
      </c>
      <c r="Q50">
        <f t="shared" si="11"/>
        <v>0</v>
      </c>
      <c r="R50">
        <f t="shared" si="12"/>
        <v>0</v>
      </c>
      <c r="S50" s="7" t="str">
        <f t="shared" si="13"/>
        <v>NA</v>
      </c>
    </row>
    <row r="51" spans="1:19">
      <c r="A51" t="s">
        <v>20</v>
      </c>
      <c r="B51">
        <v>2003</v>
      </c>
      <c r="C51" t="s">
        <v>41</v>
      </c>
      <c r="D51">
        <f t="shared" si="0"/>
        <v>28</v>
      </c>
      <c r="E51">
        <f>IFERROR(COUNTIFS('Master Sheet'!$V:$V, "Yes",'Master Sheet'!$W:$W, B51,'Master Sheet'!$X:$X, MATCH(C51, {"January","February","March","April","May","June","July","August","September","October","November","December"}, 0),'Master Sheet'!$O:$O, A51),0)</f>
        <v>11</v>
      </c>
      <c r="F51">
        <f>IFERROR(COUNTIFS('Master Sheet'!$V:$V, "No",'Master Sheet'!$W:$W, B51,'Master Sheet'!$X:$X, MATCH(C51, {"January","February","March","April","May","June","July","August","September","October","November","December"}, 0),'Master Sheet'!$O:$O, A51),0)</f>
        <v>17</v>
      </c>
      <c r="G51" s="7">
        <f t="shared" si="1"/>
        <v>0.39285714285714285</v>
      </c>
      <c r="I51" t="s">
        <v>19</v>
      </c>
      <c r="J51" t="s">
        <v>41</v>
      </c>
      <c r="K51">
        <f t="shared" si="8"/>
        <v>64</v>
      </c>
      <c r="L51">
        <f t="shared" si="9"/>
        <v>61</v>
      </c>
      <c r="M51" s="7">
        <f t="shared" si="10"/>
        <v>0.953125</v>
      </c>
      <c r="O51" t="s">
        <v>19</v>
      </c>
      <c r="P51" t="s">
        <v>41</v>
      </c>
      <c r="Q51">
        <f t="shared" si="11"/>
        <v>0</v>
      </c>
      <c r="R51">
        <f t="shared" si="12"/>
        <v>0</v>
      </c>
      <c r="S51" s="7" t="str">
        <f t="shared" si="13"/>
        <v>NA</v>
      </c>
    </row>
    <row r="52" spans="1:19">
      <c r="A52" t="s">
        <v>20</v>
      </c>
      <c r="B52">
        <v>2003</v>
      </c>
      <c r="C52" t="s">
        <v>42</v>
      </c>
      <c r="D52">
        <f t="shared" si="0"/>
        <v>32</v>
      </c>
      <c r="E52">
        <f>IFERROR(COUNTIFS('Master Sheet'!$V:$V, "Yes",'Master Sheet'!$W:$W, B52,'Master Sheet'!$X:$X, MATCH(C52, {"January","February","March","April","May","June","July","August","September","October","November","December"}, 0),'Master Sheet'!$O:$O, A52),0)</f>
        <v>32</v>
      </c>
      <c r="F52">
        <f>IFERROR(COUNTIFS('Master Sheet'!$V:$V, "No",'Master Sheet'!$W:$W, B52,'Master Sheet'!$X:$X, MATCH(C52, {"January","February","March","April","May","June","July","August","September","October","November","December"}, 0),'Master Sheet'!$O:$O, A52),0)</f>
        <v>0</v>
      </c>
      <c r="G52" s="7">
        <f t="shared" si="1"/>
        <v>1</v>
      </c>
      <c r="I52" t="s">
        <v>19</v>
      </c>
      <c r="J52" t="s">
        <v>42</v>
      </c>
      <c r="K52">
        <f t="shared" si="8"/>
        <v>42</v>
      </c>
      <c r="L52">
        <f t="shared" si="9"/>
        <v>24</v>
      </c>
      <c r="M52" s="7">
        <f t="shared" si="10"/>
        <v>0.5714285714285714</v>
      </c>
      <c r="O52" t="s">
        <v>19</v>
      </c>
      <c r="P52" t="s">
        <v>42</v>
      </c>
      <c r="Q52">
        <f t="shared" si="11"/>
        <v>0</v>
      </c>
      <c r="R52">
        <f t="shared" si="12"/>
        <v>0</v>
      </c>
      <c r="S52" s="7" t="str">
        <f t="shared" si="13"/>
        <v>NA</v>
      </c>
    </row>
    <row r="53" spans="1:19">
      <c r="A53" t="s">
        <v>20</v>
      </c>
      <c r="B53">
        <v>2003</v>
      </c>
      <c r="C53" t="s">
        <v>43</v>
      </c>
      <c r="D53">
        <f t="shared" si="0"/>
        <v>11</v>
      </c>
      <c r="E53">
        <f>IFERROR(COUNTIFS('Master Sheet'!$V:$V, "Yes",'Master Sheet'!$W:$W, B53,'Master Sheet'!$X:$X, MATCH(C53, {"January","February","March","April","May","June","July","August","September","October","November","December"}, 0),'Master Sheet'!$O:$O, A53),0)</f>
        <v>11</v>
      </c>
      <c r="F53">
        <f>IFERROR(COUNTIFS('Master Sheet'!$V:$V, "No",'Master Sheet'!$W:$W, B53,'Master Sheet'!$X:$X, MATCH(C53, {"January","February","March","April","May","June","July","August","September","October","November","December"}, 0),'Master Sheet'!$O:$O, A53),0)</f>
        <v>0</v>
      </c>
      <c r="G53" s="7">
        <f t="shared" si="1"/>
        <v>1</v>
      </c>
      <c r="I53" t="s">
        <v>19</v>
      </c>
      <c r="J53" t="s">
        <v>43</v>
      </c>
      <c r="K53">
        <f t="shared" si="8"/>
        <v>24</v>
      </c>
      <c r="L53">
        <f t="shared" si="9"/>
        <v>24</v>
      </c>
      <c r="M53" s="7">
        <f t="shared" si="10"/>
        <v>1</v>
      </c>
      <c r="O53" t="s">
        <v>19</v>
      </c>
      <c r="P53" t="s">
        <v>43</v>
      </c>
      <c r="Q53">
        <f t="shared" si="11"/>
        <v>0</v>
      </c>
      <c r="R53">
        <f t="shared" si="12"/>
        <v>0</v>
      </c>
      <c r="S53" s="7" t="str">
        <f t="shared" si="13"/>
        <v>NA</v>
      </c>
    </row>
    <row r="54" spans="1:19">
      <c r="A54" t="s">
        <v>20</v>
      </c>
      <c r="B54">
        <v>2003</v>
      </c>
      <c r="C54" t="s">
        <v>44</v>
      </c>
      <c r="D54">
        <f t="shared" si="0"/>
        <v>54</v>
      </c>
      <c r="E54">
        <f>IFERROR(COUNTIFS('Master Sheet'!$V:$V, "Yes",'Master Sheet'!$W:$W, B54,'Master Sheet'!$X:$X, MATCH(C54, {"January","February","March","April","May","June","July","August","September","October","November","December"}, 0),'Master Sheet'!$O:$O, A54),0)</f>
        <v>44</v>
      </c>
      <c r="F54">
        <f>IFERROR(COUNTIFS('Master Sheet'!$V:$V, "No",'Master Sheet'!$W:$W, B54,'Master Sheet'!$X:$X, MATCH(C54, {"January","February","March","April","May","June","July","August","September","October","November","December"}, 0),'Master Sheet'!$O:$O, A54),0)</f>
        <v>10</v>
      </c>
      <c r="G54" s="7">
        <f t="shared" si="1"/>
        <v>0.81481481481481477</v>
      </c>
      <c r="I54" t="s">
        <v>19</v>
      </c>
      <c r="J54" t="s">
        <v>44</v>
      </c>
      <c r="K54">
        <f t="shared" si="8"/>
        <v>80</v>
      </c>
      <c r="L54">
        <f t="shared" si="9"/>
        <v>50</v>
      </c>
      <c r="M54" s="7">
        <f t="shared" si="10"/>
        <v>0.625</v>
      </c>
      <c r="O54" t="s">
        <v>19</v>
      </c>
      <c r="P54" t="s">
        <v>44</v>
      </c>
      <c r="Q54">
        <f t="shared" si="11"/>
        <v>0</v>
      </c>
      <c r="R54">
        <f t="shared" si="12"/>
        <v>0</v>
      </c>
      <c r="S54" s="7" t="str">
        <f t="shared" si="13"/>
        <v>NA</v>
      </c>
    </row>
    <row r="55" spans="1:19">
      <c r="A55" t="s">
        <v>20</v>
      </c>
      <c r="B55">
        <v>2003</v>
      </c>
      <c r="C55" t="s">
        <v>45</v>
      </c>
      <c r="D55">
        <f t="shared" si="0"/>
        <v>18</v>
      </c>
      <c r="E55">
        <f>IFERROR(COUNTIFS('Master Sheet'!$V:$V, "Yes",'Master Sheet'!$W:$W, B55,'Master Sheet'!$X:$X, MATCH(C55, {"January","February","March","April","May","June","July","August","September","October","November","December"}, 0),'Master Sheet'!$O:$O, A55),0)</f>
        <v>18</v>
      </c>
      <c r="F55">
        <f>IFERROR(COUNTIFS('Master Sheet'!$V:$V, "No",'Master Sheet'!$W:$W, B55,'Master Sheet'!$X:$X, MATCH(C55, {"January","February","March","April","May","June","July","August","September","October","November","December"}, 0),'Master Sheet'!$O:$O, A55),0)</f>
        <v>0</v>
      </c>
      <c r="G55" s="7">
        <f t="shared" si="1"/>
        <v>1</v>
      </c>
      <c r="I55" t="s">
        <v>19</v>
      </c>
      <c r="J55" t="s">
        <v>45</v>
      </c>
      <c r="K55">
        <f t="shared" si="8"/>
        <v>186</v>
      </c>
      <c r="L55">
        <f t="shared" si="9"/>
        <v>182</v>
      </c>
      <c r="M55" s="7">
        <f t="shared" si="10"/>
        <v>0.978494623655914</v>
      </c>
      <c r="O55" t="s">
        <v>19</v>
      </c>
      <c r="P55" t="s">
        <v>45</v>
      </c>
      <c r="Q55">
        <f t="shared" si="11"/>
        <v>0</v>
      </c>
      <c r="R55">
        <f t="shared" si="12"/>
        <v>0</v>
      </c>
      <c r="S55" s="7" t="str">
        <f t="shared" si="13"/>
        <v>NA</v>
      </c>
    </row>
    <row r="56" spans="1:19">
      <c r="A56" t="s">
        <v>20</v>
      </c>
      <c r="B56">
        <v>2003</v>
      </c>
      <c r="C56" t="s">
        <v>46</v>
      </c>
      <c r="D56">
        <f t="shared" si="0"/>
        <v>10</v>
      </c>
      <c r="E56">
        <f>IFERROR(COUNTIFS('Master Sheet'!$V:$V, "Yes",'Master Sheet'!$W:$W, B56,'Master Sheet'!$X:$X, MATCH(C56, {"January","February","March","April","May","June","July","August","September","October","November","December"}, 0),'Master Sheet'!$O:$O, A56),0)</f>
        <v>3</v>
      </c>
      <c r="F56">
        <f>IFERROR(COUNTIFS('Master Sheet'!$V:$V, "No",'Master Sheet'!$W:$W, B56,'Master Sheet'!$X:$X, MATCH(C56, {"January","February","March","April","May","June","July","August","September","October","November","December"}, 0),'Master Sheet'!$O:$O, A56),0)</f>
        <v>7</v>
      </c>
      <c r="G56" s="7">
        <f t="shared" si="1"/>
        <v>0.3</v>
      </c>
      <c r="I56" t="s">
        <v>19</v>
      </c>
      <c r="J56" t="s">
        <v>46</v>
      </c>
      <c r="K56">
        <f t="shared" si="8"/>
        <v>74</v>
      </c>
      <c r="L56">
        <f t="shared" si="9"/>
        <v>74</v>
      </c>
      <c r="M56" s="7">
        <f t="shared" si="10"/>
        <v>1</v>
      </c>
      <c r="O56" t="s">
        <v>19</v>
      </c>
      <c r="P56" t="s">
        <v>46</v>
      </c>
      <c r="Q56">
        <f t="shared" si="11"/>
        <v>0</v>
      </c>
      <c r="R56">
        <f t="shared" si="12"/>
        <v>0</v>
      </c>
      <c r="S56" s="7" t="str">
        <f t="shared" si="13"/>
        <v>NA</v>
      </c>
    </row>
    <row r="57" spans="1:19">
      <c r="A57" t="s">
        <v>20</v>
      </c>
      <c r="B57">
        <v>2004</v>
      </c>
      <c r="C57" t="s">
        <v>36</v>
      </c>
      <c r="D57">
        <f t="shared" si="0"/>
        <v>18</v>
      </c>
      <c r="E57">
        <f>IFERROR(COUNTIFS('Master Sheet'!$V:$V, "Yes",'Master Sheet'!$W:$W, B57,'Master Sheet'!$X:$X, MATCH(C57, {"January","February","March","April","May","June","July","August","September","October","November","December"}, 0),'Master Sheet'!$O:$O, A57),0)</f>
        <v>8</v>
      </c>
      <c r="F57">
        <f>IFERROR(COUNTIFS('Master Sheet'!$V:$V, "No",'Master Sheet'!$W:$W, B57,'Master Sheet'!$X:$X, MATCH(C57, {"January","February","March","April","May","June","July","August","September","October","November","December"}, 0),'Master Sheet'!$O:$O, A57),0)</f>
        <v>10</v>
      </c>
      <c r="G57" s="7">
        <f t="shared" si="1"/>
        <v>0.44444444444444442</v>
      </c>
      <c r="I57" t="s">
        <v>22</v>
      </c>
      <c r="J57" t="s">
        <v>36</v>
      </c>
      <c r="K57">
        <f t="shared" si="8"/>
        <v>17</v>
      </c>
      <c r="L57">
        <f t="shared" si="9"/>
        <v>17</v>
      </c>
      <c r="M57" s="7">
        <f t="shared" si="10"/>
        <v>1</v>
      </c>
      <c r="O57" t="s">
        <v>22</v>
      </c>
      <c r="P57" t="s">
        <v>36</v>
      </c>
      <c r="Q57">
        <f t="shared" si="11"/>
        <v>9</v>
      </c>
      <c r="R57">
        <f t="shared" si="12"/>
        <v>0</v>
      </c>
      <c r="S57" s="7">
        <f t="shared" si="13"/>
        <v>0</v>
      </c>
    </row>
    <row r="58" spans="1:19">
      <c r="A58" t="s">
        <v>20</v>
      </c>
      <c r="B58">
        <v>2004</v>
      </c>
      <c r="C58" t="s">
        <v>37</v>
      </c>
      <c r="D58">
        <f t="shared" si="0"/>
        <v>29</v>
      </c>
      <c r="E58">
        <f>IFERROR(COUNTIFS('Master Sheet'!$V:$V, "Yes",'Master Sheet'!$W:$W, B58,'Master Sheet'!$X:$X, MATCH(C58, {"January","February","March","April","May","June","July","August","September","October","November","December"}, 0),'Master Sheet'!$O:$O, A58),0)</f>
        <v>11</v>
      </c>
      <c r="F58">
        <f>IFERROR(COUNTIFS('Master Sheet'!$V:$V, "No",'Master Sheet'!$W:$W, B58,'Master Sheet'!$X:$X, MATCH(C58, {"January","February","March","April","May","June","July","August","September","October","November","December"}, 0),'Master Sheet'!$O:$O, A58),0)</f>
        <v>18</v>
      </c>
      <c r="G58" s="7">
        <f t="shared" si="1"/>
        <v>0.37931034482758619</v>
      </c>
      <c r="I58" t="s">
        <v>22</v>
      </c>
      <c r="J58" t="s">
        <v>37</v>
      </c>
      <c r="K58">
        <f t="shared" si="8"/>
        <v>0</v>
      </c>
      <c r="L58">
        <f t="shared" si="9"/>
        <v>0</v>
      </c>
      <c r="M58" s="7" t="str">
        <f t="shared" si="10"/>
        <v>NA</v>
      </c>
      <c r="O58" t="s">
        <v>22</v>
      </c>
      <c r="P58" t="s">
        <v>37</v>
      </c>
      <c r="Q58">
        <f t="shared" si="11"/>
        <v>0</v>
      </c>
      <c r="R58">
        <f t="shared" si="12"/>
        <v>0</v>
      </c>
      <c r="S58" s="7" t="str">
        <f t="shared" si="13"/>
        <v>NA</v>
      </c>
    </row>
    <row r="59" spans="1:19">
      <c r="A59" t="s">
        <v>20</v>
      </c>
      <c r="B59">
        <v>2004</v>
      </c>
      <c r="C59" t="s">
        <v>38</v>
      </c>
      <c r="D59">
        <f t="shared" si="0"/>
        <v>14</v>
      </c>
      <c r="E59">
        <f>IFERROR(COUNTIFS('Master Sheet'!$V:$V, "Yes",'Master Sheet'!$W:$W, B59,'Master Sheet'!$X:$X, MATCH(C59, {"January","February","March","April","May","June","July","August","September","October","November","December"}, 0),'Master Sheet'!$O:$O, A59),0)</f>
        <v>0</v>
      </c>
      <c r="F59">
        <f>IFERROR(COUNTIFS('Master Sheet'!$V:$V, "No",'Master Sheet'!$W:$W, B59,'Master Sheet'!$X:$X, MATCH(C59, {"January","February","March","April","May","June","July","August","September","October","November","December"}, 0),'Master Sheet'!$O:$O, A59),0)</f>
        <v>14</v>
      </c>
      <c r="G59" s="7">
        <f t="shared" si="1"/>
        <v>0</v>
      </c>
      <c r="I59" t="s">
        <v>22</v>
      </c>
      <c r="J59" t="s">
        <v>38</v>
      </c>
      <c r="K59">
        <f t="shared" si="8"/>
        <v>16</v>
      </c>
      <c r="L59">
        <f t="shared" si="9"/>
        <v>16</v>
      </c>
      <c r="M59" s="7">
        <f t="shared" si="10"/>
        <v>1</v>
      </c>
      <c r="O59" t="s">
        <v>22</v>
      </c>
      <c r="P59" t="s">
        <v>38</v>
      </c>
      <c r="Q59">
        <f t="shared" si="11"/>
        <v>1</v>
      </c>
      <c r="R59">
        <f t="shared" si="12"/>
        <v>1</v>
      </c>
      <c r="S59" s="7">
        <f t="shared" si="13"/>
        <v>1</v>
      </c>
    </row>
    <row r="60" spans="1:19">
      <c r="A60" t="s">
        <v>20</v>
      </c>
      <c r="B60">
        <v>2004</v>
      </c>
      <c r="C60" t="s">
        <v>39</v>
      </c>
      <c r="D60">
        <f t="shared" si="0"/>
        <v>0</v>
      </c>
      <c r="E60">
        <f>IFERROR(COUNTIFS('Master Sheet'!$V:$V, "Yes",'Master Sheet'!$W:$W, B60,'Master Sheet'!$X:$X, MATCH(C60, {"January","February","March","April","May","June","July","August","September","October","November","December"}, 0),'Master Sheet'!$O:$O, A60),0)</f>
        <v>0</v>
      </c>
      <c r="F60">
        <f>IFERROR(COUNTIFS('Master Sheet'!$V:$V, "No",'Master Sheet'!$W:$W, B60,'Master Sheet'!$X:$X, MATCH(C60, {"January","February","March","April","May","June","July","August","September","October","November","December"}, 0),'Master Sheet'!$O:$O, A60),0)</f>
        <v>0</v>
      </c>
      <c r="G60" s="7" t="str">
        <f t="shared" si="1"/>
        <v>N/A</v>
      </c>
      <c r="I60" t="s">
        <v>22</v>
      </c>
      <c r="J60" t="s">
        <v>39</v>
      </c>
      <c r="K60">
        <f t="shared" si="8"/>
        <v>15</v>
      </c>
      <c r="L60">
        <f t="shared" si="9"/>
        <v>3</v>
      </c>
      <c r="M60" s="7">
        <f t="shared" si="10"/>
        <v>0.2</v>
      </c>
      <c r="O60" t="s">
        <v>22</v>
      </c>
      <c r="P60" t="s">
        <v>39</v>
      </c>
      <c r="Q60">
        <f t="shared" si="11"/>
        <v>1</v>
      </c>
      <c r="R60">
        <f t="shared" si="12"/>
        <v>1</v>
      </c>
      <c r="S60" s="7">
        <f t="shared" si="13"/>
        <v>1</v>
      </c>
    </row>
    <row r="61" spans="1:19">
      <c r="A61" t="s">
        <v>20</v>
      </c>
      <c r="B61">
        <v>2004</v>
      </c>
      <c r="C61" t="s">
        <v>7</v>
      </c>
      <c r="D61">
        <f t="shared" si="0"/>
        <v>14</v>
      </c>
      <c r="E61">
        <f>IFERROR(COUNTIFS('Master Sheet'!$V:$V, "Yes",'Master Sheet'!$W:$W, B61,'Master Sheet'!$X:$X, MATCH(C61, {"January","February","March","April","May","June","July","August","September","October","November","December"}, 0),'Master Sheet'!$O:$O, A61),0)</f>
        <v>14</v>
      </c>
      <c r="F61">
        <f>IFERROR(COUNTIFS('Master Sheet'!$V:$V, "No",'Master Sheet'!$W:$W, B61,'Master Sheet'!$X:$X, MATCH(C61, {"January","February","March","April","May","June","July","August","September","October","November","December"}, 0),'Master Sheet'!$O:$O, A61),0)</f>
        <v>0</v>
      </c>
      <c r="G61" s="7">
        <f t="shared" si="1"/>
        <v>1</v>
      </c>
      <c r="I61" t="s">
        <v>22</v>
      </c>
      <c r="J61" t="s">
        <v>7</v>
      </c>
      <c r="K61">
        <f t="shared" si="8"/>
        <v>0</v>
      </c>
      <c r="L61">
        <f t="shared" si="9"/>
        <v>0</v>
      </c>
      <c r="M61" s="7" t="str">
        <f t="shared" si="10"/>
        <v>NA</v>
      </c>
      <c r="O61" t="s">
        <v>22</v>
      </c>
      <c r="P61" t="s">
        <v>7</v>
      </c>
      <c r="Q61">
        <f t="shared" si="11"/>
        <v>0</v>
      </c>
      <c r="R61">
        <f t="shared" si="12"/>
        <v>0</v>
      </c>
      <c r="S61" s="7" t="str">
        <f t="shared" si="13"/>
        <v>NA</v>
      </c>
    </row>
    <row r="62" spans="1:19">
      <c r="A62" t="s">
        <v>20</v>
      </c>
      <c r="B62">
        <v>2004</v>
      </c>
      <c r="C62" t="s">
        <v>40</v>
      </c>
      <c r="D62">
        <f t="shared" si="0"/>
        <v>5</v>
      </c>
      <c r="E62">
        <f>IFERROR(COUNTIFS('Master Sheet'!$V:$V, "Yes",'Master Sheet'!$W:$W, B62,'Master Sheet'!$X:$X, MATCH(C62, {"January","February","March","April","May","June","July","August","September","October","November","December"}, 0),'Master Sheet'!$O:$O, A62),0)</f>
        <v>0</v>
      </c>
      <c r="F62">
        <f>IFERROR(COUNTIFS('Master Sheet'!$V:$V, "No",'Master Sheet'!$W:$W, B62,'Master Sheet'!$X:$X, MATCH(C62, {"January","February","March","April","May","June","July","August","September","October","November","December"}, 0),'Master Sheet'!$O:$O, A62),0)</f>
        <v>5</v>
      </c>
      <c r="G62" s="7">
        <f t="shared" si="1"/>
        <v>0</v>
      </c>
      <c r="I62" t="s">
        <v>22</v>
      </c>
      <c r="J62" t="s">
        <v>40</v>
      </c>
      <c r="K62">
        <f t="shared" si="8"/>
        <v>6</v>
      </c>
      <c r="L62">
        <f t="shared" si="9"/>
        <v>6</v>
      </c>
      <c r="M62" s="7">
        <f t="shared" si="10"/>
        <v>1</v>
      </c>
      <c r="O62" t="s">
        <v>22</v>
      </c>
      <c r="P62" t="s">
        <v>40</v>
      </c>
      <c r="Q62">
        <f t="shared" si="11"/>
        <v>0</v>
      </c>
      <c r="R62">
        <f t="shared" si="12"/>
        <v>0</v>
      </c>
      <c r="S62" s="7" t="str">
        <f t="shared" si="13"/>
        <v>NA</v>
      </c>
    </row>
    <row r="63" spans="1:19">
      <c r="A63" t="s">
        <v>20</v>
      </c>
      <c r="B63">
        <v>2004</v>
      </c>
      <c r="C63" t="s">
        <v>41</v>
      </c>
      <c r="D63">
        <f t="shared" si="0"/>
        <v>11</v>
      </c>
      <c r="E63">
        <f>IFERROR(COUNTIFS('Master Sheet'!$V:$V, "Yes",'Master Sheet'!$W:$W, B63,'Master Sheet'!$X:$X, MATCH(C63, {"January","February","March","April","May","June","July","August","September","October","November","December"}, 0),'Master Sheet'!$O:$O, A63),0)</f>
        <v>11</v>
      </c>
      <c r="F63">
        <f>IFERROR(COUNTIFS('Master Sheet'!$V:$V, "No",'Master Sheet'!$W:$W, B63,'Master Sheet'!$X:$X, MATCH(C63, {"January","February","March","April","May","June","July","August","September","October","November","December"}, 0),'Master Sheet'!$O:$O, A63),0)</f>
        <v>0</v>
      </c>
      <c r="G63" s="7">
        <f t="shared" si="1"/>
        <v>1</v>
      </c>
      <c r="I63" t="s">
        <v>22</v>
      </c>
      <c r="J63" t="s">
        <v>41</v>
      </c>
      <c r="K63">
        <f t="shared" si="8"/>
        <v>0</v>
      </c>
      <c r="L63">
        <f t="shared" si="9"/>
        <v>0</v>
      </c>
      <c r="M63" s="7" t="str">
        <f t="shared" si="10"/>
        <v>NA</v>
      </c>
      <c r="O63" t="s">
        <v>22</v>
      </c>
      <c r="P63" t="s">
        <v>41</v>
      </c>
      <c r="Q63">
        <f t="shared" si="11"/>
        <v>0</v>
      </c>
      <c r="R63">
        <f t="shared" si="12"/>
        <v>0</v>
      </c>
      <c r="S63" s="7" t="str">
        <f t="shared" si="13"/>
        <v>NA</v>
      </c>
    </row>
    <row r="64" spans="1:19">
      <c r="A64" t="s">
        <v>20</v>
      </c>
      <c r="B64">
        <v>2004</v>
      </c>
      <c r="C64" t="s">
        <v>42</v>
      </c>
      <c r="D64">
        <f t="shared" si="0"/>
        <v>23</v>
      </c>
      <c r="E64">
        <f>IFERROR(COUNTIFS('Master Sheet'!$V:$V, "Yes",'Master Sheet'!$W:$W, B64,'Master Sheet'!$X:$X, MATCH(C64, {"January","February","March","April","May","June","July","August","September","October","November","December"}, 0),'Master Sheet'!$O:$O, A64),0)</f>
        <v>13</v>
      </c>
      <c r="F64">
        <f>IFERROR(COUNTIFS('Master Sheet'!$V:$V, "No",'Master Sheet'!$W:$W, B64,'Master Sheet'!$X:$X, MATCH(C64, {"January","February","March","April","May","June","July","August","September","October","November","December"}, 0),'Master Sheet'!$O:$O, A64),0)</f>
        <v>10</v>
      </c>
      <c r="G64" s="7">
        <f t="shared" si="1"/>
        <v>0.56521739130434778</v>
      </c>
      <c r="I64" t="s">
        <v>22</v>
      </c>
      <c r="J64" t="s">
        <v>42</v>
      </c>
      <c r="K64">
        <f t="shared" si="8"/>
        <v>1</v>
      </c>
      <c r="L64">
        <f t="shared" si="9"/>
        <v>0</v>
      </c>
      <c r="M64" s="7">
        <f t="shared" si="10"/>
        <v>0</v>
      </c>
      <c r="O64" t="s">
        <v>22</v>
      </c>
      <c r="P64" t="s">
        <v>42</v>
      </c>
      <c r="Q64">
        <f t="shared" si="11"/>
        <v>0</v>
      </c>
      <c r="R64">
        <f t="shared" si="12"/>
        <v>0</v>
      </c>
      <c r="S64" s="7" t="str">
        <f t="shared" si="13"/>
        <v>NA</v>
      </c>
    </row>
    <row r="65" spans="1:19">
      <c r="A65" t="s">
        <v>20</v>
      </c>
      <c r="B65">
        <v>2004</v>
      </c>
      <c r="C65" t="s">
        <v>43</v>
      </c>
      <c r="D65">
        <f t="shared" si="0"/>
        <v>0</v>
      </c>
      <c r="E65">
        <f>IFERROR(COUNTIFS('Master Sheet'!$V:$V, "Yes",'Master Sheet'!$W:$W, B65,'Master Sheet'!$X:$X, MATCH(C65, {"January","February","March","April","May","June","July","August","September","October","November","December"}, 0),'Master Sheet'!$O:$O, A65),0)</f>
        <v>0</v>
      </c>
      <c r="F65">
        <f>IFERROR(COUNTIFS('Master Sheet'!$V:$V, "No",'Master Sheet'!$W:$W, B65,'Master Sheet'!$X:$X, MATCH(C65, {"January","February","March","April","May","June","July","August","September","October","November","December"}, 0),'Master Sheet'!$O:$O, A65),0)</f>
        <v>0</v>
      </c>
      <c r="G65" s="7" t="str">
        <f t="shared" si="1"/>
        <v>N/A</v>
      </c>
      <c r="I65" t="s">
        <v>22</v>
      </c>
      <c r="J65" t="s">
        <v>43</v>
      </c>
      <c r="K65">
        <f t="shared" si="8"/>
        <v>11</v>
      </c>
      <c r="L65">
        <f t="shared" si="9"/>
        <v>11</v>
      </c>
      <c r="M65" s="7">
        <f t="shared" si="10"/>
        <v>1</v>
      </c>
      <c r="O65" t="s">
        <v>22</v>
      </c>
      <c r="P65" t="s">
        <v>43</v>
      </c>
      <c r="Q65">
        <f t="shared" si="11"/>
        <v>0</v>
      </c>
      <c r="R65">
        <f t="shared" si="12"/>
        <v>0</v>
      </c>
      <c r="S65" s="7" t="str">
        <f t="shared" si="13"/>
        <v>NA</v>
      </c>
    </row>
    <row r="66" spans="1:19">
      <c r="A66" t="s">
        <v>20</v>
      </c>
      <c r="B66">
        <v>2004</v>
      </c>
      <c r="C66" t="s">
        <v>44</v>
      </c>
      <c r="D66">
        <f t="shared" si="0"/>
        <v>17</v>
      </c>
      <c r="E66">
        <f>IFERROR(COUNTIFS('Master Sheet'!$V:$V, "Yes",'Master Sheet'!$W:$W, B66,'Master Sheet'!$X:$X, MATCH(C66, {"January","February","March","April","May","June","July","August","September","October","November","December"}, 0),'Master Sheet'!$O:$O, A66),0)</f>
        <v>17</v>
      </c>
      <c r="F66">
        <f>IFERROR(COUNTIFS('Master Sheet'!$V:$V, "No",'Master Sheet'!$W:$W, B66,'Master Sheet'!$X:$X, MATCH(C66, {"January","February","March","April","May","June","July","August","September","October","November","December"}, 0),'Master Sheet'!$O:$O, A66),0)</f>
        <v>0</v>
      </c>
      <c r="G66" s="7">
        <f t="shared" si="1"/>
        <v>1</v>
      </c>
      <c r="I66" t="s">
        <v>22</v>
      </c>
      <c r="J66" t="s">
        <v>44</v>
      </c>
      <c r="K66">
        <f t="shared" si="8"/>
        <v>18</v>
      </c>
      <c r="L66">
        <f t="shared" si="9"/>
        <v>18</v>
      </c>
      <c r="M66" s="7">
        <f t="shared" si="10"/>
        <v>1</v>
      </c>
      <c r="O66" t="s">
        <v>22</v>
      </c>
      <c r="P66" t="s">
        <v>44</v>
      </c>
      <c r="Q66">
        <f t="shared" si="11"/>
        <v>0</v>
      </c>
      <c r="R66">
        <f t="shared" si="12"/>
        <v>0</v>
      </c>
      <c r="S66" s="7" t="str">
        <f t="shared" si="13"/>
        <v>NA</v>
      </c>
    </row>
    <row r="67" spans="1:19">
      <c r="A67" t="s">
        <v>20</v>
      </c>
      <c r="B67">
        <v>2004</v>
      </c>
      <c r="C67" t="s">
        <v>45</v>
      </c>
      <c r="D67">
        <f t="shared" si="0"/>
        <v>18</v>
      </c>
      <c r="E67">
        <f>IFERROR(COUNTIFS('Master Sheet'!$V:$V, "Yes",'Master Sheet'!$W:$W, B67,'Master Sheet'!$X:$X, MATCH(C67, {"January","February","March","April","May","June","July","August","September","October","November","December"}, 0),'Master Sheet'!$O:$O, A67),0)</f>
        <v>10</v>
      </c>
      <c r="F67">
        <f>IFERROR(COUNTIFS('Master Sheet'!$V:$V, "No",'Master Sheet'!$W:$W, B67,'Master Sheet'!$X:$X, MATCH(C67, {"January","February","March","April","May","June","July","August","September","October","November","December"}, 0),'Master Sheet'!$O:$O, A67),0)</f>
        <v>8</v>
      </c>
      <c r="G67" s="7">
        <f t="shared" si="1"/>
        <v>0.55555555555555558</v>
      </c>
      <c r="I67" t="s">
        <v>22</v>
      </c>
      <c r="J67" t="s">
        <v>45</v>
      </c>
      <c r="K67">
        <f t="shared" si="8"/>
        <v>36</v>
      </c>
      <c r="L67">
        <f t="shared" si="9"/>
        <v>26</v>
      </c>
      <c r="M67" s="7">
        <f t="shared" si="10"/>
        <v>0.72222222222222221</v>
      </c>
      <c r="O67" t="s">
        <v>22</v>
      </c>
      <c r="P67" t="s">
        <v>45</v>
      </c>
      <c r="Q67">
        <f t="shared" si="11"/>
        <v>0</v>
      </c>
      <c r="R67">
        <f t="shared" si="12"/>
        <v>0</v>
      </c>
      <c r="S67" s="7" t="str">
        <f t="shared" si="13"/>
        <v>NA</v>
      </c>
    </row>
    <row r="68" spans="1:19">
      <c r="A68" t="s">
        <v>20</v>
      </c>
      <c r="B68">
        <v>2004</v>
      </c>
      <c r="C68" t="s">
        <v>46</v>
      </c>
      <c r="D68">
        <f t="shared" si="0"/>
        <v>10</v>
      </c>
      <c r="E68">
        <f>IFERROR(COUNTIFS('Master Sheet'!$V:$V, "Yes",'Master Sheet'!$W:$W, B68,'Master Sheet'!$X:$X, MATCH(C68, {"January","February","March","April","May","June","July","August","September","October","November","December"}, 0),'Master Sheet'!$O:$O, A68),0)</f>
        <v>10</v>
      </c>
      <c r="F68">
        <f>IFERROR(COUNTIFS('Master Sheet'!$V:$V, "No",'Master Sheet'!$W:$W, B68,'Master Sheet'!$X:$X, MATCH(C68, {"January","February","March","April","May","June","July","August","September","October","November","December"}, 0),'Master Sheet'!$O:$O, A68),0)</f>
        <v>0</v>
      </c>
      <c r="G68" s="7">
        <f t="shared" si="1"/>
        <v>1</v>
      </c>
      <c r="I68" t="s">
        <v>22</v>
      </c>
      <c r="J68" t="s">
        <v>46</v>
      </c>
      <c r="K68">
        <f t="shared" si="8"/>
        <v>6</v>
      </c>
      <c r="L68">
        <f t="shared" si="9"/>
        <v>6</v>
      </c>
      <c r="M68" s="7">
        <f t="shared" si="10"/>
        <v>1</v>
      </c>
      <c r="O68" t="s">
        <v>22</v>
      </c>
      <c r="P68" t="s">
        <v>46</v>
      </c>
      <c r="Q68">
        <f t="shared" si="11"/>
        <v>0</v>
      </c>
      <c r="R68">
        <f t="shared" si="12"/>
        <v>0</v>
      </c>
      <c r="S68" s="7" t="str">
        <f t="shared" si="13"/>
        <v>NA</v>
      </c>
    </row>
    <row r="69" spans="1:19">
      <c r="A69" t="s">
        <v>20</v>
      </c>
      <c r="B69">
        <v>2005</v>
      </c>
      <c r="C69" t="s">
        <v>36</v>
      </c>
      <c r="D69">
        <f t="shared" si="0"/>
        <v>34</v>
      </c>
      <c r="E69">
        <f>IFERROR(COUNTIFS('Master Sheet'!$V:$V, "Yes",'Master Sheet'!$W:$W, B69,'Master Sheet'!$X:$X, MATCH(C69, {"January","February","March","April","May","June","July","August","September","October","November","December"}, 0),'Master Sheet'!$O:$O, A69),0)</f>
        <v>22</v>
      </c>
      <c r="F69">
        <f>IFERROR(COUNTIFS('Master Sheet'!$V:$V, "No",'Master Sheet'!$W:$W, B69,'Master Sheet'!$X:$X, MATCH(C69, {"January","February","March","April","May","June","July","August","September","October","November","December"}, 0),'Master Sheet'!$O:$O, A69),0)</f>
        <v>12</v>
      </c>
      <c r="G69" s="7">
        <f t="shared" si="1"/>
        <v>0.6470588235294118</v>
      </c>
      <c r="I69" t="s">
        <v>21</v>
      </c>
      <c r="J69" t="s">
        <v>36</v>
      </c>
      <c r="K69">
        <f t="shared" si="8"/>
        <v>0</v>
      </c>
      <c r="L69">
        <f t="shared" si="9"/>
        <v>0</v>
      </c>
      <c r="M69" s="7" t="str">
        <f t="shared" si="10"/>
        <v>NA</v>
      </c>
      <c r="O69" t="s">
        <v>21</v>
      </c>
      <c r="P69" t="s">
        <v>36</v>
      </c>
      <c r="Q69">
        <f t="shared" si="11"/>
        <v>9</v>
      </c>
      <c r="R69">
        <f t="shared" si="12"/>
        <v>0</v>
      </c>
      <c r="S69" s="7">
        <f t="shared" si="13"/>
        <v>0</v>
      </c>
    </row>
    <row r="70" spans="1:19">
      <c r="A70" t="s">
        <v>20</v>
      </c>
      <c r="B70">
        <v>2005</v>
      </c>
      <c r="C70" t="s">
        <v>37</v>
      </c>
      <c r="D70">
        <f t="shared" si="0"/>
        <v>29</v>
      </c>
      <c r="E70">
        <f>IFERROR(COUNTIFS('Master Sheet'!$V:$V, "Yes",'Master Sheet'!$W:$W, B70,'Master Sheet'!$X:$X, MATCH(C70, {"January","February","March","April","May","June","July","August","September","October","November","December"}, 0),'Master Sheet'!$O:$O, A70),0)</f>
        <v>14</v>
      </c>
      <c r="F70">
        <f>IFERROR(COUNTIFS('Master Sheet'!$V:$V, "No",'Master Sheet'!$W:$W, B70,'Master Sheet'!$X:$X, MATCH(C70, {"January","February","March","April","May","June","July","August","September","October","November","December"}, 0),'Master Sheet'!$O:$O, A70),0)</f>
        <v>15</v>
      </c>
      <c r="G70" s="7">
        <f t="shared" si="1"/>
        <v>0.48275862068965519</v>
      </c>
      <c r="I70" t="s">
        <v>21</v>
      </c>
      <c r="J70" t="s">
        <v>37</v>
      </c>
      <c r="K70">
        <f t="shared" si="8"/>
        <v>22</v>
      </c>
      <c r="L70">
        <f t="shared" si="9"/>
        <v>15</v>
      </c>
      <c r="M70" s="7">
        <f t="shared" si="10"/>
        <v>0.68181818181818177</v>
      </c>
      <c r="O70" t="s">
        <v>21</v>
      </c>
      <c r="P70" t="s">
        <v>37</v>
      </c>
      <c r="Q70">
        <f t="shared" si="11"/>
        <v>6</v>
      </c>
      <c r="R70">
        <f t="shared" si="12"/>
        <v>6</v>
      </c>
      <c r="S70" s="7">
        <f t="shared" si="13"/>
        <v>1</v>
      </c>
    </row>
    <row r="71" spans="1:19">
      <c r="A71" t="s">
        <v>20</v>
      </c>
      <c r="B71">
        <v>2005</v>
      </c>
      <c r="C71" t="s">
        <v>38</v>
      </c>
      <c r="D71">
        <f t="shared" si="0"/>
        <v>24</v>
      </c>
      <c r="E71">
        <f>IFERROR(COUNTIFS('Master Sheet'!$V:$V, "Yes",'Master Sheet'!$W:$W, B71,'Master Sheet'!$X:$X, MATCH(C71, {"January","February","March","April","May","June","July","August","September","October","November","December"}, 0),'Master Sheet'!$O:$O, A71),0)</f>
        <v>24</v>
      </c>
      <c r="F71">
        <f>IFERROR(COUNTIFS('Master Sheet'!$V:$V, "No",'Master Sheet'!$W:$W, B71,'Master Sheet'!$X:$X, MATCH(C71, {"January","February","March","April","May","June","July","August","September","October","November","December"}, 0),'Master Sheet'!$O:$O, A71),0)</f>
        <v>0</v>
      </c>
      <c r="G71" s="7">
        <f t="shared" si="1"/>
        <v>1</v>
      </c>
      <c r="I71" t="s">
        <v>21</v>
      </c>
      <c r="J71" t="s">
        <v>38</v>
      </c>
      <c r="K71">
        <f t="shared" si="8"/>
        <v>9</v>
      </c>
      <c r="L71">
        <f t="shared" si="9"/>
        <v>9</v>
      </c>
      <c r="M71" s="7">
        <f t="shared" si="10"/>
        <v>1</v>
      </c>
      <c r="O71" t="s">
        <v>21</v>
      </c>
      <c r="P71" t="s">
        <v>38</v>
      </c>
      <c r="Q71">
        <f t="shared" si="11"/>
        <v>21</v>
      </c>
      <c r="R71">
        <f t="shared" si="12"/>
        <v>10</v>
      </c>
      <c r="S71" s="7">
        <f t="shared" si="13"/>
        <v>0.47619047619047616</v>
      </c>
    </row>
    <row r="72" spans="1:19">
      <c r="A72" t="s">
        <v>20</v>
      </c>
      <c r="B72">
        <v>2005</v>
      </c>
      <c r="C72" t="s">
        <v>39</v>
      </c>
      <c r="D72">
        <f t="shared" si="0"/>
        <v>9</v>
      </c>
      <c r="E72">
        <f>IFERROR(COUNTIFS('Master Sheet'!$V:$V, "Yes",'Master Sheet'!$W:$W, B72,'Master Sheet'!$X:$X, MATCH(C72, {"January","February","March","April","May","June","July","August","September","October","November","December"}, 0),'Master Sheet'!$O:$O, A72),0)</f>
        <v>0</v>
      </c>
      <c r="F72">
        <f>IFERROR(COUNTIFS('Master Sheet'!$V:$V, "No",'Master Sheet'!$W:$W, B72,'Master Sheet'!$X:$X, MATCH(C72, {"January","February","March","April","May","June","July","August","September","October","November","December"}, 0),'Master Sheet'!$O:$O, A72),0)</f>
        <v>9</v>
      </c>
      <c r="G72" s="7">
        <f t="shared" si="1"/>
        <v>0</v>
      </c>
      <c r="I72" t="s">
        <v>21</v>
      </c>
      <c r="J72" t="s">
        <v>39</v>
      </c>
      <c r="K72">
        <f t="shared" si="8"/>
        <v>15</v>
      </c>
      <c r="L72">
        <f t="shared" si="9"/>
        <v>0</v>
      </c>
      <c r="M72" s="7">
        <f t="shared" si="10"/>
        <v>0</v>
      </c>
      <c r="O72" t="s">
        <v>21</v>
      </c>
      <c r="P72" t="s">
        <v>39</v>
      </c>
      <c r="Q72">
        <f t="shared" si="11"/>
        <v>27</v>
      </c>
      <c r="R72">
        <f t="shared" si="12"/>
        <v>8</v>
      </c>
      <c r="S72" s="7">
        <f t="shared" si="13"/>
        <v>0.29629629629629628</v>
      </c>
    </row>
    <row r="73" spans="1:19">
      <c r="A73" t="s">
        <v>20</v>
      </c>
      <c r="B73">
        <v>2005</v>
      </c>
      <c r="C73" t="s">
        <v>7</v>
      </c>
      <c r="D73">
        <f t="shared" ref="D73:D136" si="14">E73+F73</f>
        <v>0</v>
      </c>
      <c r="E73">
        <f>IFERROR(COUNTIFS('Master Sheet'!$V:$V, "Yes",'Master Sheet'!$W:$W, B73,'Master Sheet'!$X:$X, MATCH(C73, {"January","February","March","April","May","June","July","August","September","October","November","December"}, 0),'Master Sheet'!$O:$O, A73),0)</f>
        <v>0</v>
      </c>
      <c r="F73">
        <f>IFERROR(COUNTIFS('Master Sheet'!$V:$V, "No",'Master Sheet'!$W:$W, B73,'Master Sheet'!$X:$X, MATCH(C73, {"January","February","March","April","May","June","July","August","September","October","November","December"}, 0),'Master Sheet'!$O:$O, A73),0)</f>
        <v>0</v>
      </c>
      <c r="G73" s="7" t="str">
        <f t="shared" ref="G73:G136" si="15">IFERROR(E73/D73,"N/A")</f>
        <v>N/A</v>
      </c>
      <c r="I73" t="s">
        <v>21</v>
      </c>
      <c r="J73" t="s">
        <v>7</v>
      </c>
      <c r="K73">
        <f t="shared" ref="K73:K104" si="16">SUMIFS(D:D, B:B, $B$1, A:A, I73, C:C, J73) + SUMIFS(D:D, B:B, $B$2, A:A, I73, C:C, J73)</f>
        <v>2</v>
      </c>
      <c r="L73">
        <f t="shared" ref="L73:L92" si="17">SUMIFS(E:E, B:B, $B$1, A:A, I73, C:C, J73) + SUMIFS(E:E, B:B, $B$2, A:A, I73, C:C, J73)</f>
        <v>2</v>
      </c>
      <c r="M73" s="7">
        <f t="shared" ref="M73:M104" si="18">IFERROR(L73/K73,"NA")</f>
        <v>1</v>
      </c>
      <c r="O73" t="s">
        <v>21</v>
      </c>
      <c r="P73" t="s">
        <v>7</v>
      </c>
      <c r="Q73">
        <f t="shared" ref="Q73:Q104" si="19">SUMIFS(D:D, B:B, $E$1, A:A, O73, C:C, P73)</f>
        <v>9</v>
      </c>
      <c r="R73">
        <f t="shared" ref="R73:R92" si="20">SUMIFS(E:E, B:B, $E$1, A:A, O73, C:C, P73)</f>
        <v>9</v>
      </c>
      <c r="S73" s="7">
        <f t="shared" ref="S73:S104" si="21">IFERROR(R73/Q73,"NA")</f>
        <v>1</v>
      </c>
    </row>
    <row r="74" spans="1:19">
      <c r="A74" t="s">
        <v>20</v>
      </c>
      <c r="B74">
        <v>2005</v>
      </c>
      <c r="C74" t="s">
        <v>40</v>
      </c>
      <c r="D74">
        <f t="shared" si="14"/>
        <v>0</v>
      </c>
      <c r="E74">
        <f>IFERROR(COUNTIFS('Master Sheet'!$V:$V, "Yes",'Master Sheet'!$W:$W, B74,'Master Sheet'!$X:$X, MATCH(C74, {"January","February","March","April","May","June","July","August","September","October","November","December"}, 0),'Master Sheet'!$O:$O, A74),0)</f>
        <v>0</v>
      </c>
      <c r="F74">
        <f>IFERROR(COUNTIFS('Master Sheet'!$V:$V, "No",'Master Sheet'!$W:$W, B74,'Master Sheet'!$X:$X, MATCH(C74, {"January","February","March","April","May","June","July","August","September","October","November","December"}, 0),'Master Sheet'!$O:$O, A74),0)</f>
        <v>0</v>
      </c>
      <c r="G74" s="7" t="str">
        <f t="shared" si="15"/>
        <v>N/A</v>
      </c>
      <c r="I74" t="s">
        <v>21</v>
      </c>
      <c r="J74" t="s">
        <v>40</v>
      </c>
      <c r="K74">
        <f t="shared" si="16"/>
        <v>27</v>
      </c>
      <c r="L74">
        <f t="shared" si="17"/>
        <v>14</v>
      </c>
      <c r="M74" s="7">
        <f t="shared" si="18"/>
        <v>0.51851851851851849</v>
      </c>
      <c r="O74" t="s">
        <v>21</v>
      </c>
      <c r="P74" t="s">
        <v>40</v>
      </c>
      <c r="Q74">
        <f t="shared" si="19"/>
        <v>0</v>
      </c>
      <c r="R74">
        <f t="shared" si="20"/>
        <v>0</v>
      </c>
      <c r="S74" s="7" t="str">
        <f t="shared" si="21"/>
        <v>NA</v>
      </c>
    </row>
    <row r="75" spans="1:19">
      <c r="A75" t="s">
        <v>20</v>
      </c>
      <c r="B75">
        <v>2005</v>
      </c>
      <c r="C75" t="s">
        <v>41</v>
      </c>
      <c r="D75">
        <f t="shared" si="14"/>
        <v>0</v>
      </c>
      <c r="E75">
        <f>IFERROR(COUNTIFS('Master Sheet'!$V:$V, "Yes",'Master Sheet'!$W:$W, B75,'Master Sheet'!$X:$X, MATCH(C75, {"January","February","March","April","May","June","July","August","September","October","November","December"}, 0),'Master Sheet'!$O:$O, A75),0)</f>
        <v>0</v>
      </c>
      <c r="F75">
        <f>IFERROR(COUNTIFS('Master Sheet'!$V:$V, "No",'Master Sheet'!$W:$W, B75,'Master Sheet'!$X:$X, MATCH(C75, {"January","February","March","April","May","June","July","August","September","October","November","December"}, 0),'Master Sheet'!$O:$O, A75),0)</f>
        <v>0</v>
      </c>
      <c r="G75" s="7" t="str">
        <f t="shared" si="15"/>
        <v>N/A</v>
      </c>
      <c r="I75" t="s">
        <v>21</v>
      </c>
      <c r="J75" t="s">
        <v>41</v>
      </c>
      <c r="K75">
        <f t="shared" si="16"/>
        <v>45</v>
      </c>
      <c r="L75">
        <f t="shared" si="17"/>
        <v>45</v>
      </c>
      <c r="M75" s="7">
        <f t="shared" si="18"/>
        <v>1</v>
      </c>
      <c r="O75" t="s">
        <v>21</v>
      </c>
      <c r="P75" t="s">
        <v>41</v>
      </c>
      <c r="Q75">
        <f t="shared" si="19"/>
        <v>0</v>
      </c>
      <c r="R75">
        <f t="shared" si="20"/>
        <v>0</v>
      </c>
      <c r="S75" s="7" t="str">
        <f t="shared" si="21"/>
        <v>NA</v>
      </c>
    </row>
    <row r="76" spans="1:19">
      <c r="A76" t="s">
        <v>20</v>
      </c>
      <c r="B76">
        <v>2005</v>
      </c>
      <c r="C76" t="s">
        <v>42</v>
      </c>
      <c r="D76">
        <f t="shared" si="14"/>
        <v>0</v>
      </c>
      <c r="E76">
        <f>IFERROR(COUNTIFS('Master Sheet'!$V:$V, "Yes",'Master Sheet'!$W:$W, B76,'Master Sheet'!$X:$X, MATCH(C76, {"January","February","March","April","May","June","July","August","September","October","November","December"}, 0),'Master Sheet'!$O:$O, A76),0)</f>
        <v>0</v>
      </c>
      <c r="F76">
        <f>IFERROR(COUNTIFS('Master Sheet'!$V:$V, "No",'Master Sheet'!$W:$W, B76,'Master Sheet'!$X:$X, MATCH(C76, {"January","February","March","April","May","June","July","August","September","October","November","December"}, 0),'Master Sheet'!$O:$O, A76),0)</f>
        <v>0</v>
      </c>
      <c r="G76" s="7" t="str">
        <f t="shared" si="15"/>
        <v>N/A</v>
      </c>
      <c r="I76" t="s">
        <v>21</v>
      </c>
      <c r="J76" t="s">
        <v>42</v>
      </c>
      <c r="K76">
        <f t="shared" si="16"/>
        <v>0</v>
      </c>
      <c r="L76">
        <f t="shared" si="17"/>
        <v>0</v>
      </c>
      <c r="M76" s="7" t="str">
        <f t="shared" si="18"/>
        <v>NA</v>
      </c>
      <c r="O76" t="s">
        <v>21</v>
      </c>
      <c r="P76" t="s">
        <v>42</v>
      </c>
      <c r="Q76">
        <f t="shared" si="19"/>
        <v>0</v>
      </c>
      <c r="R76">
        <f t="shared" si="20"/>
        <v>0</v>
      </c>
      <c r="S76" s="7" t="str">
        <f t="shared" si="21"/>
        <v>NA</v>
      </c>
    </row>
    <row r="77" spans="1:19">
      <c r="A77" t="s">
        <v>20</v>
      </c>
      <c r="B77">
        <v>2005</v>
      </c>
      <c r="C77" t="s">
        <v>43</v>
      </c>
      <c r="D77">
        <f t="shared" si="14"/>
        <v>0</v>
      </c>
      <c r="E77">
        <f>IFERROR(COUNTIFS('Master Sheet'!$V:$V, "Yes",'Master Sheet'!$W:$W, B77,'Master Sheet'!$X:$X, MATCH(C77, {"January","February","March","April","May","June","July","August","September","October","November","December"}, 0),'Master Sheet'!$O:$O, A77),0)</f>
        <v>0</v>
      </c>
      <c r="F77">
        <f>IFERROR(COUNTIFS('Master Sheet'!$V:$V, "No",'Master Sheet'!$W:$W, B77,'Master Sheet'!$X:$X, MATCH(C77, {"January","February","March","April","May","June","July","August","September","October","November","December"}, 0),'Master Sheet'!$O:$O, A77),0)</f>
        <v>0</v>
      </c>
      <c r="G77" s="7" t="str">
        <f t="shared" si="15"/>
        <v>N/A</v>
      </c>
      <c r="I77" t="s">
        <v>21</v>
      </c>
      <c r="J77" t="s">
        <v>43</v>
      </c>
      <c r="K77">
        <f t="shared" si="16"/>
        <v>32</v>
      </c>
      <c r="L77">
        <f t="shared" si="17"/>
        <v>32</v>
      </c>
      <c r="M77" s="7">
        <f t="shared" si="18"/>
        <v>1</v>
      </c>
      <c r="O77" t="s">
        <v>21</v>
      </c>
      <c r="P77" t="s">
        <v>43</v>
      </c>
      <c r="Q77">
        <f t="shared" si="19"/>
        <v>0</v>
      </c>
      <c r="R77">
        <f t="shared" si="20"/>
        <v>0</v>
      </c>
      <c r="S77" s="7" t="str">
        <f t="shared" si="21"/>
        <v>NA</v>
      </c>
    </row>
    <row r="78" spans="1:19">
      <c r="A78" t="s">
        <v>20</v>
      </c>
      <c r="B78">
        <v>2005</v>
      </c>
      <c r="C78" t="s">
        <v>44</v>
      </c>
      <c r="D78">
        <f t="shared" si="14"/>
        <v>0</v>
      </c>
      <c r="E78">
        <f>IFERROR(COUNTIFS('Master Sheet'!$V:$V, "Yes",'Master Sheet'!$W:$W, B78,'Master Sheet'!$X:$X, MATCH(C78, {"January","February","March","April","May","June","July","August","September","October","November","December"}, 0),'Master Sheet'!$O:$O, A78),0)</f>
        <v>0</v>
      </c>
      <c r="F78">
        <f>IFERROR(COUNTIFS('Master Sheet'!$V:$V, "No",'Master Sheet'!$W:$W, B78,'Master Sheet'!$X:$X, MATCH(C78, {"January","February","March","April","May","June","July","August","September","October","November","December"}, 0),'Master Sheet'!$O:$O, A78),0)</f>
        <v>0</v>
      </c>
      <c r="G78" s="7" t="str">
        <f t="shared" si="15"/>
        <v>N/A</v>
      </c>
      <c r="I78" t="s">
        <v>21</v>
      </c>
      <c r="J78" t="s">
        <v>44</v>
      </c>
      <c r="K78">
        <f t="shared" si="16"/>
        <v>0</v>
      </c>
      <c r="L78">
        <f t="shared" si="17"/>
        <v>0</v>
      </c>
      <c r="M78" s="7" t="str">
        <f t="shared" si="18"/>
        <v>NA</v>
      </c>
      <c r="O78" t="s">
        <v>21</v>
      </c>
      <c r="P78" t="s">
        <v>44</v>
      </c>
      <c r="Q78">
        <f t="shared" si="19"/>
        <v>0</v>
      </c>
      <c r="R78">
        <f t="shared" si="20"/>
        <v>0</v>
      </c>
      <c r="S78" s="7" t="str">
        <f t="shared" si="21"/>
        <v>NA</v>
      </c>
    </row>
    <row r="79" spans="1:19">
      <c r="A79" t="s">
        <v>20</v>
      </c>
      <c r="B79">
        <v>2005</v>
      </c>
      <c r="C79" t="s">
        <v>45</v>
      </c>
      <c r="D79">
        <f t="shared" si="14"/>
        <v>0</v>
      </c>
      <c r="E79">
        <f>IFERROR(COUNTIFS('Master Sheet'!$V:$V, "Yes",'Master Sheet'!$W:$W, B79,'Master Sheet'!$X:$X, MATCH(C79, {"January","February","March","April","May","June","July","August","September","October","November","December"}, 0),'Master Sheet'!$O:$O, A79),0)</f>
        <v>0</v>
      </c>
      <c r="F79">
        <f>IFERROR(COUNTIFS('Master Sheet'!$V:$V, "No",'Master Sheet'!$W:$W, B79,'Master Sheet'!$X:$X, MATCH(C79, {"January","February","March","April","May","June","July","August","September","October","November","December"}, 0),'Master Sheet'!$O:$O, A79),0)</f>
        <v>0</v>
      </c>
      <c r="G79" s="7" t="str">
        <f t="shared" si="15"/>
        <v>N/A</v>
      </c>
      <c r="I79" t="s">
        <v>21</v>
      </c>
      <c r="J79" t="s">
        <v>45</v>
      </c>
      <c r="K79">
        <f t="shared" si="16"/>
        <v>57</v>
      </c>
      <c r="L79">
        <f t="shared" si="17"/>
        <v>45</v>
      </c>
      <c r="M79" s="7">
        <f t="shared" si="18"/>
        <v>0.78947368421052633</v>
      </c>
      <c r="O79" t="s">
        <v>21</v>
      </c>
      <c r="P79" t="s">
        <v>45</v>
      </c>
      <c r="Q79">
        <f t="shared" si="19"/>
        <v>0</v>
      </c>
      <c r="R79">
        <f t="shared" si="20"/>
        <v>0</v>
      </c>
      <c r="S79" s="7" t="str">
        <f t="shared" si="21"/>
        <v>NA</v>
      </c>
    </row>
    <row r="80" spans="1:19">
      <c r="A80" t="s">
        <v>20</v>
      </c>
      <c r="B80">
        <v>2005</v>
      </c>
      <c r="C80" t="s">
        <v>46</v>
      </c>
      <c r="D80">
        <f t="shared" si="14"/>
        <v>0</v>
      </c>
      <c r="E80">
        <f>IFERROR(COUNTIFS('Master Sheet'!$V:$V, "Yes",'Master Sheet'!$W:$W, B80,'Master Sheet'!$X:$X, MATCH(C80, {"January","February","March","April","May","June","July","August","September","October","November","December"}, 0),'Master Sheet'!$O:$O, A80),0)</f>
        <v>0</v>
      </c>
      <c r="F80">
        <f>IFERROR(COUNTIFS('Master Sheet'!$V:$V, "No",'Master Sheet'!$W:$W, B80,'Master Sheet'!$X:$X, MATCH(C80, {"January","February","March","April","May","June","July","August","September","October","November","December"}, 0),'Master Sheet'!$O:$O, A80),0)</f>
        <v>0</v>
      </c>
      <c r="G80" s="7" t="str">
        <f t="shared" si="15"/>
        <v>N/A</v>
      </c>
      <c r="I80" t="s">
        <v>21</v>
      </c>
      <c r="J80" t="s">
        <v>46</v>
      </c>
      <c r="K80">
        <f t="shared" si="16"/>
        <v>52</v>
      </c>
      <c r="L80">
        <f t="shared" si="17"/>
        <v>52</v>
      </c>
      <c r="M80" s="7">
        <f t="shared" si="18"/>
        <v>1</v>
      </c>
      <c r="O80" t="s">
        <v>21</v>
      </c>
      <c r="P80" t="s">
        <v>46</v>
      </c>
      <c r="Q80">
        <f t="shared" si="19"/>
        <v>0</v>
      </c>
      <c r="R80">
        <f t="shared" si="20"/>
        <v>0</v>
      </c>
      <c r="S80" s="7" t="str">
        <f t="shared" si="21"/>
        <v>NA</v>
      </c>
    </row>
    <row r="81" spans="1:19">
      <c r="A81" t="s">
        <v>18</v>
      </c>
      <c r="B81">
        <v>2003</v>
      </c>
      <c r="C81" t="s">
        <v>36</v>
      </c>
      <c r="D81">
        <f t="shared" si="14"/>
        <v>2</v>
      </c>
      <c r="E81">
        <f>IFERROR(COUNTIFS('Master Sheet'!$V:$V, "Yes",'Master Sheet'!$W:$W, B81,'Master Sheet'!$X:$X, MATCH(C81, {"January","February","March","April","May","June","July","August","September","October","November","December"}, 0),'Master Sheet'!$O:$O, A81),0)</f>
        <v>2</v>
      </c>
      <c r="F81">
        <f>IFERROR(COUNTIFS('Master Sheet'!$V:$V, "No",'Master Sheet'!$W:$W, B81,'Master Sheet'!$X:$X, MATCH(C81, {"January","February","March","April","May","June","July","August","September","October","November","December"}, 0),'Master Sheet'!$O:$O, A81),0)</f>
        <v>0</v>
      </c>
      <c r="G81" s="7">
        <f t="shared" si="15"/>
        <v>1</v>
      </c>
      <c r="I81" t="s">
        <v>17</v>
      </c>
      <c r="J81" t="s">
        <v>36</v>
      </c>
      <c r="K81">
        <f t="shared" si="16"/>
        <v>23</v>
      </c>
      <c r="L81">
        <f t="shared" si="17"/>
        <v>19</v>
      </c>
      <c r="M81" s="7">
        <f t="shared" si="18"/>
        <v>0.82608695652173914</v>
      </c>
      <c r="O81" t="s">
        <v>17</v>
      </c>
      <c r="P81" t="s">
        <v>36</v>
      </c>
      <c r="Q81">
        <f t="shared" si="19"/>
        <v>32</v>
      </c>
      <c r="R81">
        <f t="shared" si="20"/>
        <v>32</v>
      </c>
      <c r="S81" s="7">
        <f t="shared" si="21"/>
        <v>1</v>
      </c>
    </row>
    <row r="82" spans="1:19">
      <c r="A82" t="s">
        <v>18</v>
      </c>
      <c r="B82">
        <v>2003</v>
      </c>
      <c r="C82" t="s">
        <v>37</v>
      </c>
      <c r="D82">
        <f t="shared" si="14"/>
        <v>8</v>
      </c>
      <c r="E82">
        <f>IFERROR(COUNTIFS('Master Sheet'!$V:$V, "Yes",'Master Sheet'!$W:$W, B82,'Master Sheet'!$X:$X, MATCH(C82, {"January","February","March","April","May","June","July","August","September","October","November","December"}, 0),'Master Sheet'!$O:$O, A82),0)</f>
        <v>8</v>
      </c>
      <c r="F82">
        <f>IFERROR(COUNTIFS('Master Sheet'!$V:$V, "No",'Master Sheet'!$W:$W, B82,'Master Sheet'!$X:$X, MATCH(C82, {"January","February","March","April","May","June","July","August","September","October","November","December"}, 0),'Master Sheet'!$O:$O, A82),0)</f>
        <v>0</v>
      </c>
      <c r="G82" s="7">
        <f t="shared" si="15"/>
        <v>1</v>
      </c>
      <c r="I82" t="s">
        <v>17</v>
      </c>
      <c r="J82" t="s">
        <v>37</v>
      </c>
      <c r="K82">
        <f t="shared" si="16"/>
        <v>9</v>
      </c>
      <c r="L82">
        <f t="shared" si="17"/>
        <v>9</v>
      </c>
      <c r="M82" s="7">
        <f t="shared" si="18"/>
        <v>1</v>
      </c>
      <c r="O82" t="s">
        <v>17</v>
      </c>
      <c r="P82" t="s">
        <v>37</v>
      </c>
      <c r="Q82">
        <f t="shared" si="19"/>
        <v>6</v>
      </c>
      <c r="R82">
        <f t="shared" si="20"/>
        <v>0</v>
      </c>
      <c r="S82" s="7">
        <f t="shared" si="21"/>
        <v>0</v>
      </c>
    </row>
    <row r="83" spans="1:19">
      <c r="A83" t="s">
        <v>18</v>
      </c>
      <c r="B83">
        <v>2003</v>
      </c>
      <c r="C83" t="s">
        <v>38</v>
      </c>
      <c r="D83">
        <f t="shared" si="14"/>
        <v>6</v>
      </c>
      <c r="E83">
        <f>IFERROR(COUNTIFS('Master Sheet'!$V:$V, "Yes",'Master Sheet'!$W:$W, B83,'Master Sheet'!$X:$X, MATCH(C83, {"January","February","March","April","May","June","July","August","September","October","November","December"}, 0),'Master Sheet'!$O:$O, A83),0)</f>
        <v>0</v>
      </c>
      <c r="F83">
        <f>IFERROR(COUNTIFS('Master Sheet'!$V:$V, "No",'Master Sheet'!$W:$W, B83,'Master Sheet'!$X:$X, MATCH(C83, {"January","February","March","April","May","June","July","August","September","October","November","December"}, 0),'Master Sheet'!$O:$O, A83),0)</f>
        <v>6</v>
      </c>
      <c r="G83" s="7">
        <f t="shared" si="15"/>
        <v>0</v>
      </c>
      <c r="I83" t="s">
        <v>17</v>
      </c>
      <c r="J83" t="s">
        <v>38</v>
      </c>
      <c r="K83">
        <f t="shared" si="16"/>
        <v>34</v>
      </c>
      <c r="L83">
        <f t="shared" si="17"/>
        <v>34</v>
      </c>
      <c r="M83" s="7">
        <f t="shared" si="18"/>
        <v>1</v>
      </c>
      <c r="O83" t="s">
        <v>17</v>
      </c>
      <c r="P83" t="s">
        <v>38</v>
      </c>
      <c r="Q83">
        <f t="shared" si="19"/>
        <v>8</v>
      </c>
      <c r="R83">
        <f t="shared" si="20"/>
        <v>8</v>
      </c>
      <c r="S83" s="7">
        <f t="shared" si="21"/>
        <v>1</v>
      </c>
    </row>
    <row r="84" spans="1:19">
      <c r="A84" t="s">
        <v>18</v>
      </c>
      <c r="B84">
        <v>2003</v>
      </c>
      <c r="C84" t="s">
        <v>39</v>
      </c>
      <c r="D84">
        <f t="shared" si="14"/>
        <v>5</v>
      </c>
      <c r="E84">
        <f>IFERROR(COUNTIFS('Master Sheet'!$V:$V, "Yes",'Master Sheet'!$W:$W, B84,'Master Sheet'!$X:$X, MATCH(C84, {"January","February","March","April","May","June","July","August","September","October","November","December"}, 0),'Master Sheet'!$O:$O, A84),0)</f>
        <v>5</v>
      </c>
      <c r="F84">
        <f>IFERROR(COUNTIFS('Master Sheet'!$V:$V, "No",'Master Sheet'!$W:$W, B84,'Master Sheet'!$X:$X, MATCH(C84, {"January","February","March","April","May","June","July","August","September","October","November","December"}, 0),'Master Sheet'!$O:$O, A84),0)</f>
        <v>0</v>
      </c>
      <c r="G84" s="7">
        <f t="shared" si="15"/>
        <v>1</v>
      </c>
      <c r="I84" t="s">
        <v>17</v>
      </c>
      <c r="J84" t="s">
        <v>39</v>
      </c>
      <c r="K84">
        <f t="shared" si="16"/>
        <v>5</v>
      </c>
      <c r="L84">
        <f t="shared" si="17"/>
        <v>5</v>
      </c>
      <c r="M84" s="7">
        <f t="shared" si="18"/>
        <v>1</v>
      </c>
      <c r="O84" t="s">
        <v>17</v>
      </c>
      <c r="P84" t="s">
        <v>39</v>
      </c>
      <c r="Q84">
        <f t="shared" si="19"/>
        <v>9</v>
      </c>
      <c r="R84">
        <f t="shared" si="20"/>
        <v>0</v>
      </c>
      <c r="S84" s="7">
        <f t="shared" si="21"/>
        <v>0</v>
      </c>
    </row>
    <row r="85" spans="1:19">
      <c r="A85" t="s">
        <v>18</v>
      </c>
      <c r="B85">
        <v>2003</v>
      </c>
      <c r="C85" t="s">
        <v>7</v>
      </c>
      <c r="D85">
        <f t="shared" si="14"/>
        <v>0</v>
      </c>
      <c r="E85">
        <f>IFERROR(COUNTIFS('Master Sheet'!$V:$V, "Yes",'Master Sheet'!$W:$W, B85,'Master Sheet'!$X:$X, MATCH(C85, {"January","February","March","April","May","June","July","August","September","October","November","December"}, 0),'Master Sheet'!$O:$O, A85),0)</f>
        <v>0</v>
      </c>
      <c r="F85">
        <f>IFERROR(COUNTIFS('Master Sheet'!$V:$V, "No",'Master Sheet'!$W:$W, B85,'Master Sheet'!$X:$X, MATCH(C85, {"January","February","March","April","May","June","July","August","September","October","November","December"}, 0),'Master Sheet'!$O:$O, A85),0)</f>
        <v>0</v>
      </c>
      <c r="G85" s="7" t="str">
        <f t="shared" si="15"/>
        <v>N/A</v>
      </c>
      <c r="I85" t="s">
        <v>17</v>
      </c>
      <c r="J85" t="s">
        <v>7</v>
      </c>
      <c r="K85">
        <f t="shared" si="16"/>
        <v>6</v>
      </c>
      <c r="L85">
        <f t="shared" si="17"/>
        <v>6</v>
      </c>
      <c r="M85" s="7">
        <f t="shared" si="18"/>
        <v>1</v>
      </c>
      <c r="O85" t="s">
        <v>17</v>
      </c>
      <c r="P85" t="s">
        <v>7</v>
      </c>
      <c r="Q85">
        <f t="shared" si="19"/>
        <v>0</v>
      </c>
      <c r="R85">
        <f t="shared" si="20"/>
        <v>0</v>
      </c>
      <c r="S85" s="7" t="str">
        <f t="shared" si="21"/>
        <v>NA</v>
      </c>
    </row>
    <row r="86" spans="1:19">
      <c r="A86" t="s">
        <v>18</v>
      </c>
      <c r="B86">
        <v>2003</v>
      </c>
      <c r="C86" t="s">
        <v>40</v>
      </c>
      <c r="D86">
        <f t="shared" si="14"/>
        <v>23</v>
      </c>
      <c r="E86">
        <f>IFERROR(COUNTIFS('Master Sheet'!$V:$V, "Yes",'Master Sheet'!$W:$W, B86,'Master Sheet'!$X:$X, MATCH(C86, {"January","February","March","April","May","June","July","August","September","October","November","December"}, 0),'Master Sheet'!$O:$O, A86),0)</f>
        <v>23</v>
      </c>
      <c r="F86">
        <f>IFERROR(COUNTIFS('Master Sheet'!$V:$V, "No",'Master Sheet'!$W:$W, B86,'Master Sheet'!$X:$X, MATCH(C86, {"January","February","March","April","May","June","July","August","September","October","November","December"}, 0),'Master Sheet'!$O:$O, A86),0)</f>
        <v>0</v>
      </c>
      <c r="G86" s="7">
        <f t="shared" si="15"/>
        <v>1</v>
      </c>
      <c r="I86" t="s">
        <v>17</v>
      </c>
      <c r="J86" t="s">
        <v>40</v>
      </c>
      <c r="K86">
        <f t="shared" si="16"/>
        <v>9</v>
      </c>
      <c r="L86">
        <f t="shared" si="17"/>
        <v>9</v>
      </c>
      <c r="M86" s="7">
        <f t="shared" si="18"/>
        <v>1</v>
      </c>
      <c r="O86" t="s">
        <v>17</v>
      </c>
      <c r="P86" t="s">
        <v>40</v>
      </c>
      <c r="Q86">
        <f t="shared" si="19"/>
        <v>0</v>
      </c>
      <c r="R86">
        <f t="shared" si="20"/>
        <v>0</v>
      </c>
      <c r="S86" s="7" t="str">
        <f t="shared" si="21"/>
        <v>NA</v>
      </c>
    </row>
    <row r="87" spans="1:19">
      <c r="A87" t="s">
        <v>18</v>
      </c>
      <c r="B87">
        <v>2003</v>
      </c>
      <c r="C87" t="s">
        <v>41</v>
      </c>
      <c r="D87">
        <f t="shared" si="14"/>
        <v>0</v>
      </c>
      <c r="E87">
        <f>IFERROR(COUNTIFS('Master Sheet'!$V:$V, "Yes",'Master Sheet'!$W:$W, B87,'Master Sheet'!$X:$X, MATCH(C87, {"January","February","March","April","May","June","July","August","September","October","November","December"}, 0),'Master Sheet'!$O:$O, A87),0)</f>
        <v>0</v>
      </c>
      <c r="F87">
        <f>IFERROR(COUNTIFS('Master Sheet'!$V:$V, "No",'Master Sheet'!$W:$W, B87,'Master Sheet'!$X:$X, MATCH(C87, {"January","February","March","April","May","June","July","August","September","October","November","December"}, 0),'Master Sheet'!$O:$O, A87),0)</f>
        <v>0</v>
      </c>
      <c r="G87" s="7" t="str">
        <f t="shared" si="15"/>
        <v>N/A</v>
      </c>
      <c r="I87" t="s">
        <v>17</v>
      </c>
      <c r="J87" t="s">
        <v>41</v>
      </c>
      <c r="K87">
        <f t="shared" si="16"/>
        <v>0</v>
      </c>
      <c r="L87">
        <f t="shared" si="17"/>
        <v>0</v>
      </c>
      <c r="M87" s="7" t="str">
        <f t="shared" si="18"/>
        <v>NA</v>
      </c>
      <c r="O87" t="s">
        <v>17</v>
      </c>
      <c r="P87" t="s">
        <v>41</v>
      </c>
      <c r="Q87">
        <f t="shared" si="19"/>
        <v>0</v>
      </c>
      <c r="R87">
        <f t="shared" si="20"/>
        <v>0</v>
      </c>
      <c r="S87" s="7" t="str">
        <f t="shared" si="21"/>
        <v>NA</v>
      </c>
    </row>
    <row r="88" spans="1:19">
      <c r="A88" t="s">
        <v>18</v>
      </c>
      <c r="B88">
        <v>2003</v>
      </c>
      <c r="C88" t="s">
        <v>42</v>
      </c>
      <c r="D88">
        <f t="shared" si="14"/>
        <v>0</v>
      </c>
      <c r="E88">
        <f>IFERROR(COUNTIFS('Master Sheet'!$V:$V, "Yes",'Master Sheet'!$W:$W, B88,'Master Sheet'!$X:$X, MATCH(C88, {"January","February","March","April","May","June","July","August","September","October","November","December"}, 0),'Master Sheet'!$O:$O, A88),0)</f>
        <v>0</v>
      </c>
      <c r="F88">
        <f>IFERROR(COUNTIFS('Master Sheet'!$V:$V, "No",'Master Sheet'!$W:$W, B88,'Master Sheet'!$X:$X, MATCH(C88, {"January","February","March","April","May","June","July","August","September","October","November","December"}, 0),'Master Sheet'!$O:$O, A88),0)</f>
        <v>0</v>
      </c>
      <c r="G88" s="7" t="str">
        <f t="shared" si="15"/>
        <v>N/A</v>
      </c>
      <c r="I88" t="s">
        <v>17</v>
      </c>
      <c r="J88" t="s">
        <v>42</v>
      </c>
      <c r="K88">
        <f t="shared" si="16"/>
        <v>22</v>
      </c>
      <c r="L88">
        <f t="shared" si="17"/>
        <v>22</v>
      </c>
      <c r="M88" s="7">
        <f t="shared" si="18"/>
        <v>1</v>
      </c>
      <c r="O88" t="s">
        <v>17</v>
      </c>
      <c r="P88" t="s">
        <v>42</v>
      </c>
      <c r="Q88">
        <f t="shared" si="19"/>
        <v>0</v>
      </c>
      <c r="R88">
        <f t="shared" si="20"/>
        <v>0</v>
      </c>
      <c r="S88" s="7" t="str">
        <f t="shared" si="21"/>
        <v>NA</v>
      </c>
    </row>
    <row r="89" spans="1:19">
      <c r="A89" t="s">
        <v>18</v>
      </c>
      <c r="B89">
        <v>2003</v>
      </c>
      <c r="C89" t="s">
        <v>43</v>
      </c>
      <c r="D89">
        <f t="shared" si="14"/>
        <v>2</v>
      </c>
      <c r="E89">
        <f>IFERROR(COUNTIFS('Master Sheet'!$V:$V, "Yes",'Master Sheet'!$W:$W, B89,'Master Sheet'!$X:$X, MATCH(C89, {"January","February","March","April","May","June","July","August","September","October","November","December"}, 0),'Master Sheet'!$O:$O, A89),0)</f>
        <v>0</v>
      </c>
      <c r="F89">
        <f>IFERROR(COUNTIFS('Master Sheet'!$V:$V, "No",'Master Sheet'!$W:$W, B89,'Master Sheet'!$X:$X, MATCH(C89, {"January","February","March","April","May","June","July","August","September","October","November","December"}, 0),'Master Sheet'!$O:$O, A89),0)</f>
        <v>2</v>
      </c>
      <c r="G89" s="7">
        <f t="shared" si="15"/>
        <v>0</v>
      </c>
      <c r="I89" t="s">
        <v>17</v>
      </c>
      <c r="J89" t="s">
        <v>43</v>
      </c>
      <c r="K89">
        <f t="shared" si="16"/>
        <v>60</v>
      </c>
      <c r="L89">
        <f t="shared" si="17"/>
        <v>45</v>
      </c>
      <c r="M89" s="7">
        <f t="shared" si="18"/>
        <v>0.75</v>
      </c>
      <c r="O89" t="s">
        <v>17</v>
      </c>
      <c r="P89" t="s">
        <v>43</v>
      </c>
      <c r="Q89">
        <f t="shared" si="19"/>
        <v>0</v>
      </c>
      <c r="R89">
        <f t="shared" si="20"/>
        <v>0</v>
      </c>
      <c r="S89" s="7" t="str">
        <f t="shared" si="21"/>
        <v>NA</v>
      </c>
    </row>
    <row r="90" spans="1:19">
      <c r="A90" t="s">
        <v>18</v>
      </c>
      <c r="B90">
        <v>2003</v>
      </c>
      <c r="C90" t="s">
        <v>44</v>
      </c>
      <c r="D90">
        <f t="shared" si="14"/>
        <v>6</v>
      </c>
      <c r="E90">
        <f>IFERROR(COUNTIFS('Master Sheet'!$V:$V, "Yes",'Master Sheet'!$W:$W, B90,'Master Sheet'!$X:$X, MATCH(C90, {"January","February","March","April","May","June","July","August","September","October","November","December"}, 0),'Master Sheet'!$O:$O, A90),0)</f>
        <v>6</v>
      </c>
      <c r="F90">
        <f>IFERROR(COUNTIFS('Master Sheet'!$V:$V, "No",'Master Sheet'!$W:$W, B90,'Master Sheet'!$X:$X, MATCH(C90, {"January","February","March","April","May","June","July","August","September","October","November","December"}, 0),'Master Sheet'!$O:$O, A90),0)</f>
        <v>0</v>
      </c>
      <c r="G90" s="7">
        <f t="shared" si="15"/>
        <v>1</v>
      </c>
      <c r="I90" t="s">
        <v>17</v>
      </c>
      <c r="J90" t="s">
        <v>44</v>
      </c>
      <c r="K90">
        <f t="shared" si="16"/>
        <v>79</v>
      </c>
      <c r="L90">
        <f t="shared" si="17"/>
        <v>62</v>
      </c>
      <c r="M90" s="7">
        <f t="shared" si="18"/>
        <v>0.78481012658227844</v>
      </c>
      <c r="O90" t="s">
        <v>17</v>
      </c>
      <c r="P90" t="s">
        <v>44</v>
      </c>
      <c r="Q90">
        <f t="shared" si="19"/>
        <v>0</v>
      </c>
      <c r="R90">
        <f t="shared" si="20"/>
        <v>0</v>
      </c>
      <c r="S90" s="7" t="str">
        <f t="shared" si="21"/>
        <v>NA</v>
      </c>
    </row>
    <row r="91" spans="1:19">
      <c r="A91" t="s">
        <v>18</v>
      </c>
      <c r="B91">
        <v>2003</v>
      </c>
      <c r="C91" t="s">
        <v>45</v>
      </c>
      <c r="D91">
        <f t="shared" si="14"/>
        <v>30</v>
      </c>
      <c r="E91">
        <f>IFERROR(COUNTIFS('Master Sheet'!$V:$V, "Yes",'Master Sheet'!$W:$W, B91,'Master Sheet'!$X:$X, MATCH(C91, {"January","February","March","April","May","June","July","August","September","October","November","December"}, 0),'Master Sheet'!$O:$O, A91),0)</f>
        <v>30</v>
      </c>
      <c r="F91">
        <f>IFERROR(COUNTIFS('Master Sheet'!$V:$V, "No",'Master Sheet'!$W:$W, B91,'Master Sheet'!$X:$X, MATCH(C91, {"January","February","March","April","May","June","July","August","September","October","November","December"}, 0),'Master Sheet'!$O:$O, A91),0)</f>
        <v>0</v>
      </c>
      <c r="G91" s="7">
        <f t="shared" si="15"/>
        <v>1</v>
      </c>
      <c r="I91" t="s">
        <v>17</v>
      </c>
      <c r="J91" t="s">
        <v>45</v>
      </c>
      <c r="K91">
        <f t="shared" si="16"/>
        <v>113</v>
      </c>
      <c r="L91">
        <f t="shared" si="17"/>
        <v>95</v>
      </c>
      <c r="M91" s="7">
        <f t="shared" si="18"/>
        <v>0.84070796460176989</v>
      </c>
      <c r="O91" t="s">
        <v>17</v>
      </c>
      <c r="P91" t="s">
        <v>45</v>
      </c>
      <c r="Q91">
        <f t="shared" si="19"/>
        <v>0</v>
      </c>
      <c r="R91">
        <f t="shared" si="20"/>
        <v>0</v>
      </c>
      <c r="S91" s="7" t="str">
        <f t="shared" si="21"/>
        <v>NA</v>
      </c>
    </row>
    <row r="92" spans="1:19">
      <c r="A92" t="s">
        <v>18</v>
      </c>
      <c r="B92">
        <v>2003</v>
      </c>
      <c r="C92" t="s">
        <v>46</v>
      </c>
      <c r="D92">
        <f t="shared" si="14"/>
        <v>28</v>
      </c>
      <c r="E92">
        <f>IFERROR(COUNTIFS('Master Sheet'!$V:$V, "Yes",'Master Sheet'!$W:$W, B92,'Master Sheet'!$X:$X, MATCH(C92, {"January","February","March","April","May","June","July","August","September","October","November","December"}, 0),'Master Sheet'!$O:$O, A92),0)</f>
        <v>28</v>
      </c>
      <c r="F92">
        <f>IFERROR(COUNTIFS('Master Sheet'!$V:$V, "No",'Master Sheet'!$W:$W, B92,'Master Sheet'!$X:$X, MATCH(C92, {"January","February","March","April","May","June","July","August","September","October","November","December"}, 0),'Master Sheet'!$O:$O, A92),0)</f>
        <v>0</v>
      </c>
      <c r="G92" s="7">
        <f t="shared" si="15"/>
        <v>1</v>
      </c>
      <c r="I92" t="s">
        <v>17</v>
      </c>
      <c r="J92" t="s">
        <v>46</v>
      </c>
      <c r="K92">
        <f t="shared" si="16"/>
        <v>5</v>
      </c>
      <c r="L92">
        <f t="shared" si="17"/>
        <v>5</v>
      </c>
      <c r="M92" s="7">
        <f t="shared" si="18"/>
        <v>1</v>
      </c>
      <c r="O92" t="s">
        <v>17</v>
      </c>
      <c r="P92" t="s">
        <v>46</v>
      </c>
      <c r="Q92">
        <f t="shared" si="19"/>
        <v>0</v>
      </c>
      <c r="R92">
        <f t="shared" si="20"/>
        <v>0</v>
      </c>
      <c r="S92" s="7" t="str">
        <f t="shared" si="21"/>
        <v>NA</v>
      </c>
    </row>
    <row r="93" spans="1:19">
      <c r="A93" t="s">
        <v>18</v>
      </c>
      <c r="B93">
        <v>2004</v>
      </c>
      <c r="C93" t="s">
        <v>36</v>
      </c>
      <c r="D93">
        <f t="shared" si="14"/>
        <v>0</v>
      </c>
      <c r="E93">
        <f>IFERROR(COUNTIFS('Master Sheet'!$V:$V, "Yes",'Master Sheet'!$W:$W, B93,'Master Sheet'!$X:$X, MATCH(C93, {"January","February","March","April","May","June","July","August","September","October","November","December"}, 0),'Master Sheet'!$O:$O, A93),0)</f>
        <v>0</v>
      </c>
      <c r="F93">
        <f>IFERROR(COUNTIFS('Master Sheet'!$V:$V, "No",'Master Sheet'!$W:$W, B93,'Master Sheet'!$X:$X, MATCH(C93, {"January","February","March","April","May","June","July","August","September","October","November","December"}, 0),'Master Sheet'!$O:$O, A93),0)</f>
        <v>0</v>
      </c>
      <c r="G93" s="7" t="str">
        <f t="shared" si="15"/>
        <v>N/A</v>
      </c>
    </row>
    <row r="94" spans="1:19">
      <c r="A94" t="s">
        <v>18</v>
      </c>
      <c r="B94">
        <v>2004</v>
      </c>
      <c r="C94" t="s">
        <v>37</v>
      </c>
      <c r="D94">
        <f t="shared" si="14"/>
        <v>0</v>
      </c>
      <c r="E94">
        <f>IFERROR(COUNTIFS('Master Sheet'!$V:$V, "Yes",'Master Sheet'!$W:$W, B94,'Master Sheet'!$X:$X, MATCH(C94, {"January","February","March","April","May","June","July","August","September","October","November","December"}, 0),'Master Sheet'!$O:$O, A94),0)</f>
        <v>0</v>
      </c>
      <c r="F94">
        <f>IFERROR(COUNTIFS('Master Sheet'!$V:$V, "No",'Master Sheet'!$W:$W, B94,'Master Sheet'!$X:$X, MATCH(C94, {"January","February","March","April","May","June","July","August","September","October","November","December"}, 0),'Master Sheet'!$O:$O, A94),0)</f>
        <v>0</v>
      </c>
      <c r="G94" s="7" t="str">
        <f t="shared" si="15"/>
        <v>N/A</v>
      </c>
    </row>
    <row r="95" spans="1:19">
      <c r="A95" t="s">
        <v>18</v>
      </c>
      <c r="B95">
        <v>2004</v>
      </c>
      <c r="C95" t="s">
        <v>38</v>
      </c>
      <c r="D95">
        <f t="shared" si="14"/>
        <v>3</v>
      </c>
      <c r="E95">
        <f>IFERROR(COUNTIFS('Master Sheet'!$V:$V, "Yes",'Master Sheet'!$W:$W, B95,'Master Sheet'!$X:$X, MATCH(C95, {"January","February","March","April","May","June","July","August","September","October","November","December"}, 0),'Master Sheet'!$O:$O, A95),0)</f>
        <v>3</v>
      </c>
      <c r="F95">
        <f>IFERROR(COUNTIFS('Master Sheet'!$V:$V, "No",'Master Sheet'!$W:$W, B95,'Master Sheet'!$X:$X, MATCH(C95, {"January","February","March","April","May","June","July","August","September","October","November","December"}, 0),'Master Sheet'!$O:$O, A95),0)</f>
        <v>0</v>
      </c>
      <c r="G95" s="7">
        <f t="shared" si="15"/>
        <v>1</v>
      </c>
    </row>
    <row r="96" spans="1:19">
      <c r="A96" t="s">
        <v>18</v>
      </c>
      <c r="B96">
        <v>2004</v>
      </c>
      <c r="C96" t="s">
        <v>39</v>
      </c>
      <c r="D96">
        <f t="shared" si="14"/>
        <v>25</v>
      </c>
      <c r="E96">
        <f>IFERROR(COUNTIFS('Master Sheet'!$V:$V, "Yes",'Master Sheet'!$W:$W, B96,'Master Sheet'!$X:$X, MATCH(C96, {"January","February","March","April","May","June","July","August","September","October","November","December"}, 0),'Master Sheet'!$O:$O, A96),0)</f>
        <v>25</v>
      </c>
      <c r="F96">
        <f>IFERROR(COUNTIFS('Master Sheet'!$V:$V, "No",'Master Sheet'!$W:$W, B96,'Master Sheet'!$X:$X, MATCH(C96, {"January","February","March","April","May","June","July","August","September","October","November","December"}, 0),'Master Sheet'!$O:$O, A96),0)</f>
        <v>0</v>
      </c>
      <c r="G96" s="7">
        <f t="shared" si="15"/>
        <v>1</v>
      </c>
    </row>
    <row r="97" spans="1:7">
      <c r="A97" t="s">
        <v>18</v>
      </c>
      <c r="B97">
        <v>2004</v>
      </c>
      <c r="C97" t="s">
        <v>7</v>
      </c>
      <c r="D97">
        <f t="shared" si="14"/>
        <v>15</v>
      </c>
      <c r="E97">
        <f>IFERROR(COUNTIFS('Master Sheet'!$V:$V, "Yes",'Master Sheet'!$W:$W, B97,'Master Sheet'!$X:$X, MATCH(C97, {"January","February","March","April","May","June","July","August","September","October","November","December"}, 0),'Master Sheet'!$O:$O, A97),0)</f>
        <v>15</v>
      </c>
      <c r="F97">
        <f>IFERROR(COUNTIFS('Master Sheet'!$V:$V, "No",'Master Sheet'!$W:$W, B97,'Master Sheet'!$X:$X, MATCH(C97, {"January","February","March","April","May","June","July","August","September","October","November","December"}, 0),'Master Sheet'!$O:$O, A97),0)</f>
        <v>0</v>
      </c>
      <c r="G97" s="7">
        <f t="shared" si="15"/>
        <v>1</v>
      </c>
    </row>
    <row r="98" spans="1:7">
      <c r="A98" t="s">
        <v>18</v>
      </c>
      <c r="B98">
        <v>2004</v>
      </c>
      <c r="C98" t="s">
        <v>40</v>
      </c>
      <c r="D98">
        <f t="shared" si="14"/>
        <v>20</v>
      </c>
      <c r="E98">
        <f>IFERROR(COUNTIFS('Master Sheet'!$V:$V, "Yes",'Master Sheet'!$W:$W, B98,'Master Sheet'!$X:$X, MATCH(C98, {"January","February","March","April","May","June","July","August","September","October","November","December"}, 0),'Master Sheet'!$O:$O, A98),0)</f>
        <v>20</v>
      </c>
      <c r="F98">
        <f>IFERROR(COUNTIFS('Master Sheet'!$V:$V, "No",'Master Sheet'!$W:$W, B98,'Master Sheet'!$X:$X, MATCH(C98, {"January","February","March","April","May","June","July","August","September","October","November","December"}, 0),'Master Sheet'!$O:$O, A98),0)</f>
        <v>0</v>
      </c>
      <c r="G98" s="7">
        <f t="shared" si="15"/>
        <v>1</v>
      </c>
    </row>
    <row r="99" spans="1:7">
      <c r="A99" t="s">
        <v>18</v>
      </c>
      <c r="B99">
        <v>2004</v>
      </c>
      <c r="C99" t="s">
        <v>41</v>
      </c>
      <c r="D99">
        <f t="shared" si="14"/>
        <v>6</v>
      </c>
      <c r="E99">
        <f>IFERROR(COUNTIFS('Master Sheet'!$V:$V, "Yes",'Master Sheet'!$W:$W, B99,'Master Sheet'!$X:$X, MATCH(C99, {"January","February","March","April","May","June","July","August","September","October","November","December"}, 0),'Master Sheet'!$O:$O, A99),0)</f>
        <v>0</v>
      </c>
      <c r="F99">
        <f>IFERROR(COUNTIFS('Master Sheet'!$V:$V, "No",'Master Sheet'!$W:$W, B99,'Master Sheet'!$X:$X, MATCH(C99, {"January","February","March","April","May","June","July","August","September","October","November","December"}, 0),'Master Sheet'!$O:$O, A99),0)</f>
        <v>6</v>
      </c>
      <c r="G99" s="7">
        <f t="shared" si="15"/>
        <v>0</v>
      </c>
    </row>
    <row r="100" spans="1:7">
      <c r="A100" t="s">
        <v>18</v>
      </c>
      <c r="B100">
        <v>2004</v>
      </c>
      <c r="C100" t="s">
        <v>42</v>
      </c>
      <c r="D100">
        <f t="shared" si="14"/>
        <v>14</v>
      </c>
      <c r="E100">
        <f>IFERROR(COUNTIFS('Master Sheet'!$V:$V, "Yes",'Master Sheet'!$W:$W, B100,'Master Sheet'!$X:$X, MATCH(C100, {"January","February","March","April","May","June","July","August","September","October","November","December"}, 0),'Master Sheet'!$O:$O, A100),0)</f>
        <v>0</v>
      </c>
      <c r="F100">
        <f>IFERROR(COUNTIFS('Master Sheet'!$V:$V, "No",'Master Sheet'!$W:$W, B100,'Master Sheet'!$X:$X, MATCH(C100, {"January","February","March","April","May","June","July","August","September","October","November","December"}, 0),'Master Sheet'!$O:$O, A100),0)</f>
        <v>14</v>
      </c>
      <c r="G100" s="7">
        <f t="shared" si="15"/>
        <v>0</v>
      </c>
    </row>
    <row r="101" spans="1:7">
      <c r="A101" t="s">
        <v>18</v>
      </c>
      <c r="B101">
        <v>2004</v>
      </c>
      <c r="C101" t="s">
        <v>43</v>
      </c>
      <c r="D101">
        <f t="shared" si="14"/>
        <v>12</v>
      </c>
      <c r="E101">
        <f>IFERROR(COUNTIFS('Master Sheet'!$V:$V, "Yes",'Master Sheet'!$W:$W, B101,'Master Sheet'!$X:$X, MATCH(C101, {"January","February","March","April","May","June","July","August","September","October","November","December"}, 0),'Master Sheet'!$O:$O, A101),0)</f>
        <v>0</v>
      </c>
      <c r="F101">
        <f>IFERROR(COUNTIFS('Master Sheet'!$V:$V, "No",'Master Sheet'!$W:$W, B101,'Master Sheet'!$X:$X, MATCH(C101, {"January","February","March","April","May","June","July","August","September","October","November","December"}, 0),'Master Sheet'!$O:$O, A101),0)</f>
        <v>12</v>
      </c>
      <c r="G101" s="7">
        <f t="shared" si="15"/>
        <v>0</v>
      </c>
    </row>
    <row r="102" spans="1:7">
      <c r="A102" t="s">
        <v>18</v>
      </c>
      <c r="B102">
        <v>2004</v>
      </c>
      <c r="C102" t="s">
        <v>44</v>
      </c>
      <c r="D102">
        <f t="shared" si="14"/>
        <v>27</v>
      </c>
      <c r="E102">
        <f>IFERROR(COUNTIFS('Master Sheet'!$V:$V, "Yes",'Master Sheet'!$W:$W, B102,'Master Sheet'!$X:$X, MATCH(C102, {"January","February","March","April","May","June","July","August","September","October","November","December"}, 0),'Master Sheet'!$O:$O, A102),0)</f>
        <v>27</v>
      </c>
      <c r="F102">
        <f>IFERROR(COUNTIFS('Master Sheet'!$V:$V, "No",'Master Sheet'!$W:$W, B102,'Master Sheet'!$X:$X, MATCH(C102, {"January","February","March","April","May","June","July","August","September","October","November","December"}, 0),'Master Sheet'!$O:$O, A102),0)</f>
        <v>0</v>
      </c>
      <c r="G102" s="7">
        <f t="shared" si="15"/>
        <v>1</v>
      </c>
    </row>
    <row r="103" spans="1:7">
      <c r="A103" t="s">
        <v>18</v>
      </c>
      <c r="B103">
        <v>2004</v>
      </c>
      <c r="C103" t="s">
        <v>45</v>
      </c>
      <c r="D103">
        <f t="shared" si="14"/>
        <v>61</v>
      </c>
      <c r="E103">
        <f>IFERROR(COUNTIFS('Master Sheet'!$V:$V, "Yes",'Master Sheet'!$W:$W, B103,'Master Sheet'!$X:$X, MATCH(C103, {"January","February","March","April","May","June","July","August","September","October","November","December"}, 0),'Master Sheet'!$O:$O, A103),0)</f>
        <v>46</v>
      </c>
      <c r="F103">
        <f>IFERROR(COUNTIFS('Master Sheet'!$V:$V, "No",'Master Sheet'!$W:$W, B103,'Master Sheet'!$X:$X, MATCH(C103, {"January","February","March","April","May","June","July","August","September","October","November","December"}, 0),'Master Sheet'!$O:$O, A103),0)</f>
        <v>15</v>
      </c>
      <c r="G103" s="7">
        <f t="shared" si="15"/>
        <v>0.75409836065573765</v>
      </c>
    </row>
    <row r="104" spans="1:7">
      <c r="A104" t="s">
        <v>18</v>
      </c>
      <c r="B104">
        <v>2004</v>
      </c>
      <c r="C104" t="s">
        <v>46</v>
      </c>
      <c r="D104">
        <f t="shared" si="14"/>
        <v>19</v>
      </c>
      <c r="E104">
        <f>IFERROR(COUNTIFS('Master Sheet'!$V:$V, "Yes",'Master Sheet'!$W:$W, B104,'Master Sheet'!$X:$X, MATCH(C104, {"January","February","March","April","May","June","July","August","September","October","November","December"}, 0),'Master Sheet'!$O:$O, A104),0)</f>
        <v>19</v>
      </c>
      <c r="F104">
        <f>IFERROR(COUNTIFS('Master Sheet'!$V:$V, "No",'Master Sheet'!$W:$W, B104,'Master Sheet'!$X:$X, MATCH(C104, {"January","February","March","April","May","June","July","August","September","October","November","December"}, 0),'Master Sheet'!$O:$O, A104),0)</f>
        <v>0</v>
      </c>
      <c r="G104" s="7">
        <f t="shared" si="15"/>
        <v>1</v>
      </c>
    </row>
    <row r="105" spans="1:7">
      <c r="A105" t="s">
        <v>18</v>
      </c>
      <c r="B105">
        <v>2005</v>
      </c>
      <c r="C105" t="s">
        <v>36</v>
      </c>
      <c r="D105">
        <f t="shared" si="14"/>
        <v>0</v>
      </c>
      <c r="E105">
        <f>IFERROR(COUNTIFS('Master Sheet'!$V:$V, "Yes",'Master Sheet'!$W:$W, B105,'Master Sheet'!$X:$X, MATCH(C105, {"January","February","March","April","May","June","July","August","September","October","November","December"}, 0),'Master Sheet'!$O:$O, A105),0)</f>
        <v>0</v>
      </c>
      <c r="F105">
        <f>IFERROR(COUNTIFS('Master Sheet'!$V:$V, "No",'Master Sheet'!$W:$W, B105,'Master Sheet'!$X:$X, MATCH(C105, {"January","February","March","April","May","June","July","August","September","October","November","December"}, 0),'Master Sheet'!$O:$O, A105),0)</f>
        <v>0</v>
      </c>
      <c r="G105" s="7" t="str">
        <f t="shared" si="15"/>
        <v>N/A</v>
      </c>
    </row>
    <row r="106" spans="1:7">
      <c r="A106" t="s">
        <v>18</v>
      </c>
      <c r="B106">
        <v>2005</v>
      </c>
      <c r="C106" t="s">
        <v>37</v>
      </c>
      <c r="D106">
        <f t="shared" si="14"/>
        <v>0</v>
      </c>
      <c r="E106">
        <f>IFERROR(COUNTIFS('Master Sheet'!$V:$V, "Yes",'Master Sheet'!$W:$W, B106,'Master Sheet'!$X:$X, MATCH(C106, {"January","February","March","April","May","June","July","August","September","October","November","December"}, 0),'Master Sheet'!$O:$O, A106),0)</f>
        <v>0</v>
      </c>
      <c r="F106">
        <f>IFERROR(COUNTIFS('Master Sheet'!$V:$V, "No",'Master Sheet'!$W:$W, B106,'Master Sheet'!$X:$X, MATCH(C106, {"January","February","March","April","May","June","July","August","September","October","November","December"}, 0),'Master Sheet'!$O:$O, A106),0)</f>
        <v>0</v>
      </c>
      <c r="G106" s="7" t="str">
        <f t="shared" si="15"/>
        <v>N/A</v>
      </c>
    </row>
    <row r="107" spans="1:7">
      <c r="A107" t="s">
        <v>18</v>
      </c>
      <c r="B107">
        <v>2005</v>
      </c>
      <c r="C107" t="s">
        <v>38</v>
      </c>
      <c r="D107">
        <f t="shared" si="14"/>
        <v>0</v>
      </c>
      <c r="E107">
        <f>IFERROR(COUNTIFS('Master Sheet'!$V:$V, "Yes",'Master Sheet'!$W:$W, B107,'Master Sheet'!$X:$X, MATCH(C107, {"January","February","March","April","May","June","July","August","September","October","November","December"}, 0),'Master Sheet'!$O:$O, A107),0)</f>
        <v>0</v>
      </c>
      <c r="F107">
        <f>IFERROR(COUNTIFS('Master Sheet'!$V:$V, "No",'Master Sheet'!$W:$W, B107,'Master Sheet'!$X:$X, MATCH(C107, {"January","February","March","April","May","June","July","August","September","October","November","December"}, 0),'Master Sheet'!$O:$O, A107),0)</f>
        <v>0</v>
      </c>
      <c r="G107" s="7" t="str">
        <f t="shared" si="15"/>
        <v>N/A</v>
      </c>
    </row>
    <row r="108" spans="1:7">
      <c r="A108" t="s">
        <v>18</v>
      </c>
      <c r="B108">
        <v>2005</v>
      </c>
      <c r="C108" t="s">
        <v>39</v>
      </c>
      <c r="D108">
        <f t="shared" si="14"/>
        <v>0</v>
      </c>
      <c r="E108">
        <f>IFERROR(COUNTIFS('Master Sheet'!$V:$V, "Yes",'Master Sheet'!$W:$W, B108,'Master Sheet'!$X:$X, MATCH(C108, {"January","February","March","April","May","June","July","August","September","October","November","December"}, 0),'Master Sheet'!$O:$O, A108),0)</f>
        <v>0</v>
      </c>
      <c r="F108">
        <f>IFERROR(COUNTIFS('Master Sheet'!$V:$V, "No",'Master Sheet'!$W:$W, B108,'Master Sheet'!$X:$X, MATCH(C108, {"January","February","March","April","May","June","July","August","September","October","November","December"}, 0),'Master Sheet'!$O:$O, A108),0)</f>
        <v>0</v>
      </c>
      <c r="G108" s="7" t="str">
        <f t="shared" si="15"/>
        <v>N/A</v>
      </c>
    </row>
    <row r="109" spans="1:7">
      <c r="A109" t="s">
        <v>18</v>
      </c>
      <c r="B109">
        <v>2005</v>
      </c>
      <c r="C109" t="s">
        <v>7</v>
      </c>
      <c r="D109">
        <f t="shared" si="14"/>
        <v>15</v>
      </c>
      <c r="E109">
        <f>IFERROR(COUNTIFS('Master Sheet'!$V:$V, "Yes",'Master Sheet'!$W:$W, B109,'Master Sheet'!$X:$X, MATCH(C109, {"January","February","March","April","May","June","July","August","September","October","November","December"}, 0),'Master Sheet'!$O:$O, A109),0)</f>
        <v>15</v>
      </c>
      <c r="F109">
        <f>IFERROR(COUNTIFS('Master Sheet'!$V:$V, "No",'Master Sheet'!$W:$W, B109,'Master Sheet'!$X:$X, MATCH(C109, {"January","February","March","April","May","June","July","August","September","October","November","December"}, 0),'Master Sheet'!$O:$O, A109),0)</f>
        <v>0</v>
      </c>
      <c r="G109" s="7">
        <f t="shared" si="15"/>
        <v>1</v>
      </c>
    </row>
    <row r="110" spans="1:7">
      <c r="A110" t="s">
        <v>18</v>
      </c>
      <c r="B110">
        <v>2005</v>
      </c>
      <c r="C110" t="s">
        <v>40</v>
      </c>
      <c r="D110">
        <f t="shared" si="14"/>
        <v>0</v>
      </c>
      <c r="E110">
        <f>IFERROR(COUNTIFS('Master Sheet'!$V:$V, "Yes",'Master Sheet'!$W:$W, B110,'Master Sheet'!$X:$X, MATCH(C110, {"January","February","March","April","May","June","July","August","September","October","November","December"}, 0),'Master Sheet'!$O:$O, A110),0)</f>
        <v>0</v>
      </c>
      <c r="F110">
        <f>IFERROR(COUNTIFS('Master Sheet'!$V:$V, "No",'Master Sheet'!$W:$W, B110,'Master Sheet'!$X:$X, MATCH(C110, {"January","February","March","April","May","June","July","August","September","October","November","December"}, 0),'Master Sheet'!$O:$O, A110),0)</f>
        <v>0</v>
      </c>
      <c r="G110" s="7" t="str">
        <f t="shared" si="15"/>
        <v>N/A</v>
      </c>
    </row>
    <row r="111" spans="1:7">
      <c r="A111" t="s">
        <v>18</v>
      </c>
      <c r="B111">
        <v>2005</v>
      </c>
      <c r="C111" t="s">
        <v>41</v>
      </c>
      <c r="D111">
        <f t="shared" si="14"/>
        <v>0</v>
      </c>
      <c r="E111">
        <f>IFERROR(COUNTIFS('Master Sheet'!$V:$V, "Yes",'Master Sheet'!$W:$W, B111,'Master Sheet'!$X:$X, MATCH(C111, {"January","February","March","April","May","June","July","August","September","October","November","December"}, 0),'Master Sheet'!$O:$O, A111),0)</f>
        <v>0</v>
      </c>
      <c r="F111">
        <f>IFERROR(COUNTIFS('Master Sheet'!$V:$V, "No",'Master Sheet'!$W:$W, B111,'Master Sheet'!$X:$X, MATCH(C111, {"January","February","March","April","May","June","July","August","September","October","November","December"}, 0),'Master Sheet'!$O:$O, A111),0)</f>
        <v>0</v>
      </c>
      <c r="G111" s="7" t="str">
        <f t="shared" si="15"/>
        <v>N/A</v>
      </c>
    </row>
    <row r="112" spans="1:7">
      <c r="A112" t="s">
        <v>18</v>
      </c>
      <c r="B112">
        <v>2005</v>
      </c>
      <c r="C112" t="s">
        <v>42</v>
      </c>
      <c r="D112">
        <f t="shared" si="14"/>
        <v>0</v>
      </c>
      <c r="E112">
        <f>IFERROR(COUNTIFS('Master Sheet'!$V:$V, "Yes",'Master Sheet'!$W:$W, B112,'Master Sheet'!$X:$X, MATCH(C112, {"January","February","March","April","May","June","July","August","September","October","November","December"}, 0),'Master Sheet'!$O:$O, A112),0)</f>
        <v>0</v>
      </c>
      <c r="F112">
        <f>IFERROR(COUNTIFS('Master Sheet'!$V:$V, "No",'Master Sheet'!$W:$W, B112,'Master Sheet'!$X:$X, MATCH(C112, {"January","February","March","April","May","June","July","August","September","October","November","December"}, 0),'Master Sheet'!$O:$O, A112),0)</f>
        <v>0</v>
      </c>
      <c r="G112" s="7" t="str">
        <f t="shared" si="15"/>
        <v>N/A</v>
      </c>
    </row>
    <row r="113" spans="1:7">
      <c r="A113" t="s">
        <v>18</v>
      </c>
      <c r="B113">
        <v>2005</v>
      </c>
      <c r="C113" t="s">
        <v>43</v>
      </c>
      <c r="D113">
        <f t="shared" si="14"/>
        <v>0</v>
      </c>
      <c r="E113">
        <f>IFERROR(COUNTIFS('Master Sheet'!$V:$V, "Yes",'Master Sheet'!$W:$W, B113,'Master Sheet'!$X:$X, MATCH(C113, {"January","February","March","April","May","June","July","August","September","October","November","December"}, 0),'Master Sheet'!$O:$O, A113),0)</f>
        <v>0</v>
      </c>
      <c r="F113">
        <f>IFERROR(COUNTIFS('Master Sheet'!$V:$V, "No",'Master Sheet'!$W:$W, B113,'Master Sheet'!$X:$X, MATCH(C113, {"January","February","March","April","May","June","July","August","September","October","November","December"}, 0),'Master Sheet'!$O:$O, A113),0)</f>
        <v>0</v>
      </c>
      <c r="G113" s="7" t="str">
        <f t="shared" si="15"/>
        <v>N/A</v>
      </c>
    </row>
    <row r="114" spans="1:7">
      <c r="A114" t="s">
        <v>18</v>
      </c>
      <c r="B114">
        <v>2005</v>
      </c>
      <c r="C114" t="s">
        <v>44</v>
      </c>
      <c r="D114">
        <f t="shared" si="14"/>
        <v>0</v>
      </c>
      <c r="E114">
        <f>IFERROR(COUNTIFS('Master Sheet'!$V:$V, "Yes",'Master Sheet'!$W:$W, B114,'Master Sheet'!$X:$X, MATCH(C114, {"January","February","March","April","May","June","July","August","September","October","November","December"}, 0),'Master Sheet'!$O:$O, A114),0)</f>
        <v>0</v>
      </c>
      <c r="F114">
        <f>IFERROR(COUNTIFS('Master Sheet'!$V:$V, "No",'Master Sheet'!$W:$W, B114,'Master Sheet'!$X:$X, MATCH(C114, {"January","February","March","April","May","June","July","August","September","October","November","December"}, 0),'Master Sheet'!$O:$O, A114),0)</f>
        <v>0</v>
      </c>
      <c r="G114" s="7" t="str">
        <f t="shared" si="15"/>
        <v>N/A</v>
      </c>
    </row>
    <row r="115" spans="1:7">
      <c r="A115" t="s">
        <v>18</v>
      </c>
      <c r="B115">
        <v>2005</v>
      </c>
      <c r="C115" t="s">
        <v>45</v>
      </c>
      <c r="D115">
        <f t="shared" si="14"/>
        <v>0</v>
      </c>
      <c r="E115">
        <f>IFERROR(COUNTIFS('Master Sheet'!$V:$V, "Yes",'Master Sheet'!$W:$W, B115,'Master Sheet'!$X:$X, MATCH(C115, {"January","February","March","April","May","June","July","August","September","October","November","December"}, 0),'Master Sheet'!$O:$O, A115),0)</f>
        <v>0</v>
      </c>
      <c r="F115">
        <f>IFERROR(COUNTIFS('Master Sheet'!$V:$V, "No",'Master Sheet'!$W:$W, B115,'Master Sheet'!$X:$X, MATCH(C115, {"January","February","March","April","May","June","July","August","September","October","November","December"}, 0),'Master Sheet'!$O:$O, A115),0)</f>
        <v>0</v>
      </c>
      <c r="G115" s="7" t="str">
        <f t="shared" si="15"/>
        <v>N/A</v>
      </c>
    </row>
    <row r="116" spans="1:7">
      <c r="A116" t="s">
        <v>18</v>
      </c>
      <c r="B116">
        <v>2005</v>
      </c>
      <c r="C116" t="s">
        <v>46</v>
      </c>
      <c r="D116">
        <f t="shared" si="14"/>
        <v>0</v>
      </c>
      <c r="E116">
        <f>IFERROR(COUNTIFS('Master Sheet'!$V:$V, "Yes",'Master Sheet'!$W:$W, B116,'Master Sheet'!$X:$X, MATCH(C116, {"January","February","March","April","May","June","July","August","September","October","November","December"}, 0),'Master Sheet'!$O:$O, A116),0)</f>
        <v>0</v>
      </c>
      <c r="F116">
        <f>IFERROR(COUNTIFS('Master Sheet'!$V:$V, "No",'Master Sheet'!$W:$W, B116,'Master Sheet'!$X:$X, MATCH(C116, {"January","February","March","April","May","June","July","August","September","October","November","December"}, 0),'Master Sheet'!$O:$O, A116),0)</f>
        <v>0</v>
      </c>
      <c r="G116" s="7" t="str">
        <f t="shared" si="15"/>
        <v>N/A</v>
      </c>
    </row>
    <row r="117" spans="1:7">
      <c r="A117" t="s">
        <v>19</v>
      </c>
      <c r="B117">
        <v>2003</v>
      </c>
      <c r="C117" t="s">
        <v>36</v>
      </c>
      <c r="D117">
        <f t="shared" si="14"/>
        <v>13</v>
      </c>
      <c r="E117">
        <f>IFERROR(COUNTIFS('Master Sheet'!$V:$V, "Yes",'Master Sheet'!$W:$W, B117,'Master Sheet'!$X:$X, MATCH(C117, {"January","February","March","April","May","June","July","August","September","October","November","December"}, 0),'Master Sheet'!$O:$O, A117),0)</f>
        <v>0</v>
      </c>
      <c r="F117">
        <f>IFERROR(COUNTIFS('Master Sheet'!$V:$V, "No",'Master Sheet'!$W:$W, B117,'Master Sheet'!$X:$X, MATCH(C117, {"January","February","March","April","May","June","July","August","September","October","November","December"}, 0),'Master Sheet'!$O:$O, A117),0)</f>
        <v>13</v>
      </c>
      <c r="G117" s="7">
        <f t="shared" si="15"/>
        <v>0</v>
      </c>
    </row>
    <row r="118" spans="1:7">
      <c r="A118" t="s">
        <v>19</v>
      </c>
      <c r="B118">
        <v>2003</v>
      </c>
      <c r="C118" t="s">
        <v>37</v>
      </c>
      <c r="D118">
        <f t="shared" si="14"/>
        <v>33</v>
      </c>
      <c r="E118">
        <f>IFERROR(COUNTIFS('Master Sheet'!$V:$V, "Yes",'Master Sheet'!$W:$W, B118,'Master Sheet'!$X:$X, MATCH(C118, {"January","February","March","April","May","June","July","August","September","October","November","December"}, 0),'Master Sheet'!$O:$O, A118),0)</f>
        <v>18</v>
      </c>
      <c r="F118">
        <f>IFERROR(COUNTIFS('Master Sheet'!$V:$V, "No",'Master Sheet'!$W:$W, B118,'Master Sheet'!$X:$X, MATCH(C118, {"January","February","March","April","May","June","July","August","September","October","November","December"}, 0),'Master Sheet'!$O:$O, A118),0)</f>
        <v>15</v>
      </c>
      <c r="G118" s="7">
        <f t="shared" si="15"/>
        <v>0.54545454545454541</v>
      </c>
    </row>
    <row r="119" spans="1:7">
      <c r="A119" t="s">
        <v>19</v>
      </c>
      <c r="B119">
        <v>2003</v>
      </c>
      <c r="C119" t="s">
        <v>38</v>
      </c>
      <c r="D119">
        <f t="shared" si="14"/>
        <v>0</v>
      </c>
      <c r="E119">
        <f>IFERROR(COUNTIFS('Master Sheet'!$V:$V, "Yes",'Master Sheet'!$W:$W, B119,'Master Sheet'!$X:$X, MATCH(C119, {"January","February","March","April","May","June","July","August","September","October","November","December"}, 0),'Master Sheet'!$O:$O, A119),0)</f>
        <v>0</v>
      </c>
      <c r="F119">
        <f>IFERROR(COUNTIFS('Master Sheet'!$V:$V, "No",'Master Sheet'!$W:$W, B119,'Master Sheet'!$X:$X, MATCH(C119, {"January","February","March","April","May","June","July","August","September","October","November","December"}, 0),'Master Sheet'!$O:$O, A119),0)</f>
        <v>0</v>
      </c>
      <c r="G119" s="7" t="str">
        <f t="shared" si="15"/>
        <v>N/A</v>
      </c>
    </row>
    <row r="120" spans="1:7">
      <c r="A120" t="s">
        <v>19</v>
      </c>
      <c r="B120">
        <v>2003</v>
      </c>
      <c r="C120" t="s">
        <v>39</v>
      </c>
      <c r="D120">
        <f t="shared" si="14"/>
        <v>26</v>
      </c>
      <c r="E120">
        <f>IFERROR(COUNTIFS('Master Sheet'!$V:$V, "Yes",'Master Sheet'!$W:$W, B120,'Master Sheet'!$X:$X, MATCH(C120, {"January","February","March","April","May","June","July","August","September","October","November","December"}, 0),'Master Sheet'!$O:$O, A120),0)</f>
        <v>26</v>
      </c>
      <c r="F120">
        <f>IFERROR(COUNTIFS('Master Sheet'!$V:$V, "No",'Master Sheet'!$W:$W, B120,'Master Sheet'!$X:$X, MATCH(C120, {"January","February","March","April","May","June","July","August","September","October","November","December"}, 0),'Master Sheet'!$O:$O, A120),0)</f>
        <v>0</v>
      </c>
      <c r="G120" s="7">
        <f t="shared" si="15"/>
        <v>1</v>
      </c>
    </row>
    <row r="121" spans="1:7">
      <c r="A121" t="s">
        <v>19</v>
      </c>
      <c r="B121">
        <v>2003</v>
      </c>
      <c r="C121" t="s">
        <v>7</v>
      </c>
      <c r="D121">
        <f t="shared" si="14"/>
        <v>43</v>
      </c>
      <c r="E121">
        <f>IFERROR(COUNTIFS('Master Sheet'!$V:$V, "Yes",'Master Sheet'!$W:$W, B121,'Master Sheet'!$X:$X, MATCH(C121, {"January","February","March","April","May","June","July","August","September","October","November","December"}, 0),'Master Sheet'!$O:$O, A121),0)</f>
        <v>39</v>
      </c>
      <c r="F121">
        <f>IFERROR(COUNTIFS('Master Sheet'!$V:$V, "No",'Master Sheet'!$W:$W, B121,'Master Sheet'!$X:$X, MATCH(C121, {"January","February","March","April","May","June","July","August","September","October","November","December"}, 0),'Master Sheet'!$O:$O, A121),0)</f>
        <v>4</v>
      </c>
      <c r="G121" s="7">
        <f t="shared" si="15"/>
        <v>0.90697674418604646</v>
      </c>
    </row>
    <row r="122" spans="1:7">
      <c r="A122" t="s">
        <v>19</v>
      </c>
      <c r="B122">
        <v>2003</v>
      </c>
      <c r="C122" t="s">
        <v>40</v>
      </c>
      <c r="D122">
        <f t="shared" si="14"/>
        <v>12</v>
      </c>
      <c r="E122">
        <f>IFERROR(COUNTIFS('Master Sheet'!$V:$V, "Yes",'Master Sheet'!$W:$W, B122,'Master Sheet'!$X:$X, MATCH(C122, {"January","February","March","April","May","June","July","August","September","October","November","December"}, 0),'Master Sheet'!$O:$O, A122),0)</f>
        <v>12</v>
      </c>
      <c r="F122">
        <f>IFERROR(COUNTIFS('Master Sheet'!$V:$V, "No",'Master Sheet'!$W:$W, B122,'Master Sheet'!$X:$X, MATCH(C122, {"January","February","March","April","May","June","July","August","September","October","November","December"}, 0),'Master Sheet'!$O:$O, A122),0)</f>
        <v>0</v>
      </c>
      <c r="G122" s="7">
        <f t="shared" si="15"/>
        <v>1</v>
      </c>
    </row>
    <row r="123" spans="1:7">
      <c r="A123" t="s">
        <v>19</v>
      </c>
      <c r="B123">
        <v>2003</v>
      </c>
      <c r="C123" t="s">
        <v>41</v>
      </c>
      <c r="D123">
        <f t="shared" si="14"/>
        <v>14</v>
      </c>
      <c r="E123">
        <f>IFERROR(COUNTIFS('Master Sheet'!$V:$V, "Yes",'Master Sheet'!$W:$W, B123,'Master Sheet'!$X:$X, MATCH(C123, {"January","February","March","April","May","June","July","August","September","October","November","December"}, 0),'Master Sheet'!$O:$O, A123),0)</f>
        <v>11</v>
      </c>
      <c r="F123">
        <f>IFERROR(COUNTIFS('Master Sheet'!$V:$V, "No",'Master Sheet'!$W:$W, B123,'Master Sheet'!$X:$X, MATCH(C123, {"January","February","March","April","May","June","July","August","September","October","November","December"}, 0),'Master Sheet'!$O:$O, A123),0)</f>
        <v>3</v>
      </c>
      <c r="G123" s="7">
        <f t="shared" si="15"/>
        <v>0.7857142857142857</v>
      </c>
    </row>
    <row r="124" spans="1:7">
      <c r="A124" t="s">
        <v>19</v>
      </c>
      <c r="B124">
        <v>2003</v>
      </c>
      <c r="C124" t="s">
        <v>42</v>
      </c>
      <c r="D124">
        <f t="shared" si="14"/>
        <v>1</v>
      </c>
      <c r="E124">
        <f>IFERROR(COUNTIFS('Master Sheet'!$V:$V, "Yes",'Master Sheet'!$W:$W, B124,'Master Sheet'!$X:$X, MATCH(C124, {"January","February","March","April","May","June","July","August","September","October","November","December"}, 0),'Master Sheet'!$O:$O, A124),0)</f>
        <v>0</v>
      </c>
      <c r="F124">
        <f>IFERROR(COUNTIFS('Master Sheet'!$V:$V, "No",'Master Sheet'!$W:$W, B124,'Master Sheet'!$X:$X, MATCH(C124, {"January","February","March","April","May","June","July","August","September","October","November","December"}, 0),'Master Sheet'!$O:$O, A124),0)</f>
        <v>1</v>
      </c>
      <c r="G124" s="7">
        <f t="shared" si="15"/>
        <v>0</v>
      </c>
    </row>
    <row r="125" spans="1:7">
      <c r="A125" t="s">
        <v>19</v>
      </c>
      <c r="B125">
        <v>2003</v>
      </c>
      <c r="C125" t="s">
        <v>43</v>
      </c>
      <c r="D125">
        <f t="shared" si="14"/>
        <v>13</v>
      </c>
      <c r="E125">
        <f>IFERROR(COUNTIFS('Master Sheet'!$V:$V, "Yes",'Master Sheet'!$W:$W, B125,'Master Sheet'!$X:$X, MATCH(C125, {"January","February","March","April","May","June","July","August","September","October","November","December"}, 0),'Master Sheet'!$O:$O, A125),0)</f>
        <v>13</v>
      </c>
      <c r="F125">
        <f>IFERROR(COUNTIFS('Master Sheet'!$V:$V, "No",'Master Sheet'!$W:$W, B125,'Master Sheet'!$X:$X, MATCH(C125, {"January","February","March","April","May","June","July","August","September","October","November","December"}, 0),'Master Sheet'!$O:$O, A125),0)</f>
        <v>0</v>
      </c>
      <c r="G125" s="7">
        <f t="shared" si="15"/>
        <v>1</v>
      </c>
    </row>
    <row r="126" spans="1:7">
      <c r="A126" t="s">
        <v>19</v>
      </c>
      <c r="B126">
        <v>2003</v>
      </c>
      <c r="C126" t="s">
        <v>44</v>
      </c>
      <c r="D126">
        <f t="shared" si="14"/>
        <v>28</v>
      </c>
      <c r="E126">
        <f>IFERROR(COUNTIFS('Master Sheet'!$V:$V, "Yes",'Master Sheet'!$W:$W, B126,'Master Sheet'!$X:$X, MATCH(C126, {"January","February","March","April","May","June","July","August","September","October","November","December"}, 0),'Master Sheet'!$O:$O, A126),0)</f>
        <v>20</v>
      </c>
      <c r="F126">
        <f>IFERROR(COUNTIFS('Master Sheet'!$V:$V, "No",'Master Sheet'!$W:$W, B126,'Master Sheet'!$X:$X, MATCH(C126, {"January","February","March","April","May","June","July","August","September","October","November","December"}, 0),'Master Sheet'!$O:$O, A126),0)</f>
        <v>8</v>
      </c>
      <c r="G126" s="7">
        <f t="shared" si="15"/>
        <v>0.7142857142857143</v>
      </c>
    </row>
    <row r="127" spans="1:7">
      <c r="A127" t="s">
        <v>19</v>
      </c>
      <c r="B127">
        <v>2003</v>
      </c>
      <c r="C127" t="s">
        <v>45</v>
      </c>
      <c r="D127">
        <f t="shared" si="14"/>
        <v>109</v>
      </c>
      <c r="E127">
        <f>IFERROR(COUNTIFS('Master Sheet'!$V:$V, "Yes",'Master Sheet'!$W:$W, B127,'Master Sheet'!$X:$X, MATCH(C127, {"January","February","March","April","May","June","July","August","September","October","November","December"}, 0),'Master Sheet'!$O:$O, A127),0)</f>
        <v>105</v>
      </c>
      <c r="F127">
        <f>IFERROR(COUNTIFS('Master Sheet'!$V:$V, "No",'Master Sheet'!$W:$W, B127,'Master Sheet'!$X:$X, MATCH(C127, {"January","February","March","April","May","June","July","August","September","October","November","December"}, 0),'Master Sheet'!$O:$O, A127),0)</f>
        <v>4</v>
      </c>
      <c r="G127" s="7">
        <f t="shared" si="15"/>
        <v>0.96330275229357798</v>
      </c>
    </row>
    <row r="128" spans="1:7">
      <c r="A128" t="s">
        <v>19</v>
      </c>
      <c r="B128">
        <v>2003</v>
      </c>
      <c r="C128" t="s">
        <v>46</v>
      </c>
      <c r="D128">
        <f t="shared" si="14"/>
        <v>16</v>
      </c>
      <c r="E128">
        <f>IFERROR(COUNTIFS('Master Sheet'!$V:$V, "Yes",'Master Sheet'!$W:$W, B128,'Master Sheet'!$X:$X, MATCH(C128, {"January","February","March","April","May","June","July","August","September","October","November","December"}, 0),'Master Sheet'!$O:$O, A128),0)</f>
        <v>16</v>
      </c>
      <c r="F128">
        <f>IFERROR(COUNTIFS('Master Sheet'!$V:$V, "No",'Master Sheet'!$W:$W, B128,'Master Sheet'!$X:$X, MATCH(C128, {"January","February","March","April","May","June","July","August","September","October","November","December"}, 0),'Master Sheet'!$O:$O, A128),0)</f>
        <v>0</v>
      </c>
      <c r="G128" s="7">
        <f t="shared" si="15"/>
        <v>1</v>
      </c>
    </row>
    <row r="129" spans="1:7">
      <c r="A129" t="s">
        <v>19</v>
      </c>
      <c r="B129">
        <v>2004</v>
      </c>
      <c r="C129" t="s">
        <v>36</v>
      </c>
      <c r="D129">
        <f t="shared" si="14"/>
        <v>53</v>
      </c>
      <c r="E129">
        <f>IFERROR(COUNTIFS('Master Sheet'!$V:$V, "Yes",'Master Sheet'!$W:$W, B129,'Master Sheet'!$X:$X, MATCH(C129, {"January","February","March","April","May","June","July","August","September","October","November","December"}, 0),'Master Sheet'!$O:$O, A129),0)</f>
        <v>23</v>
      </c>
      <c r="F129">
        <f>IFERROR(COUNTIFS('Master Sheet'!$V:$V, "No",'Master Sheet'!$W:$W, B129,'Master Sheet'!$X:$X, MATCH(C129, {"January","February","March","April","May","June","July","August","September","October","November","December"}, 0),'Master Sheet'!$O:$O, A129),0)</f>
        <v>30</v>
      </c>
      <c r="G129" s="7">
        <f t="shared" si="15"/>
        <v>0.43396226415094341</v>
      </c>
    </row>
    <row r="130" spans="1:7">
      <c r="A130" t="s">
        <v>19</v>
      </c>
      <c r="B130">
        <v>2004</v>
      </c>
      <c r="C130" t="s">
        <v>37</v>
      </c>
      <c r="D130">
        <f t="shared" si="14"/>
        <v>28</v>
      </c>
      <c r="E130">
        <f>IFERROR(COUNTIFS('Master Sheet'!$V:$V, "Yes",'Master Sheet'!$W:$W, B130,'Master Sheet'!$X:$X, MATCH(C130, {"January","February","March","April","May","June","July","August","September","October","November","December"}, 0),'Master Sheet'!$O:$O, A130),0)</f>
        <v>23</v>
      </c>
      <c r="F130">
        <f>IFERROR(COUNTIFS('Master Sheet'!$V:$V, "No",'Master Sheet'!$W:$W, B130,'Master Sheet'!$X:$X, MATCH(C130, {"January","February","March","April","May","June","July","August","September","October","November","December"}, 0),'Master Sheet'!$O:$O, A130),0)</f>
        <v>5</v>
      </c>
      <c r="G130" s="7">
        <f t="shared" si="15"/>
        <v>0.8214285714285714</v>
      </c>
    </row>
    <row r="131" spans="1:7">
      <c r="A131" t="s">
        <v>19</v>
      </c>
      <c r="B131">
        <v>2004</v>
      </c>
      <c r="C131" t="s">
        <v>38</v>
      </c>
      <c r="D131">
        <f t="shared" si="14"/>
        <v>17</v>
      </c>
      <c r="E131">
        <f>IFERROR(COUNTIFS('Master Sheet'!$V:$V, "Yes",'Master Sheet'!$W:$W, B131,'Master Sheet'!$X:$X, MATCH(C131, {"January","February","March","April","May","June","July","August","September","October","November","December"}, 0),'Master Sheet'!$O:$O, A131),0)</f>
        <v>17</v>
      </c>
      <c r="F131">
        <f>IFERROR(COUNTIFS('Master Sheet'!$V:$V, "No",'Master Sheet'!$W:$W, B131,'Master Sheet'!$X:$X, MATCH(C131, {"January","February","March","April","May","June","July","August","September","October","November","December"}, 0),'Master Sheet'!$O:$O, A131),0)</f>
        <v>0</v>
      </c>
      <c r="G131" s="7">
        <f t="shared" si="15"/>
        <v>1</v>
      </c>
    </row>
    <row r="132" spans="1:7">
      <c r="A132" t="s">
        <v>19</v>
      </c>
      <c r="B132">
        <v>2004</v>
      </c>
      <c r="C132" t="s">
        <v>39</v>
      </c>
      <c r="D132">
        <f t="shared" si="14"/>
        <v>29</v>
      </c>
      <c r="E132">
        <f>IFERROR(COUNTIFS('Master Sheet'!$V:$V, "Yes",'Master Sheet'!$W:$W, B132,'Master Sheet'!$X:$X, MATCH(C132, {"January","February","March","April","May","June","July","August","September","October","November","December"}, 0),'Master Sheet'!$O:$O, A132),0)</f>
        <v>29</v>
      </c>
      <c r="F132">
        <f>IFERROR(COUNTIFS('Master Sheet'!$V:$V, "No",'Master Sheet'!$W:$W, B132,'Master Sheet'!$X:$X, MATCH(C132, {"January","February","March","April","May","June","July","August","September","October","November","December"}, 0),'Master Sheet'!$O:$O, A132),0)</f>
        <v>0</v>
      </c>
      <c r="G132" s="7">
        <f t="shared" si="15"/>
        <v>1</v>
      </c>
    </row>
    <row r="133" spans="1:7">
      <c r="A133" t="s">
        <v>19</v>
      </c>
      <c r="B133">
        <v>2004</v>
      </c>
      <c r="C133" t="s">
        <v>7</v>
      </c>
      <c r="D133">
        <f t="shared" si="14"/>
        <v>20</v>
      </c>
      <c r="E133">
        <f>IFERROR(COUNTIFS('Master Sheet'!$V:$V, "Yes",'Master Sheet'!$W:$W, B133,'Master Sheet'!$X:$X, MATCH(C133, {"January","February","March","April","May","June","July","August","September","October","November","December"}, 0),'Master Sheet'!$O:$O, A133),0)</f>
        <v>9</v>
      </c>
      <c r="F133">
        <f>IFERROR(COUNTIFS('Master Sheet'!$V:$V, "No",'Master Sheet'!$W:$W, B133,'Master Sheet'!$X:$X, MATCH(C133, {"January","February","March","April","May","June","July","August","September","October","November","December"}, 0),'Master Sheet'!$O:$O, A133),0)</f>
        <v>11</v>
      </c>
      <c r="G133" s="7">
        <f t="shared" si="15"/>
        <v>0.45</v>
      </c>
    </row>
    <row r="134" spans="1:7">
      <c r="A134" t="s">
        <v>19</v>
      </c>
      <c r="B134">
        <v>2004</v>
      </c>
      <c r="C134" t="s">
        <v>40</v>
      </c>
      <c r="D134">
        <f t="shared" si="14"/>
        <v>4</v>
      </c>
      <c r="E134">
        <f>IFERROR(COUNTIFS('Master Sheet'!$V:$V, "Yes",'Master Sheet'!$W:$W, B134,'Master Sheet'!$X:$X, MATCH(C134, {"January","February","March","April","May","June","July","August","September","October","November","December"}, 0),'Master Sheet'!$O:$O, A134),0)</f>
        <v>4</v>
      </c>
      <c r="F134">
        <f>IFERROR(COUNTIFS('Master Sheet'!$V:$V, "No",'Master Sheet'!$W:$W, B134,'Master Sheet'!$X:$X, MATCH(C134, {"January","February","March","April","May","June","July","August","September","October","November","December"}, 0),'Master Sheet'!$O:$O, A134),0)</f>
        <v>0</v>
      </c>
      <c r="G134" s="7">
        <f t="shared" si="15"/>
        <v>1</v>
      </c>
    </row>
    <row r="135" spans="1:7">
      <c r="A135" t="s">
        <v>19</v>
      </c>
      <c r="B135">
        <v>2004</v>
      </c>
      <c r="C135" t="s">
        <v>41</v>
      </c>
      <c r="D135">
        <f t="shared" si="14"/>
        <v>50</v>
      </c>
      <c r="E135">
        <f>IFERROR(COUNTIFS('Master Sheet'!$V:$V, "Yes",'Master Sheet'!$W:$W, B135,'Master Sheet'!$X:$X, MATCH(C135, {"January","February","March","April","May","June","July","August","September","October","November","December"}, 0),'Master Sheet'!$O:$O, A135),0)</f>
        <v>50</v>
      </c>
      <c r="F135">
        <f>IFERROR(COUNTIFS('Master Sheet'!$V:$V, "No",'Master Sheet'!$W:$W, B135,'Master Sheet'!$X:$X, MATCH(C135, {"January","February","March","April","May","June","July","August","September","October","November","December"}, 0),'Master Sheet'!$O:$O, A135),0)</f>
        <v>0</v>
      </c>
      <c r="G135" s="7">
        <f t="shared" si="15"/>
        <v>1</v>
      </c>
    </row>
    <row r="136" spans="1:7">
      <c r="A136" t="s">
        <v>19</v>
      </c>
      <c r="B136">
        <v>2004</v>
      </c>
      <c r="C136" t="s">
        <v>42</v>
      </c>
      <c r="D136">
        <f t="shared" si="14"/>
        <v>41</v>
      </c>
      <c r="E136">
        <f>IFERROR(COUNTIFS('Master Sheet'!$V:$V, "Yes",'Master Sheet'!$W:$W, B136,'Master Sheet'!$X:$X, MATCH(C136, {"January","February","March","April","May","June","July","August","September","October","November","December"}, 0),'Master Sheet'!$O:$O, A136),0)</f>
        <v>24</v>
      </c>
      <c r="F136">
        <f>IFERROR(COUNTIFS('Master Sheet'!$V:$V, "No",'Master Sheet'!$W:$W, B136,'Master Sheet'!$X:$X, MATCH(C136, {"January","February","March","April","May","June","July","August","September","October","November","December"}, 0),'Master Sheet'!$O:$O, A136),0)</f>
        <v>17</v>
      </c>
      <c r="G136" s="7">
        <f t="shared" si="15"/>
        <v>0.58536585365853655</v>
      </c>
    </row>
    <row r="137" spans="1:7">
      <c r="A137" t="s">
        <v>19</v>
      </c>
      <c r="B137">
        <v>2004</v>
      </c>
      <c r="C137" t="s">
        <v>43</v>
      </c>
      <c r="D137">
        <f t="shared" ref="D137:D200" si="22">E137+F137</f>
        <v>11</v>
      </c>
      <c r="E137">
        <f>IFERROR(COUNTIFS('Master Sheet'!$V:$V, "Yes",'Master Sheet'!$W:$W, B137,'Master Sheet'!$X:$X, MATCH(C137, {"January","February","March","April","May","June","July","August","September","October","November","December"}, 0),'Master Sheet'!$O:$O, A137),0)</f>
        <v>11</v>
      </c>
      <c r="F137">
        <f>IFERROR(COUNTIFS('Master Sheet'!$V:$V, "No",'Master Sheet'!$W:$W, B137,'Master Sheet'!$X:$X, MATCH(C137, {"January","February","March","April","May","June","July","August","September","October","November","December"}, 0),'Master Sheet'!$O:$O, A137),0)</f>
        <v>0</v>
      </c>
      <c r="G137" s="7">
        <f t="shared" ref="G137:G200" si="23">IFERROR(E137/D137,"N/A")</f>
        <v>1</v>
      </c>
    </row>
    <row r="138" spans="1:7">
      <c r="A138" t="s">
        <v>19</v>
      </c>
      <c r="B138">
        <v>2004</v>
      </c>
      <c r="C138" t="s">
        <v>44</v>
      </c>
      <c r="D138">
        <f t="shared" si="22"/>
        <v>52</v>
      </c>
      <c r="E138">
        <f>IFERROR(COUNTIFS('Master Sheet'!$V:$V, "Yes",'Master Sheet'!$W:$W, B138,'Master Sheet'!$X:$X, MATCH(C138, {"January","February","March","April","May","June","July","August","September","October","November","December"}, 0),'Master Sheet'!$O:$O, A138),0)</f>
        <v>30</v>
      </c>
      <c r="F138">
        <f>IFERROR(COUNTIFS('Master Sheet'!$V:$V, "No",'Master Sheet'!$W:$W, B138,'Master Sheet'!$X:$X, MATCH(C138, {"January","February","March","April","May","June","July","August","September","October","November","December"}, 0),'Master Sheet'!$O:$O, A138),0)</f>
        <v>22</v>
      </c>
      <c r="G138" s="7">
        <f t="shared" si="23"/>
        <v>0.57692307692307687</v>
      </c>
    </row>
    <row r="139" spans="1:7">
      <c r="A139" t="s">
        <v>19</v>
      </c>
      <c r="B139">
        <v>2004</v>
      </c>
      <c r="C139" t="s">
        <v>45</v>
      </c>
      <c r="D139">
        <f t="shared" si="22"/>
        <v>77</v>
      </c>
      <c r="E139">
        <f>IFERROR(COUNTIFS('Master Sheet'!$V:$V, "Yes",'Master Sheet'!$W:$W, B139,'Master Sheet'!$X:$X, MATCH(C139, {"January","February","March","April","May","June","July","August","September","October","November","December"}, 0),'Master Sheet'!$O:$O, A139),0)</f>
        <v>77</v>
      </c>
      <c r="F139">
        <f>IFERROR(COUNTIFS('Master Sheet'!$V:$V, "No",'Master Sheet'!$W:$W, B139,'Master Sheet'!$X:$X, MATCH(C139, {"January","February","March","April","May","June","July","August","September","October","November","December"}, 0),'Master Sheet'!$O:$O, A139),0)</f>
        <v>0</v>
      </c>
      <c r="G139" s="7">
        <f t="shared" si="23"/>
        <v>1</v>
      </c>
    </row>
    <row r="140" spans="1:7">
      <c r="A140" t="s">
        <v>19</v>
      </c>
      <c r="B140">
        <v>2004</v>
      </c>
      <c r="C140" t="s">
        <v>46</v>
      </c>
      <c r="D140">
        <f t="shared" si="22"/>
        <v>58</v>
      </c>
      <c r="E140">
        <f>IFERROR(COUNTIFS('Master Sheet'!$V:$V, "Yes",'Master Sheet'!$W:$W, B140,'Master Sheet'!$X:$X, MATCH(C140, {"January","February","March","April","May","June","July","August","September","October","November","December"}, 0),'Master Sheet'!$O:$O, A140),0)</f>
        <v>58</v>
      </c>
      <c r="F140">
        <f>IFERROR(COUNTIFS('Master Sheet'!$V:$V, "No",'Master Sheet'!$W:$W, B140,'Master Sheet'!$X:$X, MATCH(C140, {"January","February","March","April","May","June","July","August","September","October","November","December"}, 0),'Master Sheet'!$O:$O, A140),0)</f>
        <v>0</v>
      </c>
      <c r="G140" s="7">
        <f t="shared" si="23"/>
        <v>1</v>
      </c>
    </row>
    <row r="141" spans="1:7">
      <c r="A141" t="s">
        <v>19</v>
      </c>
      <c r="B141">
        <v>2005</v>
      </c>
      <c r="C141" t="s">
        <v>36</v>
      </c>
      <c r="D141">
        <f t="shared" si="22"/>
        <v>4</v>
      </c>
      <c r="E141">
        <f>IFERROR(COUNTIFS('Master Sheet'!$V:$V, "Yes",'Master Sheet'!$W:$W, B141,'Master Sheet'!$X:$X, MATCH(C141, {"January","February","March","April","May","June","July","August","September","October","November","December"}, 0),'Master Sheet'!$O:$O, A141),0)</f>
        <v>0</v>
      </c>
      <c r="F141">
        <f>IFERROR(COUNTIFS('Master Sheet'!$V:$V, "No",'Master Sheet'!$W:$W, B141,'Master Sheet'!$X:$X, MATCH(C141, {"January","February","March","April","May","June","July","August","September","October","November","December"}, 0),'Master Sheet'!$O:$O, A141),0)</f>
        <v>4</v>
      </c>
      <c r="G141" s="7">
        <f t="shared" si="23"/>
        <v>0</v>
      </c>
    </row>
    <row r="142" spans="1:7">
      <c r="A142" t="s">
        <v>19</v>
      </c>
      <c r="B142">
        <v>2005</v>
      </c>
      <c r="C142" t="s">
        <v>37</v>
      </c>
      <c r="D142">
        <f t="shared" si="22"/>
        <v>56</v>
      </c>
      <c r="E142">
        <f>IFERROR(COUNTIFS('Master Sheet'!$V:$V, "Yes",'Master Sheet'!$W:$W, B142,'Master Sheet'!$X:$X, MATCH(C142, {"January","February","March","April","May","June","July","August","September","October","November","December"}, 0),'Master Sheet'!$O:$O, A142),0)</f>
        <v>41</v>
      </c>
      <c r="F142">
        <f>IFERROR(COUNTIFS('Master Sheet'!$V:$V, "No",'Master Sheet'!$W:$W, B142,'Master Sheet'!$X:$X, MATCH(C142, {"January","February","March","April","May","June","July","August","September","October","November","December"}, 0),'Master Sheet'!$O:$O, A142),0)</f>
        <v>15</v>
      </c>
      <c r="G142" s="7">
        <f t="shared" si="23"/>
        <v>0.7321428571428571</v>
      </c>
    </row>
    <row r="143" spans="1:7">
      <c r="A143" t="s">
        <v>19</v>
      </c>
      <c r="B143">
        <v>2005</v>
      </c>
      <c r="C143" t="s">
        <v>38</v>
      </c>
      <c r="D143">
        <f t="shared" si="22"/>
        <v>55</v>
      </c>
      <c r="E143">
        <f>IFERROR(COUNTIFS('Master Sheet'!$V:$V, "Yes",'Master Sheet'!$W:$W, B143,'Master Sheet'!$X:$X, MATCH(C143, {"January","February","March","April","May","June","July","August","September","October","November","December"}, 0),'Master Sheet'!$O:$O, A143),0)</f>
        <v>32</v>
      </c>
      <c r="F143">
        <f>IFERROR(COUNTIFS('Master Sheet'!$V:$V, "No",'Master Sheet'!$W:$W, B143,'Master Sheet'!$X:$X, MATCH(C143, {"January","February","March","April","May","June","July","August","September","October","November","December"}, 0),'Master Sheet'!$O:$O, A143),0)</f>
        <v>23</v>
      </c>
      <c r="G143" s="7">
        <f t="shared" si="23"/>
        <v>0.58181818181818179</v>
      </c>
    </row>
    <row r="144" spans="1:7">
      <c r="A144" t="s">
        <v>19</v>
      </c>
      <c r="B144">
        <v>2005</v>
      </c>
      <c r="C144" t="s">
        <v>39</v>
      </c>
      <c r="D144">
        <f t="shared" si="22"/>
        <v>8</v>
      </c>
      <c r="E144">
        <f>IFERROR(COUNTIFS('Master Sheet'!$V:$V, "Yes",'Master Sheet'!$W:$W, B144,'Master Sheet'!$X:$X, MATCH(C144, {"January","February","March","April","May","June","July","August","September","October","November","December"}, 0),'Master Sheet'!$O:$O, A144),0)</f>
        <v>8</v>
      </c>
      <c r="F144">
        <f>IFERROR(COUNTIFS('Master Sheet'!$V:$V, "No",'Master Sheet'!$W:$W, B144,'Master Sheet'!$X:$X, MATCH(C144, {"January","February","March","April","May","June","July","August","September","October","November","December"}, 0),'Master Sheet'!$O:$O, A144),0)</f>
        <v>0</v>
      </c>
      <c r="G144" s="7">
        <f t="shared" si="23"/>
        <v>1</v>
      </c>
    </row>
    <row r="145" spans="1:7">
      <c r="A145" t="s">
        <v>19</v>
      </c>
      <c r="B145">
        <v>2005</v>
      </c>
      <c r="C145" t="s">
        <v>7</v>
      </c>
      <c r="D145">
        <f t="shared" si="22"/>
        <v>39</v>
      </c>
      <c r="E145">
        <f>IFERROR(COUNTIFS('Master Sheet'!$V:$V, "Yes",'Master Sheet'!$W:$W, B145,'Master Sheet'!$X:$X, MATCH(C145, {"January","February","March","April","May","June","July","August","September","October","November","December"}, 0),'Master Sheet'!$O:$O, A145),0)</f>
        <v>14</v>
      </c>
      <c r="F145">
        <f>IFERROR(COUNTIFS('Master Sheet'!$V:$V, "No",'Master Sheet'!$W:$W, B145,'Master Sheet'!$X:$X, MATCH(C145, {"January","February","March","April","May","June","July","August","September","October","November","December"}, 0),'Master Sheet'!$O:$O, A145),0)</f>
        <v>25</v>
      </c>
      <c r="G145" s="7">
        <f t="shared" si="23"/>
        <v>0.35897435897435898</v>
      </c>
    </row>
    <row r="146" spans="1:7">
      <c r="A146" t="s">
        <v>19</v>
      </c>
      <c r="B146">
        <v>2005</v>
      </c>
      <c r="C146" t="s">
        <v>40</v>
      </c>
      <c r="D146">
        <f t="shared" si="22"/>
        <v>0</v>
      </c>
      <c r="E146">
        <f>IFERROR(COUNTIFS('Master Sheet'!$V:$V, "Yes",'Master Sheet'!$W:$W, B146,'Master Sheet'!$X:$X, MATCH(C146, {"January","February","March","April","May","June","July","August","September","October","November","December"}, 0),'Master Sheet'!$O:$O, A146),0)</f>
        <v>0</v>
      </c>
      <c r="F146">
        <f>IFERROR(COUNTIFS('Master Sheet'!$V:$V, "No",'Master Sheet'!$W:$W, B146,'Master Sheet'!$X:$X, MATCH(C146, {"January","February","March","April","May","June","July","August","September","October","November","December"}, 0),'Master Sheet'!$O:$O, A146),0)</f>
        <v>0</v>
      </c>
      <c r="G146" s="7" t="str">
        <f t="shared" si="23"/>
        <v>N/A</v>
      </c>
    </row>
    <row r="147" spans="1:7">
      <c r="A147" t="s">
        <v>19</v>
      </c>
      <c r="B147">
        <v>2005</v>
      </c>
      <c r="C147" t="s">
        <v>41</v>
      </c>
      <c r="D147">
        <f t="shared" si="22"/>
        <v>0</v>
      </c>
      <c r="E147">
        <f>IFERROR(COUNTIFS('Master Sheet'!$V:$V, "Yes",'Master Sheet'!$W:$W, B147,'Master Sheet'!$X:$X, MATCH(C147, {"January","February","March","April","May","June","July","August","September","October","November","December"}, 0),'Master Sheet'!$O:$O, A147),0)</f>
        <v>0</v>
      </c>
      <c r="F147">
        <f>IFERROR(COUNTIFS('Master Sheet'!$V:$V, "No",'Master Sheet'!$W:$W, B147,'Master Sheet'!$X:$X, MATCH(C147, {"January","February","March","April","May","June","July","August","September","October","November","December"}, 0),'Master Sheet'!$O:$O, A147),0)</f>
        <v>0</v>
      </c>
      <c r="G147" s="7" t="str">
        <f t="shared" si="23"/>
        <v>N/A</v>
      </c>
    </row>
    <row r="148" spans="1:7">
      <c r="A148" t="s">
        <v>19</v>
      </c>
      <c r="B148">
        <v>2005</v>
      </c>
      <c r="C148" t="s">
        <v>42</v>
      </c>
      <c r="D148">
        <f t="shared" si="22"/>
        <v>0</v>
      </c>
      <c r="E148">
        <f>IFERROR(COUNTIFS('Master Sheet'!$V:$V, "Yes",'Master Sheet'!$W:$W, B148,'Master Sheet'!$X:$X, MATCH(C148, {"January","February","March","April","May","June","July","August","September","October","November","December"}, 0),'Master Sheet'!$O:$O, A148),0)</f>
        <v>0</v>
      </c>
      <c r="F148">
        <f>IFERROR(COUNTIFS('Master Sheet'!$V:$V, "No",'Master Sheet'!$W:$W, B148,'Master Sheet'!$X:$X, MATCH(C148, {"January","February","March","April","May","June","July","August","September","October","November","December"}, 0),'Master Sheet'!$O:$O, A148),0)</f>
        <v>0</v>
      </c>
      <c r="G148" s="7" t="str">
        <f t="shared" si="23"/>
        <v>N/A</v>
      </c>
    </row>
    <row r="149" spans="1:7">
      <c r="A149" t="s">
        <v>19</v>
      </c>
      <c r="B149">
        <v>2005</v>
      </c>
      <c r="C149" t="s">
        <v>43</v>
      </c>
      <c r="D149">
        <f t="shared" si="22"/>
        <v>0</v>
      </c>
      <c r="E149">
        <f>IFERROR(COUNTIFS('Master Sheet'!$V:$V, "Yes",'Master Sheet'!$W:$W, B149,'Master Sheet'!$X:$X, MATCH(C149, {"January","February","March","April","May","June","July","August","September","October","November","December"}, 0),'Master Sheet'!$O:$O, A149),0)</f>
        <v>0</v>
      </c>
      <c r="F149">
        <f>IFERROR(COUNTIFS('Master Sheet'!$V:$V, "No",'Master Sheet'!$W:$W, B149,'Master Sheet'!$X:$X, MATCH(C149, {"January","February","March","April","May","June","July","August","September","October","November","December"}, 0),'Master Sheet'!$O:$O, A149),0)</f>
        <v>0</v>
      </c>
      <c r="G149" s="7" t="str">
        <f t="shared" si="23"/>
        <v>N/A</v>
      </c>
    </row>
    <row r="150" spans="1:7">
      <c r="A150" t="s">
        <v>19</v>
      </c>
      <c r="B150">
        <v>2005</v>
      </c>
      <c r="C150" t="s">
        <v>44</v>
      </c>
      <c r="D150">
        <f t="shared" si="22"/>
        <v>0</v>
      </c>
      <c r="E150">
        <f>IFERROR(COUNTIFS('Master Sheet'!$V:$V, "Yes",'Master Sheet'!$W:$W, B150,'Master Sheet'!$X:$X, MATCH(C150, {"January","February","March","April","May","June","July","August","September","October","November","December"}, 0),'Master Sheet'!$O:$O, A150),0)</f>
        <v>0</v>
      </c>
      <c r="F150">
        <f>IFERROR(COUNTIFS('Master Sheet'!$V:$V, "No",'Master Sheet'!$W:$W, B150,'Master Sheet'!$X:$X, MATCH(C150, {"January","February","March","April","May","June","July","August","September","October","November","December"}, 0),'Master Sheet'!$O:$O, A150),0)</f>
        <v>0</v>
      </c>
      <c r="G150" s="7" t="str">
        <f t="shared" si="23"/>
        <v>N/A</v>
      </c>
    </row>
    <row r="151" spans="1:7">
      <c r="A151" t="s">
        <v>19</v>
      </c>
      <c r="B151">
        <v>2005</v>
      </c>
      <c r="C151" t="s">
        <v>45</v>
      </c>
      <c r="D151">
        <f t="shared" si="22"/>
        <v>0</v>
      </c>
      <c r="E151">
        <f>IFERROR(COUNTIFS('Master Sheet'!$V:$V, "Yes",'Master Sheet'!$W:$W, B151,'Master Sheet'!$X:$X, MATCH(C151, {"January","February","March","April","May","June","July","August","September","October","November","December"}, 0),'Master Sheet'!$O:$O, A151),0)</f>
        <v>0</v>
      </c>
      <c r="F151">
        <f>IFERROR(COUNTIFS('Master Sheet'!$V:$V, "No",'Master Sheet'!$W:$W, B151,'Master Sheet'!$X:$X, MATCH(C151, {"January","February","March","April","May","June","July","August","September","October","November","December"}, 0),'Master Sheet'!$O:$O, A151),0)</f>
        <v>0</v>
      </c>
      <c r="G151" s="7" t="str">
        <f t="shared" si="23"/>
        <v>N/A</v>
      </c>
    </row>
    <row r="152" spans="1:7">
      <c r="A152" t="s">
        <v>19</v>
      </c>
      <c r="B152">
        <v>2005</v>
      </c>
      <c r="C152" t="s">
        <v>46</v>
      </c>
      <c r="D152">
        <f t="shared" si="22"/>
        <v>0</v>
      </c>
      <c r="E152">
        <f>IFERROR(COUNTIFS('Master Sheet'!$V:$V, "Yes",'Master Sheet'!$W:$W, B152,'Master Sheet'!$X:$X, MATCH(C152, {"January","February","March","April","May","June","July","August","September","October","November","December"}, 0),'Master Sheet'!$O:$O, A152),0)</f>
        <v>0</v>
      </c>
      <c r="F152">
        <f>IFERROR(COUNTIFS('Master Sheet'!$V:$V, "No",'Master Sheet'!$W:$W, B152,'Master Sheet'!$X:$X, MATCH(C152, {"January","February","March","April","May","June","July","August","September","October","November","December"}, 0),'Master Sheet'!$O:$O, A152),0)</f>
        <v>0</v>
      </c>
      <c r="G152" s="7" t="str">
        <f t="shared" si="23"/>
        <v>N/A</v>
      </c>
    </row>
    <row r="153" spans="1:7">
      <c r="A153" t="s">
        <v>22</v>
      </c>
      <c r="B153">
        <v>2003</v>
      </c>
      <c r="C153" t="s">
        <v>36</v>
      </c>
      <c r="D153">
        <f t="shared" si="22"/>
        <v>0</v>
      </c>
      <c r="E153">
        <f>IFERROR(COUNTIFS('Master Sheet'!$V:$V, "Yes",'Master Sheet'!$W:$W, B153,'Master Sheet'!$X:$X, MATCH(C153, {"January","February","March","April","May","June","July","August","September","October","November","December"}, 0),'Master Sheet'!$O:$O, A153),0)</f>
        <v>0</v>
      </c>
      <c r="F153">
        <f>IFERROR(COUNTIFS('Master Sheet'!$V:$V, "No",'Master Sheet'!$W:$W, B153,'Master Sheet'!$X:$X, MATCH(C153, {"January","February","March","April","May","June","July","August","September","October","November","December"}, 0),'Master Sheet'!$O:$O, A153),0)</f>
        <v>0</v>
      </c>
      <c r="G153" s="7" t="str">
        <f t="shared" si="23"/>
        <v>N/A</v>
      </c>
    </row>
    <row r="154" spans="1:7">
      <c r="A154" t="s">
        <v>22</v>
      </c>
      <c r="B154">
        <v>2003</v>
      </c>
      <c r="C154" t="s">
        <v>37</v>
      </c>
      <c r="D154">
        <f t="shared" si="22"/>
        <v>0</v>
      </c>
      <c r="E154">
        <f>IFERROR(COUNTIFS('Master Sheet'!$V:$V, "Yes",'Master Sheet'!$W:$W, B154,'Master Sheet'!$X:$X, MATCH(C154, {"January","February","March","April","May","June","July","August","September","October","November","December"}, 0),'Master Sheet'!$O:$O, A154),0)</f>
        <v>0</v>
      </c>
      <c r="F154">
        <f>IFERROR(COUNTIFS('Master Sheet'!$V:$V, "No",'Master Sheet'!$W:$W, B154,'Master Sheet'!$X:$X, MATCH(C154, {"January","February","March","April","May","June","July","August","September","October","November","December"}, 0),'Master Sheet'!$O:$O, A154),0)</f>
        <v>0</v>
      </c>
      <c r="G154" s="7" t="str">
        <f t="shared" si="23"/>
        <v>N/A</v>
      </c>
    </row>
    <row r="155" spans="1:7">
      <c r="A155" t="s">
        <v>22</v>
      </c>
      <c r="B155">
        <v>2003</v>
      </c>
      <c r="C155" t="s">
        <v>38</v>
      </c>
      <c r="D155">
        <f t="shared" si="22"/>
        <v>16</v>
      </c>
      <c r="E155">
        <f>IFERROR(COUNTIFS('Master Sheet'!$V:$V, "Yes",'Master Sheet'!$W:$W, B155,'Master Sheet'!$X:$X, MATCH(C155, {"January","February","March","April","May","June","July","August","September","October","November","December"}, 0),'Master Sheet'!$O:$O, A155),0)</f>
        <v>16</v>
      </c>
      <c r="F155">
        <f>IFERROR(COUNTIFS('Master Sheet'!$V:$V, "No",'Master Sheet'!$W:$W, B155,'Master Sheet'!$X:$X, MATCH(C155, {"January","February","March","April","May","June","July","August","September","October","November","December"}, 0),'Master Sheet'!$O:$O, A155),0)</f>
        <v>0</v>
      </c>
      <c r="G155" s="7">
        <f t="shared" si="23"/>
        <v>1</v>
      </c>
    </row>
    <row r="156" spans="1:7">
      <c r="A156" t="s">
        <v>22</v>
      </c>
      <c r="B156">
        <v>2003</v>
      </c>
      <c r="C156" t="s">
        <v>39</v>
      </c>
      <c r="D156">
        <f t="shared" si="22"/>
        <v>12</v>
      </c>
      <c r="E156">
        <f>IFERROR(COUNTIFS('Master Sheet'!$V:$V, "Yes",'Master Sheet'!$W:$W, B156,'Master Sheet'!$X:$X, MATCH(C156, {"January","February","March","April","May","June","July","August","September","October","November","December"}, 0),'Master Sheet'!$O:$O, A156),0)</f>
        <v>0</v>
      </c>
      <c r="F156">
        <f>IFERROR(COUNTIFS('Master Sheet'!$V:$V, "No",'Master Sheet'!$W:$W, B156,'Master Sheet'!$X:$X, MATCH(C156, {"January","February","March","April","May","June","July","August","September","October","November","December"}, 0),'Master Sheet'!$O:$O, A156),0)</f>
        <v>12</v>
      </c>
      <c r="G156" s="7">
        <f t="shared" si="23"/>
        <v>0</v>
      </c>
    </row>
    <row r="157" spans="1:7">
      <c r="A157" t="s">
        <v>22</v>
      </c>
      <c r="B157">
        <v>2003</v>
      </c>
      <c r="C157" t="s">
        <v>7</v>
      </c>
      <c r="D157">
        <f t="shared" si="22"/>
        <v>0</v>
      </c>
      <c r="E157">
        <f>IFERROR(COUNTIFS('Master Sheet'!$V:$V, "Yes",'Master Sheet'!$W:$W, B157,'Master Sheet'!$X:$X, MATCH(C157, {"January","February","March","April","May","June","July","August","September","October","November","December"}, 0),'Master Sheet'!$O:$O, A157),0)</f>
        <v>0</v>
      </c>
      <c r="F157">
        <f>IFERROR(COUNTIFS('Master Sheet'!$V:$V, "No",'Master Sheet'!$W:$W, B157,'Master Sheet'!$X:$X, MATCH(C157, {"January","February","March","April","May","June","July","August","September","October","November","December"}, 0),'Master Sheet'!$O:$O, A157),0)</f>
        <v>0</v>
      </c>
      <c r="G157" s="7" t="str">
        <f t="shared" si="23"/>
        <v>N/A</v>
      </c>
    </row>
    <row r="158" spans="1:7">
      <c r="A158" t="s">
        <v>22</v>
      </c>
      <c r="B158">
        <v>2003</v>
      </c>
      <c r="C158" t="s">
        <v>40</v>
      </c>
      <c r="D158">
        <f t="shared" si="22"/>
        <v>0</v>
      </c>
      <c r="E158">
        <f>IFERROR(COUNTIFS('Master Sheet'!$V:$V, "Yes",'Master Sheet'!$W:$W, B158,'Master Sheet'!$X:$X, MATCH(C158, {"January","February","March","April","May","June","July","August","September","October","November","December"}, 0),'Master Sheet'!$O:$O, A158),0)</f>
        <v>0</v>
      </c>
      <c r="F158">
        <f>IFERROR(COUNTIFS('Master Sheet'!$V:$V, "No",'Master Sheet'!$W:$W, B158,'Master Sheet'!$X:$X, MATCH(C158, {"January","February","March","April","May","June","July","August","September","October","November","December"}, 0),'Master Sheet'!$O:$O, A158),0)</f>
        <v>0</v>
      </c>
      <c r="G158" s="7" t="str">
        <f t="shared" si="23"/>
        <v>N/A</v>
      </c>
    </row>
    <row r="159" spans="1:7">
      <c r="A159" t="s">
        <v>22</v>
      </c>
      <c r="B159">
        <v>2003</v>
      </c>
      <c r="C159" t="s">
        <v>41</v>
      </c>
      <c r="D159">
        <f t="shared" si="22"/>
        <v>0</v>
      </c>
      <c r="E159">
        <f>IFERROR(COUNTIFS('Master Sheet'!$V:$V, "Yes",'Master Sheet'!$W:$W, B159,'Master Sheet'!$X:$X, MATCH(C159, {"January","February","March","April","May","June","July","August","September","October","November","December"}, 0),'Master Sheet'!$O:$O, A159),0)</f>
        <v>0</v>
      </c>
      <c r="F159">
        <f>IFERROR(COUNTIFS('Master Sheet'!$V:$V, "No",'Master Sheet'!$W:$W, B159,'Master Sheet'!$X:$X, MATCH(C159, {"January","February","March","April","May","June","July","August","September","October","November","December"}, 0),'Master Sheet'!$O:$O, A159),0)</f>
        <v>0</v>
      </c>
      <c r="G159" s="7" t="str">
        <f t="shared" si="23"/>
        <v>N/A</v>
      </c>
    </row>
    <row r="160" spans="1:7">
      <c r="A160" t="s">
        <v>22</v>
      </c>
      <c r="B160">
        <v>2003</v>
      </c>
      <c r="C160" t="s">
        <v>42</v>
      </c>
      <c r="D160">
        <f t="shared" si="22"/>
        <v>0</v>
      </c>
      <c r="E160">
        <f>IFERROR(COUNTIFS('Master Sheet'!$V:$V, "Yes",'Master Sheet'!$W:$W, B160,'Master Sheet'!$X:$X, MATCH(C160, {"January","February","March","April","May","June","July","August","September","October","November","December"}, 0),'Master Sheet'!$O:$O, A160),0)</f>
        <v>0</v>
      </c>
      <c r="F160">
        <f>IFERROR(COUNTIFS('Master Sheet'!$V:$V, "No",'Master Sheet'!$W:$W, B160,'Master Sheet'!$X:$X, MATCH(C160, {"January","February","March","April","May","June","July","August","September","October","November","December"}, 0),'Master Sheet'!$O:$O, A160),0)</f>
        <v>0</v>
      </c>
      <c r="G160" s="7" t="str">
        <f t="shared" si="23"/>
        <v>N/A</v>
      </c>
    </row>
    <row r="161" spans="1:7">
      <c r="A161" t="s">
        <v>22</v>
      </c>
      <c r="B161">
        <v>2003</v>
      </c>
      <c r="C161" t="s">
        <v>43</v>
      </c>
      <c r="D161">
        <f t="shared" si="22"/>
        <v>11</v>
      </c>
      <c r="E161">
        <f>IFERROR(COUNTIFS('Master Sheet'!$V:$V, "Yes",'Master Sheet'!$W:$W, B161,'Master Sheet'!$X:$X, MATCH(C161, {"January","February","March","April","May","June","July","August","September","October","November","December"}, 0),'Master Sheet'!$O:$O, A161),0)</f>
        <v>11</v>
      </c>
      <c r="F161">
        <f>IFERROR(COUNTIFS('Master Sheet'!$V:$V, "No",'Master Sheet'!$W:$W, B161,'Master Sheet'!$X:$X, MATCH(C161, {"January","February","March","April","May","June","July","August","September","October","November","December"}, 0),'Master Sheet'!$O:$O, A161),0)</f>
        <v>0</v>
      </c>
      <c r="G161" s="7">
        <f t="shared" si="23"/>
        <v>1</v>
      </c>
    </row>
    <row r="162" spans="1:7">
      <c r="A162" t="s">
        <v>22</v>
      </c>
      <c r="B162">
        <v>2003</v>
      </c>
      <c r="C162" t="s">
        <v>44</v>
      </c>
      <c r="D162">
        <f t="shared" si="22"/>
        <v>18</v>
      </c>
      <c r="E162">
        <f>IFERROR(COUNTIFS('Master Sheet'!$V:$V, "Yes",'Master Sheet'!$W:$W, B162,'Master Sheet'!$X:$X, MATCH(C162, {"January","February","March","April","May","June","July","August","September","October","November","December"}, 0),'Master Sheet'!$O:$O, A162),0)</f>
        <v>18</v>
      </c>
      <c r="F162">
        <f>IFERROR(COUNTIFS('Master Sheet'!$V:$V, "No",'Master Sheet'!$W:$W, B162,'Master Sheet'!$X:$X, MATCH(C162, {"January","February","March","April","May","June","July","August","September","October","November","December"}, 0),'Master Sheet'!$O:$O, A162),0)</f>
        <v>0</v>
      </c>
      <c r="G162" s="7">
        <f t="shared" si="23"/>
        <v>1</v>
      </c>
    </row>
    <row r="163" spans="1:7">
      <c r="A163" t="s">
        <v>22</v>
      </c>
      <c r="B163">
        <v>2003</v>
      </c>
      <c r="C163" t="s">
        <v>45</v>
      </c>
      <c r="D163">
        <f t="shared" si="22"/>
        <v>16</v>
      </c>
      <c r="E163">
        <f>IFERROR(COUNTIFS('Master Sheet'!$V:$V, "Yes",'Master Sheet'!$W:$W, B163,'Master Sheet'!$X:$X, MATCH(C163, {"January","February","March","April","May","June","July","August","September","October","November","December"}, 0),'Master Sheet'!$O:$O, A163),0)</f>
        <v>6</v>
      </c>
      <c r="F163">
        <f>IFERROR(COUNTIFS('Master Sheet'!$V:$V, "No",'Master Sheet'!$W:$W, B163,'Master Sheet'!$X:$X, MATCH(C163, {"January","February","March","April","May","June","July","August","September","October","November","December"}, 0),'Master Sheet'!$O:$O, A163),0)</f>
        <v>10</v>
      </c>
      <c r="G163" s="7">
        <f t="shared" si="23"/>
        <v>0.375</v>
      </c>
    </row>
    <row r="164" spans="1:7">
      <c r="A164" t="s">
        <v>22</v>
      </c>
      <c r="B164">
        <v>2003</v>
      </c>
      <c r="C164" t="s">
        <v>46</v>
      </c>
      <c r="D164">
        <f t="shared" si="22"/>
        <v>6</v>
      </c>
      <c r="E164">
        <f>IFERROR(COUNTIFS('Master Sheet'!$V:$V, "Yes",'Master Sheet'!$W:$W, B164,'Master Sheet'!$X:$X, MATCH(C164, {"January","February","March","April","May","June","July","August","September","October","November","December"}, 0),'Master Sheet'!$O:$O, A164),0)</f>
        <v>6</v>
      </c>
      <c r="F164">
        <f>IFERROR(COUNTIFS('Master Sheet'!$V:$V, "No",'Master Sheet'!$W:$W, B164,'Master Sheet'!$X:$X, MATCH(C164, {"January","February","March","April","May","June","July","August","September","October","November","December"}, 0),'Master Sheet'!$O:$O, A164),0)</f>
        <v>0</v>
      </c>
      <c r="G164" s="7">
        <f t="shared" si="23"/>
        <v>1</v>
      </c>
    </row>
    <row r="165" spans="1:7">
      <c r="A165" t="s">
        <v>22</v>
      </c>
      <c r="B165">
        <v>2004</v>
      </c>
      <c r="C165" t="s">
        <v>36</v>
      </c>
      <c r="D165">
        <f t="shared" si="22"/>
        <v>17</v>
      </c>
      <c r="E165">
        <f>IFERROR(COUNTIFS('Master Sheet'!$V:$V, "Yes",'Master Sheet'!$W:$W, B165,'Master Sheet'!$X:$X, MATCH(C165, {"January","February","March","April","May","June","July","August","September","October","November","December"}, 0),'Master Sheet'!$O:$O, A165),0)</f>
        <v>17</v>
      </c>
      <c r="F165">
        <f>IFERROR(COUNTIFS('Master Sheet'!$V:$V, "No",'Master Sheet'!$W:$W, B165,'Master Sheet'!$X:$X, MATCH(C165, {"January","February","March","April","May","June","July","August","September","October","November","December"}, 0),'Master Sheet'!$O:$O, A165),0)</f>
        <v>0</v>
      </c>
      <c r="G165" s="7">
        <f t="shared" si="23"/>
        <v>1</v>
      </c>
    </row>
    <row r="166" spans="1:7">
      <c r="A166" t="s">
        <v>22</v>
      </c>
      <c r="B166">
        <v>2004</v>
      </c>
      <c r="C166" t="s">
        <v>37</v>
      </c>
      <c r="D166">
        <f t="shared" si="22"/>
        <v>0</v>
      </c>
      <c r="E166">
        <f>IFERROR(COUNTIFS('Master Sheet'!$V:$V, "Yes",'Master Sheet'!$W:$W, B166,'Master Sheet'!$X:$X, MATCH(C166, {"January","February","March","April","May","June","July","August","September","October","November","December"}, 0),'Master Sheet'!$O:$O, A166),0)</f>
        <v>0</v>
      </c>
      <c r="F166">
        <f>IFERROR(COUNTIFS('Master Sheet'!$V:$V, "No",'Master Sheet'!$W:$W, B166,'Master Sheet'!$X:$X, MATCH(C166, {"January","February","March","April","May","June","July","August","September","October","November","December"}, 0),'Master Sheet'!$O:$O, A166),0)</f>
        <v>0</v>
      </c>
      <c r="G166" s="7" t="str">
        <f t="shared" si="23"/>
        <v>N/A</v>
      </c>
    </row>
    <row r="167" spans="1:7">
      <c r="A167" t="s">
        <v>22</v>
      </c>
      <c r="B167">
        <v>2004</v>
      </c>
      <c r="C167" t="s">
        <v>38</v>
      </c>
      <c r="D167">
        <f t="shared" si="22"/>
        <v>0</v>
      </c>
      <c r="E167">
        <f>IFERROR(COUNTIFS('Master Sheet'!$V:$V, "Yes",'Master Sheet'!$W:$W, B167,'Master Sheet'!$X:$X, MATCH(C167, {"January","February","March","April","May","June","July","August","September","October","November","December"}, 0),'Master Sheet'!$O:$O, A167),0)</f>
        <v>0</v>
      </c>
      <c r="F167">
        <f>IFERROR(COUNTIFS('Master Sheet'!$V:$V, "No",'Master Sheet'!$W:$W, B167,'Master Sheet'!$X:$X, MATCH(C167, {"January","February","March","April","May","June","July","August","September","October","November","December"}, 0),'Master Sheet'!$O:$O, A167),0)</f>
        <v>0</v>
      </c>
      <c r="G167" s="7" t="str">
        <f t="shared" si="23"/>
        <v>N/A</v>
      </c>
    </row>
    <row r="168" spans="1:7">
      <c r="A168" t="s">
        <v>22</v>
      </c>
      <c r="B168">
        <v>2004</v>
      </c>
      <c r="C168" t="s">
        <v>39</v>
      </c>
      <c r="D168">
        <f t="shared" si="22"/>
        <v>3</v>
      </c>
      <c r="E168">
        <f>IFERROR(COUNTIFS('Master Sheet'!$V:$V, "Yes",'Master Sheet'!$W:$W, B168,'Master Sheet'!$X:$X, MATCH(C168, {"January","February","March","April","May","June","July","August","September","October","November","December"}, 0),'Master Sheet'!$O:$O, A168),0)</f>
        <v>3</v>
      </c>
      <c r="F168">
        <f>IFERROR(COUNTIFS('Master Sheet'!$V:$V, "No",'Master Sheet'!$W:$W, B168,'Master Sheet'!$X:$X, MATCH(C168, {"January","February","March","April","May","June","July","August","September","October","November","December"}, 0),'Master Sheet'!$O:$O, A168),0)</f>
        <v>0</v>
      </c>
      <c r="G168" s="7">
        <f t="shared" si="23"/>
        <v>1</v>
      </c>
    </row>
    <row r="169" spans="1:7">
      <c r="A169" t="s">
        <v>22</v>
      </c>
      <c r="B169">
        <v>2004</v>
      </c>
      <c r="C169" t="s">
        <v>7</v>
      </c>
      <c r="D169">
        <f t="shared" si="22"/>
        <v>0</v>
      </c>
      <c r="E169">
        <f>IFERROR(COUNTIFS('Master Sheet'!$V:$V, "Yes",'Master Sheet'!$W:$W, B169,'Master Sheet'!$X:$X, MATCH(C169, {"January","February","March","April","May","June","July","August","September","October","November","December"}, 0),'Master Sheet'!$O:$O, A169),0)</f>
        <v>0</v>
      </c>
      <c r="F169">
        <f>IFERROR(COUNTIFS('Master Sheet'!$V:$V, "No",'Master Sheet'!$W:$W, B169,'Master Sheet'!$X:$X, MATCH(C169, {"January","February","March","April","May","June","July","August","September","October","November","December"}, 0),'Master Sheet'!$O:$O, A169),0)</f>
        <v>0</v>
      </c>
      <c r="G169" s="7" t="str">
        <f t="shared" si="23"/>
        <v>N/A</v>
      </c>
    </row>
    <row r="170" spans="1:7">
      <c r="A170" t="s">
        <v>22</v>
      </c>
      <c r="B170">
        <v>2004</v>
      </c>
      <c r="C170" t="s">
        <v>40</v>
      </c>
      <c r="D170">
        <f t="shared" si="22"/>
        <v>6</v>
      </c>
      <c r="E170">
        <f>IFERROR(COUNTIFS('Master Sheet'!$V:$V, "Yes",'Master Sheet'!$W:$W, B170,'Master Sheet'!$X:$X, MATCH(C170, {"January","February","March","April","May","June","July","August","September","October","November","December"}, 0),'Master Sheet'!$O:$O, A170),0)</f>
        <v>6</v>
      </c>
      <c r="F170">
        <f>IFERROR(COUNTIFS('Master Sheet'!$V:$V, "No",'Master Sheet'!$W:$W, B170,'Master Sheet'!$X:$X, MATCH(C170, {"January","February","March","April","May","June","July","August","September","October","November","December"}, 0),'Master Sheet'!$O:$O, A170),0)</f>
        <v>0</v>
      </c>
      <c r="G170" s="7">
        <f t="shared" si="23"/>
        <v>1</v>
      </c>
    </row>
    <row r="171" spans="1:7">
      <c r="A171" t="s">
        <v>22</v>
      </c>
      <c r="B171">
        <v>2004</v>
      </c>
      <c r="C171" t="s">
        <v>41</v>
      </c>
      <c r="D171">
        <f t="shared" si="22"/>
        <v>0</v>
      </c>
      <c r="E171">
        <f>IFERROR(COUNTIFS('Master Sheet'!$V:$V, "Yes",'Master Sheet'!$W:$W, B171,'Master Sheet'!$X:$X, MATCH(C171, {"January","February","March","April","May","June","July","August","September","October","November","December"}, 0),'Master Sheet'!$O:$O, A171),0)</f>
        <v>0</v>
      </c>
      <c r="F171">
        <f>IFERROR(COUNTIFS('Master Sheet'!$V:$V, "No",'Master Sheet'!$W:$W, B171,'Master Sheet'!$X:$X, MATCH(C171, {"January","February","March","April","May","June","July","August","September","October","November","December"}, 0),'Master Sheet'!$O:$O, A171),0)</f>
        <v>0</v>
      </c>
      <c r="G171" s="7" t="str">
        <f t="shared" si="23"/>
        <v>N/A</v>
      </c>
    </row>
    <row r="172" spans="1:7">
      <c r="A172" t="s">
        <v>22</v>
      </c>
      <c r="B172">
        <v>2004</v>
      </c>
      <c r="C172" t="s">
        <v>42</v>
      </c>
      <c r="D172">
        <f t="shared" si="22"/>
        <v>1</v>
      </c>
      <c r="E172">
        <f>IFERROR(COUNTIFS('Master Sheet'!$V:$V, "Yes",'Master Sheet'!$W:$W, B172,'Master Sheet'!$X:$X, MATCH(C172, {"January","February","March","April","May","June","July","August","September","October","November","December"}, 0),'Master Sheet'!$O:$O, A172),0)</f>
        <v>0</v>
      </c>
      <c r="F172">
        <f>IFERROR(COUNTIFS('Master Sheet'!$V:$V, "No",'Master Sheet'!$W:$W, B172,'Master Sheet'!$X:$X, MATCH(C172, {"January","February","March","April","May","June","July","August","September","October","November","December"}, 0),'Master Sheet'!$O:$O, A172),0)</f>
        <v>1</v>
      </c>
      <c r="G172" s="7">
        <f t="shared" si="23"/>
        <v>0</v>
      </c>
    </row>
    <row r="173" spans="1:7">
      <c r="A173" t="s">
        <v>22</v>
      </c>
      <c r="B173">
        <v>2004</v>
      </c>
      <c r="C173" t="s">
        <v>43</v>
      </c>
      <c r="D173">
        <f t="shared" si="22"/>
        <v>0</v>
      </c>
      <c r="E173">
        <f>IFERROR(COUNTIFS('Master Sheet'!$V:$V, "Yes",'Master Sheet'!$W:$W, B173,'Master Sheet'!$X:$X, MATCH(C173, {"January","February","March","April","May","June","July","August","September","October","November","December"}, 0),'Master Sheet'!$O:$O, A173),0)</f>
        <v>0</v>
      </c>
      <c r="F173">
        <f>IFERROR(COUNTIFS('Master Sheet'!$V:$V, "No",'Master Sheet'!$W:$W, B173,'Master Sheet'!$X:$X, MATCH(C173, {"January","February","March","April","May","June","July","August","September","October","November","December"}, 0),'Master Sheet'!$O:$O, A173),0)</f>
        <v>0</v>
      </c>
      <c r="G173" s="7" t="str">
        <f t="shared" si="23"/>
        <v>N/A</v>
      </c>
    </row>
    <row r="174" spans="1:7">
      <c r="A174" t="s">
        <v>22</v>
      </c>
      <c r="B174">
        <v>2004</v>
      </c>
      <c r="C174" t="s">
        <v>44</v>
      </c>
      <c r="D174">
        <f t="shared" si="22"/>
        <v>0</v>
      </c>
      <c r="E174">
        <f>IFERROR(COUNTIFS('Master Sheet'!$V:$V, "Yes",'Master Sheet'!$W:$W, B174,'Master Sheet'!$X:$X, MATCH(C174, {"January","February","March","April","May","June","July","August","September","October","November","December"}, 0),'Master Sheet'!$O:$O, A174),0)</f>
        <v>0</v>
      </c>
      <c r="F174">
        <f>IFERROR(COUNTIFS('Master Sheet'!$V:$V, "No",'Master Sheet'!$W:$W, B174,'Master Sheet'!$X:$X, MATCH(C174, {"January","February","March","April","May","June","July","August","September","October","November","December"}, 0),'Master Sheet'!$O:$O, A174),0)</f>
        <v>0</v>
      </c>
      <c r="G174" s="7" t="str">
        <f t="shared" si="23"/>
        <v>N/A</v>
      </c>
    </row>
    <row r="175" spans="1:7">
      <c r="A175" t="s">
        <v>22</v>
      </c>
      <c r="B175">
        <v>2004</v>
      </c>
      <c r="C175" t="s">
        <v>45</v>
      </c>
      <c r="D175">
        <f t="shared" si="22"/>
        <v>20</v>
      </c>
      <c r="E175">
        <f>IFERROR(COUNTIFS('Master Sheet'!$V:$V, "Yes",'Master Sheet'!$W:$W, B175,'Master Sheet'!$X:$X, MATCH(C175, {"January","February","March","April","May","June","July","August","September","October","November","December"}, 0),'Master Sheet'!$O:$O, A175),0)</f>
        <v>20</v>
      </c>
      <c r="F175">
        <f>IFERROR(COUNTIFS('Master Sheet'!$V:$V, "No",'Master Sheet'!$W:$W, B175,'Master Sheet'!$X:$X, MATCH(C175, {"January","February","March","April","May","June","July","August","September","October","November","December"}, 0),'Master Sheet'!$O:$O, A175),0)</f>
        <v>0</v>
      </c>
      <c r="G175" s="7">
        <f t="shared" si="23"/>
        <v>1</v>
      </c>
    </row>
    <row r="176" spans="1:7">
      <c r="A176" t="s">
        <v>22</v>
      </c>
      <c r="B176">
        <v>2004</v>
      </c>
      <c r="C176" t="s">
        <v>46</v>
      </c>
      <c r="D176">
        <f t="shared" si="22"/>
        <v>0</v>
      </c>
      <c r="E176">
        <f>IFERROR(COUNTIFS('Master Sheet'!$V:$V, "Yes",'Master Sheet'!$W:$W, B176,'Master Sheet'!$X:$X, MATCH(C176, {"January","February","March","April","May","June","July","August","September","October","November","December"}, 0),'Master Sheet'!$O:$O, A176),0)</f>
        <v>0</v>
      </c>
      <c r="F176">
        <f>IFERROR(COUNTIFS('Master Sheet'!$V:$V, "No",'Master Sheet'!$W:$W, B176,'Master Sheet'!$X:$X, MATCH(C176, {"January","February","March","April","May","June","July","August","September","October","November","December"}, 0),'Master Sheet'!$O:$O, A176),0)</f>
        <v>0</v>
      </c>
      <c r="G176" s="7" t="str">
        <f t="shared" si="23"/>
        <v>N/A</v>
      </c>
    </row>
    <row r="177" spans="1:7">
      <c r="A177" t="s">
        <v>22</v>
      </c>
      <c r="B177">
        <v>2005</v>
      </c>
      <c r="C177" t="s">
        <v>36</v>
      </c>
      <c r="D177">
        <f t="shared" si="22"/>
        <v>9</v>
      </c>
      <c r="E177">
        <f>IFERROR(COUNTIFS('Master Sheet'!$V:$V, "Yes",'Master Sheet'!$W:$W, B177,'Master Sheet'!$X:$X, MATCH(C177, {"January","February","March","April","May","June","July","August","September","October","November","December"}, 0),'Master Sheet'!$O:$O, A177),0)</f>
        <v>0</v>
      </c>
      <c r="F177">
        <f>IFERROR(COUNTIFS('Master Sheet'!$V:$V, "No",'Master Sheet'!$W:$W, B177,'Master Sheet'!$X:$X, MATCH(C177, {"January","February","March","April","May","June","July","August","September","October","November","December"}, 0),'Master Sheet'!$O:$O, A177),0)</f>
        <v>9</v>
      </c>
      <c r="G177" s="7">
        <f t="shared" si="23"/>
        <v>0</v>
      </c>
    </row>
    <row r="178" spans="1:7">
      <c r="A178" t="s">
        <v>22</v>
      </c>
      <c r="B178">
        <v>2005</v>
      </c>
      <c r="C178" t="s">
        <v>37</v>
      </c>
      <c r="D178">
        <f t="shared" si="22"/>
        <v>0</v>
      </c>
      <c r="E178">
        <f>IFERROR(COUNTIFS('Master Sheet'!$V:$V, "Yes",'Master Sheet'!$W:$W, B178,'Master Sheet'!$X:$X, MATCH(C178, {"January","February","March","April","May","June","July","August","September","October","November","December"}, 0),'Master Sheet'!$O:$O, A178),0)</f>
        <v>0</v>
      </c>
      <c r="F178">
        <f>IFERROR(COUNTIFS('Master Sheet'!$V:$V, "No",'Master Sheet'!$W:$W, B178,'Master Sheet'!$X:$X, MATCH(C178, {"January","February","March","April","May","June","July","August","September","October","November","December"}, 0),'Master Sheet'!$O:$O, A178),0)</f>
        <v>0</v>
      </c>
      <c r="G178" s="7" t="str">
        <f t="shared" si="23"/>
        <v>N/A</v>
      </c>
    </row>
    <row r="179" spans="1:7">
      <c r="A179" t="s">
        <v>22</v>
      </c>
      <c r="B179">
        <v>2005</v>
      </c>
      <c r="C179" t="s">
        <v>38</v>
      </c>
      <c r="D179">
        <f t="shared" si="22"/>
        <v>1</v>
      </c>
      <c r="E179">
        <f>IFERROR(COUNTIFS('Master Sheet'!$V:$V, "Yes",'Master Sheet'!$W:$W, B179,'Master Sheet'!$X:$X, MATCH(C179, {"January","February","March","April","May","June","July","August","September","October","November","December"}, 0),'Master Sheet'!$O:$O, A179),0)</f>
        <v>1</v>
      </c>
      <c r="F179">
        <f>IFERROR(COUNTIFS('Master Sheet'!$V:$V, "No",'Master Sheet'!$W:$W, B179,'Master Sheet'!$X:$X, MATCH(C179, {"January","February","March","April","May","June","July","August","September","October","November","December"}, 0),'Master Sheet'!$O:$O, A179),0)</f>
        <v>0</v>
      </c>
      <c r="G179" s="7">
        <f t="shared" si="23"/>
        <v>1</v>
      </c>
    </row>
    <row r="180" spans="1:7">
      <c r="A180" t="s">
        <v>22</v>
      </c>
      <c r="B180">
        <v>2005</v>
      </c>
      <c r="C180" t="s">
        <v>39</v>
      </c>
      <c r="D180">
        <f t="shared" si="22"/>
        <v>1</v>
      </c>
      <c r="E180">
        <f>IFERROR(COUNTIFS('Master Sheet'!$V:$V, "Yes",'Master Sheet'!$W:$W, B180,'Master Sheet'!$X:$X, MATCH(C180, {"January","February","March","April","May","June","July","August","September","October","November","December"}, 0),'Master Sheet'!$O:$O, A180),0)</f>
        <v>1</v>
      </c>
      <c r="F180">
        <f>IFERROR(COUNTIFS('Master Sheet'!$V:$V, "No",'Master Sheet'!$W:$W, B180,'Master Sheet'!$X:$X, MATCH(C180, {"January","February","March","April","May","June","July","August","September","October","November","December"}, 0),'Master Sheet'!$O:$O, A180),0)</f>
        <v>0</v>
      </c>
      <c r="G180" s="7">
        <f t="shared" si="23"/>
        <v>1</v>
      </c>
    </row>
    <row r="181" spans="1:7">
      <c r="A181" t="s">
        <v>22</v>
      </c>
      <c r="B181">
        <v>2005</v>
      </c>
      <c r="C181" t="s">
        <v>7</v>
      </c>
      <c r="D181">
        <f t="shared" si="22"/>
        <v>0</v>
      </c>
      <c r="E181">
        <f>IFERROR(COUNTIFS('Master Sheet'!$V:$V, "Yes",'Master Sheet'!$W:$W, B181,'Master Sheet'!$X:$X, MATCH(C181, {"January","February","March","April","May","June","July","August","September","October","November","December"}, 0),'Master Sheet'!$O:$O, A181),0)</f>
        <v>0</v>
      </c>
      <c r="F181">
        <f>IFERROR(COUNTIFS('Master Sheet'!$V:$V, "No",'Master Sheet'!$W:$W, B181,'Master Sheet'!$X:$X, MATCH(C181, {"January","February","March","April","May","June","July","August","September","October","November","December"}, 0),'Master Sheet'!$O:$O, A181),0)</f>
        <v>0</v>
      </c>
      <c r="G181" s="7" t="str">
        <f t="shared" si="23"/>
        <v>N/A</v>
      </c>
    </row>
    <row r="182" spans="1:7">
      <c r="A182" t="s">
        <v>22</v>
      </c>
      <c r="B182">
        <v>2005</v>
      </c>
      <c r="C182" t="s">
        <v>40</v>
      </c>
      <c r="D182">
        <f t="shared" si="22"/>
        <v>0</v>
      </c>
      <c r="E182">
        <f>IFERROR(COUNTIFS('Master Sheet'!$V:$V, "Yes",'Master Sheet'!$W:$W, B182,'Master Sheet'!$X:$X, MATCH(C182, {"January","February","March","April","May","June","July","August","September","October","November","December"}, 0),'Master Sheet'!$O:$O, A182),0)</f>
        <v>0</v>
      </c>
      <c r="F182">
        <f>IFERROR(COUNTIFS('Master Sheet'!$V:$V, "No",'Master Sheet'!$W:$W, B182,'Master Sheet'!$X:$X, MATCH(C182, {"January","February","March","April","May","June","July","August","September","October","November","December"}, 0),'Master Sheet'!$O:$O, A182),0)</f>
        <v>0</v>
      </c>
      <c r="G182" s="7" t="str">
        <f t="shared" si="23"/>
        <v>N/A</v>
      </c>
    </row>
    <row r="183" spans="1:7">
      <c r="A183" t="s">
        <v>22</v>
      </c>
      <c r="B183">
        <v>2005</v>
      </c>
      <c r="C183" t="s">
        <v>41</v>
      </c>
      <c r="D183">
        <f t="shared" si="22"/>
        <v>0</v>
      </c>
      <c r="E183">
        <f>IFERROR(COUNTIFS('Master Sheet'!$V:$V, "Yes",'Master Sheet'!$W:$W, B183,'Master Sheet'!$X:$X, MATCH(C183, {"January","February","March","April","May","June","July","August","September","October","November","December"}, 0),'Master Sheet'!$O:$O, A183),0)</f>
        <v>0</v>
      </c>
      <c r="F183">
        <f>IFERROR(COUNTIFS('Master Sheet'!$V:$V, "No",'Master Sheet'!$W:$W, B183,'Master Sheet'!$X:$X, MATCH(C183, {"January","February","March","April","May","June","July","August","September","October","November","December"}, 0),'Master Sheet'!$O:$O, A183),0)</f>
        <v>0</v>
      </c>
      <c r="G183" s="7" t="str">
        <f t="shared" si="23"/>
        <v>N/A</v>
      </c>
    </row>
    <row r="184" spans="1:7">
      <c r="A184" t="s">
        <v>22</v>
      </c>
      <c r="B184">
        <v>2005</v>
      </c>
      <c r="C184" t="s">
        <v>42</v>
      </c>
      <c r="D184">
        <f t="shared" si="22"/>
        <v>0</v>
      </c>
      <c r="E184">
        <f>IFERROR(COUNTIFS('Master Sheet'!$V:$V, "Yes",'Master Sheet'!$W:$W, B184,'Master Sheet'!$X:$X, MATCH(C184, {"January","February","March","April","May","June","July","August","September","October","November","December"}, 0),'Master Sheet'!$O:$O, A184),0)</f>
        <v>0</v>
      </c>
      <c r="F184">
        <f>IFERROR(COUNTIFS('Master Sheet'!$V:$V, "No",'Master Sheet'!$W:$W, B184,'Master Sheet'!$X:$X, MATCH(C184, {"January","February","March","April","May","June","July","August","September","October","November","December"}, 0),'Master Sheet'!$O:$O, A184),0)</f>
        <v>0</v>
      </c>
      <c r="G184" s="7" t="str">
        <f t="shared" si="23"/>
        <v>N/A</v>
      </c>
    </row>
    <row r="185" spans="1:7">
      <c r="A185" t="s">
        <v>22</v>
      </c>
      <c r="B185">
        <v>2005</v>
      </c>
      <c r="C185" t="s">
        <v>43</v>
      </c>
      <c r="D185">
        <f t="shared" si="22"/>
        <v>0</v>
      </c>
      <c r="E185">
        <f>IFERROR(COUNTIFS('Master Sheet'!$V:$V, "Yes",'Master Sheet'!$W:$W, B185,'Master Sheet'!$X:$X, MATCH(C185, {"January","February","March","April","May","June","July","August","September","October","November","December"}, 0),'Master Sheet'!$O:$O, A185),0)</f>
        <v>0</v>
      </c>
      <c r="F185">
        <f>IFERROR(COUNTIFS('Master Sheet'!$V:$V, "No",'Master Sheet'!$W:$W, B185,'Master Sheet'!$X:$X, MATCH(C185, {"January","February","March","April","May","June","July","August","September","October","November","December"}, 0),'Master Sheet'!$O:$O, A185),0)</f>
        <v>0</v>
      </c>
      <c r="G185" s="7" t="str">
        <f t="shared" si="23"/>
        <v>N/A</v>
      </c>
    </row>
    <row r="186" spans="1:7">
      <c r="A186" t="s">
        <v>22</v>
      </c>
      <c r="B186">
        <v>2005</v>
      </c>
      <c r="C186" t="s">
        <v>44</v>
      </c>
      <c r="D186">
        <f t="shared" si="22"/>
        <v>0</v>
      </c>
      <c r="E186">
        <f>IFERROR(COUNTIFS('Master Sheet'!$V:$V, "Yes",'Master Sheet'!$W:$W, B186,'Master Sheet'!$X:$X, MATCH(C186, {"January","February","March","April","May","June","July","August","September","October","November","December"}, 0),'Master Sheet'!$O:$O, A186),0)</f>
        <v>0</v>
      </c>
      <c r="F186">
        <f>IFERROR(COUNTIFS('Master Sheet'!$V:$V, "No",'Master Sheet'!$W:$W, B186,'Master Sheet'!$X:$X, MATCH(C186, {"January","February","March","April","May","June","July","August","September","October","November","December"}, 0),'Master Sheet'!$O:$O, A186),0)</f>
        <v>0</v>
      </c>
      <c r="G186" s="7" t="str">
        <f t="shared" si="23"/>
        <v>N/A</v>
      </c>
    </row>
    <row r="187" spans="1:7">
      <c r="A187" t="s">
        <v>22</v>
      </c>
      <c r="B187">
        <v>2005</v>
      </c>
      <c r="C187" t="s">
        <v>45</v>
      </c>
      <c r="D187">
        <f t="shared" si="22"/>
        <v>0</v>
      </c>
      <c r="E187">
        <f>IFERROR(COUNTIFS('Master Sheet'!$V:$V, "Yes",'Master Sheet'!$W:$W, B187,'Master Sheet'!$X:$X, MATCH(C187, {"January","February","March","April","May","June","July","August","September","October","November","December"}, 0),'Master Sheet'!$O:$O, A187),0)</f>
        <v>0</v>
      </c>
      <c r="F187">
        <f>IFERROR(COUNTIFS('Master Sheet'!$V:$V, "No",'Master Sheet'!$W:$W, B187,'Master Sheet'!$X:$X, MATCH(C187, {"January","February","March","April","May","June","July","August","September","October","November","December"}, 0),'Master Sheet'!$O:$O, A187),0)</f>
        <v>0</v>
      </c>
      <c r="G187" s="7" t="str">
        <f t="shared" si="23"/>
        <v>N/A</v>
      </c>
    </row>
    <row r="188" spans="1:7">
      <c r="A188" t="s">
        <v>22</v>
      </c>
      <c r="B188">
        <v>2005</v>
      </c>
      <c r="C188" t="s">
        <v>46</v>
      </c>
      <c r="D188">
        <f t="shared" si="22"/>
        <v>0</v>
      </c>
      <c r="E188">
        <f>IFERROR(COUNTIFS('Master Sheet'!$V:$V, "Yes",'Master Sheet'!$W:$W, B188,'Master Sheet'!$X:$X, MATCH(C188, {"January","February","March","April","May","June","July","August","September","October","November","December"}, 0),'Master Sheet'!$O:$O, A188),0)</f>
        <v>0</v>
      </c>
      <c r="F188">
        <f>IFERROR(COUNTIFS('Master Sheet'!$V:$V, "No",'Master Sheet'!$W:$W, B188,'Master Sheet'!$X:$X, MATCH(C188, {"January","February","March","April","May","June","July","August","September","October","November","December"}, 0),'Master Sheet'!$O:$O, A188),0)</f>
        <v>0</v>
      </c>
      <c r="G188" s="7" t="str">
        <f t="shared" si="23"/>
        <v>N/A</v>
      </c>
    </row>
    <row r="189" spans="1:7">
      <c r="A189" t="s">
        <v>21</v>
      </c>
      <c r="B189">
        <v>2003</v>
      </c>
      <c r="C189" t="s">
        <v>36</v>
      </c>
      <c r="D189">
        <f t="shared" si="22"/>
        <v>0</v>
      </c>
      <c r="E189">
        <f>IFERROR(COUNTIFS('Master Sheet'!$V:$V, "Yes",'Master Sheet'!$W:$W, B189,'Master Sheet'!$X:$X, MATCH(C189, {"January","February","March","April","May","June","July","August","September","October","November","December"}, 0),'Master Sheet'!$O:$O, A189),0)</f>
        <v>0</v>
      </c>
      <c r="F189">
        <f>IFERROR(COUNTIFS('Master Sheet'!$V:$V, "No",'Master Sheet'!$W:$W, B189,'Master Sheet'!$X:$X, MATCH(C189, {"January","February","March","April","May","June","July","August","September","October","November","December"}, 0),'Master Sheet'!$O:$O, A189),0)</f>
        <v>0</v>
      </c>
      <c r="G189" s="7" t="str">
        <f t="shared" si="23"/>
        <v>N/A</v>
      </c>
    </row>
    <row r="190" spans="1:7">
      <c r="A190" t="s">
        <v>21</v>
      </c>
      <c r="B190">
        <v>2003</v>
      </c>
      <c r="C190" t="s">
        <v>37</v>
      </c>
      <c r="D190">
        <f t="shared" si="22"/>
        <v>0</v>
      </c>
      <c r="E190">
        <f>IFERROR(COUNTIFS('Master Sheet'!$V:$V, "Yes",'Master Sheet'!$W:$W, B190,'Master Sheet'!$X:$X, MATCH(C190, {"January","February","March","April","May","June","July","August","September","October","November","December"}, 0),'Master Sheet'!$O:$O, A190),0)</f>
        <v>0</v>
      </c>
      <c r="F190">
        <f>IFERROR(COUNTIFS('Master Sheet'!$V:$V, "No",'Master Sheet'!$W:$W, B190,'Master Sheet'!$X:$X, MATCH(C190, {"January","February","March","April","May","June","July","August","September","October","November","December"}, 0),'Master Sheet'!$O:$O, A190),0)</f>
        <v>0</v>
      </c>
      <c r="G190" s="7" t="str">
        <f t="shared" si="23"/>
        <v>N/A</v>
      </c>
    </row>
    <row r="191" spans="1:7">
      <c r="A191" t="s">
        <v>21</v>
      </c>
      <c r="B191">
        <v>2003</v>
      </c>
      <c r="C191" t="s">
        <v>38</v>
      </c>
      <c r="D191">
        <f t="shared" si="22"/>
        <v>0</v>
      </c>
      <c r="E191">
        <f>IFERROR(COUNTIFS('Master Sheet'!$V:$V, "Yes",'Master Sheet'!$W:$W, B191,'Master Sheet'!$X:$X, MATCH(C191, {"January","February","March","April","May","June","July","August","September","October","November","December"}, 0),'Master Sheet'!$O:$O, A191),0)</f>
        <v>0</v>
      </c>
      <c r="F191">
        <f>IFERROR(COUNTIFS('Master Sheet'!$V:$V, "No",'Master Sheet'!$W:$W, B191,'Master Sheet'!$X:$X, MATCH(C191, {"January","February","March","April","May","June","July","August","September","October","November","December"}, 0),'Master Sheet'!$O:$O, A191),0)</f>
        <v>0</v>
      </c>
      <c r="G191" s="7" t="str">
        <f t="shared" si="23"/>
        <v>N/A</v>
      </c>
    </row>
    <row r="192" spans="1:7">
      <c r="A192" t="s">
        <v>21</v>
      </c>
      <c r="B192">
        <v>2003</v>
      </c>
      <c r="C192" t="s">
        <v>39</v>
      </c>
      <c r="D192">
        <f t="shared" si="22"/>
        <v>15</v>
      </c>
      <c r="E192">
        <f>IFERROR(COUNTIFS('Master Sheet'!$V:$V, "Yes",'Master Sheet'!$W:$W, B192,'Master Sheet'!$X:$X, MATCH(C192, {"January","February","March","April","May","June","July","August","September","October","November","December"}, 0),'Master Sheet'!$O:$O, A192),0)</f>
        <v>0</v>
      </c>
      <c r="F192">
        <f>IFERROR(COUNTIFS('Master Sheet'!$V:$V, "No",'Master Sheet'!$W:$W, B192,'Master Sheet'!$X:$X, MATCH(C192, {"January","February","March","April","May","June","July","August","September","October","November","December"}, 0),'Master Sheet'!$O:$O, A192),0)</f>
        <v>15</v>
      </c>
      <c r="G192" s="7">
        <f t="shared" si="23"/>
        <v>0</v>
      </c>
    </row>
    <row r="193" spans="1:7">
      <c r="A193" t="s">
        <v>21</v>
      </c>
      <c r="B193">
        <v>2003</v>
      </c>
      <c r="C193" t="s">
        <v>7</v>
      </c>
      <c r="D193">
        <f t="shared" si="22"/>
        <v>2</v>
      </c>
      <c r="E193">
        <f>IFERROR(COUNTIFS('Master Sheet'!$V:$V, "Yes",'Master Sheet'!$W:$W, B193,'Master Sheet'!$X:$X, MATCH(C193, {"January","February","March","April","May","June","July","August","September","October","November","December"}, 0),'Master Sheet'!$O:$O, A193),0)</f>
        <v>2</v>
      </c>
      <c r="F193">
        <f>IFERROR(COUNTIFS('Master Sheet'!$V:$V, "No",'Master Sheet'!$W:$W, B193,'Master Sheet'!$X:$X, MATCH(C193, {"January","February","March","April","May","June","July","August","September","October","November","December"}, 0),'Master Sheet'!$O:$O, A193),0)</f>
        <v>0</v>
      </c>
      <c r="G193" s="7">
        <f t="shared" si="23"/>
        <v>1</v>
      </c>
    </row>
    <row r="194" spans="1:7">
      <c r="A194" t="s">
        <v>21</v>
      </c>
      <c r="B194">
        <v>2003</v>
      </c>
      <c r="C194" t="s">
        <v>40</v>
      </c>
      <c r="D194">
        <f t="shared" si="22"/>
        <v>1</v>
      </c>
      <c r="E194">
        <f>IFERROR(COUNTIFS('Master Sheet'!$V:$V, "Yes",'Master Sheet'!$W:$W, B194,'Master Sheet'!$X:$X, MATCH(C194, {"January","February","March","April","May","June","July","August","September","October","November","December"}, 0),'Master Sheet'!$O:$O, A194),0)</f>
        <v>1</v>
      </c>
      <c r="F194">
        <f>IFERROR(COUNTIFS('Master Sheet'!$V:$V, "No",'Master Sheet'!$W:$W, B194,'Master Sheet'!$X:$X, MATCH(C194, {"January","February","March","April","May","June","July","August","September","October","November","December"}, 0),'Master Sheet'!$O:$O, A194),0)</f>
        <v>0</v>
      </c>
      <c r="G194" s="7">
        <f t="shared" si="23"/>
        <v>1</v>
      </c>
    </row>
    <row r="195" spans="1:7">
      <c r="A195" t="s">
        <v>21</v>
      </c>
      <c r="B195">
        <v>2003</v>
      </c>
      <c r="C195" t="s">
        <v>41</v>
      </c>
      <c r="D195">
        <f t="shared" si="22"/>
        <v>21</v>
      </c>
      <c r="E195">
        <f>IFERROR(COUNTIFS('Master Sheet'!$V:$V, "Yes",'Master Sheet'!$W:$W, B195,'Master Sheet'!$X:$X, MATCH(C195, {"January","February","March","April","May","June","July","August","September","October","November","December"}, 0),'Master Sheet'!$O:$O, A195),0)</f>
        <v>21</v>
      </c>
      <c r="F195">
        <f>IFERROR(COUNTIFS('Master Sheet'!$V:$V, "No",'Master Sheet'!$W:$W, B195,'Master Sheet'!$X:$X, MATCH(C195, {"January","February","March","April","May","June","July","August","September","October","November","December"}, 0),'Master Sheet'!$O:$O, A195),0)</f>
        <v>0</v>
      </c>
      <c r="G195" s="7">
        <f t="shared" si="23"/>
        <v>1</v>
      </c>
    </row>
    <row r="196" spans="1:7">
      <c r="A196" t="s">
        <v>21</v>
      </c>
      <c r="B196">
        <v>2003</v>
      </c>
      <c r="C196" t="s">
        <v>42</v>
      </c>
      <c r="D196">
        <f t="shared" si="22"/>
        <v>0</v>
      </c>
      <c r="E196">
        <f>IFERROR(COUNTIFS('Master Sheet'!$V:$V, "Yes",'Master Sheet'!$W:$W, B196,'Master Sheet'!$X:$X, MATCH(C196, {"January","February","March","April","May","June","July","August","September","October","November","December"}, 0),'Master Sheet'!$O:$O, A196),0)</f>
        <v>0</v>
      </c>
      <c r="F196">
        <f>IFERROR(COUNTIFS('Master Sheet'!$V:$V, "No",'Master Sheet'!$W:$W, B196,'Master Sheet'!$X:$X, MATCH(C196, {"January","February","March","April","May","June","July","August","September","October","November","December"}, 0),'Master Sheet'!$O:$O, A196),0)</f>
        <v>0</v>
      </c>
      <c r="G196" s="7" t="str">
        <f t="shared" si="23"/>
        <v>N/A</v>
      </c>
    </row>
    <row r="197" spans="1:7">
      <c r="A197" t="s">
        <v>21</v>
      </c>
      <c r="B197">
        <v>2003</v>
      </c>
      <c r="C197" t="s">
        <v>43</v>
      </c>
      <c r="D197">
        <f t="shared" si="22"/>
        <v>18</v>
      </c>
      <c r="E197">
        <f>IFERROR(COUNTIFS('Master Sheet'!$V:$V, "Yes",'Master Sheet'!$W:$W, B197,'Master Sheet'!$X:$X, MATCH(C197, {"January","February","March","April","May","June","July","August","September","October","November","December"}, 0),'Master Sheet'!$O:$O, A197),0)</f>
        <v>18</v>
      </c>
      <c r="F197">
        <f>IFERROR(COUNTIFS('Master Sheet'!$V:$V, "No",'Master Sheet'!$W:$W, B197,'Master Sheet'!$X:$X, MATCH(C197, {"January","February","March","April","May","June","July","August","September","October","November","December"}, 0),'Master Sheet'!$O:$O, A197),0)</f>
        <v>0</v>
      </c>
      <c r="G197" s="7">
        <f t="shared" si="23"/>
        <v>1</v>
      </c>
    </row>
    <row r="198" spans="1:7">
      <c r="A198" t="s">
        <v>21</v>
      </c>
      <c r="B198">
        <v>2003</v>
      </c>
      <c r="C198" t="s">
        <v>44</v>
      </c>
      <c r="D198">
        <f t="shared" si="22"/>
        <v>0</v>
      </c>
      <c r="E198">
        <f>IFERROR(COUNTIFS('Master Sheet'!$V:$V, "Yes",'Master Sheet'!$W:$W, B198,'Master Sheet'!$X:$X, MATCH(C198, {"January","February","March","April","May","June","July","August","September","October","November","December"}, 0),'Master Sheet'!$O:$O, A198),0)</f>
        <v>0</v>
      </c>
      <c r="F198">
        <f>IFERROR(COUNTIFS('Master Sheet'!$V:$V, "No",'Master Sheet'!$W:$W, B198,'Master Sheet'!$X:$X, MATCH(C198, {"January","February","March","April","May","June","July","August","September","October","November","December"}, 0),'Master Sheet'!$O:$O, A198),0)</f>
        <v>0</v>
      </c>
      <c r="G198" s="7" t="str">
        <f t="shared" si="23"/>
        <v>N/A</v>
      </c>
    </row>
    <row r="199" spans="1:7">
      <c r="A199" t="s">
        <v>21</v>
      </c>
      <c r="B199">
        <v>2003</v>
      </c>
      <c r="C199" t="s">
        <v>45</v>
      </c>
      <c r="D199">
        <f t="shared" si="22"/>
        <v>34</v>
      </c>
      <c r="E199">
        <f>IFERROR(COUNTIFS('Master Sheet'!$V:$V, "Yes",'Master Sheet'!$W:$W, B199,'Master Sheet'!$X:$X, MATCH(C199, {"January","February","March","April","May","June","July","August","September","October","November","December"}, 0),'Master Sheet'!$O:$O, A199),0)</f>
        <v>34</v>
      </c>
      <c r="F199">
        <f>IFERROR(COUNTIFS('Master Sheet'!$V:$V, "No",'Master Sheet'!$W:$W, B199,'Master Sheet'!$X:$X, MATCH(C199, {"January","February","March","April","May","June","July","August","September","October","November","December"}, 0),'Master Sheet'!$O:$O, A199),0)</f>
        <v>0</v>
      </c>
      <c r="G199" s="7">
        <f t="shared" si="23"/>
        <v>1</v>
      </c>
    </row>
    <row r="200" spans="1:7">
      <c r="A200" t="s">
        <v>21</v>
      </c>
      <c r="B200">
        <v>2003</v>
      </c>
      <c r="C200" t="s">
        <v>46</v>
      </c>
      <c r="D200">
        <f t="shared" si="22"/>
        <v>7</v>
      </c>
      <c r="E200">
        <f>IFERROR(COUNTIFS('Master Sheet'!$V:$V, "Yes",'Master Sheet'!$W:$W, B200,'Master Sheet'!$X:$X, MATCH(C200, {"January","February","March","April","May","June","July","August","September","October","November","December"}, 0),'Master Sheet'!$O:$O, A200),0)</f>
        <v>7</v>
      </c>
      <c r="F200">
        <f>IFERROR(COUNTIFS('Master Sheet'!$V:$V, "No",'Master Sheet'!$W:$W, B200,'Master Sheet'!$X:$X, MATCH(C200, {"January","February","March","April","May","June","July","August","September","October","November","December"}, 0),'Master Sheet'!$O:$O, A200),0)</f>
        <v>0</v>
      </c>
      <c r="G200" s="7">
        <f t="shared" si="23"/>
        <v>1</v>
      </c>
    </row>
    <row r="201" spans="1:7">
      <c r="A201" t="s">
        <v>21</v>
      </c>
      <c r="B201">
        <v>2004</v>
      </c>
      <c r="C201" t="s">
        <v>36</v>
      </c>
      <c r="D201">
        <f t="shared" ref="D201:D264" si="24">E201+F201</f>
        <v>0</v>
      </c>
      <c r="E201">
        <f>IFERROR(COUNTIFS('Master Sheet'!$V:$V, "Yes",'Master Sheet'!$W:$W, B201,'Master Sheet'!$X:$X, MATCH(C201, {"January","February","March","April","May","June","July","August","September","October","November","December"}, 0),'Master Sheet'!$O:$O, A201),0)</f>
        <v>0</v>
      </c>
      <c r="F201">
        <f>IFERROR(COUNTIFS('Master Sheet'!$V:$V, "No",'Master Sheet'!$W:$W, B201,'Master Sheet'!$X:$X, MATCH(C201, {"January","February","March","April","May","June","July","August","September","October","November","December"}, 0),'Master Sheet'!$O:$O, A201),0)</f>
        <v>0</v>
      </c>
      <c r="G201" s="7" t="str">
        <f t="shared" ref="G201:G260" si="25">IFERROR(E201/D201,"N/A")</f>
        <v>N/A</v>
      </c>
    </row>
    <row r="202" spans="1:7">
      <c r="A202" t="s">
        <v>21</v>
      </c>
      <c r="B202">
        <v>2004</v>
      </c>
      <c r="C202" t="s">
        <v>37</v>
      </c>
      <c r="D202">
        <f t="shared" si="24"/>
        <v>22</v>
      </c>
      <c r="E202">
        <f>IFERROR(COUNTIFS('Master Sheet'!$V:$V, "Yes",'Master Sheet'!$W:$W, B202,'Master Sheet'!$X:$X, MATCH(C202, {"January","February","March","April","May","June","July","August","September","October","November","December"}, 0),'Master Sheet'!$O:$O, A202),0)</f>
        <v>15</v>
      </c>
      <c r="F202">
        <f>IFERROR(COUNTIFS('Master Sheet'!$V:$V, "No",'Master Sheet'!$W:$W, B202,'Master Sheet'!$X:$X, MATCH(C202, {"January","February","March","April","May","June","July","August","September","October","November","December"}, 0),'Master Sheet'!$O:$O, A202),0)</f>
        <v>7</v>
      </c>
      <c r="G202" s="7">
        <f t="shared" si="25"/>
        <v>0.68181818181818177</v>
      </c>
    </row>
    <row r="203" spans="1:7">
      <c r="A203" t="s">
        <v>21</v>
      </c>
      <c r="B203">
        <v>2004</v>
      </c>
      <c r="C203" t="s">
        <v>38</v>
      </c>
      <c r="D203">
        <f t="shared" si="24"/>
        <v>9</v>
      </c>
      <c r="E203">
        <f>IFERROR(COUNTIFS('Master Sheet'!$V:$V, "Yes",'Master Sheet'!$W:$W, B203,'Master Sheet'!$X:$X, MATCH(C203, {"January","February","March","April","May","June","July","August","September","October","November","December"}, 0),'Master Sheet'!$O:$O, A203),0)</f>
        <v>9</v>
      </c>
      <c r="F203">
        <f>IFERROR(COUNTIFS('Master Sheet'!$V:$V, "No",'Master Sheet'!$W:$W, B203,'Master Sheet'!$X:$X, MATCH(C203, {"January","February","March","April","May","June","July","August","September","October","November","December"}, 0),'Master Sheet'!$O:$O, A203),0)</f>
        <v>0</v>
      </c>
      <c r="G203" s="7">
        <f t="shared" si="25"/>
        <v>1</v>
      </c>
    </row>
    <row r="204" spans="1:7">
      <c r="A204" t="s">
        <v>21</v>
      </c>
      <c r="B204">
        <v>2004</v>
      </c>
      <c r="C204" t="s">
        <v>39</v>
      </c>
      <c r="D204">
        <f t="shared" si="24"/>
        <v>0</v>
      </c>
      <c r="E204">
        <f>IFERROR(COUNTIFS('Master Sheet'!$V:$V, "Yes",'Master Sheet'!$W:$W, B204,'Master Sheet'!$X:$X, MATCH(C204, {"January","February","March","April","May","June","July","August","September","October","November","December"}, 0),'Master Sheet'!$O:$O, A204),0)</f>
        <v>0</v>
      </c>
      <c r="F204">
        <f>IFERROR(COUNTIFS('Master Sheet'!$V:$V, "No",'Master Sheet'!$W:$W, B204,'Master Sheet'!$X:$X, MATCH(C204, {"January","February","March","April","May","June","July","August","September","October","November","December"}, 0),'Master Sheet'!$O:$O, A204),0)</f>
        <v>0</v>
      </c>
      <c r="G204" s="7" t="str">
        <f t="shared" si="25"/>
        <v>N/A</v>
      </c>
    </row>
    <row r="205" spans="1:7">
      <c r="A205" t="s">
        <v>21</v>
      </c>
      <c r="B205">
        <v>2004</v>
      </c>
      <c r="C205" t="s">
        <v>7</v>
      </c>
      <c r="D205">
        <f t="shared" si="24"/>
        <v>0</v>
      </c>
      <c r="E205">
        <f>IFERROR(COUNTIFS('Master Sheet'!$V:$V, "Yes",'Master Sheet'!$W:$W, B205,'Master Sheet'!$X:$X, MATCH(C205, {"January","February","March","April","May","June","July","August","September","October","November","December"}, 0),'Master Sheet'!$O:$O, A205),0)</f>
        <v>0</v>
      </c>
      <c r="F205">
        <f>IFERROR(COUNTIFS('Master Sheet'!$V:$V, "No",'Master Sheet'!$W:$W, B205,'Master Sheet'!$X:$X, MATCH(C205, {"January","February","March","April","May","June","July","August","September","October","November","December"}, 0),'Master Sheet'!$O:$O, A205),0)</f>
        <v>0</v>
      </c>
      <c r="G205" s="7" t="str">
        <f t="shared" si="25"/>
        <v>N/A</v>
      </c>
    </row>
    <row r="206" spans="1:7">
      <c r="A206" t="s">
        <v>21</v>
      </c>
      <c r="B206">
        <v>2004</v>
      </c>
      <c r="C206" t="s">
        <v>40</v>
      </c>
      <c r="D206">
        <f t="shared" si="24"/>
        <v>26</v>
      </c>
      <c r="E206">
        <f>IFERROR(COUNTIFS('Master Sheet'!$V:$V, "Yes",'Master Sheet'!$W:$W, B206,'Master Sheet'!$X:$X, MATCH(C206, {"January","February","March","April","May","June","July","August","September","October","November","December"}, 0),'Master Sheet'!$O:$O, A206),0)</f>
        <v>13</v>
      </c>
      <c r="F206">
        <f>IFERROR(COUNTIFS('Master Sheet'!$V:$V, "No",'Master Sheet'!$W:$W, B206,'Master Sheet'!$X:$X, MATCH(C206, {"January","February","March","April","May","June","July","August","September","October","November","December"}, 0),'Master Sheet'!$O:$O, A206),0)</f>
        <v>13</v>
      </c>
      <c r="G206" s="7">
        <f t="shared" si="25"/>
        <v>0.5</v>
      </c>
    </row>
    <row r="207" spans="1:7">
      <c r="A207" t="s">
        <v>21</v>
      </c>
      <c r="B207">
        <v>2004</v>
      </c>
      <c r="C207" t="s">
        <v>41</v>
      </c>
      <c r="D207">
        <f t="shared" si="24"/>
        <v>24</v>
      </c>
      <c r="E207">
        <f>IFERROR(COUNTIFS('Master Sheet'!$V:$V, "Yes",'Master Sheet'!$W:$W, B207,'Master Sheet'!$X:$X, MATCH(C207, {"January","February","March","April","May","June","July","August","September","October","November","December"}, 0),'Master Sheet'!$O:$O, A207),0)</f>
        <v>24</v>
      </c>
      <c r="F207">
        <f>IFERROR(COUNTIFS('Master Sheet'!$V:$V, "No",'Master Sheet'!$W:$W, B207,'Master Sheet'!$X:$X, MATCH(C207, {"January","February","March","April","May","June","July","August","September","October","November","December"}, 0),'Master Sheet'!$O:$O, A207),0)</f>
        <v>0</v>
      </c>
      <c r="G207" s="7">
        <f t="shared" si="25"/>
        <v>1</v>
      </c>
    </row>
    <row r="208" spans="1:7">
      <c r="A208" t="s">
        <v>21</v>
      </c>
      <c r="B208">
        <v>2004</v>
      </c>
      <c r="C208" t="s">
        <v>42</v>
      </c>
      <c r="D208">
        <f t="shared" si="24"/>
        <v>0</v>
      </c>
      <c r="E208">
        <f>IFERROR(COUNTIFS('Master Sheet'!$V:$V, "Yes",'Master Sheet'!$W:$W, B208,'Master Sheet'!$X:$X, MATCH(C208, {"January","February","March","April","May","June","July","August","September","October","November","December"}, 0),'Master Sheet'!$O:$O, A208),0)</f>
        <v>0</v>
      </c>
      <c r="F208">
        <f>IFERROR(COUNTIFS('Master Sheet'!$V:$V, "No",'Master Sheet'!$W:$W, B208,'Master Sheet'!$X:$X, MATCH(C208, {"January","February","March","April","May","June","July","August","September","October","November","December"}, 0),'Master Sheet'!$O:$O, A208),0)</f>
        <v>0</v>
      </c>
      <c r="G208" s="7" t="str">
        <f t="shared" si="25"/>
        <v>N/A</v>
      </c>
    </row>
    <row r="209" spans="1:7">
      <c r="A209" t="s">
        <v>21</v>
      </c>
      <c r="B209">
        <v>2004</v>
      </c>
      <c r="C209" t="s">
        <v>43</v>
      </c>
      <c r="D209">
        <f t="shared" si="24"/>
        <v>14</v>
      </c>
      <c r="E209">
        <f>IFERROR(COUNTIFS('Master Sheet'!$V:$V, "Yes",'Master Sheet'!$W:$W, B209,'Master Sheet'!$X:$X, MATCH(C209, {"January","February","March","April","May","June","July","August","September","October","November","December"}, 0),'Master Sheet'!$O:$O, A209),0)</f>
        <v>14</v>
      </c>
      <c r="F209">
        <f>IFERROR(COUNTIFS('Master Sheet'!$V:$V, "No",'Master Sheet'!$W:$W, B209,'Master Sheet'!$X:$X, MATCH(C209, {"January","February","March","April","May","June","July","August","September","October","November","December"}, 0),'Master Sheet'!$O:$O, A209),0)</f>
        <v>0</v>
      </c>
      <c r="G209" s="7">
        <f t="shared" si="25"/>
        <v>1</v>
      </c>
    </row>
    <row r="210" spans="1:7">
      <c r="A210" t="s">
        <v>21</v>
      </c>
      <c r="B210">
        <v>2004</v>
      </c>
      <c r="C210" t="s">
        <v>44</v>
      </c>
      <c r="D210">
        <f t="shared" si="24"/>
        <v>0</v>
      </c>
      <c r="E210">
        <f>IFERROR(COUNTIFS('Master Sheet'!$V:$V, "Yes",'Master Sheet'!$W:$W, B210,'Master Sheet'!$X:$X, MATCH(C210, {"January","February","March","April","May","June","July","August","September","October","November","December"}, 0),'Master Sheet'!$O:$O, A210),0)</f>
        <v>0</v>
      </c>
      <c r="F210">
        <f>IFERROR(COUNTIFS('Master Sheet'!$V:$V, "No",'Master Sheet'!$W:$W, B210,'Master Sheet'!$X:$X, MATCH(C210, {"January","February","March","April","May","June","July","August","September","October","November","December"}, 0),'Master Sheet'!$O:$O, A210),0)</f>
        <v>0</v>
      </c>
      <c r="G210" s="7" t="str">
        <f t="shared" si="25"/>
        <v>N/A</v>
      </c>
    </row>
    <row r="211" spans="1:7">
      <c r="A211" t="s">
        <v>21</v>
      </c>
      <c r="B211">
        <v>2004</v>
      </c>
      <c r="C211" t="s">
        <v>45</v>
      </c>
      <c r="D211">
        <f t="shared" si="24"/>
        <v>23</v>
      </c>
      <c r="E211">
        <f>IFERROR(COUNTIFS('Master Sheet'!$V:$V, "Yes",'Master Sheet'!$W:$W, B211,'Master Sheet'!$X:$X, MATCH(C211, {"January","February","March","April","May","June","July","August","September","October","November","December"}, 0),'Master Sheet'!$O:$O, A211),0)</f>
        <v>11</v>
      </c>
      <c r="F211">
        <f>IFERROR(COUNTIFS('Master Sheet'!$V:$V, "No",'Master Sheet'!$W:$W, B211,'Master Sheet'!$X:$X, MATCH(C211, {"January","February","March","April","May","June","July","August","September","October","November","December"}, 0),'Master Sheet'!$O:$O, A211),0)</f>
        <v>12</v>
      </c>
      <c r="G211" s="7">
        <f t="shared" si="25"/>
        <v>0.47826086956521741</v>
      </c>
    </row>
    <row r="212" spans="1:7">
      <c r="A212" t="s">
        <v>21</v>
      </c>
      <c r="B212">
        <v>2004</v>
      </c>
      <c r="C212" t="s">
        <v>46</v>
      </c>
      <c r="D212">
        <f t="shared" si="24"/>
        <v>45</v>
      </c>
      <c r="E212">
        <f>IFERROR(COUNTIFS('Master Sheet'!$V:$V, "Yes",'Master Sheet'!$W:$W, B212,'Master Sheet'!$X:$X, MATCH(C212, {"January","February","March","April","May","June","July","August","September","October","November","December"}, 0),'Master Sheet'!$O:$O, A212),0)</f>
        <v>45</v>
      </c>
      <c r="F212">
        <f>IFERROR(COUNTIFS('Master Sheet'!$V:$V, "No",'Master Sheet'!$W:$W, B212,'Master Sheet'!$X:$X, MATCH(C212, {"January","February","March","April","May","June","July","August","September","October","November","December"}, 0),'Master Sheet'!$O:$O, A212),0)</f>
        <v>0</v>
      </c>
      <c r="G212" s="7">
        <f t="shared" si="25"/>
        <v>1</v>
      </c>
    </row>
    <row r="213" spans="1:7">
      <c r="A213" t="s">
        <v>21</v>
      </c>
      <c r="B213">
        <v>2005</v>
      </c>
      <c r="C213" t="s">
        <v>36</v>
      </c>
      <c r="D213">
        <f t="shared" si="24"/>
        <v>9</v>
      </c>
      <c r="E213">
        <f>IFERROR(COUNTIFS('Master Sheet'!$V:$V, "Yes",'Master Sheet'!$W:$W, B213,'Master Sheet'!$X:$X, MATCH(C213, {"January","February","March","April","May","June","July","August","September","October","November","December"}, 0),'Master Sheet'!$O:$O, A213),0)</f>
        <v>0</v>
      </c>
      <c r="F213">
        <f>IFERROR(COUNTIFS('Master Sheet'!$V:$V, "No",'Master Sheet'!$W:$W, B213,'Master Sheet'!$X:$X, MATCH(C213, {"January","February","March","April","May","June","July","August","September","October","November","December"}, 0),'Master Sheet'!$O:$O, A213),0)</f>
        <v>9</v>
      </c>
      <c r="G213" s="7">
        <f t="shared" si="25"/>
        <v>0</v>
      </c>
    </row>
    <row r="214" spans="1:7">
      <c r="A214" t="s">
        <v>21</v>
      </c>
      <c r="B214">
        <v>2005</v>
      </c>
      <c r="C214" t="s">
        <v>37</v>
      </c>
      <c r="D214">
        <f t="shared" si="24"/>
        <v>6</v>
      </c>
      <c r="E214">
        <f>IFERROR(COUNTIFS('Master Sheet'!$V:$V, "Yes",'Master Sheet'!$W:$W, B214,'Master Sheet'!$X:$X, MATCH(C214, {"January","February","March","April","May","June","July","August","September","October","November","December"}, 0),'Master Sheet'!$O:$O, A214),0)</f>
        <v>6</v>
      </c>
      <c r="F214">
        <f>IFERROR(COUNTIFS('Master Sheet'!$V:$V, "No",'Master Sheet'!$W:$W, B214,'Master Sheet'!$X:$X, MATCH(C214, {"January","February","March","April","May","June","July","August","September","October","November","December"}, 0),'Master Sheet'!$O:$O, A214),0)</f>
        <v>0</v>
      </c>
      <c r="G214" s="7">
        <f t="shared" si="25"/>
        <v>1</v>
      </c>
    </row>
    <row r="215" spans="1:7">
      <c r="A215" t="s">
        <v>21</v>
      </c>
      <c r="B215">
        <v>2005</v>
      </c>
      <c r="C215" t="s">
        <v>38</v>
      </c>
      <c r="D215">
        <f t="shared" si="24"/>
        <v>21</v>
      </c>
      <c r="E215">
        <f>IFERROR(COUNTIFS('Master Sheet'!$V:$V, "Yes",'Master Sheet'!$W:$W, B215,'Master Sheet'!$X:$X, MATCH(C215, {"January","February","March","April","May","June","July","August","September","October","November","December"}, 0),'Master Sheet'!$O:$O, A215),0)</f>
        <v>10</v>
      </c>
      <c r="F215">
        <f>IFERROR(COUNTIFS('Master Sheet'!$V:$V, "No",'Master Sheet'!$W:$W, B215,'Master Sheet'!$X:$X, MATCH(C215, {"January","February","March","April","May","June","July","August","September","October","November","December"}, 0),'Master Sheet'!$O:$O, A215),0)</f>
        <v>11</v>
      </c>
      <c r="G215" s="7">
        <f t="shared" si="25"/>
        <v>0.47619047619047616</v>
      </c>
    </row>
    <row r="216" spans="1:7">
      <c r="A216" t="s">
        <v>21</v>
      </c>
      <c r="B216">
        <v>2005</v>
      </c>
      <c r="C216" t="s">
        <v>39</v>
      </c>
      <c r="D216">
        <f t="shared" si="24"/>
        <v>27</v>
      </c>
      <c r="E216">
        <f>IFERROR(COUNTIFS('Master Sheet'!$V:$V, "Yes",'Master Sheet'!$W:$W, B216,'Master Sheet'!$X:$X, MATCH(C216, {"January","February","March","April","May","June","July","August","September","October","November","December"}, 0),'Master Sheet'!$O:$O, A216),0)</f>
        <v>8</v>
      </c>
      <c r="F216">
        <f>IFERROR(COUNTIFS('Master Sheet'!$V:$V, "No",'Master Sheet'!$W:$W, B216,'Master Sheet'!$X:$X, MATCH(C216, {"January","February","March","April","May","June","July","August","September","October","November","December"}, 0),'Master Sheet'!$O:$O, A216),0)</f>
        <v>19</v>
      </c>
      <c r="G216" s="7">
        <f t="shared" si="25"/>
        <v>0.29629629629629628</v>
      </c>
    </row>
    <row r="217" spans="1:7">
      <c r="A217" t="s">
        <v>21</v>
      </c>
      <c r="B217">
        <v>2005</v>
      </c>
      <c r="C217" t="s">
        <v>7</v>
      </c>
      <c r="D217">
        <f t="shared" si="24"/>
        <v>9</v>
      </c>
      <c r="E217">
        <f>IFERROR(COUNTIFS('Master Sheet'!$V:$V, "Yes",'Master Sheet'!$W:$W, B217,'Master Sheet'!$X:$X, MATCH(C217, {"January","February","March","April","May","June","July","August","September","October","November","December"}, 0),'Master Sheet'!$O:$O, A217),0)</f>
        <v>9</v>
      </c>
      <c r="F217">
        <f>IFERROR(COUNTIFS('Master Sheet'!$V:$V, "No",'Master Sheet'!$W:$W, B217,'Master Sheet'!$X:$X, MATCH(C217, {"January","February","March","April","May","June","July","August","September","October","November","December"}, 0),'Master Sheet'!$O:$O, A217),0)</f>
        <v>0</v>
      </c>
      <c r="G217" s="7">
        <f t="shared" si="25"/>
        <v>1</v>
      </c>
    </row>
    <row r="218" spans="1:7">
      <c r="A218" t="s">
        <v>21</v>
      </c>
      <c r="B218">
        <v>2005</v>
      </c>
      <c r="C218" t="s">
        <v>40</v>
      </c>
      <c r="D218">
        <f t="shared" si="24"/>
        <v>0</v>
      </c>
      <c r="E218">
        <f>IFERROR(COUNTIFS('Master Sheet'!$V:$V, "Yes",'Master Sheet'!$W:$W, B218,'Master Sheet'!$X:$X, MATCH(C218, {"January","February","March","April","May","June","July","August","September","October","November","December"}, 0),'Master Sheet'!$O:$O, A218),0)</f>
        <v>0</v>
      </c>
      <c r="F218">
        <f>IFERROR(COUNTIFS('Master Sheet'!$V:$V, "No",'Master Sheet'!$W:$W, B218,'Master Sheet'!$X:$X, MATCH(C218, {"January","February","March","April","May","June","July","August","September","October","November","December"}, 0),'Master Sheet'!$O:$O, A218),0)</f>
        <v>0</v>
      </c>
      <c r="G218" s="7" t="str">
        <f t="shared" si="25"/>
        <v>N/A</v>
      </c>
    </row>
    <row r="219" spans="1:7">
      <c r="A219" t="s">
        <v>21</v>
      </c>
      <c r="B219">
        <v>2005</v>
      </c>
      <c r="C219" t="s">
        <v>41</v>
      </c>
      <c r="D219">
        <f t="shared" si="24"/>
        <v>0</v>
      </c>
      <c r="E219">
        <f>IFERROR(COUNTIFS('Master Sheet'!$V:$V, "Yes",'Master Sheet'!$W:$W, B219,'Master Sheet'!$X:$X, MATCH(C219, {"January","February","March","April","May","June","July","August","September","October","November","December"}, 0),'Master Sheet'!$O:$O, A219),0)</f>
        <v>0</v>
      </c>
      <c r="F219">
        <f>IFERROR(COUNTIFS('Master Sheet'!$V:$V, "No",'Master Sheet'!$W:$W, B219,'Master Sheet'!$X:$X, MATCH(C219, {"January","February","March","April","May","June","July","August","September","October","November","December"}, 0),'Master Sheet'!$O:$O, A219),0)</f>
        <v>0</v>
      </c>
      <c r="G219" s="7" t="str">
        <f t="shared" si="25"/>
        <v>N/A</v>
      </c>
    </row>
    <row r="220" spans="1:7">
      <c r="A220" t="s">
        <v>21</v>
      </c>
      <c r="B220">
        <v>2005</v>
      </c>
      <c r="C220" t="s">
        <v>42</v>
      </c>
      <c r="D220">
        <f t="shared" si="24"/>
        <v>0</v>
      </c>
      <c r="E220">
        <f>IFERROR(COUNTIFS('Master Sheet'!$V:$V, "Yes",'Master Sheet'!$W:$W, B220,'Master Sheet'!$X:$X, MATCH(C220, {"January","February","March","April","May","June","July","August","September","October","November","December"}, 0),'Master Sheet'!$O:$O, A220),0)</f>
        <v>0</v>
      </c>
      <c r="F220">
        <f>IFERROR(COUNTIFS('Master Sheet'!$V:$V, "No",'Master Sheet'!$W:$W, B220,'Master Sheet'!$X:$X, MATCH(C220, {"January","February","March","April","May","June","July","August","September","October","November","December"}, 0),'Master Sheet'!$O:$O, A220),0)</f>
        <v>0</v>
      </c>
      <c r="G220" s="7" t="str">
        <f t="shared" si="25"/>
        <v>N/A</v>
      </c>
    </row>
    <row r="221" spans="1:7">
      <c r="A221" t="s">
        <v>21</v>
      </c>
      <c r="B221">
        <v>2005</v>
      </c>
      <c r="C221" t="s">
        <v>43</v>
      </c>
      <c r="D221">
        <f t="shared" si="24"/>
        <v>0</v>
      </c>
      <c r="E221">
        <f>IFERROR(COUNTIFS('Master Sheet'!$V:$V, "Yes",'Master Sheet'!$W:$W, B221,'Master Sheet'!$X:$X, MATCH(C221, {"January","February","March","April","May","June","July","August","September","October","November","December"}, 0),'Master Sheet'!$O:$O, A221),0)</f>
        <v>0</v>
      </c>
      <c r="F221">
        <f>IFERROR(COUNTIFS('Master Sheet'!$V:$V, "No",'Master Sheet'!$W:$W, B221,'Master Sheet'!$X:$X, MATCH(C221, {"January","February","March","April","May","June","July","August","September","October","November","December"}, 0),'Master Sheet'!$O:$O, A221),0)</f>
        <v>0</v>
      </c>
      <c r="G221" s="7" t="str">
        <f t="shared" si="25"/>
        <v>N/A</v>
      </c>
    </row>
    <row r="222" spans="1:7">
      <c r="A222" t="s">
        <v>21</v>
      </c>
      <c r="B222">
        <v>2005</v>
      </c>
      <c r="C222" t="s">
        <v>44</v>
      </c>
      <c r="D222">
        <f t="shared" si="24"/>
        <v>0</v>
      </c>
      <c r="E222">
        <f>IFERROR(COUNTIFS('Master Sheet'!$V:$V, "Yes",'Master Sheet'!$W:$W, B222,'Master Sheet'!$X:$X, MATCH(C222, {"January","February","March","April","May","June","July","August","September","October","November","December"}, 0),'Master Sheet'!$O:$O, A222),0)</f>
        <v>0</v>
      </c>
      <c r="F222">
        <f>IFERROR(COUNTIFS('Master Sheet'!$V:$V, "No",'Master Sheet'!$W:$W, B222,'Master Sheet'!$X:$X, MATCH(C222, {"January","February","March","April","May","June","July","August","September","October","November","December"}, 0),'Master Sheet'!$O:$O, A222),0)</f>
        <v>0</v>
      </c>
      <c r="G222" s="7" t="str">
        <f t="shared" si="25"/>
        <v>N/A</v>
      </c>
    </row>
    <row r="223" spans="1:7">
      <c r="A223" t="s">
        <v>21</v>
      </c>
      <c r="B223">
        <v>2005</v>
      </c>
      <c r="C223" t="s">
        <v>45</v>
      </c>
      <c r="D223">
        <f t="shared" si="24"/>
        <v>0</v>
      </c>
      <c r="E223">
        <f>IFERROR(COUNTIFS('Master Sheet'!$V:$V, "Yes",'Master Sheet'!$W:$W, B223,'Master Sheet'!$X:$X, MATCH(C223, {"January","February","March","April","May","June","July","August","September","October","November","December"}, 0),'Master Sheet'!$O:$O, A223),0)</f>
        <v>0</v>
      </c>
      <c r="F223">
        <f>IFERROR(COUNTIFS('Master Sheet'!$V:$V, "No",'Master Sheet'!$W:$W, B223,'Master Sheet'!$X:$X, MATCH(C223, {"January","February","March","April","May","June","July","August","September","October","November","December"}, 0),'Master Sheet'!$O:$O, A223),0)</f>
        <v>0</v>
      </c>
      <c r="G223" s="7" t="str">
        <f t="shared" si="25"/>
        <v>N/A</v>
      </c>
    </row>
    <row r="224" spans="1:7">
      <c r="A224" t="s">
        <v>21</v>
      </c>
      <c r="B224">
        <v>2005</v>
      </c>
      <c r="C224" t="s">
        <v>46</v>
      </c>
      <c r="D224">
        <f t="shared" si="24"/>
        <v>0</v>
      </c>
      <c r="E224">
        <f>IFERROR(COUNTIFS('Master Sheet'!$V:$V, "Yes",'Master Sheet'!$W:$W, B224,'Master Sheet'!$X:$X, MATCH(C224, {"January","February","March","April","May","June","July","August","September","October","November","December"}, 0),'Master Sheet'!$O:$O, A224),0)</f>
        <v>0</v>
      </c>
      <c r="F224">
        <f>IFERROR(COUNTIFS('Master Sheet'!$V:$V, "No",'Master Sheet'!$W:$W, B224,'Master Sheet'!$X:$X, MATCH(C224, {"January","February","March","April","May","June","July","August","September","October","November","December"}, 0),'Master Sheet'!$O:$O, A224),0)</f>
        <v>0</v>
      </c>
      <c r="G224" s="7" t="str">
        <f t="shared" si="25"/>
        <v>N/A</v>
      </c>
    </row>
    <row r="225" spans="1:7">
      <c r="A225" t="s">
        <v>17</v>
      </c>
      <c r="B225">
        <v>2003</v>
      </c>
      <c r="C225" t="s">
        <v>36</v>
      </c>
      <c r="D225">
        <f t="shared" si="24"/>
        <v>20</v>
      </c>
      <c r="E225">
        <f>IFERROR(COUNTIFS('Master Sheet'!$V:$V, "Yes",'Master Sheet'!$W:$W, B225,'Master Sheet'!$X:$X, MATCH(C225, {"January","February","March","April","May","June","July","August","September","October","November","December"}, 0),'Master Sheet'!$O:$O, A225),0)</f>
        <v>16</v>
      </c>
      <c r="F225">
        <f>IFERROR(COUNTIFS('Master Sheet'!$V:$V, "No",'Master Sheet'!$W:$W, B225,'Master Sheet'!$X:$X, MATCH(C225, {"January","February","March","April","May","June","July","August","September","October","November","December"}, 0),'Master Sheet'!$O:$O, A225),0)</f>
        <v>4</v>
      </c>
      <c r="G225" s="7">
        <f t="shared" si="25"/>
        <v>0.8</v>
      </c>
    </row>
    <row r="226" spans="1:7">
      <c r="A226" t="s">
        <v>17</v>
      </c>
      <c r="B226">
        <v>2003</v>
      </c>
      <c r="C226" t="s">
        <v>37</v>
      </c>
      <c r="D226">
        <f t="shared" si="24"/>
        <v>0</v>
      </c>
      <c r="E226">
        <f>IFERROR(COUNTIFS('Master Sheet'!$V:$V, "Yes",'Master Sheet'!$W:$W, B226,'Master Sheet'!$X:$X, MATCH(C226, {"January","February","March","April","May","June","July","August","September","October","November","December"}, 0),'Master Sheet'!$O:$O, A226),0)</f>
        <v>0</v>
      </c>
      <c r="F226">
        <f>IFERROR(COUNTIFS('Master Sheet'!$V:$V, "No",'Master Sheet'!$W:$W, B226,'Master Sheet'!$X:$X, MATCH(C226, {"January","February","March","April","May","June","July","August","September","October","November","December"}, 0),'Master Sheet'!$O:$O, A226),0)</f>
        <v>0</v>
      </c>
      <c r="G226" s="7" t="str">
        <f t="shared" si="25"/>
        <v>N/A</v>
      </c>
    </row>
    <row r="227" spans="1:7">
      <c r="A227" t="s">
        <v>17</v>
      </c>
      <c r="B227">
        <v>2003</v>
      </c>
      <c r="C227" t="s">
        <v>38</v>
      </c>
      <c r="D227">
        <f t="shared" si="24"/>
        <v>18</v>
      </c>
      <c r="E227">
        <f>IFERROR(COUNTIFS('Master Sheet'!$V:$V, "Yes",'Master Sheet'!$W:$W, B227,'Master Sheet'!$X:$X, MATCH(C227, {"January","February","March","April","May","June","July","August","September","October","November","December"}, 0),'Master Sheet'!$O:$O, A227),0)</f>
        <v>18</v>
      </c>
      <c r="F227">
        <f>IFERROR(COUNTIFS('Master Sheet'!$V:$V, "No",'Master Sheet'!$W:$W, B227,'Master Sheet'!$X:$X, MATCH(C227, {"January","February","March","April","May","June","July","August","September","October","November","December"}, 0),'Master Sheet'!$O:$O, A227),0)</f>
        <v>0</v>
      </c>
      <c r="G227" s="7">
        <f t="shared" si="25"/>
        <v>1</v>
      </c>
    </row>
    <row r="228" spans="1:7">
      <c r="A228" t="s">
        <v>17</v>
      </c>
      <c r="B228">
        <v>2003</v>
      </c>
      <c r="C228" t="s">
        <v>39</v>
      </c>
      <c r="D228">
        <f t="shared" si="24"/>
        <v>0</v>
      </c>
      <c r="E228">
        <f>IFERROR(COUNTIFS('Master Sheet'!$V:$V, "Yes",'Master Sheet'!$W:$W, B228,'Master Sheet'!$X:$X, MATCH(C228, {"January","February","March","April","May","June","July","August","September","October","November","December"}, 0),'Master Sheet'!$O:$O, A228),0)</f>
        <v>0</v>
      </c>
      <c r="F228">
        <f>IFERROR(COUNTIFS('Master Sheet'!$V:$V, "No",'Master Sheet'!$W:$W, B228,'Master Sheet'!$X:$X, MATCH(C228, {"January","February","March","April","May","June","July","August","September","October","November","December"}, 0),'Master Sheet'!$O:$O, A228),0)</f>
        <v>0</v>
      </c>
      <c r="G228" s="7" t="str">
        <f t="shared" si="25"/>
        <v>N/A</v>
      </c>
    </row>
    <row r="229" spans="1:7">
      <c r="A229" t="s">
        <v>17</v>
      </c>
      <c r="B229">
        <v>2003</v>
      </c>
      <c r="C229" t="s">
        <v>7</v>
      </c>
      <c r="D229">
        <f t="shared" si="24"/>
        <v>0</v>
      </c>
      <c r="E229">
        <f>IFERROR(COUNTIFS('Master Sheet'!$V:$V, "Yes",'Master Sheet'!$W:$W, B229,'Master Sheet'!$X:$X, MATCH(C229, {"January","February","March","April","May","June","July","August","September","October","November","December"}, 0),'Master Sheet'!$O:$O, A229),0)</f>
        <v>0</v>
      </c>
      <c r="F229">
        <f>IFERROR(COUNTIFS('Master Sheet'!$V:$V, "No",'Master Sheet'!$W:$W, B229,'Master Sheet'!$X:$X, MATCH(C229, {"January","February","March","April","May","June","July","August","September","October","November","December"}, 0),'Master Sheet'!$O:$O, A229),0)</f>
        <v>0</v>
      </c>
      <c r="G229" s="7" t="str">
        <f t="shared" si="25"/>
        <v>N/A</v>
      </c>
    </row>
    <row r="230" spans="1:7">
      <c r="A230" t="s">
        <v>17</v>
      </c>
      <c r="B230">
        <v>2003</v>
      </c>
      <c r="C230" t="s">
        <v>40</v>
      </c>
      <c r="D230">
        <f t="shared" si="24"/>
        <v>9</v>
      </c>
      <c r="E230">
        <f>IFERROR(COUNTIFS('Master Sheet'!$V:$V, "Yes",'Master Sheet'!$W:$W, B230,'Master Sheet'!$X:$X, MATCH(C230, {"January","February","March","April","May","June","July","August","September","October","November","December"}, 0),'Master Sheet'!$O:$O, A230),0)</f>
        <v>9</v>
      </c>
      <c r="F230">
        <f>IFERROR(COUNTIFS('Master Sheet'!$V:$V, "No",'Master Sheet'!$W:$W, B230,'Master Sheet'!$X:$X, MATCH(C230, {"January","February","March","April","May","June","July","August","September","October","November","December"}, 0),'Master Sheet'!$O:$O, A230),0)</f>
        <v>0</v>
      </c>
      <c r="G230" s="7">
        <f t="shared" si="25"/>
        <v>1</v>
      </c>
    </row>
    <row r="231" spans="1:7">
      <c r="A231" t="s">
        <v>17</v>
      </c>
      <c r="B231">
        <v>2003</v>
      </c>
      <c r="C231" t="s">
        <v>41</v>
      </c>
      <c r="D231">
        <f t="shared" si="24"/>
        <v>0</v>
      </c>
      <c r="E231">
        <f>IFERROR(COUNTIFS('Master Sheet'!$V:$V, "Yes",'Master Sheet'!$W:$W, B231,'Master Sheet'!$X:$X, MATCH(C231, {"January","February","March","April","May","June","July","August","September","October","November","December"}, 0),'Master Sheet'!$O:$O, A231),0)</f>
        <v>0</v>
      </c>
      <c r="F231">
        <f>IFERROR(COUNTIFS('Master Sheet'!$V:$V, "No",'Master Sheet'!$W:$W, B231,'Master Sheet'!$X:$X, MATCH(C231, {"January","February","March","April","May","June","July","August","September","October","November","December"}, 0),'Master Sheet'!$O:$O, A231),0)</f>
        <v>0</v>
      </c>
      <c r="G231" s="7" t="str">
        <f t="shared" si="25"/>
        <v>N/A</v>
      </c>
    </row>
    <row r="232" spans="1:7">
      <c r="A232" t="s">
        <v>17</v>
      </c>
      <c r="B232">
        <v>2003</v>
      </c>
      <c r="C232" t="s">
        <v>42</v>
      </c>
      <c r="D232">
        <f t="shared" si="24"/>
        <v>9</v>
      </c>
      <c r="E232">
        <f>IFERROR(COUNTIFS('Master Sheet'!$V:$V, "Yes",'Master Sheet'!$W:$W, B232,'Master Sheet'!$X:$X, MATCH(C232, {"January","February","March","April","May","June","July","August","September","October","November","December"}, 0),'Master Sheet'!$O:$O, A232),0)</f>
        <v>9</v>
      </c>
      <c r="F232">
        <f>IFERROR(COUNTIFS('Master Sheet'!$V:$V, "No",'Master Sheet'!$W:$W, B232,'Master Sheet'!$X:$X, MATCH(C232, {"January","February","March","April","May","June","July","August","September","October","November","December"}, 0),'Master Sheet'!$O:$O, A232),0)</f>
        <v>0</v>
      </c>
      <c r="G232" s="7">
        <f t="shared" si="25"/>
        <v>1</v>
      </c>
    </row>
    <row r="233" spans="1:7">
      <c r="A233" t="s">
        <v>17</v>
      </c>
      <c r="B233">
        <v>2003</v>
      </c>
      <c r="C233" t="s">
        <v>43</v>
      </c>
      <c r="D233">
        <f t="shared" si="24"/>
        <v>10</v>
      </c>
      <c r="E233">
        <f>IFERROR(COUNTIFS('Master Sheet'!$V:$V, "Yes",'Master Sheet'!$W:$W, B233,'Master Sheet'!$X:$X, MATCH(C233, {"January","February","March","April","May","June","July","August","September","October","November","December"}, 0),'Master Sheet'!$O:$O, A233),0)</f>
        <v>10</v>
      </c>
      <c r="F233">
        <f>IFERROR(COUNTIFS('Master Sheet'!$V:$V, "No",'Master Sheet'!$W:$W, B233,'Master Sheet'!$X:$X, MATCH(C233, {"January","February","March","April","May","June","July","August","September","October","November","December"}, 0),'Master Sheet'!$O:$O, A233),0)</f>
        <v>0</v>
      </c>
      <c r="G233" s="7">
        <f t="shared" si="25"/>
        <v>1</v>
      </c>
    </row>
    <row r="234" spans="1:7">
      <c r="A234" t="s">
        <v>17</v>
      </c>
      <c r="B234">
        <v>2003</v>
      </c>
      <c r="C234" t="s">
        <v>44</v>
      </c>
      <c r="D234">
        <f t="shared" si="24"/>
        <v>39</v>
      </c>
      <c r="E234">
        <f>IFERROR(COUNTIFS('Master Sheet'!$V:$V, "Yes",'Master Sheet'!$W:$W, B234,'Master Sheet'!$X:$X, MATCH(C234, {"January","February","March","April","May","June","July","August","September","October","November","December"}, 0),'Master Sheet'!$O:$O, A234),0)</f>
        <v>22</v>
      </c>
      <c r="F234">
        <f>IFERROR(COUNTIFS('Master Sheet'!$V:$V, "No",'Master Sheet'!$W:$W, B234,'Master Sheet'!$X:$X, MATCH(C234, {"January","February","March","April","May","June","July","August","September","October","November","December"}, 0),'Master Sheet'!$O:$O, A234),0)</f>
        <v>17</v>
      </c>
      <c r="G234" s="7">
        <f t="shared" si="25"/>
        <v>0.5641025641025641</v>
      </c>
    </row>
    <row r="235" spans="1:7">
      <c r="A235" t="s">
        <v>17</v>
      </c>
      <c r="B235">
        <v>2003</v>
      </c>
      <c r="C235" t="s">
        <v>45</v>
      </c>
      <c r="D235">
        <f t="shared" si="24"/>
        <v>55</v>
      </c>
      <c r="E235">
        <f>IFERROR(COUNTIFS('Master Sheet'!$V:$V, "Yes",'Master Sheet'!$W:$W, B235,'Master Sheet'!$X:$X, MATCH(C235, {"January","February","March","April","May","June","July","August","September","October","November","December"}, 0),'Master Sheet'!$O:$O, A235),0)</f>
        <v>55</v>
      </c>
      <c r="F235">
        <f>IFERROR(COUNTIFS('Master Sheet'!$V:$V, "No",'Master Sheet'!$W:$W, B235,'Master Sheet'!$X:$X, MATCH(C235, {"January","February","March","April","May","June","July","August","September","October","November","December"}, 0),'Master Sheet'!$O:$O, A235),0)</f>
        <v>0</v>
      </c>
      <c r="G235" s="7">
        <f t="shared" si="25"/>
        <v>1</v>
      </c>
    </row>
    <row r="236" spans="1:7">
      <c r="A236" t="s">
        <v>17</v>
      </c>
      <c r="B236">
        <v>2003</v>
      </c>
      <c r="C236" t="s">
        <v>46</v>
      </c>
      <c r="D236">
        <f t="shared" si="24"/>
        <v>0</v>
      </c>
      <c r="E236">
        <f>IFERROR(COUNTIFS('Master Sheet'!$V:$V, "Yes",'Master Sheet'!$W:$W, B236,'Master Sheet'!$X:$X, MATCH(C236, {"January","February","March","April","May","June","July","August","September","October","November","December"}, 0),'Master Sheet'!$O:$O, A236),0)</f>
        <v>0</v>
      </c>
      <c r="F236">
        <f>IFERROR(COUNTIFS('Master Sheet'!$V:$V, "No",'Master Sheet'!$W:$W, B236,'Master Sheet'!$X:$X, MATCH(C236, {"January","February","March","April","May","June","July","August","September","October","November","December"}, 0),'Master Sheet'!$O:$O, A236),0)</f>
        <v>0</v>
      </c>
      <c r="G236" s="7" t="str">
        <f t="shared" si="25"/>
        <v>N/A</v>
      </c>
    </row>
    <row r="237" spans="1:7">
      <c r="A237" t="s">
        <v>17</v>
      </c>
      <c r="B237">
        <v>2004</v>
      </c>
      <c r="C237" t="s">
        <v>36</v>
      </c>
      <c r="D237">
        <f t="shared" si="24"/>
        <v>3</v>
      </c>
      <c r="E237">
        <f>IFERROR(COUNTIFS('Master Sheet'!$V:$V, "Yes",'Master Sheet'!$W:$W, B237,'Master Sheet'!$X:$X, MATCH(C237, {"January","February","March","April","May","June","July","August","September","October","November","December"}, 0),'Master Sheet'!$O:$O, A237),0)</f>
        <v>3</v>
      </c>
      <c r="F237">
        <f>IFERROR(COUNTIFS('Master Sheet'!$V:$V, "No",'Master Sheet'!$W:$W, B237,'Master Sheet'!$X:$X, MATCH(C237, {"January","February","March","April","May","June","July","August","September","October","November","December"}, 0),'Master Sheet'!$O:$O, A237),0)</f>
        <v>0</v>
      </c>
      <c r="G237" s="7">
        <f t="shared" si="25"/>
        <v>1</v>
      </c>
    </row>
    <row r="238" spans="1:7">
      <c r="A238" t="s">
        <v>17</v>
      </c>
      <c r="B238">
        <v>2004</v>
      </c>
      <c r="C238" t="s">
        <v>37</v>
      </c>
      <c r="D238">
        <f t="shared" si="24"/>
        <v>9</v>
      </c>
      <c r="E238">
        <f>IFERROR(COUNTIFS('Master Sheet'!$V:$V, "Yes",'Master Sheet'!$W:$W, B238,'Master Sheet'!$X:$X, MATCH(C238, {"January","February","March","April","May","June","July","August","September","October","November","December"}, 0),'Master Sheet'!$O:$O, A238),0)</f>
        <v>9</v>
      </c>
      <c r="F238">
        <f>IFERROR(COUNTIFS('Master Sheet'!$V:$V, "No",'Master Sheet'!$W:$W, B238,'Master Sheet'!$X:$X, MATCH(C238, {"January","February","March","April","May","June","July","August","September","October","November","December"}, 0),'Master Sheet'!$O:$O, A238),0)</f>
        <v>0</v>
      </c>
      <c r="G238" s="7">
        <f t="shared" si="25"/>
        <v>1</v>
      </c>
    </row>
    <row r="239" spans="1:7">
      <c r="A239" t="s">
        <v>17</v>
      </c>
      <c r="B239">
        <v>2004</v>
      </c>
      <c r="C239" t="s">
        <v>38</v>
      </c>
      <c r="D239">
        <f t="shared" si="24"/>
        <v>16</v>
      </c>
      <c r="E239">
        <f>IFERROR(COUNTIFS('Master Sheet'!$V:$V, "Yes",'Master Sheet'!$W:$W, B239,'Master Sheet'!$X:$X, MATCH(C239, {"January","February","March","April","May","June","July","August","September","October","November","December"}, 0),'Master Sheet'!$O:$O, A239),0)</f>
        <v>16</v>
      </c>
      <c r="F239">
        <f>IFERROR(COUNTIFS('Master Sheet'!$V:$V, "No",'Master Sheet'!$W:$W, B239,'Master Sheet'!$X:$X, MATCH(C239, {"January","February","March","April","May","June","July","August","September","October","November","December"}, 0),'Master Sheet'!$O:$O, A239),0)</f>
        <v>0</v>
      </c>
      <c r="G239" s="7">
        <f t="shared" si="25"/>
        <v>1</v>
      </c>
    </row>
    <row r="240" spans="1:7">
      <c r="A240" t="s">
        <v>17</v>
      </c>
      <c r="B240">
        <v>2004</v>
      </c>
      <c r="C240" t="s">
        <v>39</v>
      </c>
      <c r="D240">
        <f t="shared" si="24"/>
        <v>5</v>
      </c>
      <c r="E240">
        <f>IFERROR(COUNTIFS('Master Sheet'!$V:$V, "Yes",'Master Sheet'!$W:$W, B240,'Master Sheet'!$X:$X, MATCH(C240, {"January","February","March","April","May","June","July","August","September","October","November","December"}, 0),'Master Sheet'!$O:$O, A240),0)</f>
        <v>5</v>
      </c>
      <c r="F240">
        <f>IFERROR(COUNTIFS('Master Sheet'!$V:$V, "No",'Master Sheet'!$W:$W, B240,'Master Sheet'!$X:$X, MATCH(C240, {"January","February","March","April","May","June","July","August","September","October","November","December"}, 0),'Master Sheet'!$O:$O, A240),0)</f>
        <v>0</v>
      </c>
      <c r="G240" s="7">
        <f t="shared" si="25"/>
        <v>1</v>
      </c>
    </row>
    <row r="241" spans="1:7">
      <c r="A241" t="s">
        <v>17</v>
      </c>
      <c r="B241">
        <v>2004</v>
      </c>
      <c r="C241" t="s">
        <v>7</v>
      </c>
      <c r="D241">
        <f t="shared" si="24"/>
        <v>6</v>
      </c>
      <c r="E241">
        <f>IFERROR(COUNTIFS('Master Sheet'!$V:$V, "Yes",'Master Sheet'!$W:$W, B241,'Master Sheet'!$X:$X, MATCH(C241, {"January","February","March","April","May","June","July","August","September","October","November","December"}, 0),'Master Sheet'!$O:$O, A241),0)</f>
        <v>6</v>
      </c>
      <c r="F241">
        <f>IFERROR(COUNTIFS('Master Sheet'!$V:$V, "No",'Master Sheet'!$W:$W, B241,'Master Sheet'!$X:$X, MATCH(C241, {"January","February","March","April","May","June","July","August","September","October","November","December"}, 0),'Master Sheet'!$O:$O, A241),0)</f>
        <v>0</v>
      </c>
      <c r="G241" s="7">
        <f t="shared" si="25"/>
        <v>1</v>
      </c>
    </row>
    <row r="242" spans="1:7">
      <c r="A242" t="s">
        <v>17</v>
      </c>
      <c r="B242">
        <v>2004</v>
      </c>
      <c r="C242" t="s">
        <v>40</v>
      </c>
      <c r="D242">
        <f t="shared" si="24"/>
        <v>0</v>
      </c>
      <c r="E242">
        <f>IFERROR(COUNTIFS('Master Sheet'!$V:$V, "Yes",'Master Sheet'!$W:$W, B242,'Master Sheet'!$X:$X, MATCH(C242, {"January","February","March","April","May","June","July","August","September","October","November","December"}, 0),'Master Sheet'!$O:$O, A242),0)</f>
        <v>0</v>
      </c>
      <c r="F242">
        <f>IFERROR(COUNTIFS('Master Sheet'!$V:$V, "No",'Master Sheet'!$W:$W, B242,'Master Sheet'!$X:$X, MATCH(C242, {"January","February","March","April","May","June","July","August","September","October","November","December"}, 0),'Master Sheet'!$O:$O, A242),0)</f>
        <v>0</v>
      </c>
      <c r="G242" s="7" t="str">
        <f t="shared" si="25"/>
        <v>N/A</v>
      </c>
    </row>
    <row r="243" spans="1:7">
      <c r="A243" t="s">
        <v>17</v>
      </c>
      <c r="B243">
        <v>2004</v>
      </c>
      <c r="C243" t="s">
        <v>41</v>
      </c>
      <c r="D243">
        <f t="shared" si="24"/>
        <v>0</v>
      </c>
      <c r="E243">
        <f>IFERROR(COUNTIFS('Master Sheet'!$V:$V, "Yes",'Master Sheet'!$W:$W, B243,'Master Sheet'!$X:$X, MATCH(C243, {"January","February","March","April","May","June","July","August","September","October","November","December"}, 0),'Master Sheet'!$O:$O, A243),0)</f>
        <v>0</v>
      </c>
      <c r="F243">
        <f>IFERROR(COUNTIFS('Master Sheet'!$V:$V, "No",'Master Sheet'!$W:$W, B243,'Master Sheet'!$X:$X, MATCH(C243, {"January","February","March","April","May","June","July","August","September","October","November","December"}, 0),'Master Sheet'!$O:$O, A243),0)</f>
        <v>0</v>
      </c>
      <c r="G243" s="7" t="str">
        <f t="shared" si="25"/>
        <v>N/A</v>
      </c>
    </row>
    <row r="244" spans="1:7">
      <c r="A244" t="s">
        <v>17</v>
      </c>
      <c r="B244">
        <v>2004</v>
      </c>
      <c r="C244" t="s">
        <v>42</v>
      </c>
      <c r="D244">
        <f t="shared" si="24"/>
        <v>13</v>
      </c>
      <c r="E244">
        <f>IFERROR(COUNTIFS('Master Sheet'!$V:$V, "Yes",'Master Sheet'!$W:$W, B244,'Master Sheet'!$X:$X, MATCH(C244, {"January","February","March","April","May","June","July","August","September","October","November","December"}, 0),'Master Sheet'!$O:$O, A244),0)</f>
        <v>13</v>
      </c>
      <c r="F244">
        <f>IFERROR(COUNTIFS('Master Sheet'!$V:$V, "No",'Master Sheet'!$W:$W, B244,'Master Sheet'!$X:$X, MATCH(C244, {"January","February","March","April","May","June","July","August","September","October","November","December"}, 0),'Master Sheet'!$O:$O, A244),0)</f>
        <v>0</v>
      </c>
      <c r="G244" s="7">
        <f t="shared" si="25"/>
        <v>1</v>
      </c>
    </row>
    <row r="245" spans="1:7">
      <c r="A245" t="s">
        <v>17</v>
      </c>
      <c r="B245">
        <v>2004</v>
      </c>
      <c r="C245" t="s">
        <v>43</v>
      </c>
      <c r="D245">
        <f t="shared" si="24"/>
        <v>50</v>
      </c>
      <c r="E245">
        <f>IFERROR(COUNTIFS('Master Sheet'!$V:$V, "Yes",'Master Sheet'!$W:$W, B245,'Master Sheet'!$X:$X, MATCH(C245, {"January","February","March","April","May","June","July","August","September","October","November","December"}, 0),'Master Sheet'!$O:$O, A245),0)</f>
        <v>35</v>
      </c>
      <c r="F245">
        <f>IFERROR(COUNTIFS('Master Sheet'!$V:$V, "No",'Master Sheet'!$W:$W, B245,'Master Sheet'!$X:$X, MATCH(C245, {"January","February","March","April","May","June","July","August","September","October","November","December"}, 0),'Master Sheet'!$O:$O, A245),0)</f>
        <v>15</v>
      </c>
      <c r="G245" s="7">
        <f t="shared" si="25"/>
        <v>0.7</v>
      </c>
    </row>
    <row r="246" spans="1:7">
      <c r="A246" t="s">
        <v>17</v>
      </c>
      <c r="B246">
        <v>2004</v>
      </c>
      <c r="C246" t="s">
        <v>44</v>
      </c>
      <c r="D246">
        <f t="shared" si="24"/>
        <v>40</v>
      </c>
      <c r="E246">
        <f>IFERROR(COUNTIFS('Master Sheet'!$V:$V, "Yes",'Master Sheet'!$W:$W, B246,'Master Sheet'!$X:$X, MATCH(C246, {"January","February","March","April","May","June","July","August","September","October","November","December"}, 0),'Master Sheet'!$O:$O, A246),0)</f>
        <v>40</v>
      </c>
      <c r="F246">
        <f>IFERROR(COUNTIFS('Master Sheet'!$V:$V, "No",'Master Sheet'!$W:$W, B246,'Master Sheet'!$X:$X, MATCH(C246, {"January","February","March","April","May","June","July","August","September","October","November","December"}, 0),'Master Sheet'!$O:$O, A246),0)</f>
        <v>0</v>
      </c>
      <c r="G246" s="7">
        <f t="shared" si="25"/>
        <v>1</v>
      </c>
    </row>
    <row r="247" spans="1:7">
      <c r="A247" t="s">
        <v>17</v>
      </c>
      <c r="B247">
        <v>2004</v>
      </c>
      <c r="C247" t="s">
        <v>45</v>
      </c>
      <c r="D247">
        <f t="shared" si="24"/>
        <v>58</v>
      </c>
      <c r="E247">
        <f>IFERROR(COUNTIFS('Master Sheet'!$V:$V, "Yes",'Master Sheet'!$W:$W, B247,'Master Sheet'!$X:$X, MATCH(C247, {"January","February","March","April","May","June","July","August","September","October","November","December"}, 0),'Master Sheet'!$O:$O, A247),0)</f>
        <v>40</v>
      </c>
      <c r="F247">
        <f>IFERROR(COUNTIFS('Master Sheet'!$V:$V, "No",'Master Sheet'!$W:$W, B247,'Master Sheet'!$X:$X, MATCH(C247, {"January","February","March","April","May","June","July","August","September","October","November","December"}, 0),'Master Sheet'!$O:$O, A247),0)</f>
        <v>18</v>
      </c>
      <c r="G247" s="7">
        <f t="shared" si="25"/>
        <v>0.68965517241379315</v>
      </c>
    </row>
    <row r="248" spans="1:7">
      <c r="A248" t="s">
        <v>17</v>
      </c>
      <c r="B248">
        <v>2004</v>
      </c>
      <c r="C248" t="s">
        <v>46</v>
      </c>
      <c r="D248">
        <f t="shared" si="24"/>
        <v>5</v>
      </c>
      <c r="E248">
        <f>IFERROR(COUNTIFS('Master Sheet'!$V:$V, "Yes",'Master Sheet'!$W:$W, B248,'Master Sheet'!$X:$X, MATCH(C248, {"January","February","March","April","May","June","July","August","September","October","November","December"}, 0),'Master Sheet'!$O:$O, A248),0)</f>
        <v>5</v>
      </c>
      <c r="F248">
        <f>IFERROR(COUNTIFS('Master Sheet'!$V:$V, "No",'Master Sheet'!$W:$W, B248,'Master Sheet'!$X:$X, MATCH(C248, {"January","February","March","April","May","June","July","August","September","October","November","December"}, 0),'Master Sheet'!$O:$O, A248),0)</f>
        <v>0</v>
      </c>
      <c r="G248" s="7">
        <f t="shared" si="25"/>
        <v>1</v>
      </c>
    </row>
    <row r="249" spans="1:7">
      <c r="A249" t="s">
        <v>17</v>
      </c>
      <c r="B249">
        <v>2005</v>
      </c>
      <c r="C249" t="s">
        <v>36</v>
      </c>
      <c r="D249">
        <f t="shared" si="24"/>
        <v>32</v>
      </c>
      <c r="E249">
        <f>IFERROR(COUNTIFS('Master Sheet'!$V:$V, "Yes",'Master Sheet'!$W:$W, B249,'Master Sheet'!$X:$X, MATCH(C249, {"January","February","March","April","May","June","July","August","September","October","November","December"}, 0),'Master Sheet'!$O:$O, A249),0)</f>
        <v>32</v>
      </c>
      <c r="F249">
        <f>IFERROR(COUNTIFS('Master Sheet'!$V:$V, "No",'Master Sheet'!$W:$W, B249,'Master Sheet'!$X:$X, MATCH(C249, {"January","February","March","April","May","June","July","August","September","October","November","December"}, 0),'Master Sheet'!$O:$O, A249),0)</f>
        <v>0</v>
      </c>
      <c r="G249" s="7">
        <f t="shared" si="25"/>
        <v>1</v>
      </c>
    </row>
    <row r="250" spans="1:7">
      <c r="A250" t="s">
        <v>17</v>
      </c>
      <c r="B250">
        <v>2005</v>
      </c>
      <c r="C250" t="s">
        <v>37</v>
      </c>
      <c r="D250">
        <f t="shared" si="24"/>
        <v>6</v>
      </c>
      <c r="E250">
        <f>IFERROR(COUNTIFS('Master Sheet'!$V:$V, "Yes",'Master Sheet'!$W:$W, B250,'Master Sheet'!$X:$X, MATCH(C250, {"January","February","March","April","May","June","July","August","September","October","November","December"}, 0),'Master Sheet'!$O:$O, A250),0)</f>
        <v>0</v>
      </c>
      <c r="F250">
        <f>IFERROR(COUNTIFS('Master Sheet'!$V:$V, "No",'Master Sheet'!$W:$W, B250,'Master Sheet'!$X:$X, MATCH(C250, {"January","February","March","April","May","June","July","August","September","October","November","December"}, 0),'Master Sheet'!$O:$O, A250),0)</f>
        <v>6</v>
      </c>
      <c r="G250" s="7">
        <f t="shared" si="25"/>
        <v>0</v>
      </c>
    </row>
    <row r="251" spans="1:7">
      <c r="A251" t="s">
        <v>17</v>
      </c>
      <c r="B251">
        <v>2005</v>
      </c>
      <c r="C251" t="s">
        <v>38</v>
      </c>
      <c r="D251">
        <f t="shared" si="24"/>
        <v>8</v>
      </c>
      <c r="E251">
        <f>IFERROR(COUNTIFS('Master Sheet'!$V:$V, "Yes",'Master Sheet'!$W:$W, B251,'Master Sheet'!$X:$X, MATCH(C251, {"January","February","March","April","May","June","July","August","September","October","November","December"}, 0),'Master Sheet'!$O:$O, A251),0)</f>
        <v>8</v>
      </c>
      <c r="F251">
        <f>IFERROR(COUNTIFS('Master Sheet'!$V:$V, "No",'Master Sheet'!$W:$W, B251,'Master Sheet'!$X:$X, MATCH(C251, {"January","February","March","April","May","June","July","August","September","October","November","December"}, 0),'Master Sheet'!$O:$O, A251),0)</f>
        <v>0</v>
      </c>
      <c r="G251" s="7">
        <f t="shared" si="25"/>
        <v>1</v>
      </c>
    </row>
    <row r="252" spans="1:7">
      <c r="A252" t="s">
        <v>17</v>
      </c>
      <c r="B252">
        <v>2005</v>
      </c>
      <c r="C252" t="s">
        <v>39</v>
      </c>
      <c r="D252">
        <f t="shared" si="24"/>
        <v>9</v>
      </c>
      <c r="E252">
        <f>IFERROR(COUNTIFS('Master Sheet'!$V:$V, "Yes",'Master Sheet'!$W:$W, B252,'Master Sheet'!$X:$X, MATCH(C252, {"January","February","March","April","May","June","July","August","September","October","November","December"}, 0),'Master Sheet'!$O:$O, A252),0)</f>
        <v>0</v>
      </c>
      <c r="F252">
        <f>IFERROR(COUNTIFS('Master Sheet'!$V:$V, "No",'Master Sheet'!$W:$W, B252,'Master Sheet'!$X:$X, MATCH(C252, {"January","February","March","April","May","June","July","August","September","October","November","December"}, 0),'Master Sheet'!$O:$O, A252),0)</f>
        <v>9</v>
      </c>
      <c r="G252" s="7">
        <f t="shared" si="25"/>
        <v>0</v>
      </c>
    </row>
    <row r="253" spans="1:7">
      <c r="A253" t="s">
        <v>17</v>
      </c>
      <c r="B253">
        <v>2005</v>
      </c>
      <c r="C253" t="s">
        <v>7</v>
      </c>
      <c r="D253">
        <f t="shared" si="24"/>
        <v>0</v>
      </c>
      <c r="E253">
        <f>IFERROR(COUNTIFS('Master Sheet'!$V:$V, "Yes",'Master Sheet'!$W:$W, B253,'Master Sheet'!$X:$X, MATCH(C253, {"January","February","March","April","May","June","July","August","September","October","November","December"}, 0),'Master Sheet'!$O:$O, A253),0)</f>
        <v>0</v>
      </c>
      <c r="F253">
        <f>IFERROR(COUNTIFS('Master Sheet'!$V:$V, "No",'Master Sheet'!$W:$W, B253,'Master Sheet'!$X:$X, MATCH(C253, {"January","February","March","April","May","June","July","August","September","October","November","December"}, 0),'Master Sheet'!$O:$O, A253),0)</f>
        <v>0</v>
      </c>
      <c r="G253" s="7" t="str">
        <f t="shared" si="25"/>
        <v>N/A</v>
      </c>
    </row>
    <row r="254" spans="1:7">
      <c r="A254" t="s">
        <v>17</v>
      </c>
      <c r="B254">
        <v>2005</v>
      </c>
      <c r="C254" t="s">
        <v>40</v>
      </c>
      <c r="D254">
        <f t="shared" si="24"/>
        <v>0</v>
      </c>
      <c r="E254">
        <f>IFERROR(COUNTIFS('Master Sheet'!$V:$V, "Yes",'Master Sheet'!$W:$W, B254,'Master Sheet'!$X:$X, MATCH(C254, {"January","February","March","April","May","June","July","August","September","October","November","December"}, 0),'Master Sheet'!$O:$O, A254),0)</f>
        <v>0</v>
      </c>
      <c r="F254">
        <f>IFERROR(COUNTIFS('Master Sheet'!$V:$V, "No",'Master Sheet'!$W:$W, B254,'Master Sheet'!$X:$X, MATCH(C254, {"January","February","March","April","May","June","July","August","September","October","November","December"}, 0),'Master Sheet'!$O:$O, A254),0)</f>
        <v>0</v>
      </c>
      <c r="G254" s="7" t="str">
        <f t="shared" si="25"/>
        <v>N/A</v>
      </c>
    </row>
    <row r="255" spans="1:7">
      <c r="A255" t="s">
        <v>17</v>
      </c>
      <c r="B255">
        <v>2005</v>
      </c>
      <c r="C255" t="s">
        <v>41</v>
      </c>
      <c r="D255">
        <f t="shared" si="24"/>
        <v>0</v>
      </c>
      <c r="E255">
        <f>IFERROR(COUNTIFS('Master Sheet'!$V:$V, "Yes",'Master Sheet'!$W:$W, B255,'Master Sheet'!$X:$X, MATCH(C255, {"January","February","March","April","May","June","July","August","September","October","November","December"}, 0),'Master Sheet'!$O:$O, A255),0)</f>
        <v>0</v>
      </c>
      <c r="F255">
        <f>IFERROR(COUNTIFS('Master Sheet'!$V:$V, "No",'Master Sheet'!$W:$W, B255,'Master Sheet'!$X:$X, MATCH(C255, {"January","February","March","April","May","June","July","August","September","October","November","December"}, 0),'Master Sheet'!$O:$O, A255),0)</f>
        <v>0</v>
      </c>
      <c r="G255" s="7" t="str">
        <f t="shared" si="25"/>
        <v>N/A</v>
      </c>
    </row>
    <row r="256" spans="1:7">
      <c r="A256" t="s">
        <v>17</v>
      </c>
      <c r="B256">
        <v>2005</v>
      </c>
      <c r="C256" t="s">
        <v>42</v>
      </c>
      <c r="D256">
        <f t="shared" si="24"/>
        <v>0</v>
      </c>
      <c r="E256">
        <f>IFERROR(COUNTIFS('Master Sheet'!$V:$V, "Yes",'Master Sheet'!$W:$W, B256,'Master Sheet'!$X:$X, MATCH(C256, {"January","February","March","April","May","June","July","August","September","October","November","December"}, 0),'Master Sheet'!$O:$O, A256),0)</f>
        <v>0</v>
      </c>
      <c r="F256">
        <f>IFERROR(COUNTIFS('Master Sheet'!$V:$V, "No",'Master Sheet'!$W:$W, B256,'Master Sheet'!$X:$X, MATCH(C256, {"January","February","March","April","May","June","July","August","September","October","November","December"}, 0),'Master Sheet'!$O:$O, A256),0)</f>
        <v>0</v>
      </c>
      <c r="G256" s="7" t="str">
        <f t="shared" si="25"/>
        <v>N/A</v>
      </c>
    </row>
    <row r="257" spans="1:7">
      <c r="A257" t="s">
        <v>17</v>
      </c>
      <c r="B257">
        <v>2005</v>
      </c>
      <c r="C257" t="s">
        <v>43</v>
      </c>
      <c r="D257">
        <f t="shared" si="24"/>
        <v>0</v>
      </c>
      <c r="E257">
        <f>IFERROR(COUNTIFS('Master Sheet'!$V:$V, "Yes",'Master Sheet'!$W:$W, B257,'Master Sheet'!$X:$X, MATCH(C257, {"January","February","March","April","May","June","July","August","September","October","November","December"}, 0),'Master Sheet'!$O:$O, A257),0)</f>
        <v>0</v>
      </c>
      <c r="F257">
        <f>IFERROR(COUNTIFS('Master Sheet'!$V:$V, "No",'Master Sheet'!$W:$W, B257,'Master Sheet'!$X:$X, MATCH(C257, {"January","February","March","April","May","June","July","August","September","October","November","December"}, 0),'Master Sheet'!$O:$O, A257),0)</f>
        <v>0</v>
      </c>
      <c r="G257" s="7" t="str">
        <f t="shared" si="25"/>
        <v>N/A</v>
      </c>
    </row>
    <row r="258" spans="1:7">
      <c r="A258" t="s">
        <v>17</v>
      </c>
      <c r="B258">
        <v>2005</v>
      </c>
      <c r="C258" t="s">
        <v>44</v>
      </c>
      <c r="D258">
        <f t="shared" si="24"/>
        <v>0</v>
      </c>
      <c r="E258">
        <f>IFERROR(COUNTIFS('Master Sheet'!$V:$V, "Yes",'Master Sheet'!$W:$W, B258,'Master Sheet'!$X:$X, MATCH(C258, {"January","February","March","April","May","June","July","August","September","October","November","December"}, 0),'Master Sheet'!$O:$O, A258),0)</f>
        <v>0</v>
      </c>
      <c r="F258">
        <f>IFERROR(COUNTIFS('Master Sheet'!$V:$V, "No",'Master Sheet'!$W:$W, B258,'Master Sheet'!$X:$X, MATCH(C258, {"January","February","March","April","May","June","July","August","September","October","November","December"}, 0),'Master Sheet'!$O:$O, A258),0)</f>
        <v>0</v>
      </c>
      <c r="G258" s="7" t="str">
        <f t="shared" si="25"/>
        <v>N/A</v>
      </c>
    </row>
    <row r="259" spans="1:7">
      <c r="A259" t="s">
        <v>17</v>
      </c>
      <c r="B259">
        <v>2005</v>
      </c>
      <c r="C259" t="s">
        <v>45</v>
      </c>
      <c r="D259">
        <f t="shared" si="24"/>
        <v>0</v>
      </c>
      <c r="E259">
        <f>IFERROR(COUNTIFS('Master Sheet'!$V:$V, "Yes",'Master Sheet'!$W:$W, B259,'Master Sheet'!$X:$X, MATCH(C259, {"January","February","March","April","May","June","July","August","September","October","November","December"}, 0),'Master Sheet'!$O:$O, A259),0)</f>
        <v>0</v>
      </c>
      <c r="F259">
        <f>IFERROR(COUNTIFS('Master Sheet'!$V:$V, "No",'Master Sheet'!$W:$W, B259,'Master Sheet'!$X:$X, MATCH(C259, {"January","February","March","April","May","June","July","August","September","October","November","December"}, 0),'Master Sheet'!$O:$O, A259),0)</f>
        <v>0</v>
      </c>
      <c r="G259" s="7" t="str">
        <f t="shared" si="25"/>
        <v>N/A</v>
      </c>
    </row>
    <row r="260" spans="1:7">
      <c r="A260" t="s">
        <v>17</v>
      </c>
      <c r="B260">
        <v>2005</v>
      </c>
      <c r="C260" t="s">
        <v>46</v>
      </c>
      <c r="D260">
        <f t="shared" si="24"/>
        <v>0</v>
      </c>
      <c r="E260">
        <f>IFERROR(COUNTIFS('Master Sheet'!$V:$V, "Yes",'Master Sheet'!$W:$W, B260,'Master Sheet'!$X:$X, MATCH(C260, {"January","February","March","April","May","June","July","August","September","October","November","December"}, 0),'Master Sheet'!$O:$O, A260),0)</f>
        <v>0</v>
      </c>
      <c r="F260">
        <f>IFERROR(COUNTIFS('Master Sheet'!$V:$V, "No",'Master Sheet'!$W:$W, B260,'Master Sheet'!$X:$X, MATCH(C260, {"January","February","March","April","May","June","July","August","September","October","November","December"}, 0),'Master Sheet'!$O:$O, A260),0)</f>
        <v>0</v>
      </c>
      <c r="G260" s="7" t="str">
        <f t="shared" si="25"/>
        <v>N/A</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1C902-7471-4019-AD85-423880F1A4D8}">
  <sheetPr codeName="Sheet11"/>
  <dimension ref="A1:M110"/>
  <sheetViews>
    <sheetView tabSelected="1" zoomScale="70" zoomScaleNormal="70" workbookViewId="0">
      <selection sqref="A1:C1"/>
    </sheetView>
  </sheetViews>
  <sheetFormatPr defaultColWidth="9.140625" defaultRowHeight="15"/>
  <cols>
    <col min="1" max="8" width="27.42578125" style="10" customWidth="1"/>
    <col min="9" max="16384" width="9.140625" style="10"/>
  </cols>
  <sheetData>
    <row r="1" spans="1:5" ht="18.75">
      <c r="A1" s="32" t="s">
        <v>65</v>
      </c>
      <c r="B1" s="32"/>
      <c r="C1" s="32"/>
      <c r="D1" s="9"/>
      <c r="E1" s="9"/>
    </row>
    <row r="2" spans="1:5" ht="30">
      <c r="A2" s="11" t="s">
        <v>28</v>
      </c>
      <c r="B2" s="11" t="s">
        <v>61</v>
      </c>
      <c r="C2" s="11" t="s">
        <v>62</v>
      </c>
      <c r="D2" s="11" t="s">
        <v>66</v>
      </c>
      <c r="E2" s="11" t="s">
        <v>67</v>
      </c>
    </row>
    <row r="3" spans="1:5">
      <c r="A3" s="12" t="s">
        <v>16</v>
      </c>
      <c r="B3" s="12">
        <f>SUMIF(SLA_Compliance!I:I,A3,SLA_Compliance!K:K)</f>
        <v>241</v>
      </c>
      <c r="C3" s="12">
        <f>SUMIF(SLA_Compliance!I:I,A3,SLA_Compliance!L:L)</f>
        <v>210</v>
      </c>
      <c r="D3" s="15">
        <f t="shared" ref="D3:D9" si="0">C3/B3</f>
        <v>0.87136929460580914</v>
      </c>
      <c r="E3" s="15">
        <f t="shared" ref="E3:E9" si="1">C3/SUM($C$3:$C$9)</f>
        <v>0.1079136690647482</v>
      </c>
    </row>
    <row r="4" spans="1:5">
      <c r="A4" s="12" t="s">
        <v>20</v>
      </c>
      <c r="B4" s="12">
        <f>SUMIF(SLA_Compliance!I:I,A4,SLA_Compliance!K:K)</f>
        <v>335</v>
      </c>
      <c r="C4" s="12">
        <f>SUMIF(SLA_Compliance!I:I,A4,SLA_Compliance!L:L)</f>
        <v>236</v>
      </c>
      <c r="D4" s="15">
        <f t="shared" si="0"/>
        <v>0.70447761194029845</v>
      </c>
      <c r="E4" s="15">
        <f t="shared" si="1"/>
        <v>0.12127440904419322</v>
      </c>
    </row>
    <row r="5" spans="1:5">
      <c r="A5" s="12" t="s">
        <v>18</v>
      </c>
      <c r="B5" s="12">
        <f>SUMIF(SLA_Compliance!I:I,A5,SLA_Compliance!K:K)</f>
        <v>312</v>
      </c>
      <c r="C5" s="12">
        <f>SUMIF(SLA_Compliance!I:I,A5,SLA_Compliance!L:L)</f>
        <v>257</v>
      </c>
      <c r="D5" s="15">
        <f t="shared" si="0"/>
        <v>0.82371794871794868</v>
      </c>
      <c r="E5" s="15">
        <f t="shared" si="1"/>
        <v>0.13206577595066804</v>
      </c>
    </row>
    <row r="6" spans="1:5">
      <c r="A6" s="12" t="s">
        <v>19</v>
      </c>
      <c r="B6" s="12">
        <f>SUMIF(SLA_Compliance!I:I,A6,SLA_Compliance!K:K)</f>
        <v>748</v>
      </c>
      <c r="C6" s="12">
        <f>SUMIF(SLA_Compliance!I:I,A6,SLA_Compliance!L:L)</f>
        <v>615</v>
      </c>
      <c r="D6" s="15">
        <f t="shared" si="0"/>
        <v>0.82219251336898391</v>
      </c>
      <c r="E6" s="15">
        <f t="shared" si="1"/>
        <v>0.31603288797533402</v>
      </c>
    </row>
    <row r="7" spans="1:5">
      <c r="A7" s="12" t="s">
        <v>22</v>
      </c>
      <c r="B7" s="12">
        <f>SUMIF(SLA_Compliance!I:I,A7,SLA_Compliance!K:K)</f>
        <v>126</v>
      </c>
      <c r="C7" s="12">
        <f>SUMIF(SLA_Compliance!I:I,A7,SLA_Compliance!L:L)</f>
        <v>103</v>
      </c>
      <c r="D7" s="15">
        <f t="shared" si="0"/>
        <v>0.81746031746031744</v>
      </c>
      <c r="E7" s="15">
        <f t="shared" si="1"/>
        <v>5.2929085303186026E-2</v>
      </c>
    </row>
    <row r="8" spans="1:5">
      <c r="A8" s="12" t="s">
        <v>21</v>
      </c>
      <c r="B8" s="12">
        <f>SUMIF(SLA_Compliance!I:I,A8,SLA_Compliance!K:K)</f>
        <v>261</v>
      </c>
      <c r="C8" s="12">
        <f>SUMIF(SLA_Compliance!I:I,A8,SLA_Compliance!L:L)</f>
        <v>214</v>
      </c>
      <c r="D8" s="15">
        <f t="shared" si="0"/>
        <v>0.81992337164750961</v>
      </c>
      <c r="E8" s="15">
        <f t="shared" si="1"/>
        <v>0.10996916752312436</v>
      </c>
    </row>
    <row r="9" spans="1:5">
      <c r="A9" s="12" t="s">
        <v>17</v>
      </c>
      <c r="B9" s="12">
        <f>SUMIF(SLA_Compliance!I:I,A9,SLA_Compliance!K:K)</f>
        <v>365</v>
      </c>
      <c r="C9" s="12">
        <f>SUMIF(SLA_Compliance!I:I,A9,SLA_Compliance!L:L)</f>
        <v>311</v>
      </c>
      <c r="D9" s="15">
        <f t="shared" si="0"/>
        <v>0.852054794520548</v>
      </c>
      <c r="E9" s="15">
        <f t="shared" si="1"/>
        <v>0.15981500513874614</v>
      </c>
    </row>
    <row r="12" spans="1:5" ht="18.75">
      <c r="A12" s="32" t="s">
        <v>68</v>
      </c>
      <c r="B12" s="32"/>
      <c r="C12" s="32"/>
      <c r="D12" s="9"/>
      <c r="E12" s="9"/>
    </row>
    <row r="13" spans="1:5" ht="30">
      <c r="A13" s="11" t="s">
        <v>28</v>
      </c>
      <c r="B13" s="11" t="s">
        <v>61</v>
      </c>
      <c r="C13" s="11" t="s">
        <v>62</v>
      </c>
      <c r="D13" s="11" t="s">
        <v>69</v>
      </c>
      <c r="E13" s="11" t="s">
        <v>70</v>
      </c>
    </row>
    <row r="14" spans="1:5">
      <c r="A14" s="12" t="s">
        <v>16</v>
      </c>
      <c r="B14" s="12">
        <f>SUMIF(SLA_Compliance!O:O,A14,SLA_Compliance!Q:Q)</f>
        <v>19</v>
      </c>
      <c r="C14" s="12">
        <f>SUMIF(SLA_Compliance!O:O,A14,SLA_Compliance!R:R)</f>
        <v>16</v>
      </c>
      <c r="D14" s="15">
        <f t="shared" ref="D14:D20" si="2">C14/B14</f>
        <v>0.84210526315789469</v>
      </c>
      <c r="E14" s="15">
        <f t="shared" ref="E14:E20" si="3">C14/SUM($C$14:$C$20)</f>
        <v>6.1302681992337162E-2</v>
      </c>
    </row>
    <row r="15" spans="1:5">
      <c r="A15" s="12" t="s">
        <v>20</v>
      </c>
      <c r="B15" s="12">
        <f>SUMIF(SLA_Compliance!O:O,A15,SLA_Compliance!Q:Q)</f>
        <v>96</v>
      </c>
      <c r="C15" s="12">
        <f>SUMIF(SLA_Compliance!O:O,A15,SLA_Compliance!R:R)</f>
        <v>60</v>
      </c>
      <c r="D15" s="15">
        <f t="shared" si="2"/>
        <v>0.625</v>
      </c>
      <c r="E15" s="15">
        <f t="shared" si="3"/>
        <v>0.22988505747126436</v>
      </c>
    </row>
    <row r="16" spans="1:5">
      <c r="A16" s="12" t="s">
        <v>18</v>
      </c>
      <c r="B16" s="12">
        <f>SUMIF(SLA_Compliance!O:O,A16,SLA_Compliance!Q:Q)</f>
        <v>15</v>
      </c>
      <c r="C16" s="12">
        <f>SUMIF(SLA_Compliance!O:O,A16,SLA_Compliance!R:R)</f>
        <v>15</v>
      </c>
      <c r="D16" s="15">
        <f t="shared" si="2"/>
        <v>1</v>
      </c>
      <c r="E16" s="15">
        <f t="shared" si="3"/>
        <v>5.7471264367816091E-2</v>
      </c>
    </row>
    <row r="17" spans="1:7">
      <c r="A17" s="12" t="s">
        <v>19</v>
      </c>
      <c r="B17" s="12">
        <f>SUMIF(SLA_Compliance!O:O,A17,SLA_Compliance!Q:Q)</f>
        <v>162</v>
      </c>
      <c r="C17" s="12">
        <f>SUMIF(SLA_Compliance!O:O,A17,SLA_Compliance!R:R)</f>
        <v>95</v>
      </c>
      <c r="D17" s="15">
        <f t="shared" si="2"/>
        <v>0.5864197530864198</v>
      </c>
      <c r="E17" s="15">
        <f t="shared" si="3"/>
        <v>0.36398467432950193</v>
      </c>
    </row>
    <row r="18" spans="1:7">
      <c r="A18" s="12" t="s">
        <v>22</v>
      </c>
      <c r="B18" s="12">
        <f>SUMIF(SLA_Compliance!O:O,A18,SLA_Compliance!Q:Q)</f>
        <v>11</v>
      </c>
      <c r="C18" s="12">
        <f>SUMIF(SLA_Compliance!O:O,A18,SLA_Compliance!R:R)</f>
        <v>2</v>
      </c>
      <c r="D18" s="15">
        <f t="shared" si="2"/>
        <v>0.18181818181818182</v>
      </c>
      <c r="E18" s="15">
        <f t="shared" si="3"/>
        <v>7.6628352490421452E-3</v>
      </c>
    </row>
    <row r="19" spans="1:7">
      <c r="A19" s="12" t="s">
        <v>21</v>
      </c>
      <c r="B19" s="12">
        <f>SUMIF(SLA_Compliance!O:O,A19,SLA_Compliance!Q:Q)</f>
        <v>72</v>
      </c>
      <c r="C19" s="12">
        <f>SUMIF(SLA_Compliance!O:O,A19,SLA_Compliance!R:R)</f>
        <v>33</v>
      </c>
      <c r="D19" s="15">
        <f t="shared" si="2"/>
        <v>0.45833333333333331</v>
      </c>
      <c r="E19" s="15">
        <f t="shared" si="3"/>
        <v>0.12643678160919541</v>
      </c>
    </row>
    <row r="20" spans="1:7">
      <c r="A20" s="12" t="s">
        <v>17</v>
      </c>
      <c r="B20" s="12">
        <f>SUMIF(SLA_Compliance!O:O,A20,SLA_Compliance!Q:Q)</f>
        <v>55</v>
      </c>
      <c r="C20" s="12">
        <f>SUMIF(SLA_Compliance!O:O,A20,SLA_Compliance!R:R)</f>
        <v>40</v>
      </c>
      <c r="D20" s="15">
        <f t="shared" si="2"/>
        <v>0.72727272727272729</v>
      </c>
      <c r="E20" s="15">
        <f t="shared" si="3"/>
        <v>0.1532567049808429</v>
      </c>
    </row>
    <row r="23" spans="1:7" ht="18.75">
      <c r="A23" s="32" t="s">
        <v>71</v>
      </c>
      <c r="B23" s="32"/>
      <c r="C23" s="32"/>
      <c r="D23" s="9"/>
      <c r="E23" s="9"/>
      <c r="F23" s="9"/>
      <c r="G23" s="9"/>
    </row>
    <row r="24" spans="1:7" ht="30">
      <c r="A24" s="11" t="s">
        <v>28</v>
      </c>
      <c r="B24" s="11" t="s">
        <v>66</v>
      </c>
      <c r="C24" s="11" t="s">
        <v>72</v>
      </c>
      <c r="D24" s="11" t="s">
        <v>73</v>
      </c>
      <c r="E24" s="11" t="s">
        <v>67</v>
      </c>
      <c r="F24" s="11" t="s">
        <v>70</v>
      </c>
      <c r="G24" s="11" t="s">
        <v>74</v>
      </c>
    </row>
    <row r="25" spans="1:7">
      <c r="A25" s="12" t="s">
        <v>16</v>
      </c>
      <c r="B25" s="15">
        <f t="shared" ref="B25:B31" si="4">D3</f>
        <v>0.87136929460580914</v>
      </c>
      <c r="C25" s="15">
        <f t="shared" ref="C25:C31" si="5">D14</f>
        <v>0.84210526315789469</v>
      </c>
      <c r="D25" s="15">
        <f t="shared" ref="D25:D31" si="6">ABS(B25-C25)</f>
        <v>2.9264031447914451E-2</v>
      </c>
      <c r="E25" s="15">
        <f t="shared" ref="E25:E31" si="7">E3</f>
        <v>0.1079136690647482</v>
      </c>
      <c r="F25" s="15">
        <f t="shared" ref="F25:F31" si="8">E14</f>
        <v>6.1302681992337162E-2</v>
      </c>
      <c r="G25" s="15">
        <f t="shared" ref="G25:G31" si="9">ABS(E25-F25)</f>
        <v>4.6610987072411035E-2</v>
      </c>
    </row>
    <row r="26" spans="1:7">
      <c r="A26" s="12" t="s">
        <v>20</v>
      </c>
      <c r="B26" s="15">
        <f t="shared" si="4"/>
        <v>0.70447761194029845</v>
      </c>
      <c r="C26" s="15">
        <f t="shared" si="5"/>
        <v>0.625</v>
      </c>
      <c r="D26" s="15">
        <f t="shared" si="6"/>
        <v>7.9477611940298454E-2</v>
      </c>
      <c r="E26" s="15">
        <f t="shared" si="7"/>
        <v>0.12127440904419322</v>
      </c>
      <c r="F26" s="15">
        <f t="shared" si="8"/>
        <v>0.22988505747126436</v>
      </c>
      <c r="G26" s="15">
        <f t="shared" si="9"/>
        <v>0.10861064842707115</v>
      </c>
    </row>
    <row r="27" spans="1:7">
      <c r="A27" s="12" t="s">
        <v>18</v>
      </c>
      <c r="B27" s="15">
        <f t="shared" si="4"/>
        <v>0.82371794871794868</v>
      </c>
      <c r="C27" s="15">
        <f t="shared" si="5"/>
        <v>1</v>
      </c>
      <c r="D27" s="15">
        <f t="shared" si="6"/>
        <v>0.17628205128205132</v>
      </c>
      <c r="E27" s="15">
        <f t="shared" si="7"/>
        <v>0.13206577595066804</v>
      </c>
      <c r="F27" s="15">
        <f t="shared" si="8"/>
        <v>5.7471264367816091E-2</v>
      </c>
      <c r="G27" s="15">
        <f t="shared" si="9"/>
        <v>7.4594511582851949E-2</v>
      </c>
    </row>
    <row r="28" spans="1:7">
      <c r="A28" s="12" t="s">
        <v>19</v>
      </c>
      <c r="B28" s="15">
        <f t="shared" si="4"/>
        <v>0.82219251336898391</v>
      </c>
      <c r="C28" s="15">
        <f t="shared" si="5"/>
        <v>0.5864197530864198</v>
      </c>
      <c r="D28" s="15">
        <f t="shared" si="6"/>
        <v>0.23577276028256411</v>
      </c>
      <c r="E28" s="15">
        <f t="shared" si="7"/>
        <v>0.31603288797533402</v>
      </c>
      <c r="F28" s="15">
        <f t="shared" si="8"/>
        <v>0.36398467432950193</v>
      </c>
      <c r="G28" s="15">
        <f t="shared" si="9"/>
        <v>4.7951786354167913E-2</v>
      </c>
    </row>
    <row r="29" spans="1:7">
      <c r="A29" s="12" t="s">
        <v>22</v>
      </c>
      <c r="B29" s="15">
        <f t="shared" si="4"/>
        <v>0.81746031746031744</v>
      </c>
      <c r="C29" s="15">
        <f t="shared" si="5"/>
        <v>0.18181818181818182</v>
      </c>
      <c r="D29" s="15">
        <f t="shared" si="6"/>
        <v>0.63564213564213556</v>
      </c>
      <c r="E29" s="15">
        <f t="shared" si="7"/>
        <v>5.2929085303186026E-2</v>
      </c>
      <c r="F29" s="15">
        <f t="shared" si="8"/>
        <v>7.6628352490421452E-3</v>
      </c>
      <c r="G29" s="15">
        <f t="shared" si="9"/>
        <v>4.5266250054143878E-2</v>
      </c>
    </row>
    <row r="30" spans="1:7">
      <c r="A30" s="12" t="s">
        <v>21</v>
      </c>
      <c r="B30" s="15">
        <f t="shared" si="4"/>
        <v>0.81992337164750961</v>
      </c>
      <c r="C30" s="15">
        <f t="shared" si="5"/>
        <v>0.45833333333333331</v>
      </c>
      <c r="D30" s="15">
        <f t="shared" si="6"/>
        <v>0.3615900383141763</v>
      </c>
      <c r="E30" s="15">
        <f t="shared" si="7"/>
        <v>0.10996916752312436</v>
      </c>
      <c r="F30" s="15">
        <f t="shared" si="8"/>
        <v>0.12643678160919541</v>
      </c>
      <c r="G30" s="15">
        <f t="shared" si="9"/>
        <v>1.6467614086071058E-2</v>
      </c>
    </row>
    <row r="31" spans="1:7">
      <c r="A31" s="12" t="s">
        <v>17</v>
      </c>
      <c r="B31" s="15">
        <f t="shared" si="4"/>
        <v>0.852054794520548</v>
      </c>
      <c r="C31" s="15">
        <f t="shared" si="5"/>
        <v>0.72727272727272729</v>
      </c>
      <c r="D31" s="15">
        <f t="shared" si="6"/>
        <v>0.1247820672478207</v>
      </c>
      <c r="E31" s="15">
        <f t="shared" si="7"/>
        <v>0.15981500513874614</v>
      </c>
      <c r="F31" s="15">
        <f t="shared" si="8"/>
        <v>0.1532567049808429</v>
      </c>
      <c r="G31" s="15">
        <f t="shared" si="9"/>
        <v>6.5583001579032352E-3</v>
      </c>
    </row>
    <row r="34" spans="1:8" ht="18.75">
      <c r="A34" s="32" t="s">
        <v>75</v>
      </c>
      <c r="B34" s="32"/>
      <c r="C34" s="32"/>
      <c r="D34" s="9"/>
      <c r="E34" s="9"/>
      <c r="F34" s="9"/>
      <c r="G34" s="9"/>
      <c r="H34" s="9"/>
    </row>
    <row r="35" spans="1:8">
      <c r="A35" s="11" t="s">
        <v>60</v>
      </c>
      <c r="B35" s="11" t="s">
        <v>16</v>
      </c>
      <c r="C35" s="11" t="s">
        <v>20</v>
      </c>
      <c r="D35" s="11" t="s">
        <v>18</v>
      </c>
      <c r="E35" s="11" t="s">
        <v>19</v>
      </c>
      <c r="F35" s="11" t="s">
        <v>22</v>
      </c>
      <c r="G35" s="11" t="s">
        <v>21</v>
      </c>
      <c r="H35" s="11" t="s">
        <v>17</v>
      </c>
    </row>
    <row r="36" spans="1:8">
      <c r="A36" s="12" t="s">
        <v>36</v>
      </c>
      <c r="B36" s="27">
        <f t="array" ref="B36">INDEX(SLA_Compliance!$M:$M,MATCH(1,(SLA_Compliance!$I:$I=$B$35)*(SLA_Compliance!$J:$J=A36),0))</f>
        <v>1</v>
      </c>
      <c r="C36" s="27">
        <f t="array" ref="C36">INDEX(SLA_Compliance!$M:$M,MATCH(1,(SLA_Compliance!$I:$I=$C$35)*(SLA_Compliance!$J:$J=A36),0))</f>
        <v>0.44444444444444442</v>
      </c>
      <c r="D36" s="27">
        <f t="array" ref="D36">INDEX(SLA_Compliance!$M:$M,MATCH(1,(SLA_Compliance!$I:$I=$D$35)*(SLA_Compliance!$J:$J=A36),0))</f>
        <v>1</v>
      </c>
      <c r="E36" s="27">
        <f t="array" ref="E36">INDEX(SLA_Compliance!$M:$M,MATCH(1,(SLA_Compliance!$I:$I=$E$35)*(SLA_Compliance!$J:$J=A36),0))</f>
        <v>0.34848484848484851</v>
      </c>
      <c r="F36" s="27">
        <f t="array" ref="F36">INDEX(SLA_Compliance!$M:$M,MATCH(1,(SLA_Compliance!$I:$I=$F$35)*(SLA_Compliance!$J:$J=A36),0))</f>
        <v>1</v>
      </c>
      <c r="G36" s="27" t="str">
        <f t="array" ref="G36">INDEX(SLA_Compliance!$M:$M,MATCH(1,(SLA_Compliance!$I:$I=$G$35)*(SLA_Compliance!$J:$J=A36),0))</f>
        <v>NA</v>
      </c>
      <c r="H36" s="27">
        <f t="array" ref="H36">INDEX(SLA_Compliance!$M:$M,MATCH(1,(SLA_Compliance!$I:$I=$H$35)*(SLA_Compliance!$J:$J=A36),0))</f>
        <v>0.82608695652173914</v>
      </c>
    </row>
    <row r="37" spans="1:8">
      <c r="A37" s="12" t="s">
        <v>37</v>
      </c>
      <c r="B37" s="27" t="str">
        <f t="array" ref="B37">INDEX(SLA_Compliance!$M:$M,MATCH(1,(SLA_Compliance!$I:$I=$B$35)*(SLA_Compliance!$J:$J=A37),0))</f>
        <v>NA</v>
      </c>
      <c r="C37" s="27">
        <f t="array" ref="C37">INDEX(SLA_Compliance!$M:$M,MATCH(1,(SLA_Compliance!$I:$I=$C$35)*(SLA_Compliance!$J:$J=A37),0))</f>
        <v>0.37931034482758619</v>
      </c>
      <c r="D37" s="27">
        <f t="array" ref="D37">INDEX(SLA_Compliance!$M:$M,MATCH(1,(SLA_Compliance!$I:$I=$D$35)*(SLA_Compliance!$J:$J=A37),0))</f>
        <v>1</v>
      </c>
      <c r="E37" s="27">
        <f t="array" ref="E37">INDEX(SLA_Compliance!$M:$M,MATCH(1,(SLA_Compliance!$I:$I=$E$35)*(SLA_Compliance!$J:$J=A37),0))</f>
        <v>0.67213114754098358</v>
      </c>
      <c r="F37" s="27" t="str">
        <f t="array" ref="F37">INDEX(SLA_Compliance!$M:$M,MATCH(1,(SLA_Compliance!$I:$I=$F$35)*(SLA_Compliance!$J:$J=A37),0))</f>
        <v>NA</v>
      </c>
      <c r="G37" s="27">
        <f t="array" ref="G37">INDEX(SLA_Compliance!$M:$M,MATCH(1,(SLA_Compliance!$I:$I=$G$35)*(SLA_Compliance!$J:$J=A37),0))</f>
        <v>0.68181818181818177</v>
      </c>
      <c r="H37" s="27">
        <f t="array" ref="H37">INDEX(SLA_Compliance!$M:$M,MATCH(1,(SLA_Compliance!$I:$I=$H$35)*(SLA_Compliance!$J:$J=A37),0))</f>
        <v>1</v>
      </c>
    </row>
    <row r="38" spans="1:8">
      <c r="A38" s="12" t="s">
        <v>38</v>
      </c>
      <c r="B38" s="27">
        <f t="array" ref="B38">INDEX(SLA_Compliance!$M:$M,MATCH(1,(SLA_Compliance!$I:$I=$B$35)*(SLA_Compliance!$J:$J=A38),0))</f>
        <v>1</v>
      </c>
      <c r="C38" s="27">
        <f t="array" ref="C38">INDEX(SLA_Compliance!$M:$M,MATCH(1,(SLA_Compliance!$I:$I=$C$35)*(SLA_Compliance!$J:$J=A38),0))</f>
        <v>0.41666666666666669</v>
      </c>
      <c r="D38" s="27">
        <f t="array" ref="D38">INDEX(SLA_Compliance!$M:$M,MATCH(1,(SLA_Compliance!$I:$I=$D$35)*(SLA_Compliance!$J:$J=A38),0))</f>
        <v>0.33333333333333331</v>
      </c>
      <c r="E38" s="27">
        <f t="array" ref="E38">INDEX(SLA_Compliance!$M:$M,MATCH(1,(SLA_Compliance!$I:$I=$E$35)*(SLA_Compliance!$J:$J=A38),0))</f>
        <v>1</v>
      </c>
      <c r="F38" s="27">
        <f t="array" ref="F38">INDEX(SLA_Compliance!$M:$M,MATCH(1,(SLA_Compliance!$I:$I=$F$35)*(SLA_Compliance!$J:$J=A38),0))</f>
        <v>1</v>
      </c>
      <c r="G38" s="27">
        <f t="array" ref="G38">INDEX(SLA_Compliance!$M:$M,MATCH(1,(SLA_Compliance!$I:$I=$G$35)*(SLA_Compliance!$J:$J=A38),0))</f>
        <v>1</v>
      </c>
      <c r="H38" s="27">
        <f t="array" ref="H38">INDEX(SLA_Compliance!$M:$M,MATCH(1,(SLA_Compliance!$I:$I=$H$35)*(SLA_Compliance!$J:$J=A38),0))</f>
        <v>1</v>
      </c>
    </row>
    <row r="39" spans="1:8">
      <c r="A39" s="12" t="s">
        <v>39</v>
      </c>
      <c r="B39" s="27">
        <f t="array" ref="B39">INDEX(SLA_Compliance!$M:$M,MATCH(1,(SLA_Compliance!$I:$I=$B$35)*(SLA_Compliance!$J:$J=A39),0))</f>
        <v>1</v>
      </c>
      <c r="C39" s="27" t="str">
        <f t="array" ref="C39">INDEX(SLA_Compliance!$M:$M,MATCH(1,(SLA_Compliance!$I:$I=$C$35)*(SLA_Compliance!$J:$J=A39),0))</f>
        <v>NA</v>
      </c>
      <c r="D39" s="27">
        <f t="array" ref="D39">INDEX(SLA_Compliance!$M:$M,MATCH(1,(SLA_Compliance!$I:$I=$D$35)*(SLA_Compliance!$J:$J=A39),0))</f>
        <v>1</v>
      </c>
      <c r="E39" s="27">
        <f t="array" ref="E39">INDEX(SLA_Compliance!$M:$M,MATCH(1,(SLA_Compliance!$I:$I=$E$35)*(SLA_Compliance!$J:$J=A39),0))</f>
        <v>1</v>
      </c>
      <c r="F39" s="27">
        <f t="array" ref="F39">INDEX(SLA_Compliance!$M:$M,MATCH(1,(SLA_Compliance!$I:$I=$F$35)*(SLA_Compliance!$J:$J=A39),0))</f>
        <v>0.2</v>
      </c>
      <c r="G39" s="27">
        <f t="array" ref="G39">INDEX(SLA_Compliance!$M:$M,MATCH(1,(SLA_Compliance!$I:$I=$G$35)*(SLA_Compliance!$J:$J=A39),0))</f>
        <v>0</v>
      </c>
      <c r="H39" s="27">
        <f t="array" ref="H39">INDEX(SLA_Compliance!$M:$M,MATCH(1,(SLA_Compliance!$I:$I=$H$35)*(SLA_Compliance!$J:$J=A39),0))</f>
        <v>1</v>
      </c>
    </row>
    <row r="40" spans="1:8">
      <c r="A40" s="12" t="s">
        <v>7</v>
      </c>
      <c r="B40" s="27">
        <f t="array" ref="B40">INDEX(SLA_Compliance!$M:$M,MATCH(1,(SLA_Compliance!$I:$I=$B$35)*(SLA_Compliance!$J:$J=A40),0))</f>
        <v>1</v>
      </c>
      <c r="C40" s="27">
        <f t="array" ref="C40">INDEX(SLA_Compliance!$M:$M,MATCH(1,(SLA_Compliance!$I:$I=$C$35)*(SLA_Compliance!$J:$J=A40),0))</f>
        <v>1</v>
      </c>
      <c r="D40" s="27">
        <f t="array" ref="D40">INDEX(SLA_Compliance!$M:$M,MATCH(1,(SLA_Compliance!$I:$I=$D$35)*(SLA_Compliance!$J:$J=A40),0))</f>
        <v>1</v>
      </c>
      <c r="E40" s="27">
        <f t="array" ref="E40">INDEX(SLA_Compliance!$M:$M,MATCH(1,(SLA_Compliance!$I:$I=$E$35)*(SLA_Compliance!$J:$J=A40),0))</f>
        <v>0.76190476190476186</v>
      </c>
      <c r="F40" s="27" t="str">
        <f t="array" ref="F40">INDEX(SLA_Compliance!$M:$M,MATCH(1,(SLA_Compliance!$I:$I=$F$35)*(SLA_Compliance!$J:$J=A40),0))</f>
        <v>NA</v>
      </c>
      <c r="G40" s="27">
        <f t="array" ref="G40">INDEX(SLA_Compliance!$M:$M,MATCH(1,(SLA_Compliance!$I:$I=$G$35)*(SLA_Compliance!$J:$J=A40),0))</f>
        <v>1</v>
      </c>
      <c r="H40" s="27">
        <f t="array" ref="H40">INDEX(SLA_Compliance!$M:$M,MATCH(1,(SLA_Compliance!$I:$I=$H$35)*(SLA_Compliance!$J:$J=A40),0))</f>
        <v>1</v>
      </c>
    </row>
    <row r="41" spans="1:8">
      <c r="A41" s="12" t="s">
        <v>40</v>
      </c>
      <c r="B41" s="27">
        <f t="array" ref="B41">INDEX(SLA_Compliance!$M:$M,MATCH(1,(SLA_Compliance!$I:$I=$B$35)*(SLA_Compliance!$J:$J=A41),0))</f>
        <v>1</v>
      </c>
      <c r="C41" s="27">
        <f t="array" ref="C41">INDEX(SLA_Compliance!$M:$M,MATCH(1,(SLA_Compliance!$I:$I=$C$35)*(SLA_Compliance!$J:$J=A41),0))</f>
        <v>0</v>
      </c>
      <c r="D41" s="27">
        <f t="array" ref="D41">INDEX(SLA_Compliance!$M:$M,MATCH(1,(SLA_Compliance!$I:$I=$D$35)*(SLA_Compliance!$J:$J=A41),0))</f>
        <v>1</v>
      </c>
      <c r="E41" s="27">
        <f t="array" ref="E41">INDEX(SLA_Compliance!$M:$M,MATCH(1,(SLA_Compliance!$I:$I=$E$35)*(SLA_Compliance!$J:$J=A41),0))</f>
        <v>1</v>
      </c>
      <c r="F41" s="27">
        <f t="array" ref="F41">INDEX(SLA_Compliance!$M:$M,MATCH(1,(SLA_Compliance!$I:$I=$F$35)*(SLA_Compliance!$J:$J=A41),0))</f>
        <v>1</v>
      </c>
      <c r="G41" s="27">
        <f t="array" ref="G41">INDEX(SLA_Compliance!$M:$M,MATCH(1,(SLA_Compliance!$I:$I=$G$35)*(SLA_Compliance!$J:$J=A41),0))</f>
        <v>0.51851851851851849</v>
      </c>
      <c r="H41" s="27">
        <f t="array" ref="H41">INDEX(SLA_Compliance!$M:$M,MATCH(1,(SLA_Compliance!$I:$I=$H$35)*(SLA_Compliance!$J:$J=A41),0))</f>
        <v>1</v>
      </c>
    </row>
    <row r="42" spans="1:8">
      <c r="A42" s="12" t="s">
        <v>41</v>
      </c>
      <c r="B42" s="27">
        <f t="array" ref="B42">INDEX(SLA_Compliance!$M:$M,MATCH(1,(SLA_Compliance!$I:$I=$B$35)*(SLA_Compliance!$J:$J=A42),0))</f>
        <v>0.54545454545454541</v>
      </c>
      <c r="C42" s="27">
        <f t="array" ref="C42">INDEX(SLA_Compliance!$M:$M,MATCH(1,(SLA_Compliance!$I:$I=$C$35)*(SLA_Compliance!$J:$J=A42),0))</f>
        <v>0.5641025641025641</v>
      </c>
      <c r="D42" s="27">
        <f t="array" ref="D42">INDEX(SLA_Compliance!$M:$M,MATCH(1,(SLA_Compliance!$I:$I=$D$35)*(SLA_Compliance!$J:$J=A42),0))</f>
        <v>0</v>
      </c>
      <c r="E42" s="27">
        <f t="array" ref="E42">INDEX(SLA_Compliance!$M:$M,MATCH(1,(SLA_Compliance!$I:$I=$E$35)*(SLA_Compliance!$J:$J=A42),0))</f>
        <v>0.953125</v>
      </c>
      <c r="F42" s="27" t="str">
        <f t="array" ref="F42">INDEX(SLA_Compliance!$M:$M,MATCH(1,(SLA_Compliance!$I:$I=$F$35)*(SLA_Compliance!$J:$J=A42),0))</f>
        <v>NA</v>
      </c>
      <c r="G42" s="27">
        <f t="array" ref="G42">INDEX(SLA_Compliance!$M:$M,MATCH(1,(SLA_Compliance!$I:$I=$G$35)*(SLA_Compliance!$J:$J=A42),0))</f>
        <v>1</v>
      </c>
      <c r="H42" s="27" t="str">
        <f t="array" ref="H42">INDEX(SLA_Compliance!$M:$M,MATCH(1,(SLA_Compliance!$I:$I=$H$35)*(SLA_Compliance!$J:$J=A42),0))</f>
        <v>NA</v>
      </c>
    </row>
    <row r="43" spans="1:8">
      <c r="A43" s="12" t="s">
        <v>42</v>
      </c>
      <c r="B43" s="27">
        <f t="array" ref="B43">INDEX(SLA_Compliance!$M:$M,MATCH(1,(SLA_Compliance!$I:$I=$B$35)*(SLA_Compliance!$J:$J=A43),0))</f>
        <v>1</v>
      </c>
      <c r="C43" s="27">
        <f t="array" ref="C43">INDEX(SLA_Compliance!$M:$M,MATCH(1,(SLA_Compliance!$I:$I=$C$35)*(SLA_Compliance!$J:$J=A43),0))</f>
        <v>0.81818181818181823</v>
      </c>
      <c r="D43" s="27">
        <f t="array" ref="D43">INDEX(SLA_Compliance!$M:$M,MATCH(1,(SLA_Compliance!$I:$I=$D$35)*(SLA_Compliance!$J:$J=A43),0))</f>
        <v>0</v>
      </c>
      <c r="E43" s="27">
        <f t="array" ref="E43">INDEX(SLA_Compliance!$M:$M,MATCH(1,(SLA_Compliance!$I:$I=$E$35)*(SLA_Compliance!$J:$J=A43),0))</f>
        <v>0.5714285714285714</v>
      </c>
      <c r="F43" s="27">
        <f t="array" ref="F43">INDEX(SLA_Compliance!$M:$M,MATCH(1,(SLA_Compliance!$I:$I=$F$35)*(SLA_Compliance!$J:$J=A43),0))</f>
        <v>0</v>
      </c>
      <c r="G43" s="27" t="str">
        <f t="array" ref="G43">INDEX(SLA_Compliance!$M:$M,MATCH(1,(SLA_Compliance!$I:$I=$G$35)*(SLA_Compliance!$J:$J=A43),0))</f>
        <v>NA</v>
      </c>
      <c r="H43" s="27">
        <f t="array" ref="H43">INDEX(SLA_Compliance!$M:$M,MATCH(1,(SLA_Compliance!$I:$I=$H$35)*(SLA_Compliance!$J:$J=A43),0))</f>
        <v>1</v>
      </c>
    </row>
    <row r="44" spans="1:8">
      <c r="A44" s="12" t="s">
        <v>43</v>
      </c>
      <c r="B44" s="27">
        <f t="array" ref="B44">INDEX(SLA_Compliance!$M:$M,MATCH(1,(SLA_Compliance!$I:$I=$B$35)*(SLA_Compliance!$J:$J=A44),0))</f>
        <v>1</v>
      </c>
      <c r="C44" s="27">
        <f t="array" ref="C44">INDEX(SLA_Compliance!$M:$M,MATCH(1,(SLA_Compliance!$I:$I=$C$35)*(SLA_Compliance!$J:$J=A44),0))</f>
        <v>1</v>
      </c>
      <c r="D44" s="27">
        <f t="array" ref="D44">INDEX(SLA_Compliance!$M:$M,MATCH(1,(SLA_Compliance!$I:$I=$D$35)*(SLA_Compliance!$J:$J=A44),0))</f>
        <v>0</v>
      </c>
      <c r="E44" s="27">
        <f t="array" ref="E44">INDEX(SLA_Compliance!$M:$M,MATCH(1,(SLA_Compliance!$I:$I=$E$35)*(SLA_Compliance!$J:$J=A44),0))</f>
        <v>1</v>
      </c>
      <c r="F44" s="27">
        <f t="array" ref="F44">INDEX(SLA_Compliance!$M:$M,MATCH(1,(SLA_Compliance!$I:$I=$F$35)*(SLA_Compliance!$J:$J=A44),0))</f>
        <v>1</v>
      </c>
      <c r="G44" s="27">
        <f t="array" ref="G44">INDEX(SLA_Compliance!$M:$M,MATCH(1,(SLA_Compliance!$I:$I=$G$35)*(SLA_Compliance!$J:$J=A44),0))</f>
        <v>1</v>
      </c>
      <c r="H44" s="27">
        <f t="array" ref="H44">INDEX(SLA_Compliance!$M:$M,MATCH(1,(SLA_Compliance!$I:$I=$H$35)*(SLA_Compliance!$J:$J=A44),0))</f>
        <v>0.75</v>
      </c>
    </row>
    <row r="45" spans="1:8">
      <c r="A45" s="12" t="s">
        <v>44</v>
      </c>
      <c r="B45" s="27">
        <f t="array" ref="B45">INDEX(SLA_Compliance!$M:$M,MATCH(1,(SLA_Compliance!$I:$I=$B$35)*(SLA_Compliance!$J:$J=A45),0))</f>
        <v>0.46153846153846156</v>
      </c>
      <c r="C45" s="27">
        <f t="array" ref="C45">INDEX(SLA_Compliance!$M:$M,MATCH(1,(SLA_Compliance!$I:$I=$C$35)*(SLA_Compliance!$J:$J=A45),0))</f>
        <v>0.85915492957746475</v>
      </c>
      <c r="D45" s="27">
        <f t="array" ref="D45">INDEX(SLA_Compliance!$M:$M,MATCH(1,(SLA_Compliance!$I:$I=$D$35)*(SLA_Compliance!$J:$J=A45),0))</f>
        <v>1</v>
      </c>
      <c r="E45" s="27">
        <f t="array" ref="E45">INDEX(SLA_Compliance!$M:$M,MATCH(1,(SLA_Compliance!$I:$I=$E$35)*(SLA_Compliance!$J:$J=A45),0))</f>
        <v>0.625</v>
      </c>
      <c r="F45" s="27">
        <f t="array" ref="F45">INDEX(SLA_Compliance!$M:$M,MATCH(1,(SLA_Compliance!$I:$I=$F$35)*(SLA_Compliance!$J:$J=A45),0))</f>
        <v>1</v>
      </c>
      <c r="G45" s="27" t="str">
        <f t="array" ref="G45">INDEX(SLA_Compliance!$M:$M,MATCH(1,(SLA_Compliance!$I:$I=$G$35)*(SLA_Compliance!$J:$J=A45),0))</f>
        <v>NA</v>
      </c>
      <c r="H45" s="27">
        <f t="array" ref="H45">INDEX(SLA_Compliance!$M:$M,MATCH(1,(SLA_Compliance!$I:$I=$H$35)*(SLA_Compliance!$J:$J=A45),0))</f>
        <v>0.78481012658227844</v>
      </c>
    </row>
    <row r="46" spans="1:8">
      <c r="A46" s="12" t="s">
        <v>45</v>
      </c>
      <c r="B46" s="27">
        <f t="array" ref="B46">INDEX(SLA_Compliance!$M:$M,MATCH(1,(SLA_Compliance!$I:$I=$B$35)*(SLA_Compliance!$J:$J=A46),0))</f>
        <v>0.85365853658536583</v>
      </c>
      <c r="C46" s="27">
        <f t="array" ref="C46">INDEX(SLA_Compliance!$M:$M,MATCH(1,(SLA_Compliance!$I:$I=$C$35)*(SLA_Compliance!$J:$J=A46),0))</f>
        <v>0.77777777777777779</v>
      </c>
      <c r="D46" s="27">
        <f t="array" ref="D46">INDEX(SLA_Compliance!$M:$M,MATCH(1,(SLA_Compliance!$I:$I=$D$35)*(SLA_Compliance!$J:$J=A46),0))</f>
        <v>0.8351648351648352</v>
      </c>
      <c r="E46" s="27">
        <f t="array" ref="E46">INDEX(SLA_Compliance!$M:$M,MATCH(1,(SLA_Compliance!$I:$I=$E$35)*(SLA_Compliance!$J:$J=A46),0))</f>
        <v>0.978494623655914</v>
      </c>
      <c r="F46" s="27">
        <f t="array" ref="F46">INDEX(SLA_Compliance!$M:$M,MATCH(1,(SLA_Compliance!$I:$I=$F$35)*(SLA_Compliance!$J:$J=A46),0))</f>
        <v>0.72222222222222221</v>
      </c>
      <c r="G46" s="27">
        <f t="array" ref="G46">INDEX(SLA_Compliance!$M:$M,MATCH(1,(SLA_Compliance!$I:$I=$G$35)*(SLA_Compliance!$J:$J=A46),0))</f>
        <v>0.78947368421052633</v>
      </c>
      <c r="H46" s="27">
        <f t="array" ref="H46">INDEX(SLA_Compliance!$M:$M,MATCH(1,(SLA_Compliance!$I:$I=$H$35)*(SLA_Compliance!$J:$J=A46),0))</f>
        <v>0.84070796460176989</v>
      </c>
    </row>
    <row r="47" spans="1:8">
      <c r="A47" s="12" t="s">
        <v>46</v>
      </c>
      <c r="B47" s="27">
        <f t="array" ref="B47">INDEX(SLA_Compliance!$M:$M,MATCH(1,(SLA_Compliance!$I:$I=$B$35)*(SLA_Compliance!$J:$J=A47),0))</f>
        <v>1</v>
      </c>
      <c r="C47" s="27">
        <f t="array" ref="C47">INDEX(SLA_Compliance!$M:$M,MATCH(1,(SLA_Compliance!$I:$I=$C$35)*(SLA_Compliance!$J:$J=A47),0))</f>
        <v>0.65</v>
      </c>
      <c r="D47" s="27">
        <f t="array" ref="D47">INDEX(SLA_Compliance!$M:$M,MATCH(1,(SLA_Compliance!$I:$I=$D$35)*(SLA_Compliance!$J:$J=A47),0))</f>
        <v>1</v>
      </c>
      <c r="E47" s="27">
        <f t="array" ref="E47">INDEX(SLA_Compliance!$M:$M,MATCH(1,(SLA_Compliance!$I:$I=$E$35)*(SLA_Compliance!$J:$J=A47),0))</f>
        <v>1</v>
      </c>
      <c r="F47" s="27">
        <f t="array" ref="F47">INDEX(SLA_Compliance!$M:$M,MATCH(1,(SLA_Compliance!$I:$I=$F$35)*(SLA_Compliance!$J:$J=A47),0))</f>
        <v>1</v>
      </c>
      <c r="G47" s="27">
        <f t="array" ref="G47">INDEX(SLA_Compliance!$M:$M,MATCH(1,(SLA_Compliance!$I:$I=$G$35)*(SLA_Compliance!$J:$J=A47),0))</f>
        <v>1</v>
      </c>
      <c r="H47" s="27">
        <f t="array" ref="H47">INDEX(SLA_Compliance!$M:$M,MATCH(1,(SLA_Compliance!$I:$I=$H$35)*(SLA_Compliance!$J:$J=A47),0))</f>
        <v>1</v>
      </c>
    </row>
    <row r="50" spans="1:8" ht="18.75">
      <c r="A50" s="32" t="s">
        <v>76</v>
      </c>
      <c r="B50" s="32"/>
      <c r="C50" s="32"/>
      <c r="D50" s="32"/>
      <c r="E50" s="9"/>
      <c r="F50" s="9"/>
      <c r="G50" s="9"/>
      <c r="H50" s="9"/>
    </row>
    <row r="51" spans="1:8">
      <c r="A51" s="11" t="s">
        <v>60</v>
      </c>
      <c r="B51" s="11" t="s">
        <v>16</v>
      </c>
      <c r="C51" s="11" t="s">
        <v>20</v>
      </c>
      <c r="D51" s="11" t="s">
        <v>18</v>
      </c>
      <c r="E51" s="11" t="s">
        <v>19</v>
      </c>
      <c r="F51" s="11" t="s">
        <v>22</v>
      </c>
      <c r="G51" s="11" t="s">
        <v>21</v>
      </c>
      <c r="H51" s="11" t="s">
        <v>17</v>
      </c>
    </row>
    <row r="52" spans="1:8">
      <c r="A52" s="12" t="s">
        <v>36</v>
      </c>
      <c r="B52" s="27">
        <f t="array" ref="B52">INDEX(SLA_Compliance!S:S,MATCH(1,(SLA_Compliance!O:O=$B$51)*(SLA_Compliance!P:P=A52),0))</f>
        <v>0.72727272727272729</v>
      </c>
      <c r="C52" s="27">
        <f t="array" ref="C52">INDEX(SLA_Compliance!S:S,MATCH(1,(SLA_Compliance!O:O=$C$51)*(SLA_Compliance!P:P=A52),0))</f>
        <v>0.6470588235294118</v>
      </c>
      <c r="D52" s="27" t="str">
        <f t="array" ref="D52">INDEX(SLA_Compliance!S:S,MATCH(1,(SLA_Compliance!O:O=$D$51)*(SLA_Compliance!P:P=A52),0))</f>
        <v>NA</v>
      </c>
      <c r="E52" s="27">
        <f t="array" ref="E52">INDEX(SLA_Compliance!S:S,MATCH(1,(SLA_Compliance!O:O=$E$51)*(SLA_Compliance!P:P=A52),0))</f>
        <v>0</v>
      </c>
      <c r="F52" s="27">
        <f t="array" ref="F52">INDEX(SLA_Compliance!S:S,MATCH(1,(SLA_Compliance!O:O=$F$51)*(SLA_Compliance!P:P=A52),0))</f>
        <v>0</v>
      </c>
      <c r="G52" s="27">
        <f t="array" ref="G52">INDEX(SLA_Compliance!S:S,MATCH(1,(SLA_Compliance!O:O=$G$51)*(SLA_Compliance!P:P=A52),0))</f>
        <v>0</v>
      </c>
      <c r="H52" s="27">
        <f t="array" ref="H52">INDEX(SLA_Compliance!S:S,MATCH(1,(SLA_Compliance!O:O=$H$51)*(SLA_Compliance!P:P=A52),0))</f>
        <v>1</v>
      </c>
    </row>
    <row r="53" spans="1:8">
      <c r="A53" s="12" t="s">
        <v>37</v>
      </c>
      <c r="B53" s="27" t="str">
        <f t="array" ref="B53">INDEX(SLA_Compliance!S:S,MATCH(1,(SLA_Compliance!O:O=$B$51)*(SLA_Compliance!P:P=A53),0))</f>
        <v>NA</v>
      </c>
      <c r="C53" s="27">
        <f t="array" ref="C53">INDEX(SLA_Compliance!S:S,MATCH(1,(SLA_Compliance!O:O=$C$51)*(SLA_Compliance!P:P=A53),0))</f>
        <v>0.48275862068965519</v>
      </c>
      <c r="D53" s="27" t="str">
        <f t="array" ref="D53">INDEX(SLA_Compliance!S:S,MATCH(1,(SLA_Compliance!O:O=$D$51)*(SLA_Compliance!P:P=A53),0))</f>
        <v>NA</v>
      </c>
      <c r="E53" s="27">
        <f t="array" ref="E53">INDEX(SLA_Compliance!S:S,MATCH(1,(SLA_Compliance!O:O=$E$51)*(SLA_Compliance!P:P=A53),0))</f>
        <v>0.7321428571428571</v>
      </c>
      <c r="F53" s="27" t="str">
        <f t="array" ref="F53">INDEX(SLA_Compliance!S:S,MATCH(1,(SLA_Compliance!O:O=$F$51)*(SLA_Compliance!P:P=A53),0))</f>
        <v>NA</v>
      </c>
      <c r="G53" s="27">
        <f t="array" ref="G53">INDEX(SLA_Compliance!S:S,MATCH(1,(SLA_Compliance!O:O=$G$51)*(SLA_Compliance!P:P=A53),0))</f>
        <v>1</v>
      </c>
      <c r="H53" s="27">
        <f t="array" ref="H53">INDEX(SLA_Compliance!S:S,MATCH(1,(SLA_Compliance!O:O=$H$51)*(SLA_Compliance!P:P=A53),0))</f>
        <v>0</v>
      </c>
    </row>
    <row r="54" spans="1:8">
      <c r="A54" s="12" t="s">
        <v>38</v>
      </c>
      <c r="B54" s="27">
        <f t="array" ref="B54">INDEX(SLA_Compliance!S:S,MATCH(1,(SLA_Compliance!O:O=$B$51)*(SLA_Compliance!P:P=A54),0))</f>
        <v>1</v>
      </c>
      <c r="C54" s="27">
        <f t="array" ref="C54">INDEX(SLA_Compliance!S:S,MATCH(1,(SLA_Compliance!O:O=$C$51)*(SLA_Compliance!P:P=A54),0))</f>
        <v>1</v>
      </c>
      <c r="D54" s="27" t="str">
        <f t="array" ref="D54">INDEX(SLA_Compliance!S:S,MATCH(1,(SLA_Compliance!O:O=$D$51)*(SLA_Compliance!P:P=A54),0))</f>
        <v>NA</v>
      </c>
      <c r="E54" s="27">
        <f t="array" ref="E54">INDEX(SLA_Compliance!S:S,MATCH(1,(SLA_Compliance!O:O=$E$51)*(SLA_Compliance!P:P=A54),0))</f>
        <v>0.58181818181818179</v>
      </c>
      <c r="F54" s="27">
        <f t="array" ref="F54">INDEX(SLA_Compliance!S:S,MATCH(1,(SLA_Compliance!O:O=$F$51)*(SLA_Compliance!P:P=A54),0))</f>
        <v>1</v>
      </c>
      <c r="G54" s="27">
        <f t="array" ref="G54">INDEX(SLA_Compliance!S:S,MATCH(1,(SLA_Compliance!O:O=$G$51)*(SLA_Compliance!P:P=A54),0))</f>
        <v>0.47619047619047616</v>
      </c>
      <c r="H54" s="27">
        <f t="array" ref="H54">INDEX(SLA_Compliance!S:S,MATCH(1,(SLA_Compliance!O:O=$H$51)*(SLA_Compliance!P:P=A54),0))</f>
        <v>1</v>
      </c>
    </row>
    <row r="55" spans="1:8">
      <c r="A55" s="12" t="s">
        <v>39</v>
      </c>
      <c r="B55" s="27" t="str">
        <f t="array" ref="B55">INDEX(SLA_Compliance!S:S,MATCH(1,(SLA_Compliance!O:O=$B$51)*(SLA_Compliance!P:P=A55),0))</f>
        <v>NA</v>
      </c>
      <c r="C55" s="27">
        <f t="array" ref="C55">INDEX(SLA_Compliance!S:S,MATCH(1,(SLA_Compliance!O:O=$C$51)*(SLA_Compliance!P:P=A55),0))</f>
        <v>0</v>
      </c>
      <c r="D55" s="27" t="str">
        <f t="array" ref="D55">INDEX(SLA_Compliance!S:S,MATCH(1,(SLA_Compliance!O:O=$D$51)*(SLA_Compliance!P:P=A55),0))</f>
        <v>NA</v>
      </c>
      <c r="E55" s="27">
        <f t="array" ref="E55">INDEX(SLA_Compliance!S:S,MATCH(1,(SLA_Compliance!O:O=$E$51)*(SLA_Compliance!P:P=A55),0))</f>
        <v>1</v>
      </c>
      <c r="F55" s="27">
        <f t="array" ref="F55">INDEX(SLA_Compliance!S:S,MATCH(1,(SLA_Compliance!O:O=$F$51)*(SLA_Compliance!P:P=A55),0))</f>
        <v>1</v>
      </c>
      <c r="G55" s="27">
        <f t="array" ref="G55">INDEX(SLA_Compliance!S:S,MATCH(1,(SLA_Compliance!O:O=$G$51)*(SLA_Compliance!P:P=A55),0))</f>
        <v>0.29629629629629628</v>
      </c>
      <c r="H55" s="27">
        <f t="array" ref="H55">INDEX(SLA_Compliance!S:S,MATCH(1,(SLA_Compliance!O:O=$H$51)*(SLA_Compliance!P:P=A55),0))</f>
        <v>0</v>
      </c>
    </row>
    <row r="56" spans="1:8">
      <c r="A56" s="12" t="s">
        <v>7</v>
      </c>
      <c r="B56" s="27" t="str">
        <f t="array" ref="B56">INDEX(SLA_Compliance!S:S,MATCH(1,(SLA_Compliance!O:O=$B$51)*(SLA_Compliance!P:P=A56),0))</f>
        <v>NA</v>
      </c>
      <c r="C56" s="27" t="str">
        <f t="array" ref="C56">INDEX(SLA_Compliance!S:S,MATCH(1,(SLA_Compliance!O:O=$C$51)*(SLA_Compliance!P:P=A56),0))</f>
        <v>NA</v>
      </c>
      <c r="D56" s="27">
        <f t="array" ref="D56">INDEX(SLA_Compliance!S:S,MATCH(1,(SLA_Compliance!O:O=$D$51)*(SLA_Compliance!P:P=A56),0))</f>
        <v>1</v>
      </c>
      <c r="E56" s="27">
        <f t="array" ref="E56">INDEX(SLA_Compliance!S:S,MATCH(1,(SLA_Compliance!O:O=$E$51)*(SLA_Compliance!P:P=A56),0))</f>
        <v>0.35897435897435898</v>
      </c>
      <c r="F56" s="27" t="str">
        <f t="array" ref="F56">INDEX(SLA_Compliance!S:S,MATCH(1,(SLA_Compliance!O:O=$F$51)*(SLA_Compliance!P:P=A56),0))</f>
        <v>NA</v>
      </c>
      <c r="G56" s="27">
        <f t="array" ref="G56">INDEX(SLA_Compliance!S:S,MATCH(1,(SLA_Compliance!O:O=$G$51)*(SLA_Compliance!P:P=A56),0))</f>
        <v>1</v>
      </c>
      <c r="H56" s="27" t="str">
        <f t="array" ref="H56">INDEX(SLA_Compliance!S:S,MATCH(1,(SLA_Compliance!O:O=$H$51)*(SLA_Compliance!P:P=A56),0))</f>
        <v>NA</v>
      </c>
    </row>
    <row r="57" spans="1:8">
      <c r="A57" s="12" t="s">
        <v>40</v>
      </c>
      <c r="B57" s="27" t="str">
        <f t="array" ref="B57">INDEX(SLA_Compliance!S:S,MATCH(1,(SLA_Compliance!O:O=$B$51)*(SLA_Compliance!P:P=A57),0))</f>
        <v>NA</v>
      </c>
      <c r="C57" s="27" t="str">
        <f t="array" ref="C57">INDEX(SLA_Compliance!S:S,MATCH(1,(SLA_Compliance!O:O=$C$51)*(SLA_Compliance!P:P=A57),0))</f>
        <v>NA</v>
      </c>
      <c r="D57" s="27" t="str">
        <f t="array" ref="D57">INDEX(SLA_Compliance!S:S,MATCH(1,(SLA_Compliance!O:O=$D$51)*(SLA_Compliance!P:P=A57),0))</f>
        <v>NA</v>
      </c>
      <c r="E57" s="27" t="str">
        <f t="array" ref="E57">INDEX(SLA_Compliance!S:S,MATCH(1,(SLA_Compliance!O:O=$E$51)*(SLA_Compliance!P:P=A57),0))</f>
        <v>NA</v>
      </c>
      <c r="F57" s="27" t="str">
        <f t="array" ref="F57">INDEX(SLA_Compliance!S:S,MATCH(1,(SLA_Compliance!O:O=$F$51)*(SLA_Compliance!P:P=A57),0))</f>
        <v>NA</v>
      </c>
      <c r="G57" s="27" t="str">
        <f t="array" ref="G57">INDEX(SLA_Compliance!S:S,MATCH(1,(SLA_Compliance!O:O=$G$51)*(SLA_Compliance!P:P=A57),0))</f>
        <v>NA</v>
      </c>
      <c r="H57" s="27" t="str">
        <f t="array" ref="H57">INDEX(SLA_Compliance!S:S,MATCH(1,(SLA_Compliance!O:O=$H$51)*(SLA_Compliance!P:P=A57),0))</f>
        <v>NA</v>
      </c>
    </row>
    <row r="58" spans="1:8">
      <c r="A58" s="12" t="s">
        <v>41</v>
      </c>
      <c r="B58" s="27" t="str">
        <f t="array" ref="B58">INDEX(SLA_Compliance!S:S,MATCH(1,(SLA_Compliance!O:O=$B$51)*(SLA_Compliance!P:P=A58),0))</f>
        <v>NA</v>
      </c>
      <c r="C58" s="27" t="str">
        <f t="array" ref="C58">INDEX(SLA_Compliance!S:S,MATCH(1,(SLA_Compliance!O:O=$C$51)*(SLA_Compliance!P:P=A58),0))</f>
        <v>NA</v>
      </c>
      <c r="D58" s="27" t="str">
        <f t="array" ref="D58">INDEX(SLA_Compliance!S:S,MATCH(1,(SLA_Compliance!O:O=$D$51)*(SLA_Compliance!P:P=A58),0))</f>
        <v>NA</v>
      </c>
      <c r="E58" s="27" t="str">
        <f t="array" ref="E58">INDEX(SLA_Compliance!S:S,MATCH(1,(SLA_Compliance!O:O=$E$51)*(SLA_Compliance!P:P=A58),0))</f>
        <v>NA</v>
      </c>
      <c r="F58" s="27" t="str">
        <f t="array" ref="F58">INDEX(SLA_Compliance!S:S,MATCH(1,(SLA_Compliance!O:O=$F$51)*(SLA_Compliance!P:P=A58),0))</f>
        <v>NA</v>
      </c>
      <c r="G58" s="27" t="str">
        <f t="array" ref="G58">INDEX(SLA_Compliance!S:S,MATCH(1,(SLA_Compliance!O:O=$G$51)*(SLA_Compliance!P:P=A58),0))</f>
        <v>NA</v>
      </c>
      <c r="H58" s="27" t="str">
        <f t="array" ref="H58">INDEX(SLA_Compliance!S:S,MATCH(1,(SLA_Compliance!O:O=$H$51)*(SLA_Compliance!P:P=A58),0))</f>
        <v>NA</v>
      </c>
    </row>
    <row r="59" spans="1:8">
      <c r="A59" s="12" t="s">
        <v>42</v>
      </c>
      <c r="B59" s="27" t="str">
        <f t="array" ref="B59">INDEX(SLA_Compliance!S:S,MATCH(1,(SLA_Compliance!O:O=$B$51)*(SLA_Compliance!P:P=A59),0))</f>
        <v>NA</v>
      </c>
      <c r="C59" s="27" t="str">
        <f t="array" ref="C59">INDEX(SLA_Compliance!S:S,MATCH(1,(SLA_Compliance!O:O=$C$51)*(SLA_Compliance!P:P=A59),0))</f>
        <v>NA</v>
      </c>
      <c r="D59" s="27" t="str">
        <f t="array" ref="D59">INDEX(SLA_Compliance!S:S,MATCH(1,(SLA_Compliance!O:O=$D$51)*(SLA_Compliance!P:P=A59),0))</f>
        <v>NA</v>
      </c>
      <c r="E59" s="27" t="str">
        <f t="array" ref="E59">INDEX(SLA_Compliance!S:S,MATCH(1,(SLA_Compliance!O:O=$E$51)*(SLA_Compliance!P:P=A59),0))</f>
        <v>NA</v>
      </c>
      <c r="F59" s="27" t="str">
        <f t="array" ref="F59">INDEX(SLA_Compliance!S:S,MATCH(1,(SLA_Compliance!O:O=$F$51)*(SLA_Compliance!P:P=A59),0))</f>
        <v>NA</v>
      </c>
      <c r="G59" s="27" t="str">
        <f t="array" ref="G59">INDEX(SLA_Compliance!S:S,MATCH(1,(SLA_Compliance!O:O=$G$51)*(SLA_Compliance!P:P=A59),0))</f>
        <v>NA</v>
      </c>
      <c r="H59" s="27" t="str">
        <f t="array" ref="H59">INDEX(SLA_Compliance!S:S,MATCH(1,(SLA_Compliance!O:O=$H$51)*(SLA_Compliance!P:P=A59),0))</f>
        <v>NA</v>
      </c>
    </row>
    <row r="60" spans="1:8">
      <c r="A60" s="12" t="s">
        <v>43</v>
      </c>
      <c r="B60" s="27" t="str">
        <f t="array" ref="B60">INDEX(SLA_Compliance!S:S,MATCH(1,(SLA_Compliance!O:O=$B$51)*(SLA_Compliance!P:P=A60),0))</f>
        <v>NA</v>
      </c>
      <c r="C60" s="27" t="str">
        <f t="array" ref="C60">INDEX(SLA_Compliance!S:S,MATCH(1,(SLA_Compliance!O:O=$C$51)*(SLA_Compliance!P:P=A60),0))</f>
        <v>NA</v>
      </c>
      <c r="D60" s="27" t="str">
        <f t="array" ref="D60">INDEX(SLA_Compliance!S:S,MATCH(1,(SLA_Compliance!O:O=$D$51)*(SLA_Compliance!P:P=A60),0))</f>
        <v>NA</v>
      </c>
      <c r="E60" s="27" t="str">
        <f t="array" ref="E60">INDEX(SLA_Compliance!S:S,MATCH(1,(SLA_Compliance!O:O=$E$51)*(SLA_Compliance!P:P=A60),0))</f>
        <v>NA</v>
      </c>
      <c r="F60" s="27" t="str">
        <f t="array" ref="F60">INDEX(SLA_Compliance!S:S,MATCH(1,(SLA_Compliance!O:O=$F$51)*(SLA_Compliance!P:P=A60),0))</f>
        <v>NA</v>
      </c>
      <c r="G60" s="27" t="str">
        <f t="array" ref="G60">INDEX(SLA_Compliance!S:S,MATCH(1,(SLA_Compliance!O:O=$G$51)*(SLA_Compliance!P:P=A60),0))</f>
        <v>NA</v>
      </c>
      <c r="H60" s="27" t="str">
        <f t="array" ref="H60">INDEX(SLA_Compliance!S:S,MATCH(1,(SLA_Compliance!O:O=$H$51)*(SLA_Compliance!P:P=A60),0))</f>
        <v>NA</v>
      </c>
    </row>
    <row r="61" spans="1:8">
      <c r="A61" s="12" t="s">
        <v>44</v>
      </c>
      <c r="B61" s="27" t="str">
        <f t="array" ref="B61">INDEX(SLA_Compliance!S:S,MATCH(1,(SLA_Compliance!O:O=$B$51)*(SLA_Compliance!P:P=A61),0))</f>
        <v>NA</v>
      </c>
      <c r="C61" s="27" t="str">
        <f t="array" ref="C61">INDEX(SLA_Compliance!S:S,MATCH(1,(SLA_Compliance!O:O=$C$51)*(SLA_Compliance!P:P=A61),0))</f>
        <v>NA</v>
      </c>
      <c r="D61" s="27" t="str">
        <f t="array" ref="D61">INDEX(SLA_Compliance!S:S,MATCH(1,(SLA_Compliance!O:O=$D$51)*(SLA_Compliance!P:P=A61),0))</f>
        <v>NA</v>
      </c>
      <c r="E61" s="27" t="str">
        <f t="array" ref="E61">INDEX(SLA_Compliance!S:S,MATCH(1,(SLA_Compliance!O:O=$E$51)*(SLA_Compliance!P:P=A61),0))</f>
        <v>NA</v>
      </c>
      <c r="F61" s="27" t="str">
        <f t="array" ref="F61">INDEX(SLA_Compliance!S:S,MATCH(1,(SLA_Compliance!O:O=$F$51)*(SLA_Compliance!P:P=A61),0))</f>
        <v>NA</v>
      </c>
      <c r="G61" s="27" t="str">
        <f t="array" ref="G61">INDEX(SLA_Compliance!S:S,MATCH(1,(SLA_Compliance!O:O=$G$51)*(SLA_Compliance!P:P=A61),0))</f>
        <v>NA</v>
      </c>
      <c r="H61" s="27" t="str">
        <f t="array" ref="H61">INDEX(SLA_Compliance!S:S,MATCH(1,(SLA_Compliance!O:O=$H$51)*(SLA_Compliance!P:P=A61),0))</f>
        <v>NA</v>
      </c>
    </row>
    <row r="62" spans="1:8">
      <c r="A62" s="12" t="s">
        <v>45</v>
      </c>
      <c r="B62" s="27" t="str">
        <f t="array" ref="B62">INDEX(SLA_Compliance!S:S,MATCH(1,(SLA_Compliance!O:O=$B$51)*(SLA_Compliance!P:P=A62),0))</f>
        <v>NA</v>
      </c>
      <c r="C62" s="27" t="str">
        <f t="array" ref="C62">INDEX(SLA_Compliance!S:S,MATCH(1,(SLA_Compliance!O:O=$C$51)*(SLA_Compliance!P:P=A62),0))</f>
        <v>NA</v>
      </c>
      <c r="D62" s="27" t="str">
        <f t="array" ref="D62">INDEX(SLA_Compliance!S:S,MATCH(1,(SLA_Compliance!O:O=$D$51)*(SLA_Compliance!P:P=A62),0))</f>
        <v>NA</v>
      </c>
      <c r="E62" s="27" t="str">
        <f t="array" ref="E62">INDEX(SLA_Compliance!S:S,MATCH(1,(SLA_Compliance!O:O=$E$51)*(SLA_Compliance!P:P=A62),0))</f>
        <v>NA</v>
      </c>
      <c r="F62" s="27" t="str">
        <f t="array" ref="F62">INDEX(SLA_Compliance!S:S,MATCH(1,(SLA_Compliance!O:O=$F$51)*(SLA_Compliance!P:P=A62),0))</f>
        <v>NA</v>
      </c>
      <c r="G62" s="27" t="str">
        <f t="array" ref="G62">INDEX(SLA_Compliance!S:S,MATCH(1,(SLA_Compliance!O:O=$G$51)*(SLA_Compliance!P:P=A62),0))</f>
        <v>NA</v>
      </c>
      <c r="H62" s="27" t="str">
        <f t="array" ref="H62">INDEX(SLA_Compliance!S:S,MATCH(1,(SLA_Compliance!O:O=$H$51)*(SLA_Compliance!P:P=A62),0))</f>
        <v>NA</v>
      </c>
    </row>
    <row r="63" spans="1:8">
      <c r="A63" s="12" t="s">
        <v>46</v>
      </c>
      <c r="B63" s="27" t="str">
        <f t="array" ref="B63">INDEX(SLA_Compliance!S:S,MATCH(1,(SLA_Compliance!O:O=$B$51)*(SLA_Compliance!P:P=A63),0))</f>
        <v>NA</v>
      </c>
      <c r="C63" s="27" t="str">
        <f t="array" ref="C63">INDEX(SLA_Compliance!S:S,MATCH(1,(SLA_Compliance!O:O=$C$51)*(SLA_Compliance!P:P=A63),0))</f>
        <v>NA</v>
      </c>
      <c r="D63" s="27" t="str">
        <f t="array" ref="D63">INDEX(SLA_Compliance!S:S,MATCH(1,(SLA_Compliance!O:O=$D$51)*(SLA_Compliance!P:P=A63),0))</f>
        <v>NA</v>
      </c>
      <c r="E63" s="27" t="str">
        <f t="array" ref="E63">INDEX(SLA_Compliance!S:S,MATCH(1,(SLA_Compliance!O:O=$E$51)*(SLA_Compliance!P:P=A63),0))</f>
        <v>NA</v>
      </c>
      <c r="F63" s="27" t="str">
        <f t="array" ref="F63">INDEX(SLA_Compliance!S:S,MATCH(1,(SLA_Compliance!O:O=$F$51)*(SLA_Compliance!P:P=A63),0))</f>
        <v>NA</v>
      </c>
      <c r="G63" s="27" t="str">
        <f t="array" ref="G63">INDEX(SLA_Compliance!S:S,MATCH(1,(SLA_Compliance!O:O=$G$51)*(SLA_Compliance!P:P=A63),0))</f>
        <v>NA</v>
      </c>
      <c r="H63" s="27" t="str">
        <f t="array" ref="H63">INDEX(SLA_Compliance!S:S,MATCH(1,(SLA_Compliance!O:O=$H$51)*(SLA_Compliance!P:P=A63),0))</f>
        <v>NA</v>
      </c>
    </row>
    <row r="66" spans="1:8" ht="18.75">
      <c r="A66" s="32" t="s">
        <v>77</v>
      </c>
      <c r="B66" s="32"/>
      <c r="C66" s="32"/>
      <c r="D66" s="9"/>
      <c r="E66" s="9"/>
      <c r="F66" s="9"/>
      <c r="G66" s="9"/>
      <c r="H66" s="9"/>
    </row>
    <row r="67" spans="1:8">
      <c r="A67" s="11" t="s">
        <v>60</v>
      </c>
      <c r="B67" s="11" t="s">
        <v>16</v>
      </c>
      <c r="C67" s="11" t="s">
        <v>20</v>
      </c>
      <c r="D67" s="11" t="s">
        <v>18</v>
      </c>
      <c r="E67" s="11" t="s">
        <v>19</v>
      </c>
      <c r="F67" s="11" t="s">
        <v>22</v>
      </c>
      <c r="G67" s="11" t="s">
        <v>21</v>
      </c>
      <c r="H67" s="11" t="s">
        <v>17</v>
      </c>
    </row>
    <row r="68" spans="1:8">
      <c r="A68" s="12" t="s">
        <v>36</v>
      </c>
      <c r="B68" s="27">
        <f t="array" ref="B68">IFERROR(ABS(B36-B52),"NA")</f>
        <v>0.27272727272727271</v>
      </c>
      <c r="C68" s="27">
        <f t="array" ref="C68">IFERROR(ABS(C36-C52),"NA")</f>
        <v>0.20261437908496738</v>
      </c>
      <c r="D68" s="27" t="str">
        <f t="array" ref="D68">IFERROR(ABS(D36-D52),"NA")</f>
        <v>NA</v>
      </c>
      <c r="E68" s="27">
        <f t="array" ref="E68">IFERROR(ABS(E36-E52),"NA")</f>
        <v>0.34848484848484851</v>
      </c>
      <c r="F68" s="27">
        <f t="array" ref="F68">IFERROR(ABS(F36-F52),"NA")</f>
        <v>1</v>
      </c>
      <c r="G68" s="27" t="str">
        <f t="array" ref="G68">IFERROR(ABS(G36-G52),"NA")</f>
        <v>NA</v>
      </c>
      <c r="H68" s="27">
        <f t="array" ref="H68">IFERROR(ABS(H36-H52),"NA")</f>
        <v>0.17391304347826086</v>
      </c>
    </row>
    <row r="69" spans="1:8">
      <c r="A69" s="12" t="s">
        <v>37</v>
      </c>
      <c r="B69" s="27" t="str">
        <f t="array" ref="B69">IFERROR(ABS(B37-B53),"NA")</f>
        <v>NA</v>
      </c>
      <c r="C69" s="27">
        <f t="array" ref="C69">IFERROR(ABS(C37-C53),"NA")</f>
        <v>0.10344827586206901</v>
      </c>
      <c r="D69" s="27" t="str">
        <f t="array" ref="D69">IFERROR(ABS(D37-D53),"NA")</f>
        <v>NA</v>
      </c>
      <c r="E69" s="27">
        <f t="array" ref="E69">IFERROR(ABS(E37-E53),"NA")</f>
        <v>6.001170960187352E-2</v>
      </c>
      <c r="F69" s="27" t="str">
        <f t="array" ref="F69">IFERROR(ABS(F37-F53),"NA")</f>
        <v>NA</v>
      </c>
      <c r="G69" s="27">
        <f t="array" ref="G69">IFERROR(ABS(G37-G53),"NA")</f>
        <v>0.31818181818181823</v>
      </c>
      <c r="H69" s="27">
        <f t="array" ref="H69">IFERROR(ABS(H37-H53),"NA")</f>
        <v>1</v>
      </c>
    </row>
    <row r="70" spans="1:8">
      <c r="A70" s="12" t="s">
        <v>38</v>
      </c>
      <c r="B70" s="27">
        <f t="array" ref="B70">IFERROR(ABS(B38-B54),"NA")</f>
        <v>0</v>
      </c>
      <c r="C70" s="27">
        <f t="array" ref="C70">IFERROR(ABS(C38-C54),"NA")</f>
        <v>0.58333333333333326</v>
      </c>
      <c r="D70" s="27" t="str">
        <f t="array" ref="D70">IFERROR(ABS(D38-D54),"NA")</f>
        <v>NA</v>
      </c>
      <c r="E70" s="27">
        <f t="array" ref="E70">IFERROR(ABS(E38-E54),"NA")</f>
        <v>0.41818181818181821</v>
      </c>
      <c r="F70" s="27">
        <f t="array" ref="F70">IFERROR(ABS(F38-F54),"NA")</f>
        <v>0</v>
      </c>
      <c r="G70" s="27">
        <f t="array" ref="G70">IFERROR(ABS(G38-G54),"NA")</f>
        <v>0.52380952380952384</v>
      </c>
      <c r="H70" s="27">
        <f t="array" ref="H70">IFERROR(ABS(H38-H54),"NA")</f>
        <v>0</v>
      </c>
    </row>
    <row r="71" spans="1:8">
      <c r="A71" s="12" t="s">
        <v>39</v>
      </c>
      <c r="B71" s="27" t="str">
        <f t="array" ref="B71">IFERROR(ABS(B39-B55),"NA")</f>
        <v>NA</v>
      </c>
      <c r="C71" s="27" t="str">
        <f t="array" ref="C71">IFERROR(ABS(C39-C55),"NA")</f>
        <v>NA</v>
      </c>
      <c r="D71" s="27" t="str">
        <f t="array" ref="D71">IFERROR(ABS(D39-D55),"NA")</f>
        <v>NA</v>
      </c>
      <c r="E71" s="27">
        <f t="array" ref="E71">IFERROR(ABS(E39-E55),"NA")</f>
        <v>0</v>
      </c>
      <c r="F71" s="27">
        <f t="array" ref="F71">IFERROR(ABS(F39-F55),"NA")</f>
        <v>0.8</v>
      </c>
      <c r="G71" s="27">
        <f t="array" ref="G71">IFERROR(ABS(G39-G55),"NA")</f>
        <v>0.29629629629629628</v>
      </c>
      <c r="H71" s="27">
        <f t="array" ref="H71">IFERROR(ABS(H39-H55),"NA")</f>
        <v>1</v>
      </c>
    </row>
    <row r="72" spans="1:8">
      <c r="A72" s="12" t="s">
        <v>7</v>
      </c>
      <c r="B72" s="27" t="str">
        <f t="array" ref="B72">IFERROR(ABS(B40-B56),"NA")</f>
        <v>NA</v>
      </c>
      <c r="C72" s="27" t="str">
        <f t="array" ref="C72">IFERROR(ABS(C40-C56),"NA")</f>
        <v>NA</v>
      </c>
      <c r="D72" s="27">
        <f t="array" ref="D72">IFERROR(ABS(D40-D56),"NA")</f>
        <v>0</v>
      </c>
      <c r="E72" s="27">
        <f t="array" ref="E72">IFERROR(ABS(E40-E56),"NA")</f>
        <v>0.40293040293040289</v>
      </c>
      <c r="F72" s="27" t="str">
        <f t="array" ref="F72">IFERROR(ABS(F40-F56),"NA")</f>
        <v>NA</v>
      </c>
      <c r="G72" s="27">
        <f t="array" ref="G72">IFERROR(ABS(G40-G56),"NA")</f>
        <v>0</v>
      </c>
      <c r="H72" s="27" t="str">
        <f t="array" ref="H72">IFERROR(ABS(H40-H56),"NA")</f>
        <v>NA</v>
      </c>
    </row>
    <row r="73" spans="1:8">
      <c r="A73" s="12" t="s">
        <v>40</v>
      </c>
      <c r="B73" s="27" t="str">
        <f t="array" ref="B73">IFERROR(ABS(B41-B57),"NA")</f>
        <v>NA</v>
      </c>
      <c r="C73" s="27" t="str">
        <f t="array" ref="C73">IFERROR(ABS(C41-C57),"NA")</f>
        <v>NA</v>
      </c>
      <c r="D73" s="27" t="str">
        <f t="array" ref="D73">IFERROR(ABS(D41-D57),"NA")</f>
        <v>NA</v>
      </c>
      <c r="E73" s="27" t="str">
        <f t="array" ref="E73">IFERROR(ABS(E41-E57),"NA")</f>
        <v>NA</v>
      </c>
      <c r="F73" s="27" t="str">
        <f t="array" ref="F73">IFERROR(ABS(F41-F57),"NA")</f>
        <v>NA</v>
      </c>
      <c r="G73" s="27" t="str">
        <f t="array" ref="G73">IFERROR(ABS(G41-G57),"NA")</f>
        <v>NA</v>
      </c>
      <c r="H73" s="27" t="str">
        <f t="array" ref="H73">IFERROR(ABS(H41-H57),"NA")</f>
        <v>NA</v>
      </c>
    </row>
    <row r="74" spans="1:8">
      <c r="A74" s="12" t="s">
        <v>41</v>
      </c>
      <c r="B74" s="27" t="str">
        <f t="array" ref="B74">IFERROR(ABS(B42-B58),"NA")</f>
        <v>NA</v>
      </c>
      <c r="C74" s="27" t="str">
        <f t="array" ref="C74">IFERROR(ABS(C42-C58),"NA")</f>
        <v>NA</v>
      </c>
      <c r="D74" s="27" t="str">
        <f t="array" ref="D74">IFERROR(ABS(D42-D58),"NA")</f>
        <v>NA</v>
      </c>
      <c r="E74" s="27" t="str">
        <f t="array" ref="E74">IFERROR(ABS(E42-E58),"NA")</f>
        <v>NA</v>
      </c>
      <c r="F74" s="27" t="str">
        <f t="array" ref="F74">IFERROR(ABS(F42-F58),"NA")</f>
        <v>NA</v>
      </c>
      <c r="G74" s="27" t="str">
        <f t="array" ref="G74">IFERROR(ABS(G42-G58),"NA")</f>
        <v>NA</v>
      </c>
      <c r="H74" s="27" t="str">
        <f t="array" ref="H74">IFERROR(ABS(H42-H58),"NA")</f>
        <v>NA</v>
      </c>
    </row>
    <row r="75" spans="1:8">
      <c r="A75" s="12" t="s">
        <v>42</v>
      </c>
      <c r="B75" s="27" t="str">
        <f t="array" ref="B75">IFERROR(ABS(B43-B59),"NA")</f>
        <v>NA</v>
      </c>
      <c r="C75" s="27" t="str">
        <f t="array" ref="C75">IFERROR(ABS(C43-C59),"NA")</f>
        <v>NA</v>
      </c>
      <c r="D75" s="27" t="str">
        <f t="array" ref="D75">IFERROR(ABS(D43-D59),"NA")</f>
        <v>NA</v>
      </c>
      <c r="E75" s="27" t="str">
        <f t="array" ref="E75">IFERROR(ABS(E43-E59),"NA")</f>
        <v>NA</v>
      </c>
      <c r="F75" s="27" t="str">
        <f t="array" ref="F75">IFERROR(ABS(F43-F59),"NA")</f>
        <v>NA</v>
      </c>
      <c r="G75" s="27" t="str">
        <f t="array" ref="G75">IFERROR(ABS(G43-G59),"NA")</f>
        <v>NA</v>
      </c>
      <c r="H75" s="27" t="str">
        <f t="array" ref="H75">IFERROR(ABS(H43-H59),"NA")</f>
        <v>NA</v>
      </c>
    </row>
    <row r="76" spans="1:8">
      <c r="A76" s="12" t="s">
        <v>43</v>
      </c>
      <c r="B76" s="27" t="str">
        <f t="array" ref="B76">IFERROR(ABS(B44-B60),"NA")</f>
        <v>NA</v>
      </c>
      <c r="C76" s="27" t="str">
        <f t="array" ref="C76">IFERROR(ABS(C44-C60),"NA")</f>
        <v>NA</v>
      </c>
      <c r="D76" s="27" t="str">
        <f t="array" ref="D76">IFERROR(ABS(D44-D60),"NA")</f>
        <v>NA</v>
      </c>
      <c r="E76" s="27" t="str">
        <f t="array" ref="E76">IFERROR(ABS(E44-E60),"NA")</f>
        <v>NA</v>
      </c>
      <c r="F76" s="27" t="str">
        <f t="array" ref="F76">IFERROR(ABS(F44-F60),"NA")</f>
        <v>NA</v>
      </c>
      <c r="G76" s="27" t="str">
        <f t="array" ref="G76">IFERROR(ABS(G44-G60),"NA")</f>
        <v>NA</v>
      </c>
      <c r="H76" s="27" t="str">
        <f t="array" ref="H76">IFERROR(ABS(H44-H60),"NA")</f>
        <v>NA</v>
      </c>
    </row>
    <row r="77" spans="1:8">
      <c r="A77" s="12" t="s">
        <v>44</v>
      </c>
      <c r="B77" s="27" t="str">
        <f t="array" ref="B77">IFERROR(ABS(B45-B61),"NA")</f>
        <v>NA</v>
      </c>
      <c r="C77" s="27" t="str">
        <f t="array" ref="C77">IFERROR(ABS(C45-C61),"NA")</f>
        <v>NA</v>
      </c>
      <c r="D77" s="27" t="str">
        <f t="array" ref="D77">IFERROR(ABS(D45-D61),"NA")</f>
        <v>NA</v>
      </c>
      <c r="E77" s="27" t="str">
        <f t="array" ref="E77">IFERROR(ABS(E45-E61),"NA")</f>
        <v>NA</v>
      </c>
      <c r="F77" s="27" t="str">
        <f t="array" ref="F77">IFERROR(ABS(F45-F61),"NA")</f>
        <v>NA</v>
      </c>
      <c r="G77" s="27" t="str">
        <f t="array" ref="G77">IFERROR(ABS(G45-G61),"NA")</f>
        <v>NA</v>
      </c>
      <c r="H77" s="27" t="str">
        <f t="array" ref="H77">IFERROR(ABS(H45-H61),"NA")</f>
        <v>NA</v>
      </c>
    </row>
    <row r="78" spans="1:8">
      <c r="A78" s="12" t="s">
        <v>45</v>
      </c>
      <c r="B78" s="27" t="str">
        <f t="array" ref="B78">IFERROR(ABS(B46-B62),"NA")</f>
        <v>NA</v>
      </c>
      <c r="C78" s="27" t="str">
        <f t="array" ref="C78">IFERROR(ABS(C46-C62),"NA")</f>
        <v>NA</v>
      </c>
      <c r="D78" s="27" t="str">
        <f t="array" ref="D78">IFERROR(ABS(D46-D62),"NA")</f>
        <v>NA</v>
      </c>
      <c r="E78" s="27" t="str">
        <f t="array" ref="E78">IFERROR(ABS(E46-E62),"NA")</f>
        <v>NA</v>
      </c>
      <c r="F78" s="27" t="str">
        <f t="array" ref="F78">IFERROR(ABS(F46-F62),"NA")</f>
        <v>NA</v>
      </c>
      <c r="G78" s="27" t="str">
        <f t="array" ref="G78">IFERROR(ABS(G46-G62),"NA")</f>
        <v>NA</v>
      </c>
      <c r="H78" s="27" t="str">
        <f t="array" ref="H78">IFERROR(ABS(H46-H62),"NA")</f>
        <v>NA</v>
      </c>
    </row>
    <row r="79" spans="1:8">
      <c r="A79" s="12" t="s">
        <v>46</v>
      </c>
      <c r="B79" s="27" t="str">
        <f t="array" ref="B79">IFERROR(ABS(B47-B63),"NA")</f>
        <v>NA</v>
      </c>
      <c r="C79" s="27" t="str">
        <f t="array" ref="C79">IFERROR(ABS(C47-C63),"NA")</f>
        <v>NA</v>
      </c>
      <c r="D79" s="27" t="str">
        <f t="array" ref="D79">IFERROR(ABS(D47-D63),"NA")</f>
        <v>NA</v>
      </c>
      <c r="E79" s="27" t="str">
        <f t="array" ref="E79">IFERROR(ABS(E47-E63),"NA")</f>
        <v>NA</v>
      </c>
      <c r="F79" s="27" t="str">
        <f t="array" ref="F79">IFERROR(ABS(F47-F63),"NA")</f>
        <v>NA</v>
      </c>
      <c r="G79" s="27" t="str">
        <f t="array" ref="G79">IFERROR(ABS(G47-G63),"NA")</f>
        <v>NA</v>
      </c>
      <c r="H79" s="27" t="str">
        <f t="array" ref="H79">IFERROR(ABS(H47-H63),"NA")</f>
        <v>NA</v>
      </c>
    </row>
    <row r="82" spans="1:13" ht="15" customHeight="1">
      <c r="A82" s="31" t="s">
        <v>78</v>
      </c>
      <c r="B82" s="31"/>
      <c r="C82" s="31"/>
      <c r="D82" s="31"/>
      <c r="E82" s="31"/>
      <c r="F82" s="31"/>
      <c r="G82" s="31"/>
      <c r="H82" s="31"/>
      <c r="I82" s="31"/>
      <c r="J82" s="31"/>
      <c r="K82" s="31"/>
      <c r="L82" s="31"/>
      <c r="M82" s="31"/>
    </row>
    <row r="83" spans="1:13">
      <c r="A83" s="31"/>
      <c r="B83" s="31"/>
      <c r="C83" s="31"/>
      <c r="D83" s="31"/>
      <c r="E83" s="31"/>
      <c r="F83" s="31"/>
      <c r="G83" s="31"/>
      <c r="H83" s="31"/>
      <c r="I83" s="31"/>
      <c r="J83" s="31"/>
      <c r="K83" s="31"/>
      <c r="L83" s="31"/>
      <c r="M83" s="31"/>
    </row>
    <row r="84" spans="1:13">
      <c r="A84" s="31"/>
      <c r="B84" s="31"/>
      <c r="C84" s="31"/>
      <c r="D84" s="31"/>
      <c r="E84" s="31"/>
      <c r="F84" s="31"/>
      <c r="G84" s="31"/>
      <c r="H84" s="31"/>
      <c r="I84" s="31"/>
      <c r="J84" s="31"/>
      <c r="K84" s="31"/>
      <c r="L84" s="31"/>
      <c r="M84" s="31"/>
    </row>
    <row r="85" spans="1:13">
      <c r="A85" s="31"/>
      <c r="B85" s="31"/>
      <c r="C85" s="31"/>
      <c r="D85" s="31"/>
      <c r="E85" s="31"/>
      <c r="F85" s="31"/>
      <c r="G85" s="31"/>
      <c r="H85" s="31"/>
      <c r="I85" s="31"/>
      <c r="J85" s="31"/>
      <c r="K85" s="31"/>
      <c r="L85" s="31"/>
      <c r="M85" s="31"/>
    </row>
    <row r="86" spans="1:13">
      <c r="A86" s="31"/>
      <c r="B86" s="31"/>
      <c r="C86" s="31"/>
      <c r="D86" s="31"/>
      <c r="E86" s="31"/>
      <c r="F86" s="31"/>
      <c r="G86" s="31"/>
      <c r="H86" s="31"/>
      <c r="I86" s="31"/>
      <c r="J86" s="31"/>
      <c r="K86" s="31"/>
      <c r="L86" s="31"/>
      <c r="M86" s="31"/>
    </row>
    <row r="87" spans="1:13">
      <c r="A87" s="31"/>
      <c r="B87" s="31"/>
      <c r="C87" s="31"/>
      <c r="D87" s="31"/>
      <c r="E87" s="31"/>
      <c r="F87" s="31"/>
      <c r="G87" s="31"/>
      <c r="H87" s="31"/>
      <c r="I87" s="31"/>
      <c r="J87" s="31"/>
      <c r="K87" s="31"/>
      <c r="L87" s="31"/>
      <c r="M87" s="31"/>
    </row>
    <row r="88" spans="1:13">
      <c r="A88" s="31"/>
      <c r="B88" s="31"/>
      <c r="C88" s="31"/>
      <c r="D88" s="31"/>
      <c r="E88" s="31"/>
      <c r="F88" s="31"/>
      <c r="G88" s="31"/>
      <c r="H88" s="31"/>
      <c r="I88" s="31"/>
      <c r="J88" s="31"/>
      <c r="K88" s="31"/>
      <c r="L88" s="31"/>
      <c r="M88" s="31"/>
    </row>
    <row r="89" spans="1:13">
      <c r="A89" s="31"/>
      <c r="B89" s="31"/>
      <c r="C89" s="31"/>
      <c r="D89" s="31"/>
      <c r="E89" s="31"/>
      <c r="F89" s="31"/>
      <c r="G89" s="31"/>
      <c r="H89" s="31"/>
      <c r="I89" s="31"/>
      <c r="J89" s="31"/>
      <c r="K89" s="31"/>
      <c r="L89" s="31"/>
      <c r="M89" s="31"/>
    </row>
    <row r="90" spans="1:13">
      <c r="A90" s="31"/>
      <c r="B90" s="31"/>
      <c r="C90" s="31"/>
      <c r="D90" s="31"/>
      <c r="E90" s="31"/>
      <c r="F90" s="31"/>
      <c r="G90" s="31"/>
      <c r="H90" s="31"/>
      <c r="I90" s="31"/>
      <c r="J90" s="31"/>
      <c r="K90" s="31"/>
      <c r="L90" s="31"/>
      <c r="M90" s="31"/>
    </row>
    <row r="91" spans="1:13">
      <c r="A91" s="31"/>
      <c r="B91" s="31"/>
      <c r="C91" s="31"/>
      <c r="D91" s="31"/>
      <c r="E91" s="31"/>
      <c r="F91" s="31"/>
      <c r="G91" s="31"/>
      <c r="H91" s="31"/>
      <c r="I91" s="31"/>
      <c r="J91" s="31"/>
      <c r="K91" s="31"/>
      <c r="L91" s="31"/>
      <c r="M91" s="31"/>
    </row>
    <row r="92" spans="1:13">
      <c r="A92" s="31"/>
      <c r="B92" s="31"/>
      <c r="C92" s="31"/>
      <c r="D92" s="31"/>
      <c r="E92" s="31"/>
      <c r="F92" s="31"/>
      <c r="G92" s="31"/>
      <c r="H92" s="31"/>
      <c r="I92" s="31"/>
      <c r="J92" s="31"/>
      <c r="K92" s="31"/>
      <c r="L92" s="31"/>
      <c r="M92" s="31"/>
    </row>
    <row r="93" spans="1:13">
      <c r="A93" s="31"/>
      <c r="B93" s="31"/>
      <c r="C93" s="31"/>
      <c r="D93" s="31"/>
      <c r="E93" s="31"/>
      <c r="F93" s="31"/>
      <c r="G93" s="31"/>
      <c r="H93" s="31"/>
      <c r="I93" s="31"/>
      <c r="J93" s="31"/>
      <c r="K93" s="31"/>
      <c r="L93" s="31"/>
      <c r="M93" s="31"/>
    </row>
    <row r="94" spans="1:13">
      <c r="A94" s="31"/>
      <c r="B94" s="31"/>
      <c r="C94" s="31"/>
      <c r="D94" s="31"/>
      <c r="E94" s="31"/>
      <c r="F94" s="31"/>
      <c r="G94" s="31"/>
      <c r="H94" s="31"/>
      <c r="I94" s="31"/>
      <c r="J94" s="31"/>
      <c r="K94" s="31"/>
      <c r="L94" s="31"/>
      <c r="M94" s="31"/>
    </row>
    <row r="95" spans="1:13">
      <c r="A95" s="31"/>
      <c r="B95" s="31"/>
      <c r="C95" s="31"/>
      <c r="D95" s="31"/>
      <c r="E95" s="31"/>
      <c r="F95" s="31"/>
      <c r="G95" s="31"/>
      <c r="H95" s="31"/>
      <c r="I95" s="31"/>
      <c r="J95" s="31"/>
      <c r="K95" s="31"/>
      <c r="L95" s="31"/>
      <c r="M95" s="31"/>
    </row>
    <row r="96" spans="1:13">
      <c r="A96" s="31"/>
      <c r="B96" s="31"/>
      <c r="C96" s="31"/>
      <c r="D96" s="31"/>
      <c r="E96" s="31"/>
      <c r="F96" s="31"/>
      <c r="G96" s="31"/>
      <c r="H96" s="31"/>
      <c r="I96" s="31"/>
      <c r="J96" s="31"/>
      <c r="K96" s="31"/>
      <c r="L96" s="31"/>
      <c r="M96" s="31"/>
    </row>
    <row r="97" spans="1:13">
      <c r="A97" s="31"/>
      <c r="B97" s="31"/>
      <c r="C97" s="31"/>
      <c r="D97" s="31"/>
      <c r="E97" s="31"/>
      <c r="F97" s="31"/>
      <c r="G97" s="31"/>
      <c r="H97" s="31"/>
      <c r="I97" s="31"/>
      <c r="J97" s="31"/>
      <c r="K97" s="31"/>
      <c r="L97" s="31"/>
      <c r="M97" s="31"/>
    </row>
    <row r="98" spans="1:13">
      <c r="A98" s="31"/>
      <c r="B98" s="31"/>
      <c r="C98" s="31"/>
      <c r="D98" s="31"/>
      <c r="E98" s="31"/>
      <c r="F98" s="31"/>
      <c r="G98" s="31"/>
      <c r="H98" s="31"/>
      <c r="I98" s="31"/>
      <c r="J98" s="31"/>
      <c r="K98" s="31"/>
      <c r="L98" s="31"/>
      <c r="M98" s="31"/>
    </row>
    <row r="99" spans="1:13">
      <c r="A99" s="31"/>
      <c r="B99" s="31"/>
      <c r="C99" s="31"/>
      <c r="D99" s="31"/>
      <c r="E99" s="31"/>
      <c r="F99" s="31"/>
      <c r="G99" s="31"/>
      <c r="H99" s="31"/>
      <c r="I99" s="31"/>
      <c r="J99" s="31"/>
      <c r="K99" s="31"/>
      <c r="L99" s="31"/>
      <c r="M99" s="31"/>
    </row>
    <row r="100" spans="1:13">
      <c r="A100" s="31"/>
      <c r="B100" s="31"/>
      <c r="C100" s="31"/>
      <c r="D100" s="31"/>
      <c r="E100" s="31"/>
      <c r="F100" s="31"/>
      <c r="G100" s="31"/>
      <c r="H100" s="31"/>
      <c r="I100" s="31"/>
      <c r="J100" s="31"/>
      <c r="K100" s="31"/>
      <c r="L100" s="31"/>
      <c r="M100" s="31"/>
    </row>
    <row r="101" spans="1:13">
      <c r="A101" s="31"/>
      <c r="B101" s="31"/>
      <c r="C101" s="31"/>
      <c r="D101" s="31"/>
      <c r="E101" s="31"/>
      <c r="F101" s="31"/>
      <c r="G101" s="31"/>
      <c r="H101" s="31"/>
      <c r="I101" s="31"/>
      <c r="J101" s="31"/>
      <c r="K101" s="31"/>
      <c r="L101" s="31"/>
      <c r="M101" s="31"/>
    </row>
    <row r="102" spans="1:13">
      <c r="A102" s="31"/>
      <c r="B102" s="31"/>
      <c r="C102" s="31"/>
      <c r="D102" s="31"/>
      <c r="E102" s="31"/>
      <c r="F102" s="31"/>
      <c r="G102" s="31"/>
      <c r="H102" s="31"/>
      <c r="I102" s="31"/>
      <c r="J102" s="31"/>
      <c r="K102" s="31"/>
      <c r="L102" s="31"/>
      <c r="M102" s="31"/>
    </row>
    <row r="103" spans="1:13">
      <c r="A103" s="31"/>
      <c r="B103" s="31"/>
      <c r="C103" s="31"/>
      <c r="D103" s="31"/>
      <c r="E103" s="31"/>
      <c r="F103" s="31"/>
      <c r="G103" s="31"/>
      <c r="H103" s="31"/>
      <c r="I103" s="31"/>
      <c r="J103" s="31"/>
      <c r="K103" s="31"/>
      <c r="L103" s="31"/>
      <c r="M103" s="31"/>
    </row>
    <row r="104" spans="1:13">
      <c r="A104" s="31"/>
      <c r="B104" s="31"/>
      <c r="C104" s="31"/>
      <c r="D104" s="31"/>
      <c r="E104" s="31"/>
      <c r="F104" s="31"/>
      <c r="G104" s="31"/>
      <c r="H104" s="31"/>
      <c r="I104" s="31"/>
      <c r="J104" s="31"/>
      <c r="K104" s="31"/>
      <c r="L104" s="31"/>
      <c r="M104" s="31"/>
    </row>
    <row r="105" spans="1:13">
      <c r="A105" s="31"/>
      <c r="B105" s="31"/>
      <c r="C105" s="31"/>
      <c r="D105" s="31"/>
      <c r="E105" s="31"/>
      <c r="F105" s="31"/>
      <c r="G105" s="31"/>
      <c r="H105" s="31"/>
      <c r="I105" s="31"/>
      <c r="J105" s="31"/>
      <c r="K105" s="31"/>
      <c r="L105" s="31"/>
      <c r="M105" s="31"/>
    </row>
    <row r="106" spans="1:13">
      <c r="A106" s="31"/>
      <c r="B106" s="31"/>
      <c r="C106" s="31"/>
      <c r="D106" s="31"/>
      <c r="E106" s="31"/>
      <c r="F106" s="31"/>
      <c r="G106" s="31"/>
      <c r="H106" s="31"/>
      <c r="I106" s="31"/>
      <c r="J106" s="31"/>
      <c r="K106" s="31"/>
      <c r="L106" s="31"/>
      <c r="M106" s="31"/>
    </row>
    <row r="107" spans="1:13">
      <c r="A107" s="31"/>
      <c r="B107" s="31"/>
      <c r="C107" s="31"/>
      <c r="D107" s="31"/>
      <c r="E107" s="31"/>
      <c r="F107" s="31"/>
      <c r="G107" s="31"/>
      <c r="H107" s="31"/>
      <c r="I107" s="31"/>
      <c r="J107" s="31"/>
      <c r="K107" s="31"/>
      <c r="L107" s="31"/>
      <c r="M107" s="31"/>
    </row>
    <row r="108" spans="1:13">
      <c r="A108" s="31"/>
      <c r="B108" s="31"/>
      <c r="C108" s="31"/>
      <c r="D108" s="31"/>
      <c r="E108" s="31"/>
      <c r="F108" s="31"/>
      <c r="G108" s="31"/>
      <c r="H108" s="31"/>
      <c r="I108" s="31"/>
      <c r="J108" s="31"/>
      <c r="K108" s="31"/>
      <c r="L108" s="31"/>
      <c r="M108" s="31"/>
    </row>
    <row r="109" spans="1:13">
      <c r="A109" s="31"/>
      <c r="B109" s="31"/>
      <c r="C109" s="31"/>
      <c r="D109" s="31"/>
      <c r="E109" s="31"/>
      <c r="F109" s="31"/>
      <c r="G109" s="31"/>
      <c r="H109" s="31"/>
      <c r="I109" s="31"/>
      <c r="J109" s="31"/>
      <c r="K109" s="31"/>
      <c r="L109" s="31"/>
      <c r="M109" s="31"/>
    </row>
    <row r="110" spans="1:13">
      <c r="A110" s="31"/>
      <c r="B110" s="31"/>
      <c r="C110" s="31"/>
      <c r="D110" s="31"/>
      <c r="E110" s="31"/>
      <c r="F110" s="31"/>
      <c r="G110" s="31"/>
      <c r="H110" s="31"/>
      <c r="I110" s="31"/>
      <c r="J110" s="31"/>
      <c r="K110" s="31"/>
      <c r="L110" s="31"/>
      <c r="M110" s="31"/>
    </row>
  </sheetData>
  <mergeCells count="7">
    <mergeCell ref="A82:M110"/>
    <mergeCell ref="A66:C66"/>
    <mergeCell ref="A1:C1"/>
    <mergeCell ref="A12:C12"/>
    <mergeCell ref="A23:C23"/>
    <mergeCell ref="A34:C34"/>
    <mergeCell ref="A50:D50"/>
  </mergeCells>
  <conditionalFormatting sqref="B25:C31 D3:E9 D14:E20 E25:F31 B36:H47 B52:H63 D68:D79">
    <cfRule type="dataBar" priority="16">
      <dataBar>
        <cfvo type="num" val="0"/>
        <cfvo type="num" val="1"/>
        <color rgb="FF00B050"/>
      </dataBar>
      <extLst>
        <ext xmlns:x14="http://schemas.microsoft.com/office/spreadsheetml/2009/9/main" uri="{B025F937-C7B1-47D3-B67F-A62EFF666E3E}">
          <x14:id>{4F5F79FE-A161-46DC-BBD7-19948B5C68F9}</x14:id>
        </ext>
      </extLst>
    </cfRule>
  </conditionalFormatting>
  <conditionalFormatting sqref="D25:D31 G25:G31 B68:H79">
    <cfRule type="dataBar" priority="15">
      <dataBar>
        <cfvo type="num" val="0"/>
        <cfvo type="num" val="1"/>
        <color rgb="FFFF0000"/>
      </dataBar>
      <extLst>
        <ext xmlns:x14="http://schemas.microsoft.com/office/spreadsheetml/2009/9/main" uri="{B025F937-C7B1-47D3-B67F-A62EFF666E3E}">
          <x14:id>{6047F9D8-9FD9-469E-A9C5-5E992AB52B20}</x14:id>
        </ext>
      </extLst>
    </cfRule>
  </conditionalFormatting>
  <conditionalFormatting sqref="B25:C31 D3:E9 D14:E20 E25:F31 B36:H47 B52:H63 D68:D79">
    <cfRule type="dataBar" priority="14">
      <dataBar>
        <cfvo type="num" val="0"/>
        <cfvo type="num" val="1"/>
        <color rgb="FF00B050"/>
      </dataBar>
      <extLst>
        <ext xmlns:x14="http://schemas.microsoft.com/office/spreadsheetml/2009/9/main" uri="{B025F937-C7B1-47D3-B67F-A62EFF666E3E}">
          <x14:id>{4FE47C31-9F64-4769-89A3-9C996BD9D871}</x14:id>
        </ext>
      </extLst>
    </cfRule>
  </conditionalFormatting>
  <conditionalFormatting sqref="D25:D31 G25:G31 B68:H79">
    <cfRule type="dataBar" priority="13">
      <dataBar>
        <cfvo type="num" val="0"/>
        <cfvo type="num" val="1"/>
        <color rgb="FFFF0000"/>
      </dataBar>
      <extLst>
        <ext xmlns:x14="http://schemas.microsoft.com/office/spreadsheetml/2009/9/main" uri="{B025F937-C7B1-47D3-B67F-A62EFF666E3E}">
          <x14:id>{5CADE1F3-C14C-4B7A-8843-6055C8F8A6A3}</x14:id>
        </ext>
      </extLst>
    </cfRule>
  </conditionalFormatting>
  <conditionalFormatting sqref="B25:C31 D3:E9 D14:E20 E25:F31 B36:H47 B52:H63 D68:D79">
    <cfRule type="dataBar" priority="12">
      <dataBar>
        <cfvo type="num" val="0"/>
        <cfvo type="num" val="1"/>
        <color rgb="FF00B050"/>
      </dataBar>
      <extLst>
        <ext xmlns:x14="http://schemas.microsoft.com/office/spreadsheetml/2009/9/main" uri="{B025F937-C7B1-47D3-B67F-A62EFF666E3E}">
          <x14:id>{2345D152-AE47-4741-BE90-4AF1367E182F}</x14:id>
        </ext>
      </extLst>
    </cfRule>
  </conditionalFormatting>
  <conditionalFormatting sqref="D25:D31 G25:G31 B68:H79">
    <cfRule type="dataBar" priority="11">
      <dataBar>
        <cfvo type="num" val="0"/>
        <cfvo type="num" val="1"/>
        <color rgb="FFFF0000"/>
      </dataBar>
      <extLst>
        <ext xmlns:x14="http://schemas.microsoft.com/office/spreadsheetml/2009/9/main" uri="{B025F937-C7B1-47D3-B67F-A62EFF666E3E}">
          <x14:id>{565ED2A0-AC8A-4F67-A5CD-FC6403DDA2D3}</x14:id>
        </ext>
      </extLst>
    </cfRule>
  </conditionalFormatting>
  <conditionalFormatting sqref="B25:C31 D3:E9 D14:E20 E25:F31 B36:H47 B52:H63 D68:D79">
    <cfRule type="dataBar" priority="10">
      <dataBar>
        <cfvo type="num" val="0"/>
        <cfvo type="num" val="1"/>
        <color rgb="FF00B050"/>
      </dataBar>
      <extLst>
        <ext xmlns:x14="http://schemas.microsoft.com/office/spreadsheetml/2009/9/main" uri="{B025F937-C7B1-47D3-B67F-A62EFF666E3E}">
          <x14:id>{06D24526-0305-45CE-99FD-755B97BE454D}</x14:id>
        </ext>
      </extLst>
    </cfRule>
  </conditionalFormatting>
  <conditionalFormatting sqref="D25:D31 G25:G31 B68:H79">
    <cfRule type="dataBar" priority="9">
      <dataBar>
        <cfvo type="num" val="0"/>
        <cfvo type="num" val="1"/>
        <color rgb="FFFF0000"/>
      </dataBar>
      <extLst>
        <ext xmlns:x14="http://schemas.microsoft.com/office/spreadsheetml/2009/9/main" uri="{B025F937-C7B1-47D3-B67F-A62EFF666E3E}">
          <x14:id>{B99D789D-2D4B-4C83-9046-2357658FB53F}</x14:id>
        </ext>
      </extLst>
    </cfRule>
  </conditionalFormatting>
  <conditionalFormatting sqref="B25:C31 D3:E9 D14:E20 E25:F31 B36:H47 B52:H63 D68:D79">
    <cfRule type="dataBar" priority="8">
      <dataBar>
        <cfvo type="num" val="0"/>
        <cfvo type="num" val="1"/>
        <color rgb="FF00B050"/>
      </dataBar>
      <extLst>
        <ext xmlns:x14="http://schemas.microsoft.com/office/spreadsheetml/2009/9/main" uri="{B025F937-C7B1-47D3-B67F-A62EFF666E3E}">
          <x14:id>{6E4D2C44-21FF-47A1-8F69-34D39B14131E}</x14:id>
        </ext>
      </extLst>
    </cfRule>
  </conditionalFormatting>
  <conditionalFormatting sqref="D25:D31 G25:G31 B68:H79">
    <cfRule type="dataBar" priority="7">
      <dataBar>
        <cfvo type="num" val="0"/>
        <cfvo type="num" val="1"/>
        <color rgb="FFFF0000"/>
      </dataBar>
      <extLst>
        <ext xmlns:x14="http://schemas.microsoft.com/office/spreadsheetml/2009/9/main" uri="{B025F937-C7B1-47D3-B67F-A62EFF666E3E}">
          <x14:id>{3EA68296-9843-4FBA-9986-98301AD16823}</x14:id>
        </ext>
      </extLst>
    </cfRule>
  </conditionalFormatting>
  <conditionalFormatting sqref="B25:C31 D3:E9 D14:E20 E25:F31 B36:H47 B52:H63 D68:D79">
    <cfRule type="dataBar" priority="6">
      <dataBar>
        <cfvo type="num" val="0"/>
        <cfvo type="num" val="1"/>
        <color rgb="FF00B050"/>
      </dataBar>
      <extLst>
        <ext xmlns:x14="http://schemas.microsoft.com/office/spreadsheetml/2009/9/main" uri="{B025F937-C7B1-47D3-B67F-A62EFF666E3E}">
          <x14:id>{F68FB58E-568C-4E6B-82B3-18BDF5A5AEB4}</x14:id>
        </ext>
      </extLst>
    </cfRule>
  </conditionalFormatting>
  <conditionalFormatting sqref="D25:D31 G25:G31 B68:H79">
    <cfRule type="dataBar" priority="5">
      <dataBar>
        <cfvo type="num" val="0"/>
        <cfvo type="num" val="1"/>
        <color rgb="FFFF0000"/>
      </dataBar>
      <extLst>
        <ext xmlns:x14="http://schemas.microsoft.com/office/spreadsheetml/2009/9/main" uri="{B025F937-C7B1-47D3-B67F-A62EFF666E3E}">
          <x14:id>{8455BCAD-9F22-4997-9613-E0EF7A6DB836}</x14:id>
        </ext>
      </extLst>
    </cfRule>
  </conditionalFormatting>
  <conditionalFormatting sqref="B25:C31 D3:E9 D14:E20 E25:F31 B36:H47 B52:H63 D68:D79">
    <cfRule type="dataBar" priority="4">
      <dataBar>
        <cfvo type="num" val="0"/>
        <cfvo type="num" val="1"/>
        <color rgb="FF00B050"/>
      </dataBar>
      <extLst>
        <ext xmlns:x14="http://schemas.microsoft.com/office/spreadsheetml/2009/9/main" uri="{B025F937-C7B1-47D3-B67F-A62EFF666E3E}">
          <x14:id>{438CE3E6-8EFF-435D-B4E3-A36A8CAAEB71}</x14:id>
        </ext>
      </extLst>
    </cfRule>
  </conditionalFormatting>
  <conditionalFormatting sqref="D25:D31 G25:G31 B68:H79">
    <cfRule type="dataBar" priority="3">
      <dataBar>
        <cfvo type="num" val="0"/>
        <cfvo type="num" val="1"/>
        <color rgb="FFFF0000"/>
      </dataBar>
      <extLst>
        <ext xmlns:x14="http://schemas.microsoft.com/office/spreadsheetml/2009/9/main" uri="{B025F937-C7B1-47D3-B67F-A62EFF666E3E}">
          <x14:id>{63BCB6D6-A394-4239-8A8D-91A599F62075}</x14:id>
        </ext>
      </extLst>
    </cfRule>
  </conditionalFormatting>
  <conditionalFormatting sqref="B36:H47 B52:H63 D68:D79 B25:C31 D3:E9 D14:E20 E25:F31">
    <cfRule type="dataBar" priority="2">
      <dataBar>
        <cfvo type="num" val="0"/>
        <cfvo type="num" val="1"/>
        <color rgb="FF00B050"/>
      </dataBar>
      <extLst>
        <ext xmlns:x14="http://schemas.microsoft.com/office/spreadsheetml/2009/9/main" uri="{B025F937-C7B1-47D3-B67F-A62EFF666E3E}">
          <x14:id>{06A0F9BC-D064-4E83-9782-0FEE1EC12BA1}</x14:id>
        </ext>
      </extLst>
    </cfRule>
  </conditionalFormatting>
  <conditionalFormatting sqref="D25:D31 B68:H79 G25:G31">
    <cfRule type="dataBar" priority="1">
      <dataBar>
        <cfvo type="num" val="0"/>
        <cfvo type="num" val="1"/>
        <color rgb="FFFF0000"/>
      </dataBar>
      <extLst>
        <ext xmlns:x14="http://schemas.microsoft.com/office/spreadsheetml/2009/9/main" uri="{B025F937-C7B1-47D3-B67F-A62EFF666E3E}">
          <x14:id>{8BC539A9-A056-4F24-AD00-E6427ECBA031}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F5F79FE-A161-46DC-BBD7-19948B5C68F9}">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6047F9D8-9FD9-469E-A9C5-5E992AB52B20}">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4FE47C31-9F64-4769-89A3-9C996BD9D871}">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5CADE1F3-C14C-4B7A-8843-6055C8F8A6A3}">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2345D152-AE47-4741-BE90-4AF1367E182F}">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565ED2A0-AC8A-4F67-A5CD-FC6403DDA2D3}">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06D24526-0305-45CE-99FD-755B97BE454D}">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B99D789D-2D4B-4C83-9046-2357658FB53F}">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6E4D2C44-21FF-47A1-8F69-34D39B14131E}">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3EA68296-9843-4FBA-9986-98301AD16823}">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F68FB58E-568C-4E6B-82B3-18BDF5A5AEB4}">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8455BCAD-9F22-4997-9613-E0EF7A6DB836}">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438CE3E6-8EFF-435D-B4E3-A36A8CAAEB71}">
            <x14:dataBar minLength="0" maxLength="100" negativeBarColorSameAsPositive="1" axisPosition="none">
              <x14:cfvo type="num">
                <xm:f>0</xm:f>
              </x14:cfvo>
              <x14:cfvo type="num">
                <xm:f>1</xm:f>
              </x14:cfvo>
            </x14:dataBar>
          </x14:cfRule>
          <xm:sqref>B25:C31 D3:E9 D14:E20 E25:F31 B36:H47 B52:H63 D68:D79</xm:sqref>
        </x14:conditionalFormatting>
        <x14:conditionalFormatting xmlns:xm="http://schemas.microsoft.com/office/excel/2006/main">
          <x14:cfRule type="dataBar" id="{63BCB6D6-A394-4239-8A8D-91A599F62075}">
            <x14:dataBar minLength="0" maxLength="100" negativeBarColorSameAsPositive="1" axisPosition="none">
              <x14:cfvo type="num">
                <xm:f>0</xm:f>
              </x14:cfvo>
              <x14:cfvo type="num">
                <xm:f>1</xm:f>
              </x14:cfvo>
            </x14:dataBar>
          </x14:cfRule>
          <xm:sqref>D25:D31 G25:G31 B68:H79</xm:sqref>
        </x14:conditionalFormatting>
        <x14:conditionalFormatting xmlns:xm="http://schemas.microsoft.com/office/excel/2006/main">
          <x14:cfRule type="dataBar" id="{06A0F9BC-D064-4E83-9782-0FEE1EC12BA1}">
            <x14:dataBar minLength="0" maxLength="100" negativeBarColorSameAsPositive="1" axisPosition="none">
              <x14:cfvo type="num">
                <xm:f>0</xm:f>
              </x14:cfvo>
              <x14:cfvo type="num">
                <xm:f>1</xm:f>
              </x14:cfvo>
            </x14:dataBar>
          </x14:cfRule>
          <xm:sqref>B36:H47 B52:H63 D68:D79 B25:C31 D3:E9 D14:E20 E25:F31</xm:sqref>
        </x14:conditionalFormatting>
        <x14:conditionalFormatting xmlns:xm="http://schemas.microsoft.com/office/excel/2006/main">
          <x14:cfRule type="dataBar" id="{8BC539A9-A056-4F24-AD00-E6427ECBA031}">
            <x14:dataBar minLength="0" maxLength="100" negativeBarColorSameAsPositive="1" axisPosition="none">
              <x14:cfvo type="num">
                <xm:f>0</xm:f>
              </x14:cfvo>
              <x14:cfvo type="num">
                <xm:f>1</xm:f>
              </x14:cfvo>
            </x14:dataBar>
          </x14:cfRule>
          <xm:sqref>D25:D31 B68:H79 G25:G31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A41AD-3217-479C-AEA8-65B58762C950}">
  <sheetPr codeName="Sheet17"/>
  <dimension ref="A1:Z51"/>
  <sheetViews>
    <sheetView zoomScale="55" zoomScaleNormal="55" workbookViewId="0"/>
  </sheetViews>
  <sheetFormatPr defaultColWidth="9.140625" defaultRowHeight="15"/>
  <cols>
    <col min="1" max="26" width="18.28515625" style="10" customWidth="1"/>
    <col min="27" max="16384" width="9.140625" style="10"/>
  </cols>
  <sheetData>
    <row r="1" spans="1:26">
      <c r="A1" s="10" t="s">
        <v>79</v>
      </c>
      <c r="B1" s="10">
        <v>2003</v>
      </c>
    </row>
    <row r="2" spans="1:26">
      <c r="A2" s="10" t="s">
        <v>80</v>
      </c>
      <c r="B2" s="10">
        <v>2004</v>
      </c>
    </row>
    <row r="3" spans="1:26">
      <c r="A3" s="10" t="s">
        <v>81</v>
      </c>
      <c r="B3" s="10">
        <v>2005</v>
      </c>
    </row>
    <row r="6" spans="1:26" ht="18.75" customHeight="1">
      <c r="A6" s="32" t="s">
        <v>82</v>
      </c>
      <c r="B6" s="32"/>
      <c r="C6" s="32"/>
      <c r="D6" s="32"/>
      <c r="E6" s="32"/>
      <c r="F6" s="9"/>
      <c r="G6" s="9"/>
      <c r="H6" s="9"/>
      <c r="J6" s="32" t="s">
        <v>83</v>
      </c>
      <c r="K6" s="32"/>
      <c r="L6" s="32"/>
      <c r="M6" s="32"/>
      <c r="N6" s="32"/>
      <c r="O6" s="9"/>
      <c r="P6" s="9"/>
      <c r="Q6" s="9"/>
      <c r="S6" s="32" t="s">
        <v>84</v>
      </c>
      <c r="T6" s="32"/>
      <c r="U6" s="32"/>
      <c r="V6" s="32"/>
      <c r="W6" s="9"/>
      <c r="X6" s="9"/>
      <c r="Y6" s="9"/>
      <c r="Z6" s="9"/>
    </row>
    <row r="7" spans="1:26" ht="15" customHeight="1">
      <c r="A7" s="11" t="s">
        <v>60</v>
      </c>
      <c r="B7" s="11" t="s">
        <v>16</v>
      </c>
      <c r="C7" s="11" t="s">
        <v>20</v>
      </c>
      <c r="D7" s="11" t="s">
        <v>18</v>
      </c>
      <c r="E7" s="11" t="s">
        <v>19</v>
      </c>
      <c r="F7" s="11" t="s">
        <v>22</v>
      </c>
      <c r="G7" s="11" t="s">
        <v>21</v>
      </c>
      <c r="H7" s="11" t="s">
        <v>17</v>
      </c>
      <c r="J7" s="11" t="s">
        <v>60</v>
      </c>
      <c r="K7" s="11" t="s">
        <v>16</v>
      </c>
      <c r="L7" s="11" t="s">
        <v>20</v>
      </c>
      <c r="M7" s="11" t="s">
        <v>18</v>
      </c>
      <c r="N7" s="11" t="s">
        <v>19</v>
      </c>
      <c r="O7" s="11" t="s">
        <v>22</v>
      </c>
      <c r="P7" s="11" t="s">
        <v>21</v>
      </c>
      <c r="Q7" s="11" t="s">
        <v>17</v>
      </c>
      <c r="S7" s="11" t="s">
        <v>60</v>
      </c>
      <c r="T7" s="11" t="s">
        <v>16</v>
      </c>
      <c r="U7" s="11" t="s">
        <v>20</v>
      </c>
      <c r="V7" s="11" t="s">
        <v>18</v>
      </c>
      <c r="W7" s="11" t="s">
        <v>19</v>
      </c>
      <c r="X7" s="11" t="s">
        <v>22</v>
      </c>
      <c r="Y7" s="11" t="s">
        <v>21</v>
      </c>
      <c r="Z7" s="11" t="s">
        <v>17</v>
      </c>
    </row>
    <row r="8" spans="1:26">
      <c r="A8" s="12" t="s">
        <v>36</v>
      </c>
      <c r="B8" s="15">
        <f>COUNTIFS('Products &amp; Profit Master Sheet'!$K:$K,$B$1,'Products &amp; Profit Master Sheet'!$L:$L,MATCH($A8,{"January","February","March","April","May","June","July","August","September","October","November","December"},0),'Products &amp; Profit Master Sheet'!$M:$M,B$7) / COUNTIFS('Products &amp; Profit Master Sheet'!$K:$K,$B$1,'Products &amp; Profit Master Sheet'!$M:$M,B$7)</f>
        <v>4.1666666666666664E-2</v>
      </c>
      <c r="C8" s="15">
        <f>COUNTIFS('Products &amp; Profit Master Sheet'!$K:$K,$B$1,'Products &amp; Profit Master Sheet'!$L:$L,MATCH($A8,{"January","February","March","April","May","June","July","August","September","October","November","December"},0),'Products &amp; Profit Master Sheet'!$M:$M,C$7) / COUNTIFS('Products &amp; Profit Master Sheet'!$K:$K,$B$1,'Products &amp; Profit Master Sheet'!$M:$M,C$7)</f>
        <v>0</v>
      </c>
      <c r="D8" s="15">
        <f>COUNTIFS('Products &amp; Profit Master Sheet'!$K:$K,$B$1,'Products &amp; Profit Master Sheet'!$L:$L,MATCH($A8,{"January","February","March","April","May","June","July","August","September","October","November","December"},0),'Products &amp; Profit Master Sheet'!$M:$M,D$7) / COUNTIFS('Products &amp; Profit Master Sheet'!$K:$K,$B$1,'Products &amp; Profit Master Sheet'!$M:$M,D$7)</f>
        <v>1.8181818181818181E-2</v>
      </c>
      <c r="E8" s="15">
        <f>COUNTIFS('Products &amp; Profit Master Sheet'!$K:$K,$B$1,'Products &amp; Profit Master Sheet'!$L:$L,MATCH($A8,{"January","February","March","April","May","June","July","August","September","October","November","December"},0),'Products &amp; Profit Master Sheet'!$M:$M,E$7) / COUNTIFS('Products &amp; Profit Master Sheet'!$K:$K,$B$1,'Products &amp; Profit Master Sheet'!$M:$M,E$7)</f>
        <v>4.2207792207792208E-2</v>
      </c>
      <c r="F8" s="15">
        <f>COUNTIFS('Products &amp; Profit Master Sheet'!$K:$K,$B$1,'Products &amp; Profit Master Sheet'!$L:$L,MATCH($A8,{"January","February","March","April","May","June","July","August","September","October","November","December"},0),'Products &amp; Profit Master Sheet'!$M:$M,F$7) / COUNTIFS('Products &amp; Profit Master Sheet'!$K:$K,$B$1,'Products &amp; Profit Master Sheet'!$M:$M,F$7)</f>
        <v>0</v>
      </c>
      <c r="G8" s="15">
        <f>COUNTIFS('Products &amp; Profit Master Sheet'!$K:$K,$B$1,'Products &amp; Profit Master Sheet'!$L:$L,MATCH($A8,{"January","February","March","April","May","June","July","August","September","October","November","December"},0),'Products &amp; Profit Master Sheet'!$M:$M,G$7) / COUNTIFS('Products &amp; Profit Master Sheet'!$K:$K,$B$1,'Products &amp; Profit Master Sheet'!$M:$M,G$7)</f>
        <v>0</v>
      </c>
      <c r="H8" s="15">
        <f>COUNTIFS('Products &amp; Profit Master Sheet'!$K:$K,$B$1,'Products &amp; Profit Master Sheet'!$L:$L,MATCH($A8,{"January","February","March","April","May","June","July","August","September","October","November","December"},0),'Products &amp; Profit Master Sheet'!$M:$M,H$7) / COUNTIFS('Products &amp; Profit Master Sheet'!$K:$K,$B$1,'Products &amp; Profit Master Sheet'!$M:$M,H$7)</f>
        <v>0.125</v>
      </c>
      <c r="J8" s="12" t="s">
        <v>36</v>
      </c>
      <c r="K8" s="15">
        <f>SUMIFS('Products &amp; Profit Master Sheet'!$I:$I,'Products &amp; Profit Master Sheet'!$K:$K,$B$1,'Products &amp; Profit Master Sheet'!$L:$L,MATCH($J8,{"January","February","March","April","May","June","July","August","September","October","November","December"},0),'Products &amp; Profit Master Sheet'!$M:$M,K$7) / SUMIFS('Products &amp; Profit Master Sheet'!$I:$I,'Products &amp; Profit Master Sheet'!$K:$K,$B$1,'Products &amp; Profit Master Sheet'!$M:$M,K$7)</f>
        <v>3.3878266445729673E-2</v>
      </c>
      <c r="L8" s="15">
        <f>SUMIFS('Products &amp; Profit Master Sheet'!$I:$I,'Products &amp; Profit Master Sheet'!$K:$K,$B$1,'Products &amp; Profit Master Sheet'!$L:$L,MATCH($J8,{"January","February","March","April","May","June","July","August","September","October","November","December"},0),'Products &amp; Profit Master Sheet'!$M:$M,L$7) / SUMIFS('Products &amp; Profit Master Sheet'!$I:$I,'Products &amp; Profit Master Sheet'!$K:$K,$B$1,'Products &amp; Profit Master Sheet'!$M:$M,L$7)</f>
        <v>0</v>
      </c>
      <c r="M8" s="15">
        <f>SUMIFS('Products &amp; Profit Master Sheet'!$I:$I,'Products &amp; Profit Master Sheet'!$K:$K,$B$1,'Products &amp; Profit Master Sheet'!$L:$L,MATCH($J8,{"January","February","March","April","May","June","July","August","September","October","November","December"},0),'Products &amp; Profit Master Sheet'!$M:$M,M$7) / SUMIFS('Products &amp; Profit Master Sheet'!$I:$I,'Products &amp; Profit Master Sheet'!$K:$K,$B$1,'Products &amp; Profit Master Sheet'!$M:$M,M$7)</f>
        <v>1.404683979082229E-2</v>
      </c>
      <c r="N8" s="15">
        <f>SUMIFS('Products &amp; Profit Master Sheet'!$I:$I,'Products &amp; Profit Master Sheet'!$K:$K,$B$1,'Products &amp; Profit Master Sheet'!$L:$L,MATCH($J8,{"January","February","March","April","May","June","July","August","September","October","November","December"},0),'Products &amp; Profit Master Sheet'!$M:$M,N$7) / SUMIFS('Products &amp; Profit Master Sheet'!$I:$I,'Products &amp; Profit Master Sheet'!$K:$K,$B$1,'Products &amp; Profit Master Sheet'!$M:$M,N$7)</f>
        <v>4.1451404331251218E-2</v>
      </c>
      <c r="O8" s="15">
        <f>SUMIFS('Products &amp; Profit Master Sheet'!$I:$I,'Products &amp; Profit Master Sheet'!$K:$K,$B$1,'Products &amp; Profit Master Sheet'!$L:$L,MATCH($J8,{"January","February","March","April","May","June","July","August","September","October","November","December"},0),'Products &amp; Profit Master Sheet'!$M:$M,O$7) / SUMIFS('Products &amp; Profit Master Sheet'!$I:$I,'Products &amp; Profit Master Sheet'!$K:$K,$B$1,'Products &amp; Profit Master Sheet'!$M:$M,O$7)</f>
        <v>0</v>
      </c>
      <c r="P8" s="15">
        <f>SUMIFS('Products &amp; Profit Master Sheet'!$I:$I,'Products &amp; Profit Master Sheet'!$K:$K,$B$1,'Products &amp; Profit Master Sheet'!$L:$L,MATCH($J8,{"January","February","March","April","May","June","July","August","September","October","November","December"},0),'Products &amp; Profit Master Sheet'!$M:$M,P$7) / SUMIFS('Products &amp; Profit Master Sheet'!$I:$I,'Products &amp; Profit Master Sheet'!$K:$K,$B$1,'Products &amp; Profit Master Sheet'!$M:$M,P$7)</f>
        <v>0</v>
      </c>
      <c r="Q8" s="15">
        <f>SUMIFS('Products &amp; Profit Master Sheet'!$I:$I,'Products &amp; Profit Master Sheet'!$K:$K,$B$1,'Products &amp; Profit Master Sheet'!$L:$L,MATCH($J8,{"January","February","March","April","May","June","July","August","September","October","November","December"},0),'Products &amp; Profit Master Sheet'!$M:$M,Q$7) / SUMIFS('Products &amp; Profit Master Sheet'!$I:$I,'Products &amp; Profit Master Sheet'!$K:$K,$B$1,'Products &amp; Profit Master Sheet'!$M:$M,Q$7)</f>
        <v>0.12024096092314604</v>
      </c>
      <c r="S8" s="12" t="s">
        <v>36</v>
      </c>
      <c r="T8" s="15">
        <f>SUMIFS('Products &amp; Profit Master Sheet'!$J:$J,'Products &amp; Profit Master Sheet'!$K:$K,$B$1,'Products &amp; Profit Master Sheet'!$L:$L,MATCH($S8,{"January","February","March","April","May","June","July","August","September","October","November","December"},0),'Products &amp; Profit Master Sheet'!$M:$M,T$7) / SUMIFS('Products &amp; Profit Master Sheet'!$J:$J,'Products &amp; Profit Master Sheet'!$K:$K,$B$1,'Products &amp; Profit Master Sheet'!$M:$M,T$7)</f>
        <v>3.486818993109294E-2</v>
      </c>
      <c r="U8" s="15">
        <f>SUMIFS('Products &amp; Profit Master Sheet'!$J:$J,'Products &amp; Profit Master Sheet'!$K:$K,$B$1,'Products &amp; Profit Master Sheet'!$L:$L,MATCH($S8,{"January","February","March","April","May","June","July","August","September","October","November","December"},0),'Products &amp; Profit Master Sheet'!$M:$M,U$7) / SUMIFS('Products &amp; Profit Master Sheet'!$J:$J,'Products &amp; Profit Master Sheet'!$K:$K,$B$1,'Products &amp; Profit Master Sheet'!$M:$M,U$7)</f>
        <v>0</v>
      </c>
      <c r="V8" s="15">
        <f>SUMIFS('Products &amp; Profit Master Sheet'!$J:$J,'Products &amp; Profit Master Sheet'!$K:$K,$B$1,'Products &amp; Profit Master Sheet'!$L:$L,MATCH($S8,{"January","February","March","April","May","June","July","August","September","October","November","December"},0),'Products &amp; Profit Master Sheet'!$M:$M,V$7) / SUMIFS('Products &amp; Profit Master Sheet'!$J:$J,'Products &amp; Profit Master Sheet'!$K:$K,$B$1,'Products &amp; Profit Master Sheet'!$M:$M,V$7)</f>
        <v>1.3115493763088229E-2</v>
      </c>
      <c r="W8" s="15">
        <f>SUMIFS('Products &amp; Profit Master Sheet'!$J:$J,'Products &amp; Profit Master Sheet'!$K:$K,$B$1,'Products &amp; Profit Master Sheet'!$L:$L,MATCH($S8,{"January","February","March","April","May","June","July","August","September","October","November","December"},0),'Products &amp; Profit Master Sheet'!$M:$M,W$7) / SUMIFS('Products &amp; Profit Master Sheet'!$J:$J,'Products &amp; Profit Master Sheet'!$K:$K,$B$1,'Products &amp; Profit Master Sheet'!$M:$M,W$7)</f>
        <v>4.0695210010697772E-2</v>
      </c>
      <c r="X8" s="15">
        <f>SUMIFS('Products &amp; Profit Master Sheet'!$J:$J,'Products &amp; Profit Master Sheet'!$K:$K,$B$1,'Products &amp; Profit Master Sheet'!$L:$L,MATCH($S8,{"January","February","March","April","May","June","July","August","September","October","November","December"},0),'Products &amp; Profit Master Sheet'!$M:$M,X$7) / SUMIFS('Products &amp; Profit Master Sheet'!$J:$J,'Products &amp; Profit Master Sheet'!$K:$K,$B$1,'Products &amp; Profit Master Sheet'!$M:$M,X$7)</f>
        <v>0</v>
      </c>
      <c r="Y8" s="15">
        <f>SUMIFS('Products &amp; Profit Master Sheet'!$J:$J,'Products &amp; Profit Master Sheet'!$K:$K,$B$1,'Products &amp; Profit Master Sheet'!$L:$L,MATCH($S8,{"January","February","March","April","May","June","July","August","September","October","November","December"},0),'Products &amp; Profit Master Sheet'!$M:$M,Y$7) / SUMIFS('Products &amp; Profit Master Sheet'!$J:$J,'Products &amp; Profit Master Sheet'!$K:$K,$B$1,'Products &amp; Profit Master Sheet'!$M:$M,Y$7)</f>
        <v>0</v>
      </c>
      <c r="Z8" s="15">
        <f>SUMIFS('Products &amp; Profit Master Sheet'!$J:$J,'Products &amp; Profit Master Sheet'!$K:$K,$B$1,'Products &amp; Profit Master Sheet'!$L:$L,MATCH($S8,{"January","February","March","April","May","June","July","August","September","October","November","December"},0),'Products &amp; Profit Master Sheet'!$M:$M,Z$7) / SUMIFS('Products &amp; Profit Master Sheet'!$J:$J,'Products &amp; Profit Master Sheet'!$K:$K,$B$1,'Products &amp; Profit Master Sheet'!$M:$M,Z$7)</f>
        <v>0.12043242034539857</v>
      </c>
    </row>
    <row r="9" spans="1:26">
      <c r="A9" s="12" t="s">
        <v>37</v>
      </c>
      <c r="B9" s="15">
        <f>COUNTIFS('Products &amp; Profit Master Sheet'!$K:$K,$B$1,'Products &amp; Profit Master Sheet'!$L:$L,MATCH($A9,{"January","February","March","April","May","June","July","August","September","October","November","December"},0),'Products &amp; Profit Master Sheet'!$M:$M,B$7) / COUNTIFS('Products &amp; Profit Master Sheet'!$K:$K,$B$1,'Products &amp; Profit Master Sheet'!$M:$M,B$7)</f>
        <v>0</v>
      </c>
      <c r="C9" s="15">
        <f>COUNTIFS('Products &amp; Profit Master Sheet'!$K:$K,$B$1,'Products &amp; Profit Master Sheet'!$L:$L,MATCH($A9,{"January","February","March","April","May","June","July","August","September","October","November","December"},0),'Products &amp; Profit Master Sheet'!$M:$M,C$7) / COUNTIFS('Products &amp; Profit Master Sheet'!$K:$K,$B$1,'Products &amp; Profit Master Sheet'!$M:$M,C$7)</f>
        <v>0</v>
      </c>
      <c r="D9" s="15">
        <f>COUNTIFS('Products &amp; Profit Master Sheet'!$K:$K,$B$1,'Products &amp; Profit Master Sheet'!$L:$L,MATCH($A9,{"January","February","March","April","May","June","July","August","September","October","November","December"},0),'Products &amp; Profit Master Sheet'!$M:$M,D$7) / COUNTIFS('Products &amp; Profit Master Sheet'!$K:$K,$B$1,'Products &amp; Profit Master Sheet'!$M:$M,D$7)</f>
        <v>7.2727272727272724E-2</v>
      </c>
      <c r="E9" s="15">
        <f>COUNTIFS('Products &amp; Profit Master Sheet'!$K:$K,$B$1,'Products &amp; Profit Master Sheet'!$L:$L,MATCH($A9,{"January","February","March","April","May","June","July","August","September","October","November","December"},0),'Products &amp; Profit Master Sheet'!$M:$M,E$7) / COUNTIFS('Products &amp; Profit Master Sheet'!$K:$K,$B$1,'Products &amp; Profit Master Sheet'!$M:$M,E$7)</f>
        <v>0.10714285714285714</v>
      </c>
      <c r="F9" s="15">
        <f>COUNTIFS('Products &amp; Profit Master Sheet'!$K:$K,$B$1,'Products &amp; Profit Master Sheet'!$L:$L,MATCH($A9,{"January","February","March","April","May","June","July","August","September","October","November","December"},0),'Products &amp; Profit Master Sheet'!$M:$M,F$7) / COUNTIFS('Products &amp; Profit Master Sheet'!$K:$K,$B$1,'Products &amp; Profit Master Sheet'!$M:$M,F$7)</f>
        <v>0</v>
      </c>
      <c r="G9" s="15">
        <f>COUNTIFS('Products &amp; Profit Master Sheet'!$K:$K,$B$1,'Products &amp; Profit Master Sheet'!$L:$L,MATCH($A9,{"January","February","March","April","May","June","July","August","September","October","November","December"},0),'Products &amp; Profit Master Sheet'!$M:$M,G$7) / COUNTIFS('Products &amp; Profit Master Sheet'!$K:$K,$B$1,'Products &amp; Profit Master Sheet'!$M:$M,G$7)</f>
        <v>0</v>
      </c>
      <c r="H9" s="15">
        <f>COUNTIFS('Products &amp; Profit Master Sheet'!$K:$K,$B$1,'Products &amp; Profit Master Sheet'!$L:$L,MATCH($A9,{"January","February","March","April","May","June","July","August","September","October","November","December"},0),'Products &amp; Profit Master Sheet'!$M:$M,H$7) / COUNTIFS('Products &amp; Profit Master Sheet'!$K:$K,$B$1,'Products &amp; Profit Master Sheet'!$M:$M,H$7)</f>
        <v>0</v>
      </c>
      <c r="J9" s="12" t="s">
        <v>37</v>
      </c>
      <c r="K9" s="15">
        <f>SUMIFS('Products &amp; Profit Master Sheet'!$I:$I,'Products &amp; Profit Master Sheet'!$K:$K,$B$1,'Products &amp; Profit Master Sheet'!$L:$L,MATCH($J9,{"January","February","March","April","May","June","July","August","September","October","November","December"},0),'Products &amp; Profit Master Sheet'!$M:$M,K$7) / SUMIFS('Products &amp; Profit Master Sheet'!$I:$I,'Products &amp; Profit Master Sheet'!$K:$K,$B$1,'Products &amp; Profit Master Sheet'!$M:$M,K$7)</f>
        <v>0</v>
      </c>
      <c r="L9" s="15">
        <f>SUMIFS('Products &amp; Profit Master Sheet'!$I:$I,'Products &amp; Profit Master Sheet'!$K:$K,$B$1,'Products &amp; Profit Master Sheet'!$L:$L,MATCH($J9,{"January","February","March","April","May","June","July","August","September","October","November","December"},0),'Products &amp; Profit Master Sheet'!$M:$M,L$7) / SUMIFS('Products &amp; Profit Master Sheet'!$I:$I,'Products &amp; Profit Master Sheet'!$K:$K,$B$1,'Products &amp; Profit Master Sheet'!$M:$M,L$7)</f>
        <v>0</v>
      </c>
      <c r="M9" s="15">
        <f>SUMIFS('Products &amp; Profit Master Sheet'!$I:$I,'Products &amp; Profit Master Sheet'!$K:$K,$B$1,'Products &amp; Profit Master Sheet'!$L:$L,MATCH($J9,{"January","February","March","April","May","June","July","August","September","October","November","December"},0),'Products &amp; Profit Master Sheet'!$M:$M,M$7) / SUMIFS('Products &amp; Profit Master Sheet'!$I:$I,'Products &amp; Profit Master Sheet'!$K:$K,$B$1,'Products &amp; Profit Master Sheet'!$M:$M,M$7)</f>
        <v>5.6988789661766411E-2</v>
      </c>
      <c r="N9" s="15">
        <f>SUMIFS('Products &amp; Profit Master Sheet'!$I:$I,'Products &amp; Profit Master Sheet'!$K:$K,$B$1,'Products &amp; Profit Master Sheet'!$L:$L,MATCH($J9,{"January","February","March","April","May","June","July","August","September","October","November","December"},0),'Products &amp; Profit Master Sheet'!$M:$M,N$7) / SUMIFS('Products &amp; Profit Master Sheet'!$I:$I,'Products &amp; Profit Master Sheet'!$K:$K,$B$1,'Products &amp; Profit Master Sheet'!$M:$M,N$7)</f>
        <v>0.10939732663175043</v>
      </c>
      <c r="O9" s="15">
        <f>SUMIFS('Products &amp; Profit Master Sheet'!$I:$I,'Products &amp; Profit Master Sheet'!$K:$K,$B$1,'Products &amp; Profit Master Sheet'!$L:$L,MATCH($J9,{"January","February","March","April","May","June","July","August","September","October","November","December"},0),'Products &amp; Profit Master Sheet'!$M:$M,O$7) / SUMIFS('Products &amp; Profit Master Sheet'!$I:$I,'Products &amp; Profit Master Sheet'!$K:$K,$B$1,'Products &amp; Profit Master Sheet'!$M:$M,O$7)</f>
        <v>0</v>
      </c>
      <c r="P9" s="15">
        <f>SUMIFS('Products &amp; Profit Master Sheet'!$I:$I,'Products &amp; Profit Master Sheet'!$K:$K,$B$1,'Products &amp; Profit Master Sheet'!$L:$L,MATCH($J9,{"January","February","March","April","May","June","July","August","September","October","November","December"},0),'Products &amp; Profit Master Sheet'!$M:$M,P$7) / SUMIFS('Products &amp; Profit Master Sheet'!$I:$I,'Products &amp; Profit Master Sheet'!$K:$K,$B$1,'Products &amp; Profit Master Sheet'!$M:$M,P$7)</f>
        <v>0</v>
      </c>
      <c r="Q9" s="15">
        <f>SUMIFS('Products &amp; Profit Master Sheet'!$I:$I,'Products &amp; Profit Master Sheet'!$K:$K,$B$1,'Products &amp; Profit Master Sheet'!$L:$L,MATCH($J9,{"January","February","March","April","May","June","July","August","September","October","November","December"},0),'Products &amp; Profit Master Sheet'!$M:$M,Q$7) / SUMIFS('Products &amp; Profit Master Sheet'!$I:$I,'Products &amp; Profit Master Sheet'!$K:$K,$B$1,'Products &amp; Profit Master Sheet'!$M:$M,Q$7)</f>
        <v>0</v>
      </c>
      <c r="S9" s="12" t="s">
        <v>37</v>
      </c>
      <c r="T9" s="15">
        <f>SUMIFS('Products &amp; Profit Master Sheet'!$J:$J,'Products &amp; Profit Master Sheet'!$K:$K,$B$1,'Products &amp; Profit Master Sheet'!$L:$L,MATCH($S9,{"January","February","March","April","May","June","July","August","September","October","November","December"},0),'Products &amp; Profit Master Sheet'!$M:$M,T$7) / SUMIFS('Products &amp; Profit Master Sheet'!$J:$J,'Products &amp; Profit Master Sheet'!$K:$K,$B$1,'Products &amp; Profit Master Sheet'!$M:$M,T$7)</f>
        <v>0</v>
      </c>
      <c r="U9" s="15">
        <f>SUMIFS('Products &amp; Profit Master Sheet'!$J:$J,'Products &amp; Profit Master Sheet'!$K:$K,$B$1,'Products &amp; Profit Master Sheet'!$L:$L,MATCH($S9,{"January","February","March","April","May","June","July","August","September","October","November","December"},0),'Products &amp; Profit Master Sheet'!$M:$M,U$7) / SUMIFS('Products &amp; Profit Master Sheet'!$J:$J,'Products &amp; Profit Master Sheet'!$K:$K,$B$1,'Products &amp; Profit Master Sheet'!$M:$M,U$7)</f>
        <v>0</v>
      </c>
      <c r="V9" s="15">
        <f>SUMIFS('Products &amp; Profit Master Sheet'!$J:$J,'Products &amp; Profit Master Sheet'!$K:$K,$B$1,'Products &amp; Profit Master Sheet'!$L:$L,MATCH($S9,{"January","February","March","April","May","June","July","August","September","October","November","December"},0),'Products &amp; Profit Master Sheet'!$M:$M,V$7) / SUMIFS('Products &amp; Profit Master Sheet'!$J:$J,'Products &amp; Profit Master Sheet'!$K:$K,$B$1,'Products &amp; Profit Master Sheet'!$M:$M,V$7)</f>
        <v>5.7153290534031731E-2</v>
      </c>
      <c r="W9" s="15">
        <f>SUMIFS('Products &amp; Profit Master Sheet'!$J:$J,'Products &amp; Profit Master Sheet'!$K:$K,$B$1,'Products &amp; Profit Master Sheet'!$L:$L,MATCH($S9,{"January","February","March","April","May","June","July","August","September","October","November","December"},0),'Products &amp; Profit Master Sheet'!$M:$M,W$7) / SUMIFS('Products &amp; Profit Master Sheet'!$J:$J,'Products &amp; Profit Master Sheet'!$K:$K,$B$1,'Products &amp; Profit Master Sheet'!$M:$M,W$7)</f>
        <v>0.11074488444097248</v>
      </c>
      <c r="X9" s="15">
        <f>SUMIFS('Products &amp; Profit Master Sheet'!$J:$J,'Products &amp; Profit Master Sheet'!$K:$K,$B$1,'Products &amp; Profit Master Sheet'!$L:$L,MATCH($S9,{"January","February","March","April","May","June","July","August","September","October","November","December"},0),'Products &amp; Profit Master Sheet'!$M:$M,X$7) / SUMIFS('Products &amp; Profit Master Sheet'!$J:$J,'Products &amp; Profit Master Sheet'!$K:$K,$B$1,'Products &amp; Profit Master Sheet'!$M:$M,X$7)</f>
        <v>0</v>
      </c>
      <c r="Y9" s="15">
        <f>SUMIFS('Products &amp; Profit Master Sheet'!$J:$J,'Products &amp; Profit Master Sheet'!$K:$K,$B$1,'Products &amp; Profit Master Sheet'!$L:$L,MATCH($S9,{"January","February","March","April","May","June","July","August","September","October","November","December"},0),'Products &amp; Profit Master Sheet'!$M:$M,Y$7) / SUMIFS('Products &amp; Profit Master Sheet'!$J:$J,'Products &amp; Profit Master Sheet'!$K:$K,$B$1,'Products &amp; Profit Master Sheet'!$M:$M,Y$7)</f>
        <v>0</v>
      </c>
      <c r="Z9" s="15">
        <f>SUMIFS('Products &amp; Profit Master Sheet'!$J:$J,'Products &amp; Profit Master Sheet'!$K:$K,$B$1,'Products &amp; Profit Master Sheet'!$L:$L,MATCH($S9,{"January","February","March","April","May","June","July","August","September","October","November","December"},0),'Products &amp; Profit Master Sheet'!$M:$M,Z$7) / SUMIFS('Products &amp; Profit Master Sheet'!$J:$J,'Products &amp; Profit Master Sheet'!$K:$K,$B$1,'Products &amp; Profit Master Sheet'!$M:$M,Z$7)</f>
        <v>0</v>
      </c>
    </row>
    <row r="10" spans="1:26">
      <c r="A10" s="12" t="s">
        <v>38</v>
      </c>
      <c r="B10" s="15">
        <f>COUNTIFS('Products &amp; Profit Master Sheet'!$K:$K,$B$1,'Products &amp; Profit Master Sheet'!$L:$L,MATCH($A10,{"January","February","March","April","May","June","July","August","September","October","November","December"},0),'Products &amp; Profit Master Sheet'!$M:$M,B$7) / COUNTIFS('Products &amp; Profit Master Sheet'!$K:$K,$B$1,'Products &amp; Profit Master Sheet'!$M:$M,B$7)</f>
        <v>0</v>
      </c>
      <c r="C10" s="15">
        <f>COUNTIFS('Products &amp; Profit Master Sheet'!$K:$K,$B$1,'Products &amp; Profit Master Sheet'!$L:$L,MATCH($A10,{"January","February","March","April","May","June","July","August","September","October","November","December"},0),'Products &amp; Profit Master Sheet'!$M:$M,C$7) / COUNTIFS('Products &amp; Profit Master Sheet'!$K:$K,$B$1,'Products &amp; Profit Master Sheet'!$M:$M,C$7)</f>
        <v>5.6818181818181816E-2</v>
      </c>
      <c r="D10" s="15">
        <f>COUNTIFS('Products &amp; Profit Master Sheet'!$K:$K,$B$1,'Products &amp; Profit Master Sheet'!$L:$L,MATCH($A10,{"January","February","March","April","May","June","July","August","September","October","November","December"},0),'Products &amp; Profit Master Sheet'!$M:$M,D$7) / COUNTIFS('Products &amp; Profit Master Sheet'!$K:$K,$B$1,'Products &amp; Profit Master Sheet'!$M:$M,D$7)</f>
        <v>5.4545454545454543E-2</v>
      </c>
      <c r="E10" s="15">
        <f>COUNTIFS('Products &amp; Profit Master Sheet'!$K:$K,$B$1,'Products &amp; Profit Master Sheet'!$L:$L,MATCH($A10,{"January","February","March","April","May","June","July","August","September","October","November","December"},0),'Products &amp; Profit Master Sheet'!$M:$M,E$7) / COUNTIFS('Products &amp; Profit Master Sheet'!$K:$K,$B$1,'Products &amp; Profit Master Sheet'!$M:$M,E$7)</f>
        <v>0</v>
      </c>
      <c r="F10" s="15">
        <f>COUNTIFS('Products &amp; Profit Master Sheet'!$K:$K,$B$1,'Products &amp; Profit Master Sheet'!$L:$L,MATCH($A10,{"January","February","March","April","May","June","July","August","September","October","November","December"},0),'Products &amp; Profit Master Sheet'!$M:$M,F$7) / COUNTIFS('Products &amp; Profit Master Sheet'!$K:$K,$B$1,'Products &amp; Profit Master Sheet'!$M:$M,F$7)</f>
        <v>0.20253164556962025</v>
      </c>
      <c r="G10" s="15">
        <f>COUNTIFS('Products &amp; Profit Master Sheet'!$K:$K,$B$1,'Products &amp; Profit Master Sheet'!$L:$L,MATCH($A10,{"January","February","March","April","May","June","July","August","September","October","November","December"},0),'Products &amp; Profit Master Sheet'!$M:$M,G$7) / COUNTIFS('Products &amp; Profit Master Sheet'!$K:$K,$B$1,'Products &amp; Profit Master Sheet'!$M:$M,G$7)</f>
        <v>0</v>
      </c>
      <c r="H10" s="15">
        <f>COUNTIFS('Products &amp; Profit Master Sheet'!$K:$K,$B$1,'Products &amp; Profit Master Sheet'!$L:$L,MATCH($A10,{"January","February","March","April","May","June","July","August","September","October","November","December"},0),'Products &amp; Profit Master Sheet'!$M:$M,H$7) / COUNTIFS('Products &amp; Profit Master Sheet'!$K:$K,$B$1,'Products &amp; Profit Master Sheet'!$M:$M,H$7)</f>
        <v>0.1125</v>
      </c>
      <c r="J10" s="12" t="s">
        <v>38</v>
      </c>
      <c r="K10" s="15">
        <f>SUMIFS('Products &amp; Profit Master Sheet'!$I:$I,'Products &amp; Profit Master Sheet'!$K:$K,$B$1,'Products &amp; Profit Master Sheet'!$L:$L,MATCH($J10,{"January","February","March","April","May","June","July","August","September","October","November","December"},0),'Products &amp; Profit Master Sheet'!$M:$M,K$7) / SUMIFS('Products &amp; Profit Master Sheet'!$I:$I,'Products &amp; Profit Master Sheet'!$K:$K,$B$1,'Products &amp; Profit Master Sheet'!$M:$M,K$7)</f>
        <v>0</v>
      </c>
      <c r="L10" s="15">
        <f>SUMIFS('Products &amp; Profit Master Sheet'!$I:$I,'Products &amp; Profit Master Sheet'!$K:$K,$B$1,'Products &amp; Profit Master Sheet'!$L:$L,MATCH($J10,{"January","February","March","April","May","June","July","August","September","October","November","December"},0),'Products &amp; Profit Master Sheet'!$M:$M,L$7) / SUMIFS('Products &amp; Profit Master Sheet'!$I:$I,'Products &amp; Profit Master Sheet'!$K:$K,$B$1,'Products &amp; Profit Master Sheet'!$M:$M,L$7)</f>
        <v>5.1779851859967321E-2</v>
      </c>
      <c r="M10" s="15">
        <f>SUMIFS('Products &amp; Profit Master Sheet'!$I:$I,'Products &amp; Profit Master Sheet'!$K:$K,$B$1,'Products &amp; Profit Master Sheet'!$L:$L,MATCH($J10,{"January","February","March","April","May","June","July","August","September","October","November","December"},0),'Products &amp; Profit Master Sheet'!$M:$M,M$7) / SUMIFS('Products &amp; Profit Master Sheet'!$I:$I,'Products &amp; Profit Master Sheet'!$K:$K,$B$1,'Products &amp; Profit Master Sheet'!$M:$M,M$7)</f>
        <v>6.6039764808396864E-2</v>
      </c>
      <c r="N10" s="15">
        <f>SUMIFS('Products &amp; Profit Master Sheet'!$I:$I,'Products &amp; Profit Master Sheet'!$K:$K,$B$1,'Products &amp; Profit Master Sheet'!$L:$L,MATCH($J10,{"January","February","March","April","May","June","July","August","September","October","November","December"},0),'Products &amp; Profit Master Sheet'!$M:$M,N$7) / SUMIFS('Products &amp; Profit Master Sheet'!$I:$I,'Products &amp; Profit Master Sheet'!$K:$K,$B$1,'Products &amp; Profit Master Sheet'!$M:$M,N$7)</f>
        <v>0</v>
      </c>
      <c r="O10" s="15">
        <f>SUMIFS('Products &amp; Profit Master Sheet'!$I:$I,'Products &amp; Profit Master Sheet'!$K:$K,$B$1,'Products &amp; Profit Master Sheet'!$L:$L,MATCH($J10,{"January","February","March","April","May","June","July","August","September","October","November","December"},0),'Products &amp; Profit Master Sheet'!$M:$M,O$7) / SUMIFS('Products &amp; Profit Master Sheet'!$I:$I,'Products &amp; Profit Master Sheet'!$K:$K,$B$1,'Products &amp; Profit Master Sheet'!$M:$M,O$7)</f>
        <v>0.19083754724987226</v>
      </c>
      <c r="P10" s="15">
        <f>SUMIFS('Products &amp; Profit Master Sheet'!$I:$I,'Products &amp; Profit Master Sheet'!$K:$K,$B$1,'Products &amp; Profit Master Sheet'!$L:$L,MATCH($J10,{"January","February","March","April","May","June","July","August","September","October","November","December"},0),'Products &amp; Profit Master Sheet'!$M:$M,P$7) / SUMIFS('Products &amp; Profit Master Sheet'!$I:$I,'Products &amp; Profit Master Sheet'!$K:$K,$B$1,'Products &amp; Profit Master Sheet'!$M:$M,P$7)</f>
        <v>0</v>
      </c>
      <c r="Q10" s="15">
        <f>SUMIFS('Products &amp; Profit Master Sheet'!$I:$I,'Products &amp; Profit Master Sheet'!$K:$K,$B$1,'Products &amp; Profit Master Sheet'!$L:$L,MATCH($J10,{"January","February","March","April","May","June","July","August","September","October","November","December"},0),'Products &amp; Profit Master Sheet'!$M:$M,Q$7) / SUMIFS('Products &amp; Profit Master Sheet'!$I:$I,'Products &amp; Profit Master Sheet'!$K:$K,$B$1,'Products &amp; Profit Master Sheet'!$M:$M,Q$7)</f>
        <v>0.11100576125303326</v>
      </c>
      <c r="S10" s="12" t="s">
        <v>38</v>
      </c>
      <c r="T10" s="15">
        <f>SUMIFS('Products &amp; Profit Master Sheet'!$J:$J,'Products &amp; Profit Master Sheet'!$K:$K,$B$1,'Products &amp; Profit Master Sheet'!$L:$L,MATCH($S10,{"January","February","March","April","May","June","July","August","September","October","November","December"},0),'Products &amp; Profit Master Sheet'!$M:$M,T$7) / SUMIFS('Products &amp; Profit Master Sheet'!$J:$J,'Products &amp; Profit Master Sheet'!$K:$K,$B$1,'Products &amp; Profit Master Sheet'!$M:$M,T$7)</f>
        <v>0</v>
      </c>
      <c r="U10" s="15">
        <f>SUMIFS('Products &amp; Profit Master Sheet'!$J:$J,'Products &amp; Profit Master Sheet'!$K:$K,$B$1,'Products &amp; Profit Master Sheet'!$L:$L,MATCH($S10,{"January","February","March","April","May","June","July","August","September","October","November","December"},0),'Products &amp; Profit Master Sheet'!$M:$M,U$7) / SUMIFS('Products &amp; Profit Master Sheet'!$J:$J,'Products &amp; Profit Master Sheet'!$K:$K,$B$1,'Products &amp; Profit Master Sheet'!$M:$M,U$7)</f>
        <v>4.9687155874834833E-2</v>
      </c>
      <c r="V10" s="15">
        <f>SUMIFS('Products &amp; Profit Master Sheet'!$J:$J,'Products &amp; Profit Master Sheet'!$K:$K,$B$1,'Products &amp; Profit Master Sheet'!$L:$L,MATCH($S10,{"January","February","March","April","May","June","July","August","September","October","November","December"},0),'Products &amp; Profit Master Sheet'!$M:$M,V$7) / SUMIFS('Products &amp; Profit Master Sheet'!$J:$J,'Products &amp; Profit Master Sheet'!$K:$K,$B$1,'Products &amp; Profit Master Sheet'!$M:$M,V$7)</f>
        <v>7.1488940184299965E-2</v>
      </c>
      <c r="W10" s="15">
        <f>SUMIFS('Products &amp; Profit Master Sheet'!$J:$J,'Products &amp; Profit Master Sheet'!$K:$K,$B$1,'Products &amp; Profit Master Sheet'!$L:$L,MATCH($S10,{"January","February","March","April","May","June","July","August","September","October","November","December"},0),'Products &amp; Profit Master Sheet'!$M:$M,W$7) / SUMIFS('Products &amp; Profit Master Sheet'!$J:$J,'Products &amp; Profit Master Sheet'!$K:$K,$B$1,'Products &amp; Profit Master Sheet'!$M:$M,W$7)</f>
        <v>0</v>
      </c>
      <c r="X10" s="15">
        <f>SUMIFS('Products &amp; Profit Master Sheet'!$J:$J,'Products &amp; Profit Master Sheet'!$K:$K,$B$1,'Products &amp; Profit Master Sheet'!$L:$L,MATCH($S10,{"January","February","March","April","May","June","July","August","September","October","November","December"},0),'Products &amp; Profit Master Sheet'!$M:$M,X$7) / SUMIFS('Products &amp; Profit Master Sheet'!$J:$J,'Products &amp; Profit Master Sheet'!$K:$K,$B$1,'Products &amp; Profit Master Sheet'!$M:$M,X$7)</f>
        <v>0.18903339493834359</v>
      </c>
      <c r="Y10" s="15">
        <f>SUMIFS('Products &amp; Profit Master Sheet'!$J:$J,'Products &amp; Profit Master Sheet'!$K:$K,$B$1,'Products &amp; Profit Master Sheet'!$L:$L,MATCH($S10,{"January","February","March","April","May","June","July","August","September","October","November","December"},0),'Products &amp; Profit Master Sheet'!$M:$M,Y$7) / SUMIFS('Products &amp; Profit Master Sheet'!$J:$J,'Products &amp; Profit Master Sheet'!$K:$K,$B$1,'Products &amp; Profit Master Sheet'!$M:$M,Y$7)</f>
        <v>0</v>
      </c>
      <c r="Z10" s="15">
        <f>SUMIFS('Products &amp; Profit Master Sheet'!$J:$J,'Products &amp; Profit Master Sheet'!$K:$K,$B$1,'Products &amp; Profit Master Sheet'!$L:$L,MATCH($S10,{"January","February","March","April","May","June","July","August","September","October","November","December"},0),'Products &amp; Profit Master Sheet'!$M:$M,Z$7) / SUMIFS('Products &amp; Profit Master Sheet'!$J:$J,'Products &amp; Profit Master Sheet'!$K:$K,$B$1,'Products &amp; Profit Master Sheet'!$M:$M,Z$7)</f>
        <v>0.11965088593751548</v>
      </c>
    </row>
    <row r="11" spans="1:26">
      <c r="A11" s="12" t="s">
        <v>39</v>
      </c>
      <c r="B11" s="15">
        <f>COUNTIFS('Products &amp; Profit Master Sheet'!$K:$K,$B$1,'Products &amp; Profit Master Sheet'!$L:$L,MATCH($A11,{"January","February","March","April","May","June","July","August","September","October","November","December"},0),'Products &amp; Profit Master Sheet'!$M:$M,B$7) / COUNTIFS('Products &amp; Profit Master Sheet'!$K:$K,$B$1,'Products &amp; Profit Master Sheet'!$M:$M,B$7)</f>
        <v>0</v>
      </c>
      <c r="C11" s="15">
        <f>COUNTIFS('Products &amp; Profit Master Sheet'!$K:$K,$B$1,'Products &amp; Profit Master Sheet'!$L:$L,MATCH($A11,{"January","February","March","April","May","June","July","August","September","October","November","December"},0),'Products &amp; Profit Master Sheet'!$M:$M,C$7) / COUNTIFS('Products &amp; Profit Master Sheet'!$K:$K,$B$1,'Products &amp; Profit Master Sheet'!$M:$M,C$7)</f>
        <v>0</v>
      </c>
      <c r="D11" s="15">
        <f>COUNTIFS('Products &amp; Profit Master Sheet'!$K:$K,$B$1,'Products &amp; Profit Master Sheet'!$L:$L,MATCH($A11,{"January","February","March","April","May","June","July","August","September","October","November","December"},0),'Products &amp; Profit Master Sheet'!$M:$M,D$7) / COUNTIFS('Products &amp; Profit Master Sheet'!$K:$K,$B$1,'Products &amp; Profit Master Sheet'!$M:$M,D$7)</f>
        <v>4.5454545454545456E-2</v>
      </c>
      <c r="E11" s="15">
        <f>COUNTIFS('Products &amp; Profit Master Sheet'!$K:$K,$B$1,'Products &amp; Profit Master Sheet'!$L:$L,MATCH($A11,{"January","February","March","April","May","June","July","August","September","October","November","December"},0),'Products &amp; Profit Master Sheet'!$M:$M,E$7) / COUNTIFS('Products &amp; Profit Master Sheet'!$K:$K,$B$1,'Products &amp; Profit Master Sheet'!$M:$M,E$7)</f>
        <v>8.4415584415584416E-2</v>
      </c>
      <c r="F11" s="15">
        <f>COUNTIFS('Products &amp; Profit Master Sheet'!$K:$K,$B$1,'Products &amp; Profit Master Sheet'!$L:$L,MATCH($A11,{"January","February","March","April","May","June","July","August","September","October","November","December"},0),'Products &amp; Profit Master Sheet'!$M:$M,F$7) / COUNTIFS('Products &amp; Profit Master Sheet'!$K:$K,$B$1,'Products &amp; Profit Master Sheet'!$M:$M,F$7)</f>
        <v>0.15189873417721519</v>
      </c>
      <c r="G11" s="15">
        <f>COUNTIFS('Products &amp; Profit Master Sheet'!$K:$K,$B$1,'Products &amp; Profit Master Sheet'!$L:$L,MATCH($A11,{"January","February","March","April","May","June","July","August","September","October","November","December"},0),'Products &amp; Profit Master Sheet'!$M:$M,G$7) / COUNTIFS('Products &amp; Profit Master Sheet'!$K:$K,$B$1,'Products &amp; Profit Master Sheet'!$M:$M,G$7)</f>
        <v>0.15306122448979592</v>
      </c>
      <c r="H11" s="15">
        <f>COUNTIFS('Products &amp; Profit Master Sheet'!$K:$K,$B$1,'Products &amp; Profit Master Sheet'!$L:$L,MATCH($A11,{"January","February","March","April","May","June","July","August","September","October","November","December"},0),'Products &amp; Profit Master Sheet'!$M:$M,H$7) / COUNTIFS('Products &amp; Profit Master Sheet'!$K:$K,$B$1,'Products &amp; Profit Master Sheet'!$M:$M,H$7)</f>
        <v>0</v>
      </c>
      <c r="J11" s="12" t="s">
        <v>39</v>
      </c>
      <c r="K11" s="15">
        <f>SUMIFS('Products &amp; Profit Master Sheet'!$I:$I,'Products &amp; Profit Master Sheet'!$K:$K,$B$1,'Products &amp; Profit Master Sheet'!$L:$L,MATCH($J11,{"January","February","March","April","May","June","July","August","September","October","November","December"},0),'Products &amp; Profit Master Sheet'!$M:$M,K$7) / SUMIFS('Products &amp; Profit Master Sheet'!$I:$I,'Products &amp; Profit Master Sheet'!$K:$K,$B$1,'Products &amp; Profit Master Sheet'!$M:$M,K$7)</f>
        <v>0</v>
      </c>
      <c r="L11" s="15">
        <f>SUMIFS('Products &amp; Profit Master Sheet'!$I:$I,'Products &amp; Profit Master Sheet'!$K:$K,$B$1,'Products &amp; Profit Master Sheet'!$L:$L,MATCH($J11,{"January","February","March","April","May","June","July","August","September","October","November","December"},0),'Products &amp; Profit Master Sheet'!$M:$M,L$7) / SUMIFS('Products &amp; Profit Master Sheet'!$I:$I,'Products &amp; Profit Master Sheet'!$K:$K,$B$1,'Products &amp; Profit Master Sheet'!$M:$M,L$7)</f>
        <v>0</v>
      </c>
      <c r="M11" s="15">
        <f>SUMIFS('Products &amp; Profit Master Sheet'!$I:$I,'Products &amp; Profit Master Sheet'!$K:$K,$B$1,'Products &amp; Profit Master Sheet'!$L:$L,MATCH($J11,{"January","February","March","April","May","June","July","August","September","October","November","December"},0),'Products &amp; Profit Master Sheet'!$M:$M,M$7) / SUMIFS('Products &amp; Profit Master Sheet'!$I:$I,'Products &amp; Profit Master Sheet'!$K:$K,$B$1,'Products &amp; Profit Master Sheet'!$M:$M,M$7)</f>
        <v>5.5386848967776688E-2</v>
      </c>
      <c r="N11" s="15">
        <f>SUMIFS('Products &amp; Profit Master Sheet'!$I:$I,'Products &amp; Profit Master Sheet'!$K:$K,$B$1,'Products &amp; Profit Master Sheet'!$L:$L,MATCH($J11,{"January","February","March","April","May","June","July","August","September","October","November","December"},0),'Products &amp; Profit Master Sheet'!$M:$M,N$7) / SUMIFS('Products &amp; Profit Master Sheet'!$I:$I,'Products &amp; Profit Master Sheet'!$K:$K,$B$1,'Products &amp; Profit Master Sheet'!$M:$M,N$7)</f>
        <v>7.6228336862173382E-2</v>
      </c>
      <c r="O11" s="15">
        <f>SUMIFS('Products &amp; Profit Master Sheet'!$I:$I,'Products &amp; Profit Master Sheet'!$K:$K,$B$1,'Products &amp; Profit Master Sheet'!$L:$L,MATCH($J11,{"January","February","March","April","May","June","July","August","September","October","November","December"},0),'Products &amp; Profit Master Sheet'!$M:$M,O$7) / SUMIFS('Products &amp; Profit Master Sheet'!$I:$I,'Products &amp; Profit Master Sheet'!$K:$K,$B$1,'Products &amp; Profit Master Sheet'!$M:$M,O$7)</f>
        <v>0.16606267404155076</v>
      </c>
      <c r="P11" s="15">
        <f>SUMIFS('Products &amp; Profit Master Sheet'!$I:$I,'Products &amp; Profit Master Sheet'!$K:$K,$B$1,'Products &amp; Profit Master Sheet'!$L:$L,MATCH($J11,{"January","February","March","April","May","June","July","August","September","October","November","December"},0),'Products &amp; Profit Master Sheet'!$M:$M,P$7) / SUMIFS('Products &amp; Profit Master Sheet'!$I:$I,'Products &amp; Profit Master Sheet'!$K:$K,$B$1,'Products &amp; Profit Master Sheet'!$M:$M,P$7)</f>
        <v>0.16264676153040625</v>
      </c>
      <c r="Q11" s="15">
        <f>SUMIFS('Products &amp; Profit Master Sheet'!$I:$I,'Products &amp; Profit Master Sheet'!$K:$K,$B$1,'Products &amp; Profit Master Sheet'!$L:$L,MATCH($J11,{"January","February","March","April","May","June","July","August","September","October","November","December"},0),'Products &amp; Profit Master Sheet'!$M:$M,Q$7) / SUMIFS('Products &amp; Profit Master Sheet'!$I:$I,'Products &amp; Profit Master Sheet'!$K:$K,$B$1,'Products &amp; Profit Master Sheet'!$M:$M,Q$7)</f>
        <v>0</v>
      </c>
      <c r="S11" s="12" t="s">
        <v>39</v>
      </c>
      <c r="T11" s="15">
        <f>SUMIFS('Products &amp; Profit Master Sheet'!$J:$J,'Products &amp; Profit Master Sheet'!$K:$K,$B$1,'Products &amp; Profit Master Sheet'!$L:$L,MATCH($S11,{"January","February","March","April","May","June","July","August","September","October","November","December"},0),'Products &amp; Profit Master Sheet'!$M:$M,T$7) / SUMIFS('Products &amp; Profit Master Sheet'!$J:$J,'Products &amp; Profit Master Sheet'!$K:$K,$B$1,'Products &amp; Profit Master Sheet'!$M:$M,T$7)</f>
        <v>0</v>
      </c>
      <c r="U11" s="15">
        <f>SUMIFS('Products &amp; Profit Master Sheet'!$J:$J,'Products &amp; Profit Master Sheet'!$K:$K,$B$1,'Products &amp; Profit Master Sheet'!$L:$L,MATCH($S11,{"January","February","March","April","May","June","July","August","September","October","November","December"},0),'Products &amp; Profit Master Sheet'!$M:$M,U$7) / SUMIFS('Products &amp; Profit Master Sheet'!$J:$J,'Products &amp; Profit Master Sheet'!$K:$K,$B$1,'Products &amp; Profit Master Sheet'!$M:$M,U$7)</f>
        <v>0</v>
      </c>
      <c r="V11" s="15">
        <f>SUMIFS('Products &amp; Profit Master Sheet'!$J:$J,'Products &amp; Profit Master Sheet'!$K:$K,$B$1,'Products &amp; Profit Master Sheet'!$L:$L,MATCH($S11,{"January","February","March","April","May","June","July","August","September","October","November","December"},0),'Products &amp; Profit Master Sheet'!$M:$M,V$7) / SUMIFS('Products &amp; Profit Master Sheet'!$J:$J,'Products &amp; Profit Master Sheet'!$K:$K,$B$1,'Products &amp; Profit Master Sheet'!$M:$M,V$7)</f>
        <v>4.9115588079400564E-2</v>
      </c>
      <c r="W11" s="15">
        <f>SUMIFS('Products &amp; Profit Master Sheet'!$J:$J,'Products &amp; Profit Master Sheet'!$K:$K,$B$1,'Products &amp; Profit Master Sheet'!$L:$L,MATCH($S11,{"January","February","March","April","May","June","July","August","September","October","November","December"},0),'Products &amp; Profit Master Sheet'!$M:$M,W$7) / SUMIFS('Products &amp; Profit Master Sheet'!$J:$J,'Products &amp; Profit Master Sheet'!$K:$K,$B$1,'Products &amp; Profit Master Sheet'!$M:$M,W$7)</f>
        <v>7.6546431864862263E-2</v>
      </c>
      <c r="X11" s="15">
        <f>SUMIFS('Products &amp; Profit Master Sheet'!$J:$J,'Products &amp; Profit Master Sheet'!$K:$K,$B$1,'Products &amp; Profit Master Sheet'!$L:$L,MATCH($S11,{"January","February","March","April","May","June","July","August","September","October","November","December"},0),'Products &amp; Profit Master Sheet'!$M:$M,X$7) / SUMIFS('Products &amp; Profit Master Sheet'!$J:$J,'Products &amp; Profit Master Sheet'!$K:$K,$B$1,'Products &amp; Profit Master Sheet'!$M:$M,X$7)</f>
        <v>0.16969678462941676</v>
      </c>
      <c r="Y11" s="15">
        <f>SUMIFS('Products &amp; Profit Master Sheet'!$J:$J,'Products &amp; Profit Master Sheet'!$K:$K,$B$1,'Products &amp; Profit Master Sheet'!$L:$L,MATCH($S11,{"January","February","March","April","May","June","July","August","September","October","November","December"},0),'Products &amp; Profit Master Sheet'!$M:$M,Y$7) / SUMIFS('Products &amp; Profit Master Sheet'!$J:$J,'Products &amp; Profit Master Sheet'!$K:$K,$B$1,'Products &amp; Profit Master Sheet'!$M:$M,Y$7)</f>
        <v>0.16103920684656134</v>
      </c>
      <c r="Z11" s="15">
        <f>SUMIFS('Products &amp; Profit Master Sheet'!$J:$J,'Products &amp; Profit Master Sheet'!$K:$K,$B$1,'Products &amp; Profit Master Sheet'!$L:$L,MATCH($S11,{"January","February","March","April","May","June","July","August","September","October","November","December"},0),'Products &amp; Profit Master Sheet'!$M:$M,Z$7) / SUMIFS('Products &amp; Profit Master Sheet'!$J:$J,'Products &amp; Profit Master Sheet'!$K:$K,$B$1,'Products &amp; Profit Master Sheet'!$M:$M,Z$7)</f>
        <v>0</v>
      </c>
    </row>
    <row r="12" spans="1:26">
      <c r="A12" s="12" t="s">
        <v>7</v>
      </c>
      <c r="B12" s="15">
        <f>COUNTIFS('Products &amp; Profit Master Sheet'!$K:$K,$B$1,'Products &amp; Profit Master Sheet'!$L:$L,MATCH($A12,{"January","February","March","April","May","June","July","August","September","October","November","December"},0),'Products &amp; Profit Master Sheet'!$M:$M,B$7) / COUNTIFS('Products &amp; Profit Master Sheet'!$K:$K,$B$1,'Products &amp; Profit Master Sheet'!$M:$M,B$7)</f>
        <v>0</v>
      </c>
      <c r="C12" s="15">
        <f>COUNTIFS('Products &amp; Profit Master Sheet'!$K:$K,$B$1,'Products &amp; Profit Master Sheet'!$L:$L,MATCH($A12,{"January","February","March","April","May","June","July","August","September","October","November","December"},0),'Products &amp; Profit Master Sheet'!$M:$M,C$7) / COUNTIFS('Products &amp; Profit Master Sheet'!$K:$K,$B$1,'Products &amp; Profit Master Sheet'!$M:$M,C$7)</f>
        <v>7.3863636363636367E-2</v>
      </c>
      <c r="D12" s="15">
        <f>COUNTIFS('Products &amp; Profit Master Sheet'!$K:$K,$B$1,'Products &amp; Profit Master Sheet'!$L:$L,MATCH($A12,{"January","February","March","April","May","June","July","August","September","October","November","December"},0),'Products &amp; Profit Master Sheet'!$M:$M,D$7) / COUNTIFS('Products &amp; Profit Master Sheet'!$K:$K,$B$1,'Products &amp; Profit Master Sheet'!$M:$M,D$7)</f>
        <v>0</v>
      </c>
      <c r="E12" s="15">
        <f>COUNTIFS('Products &amp; Profit Master Sheet'!$K:$K,$B$1,'Products &amp; Profit Master Sheet'!$L:$L,MATCH($A12,{"January","February","March","April","May","June","July","August","September","October","November","December"},0),'Products &amp; Profit Master Sheet'!$M:$M,E$7) / COUNTIFS('Products &amp; Profit Master Sheet'!$K:$K,$B$1,'Products &amp; Profit Master Sheet'!$M:$M,E$7)</f>
        <v>0.1396103896103896</v>
      </c>
      <c r="F12" s="15">
        <f>COUNTIFS('Products &amp; Profit Master Sheet'!$K:$K,$B$1,'Products &amp; Profit Master Sheet'!$L:$L,MATCH($A12,{"January","February","March","April","May","June","July","August","September","October","November","December"},0),'Products &amp; Profit Master Sheet'!$M:$M,F$7) / COUNTIFS('Products &amp; Profit Master Sheet'!$K:$K,$B$1,'Products &amp; Profit Master Sheet'!$M:$M,F$7)</f>
        <v>0</v>
      </c>
      <c r="G12" s="15">
        <f>COUNTIFS('Products &amp; Profit Master Sheet'!$K:$K,$B$1,'Products &amp; Profit Master Sheet'!$L:$L,MATCH($A12,{"January","February","March","April","May","June","July","August","September","October","November","December"},0),'Products &amp; Profit Master Sheet'!$M:$M,G$7) / COUNTIFS('Products &amp; Profit Master Sheet'!$K:$K,$B$1,'Products &amp; Profit Master Sheet'!$M:$M,G$7)</f>
        <v>2.0408163265306121E-2</v>
      </c>
      <c r="H12" s="15">
        <f>COUNTIFS('Products &amp; Profit Master Sheet'!$K:$K,$B$1,'Products &amp; Profit Master Sheet'!$L:$L,MATCH($A12,{"January","February","March","April","May","June","July","August","September","October","November","December"},0),'Products &amp; Profit Master Sheet'!$M:$M,H$7) / COUNTIFS('Products &amp; Profit Master Sheet'!$K:$K,$B$1,'Products &amp; Profit Master Sheet'!$M:$M,H$7)</f>
        <v>0</v>
      </c>
      <c r="J12" s="12" t="s">
        <v>7</v>
      </c>
      <c r="K12" s="15">
        <f>SUMIFS('Products &amp; Profit Master Sheet'!$I:$I,'Products &amp; Profit Master Sheet'!$K:$K,$B$1,'Products &amp; Profit Master Sheet'!$L:$L,MATCH($J12,{"January","February","March","April","May","June","July","August","September","October","November","December"},0),'Products &amp; Profit Master Sheet'!$M:$M,K$7) / SUMIFS('Products &amp; Profit Master Sheet'!$I:$I,'Products &amp; Profit Master Sheet'!$K:$K,$B$1,'Products &amp; Profit Master Sheet'!$M:$M,K$7)</f>
        <v>0</v>
      </c>
      <c r="L12" s="15">
        <f>SUMIFS('Products &amp; Profit Master Sheet'!$I:$I,'Products &amp; Profit Master Sheet'!$K:$K,$B$1,'Products &amp; Profit Master Sheet'!$L:$L,MATCH($J12,{"January","February","March","April","May","June","July","August","September","October","November","December"},0),'Products &amp; Profit Master Sheet'!$M:$M,L$7) / SUMIFS('Products &amp; Profit Master Sheet'!$I:$I,'Products &amp; Profit Master Sheet'!$K:$K,$B$1,'Products &amp; Profit Master Sheet'!$M:$M,L$7)</f>
        <v>6.1278649010900757E-2</v>
      </c>
      <c r="M12" s="15">
        <f>SUMIFS('Products &amp; Profit Master Sheet'!$I:$I,'Products &amp; Profit Master Sheet'!$K:$K,$B$1,'Products &amp; Profit Master Sheet'!$L:$L,MATCH($J12,{"January","February","March","April","May","June","July","August","September","October","November","December"},0),'Products &amp; Profit Master Sheet'!$M:$M,M$7) / SUMIFS('Products &amp; Profit Master Sheet'!$I:$I,'Products &amp; Profit Master Sheet'!$K:$K,$B$1,'Products &amp; Profit Master Sheet'!$M:$M,M$7)</f>
        <v>0</v>
      </c>
      <c r="N12" s="15">
        <f>SUMIFS('Products &amp; Profit Master Sheet'!$I:$I,'Products &amp; Profit Master Sheet'!$K:$K,$B$1,'Products &amp; Profit Master Sheet'!$L:$L,MATCH($J12,{"January","February","March","April","May","June","July","August","September","October","November","December"},0),'Products &amp; Profit Master Sheet'!$M:$M,N$7) / SUMIFS('Products &amp; Profit Master Sheet'!$I:$I,'Products &amp; Profit Master Sheet'!$K:$K,$B$1,'Products &amp; Profit Master Sheet'!$M:$M,N$7)</f>
        <v>0.14354045976539853</v>
      </c>
      <c r="O12" s="15">
        <f>SUMIFS('Products &amp; Profit Master Sheet'!$I:$I,'Products &amp; Profit Master Sheet'!$K:$K,$B$1,'Products &amp; Profit Master Sheet'!$L:$L,MATCH($J12,{"January","February","March","April","May","June","July","August","September","October","November","December"},0),'Products &amp; Profit Master Sheet'!$M:$M,O$7) / SUMIFS('Products &amp; Profit Master Sheet'!$I:$I,'Products &amp; Profit Master Sheet'!$K:$K,$B$1,'Products &amp; Profit Master Sheet'!$M:$M,O$7)</f>
        <v>0</v>
      </c>
      <c r="P12" s="15">
        <f>SUMIFS('Products &amp; Profit Master Sheet'!$I:$I,'Products &amp; Profit Master Sheet'!$K:$K,$B$1,'Products &amp; Profit Master Sheet'!$L:$L,MATCH($J12,{"January","February","March","April","May","June","July","August","September","October","November","December"},0),'Products &amp; Profit Master Sheet'!$M:$M,P$7) / SUMIFS('Products &amp; Profit Master Sheet'!$I:$I,'Products &amp; Profit Master Sheet'!$K:$K,$B$1,'Products &amp; Profit Master Sheet'!$M:$M,P$7)</f>
        <v>2.6827903320280528E-2</v>
      </c>
      <c r="Q12" s="15">
        <f>SUMIFS('Products &amp; Profit Master Sheet'!$I:$I,'Products &amp; Profit Master Sheet'!$K:$K,$B$1,'Products &amp; Profit Master Sheet'!$L:$L,MATCH($J12,{"January","February","March","April","May","June","July","August","September","October","November","December"},0),'Products &amp; Profit Master Sheet'!$M:$M,Q$7) / SUMIFS('Products &amp; Profit Master Sheet'!$I:$I,'Products &amp; Profit Master Sheet'!$K:$K,$B$1,'Products &amp; Profit Master Sheet'!$M:$M,Q$7)</f>
        <v>0</v>
      </c>
      <c r="S12" s="12" t="s">
        <v>7</v>
      </c>
      <c r="T12" s="15">
        <f>SUMIFS('Products &amp; Profit Master Sheet'!$J:$J,'Products &amp; Profit Master Sheet'!$K:$K,$B$1,'Products &amp; Profit Master Sheet'!$L:$L,MATCH($S12,{"January","February","March","April","May","June","July","August","September","October","November","December"},0),'Products &amp; Profit Master Sheet'!$M:$M,T$7) / SUMIFS('Products &amp; Profit Master Sheet'!$J:$J,'Products &amp; Profit Master Sheet'!$K:$K,$B$1,'Products &amp; Profit Master Sheet'!$M:$M,T$7)</f>
        <v>0</v>
      </c>
      <c r="U12" s="15">
        <f>SUMIFS('Products &amp; Profit Master Sheet'!$J:$J,'Products &amp; Profit Master Sheet'!$K:$K,$B$1,'Products &amp; Profit Master Sheet'!$L:$L,MATCH($S12,{"January","February","March","April","May","June","July","August","September","October","November","December"},0),'Products &amp; Profit Master Sheet'!$M:$M,U$7) / SUMIFS('Products &amp; Profit Master Sheet'!$J:$J,'Products &amp; Profit Master Sheet'!$K:$K,$B$1,'Products &amp; Profit Master Sheet'!$M:$M,U$7)</f>
        <v>5.8570954960372762E-2</v>
      </c>
      <c r="V12" s="15">
        <f>SUMIFS('Products &amp; Profit Master Sheet'!$J:$J,'Products &amp; Profit Master Sheet'!$K:$K,$B$1,'Products &amp; Profit Master Sheet'!$L:$L,MATCH($S12,{"January","February","March","April","May","June","July","August","September","October","November","December"},0),'Products &amp; Profit Master Sheet'!$M:$M,V$7) / SUMIFS('Products &amp; Profit Master Sheet'!$J:$J,'Products &amp; Profit Master Sheet'!$K:$K,$B$1,'Products &amp; Profit Master Sheet'!$M:$M,V$7)</f>
        <v>0</v>
      </c>
      <c r="W12" s="15">
        <f>SUMIFS('Products &amp; Profit Master Sheet'!$J:$J,'Products &amp; Profit Master Sheet'!$K:$K,$B$1,'Products &amp; Profit Master Sheet'!$L:$L,MATCH($S12,{"January","February","March","April","May","June","July","August","September","October","November","December"},0),'Products &amp; Profit Master Sheet'!$M:$M,W$7) / SUMIFS('Products &amp; Profit Master Sheet'!$J:$J,'Products &amp; Profit Master Sheet'!$K:$K,$B$1,'Products &amp; Profit Master Sheet'!$M:$M,W$7)</f>
        <v>0.14491097455669588</v>
      </c>
      <c r="X12" s="15">
        <f>SUMIFS('Products &amp; Profit Master Sheet'!$J:$J,'Products &amp; Profit Master Sheet'!$K:$K,$B$1,'Products &amp; Profit Master Sheet'!$L:$L,MATCH($S12,{"January","February","March","April","May","June","July","August","September","October","November","December"},0),'Products &amp; Profit Master Sheet'!$M:$M,X$7) / SUMIFS('Products &amp; Profit Master Sheet'!$J:$J,'Products &amp; Profit Master Sheet'!$K:$K,$B$1,'Products &amp; Profit Master Sheet'!$M:$M,X$7)</f>
        <v>0</v>
      </c>
      <c r="Y12" s="15">
        <f>SUMIFS('Products &amp; Profit Master Sheet'!$J:$J,'Products &amp; Profit Master Sheet'!$K:$K,$B$1,'Products &amp; Profit Master Sheet'!$L:$L,MATCH($S12,{"January","February","March","April","May","June","July","August","September","October","November","December"},0),'Products &amp; Profit Master Sheet'!$M:$M,Y$7) / SUMIFS('Products &amp; Profit Master Sheet'!$J:$J,'Products &amp; Profit Master Sheet'!$K:$K,$B$1,'Products &amp; Profit Master Sheet'!$M:$M,Y$7)</f>
        <v>2.7470513037186089E-2</v>
      </c>
      <c r="Z12" s="15">
        <f>SUMIFS('Products &amp; Profit Master Sheet'!$J:$J,'Products &amp; Profit Master Sheet'!$K:$K,$B$1,'Products &amp; Profit Master Sheet'!$L:$L,MATCH($S12,{"January","February","March","April","May","June","July","August","September","October","November","December"},0),'Products &amp; Profit Master Sheet'!$M:$M,Z$7) / SUMIFS('Products &amp; Profit Master Sheet'!$J:$J,'Products &amp; Profit Master Sheet'!$K:$K,$B$1,'Products &amp; Profit Master Sheet'!$M:$M,Z$7)</f>
        <v>0</v>
      </c>
    </row>
    <row r="13" spans="1:26">
      <c r="A13" s="12" t="s">
        <v>40</v>
      </c>
      <c r="B13" s="15">
        <f>COUNTIFS('Products &amp; Profit Master Sheet'!$K:$K,$B$1,'Products &amp; Profit Master Sheet'!$L:$L,MATCH($A13,{"January","February","March","April","May","June","July","August","September","October","November","December"},0),'Products &amp; Profit Master Sheet'!$M:$M,B$7) / COUNTIFS('Products &amp; Profit Master Sheet'!$K:$K,$B$1,'Products &amp; Profit Master Sheet'!$M:$M,B$7)</f>
        <v>2.0833333333333332E-2</v>
      </c>
      <c r="C13" s="15">
        <f>COUNTIFS('Products &amp; Profit Master Sheet'!$K:$K,$B$1,'Products &amp; Profit Master Sheet'!$L:$L,MATCH($A13,{"January","February","March","April","May","June","July","August","September","October","November","December"},0),'Products &amp; Profit Master Sheet'!$M:$M,C$7) / COUNTIFS('Products &amp; Profit Master Sheet'!$K:$K,$B$1,'Products &amp; Profit Master Sheet'!$M:$M,C$7)</f>
        <v>0</v>
      </c>
      <c r="D13" s="15">
        <f>COUNTIFS('Products &amp; Profit Master Sheet'!$K:$K,$B$1,'Products &amp; Profit Master Sheet'!$L:$L,MATCH($A13,{"January","February","March","April","May","June","July","August","September","October","November","December"},0),'Products &amp; Profit Master Sheet'!$M:$M,D$7) / COUNTIFS('Products &amp; Profit Master Sheet'!$K:$K,$B$1,'Products &amp; Profit Master Sheet'!$M:$M,D$7)</f>
        <v>0.20909090909090908</v>
      </c>
      <c r="E13" s="15">
        <f>COUNTIFS('Products &amp; Profit Master Sheet'!$K:$K,$B$1,'Products &amp; Profit Master Sheet'!$L:$L,MATCH($A13,{"January","February","March","April","May","June","July","August","September","October","November","December"},0),'Products &amp; Profit Master Sheet'!$M:$M,E$7) / COUNTIFS('Products &amp; Profit Master Sheet'!$K:$K,$B$1,'Products &amp; Profit Master Sheet'!$M:$M,E$7)</f>
        <v>3.896103896103896E-2</v>
      </c>
      <c r="F13" s="15">
        <f>COUNTIFS('Products &amp; Profit Master Sheet'!$K:$K,$B$1,'Products &amp; Profit Master Sheet'!$L:$L,MATCH($A13,{"January","February","March","April","May","June","July","August","September","October","November","December"},0),'Products &amp; Profit Master Sheet'!$M:$M,F$7) / COUNTIFS('Products &amp; Profit Master Sheet'!$K:$K,$B$1,'Products &amp; Profit Master Sheet'!$M:$M,F$7)</f>
        <v>0</v>
      </c>
      <c r="G13" s="15">
        <f>COUNTIFS('Products &amp; Profit Master Sheet'!$K:$K,$B$1,'Products &amp; Profit Master Sheet'!$L:$L,MATCH($A13,{"January","February","March","April","May","June","July","August","September","October","November","December"},0),'Products &amp; Profit Master Sheet'!$M:$M,G$7) / COUNTIFS('Products &amp; Profit Master Sheet'!$K:$K,$B$1,'Products &amp; Profit Master Sheet'!$M:$M,G$7)</f>
        <v>1.020408163265306E-2</v>
      </c>
      <c r="H13" s="15">
        <f>COUNTIFS('Products &amp; Profit Master Sheet'!$K:$K,$B$1,'Products &amp; Profit Master Sheet'!$L:$L,MATCH($A13,{"January","February","March","April","May","June","July","August","September","October","November","December"},0),'Products &amp; Profit Master Sheet'!$M:$M,H$7) / COUNTIFS('Products &amp; Profit Master Sheet'!$K:$K,$B$1,'Products &amp; Profit Master Sheet'!$M:$M,H$7)</f>
        <v>5.6250000000000001E-2</v>
      </c>
      <c r="J13" s="12" t="s">
        <v>40</v>
      </c>
      <c r="K13" s="15">
        <f>SUMIFS('Products &amp; Profit Master Sheet'!$I:$I,'Products &amp; Profit Master Sheet'!$K:$K,$B$1,'Products &amp; Profit Master Sheet'!$L:$L,MATCH($J13,{"January","February","March","April","May","June","July","August","September","October","November","December"},0),'Products &amp; Profit Master Sheet'!$M:$M,K$7) / SUMIFS('Products &amp; Profit Master Sheet'!$I:$I,'Products &amp; Profit Master Sheet'!$K:$K,$B$1,'Products &amp; Profit Master Sheet'!$M:$M,K$7)</f>
        <v>2.0004415116664911E-2</v>
      </c>
      <c r="L13" s="15">
        <f>SUMIFS('Products &amp; Profit Master Sheet'!$I:$I,'Products &amp; Profit Master Sheet'!$K:$K,$B$1,'Products &amp; Profit Master Sheet'!$L:$L,MATCH($J13,{"January","February","March","April","May","June","July","August","September","October","November","December"},0),'Products &amp; Profit Master Sheet'!$M:$M,L$7) / SUMIFS('Products &amp; Profit Master Sheet'!$I:$I,'Products &amp; Profit Master Sheet'!$K:$K,$B$1,'Products &amp; Profit Master Sheet'!$M:$M,L$7)</f>
        <v>0</v>
      </c>
      <c r="M13" s="15">
        <f>SUMIFS('Products &amp; Profit Master Sheet'!$I:$I,'Products &amp; Profit Master Sheet'!$K:$K,$B$1,'Products &amp; Profit Master Sheet'!$L:$L,MATCH($J13,{"January","February","March","April","May","June","July","August","September","October","November","December"},0),'Products &amp; Profit Master Sheet'!$M:$M,M$7) / SUMIFS('Products &amp; Profit Master Sheet'!$I:$I,'Products &amp; Profit Master Sheet'!$K:$K,$B$1,'Products &amp; Profit Master Sheet'!$M:$M,M$7)</f>
        <v>0.1939631551083984</v>
      </c>
      <c r="N13" s="15">
        <f>SUMIFS('Products &amp; Profit Master Sheet'!$I:$I,'Products &amp; Profit Master Sheet'!$K:$K,$B$1,'Products &amp; Profit Master Sheet'!$L:$L,MATCH($J13,{"January","February","March","April","May","June","July","August","September","October","November","December"},0),'Products &amp; Profit Master Sheet'!$M:$M,N$7) / SUMIFS('Products &amp; Profit Master Sheet'!$I:$I,'Products &amp; Profit Master Sheet'!$K:$K,$B$1,'Products &amp; Profit Master Sheet'!$M:$M,N$7)</f>
        <v>3.7373740914443988E-2</v>
      </c>
      <c r="O13" s="15">
        <f>SUMIFS('Products &amp; Profit Master Sheet'!$I:$I,'Products &amp; Profit Master Sheet'!$K:$K,$B$1,'Products &amp; Profit Master Sheet'!$L:$L,MATCH($J13,{"January","February","March","April","May","June","July","August","September","October","November","December"},0),'Products &amp; Profit Master Sheet'!$M:$M,O$7) / SUMIFS('Products &amp; Profit Master Sheet'!$I:$I,'Products &amp; Profit Master Sheet'!$K:$K,$B$1,'Products &amp; Profit Master Sheet'!$M:$M,O$7)</f>
        <v>0</v>
      </c>
      <c r="P13" s="15">
        <f>SUMIFS('Products &amp; Profit Master Sheet'!$I:$I,'Products &amp; Profit Master Sheet'!$K:$K,$B$1,'Products &amp; Profit Master Sheet'!$L:$L,MATCH($J13,{"January","February","March","April","May","June","July","August","September","October","November","December"},0),'Products &amp; Profit Master Sheet'!$M:$M,P$7) / SUMIFS('Products &amp; Profit Master Sheet'!$I:$I,'Products &amp; Profit Master Sheet'!$K:$K,$B$1,'Products &amp; Profit Master Sheet'!$M:$M,P$7)</f>
        <v>1.0213290746747943E-2</v>
      </c>
      <c r="Q13" s="15">
        <f>SUMIFS('Products &amp; Profit Master Sheet'!$I:$I,'Products &amp; Profit Master Sheet'!$K:$K,$B$1,'Products &amp; Profit Master Sheet'!$L:$L,MATCH($J13,{"January","February","March","April","May","June","July","August","September","October","November","December"},0),'Products &amp; Profit Master Sheet'!$M:$M,Q$7) / SUMIFS('Products &amp; Profit Master Sheet'!$I:$I,'Products &amp; Profit Master Sheet'!$K:$K,$B$1,'Products &amp; Profit Master Sheet'!$M:$M,Q$7)</f>
        <v>5.8231148005327048E-2</v>
      </c>
      <c r="S13" s="12" t="s">
        <v>40</v>
      </c>
      <c r="T13" s="15">
        <f>SUMIFS('Products &amp; Profit Master Sheet'!$J:$J,'Products &amp; Profit Master Sheet'!$K:$K,$B$1,'Products &amp; Profit Master Sheet'!$L:$L,MATCH($S13,{"January","February","March","April","May","June","July","August","September","October","November","December"},0),'Products &amp; Profit Master Sheet'!$M:$M,T$7) / SUMIFS('Products &amp; Profit Master Sheet'!$J:$J,'Products &amp; Profit Master Sheet'!$K:$K,$B$1,'Products &amp; Profit Master Sheet'!$M:$M,T$7)</f>
        <v>1.6294699545958531E-2</v>
      </c>
      <c r="U13" s="15">
        <f>SUMIFS('Products &amp; Profit Master Sheet'!$J:$J,'Products &amp; Profit Master Sheet'!$K:$K,$B$1,'Products &amp; Profit Master Sheet'!$L:$L,MATCH($S13,{"January","February","March","April","May","June","July","August","September","October","November","December"},0),'Products &amp; Profit Master Sheet'!$M:$M,U$7) / SUMIFS('Products &amp; Profit Master Sheet'!$J:$J,'Products &amp; Profit Master Sheet'!$K:$K,$B$1,'Products &amp; Profit Master Sheet'!$M:$M,U$7)</f>
        <v>0</v>
      </c>
      <c r="V13" s="15">
        <f>SUMIFS('Products &amp; Profit Master Sheet'!$J:$J,'Products &amp; Profit Master Sheet'!$K:$K,$B$1,'Products &amp; Profit Master Sheet'!$L:$L,MATCH($S13,{"January","February","March","April","May","June","July","August","September","October","November","December"},0),'Products &amp; Profit Master Sheet'!$M:$M,V$7) / SUMIFS('Products &amp; Profit Master Sheet'!$J:$J,'Products &amp; Profit Master Sheet'!$K:$K,$B$1,'Products &amp; Profit Master Sheet'!$M:$M,V$7)</f>
        <v>0.18923923332627599</v>
      </c>
      <c r="W13" s="15">
        <f>SUMIFS('Products &amp; Profit Master Sheet'!$J:$J,'Products &amp; Profit Master Sheet'!$K:$K,$B$1,'Products &amp; Profit Master Sheet'!$L:$L,MATCH($S13,{"January","February","March","April","May","June","July","August","September","October","November","December"},0),'Products &amp; Profit Master Sheet'!$M:$M,W$7) / SUMIFS('Products &amp; Profit Master Sheet'!$J:$J,'Products &amp; Profit Master Sheet'!$K:$K,$B$1,'Products &amp; Profit Master Sheet'!$M:$M,W$7)</f>
        <v>3.5060456683365812E-2</v>
      </c>
      <c r="X13" s="15">
        <f>SUMIFS('Products &amp; Profit Master Sheet'!$J:$J,'Products &amp; Profit Master Sheet'!$K:$K,$B$1,'Products &amp; Profit Master Sheet'!$L:$L,MATCH($S13,{"January","February","March","April","May","June","July","August","September","October","November","December"},0),'Products &amp; Profit Master Sheet'!$M:$M,X$7) / SUMIFS('Products &amp; Profit Master Sheet'!$J:$J,'Products &amp; Profit Master Sheet'!$K:$K,$B$1,'Products &amp; Profit Master Sheet'!$M:$M,X$7)</f>
        <v>0</v>
      </c>
      <c r="Y13" s="15">
        <f>SUMIFS('Products &amp; Profit Master Sheet'!$J:$J,'Products &amp; Profit Master Sheet'!$K:$K,$B$1,'Products &amp; Profit Master Sheet'!$L:$L,MATCH($S13,{"January","February","March","April","May","June","July","August","September","October","November","December"},0),'Products &amp; Profit Master Sheet'!$M:$M,Y$7) / SUMIFS('Products &amp; Profit Master Sheet'!$J:$J,'Products &amp; Profit Master Sheet'!$K:$K,$B$1,'Products &amp; Profit Master Sheet'!$M:$M,Y$7)</f>
        <v>8.0162196235421136E-3</v>
      </c>
      <c r="Z13" s="15">
        <f>SUMIFS('Products &amp; Profit Master Sheet'!$J:$J,'Products &amp; Profit Master Sheet'!$K:$K,$B$1,'Products &amp; Profit Master Sheet'!$L:$L,MATCH($S13,{"January","February","March","April","May","June","July","August","September","October","November","December"},0),'Products &amp; Profit Master Sheet'!$M:$M,Z$7) / SUMIFS('Products &amp; Profit Master Sheet'!$J:$J,'Products &amp; Profit Master Sheet'!$K:$K,$B$1,'Products &amp; Profit Master Sheet'!$M:$M,Z$7)</f>
        <v>5.5743181868001361E-2</v>
      </c>
    </row>
    <row r="14" spans="1:26">
      <c r="A14" s="12" t="s">
        <v>41</v>
      </c>
      <c r="B14" s="15">
        <f>COUNTIFS('Products &amp; Profit Master Sheet'!$K:$K,$B$1,'Products &amp; Profit Master Sheet'!$L:$L,MATCH($A14,{"January","February","March","April","May","June","July","August","September","October","November","December"},0),'Products &amp; Profit Master Sheet'!$M:$M,B$7) / COUNTIFS('Products &amp; Profit Master Sheet'!$K:$K,$B$1,'Products &amp; Profit Master Sheet'!$M:$M,B$7)</f>
        <v>0</v>
      </c>
      <c r="C14" s="15">
        <f>COUNTIFS('Products &amp; Profit Master Sheet'!$K:$K,$B$1,'Products &amp; Profit Master Sheet'!$L:$L,MATCH($A14,{"January","February","March","April","May","June","July","August","September","October","November","December"},0),'Products &amp; Profit Master Sheet'!$M:$M,C$7) / COUNTIFS('Products &amp; Profit Master Sheet'!$K:$K,$B$1,'Products &amp; Profit Master Sheet'!$M:$M,C$7)</f>
        <v>0.15909090909090909</v>
      </c>
      <c r="D14" s="15">
        <f>COUNTIFS('Products &amp; Profit Master Sheet'!$K:$K,$B$1,'Products &amp; Profit Master Sheet'!$L:$L,MATCH($A14,{"January","February","March","April","May","June","July","August","September","October","November","December"},0),'Products &amp; Profit Master Sheet'!$M:$M,D$7) / COUNTIFS('Products &amp; Profit Master Sheet'!$K:$K,$B$1,'Products &amp; Profit Master Sheet'!$M:$M,D$7)</f>
        <v>0</v>
      </c>
      <c r="E14" s="15">
        <f>COUNTIFS('Products &amp; Profit Master Sheet'!$K:$K,$B$1,'Products &amp; Profit Master Sheet'!$L:$L,MATCH($A14,{"January","February","March","April","May","June","July","August","September","October","November","December"},0),'Products &amp; Profit Master Sheet'!$M:$M,E$7) / COUNTIFS('Products &amp; Profit Master Sheet'!$K:$K,$B$1,'Products &amp; Profit Master Sheet'!$M:$M,E$7)</f>
        <v>4.5454545454545456E-2</v>
      </c>
      <c r="F14" s="15">
        <f>COUNTIFS('Products &amp; Profit Master Sheet'!$K:$K,$B$1,'Products &amp; Profit Master Sheet'!$L:$L,MATCH($A14,{"January","February","March","April","May","June","July","August","September","October","November","December"},0),'Products &amp; Profit Master Sheet'!$M:$M,F$7) / COUNTIFS('Products &amp; Profit Master Sheet'!$K:$K,$B$1,'Products &amp; Profit Master Sheet'!$M:$M,F$7)</f>
        <v>0</v>
      </c>
      <c r="G14" s="15">
        <f>COUNTIFS('Products &amp; Profit Master Sheet'!$K:$K,$B$1,'Products &amp; Profit Master Sheet'!$L:$L,MATCH($A14,{"January","February","March","April","May","June","July","August","September","October","November","December"},0),'Products &amp; Profit Master Sheet'!$M:$M,G$7) / COUNTIFS('Products &amp; Profit Master Sheet'!$K:$K,$B$1,'Products &amp; Profit Master Sheet'!$M:$M,G$7)</f>
        <v>0.21428571428571427</v>
      </c>
      <c r="H14" s="15">
        <f>COUNTIFS('Products &amp; Profit Master Sheet'!$K:$K,$B$1,'Products &amp; Profit Master Sheet'!$L:$L,MATCH($A14,{"January","February","March","April","May","June","July","August","September","October","November","December"},0),'Products &amp; Profit Master Sheet'!$M:$M,H$7) / COUNTIFS('Products &amp; Profit Master Sheet'!$K:$K,$B$1,'Products &amp; Profit Master Sheet'!$M:$M,H$7)</f>
        <v>0</v>
      </c>
      <c r="J14" s="12" t="s">
        <v>41</v>
      </c>
      <c r="K14" s="15">
        <f>SUMIFS('Products &amp; Profit Master Sheet'!$I:$I,'Products &amp; Profit Master Sheet'!$K:$K,$B$1,'Products &amp; Profit Master Sheet'!$L:$L,MATCH($J14,{"January","February","March","April","May","June","July","August","September","October","November","December"},0),'Products &amp; Profit Master Sheet'!$M:$M,K$7) / SUMIFS('Products &amp; Profit Master Sheet'!$I:$I,'Products &amp; Profit Master Sheet'!$K:$K,$B$1,'Products &amp; Profit Master Sheet'!$M:$M,K$7)</f>
        <v>0</v>
      </c>
      <c r="L14" s="15">
        <f>SUMIFS('Products &amp; Profit Master Sheet'!$I:$I,'Products &amp; Profit Master Sheet'!$K:$K,$B$1,'Products &amp; Profit Master Sheet'!$L:$L,MATCH($J14,{"January","February","March","April","May","June","July","August","September","October","November","December"},0),'Products &amp; Profit Master Sheet'!$M:$M,L$7) / SUMIFS('Products &amp; Profit Master Sheet'!$I:$I,'Products &amp; Profit Master Sheet'!$K:$K,$B$1,'Products &amp; Profit Master Sheet'!$M:$M,L$7)</f>
        <v>0.17698575130679017</v>
      </c>
      <c r="M14" s="15">
        <f>SUMIFS('Products &amp; Profit Master Sheet'!$I:$I,'Products &amp; Profit Master Sheet'!$K:$K,$B$1,'Products &amp; Profit Master Sheet'!$L:$L,MATCH($J14,{"January","February","March","April","May","June","July","August","September","October","November","December"},0),'Products &amp; Profit Master Sheet'!$M:$M,M$7) / SUMIFS('Products &amp; Profit Master Sheet'!$I:$I,'Products &amp; Profit Master Sheet'!$K:$K,$B$1,'Products &amp; Profit Master Sheet'!$M:$M,M$7)</f>
        <v>0</v>
      </c>
      <c r="N14" s="15">
        <f>SUMIFS('Products &amp; Profit Master Sheet'!$I:$I,'Products &amp; Profit Master Sheet'!$K:$K,$B$1,'Products &amp; Profit Master Sheet'!$L:$L,MATCH($J14,{"January","February","March","April","May","June","July","August","September","October","November","December"},0),'Products &amp; Profit Master Sheet'!$M:$M,N$7) / SUMIFS('Products &amp; Profit Master Sheet'!$I:$I,'Products &amp; Profit Master Sheet'!$K:$K,$B$1,'Products &amp; Profit Master Sheet'!$M:$M,N$7)</f>
        <v>5.3169651652609562E-2</v>
      </c>
      <c r="O14" s="15">
        <f>SUMIFS('Products &amp; Profit Master Sheet'!$I:$I,'Products &amp; Profit Master Sheet'!$K:$K,$B$1,'Products &amp; Profit Master Sheet'!$L:$L,MATCH($J14,{"January","February","March","April","May","June","July","August","September","October","November","December"},0),'Products &amp; Profit Master Sheet'!$M:$M,O$7) / SUMIFS('Products &amp; Profit Master Sheet'!$I:$I,'Products &amp; Profit Master Sheet'!$K:$K,$B$1,'Products &amp; Profit Master Sheet'!$M:$M,O$7)</f>
        <v>0</v>
      </c>
      <c r="P14" s="15">
        <f>SUMIFS('Products &amp; Profit Master Sheet'!$I:$I,'Products &amp; Profit Master Sheet'!$K:$K,$B$1,'Products &amp; Profit Master Sheet'!$L:$L,MATCH($J14,{"January","February","March","April","May","June","July","August","September","October","November","December"},0),'Products &amp; Profit Master Sheet'!$M:$M,P$7) / SUMIFS('Products &amp; Profit Master Sheet'!$I:$I,'Products &amp; Profit Master Sheet'!$K:$K,$B$1,'Products &amp; Profit Master Sheet'!$M:$M,P$7)</f>
        <v>0.19891433428618366</v>
      </c>
      <c r="Q14" s="15">
        <f>SUMIFS('Products &amp; Profit Master Sheet'!$I:$I,'Products &amp; Profit Master Sheet'!$K:$K,$B$1,'Products &amp; Profit Master Sheet'!$L:$L,MATCH($J14,{"January","February","March","April","May","June","July","August","September","October","November","December"},0),'Products &amp; Profit Master Sheet'!$M:$M,Q$7) / SUMIFS('Products &amp; Profit Master Sheet'!$I:$I,'Products &amp; Profit Master Sheet'!$K:$K,$B$1,'Products &amp; Profit Master Sheet'!$M:$M,Q$7)</f>
        <v>0</v>
      </c>
      <c r="S14" s="12" t="s">
        <v>41</v>
      </c>
      <c r="T14" s="15">
        <f>SUMIFS('Products &amp; Profit Master Sheet'!$J:$J,'Products &amp; Profit Master Sheet'!$K:$K,$B$1,'Products &amp; Profit Master Sheet'!$L:$L,MATCH($S14,{"January","February","March","April","May","June","July","August","September","October","November","December"},0),'Products &amp; Profit Master Sheet'!$M:$M,T$7) / SUMIFS('Products &amp; Profit Master Sheet'!$J:$J,'Products &amp; Profit Master Sheet'!$K:$K,$B$1,'Products &amp; Profit Master Sheet'!$M:$M,T$7)</f>
        <v>0</v>
      </c>
      <c r="U14" s="15">
        <f>SUMIFS('Products &amp; Profit Master Sheet'!$J:$J,'Products &amp; Profit Master Sheet'!$K:$K,$B$1,'Products &amp; Profit Master Sheet'!$L:$L,MATCH($S14,{"January","February","March","April","May","June","July","August","September","October","November","December"},0),'Products &amp; Profit Master Sheet'!$M:$M,U$7) / SUMIFS('Products &amp; Profit Master Sheet'!$J:$J,'Products &amp; Profit Master Sheet'!$K:$K,$B$1,'Products &amp; Profit Master Sheet'!$M:$M,U$7)</f>
        <v>0.17356414461680036</v>
      </c>
      <c r="V14" s="15">
        <f>SUMIFS('Products &amp; Profit Master Sheet'!$J:$J,'Products &amp; Profit Master Sheet'!$K:$K,$B$1,'Products &amp; Profit Master Sheet'!$L:$L,MATCH($S14,{"January","February","March","April","May","June","July","August","September","October","November","December"},0),'Products &amp; Profit Master Sheet'!$M:$M,V$7) / SUMIFS('Products &amp; Profit Master Sheet'!$J:$J,'Products &amp; Profit Master Sheet'!$K:$K,$B$1,'Products &amp; Profit Master Sheet'!$M:$M,V$7)</f>
        <v>0</v>
      </c>
      <c r="W14" s="15">
        <f>SUMIFS('Products &amp; Profit Master Sheet'!$J:$J,'Products &amp; Profit Master Sheet'!$K:$K,$B$1,'Products &amp; Profit Master Sheet'!$L:$L,MATCH($S14,{"January","February","March","April","May","June","July","August","September","October","November","December"},0),'Products &amp; Profit Master Sheet'!$M:$M,W$7) / SUMIFS('Products &amp; Profit Master Sheet'!$J:$J,'Products &amp; Profit Master Sheet'!$K:$K,$B$1,'Products &amp; Profit Master Sheet'!$M:$M,W$7)</f>
        <v>5.9041429113793585E-2</v>
      </c>
      <c r="X14" s="15">
        <f>SUMIFS('Products &amp; Profit Master Sheet'!$J:$J,'Products &amp; Profit Master Sheet'!$K:$K,$B$1,'Products &amp; Profit Master Sheet'!$L:$L,MATCH($S14,{"January","February","March","April","May","June","July","August","September","October","November","December"},0),'Products &amp; Profit Master Sheet'!$M:$M,X$7) / SUMIFS('Products &amp; Profit Master Sheet'!$J:$J,'Products &amp; Profit Master Sheet'!$K:$K,$B$1,'Products &amp; Profit Master Sheet'!$M:$M,X$7)</f>
        <v>0</v>
      </c>
      <c r="Y14" s="15">
        <f>SUMIFS('Products &amp; Profit Master Sheet'!$J:$J,'Products &amp; Profit Master Sheet'!$K:$K,$B$1,'Products &amp; Profit Master Sheet'!$L:$L,MATCH($S14,{"January","February","March","April","May","June","July","August","September","October","November","December"},0),'Products &amp; Profit Master Sheet'!$M:$M,Y$7) / SUMIFS('Products &amp; Profit Master Sheet'!$J:$J,'Products &amp; Profit Master Sheet'!$K:$K,$B$1,'Products &amp; Profit Master Sheet'!$M:$M,Y$7)</f>
        <v>0.19146126481089212</v>
      </c>
      <c r="Z14" s="15">
        <f>SUMIFS('Products &amp; Profit Master Sheet'!$J:$J,'Products &amp; Profit Master Sheet'!$K:$K,$B$1,'Products &amp; Profit Master Sheet'!$L:$L,MATCH($S14,{"January","February","March","April","May","June","July","August","September","October","November","December"},0),'Products &amp; Profit Master Sheet'!$M:$M,Z$7) / SUMIFS('Products &amp; Profit Master Sheet'!$J:$J,'Products &amp; Profit Master Sheet'!$K:$K,$B$1,'Products &amp; Profit Master Sheet'!$M:$M,Z$7)</f>
        <v>0</v>
      </c>
    </row>
    <row r="15" spans="1:26">
      <c r="A15" s="12" t="s">
        <v>42</v>
      </c>
      <c r="B15" s="15">
        <f>COUNTIFS('Products &amp; Profit Master Sheet'!$K:$K,$B$1,'Products &amp; Profit Master Sheet'!$L:$L,MATCH($A15,{"January","February","March","April","May","June","July","August","September","October","November","December"},0),'Products &amp; Profit Master Sheet'!$M:$M,B$7) / COUNTIFS('Products &amp; Profit Master Sheet'!$K:$K,$B$1,'Products &amp; Profit Master Sheet'!$M:$M,B$7)</f>
        <v>0.16666666666666666</v>
      </c>
      <c r="C15" s="15">
        <f>COUNTIFS('Products &amp; Profit Master Sheet'!$K:$K,$B$1,'Products &amp; Profit Master Sheet'!$L:$L,MATCH($A15,{"January","February","March","April","May","June","July","August","September","October","November","December"},0),'Products &amp; Profit Master Sheet'!$M:$M,C$7) / COUNTIFS('Products &amp; Profit Master Sheet'!$K:$K,$B$1,'Products &amp; Profit Master Sheet'!$M:$M,C$7)</f>
        <v>0.18181818181818182</v>
      </c>
      <c r="D15" s="15">
        <f>COUNTIFS('Products &amp; Profit Master Sheet'!$K:$K,$B$1,'Products &amp; Profit Master Sheet'!$L:$L,MATCH($A15,{"January","February","March","April","May","June","July","August","September","October","November","December"},0),'Products &amp; Profit Master Sheet'!$M:$M,D$7) / COUNTIFS('Products &amp; Profit Master Sheet'!$K:$K,$B$1,'Products &amp; Profit Master Sheet'!$M:$M,D$7)</f>
        <v>0</v>
      </c>
      <c r="E15" s="15">
        <f>COUNTIFS('Products &amp; Profit Master Sheet'!$K:$K,$B$1,'Products &amp; Profit Master Sheet'!$L:$L,MATCH($A15,{"January","February","March","April","May","June","July","August","September","October","November","December"},0),'Products &amp; Profit Master Sheet'!$M:$M,E$7) / COUNTIFS('Products &amp; Profit Master Sheet'!$K:$K,$B$1,'Products &amp; Profit Master Sheet'!$M:$M,E$7)</f>
        <v>3.246753246753247E-3</v>
      </c>
      <c r="F15" s="15">
        <f>COUNTIFS('Products &amp; Profit Master Sheet'!$K:$K,$B$1,'Products &amp; Profit Master Sheet'!$L:$L,MATCH($A15,{"January","February","March","April","May","June","July","August","September","October","November","December"},0),'Products &amp; Profit Master Sheet'!$M:$M,F$7) / COUNTIFS('Products &amp; Profit Master Sheet'!$K:$K,$B$1,'Products &amp; Profit Master Sheet'!$M:$M,F$7)</f>
        <v>0</v>
      </c>
      <c r="G15" s="15">
        <f>COUNTIFS('Products &amp; Profit Master Sheet'!$K:$K,$B$1,'Products &amp; Profit Master Sheet'!$L:$L,MATCH($A15,{"January","February","March","April","May","June","July","August","September","October","November","December"},0),'Products &amp; Profit Master Sheet'!$M:$M,G$7) / COUNTIFS('Products &amp; Profit Master Sheet'!$K:$K,$B$1,'Products &amp; Profit Master Sheet'!$M:$M,G$7)</f>
        <v>0</v>
      </c>
      <c r="H15" s="15">
        <f>COUNTIFS('Products &amp; Profit Master Sheet'!$K:$K,$B$1,'Products &amp; Profit Master Sheet'!$L:$L,MATCH($A15,{"January","February","March","April","May","June","July","August","September","October","November","December"},0),'Products &amp; Profit Master Sheet'!$M:$M,H$7) / COUNTIFS('Products &amp; Profit Master Sheet'!$K:$K,$B$1,'Products &amp; Profit Master Sheet'!$M:$M,H$7)</f>
        <v>5.6250000000000001E-2</v>
      </c>
      <c r="J15" s="12" t="s">
        <v>42</v>
      </c>
      <c r="K15" s="15">
        <f>SUMIFS('Products &amp; Profit Master Sheet'!$I:$I,'Products &amp; Profit Master Sheet'!$K:$K,$B$1,'Products &amp; Profit Master Sheet'!$L:$L,MATCH($J15,{"January","February","March","April","May","June","July","August","September","October","November","December"},0),'Products &amp; Profit Master Sheet'!$M:$M,K$7) / SUMIFS('Products &amp; Profit Master Sheet'!$I:$I,'Products &amp; Profit Master Sheet'!$K:$K,$B$1,'Products &amp; Profit Master Sheet'!$M:$M,K$7)</f>
        <v>0.13591544315954809</v>
      </c>
      <c r="L15" s="15">
        <f>SUMIFS('Products &amp; Profit Master Sheet'!$I:$I,'Products &amp; Profit Master Sheet'!$K:$K,$B$1,'Products &amp; Profit Master Sheet'!$L:$L,MATCH($J15,{"January","February","March","April","May","June","July","August","September","October","November","December"},0),'Products &amp; Profit Master Sheet'!$M:$M,L$7) / SUMIFS('Products &amp; Profit Master Sheet'!$I:$I,'Products &amp; Profit Master Sheet'!$K:$K,$B$1,'Products &amp; Profit Master Sheet'!$M:$M,L$7)</f>
        <v>0.19973544022481138</v>
      </c>
      <c r="M15" s="15">
        <f>SUMIFS('Products &amp; Profit Master Sheet'!$I:$I,'Products &amp; Profit Master Sheet'!$K:$K,$B$1,'Products &amp; Profit Master Sheet'!$L:$L,MATCH($J15,{"January","February","March","April","May","June","July","August","September","October","November","December"},0),'Products &amp; Profit Master Sheet'!$M:$M,M$7) / SUMIFS('Products &amp; Profit Master Sheet'!$I:$I,'Products &amp; Profit Master Sheet'!$K:$K,$B$1,'Products &amp; Profit Master Sheet'!$M:$M,M$7)</f>
        <v>0</v>
      </c>
      <c r="N15" s="15">
        <f>SUMIFS('Products &amp; Profit Master Sheet'!$I:$I,'Products &amp; Profit Master Sheet'!$K:$K,$B$1,'Products &amp; Profit Master Sheet'!$L:$L,MATCH($J15,{"January","February","March","April","May","June","July","August","September","October","November","December"},0),'Products &amp; Profit Master Sheet'!$M:$M,N$7) / SUMIFS('Products &amp; Profit Master Sheet'!$I:$I,'Products &amp; Profit Master Sheet'!$K:$K,$B$1,'Products &amp; Profit Master Sheet'!$M:$M,N$7)</f>
        <v>1.16314086798846E-3</v>
      </c>
      <c r="O15" s="15">
        <f>SUMIFS('Products &amp; Profit Master Sheet'!$I:$I,'Products &amp; Profit Master Sheet'!$K:$K,$B$1,'Products &amp; Profit Master Sheet'!$L:$L,MATCH($J15,{"January","February","March","April","May","June","July","August","September","October","November","December"},0),'Products &amp; Profit Master Sheet'!$M:$M,O$7) / SUMIFS('Products &amp; Profit Master Sheet'!$I:$I,'Products &amp; Profit Master Sheet'!$K:$K,$B$1,'Products &amp; Profit Master Sheet'!$M:$M,O$7)</f>
        <v>0</v>
      </c>
      <c r="P15" s="15">
        <f>SUMIFS('Products &amp; Profit Master Sheet'!$I:$I,'Products &amp; Profit Master Sheet'!$K:$K,$B$1,'Products &amp; Profit Master Sheet'!$L:$L,MATCH($J15,{"January","February","March","April","May","June","July","August","September","October","November","December"},0),'Products &amp; Profit Master Sheet'!$M:$M,P$7) / SUMIFS('Products &amp; Profit Master Sheet'!$I:$I,'Products &amp; Profit Master Sheet'!$K:$K,$B$1,'Products &amp; Profit Master Sheet'!$M:$M,P$7)</f>
        <v>0</v>
      </c>
      <c r="Q15" s="15">
        <f>SUMIFS('Products &amp; Profit Master Sheet'!$I:$I,'Products &amp; Profit Master Sheet'!$K:$K,$B$1,'Products &amp; Profit Master Sheet'!$L:$L,MATCH($J15,{"January","February","March","April","May","June","July","August","September","October","November","December"},0),'Products &amp; Profit Master Sheet'!$M:$M,Q$7) / SUMIFS('Products &amp; Profit Master Sheet'!$I:$I,'Products &amp; Profit Master Sheet'!$K:$K,$B$1,'Products &amp; Profit Master Sheet'!$M:$M,Q$7)</f>
        <v>5.8800456721249193E-2</v>
      </c>
      <c r="S15" s="12" t="s">
        <v>42</v>
      </c>
      <c r="T15" s="15">
        <f>SUMIFS('Products &amp; Profit Master Sheet'!$J:$J,'Products &amp; Profit Master Sheet'!$K:$K,$B$1,'Products &amp; Profit Master Sheet'!$L:$L,MATCH($S15,{"January","February","March","April","May","June","July","August","September","October","November","December"},0),'Products &amp; Profit Master Sheet'!$M:$M,T$7) / SUMIFS('Products &amp; Profit Master Sheet'!$J:$J,'Products &amp; Profit Master Sheet'!$K:$K,$B$1,'Products &amp; Profit Master Sheet'!$M:$M,T$7)</f>
        <v>0.13658728241449886</v>
      </c>
      <c r="U15" s="15">
        <f>SUMIFS('Products &amp; Profit Master Sheet'!$J:$J,'Products &amp; Profit Master Sheet'!$K:$K,$B$1,'Products &amp; Profit Master Sheet'!$L:$L,MATCH($S15,{"January","February","March","April","May","June","July","August","September","October","November","December"},0),'Products &amp; Profit Master Sheet'!$M:$M,U$7) / SUMIFS('Products &amp; Profit Master Sheet'!$J:$J,'Products &amp; Profit Master Sheet'!$K:$K,$B$1,'Products &amp; Profit Master Sheet'!$M:$M,U$7)</f>
        <v>0.20129115796866495</v>
      </c>
      <c r="V15" s="15">
        <f>SUMIFS('Products &amp; Profit Master Sheet'!$J:$J,'Products &amp; Profit Master Sheet'!$K:$K,$B$1,'Products &amp; Profit Master Sheet'!$L:$L,MATCH($S15,{"January","February","March","April","May","June","July","August","September","October","November","December"},0),'Products &amp; Profit Master Sheet'!$M:$M,V$7) / SUMIFS('Products &amp; Profit Master Sheet'!$J:$J,'Products &amp; Profit Master Sheet'!$K:$K,$B$1,'Products &amp; Profit Master Sheet'!$M:$M,V$7)</f>
        <v>0</v>
      </c>
      <c r="W15" s="15">
        <f>SUMIFS('Products &amp; Profit Master Sheet'!$J:$J,'Products &amp; Profit Master Sheet'!$K:$K,$B$1,'Products &amp; Profit Master Sheet'!$L:$L,MATCH($S15,{"January","February","March","April","May","June","July","August","September","October","November","December"},0),'Products &amp; Profit Master Sheet'!$M:$M,W$7) / SUMIFS('Products &amp; Profit Master Sheet'!$J:$J,'Products &amp; Profit Master Sheet'!$K:$K,$B$1,'Products &amp; Profit Master Sheet'!$M:$M,W$7)</f>
        <v>1.2140464289452332E-3</v>
      </c>
      <c r="X15" s="15">
        <f>SUMIFS('Products &amp; Profit Master Sheet'!$J:$J,'Products &amp; Profit Master Sheet'!$K:$K,$B$1,'Products &amp; Profit Master Sheet'!$L:$L,MATCH($S15,{"January","February","March","April","May","June","July","August","September","October","November","December"},0),'Products &amp; Profit Master Sheet'!$M:$M,X$7) / SUMIFS('Products &amp; Profit Master Sheet'!$J:$J,'Products &amp; Profit Master Sheet'!$K:$K,$B$1,'Products &amp; Profit Master Sheet'!$M:$M,X$7)</f>
        <v>0</v>
      </c>
      <c r="Y15" s="15">
        <f>SUMIFS('Products &amp; Profit Master Sheet'!$J:$J,'Products &amp; Profit Master Sheet'!$K:$K,$B$1,'Products &amp; Profit Master Sheet'!$L:$L,MATCH($S15,{"January","February","March","April","May","June","July","August","September","October","November","December"},0),'Products &amp; Profit Master Sheet'!$M:$M,Y$7) / SUMIFS('Products &amp; Profit Master Sheet'!$J:$J,'Products &amp; Profit Master Sheet'!$K:$K,$B$1,'Products &amp; Profit Master Sheet'!$M:$M,Y$7)</f>
        <v>0</v>
      </c>
      <c r="Z15" s="15">
        <f>SUMIFS('Products &amp; Profit Master Sheet'!$J:$J,'Products &amp; Profit Master Sheet'!$K:$K,$B$1,'Products &amp; Profit Master Sheet'!$L:$L,MATCH($S15,{"January","February","March","April","May","June","July","August","September","October","November","December"},0),'Products &amp; Profit Master Sheet'!$M:$M,Z$7) / SUMIFS('Products &amp; Profit Master Sheet'!$J:$J,'Products &amp; Profit Master Sheet'!$K:$K,$B$1,'Products &amp; Profit Master Sheet'!$M:$M,Z$7)</f>
        <v>5.5153127393811965E-2</v>
      </c>
    </row>
    <row r="16" spans="1:26">
      <c r="A16" s="12" t="s">
        <v>43</v>
      </c>
      <c r="B16" s="15">
        <f>COUNTIFS('Products &amp; Profit Master Sheet'!$K:$K,$B$1,'Products &amp; Profit Master Sheet'!$L:$L,MATCH($A16,{"January","February","March","April","May","June","July","August","September","October","November","December"},0),'Products &amp; Profit Master Sheet'!$M:$M,B$7) / COUNTIFS('Products &amp; Profit Master Sheet'!$K:$K,$B$1,'Products &amp; Profit Master Sheet'!$M:$M,B$7)</f>
        <v>0.11458333333333333</v>
      </c>
      <c r="C16" s="15">
        <f>COUNTIFS('Products &amp; Profit Master Sheet'!$K:$K,$B$1,'Products &amp; Profit Master Sheet'!$L:$L,MATCH($A16,{"January","February","March","April","May","June","July","August","September","October","November","December"},0),'Products &amp; Profit Master Sheet'!$M:$M,C$7) / COUNTIFS('Products &amp; Profit Master Sheet'!$K:$K,$B$1,'Products &amp; Profit Master Sheet'!$M:$M,C$7)</f>
        <v>6.25E-2</v>
      </c>
      <c r="D16" s="15">
        <f>COUNTIFS('Products &amp; Profit Master Sheet'!$K:$K,$B$1,'Products &amp; Profit Master Sheet'!$L:$L,MATCH($A16,{"January","February","March","April","May","June","July","August","September","October","November","December"},0),'Products &amp; Profit Master Sheet'!$M:$M,D$7) / COUNTIFS('Products &amp; Profit Master Sheet'!$K:$K,$B$1,'Products &amp; Profit Master Sheet'!$M:$M,D$7)</f>
        <v>1.8181818181818181E-2</v>
      </c>
      <c r="E16" s="15">
        <f>COUNTIFS('Products &amp; Profit Master Sheet'!$K:$K,$B$1,'Products &amp; Profit Master Sheet'!$L:$L,MATCH($A16,{"January","February","March","April","May","June","July","August","September","October","November","December"},0),'Products &amp; Profit Master Sheet'!$M:$M,E$7) / COUNTIFS('Products &amp; Profit Master Sheet'!$K:$K,$B$1,'Products &amp; Profit Master Sheet'!$M:$M,E$7)</f>
        <v>4.2207792207792208E-2</v>
      </c>
      <c r="F16" s="15">
        <f>COUNTIFS('Products &amp; Profit Master Sheet'!$K:$K,$B$1,'Products &amp; Profit Master Sheet'!$L:$L,MATCH($A16,{"January","February","March","April","May","June","July","August","September","October","November","December"},0),'Products &amp; Profit Master Sheet'!$M:$M,F$7) / COUNTIFS('Products &amp; Profit Master Sheet'!$K:$K,$B$1,'Products &amp; Profit Master Sheet'!$M:$M,F$7)</f>
        <v>0.13924050632911392</v>
      </c>
      <c r="G16" s="15">
        <f>COUNTIFS('Products &amp; Profit Master Sheet'!$K:$K,$B$1,'Products &amp; Profit Master Sheet'!$L:$L,MATCH($A16,{"January","February","March","April","May","June","July","August","September","October","November","December"},0),'Products &amp; Profit Master Sheet'!$M:$M,G$7) / COUNTIFS('Products &amp; Profit Master Sheet'!$K:$K,$B$1,'Products &amp; Profit Master Sheet'!$M:$M,G$7)</f>
        <v>0.18367346938775511</v>
      </c>
      <c r="H16" s="15">
        <f>COUNTIFS('Products &amp; Profit Master Sheet'!$K:$K,$B$1,'Products &amp; Profit Master Sheet'!$L:$L,MATCH($A16,{"January","February","March","April","May","June","July","August","September","October","November","December"},0),'Products &amp; Profit Master Sheet'!$M:$M,H$7) / COUNTIFS('Products &amp; Profit Master Sheet'!$K:$K,$B$1,'Products &amp; Profit Master Sheet'!$M:$M,H$7)</f>
        <v>6.25E-2</v>
      </c>
      <c r="J16" s="12" t="s">
        <v>43</v>
      </c>
      <c r="K16" s="15">
        <f>SUMIFS('Products &amp; Profit Master Sheet'!$I:$I,'Products &amp; Profit Master Sheet'!$K:$K,$B$1,'Products &amp; Profit Master Sheet'!$L:$L,MATCH($J16,{"January","February","March","April","May","June","July","August","September","October","November","December"},0),'Products &amp; Profit Master Sheet'!$M:$M,K$7) / SUMIFS('Products &amp; Profit Master Sheet'!$I:$I,'Products &amp; Profit Master Sheet'!$K:$K,$B$1,'Products &amp; Profit Master Sheet'!$M:$M,K$7)</f>
        <v>0.10829133990970548</v>
      </c>
      <c r="L16" s="15">
        <f>SUMIFS('Products &amp; Profit Master Sheet'!$I:$I,'Products &amp; Profit Master Sheet'!$K:$K,$B$1,'Products &amp; Profit Master Sheet'!$L:$L,MATCH($J16,{"January","February","March","April","May","June","July","August","September","October","November","December"},0),'Products &amp; Profit Master Sheet'!$M:$M,L$7) / SUMIFS('Products &amp; Profit Master Sheet'!$I:$I,'Products &amp; Profit Master Sheet'!$K:$K,$B$1,'Products &amp; Profit Master Sheet'!$M:$M,L$7)</f>
        <v>5.631340836120851E-2</v>
      </c>
      <c r="M16" s="15">
        <f>SUMIFS('Products &amp; Profit Master Sheet'!$I:$I,'Products &amp; Profit Master Sheet'!$K:$K,$B$1,'Products &amp; Profit Master Sheet'!$L:$L,MATCH($J16,{"January","February","March","April","May","June","July","August","September","October","November","December"},0),'Products &amp; Profit Master Sheet'!$M:$M,M$7) / SUMIFS('Products &amp; Profit Master Sheet'!$I:$I,'Products &amp; Profit Master Sheet'!$K:$K,$B$1,'Products &amp; Profit Master Sheet'!$M:$M,M$7)</f>
        <v>1.6952389634392516E-2</v>
      </c>
      <c r="N16" s="15">
        <f>SUMIFS('Products &amp; Profit Master Sheet'!$I:$I,'Products &amp; Profit Master Sheet'!$K:$K,$B$1,'Products &amp; Profit Master Sheet'!$L:$L,MATCH($J16,{"January","February","March","April","May","June","July","August","September","October","November","December"},0),'Products &amp; Profit Master Sheet'!$M:$M,N$7) / SUMIFS('Products &amp; Profit Master Sheet'!$I:$I,'Products &amp; Profit Master Sheet'!$K:$K,$B$1,'Products &amp; Profit Master Sheet'!$M:$M,N$7)</f>
        <v>4.6331657628320505E-2</v>
      </c>
      <c r="O16" s="15">
        <f>SUMIFS('Products &amp; Profit Master Sheet'!$I:$I,'Products &amp; Profit Master Sheet'!$K:$K,$B$1,'Products &amp; Profit Master Sheet'!$L:$L,MATCH($J16,{"January","February","March","April","May","June","July","August","September","October","November","December"},0),'Products &amp; Profit Master Sheet'!$M:$M,O$7) / SUMIFS('Products &amp; Profit Master Sheet'!$I:$I,'Products &amp; Profit Master Sheet'!$K:$K,$B$1,'Products &amp; Profit Master Sheet'!$M:$M,O$7)</f>
        <v>0.1434994802607602</v>
      </c>
      <c r="P16" s="15">
        <f>SUMIFS('Products &amp; Profit Master Sheet'!$I:$I,'Products &amp; Profit Master Sheet'!$K:$K,$B$1,'Products &amp; Profit Master Sheet'!$L:$L,MATCH($J16,{"January","February","March","April","May","June","July","August","September","October","November","December"},0),'Products &amp; Profit Master Sheet'!$M:$M,P$7) / SUMIFS('Products &amp; Profit Master Sheet'!$I:$I,'Products &amp; Profit Master Sheet'!$K:$K,$B$1,'Products &amp; Profit Master Sheet'!$M:$M,P$7)</f>
        <v>0.18219393613522902</v>
      </c>
      <c r="Q16" s="15">
        <f>SUMIFS('Products &amp; Profit Master Sheet'!$I:$I,'Products &amp; Profit Master Sheet'!$K:$K,$B$1,'Products &amp; Profit Master Sheet'!$L:$L,MATCH($J16,{"January","February","March","April","May","June","July","August","September","October","November","December"},0),'Products &amp; Profit Master Sheet'!$M:$M,Q$7) / SUMIFS('Products &amp; Profit Master Sheet'!$I:$I,'Products &amp; Profit Master Sheet'!$K:$K,$B$1,'Products &amp; Profit Master Sheet'!$M:$M,Q$7)</f>
        <v>6.4748755329725488E-2</v>
      </c>
      <c r="S16" s="12" t="s">
        <v>43</v>
      </c>
      <c r="T16" s="15">
        <f>SUMIFS('Products &amp; Profit Master Sheet'!$J:$J,'Products &amp; Profit Master Sheet'!$K:$K,$B$1,'Products &amp; Profit Master Sheet'!$L:$L,MATCH($S16,{"January","February","March","April","May","June","July","August","September","October","November","December"},0),'Products &amp; Profit Master Sheet'!$M:$M,T$7) / SUMIFS('Products &amp; Profit Master Sheet'!$J:$J,'Products &amp; Profit Master Sheet'!$K:$K,$B$1,'Products &amp; Profit Master Sheet'!$M:$M,T$7)</f>
        <v>0.1101942971825714</v>
      </c>
      <c r="U16" s="15">
        <f>SUMIFS('Products &amp; Profit Master Sheet'!$J:$J,'Products &amp; Profit Master Sheet'!$K:$K,$B$1,'Products &amp; Profit Master Sheet'!$L:$L,MATCH($S16,{"January","February","March","April","May","June","July","August","September","October","November","December"},0),'Products &amp; Profit Master Sheet'!$M:$M,U$7) / SUMIFS('Products &amp; Profit Master Sheet'!$J:$J,'Products &amp; Profit Master Sheet'!$K:$K,$B$1,'Products &amp; Profit Master Sheet'!$M:$M,U$7)</f>
        <v>6.0187519010978401E-2</v>
      </c>
      <c r="V16" s="15">
        <f>SUMIFS('Products &amp; Profit Master Sheet'!$J:$J,'Products &amp; Profit Master Sheet'!$K:$K,$B$1,'Products &amp; Profit Master Sheet'!$L:$L,MATCH($S16,{"January","February","March","April","May","June","July","August","September","October","November","December"},0),'Products &amp; Profit Master Sheet'!$M:$M,V$7) / SUMIFS('Products &amp; Profit Master Sheet'!$J:$J,'Products &amp; Profit Master Sheet'!$K:$K,$B$1,'Products &amp; Profit Master Sheet'!$M:$M,V$7)</f>
        <v>1.8757279426321025E-2</v>
      </c>
      <c r="W16" s="15">
        <f>SUMIFS('Products &amp; Profit Master Sheet'!$J:$J,'Products &amp; Profit Master Sheet'!$K:$K,$B$1,'Products &amp; Profit Master Sheet'!$L:$L,MATCH($S16,{"January","February","March","April","May","June","July","August","September","October","November","December"},0),'Products &amp; Profit Master Sheet'!$M:$M,W$7) / SUMIFS('Products &amp; Profit Master Sheet'!$J:$J,'Products &amp; Profit Master Sheet'!$K:$K,$B$1,'Products &amp; Profit Master Sheet'!$M:$M,W$7)</f>
        <v>4.5228212310923881E-2</v>
      </c>
      <c r="X16" s="15">
        <f>SUMIFS('Products &amp; Profit Master Sheet'!$J:$J,'Products &amp; Profit Master Sheet'!$K:$K,$B$1,'Products &amp; Profit Master Sheet'!$L:$L,MATCH($S16,{"January","February","March","April","May","June","July","August","September","October","November","December"},0),'Products &amp; Profit Master Sheet'!$M:$M,X$7) / SUMIFS('Products &amp; Profit Master Sheet'!$J:$J,'Products &amp; Profit Master Sheet'!$K:$K,$B$1,'Products &amp; Profit Master Sheet'!$M:$M,X$7)</f>
        <v>0.13921153197086944</v>
      </c>
      <c r="Y16" s="15">
        <f>SUMIFS('Products &amp; Profit Master Sheet'!$J:$J,'Products &amp; Profit Master Sheet'!$K:$K,$B$1,'Products &amp; Profit Master Sheet'!$L:$L,MATCH($S16,{"January","February","March","April","May","June","July","August","September","October","November","December"},0),'Products &amp; Profit Master Sheet'!$M:$M,Y$7) / SUMIFS('Products &amp; Profit Master Sheet'!$J:$J,'Products &amp; Profit Master Sheet'!$K:$K,$B$1,'Products &amp; Profit Master Sheet'!$M:$M,Y$7)</f>
        <v>0.17355167673898514</v>
      </c>
      <c r="Z16" s="15">
        <f>SUMIFS('Products &amp; Profit Master Sheet'!$J:$J,'Products &amp; Profit Master Sheet'!$K:$K,$B$1,'Products &amp; Profit Master Sheet'!$L:$L,MATCH($S16,{"January","February","March","April","May","June","July","August","September","October","November","December"},0),'Products &amp; Profit Master Sheet'!$M:$M,Z$7) / SUMIFS('Products &amp; Profit Master Sheet'!$J:$J,'Products &amp; Profit Master Sheet'!$K:$K,$B$1,'Products &amp; Profit Master Sheet'!$M:$M,Z$7)</f>
        <v>6.703789551041113E-2</v>
      </c>
    </row>
    <row r="17" spans="1:26">
      <c r="A17" s="12" t="s">
        <v>44</v>
      </c>
      <c r="B17" s="15">
        <f>COUNTIFS('Products &amp; Profit Master Sheet'!$K:$K,$B$1,'Products &amp; Profit Master Sheet'!$L:$L,MATCH($A17,{"January","February","March","April","May","June","July","August","September","October","November","December"},0),'Products &amp; Profit Master Sheet'!$M:$M,B$7) / COUNTIFS('Products &amp; Profit Master Sheet'!$K:$K,$B$1,'Products &amp; Profit Master Sheet'!$M:$M,B$7)</f>
        <v>3.125E-2</v>
      </c>
      <c r="C17" s="15">
        <f>COUNTIFS('Products &amp; Profit Master Sheet'!$K:$K,$B$1,'Products &amp; Profit Master Sheet'!$L:$L,MATCH($A17,{"January","February","March","April","May","June","July","August","September","October","November","December"},0),'Products &amp; Profit Master Sheet'!$M:$M,C$7) / COUNTIFS('Products &amp; Profit Master Sheet'!$K:$K,$B$1,'Products &amp; Profit Master Sheet'!$M:$M,C$7)</f>
        <v>0.30681818181818182</v>
      </c>
      <c r="D17" s="15">
        <f>COUNTIFS('Products &amp; Profit Master Sheet'!$K:$K,$B$1,'Products &amp; Profit Master Sheet'!$L:$L,MATCH($A17,{"January","February","March","April","May","June","July","August","September","October","November","December"},0),'Products &amp; Profit Master Sheet'!$M:$M,D$7) / COUNTIFS('Products &amp; Profit Master Sheet'!$K:$K,$B$1,'Products &amp; Profit Master Sheet'!$M:$M,D$7)</f>
        <v>5.4545454545454543E-2</v>
      </c>
      <c r="E17" s="15">
        <f>COUNTIFS('Products &amp; Profit Master Sheet'!$K:$K,$B$1,'Products &amp; Profit Master Sheet'!$L:$L,MATCH($A17,{"January","February","March","April","May","June","July","August","September","October","November","December"},0),'Products &amp; Profit Master Sheet'!$M:$M,E$7) / COUNTIFS('Products &amp; Profit Master Sheet'!$K:$K,$B$1,'Products &amp; Profit Master Sheet'!$M:$M,E$7)</f>
        <v>9.0909090909090912E-2</v>
      </c>
      <c r="F17" s="15">
        <f>COUNTIFS('Products &amp; Profit Master Sheet'!$K:$K,$B$1,'Products &amp; Profit Master Sheet'!$L:$L,MATCH($A17,{"January","February","March","April","May","June","July","August","September","October","November","December"},0),'Products &amp; Profit Master Sheet'!$M:$M,F$7) / COUNTIFS('Products &amp; Profit Master Sheet'!$K:$K,$B$1,'Products &amp; Profit Master Sheet'!$M:$M,F$7)</f>
        <v>0.22784810126582278</v>
      </c>
      <c r="G17" s="15">
        <f>COUNTIFS('Products &amp; Profit Master Sheet'!$K:$K,$B$1,'Products &amp; Profit Master Sheet'!$L:$L,MATCH($A17,{"January","February","March","April","May","June","July","August","September","October","November","December"},0),'Products &amp; Profit Master Sheet'!$M:$M,G$7) / COUNTIFS('Products &amp; Profit Master Sheet'!$K:$K,$B$1,'Products &amp; Profit Master Sheet'!$M:$M,G$7)</f>
        <v>0</v>
      </c>
      <c r="H17" s="15">
        <f>COUNTIFS('Products &amp; Profit Master Sheet'!$K:$K,$B$1,'Products &amp; Profit Master Sheet'!$L:$L,MATCH($A17,{"January","February","March","April","May","June","July","August","September","October","November","December"},0),'Products &amp; Profit Master Sheet'!$M:$M,H$7) / COUNTIFS('Products &amp; Profit Master Sheet'!$K:$K,$B$1,'Products &amp; Profit Master Sheet'!$M:$M,H$7)</f>
        <v>0.24374999999999999</v>
      </c>
      <c r="J17" s="12" t="s">
        <v>44</v>
      </c>
      <c r="K17" s="15">
        <f>SUMIFS('Products &amp; Profit Master Sheet'!$I:$I,'Products &amp; Profit Master Sheet'!$K:$K,$B$1,'Products &amp; Profit Master Sheet'!$L:$L,MATCH($J17,{"January","February","March","April","May","June","July","August","September","October","November","December"},0),'Products &amp; Profit Master Sheet'!$M:$M,K$7) / SUMIFS('Products &amp; Profit Master Sheet'!$I:$I,'Products &amp; Profit Master Sheet'!$K:$K,$B$1,'Products &amp; Profit Master Sheet'!$M:$M,K$7)</f>
        <v>3.3063173082447952E-2</v>
      </c>
      <c r="L17" s="15">
        <f>SUMIFS('Products &amp; Profit Master Sheet'!$I:$I,'Products &amp; Profit Master Sheet'!$K:$K,$B$1,'Products &amp; Profit Master Sheet'!$L:$L,MATCH($J17,{"January","February","March","April","May","June","July","August","September","October","November","December"},0),'Products &amp; Profit Master Sheet'!$M:$M,L$7) / SUMIFS('Products &amp; Profit Master Sheet'!$I:$I,'Products &amp; Profit Master Sheet'!$K:$K,$B$1,'Products &amp; Profit Master Sheet'!$M:$M,L$7)</f>
        <v>0.30265971689291854</v>
      </c>
      <c r="M17" s="15">
        <f>SUMIFS('Products &amp; Profit Master Sheet'!$I:$I,'Products &amp; Profit Master Sheet'!$K:$K,$B$1,'Products &amp; Profit Master Sheet'!$L:$L,MATCH($J17,{"January","February","March","April","May","June","July","August","September","October","November","December"},0),'Products &amp; Profit Master Sheet'!$M:$M,M$7) / SUMIFS('Products &amp; Profit Master Sheet'!$I:$I,'Products &amp; Profit Master Sheet'!$K:$K,$B$1,'Products &amp; Profit Master Sheet'!$M:$M,M$7)</f>
        <v>5.6349051281402988E-2</v>
      </c>
      <c r="N17" s="15">
        <f>SUMIFS('Products &amp; Profit Master Sheet'!$I:$I,'Products &amp; Profit Master Sheet'!$K:$K,$B$1,'Products &amp; Profit Master Sheet'!$L:$L,MATCH($J17,{"January","February","March","April","May","June","July","August","September","October","November","December"},0),'Products &amp; Profit Master Sheet'!$M:$M,N$7) / SUMIFS('Products &amp; Profit Master Sheet'!$I:$I,'Products &amp; Profit Master Sheet'!$K:$K,$B$1,'Products &amp; Profit Master Sheet'!$M:$M,N$7)</f>
        <v>8.8284206388325945E-2</v>
      </c>
      <c r="O17" s="15">
        <f>SUMIFS('Products &amp; Profit Master Sheet'!$I:$I,'Products &amp; Profit Master Sheet'!$K:$K,$B$1,'Products &amp; Profit Master Sheet'!$L:$L,MATCH($J17,{"January","February","March","April","May","June","July","August","September","October","November","December"},0),'Products &amp; Profit Master Sheet'!$M:$M,O$7) / SUMIFS('Products &amp; Profit Master Sheet'!$I:$I,'Products &amp; Profit Master Sheet'!$K:$K,$B$1,'Products &amp; Profit Master Sheet'!$M:$M,O$7)</f>
        <v>0.25217212835650898</v>
      </c>
      <c r="P17" s="15">
        <f>SUMIFS('Products &amp; Profit Master Sheet'!$I:$I,'Products &amp; Profit Master Sheet'!$K:$K,$B$1,'Products &amp; Profit Master Sheet'!$L:$L,MATCH($J17,{"January","February","March","April","May","June","July","August","September","October","November","December"},0),'Products &amp; Profit Master Sheet'!$M:$M,P$7) / SUMIFS('Products &amp; Profit Master Sheet'!$I:$I,'Products &amp; Profit Master Sheet'!$K:$K,$B$1,'Products &amp; Profit Master Sheet'!$M:$M,P$7)</f>
        <v>0</v>
      </c>
      <c r="Q17" s="15">
        <f>SUMIFS('Products &amp; Profit Master Sheet'!$I:$I,'Products &amp; Profit Master Sheet'!$K:$K,$B$1,'Products &amp; Profit Master Sheet'!$L:$L,MATCH($J17,{"January","February","March","April","May","June","July","August","September","October","November","December"},0),'Products &amp; Profit Master Sheet'!$M:$M,Q$7) / SUMIFS('Products &amp; Profit Master Sheet'!$I:$I,'Products &amp; Profit Master Sheet'!$K:$K,$B$1,'Products &amp; Profit Master Sheet'!$M:$M,Q$7)</f>
        <v>0.24516522408615934</v>
      </c>
      <c r="S17" s="12" t="s">
        <v>44</v>
      </c>
      <c r="T17" s="15">
        <f>SUMIFS('Products &amp; Profit Master Sheet'!$J:$J,'Products &amp; Profit Master Sheet'!$K:$K,$B$1,'Products &amp; Profit Master Sheet'!$L:$L,MATCH($S17,{"January","February","March","April","May","June","July","August","September","October","November","December"},0),'Products &amp; Profit Master Sheet'!$M:$M,T$7) / SUMIFS('Products &amp; Profit Master Sheet'!$J:$J,'Products &amp; Profit Master Sheet'!$K:$K,$B$1,'Products &amp; Profit Master Sheet'!$M:$M,T$7)</f>
        <v>3.9077917975210444E-2</v>
      </c>
      <c r="U17" s="15">
        <f>SUMIFS('Products &amp; Profit Master Sheet'!$J:$J,'Products &amp; Profit Master Sheet'!$K:$K,$B$1,'Products &amp; Profit Master Sheet'!$L:$L,MATCH($S17,{"January","February","March","April","May","June","July","August","September","October","November","December"},0),'Products &amp; Profit Master Sheet'!$M:$M,U$7) / SUMIFS('Products &amp; Profit Master Sheet'!$J:$J,'Products &amp; Profit Master Sheet'!$K:$K,$B$1,'Products &amp; Profit Master Sheet'!$M:$M,U$7)</f>
        <v>0.30181565280751727</v>
      </c>
      <c r="V17" s="15">
        <f>SUMIFS('Products &amp; Profit Master Sheet'!$J:$J,'Products &amp; Profit Master Sheet'!$K:$K,$B$1,'Products &amp; Profit Master Sheet'!$L:$L,MATCH($S17,{"January","February","March","April","May","June","July","August","September","October","November","December"},0),'Products &amp; Profit Master Sheet'!$M:$M,V$7) / SUMIFS('Products &amp; Profit Master Sheet'!$J:$J,'Products &amp; Profit Master Sheet'!$K:$K,$B$1,'Products &amp; Profit Master Sheet'!$M:$M,V$7)</f>
        <v>5.6013021054643029E-2</v>
      </c>
      <c r="W17" s="15">
        <f>SUMIFS('Products &amp; Profit Master Sheet'!$J:$J,'Products &amp; Profit Master Sheet'!$K:$K,$B$1,'Products &amp; Profit Master Sheet'!$L:$L,MATCH($S17,{"January","February","March","April","May","June","July","August","September","October","November","December"},0),'Products &amp; Profit Master Sheet'!$M:$M,W$7) / SUMIFS('Products &amp; Profit Master Sheet'!$J:$J,'Products &amp; Profit Master Sheet'!$K:$K,$B$1,'Products &amp; Profit Master Sheet'!$M:$M,W$7)</f>
        <v>8.2156271028624564E-2</v>
      </c>
      <c r="X17" s="15">
        <f>SUMIFS('Products &amp; Profit Master Sheet'!$J:$J,'Products &amp; Profit Master Sheet'!$K:$K,$B$1,'Products &amp; Profit Master Sheet'!$L:$L,MATCH($S17,{"January","February","March","April","May","June","July","August","September","October","November","December"},0),'Products &amp; Profit Master Sheet'!$M:$M,X$7) / SUMIFS('Products &amp; Profit Master Sheet'!$J:$J,'Products &amp; Profit Master Sheet'!$K:$K,$B$1,'Products &amp; Profit Master Sheet'!$M:$M,X$7)</f>
        <v>0.2517621544326118</v>
      </c>
      <c r="Y17" s="15">
        <f>SUMIFS('Products &amp; Profit Master Sheet'!$J:$J,'Products &amp; Profit Master Sheet'!$K:$K,$B$1,'Products &amp; Profit Master Sheet'!$L:$L,MATCH($S17,{"January","February","March","April","May","June","July","August","September","October","November","December"},0),'Products &amp; Profit Master Sheet'!$M:$M,Y$7) / SUMIFS('Products &amp; Profit Master Sheet'!$J:$J,'Products &amp; Profit Master Sheet'!$K:$K,$B$1,'Products &amp; Profit Master Sheet'!$M:$M,Y$7)</f>
        <v>0</v>
      </c>
      <c r="Z17" s="15">
        <f>SUMIFS('Products &amp; Profit Master Sheet'!$J:$J,'Products &amp; Profit Master Sheet'!$K:$K,$B$1,'Products &amp; Profit Master Sheet'!$L:$L,MATCH($S17,{"January","February","March","April","May","June","July","August","September","October","November","December"},0),'Products &amp; Profit Master Sheet'!$M:$M,Z$7) / SUMIFS('Products &amp; Profit Master Sheet'!$J:$J,'Products &amp; Profit Master Sheet'!$K:$K,$B$1,'Products &amp; Profit Master Sheet'!$M:$M,Z$7)</f>
        <v>0.23834031839719791</v>
      </c>
    </row>
    <row r="18" spans="1:26">
      <c r="A18" s="12" t="s">
        <v>45</v>
      </c>
      <c r="B18" s="15">
        <f>COUNTIFS('Products &amp; Profit Master Sheet'!$K:$K,$B$1,'Products &amp; Profit Master Sheet'!$L:$L,MATCH($A18,{"January","February","March","April","May","June","July","August","September","October","November","December"},0),'Products &amp; Profit Master Sheet'!$M:$M,B$7) / COUNTIFS('Products &amp; Profit Master Sheet'!$K:$K,$B$1,'Products &amp; Profit Master Sheet'!$M:$M,B$7)</f>
        <v>0.45833333333333331</v>
      </c>
      <c r="C18" s="15">
        <f>COUNTIFS('Products &amp; Profit Master Sheet'!$K:$K,$B$1,'Products &amp; Profit Master Sheet'!$L:$L,MATCH($A18,{"January","February","March","April","May","June","July","August","September","October","November","December"},0),'Products &amp; Profit Master Sheet'!$M:$M,C$7) / COUNTIFS('Products &amp; Profit Master Sheet'!$K:$K,$B$1,'Products &amp; Profit Master Sheet'!$M:$M,C$7)</f>
        <v>0.10227272727272728</v>
      </c>
      <c r="D18" s="15">
        <f>COUNTIFS('Products &amp; Profit Master Sheet'!$K:$K,$B$1,'Products &amp; Profit Master Sheet'!$L:$L,MATCH($A18,{"January","February","March","April","May","June","July","August","September","October","November","December"},0),'Products &amp; Profit Master Sheet'!$M:$M,D$7) / COUNTIFS('Products &amp; Profit Master Sheet'!$K:$K,$B$1,'Products &amp; Profit Master Sheet'!$M:$M,D$7)</f>
        <v>0.27272727272727271</v>
      </c>
      <c r="E18" s="15">
        <f>COUNTIFS('Products &amp; Profit Master Sheet'!$K:$K,$B$1,'Products &amp; Profit Master Sheet'!$L:$L,MATCH($A18,{"January","February","March","April","May","June","July","August","September","October","November","December"},0),'Products &amp; Profit Master Sheet'!$M:$M,E$7) / COUNTIFS('Products &amp; Profit Master Sheet'!$K:$K,$B$1,'Products &amp; Profit Master Sheet'!$M:$M,E$7)</f>
        <v>0.35389610389610388</v>
      </c>
      <c r="F18" s="15">
        <f>COUNTIFS('Products &amp; Profit Master Sheet'!$K:$K,$B$1,'Products &amp; Profit Master Sheet'!$L:$L,MATCH($A18,{"January","February","March","April","May","June","July","August","September","October","November","December"},0),'Products &amp; Profit Master Sheet'!$M:$M,F$7) / COUNTIFS('Products &amp; Profit Master Sheet'!$K:$K,$B$1,'Products &amp; Profit Master Sheet'!$M:$M,F$7)</f>
        <v>0.20253164556962025</v>
      </c>
      <c r="G18" s="15">
        <f>COUNTIFS('Products &amp; Profit Master Sheet'!$K:$K,$B$1,'Products &amp; Profit Master Sheet'!$L:$L,MATCH($A18,{"January","February","March","April","May","June","July","August","September","October","November","December"},0),'Products &amp; Profit Master Sheet'!$M:$M,G$7) / COUNTIFS('Products &amp; Profit Master Sheet'!$K:$K,$B$1,'Products &amp; Profit Master Sheet'!$M:$M,G$7)</f>
        <v>0.34693877551020408</v>
      </c>
      <c r="H18" s="15">
        <f>COUNTIFS('Products &amp; Profit Master Sheet'!$K:$K,$B$1,'Products &amp; Profit Master Sheet'!$L:$L,MATCH($A18,{"January","February","March","April","May","June","July","August","September","October","November","December"},0),'Products &amp; Profit Master Sheet'!$M:$M,H$7) / COUNTIFS('Products &amp; Profit Master Sheet'!$K:$K,$B$1,'Products &amp; Profit Master Sheet'!$M:$M,H$7)</f>
        <v>0.34375</v>
      </c>
      <c r="J18" s="12" t="s">
        <v>45</v>
      </c>
      <c r="K18" s="15">
        <f>SUMIFS('Products &amp; Profit Master Sheet'!$I:$I,'Products &amp; Profit Master Sheet'!$K:$K,$B$1,'Products &amp; Profit Master Sheet'!$L:$L,MATCH($J18,{"January","February","March","April","May","June","July","August","September","October","November","December"},0),'Products &amp; Profit Master Sheet'!$M:$M,K$7) / SUMIFS('Products &amp; Profit Master Sheet'!$I:$I,'Products &amp; Profit Master Sheet'!$K:$K,$B$1,'Products &amp; Profit Master Sheet'!$M:$M,K$7)</f>
        <v>0.47246301279422853</v>
      </c>
      <c r="L18" s="15">
        <f>SUMIFS('Products &amp; Profit Master Sheet'!$I:$I,'Products &amp; Profit Master Sheet'!$K:$K,$B$1,'Products &amp; Profit Master Sheet'!$L:$L,MATCH($J18,{"January","February","March","April","May","June","July","August","September","October","November","December"},0),'Products &amp; Profit Master Sheet'!$M:$M,L$7) / SUMIFS('Products &amp; Profit Master Sheet'!$I:$I,'Products &amp; Profit Master Sheet'!$K:$K,$B$1,'Products &amp; Profit Master Sheet'!$M:$M,L$7)</f>
        <v>9.1920545411473431E-2</v>
      </c>
      <c r="M18" s="15">
        <f>SUMIFS('Products &amp; Profit Master Sheet'!$I:$I,'Products &amp; Profit Master Sheet'!$K:$K,$B$1,'Products &amp; Profit Master Sheet'!$L:$L,MATCH($J18,{"January","February","March","April","May","June","July","August","September","October","November","December"},0),'Products &amp; Profit Master Sheet'!$M:$M,M$7) / SUMIFS('Products &amp; Profit Master Sheet'!$I:$I,'Products &amp; Profit Master Sheet'!$K:$K,$B$1,'Products &amp; Profit Master Sheet'!$M:$M,M$7)</f>
        <v>0.2965944725632505</v>
      </c>
      <c r="N18" s="15">
        <f>SUMIFS('Products &amp; Profit Master Sheet'!$I:$I,'Products &amp; Profit Master Sheet'!$K:$K,$B$1,'Products &amp; Profit Master Sheet'!$L:$L,MATCH($J18,{"January","February","March","April","May","June","July","August","September","October","November","December"},0),'Products &amp; Profit Master Sheet'!$M:$M,N$7) / SUMIFS('Products &amp; Profit Master Sheet'!$I:$I,'Products &amp; Profit Master Sheet'!$K:$K,$B$1,'Products &amp; Profit Master Sheet'!$M:$M,N$7)</f>
        <v>0.34829318201711246</v>
      </c>
      <c r="O18" s="15">
        <f>SUMIFS('Products &amp; Profit Master Sheet'!$I:$I,'Products &amp; Profit Master Sheet'!$K:$K,$B$1,'Products &amp; Profit Master Sheet'!$L:$L,MATCH($J18,{"January","February","March","April","May","June","July","August","September","October","November","December"},0),'Products &amp; Profit Master Sheet'!$M:$M,O$7) / SUMIFS('Products &amp; Profit Master Sheet'!$I:$I,'Products &amp; Profit Master Sheet'!$K:$K,$B$1,'Products &amp; Profit Master Sheet'!$M:$M,O$7)</f>
        <v>0.18309477963280749</v>
      </c>
      <c r="P18" s="15">
        <f>SUMIFS('Products &amp; Profit Master Sheet'!$I:$I,'Products &amp; Profit Master Sheet'!$K:$K,$B$1,'Products &amp; Profit Master Sheet'!$L:$L,MATCH($J18,{"January","February","March","April","May","June","July","August","September","October","November","December"},0),'Products &amp; Profit Master Sheet'!$M:$M,P$7) / SUMIFS('Products &amp; Profit Master Sheet'!$I:$I,'Products &amp; Profit Master Sheet'!$K:$K,$B$1,'Products &amp; Profit Master Sheet'!$M:$M,P$7)</f>
        <v>0.34749782001209911</v>
      </c>
      <c r="Q18" s="15">
        <f>SUMIFS('Products &amp; Profit Master Sheet'!$I:$I,'Products &amp; Profit Master Sheet'!$K:$K,$B$1,'Products &amp; Profit Master Sheet'!$L:$L,MATCH($J18,{"January","February","March","April","May","June","July","August","September","October","November","December"},0),'Products &amp; Profit Master Sheet'!$M:$M,Q$7) / SUMIFS('Products &amp; Profit Master Sheet'!$I:$I,'Products &amp; Profit Master Sheet'!$K:$K,$B$1,'Products &amp; Profit Master Sheet'!$M:$M,Q$7)</f>
        <v>0.34180769368135994</v>
      </c>
      <c r="S18" s="12" t="s">
        <v>45</v>
      </c>
      <c r="T18" s="15">
        <f>SUMIFS('Products &amp; Profit Master Sheet'!$J:$J,'Products &amp; Profit Master Sheet'!$K:$K,$B$1,'Products &amp; Profit Master Sheet'!$L:$L,MATCH($S18,{"January","February","March","April","May","June","July","August","September","October","November","December"},0),'Products &amp; Profit Master Sheet'!$M:$M,T$7) / SUMIFS('Products &amp; Profit Master Sheet'!$J:$J,'Products &amp; Profit Master Sheet'!$K:$K,$B$1,'Products &amp; Profit Master Sheet'!$M:$M,T$7)</f>
        <v>0.46421647097134422</v>
      </c>
      <c r="U18" s="15">
        <f>SUMIFS('Products &amp; Profit Master Sheet'!$J:$J,'Products &amp; Profit Master Sheet'!$K:$K,$B$1,'Products &amp; Profit Master Sheet'!$L:$L,MATCH($S18,{"January","February","March","April","May","June","July","August","September","October","November","December"},0),'Products &amp; Profit Master Sheet'!$M:$M,U$7) / SUMIFS('Products &amp; Profit Master Sheet'!$J:$J,'Products &amp; Profit Master Sheet'!$K:$K,$B$1,'Products &amp; Profit Master Sheet'!$M:$M,U$7)</f>
        <v>9.2479306961426699E-2</v>
      </c>
      <c r="V18" s="15">
        <f>SUMIFS('Products &amp; Profit Master Sheet'!$J:$J,'Products &amp; Profit Master Sheet'!$K:$K,$B$1,'Products &amp; Profit Master Sheet'!$L:$L,MATCH($S18,{"January","February","March","April","May","June","July","August","September","October","November","December"},0),'Products &amp; Profit Master Sheet'!$M:$M,V$7) / SUMIFS('Products &amp; Profit Master Sheet'!$J:$J,'Products &amp; Profit Master Sheet'!$K:$K,$B$1,'Products &amp; Profit Master Sheet'!$M:$M,V$7)</f>
        <v>0.29973717924471299</v>
      </c>
      <c r="W18" s="15">
        <f>SUMIFS('Products &amp; Profit Master Sheet'!$J:$J,'Products &amp; Profit Master Sheet'!$K:$K,$B$1,'Products &amp; Profit Master Sheet'!$L:$L,MATCH($S18,{"January","February","March","April","May","June","July","August","September","October","November","December"},0),'Products &amp; Profit Master Sheet'!$M:$M,W$7) / SUMIFS('Products &amp; Profit Master Sheet'!$J:$J,'Products &amp; Profit Master Sheet'!$K:$K,$B$1,'Products &amp; Profit Master Sheet'!$M:$M,W$7)</f>
        <v>0.34815594574307651</v>
      </c>
      <c r="X18" s="15">
        <f>SUMIFS('Products &amp; Profit Master Sheet'!$J:$J,'Products &amp; Profit Master Sheet'!$K:$K,$B$1,'Products &amp; Profit Master Sheet'!$L:$L,MATCH($S18,{"January","February","March","April","May","June","July","August","September","October","November","December"},0),'Products &amp; Profit Master Sheet'!$M:$M,X$7) / SUMIFS('Products &amp; Profit Master Sheet'!$J:$J,'Products &amp; Profit Master Sheet'!$K:$K,$B$1,'Products &amp; Profit Master Sheet'!$M:$M,X$7)</f>
        <v>0.1869592200706765</v>
      </c>
      <c r="Y18" s="15">
        <f>SUMIFS('Products &amp; Profit Master Sheet'!$J:$J,'Products &amp; Profit Master Sheet'!$K:$K,$B$1,'Products &amp; Profit Master Sheet'!$L:$L,MATCH($S18,{"January","February","March","April","May","June","July","August","September","October","November","December"},0),'Products &amp; Profit Master Sheet'!$M:$M,Y$7) / SUMIFS('Products &amp; Profit Master Sheet'!$J:$J,'Products &amp; Profit Master Sheet'!$K:$K,$B$1,'Products &amp; Profit Master Sheet'!$M:$M,Y$7)</f>
        <v>0.36457516341006296</v>
      </c>
      <c r="Z18" s="15">
        <f>SUMIFS('Products &amp; Profit Master Sheet'!$J:$J,'Products &amp; Profit Master Sheet'!$K:$K,$B$1,'Products &amp; Profit Master Sheet'!$L:$L,MATCH($S18,{"January","February","March","April","May","June","July","August","September","October","November","December"},0),'Products &amp; Profit Master Sheet'!$M:$M,Z$7) / SUMIFS('Products &amp; Profit Master Sheet'!$J:$J,'Products &amp; Profit Master Sheet'!$K:$K,$B$1,'Products &amp; Profit Master Sheet'!$M:$M,Z$7)</f>
        <v>0.34364217054766366</v>
      </c>
    </row>
    <row r="19" spans="1:26">
      <c r="A19" s="12" t="s">
        <v>46</v>
      </c>
      <c r="B19" s="15">
        <f>COUNTIFS('Products &amp; Profit Master Sheet'!$K:$K,$B$1,'Products &amp; Profit Master Sheet'!$L:$L,MATCH($A19,{"January","February","March","April","May","June","July","August","September","October","November","December"},0),'Products &amp; Profit Master Sheet'!$M:$M,B$7) / COUNTIFS('Products &amp; Profit Master Sheet'!$K:$K,$B$1,'Products &amp; Profit Master Sheet'!$M:$M,B$7)</f>
        <v>0.16666666666666666</v>
      </c>
      <c r="C19" s="15">
        <f>COUNTIFS('Products &amp; Profit Master Sheet'!$K:$K,$B$1,'Products &amp; Profit Master Sheet'!$L:$L,MATCH($A19,{"January","February","March","April","May","June","July","August","September","October","November","December"},0),'Products &amp; Profit Master Sheet'!$M:$M,C$7) / COUNTIFS('Products &amp; Profit Master Sheet'!$K:$K,$B$1,'Products &amp; Profit Master Sheet'!$M:$M,C$7)</f>
        <v>5.6818181818181816E-2</v>
      </c>
      <c r="D19" s="15">
        <f>COUNTIFS('Products &amp; Profit Master Sheet'!$K:$K,$B$1,'Products &amp; Profit Master Sheet'!$L:$L,MATCH($A19,{"January","February","March","April","May","June","July","August","September","October","November","December"},0),'Products &amp; Profit Master Sheet'!$M:$M,D$7) / COUNTIFS('Products &amp; Profit Master Sheet'!$K:$K,$B$1,'Products &amp; Profit Master Sheet'!$M:$M,D$7)</f>
        <v>0.25454545454545452</v>
      </c>
      <c r="E19" s="15">
        <f>COUNTIFS('Products &amp; Profit Master Sheet'!$K:$K,$B$1,'Products &amp; Profit Master Sheet'!$L:$L,MATCH($A19,{"January","February","March","April","May","June","July","August","September","October","November","December"},0),'Products &amp; Profit Master Sheet'!$M:$M,E$7) / COUNTIFS('Products &amp; Profit Master Sheet'!$K:$K,$B$1,'Products &amp; Profit Master Sheet'!$M:$M,E$7)</f>
        <v>5.1948051948051951E-2</v>
      </c>
      <c r="F19" s="15">
        <f>COUNTIFS('Products &amp; Profit Master Sheet'!$K:$K,$B$1,'Products &amp; Profit Master Sheet'!$L:$L,MATCH($A19,{"January","February","March","April","May","June","July","August","September","October","November","December"},0),'Products &amp; Profit Master Sheet'!$M:$M,F$7) / COUNTIFS('Products &amp; Profit Master Sheet'!$K:$K,$B$1,'Products &amp; Profit Master Sheet'!$M:$M,F$7)</f>
        <v>7.5949367088607597E-2</v>
      </c>
      <c r="G19" s="15">
        <f>COUNTIFS('Products &amp; Profit Master Sheet'!$K:$K,$B$1,'Products &amp; Profit Master Sheet'!$L:$L,MATCH($A19,{"January","February","March","April","May","June","July","August","September","October","November","December"},0),'Products &amp; Profit Master Sheet'!$M:$M,G$7) / COUNTIFS('Products &amp; Profit Master Sheet'!$K:$K,$B$1,'Products &amp; Profit Master Sheet'!$M:$M,G$7)</f>
        <v>7.1428571428571425E-2</v>
      </c>
      <c r="H19" s="15">
        <f>COUNTIFS('Products &amp; Profit Master Sheet'!$K:$K,$B$1,'Products &amp; Profit Master Sheet'!$L:$L,MATCH($A19,{"January","February","March","April","May","June","July","August","September","October","November","December"},0),'Products &amp; Profit Master Sheet'!$M:$M,H$7) / COUNTIFS('Products &amp; Profit Master Sheet'!$K:$K,$B$1,'Products &amp; Profit Master Sheet'!$M:$M,H$7)</f>
        <v>0</v>
      </c>
      <c r="J19" s="12" t="s">
        <v>46</v>
      </c>
      <c r="K19" s="15">
        <f>SUMIFS('Products &amp; Profit Master Sheet'!$I:$I,'Products &amp; Profit Master Sheet'!$K:$K,$B$1,'Products &amp; Profit Master Sheet'!$L:$L,MATCH($J19,{"January","February","March","April","May","June","July","August","September","October","November","December"},0),'Products &amp; Profit Master Sheet'!$M:$M,K$7) / SUMIFS('Products &amp; Profit Master Sheet'!$I:$I,'Products &amp; Profit Master Sheet'!$K:$K,$B$1,'Products &amp; Profit Master Sheet'!$M:$M,K$7)</f>
        <v>0.19638434949167502</v>
      </c>
      <c r="L19" s="15">
        <f>SUMIFS('Products &amp; Profit Master Sheet'!$I:$I,'Products &amp; Profit Master Sheet'!$K:$K,$B$1,'Products &amp; Profit Master Sheet'!$L:$L,MATCH($J19,{"January","February","March","April","May","June","July","August","September","October","November","December"},0),'Products &amp; Profit Master Sheet'!$M:$M,L$7) / SUMIFS('Products &amp; Profit Master Sheet'!$I:$I,'Products &amp; Profit Master Sheet'!$K:$K,$B$1,'Products &amp; Profit Master Sheet'!$M:$M,L$7)</f>
        <v>5.9326636931929598E-2</v>
      </c>
      <c r="M19" s="15">
        <f>SUMIFS('Products &amp; Profit Master Sheet'!$I:$I,'Products &amp; Profit Master Sheet'!$K:$K,$B$1,'Products &amp; Profit Master Sheet'!$L:$L,MATCH($J19,{"January","February","March","April","May","June","July","August","September","October","November","December"},0),'Products &amp; Profit Master Sheet'!$M:$M,M$7) / SUMIFS('Products &amp; Profit Master Sheet'!$I:$I,'Products &amp; Profit Master Sheet'!$K:$K,$B$1,'Products &amp; Profit Master Sheet'!$M:$M,M$7)</f>
        <v>0.24367868818379312</v>
      </c>
      <c r="N19" s="15">
        <f>SUMIFS('Products &amp; Profit Master Sheet'!$I:$I,'Products &amp; Profit Master Sheet'!$K:$K,$B$1,'Products &amp; Profit Master Sheet'!$L:$L,MATCH($J19,{"January","February","March","April","May","June","July","August","September","October","November","December"},0),'Products &amp; Profit Master Sheet'!$M:$M,N$7) / SUMIFS('Products &amp; Profit Master Sheet'!$I:$I,'Products &amp; Profit Master Sheet'!$K:$K,$B$1,'Products &amp; Profit Master Sheet'!$M:$M,N$7)</f>
        <v>5.4766892940625693E-2</v>
      </c>
      <c r="O19" s="15">
        <f>SUMIFS('Products &amp; Profit Master Sheet'!$I:$I,'Products &amp; Profit Master Sheet'!$K:$K,$B$1,'Products &amp; Profit Master Sheet'!$L:$L,MATCH($J19,{"January","February","March","April","May","June","July","August","September","October","November","December"},0),'Products &amp; Profit Master Sheet'!$M:$M,O$7) / SUMIFS('Products &amp; Profit Master Sheet'!$I:$I,'Products &amp; Profit Master Sheet'!$K:$K,$B$1,'Products &amp; Profit Master Sheet'!$M:$M,O$7)</f>
        <v>6.4333390458500575E-2</v>
      </c>
      <c r="P19" s="15">
        <f>SUMIFS('Products &amp; Profit Master Sheet'!$I:$I,'Products &amp; Profit Master Sheet'!$K:$K,$B$1,'Products &amp; Profit Master Sheet'!$L:$L,MATCH($J19,{"January","February","March","April","May","June","July","August","September","October","November","December"},0),'Products &amp; Profit Master Sheet'!$M:$M,P$7) / SUMIFS('Products &amp; Profit Master Sheet'!$I:$I,'Products &amp; Profit Master Sheet'!$K:$K,$B$1,'Products &amp; Profit Master Sheet'!$M:$M,P$7)</f>
        <v>7.1705953969053216E-2</v>
      </c>
      <c r="Q19" s="15">
        <f>SUMIFS('Products &amp; Profit Master Sheet'!$I:$I,'Products &amp; Profit Master Sheet'!$K:$K,$B$1,'Products &amp; Profit Master Sheet'!$L:$L,MATCH($J19,{"January","February","March","April","May","June","July","August","September","October","November","December"},0),'Products &amp; Profit Master Sheet'!$M:$M,Q$7) / SUMIFS('Products &amp; Profit Master Sheet'!$I:$I,'Products &amp; Profit Master Sheet'!$K:$K,$B$1,'Products &amp; Profit Master Sheet'!$M:$M,Q$7)</f>
        <v>0</v>
      </c>
      <c r="S19" s="12" t="s">
        <v>46</v>
      </c>
      <c r="T19" s="15">
        <f>SUMIFS('Products &amp; Profit Master Sheet'!$J:$J,'Products &amp; Profit Master Sheet'!$K:$K,$B$1,'Products &amp; Profit Master Sheet'!$L:$L,MATCH($S19,{"January","February","March","April","May","June","July","August","September","October","November","December"},0),'Products &amp; Profit Master Sheet'!$M:$M,T$7) / SUMIFS('Products &amp; Profit Master Sheet'!$J:$J,'Products &amp; Profit Master Sheet'!$K:$K,$B$1,'Products &amp; Profit Master Sheet'!$M:$M,T$7)</f>
        <v>0.1987611419793234</v>
      </c>
      <c r="U19" s="15">
        <f>SUMIFS('Products &amp; Profit Master Sheet'!$J:$J,'Products &amp; Profit Master Sheet'!$K:$K,$B$1,'Products &amp; Profit Master Sheet'!$L:$L,MATCH($S19,{"January","February","March","April","May","June","July","August","September","October","November","December"},0),'Products &amp; Profit Master Sheet'!$M:$M,U$7) / SUMIFS('Products &amp; Profit Master Sheet'!$J:$J,'Products &amp; Profit Master Sheet'!$K:$K,$B$1,'Products &amp; Profit Master Sheet'!$M:$M,U$7)</f>
        <v>6.2404107799405244E-2</v>
      </c>
      <c r="V19" s="15">
        <f>SUMIFS('Products &amp; Profit Master Sheet'!$J:$J,'Products &amp; Profit Master Sheet'!$K:$K,$B$1,'Products &amp; Profit Master Sheet'!$L:$L,MATCH($S19,{"January","February","March","April","May","June","July","August","September","October","November","December"},0),'Products &amp; Profit Master Sheet'!$M:$M,V$7) / SUMIFS('Products &amp; Profit Master Sheet'!$J:$J,'Products &amp; Profit Master Sheet'!$K:$K,$B$1,'Products &amp; Profit Master Sheet'!$M:$M,V$7)</f>
        <v>0.24537997438722634</v>
      </c>
      <c r="W19" s="15">
        <f>SUMIFS('Products &amp; Profit Master Sheet'!$J:$J,'Products &amp; Profit Master Sheet'!$K:$K,$B$1,'Products &amp; Profit Master Sheet'!$L:$L,MATCH($S19,{"January","February","March","April","May","June","July","August","September","October","November","December"},0),'Products &amp; Profit Master Sheet'!$M:$M,W$7) / SUMIFS('Products &amp; Profit Master Sheet'!$J:$J,'Products &amp; Profit Master Sheet'!$K:$K,$B$1,'Products &amp; Profit Master Sheet'!$M:$M,W$7)</f>
        <v>5.6246137818041934E-2</v>
      </c>
      <c r="X19" s="15">
        <f>SUMIFS('Products &amp; Profit Master Sheet'!$J:$J,'Products &amp; Profit Master Sheet'!$K:$K,$B$1,'Products &amp; Profit Master Sheet'!$L:$L,MATCH($S19,{"January","February","March","April","May","June","July","August","September","October","November","December"},0),'Products &amp; Profit Master Sheet'!$M:$M,X$7) / SUMIFS('Products &amp; Profit Master Sheet'!$J:$J,'Products &amp; Profit Master Sheet'!$K:$K,$B$1,'Products &amp; Profit Master Sheet'!$M:$M,X$7)</f>
        <v>6.3336913958081956E-2</v>
      </c>
      <c r="Y19" s="15">
        <f>SUMIFS('Products &amp; Profit Master Sheet'!$J:$J,'Products &amp; Profit Master Sheet'!$K:$K,$B$1,'Products &amp; Profit Master Sheet'!$L:$L,MATCH($S19,{"January","February","March","April","May","June","July","August","September","October","November","December"},0),'Products &amp; Profit Master Sheet'!$M:$M,Y$7) / SUMIFS('Products &amp; Profit Master Sheet'!$J:$J,'Products &amp; Profit Master Sheet'!$K:$K,$B$1,'Products &amp; Profit Master Sheet'!$M:$M,Y$7)</f>
        <v>7.3885955532770248E-2</v>
      </c>
      <c r="Z19" s="15">
        <f>SUMIFS('Products &amp; Profit Master Sheet'!$J:$J,'Products &amp; Profit Master Sheet'!$K:$K,$B$1,'Products &amp; Profit Master Sheet'!$L:$L,MATCH($S19,{"January","February","March","April","May","June","July","August","September","October","November","December"},0),'Products &amp; Profit Master Sheet'!$M:$M,Z$7) / SUMIFS('Products &amp; Profit Master Sheet'!$J:$J,'Products &amp; Profit Master Sheet'!$K:$K,$B$1,'Products &amp; Profit Master Sheet'!$M:$M,Z$7)</f>
        <v>0</v>
      </c>
    </row>
    <row r="22" spans="1:26" ht="18.75">
      <c r="A22" s="32" t="s">
        <v>85</v>
      </c>
      <c r="B22" s="32"/>
      <c r="C22" s="32"/>
      <c r="D22" s="32"/>
      <c r="E22" s="32"/>
      <c r="F22" s="9"/>
      <c r="G22" s="9"/>
      <c r="H22" s="9"/>
      <c r="J22" s="32" t="s">
        <v>86</v>
      </c>
      <c r="K22" s="32"/>
      <c r="L22" s="32"/>
      <c r="M22" s="32"/>
      <c r="N22" s="32"/>
      <c r="O22" s="9"/>
      <c r="P22" s="9"/>
      <c r="Q22" s="9"/>
      <c r="S22" s="32" t="s">
        <v>87</v>
      </c>
      <c r="T22" s="32"/>
      <c r="U22" s="32"/>
      <c r="V22" s="32"/>
      <c r="W22" s="9"/>
      <c r="X22" s="9"/>
      <c r="Y22" s="9"/>
      <c r="Z22" s="9"/>
    </row>
    <row r="23" spans="1:26">
      <c r="A23" s="11" t="s">
        <v>60</v>
      </c>
      <c r="B23" s="11" t="s">
        <v>16</v>
      </c>
      <c r="C23" s="11" t="s">
        <v>20</v>
      </c>
      <c r="D23" s="11" t="s">
        <v>18</v>
      </c>
      <c r="E23" s="11" t="s">
        <v>19</v>
      </c>
      <c r="F23" s="11" t="s">
        <v>22</v>
      </c>
      <c r="G23" s="11" t="s">
        <v>21</v>
      </c>
      <c r="H23" s="11" t="s">
        <v>17</v>
      </c>
      <c r="J23" s="11" t="s">
        <v>60</v>
      </c>
      <c r="K23" s="11" t="s">
        <v>16</v>
      </c>
      <c r="L23" s="11" t="s">
        <v>20</v>
      </c>
      <c r="M23" s="11" t="s">
        <v>18</v>
      </c>
      <c r="N23" s="11" t="s">
        <v>19</v>
      </c>
      <c r="O23" s="11" t="s">
        <v>22</v>
      </c>
      <c r="P23" s="11" t="s">
        <v>21</v>
      </c>
      <c r="Q23" s="11" t="s">
        <v>17</v>
      </c>
      <c r="S23" s="11" t="s">
        <v>60</v>
      </c>
      <c r="T23" s="11" t="s">
        <v>16</v>
      </c>
      <c r="U23" s="11" t="s">
        <v>20</v>
      </c>
      <c r="V23" s="11" t="s">
        <v>18</v>
      </c>
      <c r="W23" s="11" t="s">
        <v>19</v>
      </c>
      <c r="X23" s="11" t="s">
        <v>22</v>
      </c>
      <c r="Y23" s="11" t="s">
        <v>21</v>
      </c>
      <c r="Z23" s="11" t="s">
        <v>17</v>
      </c>
    </row>
    <row r="24" spans="1:26">
      <c r="A24" s="12" t="s">
        <v>36</v>
      </c>
      <c r="B24" s="15">
        <f>COUNTIFS('Products &amp; Profit Master Sheet'!$K:$K,$B$2,'Products &amp; Profit Master Sheet'!$L:$L,MATCH($A24,{"January","February","March","April","May","June","July","August","September","October","November","December"},0),'Products &amp; Profit Master Sheet'!$M:$M,B$23) / COUNTIFS('Products &amp; Profit Master Sheet'!$K:$K,$B$2,'Products &amp; Profit Master Sheet'!$M:$M,B$23)</f>
        <v>0</v>
      </c>
      <c r="C24" s="15">
        <f>COUNTIFS('Products &amp; Profit Master Sheet'!$K:$K,$B$2,'Products &amp; Profit Master Sheet'!$L:$L,MATCH($A24,{"January","February","March","April","May","June","July","August","September","October","November","December"},0),'Products &amp; Profit Master Sheet'!$M:$M,C$23) / COUNTIFS('Products &amp; Profit Master Sheet'!$K:$K,$B$2,'Products &amp; Profit Master Sheet'!$M:$M,C$23)</f>
        <v>0.11320754716981132</v>
      </c>
      <c r="D24" s="15">
        <f>COUNTIFS('Products &amp; Profit Master Sheet'!$K:$K,$B$2,'Products &amp; Profit Master Sheet'!$L:$L,MATCH($A24,{"January","February","March","April","May","June","July","August","September","October","November","December"},0),'Products &amp; Profit Master Sheet'!$M:$M,D$23) / COUNTIFS('Products &amp; Profit Master Sheet'!$K:$K,$B$2,'Products &amp; Profit Master Sheet'!$M:$M,D$23)</f>
        <v>0</v>
      </c>
      <c r="E24" s="15">
        <f>COUNTIFS('Products &amp; Profit Master Sheet'!$K:$K,$B$2,'Products &amp; Profit Master Sheet'!$L:$L,MATCH($A24,{"January","February","March","April","May","June","July","August","September","October","November","December"},0),'Products &amp; Profit Master Sheet'!$M:$M,E$23) / COUNTIFS('Products &amp; Profit Master Sheet'!$K:$K,$B$2,'Products &amp; Profit Master Sheet'!$M:$M,E$23)</f>
        <v>0.12045454545454545</v>
      </c>
      <c r="F24" s="15">
        <f>COUNTIFS('Products &amp; Profit Master Sheet'!$K:$K,$B$2,'Products &amp; Profit Master Sheet'!$L:$L,MATCH($A24,{"January","February","March","April","May","June","July","August","September","October","November","December"},0),'Products &amp; Profit Master Sheet'!$M:$M,F$23) / COUNTIFS('Products &amp; Profit Master Sheet'!$K:$K,$B$2,'Products &amp; Profit Master Sheet'!$M:$M,F$23)</f>
        <v>0.36170212765957449</v>
      </c>
      <c r="G24" s="15">
        <f>COUNTIFS('Products &amp; Profit Master Sheet'!$K:$K,$B$2,'Products &amp; Profit Master Sheet'!$L:$L,MATCH($A24,{"January","February","March","April","May","June","July","August","September","October","November","December"},0),'Products &amp; Profit Master Sheet'!$M:$M,G$23) / COUNTIFS('Products &amp; Profit Master Sheet'!$K:$K,$B$2,'Products &amp; Profit Master Sheet'!$M:$M,G$23)</f>
        <v>0</v>
      </c>
      <c r="H24" s="15">
        <f>COUNTIFS('Products &amp; Profit Master Sheet'!$K:$K,$B$2,'Products &amp; Profit Master Sheet'!$L:$L,MATCH($A24,{"January","February","March","April","May","June","July","August","September","October","November","December"},0),'Products &amp; Profit Master Sheet'!$M:$M,H$23) / COUNTIFS('Products &amp; Profit Master Sheet'!$K:$K,$B$2,'Products &amp; Profit Master Sheet'!$M:$M,H$23)</f>
        <v>1.4634146341463415E-2</v>
      </c>
      <c r="J24" s="12" t="s">
        <v>36</v>
      </c>
      <c r="K24" s="15">
        <f>SUMIFS('Products &amp; Profit Master Sheet'!$I:$I,'Products &amp; Profit Master Sheet'!$K:$K,$B$2,'Products &amp; Profit Master Sheet'!$L:$L,MATCH($J24,{"January","February","March","April","May","June","July","August","September","October","November","December"},0),'Products &amp; Profit Master Sheet'!$M:$M,K$23) / SUMIFS('Products &amp; Profit Master Sheet'!$I:$I,'Products &amp; Profit Master Sheet'!$K:$K,$B$2,'Products &amp; Profit Master Sheet'!$M:$M,K$23)</f>
        <v>0</v>
      </c>
      <c r="L24" s="15">
        <f>SUMIFS('Products &amp; Profit Master Sheet'!$I:$I,'Products &amp; Profit Master Sheet'!$K:$K,$B$2,'Products &amp; Profit Master Sheet'!$L:$L,MATCH($J24,{"January","February","March","April","May","June","July","August","September","October","November","December"},0),'Products &amp; Profit Master Sheet'!$M:$M,L$23) / SUMIFS('Products &amp; Profit Master Sheet'!$I:$I,'Products &amp; Profit Master Sheet'!$K:$K,$B$2,'Products &amp; Profit Master Sheet'!$M:$M,L$23)</f>
        <v>0.11040434540885691</v>
      </c>
      <c r="M24" s="15">
        <f>SUMIFS('Products &amp; Profit Master Sheet'!$I:$I,'Products &amp; Profit Master Sheet'!$K:$K,$B$2,'Products &amp; Profit Master Sheet'!$L:$L,MATCH($J24,{"January","February","March","April","May","June","July","August","September","October","November","December"},0),'Products &amp; Profit Master Sheet'!$M:$M,M$23) / SUMIFS('Products &amp; Profit Master Sheet'!$I:$I,'Products &amp; Profit Master Sheet'!$K:$K,$B$2,'Products &amp; Profit Master Sheet'!$M:$M,M$23)</f>
        <v>0</v>
      </c>
      <c r="N24" s="15">
        <f>SUMIFS('Products &amp; Profit Master Sheet'!$I:$I,'Products &amp; Profit Master Sheet'!$K:$K,$B$2,'Products &amp; Profit Master Sheet'!$L:$L,MATCH($J24,{"January","February","March","April","May","June","July","August","September","October","November","December"},0),'Products &amp; Profit Master Sheet'!$M:$M,N$23) / SUMIFS('Products &amp; Profit Master Sheet'!$I:$I,'Products &amp; Profit Master Sheet'!$K:$K,$B$2,'Products &amp; Profit Master Sheet'!$M:$M,N$23)</f>
        <v>0.12746972762990072</v>
      </c>
      <c r="O24" s="15">
        <f>SUMIFS('Products &amp; Profit Master Sheet'!$I:$I,'Products &amp; Profit Master Sheet'!$K:$K,$B$2,'Products &amp; Profit Master Sheet'!$L:$L,MATCH($J24,{"January","February","March","April","May","June","July","August","September","October","November","December"},0),'Products &amp; Profit Master Sheet'!$M:$M,O$23) / SUMIFS('Products &amp; Profit Master Sheet'!$I:$I,'Products &amp; Profit Master Sheet'!$K:$K,$B$2,'Products &amp; Profit Master Sheet'!$M:$M,O$23)</f>
        <v>0.31086675832367172</v>
      </c>
      <c r="P24" s="15">
        <f>SUMIFS('Products &amp; Profit Master Sheet'!$I:$I,'Products &amp; Profit Master Sheet'!$K:$K,$B$2,'Products &amp; Profit Master Sheet'!$L:$L,MATCH($J24,{"January","February","March","April","May","June","July","August","September","October","November","December"},0),'Products &amp; Profit Master Sheet'!$M:$M,P$23) / SUMIFS('Products &amp; Profit Master Sheet'!$I:$I,'Products &amp; Profit Master Sheet'!$K:$K,$B$2,'Products &amp; Profit Master Sheet'!$M:$M,P$23)</f>
        <v>0</v>
      </c>
      <c r="Q24" s="15">
        <f>SUMIFS('Products &amp; Profit Master Sheet'!$I:$I,'Products &amp; Profit Master Sheet'!$K:$K,$B$2,'Products &amp; Profit Master Sheet'!$L:$L,MATCH($J24,{"January","February","March","April","May","June","July","August","September","October","November","December"},0),'Products &amp; Profit Master Sheet'!$M:$M,Q$23) / SUMIFS('Products &amp; Profit Master Sheet'!$I:$I,'Products &amp; Profit Master Sheet'!$K:$K,$B$2,'Products &amp; Profit Master Sheet'!$M:$M,Q$23)</f>
        <v>1.1466303685157091E-2</v>
      </c>
      <c r="S24" s="12" t="s">
        <v>36</v>
      </c>
      <c r="T24" s="15">
        <f>SUMIFS('Products &amp; Profit Master Sheet'!$J:$J,'Products &amp; Profit Master Sheet'!$K:$K,$B$2,'Products &amp; Profit Master Sheet'!$L:$L,MATCH($S24,{"January","February","March","April","May","June","July","August","September","October","November","December"},0),'Products &amp; Profit Master Sheet'!$M:$M,T$23) / SUMIFS('Products &amp; Profit Master Sheet'!$J:$J,'Products &amp; Profit Master Sheet'!$K:$K,$B$2,'Products &amp; Profit Master Sheet'!$M:$M,T$23)</f>
        <v>0</v>
      </c>
      <c r="U24" s="15">
        <f>SUMIFS('Products &amp; Profit Master Sheet'!$J:$J,'Products &amp; Profit Master Sheet'!$K:$K,$B$2,'Products &amp; Profit Master Sheet'!$L:$L,MATCH($S24,{"January","February","March","April","May","June","July","August","September","October","November","December"},0),'Products &amp; Profit Master Sheet'!$M:$M,U$23) / SUMIFS('Products &amp; Profit Master Sheet'!$J:$J,'Products &amp; Profit Master Sheet'!$K:$K,$B$2,'Products &amp; Profit Master Sheet'!$M:$M,U$23)</f>
        <v>0.11401620941522786</v>
      </c>
      <c r="V24" s="15">
        <f>SUMIFS('Products &amp; Profit Master Sheet'!$J:$J,'Products &amp; Profit Master Sheet'!$K:$K,$B$2,'Products &amp; Profit Master Sheet'!$L:$L,MATCH($S24,{"January","February","March","April","May","June","July","August","September","October","November","December"},0),'Products &amp; Profit Master Sheet'!$M:$M,V$23) / SUMIFS('Products &amp; Profit Master Sheet'!$J:$J,'Products &amp; Profit Master Sheet'!$K:$K,$B$2,'Products &amp; Profit Master Sheet'!$M:$M,V$23)</f>
        <v>0</v>
      </c>
      <c r="W24" s="15">
        <f>SUMIFS('Products &amp; Profit Master Sheet'!$J:$J,'Products &amp; Profit Master Sheet'!$K:$K,$B$2,'Products &amp; Profit Master Sheet'!$L:$L,MATCH($S24,{"January","February","March","April","May","June","July","August","September","October","November","December"},0),'Products &amp; Profit Master Sheet'!$M:$M,W$23) / SUMIFS('Products &amp; Profit Master Sheet'!$J:$J,'Products &amp; Profit Master Sheet'!$K:$K,$B$2,'Products &amp; Profit Master Sheet'!$M:$M,W$23)</f>
        <v>0.12997077920775077</v>
      </c>
      <c r="X24" s="15">
        <f>SUMIFS('Products &amp; Profit Master Sheet'!$J:$J,'Products &amp; Profit Master Sheet'!$K:$K,$B$2,'Products &amp; Profit Master Sheet'!$L:$L,MATCH($S24,{"January","February","March","April","May","June","July","August","September","October","November","December"},0),'Products &amp; Profit Master Sheet'!$M:$M,X$23) / SUMIFS('Products &amp; Profit Master Sheet'!$J:$J,'Products &amp; Profit Master Sheet'!$K:$K,$B$2,'Products &amp; Profit Master Sheet'!$M:$M,X$23)</f>
        <v>0.28869793520196652</v>
      </c>
      <c r="Y24" s="15">
        <f>SUMIFS('Products &amp; Profit Master Sheet'!$J:$J,'Products &amp; Profit Master Sheet'!$K:$K,$B$2,'Products &amp; Profit Master Sheet'!$L:$L,MATCH($S24,{"January","February","March","April","May","June","July","August","September","October","November","December"},0),'Products &amp; Profit Master Sheet'!$M:$M,Y$23) / SUMIFS('Products &amp; Profit Master Sheet'!$J:$J,'Products &amp; Profit Master Sheet'!$K:$K,$B$2,'Products &amp; Profit Master Sheet'!$M:$M,Y$23)</f>
        <v>0</v>
      </c>
      <c r="Z24" s="15">
        <f>SUMIFS('Products &amp; Profit Master Sheet'!$J:$J,'Products &amp; Profit Master Sheet'!$K:$K,$B$2,'Products &amp; Profit Master Sheet'!$L:$L,MATCH($S24,{"January","February","March","April","May","June","July","August","September","October","November","December"},0),'Products &amp; Profit Master Sheet'!$M:$M,Z$23) / SUMIFS('Products &amp; Profit Master Sheet'!$J:$J,'Products &amp; Profit Master Sheet'!$K:$K,$B$2,'Products &amp; Profit Master Sheet'!$M:$M,Z$23)</f>
        <v>1.1257586105112218E-2</v>
      </c>
    </row>
    <row r="25" spans="1:26">
      <c r="A25" s="12" t="s">
        <v>37</v>
      </c>
      <c r="B25" s="15">
        <f>COUNTIFS('Products &amp; Profit Master Sheet'!$K:$K,$B$2,'Products &amp; Profit Master Sheet'!$L:$L,MATCH($A25,{"January","February","March","April","May","June","July","August","September","October","November","December"},0),'Products &amp; Profit Master Sheet'!$M:$M,B$23) / COUNTIFS('Products &amp; Profit Master Sheet'!$K:$K,$B$2,'Products &amp; Profit Master Sheet'!$M:$M,B$23)</f>
        <v>0</v>
      </c>
      <c r="C25" s="15">
        <f>COUNTIFS('Products &amp; Profit Master Sheet'!$K:$K,$B$2,'Products &amp; Profit Master Sheet'!$L:$L,MATCH($A25,{"January","February","March","April","May","June","July","August","September","October","November","December"},0),'Products &amp; Profit Master Sheet'!$M:$M,C$23) / COUNTIFS('Products &amp; Profit Master Sheet'!$K:$K,$B$2,'Products &amp; Profit Master Sheet'!$M:$M,C$23)</f>
        <v>0.18238993710691823</v>
      </c>
      <c r="D25" s="15">
        <f>COUNTIFS('Products &amp; Profit Master Sheet'!$K:$K,$B$2,'Products &amp; Profit Master Sheet'!$L:$L,MATCH($A25,{"January","February","March","April","May","June","July","August","September","October","November","December"},0),'Products &amp; Profit Master Sheet'!$M:$M,D$23) / COUNTIFS('Products &amp; Profit Master Sheet'!$K:$K,$B$2,'Products &amp; Profit Master Sheet'!$M:$M,D$23)</f>
        <v>0</v>
      </c>
      <c r="E25" s="15">
        <f>COUNTIFS('Products &amp; Profit Master Sheet'!$K:$K,$B$2,'Products &amp; Profit Master Sheet'!$L:$L,MATCH($A25,{"January","February","March","April","May","June","July","August","September","October","November","December"},0),'Products &amp; Profit Master Sheet'!$M:$M,E$23) / COUNTIFS('Products &amp; Profit Master Sheet'!$K:$K,$B$2,'Products &amp; Profit Master Sheet'!$M:$M,E$23)</f>
        <v>6.363636363636363E-2</v>
      </c>
      <c r="F25" s="15">
        <f>COUNTIFS('Products &amp; Profit Master Sheet'!$K:$K,$B$2,'Products &amp; Profit Master Sheet'!$L:$L,MATCH($A25,{"January","February","March","April","May","June","July","August","September","October","November","December"},0),'Products &amp; Profit Master Sheet'!$M:$M,F$23) / COUNTIFS('Products &amp; Profit Master Sheet'!$K:$K,$B$2,'Products &amp; Profit Master Sheet'!$M:$M,F$23)</f>
        <v>0</v>
      </c>
      <c r="G25" s="15">
        <f>COUNTIFS('Products &amp; Profit Master Sheet'!$K:$K,$B$2,'Products &amp; Profit Master Sheet'!$L:$L,MATCH($A25,{"January","February","March","April","May","June","July","August","September","October","November","December"},0),'Products &amp; Profit Master Sheet'!$M:$M,G$23) / COUNTIFS('Products &amp; Profit Master Sheet'!$K:$K,$B$2,'Products &amp; Profit Master Sheet'!$M:$M,G$23)</f>
        <v>0.13496932515337423</v>
      </c>
      <c r="H25" s="15">
        <f>COUNTIFS('Products &amp; Profit Master Sheet'!$K:$K,$B$2,'Products &amp; Profit Master Sheet'!$L:$L,MATCH($A25,{"January","February","March","April","May","June","July","August","September","October","November","December"},0),'Products &amp; Profit Master Sheet'!$M:$M,H$23) / COUNTIFS('Products &amp; Profit Master Sheet'!$K:$K,$B$2,'Products &amp; Profit Master Sheet'!$M:$M,H$23)</f>
        <v>4.3902439024390241E-2</v>
      </c>
      <c r="J25" s="12" t="s">
        <v>37</v>
      </c>
      <c r="K25" s="15">
        <f>SUMIFS('Products &amp; Profit Master Sheet'!$I:$I,'Products &amp; Profit Master Sheet'!$K:$K,$B$2,'Products &amp; Profit Master Sheet'!$L:$L,MATCH($J25,{"January","February","March","April","May","June","July","August","September","October","November","December"},0),'Products &amp; Profit Master Sheet'!$M:$M,K$23) / SUMIFS('Products &amp; Profit Master Sheet'!$I:$I,'Products &amp; Profit Master Sheet'!$K:$K,$B$2,'Products &amp; Profit Master Sheet'!$M:$M,K$23)</f>
        <v>0</v>
      </c>
      <c r="L25" s="15">
        <f>SUMIFS('Products &amp; Profit Master Sheet'!$I:$I,'Products &amp; Profit Master Sheet'!$K:$K,$B$2,'Products &amp; Profit Master Sheet'!$L:$L,MATCH($J25,{"January","February","March","April","May","June","July","August","September","October","November","December"},0),'Products &amp; Profit Master Sheet'!$M:$M,L$23) / SUMIFS('Products &amp; Profit Master Sheet'!$I:$I,'Products &amp; Profit Master Sheet'!$K:$K,$B$2,'Products &amp; Profit Master Sheet'!$M:$M,L$23)</f>
        <v>0.17964238786744602</v>
      </c>
      <c r="M25" s="15">
        <f>SUMIFS('Products &amp; Profit Master Sheet'!$I:$I,'Products &amp; Profit Master Sheet'!$K:$K,$B$2,'Products &amp; Profit Master Sheet'!$L:$L,MATCH($J25,{"January","February","March","April","May","June","July","August","September","October","November","December"},0),'Products &amp; Profit Master Sheet'!$M:$M,M$23) / SUMIFS('Products &amp; Profit Master Sheet'!$I:$I,'Products &amp; Profit Master Sheet'!$K:$K,$B$2,'Products &amp; Profit Master Sheet'!$M:$M,M$23)</f>
        <v>0</v>
      </c>
      <c r="N25" s="15">
        <f>SUMIFS('Products &amp; Profit Master Sheet'!$I:$I,'Products &amp; Profit Master Sheet'!$K:$K,$B$2,'Products &amp; Profit Master Sheet'!$L:$L,MATCH($J25,{"January","February","March","April","May","June","July","August","September","October","November","December"},0),'Products &amp; Profit Master Sheet'!$M:$M,N$23) / SUMIFS('Products &amp; Profit Master Sheet'!$I:$I,'Products &amp; Profit Master Sheet'!$K:$K,$B$2,'Products &amp; Profit Master Sheet'!$M:$M,N$23)</f>
        <v>6.8149126115469999E-2</v>
      </c>
      <c r="O25" s="15">
        <f>SUMIFS('Products &amp; Profit Master Sheet'!$I:$I,'Products &amp; Profit Master Sheet'!$K:$K,$B$2,'Products &amp; Profit Master Sheet'!$L:$L,MATCH($J25,{"January","February","March","April","May","June","July","August","September","October","November","December"},0),'Products &amp; Profit Master Sheet'!$M:$M,O$23) / SUMIFS('Products &amp; Profit Master Sheet'!$I:$I,'Products &amp; Profit Master Sheet'!$K:$K,$B$2,'Products &amp; Profit Master Sheet'!$M:$M,O$23)</f>
        <v>0</v>
      </c>
      <c r="P25" s="15">
        <f>SUMIFS('Products &amp; Profit Master Sheet'!$I:$I,'Products &amp; Profit Master Sheet'!$K:$K,$B$2,'Products &amp; Profit Master Sheet'!$L:$L,MATCH($J25,{"January","February","March","April","May","June","July","August","September","October","November","December"},0),'Products &amp; Profit Master Sheet'!$M:$M,P$23) / SUMIFS('Products &amp; Profit Master Sheet'!$I:$I,'Products &amp; Profit Master Sheet'!$K:$K,$B$2,'Products &amp; Profit Master Sheet'!$M:$M,P$23)</f>
        <v>0.13334393847481993</v>
      </c>
      <c r="Q25" s="15">
        <f>SUMIFS('Products &amp; Profit Master Sheet'!$I:$I,'Products &amp; Profit Master Sheet'!$K:$K,$B$2,'Products &amp; Profit Master Sheet'!$L:$L,MATCH($J25,{"January","February","March","April","May","June","July","August","September","October","November","December"},0),'Products &amp; Profit Master Sheet'!$M:$M,Q$23) / SUMIFS('Products &amp; Profit Master Sheet'!$I:$I,'Products &amp; Profit Master Sheet'!$K:$K,$B$2,'Products &amp; Profit Master Sheet'!$M:$M,Q$23)</f>
        <v>5.1036612721617691E-2</v>
      </c>
      <c r="S25" s="12" t="s">
        <v>37</v>
      </c>
      <c r="T25" s="15">
        <f>SUMIFS('Products &amp; Profit Master Sheet'!$J:$J,'Products &amp; Profit Master Sheet'!$K:$K,$B$2,'Products &amp; Profit Master Sheet'!$L:$L,MATCH($S25,{"January","February","March","April","May","June","July","August","September","October","November","December"},0),'Products &amp; Profit Master Sheet'!$M:$M,T$23) / SUMIFS('Products &amp; Profit Master Sheet'!$J:$J,'Products &amp; Profit Master Sheet'!$K:$K,$B$2,'Products &amp; Profit Master Sheet'!$M:$M,T$23)</f>
        <v>0</v>
      </c>
      <c r="U25" s="15">
        <f>SUMIFS('Products &amp; Profit Master Sheet'!$J:$J,'Products &amp; Profit Master Sheet'!$K:$K,$B$2,'Products &amp; Profit Master Sheet'!$L:$L,MATCH($S25,{"January","February","March","April","May","June","July","August","September","October","November","December"},0),'Products &amp; Profit Master Sheet'!$M:$M,U$23) / SUMIFS('Products &amp; Profit Master Sheet'!$J:$J,'Products &amp; Profit Master Sheet'!$K:$K,$B$2,'Products &amp; Profit Master Sheet'!$M:$M,U$23)</f>
        <v>0.17474727022824244</v>
      </c>
      <c r="V25" s="15">
        <f>SUMIFS('Products &amp; Profit Master Sheet'!$J:$J,'Products &amp; Profit Master Sheet'!$K:$K,$B$2,'Products &amp; Profit Master Sheet'!$L:$L,MATCH($S25,{"January","February","March","April","May","June","July","August","September","October","November","December"},0),'Products &amp; Profit Master Sheet'!$M:$M,V$23) / SUMIFS('Products &amp; Profit Master Sheet'!$J:$J,'Products &amp; Profit Master Sheet'!$K:$K,$B$2,'Products &amp; Profit Master Sheet'!$M:$M,V$23)</f>
        <v>0</v>
      </c>
      <c r="W25" s="15">
        <f>SUMIFS('Products &amp; Profit Master Sheet'!$J:$J,'Products &amp; Profit Master Sheet'!$K:$K,$B$2,'Products &amp; Profit Master Sheet'!$L:$L,MATCH($S25,{"January","February","March","April","May","June","July","August","September","October","November","December"},0),'Products &amp; Profit Master Sheet'!$M:$M,W$23) / SUMIFS('Products &amp; Profit Master Sheet'!$J:$J,'Products &amp; Profit Master Sheet'!$K:$K,$B$2,'Products &amp; Profit Master Sheet'!$M:$M,W$23)</f>
        <v>6.7987567913331673E-2</v>
      </c>
      <c r="X25" s="15">
        <f>SUMIFS('Products &amp; Profit Master Sheet'!$J:$J,'Products &amp; Profit Master Sheet'!$K:$K,$B$2,'Products &amp; Profit Master Sheet'!$L:$L,MATCH($S25,{"January","February","March","April","May","June","July","August","September","October","November","December"},0),'Products &amp; Profit Master Sheet'!$M:$M,X$23) / SUMIFS('Products &amp; Profit Master Sheet'!$J:$J,'Products &amp; Profit Master Sheet'!$K:$K,$B$2,'Products &amp; Profit Master Sheet'!$M:$M,X$23)</f>
        <v>0</v>
      </c>
      <c r="Y25" s="15">
        <f>SUMIFS('Products &amp; Profit Master Sheet'!$J:$J,'Products &amp; Profit Master Sheet'!$K:$K,$B$2,'Products &amp; Profit Master Sheet'!$L:$L,MATCH($S25,{"January","February","March","April","May","June","July","August","September","October","November","December"},0),'Products &amp; Profit Master Sheet'!$M:$M,Y$23) / SUMIFS('Products &amp; Profit Master Sheet'!$J:$J,'Products &amp; Profit Master Sheet'!$K:$K,$B$2,'Products &amp; Profit Master Sheet'!$M:$M,Y$23)</f>
        <v>0.1327782299622948</v>
      </c>
      <c r="Z25" s="15">
        <f>SUMIFS('Products &amp; Profit Master Sheet'!$J:$J,'Products &amp; Profit Master Sheet'!$K:$K,$B$2,'Products &amp; Profit Master Sheet'!$L:$L,MATCH($S25,{"January","February","March","April","May","June","July","August","September","October","November","December"},0),'Products &amp; Profit Master Sheet'!$M:$M,Z$23) / SUMIFS('Products &amp; Profit Master Sheet'!$J:$J,'Products &amp; Profit Master Sheet'!$K:$K,$B$2,'Products &amp; Profit Master Sheet'!$M:$M,Z$23)</f>
        <v>4.8897685214128177E-2</v>
      </c>
    </row>
    <row r="26" spans="1:26">
      <c r="A26" s="12" t="s">
        <v>38</v>
      </c>
      <c r="B26" s="15">
        <f>COUNTIFS('Products &amp; Profit Master Sheet'!$K:$K,$B$2,'Products &amp; Profit Master Sheet'!$L:$L,MATCH($A26,{"January","February","March","April","May","June","July","August","September","October","November","December"},0),'Products &amp; Profit Master Sheet'!$M:$M,B$23) / COUNTIFS('Products &amp; Profit Master Sheet'!$K:$K,$B$2,'Products &amp; Profit Master Sheet'!$M:$M,B$23)</f>
        <v>4.1379310344827586E-2</v>
      </c>
      <c r="C26" s="15">
        <f>COUNTIFS('Products &amp; Profit Master Sheet'!$K:$K,$B$2,'Products &amp; Profit Master Sheet'!$L:$L,MATCH($A26,{"January","February","March","April","May","June","July","August","September","October","November","December"},0),'Products &amp; Profit Master Sheet'!$M:$M,C$23) / COUNTIFS('Products &amp; Profit Master Sheet'!$K:$K,$B$2,'Products &amp; Profit Master Sheet'!$M:$M,C$23)</f>
        <v>8.8050314465408799E-2</v>
      </c>
      <c r="D26" s="15">
        <f>COUNTIFS('Products &amp; Profit Master Sheet'!$K:$K,$B$2,'Products &amp; Profit Master Sheet'!$L:$L,MATCH($A26,{"January","February","March","April","May","June","July","August","September","October","November","December"},0),'Products &amp; Profit Master Sheet'!$M:$M,D$23) / COUNTIFS('Products &amp; Profit Master Sheet'!$K:$K,$B$2,'Products &amp; Profit Master Sheet'!$M:$M,D$23)</f>
        <v>1.4851485148514851E-2</v>
      </c>
      <c r="E26" s="15">
        <f>COUNTIFS('Products &amp; Profit Master Sheet'!$K:$K,$B$2,'Products &amp; Profit Master Sheet'!$L:$L,MATCH($A26,{"January","February","March","April","May","June","July","August","September","October","November","December"},0),'Products &amp; Profit Master Sheet'!$M:$M,E$23) / COUNTIFS('Products &amp; Profit Master Sheet'!$K:$K,$B$2,'Products &amp; Profit Master Sheet'!$M:$M,E$23)</f>
        <v>3.8636363636363635E-2</v>
      </c>
      <c r="F26" s="15">
        <f>COUNTIFS('Products &amp; Profit Master Sheet'!$K:$K,$B$2,'Products &amp; Profit Master Sheet'!$L:$L,MATCH($A26,{"January","February","March","April","May","June","July","August","September","October","November","December"},0),'Products &amp; Profit Master Sheet'!$M:$M,F$23) / COUNTIFS('Products &amp; Profit Master Sheet'!$K:$K,$B$2,'Products &amp; Profit Master Sheet'!$M:$M,F$23)</f>
        <v>0</v>
      </c>
      <c r="G26" s="15">
        <f>COUNTIFS('Products &amp; Profit Master Sheet'!$K:$K,$B$2,'Products &amp; Profit Master Sheet'!$L:$L,MATCH($A26,{"January","February","March","April","May","June","July","August","September","October","November","December"},0),'Products &amp; Profit Master Sheet'!$M:$M,G$23) / COUNTIFS('Products &amp; Profit Master Sheet'!$K:$K,$B$2,'Products &amp; Profit Master Sheet'!$M:$M,G$23)</f>
        <v>5.5214723926380369E-2</v>
      </c>
      <c r="H26" s="15">
        <f>COUNTIFS('Products &amp; Profit Master Sheet'!$K:$K,$B$2,'Products &amp; Profit Master Sheet'!$L:$L,MATCH($A26,{"January","February","March","April","May","June","July","August","September","October","November","December"},0),'Products &amp; Profit Master Sheet'!$M:$M,H$23) / COUNTIFS('Products &amp; Profit Master Sheet'!$K:$K,$B$2,'Products &amp; Profit Master Sheet'!$M:$M,H$23)</f>
        <v>7.8048780487804878E-2</v>
      </c>
      <c r="J26" s="12" t="s">
        <v>38</v>
      </c>
      <c r="K26" s="15">
        <f>SUMIFS('Products &amp; Profit Master Sheet'!$I:$I,'Products &amp; Profit Master Sheet'!$K:$K,$B$2,'Products &amp; Profit Master Sheet'!$L:$L,MATCH($J26,{"January","February","March","April","May","June","July","August","September","October","November","December"},0),'Products &amp; Profit Master Sheet'!$M:$M,K$23) / SUMIFS('Products &amp; Profit Master Sheet'!$I:$I,'Products &amp; Profit Master Sheet'!$K:$K,$B$2,'Products &amp; Profit Master Sheet'!$M:$M,K$23)</f>
        <v>4.3570717201509915E-2</v>
      </c>
      <c r="L26" s="15">
        <f>SUMIFS('Products &amp; Profit Master Sheet'!$I:$I,'Products &amp; Profit Master Sheet'!$K:$K,$B$2,'Products &amp; Profit Master Sheet'!$L:$L,MATCH($J26,{"January","February","March","April","May","June","July","August","September","October","November","December"},0),'Products &amp; Profit Master Sheet'!$M:$M,L$23) / SUMIFS('Products &amp; Profit Master Sheet'!$I:$I,'Products &amp; Profit Master Sheet'!$K:$K,$B$2,'Products &amp; Profit Master Sheet'!$M:$M,L$23)</f>
        <v>8.3820211576683817E-2</v>
      </c>
      <c r="M26" s="15">
        <f>SUMIFS('Products &amp; Profit Master Sheet'!$I:$I,'Products &amp; Profit Master Sheet'!$K:$K,$B$2,'Products &amp; Profit Master Sheet'!$L:$L,MATCH($J26,{"January","February","March","April","May","June","July","August","September","October","November","December"},0),'Products &amp; Profit Master Sheet'!$M:$M,M$23) / SUMIFS('Products &amp; Profit Master Sheet'!$I:$I,'Products &amp; Profit Master Sheet'!$K:$K,$B$2,'Products &amp; Profit Master Sheet'!$M:$M,M$23)</f>
        <v>1.1506608767255408E-2</v>
      </c>
      <c r="N26" s="15">
        <f>SUMIFS('Products &amp; Profit Master Sheet'!$I:$I,'Products &amp; Profit Master Sheet'!$K:$K,$B$2,'Products &amp; Profit Master Sheet'!$L:$L,MATCH($J26,{"January","February","March","April","May","June","July","August","September","October","November","December"},0),'Products &amp; Profit Master Sheet'!$M:$M,N$23) / SUMIFS('Products &amp; Profit Master Sheet'!$I:$I,'Products &amp; Profit Master Sheet'!$K:$K,$B$2,'Products &amp; Profit Master Sheet'!$M:$M,N$23)</f>
        <v>3.9700232796692214E-2</v>
      </c>
      <c r="O26" s="15">
        <f>SUMIFS('Products &amp; Profit Master Sheet'!$I:$I,'Products &amp; Profit Master Sheet'!$K:$K,$B$2,'Products &amp; Profit Master Sheet'!$L:$L,MATCH($J26,{"January","February","March","April","May","June","July","August","September","October","November","December"},0),'Products &amp; Profit Master Sheet'!$M:$M,O$23) / SUMIFS('Products &amp; Profit Master Sheet'!$I:$I,'Products &amp; Profit Master Sheet'!$K:$K,$B$2,'Products &amp; Profit Master Sheet'!$M:$M,O$23)</f>
        <v>0</v>
      </c>
      <c r="P26" s="15">
        <f>SUMIFS('Products &amp; Profit Master Sheet'!$I:$I,'Products &amp; Profit Master Sheet'!$K:$K,$B$2,'Products &amp; Profit Master Sheet'!$L:$L,MATCH($J26,{"January","February","March","April","May","June","July","August","September","October","November","December"},0),'Products &amp; Profit Master Sheet'!$M:$M,P$23) / SUMIFS('Products &amp; Profit Master Sheet'!$I:$I,'Products &amp; Profit Master Sheet'!$K:$K,$B$2,'Products &amp; Profit Master Sheet'!$M:$M,P$23)</f>
        <v>6.2685471217432231E-2</v>
      </c>
      <c r="Q26" s="15">
        <f>SUMIFS('Products &amp; Profit Master Sheet'!$I:$I,'Products &amp; Profit Master Sheet'!$K:$K,$B$2,'Products &amp; Profit Master Sheet'!$L:$L,MATCH($J26,{"January","February","March","April","May","June","July","August","September","October","November","December"},0),'Products &amp; Profit Master Sheet'!$M:$M,Q$23) / SUMIFS('Products &amp; Profit Master Sheet'!$I:$I,'Products &amp; Profit Master Sheet'!$K:$K,$B$2,'Products &amp; Profit Master Sheet'!$M:$M,Q$23)</f>
        <v>9.2252531974366336E-2</v>
      </c>
      <c r="S26" s="12" t="s">
        <v>38</v>
      </c>
      <c r="T26" s="15">
        <f>SUMIFS('Products &amp; Profit Master Sheet'!$J:$J,'Products &amp; Profit Master Sheet'!$K:$K,$B$2,'Products &amp; Profit Master Sheet'!$L:$L,MATCH($S26,{"January","February","March","April","May","June","July","August","September","October","November","December"},0),'Products &amp; Profit Master Sheet'!$M:$M,T$23) / SUMIFS('Products &amp; Profit Master Sheet'!$J:$J,'Products &amp; Profit Master Sheet'!$K:$K,$B$2,'Products &amp; Profit Master Sheet'!$M:$M,T$23)</f>
        <v>4.6493295310133305E-2</v>
      </c>
      <c r="U26" s="15">
        <f>SUMIFS('Products &amp; Profit Master Sheet'!$J:$J,'Products &amp; Profit Master Sheet'!$K:$K,$B$2,'Products &amp; Profit Master Sheet'!$L:$L,MATCH($S26,{"January","February","March","April","May","June","July","August","September","October","November","December"},0),'Products &amp; Profit Master Sheet'!$M:$M,U$23) / SUMIFS('Products &amp; Profit Master Sheet'!$J:$J,'Products &amp; Profit Master Sheet'!$K:$K,$B$2,'Products &amp; Profit Master Sheet'!$M:$M,U$23)</f>
        <v>8.1613497022735598E-2</v>
      </c>
      <c r="V26" s="15">
        <f>SUMIFS('Products &amp; Profit Master Sheet'!$J:$J,'Products &amp; Profit Master Sheet'!$K:$K,$B$2,'Products &amp; Profit Master Sheet'!$L:$L,MATCH($S26,{"January","February","March","April","May","June","July","August","September","October","November","December"},0),'Products &amp; Profit Master Sheet'!$M:$M,V$23) / SUMIFS('Products &amp; Profit Master Sheet'!$J:$J,'Products &amp; Profit Master Sheet'!$K:$K,$B$2,'Products &amp; Profit Master Sheet'!$M:$M,V$23)</f>
        <v>1.2516321013428965E-2</v>
      </c>
      <c r="W26" s="15">
        <f>SUMIFS('Products &amp; Profit Master Sheet'!$J:$J,'Products &amp; Profit Master Sheet'!$K:$K,$B$2,'Products &amp; Profit Master Sheet'!$L:$L,MATCH($S26,{"January","February","March","April","May","June","July","August","September","October","November","December"},0),'Products &amp; Profit Master Sheet'!$M:$M,W$23) / SUMIFS('Products &amp; Profit Master Sheet'!$J:$J,'Products &amp; Profit Master Sheet'!$K:$K,$B$2,'Products &amp; Profit Master Sheet'!$M:$M,W$23)</f>
        <v>4.283638588553032E-2</v>
      </c>
      <c r="X26" s="15">
        <f>SUMIFS('Products &amp; Profit Master Sheet'!$J:$J,'Products &amp; Profit Master Sheet'!$K:$K,$B$2,'Products &amp; Profit Master Sheet'!$L:$L,MATCH($S26,{"January","February","March","April","May","June","July","August","September","October","November","December"},0),'Products &amp; Profit Master Sheet'!$M:$M,X$23) / SUMIFS('Products &amp; Profit Master Sheet'!$J:$J,'Products &amp; Profit Master Sheet'!$K:$K,$B$2,'Products &amp; Profit Master Sheet'!$M:$M,X$23)</f>
        <v>0</v>
      </c>
      <c r="Y26" s="15">
        <f>SUMIFS('Products &amp; Profit Master Sheet'!$J:$J,'Products &amp; Profit Master Sheet'!$K:$K,$B$2,'Products &amp; Profit Master Sheet'!$L:$L,MATCH($S26,{"January","February","March","April","May","June","July","August","September","October","November","December"},0),'Products &amp; Profit Master Sheet'!$M:$M,Y$23) / SUMIFS('Products &amp; Profit Master Sheet'!$J:$J,'Products &amp; Profit Master Sheet'!$K:$K,$B$2,'Products &amp; Profit Master Sheet'!$M:$M,Y$23)</f>
        <v>6.3746868071686308E-2</v>
      </c>
      <c r="Z26" s="15">
        <f>SUMIFS('Products &amp; Profit Master Sheet'!$J:$J,'Products &amp; Profit Master Sheet'!$K:$K,$B$2,'Products &amp; Profit Master Sheet'!$L:$L,MATCH($S26,{"January","February","March","April","May","June","July","August","September","October","November","December"},0),'Products &amp; Profit Master Sheet'!$M:$M,Z$23) / SUMIFS('Products &amp; Profit Master Sheet'!$J:$J,'Products &amp; Profit Master Sheet'!$K:$K,$B$2,'Products &amp; Profit Master Sheet'!$M:$M,Z$23)</f>
        <v>8.1831570067557771E-2</v>
      </c>
    </row>
    <row r="27" spans="1:26">
      <c r="A27" s="12" t="s">
        <v>39</v>
      </c>
      <c r="B27" s="15">
        <f>COUNTIFS('Products &amp; Profit Master Sheet'!$K:$K,$B$2,'Products &amp; Profit Master Sheet'!$L:$L,MATCH($A27,{"January","February","March","April","May","June","July","August","September","October","November","December"},0),'Products &amp; Profit Master Sheet'!$M:$M,B$23) / COUNTIFS('Products &amp; Profit Master Sheet'!$K:$K,$B$2,'Products &amp; Profit Master Sheet'!$M:$M,B$23)</f>
        <v>1.3793103448275862E-2</v>
      </c>
      <c r="C27" s="15">
        <f>COUNTIFS('Products &amp; Profit Master Sheet'!$K:$K,$B$2,'Products &amp; Profit Master Sheet'!$L:$L,MATCH($A27,{"January","February","March","April","May","June","July","August","September","October","November","December"},0),'Products &amp; Profit Master Sheet'!$M:$M,C$23) / COUNTIFS('Products &amp; Profit Master Sheet'!$K:$K,$B$2,'Products &amp; Profit Master Sheet'!$M:$M,C$23)</f>
        <v>0</v>
      </c>
      <c r="D27" s="15">
        <f>COUNTIFS('Products &amp; Profit Master Sheet'!$K:$K,$B$2,'Products &amp; Profit Master Sheet'!$L:$L,MATCH($A27,{"January","February","March","April","May","June","July","August","September","October","November","December"},0),'Products &amp; Profit Master Sheet'!$M:$M,D$23) / COUNTIFS('Products &amp; Profit Master Sheet'!$K:$K,$B$2,'Products &amp; Profit Master Sheet'!$M:$M,D$23)</f>
        <v>0.12376237623762376</v>
      </c>
      <c r="E27" s="15">
        <f>COUNTIFS('Products &amp; Profit Master Sheet'!$K:$K,$B$2,'Products &amp; Profit Master Sheet'!$L:$L,MATCH($A27,{"January","February","March","April","May","June","July","August","September","October","November","December"},0),'Products &amp; Profit Master Sheet'!$M:$M,E$23) / COUNTIFS('Products &amp; Profit Master Sheet'!$K:$K,$B$2,'Products &amp; Profit Master Sheet'!$M:$M,E$23)</f>
        <v>6.5909090909090903E-2</v>
      </c>
      <c r="F27" s="15">
        <f>COUNTIFS('Products &amp; Profit Master Sheet'!$K:$K,$B$2,'Products &amp; Profit Master Sheet'!$L:$L,MATCH($A27,{"January","February","March","April","May","June","July","August","September","October","November","December"},0),'Products &amp; Profit Master Sheet'!$M:$M,F$23) / COUNTIFS('Products &amp; Profit Master Sheet'!$K:$K,$B$2,'Products &amp; Profit Master Sheet'!$M:$M,F$23)</f>
        <v>6.3829787234042548E-2</v>
      </c>
      <c r="G27" s="15">
        <f>COUNTIFS('Products &amp; Profit Master Sheet'!$K:$K,$B$2,'Products &amp; Profit Master Sheet'!$L:$L,MATCH($A27,{"January","February","March","April","May","June","July","August","September","October","November","December"},0),'Products &amp; Profit Master Sheet'!$M:$M,G$23) / COUNTIFS('Products &amp; Profit Master Sheet'!$K:$K,$B$2,'Products &amp; Profit Master Sheet'!$M:$M,G$23)</f>
        <v>0</v>
      </c>
      <c r="H27" s="15">
        <f>COUNTIFS('Products &amp; Profit Master Sheet'!$K:$K,$B$2,'Products &amp; Profit Master Sheet'!$L:$L,MATCH($A27,{"January","February","March","April","May","June","July","August","September","October","November","December"},0),'Products &amp; Profit Master Sheet'!$M:$M,H$23) / COUNTIFS('Products &amp; Profit Master Sheet'!$K:$K,$B$2,'Products &amp; Profit Master Sheet'!$M:$M,H$23)</f>
        <v>2.4390243902439025E-2</v>
      </c>
      <c r="J27" s="12" t="s">
        <v>39</v>
      </c>
      <c r="K27" s="15">
        <f>SUMIFS('Products &amp; Profit Master Sheet'!$I:$I,'Products &amp; Profit Master Sheet'!$K:$K,$B$2,'Products &amp; Profit Master Sheet'!$L:$L,MATCH($J27,{"January","February","March","April","May","June","July","August","September","October","November","December"},0),'Products &amp; Profit Master Sheet'!$M:$M,K$23) / SUMIFS('Products &amp; Profit Master Sheet'!$I:$I,'Products &amp; Profit Master Sheet'!$K:$K,$B$2,'Products &amp; Profit Master Sheet'!$M:$M,K$23)</f>
        <v>1.343516281738742E-2</v>
      </c>
      <c r="L27" s="15">
        <f>SUMIFS('Products &amp; Profit Master Sheet'!$I:$I,'Products &amp; Profit Master Sheet'!$K:$K,$B$2,'Products &amp; Profit Master Sheet'!$L:$L,MATCH($J27,{"January","February","March","April","May","June","July","August","September","October","November","December"},0),'Products &amp; Profit Master Sheet'!$M:$M,L$23) / SUMIFS('Products &amp; Profit Master Sheet'!$I:$I,'Products &amp; Profit Master Sheet'!$K:$K,$B$2,'Products &amp; Profit Master Sheet'!$M:$M,L$23)</f>
        <v>0</v>
      </c>
      <c r="M27" s="15">
        <f>SUMIFS('Products &amp; Profit Master Sheet'!$I:$I,'Products &amp; Profit Master Sheet'!$K:$K,$B$2,'Products &amp; Profit Master Sheet'!$L:$L,MATCH($J27,{"January","February","March","April","May","June","July","August","September","October","November","December"},0),'Products &amp; Profit Master Sheet'!$M:$M,M$23) / SUMIFS('Products &amp; Profit Master Sheet'!$I:$I,'Products &amp; Profit Master Sheet'!$K:$K,$B$2,'Products &amp; Profit Master Sheet'!$M:$M,M$23)</f>
        <v>9.5317638317222383E-2</v>
      </c>
      <c r="N27" s="15">
        <f>SUMIFS('Products &amp; Profit Master Sheet'!$I:$I,'Products &amp; Profit Master Sheet'!$K:$K,$B$2,'Products &amp; Profit Master Sheet'!$L:$L,MATCH($J27,{"January","February","March","April","May","June","July","August","September","October","November","December"},0),'Products &amp; Profit Master Sheet'!$M:$M,N$23) / SUMIFS('Products &amp; Profit Master Sheet'!$I:$I,'Products &amp; Profit Master Sheet'!$K:$K,$B$2,'Products &amp; Profit Master Sheet'!$M:$M,N$23)</f>
        <v>6.3770367454133309E-2</v>
      </c>
      <c r="O27" s="15">
        <f>SUMIFS('Products &amp; Profit Master Sheet'!$I:$I,'Products &amp; Profit Master Sheet'!$K:$K,$B$2,'Products &amp; Profit Master Sheet'!$L:$L,MATCH($J27,{"January","February","March","April","May","June","July","August","September","October","November","December"},0),'Products &amp; Profit Master Sheet'!$M:$M,O$23) / SUMIFS('Products &amp; Profit Master Sheet'!$I:$I,'Products &amp; Profit Master Sheet'!$K:$K,$B$2,'Products &amp; Profit Master Sheet'!$M:$M,O$23)</f>
        <v>0.10004932082554562</v>
      </c>
      <c r="P27" s="15">
        <f>SUMIFS('Products &amp; Profit Master Sheet'!$I:$I,'Products &amp; Profit Master Sheet'!$K:$K,$B$2,'Products &amp; Profit Master Sheet'!$L:$L,MATCH($J27,{"January","February","March","April","May","June","July","August","September","October","November","December"},0),'Products &amp; Profit Master Sheet'!$M:$M,P$23) / SUMIFS('Products &amp; Profit Master Sheet'!$I:$I,'Products &amp; Profit Master Sheet'!$K:$K,$B$2,'Products &amp; Profit Master Sheet'!$M:$M,P$23)</f>
        <v>0</v>
      </c>
      <c r="Q27" s="15">
        <f>SUMIFS('Products &amp; Profit Master Sheet'!$I:$I,'Products &amp; Profit Master Sheet'!$K:$K,$B$2,'Products &amp; Profit Master Sheet'!$L:$L,MATCH($J27,{"January","February","March","April","May","June","July","August","September","October","November","December"},0),'Products &amp; Profit Master Sheet'!$M:$M,Q$23) / SUMIFS('Products &amp; Profit Master Sheet'!$I:$I,'Products &amp; Profit Master Sheet'!$K:$K,$B$2,'Products &amp; Profit Master Sheet'!$M:$M,Q$23)</f>
        <v>2.5429247630497424E-2</v>
      </c>
      <c r="S27" s="12" t="s">
        <v>39</v>
      </c>
      <c r="T27" s="15">
        <f>SUMIFS('Products &amp; Profit Master Sheet'!$J:$J,'Products &amp; Profit Master Sheet'!$K:$K,$B$2,'Products &amp; Profit Master Sheet'!$L:$L,MATCH($S27,{"January","February","March","April","May","June","July","August","September","October","November","December"},0),'Products &amp; Profit Master Sheet'!$M:$M,T$23) / SUMIFS('Products &amp; Profit Master Sheet'!$J:$J,'Products &amp; Profit Master Sheet'!$K:$K,$B$2,'Products &amp; Profit Master Sheet'!$M:$M,T$23)</f>
        <v>1.4627807460774127E-2</v>
      </c>
      <c r="U27" s="15">
        <f>SUMIFS('Products &amp; Profit Master Sheet'!$J:$J,'Products &amp; Profit Master Sheet'!$K:$K,$B$2,'Products &amp; Profit Master Sheet'!$L:$L,MATCH($S27,{"January","February","March","April","May","June","July","August","September","October","November","December"},0),'Products &amp; Profit Master Sheet'!$M:$M,U$23) / SUMIFS('Products &amp; Profit Master Sheet'!$J:$J,'Products &amp; Profit Master Sheet'!$K:$K,$B$2,'Products &amp; Profit Master Sheet'!$M:$M,U$23)</f>
        <v>0</v>
      </c>
      <c r="V27" s="15">
        <f>SUMIFS('Products &amp; Profit Master Sheet'!$J:$J,'Products &amp; Profit Master Sheet'!$K:$K,$B$2,'Products &amp; Profit Master Sheet'!$L:$L,MATCH($S27,{"January","February","March","April","May","June","July","August","September","October","November","December"},0),'Products &amp; Profit Master Sheet'!$M:$M,V$23) / SUMIFS('Products &amp; Profit Master Sheet'!$J:$J,'Products &amp; Profit Master Sheet'!$K:$K,$B$2,'Products &amp; Profit Master Sheet'!$M:$M,V$23)</f>
        <v>9.579746473615082E-2</v>
      </c>
      <c r="W27" s="15">
        <f>SUMIFS('Products &amp; Profit Master Sheet'!$J:$J,'Products &amp; Profit Master Sheet'!$K:$K,$B$2,'Products &amp; Profit Master Sheet'!$L:$L,MATCH($S27,{"January","February","March","April","May","June","July","August","September","October","November","December"},0),'Products &amp; Profit Master Sheet'!$M:$M,W$23) / SUMIFS('Products &amp; Profit Master Sheet'!$J:$J,'Products &amp; Profit Master Sheet'!$K:$K,$B$2,'Products &amp; Profit Master Sheet'!$M:$M,W$23)</f>
        <v>6.5659048788020605E-2</v>
      </c>
      <c r="X27" s="15">
        <f>SUMIFS('Products &amp; Profit Master Sheet'!$J:$J,'Products &amp; Profit Master Sheet'!$K:$K,$B$2,'Products &amp; Profit Master Sheet'!$L:$L,MATCH($S27,{"January","February","March","April","May","June","July","August","September","October","November","December"},0),'Products &amp; Profit Master Sheet'!$M:$M,X$23) / SUMIFS('Products &amp; Profit Master Sheet'!$J:$J,'Products &amp; Profit Master Sheet'!$K:$K,$B$2,'Products &amp; Profit Master Sheet'!$M:$M,X$23)</f>
        <v>9.4050242397531944E-2</v>
      </c>
      <c r="Y27" s="15">
        <f>SUMIFS('Products &amp; Profit Master Sheet'!$J:$J,'Products &amp; Profit Master Sheet'!$K:$K,$B$2,'Products &amp; Profit Master Sheet'!$L:$L,MATCH($S27,{"January","February","March","April","May","June","July","August","September","October","November","December"},0),'Products &amp; Profit Master Sheet'!$M:$M,Y$23) / SUMIFS('Products &amp; Profit Master Sheet'!$J:$J,'Products &amp; Profit Master Sheet'!$K:$K,$B$2,'Products &amp; Profit Master Sheet'!$M:$M,Y$23)</f>
        <v>0</v>
      </c>
      <c r="Z27" s="15">
        <f>SUMIFS('Products &amp; Profit Master Sheet'!$J:$J,'Products &amp; Profit Master Sheet'!$K:$K,$B$2,'Products &amp; Profit Master Sheet'!$L:$L,MATCH($S27,{"January","February","March","April","May","June","July","August","September","October","November","December"},0),'Products &amp; Profit Master Sheet'!$M:$M,Z$23) / SUMIFS('Products &amp; Profit Master Sheet'!$J:$J,'Products &amp; Profit Master Sheet'!$K:$K,$B$2,'Products &amp; Profit Master Sheet'!$M:$M,Z$23)</f>
        <v>2.2407389968337969E-2</v>
      </c>
    </row>
    <row r="28" spans="1:26">
      <c r="A28" s="12" t="s">
        <v>7</v>
      </c>
      <c r="B28" s="15">
        <f>COUNTIFS('Products &amp; Profit Master Sheet'!$K:$K,$B$2,'Products &amp; Profit Master Sheet'!$L:$L,MATCH($A28,{"January","February","March","April","May","June","July","August","September","October","November","December"},0),'Products &amp; Profit Master Sheet'!$M:$M,B$23) / COUNTIFS('Products &amp; Profit Master Sheet'!$K:$K,$B$2,'Products &amp; Profit Master Sheet'!$M:$M,B$23)</f>
        <v>3.4482758620689655E-2</v>
      </c>
      <c r="C28" s="15">
        <f>COUNTIFS('Products &amp; Profit Master Sheet'!$K:$K,$B$2,'Products &amp; Profit Master Sheet'!$L:$L,MATCH($A28,{"January","February","March","April","May","June","July","August","September","October","November","December"},0),'Products &amp; Profit Master Sheet'!$M:$M,C$23) / COUNTIFS('Products &amp; Profit Master Sheet'!$K:$K,$B$2,'Products &amp; Profit Master Sheet'!$M:$M,C$23)</f>
        <v>8.8050314465408799E-2</v>
      </c>
      <c r="D28" s="15">
        <f>COUNTIFS('Products &amp; Profit Master Sheet'!$K:$K,$B$2,'Products &amp; Profit Master Sheet'!$L:$L,MATCH($A28,{"January","February","March","April","May","June","July","August","September","October","November","December"},0),'Products &amp; Profit Master Sheet'!$M:$M,D$23) / COUNTIFS('Products &amp; Profit Master Sheet'!$K:$K,$B$2,'Products &amp; Profit Master Sheet'!$M:$M,D$23)</f>
        <v>7.4257425742574254E-2</v>
      </c>
      <c r="E28" s="15">
        <f>COUNTIFS('Products &amp; Profit Master Sheet'!$K:$K,$B$2,'Products &amp; Profit Master Sheet'!$L:$L,MATCH($A28,{"January","February","March","April","May","June","July","August","September","October","November","December"},0),'Products &amp; Profit Master Sheet'!$M:$M,E$23) / COUNTIFS('Products &amp; Profit Master Sheet'!$K:$K,$B$2,'Products &amp; Profit Master Sheet'!$M:$M,E$23)</f>
        <v>4.5454545454545456E-2</v>
      </c>
      <c r="F28" s="15">
        <f>COUNTIFS('Products &amp; Profit Master Sheet'!$K:$K,$B$2,'Products &amp; Profit Master Sheet'!$L:$L,MATCH($A28,{"January","February","March","April","May","June","July","August","September","October","November","December"},0),'Products &amp; Profit Master Sheet'!$M:$M,F$23) / COUNTIFS('Products &amp; Profit Master Sheet'!$K:$K,$B$2,'Products &amp; Profit Master Sheet'!$M:$M,F$23)</f>
        <v>0</v>
      </c>
      <c r="G28" s="15">
        <f>COUNTIFS('Products &amp; Profit Master Sheet'!$K:$K,$B$2,'Products &amp; Profit Master Sheet'!$L:$L,MATCH($A28,{"January","February","March","April","May","June","July","August","September","October","November","December"},0),'Products &amp; Profit Master Sheet'!$M:$M,G$23) / COUNTIFS('Products &amp; Profit Master Sheet'!$K:$K,$B$2,'Products &amp; Profit Master Sheet'!$M:$M,G$23)</f>
        <v>0</v>
      </c>
      <c r="H28" s="15">
        <f>COUNTIFS('Products &amp; Profit Master Sheet'!$K:$K,$B$2,'Products &amp; Profit Master Sheet'!$L:$L,MATCH($A28,{"January","February","March","April","May","June","July","August","September","October","November","December"},0),'Products &amp; Profit Master Sheet'!$M:$M,H$23) / COUNTIFS('Products &amp; Profit Master Sheet'!$K:$K,$B$2,'Products &amp; Profit Master Sheet'!$M:$M,H$23)</f>
        <v>2.9268292682926831E-2</v>
      </c>
      <c r="J28" s="12" t="s">
        <v>7</v>
      </c>
      <c r="K28" s="15">
        <f>SUMIFS('Products &amp; Profit Master Sheet'!$I:$I,'Products &amp; Profit Master Sheet'!$K:$K,$B$2,'Products &amp; Profit Master Sheet'!$L:$L,MATCH($J28,{"January","February","March","April","May","June","July","August","September","October","November","December"},0),'Products &amp; Profit Master Sheet'!$M:$M,K$23) / SUMIFS('Products &amp; Profit Master Sheet'!$I:$I,'Products &amp; Profit Master Sheet'!$K:$K,$B$2,'Products &amp; Profit Master Sheet'!$M:$M,K$23)</f>
        <v>2.5351094393395637E-2</v>
      </c>
      <c r="L28" s="15">
        <f>SUMIFS('Products &amp; Profit Master Sheet'!$I:$I,'Products &amp; Profit Master Sheet'!$K:$K,$B$2,'Products &amp; Profit Master Sheet'!$L:$L,MATCH($J28,{"January","February","March","April","May","June","July","August","September","October","November","December"},0),'Products &amp; Profit Master Sheet'!$M:$M,L$23) / SUMIFS('Products &amp; Profit Master Sheet'!$I:$I,'Products &amp; Profit Master Sheet'!$K:$K,$B$2,'Products &amp; Profit Master Sheet'!$M:$M,L$23)</f>
        <v>8.2716209869097265E-2</v>
      </c>
      <c r="M28" s="15">
        <f>SUMIFS('Products &amp; Profit Master Sheet'!$I:$I,'Products &amp; Profit Master Sheet'!$K:$K,$B$2,'Products &amp; Profit Master Sheet'!$L:$L,MATCH($J28,{"January","February","March","April","May","June","July","August","September","October","November","December"},0),'Products &amp; Profit Master Sheet'!$M:$M,M$23) / SUMIFS('Products &amp; Profit Master Sheet'!$I:$I,'Products &amp; Profit Master Sheet'!$K:$K,$B$2,'Products &amp; Profit Master Sheet'!$M:$M,M$23)</f>
        <v>0.10153082812813222</v>
      </c>
      <c r="N28" s="15">
        <f>SUMIFS('Products &amp; Profit Master Sheet'!$I:$I,'Products &amp; Profit Master Sheet'!$K:$K,$B$2,'Products &amp; Profit Master Sheet'!$L:$L,MATCH($J28,{"January","February","March","April","May","June","July","August","September","October","November","December"},0),'Products &amp; Profit Master Sheet'!$M:$M,N$23) / SUMIFS('Products &amp; Profit Master Sheet'!$I:$I,'Products &amp; Profit Master Sheet'!$K:$K,$B$2,'Products &amp; Profit Master Sheet'!$M:$M,N$23)</f>
        <v>4.2661976698217648E-2</v>
      </c>
      <c r="O28" s="15">
        <f>SUMIFS('Products &amp; Profit Master Sheet'!$I:$I,'Products &amp; Profit Master Sheet'!$K:$K,$B$2,'Products &amp; Profit Master Sheet'!$L:$L,MATCH($J28,{"January","February","March","April","May","June","July","August","September","October","November","December"},0),'Products &amp; Profit Master Sheet'!$M:$M,O$23) / SUMIFS('Products &amp; Profit Master Sheet'!$I:$I,'Products &amp; Profit Master Sheet'!$K:$K,$B$2,'Products &amp; Profit Master Sheet'!$M:$M,O$23)</f>
        <v>0</v>
      </c>
      <c r="P28" s="15">
        <f>SUMIFS('Products &amp; Profit Master Sheet'!$I:$I,'Products &amp; Profit Master Sheet'!$K:$K,$B$2,'Products &amp; Profit Master Sheet'!$L:$L,MATCH($J28,{"January","February","March","April","May","June","July","August","September","October","November","December"},0),'Products &amp; Profit Master Sheet'!$M:$M,P$23) / SUMIFS('Products &amp; Profit Master Sheet'!$I:$I,'Products &amp; Profit Master Sheet'!$K:$K,$B$2,'Products &amp; Profit Master Sheet'!$M:$M,P$23)</f>
        <v>0</v>
      </c>
      <c r="Q28" s="15">
        <f>SUMIFS('Products &amp; Profit Master Sheet'!$I:$I,'Products &amp; Profit Master Sheet'!$K:$K,$B$2,'Products &amp; Profit Master Sheet'!$L:$L,MATCH($J28,{"January","February","March","April","May","June","July","August","September","October","November","December"},0),'Products &amp; Profit Master Sheet'!$M:$M,Q$23) / SUMIFS('Products &amp; Profit Master Sheet'!$I:$I,'Products &amp; Profit Master Sheet'!$K:$K,$B$2,'Products &amp; Profit Master Sheet'!$M:$M,Q$23)</f>
        <v>4.4536486089765084E-2</v>
      </c>
      <c r="S28" s="12" t="s">
        <v>7</v>
      </c>
      <c r="T28" s="15">
        <f>SUMIFS('Products &amp; Profit Master Sheet'!$J:$J,'Products &amp; Profit Master Sheet'!$K:$K,$B$2,'Products &amp; Profit Master Sheet'!$L:$L,MATCH($S28,{"January","February","March","April","May","June","July","August","September","October","November","December"},0),'Products &amp; Profit Master Sheet'!$M:$M,T$23) / SUMIFS('Products &amp; Profit Master Sheet'!$J:$J,'Products &amp; Profit Master Sheet'!$K:$K,$B$2,'Products &amp; Profit Master Sheet'!$M:$M,T$23)</f>
        <v>2.5692096170805884E-2</v>
      </c>
      <c r="U28" s="15">
        <f>SUMIFS('Products &amp; Profit Master Sheet'!$J:$J,'Products &amp; Profit Master Sheet'!$K:$K,$B$2,'Products &amp; Profit Master Sheet'!$L:$L,MATCH($S28,{"January","February","March","April","May","June","July","August","September","October","November","December"},0),'Products &amp; Profit Master Sheet'!$M:$M,U$23) / SUMIFS('Products &amp; Profit Master Sheet'!$J:$J,'Products &amp; Profit Master Sheet'!$K:$K,$B$2,'Products &amp; Profit Master Sheet'!$M:$M,U$23)</f>
        <v>8.3487331445718183E-2</v>
      </c>
      <c r="V28" s="15">
        <f>SUMIFS('Products &amp; Profit Master Sheet'!$J:$J,'Products &amp; Profit Master Sheet'!$K:$K,$B$2,'Products &amp; Profit Master Sheet'!$L:$L,MATCH($S28,{"January","February","March","April","May","June","July","August","September","October","November","December"},0),'Products &amp; Profit Master Sheet'!$M:$M,V$23) / SUMIFS('Products &amp; Profit Master Sheet'!$J:$J,'Products &amp; Profit Master Sheet'!$K:$K,$B$2,'Products &amp; Profit Master Sheet'!$M:$M,V$23)</f>
        <v>0.10971447841972246</v>
      </c>
      <c r="W28" s="15">
        <f>SUMIFS('Products &amp; Profit Master Sheet'!$J:$J,'Products &amp; Profit Master Sheet'!$K:$K,$B$2,'Products &amp; Profit Master Sheet'!$L:$L,MATCH($S28,{"January","February","March","April","May","June","July","August","September","October","November","December"},0),'Products &amp; Profit Master Sheet'!$M:$M,W$23) / SUMIFS('Products &amp; Profit Master Sheet'!$J:$J,'Products &amp; Profit Master Sheet'!$K:$K,$B$2,'Products &amp; Profit Master Sheet'!$M:$M,W$23)</f>
        <v>4.323279905165188E-2</v>
      </c>
      <c r="X28" s="15">
        <f>SUMIFS('Products &amp; Profit Master Sheet'!$J:$J,'Products &amp; Profit Master Sheet'!$K:$K,$B$2,'Products &amp; Profit Master Sheet'!$L:$L,MATCH($S28,{"January","February","March","April","May","June","July","August","September","October","November","December"},0),'Products &amp; Profit Master Sheet'!$M:$M,X$23) / SUMIFS('Products &amp; Profit Master Sheet'!$J:$J,'Products &amp; Profit Master Sheet'!$K:$K,$B$2,'Products &amp; Profit Master Sheet'!$M:$M,X$23)</f>
        <v>0</v>
      </c>
      <c r="Y28" s="15">
        <f>SUMIFS('Products &amp; Profit Master Sheet'!$J:$J,'Products &amp; Profit Master Sheet'!$K:$K,$B$2,'Products &amp; Profit Master Sheet'!$L:$L,MATCH($S28,{"January","February","March","April","May","June","July","August","September","October","November","December"},0),'Products &amp; Profit Master Sheet'!$M:$M,Y$23) / SUMIFS('Products &amp; Profit Master Sheet'!$J:$J,'Products &amp; Profit Master Sheet'!$K:$K,$B$2,'Products &amp; Profit Master Sheet'!$M:$M,Y$23)</f>
        <v>0</v>
      </c>
      <c r="Z28" s="15">
        <f>SUMIFS('Products &amp; Profit Master Sheet'!$J:$J,'Products &amp; Profit Master Sheet'!$K:$K,$B$2,'Products &amp; Profit Master Sheet'!$L:$L,MATCH($S28,{"January","February","March","April","May","June","July","August","September","October","November","December"},0),'Products &amp; Profit Master Sheet'!$M:$M,Z$23) / SUMIFS('Products &amp; Profit Master Sheet'!$J:$J,'Products &amp; Profit Master Sheet'!$K:$K,$B$2,'Products &amp; Profit Master Sheet'!$M:$M,Z$23)</f>
        <v>4.9062919664244871E-2</v>
      </c>
    </row>
    <row r="29" spans="1:26">
      <c r="A29" s="12" t="s">
        <v>40</v>
      </c>
      <c r="B29" s="15">
        <f>COUNTIFS('Products &amp; Profit Master Sheet'!$K:$K,$B$2,'Products &amp; Profit Master Sheet'!$L:$L,MATCH($A29,{"January","February","March","April","May","June","July","August","September","October","November","December"},0),'Products &amp; Profit Master Sheet'!$M:$M,B$23) / COUNTIFS('Products &amp; Profit Master Sheet'!$K:$K,$B$2,'Products &amp; Profit Master Sheet'!$M:$M,B$23)</f>
        <v>4.8275862068965517E-2</v>
      </c>
      <c r="C29" s="15">
        <f>COUNTIFS('Products &amp; Profit Master Sheet'!$K:$K,$B$2,'Products &amp; Profit Master Sheet'!$L:$L,MATCH($A29,{"January","February","March","April","May","June","July","August","September","October","November","December"},0),'Products &amp; Profit Master Sheet'!$M:$M,C$23) / COUNTIFS('Products &amp; Profit Master Sheet'!$K:$K,$B$2,'Products &amp; Profit Master Sheet'!$M:$M,C$23)</f>
        <v>3.1446540880503145E-2</v>
      </c>
      <c r="D29" s="15">
        <f>COUNTIFS('Products &amp; Profit Master Sheet'!$K:$K,$B$2,'Products &amp; Profit Master Sheet'!$L:$L,MATCH($A29,{"January","February","March","April","May","June","July","August","September","October","November","December"},0),'Products &amp; Profit Master Sheet'!$M:$M,D$23) / COUNTIFS('Products &amp; Profit Master Sheet'!$K:$K,$B$2,'Products &amp; Profit Master Sheet'!$M:$M,D$23)</f>
        <v>9.9009900990099015E-2</v>
      </c>
      <c r="E29" s="15">
        <f>COUNTIFS('Products &amp; Profit Master Sheet'!$K:$K,$B$2,'Products &amp; Profit Master Sheet'!$L:$L,MATCH($A29,{"January","February","March","April","May","June","July","August","September","October","November","December"},0),'Products &amp; Profit Master Sheet'!$M:$M,E$23) / COUNTIFS('Products &amp; Profit Master Sheet'!$K:$K,$B$2,'Products &amp; Profit Master Sheet'!$M:$M,E$23)</f>
        <v>9.0909090909090905E-3</v>
      </c>
      <c r="F29" s="15">
        <f>COUNTIFS('Products &amp; Profit Master Sheet'!$K:$K,$B$2,'Products &amp; Profit Master Sheet'!$L:$L,MATCH($A29,{"January","February","March","April","May","June","July","August","September","October","November","December"},0),'Products &amp; Profit Master Sheet'!$M:$M,F$23) / COUNTIFS('Products &amp; Profit Master Sheet'!$K:$K,$B$2,'Products &amp; Profit Master Sheet'!$M:$M,F$23)</f>
        <v>0.1276595744680851</v>
      </c>
      <c r="G29" s="15">
        <f>COUNTIFS('Products &amp; Profit Master Sheet'!$K:$K,$B$2,'Products &amp; Profit Master Sheet'!$L:$L,MATCH($A29,{"January","February","March","April","May","June","July","August","September","October","November","December"},0),'Products &amp; Profit Master Sheet'!$M:$M,G$23) / COUNTIFS('Products &amp; Profit Master Sheet'!$K:$K,$B$2,'Products &amp; Profit Master Sheet'!$M:$M,G$23)</f>
        <v>0.15950920245398773</v>
      </c>
      <c r="H29" s="15">
        <f>COUNTIFS('Products &amp; Profit Master Sheet'!$K:$K,$B$2,'Products &amp; Profit Master Sheet'!$L:$L,MATCH($A29,{"January","February","March","April","May","June","July","August","September","October","November","December"},0),'Products &amp; Profit Master Sheet'!$M:$M,H$23) / COUNTIFS('Products &amp; Profit Master Sheet'!$K:$K,$B$2,'Products &amp; Profit Master Sheet'!$M:$M,H$23)</f>
        <v>0</v>
      </c>
      <c r="J29" s="12" t="s">
        <v>40</v>
      </c>
      <c r="K29" s="15">
        <f>SUMIFS('Products &amp; Profit Master Sheet'!$I:$I,'Products &amp; Profit Master Sheet'!$K:$K,$B$2,'Products &amp; Profit Master Sheet'!$L:$L,MATCH($J29,{"January","February","March","April","May","June","July","August","September","October","November","December"},0),'Products &amp; Profit Master Sheet'!$M:$M,K$23) / SUMIFS('Products &amp; Profit Master Sheet'!$I:$I,'Products &amp; Profit Master Sheet'!$K:$K,$B$2,'Products &amp; Profit Master Sheet'!$M:$M,K$23)</f>
        <v>3.9543272104514887E-2</v>
      </c>
      <c r="L29" s="15">
        <f>SUMIFS('Products &amp; Profit Master Sheet'!$I:$I,'Products &amp; Profit Master Sheet'!$K:$K,$B$2,'Products &amp; Profit Master Sheet'!$L:$L,MATCH($J29,{"January","February","March","April","May","June","July","August","September","October","November","December"},0),'Products &amp; Profit Master Sheet'!$M:$M,L$23) / SUMIFS('Products &amp; Profit Master Sheet'!$I:$I,'Products &amp; Profit Master Sheet'!$K:$K,$B$2,'Products &amp; Profit Master Sheet'!$M:$M,L$23)</f>
        <v>3.2379244087584011E-2</v>
      </c>
      <c r="M29" s="15">
        <f>SUMIFS('Products &amp; Profit Master Sheet'!$I:$I,'Products &amp; Profit Master Sheet'!$K:$K,$B$2,'Products &amp; Profit Master Sheet'!$L:$L,MATCH($J29,{"January","February","March","April","May","June","July","August","September","October","November","December"},0),'Products &amp; Profit Master Sheet'!$M:$M,M$23) / SUMIFS('Products &amp; Profit Master Sheet'!$I:$I,'Products &amp; Profit Master Sheet'!$K:$K,$B$2,'Products &amp; Profit Master Sheet'!$M:$M,M$23)</f>
        <v>0.104255582364084</v>
      </c>
      <c r="N29" s="15">
        <f>SUMIFS('Products &amp; Profit Master Sheet'!$I:$I,'Products &amp; Profit Master Sheet'!$K:$K,$B$2,'Products &amp; Profit Master Sheet'!$L:$L,MATCH($J29,{"January","February","March","April","May","June","July","August","September","October","November","December"},0),'Products &amp; Profit Master Sheet'!$M:$M,N$23) / SUMIFS('Products &amp; Profit Master Sheet'!$I:$I,'Products &amp; Profit Master Sheet'!$K:$K,$B$2,'Products &amp; Profit Master Sheet'!$M:$M,N$23)</f>
        <v>6.5881215696503648E-3</v>
      </c>
      <c r="O29" s="15">
        <f>SUMIFS('Products &amp; Profit Master Sheet'!$I:$I,'Products &amp; Profit Master Sheet'!$K:$K,$B$2,'Products &amp; Profit Master Sheet'!$L:$L,MATCH($J29,{"January","February","March","April","May","June","July","August","September","October","November","December"},0),'Products &amp; Profit Master Sheet'!$M:$M,O$23) / SUMIFS('Products &amp; Profit Master Sheet'!$I:$I,'Products &amp; Profit Master Sheet'!$K:$K,$B$2,'Products &amp; Profit Master Sheet'!$M:$M,O$23)</f>
        <v>0.14521415023380443</v>
      </c>
      <c r="P29" s="15">
        <f>SUMIFS('Products &amp; Profit Master Sheet'!$I:$I,'Products &amp; Profit Master Sheet'!$K:$K,$B$2,'Products &amp; Profit Master Sheet'!$L:$L,MATCH($J29,{"January","February","March","April","May","June","July","August","September","October","November","December"},0),'Products &amp; Profit Master Sheet'!$M:$M,P$23) / SUMIFS('Products &amp; Profit Master Sheet'!$I:$I,'Products &amp; Profit Master Sheet'!$K:$K,$B$2,'Products &amp; Profit Master Sheet'!$M:$M,P$23)</f>
        <v>0.16119949652694485</v>
      </c>
      <c r="Q29" s="15">
        <f>SUMIFS('Products &amp; Profit Master Sheet'!$I:$I,'Products &amp; Profit Master Sheet'!$K:$K,$B$2,'Products &amp; Profit Master Sheet'!$L:$L,MATCH($J29,{"January","February","March","April","May","June","July","August","September","October","November","December"},0),'Products &amp; Profit Master Sheet'!$M:$M,Q$23) / SUMIFS('Products &amp; Profit Master Sheet'!$I:$I,'Products &amp; Profit Master Sheet'!$K:$K,$B$2,'Products &amp; Profit Master Sheet'!$M:$M,Q$23)</f>
        <v>0</v>
      </c>
      <c r="S29" s="12" t="s">
        <v>40</v>
      </c>
      <c r="T29" s="15">
        <f>SUMIFS('Products &amp; Profit Master Sheet'!$J:$J,'Products &amp; Profit Master Sheet'!$K:$K,$B$2,'Products &amp; Profit Master Sheet'!$L:$L,MATCH($S29,{"January","February","March","April","May","June","July","August","September","October","November","December"},0),'Products &amp; Profit Master Sheet'!$M:$M,T$23) / SUMIFS('Products &amp; Profit Master Sheet'!$J:$J,'Products &amp; Profit Master Sheet'!$K:$K,$B$2,'Products &amp; Profit Master Sheet'!$M:$M,T$23)</f>
        <v>4.3275864062504936E-2</v>
      </c>
      <c r="U29" s="15">
        <f>SUMIFS('Products &amp; Profit Master Sheet'!$J:$J,'Products &amp; Profit Master Sheet'!$K:$K,$B$2,'Products &amp; Profit Master Sheet'!$L:$L,MATCH($S29,{"January","February","March","April","May","June","July","August","September","October","November","December"},0),'Products &amp; Profit Master Sheet'!$M:$M,U$23) / SUMIFS('Products &amp; Profit Master Sheet'!$J:$J,'Products &amp; Profit Master Sheet'!$K:$K,$B$2,'Products &amp; Profit Master Sheet'!$M:$M,U$23)</f>
        <v>2.748626482922692E-2</v>
      </c>
      <c r="V29" s="15">
        <f>SUMIFS('Products &amp; Profit Master Sheet'!$J:$J,'Products &amp; Profit Master Sheet'!$K:$K,$B$2,'Products &amp; Profit Master Sheet'!$L:$L,MATCH($S29,{"January","February","March","April","May","June","July","August","September","October","November","December"},0),'Products &amp; Profit Master Sheet'!$M:$M,V$23) / SUMIFS('Products &amp; Profit Master Sheet'!$J:$J,'Products &amp; Profit Master Sheet'!$K:$K,$B$2,'Products &amp; Profit Master Sheet'!$M:$M,V$23)</f>
        <v>0.10788760937511949</v>
      </c>
      <c r="W29" s="15">
        <f>SUMIFS('Products &amp; Profit Master Sheet'!$J:$J,'Products &amp; Profit Master Sheet'!$K:$K,$B$2,'Products &amp; Profit Master Sheet'!$L:$L,MATCH($S29,{"January","February","March","April","May","June","July","August","September","October","November","December"},0),'Products &amp; Profit Master Sheet'!$M:$M,W$23) / SUMIFS('Products &amp; Profit Master Sheet'!$J:$J,'Products &amp; Profit Master Sheet'!$K:$K,$B$2,'Products &amp; Profit Master Sheet'!$M:$M,W$23)</f>
        <v>7.0777816309261082E-3</v>
      </c>
      <c r="X29" s="15">
        <f>SUMIFS('Products &amp; Profit Master Sheet'!$J:$J,'Products &amp; Profit Master Sheet'!$K:$K,$B$2,'Products &amp; Profit Master Sheet'!$L:$L,MATCH($S29,{"January","February","March","April","May","June","July","August","September","October","November","December"},0),'Products &amp; Profit Master Sheet'!$M:$M,X$23) / SUMIFS('Products &amp; Profit Master Sheet'!$J:$J,'Products &amp; Profit Master Sheet'!$K:$K,$B$2,'Products &amp; Profit Master Sheet'!$M:$M,X$23)</f>
        <v>0.15784207669204947</v>
      </c>
      <c r="Y29" s="15">
        <f>SUMIFS('Products &amp; Profit Master Sheet'!$J:$J,'Products &amp; Profit Master Sheet'!$K:$K,$B$2,'Products &amp; Profit Master Sheet'!$L:$L,MATCH($S29,{"January","February","March","April","May","June","July","August","September","October","November","December"},0),'Products &amp; Profit Master Sheet'!$M:$M,Y$23) / SUMIFS('Products &amp; Profit Master Sheet'!$J:$J,'Products &amp; Profit Master Sheet'!$K:$K,$B$2,'Products &amp; Profit Master Sheet'!$M:$M,Y$23)</f>
        <v>0.15870803589097096</v>
      </c>
      <c r="Z29" s="15">
        <f>SUMIFS('Products &amp; Profit Master Sheet'!$J:$J,'Products &amp; Profit Master Sheet'!$K:$K,$B$2,'Products &amp; Profit Master Sheet'!$L:$L,MATCH($S29,{"January","February","March","April","May","June","July","August","September","October","November","December"},0),'Products &amp; Profit Master Sheet'!$M:$M,Z$23) / SUMIFS('Products &amp; Profit Master Sheet'!$J:$J,'Products &amp; Profit Master Sheet'!$K:$K,$B$2,'Products &amp; Profit Master Sheet'!$M:$M,Z$23)</f>
        <v>0</v>
      </c>
    </row>
    <row r="30" spans="1:26">
      <c r="A30" s="12" t="s">
        <v>41</v>
      </c>
      <c r="B30" s="15">
        <f>COUNTIFS('Products &amp; Profit Master Sheet'!$K:$K,$B$2,'Products &amp; Profit Master Sheet'!$L:$L,MATCH($A30,{"January","February","March","April","May","June","July","August","September","October","November","December"},0),'Products &amp; Profit Master Sheet'!$M:$M,B$23) / COUNTIFS('Products &amp; Profit Master Sheet'!$K:$K,$B$2,'Products &amp; Profit Master Sheet'!$M:$M,B$23)</f>
        <v>7.586206896551724E-2</v>
      </c>
      <c r="C30" s="15">
        <f>COUNTIFS('Products &amp; Profit Master Sheet'!$K:$K,$B$2,'Products &amp; Profit Master Sheet'!$L:$L,MATCH($A30,{"January","February","March","April","May","June","July","August","September","October","November","December"},0),'Products &amp; Profit Master Sheet'!$M:$M,C$23) / COUNTIFS('Products &amp; Profit Master Sheet'!$K:$K,$B$2,'Products &amp; Profit Master Sheet'!$M:$M,C$23)</f>
        <v>6.9182389937106917E-2</v>
      </c>
      <c r="D30" s="15">
        <f>COUNTIFS('Products &amp; Profit Master Sheet'!$K:$K,$B$2,'Products &amp; Profit Master Sheet'!$L:$L,MATCH($A30,{"January","February","March","April","May","June","July","August","September","October","November","December"},0),'Products &amp; Profit Master Sheet'!$M:$M,D$23) / COUNTIFS('Products &amp; Profit Master Sheet'!$K:$K,$B$2,'Products &amp; Profit Master Sheet'!$M:$M,D$23)</f>
        <v>2.9702970297029702E-2</v>
      </c>
      <c r="E30" s="15">
        <f>COUNTIFS('Products &amp; Profit Master Sheet'!$K:$K,$B$2,'Products &amp; Profit Master Sheet'!$L:$L,MATCH($A30,{"January","February","March","April","May","June","July","August","September","October","November","December"},0),'Products &amp; Profit Master Sheet'!$M:$M,E$23) / COUNTIFS('Products &amp; Profit Master Sheet'!$K:$K,$B$2,'Products &amp; Profit Master Sheet'!$M:$M,E$23)</f>
        <v>0.11363636363636363</v>
      </c>
      <c r="F30" s="15">
        <f>COUNTIFS('Products &amp; Profit Master Sheet'!$K:$K,$B$2,'Products &amp; Profit Master Sheet'!$L:$L,MATCH($A30,{"January","February","March","April","May","June","July","August","September","October","November","December"},0),'Products &amp; Profit Master Sheet'!$M:$M,F$23) / COUNTIFS('Products &amp; Profit Master Sheet'!$K:$K,$B$2,'Products &amp; Profit Master Sheet'!$M:$M,F$23)</f>
        <v>0</v>
      </c>
      <c r="G30" s="15">
        <f>COUNTIFS('Products &amp; Profit Master Sheet'!$K:$K,$B$2,'Products &amp; Profit Master Sheet'!$L:$L,MATCH($A30,{"January","February","March","April","May","June","July","August","September","October","November","December"},0),'Products &amp; Profit Master Sheet'!$M:$M,G$23) / COUNTIFS('Products &amp; Profit Master Sheet'!$K:$K,$B$2,'Products &amp; Profit Master Sheet'!$M:$M,G$23)</f>
        <v>0.14723926380368099</v>
      </c>
      <c r="H30" s="15">
        <f>COUNTIFS('Products &amp; Profit Master Sheet'!$K:$K,$B$2,'Products &amp; Profit Master Sheet'!$L:$L,MATCH($A30,{"January","February","March","April","May","June","July","August","September","October","November","December"},0),'Products &amp; Profit Master Sheet'!$M:$M,H$23) / COUNTIFS('Products &amp; Profit Master Sheet'!$K:$K,$B$2,'Products &amp; Profit Master Sheet'!$M:$M,H$23)</f>
        <v>0</v>
      </c>
      <c r="J30" s="12" t="s">
        <v>41</v>
      </c>
      <c r="K30" s="15">
        <f>SUMIFS('Products &amp; Profit Master Sheet'!$I:$I,'Products &amp; Profit Master Sheet'!$K:$K,$B$2,'Products &amp; Profit Master Sheet'!$L:$L,MATCH($J30,{"January","February","March","April","May","June","July","August","September","October","November","December"},0),'Products &amp; Profit Master Sheet'!$M:$M,K$23) / SUMIFS('Products &amp; Profit Master Sheet'!$I:$I,'Products &amp; Profit Master Sheet'!$K:$K,$B$2,'Products &amp; Profit Master Sheet'!$M:$M,K$23)</f>
        <v>7.7585592974415474E-2</v>
      </c>
      <c r="L30" s="15">
        <f>SUMIFS('Products &amp; Profit Master Sheet'!$I:$I,'Products &amp; Profit Master Sheet'!$K:$K,$B$2,'Products &amp; Profit Master Sheet'!$L:$L,MATCH($J30,{"January","February","March","April","May","June","July","August","September","October","November","December"},0),'Products &amp; Profit Master Sheet'!$M:$M,L$23) / SUMIFS('Products &amp; Profit Master Sheet'!$I:$I,'Products &amp; Profit Master Sheet'!$K:$K,$B$2,'Products &amp; Profit Master Sheet'!$M:$M,L$23)</f>
        <v>7.234299652758007E-2</v>
      </c>
      <c r="M30" s="15">
        <f>SUMIFS('Products &amp; Profit Master Sheet'!$I:$I,'Products &amp; Profit Master Sheet'!$K:$K,$B$2,'Products &amp; Profit Master Sheet'!$L:$L,MATCH($J30,{"January","February","March","April","May","June","July","August","September","October","November","December"},0),'Products &amp; Profit Master Sheet'!$M:$M,M$23) / SUMIFS('Products &amp; Profit Master Sheet'!$I:$I,'Products &amp; Profit Master Sheet'!$K:$K,$B$2,'Products &amp; Profit Master Sheet'!$M:$M,M$23)</f>
        <v>3.25618309553432E-2</v>
      </c>
      <c r="N30" s="15">
        <f>SUMIFS('Products &amp; Profit Master Sheet'!$I:$I,'Products &amp; Profit Master Sheet'!$K:$K,$B$2,'Products &amp; Profit Master Sheet'!$L:$L,MATCH($J30,{"January","February","March","April","May","June","July","August","September","October","November","December"},0),'Products &amp; Profit Master Sheet'!$M:$M,N$23) / SUMIFS('Products &amp; Profit Master Sheet'!$I:$I,'Products &amp; Profit Master Sheet'!$K:$K,$B$2,'Products &amp; Profit Master Sheet'!$M:$M,N$23)</f>
        <v>0.10669814547886568</v>
      </c>
      <c r="O30" s="15">
        <f>SUMIFS('Products &amp; Profit Master Sheet'!$I:$I,'Products &amp; Profit Master Sheet'!$K:$K,$B$2,'Products &amp; Profit Master Sheet'!$L:$L,MATCH($J30,{"January","February","March","April","May","June","July","August","September","October","November","December"},0),'Products &amp; Profit Master Sheet'!$M:$M,O$23) / SUMIFS('Products &amp; Profit Master Sheet'!$I:$I,'Products &amp; Profit Master Sheet'!$K:$K,$B$2,'Products &amp; Profit Master Sheet'!$M:$M,O$23)</f>
        <v>0</v>
      </c>
      <c r="P30" s="15">
        <f>SUMIFS('Products &amp; Profit Master Sheet'!$I:$I,'Products &amp; Profit Master Sheet'!$K:$K,$B$2,'Products &amp; Profit Master Sheet'!$L:$L,MATCH($J30,{"January","February","March","April","May","June","July","August","September","October","November","December"},0),'Products &amp; Profit Master Sheet'!$M:$M,P$23) / SUMIFS('Products &amp; Profit Master Sheet'!$I:$I,'Products &amp; Profit Master Sheet'!$K:$K,$B$2,'Products &amp; Profit Master Sheet'!$M:$M,P$23)</f>
        <v>0.15885233209396873</v>
      </c>
      <c r="Q30" s="15">
        <f>SUMIFS('Products &amp; Profit Master Sheet'!$I:$I,'Products &amp; Profit Master Sheet'!$K:$K,$B$2,'Products &amp; Profit Master Sheet'!$L:$L,MATCH($J30,{"January","February","March","April","May","June","July","August","September","October","November","December"},0),'Products &amp; Profit Master Sheet'!$M:$M,Q$23) / SUMIFS('Products &amp; Profit Master Sheet'!$I:$I,'Products &amp; Profit Master Sheet'!$K:$K,$B$2,'Products &amp; Profit Master Sheet'!$M:$M,Q$23)</f>
        <v>0</v>
      </c>
      <c r="S30" s="12" t="s">
        <v>41</v>
      </c>
      <c r="T30" s="15">
        <f>SUMIFS('Products &amp; Profit Master Sheet'!$J:$J,'Products &amp; Profit Master Sheet'!$K:$K,$B$2,'Products &amp; Profit Master Sheet'!$L:$L,MATCH($S30,{"January","February","March","April","May","June","July","August","September","October","November","December"},0),'Products &amp; Profit Master Sheet'!$M:$M,T$23) / SUMIFS('Products &amp; Profit Master Sheet'!$J:$J,'Products &amp; Profit Master Sheet'!$K:$K,$B$2,'Products &amp; Profit Master Sheet'!$M:$M,T$23)</f>
        <v>7.8670025406028729E-2</v>
      </c>
      <c r="U30" s="15">
        <f>SUMIFS('Products &amp; Profit Master Sheet'!$J:$J,'Products &amp; Profit Master Sheet'!$K:$K,$B$2,'Products &amp; Profit Master Sheet'!$L:$L,MATCH($S30,{"January","February","March","April","May","June","July","August","September","October","November","December"},0),'Products &amp; Profit Master Sheet'!$M:$M,U$23) / SUMIFS('Products &amp; Profit Master Sheet'!$J:$J,'Products &amp; Profit Master Sheet'!$K:$K,$B$2,'Products &amp; Profit Master Sheet'!$M:$M,U$23)</f>
        <v>7.4208926913883658E-2</v>
      </c>
      <c r="V30" s="15">
        <f>SUMIFS('Products &amp; Profit Master Sheet'!$J:$J,'Products &amp; Profit Master Sheet'!$K:$K,$B$2,'Products &amp; Profit Master Sheet'!$L:$L,MATCH($S30,{"January","February","March","April","May","June","July","August","September","October","November","December"},0),'Products &amp; Profit Master Sheet'!$M:$M,V$23) / SUMIFS('Products &amp; Profit Master Sheet'!$J:$J,'Products &amp; Profit Master Sheet'!$K:$K,$B$2,'Products &amp; Profit Master Sheet'!$M:$M,V$23)</f>
        <v>2.9512471141947522E-2</v>
      </c>
      <c r="W30" s="15">
        <f>SUMIFS('Products &amp; Profit Master Sheet'!$J:$J,'Products &amp; Profit Master Sheet'!$K:$K,$B$2,'Products &amp; Profit Master Sheet'!$L:$L,MATCH($S30,{"January","February","March","April","May","June","July","August","September","October","November","December"},0),'Products &amp; Profit Master Sheet'!$M:$M,W$23) / SUMIFS('Products &amp; Profit Master Sheet'!$J:$J,'Products &amp; Profit Master Sheet'!$K:$K,$B$2,'Products &amp; Profit Master Sheet'!$M:$M,W$23)</f>
        <v>0.10134980072768746</v>
      </c>
      <c r="X30" s="15">
        <f>SUMIFS('Products &amp; Profit Master Sheet'!$J:$J,'Products &amp; Profit Master Sheet'!$K:$K,$B$2,'Products &amp; Profit Master Sheet'!$L:$L,MATCH($S30,{"January","February","March","April","May","June","July","August","September","October","November","December"},0),'Products &amp; Profit Master Sheet'!$M:$M,X$23) / SUMIFS('Products &amp; Profit Master Sheet'!$J:$J,'Products &amp; Profit Master Sheet'!$K:$K,$B$2,'Products &amp; Profit Master Sheet'!$M:$M,X$23)</f>
        <v>0</v>
      </c>
      <c r="Y30" s="15">
        <f>SUMIFS('Products &amp; Profit Master Sheet'!$J:$J,'Products &amp; Profit Master Sheet'!$K:$K,$B$2,'Products &amp; Profit Master Sheet'!$L:$L,MATCH($S30,{"January","February","March","April","May","June","July","August","September","October","November","December"},0),'Products &amp; Profit Master Sheet'!$M:$M,Y$23) / SUMIFS('Products &amp; Profit Master Sheet'!$J:$J,'Products &amp; Profit Master Sheet'!$K:$K,$B$2,'Products &amp; Profit Master Sheet'!$M:$M,Y$23)</f>
        <v>0.16419310711092058</v>
      </c>
      <c r="Z30" s="15">
        <f>SUMIFS('Products &amp; Profit Master Sheet'!$J:$J,'Products &amp; Profit Master Sheet'!$K:$K,$B$2,'Products &amp; Profit Master Sheet'!$L:$L,MATCH($S30,{"January","February","March","April","May","June","July","August","September","October","November","December"},0),'Products &amp; Profit Master Sheet'!$M:$M,Z$23) / SUMIFS('Products &amp; Profit Master Sheet'!$J:$J,'Products &amp; Profit Master Sheet'!$K:$K,$B$2,'Products &amp; Profit Master Sheet'!$M:$M,Z$23)</f>
        <v>0</v>
      </c>
    </row>
    <row r="31" spans="1:26">
      <c r="A31" s="12" t="s">
        <v>42</v>
      </c>
      <c r="B31" s="15">
        <f>COUNTIFS('Products &amp; Profit Master Sheet'!$K:$K,$B$2,'Products &amp; Profit Master Sheet'!$L:$L,MATCH($A31,{"January","February","March","April","May","June","July","August","September","October","November","December"},0),'Products &amp; Profit Master Sheet'!$M:$M,B$23) / COUNTIFS('Products &amp; Profit Master Sheet'!$K:$K,$B$2,'Products &amp; Profit Master Sheet'!$M:$M,B$23)</f>
        <v>0.28275862068965518</v>
      </c>
      <c r="C31" s="15">
        <f>COUNTIFS('Products &amp; Profit Master Sheet'!$K:$K,$B$2,'Products &amp; Profit Master Sheet'!$L:$L,MATCH($A31,{"January","February","March","April","May","June","July","August","September","October","November","December"},0),'Products &amp; Profit Master Sheet'!$M:$M,C$23) / COUNTIFS('Products &amp; Profit Master Sheet'!$K:$K,$B$2,'Products &amp; Profit Master Sheet'!$M:$M,C$23)</f>
        <v>0.14465408805031446</v>
      </c>
      <c r="D31" s="15">
        <f>COUNTIFS('Products &amp; Profit Master Sheet'!$K:$K,$B$2,'Products &amp; Profit Master Sheet'!$L:$L,MATCH($A31,{"January","February","March","April","May","June","July","August","September","October","November","December"},0),'Products &amp; Profit Master Sheet'!$M:$M,D$23) / COUNTIFS('Products &amp; Profit Master Sheet'!$K:$K,$B$2,'Products &amp; Profit Master Sheet'!$M:$M,D$23)</f>
        <v>6.9306930693069313E-2</v>
      </c>
      <c r="E31" s="15">
        <f>COUNTIFS('Products &amp; Profit Master Sheet'!$K:$K,$B$2,'Products &amp; Profit Master Sheet'!$L:$L,MATCH($A31,{"January","February","March","April","May","June","July","August","September","October","November","December"},0),'Products &amp; Profit Master Sheet'!$M:$M,E$23) / COUNTIFS('Products &amp; Profit Master Sheet'!$K:$K,$B$2,'Products &amp; Profit Master Sheet'!$M:$M,E$23)</f>
        <v>9.3181818181818185E-2</v>
      </c>
      <c r="F31" s="15">
        <f>COUNTIFS('Products &amp; Profit Master Sheet'!$K:$K,$B$2,'Products &amp; Profit Master Sheet'!$L:$L,MATCH($A31,{"January","February","March","April","May","June","July","August","September","October","November","December"},0),'Products &amp; Profit Master Sheet'!$M:$M,F$23) / COUNTIFS('Products &amp; Profit Master Sheet'!$K:$K,$B$2,'Products &amp; Profit Master Sheet'!$M:$M,F$23)</f>
        <v>2.1276595744680851E-2</v>
      </c>
      <c r="G31" s="15">
        <f>COUNTIFS('Products &amp; Profit Master Sheet'!$K:$K,$B$2,'Products &amp; Profit Master Sheet'!$L:$L,MATCH($A31,{"January","February","March","April","May","June","July","August","September","October","November","December"},0),'Products &amp; Profit Master Sheet'!$M:$M,G$23) / COUNTIFS('Products &amp; Profit Master Sheet'!$K:$K,$B$2,'Products &amp; Profit Master Sheet'!$M:$M,G$23)</f>
        <v>0</v>
      </c>
      <c r="H31" s="15">
        <f>COUNTIFS('Products &amp; Profit Master Sheet'!$K:$K,$B$2,'Products &amp; Profit Master Sheet'!$L:$L,MATCH($A31,{"January","February","March","April","May","June","July","August","September","October","November","December"},0),'Products &amp; Profit Master Sheet'!$M:$M,H$23) / COUNTIFS('Products &amp; Profit Master Sheet'!$K:$K,$B$2,'Products &amp; Profit Master Sheet'!$M:$M,H$23)</f>
        <v>6.3414634146341464E-2</v>
      </c>
      <c r="J31" s="12" t="s">
        <v>42</v>
      </c>
      <c r="K31" s="15">
        <f>SUMIFS('Products &amp; Profit Master Sheet'!$I:$I,'Products &amp; Profit Master Sheet'!$K:$K,$B$2,'Products &amp; Profit Master Sheet'!$L:$L,MATCH($J31,{"January","February","March","April","May","June","July","August","September","October","November","December"},0),'Products &amp; Profit Master Sheet'!$M:$M,K$23) / SUMIFS('Products &amp; Profit Master Sheet'!$I:$I,'Products &amp; Profit Master Sheet'!$K:$K,$B$2,'Products &amp; Profit Master Sheet'!$M:$M,K$23)</f>
        <v>0.28667573517681433</v>
      </c>
      <c r="L31" s="15">
        <f>SUMIFS('Products &amp; Profit Master Sheet'!$I:$I,'Products &amp; Profit Master Sheet'!$K:$K,$B$2,'Products &amp; Profit Master Sheet'!$L:$L,MATCH($J31,{"January","February","March","April","May","June","July","August","September","October","November","December"},0),'Products &amp; Profit Master Sheet'!$M:$M,L$23) / SUMIFS('Products &amp; Profit Master Sheet'!$I:$I,'Products &amp; Profit Master Sheet'!$K:$K,$B$2,'Products &amp; Profit Master Sheet'!$M:$M,L$23)</f>
        <v>0.15718304035986105</v>
      </c>
      <c r="M31" s="15">
        <f>SUMIFS('Products &amp; Profit Master Sheet'!$I:$I,'Products &amp; Profit Master Sheet'!$K:$K,$B$2,'Products &amp; Profit Master Sheet'!$L:$L,MATCH($J31,{"January","February","March","April","May","June","July","August","September","October","November","December"},0),'Products &amp; Profit Master Sheet'!$M:$M,M$23) / SUMIFS('Products &amp; Profit Master Sheet'!$I:$I,'Products &amp; Profit Master Sheet'!$K:$K,$B$2,'Products &amp; Profit Master Sheet'!$M:$M,M$23)</f>
        <v>6.0152616371562211E-2</v>
      </c>
      <c r="N31" s="15">
        <f>SUMIFS('Products &amp; Profit Master Sheet'!$I:$I,'Products &amp; Profit Master Sheet'!$K:$K,$B$2,'Products &amp; Profit Master Sheet'!$L:$L,MATCH($J31,{"January","February","March","April","May","June","July","August","September","October","November","December"},0),'Products &amp; Profit Master Sheet'!$M:$M,N$23) / SUMIFS('Products &amp; Profit Master Sheet'!$I:$I,'Products &amp; Profit Master Sheet'!$K:$K,$B$2,'Products &amp; Profit Master Sheet'!$M:$M,N$23)</f>
        <v>9.2846296643954801E-2</v>
      </c>
      <c r="O31" s="15">
        <f>SUMIFS('Products &amp; Profit Master Sheet'!$I:$I,'Products &amp; Profit Master Sheet'!$K:$K,$B$2,'Products &amp; Profit Master Sheet'!$L:$L,MATCH($J31,{"January","February","March","April","May","June","July","August","September","October","November","December"},0),'Products &amp; Profit Master Sheet'!$M:$M,O$23) / SUMIFS('Products &amp; Profit Master Sheet'!$I:$I,'Products &amp; Profit Master Sheet'!$K:$K,$B$2,'Products &amp; Profit Master Sheet'!$M:$M,O$23)</f>
        <v>1.7210167667744344E-2</v>
      </c>
      <c r="P31" s="15">
        <f>SUMIFS('Products &amp; Profit Master Sheet'!$I:$I,'Products &amp; Profit Master Sheet'!$K:$K,$B$2,'Products &amp; Profit Master Sheet'!$L:$L,MATCH($J31,{"January","February","March","April","May","June","July","August","September","October","November","December"},0),'Products &amp; Profit Master Sheet'!$M:$M,P$23) / SUMIFS('Products &amp; Profit Master Sheet'!$I:$I,'Products &amp; Profit Master Sheet'!$K:$K,$B$2,'Products &amp; Profit Master Sheet'!$M:$M,P$23)</f>
        <v>0</v>
      </c>
      <c r="Q31" s="15">
        <f>SUMIFS('Products &amp; Profit Master Sheet'!$I:$I,'Products &amp; Profit Master Sheet'!$K:$K,$B$2,'Products &amp; Profit Master Sheet'!$L:$L,MATCH($J31,{"January","February","March","April","May","June","July","August","September","October","November","December"},0),'Products &amp; Profit Master Sheet'!$M:$M,Q$23) / SUMIFS('Products &amp; Profit Master Sheet'!$I:$I,'Products &amp; Profit Master Sheet'!$K:$K,$B$2,'Products &amp; Profit Master Sheet'!$M:$M,Q$23)</f>
        <v>5.0599663424503304E-2</v>
      </c>
      <c r="S31" s="12" t="s">
        <v>42</v>
      </c>
      <c r="T31" s="15">
        <f>SUMIFS('Products &amp; Profit Master Sheet'!$J:$J,'Products &amp; Profit Master Sheet'!$K:$K,$B$2,'Products &amp; Profit Master Sheet'!$L:$L,MATCH($S31,{"January","February","March","April","May","June","July","August","September","October","November","December"},0),'Products &amp; Profit Master Sheet'!$M:$M,T$23) / SUMIFS('Products &amp; Profit Master Sheet'!$J:$J,'Products &amp; Profit Master Sheet'!$K:$K,$B$2,'Products &amp; Profit Master Sheet'!$M:$M,T$23)</f>
        <v>0.28831186031624567</v>
      </c>
      <c r="U31" s="15">
        <f>SUMIFS('Products &amp; Profit Master Sheet'!$J:$J,'Products &amp; Profit Master Sheet'!$K:$K,$B$2,'Products &amp; Profit Master Sheet'!$L:$L,MATCH($S31,{"January","February","March","April","May","June","July","August","September","October","November","December"},0),'Products &amp; Profit Master Sheet'!$M:$M,U$23) / SUMIFS('Products &amp; Profit Master Sheet'!$J:$J,'Products &amp; Profit Master Sheet'!$K:$K,$B$2,'Products &amp; Profit Master Sheet'!$M:$M,U$23)</f>
        <v>0.15559185284977584</v>
      </c>
      <c r="V31" s="15">
        <f>SUMIFS('Products &amp; Profit Master Sheet'!$J:$J,'Products &amp; Profit Master Sheet'!$K:$K,$B$2,'Products &amp; Profit Master Sheet'!$L:$L,MATCH($S31,{"January","February","March","April","May","June","July","August","September","October","November","December"},0),'Products &amp; Profit Master Sheet'!$M:$M,V$23) / SUMIFS('Products &amp; Profit Master Sheet'!$J:$J,'Products &amp; Profit Master Sheet'!$K:$K,$B$2,'Products &amp; Profit Master Sheet'!$M:$M,V$23)</f>
        <v>5.3774580456835003E-2</v>
      </c>
      <c r="W31" s="15">
        <f>SUMIFS('Products &amp; Profit Master Sheet'!$J:$J,'Products &amp; Profit Master Sheet'!$K:$K,$B$2,'Products &amp; Profit Master Sheet'!$L:$L,MATCH($S31,{"January","February","March","April","May","June","July","August","September","October","November","December"},0),'Products &amp; Profit Master Sheet'!$M:$M,W$23) / SUMIFS('Products &amp; Profit Master Sheet'!$J:$J,'Products &amp; Profit Master Sheet'!$K:$K,$B$2,'Products &amp; Profit Master Sheet'!$M:$M,W$23)</f>
        <v>9.1573386960171324E-2</v>
      </c>
      <c r="X31" s="15">
        <f>SUMIFS('Products &amp; Profit Master Sheet'!$J:$J,'Products &amp; Profit Master Sheet'!$K:$K,$B$2,'Products &amp; Profit Master Sheet'!$L:$L,MATCH($S31,{"January","February","March","April","May","June","July","August","September","October","November","December"},0),'Products &amp; Profit Master Sheet'!$M:$M,X$23) / SUMIFS('Products &amp; Profit Master Sheet'!$J:$J,'Products &amp; Profit Master Sheet'!$K:$K,$B$2,'Products &amp; Profit Master Sheet'!$M:$M,X$23)</f>
        <v>1.5199829681461911E-2</v>
      </c>
      <c r="Y31" s="15">
        <f>SUMIFS('Products &amp; Profit Master Sheet'!$J:$J,'Products &amp; Profit Master Sheet'!$K:$K,$B$2,'Products &amp; Profit Master Sheet'!$L:$L,MATCH($S31,{"January","February","March","April","May","June","July","August","September","October","November","December"},0),'Products &amp; Profit Master Sheet'!$M:$M,Y$23) / SUMIFS('Products &amp; Profit Master Sheet'!$J:$J,'Products &amp; Profit Master Sheet'!$K:$K,$B$2,'Products &amp; Profit Master Sheet'!$M:$M,Y$23)</f>
        <v>0</v>
      </c>
      <c r="Z31" s="15">
        <f>SUMIFS('Products &amp; Profit Master Sheet'!$J:$J,'Products &amp; Profit Master Sheet'!$K:$K,$B$2,'Products &amp; Profit Master Sheet'!$L:$L,MATCH($S31,{"January","February","March","April","May","June","July","August","September","October","November","December"},0),'Products &amp; Profit Master Sheet'!$M:$M,Z$23) / SUMIFS('Products &amp; Profit Master Sheet'!$J:$J,'Products &amp; Profit Master Sheet'!$K:$K,$B$2,'Products &amp; Profit Master Sheet'!$M:$M,Z$23)</f>
        <v>5.1348267214493787E-2</v>
      </c>
    </row>
    <row r="32" spans="1:26">
      <c r="A32" s="12" t="s">
        <v>43</v>
      </c>
      <c r="B32" s="15">
        <f>COUNTIFS('Products &amp; Profit Master Sheet'!$K:$K,$B$2,'Products &amp; Profit Master Sheet'!$L:$L,MATCH($A32,{"January","February","March","April","May","June","July","August","September","October","November","December"},0),'Products &amp; Profit Master Sheet'!$M:$M,B$23) / COUNTIFS('Products &amp; Profit Master Sheet'!$K:$K,$B$2,'Products &amp; Profit Master Sheet'!$M:$M,B$23)</f>
        <v>5.5172413793103448E-2</v>
      </c>
      <c r="C32" s="15">
        <f>COUNTIFS('Products &amp; Profit Master Sheet'!$K:$K,$B$2,'Products &amp; Profit Master Sheet'!$L:$L,MATCH($A32,{"January","February","March","April","May","June","July","August","September","October","November","December"},0),'Products &amp; Profit Master Sheet'!$M:$M,C$23) / COUNTIFS('Products &amp; Profit Master Sheet'!$K:$K,$B$2,'Products &amp; Profit Master Sheet'!$M:$M,C$23)</f>
        <v>0</v>
      </c>
      <c r="D32" s="15">
        <f>COUNTIFS('Products &amp; Profit Master Sheet'!$K:$K,$B$2,'Products &amp; Profit Master Sheet'!$L:$L,MATCH($A32,{"January","February","March","April","May","June","July","August","September","October","November","December"},0),'Products &amp; Profit Master Sheet'!$M:$M,D$23) / COUNTIFS('Products &amp; Profit Master Sheet'!$K:$K,$B$2,'Products &amp; Profit Master Sheet'!$M:$M,D$23)</f>
        <v>5.9405940594059403E-2</v>
      </c>
      <c r="E32" s="15">
        <f>COUNTIFS('Products &amp; Profit Master Sheet'!$K:$K,$B$2,'Products &amp; Profit Master Sheet'!$L:$L,MATCH($A32,{"January","February","March","April","May","June","July","August","September","October","November","December"},0),'Products &amp; Profit Master Sheet'!$M:$M,E$23) / COUNTIFS('Products &amp; Profit Master Sheet'!$K:$K,$B$2,'Products &amp; Profit Master Sheet'!$M:$M,E$23)</f>
        <v>2.5000000000000001E-2</v>
      </c>
      <c r="F32" s="15">
        <f>COUNTIFS('Products &amp; Profit Master Sheet'!$K:$K,$B$2,'Products &amp; Profit Master Sheet'!$L:$L,MATCH($A32,{"January","February","March","April","May","June","July","August","September","October","November","December"},0),'Products &amp; Profit Master Sheet'!$M:$M,F$23) / COUNTIFS('Products &amp; Profit Master Sheet'!$K:$K,$B$2,'Products &amp; Profit Master Sheet'!$M:$M,F$23)</f>
        <v>0</v>
      </c>
      <c r="G32" s="15">
        <f>COUNTIFS('Products &amp; Profit Master Sheet'!$K:$K,$B$2,'Products &amp; Profit Master Sheet'!$L:$L,MATCH($A32,{"January","February","March","April","May","June","July","August","September","October","November","December"},0),'Products &amp; Profit Master Sheet'!$M:$M,G$23) / COUNTIFS('Products &amp; Profit Master Sheet'!$K:$K,$B$2,'Products &amp; Profit Master Sheet'!$M:$M,G$23)</f>
        <v>8.5889570552147243E-2</v>
      </c>
      <c r="H32" s="15">
        <f>COUNTIFS('Products &amp; Profit Master Sheet'!$K:$K,$B$2,'Products &amp; Profit Master Sheet'!$L:$L,MATCH($A32,{"January","February","March","April","May","June","July","August","September","October","November","December"},0),'Products &amp; Profit Master Sheet'!$M:$M,H$23) / COUNTIFS('Products &amp; Profit Master Sheet'!$K:$K,$B$2,'Products &amp; Profit Master Sheet'!$M:$M,H$23)</f>
        <v>0.24390243902439024</v>
      </c>
      <c r="J32" s="12" t="s">
        <v>43</v>
      </c>
      <c r="K32" s="15">
        <f>SUMIFS('Products &amp; Profit Master Sheet'!$I:$I,'Products &amp; Profit Master Sheet'!$K:$K,$B$2,'Products &amp; Profit Master Sheet'!$L:$L,MATCH($J32,{"January","February","March","April","May","June","July","August","September","October","November","December"},0),'Products &amp; Profit Master Sheet'!$M:$M,K$23) / SUMIFS('Products &amp; Profit Master Sheet'!$I:$I,'Products &amp; Profit Master Sheet'!$K:$K,$B$2,'Products &amp; Profit Master Sheet'!$M:$M,K$23)</f>
        <v>5.4246498014125559E-2</v>
      </c>
      <c r="L32" s="15">
        <f>SUMIFS('Products &amp; Profit Master Sheet'!$I:$I,'Products &amp; Profit Master Sheet'!$K:$K,$B$2,'Products &amp; Profit Master Sheet'!$L:$L,MATCH($J32,{"January","February","March","April","May","June","July","August","September","October","November","December"},0),'Products &amp; Profit Master Sheet'!$M:$M,L$23) / SUMIFS('Products &amp; Profit Master Sheet'!$I:$I,'Products &amp; Profit Master Sheet'!$K:$K,$B$2,'Products &amp; Profit Master Sheet'!$M:$M,L$23)</f>
        <v>0</v>
      </c>
      <c r="M32" s="15">
        <f>SUMIFS('Products &amp; Profit Master Sheet'!$I:$I,'Products &amp; Profit Master Sheet'!$K:$K,$B$2,'Products &amp; Profit Master Sheet'!$L:$L,MATCH($J32,{"January","February","March","April","May","June","July","August","September","October","November","December"},0),'Products &amp; Profit Master Sheet'!$M:$M,M$23) / SUMIFS('Products &amp; Profit Master Sheet'!$I:$I,'Products &amp; Profit Master Sheet'!$K:$K,$B$2,'Products &amp; Profit Master Sheet'!$M:$M,M$23)</f>
        <v>5.6617264180046492E-2</v>
      </c>
      <c r="N32" s="15">
        <f>SUMIFS('Products &amp; Profit Master Sheet'!$I:$I,'Products &amp; Profit Master Sheet'!$K:$K,$B$2,'Products &amp; Profit Master Sheet'!$L:$L,MATCH($J32,{"January","February","March","April","May","June","July","August","September","October","November","December"},0),'Products &amp; Profit Master Sheet'!$M:$M,N$23) / SUMIFS('Products &amp; Profit Master Sheet'!$I:$I,'Products &amp; Profit Master Sheet'!$K:$K,$B$2,'Products &amp; Profit Master Sheet'!$M:$M,N$23)</f>
        <v>2.8199140906420086E-2</v>
      </c>
      <c r="O32" s="15">
        <f>SUMIFS('Products &amp; Profit Master Sheet'!$I:$I,'Products &amp; Profit Master Sheet'!$K:$K,$B$2,'Products &amp; Profit Master Sheet'!$L:$L,MATCH($J32,{"January","February","March","April","May","June","July","August","September","October","November","December"},0),'Products &amp; Profit Master Sheet'!$M:$M,O$23) / SUMIFS('Products &amp; Profit Master Sheet'!$I:$I,'Products &amp; Profit Master Sheet'!$K:$K,$B$2,'Products &amp; Profit Master Sheet'!$M:$M,O$23)</f>
        <v>0</v>
      </c>
      <c r="P32" s="15">
        <f>SUMIFS('Products &amp; Profit Master Sheet'!$I:$I,'Products &amp; Profit Master Sheet'!$K:$K,$B$2,'Products &amp; Profit Master Sheet'!$L:$L,MATCH($J32,{"January","February","March","April","May","June","July","August","September","October","November","December"},0),'Products &amp; Profit Master Sheet'!$M:$M,P$23) / SUMIFS('Products &amp; Profit Master Sheet'!$I:$I,'Products &amp; Profit Master Sheet'!$K:$K,$B$2,'Products &amp; Profit Master Sheet'!$M:$M,P$23)</f>
        <v>7.6768477608385788E-2</v>
      </c>
      <c r="Q32" s="15">
        <f>SUMIFS('Products &amp; Profit Master Sheet'!$I:$I,'Products &amp; Profit Master Sheet'!$K:$K,$B$2,'Products &amp; Profit Master Sheet'!$L:$L,MATCH($J32,{"January","February","March","April","May","June","July","August","September","October","November","December"},0),'Products &amp; Profit Master Sheet'!$M:$M,Q$23) / SUMIFS('Products &amp; Profit Master Sheet'!$I:$I,'Products &amp; Profit Master Sheet'!$K:$K,$B$2,'Products &amp; Profit Master Sheet'!$M:$M,Q$23)</f>
        <v>0.22642470088273389</v>
      </c>
      <c r="S32" s="12" t="s">
        <v>43</v>
      </c>
      <c r="T32" s="15">
        <f>SUMIFS('Products &amp; Profit Master Sheet'!$J:$J,'Products &amp; Profit Master Sheet'!$K:$K,$B$2,'Products &amp; Profit Master Sheet'!$L:$L,MATCH($S32,{"January","February","March","April","May","June","July","August","September","October","November","December"},0),'Products &amp; Profit Master Sheet'!$M:$M,T$23) / SUMIFS('Products &amp; Profit Master Sheet'!$J:$J,'Products &amp; Profit Master Sheet'!$K:$K,$B$2,'Products &amp; Profit Master Sheet'!$M:$M,T$23)</f>
        <v>5.5277873840199547E-2</v>
      </c>
      <c r="U32" s="15">
        <f>SUMIFS('Products &amp; Profit Master Sheet'!$J:$J,'Products &amp; Profit Master Sheet'!$K:$K,$B$2,'Products &amp; Profit Master Sheet'!$L:$L,MATCH($S32,{"January","February","March","April","May","June","July","August","September","October","November","December"},0),'Products &amp; Profit Master Sheet'!$M:$M,U$23) / SUMIFS('Products &amp; Profit Master Sheet'!$J:$J,'Products &amp; Profit Master Sheet'!$K:$K,$B$2,'Products &amp; Profit Master Sheet'!$M:$M,U$23)</f>
        <v>0</v>
      </c>
      <c r="V32" s="15">
        <f>SUMIFS('Products &amp; Profit Master Sheet'!$J:$J,'Products &amp; Profit Master Sheet'!$K:$K,$B$2,'Products &amp; Profit Master Sheet'!$L:$L,MATCH($S32,{"January","February","March","April","May","June","July","August","September","October","November","December"},0),'Products &amp; Profit Master Sheet'!$M:$M,V$23) / SUMIFS('Products &amp; Profit Master Sheet'!$J:$J,'Products &amp; Profit Master Sheet'!$K:$K,$B$2,'Products &amp; Profit Master Sheet'!$M:$M,V$23)</f>
        <v>5.1490215201669187E-2</v>
      </c>
      <c r="W32" s="15">
        <f>SUMIFS('Products &amp; Profit Master Sheet'!$J:$J,'Products &amp; Profit Master Sheet'!$K:$K,$B$2,'Products &amp; Profit Master Sheet'!$L:$L,MATCH($S32,{"January","February","March","April","May","June","July","August","September","October","November","December"},0),'Products &amp; Profit Master Sheet'!$M:$M,W$23) / SUMIFS('Products &amp; Profit Master Sheet'!$J:$J,'Products &amp; Profit Master Sheet'!$K:$K,$B$2,'Products &amp; Profit Master Sheet'!$M:$M,W$23)</f>
        <v>2.8653966587095101E-2</v>
      </c>
      <c r="X32" s="15">
        <f>SUMIFS('Products &amp; Profit Master Sheet'!$J:$J,'Products &amp; Profit Master Sheet'!$K:$K,$B$2,'Products &amp; Profit Master Sheet'!$L:$L,MATCH($S32,{"January","February","March","April","May","June","July","August","September","October","November","December"},0),'Products &amp; Profit Master Sheet'!$M:$M,X$23) / SUMIFS('Products &amp; Profit Master Sheet'!$J:$J,'Products &amp; Profit Master Sheet'!$K:$K,$B$2,'Products &amp; Profit Master Sheet'!$M:$M,X$23)</f>
        <v>0</v>
      </c>
      <c r="Y32" s="15">
        <f>SUMIFS('Products &amp; Profit Master Sheet'!$J:$J,'Products &amp; Profit Master Sheet'!$K:$K,$B$2,'Products &amp; Profit Master Sheet'!$L:$L,MATCH($S32,{"January","February","March","April","May","June","July","August","September","October","November","December"},0),'Products &amp; Profit Master Sheet'!$M:$M,Y$23) / SUMIFS('Products &amp; Profit Master Sheet'!$J:$J,'Products &amp; Profit Master Sheet'!$K:$K,$B$2,'Products &amp; Profit Master Sheet'!$M:$M,Y$23)</f>
        <v>7.9321408891801226E-2</v>
      </c>
      <c r="Z32" s="15">
        <f>SUMIFS('Products &amp; Profit Master Sheet'!$J:$J,'Products &amp; Profit Master Sheet'!$K:$K,$B$2,'Products &amp; Profit Master Sheet'!$L:$L,MATCH($S32,{"January","February","March","April","May","June","July","August","September","October","November","December"},0),'Products &amp; Profit Master Sheet'!$M:$M,Z$23) / SUMIFS('Products &amp; Profit Master Sheet'!$J:$J,'Products &amp; Profit Master Sheet'!$K:$K,$B$2,'Products &amp; Profit Master Sheet'!$M:$M,Z$23)</f>
        <v>0.23470528837289176</v>
      </c>
    </row>
    <row r="33" spans="1:26">
      <c r="A33" s="12" t="s">
        <v>44</v>
      </c>
      <c r="B33" s="15">
        <f>COUNTIFS('Products &amp; Profit Master Sheet'!$K:$K,$B$2,'Products &amp; Profit Master Sheet'!$L:$L,MATCH($A33,{"January","February","March","April","May","June","July","August","September","October","November","December"},0),'Products &amp; Profit Master Sheet'!$M:$M,B$23) / COUNTIFS('Products &amp; Profit Master Sheet'!$K:$K,$B$2,'Products &amp; Profit Master Sheet'!$M:$M,B$23)</f>
        <v>0.15862068965517243</v>
      </c>
      <c r="C33" s="15">
        <f>COUNTIFS('Products &amp; Profit Master Sheet'!$K:$K,$B$2,'Products &amp; Profit Master Sheet'!$L:$L,MATCH($A33,{"January","February","March","April","May","June","July","August","September","October","November","December"},0),'Products &amp; Profit Master Sheet'!$M:$M,C$23) / COUNTIFS('Products &amp; Profit Master Sheet'!$K:$K,$B$2,'Products &amp; Profit Master Sheet'!$M:$M,C$23)</f>
        <v>0.1069182389937107</v>
      </c>
      <c r="D33" s="15">
        <f>COUNTIFS('Products &amp; Profit Master Sheet'!$K:$K,$B$2,'Products &amp; Profit Master Sheet'!$L:$L,MATCH($A33,{"January","February","March","April","May","June","July","August","September","October","November","December"},0),'Products &amp; Profit Master Sheet'!$M:$M,D$23) / COUNTIFS('Products &amp; Profit Master Sheet'!$K:$K,$B$2,'Products &amp; Profit Master Sheet'!$M:$M,D$23)</f>
        <v>0.13366336633663367</v>
      </c>
      <c r="E33" s="15">
        <f>COUNTIFS('Products &amp; Profit Master Sheet'!$K:$K,$B$2,'Products &amp; Profit Master Sheet'!$L:$L,MATCH($A33,{"January","February","March","April","May","June","July","August","September","October","November","December"},0),'Products &amp; Profit Master Sheet'!$M:$M,E$23) / COUNTIFS('Products &amp; Profit Master Sheet'!$K:$K,$B$2,'Products &amp; Profit Master Sheet'!$M:$M,E$23)</f>
        <v>0.11818181818181818</v>
      </c>
      <c r="F33" s="15">
        <f>COUNTIFS('Products &amp; Profit Master Sheet'!$K:$K,$B$2,'Products &amp; Profit Master Sheet'!$L:$L,MATCH($A33,{"January","February","March","April","May","June","July","August","September","October","November","December"},0),'Products &amp; Profit Master Sheet'!$M:$M,F$23) / COUNTIFS('Products &amp; Profit Master Sheet'!$K:$K,$B$2,'Products &amp; Profit Master Sheet'!$M:$M,F$23)</f>
        <v>0</v>
      </c>
      <c r="G33" s="15">
        <f>COUNTIFS('Products &amp; Profit Master Sheet'!$K:$K,$B$2,'Products &amp; Profit Master Sheet'!$L:$L,MATCH($A33,{"January","February","March","April","May","June","July","August","September","October","November","December"},0),'Products &amp; Profit Master Sheet'!$M:$M,G$23) / COUNTIFS('Products &amp; Profit Master Sheet'!$K:$K,$B$2,'Products &amp; Profit Master Sheet'!$M:$M,G$23)</f>
        <v>0</v>
      </c>
      <c r="H33" s="15">
        <f>COUNTIFS('Products &amp; Profit Master Sheet'!$K:$K,$B$2,'Products &amp; Profit Master Sheet'!$L:$L,MATCH($A33,{"January","February","March","April","May","June","July","August","September","October","November","December"},0),'Products &amp; Profit Master Sheet'!$M:$M,H$23) / COUNTIFS('Products &amp; Profit Master Sheet'!$K:$K,$B$2,'Products &amp; Profit Master Sheet'!$M:$M,H$23)</f>
        <v>0.1951219512195122</v>
      </c>
      <c r="J33" s="12" t="s">
        <v>44</v>
      </c>
      <c r="K33" s="15">
        <f>SUMIFS('Products &amp; Profit Master Sheet'!$I:$I,'Products &amp; Profit Master Sheet'!$K:$K,$B$2,'Products &amp; Profit Master Sheet'!$L:$L,MATCH($J33,{"January","February","March","April","May","June","July","August","September","October","November","December"},0),'Products &amp; Profit Master Sheet'!$M:$M,K$23) / SUMIFS('Products &amp; Profit Master Sheet'!$I:$I,'Products &amp; Profit Master Sheet'!$K:$K,$B$2,'Products &amp; Profit Master Sheet'!$M:$M,K$23)</f>
        <v>0.15142949973978817</v>
      </c>
      <c r="L33" s="15">
        <f>SUMIFS('Products &amp; Profit Master Sheet'!$I:$I,'Products &amp; Profit Master Sheet'!$K:$K,$B$2,'Products &amp; Profit Master Sheet'!$L:$L,MATCH($J33,{"January","February","March","April","May","June","July","August","September","October","November","December"},0),'Products &amp; Profit Master Sheet'!$M:$M,L$23) / SUMIFS('Products &amp; Profit Master Sheet'!$I:$I,'Products &amp; Profit Master Sheet'!$K:$K,$B$2,'Products &amp; Profit Master Sheet'!$M:$M,L$23)</f>
        <v>0.10753523974919475</v>
      </c>
      <c r="M33" s="15">
        <f>SUMIFS('Products &amp; Profit Master Sheet'!$I:$I,'Products &amp; Profit Master Sheet'!$K:$K,$B$2,'Products &amp; Profit Master Sheet'!$L:$L,MATCH($J33,{"January","February","March","April","May","June","July","August","September","October","November","December"},0),'Products &amp; Profit Master Sheet'!$M:$M,M$23) / SUMIFS('Products &amp; Profit Master Sheet'!$I:$I,'Products &amp; Profit Master Sheet'!$K:$K,$B$2,'Products &amp; Profit Master Sheet'!$M:$M,M$23)</f>
        <v>0.12171446236202201</v>
      </c>
      <c r="N33" s="15">
        <f>SUMIFS('Products &amp; Profit Master Sheet'!$I:$I,'Products &amp; Profit Master Sheet'!$K:$K,$B$2,'Products &amp; Profit Master Sheet'!$L:$L,MATCH($J33,{"January","February","March","April","May","June","July","August","September","October","November","December"},0),'Products &amp; Profit Master Sheet'!$M:$M,N$23) / SUMIFS('Products &amp; Profit Master Sheet'!$I:$I,'Products &amp; Profit Master Sheet'!$K:$K,$B$2,'Products &amp; Profit Master Sheet'!$M:$M,N$23)</f>
        <v>0.11703803919838683</v>
      </c>
      <c r="O33" s="15">
        <f>SUMIFS('Products &amp; Profit Master Sheet'!$I:$I,'Products &amp; Profit Master Sheet'!$K:$K,$B$2,'Products &amp; Profit Master Sheet'!$L:$L,MATCH($J33,{"January","February","March","April","May","June","July","August","September","October","November","December"},0),'Products &amp; Profit Master Sheet'!$M:$M,O$23) / SUMIFS('Products &amp; Profit Master Sheet'!$I:$I,'Products &amp; Profit Master Sheet'!$K:$K,$B$2,'Products &amp; Profit Master Sheet'!$M:$M,O$23)</f>
        <v>0</v>
      </c>
      <c r="P33" s="15">
        <f>SUMIFS('Products &amp; Profit Master Sheet'!$I:$I,'Products &amp; Profit Master Sheet'!$K:$K,$B$2,'Products &amp; Profit Master Sheet'!$L:$L,MATCH($J33,{"January","February","March","April","May","June","July","August","September","October","November","December"},0),'Products &amp; Profit Master Sheet'!$M:$M,P$23) / SUMIFS('Products &amp; Profit Master Sheet'!$I:$I,'Products &amp; Profit Master Sheet'!$K:$K,$B$2,'Products &amp; Profit Master Sheet'!$M:$M,P$23)</f>
        <v>0</v>
      </c>
      <c r="Q33" s="15">
        <f>SUMIFS('Products &amp; Profit Master Sheet'!$I:$I,'Products &amp; Profit Master Sheet'!$K:$K,$B$2,'Products &amp; Profit Master Sheet'!$L:$L,MATCH($J33,{"January","February","March","April","May","June","July","August","September","October","November","December"},0),'Products &amp; Profit Master Sheet'!$M:$M,Q$23) / SUMIFS('Products &amp; Profit Master Sheet'!$I:$I,'Products &amp; Profit Master Sheet'!$K:$K,$B$2,'Products &amp; Profit Master Sheet'!$M:$M,Q$23)</f>
        <v>0.20694042935562085</v>
      </c>
      <c r="S33" s="12" t="s">
        <v>44</v>
      </c>
      <c r="T33" s="15">
        <f>SUMIFS('Products &amp; Profit Master Sheet'!$J:$J,'Products &amp; Profit Master Sheet'!$K:$K,$B$2,'Products &amp; Profit Master Sheet'!$L:$L,MATCH($S33,{"January","February","March","April","May","June","July","August","September","October","November","December"},0),'Products &amp; Profit Master Sheet'!$M:$M,T$23) / SUMIFS('Products &amp; Profit Master Sheet'!$J:$J,'Products &amp; Profit Master Sheet'!$K:$K,$B$2,'Products &amp; Profit Master Sheet'!$M:$M,T$23)</f>
        <v>0.14347941712242301</v>
      </c>
      <c r="U33" s="15">
        <f>SUMIFS('Products &amp; Profit Master Sheet'!$J:$J,'Products &amp; Profit Master Sheet'!$K:$K,$B$2,'Products &amp; Profit Master Sheet'!$L:$L,MATCH($S33,{"January","February","March","April","May","June","July","August","September","October","November","December"},0),'Products &amp; Profit Master Sheet'!$M:$M,U$23) / SUMIFS('Products &amp; Profit Master Sheet'!$J:$J,'Products &amp; Profit Master Sheet'!$K:$K,$B$2,'Products &amp; Profit Master Sheet'!$M:$M,U$23)</f>
        <v>0.11649493381514166</v>
      </c>
      <c r="V33" s="15">
        <f>SUMIFS('Products &amp; Profit Master Sheet'!$J:$J,'Products &amp; Profit Master Sheet'!$K:$K,$B$2,'Products &amp; Profit Master Sheet'!$L:$L,MATCH($S33,{"January","February","March","April","May","June","July","August","September","October","November","December"},0),'Products &amp; Profit Master Sheet'!$M:$M,V$23) / SUMIFS('Products &amp; Profit Master Sheet'!$J:$J,'Products &amp; Profit Master Sheet'!$K:$K,$B$2,'Products &amp; Profit Master Sheet'!$M:$M,V$23)</f>
        <v>0.12138516385838202</v>
      </c>
      <c r="W33" s="15">
        <f>SUMIFS('Products &amp; Profit Master Sheet'!$J:$J,'Products &amp; Profit Master Sheet'!$K:$K,$B$2,'Products &amp; Profit Master Sheet'!$L:$L,MATCH($S33,{"January","February","March","April","May","June","July","August","September","October","November","December"},0),'Products &amp; Profit Master Sheet'!$M:$M,W$23) / SUMIFS('Products &amp; Profit Master Sheet'!$J:$J,'Products &amp; Profit Master Sheet'!$K:$K,$B$2,'Products &amp; Profit Master Sheet'!$M:$M,W$23)</f>
        <v>0.1174830522514418</v>
      </c>
      <c r="X33" s="15">
        <f>SUMIFS('Products &amp; Profit Master Sheet'!$J:$J,'Products &amp; Profit Master Sheet'!$K:$K,$B$2,'Products &amp; Profit Master Sheet'!$L:$L,MATCH($S33,{"January","February","March","April","May","June","July","August","September","October","November","December"},0),'Products &amp; Profit Master Sheet'!$M:$M,X$23) / SUMIFS('Products &amp; Profit Master Sheet'!$J:$J,'Products &amp; Profit Master Sheet'!$K:$K,$B$2,'Products &amp; Profit Master Sheet'!$M:$M,X$23)</f>
        <v>0</v>
      </c>
      <c r="Y33" s="15">
        <f>SUMIFS('Products &amp; Profit Master Sheet'!$J:$J,'Products &amp; Profit Master Sheet'!$K:$K,$B$2,'Products &amp; Profit Master Sheet'!$L:$L,MATCH($S33,{"January","February","March","April","May","June","July","August","September","October","November","December"},0),'Products &amp; Profit Master Sheet'!$M:$M,Y$23) / SUMIFS('Products &amp; Profit Master Sheet'!$J:$J,'Products &amp; Profit Master Sheet'!$K:$K,$B$2,'Products &amp; Profit Master Sheet'!$M:$M,Y$23)</f>
        <v>0</v>
      </c>
      <c r="Z33" s="15">
        <f>SUMIFS('Products &amp; Profit Master Sheet'!$J:$J,'Products &amp; Profit Master Sheet'!$K:$K,$B$2,'Products &amp; Profit Master Sheet'!$L:$L,MATCH($S33,{"January","February","March","April","May","June","July","August","September","October","November","December"},0),'Products &amp; Profit Master Sheet'!$M:$M,Z$23) / SUMIFS('Products &amp; Profit Master Sheet'!$J:$J,'Products &amp; Profit Master Sheet'!$K:$K,$B$2,'Products &amp; Profit Master Sheet'!$M:$M,Z$23)</f>
        <v>0.21224155409014614</v>
      </c>
    </row>
    <row r="34" spans="1:26">
      <c r="A34" s="12" t="s">
        <v>45</v>
      </c>
      <c r="B34" s="15">
        <f>COUNTIFS('Products &amp; Profit Master Sheet'!$K:$K,$B$2,'Products &amp; Profit Master Sheet'!$L:$L,MATCH($A34,{"January","February","March","April","May","June","July","August","September","October","November","December"},0),'Products &amp; Profit Master Sheet'!$M:$M,B$23) / COUNTIFS('Products &amp; Profit Master Sheet'!$K:$K,$B$2,'Products &amp; Profit Master Sheet'!$M:$M,B$23)</f>
        <v>0.2620689655172414</v>
      </c>
      <c r="C34" s="15">
        <f>COUNTIFS('Products &amp; Profit Master Sheet'!$K:$K,$B$2,'Products &amp; Profit Master Sheet'!$L:$L,MATCH($A34,{"January","February","March","April","May","June","July","August","September","October","November","December"},0),'Products &amp; Profit Master Sheet'!$M:$M,C$23) / COUNTIFS('Products &amp; Profit Master Sheet'!$K:$K,$B$2,'Products &amp; Profit Master Sheet'!$M:$M,C$23)</f>
        <v>0.11320754716981132</v>
      </c>
      <c r="D34" s="15">
        <f>COUNTIFS('Products &amp; Profit Master Sheet'!$K:$K,$B$2,'Products &amp; Profit Master Sheet'!$L:$L,MATCH($A34,{"January","February","March","April","May","June","July","August","September","October","November","December"},0),'Products &amp; Profit Master Sheet'!$M:$M,D$23) / COUNTIFS('Products &amp; Profit Master Sheet'!$K:$K,$B$2,'Products &amp; Profit Master Sheet'!$M:$M,D$23)</f>
        <v>0.30198019801980197</v>
      </c>
      <c r="E34" s="15">
        <f>COUNTIFS('Products &amp; Profit Master Sheet'!$K:$K,$B$2,'Products &amp; Profit Master Sheet'!$L:$L,MATCH($A34,{"January","February","March","April","May","June","July","August","September","October","November","December"},0),'Products &amp; Profit Master Sheet'!$M:$M,E$23) / COUNTIFS('Products &amp; Profit Master Sheet'!$K:$K,$B$2,'Products &amp; Profit Master Sheet'!$M:$M,E$23)</f>
        <v>0.17499999999999999</v>
      </c>
      <c r="F34" s="15">
        <f>COUNTIFS('Products &amp; Profit Master Sheet'!$K:$K,$B$2,'Products &amp; Profit Master Sheet'!$L:$L,MATCH($A34,{"January","February","March","April","May","June","July","August","September","October","November","December"},0),'Products &amp; Profit Master Sheet'!$M:$M,F$23) / COUNTIFS('Products &amp; Profit Master Sheet'!$K:$K,$B$2,'Products &amp; Profit Master Sheet'!$M:$M,F$23)</f>
        <v>0.42553191489361702</v>
      </c>
      <c r="G34" s="15">
        <f>COUNTIFS('Products &amp; Profit Master Sheet'!$K:$K,$B$2,'Products &amp; Profit Master Sheet'!$L:$L,MATCH($A34,{"January","February","March","April","May","June","July","August","September","October","November","December"},0),'Products &amp; Profit Master Sheet'!$M:$M,G$23) / COUNTIFS('Products &amp; Profit Master Sheet'!$K:$K,$B$2,'Products &amp; Profit Master Sheet'!$M:$M,G$23)</f>
        <v>0.1411042944785276</v>
      </c>
      <c r="H34" s="15">
        <f>COUNTIFS('Products &amp; Profit Master Sheet'!$K:$K,$B$2,'Products &amp; Profit Master Sheet'!$L:$L,MATCH($A34,{"January","February","March","April","May","June","July","August","September","October","November","December"},0),'Products &amp; Profit Master Sheet'!$M:$M,H$23) / COUNTIFS('Products &amp; Profit Master Sheet'!$K:$K,$B$2,'Products &amp; Profit Master Sheet'!$M:$M,H$23)</f>
        <v>0.28292682926829266</v>
      </c>
      <c r="J34" s="12" t="s">
        <v>45</v>
      </c>
      <c r="K34" s="15">
        <f>SUMIFS('Products &amp; Profit Master Sheet'!$I:$I,'Products &amp; Profit Master Sheet'!$K:$K,$B$2,'Products &amp; Profit Master Sheet'!$L:$L,MATCH($J34,{"January","February","March","April","May","June","July","August","September","October","November","December"},0),'Products &amp; Profit Master Sheet'!$M:$M,K$23) / SUMIFS('Products &amp; Profit Master Sheet'!$I:$I,'Products &amp; Profit Master Sheet'!$K:$K,$B$2,'Products &amp; Profit Master Sheet'!$M:$M,K$23)</f>
        <v>0.28748773992696169</v>
      </c>
      <c r="L34" s="15">
        <f>SUMIFS('Products &amp; Profit Master Sheet'!$I:$I,'Products &amp; Profit Master Sheet'!$K:$K,$B$2,'Products &amp; Profit Master Sheet'!$L:$L,MATCH($J34,{"January","February","March","April","May","June","July","August","September","October","November","December"},0),'Products &amp; Profit Master Sheet'!$M:$M,L$23) / SUMIFS('Products &amp; Profit Master Sheet'!$I:$I,'Products &amp; Profit Master Sheet'!$K:$K,$B$2,'Products &amp; Profit Master Sheet'!$M:$M,L$23)</f>
        <v>9.5360974078862459E-2</v>
      </c>
      <c r="M34" s="15">
        <f>SUMIFS('Products &amp; Profit Master Sheet'!$I:$I,'Products &amp; Profit Master Sheet'!$K:$K,$B$2,'Products &amp; Profit Master Sheet'!$L:$L,MATCH($J34,{"January","February","March","April","May","June","July","August","September","October","November","December"},0),'Products &amp; Profit Master Sheet'!$M:$M,M$23) / SUMIFS('Products &amp; Profit Master Sheet'!$I:$I,'Products &amp; Profit Master Sheet'!$K:$K,$B$2,'Products &amp; Profit Master Sheet'!$M:$M,M$23)</f>
        <v>0.31012157638934029</v>
      </c>
      <c r="N34" s="15">
        <f>SUMIFS('Products &amp; Profit Master Sheet'!$I:$I,'Products &amp; Profit Master Sheet'!$K:$K,$B$2,'Products &amp; Profit Master Sheet'!$L:$L,MATCH($J34,{"January","February","March","April","May","June","July","August","September","October","November","December"},0),'Products &amp; Profit Master Sheet'!$M:$M,N$23) / SUMIFS('Products &amp; Profit Master Sheet'!$I:$I,'Products &amp; Profit Master Sheet'!$K:$K,$B$2,'Products &amp; Profit Master Sheet'!$M:$M,N$23)</f>
        <v>0.18339481327299909</v>
      </c>
      <c r="O34" s="15">
        <f>SUMIFS('Products &amp; Profit Master Sheet'!$I:$I,'Products &amp; Profit Master Sheet'!$K:$K,$B$2,'Products &amp; Profit Master Sheet'!$L:$L,MATCH($J34,{"January","February","March","April","May","June","July","August","September","October","November","December"},0),'Products &amp; Profit Master Sheet'!$M:$M,O$23) / SUMIFS('Products &amp; Profit Master Sheet'!$I:$I,'Products &amp; Profit Master Sheet'!$K:$K,$B$2,'Products &amp; Profit Master Sheet'!$M:$M,O$23)</f>
        <v>0.42665960294923383</v>
      </c>
      <c r="P34" s="15">
        <f>SUMIFS('Products &amp; Profit Master Sheet'!$I:$I,'Products &amp; Profit Master Sheet'!$K:$K,$B$2,'Products &amp; Profit Master Sheet'!$L:$L,MATCH($J34,{"January","February","March","April","May","June","July","August","September","October","November","December"},0),'Products &amp; Profit Master Sheet'!$M:$M,P$23) / SUMIFS('Products &amp; Profit Master Sheet'!$I:$I,'Products &amp; Profit Master Sheet'!$K:$K,$B$2,'Products &amp; Profit Master Sheet'!$M:$M,P$23)</f>
        <v>0.1628204324300872</v>
      </c>
      <c r="Q34" s="15">
        <f>SUMIFS('Products &amp; Profit Master Sheet'!$I:$I,'Products &amp; Profit Master Sheet'!$K:$K,$B$2,'Products &amp; Profit Master Sheet'!$L:$L,MATCH($J34,{"January","February","March","April","May","June","July","August","September","October","November","December"},0),'Products &amp; Profit Master Sheet'!$M:$M,Q$23) / SUMIFS('Products &amp; Profit Master Sheet'!$I:$I,'Products &amp; Profit Master Sheet'!$K:$K,$B$2,'Products &amp; Profit Master Sheet'!$M:$M,Q$23)</f>
        <v>0.26986994304084055</v>
      </c>
      <c r="S34" s="12" t="s">
        <v>45</v>
      </c>
      <c r="T34" s="15">
        <f>SUMIFS('Products &amp; Profit Master Sheet'!$J:$J,'Products &amp; Profit Master Sheet'!$K:$K,$B$2,'Products &amp; Profit Master Sheet'!$L:$L,MATCH($S34,{"January","February","March","April","May","June","July","August","September","October","November","December"},0),'Products &amp; Profit Master Sheet'!$M:$M,T$23) / SUMIFS('Products &amp; Profit Master Sheet'!$J:$J,'Products &amp; Profit Master Sheet'!$K:$K,$B$2,'Products &amp; Profit Master Sheet'!$M:$M,T$23)</f>
        <v>0.28857401437327418</v>
      </c>
      <c r="U34" s="15">
        <f>SUMIFS('Products &amp; Profit Master Sheet'!$J:$J,'Products &amp; Profit Master Sheet'!$K:$K,$B$2,'Products &amp; Profit Master Sheet'!$L:$L,MATCH($S34,{"January","February","March","April","May","June","July","August","September","October","November","December"},0),'Products &amp; Profit Master Sheet'!$M:$M,U$23) / SUMIFS('Products &amp; Profit Master Sheet'!$J:$J,'Products &amp; Profit Master Sheet'!$K:$K,$B$2,'Products &amp; Profit Master Sheet'!$M:$M,U$23)</f>
        <v>9.7843072003527848E-2</v>
      </c>
      <c r="V34" s="15">
        <f>SUMIFS('Products &amp; Profit Master Sheet'!$J:$J,'Products &amp; Profit Master Sheet'!$K:$K,$B$2,'Products &amp; Profit Master Sheet'!$L:$L,MATCH($S34,{"January","February","March","April","May","June","July","August","September","October","November","December"},0),'Products &amp; Profit Master Sheet'!$M:$M,V$23) / SUMIFS('Products &amp; Profit Master Sheet'!$J:$J,'Products &amp; Profit Master Sheet'!$K:$K,$B$2,'Products &amp; Profit Master Sheet'!$M:$M,V$23)</f>
        <v>0.31207626922320697</v>
      </c>
      <c r="W34" s="15">
        <f>SUMIFS('Products &amp; Profit Master Sheet'!$J:$J,'Products &amp; Profit Master Sheet'!$K:$K,$B$2,'Products &amp; Profit Master Sheet'!$L:$L,MATCH($S34,{"January","February","March","April","May","June","July","August","September","October","November","December"},0),'Products &amp; Profit Master Sheet'!$M:$M,W$23) / SUMIFS('Products &amp; Profit Master Sheet'!$J:$J,'Products &amp; Profit Master Sheet'!$K:$K,$B$2,'Products &amp; Profit Master Sheet'!$M:$M,W$23)</f>
        <v>0.18691985597590507</v>
      </c>
      <c r="X34" s="15">
        <f>SUMIFS('Products &amp; Profit Master Sheet'!$J:$J,'Products &amp; Profit Master Sheet'!$K:$K,$B$2,'Products &amp; Profit Master Sheet'!$L:$L,MATCH($S34,{"January","February","March","April","May","June","July","August","September","October","November","December"},0),'Products &amp; Profit Master Sheet'!$M:$M,X$23) / SUMIFS('Products &amp; Profit Master Sheet'!$J:$J,'Products &amp; Profit Master Sheet'!$K:$K,$B$2,'Products &amp; Profit Master Sheet'!$M:$M,X$23)</f>
        <v>0.44420991602699006</v>
      </c>
      <c r="Y34" s="15">
        <f>SUMIFS('Products &amp; Profit Master Sheet'!$J:$J,'Products &amp; Profit Master Sheet'!$K:$K,$B$2,'Products &amp; Profit Master Sheet'!$L:$L,MATCH($S34,{"January","February","March","April","May","June","July","August","September","October","November","December"},0),'Products &amp; Profit Master Sheet'!$M:$M,Y$23) / SUMIFS('Products &amp; Profit Master Sheet'!$J:$J,'Products &amp; Profit Master Sheet'!$K:$K,$B$2,'Products &amp; Profit Master Sheet'!$M:$M,Y$23)</f>
        <v>0.15373658898741754</v>
      </c>
      <c r="Z34" s="15">
        <f>SUMIFS('Products &amp; Profit Master Sheet'!$J:$J,'Products &amp; Profit Master Sheet'!$K:$K,$B$2,'Products &amp; Profit Master Sheet'!$L:$L,MATCH($S34,{"January","February","March","April","May","June","July","August","September","October","November","December"},0),'Products &amp; Profit Master Sheet'!$M:$M,Z$23) / SUMIFS('Products &amp; Profit Master Sheet'!$J:$J,'Products &amp; Profit Master Sheet'!$K:$K,$B$2,'Products &amp; Profit Master Sheet'!$M:$M,Z$23)</f>
        <v>0.26247543838962878</v>
      </c>
    </row>
    <row r="35" spans="1:26">
      <c r="A35" s="12" t="s">
        <v>46</v>
      </c>
      <c r="B35" s="15">
        <f>COUNTIFS('Products &amp; Profit Master Sheet'!$K:$K,$B$2,'Products &amp; Profit Master Sheet'!$L:$L,MATCH($A35,{"January","February","March","April","May","June","July","August","September","October","November","December"},0),'Products &amp; Profit Master Sheet'!$M:$M,B$23) / COUNTIFS('Products &amp; Profit Master Sheet'!$K:$K,$B$2,'Products &amp; Profit Master Sheet'!$M:$M,B$23)</f>
        <v>2.7586206896551724E-2</v>
      </c>
      <c r="C35" s="15">
        <f>COUNTIFS('Products &amp; Profit Master Sheet'!$K:$K,$B$2,'Products &amp; Profit Master Sheet'!$L:$L,MATCH($A35,{"January","February","March","April","May","June","July","August","September","October","November","December"},0),'Products &amp; Profit Master Sheet'!$M:$M,C$23) / COUNTIFS('Products &amp; Profit Master Sheet'!$K:$K,$B$2,'Products &amp; Profit Master Sheet'!$M:$M,C$23)</f>
        <v>6.2893081761006289E-2</v>
      </c>
      <c r="D35" s="15">
        <f>COUNTIFS('Products &amp; Profit Master Sheet'!$K:$K,$B$2,'Products &amp; Profit Master Sheet'!$L:$L,MATCH($A35,{"January","February","March","April","May","June","July","August","September","October","November","December"},0),'Products &amp; Profit Master Sheet'!$M:$M,D$23) / COUNTIFS('Products &amp; Profit Master Sheet'!$K:$K,$B$2,'Products &amp; Profit Master Sheet'!$M:$M,D$23)</f>
        <v>9.405940594059406E-2</v>
      </c>
      <c r="E35" s="15">
        <f>COUNTIFS('Products &amp; Profit Master Sheet'!$K:$K,$B$2,'Products &amp; Profit Master Sheet'!$L:$L,MATCH($A35,{"January","February","March","April","May","June","July","August","September","October","November","December"},0),'Products &amp; Profit Master Sheet'!$M:$M,E$23) / COUNTIFS('Products &amp; Profit Master Sheet'!$K:$K,$B$2,'Products &amp; Profit Master Sheet'!$M:$M,E$23)</f>
        <v>0.13181818181818181</v>
      </c>
      <c r="F35" s="15">
        <f>COUNTIFS('Products &amp; Profit Master Sheet'!$K:$K,$B$2,'Products &amp; Profit Master Sheet'!$L:$L,MATCH($A35,{"January","February","March","April","May","June","July","August","September","October","November","December"},0),'Products &amp; Profit Master Sheet'!$M:$M,F$23) / COUNTIFS('Products &amp; Profit Master Sheet'!$K:$K,$B$2,'Products &amp; Profit Master Sheet'!$M:$M,F$23)</f>
        <v>0</v>
      </c>
      <c r="G35" s="15">
        <f>COUNTIFS('Products &amp; Profit Master Sheet'!$K:$K,$B$2,'Products &amp; Profit Master Sheet'!$L:$L,MATCH($A35,{"January","February","March","April","May","June","July","August","September","October","November","December"},0),'Products &amp; Profit Master Sheet'!$M:$M,G$23) / COUNTIFS('Products &amp; Profit Master Sheet'!$K:$K,$B$2,'Products &amp; Profit Master Sheet'!$M:$M,G$23)</f>
        <v>0.27607361963190186</v>
      </c>
      <c r="H35" s="15">
        <f>COUNTIFS('Products &amp; Profit Master Sheet'!$K:$K,$B$2,'Products &amp; Profit Master Sheet'!$L:$L,MATCH($A35,{"January","February","March","April","May","June","July","August","September","October","November","December"},0),'Products &amp; Profit Master Sheet'!$M:$M,H$23) / COUNTIFS('Products &amp; Profit Master Sheet'!$K:$K,$B$2,'Products &amp; Profit Master Sheet'!$M:$M,H$23)</f>
        <v>2.4390243902439025E-2</v>
      </c>
      <c r="J35" s="12" t="s">
        <v>46</v>
      </c>
      <c r="K35" s="15">
        <f>SUMIFS('Products &amp; Profit Master Sheet'!$I:$I,'Products &amp; Profit Master Sheet'!$K:$K,$B$2,'Products &amp; Profit Master Sheet'!$L:$L,MATCH($J35,{"January","February","March","April","May","June","July","August","September","October","November","December"},0),'Products &amp; Profit Master Sheet'!$M:$M,K$23) / SUMIFS('Products &amp; Profit Master Sheet'!$I:$I,'Products &amp; Profit Master Sheet'!$K:$K,$B$2,'Products &amp; Profit Master Sheet'!$M:$M,K$23)</f>
        <v>2.0674687651086984E-2</v>
      </c>
      <c r="L35" s="15">
        <f>SUMIFS('Products &amp; Profit Master Sheet'!$I:$I,'Products &amp; Profit Master Sheet'!$K:$K,$B$2,'Products &amp; Profit Master Sheet'!$L:$L,MATCH($J35,{"January","February","March","April","May","June","July","August","September","October","November","December"},0),'Products &amp; Profit Master Sheet'!$M:$M,L$23) / SUMIFS('Products &amp; Profit Master Sheet'!$I:$I,'Products &amp; Profit Master Sheet'!$K:$K,$B$2,'Products &amp; Profit Master Sheet'!$M:$M,L$23)</f>
        <v>7.8615350474833604E-2</v>
      </c>
      <c r="M35" s="15">
        <f>SUMIFS('Products &amp; Profit Master Sheet'!$I:$I,'Products &amp; Profit Master Sheet'!$K:$K,$B$2,'Products &amp; Profit Master Sheet'!$L:$L,MATCH($J35,{"January","February","March","April","May","June","July","August","September","October","November","December"},0),'Products &amp; Profit Master Sheet'!$M:$M,M$23) / SUMIFS('Products &amp; Profit Master Sheet'!$I:$I,'Products &amp; Profit Master Sheet'!$K:$K,$B$2,'Products &amp; Profit Master Sheet'!$M:$M,M$23)</f>
        <v>0.10622159216499244</v>
      </c>
      <c r="N35" s="15">
        <f>SUMIFS('Products &amp; Profit Master Sheet'!$I:$I,'Products &amp; Profit Master Sheet'!$K:$K,$B$2,'Products &amp; Profit Master Sheet'!$L:$L,MATCH($J35,{"January","February","March","April","May","June","July","August","September","October","November","December"},0),'Products &amp; Profit Master Sheet'!$M:$M,N$23) / SUMIFS('Products &amp; Profit Master Sheet'!$I:$I,'Products &amp; Profit Master Sheet'!$K:$K,$B$2,'Products &amp; Profit Master Sheet'!$M:$M,N$23)</f>
        <v>0.12348401223530844</v>
      </c>
      <c r="O35" s="15">
        <f>SUMIFS('Products &amp; Profit Master Sheet'!$I:$I,'Products &amp; Profit Master Sheet'!$K:$K,$B$2,'Products &amp; Profit Master Sheet'!$L:$L,MATCH($J35,{"January","February","March","April","May","June","July","August","September","October","November","December"},0),'Products &amp; Profit Master Sheet'!$M:$M,O$23) / SUMIFS('Products &amp; Profit Master Sheet'!$I:$I,'Products &amp; Profit Master Sheet'!$K:$K,$B$2,'Products &amp; Profit Master Sheet'!$M:$M,O$23)</f>
        <v>0</v>
      </c>
      <c r="P35" s="15">
        <f>SUMIFS('Products &amp; Profit Master Sheet'!$I:$I,'Products &amp; Profit Master Sheet'!$K:$K,$B$2,'Products &amp; Profit Master Sheet'!$L:$L,MATCH($J35,{"January","February","March","April","May","June","July","August","September","October","November","December"},0),'Products &amp; Profit Master Sheet'!$M:$M,P$23) / SUMIFS('Products &amp; Profit Master Sheet'!$I:$I,'Products &amp; Profit Master Sheet'!$K:$K,$B$2,'Products &amp; Profit Master Sheet'!$M:$M,P$23)</f>
        <v>0.24432985164836118</v>
      </c>
      <c r="Q35" s="15">
        <f>SUMIFS('Products &amp; Profit Master Sheet'!$I:$I,'Products &amp; Profit Master Sheet'!$K:$K,$B$2,'Products &amp; Profit Master Sheet'!$L:$L,MATCH($J35,{"January","February","March","April","May","June","July","August","September","October","November","December"},0),'Products &amp; Profit Master Sheet'!$M:$M,Q$23) / SUMIFS('Products &amp; Profit Master Sheet'!$I:$I,'Products &amp; Profit Master Sheet'!$K:$K,$B$2,'Products &amp; Profit Master Sheet'!$M:$M,Q$23)</f>
        <v>2.1444081194897751E-2</v>
      </c>
      <c r="S35" s="12" t="s">
        <v>46</v>
      </c>
      <c r="T35" s="15">
        <f>SUMIFS('Products &amp; Profit Master Sheet'!$J:$J,'Products &amp; Profit Master Sheet'!$K:$K,$B$2,'Products &amp; Profit Master Sheet'!$L:$L,MATCH($S35,{"January","February","March","April","May","June","July","August","September","October","November","December"},0),'Products &amp; Profit Master Sheet'!$M:$M,T$23) / SUMIFS('Products &amp; Profit Master Sheet'!$J:$J,'Products &amp; Profit Master Sheet'!$K:$K,$B$2,'Products &amp; Profit Master Sheet'!$M:$M,T$23)</f>
        <v>1.5597745937610701E-2</v>
      </c>
      <c r="U35" s="15">
        <f>SUMIFS('Products &amp; Profit Master Sheet'!$J:$J,'Products &amp; Profit Master Sheet'!$K:$K,$B$2,'Products &amp; Profit Master Sheet'!$L:$L,MATCH($S35,{"January","February","March","April","May","June","July","August","September","October","November","December"},0),'Products &amp; Profit Master Sheet'!$M:$M,U$23) / SUMIFS('Products &amp; Profit Master Sheet'!$J:$J,'Products &amp; Profit Master Sheet'!$K:$K,$B$2,'Products &amp; Profit Master Sheet'!$M:$M,U$23)</f>
        <v>7.4510641476519743E-2</v>
      </c>
      <c r="V35" s="15">
        <f>SUMIFS('Products &amp; Profit Master Sheet'!$J:$J,'Products &amp; Profit Master Sheet'!$K:$K,$B$2,'Products &amp; Profit Master Sheet'!$L:$L,MATCH($S35,{"January","February","March","April","May","June","July","August","September","October","November","December"},0),'Products &amp; Profit Master Sheet'!$M:$M,V$23) / SUMIFS('Products &amp; Profit Master Sheet'!$J:$J,'Products &amp; Profit Master Sheet'!$K:$K,$B$2,'Products &amp; Profit Master Sheet'!$M:$M,V$23)</f>
        <v>0.10584542657353749</v>
      </c>
      <c r="W35" s="15">
        <f>SUMIFS('Products &amp; Profit Master Sheet'!$J:$J,'Products &amp; Profit Master Sheet'!$K:$K,$B$2,'Products &amp; Profit Master Sheet'!$L:$L,MATCH($S35,{"January","February","March","April","May","June","July","August","September","October","November","December"},0),'Products &amp; Profit Master Sheet'!$M:$M,W$23) / SUMIFS('Products &amp; Profit Master Sheet'!$J:$J,'Products &amp; Profit Master Sheet'!$K:$K,$B$2,'Products &amp; Profit Master Sheet'!$M:$M,W$23)</f>
        <v>0.1172555750204882</v>
      </c>
      <c r="X35" s="15">
        <f>SUMIFS('Products &amp; Profit Master Sheet'!$J:$J,'Products &amp; Profit Master Sheet'!$K:$K,$B$2,'Products &amp; Profit Master Sheet'!$L:$L,MATCH($S35,{"January","February","March","April","May","June","July","August","September","October","November","December"},0),'Products &amp; Profit Master Sheet'!$M:$M,X$23) / SUMIFS('Products &amp; Profit Master Sheet'!$J:$J,'Products &amp; Profit Master Sheet'!$K:$K,$B$2,'Products &amp; Profit Master Sheet'!$M:$M,X$23)</f>
        <v>0</v>
      </c>
      <c r="Y35" s="15">
        <f>SUMIFS('Products &amp; Profit Master Sheet'!$J:$J,'Products &amp; Profit Master Sheet'!$K:$K,$B$2,'Products &amp; Profit Master Sheet'!$L:$L,MATCH($S35,{"January","February","March","April","May","June","July","August","September","October","November","December"},0),'Products &amp; Profit Master Sheet'!$M:$M,Y$23) / SUMIFS('Products &amp; Profit Master Sheet'!$J:$J,'Products &amp; Profit Master Sheet'!$K:$K,$B$2,'Products &amp; Profit Master Sheet'!$M:$M,Y$23)</f>
        <v>0.24751576108490853</v>
      </c>
      <c r="Z35" s="15">
        <f>SUMIFS('Products &amp; Profit Master Sheet'!$J:$J,'Products &amp; Profit Master Sheet'!$K:$K,$B$2,'Products &amp; Profit Master Sheet'!$L:$L,MATCH($S35,{"January","February","March","April","May","June","July","August","September","October","November","December"},0),'Products &amp; Profit Master Sheet'!$M:$M,Z$23) / SUMIFS('Products &amp; Profit Master Sheet'!$J:$J,'Products &amp; Profit Master Sheet'!$K:$K,$B$2,'Products &amp; Profit Master Sheet'!$M:$M,Z$23)</f>
        <v>2.5772300913458456E-2</v>
      </c>
    </row>
    <row r="38" spans="1:26" ht="18.75">
      <c r="A38" s="32" t="s">
        <v>88</v>
      </c>
      <c r="B38" s="32"/>
      <c r="C38" s="32"/>
      <c r="D38" s="32"/>
      <c r="E38" s="32"/>
      <c r="F38" s="9"/>
      <c r="G38" s="9"/>
      <c r="H38" s="9"/>
      <c r="J38" s="32" t="s">
        <v>89</v>
      </c>
      <c r="K38" s="32"/>
      <c r="L38" s="32"/>
      <c r="M38" s="32"/>
      <c r="N38" s="32"/>
      <c r="O38" s="9"/>
      <c r="P38" s="9"/>
      <c r="Q38" s="9"/>
      <c r="S38" s="32" t="s">
        <v>90</v>
      </c>
      <c r="T38" s="32"/>
      <c r="U38" s="32"/>
      <c r="V38" s="32"/>
      <c r="W38" s="32"/>
      <c r="X38" s="9"/>
      <c r="Y38" s="9"/>
      <c r="Z38" s="9"/>
    </row>
    <row r="39" spans="1:26">
      <c r="A39" s="11" t="s">
        <v>60</v>
      </c>
      <c r="B39" s="11" t="s">
        <v>16</v>
      </c>
      <c r="C39" s="11" t="s">
        <v>20</v>
      </c>
      <c r="D39" s="11" t="s">
        <v>18</v>
      </c>
      <c r="E39" s="11" t="s">
        <v>19</v>
      </c>
      <c r="F39" s="11" t="s">
        <v>22</v>
      </c>
      <c r="G39" s="11" t="s">
        <v>21</v>
      </c>
      <c r="H39" s="11" t="s">
        <v>17</v>
      </c>
      <c r="J39" s="11" t="s">
        <v>60</v>
      </c>
      <c r="K39" s="11" t="s">
        <v>16</v>
      </c>
      <c r="L39" s="11" t="s">
        <v>20</v>
      </c>
      <c r="M39" s="11" t="s">
        <v>18</v>
      </c>
      <c r="N39" s="11" t="s">
        <v>19</v>
      </c>
      <c r="O39" s="11" t="s">
        <v>22</v>
      </c>
      <c r="P39" s="11" t="s">
        <v>21</v>
      </c>
      <c r="Q39" s="11" t="s">
        <v>17</v>
      </c>
      <c r="S39" s="11" t="s">
        <v>60</v>
      </c>
      <c r="T39" s="11" t="s">
        <v>16</v>
      </c>
      <c r="U39" s="11" t="s">
        <v>20</v>
      </c>
      <c r="V39" s="11" t="s">
        <v>18</v>
      </c>
      <c r="W39" s="11" t="s">
        <v>19</v>
      </c>
      <c r="X39" s="11" t="s">
        <v>22</v>
      </c>
      <c r="Y39" s="11" t="s">
        <v>21</v>
      </c>
      <c r="Z39" s="11" t="s">
        <v>17</v>
      </c>
    </row>
    <row r="40" spans="1:26">
      <c r="A40" s="12" t="s">
        <v>36</v>
      </c>
      <c r="B40" s="15">
        <f>COUNTIFS('Products &amp; Profit Master Sheet'!$K:$K,$B$3,'Products &amp; Profit Master Sheet'!$L:$L,MATCH($A40,{"January","February","March","April","May","June","July","August","September","October","November","December"},0),'Products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9.1286307053941904E-2</v>
      </c>
      <c r="C40" s="15">
        <f>COUNTIFS('Products &amp; Profit Master Sheet'!$K:$K,$B$3,'Products &amp; Profit Master Sheet'!$L:$L,MATCH($A40,{"January","February","March","April","May","June","July","August","September","October","November","December"},0),'Products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0.20298507462686566</v>
      </c>
      <c r="D40" s="15">
        <f>COUNTIFS('Products &amp; Profit Master Sheet'!$K:$K,$B$3,'Products &amp; Profit Master Sheet'!$L:$L,MATCH($A40,{"January","February","March","April","May","June","July","August","September","October","November","December"},0),'Products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0" s="15">
        <f>COUNTIFS('Products &amp; Profit Master Sheet'!$K:$K,$B$3,'Products &amp; Profit Master Sheet'!$L:$L,MATCH($A40,{"January","February","March","April","May","June","July","August","September","October","November","December"},0),'Products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1.06951871657754E-2</v>
      </c>
      <c r="F40" s="15">
        <f>COUNTIFS('Products &amp; Profit Master Sheet'!$K:$K,$B$3,'Products &amp; Profit Master Sheet'!$L:$L,MATCH($A40,{"January","February","March","April","May","June","July","August","September","October","November","December"},0),'Products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0.14285714285714285</v>
      </c>
      <c r="G40" s="15">
        <f>COUNTIFS('Products &amp; Profit Master Sheet'!$K:$K,$B$3,'Products &amp; Profit Master Sheet'!$L:$L,MATCH($A40,{"January","February","March","April","May","June","July","August","September","October","November","December"},0),'Products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6.8965517241379309E-2</v>
      </c>
      <c r="H40" s="15">
        <f>COUNTIFS('Products &amp; Profit Master Sheet'!$K:$K,$B$3,'Products &amp; Profit Master Sheet'!$L:$L,MATCH($A40,{"January","February","March","April","May","June","July","August","September","October","November","December"},0),'Products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0.17534246575342466</v>
      </c>
      <c r="J40" s="12" t="s">
        <v>36</v>
      </c>
      <c r="K40" s="15">
        <f>SUMIFS('Products &amp; Profit Master Sheet'!$I:$I,'Products &amp; Profit Master Sheet'!$K:$K,$B$3,'Products &amp; Profit Master Sheet'!$L:$L,MATCH($J40,{"January","February","March","April","May","June","July","August","September","October","November","December"},0),'Products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9.5272013721937748E-2</v>
      </c>
      <c r="L40" s="15">
        <f>SUMIFS('Products &amp; Profit Master Sheet'!$I:$I,'Products &amp; Profit Master Sheet'!$K:$K,$B$3,'Products &amp; Profit Master Sheet'!$L:$L,MATCH($J40,{"January","February","March","April","May","June","July","August","September","October","November","December"},0),'Products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0.1929074729088632</v>
      </c>
      <c r="M40" s="15">
        <f>SUMIFS('Products &amp; Profit Master Sheet'!$I:$I,'Products &amp; Profit Master Sheet'!$K:$K,$B$3,'Products &amp; Profit Master Sheet'!$L:$L,MATCH($J40,{"January","February","March","April","May","June","July","August","September","October","November","December"},0),'Products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0" s="15">
        <f>SUMIFS('Products &amp; Profit Master Sheet'!$I:$I,'Products &amp; Profit Master Sheet'!$K:$K,$B$3,'Products &amp; Profit Master Sheet'!$L:$L,MATCH($J40,{"January","February","March","April","May","June","July","August","September","October","November","December"},0),'Products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1.357924246809958E-2</v>
      </c>
      <c r="O40" s="15">
        <f>SUMIFS('Products &amp; Profit Master Sheet'!$I:$I,'Products &amp; Profit Master Sheet'!$K:$K,$B$3,'Products &amp; Profit Master Sheet'!$L:$L,MATCH($J40,{"January","February","March","April","May","June","July","August","September","October","November","December"},0),'Products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0.16213293760770159</v>
      </c>
      <c r="P40" s="15">
        <f>SUMIFS('Products &amp; Profit Master Sheet'!$I:$I,'Products &amp; Profit Master Sheet'!$K:$K,$B$3,'Products &amp; Profit Master Sheet'!$L:$L,MATCH($J40,{"January","February","March","April","May","June","July","August","September","October","November","December"},0),'Products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6.8809354632039146E-2</v>
      </c>
      <c r="Q40" s="15">
        <f>SUMIFS('Products &amp; Profit Master Sheet'!$I:$I,'Products &amp; Profit Master Sheet'!$K:$K,$B$3,'Products &amp; Profit Master Sheet'!$L:$L,MATCH($J40,{"January","February","March","April","May","June","July","August","September","October","November","December"},0),'Products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0.16196077759559488</v>
      </c>
      <c r="S40" s="12" t="s">
        <v>36</v>
      </c>
      <c r="T40" s="15">
        <f>SUMIFS('Products &amp; Profit Master Sheet'!$J:$J,'Products &amp; Profit Master Sheet'!$K:$K,$B$3,'Products &amp; Profit Master Sheet'!$L:$L,MATCH($S40,{"January","February","March","April","May","June","July","August","September","October","November","December"},0),'Products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4.9030241886729893E-2</v>
      </c>
      <c r="U40" s="15">
        <f>SUMIFS('Products &amp; Profit Master Sheet'!$J:$J,'Products &amp; Profit Master Sheet'!$K:$K,$B$3,'Products &amp; Profit Master Sheet'!$L:$L,MATCH($S40,{"January","February","March","April","May","June","July","August","September","October","November","December"},0),'Products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0.11744654017066398</v>
      </c>
      <c r="V40" s="15">
        <f>SUMIFS('Products &amp; Profit Master Sheet'!$J:$J,'Products &amp; Profit Master Sheet'!$K:$K,$B$3,'Products &amp; Profit Master Sheet'!$L:$L,MATCH($S40,{"January","February","March","April","May","June","July","August","September","October","November","December"},0),'Products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0" s="15">
        <f>SUMIFS('Products &amp; Profit Master Sheet'!$J:$J,'Products &amp; Profit Master Sheet'!$K:$K,$B$3,'Products &amp; Profit Master Sheet'!$L:$L,MATCH($S40,{"January","February","March","April","May","June","July","August","September","October","November","December"},0),'Products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7.1346655932131263E-3</v>
      </c>
      <c r="X40" s="15">
        <f>SUMIFS('Products &amp; Profit Master Sheet'!$J:$J,'Products &amp; Profit Master Sheet'!$K:$K,$B$3,'Products &amp; Profit Master Sheet'!$L:$L,MATCH($S40,{"January","February","March","April","May","June","July","August","September","October","November","December"},0),'Products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8.9957531990175921E-2</v>
      </c>
      <c r="Y40" s="15">
        <f>SUMIFS('Products &amp; Profit Master Sheet'!$J:$J,'Products &amp; Profit Master Sheet'!$K:$K,$B$3,'Products &amp; Profit Master Sheet'!$L:$L,MATCH($S40,{"January","February","March","April","May","June","July","August","September","October","November","December"},0),'Products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3.2288371912284473E-2</v>
      </c>
      <c r="Z40" s="15">
        <f>SUMIFS('Products &amp; Profit Master Sheet'!$J:$J,'Products &amp; Profit Master Sheet'!$K:$K,$B$3,'Products &amp; Profit Master Sheet'!$L:$L,MATCH($S40,{"January","February","March","April","May","June","July","August","September","October","November","December"},0),'Products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8.5870734602302573E-2</v>
      </c>
    </row>
    <row r="41" spans="1:26">
      <c r="A41" s="12" t="s">
        <v>37</v>
      </c>
      <c r="B41" s="15">
        <f>COUNTIFS('Products &amp; Profit Master Sheet'!$K:$K,$B$3,'Products &amp; Profit Master Sheet'!$L:$L,MATCH($A41,{"January","February","March","April","May","June","July","August","September","October","November","December"},0),'Products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1" s="15">
        <f>COUNTIFS('Products &amp; Profit Master Sheet'!$K:$K,$B$3,'Products &amp; Profit Master Sheet'!$L:$L,MATCH($A41,{"January","February","March","April","May","June","July","August","September","October","November","December"},0),'Products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0.17313432835820897</v>
      </c>
      <c r="D41" s="15">
        <f>COUNTIFS('Products &amp; Profit Master Sheet'!$K:$K,$B$3,'Products &amp; Profit Master Sheet'!$L:$L,MATCH($A41,{"January","February","March","April","May","June","July","August","September","October","November","December"},0),'Products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1" s="15">
        <f>COUNTIFS('Products &amp; Profit Master Sheet'!$K:$K,$B$3,'Products &amp; Profit Master Sheet'!$L:$L,MATCH($A41,{"January","February","March","April","May","June","July","August","September","October","November","December"},0),'Products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0.1497326203208556</v>
      </c>
      <c r="F41" s="15">
        <f>COUNTIFS('Products &amp; Profit Master Sheet'!$K:$K,$B$3,'Products &amp; Profit Master Sheet'!$L:$L,MATCH($A41,{"January","February","March","April","May","June","July","August","September","October","November","December"},0),'Products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1" s="15">
        <f>COUNTIFS('Products &amp; Profit Master Sheet'!$K:$K,$B$3,'Products &amp; Profit Master Sheet'!$L:$L,MATCH($A41,{"January","February","March","April","May","June","July","August","September","October","November","December"},0),'Products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4.5977011494252873E-2</v>
      </c>
      <c r="H41" s="15">
        <f>COUNTIFS('Products &amp; Profit Master Sheet'!$K:$K,$B$3,'Products &amp; Profit Master Sheet'!$L:$L,MATCH($A41,{"January","February","March","April","May","June","July","August","September","October","November","December"},0),'Products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3.287671232876712E-2</v>
      </c>
      <c r="J41" s="12" t="s">
        <v>37</v>
      </c>
      <c r="K41" s="15">
        <f>SUMIFS('Products &amp; Profit Master Sheet'!$I:$I,'Products &amp; Profit Master Sheet'!$K:$K,$B$3,'Products &amp; Profit Master Sheet'!$L:$L,MATCH($J41,{"January","February","March","April","May","June","July","August","September","October","November","December"},0),'Products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1" s="15">
        <f>SUMIFS('Products &amp; Profit Master Sheet'!$I:$I,'Products &amp; Profit Master Sheet'!$K:$K,$B$3,'Products &amp; Profit Master Sheet'!$L:$L,MATCH($J41,{"January","February","March","April","May","June","July","August","September","October","November","December"},0),'Products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0.19515800435153274</v>
      </c>
      <c r="M41" s="15">
        <f>SUMIFS('Products &amp; Profit Master Sheet'!$I:$I,'Products &amp; Profit Master Sheet'!$K:$K,$B$3,'Products &amp; Profit Master Sheet'!$L:$L,MATCH($J41,{"January","February","March","April","May","June","July","August","September","October","November","December"},0),'Products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1" s="15">
        <f>SUMIFS('Products &amp; Profit Master Sheet'!$I:$I,'Products &amp; Profit Master Sheet'!$K:$K,$B$3,'Products &amp; Profit Master Sheet'!$L:$L,MATCH($J41,{"January","February","March","April","May","June","July","August","September","October","November","December"},0),'Products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0.14211173540299435</v>
      </c>
      <c r="O41" s="15">
        <f>SUMIFS('Products &amp; Profit Master Sheet'!$I:$I,'Products &amp; Profit Master Sheet'!$K:$K,$B$3,'Products &amp; Profit Master Sheet'!$L:$L,MATCH($J41,{"January","February","March","April","May","June","July","August","September","October","November","December"},0),'Products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1" s="15">
        <f>SUMIFS('Products &amp; Profit Master Sheet'!$I:$I,'Products &amp; Profit Master Sheet'!$K:$K,$B$3,'Products &amp; Profit Master Sheet'!$L:$L,MATCH($J41,{"January","February","March","April","May","June","July","August","September","October","November","December"},0),'Products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5.445116668994502E-2</v>
      </c>
      <c r="Q41" s="15">
        <f>SUMIFS('Products &amp; Profit Master Sheet'!$I:$I,'Products &amp; Profit Master Sheet'!$K:$K,$B$3,'Products &amp; Profit Master Sheet'!$L:$L,MATCH($J41,{"January","February","March","April","May","June","July","August","September","October","November","December"},0),'Products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4.1302020612320675E-2</v>
      </c>
      <c r="S41" s="12" t="s">
        <v>37</v>
      </c>
      <c r="T41" s="15">
        <f>SUMIFS('Products &amp; Profit Master Sheet'!$J:$J,'Products &amp; Profit Master Sheet'!$K:$K,$B$3,'Products &amp; Profit Master Sheet'!$L:$L,MATCH($S41,{"January","February","March","April","May","June","July","August","September","October","November","December"},0),'Products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1" s="15">
        <f>SUMIFS('Products &amp; Profit Master Sheet'!$J:$J,'Products &amp; Profit Master Sheet'!$K:$K,$B$3,'Products &amp; Profit Master Sheet'!$L:$L,MATCH($S41,{"January","February","March","April","May","June","July","August","September","October","November","December"},0),'Products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0.10958054752465679</v>
      </c>
      <c r="V41" s="15">
        <f>SUMIFS('Products &amp; Profit Master Sheet'!$J:$J,'Products &amp; Profit Master Sheet'!$K:$K,$B$3,'Products &amp; Profit Master Sheet'!$L:$L,MATCH($S41,{"January","February","March","April","May","June","July","August","September","October","November","December"},0),'Products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1" s="15">
        <f>SUMIFS('Products &amp; Profit Master Sheet'!$J:$J,'Products &amp; Profit Master Sheet'!$K:$K,$B$3,'Products &amp; Profit Master Sheet'!$L:$L,MATCH($S41,{"January","February","March","April","May","June","July","August","September","October","November","December"},0),'Products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7.7338092068917993E-2</v>
      </c>
      <c r="X41" s="15">
        <f>SUMIFS('Products &amp; Profit Master Sheet'!$J:$J,'Products &amp; Profit Master Sheet'!$K:$K,$B$3,'Products &amp; Profit Master Sheet'!$L:$L,MATCH($S41,{"January","February","March","April","May","June","July","August","September","October","November","December"},0),'Products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1" s="15">
        <f>SUMIFS('Products &amp; Profit Master Sheet'!$J:$J,'Products &amp; Profit Master Sheet'!$K:$K,$B$3,'Products &amp; Profit Master Sheet'!$L:$L,MATCH($S41,{"January","February","March","April","May","June","July","August","September","October","November","December"},0),'Products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2.8266917642081252E-2</v>
      </c>
      <c r="Z41" s="15">
        <f>SUMIFS('Products &amp; Profit Master Sheet'!$J:$J,'Products &amp; Profit Master Sheet'!$K:$K,$B$3,'Products &amp; Profit Master Sheet'!$L:$L,MATCH($S41,{"January","February","March","April","May","June","July","August","September","October","November","December"},0),'Products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2.1229425450220041E-2</v>
      </c>
    </row>
    <row r="42" spans="1:26">
      <c r="A42" s="12" t="s">
        <v>38</v>
      </c>
      <c r="B42" s="15">
        <f>COUNTIFS('Products &amp; Profit Master Sheet'!$K:$K,$B$3,'Products &amp; Profit Master Sheet'!$L:$L,MATCH($A42,{"January","February","March","April","May","June","July","August","September","October","November","December"},0),'Products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6.6390041493775934E-2</v>
      </c>
      <c r="C42" s="15">
        <f>COUNTIFS('Products &amp; Profit Master Sheet'!$K:$K,$B$3,'Products &amp; Profit Master Sheet'!$L:$L,MATCH($A42,{"January","February","March","April","May","June","July","August","September","October","November","December"},0),'Products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0.14328358208955225</v>
      </c>
      <c r="D42" s="15">
        <f>COUNTIFS('Products &amp; Profit Master Sheet'!$K:$K,$B$3,'Products &amp; Profit Master Sheet'!$L:$L,MATCH($A42,{"January","February","March","April","May","June","July","August","September","October","November","December"},0),'Products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2" s="15">
        <f>COUNTIFS('Products &amp; Profit Master Sheet'!$K:$K,$B$3,'Products &amp; Profit Master Sheet'!$L:$L,MATCH($A42,{"January","February","March","April","May","June","July","August","September","October","November","December"},0),'Products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0.14705882352941177</v>
      </c>
      <c r="F42" s="15">
        <f>COUNTIFS('Products &amp; Profit Master Sheet'!$K:$K,$B$3,'Products &amp; Profit Master Sheet'!$L:$L,MATCH($A42,{"January","February","March","April","May","June","July","August","September","October","November","December"},0),'Products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1.5873015873015872E-2</v>
      </c>
      <c r="G42" s="15">
        <f>COUNTIFS('Products &amp; Profit Master Sheet'!$K:$K,$B$3,'Products &amp; Profit Master Sheet'!$L:$L,MATCH($A42,{"January","February","March","April","May","June","July","August","September","October","November","December"},0),'Products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0.16091954022988506</v>
      </c>
      <c r="H42" s="15">
        <f>COUNTIFS('Products &amp; Profit Master Sheet'!$K:$K,$B$3,'Products &amp; Profit Master Sheet'!$L:$L,MATCH($A42,{"January","February","March","April","May","June","July","August","September","October","November","December"},0),'Products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4.3835616438356165E-2</v>
      </c>
      <c r="J42" s="12" t="s">
        <v>38</v>
      </c>
      <c r="K42" s="15">
        <f>SUMIFS('Products &amp; Profit Master Sheet'!$I:$I,'Products &amp; Profit Master Sheet'!$K:$K,$B$3,'Products &amp; Profit Master Sheet'!$L:$L,MATCH($J42,{"January","February","March","April","May","June","July","August","September","October","November","December"},0),'Products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7.8791695442061938E-2</v>
      </c>
      <c r="L42" s="15">
        <f>SUMIFS('Products &amp; Profit Master Sheet'!$I:$I,'Products &amp; Profit Master Sheet'!$K:$K,$B$3,'Products &amp; Profit Master Sheet'!$L:$L,MATCH($J42,{"January","February","March","April","May","June","July","August","September","October","November","December"},0),'Products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0.1592207523214087</v>
      </c>
      <c r="M42" s="15">
        <f>SUMIFS('Products &amp; Profit Master Sheet'!$I:$I,'Products &amp; Profit Master Sheet'!$K:$K,$B$3,'Products &amp; Profit Master Sheet'!$L:$L,MATCH($J42,{"January","February","March","April","May","June","July","August","September","October","November","December"},0),'Products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2" s="15">
        <f>SUMIFS('Products &amp; Profit Master Sheet'!$I:$I,'Products &amp; Profit Master Sheet'!$K:$K,$B$3,'Products &amp; Profit Master Sheet'!$L:$L,MATCH($J42,{"January","February","March","April","May","June","July","August","September","October","November","December"},0),'Products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0.12637175120669378</v>
      </c>
      <c r="O42" s="15">
        <f>SUMIFS('Products &amp; Profit Master Sheet'!$I:$I,'Products &amp; Profit Master Sheet'!$K:$K,$B$3,'Products &amp; Profit Master Sheet'!$L:$L,MATCH($J42,{"January","February","March","April","May","June","July","August","September","October","November","December"},0),'Products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1.6782572575387969E-2</v>
      </c>
      <c r="P42" s="15">
        <f>SUMIFS('Products &amp; Profit Master Sheet'!$I:$I,'Products &amp; Profit Master Sheet'!$K:$K,$B$3,'Products &amp; Profit Master Sheet'!$L:$L,MATCH($J42,{"January","February","March","April","May","June","July","August","September","October","November","December"},0),'Products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0.1611810488443299</v>
      </c>
      <c r="Q42" s="15">
        <f>SUMIFS('Products &amp; Profit Master Sheet'!$I:$I,'Products &amp; Profit Master Sheet'!$K:$K,$B$3,'Products &amp; Profit Master Sheet'!$L:$L,MATCH($J42,{"January","February","March","April","May","June","July","August","September","October","November","December"},0),'Products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4.8937825925428245E-2</v>
      </c>
      <c r="S42" s="12" t="s">
        <v>38</v>
      </c>
      <c r="T42" s="15">
        <f>SUMIFS('Products &amp; Profit Master Sheet'!$J:$J,'Products &amp; Profit Master Sheet'!$K:$K,$B$3,'Products &amp; Profit Master Sheet'!$L:$L,MATCH($S42,{"January","February","March","April","May","June","July","August","September","October","November","December"},0),'Products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4.3990257786503277E-2</v>
      </c>
      <c r="U42" s="15">
        <f>SUMIFS('Products &amp; Profit Master Sheet'!$J:$J,'Products &amp; Profit Master Sheet'!$K:$K,$B$3,'Products &amp; Profit Master Sheet'!$L:$L,MATCH($S42,{"January","February","March","April","May","June","July","August","September","October","November","December"},0),'Products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8.8350811048900663E-2</v>
      </c>
      <c r="V42" s="15">
        <f>SUMIFS('Products &amp; Profit Master Sheet'!$J:$J,'Products &amp; Profit Master Sheet'!$K:$K,$B$3,'Products &amp; Profit Master Sheet'!$L:$L,MATCH($S42,{"January","February","March","April","May","June","July","August","September","October","November","December"},0),'Products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2" s="15">
        <f>SUMIFS('Products &amp; Profit Master Sheet'!$J:$J,'Products &amp; Profit Master Sheet'!$K:$K,$B$3,'Products &amp; Profit Master Sheet'!$L:$L,MATCH($S42,{"January","February","March","April","May","June","July","August","September","October","November","December"},0),'Products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6.4679162977494903E-2</v>
      </c>
      <c r="X42" s="15">
        <f>SUMIFS('Products &amp; Profit Master Sheet'!$J:$J,'Products &amp; Profit Master Sheet'!$K:$K,$B$3,'Products &amp; Profit Master Sheet'!$L:$L,MATCH($S42,{"January","February","March","April","May","June","July","August","September","October","November","December"},0),'Products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4.44996758638191E-3</v>
      </c>
      <c r="Y42" s="15">
        <f>SUMIFS('Products &amp; Profit Master Sheet'!$J:$J,'Products &amp; Profit Master Sheet'!$K:$K,$B$3,'Products &amp; Profit Master Sheet'!$L:$L,MATCH($S42,{"January","February","March","April","May","June","July","August","September","October","November","December"},0),'Products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7.6657617609857412E-2</v>
      </c>
      <c r="Z42" s="15">
        <f>SUMIFS('Products &amp; Profit Master Sheet'!$J:$J,'Products &amp; Profit Master Sheet'!$K:$K,$B$3,'Products &amp; Profit Master Sheet'!$L:$L,MATCH($S42,{"January","February","March","April","May","June","July","August","September","October","November","December"},0),'Products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2.7576425190012136E-2</v>
      </c>
    </row>
    <row r="43" spans="1:26">
      <c r="A43" s="12" t="s">
        <v>39</v>
      </c>
      <c r="B43" s="15">
        <f>COUNTIFS('Products &amp; Profit Master Sheet'!$K:$K,$B$3,'Products &amp; Profit Master Sheet'!$L:$L,MATCH($A43,{"January","February","March","April","May","June","July","August","September","October","November","December"},0),'Products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3" s="15">
        <f>COUNTIFS('Products &amp; Profit Master Sheet'!$K:$K,$B$3,'Products &amp; Profit Master Sheet'!$L:$L,MATCH($A43,{"January","February","March","April","May","June","July","August","September","October","November","December"},0),'Products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5.3731343283582089E-2</v>
      </c>
      <c r="D43" s="15">
        <f>COUNTIFS('Products &amp; Profit Master Sheet'!$K:$K,$B$3,'Products &amp; Profit Master Sheet'!$L:$L,MATCH($A43,{"January","February","March","April","May","June","July","August","September","October","November","December"},0),'Products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3" s="15">
        <f>COUNTIFS('Products &amp; Profit Master Sheet'!$K:$K,$B$3,'Products &amp; Profit Master Sheet'!$L:$L,MATCH($A43,{"January","February","March","April","May","June","July","August","September","October","November","December"},0),'Products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2.1390374331550801E-2</v>
      </c>
      <c r="F43" s="15">
        <f>COUNTIFS('Products &amp; Profit Master Sheet'!$K:$K,$B$3,'Products &amp; Profit Master Sheet'!$L:$L,MATCH($A43,{"January","February","March","April","May","June","July","August","September","October","November","December"},0),'Products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1.5873015873015872E-2</v>
      </c>
      <c r="G43" s="15">
        <f>COUNTIFS('Products &amp; Profit Master Sheet'!$K:$K,$B$3,'Products &amp; Profit Master Sheet'!$L:$L,MATCH($A43,{"January","February","March","April","May","June","July","August","September","October","November","December"},0),'Products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0.20689655172413793</v>
      </c>
      <c r="H43" s="15">
        <f>COUNTIFS('Products &amp; Profit Master Sheet'!$K:$K,$B$3,'Products &amp; Profit Master Sheet'!$L:$L,MATCH($A43,{"January","February","March","April","May","June","July","August","September","October","November","December"},0),'Products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4.9315068493150684E-2</v>
      </c>
      <c r="J43" s="12" t="s">
        <v>39</v>
      </c>
      <c r="K43" s="15">
        <f>SUMIFS('Products &amp; Profit Master Sheet'!$I:$I,'Products &amp; Profit Master Sheet'!$K:$K,$B$3,'Products &amp; Profit Master Sheet'!$L:$L,MATCH($J43,{"January","February","March","April","May","June","July","August","September","October","November","December"},0),'Products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3" s="15">
        <f>SUMIFS('Products &amp; Profit Master Sheet'!$I:$I,'Products &amp; Profit Master Sheet'!$K:$K,$B$3,'Products &amp; Profit Master Sheet'!$L:$L,MATCH($J43,{"January","February","March","April","May","June","July","August","September","October","November","December"},0),'Products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6.0481192202856936E-2</v>
      </c>
      <c r="M43" s="15">
        <f>SUMIFS('Products &amp; Profit Master Sheet'!$I:$I,'Products &amp; Profit Master Sheet'!$K:$K,$B$3,'Products &amp; Profit Master Sheet'!$L:$L,MATCH($J43,{"January","February","March","April","May","June","July","August","September","October","November","December"},0),'Products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3" s="15">
        <f>SUMIFS('Products &amp; Profit Master Sheet'!$I:$I,'Products &amp; Profit Master Sheet'!$K:$K,$B$3,'Products &amp; Profit Master Sheet'!$L:$L,MATCH($J43,{"January","February","March","April","May","June","July","August","September","October","November","December"},0),'Products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3.9653378522939389E-2</v>
      </c>
      <c r="O43" s="15">
        <f>SUMIFS('Products &amp; Profit Master Sheet'!$I:$I,'Products &amp; Profit Master Sheet'!$K:$K,$B$3,'Products &amp; Profit Master Sheet'!$L:$L,MATCH($J43,{"January","February","March","April","May","June","July","August","September","October","November","December"},0),'Products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2.9376327605836468E-3</v>
      </c>
      <c r="P43" s="15">
        <f>SUMIFS('Products &amp; Profit Master Sheet'!$I:$I,'Products &amp; Profit Master Sheet'!$K:$K,$B$3,'Products &amp; Profit Master Sheet'!$L:$L,MATCH($J43,{"January","February","March","April","May","June","July","August","September","October","November","December"},0),'Products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0.28060816896690416</v>
      </c>
      <c r="Q43" s="15">
        <f>SUMIFS('Products &amp; Profit Master Sheet'!$I:$I,'Products &amp; Profit Master Sheet'!$K:$K,$B$3,'Products &amp; Profit Master Sheet'!$L:$L,MATCH($J43,{"January","February","March","April","May","June","July","August","September","October","November","December"},0),'Products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6.519832342098722E-2</v>
      </c>
      <c r="S43" s="12" t="s">
        <v>39</v>
      </c>
      <c r="T43" s="15">
        <f>SUMIFS('Products &amp; Profit Master Sheet'!$J:$J,'Products &amp; Profit Master Sheet'!$K:$K,$B$3,'Products &amp; Profit Master Sheet'!$L:$L,MATCH($S43,{"January","February","March","April","May","June","July","August","September","October","November","December"},0),'Products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3" s="15">
        <f>SUMIFS('Products &amp; Profit Master Sheet'!$J:$J,'Products &amp; Profit Master Sheet'!$K:$K,$B$3,'Products &amp; Profit Master Sheet'!$L:$L,MATCH($S43,{"January","February","March","April","May","June","July","August","September","October","November","December"},0),'Products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3.2766567562339539E-2</v>
      </c>
      <c r="V43" s="15">
        <f>SUMIFS('Products &amp; Profit Master Sheet'!$J:$J,'Products &amp; Profit Master Sheet'!$K:$K,$B$3,'Products &amp; Profit Master Sheet'!$L:$L,MATCH($S43,{"January","February","March","April","May","June","July","August","September","October","November","December"},0),'Products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3" s="15">
        <f>SUMIFS('Products &amp; Profit Master Sheet'!$J:$J,'Products &amp; Profit Master Sheet'!$K:$K,$B$3,'Products &amp; Profit Master Sheet'!$L:$L,MATCH($S43,{"January","February","March","April","May","June","July","August","September","October","November","December"},0),'Products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2.1298989119120402E-2</v>
      </c>
      <c r="X43" s="15">
        <f>SUMIFS('Products &amp; Profit Master Sheet'!$J:$J,'Products &amp; Profit Master Sheet'!$K:$K,$B$3,'Products &amp; Profit Master Sheet'!$L:$L,MATCH($S43,{"January","February","March","April","May","June","July","August","September","October","November","December"},0),'Products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2.2516107250011358E-3</v>
      </c>
      <c r="Y43" s="15">
        <f>SUMIFS('Products &amp; Profit Master Sheet'!$J:$J,'Products &amp; Profit Master Sheet'!$K:$K,$B$3,'Products &amp; Profit Master Sheet'!$L:$L,MATCH($S43,{"January","February","March","April","May","June","July","August","September","October","November","December"},0),'Products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0.14158357499848231</v>
      </c>
      <c r="Z43" s="15">
        <f>SUMIFS('Products &amp; Profit Master Sheet'!$J:$J,'Products &amp; Profit Master Sheet'!$K:$K,$B$3,'Products &amp; Profit Master Sheet'!$L:$L,MATCH($S43,{"January","February","March","April","May","June","July","August","September","October","November","December"},0),'Products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3.8548316227709774E-2</v>
      </c>
    </row>
    <row r="44" spans="1:26">
      <c r="A44" s="12" t="s">
        <v>7</v>
      </c>
      <c r="B44" s="15">
        <f>COUNTIFS('Products &amp; Profit Master Sheet'!$K:$K,$B$3,'Products &amp; Profit Master Sheet'!$L:$L,MATCH($A44,{"January","February","March","April","May","June","July","August","September","October","November","December"},0),'Products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4" s="15">
        <f>COUNTIFS('Products &amp; Profit Master Sheet'!$K:$K,$B$3,'Products &amp; Profit Master Sheet'!$L:$L,MATCH($A44,{"January","February","March","April","May","June","July","August","September","October","November","December"},0),'Products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44" s="15">
        <f>COUNTIFS('Products &amp; Profit Master Sheet'!$K:$K,$B$3,'Products &amp; Profit Master Sheet'!$L:$L,MATCH($A44,{"January","February","March","April","May","June","July","August","September","October","November","December"},0),'Products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9.6153846153846159E-2</v>
      </c>
      <c r="E44" s="15">
        <f>COUNTIFS('Products &amp; Profit Master Sheet'!$K:$K,$B$3,'Products &amp; Profit Master Sheet'!$L:$L,MATCH($A44,{"January","February","March","April","May","June","July","August","September","October","November","December"},0),'Products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0.10427807486631016</v>
      </c>
      <c r="F44" s="15">
        <f>COUNTIFS('Products &amp; Profit Master Sheet'!$K:$K,$B$3,'Products &amp; Profit Master Sheet'!$L:$L,MATCH($A44,{"January","February","March","April","May","June","July","August","September","October","November","December"},0),'Products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4" s="15">
        <f>COUNTIFS('Products &amp; Profit Master Sheet'!$K:$K,$B$3,'Products &amp; Profit Master Sheet'!$L:$L,MATCH($A44,{"January","February","March","April","May","June","July","August","September","October","November","December"},0),'Products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6.8965517241379309E-2</v>
      </c>
      <c r="H44" s="15">
        <f>COUNTIFS('Products &amp; Profit Master Sheet'!$K:$K,$B$3,'Products &amp; Profit Master Sheet'!$L:$L,MATCH($A44,{"January","February","March","April","May","June","July","August","September","October","November","December"},0),'Products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44" s="12" t="s">
        <v>7</v>
      </c>
      <c r="K44" s="15">
        <f>SUMIFS('Products &amp; Profit Master Sheet'!$I:$I,'Products &amp; Profit Master Sheet'!$K:$K,$B$3,'Products &amp; Profit Master Sheet'!$L:$L,MATCH($J44,{"January","February","March","April","May","June","July","August","September","October","November","December"},0),'Products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4" s="15">
        <f>SUMIFS('Products &amp; Profit Master Sheet'!$I:$I,'Products &amp; Profit Master Sheet'!$K:$K,$B$3,'Products &amp; Profit Master Sheet'!$L:$L,MATCH($J44,{"January","February","March","April","May","June","July","August","September","October","November","December"},0),'Products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44" s="15">
        <f>SUMIFS('Products &amp; Profit Master Sheet'!$I:$I,'Products &amp; Profit Master Sheet'!$K:$K,$B$3,'Products &amp; Profit Master Sheet'!$L:$L,MATCH($J44,{"January","February","March","April","May","June","July","August","September","October","November","December"},0),'Products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0.11343531028587203</v>
      </c>
      <c r="N44" s="15">
        <f>SUMIFS('Products &amp; Profit Master Sheet'!$I:$I,'Products &amp; Profit Master Sheet'!$K:$K,$B$3,'Products &amp; Profit Master Sheet'!$L:$L,MATCH($J44,{"January","February","March","April","May","June","July","August","September","October","November","December"},0),'Products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0.11278961106707512</v>
      </c>
      <c r="O44" s="15">
        <f>SUMIFS('Products &amp; Profit Master Sheet'!$I:$I,'Products &amp; Profit Master Sheet'!$K:$K,$B$3,'Products &amp; Profit Master Sheet'!$L:$L,MATCH($J44,{"January","February","March","April","May","June","July","August","September","October","November","December"},0),'Products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4" s="15">
        <f>SUMIFS('Products &amp; Profit Master Sheet'!$I:$I,'Products &amp; Profit Master Sheet'!$K:$K,$B$3,'Products &amp; Profit Master Sheet'!$L:$L,MATCH($J44,{"January","February","March","April","May","June","July","August","September","October","November","December"},0),'Products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6.0028138539274321E-2</v>
      </c>
      <c r="Q44" s="15">
        <f>SUMIFS('Products &amp; Profit Master Sheet'!$I:$I,'Products &amp; Profit Master Sheet'!$K:$K,$B$3,'Products &amp; Profit Master Sheet'!$L:$L,MATCH($J44,{"January","February","March","April","May","June","July","August","September","October","November","December"},0),'Products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44" s="12" t="s">
        <v>7</v>
      </c>
      <c r="T44" s="15">
        <f>SUMIFS('Products &amp; Profit Master Sheet'!$J:$J,'Products &amp; Profit Master Sheet'!$K:$K,$B$3,'Products &amp; Profit Master Sheet'!$L:$L,MATCH($S44,{"January","February","March","April","May","June","July","August","September","October","November","December"},0),'Products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4" s="15">
        <f>SUMIFS('Products &amp; Profit Master Sheet'!$J:$J,'Products &amp; Profit Master Sheet'!$K:$K,$B$3,'Products &amp; Profit Master Sheet'!$L:$L,MATCH($S44,{"January","February","March","April","May","June","July","August","September","October","November","December"},0),'Products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44" s="15">
        <f>SUMIFS('Products &amp; Profit Master Sheet'!$J:$J,'Products &amp; Profit Master Sheet'!$K:$K,$B$3,'Products &amp; Profit Master Sheet'!$L:$L,MATCH($S44,{"January","February","March","April","May","June","July","August","September","October","November","December"},0),'Products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5.7719416527942505E-2</v>
      </c>
      <c r="W44" s="15">
        <f>SUMIFS('Products &amp; Profit Master Sheet'!$J:$J,'Products &amp; Profit Master Sheet'!$K:$K,$B$3,'Products &amp; Profit Master Sheet'!$L:$L,MATCH($S44,{"January","February","March","April","May","June","July","August","September","October","November","December"},0),'Products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5.6766282939575918E-2</v>
      </c>
      <c r="X44" s="15">
        <f>SUMIFS('Products &amp; Profit Master Sheet'!$J:$J,'Products &amp; Profit Master Sheet'!$K:$K,$B$3,'Products &amp; Profit Master Sheet'!$L:$L,MATCH($S44,{"January","February","March","April","May","June","July","August","September","October","November","December"},0),'Products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4" s="15">
        <f>SUMIFS('Products &amp; Profit Master Sheet'!$J:$J,'Products &amp; Profit Master Sheet'!$K:$K,$B$3,'Products &amp; Profit Master Sheet'!$L:$L,MATCH($S44,{"January","February","March","April","May","June","July","August","September","October","November","December"},0),'Products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3.1697201623589924E-2</v>
      </c>
      <c r="Z44" s="15">
        <f>SUMIFS('Products &amp; Profit Master Sheet'!$J:$J,'Products &amp; Profit Master Sheet'!$K:$K,$B$3,'Products &amp; Profit Master Sheet'!$L:$L,MATCH($S44,{"January","February","March","April","May","June","July","August","September","October","November","December"},0),'Products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45" spans="1:26">
      <c r="A45" s="12" t="s">
        <v>40</v>
      </c>
      <c r="B45" s="15">
        <f>COUNTIFS('Products &amp; Profit Master Sheet'!$K:$K,$B$3,'Products &amp; Profit Master Sheet'!$L:$L,MATCH($A45,{"January","February","March","April","May","June","July","August","September","October","November","December"},0),'Products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5" s="15">
        <f>COUNTIFS('Products &amp; Profit Master Sheet'!$K:$K,$B$3,'Products &amp; Profit Master Sheet'!$L:$L,MATCH($A45,{"January","February","March","April","May","June","July","August","September","October","November","December"},0),'Products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45" s="15">
        <f>COUNTIFS('Products &amp; Profit Master Sheet'!$K:$K,$B$3,'Products &amp; Profit Master Sheet'!$L:$L,MATCH($A45,{"January","February","March","April","May","June","July","August","September","October","November","December"},0),'Products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5" s="15">
        <f>COUNTIFS('Products &amp; Profit Master Sheet'!$K:$K,$B$3,'Products &amp; Profit Master Sheet'!$L:$L,MATCH($A45,{"January","February","March","April","May","June","July","August","September","October","November","December"},0),'Products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45" s="15">
        <f>COUNTIFS('Products &amp; Profit Master Sheet'!$K:$K,$B$3,'Products &amp; Profit Master Sheet'!$L:$L,MATCH($A45,{"January","February","March","April","May","June","July","August","September","October","November","December"},0),'Products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5" s="15">
        <f>COUNTIFS('Products &amp; Profit Master Sheet'!$K:$K,$B$3,'Products &amp; Profit Master Sheet'!$L:$L,MATCH($A45,{"January","February","March","April","May","June","July","August","September","October","November","December"},0),'Products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45" s="15">
        <f>COUNTIFS('Products &amp; Profit Master Sheet'!$K:$K,$B$3,'Products &amp; Profit Master Sheet'!$L:$L,MATCH($A45,{"January","February","March","April","May","June","July","August","September","October","November","December"},0),'Products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45" s="12" t="s">
        <v>40</v>
      </c>
      <c r="K45" s="15">
        <f>SUMIFS('Products &amp; Profit Master Sheet'!$I:$I,'Products &amp; Profit Master Sheet'!$K:$K,$B$3,'Products &amp; Profit Master Sheet'!$L:$L,MATCH($J45,{"January","February","March","April","May","June","July","August","September","October","November","December"},0),'Products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5" s="15">
        <f>SUMIFS('Products &amp; Profit Master Sheet'!$I:$I,'Products &amp; Profit Master Sheet'!$K:$K,$B$3,'Products &amp; Profit Master Sheet'!$L:$L,MATCH($J45,{"January","February","March","April","May","June","July","August","September","October","November","December"},0),'Products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45" s="15">
        <f>SUMIFS('Products &amp; Profit Master Sheet'!$I:$I,'Products &amp; Profit Master Sheet'!$K:$K,$B$3,'Products &amp; Profit Master Sheet'!$L:$L,MATCH($J45,{"January","February","March","April","May","June","July","August","September","October","November","December"},0),'Products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5" s="15">
        <f>SUMIFS('Products &amp; Profit Master Sheet'!$I:$I,'Products &amp; Profit Master Sheet'!$K:$K,$B$3,'Products &amp; Profit Master Sheet'!$L:$L,MATCH($J45,{"January","February","March","April","May","June","July","August","September","October","November","December"},0),'Products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45" s="15">
        <f>SUMIFS('Products &amp; Profit Master Sheet'!$I:$I,'Products &amp; Profit Master Sheet'!$K:$K,$B$3,'Products &amp; Profit Master Sheet'!$L:$L,MATCH($J45,{"January","February","March","April","May","June","July","August","September","October","November","December"},0),'Products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5" s="15">
        <f>SUMIFS('Products &amp; Profit Master Sheet'!$I:$I,'Products &amp; Profit Master Sheet'!$K:$K,$B$3,'Products &amp; Profit Master Sheet'!$L:$L,MATCH($J45,{"January","February","March","April","May","June","July","August","September","October","November","December"},0),'Products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45" s="15">
        <f>SUMIFS('Products &amp; Profit Master Sheet'!$I:$I,'Products &amp; Profit Master Sheet'!$K:$K,$B$3,'Products &amp; Profit Master Sheet'!$L:$L,MATCH($J45,{"January","February","March","April","May","June","July","August","September","October","November","December"},0),'Products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45" s="12" t="s">
        <v>40</v>
      </c>
      <c r="T45" s="15">
        <f>SUMIFS('Products &amp; Profit Master Sheet'!$J:$J,'Products &amp; Profit Master Sheet'!$K:$K,$B$3,'Products &amp; Profit Master Sheet'!$L:$L,MATCH($S45,{"January","February","March","April","May","June","July","August","September","October","November","December"},0),'Products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5" s="15">
        <f>SUMIFS('Products &amp; Profit Master Sheet'!$J:$J,'Products &amp; Profit Master Sheet'!$K:$K,$B$3,'Products &amp; Profit Master Sheet'!$L:$L,MATCH($S45,{"January","February","March","April","May","June","July","August","September","October","November","December"},0),'Products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45" s="15">
        <f>SUMIFS('Products &amp; Profit Master Sheet'!$J:$J,'Products &amp; Profit Master Sheet'!$K:$K,$B$3,'Products &amp; Profit Master Sheet'!$L:$L,MATCH($S45,{"January","February","March","April","May","June","July","August","September","October","November","December"},0),'Products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5" s="15">
        <f>SUMIFS('Products &amp; Profit Master Sheet'!$J:$J,'Products &amp; Profit Master Sheet'!$K:$K,$B$3,'Products &amp; Profit Master Sheet'!$L:$L,MATCH($S45,{"January","February","March","April","May","June","July","August","September","October","November","December"},0),'Products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45" s="15">
        <f>SUMIFS('Products &amp; Profit Master Sheet'!$J:$J,'Products &amp; Profit Master Sheet'!$K:$K,$B$3,'Products &amp; Profit Master Sheet'!$L:$L,MATCH($S45,{"January","February","March","April","May","June","July","August","September","October","November","December"},0),'Products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5" s="15">
        <f>SUMIFS('Products &amp; Profit Master Sheet'!$J:$J,'Products &amp; Profit Master Sheet'!$K:$K,$B$3,'Products &amp; Profit Master Sheet'!$L:$L,MATCH($S45,{"January","February","March","April","May","June","July","August","September","October","November","December"},0),'Products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45" s="15">
        <f>SUMIFS('Products &amp; Profit Master Sheet'!$J:$J,'Products &amp; Profit Master Sheet'!$K:$K,$B$3,'Products &amp; Profit Master Sheet'!$L:$L,MATCH($S45,{"January","February","March","April","May","June","July","August","September","October","November","December"},0),'Products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46" spans="1:26">
      <c r="A46" s="12" t="s">
        <v>41</v>
      </c>
      <c r="B46" s="15">
        <f>COUNTIFS('Products &amp; Profit Master Sheet'!$K:$K,$B$3,'Products &amp; Profit Master Sheet'!$L:$L,MATCH($A46,{"January","February","March","April","May","June","July","August","September","October","November","December"},0),'Products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6" s="15">
        <f>COUNTIFS('Products &amp; Profit Master Sheet'!$K:$K,$B$3,'Products &amp; Profit Master Sheet'!$L:$L,MATCH($A46,{"January","February","March","April","May","June","July","August","September","October","November","December"},0),'Products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46" s="15">
        <f>COUNTIFS('Products &amp; Profit Master Sheet'!$K:$K,$B$3,'Products &amp; Profit Master Sheet'!$L:$L,MATCH($A46,{"January","February","March","April","May","June","July","August","September","October","November","December"},0),'Products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6" s="15">
        <f>COUNTIFS('Products &amp; Profit Master Sheet'!$K:$K,$B$3,'Products &amp; Profit Master Sheet'!$L:$L,MATCH($A46,{"January","February","March","April","May","June","July","August","September","October","November","December"},0),'Products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46" s="15">
        <f>COUNTIFS('Products &amp; Profit Master Sheet'!$K:$K,$B$3,'Products &amp; Profit Master Sheet'!$L:$L,MATCH($A46,{"January","February","March","April","May","June","July","August","September","October","November","December"},0),'Products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6" s="15">
        <f>COUNTIFS('Products &amp; Profit Master Sheet'!$K:$K,$B$3,'Products &amp; Profit Master Sheet'!$L:$L,MATCH($A46,{"January","February","March","April","May","June","July","August","September","October","November","December"},0),'Products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46" s="15">
        <f>COUNTIFS('Products &amp; Profit Master Sheet'!$K:$K,$B$3,'Products &amp; Profit Master Sheet'!$L:$L,MATCH($A46,{"January","February","March","April","May","June","July","August","September","October","November","December"},0),'Products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46" s="12" t="s">
        <v>41</v>
      </c>
      <c r="K46" s="15">
        <f>SUMIFS('Products &amp; Profit Master Sheet'!$I:$I,'Products &amp; Profit Master Sheet'!$K:$K,$B$3,'Products &amp; Profit Master Sheet'!$L:$L,MATCH($J46,{"January","February","March","April","May","June","July","August","September","October","November","December"},0),'Products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6" s="15">
        <f>SUMIFS('Products &amp; Profit Master Sheet'!$I:$I,'Products &amp; Profit Master Sheet'!$K:$K,$B$3,'Products &amp; Profit Master Sheet'!$L:$L,MATCH($J46,{"January","February","March","April","May","June","July","August","September","October","November","December"},0),'Products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46" s="15">
        <f>SUMIFS('Products &amp; Profit Master Sheet'!$I:$I,'Products &amp; Profit Master Sheet'!$K:$K,$B$3,'Products &amp; Profit Master Sheet'!$L:$L,MATCH($J46,{"January","February","March","April","May","June","July","August","September","October","November","December"},0),'Products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6" s="15">
        <f>SUMIFS('Products &amp; Profit Master Sheet'!$I:$I,'Products &amp; Profit Master Sheet'!$K:$K,$B$3,'Products &amp; Profit Master Sheet'!$L:$L,MATCH($J46,{"January","February","March","April","May","June","July","August","September","October","November","December"},0),'Products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46" s="15">
        <f>SUMIFS('Products &amp; Profit Master Sheet'!$I:$I,'Products &amp; Profit Master Sheet'!$K:$K,$B$3,'Products &amp; Profit Master Sheet'!$L:$L,MATCH($J46,{"January","February","March","April","May","June","July","August","September","October","November","December"},0),'Products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6" s="15">
        <f>SUMIFS('Products &amp; Profit Master Sheet'!$I:$I,'Products &amp; Profit Master Sheet'!$K:$K,$B$3,'Products &amp; Profit Master Sheet'!$L:$L,MATCH($J46,{"January","February","March","April","May","June","July","August","September","October","November","December"},0),'Products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46" s="15">
        <f>SUMIFS('Products &amp; Profit Master Sheet'!$I:$I,'Products &amp; Profit Master Sheet'!$K:$K,$B$3,'Products &amp; Profit Master Sheet'!$L:$L,MATCH($J46,{"January","February","March","April","May","June","July","August","September","October","November","December"},0),'Products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46" s="12" t="s">
        <v>41</v>
      </c>
      <c r="T46" s="15">
        <f>SUMIFS('Products &amp; Profit Master Sheet'!$J:$J,'Products &amp; Profit Master Sheet'!$K:$K,$B$3,'Products &amp; Profit Master Sheet'!$L:$L,MATCH($S46,{"January","February","March","April","May","June","July","August","September","October","November","December"},0),'Products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6" s="15">
        <f>SUMIFS('Products &amp; Profit Master Sheet'!$J:$J,'Products &amp; Profit Master Sheet'!$K:$K,$B$3,'Products &amp; Profit Master Sheet'!$L:$L,MATCH($S46,{"January","February","March","April","May","June","July","August","September","October","November","December"},0),'Products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46" s="15">
        <f>SUMIFS('Products &amp; Profit Master Sheet'!$J:$J,'Products &amp; Profit Master Sheet'!$K:$K,$B$3,'Products &amp; Profit Master Sheet'!$L:$L,MATCH($S46,{"January","February","March","April","May","June","July","August","September","October","November","December"},0),'Products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6" s="15">
        <f>SUMIFS('Products &amp; Profit Master Sheet'!$J:$J,'Products &amp; Profit Master Sheet'!$K:$K,$B$3,'Products &amp; Profit Master Sheet'!$L:$L,MATCH($S46,{"January","February","March","April","May","June","July","August","September","October","November","December"},0),'Products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46" s="15">
        <f>SUMIFS('Products &amp; Profit Master Sheet'!$J:$J,'Products &amp; Profit Master Sheet'!$K:$K,$B$3,'Products &amp; Profit Master Sheet'!$L:$L,MATCH($S46,{"January","February","March","April","May","June","July","August","September","October","November","December"},0),'Products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6" s="15">
        <f>SUMIFS('Products &amp; Profit Master Sheet'!$J:$J,'Products &amp; Profit Master Sheet'!$K:$K,$B$3,'Products &amp; Profit Master Sheet'!$L:$L,MATCH($S46,{"January","February","March","April","May","June","July","August","September","October","November","December"},0),'Products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46" s="15">
        <f>SUMIFS('Products &amp; Profit Master Sheet'!$J:$J,'Products &amp; Profit Master Sheet'!$K:$K,$B$3,'Products &amp; Profit Master Sheet'!$L:$L,MATCH($S46,{"January","February","March","April","May","June","July","August","September","October","November","December"},0),'Products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47" spans="1:26">
      <c r="A47" s="12" t="s">
        <v>42</v>
      </c>
      <c r="B47" s="15">
        <f>COUNTIFS('Products &amp; Profit Master Sheet'!$K:$K,$B$3,'Products &amp; Profit Master Sheet'!$L:$L,MATCH($A47,{"January","February","March","April","May","June","July","August","September","October","November","December"},0),'Products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7" s="15">
        <f>COUNTIFS('Products &amp; Profit Master Sheet'!$K:$K,$B$3,'Products &amp; Profit Master Sheet'!$L:$L,MATCH($A47,{"January","February","March","April","May","June","July","August","September","October","November","December"},0),'Products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47" s="15">
        <f>COUNTIFS('Products &amp; Profit Master Sheet'!$K:$K,$B$3,'Products &amp; Profit Master Sheet'!$L:$L,MATCH($A47,{"January","February","March","April","May","June","July","August","September","October","November","December"},0),'Products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7" s="15">
        <f>COUNTIFS('Products &amp; Profit Master Sheet'!$K:$K,$B$3,'Products &amp; Profit Master Sheet'!$L:$L,MATCH($A47,{"January","February","March","April","May","June","July","August","September","October","November","December"},0),'Products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47" s="15">
        <f>COUNTIFS('Products &amp; Profit Master Sheet'!$K:$K,$B$3,'Products &amp; Profit Master Sheet'!$L:$L,MATCH($A47,{"January","February","March","April","May","June","July","August","September","October","November","December"},0),'Products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7" s="15">
        <f>COUNTIFS('Products &amp; Profit Master Sheet'!$K:$K,$B$3,'Products &amp; Profit Master Sheet'!$L:$L,MATCH($A47,{"January","February","March","April","May","June","July","August","September","October","November","December"},0),'Products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47" s="15">
        <f>COUNTIFS('Products &amp; Profit Master Sheet'!$K:$K,$B$3,'Products &amp; Profit Master Sheet'!$L:$L,MATCH($A47,{"January","February","March","April","May","June","July","August","September","October","November","December"},0),'Products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47" s="12" t="s">
        <v>42</v>
      </c>
      <c r="K47" s="15">
        <f>SUMIFS('Products &amp; Profit Master Sheet'!$I:$I,'Products &amp; Profit Master Sheet'!$K:$K,$B$3,'Products &amp; Profit Master Sheet'!$L:$L,MATCH($J47,{"January","February","March","April","May","June","July","August","September","October","November","December"},0),'Products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7" s="15">
        <f>SUMIFS('Products &amp; Profit Master Sheet'!$I:$I,'Products &amp; Profit Master Sheet'!$K:$K,$B$3,'Products &amp; Profit Master Sheet'!$L:$L,MATCH($J47,{"January","February","March","April","May","June","July","August","September","October","November","December"},0),'Products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47" s="15">
        <f>SUMIFS('Products &amp; Profit Master Sheet'!$I:$I,'Products &amp; Profit Master Sheet'!$K:$K,$B$3,'Products &amp; Profit Master Sheet'!$L:$L,MATCH($J47,{"January","February","March","April","May","June","July","August","September","October","November","December"},0),'Products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7" s="15">
        <f>SUMIFS('Products &amp; Profit Master Sheet'!$I:$I,'Products &amp; Profit Master Sheet'!$K:$K,$B$3,'Products &amp; Profit Master Sheet'!$L:$L,MATCH($J47,{"January","February","March","April","May","June","July","August","September","October","November","December"},0),'Products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47" s="15">
        <f>SUMIFS('Products &amp; Profit Master Sheet'!$I:$I,'Products &amp; Profit Master Sheet'!$K:$K,$B$3,'Products &amp; Profit Master Sheet'!$L:$L,MATCH($J47,{"January","February","March","April","May","June","July","August","September","October","November","December"},0),'Products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7" s="15">
        <f>SUMIFS('Products &amp; Profit Master Sheet'!$I:$I,'Products &amp; Profit Master Sheet'!$K:$K,$B$3,'Products &amp; Profit Master Sheet'!$L:$L,MATCH($J47,{"January","February","March","April","May","June","July","August","September","October","November","December"},0),'Products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47" s="15">
        <f>SUMIFS('Products &amp; Profit Master Sheet'!$I:$I,'Products &amp; Profit Master Sheet'!$K:$K,$B$3,'Products &amp; Profit Master Sheet'!$L:$L,MATCH($J47,{"January","February","March","April","May","June","July","August","September","October","November","December"},0),'Products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47" s="12" t="s">
        <v>42</v>
      </c>
      <c r="T47" s="15">
        <f>SUMIFS('Products &amp; Profit Master Sheet'!$J:$J,'Products &amp; Profit Master Sheet'!$K:$K,$B$3,'Products &amp; Profit Master Sheet'!$L:$L,MATCH($S47,{"January","February","March","April","May","June","July","August","September","October","November","December"},0),'Products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7" s="15">
        <f>SUMIFS('Products &amp; Profit Master Sheet'!$J:$J,'Products &amp; Profit Master Sheet'!$K:$K,$B$3,'Products &amp; Profit Master Sheet'!$L:$L,MATCH($S47,{"January","February","March","April","May","June","July","August","September","October","November","December"},0),'Products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47" s="15">
        <f>SUMIFS('Products &amp; Profit Master Sheet'!$J:$J,'Products &amp; Profit Master Sheet'!$K:$K,$B$3,'Products &amp; Profit Master Sheet'!$L:$L,MATCH($S47,{"January","February","March","April","May","June","July","August","September","October","November","December"},0),'Products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7" s="15">
        <f>SUMIFS('Products &amp; Profit Master Sheet'!$J:$J,'Products &amp; Profit Master Sheet'!$K:$K,$B$3,'Products &amp; Profit Master Sheet'!$L:$L,MATCH($S47,{"January","February","March","April","May","June","July","August","September","October","November","December"},0),'Products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47" s="15">
        <f>SUMIFS('Products &amp; Profit Master Sheet'!$J:$J,'Products &amp; Profit Master Sheet'!$K:$K,$B$3,'Products &amp; Profit Master Sheet'!$L:$L,MATCH($S47,{"January","February","March","April","May","June","July","August","September","October","November","December"},0),'Products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7" s="15">
        <f>SUMIFS('Products &amp; Profit Master Sheet'!$J:$J,'Products &amp; Profit Master Sheet'!$K:$K,$B$3,'Products &amp; Profit Master Sheet'!$L:$L,MATCH($S47,{"January","February","March","April","May","June","July","August","September","October","November","December"},0),'Products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47" s="15">
        <f>SUMIFS('Products &amp; Profit Master Sheet'!$J:$J,'Products &amp; Profit Master Sheet'!$K:$K,$B$3,'Products &amp; Profit Master Sheet'!$L:$L,MATCH($S47,{"January","February","March","April","May","June","July","August","September","October","November","December"},0),'Products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48" spans="1:26">
      <c r="A48" s="12" t="s">
        <v>43</v>
      </c>
      <c r="B48" s="15">
        <f>COUNTIFS('Products &amp; Profit Master Sheet'!$K:$K,$B$3,'Products &amp; Profit Master Sheet'!$L:$L,MATCH($A48,{"January","February","March","April","May","June","July","August","September","October","November","December"},0),'Products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8" s="15">
        <f>COUNTIFS('Products &amp; Profit Master Sheet'!$K:$K,$B$3,'Products &amp; Profit Master Sheet'!$L:$L,MATCH($A48,{"January","February","March","April","May","June","July","August","September","October","November","December"},0),'Products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48" s="15">
        <f>COUNTIFS('Products &amp; Profit Master Sheet'!$K:$K,$B$3,'Products &amp; Profit Master Sheet'!$L:$L,MATCH($A48,{"January","February","March","April","May","June","July","August","September","October","November","December"},0),'Products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8" s="15">
        <f>COUNTIFS('Products &amp; Profit Master Sheet'!$K:$K,$B$3,'Products &amp; Profit Master Sheet'!$L:$L,MATCH($A48,{"January","February","March","April","May","June","July","August","September","October","November","December"},0),'Products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48" s="15">
        <f>COUNTIFS('Products &amp; Profit Master Sheet'!$K:$K,$B$3,'Products &amp; Profit Master Sheet'!$L:$L,MATCH($A48,{"January","February","March","April","May","June","July","August","September","October","November","December"},0),'Products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8" s="15">
        <f>COUNTIFS('Products &amp; Profit Master Sheet'!$K:$K,$B$3,'Products &amp; Profit Master Sheet'!$L:$L,MATCH($A48,{"January","February","March","April","May","June","July","August","September","October","November","December"},0),'Products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48" s="15">
        <f>COUNTIFS('Products &amp; Profit Master Sheet'!$K:$K,$B$3,'Products &amp; Profit Master Sheet'!$L:$L,MATCH($A48,{"January","February","March","April","May","June","July","August","September","October","November","December"},0),'Products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48" s="12" t="s">
        <v>43</v>
      </c>
      <c r="K48" s="15">
        <f>SUMIFS('Products &amp; Profit Master Sheet'!$I:$I,'Products &amp; Profit Master Sheet'!$K:$K,$B$3,'Products &amp; Profit Master Sheet'!$L:$L,MATCH($J48,{"January","February","March","April","May","June","July","August","September","October","November","December"},0),'Products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8" s="15">
        <f>SUMIFS('Products &amp; Profit Master Sheet'!$I:$I,'Products &amp; Profit Master Sheet'!$K:$K,$B$3,'Products &amp; Profit Master Sheet'!$L:$L,MATCH($J48,{"January","February","March","April","May","June","July","August","September","October","November","December"},0),'Products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48" s="15">
        <f>SUMIFS('Products &amp; Profit Master Sheet'!$I:$I,'Products &amp; Profit Master Sheet'!$K:$K,$B$3,'Products &amp; Profit Master Sheet'!$L:$L,MATCH($J48,{"January","February","March","April","May","June","July","August","September","October","November","December"},0),'Products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8" s="15">
        <f>SUMIFS('Products &amp; Profit Master Sheet'!$I:$I,'Products &amp; Profit Master Sheet'!$K:$K,$B$3,'Products &amp; Profit Master Sheet'!$L:$L,MATCH($J48,{"January","February","March","April","May","June","July","August","September","October","November","December"},0),'Products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48" s="15">
        <f>SUMIFS('Products &amp; Profit Master Sheet'!$I:$I,'Products &amp; Profit Master Sheet'!$K:$K,$B$3,'Products &amp; Profit Master Sheet'!$L:$L,MATCH($J48,{"January","February","March","April","May","June","July","August","September","October","November","December"},0),'Products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8" s="15">
        <f>SUMIFS('Products &amp; Profit Master Sheet'!$I:$I,'Products &amp; Profit Master Sheet'!$K:$K,$B$3,'Products &amp; Profit Master Sheet'!$L:$L,MATCH($J48,{"January","February","March","April","May","June","July","August","September","October","November","December"},0),'Products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48" s="15">
        <f>SUMIFS('Products &amp; Profit Master Sheet'!$I:$I,'Products &amp; Profit Master Sheet'!$K:$K,$B$3,'Products &amp; Profit Master Sheet'!$L:$L,MATCH($J48,{"January","February","March","April","May","June","July","August","September","October","November","December"},0),'Products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48" s="12" t="s">
        <v>43</v>
      </c>
      <c r="T48" s="15">
        <f>SUMIFS('Products &amp; Profit Master Sheet'!$J:$J,'Products &amp; Profit Master Sheet'!$K:$K,$B$3,'Products &amp; Profit Master Sheet'!$L:$L,MATCH($S48,{"January","February","March","April","May","June","July","August","September","October","November","December"},0),'Products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8" s="15">
        <f>SUMIFS('Products &amp; Profit Master Sheet'!$J:$J,'Products &amp; Profit Master Sheet'!$K:$K,$B$3,'Products &amp; Profit Master Sheet'!$L:$L,MATCH($S48,{"January","February","March","April","May","June","July","August","September","October","November","December"},0),'Products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48" s="15">
        <f>SUMIFS('Products &amp; Profit Master Sheet'!$J:$J,'Products &amp; Profit Master Sheet'!$K:$K,$B$3,'Products &amp; Profit Master Sheet'!$L:$L,MATCH($S48,{"January","February","March","April","May","June","July","August","September","October","November","December"},0),'Products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8" s="15">
        <f>SUMIFS('Products &amp; Profit Master Sheet'!$J:$J,'Products &amp; Profit Master Sheet'!$K:$K,$B$3,'Products &amp; Profit Master Sheet'!$L:$L,MATCH($S48,{"January","February","March","April","May","June","July","August","September","October","November","December"},0),'Products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48" s="15">
        <f>SUMIFS('Products &amp; Profit Master Sheet'!$J:$J,'Products &amp; Profit Master Sheet'!$K:$K,$B$3,'Products &amp; Profit Master Sheet'!$L:$L,MATCH($S48,{"January","February","March","April","May","June","July","August","September","October","November","December"},0),'Products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8" s="15">
        <f>SUMIFS('Products &amp; Profit Master Sheet'!$J:$J,'Products &amp; Profit Master Sheet'!$K:$K,$B$3,'Products &amp; Profit Master Sheet'!$L:$L,MATCH($S48,{"January","February","March","April","May","June","July","August","September","October","November","December"},0),'Products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48" s="15">
        <f>SUMIFS('Products &amp; Profit Master Sheet'!$J:$J,'Products &amp; Profit Master Sheet'!$K:$K,$B$3,'Products &amp; Profit Master Sheet'!$L:$L,MATCH($S48,{"January","February","March","April","May","June","July","August","September","October","November","December"},0),'Products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49" spans="1:26">
      <c r="A49" s="12" t="s">
        <v>44</v>
      </c>
      <c r="B49" s="15">
        <f>COUNTIFS('Products &amp; Profit Master Sheet'!$K:$K,$B$3,'Products &amp; Profit Master Sheet'!$L:$L,MATCH($A49,{"January","February","March","April","May","June","July","August","September","October","November","December"},0),'Products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49" s="15">
        <f>COUNTIFS('Products &amp; Profit Master Sheet'!$K:$K,$B$3,'Products &amp; Profit Master Sheet'!$L:$L,MATCH($A49,{"January","February","March","April","May","June","July","August","September","October","November","December"},0),'Products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49" s="15">
        <f>COUNTIFS('Products &amp; Profit Master Sheet'!$K:$K,$B$3,'Products &amp; Profit Master Sheet'!$L:$L,MATCH($A49,{"January","February","March","April","May","June","July","August","September","October","November","December"},0),'Products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49" s="15">
        <f>COUNTIFS('Products &amp; Profit Master Sheet'!$K:$K,$B$3,'Products &amp; Profit Master Sheet'!$L:$L,MATCH($A49,{"January","February","March","April","May","June","July","August","September","October","November","December"},0),'Products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49" s="15">
        <f>COUNTIFS('Products &amp; Profit Master Sheet'!$K:$K,$B$3,'Products &amp; Profit Master Sheet'!$L:$L,MATCH($A49,{"January","February","March","April","May","June","July","August","September","October","November","December"},0),'Products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49" s="15">
        <f>COUNTIFS('Products &amp; Profit Master Sheet'!$K:$K,$B$3,'Products &amp; Profit Master Sheet'!$L:$L,MATCH($A49,{"January","February","March","April","May","June","July","August","September","October","November","December"},0),'Products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49" s="15">
        <f>COUNTIFS('Products &amp; Profit Master Sheet'!$K:$K,$B$3,'Products &amp; Profit Master Sheet'!$L:$L,MATCH($A49,{"January","February","March","April","May","June","July","August","September","October","November","December"},0),'Products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49" s="12" t="s">
        <v>44</v>
      </c>
      <c r="K49" s="15">
        <f>SUMIFS('Products &amp; Profit Master Sheet'!$I:$I,'Products &amp; Profit Master Sheet'!$K:$K,$B$3,'Products &amp; Profit Master Sheet'!$L:$L,MATCH($J49,{"January","February","March","April","May","June","July","August","September","October","November","December"},0),'Products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49" s="15">
        <f>SUMIFS('Products &amp; Profit Master Sheet'!$I:$I,'Products &amp; Profit Master Sheet'!$K:$K,$B$3,'Products &amp; Profit Master Sheet'!$L:$L,MATCH($J49,{"January","February","March","April","May","June","July","August","September","October","November","December"},0),'Products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49" s="15">
        <f>SUMIFS('Products &amp; Profit Master Sheet'!$I:$I,'Products &amp; Profit Master Sheet'!$K:$K,$B$3,'Products &amp; Profit Master Sheet'!$L:$L,MATCH($J49,{"January","February","March","April","May","June","July","August","September","October","November","December"},0),'Products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49" s="15">
        <f>SUMIFS('Products &amp; Profit Master Sheet'!$I:$I,'Products &amp; Profit Master Sheet'!$K:$K,$B$3,'Products &amp; Profit Master Sheet'!$L:$L,MATCH($J49,{"January","February","March","April","May","June","July","August","September","October","November","December"},0),'Products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49" s="15">
        <f>SUMIFS('Products &amp; Profit Master Sheet'!$I:$I,'Products &amp; Profit Master Sheet'!$K:$K,$B$3,'Products &amp; Profit Master Sheet'!$L:$L,MATCH($J49,{"January","February","March","April","May","June","July","August","September","October","November","December"},0),'Products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49" s="15">
        <f>SUMIFS('Products &amp; Profit Master Sheet'!$I:$I,'Products &amp; Profit Master Sheet'!$K:$K,$B$3,'Products &amp; Profit Master Sheet'!$L:$L,MATCH($J49,{"January","February","March","April","May","June","July","August","September","October","November","December"},0),'Products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49" s="15">
        <f>SUMIFS('Products &amp; Profit Master Sheet'!$I:$I,'Products &amp; Profit Master Sheet'!$K:$K,$B$3,'Products &amp; Profit Master Sheet'!$L:$L,MATCH($J49,{"January","February","March","April","May","June","July","August","September","October","November","December"},0),'Products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49" s="12" t="s">
        <v>44</v>
      </c>
      <c r="T49" s="15">
        <f>SUMIFS('Products &amp; Profit Master Sheet'!$J:$J,'Products &amp; Profit Master Sheet'!$K:$K,$B$3,'Products &amp; Profit Master Sheet'!$L:$L,MATCH($S49,{"January","February","March","April","May","June","July","August","September","October","November","December"},0),'Products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49" s="15">
        <f>SUMIFS('Products &amp; Profit Master Sheet'!$J:$J,'Products &amp; Profit Master Sheet'!$K:$K,$B$3,'Products &amp; Profit Master Sheet'!$L:$L,MATCH($S49,{"January","February","March","April","May","June","July","August","September","October","November","December"},0),'Products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49" s="15">
        <f>SUMIFS('Products &amp; Profit Master Sheet'!$J:$J,'Products &amp; Profit Master Sheet'!$K:$K,$B$3,'Products &amp; Profit Master Sheet'!$L:$L,MATCH($S49,{"January","February","March","April","May","June","July","August","September","October","November","December"},0),'Products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49" s="15">
        <f>SUMIFS('Products &amp; Profit Master Sheet'!$J:$J,'Products &amp; Profit Master Sheet'!$K:$K,$B$3,'Products &amp; Profit Master Sheet'!$L:$L,MATCH($S49,{"January","February","March","April","May","June","July","August","September","October","November","December"},0),'Products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49" s="15">
        <f>SUMIFS('Products &amp; Profit Master Sheet'!$J:$J,'Products &amp; Profit Master Sheet'!$K:$K,$B$3,'Products &amp; Profit Master Sheet'!$L:$L,MATCH($S49,{"January","February","March","April","May","June","July","August","September","October","November","December"},0),'Products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49" s="15">
        <f>SUMIFS('Products &amp; Profit Master Sheet'!$J:$J,'Products &amp; Profit Master Sheet'!$K:$K,$B$3,'Products &amp; Profit Master Sheet'!$L:$L,MATCH($S49,{"January","February","March","April","May","June","July","August","September","October","November","December"},0),'Products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49" s="15">
        <f>SUMIFS('Products &amp; Profit Master Sheet'!$J:$J,'Products &amp; Profit Master Sheet'!$K:$K,$B$3,'Products &amp; Profit Master Sheet'!$L:$L,MATCH($S49,{"January","February","March","April","May","June","July","August","September","October","November","December"},0),'Products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50" spans="1:26">
      <c r="A50" s="12" t="s">
        <v>45</v>
      </c>
      <c r="B50" s="15">
        <f>COUNTIFS('Products &amp; Profit Master Sheet'!$K:$K,$B$3,'Products &amp; Profit Master Sheet'!$L:$L,MATCH($A50,{"January","February","March","April","May","June","July","August","September","October","November","December"},0),'Products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50" s="15">
        <f>COUNTIFS('Products &amp; Profit Master Sheet'!$K:$K,$B$3,'Products &amp; Profit Master Sheet'!$L:$L,MATCH($A50,{"January","February","March","April","May","June","July","August","September","October","November","December"},0),'Products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50" s="15">
        <f>COUNTIFS('Products &amp; Profit Master Sheet'!$K:$K,$B$3,'Products &amp; Profit Master Sheet'!$L:$L,MATCH($A50,{"January","February","March","April","May","June","July","August","September","October","November","December"},0),'Products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50" s="15">
        <f>COUNTIFS('Products &amp; Profit Master Sheet'!$K:$K,$B$3,'Products &amp; Profit Master Sheet'!$L:$L,MATCH($A50,{"January","February","March","April","May","June","July","August","September","October","November","December"},0),'Products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50" s="15">
        <f>COUNTIFS('Products &amp; Profit Master Sheet'!$K:$K,$B$3,'Products &amp; Profit Master Sheet'!$L:$L,MATCH($A50,{"January","February","March","April","May","June","July","August","September","October","November","December"},0),'Products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50" s="15">
        <f>COUNTIFS('Products &amp; Profit Master Sheet'!$K:$K,$B$3,'Products &amp; Profit Master Sheet'!$L:$L,MATCH($A50,{"January","February","March","April","May","June","July","August","September","October","November","December"},0),'Products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50" s="15">
        <f>COUNTIFS('Products &amp; Profit Master Sheet'!$K:$K,$B$3,'Products &amp; Profit Master Sheet'!$L:$L,MATCH($A50,{"January","February","March","April","May","June","July","August","September","October","November","December"},0),'Products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50" s="12" t="s">
        <v>45</v>
      </c>
      <c r="K50" s="15">
        <f>SUMIFS('Products &amp; Profit Master Sheet'!$I:$I,'Products &amp; Profit Master Sheet'!$K:$K,$B$3,'Products &amp; Profit Master Sheet'!$L:$L,MATCH($J50,{"January","February","March","April","May","June","July","August","September","October","November","December"},0),'Products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50" s="15">
        <f>SUMIFS('Products &amp; Profit Master Sheet'!$I:$I,'Products &amp; Profit Master Sheet'!$K:$K,$B$3,'Products &amp; Profit Master Sheet'!$L:$L,MATCH($J50,{"January","February","March","April","May","June","July","August","September","October","November","December"},0),'Products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50" s="15">
        <f>SUMIFS('Products &amp; Profit Master Sheet'!$I:$I,'Products &amp; Profit Master Sheet'!$K:$K,$B$3,'Products &amp; Profit Master Sheet'!$L:$L,MATCH($J50,{"January","February","March","April","May","June","July","August","September","October","November","December"},0),'Products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50" s="15">
        <f>SUMIFS('Products &amp; Profit Master Sheet'!$I:$I,'Products &amp; Profit Master Sheet'!$K:$K,$B$3,'Products &amp; Profit Master Sheet'!$L:$L,MATCH($J50,{"January","February","March","April","May","June","July","August","September","October","November","December"},0),'Products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50" s="15">
        <f>SUMIFS('Products &amp; Profit Master Sheet'!$I:$I,'Products &amp; Profit Master Sheet'!$K:$K,$B$3,'Products &amp; Profit Master Sheet'!$L:$L,MATCH($J50,{"January","February","March","April","May","June","July","August","September","October","November","December"},0),'Products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50" s="15">
        <f>SUMIFS('Products &amp; Profit Master Sheet'!$I:$I,'Products &amp; Profit Master Sheet'!$K:$K,$B$3,'Products &amp; Profit Master Sheet'!$L:$L,MATCH($J50,{"January","February","March","April","May","June","July","August","September","October","November","December"},0),'Products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50" s="15">
        <f>SUMIFS('Products &amp; Profit Master Sheet'!$I:$I,'Products &amp; Profit Master Sheet'!$K:$K,$B$3,'Products &amp; Profit Master Sheet'!$L:$L,MATCH($J50,{"January","February","March","April","May","June","July","August","September","October","November","December"},0),'Products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50" s="12" t="s">
        <v>45</v>
      </c>
      <c r="T50" s="15">
        <f>SUMIFS('Products &amp; Profit Master Sheet'!$J:$J,'Products &amp; Profit Master Sheet'!$K:$K,$B$3,'Products &amp; Profit Master Sheet'!$L:$L,MATCH($S50,{"January","February","March","April","May","June","July","August","September","October","November","December"},0),'Products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50" s="15">
        <f>SUMIFS('Products &amp; Profit Master Sheet'!$J:$J,'Products &amp; Profit Master Sheet'!$K:$K,$B$3,'Products &amp; Profit Master Sheet'!$L:$L,MATCH($S50,{"January","February","March","April","May","June","July","August","September","October","November","December"},0),'Products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50" s="15">
        <f>SUMIFS('Products &amp; Profit Master Sheet'!$J:$J,'Products &amp; Profit Master Sheet'!$K:$K,$B$3,'Products &amp; Profit Master Sheet'!$L:$L,MATCH($S50,{"January","February","March","April","May","June","July","August","September","October","November","December"},0),'Products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50" s="15">
        <f>SUMIFS('Products &amp; Profit Master Sheet'!$J:$J,'Products &amp; Profit Master Sheet'!$K:$K,$B$3,'Products &amp; Profit Master Sheet'!$L:$L,MATCH($S50,{"January","February","March","April","May","June","July","August","September","October","November","December"},0),'Products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50" s="15">
        <f>SUMIFS('Products &amp; Profit Master Sheet'!$J:$J,'Products &amp; Profit Master Sheet'!$K:$K,$B$3,'Products &amp; Profit Master Sheet'!$L:$L,MATCH($S50,{"January","February","March","April","May","June","July","August","September","October","November","December"},0),'Products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50" s="15">
        <f>SUMIFS('Products &amp; Profit Master Sheet'!$J:$J,'Products &amp; Profit Master Sheet'!$K:$K,$B$3,'Products &amp; Profit Master Sheet'!$L:$L,MATCH($S50,{"January","February","March","April","May","June","July","August","September","October","November","December"},0),'Products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50" s="15">
        <f>SUMIFS('Products &amp; Profit Master Sheet'!$J:$J,'Products &amp; Profit Master Sheet'!$K:$K,$B$3,'Products &amp; Profit Master Sheet'!$L:$L,MATCH($S50,{"January","February","March","April","May","June","July","August","September","October","November","December"},0),'Products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row r="51" spans="1:26">
      <c r="A51" s="12" t="s">
        <v>46</v>
      </c>
      <c r="B51" s="15">
        <f>COUNTIFS('Products &amp; Profit Master Sheet'!$K:$K,$B$3,'Products &amp; Profit Master Sheet'!$L:$L,MATCH($A51,{"January","February","March","April","May","June","July","August","September","October","November","December"},0),'Products &amp; Profit Master Sheet'!$M:$M,B$39) / ((COUNTIFS('Products &amp; Profit Master Sheet'!$K:$K,$B$1,'Products &amp; Profit Master Sheet'!$M:$M,B$39) + COUNTIFS('Products &amp; Profit Master Sheet'!$K:$K,$B$2,'Products &amp; Profit Master Sheet'!$M:$M,B$39)) / 2)</f>
        <v>0</v>
      </c>
      <c r="C51" s="15">
        <f>COUNTIFS('Products &amp; Profit Master Sheet'!$K:$K,$B$3,'Products &amp; Profit Master Sheet'!$L:$L,MATCH($A51,{"January","February","March","April","May","June","July","August","September","October","November","December"},0),'Products &amp; Profit Master Sheet'!$M:$M,C$39) / ((COUNTIFS('Products &amp; Profit Master Sheet'!$K:$K,$B$1,'Products &amp; Profit Master Sheet'!$M:$M,C$39) + COUNTIFS('Products &amp; Profit Master Sheet'!$K:$K,$B$2,'Products &amp; Profit Master Sheet'!$M:$M,C$39)) / 2)</f>
        <v>0</v>
      </c>
      <c r="D51" s="15">
        <f>COUNTIFS('Products &amp; Profit Master Sheet'!$K:$K,$B$3,'Products &amp; Profit Master Sheet'!$L:$L,MATCH($A51,{"January","February","March","April","May","June","July","August","September","October","November","December"},0),'Products &amp; Profit Master Sheet'!$M:$M,D$39) / ((COUNTIFS('Products &amp; Profit Master Sheet'!$K:$K,$B$1,'Products &amp; Profit Master Sheet'!$M:$M,D$39) + COUNTIFS('Products &amp; Profit Master Sheet'!$K:$K,$B$2,'Products &amp; Profit Master Sheet'!$M:$M,D$39)) / 2)</f>
        <v>0</v>
      </c>
      <c r="E51" s="15">
        <f>COUNTIFS('Products &amp; Profit Master Sheet'!$K:$K,$B$3,'Products &amp; Profit Master Sheet'!$L:$L,MATCH($A51,{"January","February","March","April","May","June","July","August","September","October","November","December"},0),'Products &amp; Profit Master Sheet'!$M:$M,E$39) / ((COUNTIFS('Products &amp; Profit Master Sheet'!$K:$K,$B$1,'Products &amp; Profit Master Sheet'!$M:$M,E$39) + COUNTIFS('Products &amp; Profit Master Sheet'!$K:$K,$B$2,'Products &amp; Profit Master Sheet'!$M:$M,E$39)) / 2)</f>
        <v>0</v>
      </c>
      <c r="F51" s="15">
        <f>COUNTIFS('Products &amp; Profit Master Sheet'!$K:$K,$B$3,'Products &amp; Profit Master Sheet'!$L:$L,MATCH($A51,{"January","February","March","April","May","June","July","August","September","October","November","December"},0),'Products &amp; Profit Master Sheet'!$M:$M,F$39) / ((COUNTIFS('Products &amp; Profit Master Sheet'!$K:$K,$B$1,'Products &amp; Profit Master Sheet'!$M:$M,F$39) + COUNTIFS('Products &amp; Profit Master Sheet'!$K:$K,$B$2,'Products &amp; Profit Master Sheet'!$M:$M,F$39)) / 2)</f>
        <v>0</v>
      </c>
      <c r="G51" s="15">
        <f>COUNTIFS('Products &amp; Profit Master Sheet'!$K:$K,$B$3,'Products &amp; Profit Master Sheet'!$L:$L,MATCH($A51,{"January","February","March","April","May","June","July","August","September","October","November","December"},0),'Products &amp; Profit Master Sheet'!$M:$M,G$39) / ((COUNTIFS('Products &amp; Profit Master Sheet'!$K:$K,$B$1,'Products &amp; Profit Master Sheet'!$M:$M,G$39) + COUNTIFS('Products &amp; Profit Master Sheet'!$K:$K,$B$2,'Products &amp; Profit Master Sheet'!$M:$M,G$39)) / 2)</f>
        <v>0</v>
      </c>
      <c r="H51" s="15">
        <f>COUNTIFS('Products &amp; Profit Master Sheet'!$K:$K,$B$3,'Products &amp; Profit Master Sheet'!$L:$L,MATCH($A51,{"January","February","March","April","May","June","July","August","September","October","November","December"},0),'Products &amp; Profit Master Sheet'!$M:$M,H$39) / ((COUNTIFS('Products &amp; Profit Master Sheet'!$K:$K,$B$1,'Products &amp; Profit Master Sheet'!$M:$M,H$39) + COUNTIFS('Products &amp; Profit Master Sheet'!$K:$K,$B$2,'Products &amp; Profit Master Sheet'!$M:$M,H$39)) / 2)</f>
        <v>0</v>
      </c>
      <c r="J51" s="12" t="s">
        <v>46</v>
      </c>
      <c r="K51" s="15">
        <f>SUMIFS('Products &amp; Profit Master Sheet'!$I:$I,'Products &amp; Profit Master Sheet'!$K:$K,$B$3,'Products &amp; Profit Master Sheet'!$L:$L,MATCH($J51,{"January","February","March","April","May","June","July","August","September","October","November","December"},0),'Products &amp; Profit Master Sheet'!$M:$M,K$39) / ((SUMIFS('Products &amp; Profit Master Sheet'!$I:$I,'Products &amp; Profit Master Sheet'!$K:$K,$B$1,'Products &amp; Profit Master Sheet'!$M:$M,K$39) + SUMIFS('Products &amp; Profit Master Sheet'!$I:$I,'Products &amp; Profit Master Sheet'!$K:$K,$B$2,'Products &amp; Profit Master Sheet'!$M:$M,K$39)) / 2)</f>
        <v>0</v>
      </c>
      <c r="L51" s="15">
        <f>SUMIFS('Products &amp; Profit Master Sheet'!$I:$I,'Products &amp; Profit Master Sheet'!$K:$K,$B$3,'Products &amp; Profit Master Sheet'!$L:$L,MATCH($J51,{"January","February","March","April","May","June","July","August","September","October","November","December"},0),'Products &amp; Profit Master Sheet'!$M:$M,L$39) / ((SUMIFS('Products &amp; Profit Master Sheet'!$I:$I,'Products &amp; Profit Master Sheet'!$K:$K,$B$1,'Products &amp; Profit Master Sheet'!$M:$M,L$39) + SUMIFS('Products &amp; Profit Master Sheet'!$I:$I,'Products &amp; Profit Master Sheet'!$K:$K,$B$2,'Products &amp; Profit Master Sheet'!$M:$M,L$39)) / 2)</f>
        <v>0</v>
      </c>
      <c r="M51" s="15">
        <f>SUMIFS('Products &amp; Profit Master Sheet'!$I:$I,'Products &amp; Profit Master Sheet'!$K:$K,$B$3,'Products &amp; Profit Master Sheet'!$L:$L,MATCH($J51,{"January","February","March","April","May","June","July","August","September","October","November","December"},0),'Products &amp; Profit Master Sheet'!$M:$M,M$39) / ((SUMIFS('Products &amp; Profit Master Sheet'!$I:$I,'Products &amp; Profit Master Sheet'!$K:$K,$B$1,'Products &amp; Profit Master Sheet'!$M:$M,M$39) + SUMIFS('Products &amp; Profit Master Sheet'!$I:$I,'Products &amp; Profit Master Sheet'!$K:$K,$B$2,'Products &amp; Profit Master Sheet'!$M:$M,M$39)) / 2)</f>
        <v>0</v>
      </c>
      <c r="N51" s="15">
        <f>SUMIFS('Products &amp; Profit Master Sheet'!$I:$I,'Products &amp; Profit Master Sheet'!$K:$K,$B$3,'Products &amp; Profit Master Sheet'!$L:$L,MATCH($J51,{"January","February","March","April","May","June","July","August","September","October","November","December"},0),'Products &amp; Profit Master Sheet'!$M:$M,N$39) / ((SUMIFS('Products &amp; Profit Master Sheet'!$I:$I,'Products &amp; Profit Master Sheet'!$K:$K,$B$1,'Products &amp; Profit Master Sheet'!$M:$M,N$39) + SUMIFS('Products &amp; Profit Master Sheet'!$I:$I,'Products &amp; Profit Master Sheet'!$K:$K,$B$2,'Products &amp; Profit Master Sheet'!$M:$M,N$39)) / 2)</f>
        <v>0</v>
      </c>
      <c r="O51" s="15">
        <f>SUMIFS('Products &amp; Profit Master Sheet'!$I:$I,'Products &amp; Profit Master Sheet'!$K:$K,$B$3,'Products &amp; Profit Master Sheet'!$L:$L,MATCH($J51,{"January","February","March","April","May","June","July","August","September","October","November","December"},0),'Products &amp; Profit Master Sheet'!$M:$M,O$39) / ((SUMIFS('Products &amp; Profit Master Sheet'!$I:$I,'Products &amp; Profit Master Sheet'!$K:$K,$B$1,'Products &amp; Profit Master Sheet'!$M:$M,O$39) + SUMIFS('Products &amp; Profit Master Sheet'!$I:$I,'Products &amp; Profit Master Sheet'!$K:$K,$B$2,'Products &amp; Profit Master Sheet'!$M:$M,O$39)) / 2)</f>
        <v>0</v>
      </c>
      <c r="P51" s="15">
        <f>SUMIFS('Products &amp; Profit Master Sheet'!$I:$I,'Products &amp; Profit Master Sheet'!$K:$K,$B$3,'Products &amp; Profit Master Sheet'!$L:$L,MATCH($J51,{"January","February","March","April","May","June","July","August","September","October","November","December"},0),'Products &amp; Profit Master Sheet'!$M:$M,P$39) / ((SUMIFS('Products &amp; Profit Master Sheet'!$I:$I,'Products &amp; Profit Master Sheet'!$K:$K,$B$1,'Products &amp; Profit Master Sheet'!$M:$M,P$39) + SUMIFS('Products &amp; Profit Master Sheet'!$I:$I,'Products &amp; Profit Master Sheet'!$K:$K,$B$2,'Products &amp; Profit Master Sheet'!$M:$M,P$39)) / 2)</f>
        <v>0</v>
      </c>
      <c r="Q51" s="15">
        <f>SUMIFS('Products &amp; Profit Master Sheet'!$I:$I,'Products &amp; Profit Master Sheet'!$K:$K,$B$3,'Products &amp; Profit Master Sheet'!$L:$L,MATCH($J51,{"January","February","March","April","May","June","July","August","September","October","November","December"},0),'Products &amp; Profit Master Sheet'!$M:$M,Q$39) / ((SUMIFS('Products &amp; Profit Master Sheet'!$I:$I,'Products &amp; Profit Master Sheet'!$K:$K,$B$1,'Products &amp; Profit Master Sheet'!$M:$M,Q$39) + SUMIFS('Products &amp; Profit Master Sheet'!$I:$I,'Products &amp; Profit Master Sheet'!$K:$K,$B$2,'Products &amp; Profit Master Sheet'!$M:$M,Q$39)) / 2)</f>
        <v>0</v>
      </c>
      <c r="S51" s="12" t="s">
        <v>46</v>
      </c>
      <c r="T51" s="15">
        <f>SUMIFS('Products &amp; Profit Master Sheet'!$J:$J,'Products &amp; Profit Master Sheet'!$K:$K,$B$3,'Products &amp; Profit Master Sheet'!$L:$L,MATCH($S51,{"January","February","March","April","May","June","July","August","September","October","November","December"},0),'Products &amp; Profit Master Sheet'!$M:$M,T$39) / ((SUMIFS('Products &amp; Profit Master Sheet'!$J:$J,'Products &amp; Profit Master Sheet'!$K:$K,$B$1,'Products &amp; Profit Master Sheet'!$M:$M,T$39) + SUMIFS('Products &amp; Profit Master Sheet'!$I:$I,'Products &amp; Profit Master Sheet'!$K:$K,$B$2,'Products &amp; Profit Master Sheet'!$M:$M,T$39)) / 2)</f>
        <v>0</v>
      </c>
      <c r="U51" s="15">
        <f>SUMIFS('Products &amp; Profit Master Sheet'!$J:$J,'Products &amp; Profit Master Sheet'!$K:$K,$B$3,'Products &amp; Profit Master Sheet'!$L:$L,MATCH($S51,{"January","February","March","April","May","June","July","August","September","October","November","December"},0),'Products &amp; Profit Master Sheet'!$M:$M,U$39) / ((SUMIFS('Products &amp; Profit Master Sheet'!$J:$J,'Products &amp; Profit Master Sheet'!$K:$K,$B$1,'Products &amp; Profit Master Sheet'!$M:$M,U$39) + SUMIFS('Products &amp; Profit Master Sheet'!$I:$I,'Products &amp; Profit Master Sheet'!$K:$K,$B$2,'Products &amp; Profit Master Sheet'!$M:$M,U$39)) / 2)</f>
        <v>0</v>
      </c>
      <c r="V51" s="15">
        <f>SUMIFS('Products &amp; Profit Master Sheet'!$J:$J,'Products &amp; Profit Master Sheet'!$K:$K,$B$3,'Products &amp; Profit Master Sheet'!$L:$L,MATCH($S51,{"January","February","March","April","May","June","July","August","September","October","November","December"},0),'Products &amp; Profit Master Sheet'!$M:$M,V$39) / ((SUMIFS('Products &amp; Profit Master Sheet'!$J:$J,'Products &amp; Profit Master Sheet'!$K:$K,$B$1,'Products &amp; Profit Master Sheet'!$M:$M,V$39) + SUMIFS('Products &amp; Profit Master Sheet'!$I:$I,'Products &amp; Profit Master Sheet'!$K:$K,$B$2,'Products &amp; Profit Master Sheet'!$M:$M,V$39)) / 2)</f>
        <v>0</v>
      </c>
      <c r="W51" s="15">
        <f>SUMIFS('Products &amp; Profit Master Sheet'!$J:$J,'Products &amp; Profit Master Sheet'!$K:$K,$B$3,'Products &amp; Profit Master Sheet'!$L:$L,MATCH($S51,{"January","February","March","April","May","June","July","August","September","October","November","December"},0),'Products &amp; Profit Master Sheet'!$M:$M,W$39) / ((SUMIFS('Products &amp; Profit Master Sheet'!$J:$J,'Products &amp; Profit Master Sheet'!$K:$K,$B$1,'Products &amp; Profit Master Sheet'!$M:$M,W$39) + SUMIFS('Products &amp; Profit Master Sheet'!$I:$I,'Products &amp; Profit Master Sheet'!$K:$K,$B$2,'Products &amp; Profit Master Sheet'!$M:$M,W$39)) / 2)</f>
        <v>0</v>
      </c>
      <c r="X51" s="15">
        <f>SUMIFS('Products &amp; Profit Master Sheet'!$J:$J,'Products &amp; Profit Master Sheet'!$K:$K,$B$3,'Products &amp; Profit Master Sheet'!$L:$L,MATCH($S51,{"January","February","March","April","May","June","July","August","September","October","November","December"},0),'Products &amp; Profit Master Sheet'!$M:$M,X$39) / ((SUMIFS('Products &amp; Profit Master Sheet'!$J:$J,'Products &amp; Profit Master Sheet'!$K:$K,$B$1,'Products &amp; Profit Master Sheet'!$M:$M,X$39) + SUMIFS('Products &amp; Profit Master Sheet'!$I:$I,'Products &amp; Profit Master Sheet'!$K:$K,$B$2,'Products &amp; Profit Master Sheet'!$M:$M,X$39)) / 2)</f>
        <v>0</v>
      </c>
      <c r="Y51" s="15">
        <f>SUMIFS('Products &amp; Profit Master Sheet'!$J:$J,'Products &amp; Profit Master Sheet'!$K:$K,$B$3,'Products &amp; Profit Master Sheet'!$L:$L,MATCH($S51,{"January","February","March","April","May","June","July","August","September","October","November","December"},0),'Products &amp; Profit Master Sheet'!$M:$M,Y$39) / ((SUMIFS('Products &amp; Profit Master Sheet'!$J:$J,'Products &amp; Profit Master Sheet'!$K:$K,$B$1,'Products &amp; Profit Master Sheet'!$M:$M,Y$39) + SUMIFS('Products &amp; Profit Master Sheet'!$I:$I,'Products &amp; Profit Master Sheet'!$K:$K,$B$2,'Products &amp; Profit Master Sheet'!$M:$M,Y$39)) / 2)</f>
        <v>0</v>
      </c>
      <c r="Z51" s="15">
        <f>SUMIFS('Products &amp; Profit Master Sheet'!$J:$J,'Products &amp; Profit Master Sheet'!$K:$K,$B$3,'Products &amp; Profit Master Sheet'!$L:$L,MATCH($S51,{"January","February","March","April","May","June","July","August","September","October","November","December"},0),'Products &amp; Profit Master Sheet'!$M:$M,Z$39) / ((SUMIFS('Products &amp; Profit Master Sheet'!$J:$J,'Products &amp; Profit Master Sheet'!$K:$K,$B$1,'Products &amp; Profit Master Sheet'!$M:$M,Z$39) + SUMIFS('Products &amp; Profit Master Sheet'!$I:$I,'Products &amp; Profit Master Sheet'!$K:$K,$B$2,'Products &amp; Profit Master Sheet'!$M:$M,Z$39)) / 2)</f>
        <v>0</v>
      </c>
    </row>
  </sheetData>
  <mergeCells count="9">
    <mergeCell ref="S6:V6"/>
    <mergeCell ref="S22:V22"/>
    <mergeCell ref="A6:E6"/>
    <mergeCell ref="A22:E22"/>
    <mergeCell ref="A38:E38"/>
    <mergeCell ref="J6:N6"/>
    <mergeCell ref="J22:N22"/>
    <mergeCell ref="J38:N38"/>
    <mergeCell ref="S38:W38"/>
  </mergeCells>
  <conditionalFormatting sqref="B8:H19">
    <cfRule type="cellIs" dxfId="1079" priority="755" stopIfTrue="1" operator="equal">
      <formula>0</formula>
    </cfRule>
    <cfRule type="top10" dxfId="1078" priority="756" rank="2"/>
  </conditionalFormatting>
  <conditionalFormatting sqref="K8:Q19">
    <cfRule type="cellIs" dxfId="1077" priority="741" stopIfTrue="1" operator="equal">
      <formula>0</formula>
    </cfRule>
    <cfRule type="top10" dxfId="1076" priority="742" rank="2"/>
  </conditionalFormatting>
  <conditionalFormatting sqref="B24:H35">
    <cfRule type="cellIs" dxfId="1075" priority="727" stopIfTrue="1" operator="equal">
      <formula>0</formula>
    </cfRule>
    <cfRule type="top10" dxfId="1074" priority="728" rank="2"/>
  </conditionalFormatting>
  <conditionalFormatting sqref="K24:Q35">
    <cfRule type="top10" dxfId="1073" priority="714" rank="2"/>
  </conditionalFormatting>
  <conditionalFormatting sqref="K24:Q35">
    <cfRule type="cellIs" dxfId="1072" priority="713" stopIfTrue="1" operator="equal">
      <formula>0</formula>
    </cfRule>
  </conditionalFormatting>
  <conditionalFormatting sqref="B40:H51">
    <cfRule type="top10" dxfId="1071" priority="700" rank="2"/>
  </conditionalFormatting>
  <conditionalFormatting sqref="B40:H51">
    <cfRule type="cellIs" dxfId="1070" priority="699" stopIfTrue="1" operator="equal">
      <formula>0</formula>
    </cfRule>
  </conditionalFormatting>
  <conditionalFormatting sqref="K40:Q51">
    <cfRule type="top10" dxfId="1069" priority="686" rank="2"/>
  </conditionalFormatting>
  <conditionalFormatting sqref="K40:Q51">
    <cfRule type="cellIs" dxfId="1068" priority="685" stopIfTrue="1" operator="equal">
      <formula>0</formula>
    </cfRule>
  </conditionalFormatting>
  <conditionalFormatting sqref="T8:Z19">
    <cfRule type="cellIs" dxfId="1067" priority="671" stopIfTrue="1" operator="equal">
      <formula>0</formula>
    </cfRule>
    <cfRule type="top10" dxfId="1066" priority="672" rank="2"/>
  </conditionalFormatting>
  <conditionalFormatting sqref="T24:Z35">
    <cfRule type="top10" dxfId="1065" priority="658" rank="2"/>
  </conditionalFormatting>
  <conditionalFormatting sqref="T24:Z35">
    <cfRule type="cellIs" dxfId="1064" priority="657" stopIfTrue="1" operator="equal">
      <formula>0</formula>
    </cfRule>
  </conditionalFormatting>
  <conditionalFormatting sqref="T40:Z51">
    <cfRule type="top10" dxfId="1063" priority="644" rank="2"/>
  </conditionalFormatting>
  <conditionalFormatting sqref="T40:Z51">
    <cfRule type="cellIs" dxfId="1062" priority="643" stopIfTrue="1" operator="equal">
      <formula>0</formula>
    </cfRule>
  </conditionalFormatting>
  <conditionalFormatting sqref="B8:H19">
    <cfRule type="cellIs" dxfId="1061" priority="629" stopIfTrue="1" operator="equal">
      <formula>0</formula>
    </cfRule>
    <cfRule type="top10" dxfId="1060" priority="630" rank="2"/>
  </conditionalFormatting>
  <conditionalFormatting sqref="C8:C19">
    <cfRule type="cellIs" dxfId="1059" priority="627" stopIfTrue="1" operator="equal">
      <formula>0</formula>
    </cfRule>
    <cfRule type="top10" dxfId="1058" priority="628" rank="2"/>
  </conditionalFormatting>
  <conditionalFormatting sqref="D8:D19">
    <cfRule type="cellIs" dxfId="1057" priority="625" stopIfTrue="1" operator="equal">
      <formula>0</formula>
    </cfRule>
    <cfRule type="top10" dxfId="1056" priority="626" rank="2"/>
  </conditionalFormatting>
  <conditionalFormatting sqref="E8:E19">
    <cfRule type="cellIs" dxfId="1055" priority="623" stopIfTrue="1" operator="equal">
      <formula>0</formula>
    </cfRule>
    <cfRule type="top10" dxfId="1054" priority="624" rank="2"/>
  </conditionalFormatting>
  <conditionalFormatting sqref="F8:F19">
    <cfRule type="cellIs" dxfId="1053" priority="621" stopIfTrue="1" operator="equal">
      <formula>0</formula>
    </cfRule>
    <cfRule type="top10" dxfId="1052" priority="622" rank="2"/>
  </conditionalFormatting>
  <conditionalFormatting sqref="G8:G19">
    <cfRule type="cellIs" dxfId="1051" priority="619" stopIfTrue="1" operator="equal">
      <formula>0</formula>
    </cfRule>
    <cfRule type="top10" dxfId="1050" priority="620" rank="2"/>
  </conditionalFormatting>
  <conditionalFormatting sqref="H8:H19">
    <cfRule type="cellIs" dxfId="1049" priority="617" stopIfTrue="1" operator="equal">
      <formula>0</formula>
    </cfRule>
    <cfRule type="top10" dxfId="1048" priority="618" rank="2"/>
  </conditionalFormatting>
  <conditionalFormatting sqref="K8:Q19">
    <cfRule type="cellIs" dxfId="1047" priority="615" stopIfTrue="1" operator="equal">
      <formula>0</formula>
    </cfRule>
    <cfRule type="top10" dxfId="1046" priority="616" rank="2"/>
  </conditionalFormatting>
  <conditionalFormatting sqref="L8:L19">
    <cfRule type="cellIs" dxfId="1045" priority="613" stopIfTrue="1" operator="equal">
      <formula>0</formula>
    </cfRule>
    <cfRule type="top10" dxfId="1044" priority="614" rank="2"/>
  </conditionalFormatting>
  <conditionalFormatting sqref="M8:M19">
    <cfRule type="cellIs" dxfId="1043" priority="611" stopIfTrue="1" operator="equal">
      <formula>0</formula>
    </cfRule>
    <cfRule type="top10" dxfId="1042" priority="612" rank="2"/>
  </conditionalFormatting>
  <conditionalFormatting sqref="N8:N19">
    <cfRule type="cellIs" dxfId="1041" priority="609" stopIfTrue="1" operator="equal">
      <formula>0</formula>
    </cfRule>
    <cfRule type="top10" dxfId="1040" priority="610" rank="2"/>
  </conditionalFormatting>
  <conditionalFormatting sqref="O8:O19">
    <cfRule type="cellIs" dxfId="1039" priority="607" stopIfTrue="1" operator="equal">
      <formula>0</formula>
    </cfRule>
    <cfRule type="top10" dxfId="1038" priority="608" rank="2"/>
  </conditionalFormatting>
  <conditionalFormatting sqref="P8:P19">
    <cfRule type="cellIs" dxfId="1037" priority="605" stopIfTrue="1" operator="equal">
      <formula>0</formula>
    </cfRule>
    <cfRule type="top10" dxfId="1036" priority="606" rank="2"/>
  </conditionalFormatting>
  <conditionalFormatting sqref="Q8:Q19">
    <cfRule type="cellIs" dxfId="1035" priority="603" stopIfTrue="1" operator="equal">
      <formula>0</formula>
    </cfRule>
    <cfRule type="top10" dxfId="1034" priority="604" rank="2"/>
  </conditionalFormatting>
  <conditionalFormatting sqref="B24:H35">
    <cfRule type="top10" dxfId="1033" priority="602" rank="2"/>
  </conditionalFormatting>
  <conditionalFormatting sqref="B24:H35">
    <cfRule type="cellIs" dxfId="1032" priority="601" stopIfTrue="1" operator="equal">
      <formula>0</formula>
    </cfRule>
  </conditionalFormatting>
  <conditionalFormatting sqref="C24:C35">
    <cfRule type="top10" dxfId="1031" priority="600" rank="2"/>
  </conditionalFormatting>
  <conditionalFormatting sqref="C24:C35">
    <cfRule type="cellIs" dxfId="1030" priority="599" stopIfTrue="1" operator="equal">
      <formula>0</formula>
    </cfRule>
  </conditionalFormatting>
  <conditionalFormatting sqref="D24:D35">
    <cfRule type="top10" dxfId="1029" priority="598" rank="2"/>
  </conditionalFormatting>
  <conditionalFormatting sqref="D24:D35">
    <cfRule type="cellIs" dxfId="1028" priority="597" stopIfTrue="1" operator="equal">
      <formula>0</formula>
    </cfRule>
  </conditionalFormatting>
  <conditionalFormatting sqref="E24:E35">
    <cfRule type="top10" dxfId="1027" priority="596" rank="2"/>
  </conditionalFormatting>
  <conditionalFormatting sqref="E24:E35">
    <cfRule type="cellIs" dxfId="1026" priority="595" stopIfTrue="1" operator="equal">
      <formula>0</formula>
    </cfRule>
  </conditionalFormatting>
  <conditionalFormatting sqref="F24:F35">
    <cfRule type="top10" dxfId="1025" priority="594" rank="2"/>
  </conditionalFormatting>
  <conditionalFormatting sqref="F24:F35">
    <cfRule type="cellIs" dxfId="1024" priority="593" stopIfTrue="1" operator="equal">
      <formula>0</formula>
    </cfRule>
  </conditionalFormatting>
  <conditionalFormatting sqref="G24:G35">
    <cfRule type="top10" dxfId="1023" priority="592" rank="2"/>
  </conditionalFormatting>
  <conditionalFormatting sqref="G24:G35">
    <cfRule type="cellIs" dxfId="1022" priority="591" stopIfTrue="1" operator="equal">
      <formula>0</formula>
    </cfRule>
  </conditionalFormatting>
  <conditionalFormatting sqref="H24:H35">
    <cfRule type="top10" dxfId="1021" priority="590" rank="2"/>
  </conditionalFormatting>
  <conditionalFormatting sqref="H24:H35">
    <cfRule type="cellIs" dxfId="1020" priority="589" stopIfTrue="1" operator="equal">
      <formula>0</formula>
    </cfRule>
  </conditionalFormatting>
  <conditionalFormatting sqref="K24:Q35">
    <cfRule type="top10" dxfId="1019" priority="588" rank="2"/>
  </conditionalFormatting>
  <conditionalFormatting sqref="K24:Q35">
    <cfRule type="cellIs" dxfId="1018" priority="587" stopIfTrue="1" operator="equal">
      <formula>0</formula>
    </cfRule>
  </conditionalFormatting>
  <conditionalFormatting sqref="L24:L35">
    <cfRule type="top10" dxfId="1017" priority="586" rank="2"/>
  </conditionalFormatting>
  <conditionalFormatting sqref="L24:L35">
    <cfRule type="cellIs" dxfId="1016" priority="585" stopIfTrue="1" operator="equal">
      <formula>0</formula>
    </cfRule>
  </conditionalFormatting>
  <conditionalFormatting sqref="M24:M35">
    <cfRule type="top10" dxfId="1015" priority="584" rank="2"/>
  </conditionalFormatting>
  <conditionalFormatting sqref="M24:M35">
    <cfRule type="cellIs" dxfId="1014" priority="583" stopIfTrue="1" operator="equal">
      <formula>0</formula>
    </cfRule>
  </conditionalFormatting>
  <conditionalFormatting sqref="N24:N35">
    <cfRule type="top10" dxfId="1013" priority="582" rank="2"/>
  </conditionalFormatting>
  <conditionalFormatting sqref="N24:N35">
    <cfRule type="cellIs" dxfId="1012" priority="581" stopIfTrue="1" operator="equal">
      <formula>0</formula>
    </cfRule>
  </conditionalFormatting>
  <conditionalFormatting sqref="O24:O35">
    <cfRule type="top10" dxfId="1011" priority="580" rank="2"/>
  </conditionalFormatting>
  <conditionalFormatting sqref="O24:O35">
    <cfRule type="cellIs" dxfId="1010" priority="579" stopIfTrue="1" operator="equal">
      <formula>0</formula>
    </cfRule>
  </conditionalFormatting>
  <conditionalFormatting sqref="P24:P35">
    <cfRule type="top10" dxfId="1009" priority="578" rank="2"/>
  </conditionalFormatting>
  <conditionalFormatting sqref="P24:P35">
    <cfRule type="cellIs" dxfId="1008" priority="577" stopIfTrue="1" operator="equal">
      <formula>0</formula>
    </cfRule>
  </conditionalFormatting>
  <conditionalFormatting sqref="Q24:Q35">
    <cfRule type="top10" dxfId="1007" priority="576" rank="2"/>
  </conditionalFormatting>
  <conditionalFormatting sqref="Q24:Q35">
    <cfRule type="cellIs" dxfId="1006" priority="575" stopIfTrue="1" operator="equal">
      <formula>0</formula>
    </cfRule>
  </conditionalFormatting>
  <conditionalFormatting sqref="B40:H51">
    <cfRule type="top10" dxfId="1005" priority="574" rank="2"/>
  </conditionalFormatting>
  <conditionalFormatting sqref="B40:H51">
    <cfRule type="cellIs" dxfId="1004" priority="573" stopIfTrue="1" operator="equal">
      <formula>0</formula>
    </cfRule>
  </conditionalFormatting>
  <conditionalFormatting sqref="C40:C45">
    <cfRule type="top10" dxfId="1003" priority="572" rank="2"/>
  </conditionalFormatting>
  <conditionalFormatting sqref="C40:C45">
    <cfRule type="cellIs" dxfId="1002" priority="571" stopIfTrue="1" operator="equal">
      <formula>0</formula>
    </cfRule>
  </conditionalFormatting>
  <conditionalFormatting sqref="D40:D45">
    <cfRule type="top10" dxfId="1001" priority="570" rank="2"/>
  </conditionalFormatting>
  <conditionalFormatting sqref="D40:D45">
    <cfRule type="cellIs" dxfId="1000" priority="569" stopIfTrue="1" operator="equal">
      <formula>0</formula>
    </cfRule>
  </conditionalFormatting>
  <conditionalFormatting sqref="E40:E45">
    <cfRule type="top10" dxfId="999" priority="568" rank="2"/>
  </conditionalFormatting>
  <conditionalFormatting sqref="E40:E45">
    <cfRule type="cellIs" dxfId="998" priority="567" stopIfTrue="1" operator="equal">
      <formula>0</formula>
    </cfRule>
  </conditionalFormatting>
  <conditionalFormatting sqref="F40:F45">
    <cfRule type="top10" dxfId="997" priority="566" rank="2"/>
  </conditionalFormatting>
  <conditionalFormatting sqref="F40:F45">
    <cfRule type="cellIs" dxfId="996" priority="565" stopIfTrue="1" operator="equal">
      <formula>0</formula>
    </cfRule>
  </conditionalFormatting>
  <conditionalFormatting sqref="G40:G45">
    <cfRule type="top10" dxfId="995" priority="564" rank="2"/>
  </conditionalFormatting>
  <conditionalFormatting sqref="G40:G45">
    <cfRule type="cellIs" dxfId="994" priority="563" stopIfTrue="1" operator="equal">
      <formula>0</formula>
    </cfRule>
  </conditionalFormatting>
  <conditionalFormatting sqref="H40:H45">
    <cfRule type="top10" dxfId="993" priority="562" rank="2"/>
  </conditionalFormatting>
  <conditionalFormatting sqref="H40:H45">
    <cfRule type="cellIs" dxfId="992" priority="561" stopIfTrue="1" operator="equal">
      <formula>0</formula>
    </cfRule>
  </conditionalFormatting>
  <conditionalFormatting sqref="K40:Q51">
    <cfRule type="top10" dxfId="991" priority="560" rank="2"/>
  </conditionalFormatting>
  <conditionalFormatting sqref="K40:Q51">
    <cfRule type="cellIs" dxfId="990" priority="559" stopIfTrue="1" operator="equal">
      <formula>0</formula>
    </cfRule>
  </conditionalFormatting>
  <conditionalFormatting sqref="L40:L45">
    <cfRule type="top10" dxfId="989" priority="558" rank="2"/>
  </conditionalFormatting>
  <conditionalFormatting sqref="L40:L45">
    <cfRule type="cellIs" dxfId="988" priority="557" stopIfTrue="1" operator="equal">
      <formula>0</formula>
    </cfRule>
  </conditionalFormatting>
  <conditionalFormatting sqref="M40:M45">
    <cfRule type="top10" dxfId="987" priority="556" rank="2"/>
  </conditionalFormatting>
  <conditionalFormatting sqref="M40:M45">
    <cfRule type="cellIs" dxfId="986" priority="555" stopIfTrue="1" operator="equal">
      <formula>0</formula>
    </cfRule>
  </conditionalFormatting>
  <conditionalFormatting sqref="N40:N45">
    <cfRule type="top10" dxfId="985" priority="554" rank="2"/>
  </conditionalFormatting>
  <conditionalFormatting sqref="N40:N45">
    <cfRule type="cellIs" dxfId="984" priority="553" stopIfTrue="1" operator="equal">
      <formula>0</formula>
    </cfRule>
  </conditionalFormatting>
  <conditionalFormatting sqref="O40:O45">
    <cfRule type="top10" dxfId="983" priority="552" rank="2"/>
  </conditionalFormatting>
  <conditionalFormatting sqref="O40:O45">
    <cfRule type="cellIs" dxfId="982" priority="551" stopIfTrue="1" operator="equal">
      <formula>0</formula>
    </cfRule>
  </conditionalFormatting>
  <conditionalFormatting sqref="P40:P45">
    <cfRule type="top10" dxfId="981" priority="550" rank="2"/>
  </conditionalFormatting>
  <conditionalFormatting sqref="P40:P45">
    <cfRule type="cellIs" dxfId="980" priority="549" stopIfTrue="1" operator="equal">
      <formula>0</formula>
    </cfRule>
  </conditionalFormatting>
  <conditionalFormatting sqref="Q40:Q45">
    <cfRule type="top10" dxfId="979" priority="548" rank="2"/>
  </conditionalFormatting>
  <conditionalFormatting sqref="Q40:Q45">
    <cfRule type="cellIs" dxfId="978" priority="547" stopIfTrue="1" operator="equal">
      <formula>0</formula>
    </cfRule>
  </conditionalFormatting>
  <conditionalFormatting sqref="T8:Z19">
    <cfRule type="cellIs" dxfId="977" priority="545" stopIfTrue="1" operator="equal">
      <formula>0</formula>
    </cfRule>
    <cfRule type="top10" dxfId="976" priority="546" rank="2"/>
  </conditionalFormatting>
  <conditionalFormatting sqref="U8:U19">
    <cfRule type="cellIs" dxfId="975" priority="543" stopIfTrue="1" operator="equal">
      <formula>0</formula>
    </cfRule>
    <cfRule type="top10" dxfId="974" priority="544" rank="2"/>
  </conditionalFormatting>
  <conditionalFormatting sqref="V8:V19">
    <cfRule type="cellIs" dxfId="973" priority="541" stopIfTrue="1" operator="equal">
      <formula>0</formula>
    </cfRule>
    <cfRule type="top10" dxfId="972" priority="542" rank="2"/>
  </conditionalFormatting>
  <conditionalFormatting sqref="W8:W19">
    <cfRule type="top10" dxfId="971" priority="540" rank="2"/>
  </conditionalFormatting>
  <conditionalFormatting sqref="W8:W19">
    <cfRule type="cellIs" dxfId="970" priority="539" stopIfTrue="1" operator="equal">
      <formula>0</formula>
    </cfRule>
  </conditionalFormatting>
  <conditionalFormatting sqref="X8:X19">
    <cfRule type="top10" dxfId="969" priority="538" rank="2"/>
  </conditionalFormatting>
  <conditionalFormatting sqref="X8:X19">
    <cfRule type="cellIs" dxfId="968" priority="537" stopIfTrue="1" operator="equal">
      <formula>0</formula>
    </cfRule>
  </conditionalFormatting>
  <conditionalFormatting sqref="Y8:Y19">
    <cfRule type="top10" dxfId="967" priority="536" rank="2"/>
  </conditionalFormatting>
  <conditionalFormatting sqref="Y8:Y19">
    <cfRule type="cellIs" dxfId="966" priority="535" stopIfTrue="1" operator="equal">
      <formula>0</formula>
    </cfRule>
  </conditionalFormatting>
  <conditionalFormatting sqref="Z8:Z19">
    <cfRule type="top10" dxfId="965" priority="534" rank="2"/>
  </conditionalFormatting>
  <conditionalFormatting sqref="Z8:Z19">
    <cfRule type="cellIs" dxfId="964" priority="533" stopIfTrue="1" operator="equal">
      <formula>0</formula>
    </cfRule>
  </conditionalFormatting>
  <conditionalFormatting sqref="T24:Z35">
    <cfRule type="top10" dxfId="963" priority="532" rank="2"/>
  </conditionalFormatting>
  <conditionalFormatting sqref="T24:Z35">
    <cfRule type="cellIs" dxfId="962" priority="531" stopIfTrue="1" operator="equal">
      <formula>0</formula>
    </cfRule>
  </conditionalFormatting>
  <conditionalFormatting sqref="U24:U35">
    <cfRule type="top10" dxfId="961" priority="530" rank="2"/>
  </conditionalFormatting>
  <conditionalFormatting sqref="U24:U35">
    <cfRule type="cellIs" dxfId="960" priority="529" stopIfTrue="1" operator="equal">
      <formula>0</formula>
    </cfRule>
  </conditionalFormatting>
  <conditionalFormatting sqref="V24:V35">
    <cfRule type="top10" dxfId="959" priority="528" rank="2"/>
  </conditionalFormatting>
  <conditionalFormatting sqref="V24:V35">
    <cfRule type="cellIs" dxfId="958" priority="527" stopIfTrue="1" operator="equal">
      <formula>0</formula>
    </cfRule>
  </conditionalFormatting>
  <conditionalFormatting sqref="W24:W35">
    <cfRule type="top10" dxfId="957" priority="526" rank="2"/>
  </conditionalFormatting>
  <conditionalFormatting sqref="W24:W35">
    <cfRule type="cellIs" dxfId="956" priority="525" stopIfTrue="1" operator="equal">
      <formula>0</formula>
    </cfRule>
  </conditionalFormatting>
  <conditionalFormatting sqref="X24:X35">
    <cfRule type="top10" dxfId="955" priority="524" rank="2"/>
  </conditionalFormatting>
  <conditionalFormatting sqref="X24:X35">
    <cfRule type="cellIs" dxfId="954" priority="523" stopIfTrue="1" operator="equal">
      <formula>0</formula>
    </cfRule>
  </conditionalFormatting>
  <conditionalFormatting sqref="Y24:Y35">
    <cfRule type="top10" dxfId="953" priority="522" rank="2"/>
  </conditionalFormatting>
  <conditionalFormatting sqref="Y24:Y35">
    <cfRule type="cellIs" dxfId="952" priority="521" stopIfTrue="1" operator="equal">
      <formula>0</formula>
    </cfRule>
  </conditionalFormatting>
  <conditionalFormatting sqref="Z24:Z35">
    <cfRule type="top10" dxfId="951" priority="520" rank="2"/>
  </conditionalFormatting>
  <conditionalFormatting sqref="Z24:Z35">
    <cfRule type="cellIs" dxfId="950" priority="519" stopIfTrue="1" operator="equal">
      <formula>0</formula>
    </cfRule>
  </conditionalFormatting>
  <conditionalFormatting sqref="T40:Z51">
    <cfRule type="top10" dxfId="949" priority="518" rank="2"/>
  </conditionalFormatting>
  <conditionalFormatting sqref="T40:Z51">
    <cfRule type="cellIs" dxfId="948" priority="517" stopIfTrue="1" operator="equal">
      <formula>0</formula>
    </cfRule>
  </conditionalFormatting>
  <conditionalFormatting sqref="U40:U45">
    <cfRule type="top10" dxfId="947" priority="390" rank="2"/>
    <cfRule type="top10" dxfId="946" priority="516" rank="2"/>
  </conditionalFormatting>
  <conditionalFormatting sqref="U40:U45">
    <cfRule type="cellIs" dxfId="945" priority="389" stopIfTrue="1" operator="equal">
      <formula>0</formula>
    </cfRule>
    <cfRule type="cellIs" dxfId="944" priority="515" stopIfTrue="1" operator="equal">
      <formula>0</formula>
    </cfRule>
  </conditionalFormatting>
  <conditionalFormatting sqref="V40:V45">
    <cfRule type="cellIs" dxfId="943" priority="387" stopIfTrue="1" operator="equal">
      <formula>0</formula>
    </cfRule>
    <cfRule type="top10" dxfId="942" priority="514" rank="2"/>
  </conditionalFormatting>
  <conditionalFormatting sqref="V40:V45">
    <cfRule type="top10" dxfId="941" priority="388" rank="2"/>
    <cfRule type="cellIs" dxfId="940" priority="513" stopIfTrue="1" operator="equal">
      <formula>0</formula>
    </cfRule>
  </conditionalFormatting>
  <conditionalFormatting sqref="W40:W45">
    <cfRule type="cellIs" dxfId="939" priority="385" stopIfTrue="1" operator="equal">
      <formula>0</formula>
    </cfRule>
    <cfRule type="top10" dxfId="938" priority="512" rank="2"/>
  </conditionalFormatting>
  <conditionalFormatting sqref="W40:W45">
    <cfRule type="top10" dxfId="937" priority="386" rank="2"/>
    <cfRule type="cellIs" dxfId="936" priority="511" stopIfTrue="1" operator="equal">
      <formula>0</formula>
    </cfRule>
  </conditionalFormatting>
  <conditionalFormatting sqref="X40:X45">
    <cfRule type="cellIs" dxfId="935" priority="383" stopIfTrue="1" operator="equal">
      <formula>0</formula>
    </cfRule>
    <cfRule type="top10" dxfId="934" priority="510" rank="2"/>
  </conditionalFormatting>
  <conditionalFormatting sqref="X40:X45">
    <cfRule type="top10" dxfId="933" priority="384" rank="2"/>
    <cfRule type="cellIs" dxfId="932" priority="509" stopIfTrue="1" operator="equal">
      <formula>0</formula>
    </cfRule>
  </conditionalFormatting>
  <conditionalFormatting sqref="Y40:Y45">
    <cfRule type="top10" dxfId="931" priority="382" rank="2"/>
    <cfRule type="top10" dxfId="930" priority="508" rank="2"/>
  </conditionalFormatting>
  <conditionalFormatting sqref="Y40:Y45">
    <cfRule type="cellIs" dxfId="929" priority="381" stopIfTrue="1" operator="equal">
      <formula>0</formula>
    </cfRule>
    <cfRule type="cellIs" dxfId="928" priority="507" stopIfTrue="1" operator="equal">
      <formula>0</formula>
    </cfRule>
  </conditionalFormatting>
  <conditionalFormatting sqref="Z40:Z45">
    <cfRule type="top10" dxfId="927" priority="380" rank="2"/>
    <cfRule type="top10" dxfId="926" priority="506" rank="2"/>
  </conditionalFormatting>
  <conditionalFormatting sqref="Z40:Z45">
    <cfRule type="cellIs" dxfId="925" priority="379" stopIfTrue="1" operator="equal">
      <formula>0</formula>
    </cfRule>
    <cfRule type="cellIs" dxfId="924" priority="505" stopIfTrue="1" operator="equal">
      <formula>0</formula>
    </cfRule>
  </conditionalFormatting>
  <conditionalFormatting sqref="B8:H19">
    <cfRule type="top10" dxfId="923" priority="504" rank="2"/>
  </conditionalFormatting>
  <conditionalFormatting sqref="B8:H19">
    <cfRule type="cellIs" dxfId="922" priority="503" stopIfTrue="1" operator="equal">
      <formula>0</formula>
    </cfRule>
  </conditionalFormatting>
  <conditionalFormatting sqref="C8:C19">
    <cfRule type="top10" dxfId="921" priority="502" rank="2"/>
    <cfRule type="top10" dxfId="920" priority="124" rank="2"/>
  </conditionalFormatting>
  <conditionalFormatting sqref="C8:C19">
    <cfRule type="cellIs" dxfId="919" priority="501" stopIfTrue="1" operator="equal">
      <formula>0</formula>
    </cfRule>
  </conditionalFormatting>
  <conditionalFormatting sqref="D8:D19">
    <cfRule type="top10" dxfId="918" priority="500" rank="2"/>
  </conditionalFormatting>
  <conditionalFormatting sqref="D8:D19">
    <cfRule type="cellIs" dxfId="917" priority="499" stopIfTrue="1" operator="equal">
      <formula>0</formula>
    </cfRule>
  </conditionalFormatting>
  <conditionalFormatting sqref="E8:E19">
    <cfRule type="top10" dxfId="916" priority="498" rank="2"/>
  </conditionalFormatting>
  <conditionalFormatting sqref="E8:E19">
    <cfRule type="cellIs" dxfId="915" priority="497" stopIfTrue="1" operator="equal">
      <formula>0</formula>
    </cfRule>
  </conditionalFormatting>
  <conditionalFormatting sqref="F8:F19">
    <cfRule type="top10" dxfId="914" priority="496" rank="2"/>
  </conditionalFormatting>
  <conditionalFormatting sqref="F8:F19">
    <cfRule type="cellIs" dxfId="913" priority="495" stopIfTrue="1" operator="equal">
      <formula>0</formula>
    </cfRule>
  </conditionalFormatting>
  <conditionalFormatting sqref="G8:G19">
    <cfRule type="top10" dxfId="912" priority="494" rank="2"/>
  </conditionalFormatting>
  <conditionalFormatting sqref="G8:G19">
    <cfRule type="cellIs" dxfId="911" priority="493" stopIfTrue="1" operator="equal">
      <formula>0</formula>
    </cfRule>
  </conditionalFormatting>
  <conditionalFormatting sqref="H8:H19">
    <cfRule type="top10" dxfId="910" priority="492" rank="2"/>
  </conditionalFormatting>
  <conditionalFormatting sqref="H8:H19">
    <cfRule type="cellIs" dxfId="909" priority="491" stopIfTrue="1" operator="equal">
      <formula>0</formula>
    </cfRule>
  </conditionalFormatting>
  <conditionalFormatting sqref="K8:Q19">
    <cfRule type="top10" dxfId="908" priority="490" rank="2"/>
  </conditionalFormatting>
  <conditionalFormatting sqref="K8:Q19">
    <cfRule type="cellIs" dxfId="907" priority="489" stopIfTrue="1" operator="equal">
      <formula>0</formula>
    </cfRule>
  </conditionalFormatting>
  <conditionalFormatting sqref="L8:L19">
    <cfRule type="cellIs" dxfId="906" priority="235" stopIfTrue="1" operator="equal">
      <formula>0</formula>
    </cfRule>
    <cfRule type="top10" dxfId="905" priority="488" rank="2"/>
  </conditionalFormatting>
  <conditionalFormatting sqref="L8:L19">
    <cfRule type="top10" dxfId="904" priority="236" rank="2"/>
    <cfRule type="cellIs" dxfId="903" priority="487" stopIfTrue="1" operator="equal">
      <formula>0</formula>
    </cfRule>
  </conditionalFormatting>
  <conditionalFormatting sqref="M8:M19">
    <cfRule type="cellIs" dxfId="902" priority="233" stopIfTrue="1" operator="equal">
      <formula>0</formula>
    </cfRule>
    <cfRule type="top10" dxfId="901" priority="486" rank="2"/>
  </conditionalFormatting>
  <conditionalFormatting sqref="M8:M19">
    <cfRule type="cellIs" dxfId="900" priority="485" stopIfTrue="1" operator="equal">
      <formula>0</formula>
    </cfRule>
  </conditionalFormatting>
  <conditionalFormatting sqref="N8:N19">
    <cfRule type="top10" dxfId="899" priority="484" rank="2"/>
  </conditionalFormatting>
  <conditionalFormatting sqref="N8:N19">
    <cfRule type="cellIs" dxfId="898" priority="483" stopIfTrue="1" operator="equal">
      <formula>0</formula>
    </cfRule>
  </conditionalFormatting>
  <conditionalFormatting sqref="O8:O19">
    <cfRule type="top10" dxfId="897" priority="482" rank="2"/>
  </conditionalFormatting>
  <conditionalFormatting sqref="O8:O19">
    <cfRule type="cellIs" dxfId="896" priority="481" stopIfTrue="1" operator="equal">
      <formula>0</formula>
    </cfRule>
  </conditionalFormatting>
  <conditionalFormatting sqref="P8:P19">
    <cfRule type="top10" dxfId="895" priority="480" rank="2"/>
  </conditionalFormatting>
  <conditionalFormatting sqref="P8:P19">
    <cfRule type="cellIs" dxfId="894" priority="479" stopIfTrue="1" operator="equal">
      <formula>0</formula>
    </cfRule>
  </conditionalFormatting>
  <conditionalFormatting sqref="Q8:Q19">
    <cfRule type="top10" dxfId="893" priority="478" rank="2"/>
  </conditionalFormatting>
  <conditionalFormatting sqref="Q8:Q19">
    <cfRule type="cellIs" dxfId="892" priority="477" stopIfTrue="1" operator="equal">
      <formula>0</formula>
    </cfRule>
  </conditionalFormatting>
  <conditionalFormatting sqref="B24:H35">
    <cfRule type="top10" dxfId="891" priority="476" rank="2"/>
  </conditionalFormatting>
  <conditionalFormatting sqref="B24:H35">
    <cfRule type="cellIs" dxfId="890" priority="475" stopIfTrue="1" operator="equal">
      <formula>0</formula>
    </cfRule>
  </conditionalFormatting>
  <conditionalFormatting sqref="C24:C35">
    <cfRule type="top10" dxfId="889" priority="474" rank="2"/>
  </conditionalFormatting>
  <conditionalFormatting sqref="C24:C35">
    <cfRule type="cellIs" dxfId="888" priority="473" stopIfTrue="1" operator="equal">
      <formula>0</formula>
    </cfRule>
  </conditionalFormatting>
  <conditionalFormatting sqref="D24:D35">
    <cfRule type="top10" dxfId="887" priority="472" rank="2"/>
  </conditionalFormatting>
  <conditionalFormatting sqref="D24:D35">
    <cfRule type="cellIs" dxfId="886" priority="471" stopIfTrue="1" operator="equal">
      <formula>0</formula>
    </cfRule>
  </conditionalFormatting>
  <conditionalFormatting sqref="E24:E35">
    <cfRule type="top10" dxfId="885" priority="470" rank="2"/>
  </conditionalFormatting>
  <conditionalFormatting sqref="E24:E35">
    <cfRule type="cellIs" dxfId="884" priority="469" stopIfTrue="1" operator="equal">
      <formula>0</formula>
    </cfRule>
  </conditionalFormatting>
  <conditionalFormatting sqref="F24:F35">
    <cfRule type="top10" dxfId="883" priority="468" rank="2"/>
  </conditionalFormatting>
  <conditionalFormatting sqref="F24:F35">
    <cfRule type="cellIs" dxfId="882" priority="467" stopIfTrue="1" operator="equal">
      <formula>0</formula>
    </cfRule>
  </conditionalFormatting>
  <conditionalFormatting sqref="G24:G35">
    <cfRule type="top10" dxfId="881" priority="466" rank="2"/>
  </conditionalFormatting>
  <conditionalFormatting sqref="G24:G35">
    <cfRule type="cellIs" dxfId="880" priority="465" stopIfTrue="1" operator="equal">
      <formula>0</formula>
    </cfRule>
  </conditionalFormatting>
  <conditionalFormatting sqref="H24:H35">
    <cfRule type="top10" dxfId="879" priority="464" rank="2"/>
  </conditionalFormatting>
  <conditionalFormatting sqref="H24:H35">
    <cfRule type="cellIs" dxfId="878" priority="463" stopIfTrue="1" operator="equal">
      <formula>0</formula>
    </cfRule>
  </conditionalFormatting>
  <conditionalFormatting sqref="K24:Q35">
    <cfRule type="top10" dxfId="877" priority="462" rank="2"/>
  </conditionalFormatting>
  <conditionalFormatting sqref="K24:Q35">
    <cfRule type="cellIs" dxfId="876" priority="461" stopIfTrue="1" operator="equal">
      <formula>0</formula>
    </cfRule>
  </conditionalFormatting>
  <conditionalFormatting sqref="L24:L35">
    <cfRule type="top10" dxfId="875" priority="460" rank="2"/>
  </conditionalFormatting>
  <conditionalFormatting sqref="L24:L35">
    <cfRule type="cellIs" dxfId="874" priority="459" stopIfTrue="1" operator="equal">
      <formula>0</formula>
    </cfRule>
  </conditionalFormatting>
  <conditionalFormatting sqref="M24:M35">
    <cfRule type="top10" dxfId="873" priority="458" rank="2"/>
  </conditionalFormatting>
  <conditionalFormatting sqref="M24:M35">
    <cfRule type="cellIs" dxfId="872" priority="457" stopIfTrue="1" operator="equal">
      <formula>0</formula>
    </cfRule>
  </conditionalFormatting>
  <conditionalFormatting sqref="N24:N35">
    <cfRule type="top10" dxfId="871" priority="456" rank="2"/>
  </conditionalFormatting>
  <conditionalFormatting sqref="N24:N35">
    <cfRule type="cellIs" dxfId="870" priority="455" stopIfTrue="1" operator="equal">
      <formula>0</formula>
    </cfRule>
  </conditionalFormatting>
  <conditionalFormatting sqref="O24:O35">
    <cfRule type="top10" dxfId="869" priority="454" rank="2"/>
  </conditionalFormatting>
  <conditionalFormatting sqref="O24:O35">
    <cfRule type="cellIs" dxfId="868" priority="453" stopIfTrue="1" operator="equal">
      <formula>0</formula>
    </cfRule>
  </conditionalFormatting>
  <conditionalFormatting sqref="P24:P35">
    <cfRule type="top10" dxfId="867" priority="452" rank="2"/>
  </conditionalFormatting>
  <conditionalFormatting sqref="P24:P35">
    <cfRule type="cellIs" dxfId="866" priority="451" stopIfTrue="1" operator="equal">
      <formula>0</formula>
    </cfRule>
  </conditionalFormatting>
  <conditionalFormatting sqref="Q24:Q35">
    <cfRule type="top10" dxfId="865" priority="450" rank="2"/>
  </conditionalFormatting>
  <conditionalFormatting sqref="Q24:Q35">
    <cfRule type="cellIs" dxfId="864" priority="449" stopIfTrue="1" operator="equal">
      <formula>0</formula>
    </cfRule>
  </conditionalFormatting>
  <conditionalFormatting sqref="B40:H51">
    <cfRule type="top10" dxfId="863" priority="448" rank="2"/>
  </conditionalFormatting>
  <conditionalFormatting sqref="B40:H51">
    <cfRule type="cellIs" dxfId="862" priority="447" stopIfTrue="1" operator="equal">
      <formula>0</formula>
    </cfRule>
  </conditionalFormatting>
  <conditionalFormatting sqref="C40:C45">
    <cfRule type="top10" dxfId="861" priority="446" rank="2"/>
  </conditionalFormatting>
  <conditionalFormatting sqref="C40:C45">
    <cfRule type="cellIs" dxfId="860" priority="445" stopIfTrue="1" operator="equal">
      <formula>0</formula>
    </cfRule>
  </conditionalFormatting>
  <conditionalFormatting sqref="D40:D45">
    <cfRule type="top10" dxfId="859" priority="444" rank="2"/>
  </conditionalFormatting>
  <conditionalFormatting sqref="D40:D45">
    <cfRule type="cellIs" dxfId="858" priority="443" stopIfTrue="1" operator="equal">
      <formula>0</formula>
    </cfRule>
  </conditionalFormatting>
  <conditionalFormatting sqref="E40:E45">
    <cfRule type="top10" dxfId="857" priority="442" rank="2"/>
  </conditionalFormatting>
  <conditionalFormatting sqref="E40:E45">
    <cfRule type="cellIs" dxfId="856" priority="441" stopIfTrue="1" operator="equal">
      <formula>0</formula>
    </cfRule>
  </conditionalFormatting>
  <conditionalFormatting sqref="F40:F45">
    <cfRule type="top10" dxfId="855" priority="440" rank="2"/>
  </conditionalFormatting>
  <conditionalFormatting sqref="F40:F45">
    <cfRule type="cellIs" dxfId="854" priority="439" stopIfTrue="1" operator="equal">
      <formula>0</formula>
    </cfRule>
  </conditionalFormatting>
  <conditionalFormatting sqref="G40:G45">
    <cfRule type="top10" dxfId="853" priority="438" rank="2"/>
  </conditionalFormatting>
  <conditionalFormatting sqref="G40:G45">
    <cfRule type="cellIs" dxfId="852" priority="437" stopIfTrue="1" operator="equal">
      <formula>0</formula>
    </cfRule>
  </conditionalFormatting>
  <conditionalFormatting sqref="H40:H45">
    <cfRule type="top10" dxfId="851" priority="436" rank="2"/>
  </conditionalFormatting>
  <conditionalFormatting sqref="H40:H45">
    <cfRule type="cellIs" dxfId="850" priority="435" stopIfTrue="1" operator="equal">
      <formula>0</formula>
    </cfRule>
  </conditionalFormatting>
  <conditionalFormatting sqref="K40:Q51">
    <cfRule type="top10" dxfId="849" priority="434" rank="2"/>
  </conditionalFormatting>
  <conditionalFormatting sqref="K40:Q51">
    <cfRule type="cellIs" dxfId="848" priority="433" stopIfTrue="1" operator="equal">
      <formula>0</formula>
    </cfRule>
  </conditionalFormatting>
  <conditionalFormatting sqref="L40:L45">
    <cfRule type="top10" dxfId="847" priority="432" rank="2"/>
  </conditionalFormatting>
  <conditionalFormatting sqref="L40:L45">
    <cfRule type="cellIs" dxfId="846" priority="431" stopIfTrue="1" operator="equal">
      <formula>0</formula>
    </cfRule>
  </conditionalFormatting>
  <conditionalFormatting sqref="M40:M45">
    <cfRule type="top10" dxfId="845" priority="430" rank="2"/>
  </conditionalFormatting>
  <conditionalFormatting sqref="M40:M45">
    <cfRule type="cellIs" dxfId="844" priority="429" stopIfTrue="1" operator="equal">
      <formula>0</formula>
    </cfRule>
  </conditionalFormatting>
  <conditionalFormatting sqref="N40:N45">
    <cfRule type="top10" dxfId="843" priority="428" rank="2"/>
  </conditionalFormatting>
  <conditionalFormatting sqref="N40:N45">
    <cfRule type="cellIs" dxfId="842" priority="427" stopIfTrue="1" operator="equal">
      <formula>0</formula>
    </cfRule>
  </conditionalFormatting>
  <conditionalFormatting sqref="O40:O45">
    <cfRule type="top10" dxfId="841" priority="426" rank="2"/>
  </conditionalFormatting>
  <conditionalFormatting sqref="O40:O45">
    <cfRule type="cellIs" dxfId="840" priority="425" stopIfTrue="1" operator="equal">
      <formula>0</formula>
    </cfRule>
  </conditionalFormatting>
  <conditionalFormatting sqref="P40:P45">
    <cfRule type="top10" dxfId="839" priority="424" rank="2"/>
  </conditionalFormatting>
  <conditionalFormatting sqref="P40:P45">
    <cfRule type="cellIs" dxfId="838" priority="423" stopIfTrue="1" operator="equal">
      <formula>0</formula>
    </cfRule>
  </conditionalFormatting>
  <conditionalFormatting sqref="Q40:Q45">
    <cfRule type="top10" dxfId="837" priority="422" rank="2"/>
  </conditionalFormatting>
  <conditionalFormatting sqref="Q40:Q45">
    <cfRule type="cellIs" dxfId="836" priority="421" stopIfTrue="1" operator="equal">
      <formula>0</formula>
    </cfRule>
  </conditionalFormatting>
  <conditionalFormatting sqref="T8:Z19">
    <cfRule type="top10" dxfId="835" priority="420" rank="2"/>
  </conditionalFormatting>
  <conditionalFormatting sqref="T8:Z19">
    <cfRule type="cellIs" dxfId="834" priority="419" stopIfTrue="1" operator="equal">
      <formula>0</formula>
    </cfRule>
  </conditionalFormatting>
  <conditionalFormatting sqref="U8:U19">
    <cfRule type="top10" dxfId="833" priority="418" rank="2"/>
  </conditionalFormatting>
  <conditionalFormatting sqref="U8:U19">
    <cfRule type="cellIs" dxfId="832" priority="417" stopIfTrue="1" operator="equal">
      <formula>0</formula>
    </cfRule>
  </conditionalFormatting>
  <conditionalFormatting sqref="V8:V19">
    <cfRule type="top10" dxfId="831" priority="416" rank="2"/>
  </conditionalFormatting>
  <conditionalFormatting sqref="V8:V19">
    <cfRule type="cellIs" dxfId="830" priority="415" stopIfTrue="1" operator="equal">
      <formula>0</formula>
    </cfRule>
  </conditionalFormatting>
  <conditionalFormatting sqref="W8:W19">
    <cfRule type="top10" dxfId="829" priority="414" rank="2"/>
  </conditionalFormatting>
  <conditionalFormatting sqref="W8:W19">
    <cfRule type="cellIs" dxfId="828" priority="413" stopIfTrue="1" operator="equal">
      <formula>0</formula>
    </cfRule>
  </conditionalFormatting>
  <conditionalFormatting sqref="X8:X19">
    <cfRule type="top10" dxfId="827" priority="412" rank="2"/>
  </conditionalFormatting>
  <conditionalFormatting sqref="X8:X19">
    <cfRule type="cellIs" dxfId="826" priority="411" stopIfTrue="1" operator="equal">
      <formula>0</formula>
    </cfRule>
  </conditionalFormatting>
  <conditionalFormatting sqref="Y8:Y19">
    <cfRule type="top10" dxfId="825" priority="410" rank="2"/>
  </conditionalFormatting>
  <conditionalFormatting sqref="Y8:Y19">
    <cfRule type="cellIs" dxfId="824" priority="409" stopIfTrue="1" operator="equal">
      <formula>0</formula>
    </cfRule>
  </conditionalFormatting>
  <conditionalFormatting sqref="Z8:Z19">
    <cfRule type="top10" dxfId="823" priority="408" rank="2"/>
  </conditionalFormatting>
  <conditionalFormatting sqref="Z8:Z19">
    <cfRule type="cellIs" dxfId="822" priority="407" stopIfTrue="1" operator="equal">
      <formula>0</formula>
    </cfRule>
  </conditionalFormatting>
  <conditionalFormatting sqref="T24:Z35">
    <cfRule type="top10" dxfId="821" priority="406" rank="2"/>
  </conditionalFormatting>
  <conditionalFormatting sqref="T24:Z35">
    <cfRule type="cellIs" dxfId="820" priority="405" stopIfTrue="1" operator="equal">
      <formula>0</formula>
    </cfRule>
  </conditionalFormatting>
  <conditionalFormatting sqref="U24:U35">
    <cfRule type="top10" dxfId="819" priority="404" rank="2"/>
  </conditionalFormatting>
  <conditionalFormatting sqref="U24:U35">
    <cfRule type="cellIs" dxfId="818" priority="403" stopIfTrue="1" operator="equal">
      <formula>0</formula>
    </cfRule>
  </conditionalFormatting>
  <conditionalFormatting sqref="V24:V35">
    <cfRule type="top10" dxfId="817" priority="402" rank="2"/>
  </conditionalFormatting>
  <conditionalFormatting sqref="V24:V35">
    <cfRule type="cellIs" dxfId="816" priority="401" stopIfTrue="1" operator="equal">
      <formula>0</formula>
    </cfRule>
  </conditionalFormatting>
  <conditionalFormatting sqref="W24:W35">
    <cfRule type="top10" dxfId="815" priority="400" rank="2"/>
  </conditionalFormatting>
  <conditionalFormatting sqref="W24:W35">
    <cfRule type="cellIs" dxfId="814" priority="399" stopIfTrue="1" operator="equal">
      <formula>0</formula>
    </cfRule>
  </conditionalFormatting>
  <conditionalFormatting sqref="X24:X35">
    <cfRule type="top10" dxfId="813" priority="398" rank="2"/>
  </conditionalFormatting>
  <conditionalFormatting sqref="X24:X35">
    <cfRule type="cellIs" dxfId="812" priority="397" stopIfTrue="1" operator="equal">
      <formula>0</formula>
    </cfRule>
  </conditionalFormatting>
  <conditionalFormatting sqref="Y24:Y35">
    <cfRule type="top10" dxfId="811" priority="396" rank="2"/>
  </conditionalFormatting>
  <conditionalFormatting sqref="Y24:Y35">
    <cfRule type="cellIs" dxfId="810" priority="395" stopIfTrue="1" operator="equal">
      <formula>0</formula>
    </cfRule>
  </conditionalFormatting>
  <conditionalFormatting sqref="Z24:Z35">
    <cfRule type="top10" dxfId="809" priority="394" rank="2"/>
  </conditionalFormatting>
  <conditionalFormatting sqref="Z24:Z35">
    <cfRule type="cellIs" dxfId="808" priority="393" stopIfTrue="1" operator="equal">
      <formula>0</formula>
    </cfRule>
  </conditionalFormatting>
  <conditionalFormatting sqref="T40:Z51">
    <cfRule type="cellIs" dxfId="807" priority="391" stopIfTrue="1" operator="equal">
      <formula>0</formula>
    </cfRule>
    <cfRule type="top10" dxfId="806" priority="392" rank="2"/>
  </conditionalFormatting>
  <conditionalFormatting sqref="B8:H19">
    <cfRule type="top10" dxfId="805" priority="378" rank="2"/>
  </conditionalFormatting>
  <conditionalFormatting sqref="B8:H19">
    <cfRule type="cellIs" dxfId="804" priority="377" stopIfTrue="1" operator="equal">
      <formula>0</formula>
    </cfRule>
  </conditionalFormatting>
  <conditionalFormatting sqref="C8:C19">
    <cfRule type="top10" dxfId="803" priority="376" rank="2"/>
  </conditionalFormatting>
  <conditionalFormatting sqref="C8:C19">
    <cfRule type="cellIs" dxfId="802" priority="375" stopIfTrue="1" operator="equal">
      <formula>0</formula>
    </cfRule>
  </conditionalFormatting>
  <conditionalFormatting sqref="D8:D19">
    <cfRule type="top10" dxfId="801" priority="374" rank="2"/>
  </conditionalFormatting>
  <conditionalFormatting sqref="D8:D19">
    <cfRule type="cellIs" dxfId="800" priority="373" stopIfTrue="1" operator="equal">
      <formula>0</formula>
    </cfRule>
  </conditionalFormatting>
  <conditionalFormatting sqref="E8:E19">
    <cfRule type="top10" dxfId="799" priority="372" rank="2"/>
  </conditionalFormatting>
  <conditionalFormatting sqref="E8:E19">
    <cfRule type="cellIs" dxfId="798" priority="371" stopIfTrue="1" operator="equal">
      <formula>0</formula>
    </cfRule>
  </conditionalFormatting>
  <conditionalFormatting sqref="F8:F19">
    <cfRule type="top10" dxfId="797" priority="370" rank="2"/>
  </conditionalFormatting>
  <conditionalFormatting sqref="F8:F19">
    <cfRule type="cellIs" dxfId="796" priority="369" stopIfTrue="1" operator="equal">
      <formula>0</formula>
    </cfRule>
  </conditionalFormatting>
  <conditionalFormatting sqref="G8:G19">
    <cfRule type="top10" dxfId="795" priority="368" rank="2"/>
  </conditionalFormatting>
  <conditionalFormatting sqref="G8:G19">
    <cfRule type="cellIs" dxfId="794" priority="367" stopIfTrue="1" operator="equal">
      <formula>0</formula>
    </cfRule>
  </conditionalFormatting>
  <conditionalFormatting sqref="H8:H19">
    <cfRule type="top10" dxfId="793" priority="366" rank="2"/>
  </conditionalFormatting>
  <conditionalFormatting sqref="H8:H19">
    <cfRule type="cellIs" dxfId="792" priority="365" stopIfTrue="1" operator="equal">
      <formula>0</formula>
    </cfRule>
  </conditionalFormatting>
  <conditionalFormatting sqref="K8:Q19">
    <cfRule type="top10" dxfId="791" priority="364" rank="2"/>
  </conditionalFormatting>
  <conditionalFormatting sqref="K8:Q19">
    <cfRule type="cellIs" dxfId="790" priority="363" stopIfTrue="1" operator="equal">
      <formula>0</formula>
    </cfRule>
  </conditionalFormatting>
  <conditionalFormatting sqref="L8:L19">
    <cfRule type="top10" dxfId="789" priority="362" rank="2"/>
  </conditionalFormatting>
  <conditionalFormatting sqref="L8:L19">
    <cfRule type="cellIs" dxfId="788" priority="361" stopIfTrue="1" operator="equal">
      <formula>0</formula>
    </cfRule>
  </conditionalFormatting>
  <conditionalFormatting sqref="M8:M19">
    <cfRule type="top10" dxfId="787" priority="360" rank="2"/>
  </conditionalFormatting>
  <conditionalFormatting sqref="M8:M19">
    <cfRule type="top10" dxfId="786" priority="234" rank="2"/>
    <cfRule type="cellIs" dxfId="785" priority="359" stopIfTrue="1" operator="equal">
      <formula>0</formula>
    </cfRule>
  </conditionalFormatting>
  <conditionalFormatting sqref="N8:N19">
    <cfRule type="top10" dxfId="784" priority="358" rank="2"/>
  </conditionalFormatting>
  <conditionalFormatting sqref="N8:N19">
    <cfRule type="cellIs" dxfId="783" priority="357" stopIfTrue="1" operator="equal">
      <formula>0</formula>
    </cfRule>
  </conditionalFormatting>
  <conditionalFormatting sqref="O8:O19">
    <cfRule type="top10" dxfId="782" priority="356" rank="2"/>
  </conditionalFormatting>
  <conditionalFormatting sqref="O8:O19">
    <cfRule type="cellIs" dxfId="781" priority="355" stopIfTrue="1" operator="equal">
      <formula>0</formula>
    </cfRule>
  </conditionalFormatting>
  <conditionalFormatting sqref="P8:P19">
    <cfRule type="top10" dxfId="780" priority="354" rank="2"/>
  </conditionalFormatting>
  <conditionalFormatting sqref="P8:P19">
    <cfRule type="cellIs" dxfId="779" priority="353" stopIfTrue="1" operator="equal">
      <formula>0</formula>
    </cfRule>
  </conditionalFormatting>
  <conditionalFormatting sqref="Q8:Q19">
    <cfRule type="top10" dxfId="778" priority="352" rank="2"/>
  </conditionalFormatting>
  <conditionalFormatting sqref="Q8:Q19">
    <cfRule type="cellIs" dxfId="777" priority="351" stopIfTrue="1" operator="equal">
      <formula>0</formula>
    </cfRule>
  </conditionalFormatting>
  <conditionalFormatting sqref="B24:H35">
    <cfRule type="top10" dxfId="776" priority="350" rank="2"/>
  </conditionalFormatting>
  <conditionalFormatting sqref="B24:H35">
    <cfRule type="cellIs" dxfId="775" priority="349" stopIfTrue="1" operator="equal">
      <formula>0</formula>
    </cfRule>
  </conditionalFormatting>
  <conditionalFormatting sqref="C24:C35">
    <cfRule type="top10" dxfId="774" priority="348" rank="2"/>
  </conditionalFormatting>
  <conditionalFormatting sqref="C24:C35">
    <cfRule type="cellIs" dxfId="773" priority="347" stopIfTrue="1" operator="equal">
      <formula>0</formula>
    </cfRule>
  </conditionalFormatting>
  <conditionalFormatting sqref="D24:D35">
    <cfRule type="top10" dxfId="772" priority="346" rank="2"/>
  </conditionalFormatting>
  <conditionalFormatting sqref="D24:D35">
    <cfRule type="cellIs" dxfId="771" priority="345" stopIfTrue="1" operator="equal">
      <formula>0</formula>
    </cfRule>
  </conditionalFormatting>
  <conditionalFormatting sqref="E24:E35">
    <cfRule type="top10" dxfId="770" priority="344" rank="2"/>
  </conditionalFormatting>
  <conditionalFormatting sqref="E24:E35">
    <cfRule type="cellIs" dxfId="769" priority="343" stopIfTrue="1" operator="equal">
      <formula>0</formula>
    </cfRule>
  </conditionalFormatting>
  <conditionalFormatting sqref="F24:F35">
    <cfRule type="top10" dxfId="768" priority="342" rank="2"/>
  </conditionalFormatting>
  <conditionalFormatting sqref="F24:F35">
    <cfRule type="cellIs" dxfId="767" priority="341" stopIfTrue="1" operator="equal">
      <formula>0</formula>
    </cfRule>
  </conditionalFormatting>
  <conditionalFormatting sqref="G24:G35">
    <cfRule type="top10" dxfId="766" priority="340" rank="2"/>
  </conditionalFormatting>
  <conditionalFormatting sqref="G24:G35">
    <cfRule type="cellIs" dxfId="765" priority="339" stopIfTrue="1" operator="equal">
      <formula>0</formula>
    </cfRule>
  </conditionalFormatting>
  <conditionalFormatting sqref="H24:H35">
    <cfRule type="top10" dxfId="764" priority="338" rank="2"/>
  </conditionalFormatting>
  <conditionalFormatting sqref="H24:H35">
    <cfRule type="cellIs" dxfId="763" priority="337" stopIfTrue="1" operator="equal">
      <formula>0</formula>
    </cfRule>
  </conditionalFormatting>
  <conditionalFormatting sqref="K24:Q35">
    <cfRule type="top10" dxfId="762" priority="336" rank="2"/>
  </conditionalFormatting>
  <conditionalFormatting sqref="K24:Q35">
    <cfRule type="cellIs" dxfId="761" priority="335" stopIfTrue="1" operator="equal">
      <formula>0</formula>
    </cfRule>
  </conditionalFormatting>
  <conditionalFormatting sqref="L24:L35">
    <cfRule type="top10" dxfId="760" priority="334" rank="2"/>
  </conditionalFormatting>
  <conditionalFormatting sqref="L24:L35">
    <cfRule type="cellIs" dxfId="759" priority="333" stopIfTrue="1" operator="equal">
      <formula>0</formula>
    </cfRule>
  </conditionalFormatting>
  <conditionalFormatting sqref="M24:M35">
    <cfRule type="top10" dxfId="758" priority="332" rank="2"/>
  </conditionalFormatting>
  <conditionalFormatting sqref="M24:M35">
    <cfRule type="cellIs" dxfId="757" priority="331" stopIfTrue="1" operator="equal">
      <formula>0</formula>
    </cfRule>
  </conditionalFormatting>
  <conditionalFormatting sqref="N24:N35">
    <cfRule type="top10" dxfId="756" priority="330" rank="2"/>
  </conditionalFormatting>
  <conditionalFormatting sqref="N24:N35">
    <cfRule type="cellIs" dxfId="755" priority="329" stopIfTrue="1" operator="equal">
      <formula>0</formula>
    </cfRule>
  </conditionalFormatting>
  <conditionalFormatting sqref="O24:O35">
    <cfRule type="top10" dxfId="754" priority="328" rank="2"/>
  </conditionalFormatting>
  <conditionalFormatting sqref="O24:O35">
    <cfRule type="cellIs" dxfId="753" priority="327" stopIfTrue="1" operator="equal">
      <formula>0</formula>
    </cfRule>
  </conditionalFormatting>
  <conditionalFormatting sqref="P24:P35">
    <cfRule type="top10" dxfId="752" priority="326" rank="2"/>
  </conditionalFormatting>
  <conditionalFormatting sqref="P24:P35">
    <cfRule type="cellIs" dxfId="751" priority="325" stopIfTrue="1" operator="equal">
      <formula>0</formula>
    </cfRule>
  </conditionalFormatting>
  <conditionalFormatting sqref="Q24:Q35">
    <cfRule type="top10" dxfId="750" priority="324" rank="2"/>
  </conditionalFormatting>
  <conditionalFormatting sqref="Q24:Q35">
    <cfRule type="cellIs" dxfId="749" priority="323" stopIfTrue="1" operator="equal">
      <formula>0</formula>
    </cfRule>
  </conditionalFormatting>
  <conditionalFormatting sqref="B40:H51">
    <cfRule type="top10" dxfId="748" priority="322" rank="2"/>
  </conditionalFormatting>
  <conditionalFormatting sqref="B40:H51">
    <cfRule type="cellIs" dxfId="747" priority="321" stopIfTrue="1" operator="equal">
      <formula>0</formula>
    </cfRule>
  </conditionalFormatting>
  <conditionalFormatting sqref="C40:C45">
    <cfRule type="top10" dxfId="746" priority="320" rank="2"/>
  </conditionalFormatting>
  <conditionalFormatting sqref="C40:C45">
    <cfRule type="cellIs" dxfId="745" priority="319" stopIfTrue="1" operator="equal">
      <formula>0</formula>
    </cfRule>
  </conditionalFormatting>
  <conditionalFormatting sqref="D40:D45">
    <cfRule type="top10" dxfId="744" priority="318" rank="2"/>
  </conditionalFormatting>
  <conditionalFormatting sqref="D40:D45">
    <cfRule type="cellIs" dxfId="743" priority="317" stopIfTrue="1" operator="equal">
      <formula>0</formula>
    </cfRule>
  </conditionalFormatting>
  <conditionalFormatting sqref="E40:E45">
    <cfRule type="top10" dxfId="742" priority="316" rank="2"/>
  </conditionalFormatting>
  <conditionalFormatting sqref="E40:E45">
    <cfRule type="cellIs" dxfId="741" priority="315" stopIfTrue="1" operator="equal">
      <formula>0</formula>
    </cfRule>
  </conditionalFormatting>
  <conditionalFormatting sqref="F40:F45">
    <cfRule type="top10" dxfId="740" priority="314" rank="2"/>
  </conditionalFormatting>
  <conditionalFormatting sqref="F40:F45">
    <cfRule type="cellIs" dxfId="739" priority="313" stopIfTrue="1" operator="equal">
      <formula>0</formula>
    </cfRule>
  </conditionalFormatting>
  <conditionalFormatting sqref="G40:G45">
    <cfRule type="top10" dxfId="738" priority="312" rank="2"/>
  </conditionalFormatting>
  <conditionalFormatting sqref="G40:G45">
    <cfRule type="cellIs" dxfId="737" priority="311" stopIfTrue="1" operator="equal">
      <formula>0</formula>
    </cfRule>
  </conditionalFormatting>
  <conditionalFormatting sqref="H40:H45">
    <cfRule type="top10" dxfId="736" priority="310" rank="2"/>
  </conditionalFormatting>
  <conditionalFormatting sqref="H40:H45">
    <cfRule type="cellIs" dxfId="735" priority="309" stopIfTrue="1" operator="equal">
      <formula>0</formula>
    </cfRule>
  </conditionalFormatting>
  <conditionalFormatting sqref="K40:Q51">
    <cfRule type="top10" dxfId="734" priority="308" rank="2"/>
  </conditionalFormatting>
  <conditionalFormatting sqref="K40:Q51">
    <cfRule type="cellIs" dxfId="733" priority="307" stopIfTrue="1" operator="equal">
      <formula>0</formula>
    </cfRule>
  </conditionalFormatting>
  <conditionalFormatting sqref="L40:L45">
    <cfRule type="top10" dxfId="732" priority="306" rank="2"/>
  </conditionalFormatting>
  <conditionalFormatting sqref="L40:L45">
    <cfRule type="cellIs" dxfId="731" priority="305" stopIfTrue="1" operator="equal">
      <formula>0</formula>
    </cfRule>
  </conditionalFormatting>
  <conditionalFormatting sqref="M40:M45">
    <cfRule type="top10" dxfId="730" priority="304" rank="2"/>
  </conditionalFormatting>
  <conditionalFormatting sqref="M40:M45">
    <cfRule type="cellIs" dxfId="729" priority="303" stopIfTrue="1" operator="equal">
      <formula>0</formula>
    </cfRule>
  </conditionalFormatting>
  <conditionalFormatting sqref="N40:N45">
    <cfRule type="top10" dxfId="728" priority="302" rank="2"/>
  </conditionalFormatting>
  <conditionalFormatting sqref="N40:N45">
    <cfRule type="cellIs" dxfId="727" priority="301" stopIfTrue="1" operator="equal">
      <formula>0</formula>
    </cfRule>
  </conditionalFormatting>
  <conditionalFormatting sqref="O40:O45">
    <cfRule type="top10" dxfId="726" priority="300" rank="2"/>
  </conditionalFormatting>
  <conditionalFormatting sqref="O40:O45">
    <cfRule type="cellIs" dxfId="725" priority="299" stopIfTrue="1" operator="equal">
      <formula>0</formula>
    </cfRule>
  </conditionalFormatting>
  <conditionalFormatting sqref="P40:P45">
    <cfRule type="top10" dxfId="724" priority="298" rank="2"/>
  </conditionalFormatting>
  <conditionalFormatting sqref="P40:P45">
    <cfRule type="cellIs" dxfId="723" priority="297" stopIfTrue="1" operator="equal">
      <formula>0</formula>
    </cfRule>
  </conditionalFormatting>
  <conditionalFormatting sqref="Q40:Q45">
    <cfRule type="top10" dxfId="722" priority="296" rank="2"/>
  </conditionalFormatting>
  <conditionalFormatting sqref="Q40:Q45">
    <cfRule type="cellIs" dxfId="721" priority="295" stopIfTrue="1" operator="equal">
      <formula>0</formula>
    </cfRule>
  </conditionalFormatting>
  <conditionalFormatting sqref="T8:Z19">
    <cfRule type="top10" dxfId="720" priority="294" rank="2"/>
  </conditionalFormatting>
  <conditionalFormatting sqref="T8:Z19">
    <cfRule type="cellIs" dxfId="719" priority="293" stopIfTrue="1" operator="equal">
      <formula>0</formula>
    </cfRule>
  </conditionalFormatting>
  <conditionalFormatting sqref="U8:U19">
    <cfRule type="top10" dxfId="718" priority="292" rank="2"/>
  </conditionalFormatting>
  <conditionalFormatting sqref="U8:U19">
    <cfRule type="cellIs" dxfId="717" priority="291" stopIfTrue="1" operator="equal">
      <formula>0</formula>
    </cfRule>
  </conditionalFormatting>
  <conditionalFormatting sqref="V8:V19">
    <cfRule type="top10" dxfId="716" priority="290" rank="2"/>
  </conditionalFormatting>
  <conditionalFormatting sqref="V8:V19">
    <cfRule type="cellIs" dxfId="715" priority="289" stopIfTrue="1" operator="equal">
      <formula>0</formula>
    </cfRule>
  </conditionalFormatting>
  <conditionalFormatting sqref="W8:W19">
    <cfRule type="top10" dxfId="714" priority="288" rank="2"/>
  </conditionalFormatting>
  <conditionalFormatting sqref="W8:W19">
    <cfRule type="cellIs" dxfId="713" priority="287" stopIfTrue="1" operator="equal">
      <formula>0</formula>
    </cfRule>
  </conditionalFormatting>
  <conditionalFormatting sqref="X8:X19">
    <cfRule type="top10" dxfId="712" priority="286" rank="2"/>
  </conditionalFormatting>
  <conditionalFormatting sqref="X8:X19">
    <cfRule type="cellIs" dxfId="711" priority="285" stopIfTrue="1" operator="equal">
      <formula>0</formula>
    </cfRule>
  </conditionalFormatting>
  <conditionalFormatting sqref="Y8:Y19">
    <cfRule type="top10" dxfId="710" priority="284" rank="2"/>
  </conditionalFormatting>
  <conditionalFormatting sqref="Y8:Y19">
    <cfRule type="cellIs" dxfId="709" priority="283" stopIfTrue="1" operator="equal">
      <formula>0</formula>
    </cfRule>
  </conditionalFormatting>
  <conditionalFormatting sqref="Z8:Z19">
    <cfRule type="top10" dxfId="708" priority="282" rank="2"/>
  </conditionalFormatting>
  <conditionalFormatting sqref="Z8:Z19">
    <cfRule type="cellIs" dxfId="707" priority="281" stopIfTrue="1" operator="equal">
      <formula>0</formula>
    </cfRule>
  </conditionalFormatting>
  <conditionalFormatting sqref="T24:Z35">
    <cfRule type="top10" dxfId="706" priority="280" rank="2"/>
  </conditionalFormatting>
  <conditionalFormatting sqref="T24:Z35">
    <cfRule type="cellIs" dxfId="705" priority="279" stopIfTrue="1" operator="equal">
      <formula>0</formula>
    </cfRule>
  </conditionalFormatting>
  <conditionalFormatting sqref="U24:U35">
    <cfRule type="top10" dxfId="704" priority="278" rank="2"/>
  </conditionalFormatting>
  <conditionalFormatting sqref="U24:U35">
    <cfRule type="cellIs" dxfId="703" priority="277" stopIfTrue="1" operator="equal">
      <formula>0</formula>
    </cfRule>
  </conditionalFormatting>
  <conditionalFormatting sqref="V24:V35">
    <cfRule type="top10" dxfId="702" priority="276" rank="2"/>
  </conditionalFormatting>
  <conditionalFormatting sqref="V24:V35">
    <cfRule type="cellIs" dxfId="701" priority="275" stopIfTrue="1" operator="equal">
      <formula>0</formula>
    </cfRule>
  </conditionalFormatting>
  <conditionalFormatting sqref="W24:W35">
    <cfRule type="top10" dxfId="700" priority="274" rank="2"/>
  </conditionalFormatting>
  <conditionalFormatting sqref="W24:W35">
    <cfRule type="cellIs" dxfId="699" priority="273" stopIfTrue="1" operator="equal">
      <formula>0</formula>
    </cfRule>
  </conditionalFormatting>
  <conditionalFormatting sqref="X24:X35">
    <cfRule type="top10" dxfId="698" priority="272" rank="2"/>
  </conditionalFormatting>
  <conditionalFormatting sqref="X24:X35">
    <cfRule type="cellIs" dxfId="697" priority="271" stopIfTrue="1" operator="equal">
      <formula>0</formula>
    </cfRule>
  </conditionalFormatting>
  <conditionalFormatting sqref="Y24:Y35">
    <cfRule type="top10" dxfId="696" priority="270" rank="2"/>
  </conditionalFormatting>
  <conditionalFormatting sqref="Y24:Y35">
    <cfRule type="cellIs" dxfId="695" priority="269" stopIfTrue="1" operator="equal">
      <formula>0</formula>
    </cfRule>
  </conditionalFormatting>
  <conditionalFormatting sqref="Z24:Z35">
    <cfRule type="top10" dxfId="694" priority="268" rank="2"/>
  </conditionalFormatting>
  <conditionalFormatting sqref="Z24:Z35">
    <cfRule type="cellIs" dxfId="693" priority="267" stopIfTrue="1" operator="equal">
      <formula>0</formula>
    </cfRule>
  </conditionalFormatting>
  <conditionalFormatting sqref="T40:Z51">
    <cfRule type="top10" dxfId="692" priority="266" rank="2"/>
  </conditionalFormatting>
  <conditionalFormatting sqref="T40:Z51">
    <cfRule type="cellIs" dxfId="691" priority="265" stopIfTrue="1" operator="equal">
      <formula>0</formula>
    </cfRule>
  </conditionalFormatting>
  <conditionalFormatting sqref="U40:U45">
    <cfRule type="top10" dxfId="690" priority="264" rank="2"/>
  </conditionalFormatting>
  <conditionalFormatting sqref="U40:U45">
    <cfRule type="cellIs" dxfId="689" priority="263" stopIfTrue="1" operator="equal">
      <formula>0</formula>
    </cfRule>
  </conditionalFormatting>
  <conditionalFormatting sqref="V40:V45">
    <cfRule type="top10" dxfId="688" priority="262" rank="2"/>
  </conditionalFormatting>
  <conditionalFormatting sqref="V40:V45">
    <cfRule type="cellIs" dxfId="687" priority="261" stopIfTrue="1" operator="equal">
      <formula>0</formula>
    </cfRule>
  </conditionalFormatting>
  <conditionalFormatting sqref="W40:W45">
    <cfRule type="top10" dxfId="686" priority="260" rank="2"/>
  </conditionalFormatting>
  <conditionalFormatting sqref="W40:W45">
    <cfRule type="cellIs" dxfId="685" priority="259" stopIfTrue="1" operator="equal">
      <formula>0</formula>
    </cfRule>
  </conditionalFormatting>
  <conditionalFormatting sqref="X40:X45">
    <cfRule type="top10" dxfId="684" priority="258" rank="2"/>
  </conditionalFormatting>
  <conditionalFormatting sqref="X40:X45">
    <cfRule type="cellIs" dxfId="683" priority="257" stopIfTrue="1" operator="equal">
      <formula>0</formula>
    </cfRule>
  </conditionalFormatting>
  <conditionalFormatting sqref="Y40:Y45">
    <cfRule type="top10" dxfId="682" priority="256" rank="2"/>
  </conditionalFormatting>
  <conditionalFormatting sqref="Y40:Y45">
    <cfRule type="cellIs" dxfId="681" priority="255" stopIfTrue="1" operator="equal">
      <formula>0</formula>
    </cfRule>
  </conditionalFormatting>
  <conditionalFormatting sqref="Z40:Z45">
    <cfRule type="top10" dxfId="680" priority="254" rank="2"/>
  </conditionalFormatting>
  <conditionalFormatting sqref="Z40:Z45">
    <cfRule type="cellIs" dxfId="679" priority="253" stopIfTrue="1" operator="equal">
      <formula>0</formula>
    </cfRule>
  </conditionalFormatting>
  <conditionalFormatting sqref="B8:H19">
    <cfRule type="top10" dxfId="678" priority="252" rank="2"/>
  </conditionalFormatting>
  <conditionalFormatting sqref="B8:H19">
    <cfRule type="cellIs" dxfId="677" priority="251" stopIfTrue="1" operator="equal">
      <formula>0</formula>
    </cfRule>
  </conditionalFormatting>
  <conditionalFormatting sqref="C8:C19">
    <cfRule type="top10" dxfId="676" priority="250" rank="2"/>
    <cfRule type="cellIs" dxfId="675" priority="123" stopIfTrue="1" operator="equal">
      <formula>0</formula>
    </cfRule>
  </conditionalFormatting>
  <conditionalFormatting sqref="C8:C19">
    <cfRule type="cellIs" dxfId="674" priority="249" stopIfTrue="1" operator="equal">
      <formula>0</formula>
    </cfRule>
  </conditionalFormatting>
  <conditionalFormatting sqref="D8:D19">
    <cfRule type="top10" dxfId="673" priority="248" rank="2"/>
  </conditionalFormatting>
  <conditionalFormatting sqref="D8:D19">
    <cfRule type="cellIs" dxfId="672" priority="247" stopIfTrue="1" operator="equal">
      <formula>0</formula>
    </cfRule>
  </conditionalFormatting>
  <conditionalFormatting sqref="E8:E19">
    <cfRule type="top10" dxfId="671" priority="246" rank="2"/>
  </conditionalFormatting>
  <conditionalFormatting sqref="E8:E19">
    <cfRule type="cellIs" dxfId="670" priority="245" stopIfTrue="1" operator="equal">
      <formula>0</formula>
    </cfRule>
  </conditionalFormatting>
  <conditionalFormatting sqref="F8:F19">
    <cfRule type="top10" dxfId="669" priority="244" rank="2"/>
  </conditionalFormatting>
  <conditionalFormatting sqref="F8:F19">
    <cfRule type="cellIs" dxfId="668" priority="243" stopIfTrue="1" operator="equal">
      <formula>0</formula>
    </cfRule>
  </conditionalFormatting>
  <conditionalFormatting sqref="G8:G19">
    <cfRule type="top10" dxfId="667" priority="242" rank="2"/>
  </conditionalFormatting>
  <conditionalFormatting sqref="G8:G19">
    <cfRule type="cellIs" dxfId="666" priority="241" stopIfTrue="1" operator="equal">
      <formula>0</formula>
    </cfRule>
  </conditionalFormatting>
  <conditionalFormatting sqref="H8:H19">
    <cfRule type="top10" dxfId="665" priority="240" rank="2"/>
    <cfRule type="cellIs" dxfId="664" priority="113" stopIfTrue="1" operator="equal">
      <formula>0</formula>
    </cfRule>
  </conditionalFormatting>
  <conditionalFormatting sqref="H8:H19">
    <cfRule type="cellIs" dxfId="663" priority="239" stopIfTrue="1" operator="equal">
      <formula>0</formula>
    </cfRule>
    <cfRule type="top10" dxfId="662" priority="114" rank="2"/>
  </conditionalFormatting>
  <conditionalFormatting sqref="K8:Q19">
    <cfRule type="cellIs" dxfId="661" priority="237" stopIfTrue="1" operator="equal">
      <formula>0</formula>
    </cfRule>
    <cfRule type="top10" dxfId="660" priority="238" rank="2"/>
  </conditionalFormatting>
  <conditionalFormatting sqref="N8:N19">
    <cfRule type="top10" dxfId="659" priority="232" rank="2"/>
  </conditionalFormatting>
  <conditionalFormatting sqref="N8:N19">
    <cfRule type="cellIs" dxfId="658" priority="231" stopIfTrue="1" operator="equal">
      <formula>0</formula>
    </cfRule>
  </conditionalFormatting>
  <conditionalFormatting sqref="O8:O19">
    <cfRule type="top10" dxfId="657" priority="230" rank="2"/>
  </conditionalFormatting>
  <conditionalFormatting sqref="O8:O19">
    <cfRule type="cellIs" dxfId="656" priority="229" stopIfTrue="1" operator="equal">
      <formula>0</formula>
    </cfRule>
  </conditionalFormatting>
  <conditionalFormatting sqref="P8:P19">
    <cfRule type="top10" dxfId="655" priority="228" rank="2"/>
  </conditionalFormatting>
  <conditionalFormatting sqref="P8:P19">
    <cfRule type="cellIs" dxfId="654" priority="227" stopIfTrue="1" operator="equal">
      <formula>0</formula>
    </cfRule>
  </conditionalFormatting>
  <conditionalFormatting sqref="Q8:Q19">
    <cfRule type="top10" dxfId="653" priority="226" rank="2"/>
  </conditionalFormatting>
  <conditionalFormatting sqref="Q8:Q19">
    <cfRule type="cellIs" dxfId="652" priority="225" stopIfTrue="1" operator="equal">
      <formula>0</formula>
    </cfRule>
  </conditionalFormatting>
  <conditionalFormatting sqref="B24:H35">
    <cfRule type="top10" dxfId="651" priority="224" rank="2"/>
  </conditionalFormatting>
  <conditionalFormatting sqref="B24:H35">
    <cfRule type="cellIs" dxfId="650" priority="223" stopIfTrue="1" operator="equal">
      <formula>0</formula>
    </cfRule>
  </conditionalFormatting>
  <conditionalFormatting sqref="C24:C35">
    <cfRule type="top10" dxfId="649" priority="222" rank="2"/>
  </conditionalFormatting>
  <conditionalFormatting sqref="C24:C35">
    <cfRule type="cellIs" dxfId="648" priority="221" stopIfTrue="1" operator="equal">
      <formula>0</formula>
    </cfRule>
  </conditionalFormatting>
  <conditionalFormatting sqref="D24:D35">
    <cfRule type="top10" dxfId="647" priority="220" rank="2"/>
  </conditionalFormatting>
  <conditionalFormatting sqref="D24:D35">
    <cfRule type="cellIs" dxfId="646" priority="219" stopIfTrue="1" operator="equal">
      <formula>0</formula>
    </cfRule>
  </conditionalFormatting>
  <conditionalFormatting sqref="E24:E35">
    <cfRule type="top10" dxfId="645" priority="218" rank="2"/>
  </conditionalFormatting>
  <conditionalFormatting sqref="E24:E35">
    <cfRule type="cellIs" dxfId="644" priority="217" stopIfTrue="1" operator="equal">
      <formula>0</formula>
    </cfRule>
  </conditionalFormatting>
  <conditionalFormatting sqref="F24:F35">
    <cfRule type="top10" dxfId="643" priority="216" rank="2"/>
  </conditionalFormatting>
  <conditionalFormatting sqref="F24:F35">
    <cfRule type="cellIs" dxfId="642" priority="215" stopIfTrue="1" operator="equal">
      <formula>0</formula>
    </cfRule>
  </conditionalFormatting>
  <conditionalFormatting sqref="G24:G35">
    <cfRule type="top10" dxfId="641" priority="214" rank="2"/>
  </conditionalFormatting>
  <conditionalFormatting sqref="G24:G35">
    <cfRule type="cellIs" dxfId="640" priority="213" stopIfTrue="1" operator="equal">
      <formula>0</formula>
    </cfRule>
  </conditionalFormatting>
  <conditionalFormatting sqref="H24:H35">
    <cfRule type="top10" dxfId="639" priority="212" rank="2"/>
  </conditionalFormatting>
  <conditionalFormatting sqref="H24:H35">
    <cfRule type="cellIs" dxfId="638" priority="211" stopIfTrue="1" operator="equal">
      <formula>0</formula>
    </cfRule>
  </conditionalFormatting>
  <conditionalFormatting sqref="K24:Q35">
    <cfRule type="top10" dxfId="637" priority="210" rank="2"/>
  </conditionalFormatting>
  <conditionalFormatting sqref="K24:Q35">
    <cfRule type="cellIs" dxfId="636" priority="209" stopIfTrue="1" operator="equal">
      <formula>0</formula>
    </cfRule>
  </conditionalFormatting>
  <conditionalFormatting sqref="L24:L35">
    <cfRule type="top10" dxfId="635" priority="208" rank="2"/>
  </conditionalFormatting>
  <conditionalFormatting sqref="L24:L35">
    <cfRule type="cellIs" dxfId="634" priority="207" stopIfTrue="1" operator="equal">
      <formula>0</formula>
    </cfRule>
  </conditionalFormatting>
  <conditionalFormatting sqref="M24:M35">
    <cfRule type="top10" dxfId="633" priority="206" rank="2"/>
  </conditionalFormatting>
  <conditionalFormatting sqref="M24:M35">
    <cfRule type="cellIs" dxfId="632" priority="205" stopIfTrue="1" operator="equal">
      <formula>0</formula>
    </cfRule>
  </conditionalFormatting>
  <conditionalFormatting sqref="N24:N35">
    <cfRule type="top10" dxfId="631" priority="204" rank="2"/>
  </conditionalFormatting>
  <conditionalFormatting sqref="N24:N35">
    <cfRule type="cellIs" dxfId="630" priority="203" stopIfTrue="1" operator="equal">
      <formula>0</formula>
    </cfRule>
  </conditionalFormatting>
  <conditionalFormatting sqref="O24:O35">
    <cfRule type="top10" dxfId="629" priority="202" rank="2"/>
  </conditionalFormatting>
  <conditionalFormatting sqref="O24:O35">
    <cfRule type="cellIs" dxfId="628" priority="201" stopIfTrue="1" operator="equal">
      <formula>0</formula>
    </cfRule>
  </conditionalFormatting>
  <conditionalFormatting sqref="P24:P35">
    <cfRule type="top10" dxfId="627" priority="200" rank="2"/>
  </conditionalFormatting>
  <conditionalFormatting sqref="P24:P35">
    <cfRule type="cellIs" dxfId="626" priority="199" stopIfTrue="1" operator="equal">
      <formula>0</formula>
    </cfRule>
  </conditionalFormatting>
  <conditionalFormatting sqref="Q24:Q35">
    <cfRule type="top10" dxfId="625" priority="198" rank="2"/>
  </conditionalFormatting>
  <conditionalFormatting sqref="Q24:Q35">
    <cfRule type="cellIs" dxfId="624" priority="197" stopIfTrue="1" operator="equal">
      <formula>0</formula>
    </cfRule>
  </conditionalFormatting>
  <conditionalFormatting sqref="B40:H51">
    <cfRule type="top10" dxfId="623" priority="196" rank="2"/>
  </conditionalFormatting>
  <conditionalFormatting sqref="B40:H51">
    <cfRule type="cellIs" dxfId="622" priority="195" stopIfTrue="1" operator="equal">
      <formula>0</formula>
    </cfRule>
  </conditionalFormatting>
  <conditionalFormatting sqref="C40:C45">
    <cfRule type="top10" dxfId="621" priority="194" rank="2"/>
  </conditionalFormatting>
  <conditionalFormatting sqref="C40:C45">
    <cfRule type="cellIs" dxfId="620" priority="193" stopIfTrue="1" operator="equal">
      <formula>0</formula>
    </cfRule>
  </conditionalFormatting>
  <conditionalFormatting sqref="D40:D45">
    <cfRule type="top10" dxfId="619" priority="192" rank="2"/>
  </conditionalFormatting>
  <conditionalFormatting sqref="D40:D45">
    <cfRule type="cellIs" dxfId="618" priority="191" stopIfTrue="1" operator="equal">
      <formula>0</formula>
    </cfRule>
  </conditionalFormatting>
  <conditionalFormatting sqref="E40:E45">
    <cfRule type="top10" dxfId="617" priority="190" rank="2"/>
  </conditionalFormatting>
  <conditionalFormatting sqref="E40:E45">
    <cfRule type="cellIs" dxfId="616" priority="189" stopIfTrue="1" operator="equal">
      <formula>0</formula>
    </cfRule>
  </conditionalFormatting>
  <conditionalFormatting sqref="F40:F45">
    <cfRule type="top10" dxfId="615" priority="188" rank="2"/>
  </conditionalFormatting>
  <conditionalFormatting sqref="F40:F45">
    <cfRule type="cellIs" dxfId="614" priority="187" stopIfTrue="1" operator="equal">
      <formula>0</formula>
    </cfRule>
  </conditionalFormatting>
  <conditionalFormatting sqref="G40:G45">
    <cfRule type="top10" dxfId="613" priority="186" rank="2"/>
  </conditionalFormatting>
  <conditionalFormatting sqref="G40:G45">
    <cfRule type="cellIs" dxfId="612" priority="185" stopIfTrue="1" operator="equal">
      <formula>0</formula>
    </cfRule>
  </conditionalFormatting>
  <conditionalFormatting sqref="H40:H45">
    <cfRule type="top10" dxfId="611" priority="184" rank="2"/>
  </conditionalFormatting>
  <conditionalFormatting sqref="H40:H45">
    <cfRule type="cellIs" dxfId="610" priority="183" stopIfTrue="1" operator="equal">
      <formula>0</formula>
    </cfRule>
  </conditionalFormatting>
  <conditionalFormatting sqref="K40:Q51">
    <cfRule type="top10" dxfId="609" priority="182" rank="2"/>
  </conditionalFormatting>
  <conditionalFormatting sqref="K40:Q51">
    <cfRule type="cellIs" dxfId="608" priority="181" stopIfTrue="1" operator="equal">
      <formula>0</formula>
    </cfRule>
  </conditionalFormatting>
  <conditionalFormatting sqref="L40:L45">
    <cfRule type="top10" dxfId="607" priority="180" rank="2"/>
  </conditionalFormatting>
  <conditionalFormatting sqref="L40:L45">
    <cfRule type="cellIs" dxfId="606" priority="179" stopIfTrue="1" operator="equal">
      <formula>0</formula>
    </cfRule>
  </conditionalFormatting>
  <conditionalFormatting sqref="M40:M45">
    <cfRule type="top10" dxfId="605" priority="178" rank="2"/>
  </conditionalFormatting>
  <conditionalFormatting sqref="M40:M45">
    <cfRule type="cellIs" dxfId="604" priority="177" stopIfTrue="1" operator="equal">
      <formula>0</formula>
    </cfRule>
  </conditionalFormatting>
  <conditionalFormatting sqref="N40:N45">
    <cfRule type="top10" dxfId="603" priority="176" rank="2"/>
  </conditionalFormatting>
  <conditionalFormatting sqref="N40:N45">
    <cfRule type="cellIs" dxfId="602" priority="175" stopIfTrue="1" operator="equal">
      <formula>0</formula>
    </cfRule>
  </conditionalFormatting>
  <conditionalFormatting sqref="O40:O45">
    <cfRule type="top10" dxfId="601" priority="174" rank="2"/>
  </conditionalFormatting>
  <conditionalFormatting sqref="O40:O45">
    <cfRule type="cellIs" dxfId="600" priority="173" stopIfTrue="1" operator="equal">
      <formula>0</formula>
    </cfRule>
  </conditionalFormatting>
  <conditionalFormatting sqref="P40:P45">
    <cfRule type="top10" dxfId="599" priority="172" rank="2"/>
  </conditionalFormatting>
  <conditionalFormatting sqref="P40:P45">
    <cfRule type="cellIs" dxfId="598" priority="171" stopIfTrue="1" operator="equal">
      <formula>0</formula>
    </cfRule>
  </conditionalFormatting>
  <conditionalFormatting sqref="Q40:Q45">
    <cfRule type="top10" dxfId="597" priority="170" rank="2"/>
  </conditionalFormatting>
  <conditionalFormatting sqref="Q40:Q45">
    <cfRule type="cellIs" dxfId="596" priority="169" stopIfTrue="1" operator="equal">
      <formula>0</formula>
    </cfRule>
  </conditionalFormatting>
  <conditionalFormatting sqref="T8:Z19">
    <cfRule type="top10" dxfId="595" priority="168" rank="2"/>
  </conditionalFormatting>
  <conditionalFormatting sqref="T8:Z19">
    <cfRule type="cellIs" dxfId="594" priority="167" stopIfTrue="1" operator="equal">
      <formula>0</formula>
    </cfRule>
  </conditionalFormatting>
  <conditionalFormatting sqref="U8:U19">
    <cfRule type="top10" dxfId="593" priority="166" rank="2"/>
  </conditionalFormatting>
  <conditionalFormatting sqref="U8:U19">
    <cfRule type="cellIs" dxfId="592" priority="165" stopIfTrue="1" operator="equal">
      <formula>0</formula>
    </cfRule>
  </conditionalFormatting>
  <conditionalFormatting sqref="V8:V19">
    <cfRule type="top10" dxfId="591" priority="164" rank="2"/>
  </conditionalFormatting>
  <conditionalFormatting sqref="V8:V19">
    <cfRule type="cellIs" dxfId="590" priority="163" stopIfTrue="1" operator="equal">
      <formula>0</formula>
    </cfRule>
  </conditionalFormatting>
  <conditionalFormatting sqref="W8:W19">
    <cfRule type="top10" dxfId="589" priority="162" rank="2"/>
  </conditionalFormatting>
  <conditionalFormatting sqref="W8:W19">
    <cfRule type="cellIs" dxfId="588" priority="161" stopIfTrue="1" operator="equal">
      <formula>0</formula>
    </cfRule>
  </conditionalFormatting>
  <conditionalFormatting sqref="X8:X19">
    <cfRule type="top10" dxfId="587" priority="160" rank="2"/>
  </conditionalFormatting>
  <conditionalFormatting sqref="X8:X19">
    <cfRule type="cellIs" dxfId="586" priority="159" stopIfTrue="1" operator="equal">
      <formula>0</formula>
    </cfRule>
  </conditionalFormatting>
  <conditionalFormatting sqref="Y8:Y19">
    <cfRule type="top10" dxfId="585" priority="158" rank="2"/>
  </conditionalFormatting>
  <conditionalFormatting sqref="Y8:Y19">
    <cfRule type="cellIs" dxfId="584" priority="157" stopIfTrue="1" operator="equal">
      <formula>0</formula>
    </cfRule>
  </conditionalFormatting>
  <conditionalFormatting sqref="Z8:Z19">
    <cfRule type="top10" dxfId="583" priority="156" rank="2"/>
  </conditionalFormatting>
  <conditionalFormatting sqref="Z8:Z19">
    <cfRule type="cellIs" dxfId="582" priority="155" stopIfTrue="1" operator="equal">
      <formula>0</formula>
    </cfRule>
  </conditionalFormatting>
  <conditionalFormatting sqref="T24:Z35">
    <cfRule type="top10" dxfId="581" priority="154" rank="2"/>
  </conditionalFormatting>
  <conditionalFormatting sqref="T24:Z35">
    <cfRule type="cellIs" dxfId="580" priority="153" stopIfTrue="1" operator="equal">
      <formula>0</formula>
    </cfRule>
  </conditionalFormatting>
  <conditionalFormatting sqref="U24:U35">
    <cfRule type="top10" dxfId="579" priority="152" rank="2"/>
  </conditionalFormatting>
  <conditionalFormatting sqref="U24:U35">
    <cfRule type="cellIs" dxfId="578" priority="151" stopIfTrue="1" operator="equal">
      <formula>0</formula>
    </cfRule>
  </conditionalFormatting>
  <conditionalFormatting sqref="V24:V35">
    <cfRule type="top10" dxfId="577" priority="150" rank="2"/>
  </conditionalFormatting>
  <conditionalFormatting sqref="V24:V35">
    <cfRule type="cellIs" dxfId="576" priority="149" stopIfTrue="1" operator="equal">
      <formula>0</formula>
    </cfRule>
  </conditionalFormatting>
  <conditionalFormatting sqref="W24:W35">
    <cfRule type="top10" dxfId="575" priority="148" rank="2"/>
  </conditionalFormatting>
  <conditionalFormatting sqref="W24:W35">
    <cfRule type="cellIs" dxfId="574" priority="147" stopIfTrue="1" operator="equal">
      <formula>0</formula>
    </cfRule>
  </conditionalFormatting>
  <conditionalFormatting sqref="X24:X35">
    <cfRule type="top10" dxfId="573" priority="146" rank="2"/>
  </conditionalFormatting>
  <conditionalFormatting sqref="X24:X35">
    <cfRule type="cellIs" dxfId="572" priority="145" stopIfTrue="1" operator="equal">
      <formula>0</formula>
    </cfRule>
  </conditionalFormatting>
  <conditionalFormatting sqref="Y24:Y35">
    <cfRule type="top10" dxfId="571" priority="144" rank="2"/>
  </conditionalFormatting>
  <conditionalFormatting sqref="Y24:Y35">
    <cfRule type="cellIs" dxfId="570" priority="143" stopIfTrue="1" operator="equal">
      <formula>0</formula>
    </cfRule>
  </conditionalFormatting>
  <conditionalFormatting sqref="Z24:Z35">
    <cfRule type="top10" dxfId="569" priority="142" rank="2"/>
  </conditionalFormatting>
  <conditionalFormatting sqref="Z24:Z35">
    <cfRule type="cellIs" dxfId="568" priority="141" stopIfTrue="1" operator="equal">
      <formula>0</formula>
    </cfRule>
  </conditionalFormatting>
  <conditionalFormatting sqref="T40:Z51">
    <cfRule type="top10" dxfId="567" priority="140" rank="2"/>
  </conditionalFormatting>
  <conditionalFormatting sqref="T40:Z51">
    <cfRule type="cellIs" dxfId="566" priority="139" stopIfTrue="1" operator="equal">
      <formula>0</formula>
    </cfRule>
  </conditionalFormatting>
  <conditionalFormatting sqref="U40:U45">
    <cfRule type="top10" dxfId="565" priority="138" rank="2"/>
  </conditionalFormatting>
  <conditionalFormatting sqref="U40:U45">
    <cfRule type="cellIs" dxfId="564" priority="137" stopIfTrue="1" operator="equal">
      <formula>0</formula>
    </cfRule>
  </conditionalFormatting>
  <conditionalFormatting sqref="V40:V45">
    <cfRule type="top10" dxfId="563" priority="136" rank="2"/>
  </conditionalFormatting>
  <conditionalFormatting sqref="V40:V45">
    <cfRule type="cellIs" dxfId="562" priority="135" stopIfTrue="1" operator="equal">
      <formula>0</formula>
    </cfRule>
  </conditionalFormatting>
  <conditionalFormatting sqref="W40:W45">
    <cfRule type="top10" dxfId="561" priority="134" rank="2"/>
  </conditionalFormatting>
  <conditionalFormatting sqref="W40:W45">
    <cfRule type="cellIs" dxfId="560" priority="133" stopIfTrue="1" operator="equal">
      <formula>0</formula>
    </cfRule>
  </conditionalFormatting>
  <conditionalFormatting sqref="X40:X45">
    <cfRule type="top10" dxfId="559" priority="132" rank="2"/>
  </conditionalFormatting>
  <conditionalFormatting sqref="X40:X45">
    <cfRule type="cellIs" dxfId="558" priority="131" stopIfTrue="1" operator="equal">
      <formula>0</formula>
    </cfRule>
  </conditionalFormatting>
  <conditionalFormatting sqref="Y40:Y45">
    <cfRule type="top10" dxfId="557" priority="130" rank="2"/>
  </conditionalFormatting>
  <conditionalFormatting sqref="Y40:Y45">
    <cfRule type="cellIs" dxfId="556" priority="129" stopIfTrue="1" operator="equal">
      <formula>0</formula>
    </cfRule>
  </conditionalFormatting>
  <conditionalFormatting sqref="Z40:Z45">
    <cfRule type="top10" dxfId="555" priority="128" rank="2"/>
  </conditionalFormatting>
  <conditionalFormatting sqref="Z40:Z45">
    <cfRule type="cellIs" dxfId="554" priority="127" stopIfTrue="1" operator="equal">
      <formula>0</formula>
    </cfRule>
  </conditionalFormatting>
  <conditionalFormatting sqref="B8:B19">
    <cfRule type="top10" dxfId="553" priority="126" rank="2"/>
    <cfRule type="cellIs" dxfId="552" priority="125" stopIfTrue="1" operator="equal">
      <formula>0</formula>
    </cfRule>
  </conditionalFormatting>
  <conditionalFormatting sqref="D8:D19">
    <cfRule type="top10" dxfId="551" priority="122" rank="2"/>
  </conditionalFormatting>
  <conditionalFormatting sqref="D8:D19">
    <cfRule type="cellIs" dxfId="550" priority="121" stopIfTrue="1" operator="equal">
      <formula>0</formula>
    </cfRule>
  </conditionalFormatting>
  <conditionalFormatting sqref="E8:E19">
    <cfRule type="top10" dxfId="549" priority="120" rank="2"/>
  </conditionalFormatting>
  <conditionalFormatting sqref="E8:E19">
    <cfRule type="cellIs" dxfId="548" priority="119" stopIfTrue="1" operator="equal">
      <formula>0</formula>
    </cfRule>
  </conditionalFormatting>
  <conditionalFormatting sqref="F8:F19">
    <cfRule type="top10" dxfId="547" priority="118" rank="2"/>
  </conditionalFormatting>
  <conditionalFormatting sqref="F8:F19">
    <cfRule type="cellIs" dxfId="546" priority="117" stopIfTrue="1" operator="equal">
      <formula>0</formula>
    </cfRule>
  </conditionalFormatting>
  <conditionalFormatting sqref="G8:G19">
    <cfRule type="top10" dxfId="545" priority="116" rank="2"/>
  </conditionalFormatting>
  <conditionalFormatting sqref="G8:G19">
    <cfRule type="cellIs" dxfId="544" priority="115" stopIfTrue="1" operator="equal">
      <formula>0</formula>
    </cfRule>
  </conditionalFormatting>
  <conditionalFormatting sqref="K8:K19">
    <cfRule type="top10" dxfId="543" priority="112" rank="2"/>
  </conditionalFormatting>
  <conditionalFormatting sqref="K8:K19">
    <cfRule type="cellIs" dxfId="542" priority="111" stopIfTrue="1" operator="equal">
      <formula>0</formula>
    </cfRule>
  </conditionalFormatting>
  <conditionalFormatting sqref="L8:L19">
    <cfRule type="top10" dxfId="541" priority="110" rank="2"/>
  </conditionalFormatting>
  <conditionalFormatting sqref="L8:L19">
    <cfRule type="cellIs" dxfId="540" priority="109" stopIfTrue="1" operator="equal">
      <formula>0</formula>
    </cfRule>
  </conditionalFormatting>
  <conditionalFormatting sqref="M8:M19">
    <cfRule type="top10" dxfId="539" priority="108" rank="2"/>
  </conditionalFormatting>
  <conditionalFormatting sqref="M8:M19">
    <cfRule type="cellIs" dxfId="538" priority="107" stopIfTrue="1" operator="equal">
      <formula>0</formula>
    </cfRule>
  </conditionalFormatting>
  <conditionalFormatting sqref="N8:N19">
    <cfRule type="top10" dxfId="537" priority="106" rank="2"/>
  </conditionalFormatting>
  <conditionalFormatting sqref="N8:N19">
    <cfRule type="cellIs" dxfId="536" priority="105" stopIfTrue="1" operator="equal">
      <formula>0</formula>
    </cfRule>
  </conditionalFormatting>
  <conditionalFormatting sqref="O8:O19">
    <cfRule type="top10" dxfId="535" priority="104" rank="2"/>
  </conditionalFormatting>
  <conditionalFormatting sqref="O8:O19">
    <cfRule type="cellIs" dxfId="534" priority="103" stopIfTrue="1" operator="equal">
      <formula>0</formula>
    </cfRule>
  </conditionalFormatting>
  <conditionalFormatting sqref="P8:P19">
    <cfRule type="top10" dxfId="533" priority="102" rank="2"/>
  </conditionalFormatting>
  <conditionalFormatting sqref="P8:P19">
    <cfRule type="cellIs" dxfId="532" priority="101" stopIfTrue="1" operator="equal">
      <formula>0</formula>
    </cfRule>
  </conditionalFormatting>
  <conditionalFormatting sqref="Q8:Q19">
    <cfRule type="top10" dxfId="531" priority="100" rank="2"/>
  </conditionalFormatting>
  <conditionalFormatting sqref="Q8:Q19">
    <cfRule type="cellIs" dxfId="530" priority="99" stopIfTrue="1" operator="equal">
      <formula>0</formula>
    </cfRule>
  </conditionalFormatting>
  <conditionalFormatting sqref="B24:B35">
    <cfRule type="top10" dxfId="529" priority="98" rank="2"/>
  </conditionalFormatting>
  <conditionalFormatting sqref="B24:B35">
    <cfRule type="cellIs" dxfId="528" priority="97" stopIfTrue="1" operator="equal">
      <formula>0</formula>
    </cfRule>
  </conditionalFormatting>
  <conditionalFormatting sqref="C24:C35">
    <cfRule type="top10" dxfId="527" priority="96" rank="2"/>
  </conditionalFormatting>
  <conditionalFormatting sqref="C24:C35">
    <cfRule type="cellIs" dxfId="526" priority="95" stopIfTrue="1" operator="equal">
      <formula>0</formula>
    </cfRule>
  </conditionalFormatting>
  <conditionalFormatting sqref="D24:D35">
    <cfRule type="top10" dxfId="525" priority="94" rank="2"/>
  </conditionalFormatting>
  <conditionalFormatting sqref="D24:D35">
    <cfRule type="cellIs" dxfId="524" priority="93" stopIfTrue="1" operator="equal">
      <formula>0</formula>
    </cfRule>
  </conditionalFormatting>
  <conditionalFormatting sqref="E24:E35">
    <cfRule type="top10" dxfId="523" priority="92" rank="2"/>
  </conditionalFormatting>
  <conditionalFormatting sqref="E24:E35">
    <cfRule type="cellIs" dxfId="522" priority="91" stopIfTrue="1" operator="equal">
      <formula>0</formula>
    </cfRule>
  </conditionalFormatting>
  <conditionalFormatting sqref="F24:F35">
    <cfRule type="top10" dxfId="521" priority="90" rank="2"/>
  </conditionalFormatting>
  <conditionalFormatting sqref="F24:F35">
    <cfRule type="cellIs" dxfId="520" priority="89" stopIfTrue="1" operator="equal">
      <formula>0</formula>
    </cfRule>
  </conditionalFormatting>
  <conditionalFormatting sqref="G24:G35">
    <cfRule type="top10" dxfId="519" priority="88" rank="2"/>
  </conditionalFormatting>
  <conditionalFormatting sqref="G24:G35">
    <cfRule type="cellIs" dxfId="518" priority="87" stopIfTrue="1" operator="equal">
      <formula>0</formula>
    </cfRule>
  </conditionalFormatting>
  <conditionalFormatting sqref="H24:H35">
    <cfRule type="top10" dxfId="517" priority="86" rank="2"/>
  </conditionalFormatting>
  <conditionalFormatting sqref="H24:H35">
    <cfRule type="cellIs" dxfId="516" priority="85" stopIfTrue="1" operator="equal">
      <formula>0</formula>
    </cfRule>
  </conditionalFormatting>
  <conditionalFormatting sqref="K24:K35">
    <cfRule type="top10" dxfId="515" priority="84" rank="2"/>
  </conditionalFormatting>
  <conditionalFormatting sqref="K24:K35">
    <cfRule type="cellIs" dxfId="514" priority="83" stopIfTrue="1" operator="equal">
      <formula>0</formula>
    </cfRule>
  </conditionalFormatting>
  <conditionalFormatting sqref="L24:L35">
    <cfRule type="top10" dxfId="513" priority="82" rank="2"/>
  </conditionalFormatting>
  <conditionalFormatting sqref="L24:L35">
    <cfRule type="cellIs" dxfId="512" priority="81" stopIfTrue="1" operator="equal">
      <formula>0</formula>
    </cfRule>
  </conditionalFormatting>
  <conditionalFormatting sqref="M24:M35">
    <cfRule type="top10" dxfId="511" priority="80" rank="2"/>
  </conditionalFormatting>
  <conditionalFormatting sqref="M24:M35">
    <cfRule type="cellIs" dxfId="510" priority="79" stopIfTrue="1" operator="equal">
      <formula>0</formula>
    </cfRule>
  </conditionalFormatting>
  <conditionalFormatting sqref="N24:N35">
    <cfRule type="top10" dxfId="509" priority="78" rank="2"/>
  </conditionalFormatting>
  <conditionalFormatting sqref="N24:N35">
    <cfRule type="cellIs" dxfId="508" priority="77" stopIfTrue="1" operator="equal">
      <formula>0</formula>
    </cfRule>
  </conditionalFormatting>
  <conditionalFormatting sqref="O24:O35">
    <cfRule type="top10" dxfId="507" priority="76" rank="2"/>
  </conditionalFormatting>
  <conditionalFormatting sqref="O24:O35">
    <cfRule type="cellIs" dxfId="506" priority="75" stopIfTrue="1" operator="equal">
      <formula>0</formula>
    </cfRule>
  </conditionalFormatting>
  <conditionalFormatting sqref="P24:P35">
    <cfRule type="top10" dxfId="505" priority="74" rank="2"/>
  </conditionalFormatting>
  <conditionalFormatting sqref="P24:P35">
    <cfRule type="cellIs" dxfId="504" priority="73" stopIfTrue="1" operator="equal">
      <formula>0</formula>
    </cfRule>
  </conditionalFormatting>
  <conditionalFormatting sqref="Q24:Q35">
    <cfRule type="top10" dxfId="503" priority="72" rank="2"/>
  </conditionalFormatting>
  <conditionalFormatting sqref="Q24:Q35">
    <cfRule type="cellIs" dxfId="502" priority="71" stopIfTrue="1" operator="equal">
      <formula>0</formula>
    </cfRule>
  </conditionalFormatting>
  <conditionalFormatting sqref="B40:B45">
    <cfRule type="top10" dxfId="501" priority="70" rank="2"/>
  </conditionalFormatting>
  <conditionalFormatting sqref="B40:B45">
    <cfRule type="cellIs" dxfId="500" priority="69" stopIfTrue="1" operator="equal">
      <formula>0</formula>
    </cfRule>
  </conditionalFormatting>
  <conditionalFormatting sqref="C40:C45">
    <cfRule type="top10" dxfId="499" priority="68" rank="2"/>
  </conditionalFormatting>
  <conditionalFormatting sqref="C40:C45">
    <cfRule type="cellIs" dxfId="498" priority="67" stopIfTrue="1" operator="equal">
      <formula>0</formula>
    </cfRule>
  </conditionalFormatting>
  <conditionalFormatting sqref="D40:D45">
    <cfRule type="top10" dxfId="497" priority="66" rank="2"/>
  </conditionalFormatting>
  <conditionalFormatting sqref="D40:D45">
    <cfRule type="cellIs" dxfId="496" priority="65" stopIfTrue="1" operator="equal">
      <formula>0</formula>
    </cfRule>
  </conditionalFormatting>
  <conditionalFormatting sqref="E40:E45">
    <cfRule type="top10" dxfId="495" priority="64" rank="2"/>
  </conditionalFormatting>
  <conditionalFormatting sqref="E40:E45">
    <cfRule type="cellIs" dxfId="494" priority="63" stopIfTrue="1" operator="equal">
      <formula>0</formula>
    </cfRule>
  </conditionalFormatting>
  <conditionalFormatting sqref="F40:F45">
    <cfRule type="top10" dxfId="493" priority="62" rank="2"/>
  </conditionalFormatting>
  <conditionalFormatting sqref="F40:F45">
    <cfRule type="cellIs" dxfId="492" priority="61" stopIfTrue="1" operator="equal">
      <formula>0</formula>
    </cfRule>
  </conditionalFormatting>
  <conditionalFormatting sqref="G40:G45">
    <cfRule type="top10" dxfId="491" priority="60" rank="2"/>
  </conditionalFormatting>
  <conditionalFormatting sqref="G40:G45">
    <cfRule type="cellIs" dxfId="490" priority="59" stopIfTrue="1" operator="equal">
      <formula>0</formula>
    </cfRule>
  </conditionalFormatting>
  <conditionalFormatting sqref="H40:H45">
    <cfRule type="top10" dxfId="489" priority="58" rank="2"/>
  </conditionalFormatting>
  <conditionalFormatting sqref="H40:H45">
    <cfRule type="cellIs" dxfId="488" priority="57" stopIfTrue="1" operator="equal">
      <formula>0</formula>
    </cfRule>
  </conditionalFormatting>
  <conditionalFormatting sqref="K40:K45">
    <cfRule type="top10" dxfId="487" priority="56" rank="2"/>
  </conditionalFormatting>
  <conditionalFormatting sqref="K40:K45">
    <cfRule type="cellIs" dxfId="486" priority="55" stopIfTrue="1" operator="equal">
      <formula>0</formula>
    </cfRule>
  </conditionalFormatting>
  <conditionalFormatting sqref="L40:L45">
    <cfRule type="top10" dxfId="485" priority="54" rank="2"/>
  </conditionalFormatting>
  <conditionalFormatting sqref="L40:L45">
    <cfRule type="cellIs" dxfId="484" priority="53" stopIfTrue="1" operator="equal">
      <formula>0</formula>
    </cfRule>
  </conditionalFormatting>
  <conditionalFormatting sqref="M40:M45">
    <cfRule type="top10" dxfId="483" priority="52" rank="2"/>
  </conditionalFormatting>
  <conditionalFormatting sqref="M40:M45">
    <cfRule type="cellIs" dxfId="482" priority="51" stopIfTrue="1" operator="equal">
      <formula>0</formula>
    </cfRule>
  </conditionalFormatting>
  <conditionalFormatting sqref="N40:N45">
    <cfRule type="top10" dxfId="481" priority="50" rank="2"/>
  </conditionalFormatting>
  <conditionalFormatting sqref="N40:N45">
    <cfRule type="cellIs" dxfId="480" priority="49" stopIfTrue="1" operator="equal">
      <formula>0</formula>
    </cfRule>
  </conditionalFormatting>
  <conditionalFormatting sqref="O40:O45">
    <cfRule type="top10" dxfId="479" priority="48" rank="2"/>
  </conditionalFormatting>
  <conditionalFormatting sqref="O40:O45">
    <cfRule type="cellIs" dxfId="478" priority="47" stopIfTrue="1" operator="equal">
      <formula>0</formula>
    </cfRule>
  </conditionalFormatting>
  <conditionalFormatting sqref="P40:P45">
    <cfRule type="top10" dxfId="477" priority="46" rank="2"/>
  </conditionalFormatting>
  <conditionalFormatting sqref="P40:P45">
    <cfRule type="cellIs" dxfId="476" priority="45" stopIfTrue="1" operator="equal">
      <formula>0</formula>
    </cfRule>
  </conditionalFormatting>
  <conditionalFormatting sqref="Q40:Q45">
    <cfRule type="top10" dxfId="475" priority="44" rank="2"/>
  </conditionalFormatting>
  <conditionalFormatting sqref="Q40:Q45">
    <cfRule type="cellIs" dxfId="474" priority="43" stopIfTrue="1" operator="equal">
      <formula>0</formula>
    </cfRule>
  </conditionalFormatting>
  <conditionalFormatting sqref="T8:T19">
    <cfRule type="top10" dxfId="473" priority="42" rank="2"/>
  </conditionalFormatting>
  <conditionalFormatting sqref="T8:T19">
    <cfRule type="cellIs" dxfId="472" priority="41" stopIfTrue="1" operator="equal">
      <formula>0</formula>
    </cfRule>
  </conditionalFormatting>
  <conditionalFormatting sqref="U8:U19">
    <cfRule type="top10" dxfId="471" priority="40" rank="2"/>
  </conditionalFormatting>
  <conditionalFormatting sqref="U8:U19">
    <cfRule type="cellIs" dxfId="470" priority="39" stopIfTrue="1" operator="equal">
      <formula>0</formula>
    </cfRule>
  </conditionalFormatting>
  <conditionalFormatting sqref="V8:V19">
    <cfRule type="top10" dxfId="469" priority="38" rank="2"/>
  </conditionalFormatting>
  <conditionalFormatting sqref="V8:V19">
    <cfRule type="cellIs" dxfId="468" priority="37" stopIfTrue="1" operator="equal">
      <formula>0</formula>
    </cfRule>
  </conditionalFormatting>
  <conditionalFormatting sqref="W8:W19">
    <cfRule type="top10" dxfId="467" priority="36" rank="2"/>
  </conditionalFormatting>
  <conditionalFormatting sqref="W8:W19">
    <cfRule type="cellIs" dxfId="466" priority="35" stopIfTrue="1" operator="equal">
      <formula>0</formula>
    </cfRule>
  </conditionalFormatting>
  <conditionalFormatting sqref="X8:X19">
    <cfRule type="top10" dxfId="465" priority="34" rank="2"/>
  </conditionalFormatting>
  <conditionalFormatting sqref="X8:X19">
    <cfRule type="cellIs" dxfId="464" priority="33" stopIfTrue="1" operator="equal">
      <formula>0</formula>
    </cfRule>
  </conditionalFormatting>
  <conditionalFormatting sqref="Y8:Y19">
    <cfRule type="top10" dxfId="463" priority="32" rank="2"/>
  </conditionalFormatting>
  <conditionalFormatting sqref="Y8:Y19">
    <cfRule type="cellIs" dxfId="462" priority="31" stopIfTrue="1" operator="equal">
      <formula>0</formula>
    </cfRule>
  </conditionalFormatting>
  <conditionalFormatting sqref="Z8:Z19">
    <cfRule type="top10" dxfId="461" priority="30" rank="2"/>
  </conditionalFormatting>
  <conditionalFormatting sqref="Z8:Z19">
    <cfRule type="cellIs" dxfId="460" priority="29" stopIfTrue="1" operator="equal">
      <formula>0</formula>
    </cfRule>
  </conditionalFormatting>
  <conditionalFormatting sqref="T24:T35">
    <cfRule type="top10" dxfId="459" priority="28" rank="2"/>
  </conditionalFormatting>
  <conditionalFormatting sqref="T24:T35">
    <cfRule type="cellIs" dxfId="458" priority="27" stopIfTrue="1" operator="equal">
      <formula>0</formula>
    </cfRule>
  </conditionalFormatting>
  <conditionalFormatting sqref="U24:U35">
    <cfRule type="top10" dxfId="457" priority="26" rank="2"/>
  </conditionalFormatting>
  <conditionalFormatting sqref="U24:U35">
    <cfRule type="cellIs" dxfId="456" priority="25" stopIfTrue="1" operator="equal">
      <formula>0</formula>
    </cfRule>
  </conditionalFormatting>
  <conditionalFormatting sqref="V24:V35">
    <cfRule type="top10" dxfId="455" priority="24" rank="2"/>
  </conditionalFormatting>
  <conditionalFormatting sqref="V24:V35">
    <cfRule type="cellIs" dxfId="454" priority="23" stopIfTrue="1" operator="equal">
      <formula>0</formula>
    </cfRule>
  </conditionalFormatting>
  <conditionalFormatting sqref="W24:W35">
    <cfRule type="top10" dxfId="453" priority="22" rank="2"/>
  </conditionalFormatting>
  <conditionalFormatting sqref="W24:W35">
    <cfRule type="cellIs" dxfId="452" priority="21" stopIfTrue="1" operator="equal">
      <formula>0</formula>
    </cfRule>
  </conditionalFormatting>
  <conditionalFormatting sqref="X24:X35">
    <cfRule type="top10" dxfId="451" priority="20" rank="2"/>
  </conditionalFormatting>
  <conditionalFormatting sqref="X24:X35">
    <cfRule type="cellIs" dxfId="450" priority="19" stopIfTrue="1" operator="equal">
      <formula>0</formula>
    </cfRule>
  </conditionalFormatting>
  <conditionalFormatting sqref="Y24:Y35">
    <cfRule type="top10" dxfId="449" priority="18" rank="2"/>
  </conditionalFormatting>
  <conditionalFormatting sqref="Y24:Y35">
    <cfRule type="cellIs" dxfId="448" priority="17" stopIfTrue="1" operator="equal">
      <formula>0</formula>
    </cfRule>
  </conditionalFormatting>
  <conditionalFormatting sqref="Z24:Z35">
    <cfRule type="top10" dxfId="447" priority="16" rank="2"/>
  </conditionalFormatting>
  <conditionalFormatting sqref="Z24:Z35">
    <cfRule type="cellIs" dxfId="446" priority="15" stopIfTrue="1" operator="equal">
      <formula>0</formula>
    </cfRule>
  </conditionalFormatting>
  <conditionalFormatting sqref="T40:T45">
    <cfRule type="top10" dxfId="445" priority="14" rank="2"/>
  </conditionalFormatting>
  <conditionalFormatting sqref="T40:T45">
    <cfRule type="cellIs" dxfId="444" priority="13" stopIfTrue="1" operator="equal">
      <formula>0</formula>
    </cfRule>
  </conditionalFormatting>
  <conditionalFormatting sqref="U40:U45">
    <cfRule type="top10" dxfId="443" priority="12" rank="2"/>
  </conditionalFormatting>
  <conditionalFormatting sqref="U40:U45">
    <cfRule type="cellIs" dxfId="442" priority="11" stopIfTrue="1" operator="equal">
      <formula>0</formula>
    </cfRule>
  </conditionalFormatting>
  <conditionalFormatting sqref="V40:V45">
    <cfRule type="top10" dxfId="441" priority="10" rank="2"/>
  </conditionalFormatting>
  <conditionalFormatting sqref="V40:V45">
    <cfRule type="cellIs" dxfId="440" priority="9" stopIfTrue="1" operator="equal">
      <formula>0</formula>
    </cfRule>
  </conditionalFormatting>
  <conditionalFormatting sqref="W40:W45">
    <cfRule type="top10" dxfId="439" priority="8" rank="2"/>
  </conditionalFormatting>
  <conditionalFormatting sqref="W40:W45">
    <cfRule type="cellIs" dxfId="438" priority="7" stopIfTrue="1" operator="equal">
      <formula>0</formula>
    </cfRule>
  </conditionalFormatting>
  <conditionalFormatting sqref="X40:X45">
    <cfRule type="top10" dxfId="437" priority="6" rank="2"/>
  </conditionalFormatting>
  <conditionalFormatting sqref="X40:X45">
    <cfRule type="cellIs" dxfId="436" priority="5" stopIfTrue="1" operator="equal">
      <formula>0</formula>
    </cfRule>
  </conditionalFormatting>
  <conditionalFormatting sqref="Y40:Y45">
    <cfRule type="top10" dxfId="435" priority="4" rank="2"/>
  </conditionalFormatting>
  <conditionalFormatting sqref="Y40:Y45">
    <cfRule type="cellIs" dxfId="434" priority="3" stopIfTrue="1" operator="equal">
      <formula>0</formula>
    </cfRule>
  </conditionalFormatting>
  <conditionalFormatting sqref="Z40:Z45">
    <cfRule type="top10" dxfId="433" priority="2" rank="2"/>
  </conditionalFormatting>
  <conditionalFormatting sqref="Z40:Z45">
    <cfRule type="cellIs" dxfId="432" priority="1" stopIfTrue="1" operator="equal">
      <formula>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A78B6-6134-4053-ADF0-AA2F30231811}">
  <sheetPr codeName="Sheet18"/>
  <dimension ref="A1:Q51"/>
  <sheetViews>
    <sheetView zoomScale="70" zoomScaleNormal="70" workbookViewId="0"/>
  </sheetViews>
  <sheetFormatPr defaultColWidth="9.140625" defaultRowHeight="15"/>
  <cols>
    <col min="1" max="8" width="18.28515625" style="10" customWidth="1"/>
    <col min="9" max="9" width="9.140625" style="10"/>
    <col min="10" max="17" width="18.28515625" style="10" customWidth="1"/>
    <col min="18" max="19" width="9.140625" style="10"/>
    <col min="20" max="20" width="14.5703125" style="10" customWidth="1"/>
    <col min="21" max="16384" width="9.140625" style="10"/>
  </cols>
  <sheetData>
    <row r="1" spans="1:17">
      <c r="A1" s="10" t="s">
        <v>79</v>
      </c>
      <c r="B1" s="10">
        <v>2003</v>
      </c>
    </row>
    <row r="2" spans="1:17">
      <c r="A2" s="10" t="s">
        <v>80</v>
      </c>
      <c r="B2" s="10">
        <v>2004</v>
      </c>
    </row>
    <row r="3" spans="1:17">
      <c r="A3" s="10" t="s">
        <v>81</v>
      </c>
      <c r="B3" s="10">
        <v>2005</v>
      </c>
    </row>
    <row r="6" spans="1:17" ht="18.75" customHeight="1">
      <c r="A6" s="32" t="s">
        <v>91</v>
      </c>
      <c r="B6" s="32"/>
      <c r="C6" s="32"/>
      <c r="D6" s="32"/>
      <c r="E6" s="32"/>
      <c r="F6" s="9"/>
      <c r="G6" s="9"/>
      <c r="H6" s="9"/>
      <c r="J6" s="32" t="s">
        <v>92</v>
      </c>
      <c r="K6" s="32"/>
      <c r="L6" s="32"/>
      <c r="M6" s="32"/>
      <c r="N6" s="32"/>
      <c r="O6" s="9"/>
      <c r="P6" s="9"/>
      <c r="Q6" s="9"/>
    </row>
    <row r="7" spans="1:17">
      <c r="A7" s="11" t="s">
        <v>60</v>
      </c>
      <c r="B7" s="11" t="s">
        <v>16</v>
      </c>
      <c r="C7" s="11" t="s">
        <v>20</v>
      </c>
      <c r="D7" s="11" t="s">
        <v>18</v>
      </c>
      <c r="E7" s="11" t="s">
        <v>19</v>
      </c>
      <c r="F7" s="11" t="s">
        <v>22</v>
      </c>
      <c r="G7" s="11" t="s">
        <v>21</v>
      </c>
      <c r="H7" s="11" t="s">
        <v>17</v>
      </c>
      <c r="J7" s="11" t="s">
        <v>60</v>
      </c>
      <c r="K7" s="11" t="s">
        <v>16</v>
      </c>
      <c r="L7" s="11" t="s">
        <v>20</v>
      </c>
      <c r="M7" s="11" t="s">
        <v>18</v>
      </c>
      <c r="N7" s="11" t="s">
        <v>19</v>
      </c>
      <c r="O7" s="11" t="s">
        <v>22</v>
      </c>
      <c r="P7" s="11" t="s">
        <v>21</v>
      </c>
      <c r="Q7" s="11" t="s">
        <v>17</v>
      </c>
    </row>
    <row r="8" spans="1:17">
      <c r="A8" s="12" t="s">
        <v>36</v>
      </c>
      <c r="B8" s="15">
        <f>COUNTIFS('Payments Master Sheet'!$E:$E,$B$1,'Payments Master Sheet'!$F:$F,MATCH($A8,{"January","February","March","April","May","June","July","August","September","October","November","December"},0),'Payments Master Sheet'!$G:$G,B$7) / COUNTIFS('Payments Master Sheet'!$E:$E,$B$1,'Payments Master Sheet'!$G:$G,B$7)</f>
        <v>0.1111111111111111</v>
      </c>
      <c r="C8" s="15">
        <f>COUNTIFS('Payments Master Sheet'!$E:$E,$B$1,'Payments Master Sheet'!$F:$F,MATCH($A8,{"January","February","March","April","May","June","July","August","September","October","November","December"},0),'Payments Master Sheet'!$G:$G,C$7) / COUNTIFS('Payments Master Sheet'!$E:$E,$B$1,'Payments Master Sheet'!$G:$G,C$7)</f>
        <v>0</v>
      </c>
      <c r="D8" s="15">
        <f>COUNTIFS('Payments Master Sheet'!$E:$E,$B$1,'Payments Master Sheet'!$F:$F,MATCH($A8,{"January","February","March","April","May","June","July","August","September","October","November","December"},0),'Payments Master Sheet'!$G:$G,D$7) / COUNTIFS('Payments Master Sheet'!$E:$E,$B$1,'Payments Master Sheet'!$G:$G,D$7)</f>
        <v>7.1428571428571425E-2</v>
      </c>
      <c r="E8" s="15">
        <f>COUNTIFS('Payments Master Sheet'!$E:$E,$B$1,'Payments Master Sheet'!$F:$F,MATCH($A8,{"January","February","March","April","May","June","July","August","September","October","November","December"},0),'Payments Master Sheet'!$G:$G,E$7) / COUNTIFS('Payments Master Sheet'!$E:$E,$B$1,'Payments Master Sheet'!$G:$G,E$7)</f>
        <v>0</v>
      </c>
      <c r="F8" s="15">
        <f>COUNTIFS('Payments Master Sheet'!$E:$E,$B$1,'Payments Master Sheet'!$F:$F,MATCH($A8,{"January","February","March","April","May","June","July","August","September","October","November","December"},0),'Payments Master Sheet'!$G:$G,F$7) / COUNTIFS('Payments Master Sheet'!$E:$E,$B$1,'Payments Master Sheet'!$G:$G,F$7)</f>
        <v>0</v>
      </c>
      <c r="G8" s="15">
        <f>COUNTIFS('Payments Master Sheet'!$E:$E,$B$1,'Payments Master Sheet'!$F:$F,MATCH($A8,{"January","February","March","April","May","June","July","August","September","October","November","December"},0),'Payments Master Sheet'!$G:$G,G$7) / COUNTIFS('Payments Master Sheet'!$E:$E,$B$1,'Payments Master Sheet'!$G:$G,G$7)</f>
        <v>0</v>
      </c>
      <c r="H8" s="15">
        <f>COUNTIFS('Payments Master Sheet'!$E:$E,$B$1,'Payments Master Sheet'!$F:$F,MATCH($A8,{"January","February","March","April","May","June","July","August","September","October","November","December"},0),'Payments Master Sheet'!$G:$G,H$7) / COUNTIFS('Payments Master Sheet'!$E:$E,$B$1,'Payments Master Sheet'!$G:$G,H$7)</f>
        <v>6.25E-2</v>
      </c>
      <c r="J8" s="12" t="s">
        <v>36</v>
      </c>
      <c r="K8" s="15">
        <f>SUMIFS('Payments Master Sheet'!$D:$D,'Payments Master Sheet'!$E:$E,$B$1,'Payments Master Sheet'!$F:$F,MATCH($J8,{"January","February","March","April","May","June","July","August","September","October","November","December"},0),'Payments Master Sheet'!$G:$G,K$7) / SUMIFS('Payments Master Sheet'!$D:$D,'Payments Master Sheet'!$E:$E,$B$1,'Payments Master Sheet'!$G:$G,K$7)</f>
        <v>3.3878266445729693E-2</v>
      </c>
      <c r="L8" s="15">
        <f>SUMIFS('Payments Master Sheet'!$D:$D,'Payments Master Sheet'!$E:$E,$B$1,'Payments Master Sheet'!$F:$F,MATCH($J8,{"January","February","March","April","May","June","July","August","September","October","November","December"},0),'Payments Master Sheet'!$G:$G,L$7) / SUMIFS('Payments Master Sheet'!$D:$D,'Payments Master Sheet'!$E:$E,$B$1,'Payments Master Sheet'!$G:$G,L$7)</f>
        <v>0</v>
      </c>
      <c r="M8" s="15">
        <f>SUMIFS('Payments Master Sheet'!$D:$D,'Payments Master Sheet'!$E:$E,$B$1,'Payments Master Sheet'!$F:$F,MATCH($J8,{"January","February","March","April","May","June","July","August","September","October","November","December"},0),'Payments Master Sheet'!$G:$G,M$7) / SUMIFS('Payments Master Sheet'!$D:$D,'Payments Master Sheet'!$E:$E,$B$1,'Payments Master Sheet'!$G:$G,M$7)</f>
        <v>1.4046839790822295E-2</v>
      </c>
      <c r="N8" s="15">
        <f>SUMIFS('Payments Master Sheet'!$D:$D,'Payments Master Sheet'!$E:$E,$B$1,'Payments Master Sheet'!$F:$F,MATCH($J8,{"January","February","March","April","May","June","July","August","September","October","November","December"},0),'Payments Master Sheet'!$G:$G,N$7) / SUMIFS('Payments Master Sheet'!$D:$D,'Payments Master Sheet'!$E:$E,$B$1,'Payments Master Sheet'!$G:$G,N$7)</f>
        <v>0</v>
      </c>
      <c r="O8" s="15">
        <f>SUMIFS('Payments Master Sheet'!$D:$D,'Payments Master Sheet'!$E:$E,$B$1,'Payments Master Sheet'!$F:$F,MATCH($J8,{"January","February","March","April","May","June","July","August","September","October","November","December"},0),'Payments Master Sheet'!$G:$G,O$7) / SUMIFS('Payments Master Sheet'!$D:$D,'Payments Master Sheet'!$E:$E,$B$1,'Payments Master Sheet'!$G:$G,O$7)</f>
        <v>0</v>
      </c>
      <c r="P8" s="15">
        <f>SUMIFS('Payments Master Sheet'!$D:$D,'Payments Master Sheet'!$E:$E,$B$1,'Payments Master Sheet'!$F:$F,MATCH($J8,{"January","February","March","April","May","June","July","August","September","October","November","December"},0),'Payments Master Sheet'!$G:$G,P$7) / SUMIFS('Payments Master Sheet'!$D:$D,'Payments Master Sheet'!$E:$E,$B$1,'Payments Master Sheet'!$G:$G,P$7)</f>
        <v>0</v>
      </c>
      <c r="Q8" s="15">
        <f>SUMIFS('Payments Master Sheet'!$D:$D,'Payments Master Sheet'!$E:$E,$B$1,'Payments Master Sheet'!$F:$F,MATCH($J8,{"January","February","March","April","May","June","July","August","September","October","November","December"},0),'Payments Master Sheet'!$G:$G,Q$7) / SUMIFS('Payments Master Sheet'!$D:$D,'Payments Master Sheet'!$E:$E,$B$1,'Payments Master Sheet'!$G:$G,Q$7)</f>
        <v>2.0873221664638349E-2</v>
      </c>
    </row>
    <row r="9" spans="1:17">
      <c r="A9" s="12" t="s">
        <v>37</v>
      </c>
      <c r="B9" s="15">
        <f>COUNTIFS('Payments Master Sheet'!$E:$E,$B$1,'Payments Master Sheet'!$F:$F,MATCH($A9,{"January","February","March","April","May","June","July","August","September","October","November","December"},0),'Payments Master Sheet'!$G:$G,B$7) / COUNTIFS('Payments Master Sheet'!$E:$E,$B$1,'Payments Master Sheet'!$G:$G,B$7)</f>
        <v>0</v>
      </c>
      <c r="C9" s="15">
        <f>COUNTIFS('Payments Master Sheet'!$E:$E,$B$1,'Payments Master Sheet'!$F:$F,MATCH($A9,{"January","February","March","April","May","June","July","August","September","October","November","December"},0),'Payments Master Sheet'!$G:$G,C$7) / COUNTIFS('Payments Master Sheet'!$E:$E,$B$1,'Payments Master Sheet'!$G:$G,C$7)</f>
        <v>0</v>
      </c>
      <c r="D9" s="15">
        <f>COUNTIFS('Payments Master Sheet'!$E:$E,$B$1,'Payments Master Sheet'!$F:$F,MATCH($A9,{"January","February","March","April","May","June","July","August","September","October","November","December"},0),'Payments Master Sheet'!$G:$G,D$7) / COUNTIFS('Payments Master Sheet'!$E:$E,$B$1,'Payments Master Sheet'!$G:$G,D$7)</f>
        <v>0</v>
      </c>
      <c r="E9" s="15">
        <f>COUNTIFS('Payments Master Sheet'!$E:$E,$B$1,'Payments Master Sheet'!$F:$F,MATCH($A9,{"January","February","March","April","May","June","July","August","September","October","November","December"},0),'Payments Master Sheet'!$G:$G,E$7) / COUNTIFS('Payments Master Sheet'!$E:$E,$B$1,'Payments Master Sheet'!$G:$G,E$7)</f>
        <v>6.6666666666666666E-2</v>
      </c>
      <c r="F9" s="15">
        <f>COUNTIFS('Payments Master Sheet'!$E:$E,$B$1,'Payments Master Sheet'!$F:$F,MATCH($A9,{"January","February","March","April","May","June","July","August","September","October","November","December"},0),'Payments Master Sheet'!$G:$G,F$7) / COUNTIFS('Payments Master Sheet'!$E:$E,$B$1,'Payments Master Sheet'!$G:$G,F$7)</f>
        <v>0</v>
      </c>
      <c r="G9" s="15">
        <f>COUNTIFS('Payments Master Sheet'!$E:$E,$B$1,'Payments Master Sheet'!$F:$F,MATCH($A9,{"January","February","March","April","May","June","July","August","September","October","November","December"},0),'Payments Master Sheet'!$G:$G,G$7) / COUNTIFS('Payments Master Sheet'!$E:$E,$B$1,'Payments Master Sheet'!$G:$G,G$7)</f>
        <v>0</v>
      </c>
      <c r="H9" s="15">
        <f>COUNTIFS('Payments Master Sheet'!$E:$E,$B$1,'Payments Master Sheet'!$F:$F,MATCH($A9,{"January","February","March","April","May","June","July","August","September","October","November","December"},0),'Payments Master Sheet'!$G:$G,H$7) / COUNTIFS('Payments Master Sheet'!$E:$E,$B$1,'Payments Master Sheet'!$G:$G,H$7)</f>
        <v>6.25E-2</v>
      </c>
      <c r="J9" s="12" t="s">
        <v>37</v>
      </c>
      <c r="K9" s="15">
        <f>SUMIFS('Payments Master Sheet'!$D:$D,'Payments Master Sheet'!$E:$E,$B$1,'Payments Master Sheet'!$F:$F,MATCH($J9,{"January","February","March","April","May","June","July","August","September","October","November","December"},0),'Payments Master Sheet'!$G:$G,K$7) / SUMIFS('Payments Master Sheet'!$D:$D,'Payments Master Sheet'!$E:$E,$B$1,'Payments Master Sheet'!$G:$G,K$7)</f>
        <v>0</v>
      </c>
      <c r="L9" s="15">
        <f>SUMIFS('Payments Master Sheet'!$D:$D,'Payments Master Sheet'!$E:$E,$B$1,'Payments Master Sheet'!$F:$F,MATCH($J9,{"January","February","March","April","May","June","July","August","September","October","November","December"},0),'Payments Master Sheet'!$G:$G,L$7) / SUMIFS('Payments Master Sheet'!$D:$D,'Payments Master Sheet'!$E:$E,$B$1,'Payments Master Sheet'!$G:$G,L$7)</f>
        <v>0</v>
      </c>
      <c r="M9" s="15">
        <f>SUMIFS('Payments Master Sheet'!$D:$D,'Payments Master Sheet'!$E:$E,$B$1,'Payments Master Sheet'!$F:$F,MATCH($J9,{"January","February","March","April","May","June","July","August","September","October","November","December"},0),'Payments Master Sheet'!$G:$G,M$7) / SUMIFS('Payments Master Sheet'!$D:$D,'Payments Master Sheet'!$E:$E,$B$1,'Payments Master Sheet'!$G:$G,M$7)</f>
        <v>0</v>
      </c>
      <c r="N9" s="15">
        <f>SUMIFS('Payments Master Sheet'!$D:$D,'Payments Master Sheet'!$E:$E,$B$1,'Payments Master Sheet'!$F:$F,MATCH($J9,{"January","February","March","April","May","June","July","August","September","October","November","December"},0),'Payments Master Sheet'!$G:$G,N$7) / SUMIFS('Payments Master Sheet'!$D:$D,'Payments Master Sheet'!$E:$E,$B$1,'Payments Master Sheet'!$G:$G,N$7)</f>
        <v>9.7081755647836568E-2</v>
      </c>
      <c r="O9" s="15">
        <f>SUMIFS('Payments Master Sheet'!$D:$D,'Payments Master Sheet'!$E:$E,$B$1,'Payments Master Sheet'!$F:$F,MATCH($J9,{"January","February","March","April","May","June","July","August","September","October","November","December"},0),'Payments Master Sheet'!$G:$G,O$7) / SUMIFS('Payments Master Sheet'!$D:$D,'Payments Master Sheet'!$E:$E,$B$1,'Payments Master Sheet'!$G:$G,O$7)</f>
        <v>0</v>
      </c>
      <c r="P9" s="15">
        <f>SUMIFS('Payments Master Sheet'!$D:$D,'Payments Master Sheet'!$E:$E,$B$1,'Payments Master Sheet'!$F:$F,MATCH($J9,{"January","February","March","April","May","June","July","August","September","October","November","December"},0),'Payments Master Sheet'!$G:$G,P$7) / SUMIFS('Payments Master Sheet'!$D:$D,'Payments Master Sheet'!$E:$E,$B$1,'Payments Master Sheet'!$G:$G,P$7)</f>
        <v>0</v>
      </c>
      <c r="Q9" s="15">
        <f>SUMIFS('Payments Master Sheet'!$D:$D,'Payments Master Sheet'!$E:$E,$B$1,'Payments Master Sheet'!$F:$F,MATCH($J9,{"January","February","March","April","May","June","July","August","September","October","November","December"},0),'Payments Master Sheet'!$G:$G,Q$7) / SUMIFS('Payments Master Sheet'!$D:$D,'Payments Master Sheet'!$E:$E,$B$1,'Payments Master Sheet'!$G:$G,Q$7)</f>
        <v>9.9367739258507656E-2</v>
      </c>
    </row>
    <row r="10" spans="1:17">
      <c r="A10" s="12" t="s">
        <v>38</v>
      </c>
      <c r="B10" s="15">
        <f>COUNTIFS('Payments Master Sheet'!$E:$E,$B$1,'Payments Master Sheet'!$F:$F,MATCH($A10,{"January","February","March","April","May","June","July","August","September","October","November","December"},0),'Payments Master Sheet'!$G:$G,B$7) / COUNTIFS('Payments Master Sheet'!$E:$E,$B$1,'Payments Master Sheet'!$G:$G,B$7)</f>
        <v>0</v>
      </c>
      <c r="C10" s="15">
        <f>COUNTIFS('Payments Master Sheet'!$E:$E,$B$1,'Payments Master Sheet'!$F:$F,MATCH($A10,{"January","February","March","April","May","June","July","August","September","October","November","December"},0),'Payments Master Sheet'!$G:$G,C$7) / COUNTIFS('Payments Master Sheet'!$E:$E,$B$1,'Payments Master Sheet'!$G:$G,C$7)</f>
        <v>0</v>
      </c>
      <c r="D10" s="15">
        <f>COUNTIFS('Payments Master Sheet'!$E:$E,$B$1,'Payments Master Sheet'!$F:$F,MATCH($A10,{"January","February","March","April","May","June","July","August","September","October","November","December"},0),'Payments Master Sheet'!$G:$G,D$7) / COUNTIFS('Payments Master Sheet'!$E:$E,$B$1,'Payments Master Sheet'!$G:$G,D$7)</f>
        <v>0.14285714285714285</v>
      </c>
      <c r="E10" s="15">
        <f>COUNTIFS('Payments Master Sheet'!$E:$E,$B$1,'Payments Master Sheet'!$F:$F,MATCH($A10,{"January","February","March","April","May","June","July","August","September","October","November","December"},0),'Payments Master Sheet'!$G:$G,E$7) / COUNTIFS('Payments Master Sheet'!$E:$E,$B$1,'Payments Master Sheet'!$G:$G,E$7)</f>
        <v>3.3333333333333333E-2</v>
      </c>
      <c r="F10" s="15">
        <f>COUNTIFS('Payments Master Sheet'!$E:$E,$B$1,'Payments Master Sheet'!$F:$F,MATCH($A10,{"January","February","March","April","May","June","July","August","September","October","November","December"},0),'Payments Master Sheet'!$G:$G,F$7) / COUNTIFS('Payments Master Sheet'!$E:$E,$B$1,'Payments Master Sheet'!$G:$G,F$7)</f>
        <v>0.2</v>
      </c>
      <c r="G10" s="15">
        <f>COUNTIFS('Payments Master Sheet'!$E:$E,$B$1,'Payments Master Sheet'!$F:$F,MATCH($A10,{"January","February","March","April","May","June","July","August","September","October","November","December"},0),'Payments Master Sheet'!$G:$G,G$7) / COUNTIFS('Payments Master Sheet'!$E:$E,$B$1,'Payments Master Sheet'!$G:$G,G$7)</f>
        <v>0</v>
      </c>
      <c r="H10" s="15">
        <f>COUNTIFS('Payments Master Sheet'!$E:$E,$B$1,'Payments Master Sheet'!$F:$F,MATCH($A10,{"January","February","March","April","May","June","July","August","September","October","November","December"},0),'Payments Master Sheet'!$G:$G,H$7) / COUNTIFS('Payments Master Sheet'!$E:$E,$B$1,'Payments Master Sheet'!$G:$G,H$7)</f>
        <v>6.25E-2</v>
      </c>
      <c r="J10" s="12" t="s">
        <v>38</v>
      </c>
      <c r="K10" s="15">
        <f>SUMIFS('Payments Master Sheet'!$D:$D,'Payments Master Sheet'!$E:$E,$B$1,'Payments Master Sheet'!$F:$F,MATCH($J10,{"January","February","March","April","May","June","July","August","September","October","November","December"},0),'Payments Master Sheet'!$G:$G,K$7) / SUMIFS('Payments Master Sheet'!$D:$D,'Payments Master Sheet'!$E:$E,$B$1,'Payments Master Sheet'!$G:$G,K$7)</f>
        <v>0</v>
      </c>
      <c r="L10" s="15">
        <f>SUMIFS('Payments Master Sheet'!$D:$D,'Payments Master Sheet'!$E:$E,$B$1,'Payments Master Sheet'!$F:$F,MATCH($J10,{"January","February","March","April","May","June","July","August","September","October","November","December"},0),'Payments Master Sheet'!$G:$G,L$7) / SUMIFS('Payments Master Sheet'!$D:$D,'Payments Master Sheet'!$E:$E,$B$1,'Payments Master Sheet'!$G:$G,L$7)</f>
        <v>0</v>
      </c>
      <c r="M10" s="15">
        <f>SUMIFS('Payments Master Sheet'!$D:$D,'Payments Master Sheet'!$E:$E,$B$1,'Payments Master Sheet'!$F:$F,MATCH($J10,{"January","February","March","April","May","June","July","August","September","October","November","December"},0),'Payments Master Sheet'!$G:$G,M$7) / SUMIFS('Payments Master Sheet'!$D:$D,'Payments Master Sheet'!$E:$E,$B$1,'Payments Master Sheet'!$G:$G,M$7)</f>
        <v>0.1230285544701633</v>
      </c>
      <c r="N10" s="15">
        <f>SUMIFS('Payments Master Sheet'!$D:$D,'Payments Master Sheet'!$E:$E,$B$1,'Payments Master Sheet'!$F:$F,MATCH($J10,{"January","February","March","April","May","June","July","August","September","October","November","December"},0),'Payments Master Sheet'!$G:$G,N$7) / SUMIFS('Payments Master Sheet'!$D:$D,'Payments Master Sheet'!$E:$E,$B$1,'Payments Master Sheet'!$G:$G,N$7)</f>
        <v>5.3766975315165083E-2</v>
      </c>
      <c r="O10" s="15">
        <f>SUMIFS('Payments Master Sheet'!$D:$D,'Payments Master Sheet'!$E:$E,$B$1,'Payments Master Sheet'!$F:$F,MATCH($J10,{"January","February","March","April","May","June","July","August","September","October","November","December"},0),'Payments Master Sheet'!$G:$G,O$7) / SUMIFS('Payments Master Sheet'!$D:$D,'Payments Master Sheet'!$E:$E,$B$1,'Payments Master Sheet'!$G:$G,O$7)</f>
        <v>0.1908375472498722</v>
      </c>
      <c r="P10" s="15">
        <f>SUMIFS('Payments Master Sheet'!$D:$D,'Payments Master Sheet'!$E:$E,$B$1,'Payments Master Sheet'!$F:$F,MATCH($J10,{"January","February","March","April","May","June","July","August","September","October","November","December"},0),'Payments Master Sheet'!$G:$G,P$7) / SUMIFS('Payments Master Sheet'!$D:$D,'Payments Master Sheet'!$E:$E,$B$1,'Payments Master Sheet'!$G:$G,P$7)</f>
        <v>0</v>
      </c>
      <c r="Q10" s="15">
        <f>SUMIFS('Payments Master Sheet'!$D:$D,'Payments Master Sheet'!$E:$E,$B$1,'Payments Master Sheet'!$F:$F,MATCH($J10,{"January","February","March","April","May","June","July","August","September","October","November","December"},0),'Payments Master Sheet'!$G:$G,Q$7) / SUMIFS('Payments Master Sheet'!$D:$D,'Payments Master Sheet'!$E:$E,$B$1,'Payments Master Sheet'!$G:$G,Q$7)</f>
        <v>9.5819433447599411E-2</v>
      </c>
    </row>
    <row r="11" spans="1:17">
      <c r="A11" s="12" t="s">
        <v>39</v>
      </c>
      <c r="B11" s="15">
        <f>COUNTIFS('Payments Master Sheet'!$E:$E,$B$1,'Payments Master Sheet'!$F:$F,MATCH($A11,{"January","February","March","April","May","June","July","August","September","October","November","December"},0),'Payments Master Sheet'!$G:$G,B$7) / COUNTIFS('Payments Master Sheet'!$E:$E,$B$1,'Payments Master Sheet'!$G:$G,B$7)</f>
        <v>0</v>
      </c>
      <c r="C11" s="15">
        <f>COUNTIFS('Payments Master Sheet'!$E:$E,$B$1,'Payments Master Sheet'!$F:$F,MATCH($A11,{"January","February","March","April","May","June","July","August","September","October","November","December"},0),'Payments Master Sheet'!$G:$G,C$7) / COUNTIFS('Payments Master Sheet'!$E:$E,$B$1,'Payments Master Sheet'!$G:$G,C$7)</f>
        <v>0.13333333333333333</v>
      </c>
      <c r="D11" s="15">
        <f>COUNTIFS('Payments Master Sheet'!$E:$E,$B$1,'Payments Master Sheet'!$F:$F,MATCH($A11,{"January","February","March","April","May","June","July","August","September","October","November","December"},0),'Payments Master Sheet'!$G:$G,D$7) / COUNTIFS('Payments Master Sheet'!$E:$E,$B$1,'Payments Master Sheet'!$G:$G,D$7)</f>
        <v>7.1428571428571425E-2</v>
      </c>
      <c r="E11" s="15">
        <f>COUNTIFS('Payments Master Sheet'!$E:$E,$B$1,'Payments Master Sheet'!$F:$F,MATCH($A11,{"January","February","March","April","May","June","July","August","September","October","November","December"},0),'Payments Master Sheet'!$G:$G,E$7) / COUNTIFS('Payments Master Sheet'!$E:$E,$B$1,'Payments Master Sheet'!$G:$G,E$7)</f>
        <v>6.6666666666666666E-2</v>
      </c>
      <c r="F11" s="15">
        <f>COUNTIFS('Payments Master Sheet'!$E:$E,$B$1,'Payments Master Sheet'!$F:$F,MATCH($A11,{"January","February","March","April","May","June","July","August","September","October","November","December"},0),'Payments Master Sheet'!$G:$G,F$7) / COUNTIFS('Payments Master Sheet'!$E:$E,$B$1,'Payments Master Sheet'!$G:$G,F$7)</f>
        <v>0.2</v>
      </c>
      <c r="G11" s="15">
        <f>COUNTIFS('Payments Master Sheet'!$E:$E,$B$1,'Payments Master Sheet'!$F:$F,MATCH($A11,{"January","February","March","April","May","June","July","August","September","October","November","December"},0),'Payments Master Sheet'!$G:$G,G$7) / COUNTIFS('Payments Master Sheet'!$E:$E,$B$1,'Payments Master Sheet'!$G:$G,G$7)</f>
        <v>0</v>
      </c>
      <c r="H11" s="15">
        <f>COUNTIFS('Payments Master Sheet'!$E:$E,$B$1,'Payments Master Sheet'!$F:$F,MATCH($A11,{"January","February","March","April","May","June","July","August","September","October","November","December"},0),'Payments Master Sheet'!$G:$G,H$7) / COUNTIFS('Payments Master Sheet'!$E:$E,$B$1,'Payments Master Sheet'!$G:$G,H$7)</f>
        <v>6.25E-2</v>
      </c>
      <c r="J11" s="12" t="s">
        <v>39</v>
      </c>
      <c r="K11" s="15">
        <f>SUMIFS('Payments Master Sheet'!$D:$D,'Payments Master Sheet'!$E:$E,$B$1,'Payments Master Sheet'!$F:$F,MATCH($J11,{"January","February","March","April","May","June","July","August","September","October","November","December"},0),'Payments Master Sheet'!$G:$G,K$7) / SUMIFS('Payments Master Sheet'!$D:$D,'Payments Master Sheet'!$E:$E,$B$1,'Payments Master Sheet'!$G:$G,K$7)</f>
        <v>0</v>
      </c>
      <c r="L11" s="15">
        <f>SUMIFS('Payments Master Sheet'!$D:$D,'Payments Master Sheet'!$E:$E,$B$1,'Payments Master Sheet'!$F:$F,MATCH($J11,{"January","February","March","April","May","June","July","August","September","October","November","December"},0),'Payments Master Sheet'!$G:$G,L$7) / SUMIFS('Payments Master Sheet'!$D:$D,'Payments Master Sheet'!$E:$E,$B$1,'Payments Master Sheet'!$G:$G,L$7)</f>
        <v>5.1779851859967328E-2</v>
      </c>
      <c r="M11" s="15">
        <f>SUMIFS('Payments Master Sheet'!$D:$D,'Payments Master Sheet'!$E:$E,$B$1,'Payments Master Sheet'!$F:$F,MATCH($J11,{"January","February","March","April","May","June","July","August","September","October","November","December"},0),'Payments Master Sheet'!$G:$G,M$7) / SUMIFS('Payments Master Sheet'!$D:$D,'Payments Master Sheet'!$E:$E,$B$1,'Payments Master Sheet'!$G:$G,M$7)</f>
        <v>5.5386848967776695E-2</v>
      </c>
      <c r="N11" s="15">
        <f>SUMIFS('Payments Master Sheet'!$D:$D,'Payments Master Sheet'!$E:$E,$B$1,'Payments Master Sheet'!$F:$F,MATCH($J11,{"January","February","March","April","May","June","July","August","September","October","November","December"},0),'Payments Master Sheet'!$G:$G,N$7) / SUMIFS('Payments Master Sheet'!$D:$D,'Payments Master Sheet'!$E:$E,$B$1,'Payments Master Sheet'!$G:$G,N$7)</f>
        <v>3.6094997329271024E-2</v>
      </c>
      <c r="O11" s="15">
        <f>SUMIFS('Payments Master Sheet'!$D:$D,'Payments Master Sheet'!$E:$E,$B$1,'Payments Master Sheet'!$F:$F,MATCH($J11,{"January","February","March","April","May","June","July","August","September","October","November","December"},0),'Payments Master Sheet'!$G:$G,O$7) / SUMIFS('Payments Master Sheet'!$D:$D,'Payments Master Sheet'!$E:$E,$B$1,'Payments Master Sheet'!$G:$G,O$7)</f>
        <v>0.1660626740415507</v>
      </c>
      <c r="P11" s="15">
        <f>SUMIFS('Payments Master Sheet'!$D:$D,'Payments Master Sheet'!$E:$E,$B$1,'Payments Master Sheet'!$F:$F,MATCH($J11,{"January","February","March","April","May","June","July","August","September","October","November","December"},0),'Payments Master Sheet'!$G:$G,P$7) / SUMIFS('Payments Master Sheet'!$D:$D,'Payments Master Sheet'!$E:$E,$B$1,'Payments Master Sheet'!$G:$G,P$7)</f>
        <v>0</v>
      </c>
      <c r="Q11" s="15">
        <f>SUMIFS('Payments Master Sheet'!$D:$D,'Payments Master Sheet'!$E:$E,$B$1,'Payments Master Sheet'!$F:$F,MATCH($J11,{"January","February","March","April","May","June","July","August","September","October","November","December"},0),'Payments Master Sheet'!$G:$G,Q$7) / SUMIFS('Payments Master Sheet'!$D:$D,'Payments Master Sheet'!$E:$E,$B$1,'Payments Master Sheet'!$G:$G,Q$7)</f>
        <v>1.5186327805433822E-2</v>
      </c>
    </row>
    <row r="12" spans="1:17">
      <c r="A12" s="12" t="s">
        <v>7</v>
      </c>
      <c r="B12" s="15">
        <f>COUNTIFS('Payments Master Sheet'!$E:$E,$B$1,'Payments Master Sheet'!$F:$F,MATCH($A12,{"January","February","March","April","May","June","July","August","September","October","November","December"},0),'Payments Master Sheet'!$G:$G,B$7) / COUNTIFS('Payments Master Sheet'!$E:$E,$B$1,'Payments Master Sheet'!$G:$G,B$7)</f>
        <v>0</v>
      </c>
      <c r="C12" s="15">
        <f>COUNTIFS('Payments Master Sheet'!$E:$E,$B$1,'Payments Master Sheet'!$F:$F,MATCH($A12,{"January","February","March","April","May","June","July","August","September","October","November","December"},0),'Payments Master Sheet'!$G:$G,C$7) / COUNTIFS('Payments Master Sheet'!$E:$E,$B$1,'Payments Master Sheet'!$G:$G,C$7)</f>
        <v>0</v>
      </c>
      <c r="D12" s="15">
        <f>COUNTIFS('Payments Master Sheet'!$E:$E,$B$1,'Payments Master Sheet'!$F:$F,MATCH($A12,{"January","February","March","April","May","June","July","August","September","October","November","December"},0),'Payments Master Sheet'!$G:$G,D$7) / COUNTIFS('Payments Master Sheet'!$E:$E,$B$1,'Payments Master Sheet'!$G:$G,D$7)</f>
        <v>0</v>
      </c>
      <c r="E12" s="15">
        <f>COUNTIFS('Payments Master Sheet'!$E:$E,$B$1,'Payments Master Sheet'!$F:$F,MATCH($A12,{"January","February","March","April","May","June","July","August","September","October","November","December"},0),'Payments Master Sheet'!$G:$G,E$7) / COUNTIFS('Payments Master Sheet'!$E:$E,$B$1,'Payments Master Sheet'!$G:$G,E$7)</f>
        <v>0.13333333333333333</v>
      </c>
      <c r="F12" s="15">
        <f>COUNTIFS('Payments Master Sheet'!$E:$E,$B$1,'Payments Master Sheet'!$F:$F,MATCH($A12,{"January","February","March","April","May","June","July","August","September","October","November","December"},0),'Payments Master Sheet'!$G:$G,F$7) / COUNTIFS('Payments Master Sheet'!$E:$E,$B$1,'Payments Master Sheet'!$G:$G,F$7)</f>
        <v>0</v>
      </c>
      <c r="G12" s="15">
        <f>COUNTIFS('Payments Master Sheet'!$E:$E,$B$1,'Payments Master Sheet'!$F:$F,MATCH($A12,{"January","February","March","April","May","June","July","August","September","October","November","December"},0),'Payments Master Sheet'!$G:$G,G$7) / COUNTIFS('Payments Master Sheet'!$E:$E,$B$1,'Payments Master Sheet'!$G:$G,G$7)</f>
        <v>0.18181818181818182</v>
      </c>
      <c r="H12" s="15">
        <f>COUNTIFS('Payments Master Sheet'!$E:$E,$B$1,'Payments Master Sheet'!$F:$F,MATCH($A12,{"January","February","March","April","May","June","July","August","September","October","November","December"},0),'Payments Master Sheet'!$G:$G,H$7) / COUNTIFS('Payments Master Sheet'!$E:$E,$B$1,'Payments Master Sheet'!$G:$G,H$7)</f>
        <v>0</v>
      </c>
      <c r="J12" s="12" t="s">
        <v>7</v>
      </c>
      <c r="K12" s="15">
        <f>SUMIFS('Payments Master Sheet'!$D:$D,'Payments Master Sheet'!$E:$E,$B$1,'Payments Master Sheet'!$F:$F,MATCH($J12,{"January","February","March","April","May","June","July","August","September","October","November","December"},0),'Payments Master Sheet'!$G:$G,K$7) / SUMIFS('Payments Master Sheet'!$D:$D,'Payments Master Sheet'!$E:$E,$B$1,'Payments Master Sheet'!$G:$G,K$7)</f>
        <v>0</v>
      </c>
      <c r="L12" s="15">
        <f>SUMIFS('Payments Master Sheet'!$D:$D,'Payments Master Sheet'!$E:$E,$B$1,'Payments Master Sheet'!$F:$F,MATCH($J12,{"January","February","March","April","May","June","July","August","September","October","November","December"},0),'Payments Master Sheet'!$G:$G,L$7) / SUMIFS('Payments Master Sheet'!$D:$D,'Payments Master Sheet'!$E:$E,$B$1,'Payments Master Sheet'!$G:$G,L$7)</f>
        <v>0</v>
      </c>
      <c r="M12" s="15">
        <f>SUMIFS('Payments Master Sheet'!$D:$D,'Payments Master Sheet'!$E:$E,$B$1,'Payments Master Sheet'!$F:$F,MATCH($J12,{"January","February","March","April","May","June","July","August","September","October","November","December"},0),'Payments Master Sheet'!$G:$G,M$7) / SUMIFS('Payments Master Sheet'!$D:$D,'Payments Master Sheet'!$E:$E,$B$1,'Payments Master Sheet'!$G:$G,M$7)</f>
        <v>0</v>
      </c>
      <c r="N12" s="15">
        <f>SUMIFS('Payments Master Sheet'!$D:$D,'Payments Master Sheet'!$E:$E,$B$1,'Payments Master Sheet'!$F:$F,MATCH($J12,{"January","February","March","April","May","June","July","August","September","October","November","December"},0),'Payments Master Sheet'!$G:$G,N$7) / SUMIFS('Payments Master Sheet'!$D:$D,'Payments Master Sheet'!$E:$E,$B$1,'Payments Master Sheet'!$G:$G,N$7)</f>
        <v>0.10974975357228683</v>
      </c>
      <c r="O12" s="15">
        <f>SUMIFS('Payments Master Sheet'!$D:$D,'Payments Master Sheet'!$E:$E,$B$1,'Payments Master Sheet'!$F:$F,MATCH($J12,{"January","February","March","April","May","June","July","August","September","October","November","December"},0),'Payments Master Sheet'!$G:$G,O$7) / SUMIFS('Payments Master Sheet'!$D:$D,'Payments Master Sheet'!$E:$E,$B$1,'Payments Master Sheet'!$G:$G,O$7)</f>
        <v>0</v>
      </c>
      <c r="P12" s="15">
        <f>SUMIFS('Payments Master Sheet'!$D:$D,'Payments Master Sheet'!$E:$E,$B$1,'Payments Master Sheet'!$F:$F,MATCH($J12,{"January","February","March","April","May","June","July","August","September","October","November","December"},0),'Payments Master Sheet'!$G:$G,P$7) / SUMIFS('Payments Master Sheet'!$D:$D,'Payments Master Sheet'!$E:$E,$B$1,'Payments Master Sheet'!$G:$G,P$7)</f>
        <v>0.18947466485068681</v>
      </c>
      <c r="Q12" s="15">
        <f>SUMIFS('Payments Master Sheet'!$D:$D,'Payments Master Sheet'!$E:$E,$B$1,'Payments Master Sheet'!$F:$F,MATCH($J12,{"January","February","March","April","May","June","July","August","September","October","November","December"},0),'Payments Master Sheet'!$G:$G,Q$7) / SUMIFS('Payments Master Sheet'!$D:$D,'Payments Master Sheet'!$E:$E,$B$1,'Payments Master Sheet'!$G:$G,Q$7)</f>
        <v>0</v>
      </c>
    </row>
    <row r="13" spans="1:17">
      <c r="A13" s="12" t="s">
        <v>40</v>
      </c>
      <c r="B13" s="15">
        <f>COUNTIFS('Payments Master Sheet'!$E:$E,$B$1,'Payments Master Sheet'!$F:$F,MATCH($A13,{"January","February","March","April","May","June","July","August","September","October","November","December"},0),'Payments Master Sheet'!$G:$G,B$7) / COUNTIFS('Payments Master Sheet'!$E:$E,$B$1,'Payments Master Sheet'!$G:$G,B$7)</f>
        <v>0</v>
      </c>
      <c r="C13" s="15">
        <f>COUNTIFS('Payments Master Sheet'!$E:$E,$B$1,'Payments Master Sheet'!$F:$F,MATCH($A13,{"January","February","March","April","May","June","July","August","September","October","November","December"},0),'Payments Master Sheet'!$G:$G,C$7) / COUNTIFS('Payments Master Sheet'!$E:$E,$B$1,'Payments Master Sheet'!$G:$G,C$7)</f>
        <v>6.6666666666666666E-2</v>
      </c>
      <c r="D13" s="15">
        <f>COUNTIFS('Payments Master Sheet'!$E:$E,$B$1,'Payments Master Sheet'!$F:$F,MATCH($A13,{"January","February","March","April","May","June","July","August","September","October","November","December"},0),'Payments Master Sheet'!$G:$G,D$7) / COUNTIFS('Payments Master Sheet'!$E:$E,$B$1,'Payments Master Sheet'!$G:$G,D$7)</f>
        <v>0.14285714285714285</v>
      </c>
      <c r="E13" s="15">
        <f>COUNTIFS('Payments Master Sheet'!$E:$E,$B$1,'Payments Master Sheet'!$F:$F,MATCH($A13,{"January","February","March","April","May","June","July","August","September","October","November","December"},0),'Payments Master Sheet'!$G:$G,E$7) / COUNTIFS('Payments Master Sheet'!$E:$E,$B$1,'Payments Master Sheet'!$G:$G,E$7)</f>
        <v>6.6666666666666666E-2</v>
      </c>
      <c r="F13" s="15">
        <f>COUNTIFS('Payments Master Sheet'!$E:$E,$B$1,'Payments Master Sheet'!$F:$F,MATCH($A13,{"January","February","March","April","May","June","July","August","September","October","November","December"},0),'Payments Master Sheet'!$G:$G,F$7) / COUNTIFS('Payments Master Sheet'!$E:$E,$B$1,'Payments Master Sheet'!$G:$G,F$7)</f>
        <v>0</v>
      </c>
      <c r="G13" s="15">
        <f>COUNTIFS('Payments Master Sheet'!$E:$E,$B$1,'Payments Master Sheet'!$F:$F,MATCH($A13,{"January","February","March","April","May","June","July","August","September","October","November","December"},0),'Payments Master Sheet'!$G:$G,G$7) / COUNTIFS('Payments Master Sheet'!$E:$E,$B$1,'Payments Master Sheet'!$G:$G,G$7)</f>
        <v>0</v>
      </c>
      <c r="H13" s="15">
        <f>COUNTIFS('Payments Master Sheet'!$E:$E,$B$1,'Payments Master Sheet'!$F:$F,MATCH($A13,{"January","February","March","April","May","June","July","August","September","October","November","December"},0),'Payments Master Sheet'!$G:$G,H$7) / COUNTIFS('Payments Master Sheet'!$E:$E,$B$1,'Payments Master Sheet'!$G:$G,H$7)</f>
        <v>0</v>
      </c>
      <c r="J13" s="12" t="s">
        <v>40</v>
      </c>
      <c r="K13" s="15">
        <f>SUMIFS('Payments Master Sheet'!$D:$D,'Payments Master Sheet'!$E:$E,$B$1,'Payments Master Sheet'!$F:$F,MATCH($J13,{"January","February","March","April","May","June","July","August","September","October","November","December"},0),'Payments Master Sheet'!$G:$G,K$7) / SUMIFS('Payments Master Sheet'!$D:$D,'Payments Master Sheet'!$E:$E,$B$1,'Payments Master Sheet'!$G:$G,K$7)</f>
        <v>0</v>
      </c>
      <c r="L13" s="15">
        <f>SUMIFS('Payments Master Sheet'!$D:$D,'Payments Master Sheet'!$E:$E,$B$1,'Payments Master Sheet'!$F:$F,MATCH($J13,{"January","February","March","April","May","June","July","August","September","October","November","December"},0),'Payments Master Sheet'!$G:$G,L$7) / SUMIFS('Payments Master Sheet'!$D:$D,'Payments Master Sheet'!$E:$E,$B$1,'Payments Master Sheet'!$G:$G,L$7)</f>
        <v>6.1278649010900757E-2</v>
      </c>
      <c r="M13" s="15">
        <f>SUMIFS('Payments Master Sheet'!$D:$D,'Payments Master Sheet'!$E:$E,$B$1,'Payments Master Sheet'!$F:$F,MATCH($J13,{"January","February","March","April","May","June","July","August","September","October","November","December"},0),'Payments Master Sheet'!$G:$G,M$7) / SUMIFS('Payments Master Sheet'!$D:$D,'Payments Master Sheet'!$E:$E,$B$1,'Payments Master Sheet'!$G:$G,M$7)</f>
        <v>0.19396315510839854</v>
      </c>
      <c r="N13" s="15">
        <f>SUMIFS('Payments Master Sheet'!$D:$D,'Payments Master Sheet'!$E:$E,$B$1,'Payments Master Sheet'!$F:$F,MATCH($J13,{"January","February","March","April","May","June","July","August","September","October","November","December"},0),'Payments Master Sheet'!$G:$G,N$7) / SUMIFS('Payments Master Sheet'!$D:$D,'Payments Master Sheet'!$E:$E,$B$1,'Payments Master Sheet'!$G:$G,N$7)</f>
        <v>7.392404572601402E-2</v>
      </c>
      <c r="O13" s="15">
        <f>SUMIFS('Payments Master Sheet'!$D:$D,'Payments Master Sheet'!$E:$E,$B$1,'Payments Master Sheet'!$F:$F,MATCH($J13,{"January","February","March","April","May","June","July","August","September","October","November","December"},0),'Payments Master Sheet'!$G:$G,O$7) / SUMIFS('Payments Master Sheet'!$D:$D,'Payments Master Sheet'!$E:$E,$B$1,'Payments Master Sheet'!$G:$G,O$7)</f>
        <v>0</v>
      </c>
      <c r="P13" s="15">
        <f>SUMIFS('Payments Master Sheet'!$D:$D,'Payments Master Sheet'!$E:$E,$B$1,'Payments Master Sheet'!$F:$F,MATCH($J13,{"January","February","March","April","May","June","July","August","September","October","November","December"},0),'Payments Master Sheet'!$G:$G,P$7) / SUMIFS('Payments Master Sheet'!$D:$D,'Payments Master Sheet'!$E:$E,$B$1,'Payments Master Sheet'!$G:$G,P$7)</f>
        <v>0</v>
      </c>
      <c r="Q13" s="15">
        <f>SUMIFS('Payments Master Sheet'!$D:$D,'Payments Master Sheet'!$E:$E,$B$1,'Payments Master Sheet'!$F:$F,MATCH($J13,{"January","February","March","April","May","June","July","August","September","October","November","December"},0),'Payments Master Sheet'!$G:$G,Q$7) / SUMIFS('Payments Master Sheet'!$D:$D,'Payments Master Sheet'!$E:$E,$B$1,'Payments Master Sheet'!$G:$G,Q$7)</f>
        <v>0</v>
      </c>
    </row>
    <row r="14" spans="1:17">
      <c r="A14" s="12" t="s">
        <v>41</v>
      </c>
      <c r="B14" s="15">
        <f>COUNTIFS('Payments Master Sheet'!$E:$E,$B$1,'Payments Master Sheet'!$F:$F,MATCH($A14,{"January","February","March","April","May","June","July","August","September","October","November","December"},0),'Payments Master Sheet'!$G:$G,B$7) / COUNTIFS('Payments Master Sheet'!$E:$E,$B$1,'Payments Master Sheet'!$G:$G,B$7)</f>
        <v>0.1111111111111111</v>
      </c>
      <c r="C14" s="15">
        <f>COUNTIFS('Payments Master Sheet'!$E:$E,$B$1,'Payments Master Sheet'!$F:$F,MATCH($A14,{"January","February","March","April","May","June","July","August","September","October","November","December"},0),'Payments Master Sheet'!$G:$G,C$7) / COUNTIFS('Payments Master Sheet'!$E:$E,$B$1,'Payments Master Sheet'!$G:$G,C$7)</f>
        <v>0</v>
      </c>
      <c r="D14" s="15">
        <f>COUNTIFS('Payments Master Sheet'!$E:$E,$B$1,'Payments Master Sheet'!$F:$F,MATCH($A14,{"January","February","March","April","May","June","July","August","September","October","November","December"},0),'Payments Master Sheet'!$G:$G,D$7) / COUNTIFS('Payments Master Sheet'!$E:$E,$B$1,'Payments Master Sheet'!$G:$G,D$7)</f>
        <v>0</v>
      </c>
      <c r="E14" s="15">
        <f>COUNTIFS('Payments Master Sheet'!$E:$E,$B$1,'Payments Master Sheet'!$F:$F,MATCH($A14,{"January","February","March","April","May","June","July","August","September","October","November","December"},0),'Payments Master Sheet'!$G:$G,E$7) / COUNTIFS('Payments Master Sheet'!$E:$E,$B$1,'Payments Master Sheet'!$G:$G,E$7)</f>
        <v>0.13333333333333333</v>
      </c>
      <c r="F14" s="15">
        <f>COUNTIFS('Payments Master Sheet'!$E:$E,$B$1,'Payments Master Sheet'!$F:$F,MATCH($A14,{"January","February","March","April","May","June","July","August","September","October","November","December"},0),'Payments Master Sheet'!$G:$G,F$7) / COUNTIFS('Payments Master Sheet'!$E:$E,$B$1,'Payments Master Sheet'!$G:$G,F$7)</f>
        <v>0</v>
      </c>
      <c r="G14" s="15">
        <f>COUNTIFS('Payments Master Sheet'!$E:$E,$B$1,'Payments Master Sheet'!$F:$F,MATCH($A14,{"January","February","March","April","May","June","July","August","September","October","November","December"},0),'Payments Master Sheet'!$G:$G,G$7) / COUNTIFS('Payments Master Sheet'!$E:$E,$B$1,'Payments Master Sheet'!$G:$G,G$7)</f>
        <v>0.18181818181818182</v>
      </c>
      <c r="H14" s="15">
        <f>COUNTIFS('Payments Master Sheet'!$E:$E,$B$1,'Payments Master Sheet'!$F:$F,MATCH($A14,{"January","February","March","April","May","June","July","August","September","October","November","December"},0),'Payments Master Sheet'!$G:$G,H$7) / COUNTIFS('Payments Master Sheet'!$E:$E,$B$1,'Payments Master Sheet'!$G:$G,H$7)</f>
        <v>6.25E-2</v>
      </c>
      <c r="J14" s="12" t="s">
        <v>41</v>
      </c>
      <c r="K14" s="15">
        <f>SUMIFS('Payments Master Sheet'!$D:$D,'Payments Master Sheet'!$E:$E,$B$1,'Payments Master Sheet'!$F:$F,MATCH($J14,{"January","February","March","April","May","June","July","August","September","October","November","December"},0),'Payments Master Sheet'!$G:$G,K$7) / SUMIFS('Payments Master Sheet'!$D:$D,'Payments Master Sheet'!$E:$E,$B$1,'Payments Master Sheet'!$G:$G,K$7)</f>
        <v>2.0004415116664922E-2</v>
      </c>
      <c r="L14" s="15">
        <f>SUMIFS('Payments Master Sheet'!$D:$D,'Payments Master Sheet'!$E:$E,$B$1,'Payments Master Sheet'!$F:$F,MATCH($J14,{"January","February","March","April","May","June","July","August","September","October","November","December"},0),'Payments Master Sheet'!$G:$G,L$7) / SUMIFS('Payments Master Sheet'!$D:$D,'Payments Master Sheet'!$E:$E,$B$1,'Payments Master Sheet'!$G:$G,L$7)</f>
        <v>0</v>
      </c>
      <c r="M14" s="15">
        <f>SUMIFS('Payments Master Sheet'!$D:$D,'Payments Master Sheet'!$E:$E,$B$1,'Payments Master Sheet'!$F:$F,MATCH($J14,{"January","February","March","April","May","June","July","August","September","October","November","December"},0),'Payments Master Sheet'!$G:$G,M$7) / SUMIFS('Payments Master Sheet'!$D:$D,'Payments Master Sheet'!$E:$E,$B$1,'Payments Master Sheet'!$G:$G,M$7)</f>
        <v>0</v>
      </c>
      <c r="N14" s="15">
        <f>SUMIFS('Payments Master Sheet'!$D:$D,'Payments Master Sheet'!$E:$E,$B$1,'Payments Master Sheet'!$F:$F,MATCH($J14,{"January","February","March","April","May","June","July","August","September","October","November","December"},0),'Payments Master Sheet'!$G:$G,N$7) / SUMIFS('Payments Master Sheet'!$D:$D,'Payments Master Sheet'!$E:$E,$B$1,'Payments Master Sheet'!$G:$G,N$7)</f>
        <v>9.0543392567053529E-2</v>
      </c>
      <c r="O14" s="15">
        <f>SUMIFS('Payments Master Sheet'!$D:$D,'Payments Master Sheet'!$E:$E,$B$1,'Payments Master Sheet'!$F:$F,MATCH($J14,{"January","February","March","April","May","June","July","August","September","October","November","December"},0),'Payments Master Sheet'!$G:$G,O$7) / SUMIFS('Payments Master Sheet'!$D:$D,'Payments Master Sheet'!$E:$E,$B$1,'Payments Master Sheet'!$G:$G,O$7)</f>
        <v>0</v>
      </c>
      <c r="P14" s="15">
        <f>SUMIFS('Payments Master Sheet'!$D:$D,'Payments Master Sheet'!$E:$E,$B$1,'Payments Master Sheet'!$F:$F,MATCH($J14,{"January","February","March","April","May","June","July","August","September","October","November","December"},0),'Payments Master Sheet'!$G:$G,P$7) / SUMIFS('Payments Master Sheet'!$D:$D,'Payments Master Sheet'!$E:$E,$B$1,'Payments Master Sheet'!$G:$G,P$7)</f>
        <v>0.12396892308402656</v>
      </c>
      <c r="Q14" s="15">
        <f>SUMIFS('Payments Master Sheet'!$D:$D,'Payments Master Sheet'!$E:$E,$B$1,'Payments Master Sheet'!$F:$F,MATCH($J14,{"January","February","March","April","May","June","July","August","September","October","November","December"},0),'Payments Master Sheet'!$G:$G,Q$7) / SUMIFS('Payments Master Sheet'!$D:$D,'Payments Master Sheet'!$E:$E,$B$1,'Payments Master Sheet'!$G:$G,Q$7)</f>
        <v>5.8231148005327041E-2</v>
      </c>
    </row>
    <row r="15" spans="1:17">
      <c r="A15" s="12" t="s">
        <v>42</v>
      </c>
      <c r="B15" s="15">
        <f>COUNTIFS('Payments Master Sheet'!$E:$E,$B$1,'Payments Master Sheet'!$F:$F,MATCH($A15,{"January","February","March","April","May","June","July","August","September","October","November","December"},0),'Payments Master Sheet'!$G:$G,B$7) / COUNTIFS('Payments Master Sheet'!$E:$E,$B$1,'Payments Master Sheet'!$G:$G,B$7)</f>
        <v>0.1111111111111111</v>
      </c>
      <c r="C15" s="15">
        <f>COUNTIFS('Payments Master Sheet'!$E:$E,$B$1,'Payments Master Sheet'!$F:$F,MATCH($A15,{"January","February","March","April","May","June","July","August","September","October","November","December"},0),'Payments Master Sheet'!$G:$G,C$7) / COUNTIFS('Payments Master Sheet'!$E:$E,$B$1,'Payments Master Sheet'!$G:$G,C$7)</f>
        <v>0.13333333333333333</v>
      </c>
      <c r="D15" s="15">
        <f>COUNTIFS('Payments Master Sheet'!$E:$E,$B$1,'Payments Master Sheet'!$F:$F,MATCH($A15,{"January","February","March","April","May","June","July","August","September","October","November","December"},0),'Payments Master Sheet'!$G:$G,D$7) / COUNTIFS('Payments Master Sheet'!$E:$E,$B$1,'Payments Master Sheet'!$G:$G,D$7)</f>
        <v>0</v>
      </c>
      <c r="E15" s="15">
        <f>COUNTIFS('Payments Master Sheet'!$E:$E,$B$1,'Payments Master Sheet'!$F:$F,MATCH($A15,{"January","February","March","April","May","June","July","August","September","October","November","December"},0),'Payments Master Sheet'!$G:$G,E$7) / COUNTIFS('Payments Master Sheet'!$E:$E,$B$1,'Payments Master Sheet'!$G:$G,E$7)</f>
        <v>3.3333333333333333E-2</v>
      </c>
      <c r="F15" s="15">
        <f>COUNTIFS('Payments Master Sheet'!$E:$E,$B$1,'Payments Master Sheet'!$F:$F,MATCH($A15,{"January","February","March","April","May","June","July","August","September","October","November","December"},0),'Payments Master Sheet'!$G:$G,F$7) / COUNTIFS('Payments Master Sheet'!$E:$E,$B$1,'Payments Master Sheet'!$G:$G,F$7)</f>
        <v>0</v>
      </c>
      <c r="G15" s="15">
        <f>COUNTIFS('Payments Master Sheet'!$E:$E,$B$1,'Payments Master Sheet'!$F:$F,MATCH($A15,{"January","February","March","April","May","June","July","August","September","October","November","December"},0),'Payments Master Sheet'!$G:$G,G$7) / COUNTIFS('Payments Master Sheet'!$E:$E,$B$1,'Payments Master Sheet'!$G:$G,G$7)</f>
        <v>9.0909090909090912E-2</v>
      </c>
      <c r="H15" s="15">
        <f>COUNTIFS('Payments Master Sheet'!$E:$E,$B$1,'Payments Master Sheet'!$F:$F,MATCH($A15,{"January","February","March","April","May","June","July","August","September","October","November","December"},0),'Payments Master Sheet'!$G:$G,H$7) / COUNTIFS('Payments Master Sheet'!$E:$E,$B$1,'Payments Master Sheet'!$G:$G,H$7)</f>
        <v>6.25E-2</v>
      </c>
      <c r="J15" s="12" t="s">
        <v>42</v>
      </c>
      <c r="K15" s="15">
        <f>SUMIFS('Payments Master Sheet'!$D:$D,'Payments Master Sheet'!$E:$E,$B$1,'Payments Master Sheet'!$F:$F,MATCH($J15,{"January","February","March","April","May","June","July","August","September","October","November","December"},0),'Payments Master Sheet'!$G:$G,K$7) / SUMIFS('Payments Master Sheet'!$D:$D,'Payments Master Sheet'!$E:$E,$B$1,'Payments Master Sheet'!$G:$G,K$7)</f>
        <v>0.13591544315954818</v>
      </c>
      <c r="L15" s="15">
        <f>SUMIFS('Payments Master Sheet'!$D:$D,'Payments Master Sheet'!$E:$E,$B$1,'Payments Master Sheet'!$F:$F,MATCH($J15,{"January","February","March","April","May","June","July","August","September","October","November","December"},0),'Payments Master Sheet'!$G:$G,L$7) / SUMIFS('Payments Master Sheet'!$D:$D,'Payments Master Sheet'!$E:$E,$B$1,'Payments Master Sheet'!$G:$G,L$7)</f>
        <v>0.28221298171384446</v>
      </c>
      <c r="M15" s="15">
        <f>SUMIFS('Payments Master Sheet'!$D:$D,'Payments Master Sheet'!$E:$E,$B$1,'Payments Master Sheet'!$F:$F,MATCH($J15,{"January","February","March","April","May","June","July","August","September","October","November","December"},0),'Payments Master Sheet'!$G:$G,M$7) / SUMIFS('Payments Master Sheet'!$D:$D,'Payments Master Sheet'!$E:$E,$B$1,'Payments Master Sheet'!$G:$G,M$7)</f>
        <v>0</v>
      </c>
      <c r="N15" s="15">
        <f>SUMIFS('Payments Master Sheet'!$D:$D,'Payments Master Sheet'!$E:$E,$B$1,'Payments Master Sheet'!$F:$F,MATCH($J15,{"January","February","March","April","May","June","July","August","September","October","November","December"},0),'Payments Master Sheet'!$G:$G,N$7) / SUMIFS('Payments Master Sheet'!$D:$D,'Payments Master Sheet'!$E:$E,$B$1,'Payments Master Sheet'!$G:$G,N$7)</f>
        <v>1.16314086798846E-3</v>
      </c>
      <c r="O15" s="15">
        <f>SUMIFS('Payments Master Sheet'!$D:$D,'Payments Master Sheet'!$E:$E,$B$1,'Payments Master Sheet'!$F:$F,MATCH($J15,{"January","February","March","April","May","June","July","August","September","October","November","December"},0),'Payments Master Sheet'!$G:$G,O$7) / SUMIFS('Payments Master Sheet'!$D:$D,'Payments Master Sheet'!$E:$E,$B$1,'Payments Master Sheet'!$G:$G,O$7)</f>
        <v>0</v>
      </c>
      <c r="P15" s="15">
        <f>SUMIFS('Payments Master Sheet'!$D:$D,'Payments Master Sheet'!$E:$E,$B$1,'Payments Master Sheet'!$F:$F,MATCH($J15,{"January","February","March","April","May","June","July","August","September","October","November","December"},0),'Payments Master Sheet'!$G:$G,P$7) / SUMIFS('Payments Master Sheet'!$D:$D,'Payments Master Sheet'!$E:$E,$B$1,'Payments Master Sheet'!$G:$G,P$7)</f>
        <v>8.5158701948905111E-2</v>
      </c>
      <c r="Q15" s="15">
        <f>SUMIFS('Payments Master Sheet'!$D:$D,'Payments Master Sheet'!$E:$E,$B$1,'Payments Master Sheet'!$F:$F,MATCH($J15,{"January","February","March","April","May","June","July","August","September","October","November","December"},0),'Payments Master Sheet'!$G:$G,Q$7) / SUMIFS('Payments Master Sheet'!$D:$D,'Payments Master Sheet'!$E:$E,$B$1,'Payments Master Sheet'!$G:$G,Q$7)</f>
        <v>5.8800456721249172E-2</v>
      </c>
    </row>
    <row r="16" spans="1:17">
      <c r="A16" s="12" t="s">
        <v>43</v>
      </c>
      <c r="B16" s="15">
        <f>COUNTIFS('Payments Master Sheet'!$E:$E,$B$1,'Payments Master Sheet'!$F:$F,MATCH($A16,{"January","February","March","April","May","June","July","August","September","October","November","December"},0),'Payments Master Sheet'!$G:$G,B$7) / COUNTIFS('Payments Master Sheet'!$E:$E,$B$1,'Payments Master Sheet'!$G:$G,B$7)</f>
        <v>0.1111111111111111</v>
      </c>
      <c r="C16" s="15">
        <f>COUNTIFS('Payments Master Sheet'!$E:$E,$B$1,'Payments Master Sheet'!$F:$F,MATCH($A16,{"January","February","March","April","May","June","July","August","September","October","November","December"},0),'Payments Master Sheet'!$G:$G,C$7) / COUNTIFS('Payments Master Sheet'!$E:$E,$B$1,'Payments Master Sheet'!$G:$G,C$7)</f>
        <v>0.13333333333333333</v>
      </c>
      <c r="D16" s="15">
        <f>COUNTIFS('Payments Master Sheet'!$E:$E,$B$1,'Payments Master Sheet'!$F:$F,MATCH($A16,{"January","February","March","April","May","June","July","August","September","October","November","December"},0),'Payments Master Sheet'!$G:$G,D$7) / COUNTIFS('Payments Master Sheet'!$E:$E,$B$1,'Payments Master Sheet'!$G:$G,D$7)</f>
        <v>7.1428571428571425E-2</v>
      </c>
      <c r="E16" s="15">
        <f>COUNTIFS('Payments Master Sheet'!$E:$E,$B$1,'Payments Master Sheet'!$F:$F,MATCH($A16,{"January","February","March","April","May","June","July","August","September","October","November","December"},0),'Payments Master Sheet'!$G:$G,E$7) / COUNTIFS('Payments Master Sheet'!$E:$E,$B$1,'Payments Master Sheet'!$G:$G,E$7)</f>
        <v>0</v>
      </c>
      <c r="F16" s="15">
        <f>COUNTIFS('Payments Master Sheet'!$E:$E,$B$1,'Payments Master Sheet'!$F:$F,MATCH($A16,{"January","February","March","April","May","June","July","August","September","October","November","December"},0),'Payments Master Sheet'!$G:$G,F$7) / COUNTIFS('Payments Master Sheet'!$E:$E,$B$1,'Payments Master Sheet'!$G:$G,F$7)</f>
        <v>0</v>
      </c>
      <c r="G16" s="15">
        <f>COUNTIFS('Payments Master Sheet'!$E:$E,$B$1,'Payments Master Sheet'!$F:$F,MATCH($A16,{"January","February","March","April","May","June","July","August","September","October","November","December"},0),'Payments Master Sheet'!$G:$G,G$7) / COUNTIFS('Payments Master Sheet'!$E:$E,$B$1,'Payments Master Sheet'!$G:$G,G$7)</f>
        <v>9.0909090909090912E-2</v>
      </c>
      <c r="H16" s="15">
        <f>COUNTIFS('Payments Master Sheet'!$E:$E,$B$1,'Payments Master Sheet'!$F:$F,MATCH($A16,{"January","February","March","April","May","June","July","August","September","October","November","December"},0),'Payments Master Sheet'!$G:$G,H$7) / COUNTIFS('Payments Master Sheet'!$E:$E,$B$1,'Payments Master Sheet'!$G:$G,H$7)</f>
        <v>0</v>
      </c>
      <c r="J16" s="12" t="s">
        <v>43</v>
      </c>
      <c r="K16" s="15">
        <f>SUMIFS('Payments Master Sheet'!$D:$D,'Payments Master Sheet'!$E:$E,$B$1,'Payments Master Sheet'!$F:$F,MATCH($J16,{"January","February","March","April","May","June","July","August","September","October","November","December"},0),'Payments Master Sheet'!$G:$G,K$7) / SUMIFS('Payments Master Sheet'!$D:$D,'Payments Master Sheet'!$E:$E,$B$1,'Payments Master Sheet'!$G:$G,K$7)</f>
        <v>0.10829133990970552</v>
      </c>
      <c r="L16" s="15">
        <f>SUMIFS('Payments Master Sheet'!$D:$D,'Payments Master Sheet'!$E:$E,$B$1,'Payments Master Sheet'!$F:$F,MATCH($J16,{"January","February","March","April","May","June","July","August","September","October","November","December"},0),'Payments Master Sheet'!$G:$G,L$7) / SUMIFS('Payments Master Sheet'!$D:$D,'Payments Master Sheet'!$E:$E,$B$1,'Payments Master Sheet'!$G:$G,L$7)</f>
        <v>0.15082161817896572</v>
      </c>
      <c r="M16" s="15">
        <f>SUMIFS('Payments Master Sheet'!$D:$D,'Payments Master Sheet'!$E:$E,$B$1,'Payments Master Sheet'!$F:$F,MATCH($J16,{"January","February","March","April","May","June","July","August","September","October","November","December"},0),'Payments Master Sheet'!$G:$G,M$7) / SUMIFS('Payments Master Sheet'!$D:$D,'Payments Master Sheet'!$E:$E,$B$1,'Payments Master Sheet'!$G:$G,M$7)</f>
        <v>1.6952389634392519E-2</v>
      </c>
      <c r="N16" s="15">
        <f>SUMIFS('Payments Master Sheet'!$D:$D,'Payments Master Sheet'!$E:$E,$B$1,'Payments Master Sheet'!$F:$F,MATCH($J16,{"January","February","March","April","May","June","July","August","September","October","November","December"},0),'Payments Master Sheet'!$G:$G,N$7) / SUMIFS('Payments Master Sheet'!$D:$D,'Payments Master Sheet'!$E:$E,$B$1,'Payments Master Sheet'!$G:$G,N$7)</f>
        <v>0</v>
      </c>
      <c r="O16" s="15">
        <f>SUMIFS('Payments Master Sheet'!$D:$D,'Payments Master Sheet'!$E:$E,$B$1,'Payments Master Sheet'!$F:$F,MATCH($J16,{"January","February","March","April","May","June","July","August","September","October","November","December"},0),'Payments Master Sheet'!$G:$G,O$7) / SUMIFS('Payments Master Sheet'!$D:$D,'Payments Master Sheet'!$E:$E,$B$1,'Payments Master Sheet'!$G:$G,O$7)</f>
        <v>0</v>
      </c>
      <c r="P16" s="15">
        <f>SUMIFS('Payments Master Sheet'!$D:$D,'Payments Master Sheet'!$E:$E,$B$1,'Payments Master Sheet'!$F:$F,MATCH($J16,{"January","February","March","April","May","June","July","August","September","October","November","December"},0),'Payments Master Sheet'!$G:$G,P$7) / SUMIFS('Payments Master Sheet'!$D:$D,'Payments Master Sheet'!$E:$E,$B$1,'Payments Master Sheet'!$G:$G,P$7)</f>
        <v>0.14736477062243375</v>
      </c>
      <c r="Q16" s="15">
        <f>SUMIFS('Payments Master Sheet'!$D:$D,'Payments Master Sheet'!$E:$E,$B$1,'Payments Master Sheet'!$F:$F,MATCH($J16,{"January","February","March","April","May","June","July","August","September","October","November","December"},0),'Payments Master Sheet'!$G:$G,Q$7) / SUMIFS('Payments Master Sheet'!$D:$D,'Payments Master Sheet'!$E:$E,$B$1,'Payments Master Sheet'!$G:$G,Q$7)</f>
        <v>0</v>
      </c>
    </row>
    <row r="17" spans="1:17">
      <c r="A17" s="12" t="s">
        <v>44</v>
      </c>
      <c r="B17" s="15">
        <f>COUNTIFS('Payments Master Sheet'!$E:$E,$B$1,'Payments Master Sheet'!$F:$F,MATCH($A17,{"January","February","March","April","May","June","July","August","September","October","November","December"},0),'Payments Master Sheet'!$G:$G,B$7) / COUNTIFS('Payments Master Sheet'!$E:$E,$B$1,'Payments Master Sheet'!$G:$G,B$7)</f>
        <v>0</v>
      </c>
      <c r="C17" s="15">
        <f>COUNTIFS('Payments Master Sheet'!$E:$E,$B$1,'Payments Master Sheet'!$F:$F,MATCH($A17,{"January","February","March","April","May","June","July","August","September","October","November","December"},0),'Payments Master Sheet'!$G:$G,C$7) / COUNTIFS('Payments Master Sheet'!$E:$E,$B$1,'Payments Master Sheet'!$G:$G,C$7)</f>
        <v>0.13333333333333333</v>
      </c>
      <c r="D17" s="15">
        <f>COUNTIFS('Payments Master Sheet'!$E:$E,$B$1,'Payments Master Sheet'!$F:$F,MATCH($A17,{"January","February","March","April","May","June","July","August","September","October","November","December"},0),'Payments Master Sheet'!$G:$G,D$7) / COUNTIFS('Payments Master Sheet'!$E:$E,$B$1,'Payments Master Sheet'!$G:$G,D$7)</f>
        <v>7.1428571428571425E-2</v>
      </c>
      <c r="E17" s="15">
        <f>COUNTIFS('Payments Master Sheet'!$E:$E,$B$1,'Payments Master Sheet'!$F:$F,MATCH($A17,{"January","February","March","April","May","June","July","August","September","October","November","December"},0),'Payments Master Sheet'!$G:$G,E$7) / COUNTIFS('Payments Master Sheet'!$E:$E,$B$1,'Payments Master Sheet'!$G:$G,E$7)</f>
        <v>0.1</v>
      </c>
      <c r="F17" s="15">
        <f>COUNTIFS('Payments Master Sheet'!$E:$E,$B$1,'Payments Master Sheet'!$F:$F,MATCH($A17,{"January","February","March","April","May","June","July","August","September","October","November","December"},0),'Payments Master Sheet'!$G:$G,F$7) / COUNTIFS('Payments Master Sheet'!$E:$E,$B$1,'Payments Master Sheet'!$G:$G,F$7)</f>
        <v>0</v>
      </c>
      <c r="G17" s="15">
        <f>COUNTIFS('Payments Master Sheet'!$E:$E,$B$1,'Payments Master Sheet'!$F:$F,MATCH($A17,{"January","February","March","April","May","June","July","August","September","October","November","December"},0),'Payments Master Sheet'!$G:$G,G$7) / COUNTIFS('Payments Master Sheet'!$E:$E,$B$1,'Payments Master Sheet'!$G:$G,G$7)</f>
        <v>9.0909090909090912E-2</v>
      </c>
      <c r="H17" s="15">
        <f>COUNTIFS('Payments Master Sheet'!$E:$E,$B$1,'Payments Master Sheet'!$F:$F,MATCH($A17,{"January","February","March","April","May","June","July","August","September","October","November","December"},0),'Payments Master Sheet'!$G:$G,H$7) / COUNTIFS('Payments Master Sheet'!$E:$E,$B$1,'Payments Master Sheet'!$G:$G,H$7)</f>
        <v>0.375</v>
      </c>
      <c r="J17" s="12" t="s">
        <v>44</v>
      </c>
      <c r="K17" s="15">
        <f>SUMIFS('Payments Master Sheet'!$D:$D,'Payments Master Sheet'!$E:$E,$B$1,'Payments Master Sheet'!$F:$F,MATCH($J17,{"January","February","March","April","May","June","July","August","September","October","November","December"},0),'Payments Master Sheet'!$G:$G,K$7) / SUMIFS('Payments Master Sheet'!$D:$D,'Payments Master Sheet'!$E:$E,$B$1,'Payments Master Sheet'!$G:$G,K$7)</f>
        <v>0</v>
      </c>
      <c r="L17" s="15">
        <f>SUMIFS('Payments Master Sheet'!$D:$D,'Payments Master Sheet'!$E:$E,$B$1,'Payments Master Sheet'!$F:$F,MATCH($J17,{"January","February","March","April","May","June","July","August","September","October","November","December"},0),'Payments Master Sheet'!$G:$G,L$7) / SUMIFS('Payments Master Sheet'!$D:$D,'Payments Master Sheet'!$E:$E,$B$1,'Payments Master Sheet'!$G:$G,L$7)</f>
        <v>4.6779111548404202E-2</v>
      </c>
      <c r="M17" s="15">
        <f>SUMIFS('Payments Master Sheet'!$D:$D,'Payments Master Sheet'!$E:$E,$B$1,'Payments Master Sheet'!$F:$F,MATCH($J17,{"January","February","March","April","May","June","July","August","September","October","November","December"},0),'Payments Master Sheet'!$G:$G,M$7) / SUMIFS('Payments Master Sheet'!$D:$D,'Payments Master Sheet'!$E:$E,$B$1,'Payments Master Sheet'!$G:$G,M$7)</f>
        <v>5.6349051281403009E-2</v>
      </c>
      <c r="N17" s="15">
        <f>SUMIFS('Payments Master Sheet'!$D:$D,'Payments Master Sheet'!$E:$E,$B$1,'Payments Master Sheet'!$F:$F,MATCH($J17,{"January","February","March","April","May","June","July","August","September","October","November","December"},0),'Payments Master Sheet'!$G:$G,N$7) / SUMIFS('Payments Master Sheet'!$D:$D,'Payments Master Sheet'!$E:$E,$B$1,'Payments Master Sheet'!$G:$G,N$7)</f>
        <v>0.10665398641737661</v>
      </c>
      <c r="O17" s="15">
        <f>SUMIFS('Payments Master Sheet'!$D:$D,'Payments Master Sheet'!$E:$E,$B$1,'Payments Master Sheet'!$F:$F,MATCH($J17,{"January","February","March","April","May","June","July","August","September","October","November","December"},0),'Payments Master Sheet'!$G:$G,O$7) / SUMIFS('Payments Master Sheet'!$D:$D,'Payments Master Sheet'!$E:$E,$B$1,'Payments Master Sheet'!$G:$G,O$7)</f>
        <v>0</v>
      </c>
      <c r="P17" s="15">
        <f>SUMIFS('Payments Master Sheet'!$D:$D,'Payments Master Sheet'!$E:$E,$B$1,'Payments Master Sheet'!$F:$F,MATCH($J17,{"January","February","March","April","May","June","July","August","September","October","November","December"},0),'Payments Master Sheet'!$G:$G,P$7) / SUMIFS('Payments Master Sheet'!$D:$D,'Payments Master Sheet'!$E:$E,$B$1,'Payments Master Sheet'!$G:$G,P$7)</f>
        <v>3.4829165512795315E-2</v>
      </c>
      <c r="Q17" s="15">
        <f>SUMIFS('Payments Master Sheet'!$D:$D,'Payments Master Sheet'!$E:$E,$B$1,'Payments Master Sheet'!$F:$F,MATCH($J17,{"January","February","March","April","May","June","July","August","September","October","November","December"},0),'Payments Master Sheet'!$G:$G,Q$7) / SUMIFS('Payments Master Sheet'!$D:$D,'Payments Master Sheet'!$E:$E,$B$1,'Payments Master Sheet'!$G:$G,Q$7)</f>
        <v>0.30991397941588483</v>
      </c>
    </row>
    <row r="18" spans="1:17">
      <c r="A18" s="12" t="s">
        <v>45</v>
      </c>
      <c r="B18" s="15">
        <f>COUNTIFS('Payments Master Sheet'!$E:$E,$B$1,'Payments Master Sheet'!$F:$F,MATCH($A18,{"January","February","March","April","May","June","July","August","September","October","November","December"},0),'Payments Master Sheet'!$G:$G,B$7) / COUNTIFS('Payments Master Sheet'!$E:$E,$B$1,'Payments Master Sheet'!$G:$G,B$7)</f>
        <v>0.33333333333333331</v>
      </c>
      <c r="C18" s="15">
        <f>COUNTIFS('Payments Master Sheet'!$E:$E,$B$1,'Payments Master Sheet'!$F:$F,MATCH($A18,{"January","February","March","April","May","June","July","August","September","October","November","December"},0),'Payments Master Sheet'!$G:$G,C$7) / COUNTIFS('Payments Master Sheet'!$E:$E,$B$1,'Payments Master Sheet'!$G:$G,C$7)</f>
        <v>0.2</v>
      </c>
      <c r="D18" s="15">
        <f>COUNTIFS('Payments Master Sheet'!$E:$E,$B$1,'Payments Master Sheet'!$F:$F,MATCH($A18,{"January","February","March","April","May","June","July","August","September","October","November","December"},0),'Payments Master Sheet'!$G:$G,D$7) / COUNTIFS('Payments Master Sheet'!$E:$E,$B$1,'Payments Master Sheet'!$G:$G,D$7)</f>
        <v>0.14285714285714285</v>
      </c>
      <c r="E18" s="15">
        <f>COUNTIFS('Payments Master Sheet'!$E:$E,$B$1,'Payments Master Sheet'!$F:$F,MATCH($A18,{"January","February","March","April","May","June","July","August","September","October","November","December"},0),'Payments Master Sheet'!$G:$G,E$7) / COUNTIFS('Payments Master Sheet'!$E:$E,$B$1,'Payments Master Sheet'!$G:$G,E$7)</f>
        <v>0.26666666666666666</v>
      </c>
      <c r="F18" s="15">
        <f>COUNTIFS('Payments Master Sheet'!$E:$E,$B$1,'Payments Master Sheet'!$F:$F,MATCH($A18,{"January","February","March","April","May","June","July","August","September","October","November","December"},0),'Payments Master Sheet'!$G:$G,F$7) / COUNTIFS('Payments Master Sheet'!$E:$E,$B$1,'Payments Master Sheet'!$G:$G,F$7)</f>
        <v>0</v>
      </c>
      <c r="G18" s="15">
        <f>COUNTIFS('Payments Master Sheet'!$E:$E,$B$1,'Payments Master Sheet'!$F:$F,MATCH($A18,{"January","February","March","April","May","June","July","August","September","October","November","December"},0),'Payments Master Sheet'!$G:$G,G$7) / COUNTIFS('Payments Master Sheet'!$E:$E,$B$1,'Payments Master Sheet'!$G:$G,G$7)</f>
        <v>0.18181818181818182</v>
      </c>
      <c r="H18" s="15">
        <f>COUNTIFS('Payments Master Sheet'!$E:$E,$B$1,'Payments Master Sheet'!$F:$F,MATCH($A18,{"January","February","March","April","May","June","July","August","September","October","November","December"},0),'Payments Master Sheet'!$G:$G,H$7) / COUNTIFS('Payments Master Sheet'!$E:$E,$B$1,'Payments Master Sheet'!$G:$G,H$7)</f>
        <v>6.25E-2</v>
      </c>
      <c r="J18" s="12" t="s">
        <v>45</v>
      </c>
      <c r="K18" s="15">
        <f>SUMIFS('Payments Master Sheet'!$D:$D,'Payments Master Sheet'!$E:$E,$B$1,'Payments Master Sheet'!$F:$F,MATCH($J18,{"January","February","March","April","May","June","July","August","September","October","November","December"},0),'Payments Master Sheet'!$G:$G,K$7) / SUMIFS('Payments Master Sheet'!$D:$D,'Payments Master Sheet'!$E:$E,$B$1,'Payments Master Sheet'!$G:$G,K$7)</f>
        <v>0.32186419188619264</v>
      </c>
      <c r="L18" s="15">
        <f>SUMIFS('Payments Master Sheet'!$D:$D,'Payments Master Sheet'!$E:$E,$B$1,'Payments Master Sheet'!$F:$F,MATCH($J18,{"January","February","March","April","May","June","July","August","September","October","November","December"},0),'Payments Master Sheet'!$G:$G,L$7) / SUMIFS('Payments Master Sheet'!$D:$D,'Payments Master Sheet'!$E:$E,$B$1,'Payments Master Sheet'!$G:$G,L$7)</f>
        <v>0.34051731849408667</v>
      </c>
      <c r="M18" s="15">
        <f>SUMIFS('Payments Master Sheet'!$D:$D,'Payments Master Sheet'!$E:$E,$B$1,'Payments Master Sheet'!$F:$F,MATCH($J18,{"January","February","March","April","May","June","July","August","September","October","November","December"},0),'Payments Master Sheet'!$G:$G,M$7) / SUMIFS('Payments Master Sheet'!$D:$D,'Payments Master Sheet'!$E:$E,$B$1,'Payments Master Sheet'!$G:$G,M$7)</f>
        <v>0.10682907491682826</v>
      </c>
      <c r="N18" s="15">
        <f>SUMIFS('Payments Master Sheet'!$D:$D,'Payments Master Sheet'!$E:$E,$B$1,'Payments Master Sheet'!$F:$F,MATCH($J18,{"January","February","March","April","May","June","July","August","September","October","November","December"},0),'Payments Master Sheet'!$G:$G,N$7) / SUMIFS('Payments Master Sheet'!$D:$D,'Payments Master Sheet'!$E:$E,$B$1,'Payments Master Sheet'!$G:$G,N$7)</f>
        <v>0.2825317830149473</v>
      </c>
      <c r="O18" s="15">
        <f>SUMIFS('Payments Master Sheet'!$D:$D,'Payments Master Sheet'!$E:$E,$B$1,'Payments Master Sheet'!$F:$F,MATCH($J18,{"January","February","March","April","May","June","July","August","September","October","November","December"},0),'Payments Master Sheet'!$G:$G,O$7) / SUMIFS('Payments Master Sheet'!$D:$D,'Payments Master Sheet'!$E:$E,$B$1,'Payments Master Sheet'!$G:$G,O$7)</f>
        <v>0</v>
      </c>
      <c r="P18" s="15">
        <f>SUMIFS('Payments Master Sheet'!$D:$D,'Payments Master Sheet'!$E:$E,$B$1,'Payments Master Sheet'!$F:$F,MATCH($J18,{"January","February","March","April","May","June","July","August","September","October","November","December"},0),'Payments Master Sheet'!$G:$G,P$7) / SUMIFS('Payments Master Sheet'!$D:$D,'Payments Master Sheet'!$E:$E,$B$1,'Payments Master Sheet'!$G:$G,P$7)</f>
        <v>0.22158486086749635</v>
      </c>
      <c r="Q18" s="15">
        <f>SUMIFS('Payments Master Sheet'!$D:$D,'Payments Master Sheet'!$E:$E,$B$1,'Payments Master Sheet'!$F:$F,MATCH($J18,{"January","February","March","April","May","June","July","August","September","October","November","December"},0),'Payments Master Sheet'!$G:$G,Q$7) / SUMIFS('Payments Master Sheet'!$D:$D,'Payments Master Sheet'!$E:$E,$B$1,'Payments Master Sheet'!$G:$G,Q$7)</f>
        <v>7.4113361332457828E-2</v>
      </c>
    </row>
    <row r="19" spans="1:17">
      <c r="A19" s="12" t="s">
        <v>46</v>
      </c>
      <c r="B19" s="15">
        <f>COUNTIFS('Payments Master Sheet'!$E:$E,$B$1,'Payments Master Sheet'!$F:$F,MATCH($A19,{"January","February","March","April","May","June","July","August","September","October","November","December"},0),'Payments Master Sheet'!$G:$G,B$7) / COUNTIFS('Payments Master Sheet'!$E:$E,$B$1,'Payments Master Sheet'!$G:$G,B$7)</f>
        <v>0.22222222222222221</v>
      </c>
      <c r="C19" s="15">
        <f>COUNTIFS('Payments Master Sheet'!$E:$E,$B$1,'Payments Master Sheet'!$F:$F,MATCH($A19,{"January","February","March","April","May","June","July","August","September","October","November","December"},0),'Payments Master Sheet'!$G:$G,C$7) / COUNTIFS('Payments Master Sheet'!$E:$E,$B$1,'Payments Master Sheet'!$G:$G,C$7)</f>
        <v>0.2</v>
      </c>
      <c r="D19" s="15">
        <f>COUNTIFS('Payments Master Sheet'!$E:$E,$B$1,'Payments Master Sheet'!$F:$F,MATCH($A19,{"January","February","March","April","May","June","July","August","September","October","November","December"},0),'Payments Master Sheet'!$G:$G,D$7) / COUNTIFS('Payments Master Sheet'!$E:$E,$B$1,'Payments Master Sheet'!$G:$G,D$7)</f>
        <v>0.2857142857142857</v>
      </c>
      <c r="E19" s="15">
        <f>COUNTIFS('Payments Master Sheet'!$E:$E,$B$1,'Payments Master Sheet'!$F:$F,MATCH($A19,{"January","February","March","April","May","June","July","August","September","October","November","December"},0),'Payments Master Sheet'!$G:$G,E$7) / COUNTIFS('Payments Master Sheet'!$E:$E,$B$1,'Payments Master Sheet'!$G:$G,E$7)</f>
        <v>0.1</v>
      </c>
      <c r="F19" s="15">
        <f>COUNTIFS('Payments Master Sheet'!$E:$E,$B$1,'Payments Master Sheet'!$F:$F,MATCH($A19,{"January","February","March","April","May","June","July","August","September","October","November","December"},0),'Payments Master Sheet'!$G:$G,F$7) / COUNTIFS('Payments Master Sheet'!$E:$E,$B$1,'Payments Master Sheet'!$G:$G,F$7)</f>
        <v>0.6</v>
      </c>
      <c r="G19" s="15">
        <f>COUNTIFS('Payments Master Sheet'!$E:$E,$B$1,'Payments Master Sheet'!$F:$F,MATCH($A19,{"January","February","March","April","May","June","July","August","September","October","November","December"},0),'Payments Master Sheet'!$G:$G,G$7) / COUNTIFS('Payments Master Sheet'!$E:$E,$B$1,'Payments Master Sheet'!$G:$G,G$7)</f>
        <v>0.18181818181818182</v>
      </c>
      <c r="H19" s="15">
        <f>COUNTIFS('Payments Master Sheet'!$E:$E,$B$1,'Payments Master Sheet'!$F:$F,MATCH($A19,{"January","February","March","April","May","June","July","August","September","October","November","December"},0),'Payments Master Sheet'!$G:$G,H$7) / COUNTIFS('Payments Master Sheet'!$E:$E,$B$1,'Payments Master Sheet'!$G:$G,H$7)</f>
        <v>0.1875</v>
      </c>
      <c r="J19" s="12" t="s">
        <v>46</v>
      </c>
      <c r="K19" s="15">
        <f>SUMIFS('Payments Master Sheet'!$D:$D,'Payments Master Sheet'!$E:$E,$B$1,'Payments Master Sheet'!$F:$F,MATCH($J19,{"January","February","March","April","May","June","July","August","September","October","November","December"},0),'Payments Master Sheet'!$G:$G,K$7) / SUMIFS('Payments Master Sheet'!$D:$D,'Payments Master Sheet'!$E:$E,$B$1,'Payments Master Sheet'!$G:$G,K$7)</f>
        <v>0.38004634348215927</v>
      </c>
      <c r="L19" s="15">
        <f>SUMIFS('Payments Master Sheet'!$D:$D,'Payments Master Sheet'!$E:$E,$B$1,'Payments Master Sheet'!$F:$F,MATCH($J19,{"January","February","March","April","May","June","July","August","September","October","November","December"},0),'Payments Master Sheet'!$G:$G,L$7) / SUMIFS('Payments Master Sheet'!$D:$D,'Payments Master Sheet'!$E:$E,$B$1,'Payments Master Sheet'!$G:$G,L$7)</f>
        <v>6.6610469193830832E-2</v>
      </c>
      <c r="M19" s="15">
        <f>SUMIFS('Payments Master Sheet'!$D:$D,'Payments Master Sheet'!$E:$E,$B$1,'Payments Master Sheet'!$F:$F,MATCH($J19,{"January","February","March","April","May","June","July","August","September","October","November","December"},0),'Payments Master Sheet'!$G:$G,M$7) / SUMIFS('Payments Master Sheet'!$D:$D,'Payments Master Sheet'!$E:$E,$B$1,'Payments Master Sheet'!$G:$G,M$7)</f>
        <v>0.43344408583021543</v>
      </c>
      <c r="N19" s="15">
        <f>SUMIFS('Payments Master Sheet'!$D:$D,'Payments Master Sheet'!$E:$E,$B$1,'Payments Master Sheet'!$F:$F,MATCH($J19,{"January","February","March","April","May","June","July","August","September","October","November","December"},0),'Payments Master Sheet'!$G:$G,N$7) / SUMIFS('Payments Master Sheet'!$D:$D,'Payments Master Sheet'!$E:$E,$B$1,'Payments Master Sheet'!$G:$G,N$7)</f>
        <v>0.14849016954206043</v>
      </c>
      <c r="O19" s="15">
        <f>SUMIFS('Payments Master Sheet'!$D:$D,'Payments Master Sheet'!$E:$E,$B$1,'Payments Master Sheet'!$F:$F,MATCH($J19,{"January","February","March","April","May","June","July","August","September","October","November","December"},0),'Payments Master Sheet'!$G:$G,O$7) / SUMIFS('Payments Master Sheet'!$D:$D,'Payments Master Sheet'!$E:$E,$B$1,'Payments Master Sheet'!$G:$G,O$7)</f>
        <v>0.64309977870857704</v>
      </c>
      <c r="P19" s="15">
        <f>SUMIFS('Payments Master Sheet'!$D:$D,'Payments Master Sheet'!$E:$E,$B$1,'Payments Master Sheet'!$F:$F,MATCH($J19,{"January","February","March","April","May","June","July","August","September","October","November","December"},0),'Payments Master Sheet'!$G:$G,P$7) / SUMIFS('Payments Master Sheet'!$D:$D,'Payments Master Sheet'!$E:$E,$B$1,'Payments Master Sheet'!$G:$G,P$7)</f>
        <v>0.19761891311365606</v>
      </c>
      <c r="Q19" s="15">
        <f>SUMIFS('Payments Master Sheet'!$D:$D,'Payments Master Sheet'!$E:$E,$B$1,'Payments Master Sheet'!$F:$F,MATCH($J19,{"January","February","March","April","May","June","July","August","September","October","November","December"},0),'Payments Master Sheet'!$G:$G,Q$7) / SUMIFS('Payments Master Sheet'!$D:$D,'Payments Master Sheet'!$E:$E,$B$1,'Payments Master Sheet'!$G:$G,Q$7)</f>
        <v>0.26769433234890205</v>
      </c>
    </row>
    <row r="22" spans="1:17" ht="18.75" customHeight="1">
      <c r="A22" s="32" t="s">
        <v>93</v>
      </c>
      <c r="B22" s="32"/>
      <c r="C22" s="32"/>
      <c r="D22" s="32"/>
      <c r="E22" s="32"/>
      <c r="F22" s="9"/>
      <c r="G22" s="9"/>
      <c r="H22" s="9"/>
      <c r="J22" s="32" t="s">
        <v>94</v>
      </c>
      <c r="K22" s="32"/>
      <c r="L22" s="32"/>
      <c r="M22" s="32"/>
      <c r="N22" s="32"/>
      <c r="O22" s="9"/>
      <c r="P22" s="9"/>
      <c r="Q22" s="9"/>
    </row>
    <row r="23" spans="1:17">
      <c r="A23" s="11" t="s">
        <v>60</v>
      </c>
      <c r="B23" s="11" t="s">
        <v>16</v>
      </c>
      <c r="C23" s="11" t="s">
        <v>20</v>
      </c>
      <c r="D23" s="11" t="s">
        <v>18</v>
      </c>
      <c r="E23" s="11" t="s">
        <v>19</v>
      </c>
      <c r="F23" s="11" t="s">
        <v>22</v>
      </c>
      <c r="G23" s="11" t="s">
        <v>21</v>
      </c>
      <c r="H23" s="11" t="s">
        <v>17</v>
      </c>
      <c r="J23" s="11" t="s">
        <v>60</v>
      </c>
      <c r="K23" s="11" t="s">
        <v>16</v>
      </c>
      <c r="L23" s="11" t="s">
        <v>20</v>
      </c>
      <c r="M23" s="11" t="s">
        <v>18</v>
      </c>
      <c r="N23" s="11" t="s">
        <v>19</v>
      </c>
      <c r="O23" s="11" t="s">
        <v>22</v>
      </c>
      <c r="P23" s="11" t="s">
        <v>21</v>
      </c>
      <c r="Q23" s="11" t="s">
        <v>17</v>
      </c>
    </row>
    <row r="24" spans="1:17">
      <c r="A24" s="12" t="s">
        <v>36</v>
      </c>
      <c r="B24" s="15">
        <f>COUNTIFS('Payments Master Sheet'!$E:$E,$B$2,'Payments Master Sheet'!$F:$F,MATCH($A24,{"January","February","March","April","May","June","July","August","September","October","November","December"},0),'Payments Master Sheet'!$G:$G,B$23) / COUNTIFS('Payments Master Sheet'!$E:$E,$B$2,'Payments Master Sheet'!$G:$G,B$7)</f>
        <v>0</v>
      </c>
      <c r="C24" s="15">
        <f>COUNTIFS('Payments Master Sheet'!$E:$E,$B$2,'Payments Master Sheet'!$F:$F,MATCH($A24,{"January","February","March","April","May","June","July","August","September","October","November","December"},0),'Payments Master Sheet'!$G:$G,C$23) / COUNTIFS('Payments Master Sheet'!$E:$E,$B$2,'Payments Master Sheet'!$G:$G,C$7)</f>
        <v>7.6923076923076927E-2</v>
      </c>
      <c r="D24" s="15">
        <f>COUNTIFS('Payments Master Sheet'!$E:$E,$B$2,'Payments Master Sheet'!$F:$F,MATCH($A24,{"January","February","March","April","May","June","July","August","September","October","November","December"},0),'Payments Master Sheet'!$G:$G,D$23) / COUNTIFS('Payments Master Sheet'!$E:$E,$B$2,'Payments Master Sheet'!$G:$G,D$7)</f>
        <v>0</v>
      </c>
      <c r="E24" s="15">
        <f>COUNTIFS('Payments Master Sheet'!$E:$E,$B$2,'Payments Master Sheet'!$F:$F,MATCH($A24,{"January","February","March","April","May","June","July","August","September","October","November","December"},0),'Payments Master Sheet'!$G:$G,E$23) / COUNTIFS('Payments Master Sheet'!$E:$E,$B$2,'Payments Master Sheet'!$G:$G,E$7)</f>
        <v>6.8181818181818177E-2</v>
      </c>
      <c r="F24" s="15">
        <f>COUNTIFS('Payments Master Sheet'!$E:$E,$B$2,'Payments Master Sheet'!$F:$F,MATCH($A24,{"January","February","March","April","May","June","July","August","September","October","November","December"},0),'Payments Master Sheet'!$G:$G,F$23) / COUNTIFS('Payments Master Sheet'!$E:$E,$B$2,'Payments Master Sheet'!$G:$G,F$7)</f>
        <v>0.16666666666666666</v>
      </c>
      <c r="G24" s="15">
        <f>COUNTIFS('Payments Master Sheet'!$E:$E,$B$2,'Payments Master Sheet'!$F:$F,MATCH($A24,{"January","February","March","April","May","June","July","August","September","October","November","December"},0),'Payments Master Sheet'!$G:$G,G$23) / COUNTIFS('Payments Master Sheet'!$E:$E,$B$2,'Payments Master Sheet'!$G:$G,G$7)</f>
        <v>0</v>
      </c>
      <c r="H24" s="15">
        <f>COUNTIFS('Payments Master Sheet'!$E:$E,$B$2,'Payments Master Sheet'!$F:$F,MATCH($A24,{"January","February","March","April","May","June","July","August","September","October","November","December"},0),'Payments Master Sheet'!$G:$G,H$23) / COUNTIFS('Payments Master Sheet'!$E:$E,$B$2,'Payments Master Sheet'!$G:$G,H$7)</f>
        <v>4.5454545454545456E-2</v>
      </c>
      <c r="J24" s="12" t="s">
        <v>36</v>
      </c>
      <c r="K24" s="15">
        <f>SUMIFS('Payments Master Sheet'!$D:$D,'Payments Master Sheet'!$E:$E,$B$2,'Payments Master Sheet'!$F:$F,MATCH($J24,{"January","February","March","April","May","June","July","August","September","October","November","December"},0),'Payments Master Sheet'!$G:$G,K$23) / SUMIFS('Payments Master Sheet'!$D:$D,'Payments Master Sheet'!$E:$E,$B$2,'Payments Master Sheet'!$G:$G,K$23)</f>
        <v>0</v>
      </c>
      <c r="L24" s="15">
        <f>SUMIFS('Payments Master Sheet'!$D:$D,'Payments Master Sheet'!$E:$E,$B$2,'Payments Master Sheet'!$F:$F,MATCH($J24,{"January","February","March","April","May","June","July","August","September","October","November","December"},0),'Payments Master Sheet'!$G:$G,L$23) / SUMIFS('Payments Master Sheet'!$D:$D,'Payments Master Sheet'!$E:$E,$B$2,'Payments Master Sheet'!$G:$G,L$23)</f>
        <v>4.0690644079335196E-2</v>
      </c>
      <c r="M24" s="15">
        <f>SUMIFS('Payments Master Sheet'!$D:$D,'Payments Master Sheet'!$E:$E,$B$2,'Payments Master Sheet'!$F:$F,MATCH($J24,{"January","February","March","April","May","June","July","August","September","October","November","December"},0),'Payments Master Sheet'!$G:$G,M$23) / SUMIFS('Payments Master Sheet'!$D:$D,'Payments Master Sheet'!$E:$E,$B$2,'Payments Master Sheet'!$G:$G,M$23)</f>
        <v>0</v>
      </c>
      <c r="N24" s="15">
        <f>SUMIFS('Payments Master Sheet'!$D:$D,'Payments Master Sheet'!$E:$E,$B$2,'Payments Master Sheet'!$F:$F,MATCH($J24,{"January","February","March","April","May","June","July","August","September","October","November","December"},0),'Payments Master Sheet'!$G:$G,N$23) / SUMIFS('Payments Master Sheet'!$D:$D,'Payments Master Sheet'!$E:$E,$B$2,'Payments Master Sheet'!$G:$G,N$23)</f>
        <v>0.11590441119257239</v>
      </c>
      <c r="O24" s="15">
        <f>SUMIFS('Payments Master Sheet'!$D:$D,'Payments Master Sheet'!$E:$E,$B$2,'Payments Master Sheet'!$F:$F,MATCH($J24,{"January","February","March","April","May","June","July","August","September","October","November","December"},0),'Payments Master Sheet'!$G:$G,O$23) / SUMIFS('Payments Master Sheet'!$D:$D,'Payments Master Sheet'!$E:$E,$B$2,'Payments Master Sheet'!$G:$G,O$23)</f>
        <v>0.31086675832367172</v>
      </c>
      <c r="P24" s="15">
        <f>SUMIFS('Payments Master Sheet'!$D:$D,'Payments Master Sheet'!$E:$E,$B$2,'Payments Master Sheet'!$F:$F,MATCH($J24,{"January","February","March","April","May","June","July","August","September","October","November","December"},0),'Payments Master Sheet'!$G:$G,P$23) / SUMIFS('Payments Master Sheet'!$D:$D,'Payments Master Sheet'!$E:$E,$B$2,'Payments Master Sheet'!$G:$G,P$23)</f>
        <v>0</v>
      </c>
      <c r="Q24" s="15">
        <f>SUMIFS('Payments Master Sheet'!$D:$D,'Payments Master Sheet'!$E:$E,$B$2,'Payments Master Sheet'!$F:$F,MATCH($J24,{"January","February","March","April","May","June","July","August","September","October","November","December"},0),'Payments Master Sheet'!$G:$G,Q$23) / SUMIFS('Payments Master Sheet'!$D:$D,'Payments Master Sheet'!$E:$E,$B$2,'Payments Master Sheet'!$G:$G,Q$23)</f>
        <v>1.0833208916656139E-2</v>
      </c>
    </row>
    <row r="25" spans="1:17">
      <c r="A25" s="12" t="s">
        <v>37</v>
      </c>
      <c r="B25" s="15">
        <f>COUNTIFS('Payments Master Sheet'!$E:$E,$B$2,'Payments Master Sheet'!$F:$F,MATCH($A25,{"January","February","March","April","May","June","July","August","September","October","November","December"},0),'Payments Master Sheet'!$G:$G,B$23) / COUNTIFS('Payments Master Sheet'!$E:$E,$B$2,'Payments Master Sheet'!$G:$G,B$7)</f>
        <v>0</v>
      </c>
      <c r="C25" s="15">
        <f>COUNTIFS('Payments Master Sheet'!$E:$E,$B$2,'Payments Master Sheet'!$F:$F,MATCH($A25,{"January","February","March","April","May","June","July","August","September","October","November","December"},0),'Payments Master Sheet'!$G:$G,C$23) / COUNTIFS('Payments Master Sheet'!$E:$E,$B$2,'Payments Master Sheet'!$G:$G,C$7)</f>
        <v>0.15384615384615385</v>
      </c>
      <c r="D25" s="15">
        <f>COUNTIFS('Payments Master Sheet'!$E:$E,$B$2,'Payments Master Sheet'!$F:$F,MATCH($A25,{"January","February","March","April","May","June","July","August","September","October","November","December"},0),'Payments Master Sheet'!$G:$G,D$23) / COUNTIFS('Payments Master Sheet'!$E:$E,$B$2,'Payments Master Sheet'!$G:$G,D$7)</f>
        <v>0</v>
      </c>
      <c r="E25" s="15">
        <f>COUNTIFS('Payments Master Sheet'!$E:$E,$B$2,'Payments Master Sheet'!$F:$F,MATCH($A25,{"January","February","March","April","May","June","July","August","September","October","November","December"},0),'Payments Master Sheet'!$G:$G,E$23) / COUNTIFS('Payments Master Sheet'!$E:$E,$B$2,'Payments Master Sheet'!$G:$G,E$7)</f>
        <v>6.8181818181818177E-2</v>
      </c>
      <c r="F25" s="15">
        <f>COUNTIFS('Payments Master Sheet'!$E:$E,$B$2,'Payments Master Sheet'!$F:$F,MATCH($A25,{"January","February","March","April","May","June","July","August","September","October","November","December"},0),'Payments Master Sheet'!$G:$G,F$23) / COUNTIFS('Payments Master Sheet'!$E:$E,$B$2,'Payments Master Sheet'!$G:$G,F$7)</f>
        <v>0</v>
      </c>
      <c r="G25" s="15">
        <f>COUNTIFS('Payments Master Sheet'!$E:$E,$B$2,'Payments Master Sheet'!$F:$F,MATCH($A25,{"January","February","March","April","May","June","July","August","September","October","November","December"},0),'Payments Master Sheet'!$G:$G,G$23) / COUNTIFS('Payments Master Sheet'!$E:$E,$B$2,'Payments Master Sheet'!$G:$G,G$7)</f>
        <v>7.6923076923076927E-2</v>
      </c>
      <c r="H25" s="15">
        <f>COUNTIFS('Payments Master Sheet'!$E:$E,$B$2,'Payments Master Sheet'!$F:$F,MATCH($A25,{"January","February","March","April","May","June","July","August","September","October","November","December"},0),'Payments Master Sheet'!$G:$G,H$23) / COUNTIFS('Payments Master Sheet'!$E:$E,$B$2,'Payments Master Sheet'!$G:$G,H$7)</f>
        <v>0</v>
      </c>
      <c r="J25" s="12" t="s">
        <v>37</v>
      </c>
      <c r="K25" s="15">
        <f>SUMIFS('Payments Master Sheet'!$D:$D,'Payments Master Sheet'!$E:$E,$B$2,'Payments Master Sheet'!$F:$F,MATCH($J25,{"January","February","March","April","May","June","July","August","September","October","November","December"},0),'Payments Master Sheet'!$G:$G,K$23) / SUMIFS('Payments Master Sheet'!$D:$D,'Payments Master Sheet'!$E:$E,$B$2,'Payments Master Sheet'!$G:$G,K$23)</f>
        <v>0</v>
      </c>
      <c r="L25" s="15">
        <f>SUMIFS('Payments Master Sheet'!$D:$D,'Payments Master Sheet'!$E:$E,$B$2,'Payments Master Sheet'!$F:$F,MATCH($J25,{"January","February","March","April","May","June","July","August","September","October","November","December"},0),'Payments Master Sheet'!$G:$G,L$23) / SUMIFS('Payments Master Sheet'!$D:$D,'Payments Master Sheet'!$E:$E,$B$2,'Payments Master Sheet'!$G:$G,L$23)</f>
        <v>9.4014185538694714E-2</v>
      </c>
      <c r="M25" s="15">
        <f>SUMIFS('Payments Master Sheet'!$D:$D,'Payments Master Sheet'!$E:$E,$B$2,'Payments Master Sheet'!$F:$F,MATCH($J25,{"January","February","March","April","May","June","July","August","September","October","November","December"},0),'Payments Master Sheet'!$G:$G,M$23) / SUMIFS('Payments Master Sheet'!$D:$D,'Payments Master Sheet'!$E:$E,$B$2,'Payments Master Sheet'!$G:$G,M$23)</f>
        <v>0</v>
      </c>
      <c r="N25" s="15">
        <f>SUMIFS('Payments Master Sheet'!$D:$D,'Payments Master Sheet'!$E:$E,$B$2,'Payments Master Sheet'!$F:$F,MATCH($J25,{"January","February","March","April","May","June","July","August","September","October","November","December"},0),'Payments Master Sheet'!$G:$G,N$23) / SUMIFS('Payments Master Sheet'!$D:$D,'Payments Master Sheet'!$E:$E,$B$2,'Payments Master Sheet'!$G:$G,N$23)</f>
        <v>2.5966500303377743E-2</v>
      </c>
      <c r="O25" s="15">
        <f>SUMIFS('Payments Master Sheet'!$D:$D,'Payments Master Sheet'!$E:$E,$B$2,'Payments Master Sheet'!$F:$F,MATCH($J25,{"January","February","March","April","May","June","July","August","September","October","November","December"},0),'Payments Master Sheet'!$G:$G,O$23) / SUMIFS('Payments Master Sheet'!$D:$D,'Payments Master Sheet'!$E:$E,$B$2,'Payments Master Sheet'!$G:$G,O$23)</f>
        <v>0</v>
      </c>
      <c r="P25" s="15">
        <f>SUMIFS('Payments Master Sheet'!$D:$D,'Payments Master Sheet'!$E:$E,$B$2,'Payments Master Sheet'!$F:$F,MATCH($J25,{"January","February","March","April","May","June","July","August","September","October","November","December"},0),'Payments Master Sheet'!$G:$G,P$23) / SUMIFS('Payments Master Sheet'!$D:$D,'Payments Master Sheet'!$E:$E,$B$2,'Payments Master Sheet'!$G:$G,P$23)</f>
        <v>4.4081380902263767E-2</v>
      </c>
      <c r="Q25" s="15">
        <f>SUMIFS('Payments Master Sheet'!$D:$D,'Payments Master Sheet'!$E:$E,$B$2,'Payments Master Sheet'!$F:$F,MATCH($J25,{"January","February","March","April","May","June","July","August","September","October","November","December"},0),'Payments Master Sheet'!$G:$G,Q$23) / SUMIFS('Payments Master Sheet'!$D:$D,'Payments Master Sheet'!$E:$E,$B$2,'Payments Master Sheet'!$G:$G,Q$23)</f>
        <v>0</v>
      </c>
    </row>
    <row r="26" spans="1:17">
      <c r="A26" s="12" t="s">
        <v>38</v>
      </c>
      <c r="B26" s="15">
        <f>COUNTIFS('Payments Master Sheet'!$E:$E,$B$2,'Payments Master Sheet'!$F:$F,MATCH($A26,{"January","February","March","April","May","June","July","August","September","October","November","December"},0),'Payments Master Sheet'!$G:$G,B$23) / COUNTIFS('Payments Master Sheet'!$E:$E,$B$2,'Payments Master Sheet'!$G:$G,B$7)</f>
        <v>5.8823529411764705E-2</v>
      </c>
      <c r="C26" s="15">
        <f>COUNTIFS('Payments Master Sheet'!$E:$E,$B$2,'Payments Master Sheet'!$F:$F,MATCH($A26,{"January","February","March","April","May","June","July","August","September","October","November","December"},0),'Payments Master Sheet'!$G:$G,C$23) / COUNTIFS('Payments Master Sheet'!$E:$E,$B$2,'Payments Master Sheet'!$G:$G,C$7)</f>
        <v>0.15384615384615385</v>
      </c>
      <c r="D26" s="15">
        <f>COUNTIFS('Payments Master Sheet'!$E:$E,$B$2,'Payments Master Sheet'!$F:$F,MATCH($A26,{"January","February","March","April","May","June","July","August","September","October","November","December"},0),'Payments Master Sheet'!$G:$G,D$23) / COUNTIFS('Payments Master Sheet'!$E:$E,$B$2,'Payments Master Sheet'!$G:$G,D$7)</f>
        <v>0</v>
      </c>
      <c r="E26" s="15">
        <f>COUNTIFS('Payments Master Sheet'!$E:$E,$B$2,'Payments Master Sheet'!$F:$F,MATCH($A26,{"January","February","March","April","May","June","July","August","September","October","November","December"},0),'Payments Master Sheet'!$G:$G,E$23) / COUNTIFS('Payments Master Sheet'!$E:$E,$B$2,'Payments Master Sheet'!$G:$G,E$7)</f>
        <v>9.0909090909090912E-2</v>
      </c>
      <c r="F26" s="15">
        <f>COUNTIFS('Payments Master Sheet'!$E:$E,$B$2,'Payments Master Sheet'!$F:$F,MATCH($A26,{"January","February","March","April","May","June","July","August","September","October","November","December"},0),'Payments Master Sheet'!$G:$G,F$23) / COUNTIFS('Payments Master Sheet'!$E:$E,$B$2,'Payments Master Sheet'!$G:$G,F$7)</f>
        <v>0</v>
      </c>
      <c r="G26" s="15">
        <f>COUNTIFS('Payments Master Sheet'!$E:$E,$B$2,'Payments Master Sheet'!$F:$F,MATCH($A26,{"January","February","March","April","May","June","July","August","September","October","November","December"},0),'Payments Master Sheet'!$G:$G,G$23) / COUNTIFS('Payments Master Sheet'!$E:$E,$B$2,'Payments Master Sheet'!$G:$G,G$7)</f>
        <v>7.6923076923076927E-2</v>
      </c>
      <c r="H26" s="15">
        <f>COUNTIFS('Payments Master Sheet'!$E:$E,$B$2,'Payments Master Sheet'!$F:$F,MATCH($A26,{"January","February","March","April","May","June","July","August","September","October","November","December"},0),'Payments Master Sheet'!$G:$G,H$23) / COUNTIFS('Payments Master Sheet'!$E:$E,$B$2,'Payments Master Sheet'!$G:$G,H$7)</f>
        <v>0.13636363636363635</v>
      </c>
      <c r="J26" s="12" t="s">
        <v>38</v>
      </c>
      <c r="K26" s="15">
        <f>SUMIFS('Payments Master Sheet'!$D:$D,'Payments Master Sheet'!$E:$E,$B$2,'Payments Master Sheet'!$F:$F,MATCH($J26,{"January","February","March","April","May","June","July","August","September","October","November","December"},0),'Payments Master Sheet'!$G:$G,K$23) / SUMIFS('Payments Master Sheet'!$D:$D,'Payments Master Sheet'!$E:$E,$B$2,'Payments Master Sheet'!$G:$G,K$23)</f>
        <v>4.3570717201509922E-2</v>
      </c>
      <c r="L26" s="15">
        <f>SUMIFS('Payments Master Sheet'!$D:$D,'Payments Master Sheet'!$E:$E,$B$2,'Payments Master Sheet'!$F:$F,MATCH($J26,{"January","February","March","April","May","June","July","August","September","October","November","December"},0),'Payments Master Sheet'!$G:$G,L$23) / SUMIFS('Payments Master Sheet'!$D:$D,'Payments Master Sheet'!$E:$E,$B$2,'Payments Master Sheet'!$G:$G,L$23)</f>
        <v>0.23916211523495681</v>
      </c>
      <c r="M26" s="15">
        <f>SUMIFS('Payments Master Sheet'!$D:$D,'Payments Master Sheet'!$E:$E,$B$2,'Payments Master Sheet'!$F:$F,MATCH($J26,{"January","February","March","April","May","June","July","August","September","October","November","December"},0),'Payments Master Sheet'!$G:$G,M$23) / SUMIFS('Payments Master Sheet'!$D:$D,'Payments Master Sheet'!$E:$E,$B$2,'Payments Master Sheet'!$G:$G,M$23)</f>
        <v>0</v>
      </c>
      <c r="N26" s="15">
        <f>SUMIFS('Payments Master Sheet'!$D:$D,'Payments Master Sheet'!$E:$E,$B$2,'Payments Master Sheet'!$F:$F,MATCH($J26,{"January","February","March","April","May","June","July","August","September","October","November","December"},0),'Payments Master Sheet'!$G:$G,N$23) / SUMIFS('Payments Master Sheet'!$D:$D,'Payments Master Sheet'!$E:$E,$B$2,'Payments Master Sheet'!$G:$G,N$23)</f>
        <v>9.0798280132566037E-2</v>
      </c>
      <c r="O26" s="15">
        <f>SUMIFS('Payments Master Sheet'!$D:$D,'Payments Master Sheet'!$E:$E,$B$2,'Payments Master Sheet'!$F:$F,MATCH($J26,{"January","February","March","April","May","June","July","August","September","October","November","December"},0),'Payments Master Sheet'!$G:$G,O$23) / SUMIFS('Payments Master Sheet'!$D:$D,'Payments Master Sheet'!$E:$E,$B$2,'Payments Master Sheet'!$G:$G,O$23)</f>
        <v>0</v>
      </c>
      <c r="P26" s="15">
        <f>SUMIFS('Payments Master Sheet'!$D:$D,'Payments Master Sheet'!$E:$E,$B$2,'Payments Master Sheet'!$F:$F,MATCH($J26,{"January","February","March","April","May","June","July","August","September","October","November","December"},0),'Payments Master Sheet'!$G:$G,P$23) / SUMIFS('Payments Master Sheet'!$D:$D,'Payments Master Sheet'!$E:$E,$B$2,'Payments Master Sheet'!$G:$G,P$23)</f>
        <v>8.8057629467432938E-2</v>
      </c>
      <c r="Q26" s="15">
        <f>SUMIFS('Payments Master Sheet'!$D:$D,'Payments Master Sheet'!$E:$E,$B$2,'Payments Master Sheet'!$F:$F,MATCH($J26,{"January","February","March","April","May","June","July","August","September","October","November","December"},0),'Payments Master Sheet'!$G:$G,Q$23) / SUMIFS('Payments Master Sheet'!$D:$D,'Payments Master Sheet'!$E:$E,$B$2,'Payments Master Sheet'!$G:$G,Q$23)</f>
        <v>0.13537764938059019</v>
      </c>
    </row>
    <row r="27" spans="1:17">
      <c r="A27" s="12" t="s">
        <v>39</v>
      </c>
      <c r="B27" s="15">
        <f>COUNTIFS('Payments Master Sheet'!$E:$E,$B$2,'Payments Master Sheet'!$F:$F,MATCH($A27,{"January","February","March","April","May","June","July","August","September","October","November","December"},0),'Payments Master Sheet'!$G:$G,B$23) / COUNTIFS('Payments Master Sheet'!$E:$E,$B$2,'Payments Master Sheet'!$G:$G,B$7)</f>
        <v>0</v>
      </c>
      <c r="C27" s="15">
        <f>COUNTIFS('Payments Master Sheet'!$E:$E,$B$2,'Payments Master Sheet'!$F:$F,MATCH($A27,{"January","February","March","April","May","June","July","August","September","October","November","December"},0),'Payments Master Sheet'!$G:$G,C$23) / COUNTIFS('Payments Master Sheet'!$E:$E,$B$2,'Payments Master Sheet'!$G:$G,C$7)</f>
        <v>0</v>
      </c>
      <c r="D27" s="15">
        <f>COUNTIFS('Payments Master Sheet'!$E:$E,$B$2,'Payments Master Sheet'!$F:$F,MATCH($A27,{"January","February","March","April","May","June","July","August","September","October","November","December"},0),'Payments Master Sheet'!$G:$G,D$23) / COUNTIFS('Payments Master Sheet'!$E:$E,$B$2,'Payments Master Sheet'!$G:$G,D$7)</f>
        <v>0.23809523809523808</v>
      </c>
      <c r="E27" s="15">
        <f>COUNTIFS('Payments Master Sheet'!$E:$E,$B$2,'Payments Master Sheet'!$F:$F,MATCH($A27,{"January","February","March","April","May","June","July","August","September","October","November","December"},0),'Payments Master Sheet'!$G:$G,E$23) / COUNTIFS('Payments Master Sheet'!$E:$E,$B$2,'Payments Master Sheet'!$G:$G,E$7)</f>
        <v>4.5454545454545456E-2</v>
      </c>
      <c r="F27" s="15">
        <f>COUNTIFS('Payments Master Sheet'!$E:$E,$B$2,'Payments Master Sheet'!$F:$F,MATCH($A27,{"January","February","March","April","May","June","July","August","September","October","November","December"},0),'Payments Master Sheet'!$G:$G,F$23) / COUNTIFS('Payments Master Sheet'!$E:$E,$B$2,'Payments Master Sheet'!$G:$G,F$7)</f>
        <v>0.16666666666666666</v>
      </c>
      <c r="G27" s="15">
        <f>COUNTIFS('Payments Master Sheet'!$E:$E,$B$2,'Payments Master Sheet'!$F:$F,MATCH($A27,{"January","February","March","April","May","June","July","August","September","October","November","December"},0),'Payments Master Sheet'!$G:$G,G$23) / COUNTIFS('Payments Master Sheet'!$E:$E,$B$2,'Payments Master Sheet'!$G:$G,G$7)</f>
        <v>7.6923076923076927E-2</v>
      </c>
      <c r="H27" s="15">
        <f>COUNTIFS('Payments Master Sheet'!$E:$E,$B$2,'Payments Master Sheet'!$F:$F,MATCH($A27,{"January","February","March","April","May","June","July","August","September","October","November","December"},0),'Payments Master Sheet'!$G:$G,H$23) / COUNTIFS('Payments Master Sheet'!$E:$E,$B$2,'Payments Master Sheet'!$G:$G,H$7)</f>
        <v>4.5454545454545456E-2</v>
      </c>
      <c r="J27" s="12" t="s">
        <v>39</v>
      </c>
      <c r="K27" s="15">
        <f>SUMIFS('Payments Master Sheet'!$D:$D,'Payments Master Sheet'!$E:$E,$B$2,'Payments Master Sheet'!$F:$F,MATCH($J27,{"January","February","March","April","May","June","July","August","September","October","November","December"},0),'Payments Master Sheet'!$G:$G,K$23) / SUMIFS('Payments Master Sheet'!$D:$D,'Payments Master Sheet'!$E:$E,$B$2,'Payments Master Sheet'!$G:$G,K$23)</f>
        <v>0</v>
      </c>
      <c r="L27" s="15">
        <f>SUMIFS('Payments Master Sheet'!$D:$D,'Payments Master Sheet'!$E:$E,$B$2,'Payments Master Sheet'!$F:$F,MATCH($J27,{"January","February","March","April","May","June","July","August","September","October","November","December"},0),'Payments Master Sheet'!$G:$G,L$23) / SUMIFS('Payments Master Sheet'!$D:$D,'Payments Master Sheet'!$E:$E,$B$2,'Payments Master Sheet'!$G:$G,L$23)</f>
        <v>0</v>
      </c>
      <c r="M27" s="15">
        <f>SUMIFS('Payments Master Sheet'!$D:$D,'Payments Master Sheet'!$E:$E,$B$2,'Payments Master Sheet'!$F:$F,MATCH($J27,{"January","February","March","April","May","June","July","August","September","October","November","December"},0),'Payments Master Sheet'!$G:$G,M$23) / SUMIFS('Payments Master Sheet'!$D:$D,'Payments Master Sheet'!$E:$E,$B$2,'Payments Master Sheet'!$G:$G,M$23)</f>
        <v>0.10682424708447771</v>
      </c>
      <c r="N27" s="15">
        <f>SUMIFS('Payments Master Sheet'!$D:$D,'Payments Master Sheet'!$E:$E,$B$2,'Payments Master Sheet'!$F:$F,MATCH($J27,{"January","February","March","April","May","June","July","August","September","October","November","December"},0),'Payments Master Sheet'!$G:$G,N$23) / SUMIFS('Payments Master Sheet'!$D:$D,'Payments Master Sheet'!$E:$E,$B$2,'Payments Master Sheet'!$G:$G,N$23)</f>
        <v>3.181288681101551E-2</v>
      </c>
      <c r="O27" s="15">
        <f>SUMIFS('Payments Master Sheet'!$D:$D,'Payments Master Sheet'!$E:$E,$B$2,'Payments Master Sheet'!$F:$F,MATCH($J27,{"January","February","March","April","May","June","July","August","September","October","November","December"},0),'Payments Master Sheet'!$G:$G,O$23) / SUMIFS('Payments Master Sheet'!$D:$D,'Payments Master Sheet'!$E:$E,$B$2,'Payments Master Sheet'!$G:$G,O$23)</f>
        <v>0.1000493208255456</v>
      </c>
      <c r="P27" s="15">
        <f>SUMIFS('Payments Master Sheet'!$D:$D,'Payments Master Sheet'!$E:$E,$B$2,'Payments Master Sheet'!$F:$F,MATCH($J27,{"January","February","March","April","May","June","July","August","September","October","November","December"},0),'Payments Master Sheet'!$G:$G,P$23) / SUMIFS('Payments Master Sheet'!$D:$D,'Payments Master Sheet'!$E:$E,$B$2,'Payments Master Sheet'!$G:$G,P$23)</f>
        <v>6.2119030125945801E-2</v>
      </c>
      <c r="Q27" s="15">
        <f>SUMIFS('Payments Master Sheet'!$D:$D,'Payments Master Sheet'!$E:$E,$B$2,'Payments Master Sheet'!$F:$F,MATCH($J27,{"January","February","March","April","May","June","July","August","September","October","November","December"},0),'Payments Master Sheet'!$G:$G,Q$23) / SUMIFS('Payments Master Sheet'!$D:$D,'Payments Master Sheet'!$E:$E,$B$2,'Payments Master Sheet'!$G:$G,Q$23)</f>
        <v>2.4025209844316765E-2</v>
      </c>
    </row>
    <row r="28" spans="1:17">
      <c r="A28" s="12" t="s">
        <v>7</v>
      </c>
      <c r="B28" s="15">
        <f>COUNTIFS('Payments Master Sheet'!$E:$E,$B$2,'Payments Master Sheet'!$F:$F,MATCH($A28,{"January","February","March","April","May","June","July","August","September","October","November","December"},0),'Payments Master Sheet'!$G:$G,B$23) / COUNTIFS('Payments Master Sheet'!$E:$E,$B$2,'Payments Master Sheet'!$G:$G,B$7)</f>
        <v>0.11764705882352941</v>
      </c>
      <c r="C28" s="15">
        <f>COUNTIFS('Payments Master Sheet'!$E:$E,$B$2,'Payments Master Sheet'!$F:$F,MATCH($A28,{"January","February","March","April","May","June","July","August","September","October","November","December"},0),'Payments Master Sheet'!$G:$G,C$23) / COUNTIFS('Payments Master Sheet'!$E:$E,$B$2,'Payments Master Sheet'!$G:$G,C$7)</f>
        <v>0</v>
      </c>
      <c r="D28" s="15">
        <f>COUNTIFS('Payments Master Sheet'!$E:$E,$B$2,'Payments Master Sheet'!$F:$F,MATCH($A28,{"January","February","March","April","May","June","July","August","September","October","November","December"},0),'Payments Master Sheet'!$G:$G,D$23) / COUNTIFS('Payments Master Sheet'!$E:$E,$B$2,'Payments Master Sheet'!$G:$G,D$7)</f>
        <v>9.5238095238095233E-2</v>
      </c>
      <c r="E28" s="15">
        <f>COUNTIFS('Payments Master Sheet'!$E:$E,$B$2,'Payments Master Sheet'!$F:$F,MATCH($A28,{"January","February","March","April","May","June","July","August","September","October","November","December"},0),'Payments Master Sheet'!$G:$G,E$23) / COUNTIFS('Payments Master Sheet'!$E:$E,$B$2,'Payments Master Sheet'!$G:$G,E$7)</f>
        <v>4.5454545454545456E-2</v>
      </c>
      <c r="F28" s="15">
        <f>COUNTIFS('Payments Master Sheet'!$E:$E,$B$2,'Payments Master Sheet'!$F:$F,MATCH($A28,{"January","February","March","April","May","June","July","August","September","October","November","December"},0),'Payments Master Sheet'!$G:$G,F$23) / COUNTIFS('Payments Master Sheet'!$E:$E,$B$2,'Payments Master Sheet'!$G:$G,F$7)</f>
        <v>0</v>
      </c>
      <c r="G28" s="15">
        <f>COUNTIFS('Payments Master Sheet'!$E:$E,$B$2,'Payments Master Sheet'!$F:$F,MATCH($A28,{"January","February","March","April","May","June","July","August","September","October","November","December"},0),'Payments Master Sheet'!$G:$G,G$23) / COUNTIFS('Payments Master Sheet'!$E:$E,$B$2,'Payments Master Sheet'!$G:$G,G$7)</f>
        <v>7.6923076923076927E-2</v>
      </c>
      <c r="H28" s="15">
        <f>COUNTIFS('Payments Master Sheet'!$E:$E,$B$2,'Payments Master Sheet'!$F:$F,MATCH($A28,{"January","February","March","April","May","June","July","August","September","October","November","December"},0),'Payments Master Sheet'!$G:$G,H$23) / COUNTIFS('Payments Master Sheet'!$E:$E,$B$2,'Payments Master Sheet'!$G:$G,H$7)</f>
        <v>4.5454545454545456E-2</v>
      </c>
      <c r="J28" s="12" t="s">
        <v>7</v>
      </c>
      <c r="K28" s="15">
        <f>SUMIFS('Payments Master Sheet'!$D:$D,'Payments Master Sheet'!$E:$E,$B$2,'Payments Master Sheet'!$F:$F,MATCH($J28,{"January","February","March","April","May","June","July","August","September","October","November","December"},0),'Payments Master Sheet'!$G:$G,K$23) / SUMIFS('Payments Master Sheet'!$D:$D,'Payments Master Sheet'!$E:$E,$B$2,'Payments Master Sheet'!$G:$G,K$23)</f>
        <v>3.8786257210783062E-2</v>
      </c>
      <c r="L28" s="15">
        <f>SUMIFS('Payments Master Sheet'!$D:$D,'Payments Master Sheet'!$E:$E,$B$2,'Payments Master Sheet'!$F:$F,MATCH($J28,{"January","February","March","April","May","June","July","August","September","October","November","December"},0),'Payments Master Sheet'!$G:$G,L$23) / SUMIFS('Payments Master Sheet'!$D:$D,'Payments Master Sheet'!$E:$E,$B$2,'Payments Master Sheet'!$G:$G,L$23)</f>
        <v>0</v>
      </c>
      <c r="M28" s="15">
        <f>SUMIFS('Payments Master Sheet'!$D:$D,'Payments Master Sheet'!$E:$E,$B$2,'Payments Master Sheet'!$F:$F,MATCH($J28,{"January","February","March","April","May","June","July","August","September","October","November","December"},0),'Payments Master Sheet'!$G:$G,M$23) / SUMIFS('Payments Master Sheet'!$D:$D,'Payments Master Sheet'!$E:$E,$B$2,'Payments Master Sheet'!$G:$G,M$23)</f>
        <v>0.10153082812813215</v>
      </c>
      <c r="N28" s="15">
        <f>SUMIFS('Payments Master Sheet'!$D:$D,'Payments Master Sheet'!$E:$E,$B$2,'Payments Master Sheet'!$F:$F,MATCH($J28,{"January","February","March","April","May","June","July","August","September","October","November","December"},0),'Payments Master Sheet'!$G:$G,N$23) / SUMIFS('Payments Master Sheet'!$D:$D,'Payments Master Sheet'!$E:$E,$B$2,'Payments Master Sheet'!$G:$G,N$23)</f>
        <v>4.5470979999283276E-2</v>
      </c>
      <c r="O28" s="15">
        <f>SUMIFS('Payments Master Sheet'!$D:$D,'Payments Master Sheet'!$E:$E,$B$2,'Payments Master Sheet'!$F:$F,MATCH($J28,{"January","February","March","April","May","June","July","August","September","October","November","December"},0),'Payments Master Sheet'!$G:$G,O$23) / SUMIFS('Payments Master Sheet'!$D:$D,'Payments Master Sheet'!$E:$E,$B$2,'Payments Master Sheet'!$G:$G,O$23)</f>
        <v>0</v>
      </c>
      <c r="P28" s="15">
        <f>SUMIFS('Payments Master Sheet'!$D:$D,'Payments Master Sheet'!$E:$E,$B$2,'Payments Master Sheet'!$F:$F,MATCH($J28,{"January","February","March","April","May","June","July","August","September","October","November","December"},0),'Payments Master Sheet'!$G:$G,P$23) / SUMIFS('Payments Master Sheet'!$D:$D,'Payments Master Sheet'!$E:$E,$B$2,'Payments Master Sheet'!$G:$G,P$23)</f>
        <v>7.147888756335842E-2</v>
      </c>
      <c r="Q28" s="15">
        <f>SUMIFS('Payments Master Sheet'!$D:$D,'Payments Master Sheet'!$E:$E,$B$2,'Payments Master Sheet'!$F:$F,MATCH($J28,{"January","February","March","April","May","June","July","August","September","October","November","December"},0),'Payments Master Sheet'!$G:$G,Q$23) / SUMIFS('Payments Master Sheet'!$D:$D,'Payments Master Sheet'!$E:$E,$B$2,'Payments Master Sheet'!$G:$G,Q$23)</f>
        <v>4.2077470776282266E-2</v>
      </c>
    </row>
    <row r="29" spans="1:17">
      <c r="A29" s="12" t="s">
        <v>40</v>
      </c>
      <c r="B29" s="15">
        <f>COUNTIFS('Payments Master Sheet'!$E:$E,$B$2,'Payments Master Sheet'!$F:$F,MATCH($A29,{"January","February","March","April","May","June","July","August","September","October","November","December"},0),'Payments Master Sheet'!$G:$G,B$23) / COUNTIFS('Payments Master Sheet'!$E:$E,$B$2,'Payments Master Sheet'!$G:$G,B$7)</f>
        <v>0</v>
      </c>
      <c r="C29" s="15">
        <f>COUNTIFS('Payments Master Sheet'!$E:$E,$B$2,'Payments Master Sheet'!$F:$F,MATCH($A29,{"January","February","March","April","May","June","July","August","September","October","November","December"},0),'Payments Master Sheet'!$G:$G,C$23) / COUNTIFS('Payments Master Sheet'!$E:$E,$B$2,'Payments Master Sheet'!$G:$G,C$7)</f>
        <v>7.6923076923076927E-2</v>
      </c>
      <c r="D29" s="15">
        <f>COUNTIFS('Payments Master Sheet'!$E:$E,$B$2,'Payments Master Sheet'!$F:$F,MATCH($A29,{"January","February","March","April","May","June","July","August","September","October","November","December"},0),'Payments Master Sheet'!$G:$G,D$23) / COUNTIFS('Payments Master Sheet'!$E:$E,$B$2,'Payments Master Sheet'!$G:$G,D$7)</f>
        <v>0</v>
      </c>
      <c r="E29" s="15">
        <f>COUNTIFS('Payments Master Sheet'!$E:$E,$B$2,'Payments Master Sheet'!$F:$F,MATCH($A29,{"January","February","March","April","May","June","July","August","September","October","November","December"},0),'Payments Master Sheet'!$G:$G,E$23) / COUNTIFS('Payments Master Sheet'!$E:$E,$B$2,'Payments Master Sheet'!$G:$G,E$7)</f>
        <v>4.5454545454545456E-2</v>
      </c>
      <c r="F29" s="15">
        <f>COUNTIFS('Payments Master Sheet'!$E:$E,$B$2,'Payments Master Sheet'!$F:$F,MATCH($A29,{"January","February","March","April","May","June","July","August","September","October","November","December"},0),'Payments Master Sheet'!$G:$G,F$23) / COUNTIFS('Payments Master Sheet'!$E:$E,$B$2,'Payments Master Sheet'!$G:$G,F$7)</f>
        <v>0.16666666666666666</v>
      </c>
      <c r="G29" s="15">
        <f>COUNTIFS('Payments Master Sheet'!$E:$E,$B$2,'Payments Master Sheet'!$F:$F,MATCH($A29,{"January","February","March","April","May","June","July","August","September","October","November","December"},0),'Payments Master Sheet'!$G:$G,G$23) / COUNTIFS('Payments Master Sheet'!$E:$E,$B$2,'Payments Master Sheet'!$G:$G,G$7)</f>
        <v>7.6923076923076927E-2</v>
      </c>
      <c r="H29" s="15">
        <f>COUNTIFS('Payments Master Sheet'!$E:$E,$B$2,'Payments Master Sheet'!$F:$F,MATCH($A29,{"January","February","March","April","May","June","July","August","September","October","November","December"},0),'Payments Master Sheet'!$G:$G,H$23) / COUNTIFS('Payments Master Sheet'!$E:$E,$B$2,'Payments Master Sheet'!$G:$G,H$7)</f>
        <v>4.5454545454545456E-2</v>
      </c>
      <c r="J29" s="12" t="s">
        <v>40</v>
      </c>
      <c r="K29" s="15">
        <f>SUMIFS('Payments Master Sheet'!$D:$D,'Payments Master Sheet'!$E:$E,$B$2,'Payments Master Sheet'!$F:$F,MATCH($J29,{"January","February","March","April","May","June","July","August","September","October","November","December"},0),'Payments Master Sheet'!$G:$G,K$23) / SUMIFS('Payments Master Sheet'!$D:$D,'Payments Master Sheet'!$E:$E,$B$2,'Payments Master Sheet'!$G:$G,K$23)</f>
        <v>0</v>
      </c>
      <c r="L29" s="15">
        <f>SUMIFS('Payments Master Sheet'!$D:$D,'Payments Master Sheet'!$E:$E,$B$2,'Payments Master Sheet'!$F:$F,MATCH($J29,{"January","February","March","April","May","June","July","August","September","October","November","December"},0),'Payments Master Sheet'!$G:$G,L$23) / SUMIFS('Payments Master Sheet'!$D:$D,'Payments Master Sheet'!$E:$E,$B$2,'Payments Master Sheet'!$G:$G,L$23)</f>
        <v>0.11509545395668125</v>
      </c>
      <c r="M29" s="15">
        <f>SUMIFS('Payments Master Sheet'!$D:$D,'Payments Master Sheet'!$E:$E,$B$2,'Payments Master Sheet'!$F:$F,MATCH($J29,{"January","February","March","April","May","June","July","August","September","October","November","December"},0),'Payments Master Sheet'!$G:$G,M$23) / SUMIFS('Payments Master Sheet'!$D:$D,'Payments Master Sheet'!$E:$E,$B$2,'Payments Master Sheet'!$G:$G,M$23)</f>
        <v>0</v>
      </c>
      <c r="N29" s="15">
        <f>SUMIFS('Payments Master Sheet'!$D:$D,'Payments Master Sheet'!$E:$E,$B$2,'Payments Master Sheet'!$F:$F,MATCH($J29,{"January","February","March","April","May","June","July","August","September","October","November","December"},0),'Payments Master Sheet'!$G:$G,N$23) / SUMIFS('Payments Master Sheet'!$D:$D,'Payments Master Sheet'!$E:$E,$B$2,'Payments Master Sheet'!$G:$G,N$23)</f>
        <v>2.1712941979641097E-2</v>
      </c>
      <c r="O29" s="15">
        <f>SUMIFS('Payments Master Sheet'!$D:$D,'Payments Master Sheet'!$E:$E,$B$2,'Payments Master Sheet'!$F:$F,MATCH($J29,{"January","February","March","April","May","June","July","August","September","October","November","December"},0),'Payments Master Sheet'!$G:$G,O$23) / SUMIFS('Payments Master Sheet'!$D:$D,'Payments Master Sheet'!$E:$E,$B$2,'Payments Master Sheet'!$G:$G,O$23)</f>
        <v>0.14521415023380443</v>
      </c>
      <c r="P29" s="15">
        <f>SUMIFS('Payments Master Sheet'!$D:$D,'Payments Master Sheet'!$E:$E,$B$2,'Payments Master Sheet'!$F:$F,MATCH($J29,{"January","February","March","April","May","June","July","August","September","October","November","December"},0),'Payments Master Sheet'!$G:$G,P$23) / SUMIFS('Payments Master Sheet'!$D:$D,'Payments Master Sheet'!$E:$E,$B$2,'Payments Master Sheet'!$G:$G,P$23)</f>
        <v>7.3124561695244825E-2</v>
      </c>
      <c r="Q29" s="15">
        <f>SUMIFS('Payments Master Sheet'!$D:$D,'Payments Master Sheet'!$E:$E,$B$2,'Payments Master Sheet'!$F:$F,MATCH($J29,{"January","February","March","April","May","June","July","August","September","October","November","December"},0),'Payments Master Sheet'!$G:$G,Q$23) / SUMIFS('Payments Master Sheet'!$D:$D,'Payments Master Sheet'!$E:$E,$B$2,'Payments Master Sheet'!$G:$G,Q$23)</f>
        <v>5.5213500870422781E-2</v>
      </c>
    </row>
    <row r="30" spans="1:17">
      <c r="A30" s="12" t="s">
        <v>41</v>
      </c>
      <c r="B30" s="15">
        <f>COUNTIFS('Payments Master Sheet'!$E:$E,$B$2,'Payments Master Sheet'!$F:$F,MATCH($A30,{"January","February","March","April","May","June","July","August","September","October","November","December"},0),'Payments Master Sheet'!$G:$G,B$23) / COUNTIFS('Payments Master Sheet'!$E:$E,$B$2,'Payments Master Sheet'!$G:$G,B$7)</f>
        <v>5.8823529411764705E-2</v>
      </c>
      <c r="C30" s="15">
        <f>COUNTIFS('Payments Master Sheet'!$E:$E,$B$2,'Payments Master Sheet'!$F:$F,MATCH($A30,{"January","February","March","April","May","June","July","August","September","October","November","December"},0),'Payments Master Sheet'!$G:$G,C$23) / COUNTIFS('Payments Master Sheet'!$E:$E,$B$2,'Payments Master Sheet'!$G:$G,C$7)</f>
        <v>0</v>
      </c>
      <c r="D30" s="15">
        <f>COUNTIFS('Payments Master Sheet'!$E:$E,$B$2,'Payments Master Sheet'!$F:$F,MATCH($A30,{"January","February","March","April","May","June","July","August","September","October","November","December"},0),'Payments Master Sheet'!$G:$G,D$23) / COUNTIFS('Payments Master Sheet'!$E:$E,$B$2,'Payments Master Sheet'!$G:$G,D$7)</f>
        <v>0.14285714285714285</v>
      </c>
      <c r="E30" s="15">
        <f>COUNTIFS('Payments Master Sheet'!$E:$E,$B$2,'Payments Master Sheet'!$F:$F,MATCH($A30,{"January","February","March","April","May","June","July","August","September","October","November","December"},0),'Payments Master Sheet'!$G:$G,E$23) / COUNTIFS('Payments Master Sheet'!$E:$E,$B$2,'Payments Master Sheet'!$G:$G,E$7)</f>
        <v>6.8181818181818177E-2</v>
      </c>
      <c r="F30" s="15">
        <f>COUNTIFS('Payments Master Sheet'!$E:$E,$B$2,'Payments Master Sheet'!$F:$F,MATCH($A30,{"January","February","March","April","May","June","July","August","September","October","November","December"},0),'Payments Master Sheet'!$G:$G,F$23) / COUNTIFS('Payments Master Sheet'!$E:$E,$B$2,'Payments Master Sheet'!$G:$G,F$7)</f>
        <v>0</v>
      </c>
      <c r="G30" s="15">
        <f>COUNTIFS('Payments Master Sheet'!$E:$E,$B$2,'Payments Master Sheet'!$F:$F,MATCH($A30,{"January","February","March","April","May","June","July","August","September","October","November","December"},0),'Payments Master Sheet'!$G:$G,G$23) / COUNTIFS('Payments Master Sheet'!$E:$E,$B$2,'Payments Master Sheet'!$G:$G,G$7)</f>
        <v>0.23076923076923078</v>
      </c>
      <c r="H30" s="15">
        <f>COUNTIFS('Payments Master Sheet'!$E:$E,$B$2,'Payments Master Sheet'!$F:$F,MATCH($A30,{"January","February","March","April","May","June","July","August","September","October","November","December"},0),'Payments Master Sheet'!$G:$G,H$23) / COUNTIFS('Payments Master Sheet'!$E:$E,$B$2,'Payments Master Sheet'!$G:$G,H$7)</f>
        <v>0</v>
      </c>
      <c r="J30" s="12" t="s">
        <v>41</v>
      </c>
      <c r="K30" s="15">
        <f>SUMIFS('Payments Master Sheet'!$D:$D,'Payments Master Sheet'!$E:$E,$B$2,'Payments Master Sheet'!$F:$F,MATCH($J30,{"January","February","March","April","May","June","July","August","September","October","November","December"},0),'Payments Master Sheet'!$G:$G,K$23) / SUMIFS('Payments Master Sheet'!$D:$D,'Payments Master Sheet'!$E:$E,$B$2,'Payments Master Sheet'!$G:$G,K$23)</f>
        <v>3.9543272104514894E-2</v>
      </c>
      <c r="L30" s="15">
        <f>SUMIFS('Payments Master Sheet'!$D:$D,'Payments Master Sheet'!$E:$E,$B$2,'Payments Master Sheet'!$F:$F,MATCH($J30,{"January","February","March","April","May","June","July","August","September","October","November","December"},0),'Payments Master Sheet'!$G:$G,L$23) / SUMIFS('Payments Master Sheet'!$D:$D,'Payments Master Sheet'!$E:$E,$B$2,'Payments Master Sheet'!$G:$G,L$23)</f>
        <v>0</v>
      </c>
      <c r="M30" s="15">
        <f>SUMIFS('Payments Master Sheet'!$D:$D,'Payments Master Sheet'!$E:$E,$B$2,'Payments Master Sheet'!$F:$F,MATCH($J30,{"January","February","March","April","May","June","July","August","September","October","November","December"},0),'Payments Master Sheet'!$G:$G,M$23) / SUMIFS('Payments Master Sheet'!$D:$D,'Payments Master Sheet'!$E:$E,$B$2,'Payments Master Sheet'!$G:$G,M$23)</f>
        <v>0.13681741331942707</v>
      </c>
      <c r="N30" s="15">
        <f>SUMIFS('Payments Master Sheet'!$D:$D,'Payments Master Sheet'!$E:$E,$B$2,'Payments Master Sheet'!$F:$F,MATCH($J30,{"January","February","March","April","May","June","July","August","September","October","November","December"},0),'Payments Master Sheet'!$G:$G,N$23) / SUMIFS('Payments Master Sheet'!$D:$D,'Payments Master Sheet'!$E:$E,$B$2,'Payments Master Sheet'!$G:$G,N$23)</f>
        <v>6.704657770664893E-2</v>
      </c>
      <c r="O30" s="15">
        <f>SUMIFS('Payments Master Sheet'!$D:$D,'Payments Master Sheet'!$E:$E,$B$2,'Payments Master Sheet'!$F:$F,MATCH($J30,{"January","February","March","April","May","June","July","August","September","October","November","December"},0),'Payments Master Sheet'!$G:$G,O$23) / SUMIFS('Payments Master Sheet'!$D:$D,'Payments Master Sheet'!$E:$E,$B$2,'Payments Master Sheet'!$G:$G,O$23)</f>
        <v>0</v>
      </c>
      <c r="P30" s="15">
        <f>SUMIFS('Payments Master Sheet'!$D:$D,'Payments Master Sheet'!$E:$E,$B$2,'Payments Master Sheet'!$F:$F,MATCH($J30,{"January","February","March","April","May","June","July","August","September","October","November","December"},0),'Payments Master Sheet'!$G:$G,P$23) / SUMIFS('Payments Master Sheet'!$D:$D,'Payments Master Sheet'!$E:$E,$B$2,'Payments Master Sheet'!$G:$G,P$23)</f>
        <v>0.17380301440301252</v>
      </c>
      <c r="Q30" s="15">
        <f>SUMIFS('Payments Master Sheet'!$D:$D,'Payments Master Sheet'!$E:$E,$B$2,'Payments Master Sheet'!$F:$F,MATCH($J30,{"January","February","March","April","May","June","July","August","September","October","November","December"},0),'Payments Master Sheet'!$G:$G,Q$23) / SUMIFS('Payments Master Sheet'!$D:$D,'Payments Master Sheet'!$E:$E,$B$2,'Payments Master Sheet'!$G:$G,Q$23)</f>
        <v>0</v>
      </c>
    </row>
    <row r="31" spans="1:17">
      <c r="A31" s="12" t="s">
        <v>42</v>
      </c>
      <c r="B31" s="15">
        <f>COUNTIFS('Payments Master Sheet'!$E:$E,$B$2,'Payments Master Sheet'!$F:$F,MATCH($A31,{"January","February","March","April","May","June","July","August","September","October","November","December"},0),'Payments Master Sheet'!$G:$G,B$23) / COUNTIFS('Payments Master Sheet'!$E:$E,$B$2,'Payments Master Sheet'!$G:$G,B$7)</f>
        <v>0.11764705882352941</v>
      </c>
      <c r="C31" s="15">
        <f>COUNTIFS('Payments Master Sheet'!$E:$E,$B$2,'Payments Master Sheet'!$F:$F,MATCH($A31,{"January","February","March","April","May","June","July","August","September","October","November","December"},0),'Payments Master Sheet'!$G:$G,C$23) / COUNTIFS('Payments Master Sheet'!$E:$E,$B$2,'Payments Master Sheet'!$G:$G,C$7)</f>
        <v>0.15384615384615385</v>
      </c>
      <c r="D31" s="15">
        <f>COUNTIFS('Payments Master Sheet'!$E:$E,$B$2,'Payments Master Sheet'!$F:$F,MATCH($A31,{"January","February","March","April","May","June","July","August","September","October","November","December"},0),'Payments Master Sheet'!$G:$G,D$23) / COUNTIFS('Payments Master Sheet'!$E:$E,$B$2,'Payments Master Sheet'!$G:$G,D$7)</f>
        <v>4.7619047619047616E-2</v>
      </c>
      <c r="E31" s="15">
        <f>COUNTIFS('Payments Master Sheet'!$E:$E,$B$2,'Payments Master Sheet'!$F:$F,MATCH($A31,{"January","February","March","April","May","June","July","August","September","October","November","December"},0),'Payments Master Sheet'!$G:$G,E$23) / COUNTIFS('Payments Master Sheet'!$E:$E,$B$2,'Payments Master Sheet'!$G:$G,E$7)</f>
        <v>9.0909090909090912E-2</v>
      </c>
      <c r="F31" s="15">
        <f>COUNTIFS('Payments Master Sheet'!$E:$E,$B$2,'Payments Master Sheet'!$F:$F,MATCH($A31,{"January","February","March","April","May","June","July","August","September","October","November","December"},0),'Payments Master Sheet'!$G:$G,F$23) / COUNTIFS('Payments Master Sheet'!$E:$E,$B$2,'Payments Master Sheet'!$G:$G,F$7)</f>
        <v>0.16666666666666666</v>
      </c>
      <c r="G31" s="15">
        <f>COUNTIFS('Payments Master Sheet'!$E:$E,$B$2,'Payments Master Sheet'!$F:$F,MATCH($A31,{"January","February","March","April","May","June","July","August","September","October","November","December"},0),'Payments Master Sheet'!$G:$G,G$23) / COUNTIFS('Payments Master Sheet'!$E:$E,$B$2,'Payments Master Sheet'!$G:$G,G$7)</f>
        <v>7.6923076923076927E-2</v>
      </c>
      <c r="H31" s="15">
        <f>COUNTIFS('Payments Master Sheet'!$E:$E,$B$2,'Payments Master Sheet'!$F:$F,MATCH($A31,{"January","February","March","April","May","June","July","August","September","October","November","December"},0),'Payments Master Sheet'!$G:$G,H$23) / COUNTIFS('Payments Master Sheet'!$E:$E,$B$2,'Payments Master Sheet'!$G:$G,H$7)</f>
        <v>0</v>
      </c>
      <c r="J31" s="12" t="s">
        <v>42</v>
      </c>
      <c r="K31" s="15">
        <f>SUMIFS('Payments Master Sheet'!$D:$D,'Payments Master Sheet'!$E:$E,$B$2,'Payments Master Sheet'!$F:$F,MATCH($J31,{"January","February","March","April","May","June","July","August","September","October","November","December"},0),'Payments Master Sheet'!$G:$G,K$23) / SUMIFS('Payments Master Sheet'!$D:$D,'Payments Master Sheet'!$E:$E,$B$2,'Payments Master Sheet'!$G:$G,K$23)</f>
        <v>0.1363152733502096</v>
      </c>
      <c r="L31" s="15">
        <f>SUMIFS('Payments Master Sheet'!$D:$D,'Payments Master Sheet'!$E:$E,$B$2,'Payments Master Sheet'!$F:$F,MATCH($J31,{"January","February","March","April","May","June","July","August","September","October","November","December"},0),'Payments Master Sheet'!$G:$G,L$23) / SUMIFS('Payments Master Sheet'!$D:$D,'Payments Master Sheet'!$E:$E,$B$2,'Payments Master Sheet'!$G:$G,L$23)</f>
        <v>0.22952603688744105</v>
      </c>
      <c r="M31" s="15">
        <f>SUMIFS('Payments Master Sheet'!$D:$D,'Payments Master Sheet'!$E:$E,$B$2,'Payments Master Sheet'!$F:$F,MATCH($J31,{"January","February","March","April","May","June","July","August","September","October","November","December"},0),'Payments Master Sheet'!$G:$G,M$23) / SUMIFS('Payments Master Sheet'!$D:$D,'Payments Master Sheet'!$E:$E,$B$2,'Payments Master Sheet'!$G:$G,M$23)</f>
        <v>6.0152616371562162E-2</v>
      </c>
      <c r="N31" s="15">
        <f>SUMIFS('Payments Master Sheet'!$D:$D,'Payments Master Sheet'!$E:$E,$B$2,'Payments Master Sheet'!$F:$F,MATCH($J31,{"January","February","March","April","May","June","July","August","September","October","November","December"},0),'Payments Master Sheet'!$G:$G,N$23) / SUMIFS('Payments Master Sheet'!$D:$D,'Payments Master Sheet'!$E:$E,$B$2,'Payments Master Sheet'!$G:$G,N$23)</f>
        <v>8.7475060267792018E-2</v>
      </c>
      <c r="O31" s="15">
        <f>SUMIFS('Payments Master Sheet'!$D:$D,'Payments Master Sheet'!$E:$E,$B$2,'Payments Master Sheet'!$F:$F,MATCH($J31,{"January","February","March","April","May","June","July","August","September","October","November","December"},0),'Payments Master Sheet'!$G:$G,O$23) / SUMIFS('Payments Master Sheet'!$D:$D,'Payments Master Sheet'!$E:$E,$B$2,'Payments Master Sheet'!$G:$G,O$23)</f>
        <v>1.7210167667744344E-2</v>
      </c>
      <c r="P31" s="15">
        <f>SUMIFS('Payments Master Sheet'!$D:$D,'Payments Master Sheet'!$E:$E,$B$2,'Payments Master Sheet'!$F:$F,MATCH($J31,{"January","February","March","April","May","June","July","August","September","October","November","December"},0),'Payments Master Sheet'!$G:$G,P$23) / SUMIFS('Payments Master Sheet'!$D:$D,'Payments Master Sheet'!$E:$E,$B$2,'Payments Master Sheet'!$G:$G,P$23)</f>
        <v>7.0232186727897633E-2</v>
      </c>
      <c r="Q31" s="15">
        <f>SUMIFS('Payments Master Sheet'!$D:$D,'Payments Master Sheet'!$E:$E,$B$2,'Payments Master Sheet'!$F:$F,MATCH($J31,{"January","February","March","April","May","June","July","August","September","October","November","December"},0),'Payments Master Sheet'!$G:$G,Q$23) / SUMIFS('Payments Master Sheet'!$D:$D,'Payments Master Sheet'!$E:$E,$B$2,'Payments Master Sheet'!$G:$G,Q$23)</f>
        <v>0</v>
      </c>
    </row>
    <row r="32" spans="1:17">
      <c r="A32" s="12" t="s">
        <v>43</v>
      </c>
      <c r="B32" s="15">
        <f>COUNTIFS('Payments Master Sheet'!$E:$E,$B$2,'Payments Master Sheet'!$F:$F,MATCH($A32,{"January","February","March","April","May","June","July","August","September","October","November","December"},0),'Payments Master Sheet'!$G:$G,B$23) / COUNTIFS('Payments Master Sheet'!$E:$E,$B$2,'Payments Master Sheet'!$G:$G,B$7)</f>
        <v>0.29411764705882354</v>
      </c>
      <c r="C32" s="15">
        <f>COUNTIFS('Payments Master Sheet'!$E:$E,$B$2,'Payments Master Sheet'!$F:$F,MATCH($A32,{"January","February","March","April","May","June","July","August","September","October","November","December"},0),'Payments Master Sheet'!$G:$G,C$23) / COUNTIFS('Payments Master Sheet'!$E:$E,$B$2,'Payments Master Sheet'!$G:$G,C$7)</f>
        <v>0</v>
      </c>
      <c r="D32" s="15">
        <f>COUNTIFS('Payments Master Sheet'!$E:$E,$B$2,'Payments Master Sheet'!$F:$F,MATCH($A32,{"January","February","March","April","May","June","July","August","September","October","November","December"},0),'Payments Master Sheet'!$G:$G,D$23) / COUNTIFS('Payments Master Sheet'!$E:$E,$B$2,'Payments Master Sheet'!$G:$G,D$7)</f>
        <v>4.7619047619047616E-2</v>
      </c>
      <c r="E32" s="15">
        <f>COUNTIFS('Payments Master Sheet'!$E:$E,$B$2,'Payments Master Sheet'!$F:$F,MATCH($A32,{"January","February","March","April","May","June","July","August","September","October","November","December"},0),'Payments Master Sheet'!$G:$G,E$23) / COUNTIFS('Payments Master Sheet'!$E:$E,$B$2,'Payments Master Sheet'!$G:$G,E$7)</f>
        <v>9.0909090909090912E-2</v>
      </c>
      <c r="F32" s="15">
        <f>COUNTIFS('Payments Master Sheet'!$E:$E,$B$2,'Payments Master Sheet'!$F:$F,MATCH($A32,{"January","February","March","April","May","June","July","August","September","October","November","December"},0),'Payments Master Sheet'!$G:$G,F$23) / COUNTIFS('Payments Master Sheet'!$E:$E,$B$2,'Payments Master Sheet'!$G:$G,F$7)</f>
        <v>0</v>
      </c>
      <c r="G32" s="15">
        <f>COUNTIFS('Payments Master Sheet'!$E:$E,$B$2,'Payments Master Sheet'!$F:$F,MATCH($A32,{"January","February","March","April","May","June","July","August","September","October","November","December"},0),'Payments Master Sheet'!$G:$G,G$23) / COUNTIFS('Payments Master Sheet'!$E:$E,$B$2,'Payments Master Sheet'!$G:$G,G$7)</f>
        <v>7.6923076923076927E-2</v>
      </c>
      <c r="H32" s="15">
        <f>COUNTIFS('Payments Master Sheet'!$E:$E,$B$2,'Payments Master Sheet'!$F:$F,MATCH($A32,{"January","February","March","April","May","June","July","August","September","October","November","December"},0),'Payments Master Sheet'!$G:$G,H$23) / COUNTIFS('Payments Master Sheet'!$E:$E,$B$2,'Payments Master Sheet'!$G:$G,H$7)</f>
        <v>0.18181818181818182</v>
      </c>
      <c r="J32" s="12" t="s">
        <v>43</v>
      </c>
      <c r="K32" s="15">
        <f>SUMIFS('Payments Master Sheet'!$D:$D,'Payments Master Sheet'!$E:$E,$B$2,'Payments Master Sheet'!$F:$F,MATCH($J32,{"January","February","March","April","May","June","July","August","September","October","November","December"},0),'Payments Master Sheet'!$G:$G,K$23) / SUMIFS('Payments Master Sheet'!$D:$D,'Payments Master Sheet'!$E:$E,$B$2,'Payments Master Sheet'!$G:$G,K$23)</f>
        <v>0.28219255281514571</v>
      </c>
      <c r="L32" s="15">
        <f>SUMIFS('Payments Master Sheet'!$D:$D,'Payments Master Sheet'!$E:$E,$B$2,'Payments Master Sheet'!$F:$F,MATCH($J32,{"January","February","March","April","May","June","July","August","September","October","November","December"},0),'Payments Master Sheet'!$G:$G,L$23) / SUMIFS('Payments Master Sheet'!$D:$D,'Payments Master Sheet'!$E:$E,$B$2,'Payments Master Sheet'!$G:$G,L$23)</f>
        <v>0</v>
      </c>
      <c r="M32" s="15">
        <f>SUMIFS('Payments Master Sheet'!$D:$D,'Payments Master Sheet'!$E:$E,$B$2,'Payments Master Sheet'!$F:$F,MATCH($J32,{"January","February","March","April","May","June","July","August","September","October","November","December"},0),'Payments Master Sheet'!$G:$G,M$23) / SUMIFS('Payments Master Sheet'!$D:$D,'Payments Master Sheet'!$E:$E,$B$2,'Payments Master Sheet'!$G:$G,M$23)</f>
        <v>5.661726418004645E-2</v>
      </c>
      <c r="N32" s="15">
        <f>SUMIFS('Payments Master Sheet'!$D:$D,'Payments Master Sheet'!$E:$E,$B$2,'Payments Master Sheet'!$F:$F,MATCH($J32,{"January","February","March","April","May","June","July","August","September","October","November","December"},0),'Payments Master Sheet'!$G:$G,N$23) / SUMIFS('Payments Master Sheet'!$D:$D,'Payments Master Sheet'!$E:$E,$B$2,'Payments Master Sheet'!$G:$G,N$23)</f>
        <v>0.1063868440745932</v>
      </c>
      <c r="O32" s="15">
        <f>SUMIFS('Payments Master Sheet'!$D:$D,'Payments Master Sheet'!$E:$E,$B$2,'Payments Master Sheet'!$F:$F,MATCH($J32,{"January","February","March","April","May","June","July","August","September","October","November","December"},0),'Payments Master Sheet'!$G:$G,O$23) / SUMIFS('Payments Master Sheet'!$D:$D,'Payments Master Sheet'!$E:$E,$B$2,'Payments Master Sheet'!$G:$G,O$23)</f>
        <v>0</v>
      </c>
      <c r="P32" s="15">
        <f>SUMIFS('Payments Master Sheet'!$D:$D,'Payments Master Sheet'!$E:$E,$B$2,'Payments Master Sheet'!$F:$F,MATCH($J32,{"January","February","March","April","May","June","July","August","September","October","November","December"},0),'Payments Master Sheet'!$G:$G,P$23) / SUMIFS('Payments Master Sheet'!$D:$D,'Payments Master Sheet'!$E:$E,$B$2,'Payments Master Sheet'!$G:$G,P$23)</f>
        <v>7.6074779062236045E-2</v>
      </c>
      <c r="Q32" s="15">
        <f>SUMIFS('Payments Master Sheet'!$D:$D,'Payments Master Sheet'!$E:$E,$B$2,'Payments Master Sheet'!$F:$F,MATCH($J32,{"January","February","March","April","May","June","July","August","September","October","November","December"},0),'Payments Master Sheet'!$G:$G,Q$23) / SUMIFS('Payments Master Sheet'!$D:$D,'Payments Master Sheet'!$E:$E,$B$2,'Payments Master Sheet'!$G:$G,Q$23)</f>
        <v>0.1851144701349961</v>
      </c>
    </row>
    <row r="33" spans="1:17">
      <c r="A33" s="12" t="s">
        <v>44</v>
      </c>
      <c r="B33" s="15">
        <f>COUNTIFS('Payments Master Sheet'!$E:$E,$B$2,'Payments Master Sheet'!$F:$F,MATCH($A33,{"January","February","March","April","May","June","July","August","September","October","November","December"},0),'Payments Master Sheet'!$G:$G,B$23) / COUNTIFS('Payments Master Sheet'!$E:$E,$B$2,'Payments Master Sheet'!$G:$G,B$7)</f>
        <v>0.11764705882352941</v>
      </c>
      <c r="C33" s="15">
        <f>COUNTIFS('Payments Master Sheet'!$E:$E,$B$2,'Payments Master Sheet'!$F:$F,MATCH($A33,{"January","February","March","April","May","June","July","August","September","October","November","December"},0),'Payments Master Sheet'!$G:$G,C$23) / COUNTIFS('Payments Master Sheet'!$E:$E,$B$2,'Payments Master Sheet'!$G:$G,C$7)</f>
        <v>0</v>
      </c>
      <c r="D33" s="15">
        <f>COUNTIFS('Payments Master Sheet'!$E:$E,$B$2,'Payments Master Sheet'!$F:$F,MATCH($A33,{"January","February","March","April","May","June","July","August","September","October","November","December"},0),'Payments Master Sheet'!$G:$G,D$23) / COUNTIFS('Payments Master Sheet'!$E:$E,$B$2,'Payments Master Sheet'!$G:$G,D$7)</f>
        <v>0</v>
      </c>
      <c r="E33" s="15">
        <f>COUNTIFS('Payments Master Sheet'!$E:$E,$B$2,'Payments Master Sheet'!$F:$F,MATCH($A33,{"January","February","March","April","May","June","July","August","September","October","November","December"},0),'Payments Master Sheet'!$G:$G,E$23) / COUNTIFS('Payments Master Sheet'!$E:$E,$B$2,'Payments Master Sheet'!$G:$G,E$7)</f>
        <v>6.8181818181818177E-2</v>
      </c>
      <c r="F33" s="15">
        <f>COUNTIFS('Payments Master Sheet'!$E:$E,$B$2,'Payments Master Sheet'!$F:$F,MATCH($A33,{"January","February","March","April","May","June","July","August","September","October","November","December"},0),'Payments Master Sheet'!$G:$G,F$23) / COUNTIFS('Payments Master Sheet'!$E:$E,$B$2,'Payments Master Sheet'!$G:$G,F$7)</f>
        <v>0</v>
      </c>
      <c r="G33" s="15">
        <f>COUNTIFS('Payments Master Sheet'!$E:$E,$B$2,'Payments Master Sheet'!$F:$F,MATCH($A33,{"January","February","March","April","May","June","July","August","September","October","November","December"},0),'Payments Master Sheet'!$G:$G,G$23) / COUNTIFS('Payments Master Sheet'!$E:$E,$B$2,'Payments Master Sheet'!$G:$G,G$7)</f>
        <v>0</v>
      </c>
      <c r="H33" s="15">
        <f>COUNTIFS('Payments Master Sheet'!$E:$E,$B$2,'Payments Master Sheet'!$F:$F,MATCH($A33,{"January","February","March","April","May","June","July","August","September","October","November","December"},0),'Payments Master Sheet'!$G:$G,H$23) / COUNTIFS('Payments Master Sheet'!$E:$E,$B$2,'Payments Master Sheet'!$G:$G,H$7)</f>
        <v>9.0909090909090912E-2</v>
      </c>
      <c r="J33" s="12" t="s">
        <v>44</v>
      </c>
      <c r="K33" s="15">
        <f>SUMIFS('Payments Master Sheet'!$D:$D,'Payments Master Sheet'!$E:$E,$B$2,'Payments Master Sheet'!$F:$F,MATCH($J33,{"January","February","March","April","May","June","July","August","September","October","November","December"},0),'Payments Master Sheet'!$G:$G,K$23) / SUMIFS('Payments Master Sheet'!$D:$D,'Payments Master Sheet'!$E:$E,$B$2,'Payments Master Sheet'!$G:$G,K$23)</f>
        <v>0.1514294997397882</v>
      </c>
      <c r="L33" s="15">
        <f>SUMIFS('Payments Master Sheet'!$D:$D,'Payments Master Sheet'!$E:$E,$B$2,'Payments Master Sheet'!$F:$F,MATCH($J33,{"January","February","March","April","May","June","July","August","September","October","November","December"},0),'Payments Master Sheet'!$G:$G,L$23) / SUMIFS('Payments Master Sheet'!$D:$D,'Payments Master Sheet'!$E:$E,$B$2,'Payments Master Sheet'!$G:$G,L$23)</f>
        <v>0</v>
      </c>
      <c r="M33" s="15">
        <f>SUMIFS('Payments Master Sheet'!$D:$D,'Payments Master Sheet'!$E:$E,$B$2,'Payments Master Sheet'!$F:$F,MATCH($J33,{"January","February","March","April","May","June","July","August","September","October","November","December"},0),'Payments Master Sheet'!$G:$G,M$23) / SUMIFS('Payments Master Sheet'!$D:$D,'Payments Master Sheet'!$E:$E,$B$2,'Payments Master Sheet'!$G:$G,M$23)</f>
        <v>0</v>
      </c>
      <c r="N33" s="15">
        <f>SUMIFS('Payments Master Sheet'!$D:$D,'Payments Master Sheet'!$E:$E,$B$2,'Payments Master Sheet'!$F:$F,MATCH($J33,{"January","February","March","April","May","June","July","August","September","October","November","December"},0),'Payments Master Sheet'!$G:$G,N$23) / SUMIFS('Payments Master Sheet'!$D:$D,'Payments Master Sheet'!$E:$E,$B$2,'Payments Master Sheet'!$G:$G,N$23)</f>
        <v>4.578758430577997E-2</v>
      </c>
      <c r="O33" s="15">
        <f>SUMIFS('Payments Master Sheet'!$D:$D,'Payments Master Sheet'!$E:$E,$B$2,'Payments Master Sheet'!$F:$F,MATCH($J33,{"January","February","March","April","May","June","July","August","September","October","November","December"},0),'Payments Master Sheet'!$G:$G,O$23) / SUMIFS('Payments Master Sheet'!$D:$D,'Payments Master Sheet'!$E:$E,$B$2,'Payments Master Sheet'!$G:$G,O$23)</f>
        <v>0</v>
      </c>
      <c r="P33" s="15">
        <f>SUMIFS('Payments Master Sheet'!$D:$D,'Payments Master Sheet'!$E:$E,$B$2,'Payments Master Sheet'!$F:$F,MATCH($J33,{"January","February","March","April","May","June","July","August","September","October","November","December"},0),'Payments Master Sheet'!$G:$G,P$23) / SUMIFS('Payments Master Sheet'!$D:$D,'Payments Master Sheet'!$E:$E,$B$2,'Payments Master Sheet'!$G:$G,P$23)</f>
        <v>0</v>
      </c>
      <c r="Q33" s="15">
        <f>SUMIFS('Payments Master Sheet'!$D:$D,'Payments Master Sheet'!$E:$E,$B$2,'Payments Master Sheet'!$F:$F,MATCH($J33,{"January","February","March","April","May","June","July","August","September","October","November","December"},0),'Payments Master Sheet'!$G:$G,Q$23) / SUMIFS('Payments Master Sheet'!$D:$D,'Payments Master Sheet'!$E:$E,$B$2,'Payments Master Sheet'!$G:$G,Q$23)</f>
        <v>7.6614409192435118E-2</v>
      </c>
    </row>
    <row r="34" spans="1:17">
      <c r="A34" s="12" t="s">
        <v>45</v>
      </c>
      <c r="B34" s="15">
        <f>COUNTIFS('Payments Master Sheet'!$E:$E,$B$2,'Payments Master Sheet'!$F:$F,MATCH($A34,{"January","February","March","April","May","June","July","August","September","October","November","December"},0),'Payments Master Sheet'!$G:$G,B$23) / COUNTIFS('Payments Master Sheet'!$E:$E,$B$2,'Payments Master Sheet'!$G:$G,B$7)</f>
        <v>0.17647058823529413</v>
      </c>
      <c r="C34" s="15">
        <f>COUNTIFS('Payments Master Sheet'!$E:$E,$B$2,'Payments Master Sheet'!$F:$F,MATCH($A34,{"January","February","March","April","May","June","July","August","September","October","November","December"},0),'Payments Master Sheet'!$G:$G,C$23) / COUNTIFS('Payments Master Sheet'!$E:$E,$B$2,'Payments Master Sheet'!$G:$G,C$7)</f>
        <v>0.15384615384615385</v>
      </c>
      <c r="D34" s="15">
        <f>COUNTIFS('Payments Master Sheet'!$E:$E,$B$2,'Payments Master Sheet'!$F:$F,MATCH($A34,{"January","February","March","April","May","June","July","August","September","October","November","December"},0),'Payments Master Sheet'!$G:$G,D$23) / COUNTIFS('Payments Master Sheet'!$E:$E,$B$2,'Payments Master Sheet'!$G:$G,D$7)</f>
        <v>0.23809523809523808</v>
      </c>
      <c r="E34" s="15">
        <f>COUNTIFS('Payments Master Sheet'!$E:$E,$B$2,'Payments Master Sheet'!$F:$F,MATCH($A34,{"January","February","March","April","May","June","July","August","September","October","November","December"},0),'Payments Master Sheet'!$G:$G,E$23) / COUNTIFS('Payments Master Sheet'!$E:$E,$B$2,'Payments Master Sheet'!$G:$G,E$7)</f>
        <v>0.11363636363636363</v>
      </c>
      <c r="F34" s="15">
        <f>COUNTIFS('Payments Master Sheet'!$E:$E,$B$2,'Payments Master Sheet'!$F:$F,MATCH($A34,{"January","February","March","April","May","June","July","August","September","October","November","December"},0),'Payments Master Sheet'!$G:$G,F$23) / COUNTIFS('Payments Master Sheet'!$E:$E,$B$2,'Payments Master Sheet'!$G:$G,F$7)</f>
        <v>0.33333333333333331</v>
      </c>
      <c r="G34" s="15">
        <f>COUNTIFS('Payments Master Sheet'!$E:$E,$B$2,'Payments Master Sheet'!$F:$F,MATCH($A34,{"January","February","March","April","May","June","July","August","September","October","November","December"},0),'Payments Master Sheet'!$G:$G,G$23) / COUNTIFS('Payments Master Sheet'!$E:$E,$B$2,'Payments Master Sheet'!$G:$G,G$7)</f>
        <v>0</v>
      </c>
      <c r="H34" s="15">
        <f>COUNTIFS('Payments Master Sheet'!$E:$E,$B$2,'Payments Master Sheet'!$F:$F,MATCH($A34,{"January","February","March","April","May","June","July","August","September","October","November","December"},0),'Payments Master Sheet'!$G:$G,H$23) / COUNTIFS('Payments Master Sheet'!$E:$E,$B$2,'Payments Master Sheet'!$G:$G,H$7)</f>
        <v>0.27272727272727271</v>
      </c>
      <c r="J34" s="12" t="s">
        <v>45</v>
      </c>
      <c r="K34" s="15">
        <f>SUMIFS('Payments Master Sheet'!$D:$D,'Payments Master Sheet'!$E:$E,$B$2,'Payments Master Sheet'!$F:$F,MATCH($J34,{"January","February","March","April","May","June","July","August","September","October","November","December"},0),'Payments Master Sheet'!$G:$G,K$23) / SUMIFS('Payments Master Sheet'!$D:$D,'Payments Master Sheet'!$E:$E,$B$2,'Payments Master Sheet'!$G:$G,K$23)</f>
        <v>0.28748773992696175</v>
      </c>
      <c r="L34" s="15">
        <f>SUMIFS('Payments Master Sheet'!$D:$D,'Payments Master Sheet'!$E:$E,$B$2,'Payments Master Sheet'!$F:$F,MATCH($J34,{"January","February","March","April","May","June","July","August","September","October","November","December"},0),'Payments Master Sheet'!$G:$G,L$23) / SUMIFS('Payments Master Sheet'!$D:$D,'Payments Master Sheet'!$E:$E,$B$2,'Payments Master Sheet'!$G:$G,L$23)</f>
        <v>0.11223993523725985</v>
      </c>
      <c r="M34" s="15">
        <f>SUMIFS('Payments Master Sheet'!$D:$D,'Payments Master Sheet'!$E:$E,$B$2,'Payments Master Sheet'!$F:$F,MATCH($J34,{"January","February","March","April","May","June","July","August","September","October","November","December"},0),'Payments Master Sheet'!$G:$G,M$23) / SUMIFS('Payments Master Sheet'!$D:$D,'Payments Master Sheet'!$E:$E,$B$2,'Payments Master Sheet'!$G:$G,M$23)</f>
        <v>0.31076755744977363</v>
      </c>
      <c r="N34" s="15">
        <f>SUMIFS('Payments Master Sheet'!$D:$D,'Payments Master Sheet'!$E:$E,$B$2,'Payments Master Sheet'!$F:$F,MATCH($J34,{"January","February","March","April","May","June","July","August","September","October","November","December"},0),'Payments Master Sheet'!$G:$G,N$23) / SUMIFS('Payments Master Sheet'!$D:$D,'Payments Master Sheet'!$E:$E,$B$2,'Payments Master Sheet'!$G:$G,N$23)</f>
        <v>0.13544208150750825</v>
      </c>
      <c r="O34" s="15">
        <f>SUMIFS('Payments Master Sheet'!$D:$D,'Payments Master Sheet'!$E:$E,$B$2,'Payments Master Sheet'!$F:$F,MATCH($J34,{"January","February","March","April","May","June","July","August","September","October","November","December"},0),'Payments Master Sheet'!$G:$G,O$23) / SUMIFS('Payments Master Sheet'!$D:$D,'Payments Master Sheet'!$E:$E,$B$2,'Payments Master Sheet'!$G:$G,O$23)</f>
        <v>0.42665960294923377</v>
      </c>
      <c r="P34" s="15">
        <f>SUMIFS('Payments Master Sheet'!$D:$D,'Payments Master Sheet'!$E:$E,$B$2,'Payments Master Sheet'!$F:$F,MATCH($J34,{"January","February","March","April","May","June","July","August","September","October","November","December"},0),'Payments Master Sheet'!$G:$G,P$23) / SUMIFS('Payments Master Sheet'!$D:$D,'Payments Master Sheet'!$E:$E,$B$2,'Payments Master Sheet'!$G:$G,P$23)</f>
        <v>0</v>
      </c>
      <c r="Q34" s="15">
        <f>SUMIFS('Payments Master Sheet'!$D:$D,'Payments Master Sheet'!$E:$E,$B$2,'Payments Master Sheet'!$F:$F,MATCH($J34,{"January","February","March","April","May","June","July","August","September","October","November","December"},0),'Payments Master Sheet'!$G:$G,Q$23) / SUMIFS('Payments Master Sheet'!$D:$D,'Payments Master Sheet'!$E:$E,$B$2,'Payments Master Sheet'!$G:$G,Q$23)</f>
        <v>0.32724322157566715</v>
      </c>
    </row>
    <row r="35" spans="1:17">
      <c r="A35" s="12" t="s">
        <v>46</v>
      </c>
      <c r="B35" s="15">
        <f>COUNTIFS('Payments Master Sheet'!$E:$E,$B$2,'Payments Master Sheet'!$F:$F,MATCH($A35,{"January","February","March","April","May","June","July","August","September","October","November","December"},0),'Payments Master Sheet'!$G:$G,B$23) / COUNTIFS('Payments Master Sheet'!$E:$E,$B$2,'Payments Master Sheet'!$G:$G,B$7)</f>
        <v>5.8823529411764705E-2</v>
      </c>
      <c r="C35" s="15">
        <f>COUNTIFS('Payments Master Sheet'!$E:$E,$B$2,'Payments Master Sheet'!$F:$F,MATCH($A35,{"January","February","March","April","May","June","July","August","September","October","November","December"},0),'Payments Master Sheet'!$G:$G,C$23) / COUNTIFS('Payments Master Sheet'!$E:$E,$B$2,'Payments Master Sheet'!$G:$G,C$7)</f>
        <v>0.23076923076923078</v>
      </c>
      <c r="D35" s="15">
        <f>COUNTIFS('Payments Master Sheet'!$E:$E,$B$2,'Payments Master Sheet'!$F:$F,MATCH($A35,{"January","February","March","April","May","June","July","August","September","October","November","December"},0),'Payments Master Sheet'!$G:$G,D$23) / COUNTIFS('Payments Master Sheet'!$E:$E,$B$2,'Payments Master Sheet'!$G:$G,D$7)</f>
        <v>0.19047619047619047</v>
      </c>
      <c r="E35" s="15">
        <f>COUNTIFS('Payments Master Sheet'!$E:$E,$B$2,'Payments Master Sheet'!$F:$F,MATCH($A35,{"January","February","March","April","May","June","July","August","September","October","November","December"},0),'Payments Master Sheet'!$G:$G,E$23) / COUNTIFS('Payments Master Sheet'!$E:$E,$B$2,'Payments Master Sheet'!$G:$G,E$7)</f>
        <v>0.20454545454545456</v>
      </c>
      <c r="F35" s="15">
        <f>COUNTIFS('Payments Master Sheet'!$E:$E,$B$2,'Payments Master Sheet'!$F:$F,MATCH($A35,{"January","February","March","April","May","June","July","August","September","October","November","December"},0),'Payments Master Sheet'!$G:$G,F$23) / COUNTIFS('Payments Master Sheet'!$E:$E,$B$2,'Payments Master Sheet'!$G:$G,F$7)</f>
        <v>0</v>
      </c>
      <c r="G35" s="15">
        <f>COUNTIFS('Payments Master Sheet'!$E:$E,$B$2,'Payments Master Sheet'!$F:$F,MATCH($A35,{"January","February","March","April","May","June","July","August","September","October","November","December"},0),'Payments Master Sheet'!$G:$G,G$23) / COUNTIFS('Payments Master Sheet'!$E:$E,$B$2,'Payments Master Sheet'!$G:$G,G$7)</f>
        <v>0.23076923076923078</v>
      </c>
      <c r="H35" s="15">
        <f>COUNTIFS('Payments Master Sheet'!$E:$E,$B$2,'Payments Master Sheet'!$F:$F,MATCH($A35,{"January","February","March","April","May","June","July","August","September","October","November","December"},0),'Payments Master Sheet'!$G:$G,H$23) / COUNTIFS('Payments Master Sheet'!$E:$E,$B$2,'Payments Master Sheet'!$G:$G,H$7)</f>
        <v>0.13636363636363635</v>
      </c>
      <c r="J35" s="12" t="s">
        <v>46</v>
      </c>
      <c r="K35" s="15">
        <f>SUMIFS('Payments Master Sheet'!$D:$D,'Payments Master Sheet'!$E:$E,$B$2,'Payments Master Sheet'!$F:$F,MATCH($J35,{"January","February","March","April","May","June","July","August","September","October","November","December"},0),'Payments Master Sheet'!$G:$G,K$23) / SUMIFS('Payments Master Sheet'!$D:$D,'Payments Master Sheet'!$E:$E,$B$2,'Payments Master Sheet'!$G:$G,K$23)</f>
        <v>2.0674687651086987E-2</v>
      </c>
      <c r="L35" s="15">
        <f>SUMIFS('Payments Master Sheet'!$D:$D,'Payments Master Sheet'!$E:$E,$B$2,'Payments Master Sheet'!$F:$F,MATCH($J35,{"January","February","March","April","May","June","July","August","September","October","November","December"},0),'Payments Master Sheet'!$G:$G,L$23) / SUMIFS('Payments Master Sheet'!$D:$D,'Payments Master Sheet'!$E:$E,$B$2,'Payments Master Sheet'!$G:$G,L$23)</f>
        <v>0.16927162906563092</v>
      </c>
      <c r="M35" s="15">
        <f>SUMIFS('Payments Master Sheet'!$D:$D,'Payments Master Sheet'!$E:$E,$B$2,'Payments Master Sheet'!$F:$F,MATCH($J35,{"January","February","March","April","May","June","July","August","September","October","November","December"},0),'Payments Master Sheet'!$G:$G,M$23) / SUMIFS('Payments Master Sheet'!$D:$D,'Payments Master Sheet'!$E:$E,$B$2,'Payments Master Sheet'!$G:$G,M$23)</f>
        <v>0.22729007346658078</v>
      </c>
      <c r="N35" s="15">
        <f>SUMIFS('Payments Master Sheet'!$D:$D,'Payments Master Sheet'!$E:$E,$B$2,'Payments Master Sheet'!$F:$F,MATCH($J35,{"January","February","March","April","May","June","July","August","September","October","November","December"},0),'Payments Master Sheet'!$G:$G,N$23) / SUMIFS('Payments Master Sheet'!$D:$D,'Payments Master Sheet'!$E:$E,$B$2,'Payments Master Sheet'!$G:$G,N$23)</f>
        <v>0.22619585171922141</v>
      </c>
      <c r="O35" s="15">
        <f>SUMIFS('Payments Master Sheet'!$D:$D,'Payments Master Sheet'!$E:$E,$B$2,'Payments Master Sheet'!$F:$F,MATCH($J35,{"January","February","March","April","May","June","July","August","September","October","November","December"},0),'Payments Master Sheet'!$G:$G,O$23) / SUMIFS('Payments Master Sheet'!$D:$D,'Payments Master Sheet'!$E:$E,$B$2,'Payments Master Sheet'!$G:$G,O$23)</f>
        <v>0</v>
      </c>
      <c r="P35" s="15">
        <f>SUMIFS('Payments Master Sheet'!$D:$D,'Payments Master Sheet'!$E:$E,$B$2,'Payments Master Sheet'!$F:$F,MATCH($J35,{"January","February","March","April","May","June","July","August","September","October","November","December"},0),'Payments Master Sheet'!$G:$G,P$23) / SUMIFS('Payments Master Sheet'!$D:$D,'Payments Master Sheet'!$E:$E,$B$2,'Payments Master Sheet'!$G:$G,P$23)</f>
        <v>0.34102853005260819</v>
      </c>
      <c r="Q35" s="15">
        <f>SUMIFS('Payments Master Sheet'!$D:$D,'Payments Master Sheet'!$E:$E,$B$2,'Payments Master Sheet'!$F:$F,MATCH($J35,{"January","February","March","April","May","June","July","August","September","October","November","December"},0),'Payments Master Sheet'!$G:$G,Q$23) / SUMIFS('Payments Master Sheet'!$D:$D,'Payments Master Sheet'!$E:$E,$B$2,'Payments Master Sheet'!$G:$G,Q$23)</f>
        <v>0.14350085930863352</v>
      </c>
    </row>
    <row r="38" spans="1:17" ht="18.75" customHeight="1">
      <c r="A38" s="32" t="s">
        <v>95</v>
      </c>
      <c r="B38" s="32"/>
      <c r="C38" s="32"/>
      <c r="D38" s="32"/>
      <c r="E38" s="32"/>
      <c r="F38" s="9"/>
      <c r="G38" s="9"/>
      <c r="H38" s="9"/>
      <c r="J38" s="32" t="s">
        <v>96</v>
      </c>
      <c r="K38" s="32"/>
      <c r="L38" s="32"/>
      <c r="M38" s="32"/>
      <c r="N38" s="32"/>
      <c r="O38" s="9"/>
      <c r="P38" s="9"/>
      <c r="Q38" s="9"/>
    </row>
    <row r="39" spans="1:17">
      <c r="A39" s="11" t="s">
        <v>60</v>
      </c>
      <c r="B39" s="11" t="s">
        <v>16</v>
      </c>
      <c r="C39" s="11" t="s">
        <v>20</v>
      </c>
      <c r="D39" s="11" t="s">
        <v>18</v>
      </c>
      <c r="E39" s="11" t="s">
        <v>19</v>
      </c>
      <c r="F39" s="11" t="s">
        <v>22</v>
      </c>
      <c r="G39" s="11" t="s">
        <v>21</v>
      </c>
      <c r="H39" s="11" t="s">
        <v>17</v>
      </c>
      <c r="J39" s="11" t="s">
        <v>60</v>
      </c>
      <c r="K39" s="11" t="s">
        <v>16</v>
      </c>
      <c r="L39" s="11" t="s">
        <v>20</v>
      </c>
      <c r="M39" s="11" t="s">
        <v>18</v>
      </c>
      <c r="N39" s="11" t="s">
        <v>19</v>
      </c>
      <c r="O39" s="11" t="s">
        <v>22</v>
      </c>
      <c r="P39" s="11" t="s">
        <v>21</v>
      </c>
      <c r="Q39" s="11" t="s">
        <v>17</v>
      </c>
    </row>
    <row r="40" spans="1:17">
      <c r="A40" s="12" t="s">
        <v>36</v>
      </c>
      <c r="B40" s="15">
        <f>COUNTIFS('Payments Master Sheet'!$E:$E,$B$3,'Payments Master Sheet'!$F:$F,MATCH($A40,{"January","February","March","April","May","June","July","August","September","October","November","December"},0),'Payments Master Sheet'!$G:$G,B$39) / ((COUNTIFS('Payments Master Sheet'!$E:$E,$B$1,'Payments Master Sheet'!$G:$G,B$39) + COUNTIFS('Payments Master Sheet'!$E:$E,$B$2,'Payments Master Sheet'!$G:$G,B$39)) / 2)</f>
        <v>7.6923076923076927E-2</v>
      </c>
      <c r="C40" s="15">
        <f>COUNTIFS('Payments Master Sheet'!$E:$E,$B$3,'Payments Master Sheet'!$F:$F,MATCH($A40,{"January","February","March","April","May","June","July","August","September","October","November","December"},0),'Payments Master Sheet'!$G:$G,C$39) / ((COUNTIFS('Payments Master Sheet'!$E:$E,$B$1,'Payments Master Sheet'!$G:$G,C$39) + COUNTIFS('Payments Master Sheet'!$E:$E,$B$2,'Payments Master Sheet'!$G:$G,C$39)) / 2)</f>
        <v>0</v>
      </c>
      <c r="D40" s="15">
        <f>COUNTIFS('Payments Master Sheet'!$E:$E,$B$3,'Payments Master Sheet'!$F:$F,MATCH($A40,{"January","February","March","April","May","June","July","August","September","October","November","December"},0),'Payments Master Sheet'!$G:$G,D$39) / ((COUNTIFS('Payments Master Sheet'!$E:$E,$B$1,'Payments Master Sheet'!$G:$G,D$39) + COUNTIFS('Payments Master Sheet'!$E:$E,$B$2,'Payments Master Sheet'!$G:$G,D$39)) / 2)</f>
        <v>0</v>
      </c>
      <c r="E40" s="15">
        <f>COUNTIFS('Payments Master Sheet'!$E:$E,$B$3,'Payments Master Sheet'!$F:$F,MATCH($A40,{"January","February","March","April","May","June","July","August","September","October","November","December"},0),'Payments Master Sheet'!$G:$G,E$39) / ((COUNTIFS('Payments Master Sheet'!$E:$E,$B$1,'Payments Master Sheet'!$G:$G,E$39) + COUNTIFS('Payments Master Sheet'!$E:$E,$B$2,'Payments Master Sheet'!$G:$G,E$39)) / 2)</f>
        <v>5.4054054054054057E-2</v>
      </c>
      <c r="F40" s="15">
        <f>COUNTIFS('Payments Master Sheet'!$E:$E,$B$3,'Payments Master Sheet'!$F:$F,MATCH($A40,{"January","February","March","April","May","June","July","August","September","October","November","December"},0),'Payments Master Sheet'!$G:$G,F$39) / ((COUNTIFS('Payments Master Sheet'!$E:$E,$B$1,'Payments Master Sheet'!$G:$G,F$39) + COUNTIFS('Payments Master Sheet'!$E:$E,$B$2,'Payments Master Sheet'!$G:$G,F$39)) / 2)</f>
        <v>0</v>
      </c>
      <c r="G40" s="15">
        <f>COUNTIFS('Payments Master Sheet'!$E:$E,$B$3,'Payments Master Sheet'!$F:$F,MATCH($A40,{"January","February","March","April","May","June","July","August","September","October","November","December"},0),'Payments Master Sheet'!$G:$G,G$39) / ((COUNTIFS('Payments Master Sheet'!$E:$E,$B$1,'Payments Master Sheet'!$G:$G,G$39) + COUNTIFS('Payments Master Sheet'!$E:$E,$B$2,'Payments Master Sheet'!$G:$G,G$39)) / 2)</f>
        <v>8.3333333333333329E-2</v>
      </c>
      <c r="H40" s="15">
        <f>COUNTIFS('Payments Master Sheet'!$E:$E,$B$3,'Payments Master Sheet'!$F:$F,MATCH($A40,{"January","February","March","April","May","June","July","August","September","October","November","December"},0),'Payments Master Sheet'!$G:$G,H$39) / ((COUNTIFS('Payments Master Sheet'!$E:$E,$B$1,'Payments Master Sheet'!$G:$G,H$39) + COUNTIFS('Payments Master Sheet'!$E:$E,$B$2,'Payments Master Sheet'!$G:$G,H$39)) / 2)</f>
        <v>5.2631578947368418E-2</v>
      </c>
      <c r="J40" s="12" t="s">
        <v>36</v>
      </c>
      <c r="K40" s="15">
        <f>SUMIFS('Payments Master Sheet'!$D:$D,'Payments Master Sheet'!$E:$E,$B$3,'Payments Master Sheet'!$F:$F,MATCH($J40,{"January","February","March","April","May","June","July","August","September","October","November","December"},0),'Payments Master Sheet'!$G:$G,K$39) / ((SUMIFS('Payments Master Sheet'!$D:$D,'Payments Master Sheet'!$E:$E,$B$1,'Payments Master Sheet'!$G:$G,K$39) + SUMIFS('Payments Master Sheet'!$D:$D,'Payments Master Sheet'!$E:$E,$B$2,'Payments Master Sheet'!$G:$G,K$39)) / 2)</f>
        <v>2.16065770523752E-2</v>
      </c>
      <c r="L40" s="15">
        <f>SUMIFS('Payments Master Sheet'!$D:$D,'Payments Master Sheet'!$E:$E,$B$3,'Payments Master Sheet'!$F:$F,MATCH($J40,{"January","February","March","April","May","June","July","August","September","October","November","December"},0),'Payments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0" s="15">
        <f>SUMIFS('Payments Master Sheet'!$D:$D,'Payments Master Sheet'!$E:$E,$B$3,'Payments Master Sheet'!$F:$F,MATCH($J40,{"January","February","March","April","May","June","July","August","September","October","November","December"},0),'Payments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0" s="15">
        <f>SUMIFS('Payments Master Sheet'!$D:$D,'Payments Master Sheet'!$E:$E,$B$3,'Payments Master Sheet'!$F:$F,MATCH($J40,{"January","February","March","April","May","June","July","August","September","October","November","December"},0),'Payments Master Sheet'!$G:$G,N$39) / ((SUMIFS('Payments Master Sheet'!$D:$D,'Payments Master Sheet'!$E:$E,$B$1,'Payments Master Sheet'!$G:$G,N$39) + SUMIFS('Payments Master Sheet'!$D:$D,'Payments Master Sheet'!$E:$E,$B$2,'Payments Master Sheet'!$G:$G,N$39)) / 2)</f>
        <v>4.4081136088681722E-2</v>
      </c>
      <c r="O40" s="15">
        <f>SUMIFS('Payments Master Sheet'!$D:$D,'Payments Master Sheet'!$E:$E,$B$3,'Payments Master Sheet'!$F:$F,MATCH($J40,{"January","February","March","April","May","June","July","August","September","October","November","December"},0),'Payments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0" s="15">
        <f>SUMIFS('Payments Master Sheet'!$D:$D,'Payments Master Sheet'!$E:$E,$B$3,'Payments Master Sheet'!$F:$F,MATCH($J40,{"January","February","March","April","May","June","July","August","September","October","November","December"},0),'Payments Master Sheet'!$G:$G,P$39) / ((SUMIFS('Payments Master Sheet'!$D:$D,'Payments Master Sheet'!$E:$E,$B$1,'Payments Master Sheet'!$G:$G,P$39) + SUMIFS('Payments Master Sheet'!$D:$D,'Payments Master Sheet'!$E:$E,$B$2,'Payments Master Sheet'!$G:$G,P$39)) / 2)</f>
        <v>8.041068671831661E-2</v>
      </c>
      <c r="Q40" s="15">
        <f>SUMIFS('Payments Master Sheet'!$D:$D,'Payments Master Sheet'!$E:$E,$B$3,'Payments Master Sheet'!$F:$F,MATCH($J40,{"January","February","March","April","May","June","July","August","September","October","November","December"},0),'Payments Master Sheet'!$G:$G,Q$39) / ((SUMIFS('Payments Master Sheet'!$D:$D,'Payments Master Sheet'!$E:$E,$B$1,'Payments Master Sheet'!$G:$G,Q$39) + SUMIFS('Payments Master Sheet'!$D:$D,'Payments Master Sheet'!$E:$E,$B$2,'Payments Master Sheet'!$G:$G,Q$39)) / 2)</f>
        <v>7.7589081042663433E-2</v>
      </c>
    </row>
    <row r="41" spans="1:17">
      <c r="A41" s="12" t="s">
        <v>37</v>
      </c>
      <c r="B41" s="15">
        <f>COUNTIFS('Payments Master Sheet'!$E:$E,$B$3,'Payments Master Sheet'!$F:$F,MATCH($A41,{"January","February","March","April","May","June","July","August","September","October","November","December"},0),'Payments Master Sheet'!$G:$G,B$39) / ((COUNTIFS('Payments Master Sheet'!$E:$E,$B$1,'Payments Master Sheet'!$G:$G,B$39) + COUNTIFS('Payments Master Sheet'!$E:$E,$B$2,'Payments Master Sheet'!$G:$G,B$39)) / 2)</f>
        <v>7.6923076923076927E-2</v>
      </c>
      <c r="C41" s="15">
        <f>COUNTIFS('Payments Master Sheet'!$E:$E,$B$3,'Payments Master Sheet'!$F:$F,MATCH($A41,{"January","February","March","April","May","June","July","August","September","October","November","December"},0),'Payments Master Sheet'!$G:$G,C$39) / ((COUNTIFS('Payments Master Sheet'!$E:$E,$B$1,'Payments Master Sheet'!$G:$G,C$39) + COUNTIFS('Payments Master Sheet'!$E:$E,$B$2,'Payments Master Sheet'!$G:$G,C$39)) / 2)</f>
        <v>0.14285714285714285</v>
      </c>
      <c r="D41" s="15">
        <f>COUNTIFS('Payments Master Sheet'!$E:$E,$B$3,'Payments Master Sheet'!$F:$F,MATCH($A41,{"January","February","March","April","May","June","July","August","September","October","November","December"},0),'Payments Master Sheet'!$G:$G,D$39) / ((COUNTIFS('Payments Master Sheet'!$E:$E,$B$1,'Payments Master Sheet'!$G:$G,D$39) + COUNTIFS('Payments Master Sheet'!$E:$E,$B$2,'Payments Master Sheet'!$G:$G,D$39)) / 2)</f>
        <v>0</v>
      </c>
      <c r="E41" s="15">
        <f>COUNTIFS('Payments Master Sheet'!$E:$E,$B$3,'Payments Master Sheet'!$F:$F,MATCH($A41,{"January","February","March","April","May","June","July","August","September","October","November","December"},0),'Payments Master Sheet'!$G:$G,E$39) / ((COUNTIFS('Payments Master Sheet'!$E:$E,$B$1,'Payments Master Sheet'!$G:$G,E$39) + COUNTIFS('Payments Master Sheet'!$E:$E,$B$2,'Payments Master Sheet'!$G:$G,E$39)) / 2)</f>
        <v>5.4054054054054057E-2</v>
      </c>
      <c r="F41" s="15">
        <f>COUNTIFS('Payments Master Sheet'!$E:$E,$B$3,'Payments Master Sheet'!$F:$F,MATCH($A41,{"January","February","March","April","May","June","July","August","September","October","November","December"},0),'Payments Master Sheet'!$G:$G,F$39) / ((COUNTIFS('Payments Master Sheet'!$E:$E,$B$1,'Payments Master Sheet'!$G:$G,F$39) + COUNTIFS('Payments Master Sheet'!$E:$E,$B$2,'Payments Master Sheet'!$G:$G,F$39)) / 2)</f>
        <v>0.18181818181818182</v>
      </c>
      <c r="G41" s="15">
        <f>COUNTIFS('Payments Master Sheet'!$E:$E,$B$3,'Payments Master Sheet'!$F:$F,MATCH($A41,{"January","February","March","April","May","June","July","August","September","October","November","December"},0),'Payments Master Sheet'!$G:$G,G$39) / ((COUNTIFS('Payments Master Sheet'!$E:$E,$B$1,'Payments Master Sheet'!$G:$G,G$39) + COUNTIFS('Payments Master Sheet'!$E:$E,$B$2,'Payments Master Sheet'!$G:$G,G$39)) / 2)</f>
        <v>8.3333333333333329E-2</v>
      </c>
      <c r="H41" s="15">
        <f>COUNTIFS('Payments Master Sheet'!$E:$E,$B$3,'Payments Master Sheet'!$F:$F,MATCH($A41,{"January","February","March","April","May","June","July","August","September","October","November","December"},0),'Payments Master Sheet'!$G:$G,H$39) / ((COUNTIFS('Payments Master Sheet'!$E:$E,$B$1,'Payments Master Sheet'!$G:$G,H$39) + COUNTIFS('Payments Master Sheet'!$E:$E,$B$2,'Payments Master Sheet'!$G:$G,H$39)) / 2)</f>
        <v>5.2631578947368418E-2</v>
      </c>
      <c r="J41" s="12" t="s">
        <v>37</v>
      </c>
      <c r="K41" s="15">
        <f>SUMIFS('Payments Master Sheet'!$D:$D,'Payments Master Sheet'!$E:$E,$B$3,'Payments Master Sheet'!$F:$F,MATCH($J41,{"January","February","March","April","May","June","July","August","September","October","November","December"},0),'Payments Master Sheet'!$G:$G,K$39) / ((SUMIFS('Payments Master Sheet'!$D:$D,'Payments Master Sheet'!$E:$E,$B$1,'Payments Master Sheet'!$G:$G,K$39) + SUMIFS('Payments Master Sheet'!$D:$D,'Payments Master Sheet'!$E:$E,$B$2,'Payments Master Sheet'!$G:$G,K$39)) / 2)</f>
        <v>7.3665436669562587E-2</v>
      </c>
      <c r="L41" s="15">
        <f>SUMIFS('Payments Master Sheet'!$D:$D,'Payments Master Sheet'!$E:$E,$B$3,'Payments Master Sheet'!$F:$F,MATCH($J41,{"January","February","March","April","May","June","July","August","September","October","November","December"},0),'Payments Master Sheet'!$G:$G,L$39) / ((SUMIFS('Payments Master Sheet'!$D:$D,'Payments Master Sheet'!$E:$E,$B$1,'Payments Master Sheet'!$G:$G,L$39) + SUMIFS('Payments Master Sheet'!$D:$D,'Payments Master Sheet'!$E:$E,$B$2,'Payments Master Sheet'!$G:$G,L$39)) / 2)</f>
        <v>9.9558709148432317E-2</v>
      </c>
      <c r="M41" s="15">
        <f>SUMIFS('Payments Master Sheet'!$D:$D,'Payments Master Sheet'!$E:$E,$B$3,'Payments Master Sheet'!$F:$F,MATCH($J41,{"January","February","March","April","May","June","July","August","September","October","November","December"},0),'Payments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1" s="15">
        <f>SUMIFS('Payments Master Sheet'!$D:$D,'Payments Master Sheet'!$E:$E,$B$3,'Payments Master Sheet'!$F:$F,MATCH($J41,{"January","February","March","April","May","June","July","August","September","October","November","December"},0),'Payments Master Sheet'!$G:$G,N$39) / ((SUMIFS('Payments Master Sheet'!$D:$D,'Payments Master Sheet'!$E:$E,$B$1,'Payments Master Sheet'!$G:$G,N$39) + SUMIFS('Payments Master Sheet'!$D:$D,'Payments Master Sheet'!$E:$E,$B$2,'Payments Master Sheet'!$G:$G,N$39)) / 2)</f>
        <v>5.4655366575344838E-2</v>
      </c>
      <c r="O41" s="15">
        <f>SUMIFS('Payments Master Sheet'!$D:$D,'Payments Master Sheet'!$E:$E,$B$3,'Payments Master Sheet'!$F:$F,MATCH($J41,{"January","February","March","April","May","June","July","August","September","October","November","December"},0),'Payments Master Sheet'!$G:$G,O$39) / ((SUMIFS('Payments Master Sheet'!$D:$D,'Payments Master Sheet'!$E:$E,$B$1,'Payments Master Sheet'!$G:$G,O$39) + SUMIFS('Payments Master Sheet'!$D:$D,'Payments Master Sheet'!$E:$E,$B$2,'Payments Master Sheet'!$G:$G,O$39)) / 2)</f>
        <v>0.16213293760770156</v>
      </c>
      <c r="P41" s="15">
        <f>SUMIFS('Payments Master Sheet'!$D:$D,'Payments Master Sheet'!$E:$E,$B$3,'Payments Master Sheet'!$F:$F,MATCH($J41,{"January","February","March","April","May","June","July","August","September","October","November","December"},0),'Payments Master Sheet'!$G:$G,P$39) / ((SUMIFS('Payments Master Sheet'!$D:$D,'Payments Master Sheet'!$E:$E,$B$1,'Payments Master Sheet'!$G:$G,P$39) + SUMIFS('Payments Master Sheet'!$D:$D,'Payments Master Sheet'!$E:$E,$B$2,'Payments Master Sheet'!$G:$G,P$39)) / 2)</f>
        <v>6.8409006486115087E-2</v>
      </c>
      <c r="Q41" s="15">
        <f>SUMIFS('Payments Master Sheet'!$D:$D,'Payments Master Sheet'!$E:$E,$B$3,'Payments Master Sheet'!$F:$F,MATCH($J41,{"January","February","March","April","May","June","July","August","September","October","November","December"},0),'Payments Master Sheet'!$G:$G,Q$39) / ((SUMIFS('Payments Master Sheet'!$D:$D,'Payments Master Sheet'!$E:$E,$B$1,'Payments Master Sheet'!$G:$G,Q$39) + SUMIFS('Payments Master Sheet'!$D:$D,'Payments Master Sheet'!$E:$E,$B$2,'Payments Master Sheet'!$G:$G,Q$39)) / 2)</f>
        <v>7.9258593835658114E-2</v>
      </c>
    </row>
    <row r="42" spans="1:17">
      <c r="A42" s="12" t="s">
        <v>38</v>
      </c>
      <c r="B42" s="15">
        <f>COUNTIFS('Payments Master Sheet'!$E:$E,$B$3,'Payments Master Sheet'!$F:$F,MATCH($A42,{"January","February","March","April","May","June","July","August","September","October","November","December"},0),'Payments Master Sheet'!$G:$G,B$39) / ((COUNTIFS('Payments Master Sheet'!$E:$E,$B$1,'Payments Master Sheet'!$G:$G,B$39) + COUNTIFS('Payments Master Sheet'!$E:$E,$B$2,'Payments Master Sheet'!$G:$G,B$39)) / 2)</f>
        <v>0</v>
      </c>
      <c r="C42" s="15">
        <f>COUNTIFS('Payments Master Sheet'!$E:$E,$B$3,'Payments Master Sheet'!$F:$F,MATCH($A42,{"January","February","March","April","May","June","July","August","September","October","November","December"},0),'Payments Master Sheet'!$G:$G,C$39) / ((COUNTIFS('Payments Master Sheet'!$E:$E,$B$1,'Payments Master Sheet'!$G:$G,C$39) + COUNTIFS('Payments Master Sheet'!$E:$E,$B$2,'Payments Master Sheet'!$G:$G,C$39)) / 2)</f>
        <v>0.21428571428571427</v>
      </c>
      <c r="D42" s="15">
        <f>COUNTIFS('Payments Master Sheet'!$E:$E,$B$3,'Payments Master Sheet'!$F:$F,MATCH($A42,{"January","February","March","April","May","June","July","August","September","October","November","December"},0),'Payments Master Sheet'!$G:$G,D$39) / ((COUNTIFS('Payments Master Sheet'!$E:$E,$B$1,'Payments Master Sheet'!$G:$G,D$39) + COUNTIFS('Payments Master Sheet'!$E:$E,$B$2,'Payments Master Sheet'!$G:$G,D$39)) / 2)</f>
        <v>0</v>
      </c>
      <c r="E42" s="15">
        <f>COUNTIFS('Payments Master Sheet'!$E:$E,$B$3,'Payments Master Sheet'!$F:$F,MATCH($A42,{"January","February","March","April","May","June","July","August","September","October","November","December"},0),'Payments Master Sheet'!$G:$G,E$39) / ((COUNTIFS('Payments Master Sheet'!$E:$E,$B$1,'Payments Master Sheet'!$G:$G,E$39) + COUNTIFS('Payments Master Sheet'!$E:$E,$B$2,'Payments Master Sheet'!$G:$G,E$39)) / 2)</f>
        <v>5.4054054054054057E-2</v>
      </c>
      <c r="F42" s="15">
        <f>COUNTIFS('Payments Master Sheet'!$E:$E,$B$3,'Payments Master Sheet'!$F:$F,MATCH($A42,{"January","February","March","April","May","June","July","August","September","October","November","December"},0),'Payments Master Sheet'!$G:$G,F$39) / ((COUNTIFS('Payments Master Sheet'!$E:$E,$B$1,'Payments Master Sheet'!$G:$G,F$39) + COUNTIFS('Payments Master Sheet'!$E:$E,$B$2,'Payments Master Sheet'!$G:$G,F$39)) / 2)</f>
        <v>0.18181818181818182</v>
      </c>
      <c r="G42" s="15">
        <f>COUNTIFS('Payments Master Sheet'!$E:$E,$B$3,'Payments Master Sheet'!$F:$F,MATCH($A42,{"January","February","March","April","May","June","July","August","September","October","November","December"},0),'Payments Master Sheet'!$G:$G,G$39) / ((COUNTIFS('Payments Master Sheet'!$E:$E,$B$1,'Payments Master Sheet'!$G:$G,G$39) + COUNTIFS('Payments Master Sheet'!$E:$E,$B$2,'Payments Master Sheet'!$G:$G,G$39)) / 2)</f>
        <v>8.3333333333333329E-2</v>
      </c>
      <c r="H42" s="15">
        <f>COUNTIFS('Payments Master Sheet'!$E:$E,$B$3,'Payments Master Sheet'!$F:$F,MATCH($A42,{"January","February","March","April","May","June","July","August","September","October","November","December"},0),'Payments Master Sheet'!$G:$G,H$39) / ((COUNTIFS('Payments Master Sheet'!$E:$E,$B$1,'Payments Master Sheet'!$G:$G,H$39) + COUNTIFS('Payments Master Sheet'!$E:$E,$B$2,'Payments Master Sheet'!$G:$G,H$39)) / 2)</f>
        <v>5.2631578947368418E-2</v>
      </c>
      <c r="J42" s="12" t="s">
        <v>38</v>
      </c>
      <c r="K42" s="15">
        <f>SUMIFS('Payments Master Sheet'!$D:$D,'Payments Master Sheet'!$E:$E,$B$3,'Payments Master Sheet'!$F:$F,MATCH($J42,{"January","February","March","April","May","June","July","August","September","October","November","December"},0),'Payments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2" s="15">
        <f>SUMIFS('Payments Master Sheet'!$D:$D,'Payments Master Sheet'!$E:$E,$B$3,'Payments Master Sheet'!$F:$F,MATCH($J42,{"January","February","March","April","May","June","July","August","September","October","November","December"},0),'Payments Master Sheet'!$G:$G,L$39) / ((SUMIFS('Payments Master Sheet'!$D:$D,'Payments Master Sheet'!$E:$E,$B$1,'Payments Master Sheet'!$G:$G,L$39) + SUMIFS('Payments Master Sheet'!$D:$D,'Payments Master Sheet'!$E:$E,$B$2,'Payments Master Sheet'!$G:$G,L$39)) / 2)</f>
        <v>0.28850676811196374</v>
      </c>
      <c r="M42" s="15">
        <f>SUMIFS('Payments Master Sheet'!$D:$D,'Payments Master Sheet'!$E:$E,$B$3,'Payments Master Sheet'!$F:$F,MATCH($J42,{"January","February","March","April","May","June","July","August","September","October","November","December"},0),'Payments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2" s="15">
        <f>SUMIFS('Payments Master Sheet'!$D:$D,'Payments Master Sheet'!$E:$E,$B$3,'Payments Master Sheet'!$F:$F,MATCH($J42,{"January","February","March","April","May","June","July","August","September","October","November","December"},0),'Payments Master Sheet'!$G:$G,N$39) / ((SUMIFS('Payments Master Sheet'!$D:$D,'Payments Master Sheet'!$E:$E,$B$1,'Payments Master Sheet'!$G:$G,N$39) + SUMIFS('Payments Master Sheet'!$D:$D,'Payments Master Sheet'!$E:$E,$B$2,'Payments Master Sheet'!$G:$G,N$39)) / 2)</f>
        <v>0.15842999145157421</v>
      </c>
      <c r="O42" s="15">
        <f>SUMIFS('Payments Master Sheet'!$D:$D,'Payments Master Sheet'!$E:$E,$B$3,'Payments Master Sheet'!$F:$F,MATCH($J42,{"January","February","March","April","May","June","July","August","September","October","November","December"},0),'Payments Master Sheet'!$G:$G,O$39) / ((SUMIFS('Payments Master Sheet'!$D:$D,'Payments Master Sheet'!$E:$E,$B$1,'Payments Master Sheet'!$G:$G,O$39) + SUMIFS('Payments Master Sheet'!$D:$D,'Payments Master Sheet'!$E:$E,$B$2,'Payments Master Sheet'!$G:$G,O$39)) / 2)</f>
        <v>1.6782572575387962E-2</v>
      </c>
      <c r="P42" s="15">
        <f>SUMIFS('Payments Master Sheet'!$D:$D,'Payments Master Sheet'!$E:$E,$B$3,'Payments Master Sheet'!$F:$F,MATCH($J42,{"January","February","March","April","May","June","July","August","September","October","November","December"},0),'Payments Master Sheet'!$G:$G,P$39) / ((SUMIFS('Payments Master Sheet'!$D:$D,'Payments Master Sheet'!$E:$E,$B$1,'Payments Master Sheet'!$G:$G,P$39) + SUMIFS('Payments Master Sheet'!$D:$D,'Payments Master Sheet'!$E:$E,$B$2,'Payments Master Sheet'!$G:$G,P$39)) / 2)</f>
        <v>5.4134357678375378E-2</v>
      </c>
      <c r="Q42" s="15">
        <f>SUMIFS('Payments Master Sheet'!$D:$D,'Payments Master Sheet'!$E:$E,$B$3,'Payments Master Sheet'!$F:$F,MATCH($J42,{"January","February","March","April","May","June","July","August","September","October","November","December"},0),'Payments Master Sheet'!$G:$G,Q$39) / ((SUMIFS('Payments Master Sheet'!$D:$D,'Payments Master Sheet'!$E:$E,$B$1,'Payments Master Sheet'!$G:$G,Q$39) + SUMIFS('Payments Master Sheet'!$D:$D,'Payments Master Sheet'!$E:$E,$B$2,'Payments Master Sheet'!$G:$G,Q$39)) / 2)</f>
        <v>3.9998115574589613E-2</v>
      </c>
    </row>
    <row r="43" spans="1:17">
      <c r="A43" s="12" t="s">
        <v>39</v>
      </c>
      <c r="B43" s="15">
        <f>COUNTIFS('Payments Master Sheet'!$E:$E,$B$3,'Payments Master Sheet'!$F:$F,MATCH($A43,{"January","February","March","April","May","June","July","August","September","October","November","December"},0),'Payments Master Sheet'!$G:$G,B$39) / ((COUNTIFS('Payments Master Sheet'!$E:$E,$B$1,'Payments Master Sheet'!$G:$G,B$39) + COUNTIFS('Payments Master Sheet'!$E:$E,$B$2,'Payments Master Sheet'!$G:$G,B$39)) / 2)</f>
        <v>7.6923076923076927E-2</v>
      </c>
      <c r="C43" s="15">
        <f>COUNTIFS('Payments Master Sheet'!$E:$E,$B$3,'Payments Master Sheet'!$F:$F,MATCH($A43,{"January","February","March","April","May","June","July","August","September","October","November","December"},0),'Payments Master Sheet'!$G:$G,C$39) / ((COUNTIFS('Payments Master Sheet'!$E:$E,$B$1,'Payments Master Sheet'!$G:$G,C$39) + COUNTIFS('Payments Master Sheet'!$E:$E,$B$2,'Payments Master Sheet'!$G:$G,C$39)) / 2)</f>
        <v>7.1428571428571425E-2</v>
      </c>
      <c r="D43" s="15">
        <f>COUNTIFS('Payments Master Sheet'!$E:$E,$B$3,'Payments Master Sheet'!$F:$F,MATCH($A43,{"January","February","March","April","May","June","July","August","September","October","November","December"},0),'Payments Master Sheet'!$G:$G,D$39) / ((COUNTIFS('Payments Master Sheet'!$E:$E,$B$1,'Payments Master Sheet'!$G:$G,D$39) + COUNTIFS('Payments Master Sheet'!$E:$E,$B$2,'Payments Master Sheet'!$G:$G,D$39)) / 2)</f>
        <v>0</v>
      </c>
      <c r="E43" s="15">
        <f>COUNTIFS('Payments Master Sheet'!$E:$E,$B$3,'Payments Master Sheet'!$F:$F,MATCH($A43,{"January","February","March","April","May","June","July","August","September","October","November","December"},0),'Payments Master Sheet'!$G:$G,E$39) / ((COUNTIFS('Payments Master Sheet'!$E:$E,$B$1,'Payments Master Sheet'!$G:$G,E$39) + COUNTIFS('Payments Master Sheet'!$E:$E,$B$2,'Payments Master Sheet'!$G:$G,E$39)) / 2)</f>
        <v>2.7027027027027029E-2</v>
      </c>
      <c r="F43" s="15">
        <f>COUNTIFS('Payments Master Sheet'!$E:$E,$B$3,'Payments Master Sheet'!$F:$F,MATCH($A43,{"January","February","March","April","May","June","July","August","September","October","November","December"},0),'Payments Master Sheet'!$G:$G,F$39) / ((COUNTIFS('Payments Master Sheet'!$E:$E,$B$1,'Payments Master Sheet'!$G:$G,F$39) + COUNTIFS('Payments Master Sheet'!$E:$E,$B$2,'Payments Master Sheet'!$G:$G,F$39)) / 2)</f>
        <v>0</v>
      </c>
      <c r="G43" s="15">
        <f>COUNTIFS('Payments Master Sheet'!$E:$E,$B$3,'Payments Master Sheet'!$F:$F,MATCH($A43,{"January","February","March","April","May","June","July","August","September","October","November","December"},0),'Payments Master Sheet'!$G:$G,G$39) / ((COUNTIFS('Payments Master Sheet'!$E:$E,$B$1,'Payments Master Sheet'!$G:$G,G$39) + COUNTIFS('Payments Master Sheet'!$E:$E,$B$2,'Payments Master Sheet'!$G:$G,G$39)) / 2)</f>
        <v>8.3333333333333329E-2</v>
      </c>
      <c r="H43" s="15">
        <f>COUNTIFS('Payments Master Sheet'!$E:$E,$B$3,'Payments Master Sheet'!$F:$F,MATCH($A43,{"January","February","March","April","May","June","July","August","September","October","November","December"},0),'Payments Master Sheet'!$G:$G,H$39) / ((COUNTIFS('Payments Master Sheet'!$E:$E,$B$1,'Payments Master Sheet'!$G:$G,H$39) + COUNTIFS('Payments Master Sheet'!$E:$E,$B$2,'Payments Master Sheet'!$G:$G,H$39)) / 2)</f>
        <v>5.2631578947368418E-2</v>
      </c>
      <c r="J43" s="12" t="s">
        <v>39</v>
      </c>
      <c r="K43" s="15">
        <f>SUMIFS('Payments Master Sheet'!$D:$D,'Payments Master Sheet'!$E:$E,$B$3,'Payments Master Sheet'!$F:$F,MATCH($J43,{"January","February","March","April","May","June","July","August","September","October","November","December"},0),'Payments Master Sheet'!$G:$G,K$39) / ((SUMIFS('Payments Master Sheet'!$D:$D,'Payments Master Sheet'!$E:$E,$B$1,'Payments Master Sheet'!$G:$G,K$39) + SUMIFS('Payments Master Sheet'!$D:$D,'Payments Master Sheet'!$E:$E,$B$2,'Payments Master Sheet'!$G:$G,K$39)) / 2)</f>
        <v>7.8791695442061924E-2</v>
      </c>
      <c r="L43" s="15">
        <f>SUMIFS('Payments Master Sheet'!$D:$D,'Payments Master Sheet'!$E:$E,$B$3,'Payments Master Sheet'!$F:$F,MATCH($J43,{"January","February","March","April","May","June","July","August","September","October","November","December"},0),'Payments Master Sheet'!$G:$G,L$39) / ((SUMIFS('Payments Master Sheet'!$D:$D,'Payments Master Sheet'!$E:$E,$B$1,'Payments Master Sheet'!$G:$G,L$39) + SUMIFS('Payments Master Sheet'!$D:$D,'Payments Master Sheet'!$E:$E,$B$2,'Payments Master Sheet'!$G:$G,L$39)) / 2)</f>
        <v>0.1592207523214087</v>
      </c>
      <c r="M43" s="15">
        <f>SUMIFS('Payments Master Sheet'!$D:$D,'Payments Master Sheet'!$E:$E,$B$3,'Payments Master Sheet'!$F:$F,MATCH($J43,{"January","February","March","April","May","June","July","August","September","October","November","December"},0),'Payments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3" s="15">
        <f>SUMIFS('Payments Master Sheet'!$D:$D,'Payments Master Sheet'!$E:$E,$B$3,'Payments Master Sheet'!$F:$F,MATCH($J43,{"January","February","March","April","May","June","July","August","September","October","November","December"},0),'Payments Master Sheet'!$G:$G,N$39) / ((SUMIFS('Payments Master Sheet'!$D:$D,'Payments Master Sheet'!$E:$E,$B$1,'Payments Master Sheet'!$G:$G,N$39) + SUMIFS('Payments Master Sheet'!$D:$D,'Payments Master Sheet'!$E:$E,$B$2,'Payments Master Sheet'!$G:$G,N$39)) / 2)</f>
        <v>1.0426575160277316E-2</v>
      </c>
      <c r="O43" s="15">
        <f>SUMIFS('Payments Master Sheet'!$D:$D,'Payments Master Sheet'!$E:$E,$B$3,'Payments Master Sheet'!$F:$F,MATCH($J43,{"January","February","March","April","May","June","July","August","September","October","November","December"},0),'Payments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3" s="15">
        <f>SUMIFS('Payments Master Sheet'!$D:$D,'Payments Master Sheet'!$E:$E,$B$3,'Payments Master Sheet'!$F:$F,MATCH($J43,{"January","February","March","April","May","June","July","August","September","October","November","December"},0),'Payments Master Sheet'!$G:$G,P$39) / ((SUMIFS('Payments Master Sheet'!$D:$D,'Payments Master Sheet'!$E:$E,$B$1,'Payments Master Sheet'!$G:$G,P$39) + SUMIFS('Payments Master Sheet'!$D:$D,'Payments Master Sheet'!$E:$E,$B$2,'Payments Master Sheet'!$G:$G,P$39)) / 2)</f>
        <v>7.5392267928661952E-2</v>
      </c>
      <c r="Q43" s="15">
        <f>SUMIFS('Payments Master Sheet'!$D:$D,'Payments Master Sheet'!$E:$E,$B$3,'Payments Master Sheet'!$F:$F,MATCH($J43,{"January","February","March","April","May","June","July","August","September","October","November","December"},0),'Payments Master Sheet'!$G:$G,Q$39) / ((SUMIFS('Payments Master Sheet'!$D:$D,'Payments Master Sheet'!$E:$E,$B$1,'Payments Master Sheet'!$G:$G,Q$39) + SUMIFS('Payments Master Sheet'!$D:$D,'Payments Master Sheet'!$E:$E,$B$2,'Payments Master Sheet'!$G:$G,Q$39)) / 2)</f>
        <v>4.7392858468297681E-2</v>
      </c>
    </row>
    <row r="44" spans="1:17">
      <c r="A44" s="12" t="s">
        <v>7</v>
      </c>
      <c r="B44" s="15">
        <f>COUNTIFS('Payments Master Sheet'!$E:$E,$B$3,'Payments Master Sheet'!$F:$F,MATCH($A44,{"January","February","March","April","May","June","July","August","September","October","November","December"},0),'Payments Master Sheet'!$G:$G,B$39) / ((COUNTIFS('Payments Master Sheet'!$E:$E,$B$1,'Payments Master Sheet'!$G:$G,B$39) + COUNTIFS('Payments Master Sheet'!$E:$E,$B$2,'Payments Master Sheet'!$G:$G,B$39)) / 2)</f>
        <v>0</v>
      </c>
      <c r="C44" s="15">
        <f>COUNTIFS('Payments Master Sheet'!$E:$E,$B$3,'Payments Master Sheet'!$F:$F,MATCH($A44,{"January","February","March","April","May","June","July","August","September","October","November","December"},0),'Payments Master Sheet'!$G:$G,C$39) / ((COUNTIFS('Payments Master Sheet'!$E:$E,$B$1,'Payments Master Sheet'!$G:$G,C$39) + COUNTIFS('Payments Master Sheet'!$E:$E,$B$2,'Payments Master Sheet'!$G:$G,C$39)) / 2)</f>
        <v>0</v>
      </c>
      <c r="D44" s="15">
        <f>COUNTIFS('Payments Master Sheet'!$E:$E,$B$3,'Payments Master Sheet'!$F:$F,MATCH($A44,{"January","February","March","April","May","June","July","August","September","October","November","December"},0),'Payments Master Sheet'!$G:$G,D$39) / ((COUNTIFS('Payments Master Sheet'!$E:$E,$B$1,'Payments Master Sheet'!$G:$G,D$39) + COUNTIFS('Payments Master Sheet'!$E:$E,$B$2,'Payments Master Sheet'!$G:$G,D$39)) / 2)</f>
        <v>0.11428571428571428</v>
      </c>
      <c r="E44" s="15">
        <f>COUNTIFS('Payments Master Sheet'!$E:$E,$B$3,'Payments Master Sheet'!$F:$F,MATCH($A44,{"January","February","March","April","May","June","July","August","September","October","November","December"},0),'Payments Master Sheet'!$G:$G,E$39) / ((COUNTIFS('Payments Master Sheet'!$E:$E,$B$1,'Payments Master Sheet'!$G:$G,E$39) + COUNTIFS('Payments Master Sheet'!$E:$E,$B$2,'Payments Master Sheet'!$G:$G,E$39)) / 2)</f>
        <v>0.10810810810810811</v>
      </c>
      <c r="F44" s="15">
        <f>COUNTIFS('Payments Master Sheet'!$E:$E,$B$3,'Payments Master Sheet'!$F:$F,MATCH($A44,{"January","February","March","April","May","June","July","August","September","October","November","December"},0),'Payments Master Sheet'!$G:$G,F$39) / ((COUNTIFS('Payments Master Sheet'!$E:$E,$B$1,'Payments Master Sheet'!$G:$G,F$39) + COUNTIFS('Payments Master Sheet'!$E:$E,$B$2,'Payments Master Sheet'!$G:$G,F$39)) / 2)</f>
        <v>0.18181818181818182</v>
      </c>
      <c r="G44" s="15">
        <f>COUNTIFS('Payments Master Sheet'!$E:$E,$B$3,'Payments Master Sheet'!$F:$F,MATCH($A44,{"January","February","March","April","May","June","July","August","September","October","November","December"},0),'Payments Master Sheet'!$G:$G,G$39) / ((COUNTIFS('Payments Master Sheet'!$E:$E,$B$1,'Payments Master Sheet'!$G:$G,G$39) + COUNTIFS('Payments Master Sheet'!$E:$E,$B$2,'Payments Master Sheet'!$G:$G,G$39)) / 2)</f>
        <v>0.16666666666666666</v>
      </c>
      <c r="H44" s="15">
        <f>COUNTIFS('Payments Master Sheet'!$E:$E,$B$3,'Payments Master Sheet'!$F:$F,MATCH($A44,{"January","February","March","April","May","June","July","August","September","October","November","December"},0),'Payments Master Sheet'!$G:$G,H$39) / ((COUNTIFS('Payments Master Sheet'!$E:$E,$B$1,'Payments Master Sheet'!$G:$G,H$39) + COUNTIFS('Payments Master Sheet'!$E:$E,$B$2,'Payments Master Sheet'!$G:$G,H$39)) / 2)</f>
        <v>0</v>
      </c>
      <c r="J44" s="12" t="s">
        <v>7</v>
      </c>
      <c r="K44" s="15">
        <f>SUMIFS('Payments Master Sheet'!$D:$D,'Payments Master Sheet'!$E:$E,$B$3,'Payments Master Sheet'!$F:$F,MATCH($J44,{"January","February","March","April","May","June","July","August","September","October","November","December"},0),'Payments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4" s="15">
        <f>SUMIFS('Payments Master Sheet'!$D:$D,'Payments Master Sheet'!$E:$E,$B$3,'Payments Master Sheet'!$F:$F,MATCH($J44,{"January","February","March","April","May","June","July","August","September","October","November","December"},0),'Payments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4" s="15">
        <f>SUMIFS('Payments Master Sheet'!$D:$D,'Payments Master Sheet'!$E:$E,$B$3,'Payments Master Sheet'!$F:$F,MATCH($J44,{"January","February","March","April","May","June","July","August","September","October","November","December"},0),'Payments Master Sheet'!$G:$G,M$39) / ((SUMIFS('Payments Master Sheet'!$D:$D,'Payments Master Sheet'!$E:$E,$B$1,'Payments Master Sheet'!$G:$G,M$39) + SUMIFS('Payments Master Sheet'!$D:$D,'Payments Master Sheet'!$E:$E,$B$2,'Payments Master Sheet'!$G:$G,M$39)) / 2)</f>
        <v>0.113435310285872</v>
      </c>
      <c r="N44" s="15">
        <f>SUMIFS('Payments Master Sheet'!$D:$D,'Payments Master Sheet'!$E:$E,$B$3,'Payments Master Sheet'!$F:$F,MATCH($J44,{"January","February","March","April","May","June","July","August","September","October","November","December"},0),'Payments Master Sheet'!$G:$G,N$39) / ((SUMIFS('Payments Master Sheet'!$D:$D,'Payments Master Sheet'!$E:$E,$B$1,'Payments Master Sheet'!$G:$G,N$39) + SUMIFS('Payments Master Sheet'!$D:$D,'Payments Master Sheet'!$E:$E,$B$2,'Payments Master Sheet'!$G:$G,N$39)) / 2)</f>
        <v>9.3044442859137724E-2</v>
      </c>
      <c r="O44" s="15">
        <f>SUMIFS('Payments Master Sheet'!$D:$D,'Payments Master Sheet'!$E:$E,$B$3,'Payments Master Sheet'!$F:$F,MATCH($J44,{"January","February","March","April","May","June","July","August","September","October","November","December"},0),'Payments Master Sheet'!$G:$G,O$39) / ((SUMIFS('Payments Master Sheet'!$D:$D,'Payments Master Sheet'!$E:$E,$B$1,'Payments Master Sheet'!$G:$G,O$39) + SUMIFS('Payments Master Sheet'!$D:$D,'Payments Master Sheet'!$E:$E,$B$2,'Payments Master Sheet'!$G:$G,O$39)) / 2)</f>
        <v>2.9376327605836459E-3</v>
      </c>
      <c r="P44" s="15">
        <f>SUMIFS('Payments Master Sheet'!$D:$D,'Payments Master Sheet'!$E:$E,$B$3,'Payments Master Sheet'!$F:$F,MATCH($J44,{"January","February","March","April","May","June","July","August","September","October","November","December"},0),'Payments Master Sheet'!$G:$G,P$39) / ((SUMIFS('Payments Master Sheet'!$D:$D,'Payments Master Sheet'!$E:$E,$B$1,'Payments Master Sheet'!$G:$G,P$39) + SUMIFS('Payments Master Sheet'!$D:$D,'Payments Master Sheet'!$E:$E,$B$2,'Payments Master Sheet'!$G:$G,P$39)) / 2)</f>
        <v>0.26590385609905642</v>
      </c>
      <c r="Q44" s="15">
        <f>SUMIFS('Payments Master Sheet'!$D:$D,'Payments Master Sheet'!$E:$E,$B$3,'Payments Master Sheet'!$F:$F,MATCH($J44,{"January","February","March","April","May","June","July","August","September","October","November","December"},0),'Payments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45" spans="1:17">
      <c r="A45" s="12" t="s">
        <v>40</v>
      </c>
      <c r="B45" s="15">
        <f>COUNTIFS('Payments Master Sheet'!$E:$E,$B$3,'Payments Master Sheet'!$F:$F,MATCH($A45,{"January","February","March","April","May","June","July","August","September","October","November","December"},0),'Payments Master Sheet'!$G:$G,B$39) / ((COUNTIFS('Payments Master Sheet'!$E:$E,$B$1,'Payments Master Sheet'!$G:$G,B$39) + COUNTIFS('Payments Master Sheet'!$E:$E,$B$2,'Payments Master Sheet'!$G:$G,B$39)) / 2)</f>
        <v>0</v>
      </c>
      <c r="C45" s="15">
        <f>COUNTIFS('Payments Master Sheet'!$E:$E,$B$3,'Payments Master Sheet'!$F:$F,MATCH($A45,{"January","February","March","April","May","June","July","August","September","October","November","December"},0),'Payments Master Sheet'!$G:$G,C$39) / ((COUNTIFS('Payments Master Sheet'!$E:$E,$B$1,'Payments Master Sheet'!$G:$G,C$39) + COUNTIFS('Payments Master Sheet'!$E:$E,$B$2,'Payments Master Sheet'!$G:$G,C$39)) / 2)</f>
        <v>0</v>
      </c>
      <c r="D45" s="15">
        <f>COUNTIFS('Payments Master Sheet'!$E:$E,$B$3,'Payments Master Sheet'!$F:$F,MATCH($A45,{"January","February","March","April","May","June","July","August","September","October","November","December"},0),'Payments Master Sheet'!$G:$G,D$39) / ((COUNTIFS('Payments Master Sheet'!$E:$E,$B$1,'Payments Master Sheet'!$G:$G,D$39) + COUNTIFS('Payments Master Sheet'!$E:$E,$B$2,'Payments Master Sheet'!$G:$G,D$39)) / 2)</f>
        <v>0</v>
      </c>
      <c r="E45" s="15">
        <f>COUNTIFS('Payments Master Sheet'!$E:$E,$B$3,'Payments Master Sheet'!$F:$F,MATCH($A45,{"January","February","March","April","May","June","July","August","September","October","November","December"},0),'Payments Master Sheet'!$G:$G,E$39) / ((COUNTIFS('Payments Master Sheet'!$E:$E,$B$1,'Payments Master Sheet'!$G:$G,E$39) + COUNTIFS('Payments Master Sheet'!$E:$E,$B$2,'Payments Master Sheet'!$G:$G,E$39)) / 2)</f>
        <v>5.4054054054054057E-2</v>
      </c>
      <c r="F45" s="15">
        <f>COUNTIFS('Payments Master Sheet'!$E:$E,$B$3,'Payments Master Sheet'!$F:$F,MATCH($A45,{"January","February","March","April","May","June","July","August","September","October","November","December"},0),'Payments Master Sheet'!$G:$G,F$39) / ((COUNTIFS('Payments Master Sheet'!$E:$E,$B$1,'Payments Master Sheet'!$G:$G,F$39) + COUNTIFS('Payments Master Sheet'!$E:$E,$B$2,'Payments Master Sheet'!$G:$G,F$39)) / 2)</f>
        <v>0</v>
      </c>
      <c r="G45" s="15">
        <f>COUNTIFS('Payments Master Sheet'!$E:$E,$B$3,'Payments Master Sheet'!$F:$F,MATCH($A45,{"January","February","March","April","May","June","July","August","September","October","November","December"},0),'Payments Master Sheet'!$G:$G,G$39) / ((COUNTIFS('Payments Master Sheet'!$E:$E,$B$1,'Payments Master Sheet'!$G:$G,G$39) + COUNTIFS('Payments Master Sheet'!$E:$E,$B$2,'Payments Master Sheet'!$G:$G,G$39)) / 2)</f>
        <v>0</v>
      </c>
      <c r="H45" s="15">
        <f>COUNTIFS('Payments Master Sheet'!$E:$E,$B$3,'Payments Master Sheet'!$F:$F,MATCH($A45,{"January","February","March","April","May","June","July","August","September","October","November","December"},0),'Payments Master Sheet'!$G:$G,H$39) / ((COUNTIFS('Payments Master Sheet'!$E:$E,$B$1,'Payments Master Sheet'!$G:$G,H$39) + COUNTIFS('Payments Master Sheet'!$E:$E,$B$2,'Payments Master Sheet'!$G:$G,H$39)) / 2)</f>
        <v>0</v>
      </c>
      <c r="J45" s="12" t="s">
        <v>40</v>
      </c>
      <c r="K45" s="15">
        <f>SUMIFS('Payments Master Sheet'!$D:$D,'Payments Master Sheet'!$E:$E,$B$3,'Payments Master Sheet'!$F:$F,MATCH($J45,{"January","February","March","April","May","June","July","August","September","October","November","December"},0),'Payments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5" s="15">
        <f>SUMIFS('Payments Master Sheet'!$D:$D,'Payments Master Sheet'!$E:$E,$B$3,'Payments Master Sheet'!$F:$F,MATCH($J45,{"January","February","March","April","May","June","July","August","September","October","November","December"},0),'Payments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5" s="15">
        <f>SUMIFS('Payments Master Sheet'!$D:$D,'Payments Master Sheet'!$E:$E,$B$3,'Payments Master Sheet'!$F:$F,MATCH($J45,{"January","February","March","April","May","June","July","August","September","October","November","December"},0),'Payments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5" s="15">
        <f>SUMIFS('Payments Master Sheet'!$D:$D,'Payments Master Sheet'!$E:$E,$B$3,'Payments Master Sheet'!$F:$F,MATCH($J45,{"January","February","March","April","May","June","July","August","September","October","November","December"},0),'Payments Master Sheet'!$G:$G,N$39) / ((SUMIFS('Payments Master Sheet'!$D:$D,'Payments Master Sheet'!$E:$E,$B$1,'Payments Master Sheet'!$G:$G,N$39) + SUMIFS('Payments Master Sheet'!$D:$D,'Payments Master Sheet'!$E:$E,$B$2,'Payments Master Sheet'!$G:$G,N$39)) / 2)</f>
        <v>5.0537789453169217E-2</v>
      </c>
      <c r="O45" s="15">
        <f>SUMIFS('Payments Master Sheet'!$D:$D,'Payments Master Sheet'!$E:$E,$B$3,'Payments Master Sheet'!$F:$F,MATCH($J45,{"January","February","March","April","May","June","July","August","September","October","November","December"},0),'Payments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5" s="15">
        <f>SUMIFS('Payments Master Sheet'!$D:$D,'Payments Master Sheet'!$E:$E,$B$3,'Payments Master Sheet'!$F:$F,MATCH($J45,{"January","February","March","April","May","June","July","August","September","October","November","December"},0),'Payments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45" s="15">
        <f>SUMIFS('Payments Master Sheet'!$D:$D,'Payments Master Sheet'!$E:$E,$B$3,'Payments Master Sheet'!$F:$F,MATCH($J45,{"January","February","March","April","May","June","July","August","September","October","November","December"},0),'Payments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46" spans="1:17">
      <c r="A46" s="12" t="s">
        <v>41</v>
      </c>
      <c r="B46" s="15">
        <f>COUNTIFS('Payments Master Sheet'!$E:$E,$B$3,'Payments Master Sheet'!$F:$F,MATCH($A46,{"January","February","March","April","May","June","July","August","September","October","November","December"},0),'Payments Master Sheet'!$G:$G,B$39) / ((COUNTIFS('Payments Master Sheet'!$E:$E,$B$1,'Payments Master Sheet'!$G:$G,B$39) + COUNTIFS('Payments Master Sheet'!$E:$E,$B$2,'Payments Master Sheet'!$G:$G,B$39)) / 2)</f>
        <v>0</v>
      </c>
      <c r="C46" s="15">
        <f>COUNTIFS('Payments Master Sheet'!$E:$E,$B$3,'Payments Master Sheet'!$F:$F,MATCH($A46,{"January","February","March","April","May","June","July","August","September","October","November","December"},0),'Payments Master Sheet'!$G:$G,C$39) / ((COUNTIFS('Payments Master Sheet'!$E:$E,$B$1,'Payments Master Sheet'!$G:$G,C$39) + COUNTIFS('Payments Master Sheet'!$E:$E,$B$2,'Payments Master Sheet'!$G:$G,C$39)) / 2)</f>
        <v>0</v>
      </c>
      <c r="D46" s="15">
        <f>COUNTIFS('Payments Master Sheet'!$E:$E,$B$3,'Payments Master Sheet'!$F:$F,MATCH($A46,{"January","February","March","April","May","June","July","August","September","October","November","December"},0),'Payments Master Sheet'!$G:$G,D$39) / ((COUNTIFS('Payments Master Sheet'!$E:$E,$B$1,'Payments Master Sheet'!$G:$G,D$39) + COUNTIFS('Payments Master Sheet'!$E:$E,$B$2,'Payments Master Sheet'!$G:$G,D$39)) / 2)</f>
        <v>0</v>
      </c>
      <c r="E46" s="15">
        <f>COUNTIFS('Payments Master Sheet'!$E:$E,$B$3,'Payments Master Sheet'!$F:$F,MATCH($A46,{"January","February","March","April","May","June","July","August","September","October","November","December"},0),'Payments Master Sheet'!$G:$G,E$39) / ((COUNTIFS('Payments Master Sheet'!$E:$E,$B$1,'Payments Master Sheet'!$G:$G,E$39) + COUNTIFS('Payments Master Sheet'!$E:$E,$B$2,'Payments Master Sheet'!$G:$G,E$39)) / 2)</f>
        <v>0</v>
      </c>
      <c r="F46" s="15">
        <f>COUNTIFS('Payments Master Sheet'!$E:$E,$B$3,'Payments Master Sheet'!$F:$F,MATCH($A46,{"January","February","March","April","May","June","July","August","September","October","November","December"},0),'Payments Master Sheet'!$G:$G,F$39) / ((COUNTIFS('Payments Master Sheet'!$E:$E,$B$1,'Payments Master Sheet'!$G:$G,F$39) + COUNTIFS('Payments Master Sheet'!$E:$E,$B$2,'Payments Master Sheet'!$G:$G,F$39)) / 2)</f>
        <v>0</v>
      </c>
      <c r="G46" s="15">
        <f>COUNTIFS('Payments Master Sheet'!$E:$E,$B$3,'Payments Master Sheet'!$F:$F,MATCH($A46,{"January","February","March","April","May","June","July","August","September","October","November","December"},0),'Payments Master Sheet'!$G:$G,G$39) / ((COUNTIFS('Payments Master Sheet'!$E:$E,$B$1,'Payments Master Sheet'!$G:$G,G$39) + COUNTIFS('Payments Master Sheet'!$E:$E,$B$2,'Payments Master Sheet'!$G:$G,G$39)) / 2)</f>
        <v>0</v>
      </c>
      <c r="H46" s="15">
        <f>COUNTIFS('Payments Master Sheet'!$E:$E,$B$3,'Payments Master Sheet'!$F:$F,MATCH($A46,{"January","February","March","April","May","June","July","August","September","October","November","December"},0),'Payments Master Sheet'!$G:$G,H$39) / ((COUNTIFS('Payments Master Sheet'!$E:$E,$B$1,'Payments Master Sheet'!$G:$G,H$39) + COUNTIFS('Payments Master Sheet'!$E:$E,$B$2,'Payments Master Sheet'!$G:$G,H$39)) / 2)</f>
        <v>0</v>
      </c>
      <c r="J46" s="12" t="s">
        <v>41</v>
      </c>
      <c r="K46" s="15">
        <f>SUMIFS('Payments Master Sheet'!$D:$D,'Payments Master Sheet'!$E:$E,$B$3,'Payments Master Sheet'!$F:$F,MATCH($J46,{"January","February","March","April","May","June","July","August","September","October","November","December"},0),'Payments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6" s="15">
        <f>SUMIFS('Payments Master Sheet'!$D:$D,'Payments Master Sheet'!$E:$E,$B$3,'Payments Master Sheet'!$F:$F,MATCH($J46,{"January","February","March","April","May","June","July","August","September","October","November","December"},0),'Payments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6" s="15">
        <f>SUMIFS('Payments Master Sheet'!$D:$D,'Payments Master Sheet'!$E:$E,$B$3,'Payments Master Sheet'!$F:$F,MATCH($J46,{"January","February","March","April","May","June","July","August","September","October","November","December"},0),'Payments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6" s="15">
        <f>SUMIFS('Payments Master Sheet'!$D:$D,'Payments Master Sheet'!$E:$E,$B$3,'Payments Master Sheet'!$F:$F,MATCH($J46,{"January","February","March","April","May","June","July","August","September","October","November","December"},0),'Payments Master Sheet'!$G:$G,N$39) / ((SUMIFS('Payments Master Sheet'!$D:$D,'Payments Master Sheet'!$E:$E,$B$1,'Payments Master Sheet'!$G:$G,N$39) + SUMIFS('Payments Master Sheet'!$D:$D,'Payments Master Sheet'!$E:$E,$B$2,'Payments Master Sheet'!$G:$G,N$39)) / 2)</f>
        <v>0</v>
      </c>
      <c r="O46" s="15">
        <f>SUMIFS('Payments Master Sheet'!$D:$D,'Payments Master Sheet'!$E:$E,$B$3,'Payments Master Sheet'!$F:$F,MATCH($J46,{"January","February","March","April","May","June","July","August","September","October","November","December"},0),'Payments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6" s="15">
        <f>SUMIFS('Payments Master Sheet'!$D:$D,'Payments Master Sheet'!$E:$E,$B$3,'Payments Master Sheet'!$F:$F,MATCH($J46,{"January","February","March","April","May","June","July","August","September","October","November","December"},0),'Payments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46" s="15">
        <f>SUMIFS('Payments Master Sheet'!$D:$D,'Payments Master Sheet'!$E:$E,$B$3,'Payments Master Sheet'!$F:$F,MATCH($J46,{"January","February","March","April","May","June","July","August","September","October","November","December"},0),'Payments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47" spans="1:17">
      <c r="A47" s="12" t="s">
        <v>42</v>
      </c>
      <c r="B47" s="15">
        <f>COUNTIFS('Payments Master Sheet'!$E:$E,$B$3,'Payments Master Sheet'!$F:$F,MATCH($A47,{"January","February","March","April","May","June","July","August","September","October","November","December"},0),'Payments Master Sheet'!$G:$G,B$39) / ((COUNTIFS('Payments Master Sheet'!$E:$E,$B$1,'Payments Master Sheet'!$G:$G,B$39) + COUNTIFS('Payments Master Sheet'!$E:$E,$B$2,'Payments Master Sheet'!$G:$G,B$39)) / 2)</f>
        <v>0</v>
      </c>
      <c r="C47" s="15">
        <f>COUNTIFS('Payments Master Sheet'!$E:$E,$B$3,'Payments Master Sheet'!$F:$F,MATCH($A47,{"January","February","March","April","May","June","July","August","September","October","November","December"},0),'Payments Master Sheet'!$G:$G,C$39) / ((COUNTIFS('Payments Master Sheet'!$E:$E,$B$1,'Payments Master Sheet'!$G:$G,C$39) + COUNTIFS('Payments Master Sheet'!$E:$E,$B$2,'Payments Master Sheet'!$G:$G,C$39)) / 2)</f>
        <v>0</v>
      </c>
      <c r="D47" s="15">
        <f>COUNTIFS('Payments Master Sheet'!$E:$E,$B$3,'Payments Master Sheet'!$F:$F,MATCH($A47,{"January","February","March","April","May","June","July","August","September","October","November","December"},0),'Payments Master Sheet'!$G:$G,D$39) / ((COUNTIFS('Payments Master Sheet'!$E:$E,$B$1,'Payments Master Sheet'!$G:$G,D$39) + COUNTIFS('Payments Master Sheet'!$E:$E,$B$2,'Payments Master Sheet'!$G:$G,D$39)) / 2)</f>
        <v>0</v>
      </c>
      <c r="E47" s="15">
        <f>COUNTIFS('Payments Master Sheet'!$E:$E,$B$3,'Payments Master Sheet'!$F:$F,MATCH($A47,{"January","February","March","April","May","June","July","August","September","October","November","December"},0),'Payments Master Sheet'!$G:$G,E$39) / ((COUNTIFS('Payments Master Sheet'!$E:$E,$B$1,'Payments Master Sheet'!$G:$G,E$39) + COUNTIFS('Payments Master Sheet'!$E:$E,$B$2,'Payments Master Sheet'!$G:$G,E$39)) / 2)</f>
        <v>0</v>
      </c>
      <c r="F47" s="15">
        <f>COUNTIFS('Payments Master Sheet'!$E:$E,$B$3,'Payments Master Sheet'!$F:$F,MATCH($A47,{"January","February","March","April","May","June","July","August","September","October","November","December"},0),'Payments Master Sheet'!$G:$G,F$39) / ((COUNTIFS('Payments Master Sheet'!$E:$E,$B$1,'Payments Master Sheet'!$G:$G,F$39) + COUNTIFS('Payments Master Sheet'!$E:$E,$B$2,'Payments Master Sheet'!$G:$G,F$39)) / 2)</f>
        <v>0</v>
      </c>
      <c r="G47" s="15">
        <f>COUNTIFS('Payments Master Sheet'!$E:$E,$B$3,'Payments Master Sheet'!$F:$F,MATCH($A47,{"January","February","March","April","May","June","July","August","September","October","November","December"},0),'Payments Master Sheet'!$G:$G,G$39) / ((COUNTIFS('Payments Master Sheet'!$E:$E,$B$1,'Payments Master Sheet'!$G:$G,G$39) + COUNTIFS('Payments Master Sheet'!$E:$E,$B$2,'Payments Master Sheet'!$G:$G,G$39)) / 2)</f>
        <v>0</v>
      </c>
      <c r="H47" s="15">
        <f>COUNTIFS('Payments Master Sheet'!$E:$E,$B$3,'Payments Master Sheet'!$F:$F,MATCH($A47,{"January","February","March","April","May","June","July","August","September","October","November","December"},0),'Payments Master Sheet'!$G:$G,H$39) / ((COUNTIFS('Payments Master Sheet'!$E:$E,$B$1,'Payments Master Sheet'!$G:$G,H$39) + COUNTIFS('Payments Master Sheet'!$E:$E,$B$2,'Payments Master Sheet'!$G:$G,H$39)) / 2)</f>
        <v>0</v>
      </c>
      <c r="J47" s="12" t="s">
        <v>42</v>
      </c>
      <c r="K47" s="15">
        <f>SUMIFS('Payments Master Sheet'!$D:$D,'Payments Master Sheet'!$E:$E,$B$3,'Payments Master Sheet'!$F:$F,MATCH($J47,{"January","February","March","April","May","June","July","August","September","October","November","December"},0),'Payments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7" s="15">
        <f>SUMIFS('Payments Master Sheet'!$D:$D,'Payments Master Sheet'!$E:$E,$B$3,'Payments Master Sheet'!$F:$F,MATCH($J47,{"January","February","March","April","May","June","July","August","September","October","November","December"},0),'Payments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7" s="15">
        <f>SUMIFS('Payments Master Sheet'!$D:$D,'Payments Master Sheet'!$E:$E,$B$3,'Payments Master Sheet'!$F:$F,MATCH($J47,{"January","February","March","April","May","June","July","August","September","October","November","December"},0),'Payments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7" s="15">
        <f>SUMIFS('Payments Master Sheet'!$D:$D,'Payments Master Sheet'!$E:$E,$B$3,'Payments Master Sheet'!$F:$F,MATCH($J47,{"January","February","March","April","May","June","July","August","September","October","November","December"},0),'Payments Master Sheet'!$G:$G,N$39) / ((SUMIFS('Payments Master Sheet'!$D:$D,'Payments Master Sheet'!$E:$E,$B$1,'Payments Master Sheet'!$G:$G,N$39) + SUMIFS('Payments Master Sheet'!$D:$D,'Payments Master Sheet'!$E:$E,$B$2,'Payments Master Sheet'!$G:$G,N$39)) / 2)</f>
        <v>0</v>
      </c>
      <c r="O47" s="15">
        <f>SUMIFS('Payments Master Sheet'!$D:$D,'Payments Master Sheet'!$E:$E,$B$3,'Payments Master Sheet'!$F:$F,MATCH($J47,{"January","February","March","April","May","June","July","August","September","October","November","December"},0),'Payments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7" s="15">
        <f>SUMIFS('Payments Master Sheet'!$D:$D,'Payments Master Sheet'!$E:$E,$B$3,'Payments Master Sheet'!$F:$F,MATCH($J47,{"January","February","March","April","May","June","July","August","September","October","November","December"},0),'Payments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47" s="15">
        <f>SUMIFS('Payments Master Sheet'!$D:$D,'Payments Master Sheet'!$E:$E,$B$3,'Payments Master Sheet'!$F:$F,MATCH($J47,{"January","February","March","April","May","June","July","August","September","October","November","December"},0),'Payments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48" spans="1:17">
      <c r="A48" s="12" t="s">
        <v>43</v>
      </c>
      <c r="B48" s="15">
        <f>COUNTIFS('Payments Master Sheet'!$E:$E,$B$3,'Payments Master Sheet'!$F:$F,MATCH($A48,{"January","February","March","April","May","June","July","August","September","October","November","December"},0),'Payments Master Sheet'!$G:$G,B$39) / ((COUNTIFS('Payments Master Sheet'!$E:$E,$B$1,'Payments Master Sheet'!$G:$G,B$39) + COUNTIFS('Payments Master Sheet'!$E:$E,$B$2,'Payments Master Sheet'!$G:$G,B$39)) / 2)</f>
        <v>0</v>
      </c>
      <c r="C48" s="15">
        <f>COUNTIFS('Payments Master Sheet'!$E:$E,$B$3,'Payments Master Sheet'!$F:$F,MATCH($A48,{"January","February","March","April","May","June","July","August","September","October","November","December"},0),'Payments Master Sheet'!$G:$G,C$39) / ((COUNTIFS('Payments Master Sheet'!$E:$E,$B$1,'Payments Master Sheet'!$G:$G,C$39) + COUNTIFS('Payments Master Sheet'!$E:$E,$B$2,'Payments Master Sheet'!$G:$G,C$39)) / 2)</f>
        <v>0</v>
      </c>
      <c r="D48" s="15">
        <f>COUNTIFS('Payments Master Sheet'!$E:$E,$B$3,'Payments Master Sheet'!$F:$F,MATCH($A48,{"January","February","March","April","May","June","July","August","September","October","November","December"},0),'Payments Master Sheet'!$G:$G,D$39) / ((COUNTIFS('Payments Master Sheet'!$E:$E,$B$1,'Payments Master Sheet'!$G:$G,D$39) + COUNTIFS('Payments Master Sheet'!$E:$E,$B$2,'Payments Master Sheet'!$G:$G,D$39)) / 2)</f>
        <v>0</v>
      </c>
      <c r="E48" s="15">
        <f>COUNTIFS('Payments Master Sheet'!$E:$E,$B$3,'Payments Master Sheet'!$F:$F,MATCH($A48,{"January","February","March","April","May","June","July","August","September","October","November","December"},0),'Payments Master Sheet'!$G:$G,E$39) / ((COUNTIFS('Payments Master Sheet'!$E:$E,$B$1,'Payments Master Sheet'!$G:$G,E$39) + COUNTIFS('Payments Master Sheet'!$E:$E,$B$2,'Payments Master Sheet'!$G:$G,E$39)) / 2)</f>
        <v>0</v>
      </c>
      <c r="F48" s="15">
        <f>COUNTIFS('Payments Master Sheet'!$E:$E,$B$3,'Payments Master Sheet'!$F:$F,MATCH($A48,{"January","February","March","April","May","June","July","August","September","October","November","December"},0),'Payments Master Sheet'!$G:$G,F$39) / ((COUNTIFS('Payments Master Sheet'!$E:$E,$B$1,'Payments Master Sheet'!$G:$G,F$39) + COUNTIFS('Payments Master Sheet'!$E:$E,$B$2,'Payments Master Sheet'!$G:$G,F$39)) / 2)</f>
        <v>0</v>
      </c>
      <c r="G48" s="15">
        <f>COUNTIFS('Payments Master Sheet'!$E:$E,$B$3,'Payments Master Sheet'!$F:$F,MATCH($A48,{"January","February","March","April","May","June","July","August","September","October","November","December"},0),'Payments Master Sheet'!$G:$G,G$39) / ((COUNTIFS('Payments Master Sheet'!$E:$E,$B$1,'Payments Master Sheet'!$G:$G,G$39) + COUNTIFS('Payments Master Sheet'!$E:$E,$B$2,'Payments Master Sheet'!$G:$G,G$39)) / 2)</f>
        <v>0</v>
      </c>
      <c r="H48" s="15">
        <f>COUNTIFS('Payments Master Sheet'!$E:$E,$B$3,'Payments Master Sheet'!$F:$F,MATCH($A48,{"January","February","March","April","May","June","July","August","September","October","November","December"},0),'Payments Master Sheet'!$G:$G,H$39) / ((COUNTIFS('Payments Master Sheet'!$E:$E,$B$1,'Payments Master Sheet'!$G:$G,H$39) + COUNTIFS('Payments Master Sheet'!$E:$E,$B$2,'Payments Master Sheet'!$G:$G,H$39)) / 2)</f>
        <v>0</v>
      </c>
      <c r="J48" s="12" t="s">
        <v>43</v>
      </c>
      <c r="K48" s="15">
        <f>SUMIFS('Payments Master Sheet'!$D:$D,'Payments Master Sheet'!$E:$E,$B$3,'Payments Master Sheet'!$F:$F,MATCH($J48,{"January","February","March","April","May","June","July","August","September","October","November","December"},0),'Payments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8" s="15">
        <f>SUMIFS('Payments Master Sheet'!$D:$D,'Payments Master Sheet'!$E:$E,$B$3,'Payments Master Sheet'!$F:$F,MATCH($J48,{"January","February","March","April","May","June","July","August","September","October","November","December"},0),'Payments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8" s="15">
        <f>SUMIFS('Payments Master Sheet'!$D:$D,'Payments Master Sheet'!$E:$E,$B$3,'Payments Master Sheet'!$F:$F,MATCH($J48,{"January","February","March","April","May","June","July","August","September","October","November","December"},0),'Payments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8" s="15">
        <f>SUMIFS('Payments Master Sheet'!$D:$D,'Payments Master Sheet'!$E:$E,$B$3,'Payments Master Sheet'!$F:$F,MATCH($J48,{"January","February","March","April","May","June","July","August","September","October","November","December"},0),'Payments Master Sheet'!$G:$G,N$39) / ((SUMIFS('Payments Master Sheet'!$D:$D,'Payments Master Sheet'!$E:$E,$B$1,'Payments Master Sheet'!$G:$G,N$39) + SUMIFS('Payments Master Sheet'!$D:$D,'Payments Master Sheet'!$E:$E,$B$2,'Payments Master Sheet'!$G:$G,N$39)) / 2)</f>
        <v>0</v>
      </c>
      <c r="O48" s="15">
        <f>SUMIFS('Payments Master Sheet'!$D:$D,'Payments Master Sheet'!$E:$E,$B$3,'Payments Master Sheet'!$F:$F,MATCH($J48,{"January","February","March","April","May","June","July","August","September","October","November","December"},0),'Payments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8" s="15">
        <f>SUMIFS('Payments Master Sheet'!$D:$D,'Payments Master Sheet'!$E:$E,$B$3,'Payments Master Sheet'!$F:$F,MATCH($J48,{"January","February","March","April","May","June","July","August","September","October","November","December"},0),'Payments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48" s="15">
        <f>SUMIFS('Payments Master Sheet'!$D:$D,'Payments Master Sheet'!$E:$E,$B$3,'Payments Master Sheet'!$F:$F,MATCH($J48,{"January","February","March","April","May","June","July","August","September","October","November","December"},0),'Payments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49" spans="1:17">
      <c r="A49" s="12" t="s">
        <v>44</v>
      </c>
      <c r="B49" s="15">
        <f>COUNTIFS('Payments Master Sheet'!$E:$E,$B$3,'Payments Master Sheet'!$F:$F,MATCH($A49,{"January","February","March","April","May","June","July","August","September","October","November","December"},0),'Payments Master Sheet'!$G:$G,B$39) / ((COUNTIFS('Payments Master Sheet'!$E:$E,$B$1,'Payments Master Sheet'!$G:$G,B$39) + COUNTIFS('Payments Master Sheet'!$E:$E,$B$2,'Payments Master Sheet'!$G:$G,B$39)) / 2)</f>
        <v>0</v>
      </c>
      <c r="C49" s="15">
        <f>COUNTIFS('Payments Master Sheet'!$E:$E,$B$3,'Payments Master Sheet'!$F:$F,MATCH($A49,{"January","February","March","April","May","June","July","August","September","October","November","December"},0),'Payments Master Sheet'!$G:$G,C$39) / ((COUNTIFS('Payments Master Sheet'!$E:$E,$B$1,'Payments Master Sheet'!$G:$G,C$39) + COUNTIFS('Payments Master Sheet'!$E:$E,$B$2,'Payments Master Sheet'!$G:$G,C$39)) / 2)</f>
        <v>0</v>
      </c>
      <c r="D49" s="15">
        <f>COUNTIFS('Payments Master Sheet'!$E:$E,$B$3,'Payments Master Sheet'!$F:$F,MATCH($A49,{"January","February","March","April","May","June","July","August","September","October","November","December"},0),'Payments Master Sheet'!$G:$G,D$39) / ((COUNTIFS('Payments Master Sheet'!$E:$E,$B$1,'Payments Master Sheet'!$G:$G,D$39) + COUNTIFS('Payments Master Sheet'!$E:$E,$B$2,'Payments Master Sheet'!$G:$G,D$39)) / 2)</f>
        <v>0</v>
      </c>
      <c r="E49" s="15">
        <f>COUNTIFS('Payments Master Sheet'!$E:$E,$B$3,'Payments Master Sheet'!$F:$F,MATCH($A49,{"January","February","March","April","May","June","July","August","September","October","November","December"},0),'Payments Master Sheet'!$G:$G,E$39) / ((COUNTIFS('Payments Master Sheet'!$E:$E,$B$1,'Payments Master Sheet'!$G:$G,E$39) + COUNTIFS('Payments Master Sheet'!$E:$E,$B$2,'Payments Master Sheet'!$G:$G,E$39)) / 2)</f>
        <v>0</v>
      </c>
      <c r="F49" s="15">
        <f>COUNTIFS('Payments Master Sheet'!$E:$E,$B$3,'Payments Master Sheet'!$F:$F,MATCH($A49,{"January","February","March","April","May","June","July","August","September","October","November","December"},0),'Payments Master Sheet'!$G:$G,F$39) / ((COUNTIFS('Payments Master Sheet'!$E:$E,$B$1,'Payments Master Sheet'!$G:$G,F$39) + COUNTIFS('Payments Master Sheet'!$E:$E,$B$2,'Payments Master Sheet'!$G:$G,F$39)) / 2)</f>
        <v>0</v>
      </c>
      <c r="G49" s="15">
        <f>COUNTIFS('Payments Master Sheet'!$E:$E,$B$3,'Payments Master Sheet'!$F:$F,MATCH($A49,{"January","February","March","April","May","June","July","August","September","October","November","December"},0),'Payments Master Sheet'!$G:$G,G$39) / ((COUNTIFS('Payments Master Sheet'!$E:$E,$B$1,'Payments Master Sheet'!$G:$G,G$39) + COUNTIFS('Payments Master Sheet'!$E:$E,$B$2,'Payments Master Sheet'!$G:$G,G$39)) / 2)</f>
        <v>0</v>
      </c>
      <c r="H49" s="15">
        <f>COUNTIFS('Payments Master Sheet'!$E:$E,$B$3,'Payments Master Sheet'!$F:$F,MATCH($A49,{"January","February","March","April","May","June","July","August","September","October","November","December"},0),'Payments Master Sheet'!$G:$G,H$39) / ((COUNTIFS('Payments Master Sheet'!$E:$E,$B$1,'Payments Master Sheet'!$G:$G,H$39) + COUNTIFS('Payments Master Sheet'!$E:$E,$B$2,'Payments Master Sheet'!$G:$G,H$39)) / 2)</f>
        <v>0</v>
      </c>
      <c r="J49" s="12" t="s">
        <v>44</v>
      </c>
      <c r="K49" s="15">
        <f>SUMIFS('Payments Master Sheet'!$D:$D,'Payments Master Sheet'!$E:$E,$B$3,'Payments Master Sheet'!$F:$F,MATCH($J49,{"January","February","March","April","May","June","July","August","September","October","November","December"},0),'Payments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49" s="15">
        <f>SUMIFS('Payments Master Sheet'!$D:$D,'Payments Master Sheet'!$E:$E,$B$3,'Payments Master Sheet'!$F:$F,MATCH($J49,{"January","February","March","April","May","June","July","August","September","October","November","December"},0),'Payments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49" s="15">
        <f>SUMIFS('Payments Master Sheet'!$D:$D,'Payments Master Sheet'!$E:$E,$B$3,'Payments Master Sheet'!$F:$F,MATCH($J49,{"January","February","March","April","May","June","July","August","September","October","November","December"},0),'Payments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49" s="15">
        <f>SUMIFS('Payments Master Sheet'!$D:$D,'Payments Master Sheet'!$E:$E,$B$3,'Payments Master Sheet'!$F:$F,MATCH($J49,{"January","February","March","April","May","June","July","August","September","October","November","December"},0),'Payments Master Sheet'!$G:$G,N$39) / ((SUMIFS('Payments Master Sheet'!$D:$D,'Payments Master Sheet'!$E:$E,$B$1,'Payments Master Sheet'!$G:$G,N$39) + SUMIFS('Payments Master Sheet'!$D:$D,'Payments Master Sheet'!$E:$E,$B$2,'Payments Master Sheet'!$G:$G,N$39)) / 2)</f>
        <v>0</v>
      </c>
      <c r="O49" s="15">
        <f>SUMIFS('Payments Master Sheet'!$D:$D,'Payments Master Sheet'!$E:$E,$B$3,'Payments Master Sheet'!$F:$F,MATCH($J49,{"January","February","March","April","May","June","July","August","September","October","November","December"},0),'Payments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49" s="15">
        <f>SUMIFS('Payments Master Sheet'!$D:$D,'Payments Master Sheet'!$E:$E,$B$3,'Payments Master Sheet'!$F:$F,MATCH($J49,{"January","February","March","April","May","June","July","August","September","October","November","December"},0),'Payments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49" s="15">
        <f>SUMIFS('Payments Master Sheet'!$D:$D,'Payments Master Sheet'!$E:$E,$B$3,'Payments Master Sheet'!$F:$F,MATCH($J49,{"January","February","March","April","May","June","July","August","September","October","November","December"},0),'Payments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50" spans="1:17">
      <c r="A50" s="12" t="s">
        <v>45</v>
      </c>
      <c r="B50" s="15">
        <f>COUNTIFS('Payments Master Sheet'!$E:$E,$B$3,'Payments Master Sheet'!$F:$F,MATCH($A50,{"January","February","March","April","May","June","July","August","September","October","November","December"},0),'Payments Master Sheet'!$G:$G,B$39) / ((COUNTIFS('Payments Master Sheet'!$E:$E,$B$1,'Payments Master Sheet'!$G:$G,B$39) + COUNTIFS('Payments Master Sheet'!$E:$E,$B$2,'Payments Master Sheet'!$G:$G,B$39)) / 2)</f>
        <v>0</v>
      </c>
      <c r="C50" s="15">
        <f>COUNTIFS('Payments Master Sheet'!$E:$E,$B$3,'Payments Master Sheet'!$F:$F,MATCH($A50,{"January","February","March","April","May","June","July","August","September","October","November","December"},0),'Payments Master Sheet'!$G:$G,C$39) / ((COUNTIFS('Payments Master Sheet'!$E:$E,$B$1,'Payments Master Sheet'!$G:$G,C$39) + COUNTIFS('Payments Master Sheet'!$E:$E,$B$2,'Payments Master Sheet'!$G:$G,C$39)) / 2)</f>
        <v>0</v>
      </c>
      <c r="D50" s="15">
        <f>COUNTIFS('Payments Master Sheet'!$E:$E,$B$3,'Payments Master Sheet'!$F:$F,MATCH($A50,{"January","February","March","April","May","June","July","August","September","October","November","December"},0),'Payments Master Sheet'!$G:$G,D$39) / ((COUNTIFS('Payments Master Sheet'!$E:$E,$B$1,'Payments Master Sheet'!$G:$G,D$39) + COUNTIFS('Payments Master Sheet'!$E:$E,$B$2,'Payments Master Sheet'!$G:$G,D$39)) / 2)</f>
        <v>0</v>
      </c>
      <c r="E50" s="15">
        <f>COUNTIFS('Payments Master Sheet'!$E:$E,$B$3,'Payments Master Sheet'!$F:$F,MATCH($A50,{"January","February","March","April","May","June","July","August","September","October","November","December"},0),'Payments Master Sheet'!$G:$G,E$39) / ((COUNTIFS('Payments Master Sheet'!$E:$E,$B$1,'Payments Master Sheet'!$G:$G,E$39) + COUNTIFS('Payments Master Sheet'!$E:$E,$B$2,'Payments Master Sheet'!$G:$G,E$39)) / 2)</f>
        <v>0</v>
      </c>
      <c r="F50" s="15">
        <f>COUNTIFS('Payments Master Sheet'!$E:$E,$B$3,'Payments Master Sheet'!$F:$F,MATCH($A50,{"January","February","March","April","May","June","July","August","September","October","November","December"},0),'Payments Master Sheet'!$G:$G,F$39) / ((COUNTIFS('Payments Master Sheet'!$E:$E,$B$1,'Payments Master Sheet'!$G:$G,F$39) + COUNTIFS('Payments Master Sheet'!$E:$E,$B$2,'Payments Master Sheet'!$G:$G,F$39)) / 2)</f>
        <v>0</v>
      </c>
      <c r="G50" s="15">
        <f>COUNTIFS('Payments Master Sheet'!$E:$E,$B$3,'Payments Master Sheet'!$F:$F,MATCH($A50,{"January","February","March","April","May","June","July","August","September","October","November","December"},0),'Payments Master Sheet'!$G:$G,G$39) / ((COUNTIFS('Payments Master Sheet'!$E:$E,$B$1,'Payments Master Sheet'!$G:$G,G$39) + COUNTIFS('Payments Master Sheet'!$E:$E,$B$2,'Payments Master Sheet'!$G:$G,G$39)) / 2)</f>
        <v>0</v>
      </c>
      <c r="H50" s="15">
        <f>COUNTIFS('Payments Master Sheet'!$E:$E,$B$3,'Payments Master Sheet'!$F:$F,MATCH($A50,{"January","February","March","April","May","June","July","August","September","October","November","December"},0),'Payments Master Sheet'!$G:$G,H$39) / ((COUNTIFS('Payments Master Sheet'!$E:$E,$B$1,'Payments Master Sheet'!$G:$G,H$39) + COUNTIFS('Payments Master Sheet'!$E:$E,$B$2,'Payments Master Sheet'!$G:$G,H$39)) / 2)</f>
        <v>0</v>
      </c>
      <c r="J50" s="12" t="s">
        <v>45</v>
      </c>
      <c r="K50" s="15">
        <f>SUMIFS('Payments Master Sheet'!$D:$D,'Payments Master Sheet'!$E:$E,$B$3,'Payments Master Sheet'!$F:$F,MATCH($J50,{"January","February","March","April","May","June","July","August","September","October","November","December"},0),'Payments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50" s="15">
        <f>SUMIFS('Payments Master Sheet'!$D:$D,'Payments Master Sheet'!$E:$E,$B$3,'Payments Master Sheet'!$F:$F,MATCH($J50,{"January","February","March","April","May","June","July","August","September","October","November","December"},0),'Payments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50" s="15">
        <f>SUMIFS('Payments Master Sheet'!$D:$D,'Payments Master Sheet'!$E:$E,$B$3,'Payments Master Sheet'!$F:$F,MATCH($J50,{"January","February","March","April","May","June","July","August","September","October","November","December"},0),'Payments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50" s="15">
        <f>SUMIFS('Payments Master Sheet'!$D:$D,'Payments Master Sheet'!$E:$E,$B$3,'Payments Master Sheet'!$F:$F,MATCH($J50,{"January","February","March","April","May","June","July","August","September","October","November","December"},0),'Payments Master Sheet'!$G:$G,N$39) / ((SUMIFS('Payments Master Sheet'!$D:$D,'Payments Master Sheet'!$E:$E,$B$1,'Payments Master Sheet'!$G:$G,N$39) + SUMIFS('Payments Master Sheet'!$D:$D,'Payments Master Sheet'!$E:$E,$B$2,'Payments Master Sheet'!$G:$G,N$39)) / 2)</f>
        <v>0</v>
      </c>
      <c r="O50" s="15">
        <f>SUMIFS('Payments Master Sheet'!$D:$D,'Payments Master Sheet'!$E:$E,$B$3,'Payments Master Sheet'!$F:$F,MATCH($J50,{"January","February","March","April","May","June","July","August","September","October","November","December"},0),'Payments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50" s="15">
        <f>SUMIFS('Payments Master Sheet'!$D:$D,'Payments Master Sheet'!$E:$E,$B$3,'Payments Master Sheet'!$F:$F,MATCH($J50,{"January","February","March","April","May","June","July","August","September","October","November","December"},0),'Payments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50" s="15">
        <f>SUMIFS('Payments Master Sheet'!$D:$D,'Payments Master Sheet'!$E:$E,$B$3,'Payments Master Sheet'!$F:$F,MATCH($J50,{"January","February","March","April","May","June","July","August","September","October","November","December"},0),'Payments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row r="51" spans="1:17">
      <c r="A51" s="12" t="s">
        <v>46</v>
      </c>
      <c r="B51" s="15">
        <f>COUNTIFS('Payments Master Sheet'!$E:$E,$B$3,'Payments Master Sheet'!$F:$F,MATCH($A51,{"January","February","March","April","May","June","July","August","September","October","November","December"},0),'Payments Master Sheet'!$G:$G,B$39) / ((COUNTIFS('Payments Master Sheet'!$E:$E,$B$1,'Payments Master Sheet'!$G:$G,B$39) + COUNTIFS('Payments Master Sheet'!$E:$E,$B$2,'Payments Master Sheet'!$G:$G,B$39)) / 2)</f>
        <v>0</v>
      </c>
      <c r="C51" s="15">
        <f>COUNTIFS('Payments Master Sheet'!$E:$E,$B$3,'Payments Master Sheet'!$F:$F,MATCH($A51,{"January","February","March","April","May","June","July","August","September","October","November","December"},0),'Payments Master Sheet'!$G:$G,C$39) / ((COUNTIFS('Payments Master Sheet'!$E:$E,$B$1,'Payments Master Sheet'!$G:$G,C$39) + COUNTIFS('Payments Master Sheet'!$E:$E,$B$2,'Payments Master Sheet'!$G:$G,C$39)) / 2)</f>
        <v>0</v>
      </c>
      <c r="D51" s="15">
        <f>COUNTIFS('Payments Master Sheet'!$E:$E,$B$3,'Payments Master Sheet'!$F:$F,MATCH($A51,{"January","February","March","April","May","June","July","August","September","October","November","December"},0),'Payments Master Sheet'!$G:$G,D$39) / ((COUNTIFS('Payments Master Sheet'!$E:$E,$B$1,'Payments Master Sheet'!$G:$G,D$39) + COUNTIFS('Payments Master Sheet'!$E:$E,$B$2,'Payments Master Sheet'!$G:$G,D$39)) / 2)</f>
        <v>0</v>
      </c>
      <c r="E51" s="15">
        <f>COUNTIFS('Payments Master Sheet'!$E:$E,$B$3,'Payments Master Sheet'!$F:$F,MATCH($A51,{"January","February","March","April","May","June","July","August","September","October","November","December"},0),'Payments Master Sheet'!$G:$G,E$39) / ((COUNTIFS('Payments Master Sheet'!$E:$E,$B$1,'Payments Master Sheet'!$G:$G,E$39) + COUNTIFS('Payments Master Sheet'!$E:$E,$B$2,'Payments Master Sheet'!$G:$G,E$39)) / 2)</f>
        <v>0</v>
      </c>
      <c r="F51" s="15">
        <f>COUNTIFS('Payments Master Sheet'!$E:$E,$B$3,'Payments Master Sheet'!$F:$F,MATCH($A51,{"January","February","March","April","May","June","July","August","September","October","November","December"},0),'Payments Master Sheet'!$G:$G,F$39) / ((COUNTIFS('Payments Master Sheet'!$E:$E,$B$1,'Payments Master Sheet'!$G:$G,F$39) + COUNTIFS('Payments Master Sheet'!$E:$E,$B$2,'Payments Master Sheet'!$G:$G,F$39)) / 2)</f>
        <v>0</v>
      </c>
      <c r="G51" s="15">
        <f>COUNTIFS('Payments Master Sheet'!$E:$E,$B$3,'Payments Master Sheet'!$F:$F,MATCH($A51,{"January","February","March","April","May","June","July","August","September","October","November","December"},0),'Payments Master Sheet'!$G:$G,G$39) / ((COUNTIFS('Payments Master Sheet'!$E:$E,$B$1,'Payments Master Sheet'!$G:$G,G$39) + COUNTIFS('Payments Master Sheet'!$E:$E,$B$2,'Payments Master Sheet'!$G:$G,G$39)) / 2)</f>
        <v>0</v>
      </c>
      <c r="H51" s="15">
        <f>COUNTIFS('Payments Master Sheet'!$E:$E,$B$3,'Payments Master Sheet'!$F:$F,MATCH($A51,{"January","February","March","April","May","June","July","August","September","October","November","December"},0),'Payments Master Sheet'!$G:$G,H$39) / ((COUNTIFS('Payments Master Sheet'!$E:$E,$B$1,'Payments Master Sheet'!$G:$G,H$39) + COUNTIFS('Payments Master Sheet'!$E:$E,$B$2,'Payments Master Sheet'!$G:$G,H$39)) / 2)</f>
        <v>0</v>
      </c>
      <c r="J51" s="12" t="s">
        <v>46</v>
      </c>
      <c r="K51" s="15">
        <f>SUMIFS('Payments Master Sheet'!$D:$D,'Payments Master Sheet'!$E:$E,$B$3,'Payments Master Sheet'!$F:$F,MATCH($J51,{"January","February","March","April","May","June","July","August","September","October","November","December"},0),'Payments Master Sheet'!$G:$G,K$39) / ((SUMIFS('Payments Master Sheet'!$D:$D,'Payments Master Sheet'!$E:$E,$B$1,'Payments Master Sheet'!$G:$G,K$39) + SUMIFS('Payments Master Sheet'!$D:$D,'Payments Master Sheet'!$E:$E,$B$2,'Payments Master Sheet'!$G:$G,K$39)) / 2)</f>
        <v>0</v>
      </c>
      <c r="L51" s="15">
        <f>SUMIFS('Payments Master Sheet'!$D:$D,'Payments Master Sheet'!$E:$E,$B$3,'Payments Master Sheet'!$F:$F,MATCH($J51,{"January","February","March","April","May","June","July","August","September","October","November","December"},0),'Payments Master Sheet'!$G:$G,L$39) / ((SUMIFS('Payments Master Sheet'!$D:$D,'Payments Master Sheet'!$E:$E,$B$1,'Payments Master Sheet'!$G:$G,L$39) + SUMIFS('Payments Master Sheet'!$D:$D,'Payments Master Sheet'!$E:$E,$B$2,'Payments Master Sheet'!$G:$G,L$39)) / 2)</f>
        <v>0</v>
      </c>
      <c r="M51" s="15">
        <f>SUMIFS('Payments Master Sheet'!$D:$D,'Payments Master Sheet'!$E:$E,$B$3,'Payments Master Sheet'!$F:$F,MATCH($J51,{"January","February","March","April","May","June","July","August","September","October","November","December"},0),'Payments Master Sheet'!$G:$G,M$39) / ((SUMIFS('Payments Master Sheet'!$D:$D,'Payments Master Sheet'!$E:$E,$B$1,'Payments Master Sheet'!$G:$G,M$39) + SUMIFS('Payments Master Sheet'!$D:$D,'Payments Master Sheet'!$E:$E,$B$2,'Payments Master Sheet'!$G:$G,M$39)) / 2)</f>
        <v>0</v>
      </c>
      <c r="N51" s="15">
        <f>SUMIFS('Payments Master Sheet'!$D:$D,'Payments Master Sheet'!$E:$E,$B$3,'Payments Master Sheet'!$F:$F,MATCH($J51,{"January","February","March","April","May","June","July","August","September","October","November","December"},0),'Payments Master Sheet'!$G:$G,N$39) / ((SUMIFS('Payments Master Sheet'!$D:$D,'Payments Master Sheet'!$E:$E,$B$1,'Payments Master Sheet'!$G:$G,N$39) + SUMIFS('Payments Master Sheet'!$D:$D,'Payments Master Sheet'!$E:$E,$B$2,'Payments Master Sheet'!$G:$G,N$39)) / 2)</f>
        <v>0</v>
      </c>
      <c r="O51" s="15">
        <f>SUMIFS('Payments Master Sheet'!$D:$D,'Payments Master Sheet'!$E:$E,$B$3,'Payments Master Sheet'!$F:$F,MATCH($J51,{"January","February","March","April","May","June","July","August","September","October","November","December"},0),'Payments Master Sheet'!$G:$G,O$39) / ((SUMIFS('Payments Master Sheet'!$D:$D,'Payments Master Sheet'!$E:$E,$B$1,'Payments Master Sheet'!$G:$G,O$39) + SUMIFS('Payments Master Sheet'!$D:$D,'Payments Master Sheet'!$E:$E,$B$2,'Payments Master Sheet'!$G:$G,O$39)) / 2)</f>
        <v>0</v>
      </c>
      <c r="P51" s="15">
        <f>SUMIFS('Payments Master Sheet'!$D:$D,'Payments Master Sheet'!$E:$E,$B$3,'Payments Master Sheet'!$F:$F,MATCH($J51,{"January","February","March","April","May","June","July","August","September","October","November","December"},0),'Payments Master Sheet'!$G:$G,P$39) / ((SUMIFS('Payments Master Sheet'!$D:$D,'Payments Master Sheet'!$E:$E,$B$1,'Payments Master Sheet'!$G:$G,P$39) + SUMIFS('Payments Master Sheet'!$D:$D,'Payments Master Sheet'!$E:$E,$B$2,'Payments Master Sheet'!$G:$G,P$39)) / 2)</f>
        <v>0</v>
      </c>
      <c r="Q51" s="15">
        <f>SUMIFS('Payments Master Sheet'!$D:$D,'Payments Master Sheet'!$E:$E,$B$3,'Payments Master Sheet'!$F:$F,MATCH($J51,{"January","February","March","April","May","June","July","August","September","October","November","December"},0),'Payments Master Sheet'!$G:$G,Q$39) / ((SUMIFS('Payments Master Sheet'!$D:$D,'Payments Master Sheet'!$E:$E,$B$1,'Payments Master Sheet'!$G:$G,Q$39) + SUMIFS('Payments Master Sheet'!$D:$D,'Payments Master Sheet'!$E:$E,$B$2,'Payments Master Sheet'!$G:$G,Q$39)) / 2)</f>
        <v>0</v>
      </c>
    </row>
  </sheetData>
  <mergeCells count="6">
    <mergeCell ref="A6:E6"/>
    <mergeCell ref="A22:E22"/>
    <mergeCell ref="A38:E38"/>
    <mergeCell ref="J6:N6"/>
    <mergeCell ref="J22:N22"/>
    <mergeCell ref="J38:N38"/>
  </mergeCells>
  <conditionalFormatting sqref="B8:H19">
    <cfRule type="cellIs" dxfId="431" priority="503" stopIfTrue="1" operator="equal">
      <formula>0</formula>
    </cfRule>
    <cfRule type="top10" dxfId="430" priority="504" rank="2"/>
  </conditionalFormatting>
  <conditionalFormatting sqref="K8:Q19">
    <cfRule type="cellIs" dxfId="429" priority="489" stopIfTrue="1" operator="equal">
      <formula>0</formula>
    </cfRule>
    <cfRule type="top10" dxfId="428" priority="490" rank="2"/>
  </conditionalFormatting>
  <conditionalFormatting sqref="B24:H35">
    <cfRule type="cellIs" dxfId="427" priority="475" stopIfTrue="1" operator="equal">
      <formula>0</formula>
    </cfRule>
    <cfRule type="top10" dxfId="426" priority="476" rank="2"/>
  </conditionalFormatting>
  <conditionalFormatting sqref="K24:Q35">
    <cfRule type="top10" dxfId="425" priority="462" rank="2"/>
  </conditionalFormatting>
  <conditionalFormatting sqref="K24:Q35">
    <cfRule type="cellIs" dxfId="424" priority="461" stopIfTrue="1" operator="equal">
      <formula>0</formula>
    </cfRule>
  </conditionalFormatting>
  <conditionalFormatting sqref="B40:H51">
    <cfRule type="top10" dxfId="423" priority="448" rank="2"/>
  </conditionalFormatting>
  <conditionalFormatting sqref="B40:H51">
    <cfRule type="cellIs" dxfId="422" priority="447" stopIfTrue="1" operator="equal">
      <formula>0</formula>
    </cfRule>
  </conditionalFormatting>
  <conditionalFormatting sqref="K40:Q51">
    <cfRule type="top10" dxfId="421" priority="434" rank="2"/>
  </conditionalFormatting>
  <conditionalFormatting sqref="K40:Q51">
    <cfRule type="cellIs" dxfId="420" priority="433" stopIfTrue="1" operator="equal">
      <formula>0</formula>
    </cfRule>
  </conditionalFormatting>
  <conditionalFormatting sqref="B8:H19">
    <cfRule type="cellIs" dxfId="419" priority="419" stopIfTrue="1" operator="equal">
      <formula>0</formula>
    </cfRule>
    <cfRule type="top10" dxfId="418" priority="420" rank="2"/>
  </conditionalFormatting>
  <conditionalFormatting sqref="C8:C19">
    <cfRule type="cellIs" dxfId="417" priority="165" stopIfTrue="1" operator="equal">
      <formula>0</formula>
    </cfRule>
    <cfRule type="top10" dxfId="416" priority="166" rank="2"/>
    <cfRule type="cellIs" dxfId="415" priority="249" stopIfTrue="1" operator="equal">
      <formula>0</formula>
    </cfRule>
    <cfRule type="top10" dxfId="414" priority="250" rank="2"/>
    <cfRule type="cellIs" dxfId="413" priority="333" stopIfTrue="1" operator="equal">
      <formula>0</formula>
    </cfRule>
    <cfRule type="top10" dxfId="412" priority="334" rank="2"/>
    <cfRule type="cellIs" dxfId="411" priority="417" stopIfTrue="1" operator="equal">
      <formula>0</formula>
    </cfRule>
    <cfRule type="top10" dxfId="410" priority="418" rank="2"/>
  </conditionalFormatting>
  <conditionalFormatting sqref="D8:D19">
    <cfRule type="cellIs" dxfId="409" priority="163" stopIfTrue="1" operator="equal">
      <formula>0</formula>
    </cfRule>
    <cfRule type="top10" dxfId="408" priority="164" rank="2"/>
    <cfRule type="cellIs" dxfId="407" priority="247" stopIfTrue="1" operator="equal">
      <formula>0</formula>
    </cfRule>
    <cfRule type="top10" dxfId="406" priority="248" rank="2"/>
    <cfRule type="cellIs" dxfId="405" priority="331" stopIfTrue="1" operator="equal">
      <formula>0</formula>
    </cfRule>
    <cfRule type="top10" dxfId="404" priority="332" rank="2"/>
    <cfRule type="cellIs" dxfId="403" priority="415" stopIfTrue="1" operator="equal">
      <formula>0</formula>
    </cfRule>
    <cfRule type="top10" dxfId="402" priority="416" rank="2"/>
  </conditionalFormatting>
  <conditionalFormatting sqref="E8:E19">
    <cfRule type="cellIs" dxfId="401" priority="161" stopIfTrue="1" operator="equal">
      <formula>0</formula>
    </cfRule>
    <cfRule type="top10" dxfId="400" priority="162" rank="2"/>
    <cfRule type="cellIs" dxfId="399" priority="245" stopIfTrue="1" operator="equal">
      <formula>0</formula>
    </cfRule>
    <cfRule type="top10" dxfId="398" priority="246" rank="2"/>
    <cfRule type="cellIs" dxfId="397" priority="329" stopIfTrue="1" operator="equal">
      <formula>0</formula>
    </cfRule>
    <cfRule type="top10" dxfId="396" priority="330" rank="2"/>
    <cfRule type="cellIs" dxfId="395" priority="413" stopIfTrue="1" operator="equal">
      <formula>0</formula>
    </cfRule>
    <cfRule type="top10" dxfId="394" priority="414" rank="2"/>
  </conditionalFormatting>
  <conditionalFormatting sqref="F8:F19">
    <cfRule type="cellIs" dxfId="393" priority="159" stopIfTrue="1" operator="equal">
      <formula>0</formula>
    </cfRule>
    <cfRule type="top10" dxfId="392" priority="160" rank="2"/>
    <cfRule type="cellIs" dxfId="391" priority="243" stopIfTrue="1" operator="equal">
      <formula>0</formula>
    </cfRule>
    <cfRule type="top10" dxfId="390" priority="244" rank="2"/>
    <cfRule type="cellIs" dxfId="389" priority="327" stopIfTrue="1" operator="equal">
      <formula>0</formula>
    </cfRule>
    <cfRule type="top10" dxfId="388" priority="328" rank="2"/>
    <cfRule type="cellIs" dxfId="387" priority="411" stopIfTrue="1" operator="equal">
      <formula>0</formula>
    </cfRule>
    <cfRule type="top10" dxfId="386" priority="412" rank="2"/>
  </conditionalFormatting>
  <conditionalFormatting sqref="G8:G19">
    <cfRule type="cellIs" dxfId="385" priority="157" stopIfTrue="1" operator="equal">
      <formula>0</formula>
    </cfRule>
    <cfRule type="top10" dxfId="384" priority="158" rank="2"/>
    <cfRule type="cellIs" dxfId="383" priority="241" stopIfTrue="1" operator="equal">
      <formula>0</formula>
    </cfRule>
    <cfRule type="top10" dxfId="382" priority="242" rank="2"/>
    <cfRule type="cellIs" dxfId="381" priority="325" stopIfTrue="1" operator="equal">
      <formula>0</formula>
    </cfRule>
    <cfRule type="top10" dxfId="380" priority="326" rank="2"/>
    <cfRule type="cellIs" dxfId="379" priority="409" stopIfTrue="1" operator="equal">
      <formula>0</formula>
    </cfRule>
    <cfRule type="top10" dxfId="378" priority="410" rank="2"/>
  </conditionalFormatting>
  <conditionalFormatting sqref="H8:H19">
    <cfRule type="cellIs" dxfId="377" priority="155" stopIfTrue="1" operator="equal">
      <formula>0</formula>
    </cfRule>
    <cfRule type="top10" dxfId="376" priority="156" rank="2"/>
    <cfRule type="cellIs" dxfId="375" priority="239" stopIfTrue="1" operator="equal">
      <formula>0</formula>
    </cfRule>
    <cfRule type="top10" dxfId="374" priority="240" rank="2"/>
    <cfRule type="cellIs" dxfId="373" priority="323" stopIfTrue="1" operator="equal">
      <formula>0</formula>
    </cfRule>
    <cfRule type="top10" dxfId="372" priority="324" rank="2"/>
    <cfRule type="cellIs" dxfId="371" priority="407" stopIfTrue="1" operator="equal">
      <formula>0</formula>
    </cfRule>
    <cfRule type="top10" dxfId="370" priority="408" rank="2"/>
  </conditionalFormatting>
  <conditionalFormatting sqref="K8:Q19">
    <cfRule type="cellIs" dxfId="369" priority="405" stopIfTrue="1" operator="equal">
      <formula>0</formula>
    </cfRule>
    <cfRule type="top10" dxfId="368" priority="406" rank="2"/>
  </conditionalFormatting>
  <conditionalFormatting sqref="L8:L19">
    <cfRule type="cellIs" dxfId="367" priority="235" stopIfTrue="1" operator="equal">
      <formula>0</formula>
    </cfRule>
    <cfRule type="top10" dxfId="366" priority="236" rank="2"/>
    <cfRule type="cellIs" dxfId="365" priority="319" stopIfTrue="1" operator="equal">
      <formula>0</formula>
    </cfRule>
    <cfRule type="top10" dxfId="364" priority="320" rank="2"/>
    <cfRule type="cellIs" dxfId="363" priority="403" stopIfTrue="1" operator="equal">
      <formula>0</formula>
    </cfRule>
    <cfRule type="top10" dxfId="362" priority="404" rank="2"/>
  </conditionalFormatting>
  <conditionalFormatting sqref="M8:M19">
    <cfRule type="cellIs" dxfId="361" priority="233" stopIfTrue="1" operator="equal">
      <formula>0</formula>
    </cfRule>
    <cfRule type="top10" dxfId="360" priority="234" rank="2"/>
    <cfRule type="cellIs" dxfId="359" priority="317" stopIfTrue="1" operator="equal">
      <formula>0</formula>
    </cfRule>
    <cfRule type="top10" dxfId="358" priority="318" rank="2"/>
    <cfRule type="cellIs" dxfId="357" priority="401" stopIfTrue="1" operator="equal">
      <formula>0</formula>
    </cfRule>
    <cfRule type="top10" dxfId="356" priority="402" rank="2"/>
  </conditionalFormatting>
  <conditionalFormatting sqref="N8:N19">
    <cfRule type="cellIs" dxfId="355" priority="231" stopIfTrue="1" operator="equal">
      <formula>0</formula>
    </cfRule>
    <cfRule type="top10" dxfId="354" priority="232" rank="2"/>
    <cfRule type="cellIs" dxfId="353" priority="315" stopIfTrue="1" operator="equal">
      <formula>0</formula>
    </cfRule>
    <cfRule type="top10" dxfId="352" priority="316" rank="2"/>
    <cfRule type="cellIs" dxfId="351" priority="399" stopIfTrue="1" operator="equal">
      <formula>0</formula>
    </cfRule>
    <cfRule type="top10" dxfId="350" priority="400" rank="2"/>
  </conditionalFormatting>
  <conditionalFormatting sqref="O8:O19">
    <cfRule type="cellIs" dxfId="349" priority="229" stopIfTrue="1" operator="equal">
      <formula>0</formula>
    </cfRule>
    <cfRule type="top10" dxfId="348" priority="230" rank="2"/>
    <cfRule type="cellIs" dxfId="347" priority="313" stopIfTrue="1" operator="equal">
      <formula>0</formula>
    </cfRule>
    <cfRule type="top10" dxfId="346" priority="314" rank="2"/>
    <cfRule type="cellIs" dxfId="345" priority="397" stopIfTrue="1" operator="equal">
      <formula>0</formula>
    </cfRule>
    <cfRule type="top10" dxfId="344" priority="398" rank="2"/>
    <cfRule type="top10" dxfId="343" priority="62" rank="2"/>
  </conditionalFormatting>
  <conditionalFormatting sqref="P8:P19">
    <cfRule type="cellIs" dxfId="342" priority="227" stopIfTrue="1" operator="equal">
      <formula>0</formula>
    </cfRule>
    <cfRule type="top10" dxfId="341" priority="228" rank="2"/>
    <cfRule type="cellIs" dxfId="340" priority="311" stopIfTrue="1" operator="equal">
      <formula>0</formula>
    </cfRule>
    <cfRule type="top10" dxfId="339" priority="312" rank="2"/>
    <cfRule type="cellIs" dxfId="338" priority="395" stopIfTrue="1" operator="equal">
      <formula>0</formula>
    </cfRule>
    <cfRule type="top10" dxfId="337" priority="396" rank="2"/>
    <cfRule type="top10" dxfId="336" priority="60" rank="2"/>
  </conditionalFormatting>
  <conditionalFormatting sqref="Q8:Q19">
    <cfRule type="cellIs" dxfId="335" priority="225" stopIfTrue="1" operator="equal">
      <formula>0</formula>
    </cfRule>
    <cfRule type="top10" dxfId="334" priority="226" rank="2"/>
    <cfRule type="cellIs" dxfId="333" priority="309" stopIfTrue="1" operator="equal">
      <formula>0</formula>
    </cfRule>
    <cfRule type="top10" dxfId="332" priority="310" rank="2"/>
    <cfRule type="cellIs" dxfId="331" priority="393" stopIfTrue="1" operator="equal">
      <formula>0</formula>
    </cfRule>
    <cfRule type="top10" dxfId="330" priority="394" rank="2"/>
    <cfRule type="cellIs" dxfId="329" priority="57" stopIfTrue="1" operator="equal">
      <formula>0</formula>
    </cfRule>
  </conditionalFormatting>
  <conditionalFormatting sqref="B24:H35">
    <cfRule type="top10" dxfId="328" priority="392" rank="2"/>
  </conditionalFormatting>
  <conditionalFormatting sqref="B24:H35">
    <cfRule type="cellIs" dxfId="327" priority="391" stopIfTrue="1" operator="equal">
      <formula>0</formula>
    </cfRule>
  </conditionalFormatting>
  <conditionalFormatting sqref="C24:C35">
    <cfRule type="top10" dxfId="326" priority="390" rank="2"/>
  </conditionalFormatting>
  <conditionalFormatting sqref="C24:C35">
    <cfRule type="cellIs" dxfId="325" priority="389" stopIfTrue="1" operator="equal">
      <formula>0</formula>
    </cfRule>
  </conditionalFormatting>
  <conditionalFormatting sqref="D24:D35">
    <cfRule type="top10" dxfId="324" priority="388" rank="2"/>
  </conditionalFormatting>
  <conditionalFormatting sqref="D24:D35">
    <cfRule type="cellIs" dxfId="323" priority="387" stopIfTrue="1" operator="equal">
      <formula>0</formula>
    </cfRule>
  </conditionalFormatting>
  <conditionalFormatting sqref="E24:E35">
    <cfRule type="top10" dxfId="322" priority="386" rank="2"/>
  </conditionalFormatting>
  <conditionalFormatting sqref="E24:E35">
    <cfRule type="cellIs" dxfId="321" priority="385" stopIfTrue="1" operator="equal">
      <formula>0</formula>
    </cfRule>
  </conditionalFormatting>
  <conditionalFormatting sqref="F24:F35">
    <cfRule type="top10" dxfId="320" priority="384" rank="2"/>
  </conditionalFormatting>
  <conditionalFormatting sqref="F24:F35">
    <cfRule type="cellIs" dxfId="319" priority="383" stopIfTrue="1" operator="equal">
      <formula>0</formula>
    </cfRule>
  </conditionalFormatting>
  <conditionalFormatting sqref="G24:G35">
    <cfRule type="top10" dxfId="318" priority="382" rank="2"/>
  </conditionalFormatting>
  <conditionalFormatting sqref="G24:G35">
    <cfRule type="cellIs" dxfId="317" priority="381" stopIfTrue="1" operator="equal">
      <formula>0</formula>
    </cfRule>
  </conditionalFormatting>
  <conditionalFormatting sqref="H24:H35">
    <cfRule type="top10" dxfId="316" priority="380" rank="2"/>
  </conditionalFormatting>
  <conditionalFormatting sqref="H24:H35">
    <cfRule type="cellIs" dxfId="315" priority="379" stopIfTrue="1" operator="equal">
      <formula>0</formula>
    </cfRule>
  </conditionalFormatting>
  <conditionalFormatting sqref="K24:Q35">
    <cfRule type="top10" dxfId="314" priority="378" rank="2"/>
  </conditionalFormatting>
  <conditionalFormatting sqref="K24:Q35">
    <cfRule type="cellIs" dxfId="313" priority="377" stopIfTrue="1" operator="equal">
      <formula>0</formula>
    </cfRule>
  </conditionalFormatting>
  <conditionalFormatting sqref="L24:L35">
    <cfRule type="top10" dxfId="312" priority="376" rank="2"/>
  </conditionalFormatting>
  <conditionalFormatting sqref="L24:L35">
    <cfRule type="cellIs" dxfId="311" priority="375" stopIfTrue="1" operator="equal">
      <formula>0</formula>
    </cfRule>
  </conditionalFormatting>
  <conditionalFormatting sqref="M24:M35">
    <cfRule type="top10" dxfId="310" priority="374" rank="2"/>
  </conditionalFormatting>
  <conditionalFormatting sqref="M24:M35">
    <cfRule type="cellIs" dxfId="309" priority="373" stopIfTrue="1" operator="equal">
      <formula>0</formula>
    </cfRule>
  </conditionalFormatting>
  <conditionalFormatting sqref="N24:N35">
    <cfRule type="top10" dxfId="308" priority="372" rank="2"/>
  </conditionalFormatting>
  <conditionalFormatting sqref="N24:N35">
    <cfRule type="cellIs" dxfId="307" priority="371" stopIfTrue="1" operator="equal">
      <formula>0</formula>
    </cfRule>
  </conditionalFormatting>
  <conditionalFormatting sqref="O24:O35">
    <cfRule type="top10" dxfId="306" priority="370" rank="2"/>
  </conditionalFormatting>
  <conditionalFormatting sqref="O24:O35">
    <cfRule type="cellIs" dxfId="305" priority="369" stopIfTrue="1" operator="equal">
      <formula>0</formula>
    </cfRule>
  </conditionalFormatting>
  <conditionalFormatting sqref="P24:P35">
    <cfRule type="top10" dxfId="304" priority="368" rank="2"/>
  </conditionalFormatting>
  <conditionalFormatting sqref="P24:P35">
    <cfRule type="cellIs" dxfId="303" priority="367" stopIfTrue="1" operator="equal">
      <formula>0</formula>
    </cfRule>
  </conditionalFormatting>
  <conditionalFormatting sqref="Q24:Q35">
    <cfRule type="top10" dxfId="302" priority="366" rank="2"/>
  </conditionalFormatting>
  <conditionalFormatting sqref="Q24:Q35">
    <cfRule type="cellIs" dxfId="301" priority="365" stopIfTrue="1" operator="equal">
      <formula>0</formula>
    </cfRule>
  </conditionalFormatting>
  <conditionalFormatting sqref="B40:H51">
    <cfRule type="top10" dxfId="300" priority="364" rank="2"/>
  </conditionalFormatting>
  <conditionalFormatting sqref="B40:H51">
    <cfRule type="cellIs" dxfId="299" priority="363" stopIfTrue="1" operator="equal">
      <formula>0</formula>
    </cfRule>
  </conditionalFormatting>
  <conditionalFormatting sqref="C40:C45">
    <cfRule type="top10" dxfId="298" priority="362" rank="2"/>
  </conditionalFormatting>
  <conditionalFormatting sqref="C40:C45">
    <cfRule type="cellIs" dxfId="297" priority="361" stopIfTrue="1" operator="equal">
      <formula>0</formula>
    </cfRule>
  </conditionalFormatting>
  <conditionalFormatting sqref="D40:D45">
    <cfRule type="top10" dxfId="296" priority="360" rank="2"/>
  </conditionalFormatting>
  <conditionalFormatting sqref="D40:D45">
    <cfRule type="cellIs" dxfId="295" priority="359" stopIfTrue="1" operator="equal">
      <formula>0</formula>
    </cfRule>
  </conditionalFormatting>
  <conditionalFormatting sqref="E40:E45">
    <cfRule type="top10" dxfId="294" priority="358" rank="2"/>
  </conditionalFormatting>
  <conditionalFormatting sqref="E40:E45">
    <cfRule type="cellIs" dxfId="293" priority="357" stopIfTrue="1" operator="equal">
      <formula>0</formula>
    </cfRule>
  </conditionalFormatting>
  <conditionalFormatting sqref="F40:F45">
    <cfRule type="top10" dxfId="292" priority="356" rank="2"/>
  </conditionalFormatting>
  <conditionalFormatting sqref="F40:F45">
    <cfRule type="cellIs" dxfId="291" priority="355" stopIfTrue="1" operator="equal">
      <formula>0</formula>
    </cfRule>
  </conditionalFormatting>
  <conditionalFormatting sqref="G40:G45">
    <cfRule type="top10" dxfId="290" priority="354" rank="2"/>
  </conditionalFormatting>
  <conditionalFormatting sqref="G40:G45">
    <cfRule type="cellIs" dxfId="289" priority="353" stopIfTrue="1" operator="equal">
      <formula>0</formula>
    </cfRule>
  </conditionalFormatting>
  <conditionalFormatting sqref="H40:H45">
    <cfRule type="top10" dxfId="288" priority="352" rank="2"/>
  </conditionalFormatting>
  <conditionalFormatting sqref="H40:H45">
    <cfRule type="cellIs" dxfId="287" priority="351" stopIfTrue="1" operator="equal">
      <formula>0</formula>
    </cfRule>
  </conditionalFormatting>
  <conditionalFormatting sqref="K40:Q51">
    <cfRule type="top10" dxfId="286" priority="350" rank="2"/>
  </conditionalFormatting>
  <conditionalFormatting sqref="K40:Q51">
    <cfRule type="cellIs" dxfId="285" priority="349" stopIfTrue="1" operator="equal">
      <formula>0</formula>
    </cfRule>
  </conditionalFormatting>
  <conditionalFormatting sqref="L40:L45">
    <cfRule type="top10" dxfId="284" priority="348" rank="2"/>
  </conditionalFormatting>
  <conditionalFormatting sqref="L40:L45">
    <cfRule type="cellIs" dxfId="283" priority="347" stopIfTrue="1" operator="equal">
      <formula>0</formula>
    </cfRule>
  </conditionalFormatting>
  <conditionalFormatting sqref="M40:M45">
    <cfRule type="top10" dxfId="282" priority="346" rank="2"/>
  </conditionalFormatting>
  <conditionalFormatting sqref="M40:M45">
    <cfRule type="cellIs" dxfId="281" priority="345" stopIfTrue="1" operator="equal">
      <formula>0</formula>
    </cfRule>
  </conditionalFormatting>
  <conditionalFormatting sqref="N40:N45">
    <cfRule type="top10" dxfId="280" priority="344" rank="2"/>
  </conditionalFormatting>
  <conditionalFormatting sqref="N40:N45">
    <cfRule type="cellIs" dxfId="279" priority="343" stopIfTrue="1" operator="equal">
      <formula>0</formula>
    </cfRule>
  </conditionalFormatting>
  <conditionalFormatting sqref="O40:O45">
    <cfRule type="top10" dxfId="278" priority="342" rank="2"/>
  </conditionalFormatting>
  <conditionalFormatting sqref="O40:O45">
    <cfRule type="cellIs" dxfId="277" priority="341" stopIfTrue="1" operator="equal">
      <formula>0</formula>
    </cfRule>
  </conditionalFormatting>
  <conditionalFormatting sqref="P40:P45">
    <cfRule type="top10" dxfId="276" priority="340" rank="2"/>
  </conditionalFormatting>
  <conditionalFormatting sqref="P40:P45">
    <cfRule type="cellIs" dxfId="275" priority="339" stopIfTrue="1" operator="equal">
      <formula>0</formula>
    </cfRule>
  </conditionalFormatting>
  <conditionalFormatting sqref="Q40:Q45">
    <cfRule type="top10" dxfId="274" priority="338" rank="2"/>
  </conditionalFormatting>
  <conditionalFormatting sqref="Q40:Q45">
    <cfRule type="cellIs" dxfId="273" priority="337" stopIfTrue="1" operator="equal">
      <formula>0</formula>
    </cfRule>
  </conditionalFormatting>
  <conditionalFormatting sqref="B8:H19">
    <cfRule type="cellIs" dxfId="272" priority="335" stopIfTrue="1" operator="equal">
      <formula>0</formula>
    </cfRule>
    <cfRule type="top10" dxfId="271" priority="336" rank="2"/>
  </conditionalFormatting>
  <conditionalFormatting sqref="K8:Q19">
    <cfRule type="cellIs" dxfId="270" priority="321" stopIfTrue="1" operator="equal">
      <formula>0</formula>
    </cfRule>
    <cfRule type="top10" dxfId="269" priority="322" rank="2"/>
  </conditionalFormatting>
  <conditionalFormatting sqref="B24:H35">
    <cfRule type="top10" dxfId="268" priority="308" rank="2"/>
  </conditionalFormatting>
  <conditionalFormatting sqref="B24:H35">
    <cfRule type="cellIs" dxfId="267" priority="307" stopIfTrue="1" operator="equal">
      <formula>0</formula>
    </cfRule>
  </conditionalFormatting>
  <conditionalFormatting sqref="C24:C35">
    <cfRule type="top10" dxfId="266" priority="306" rank="2"/>
  </conditionalFormatting>
  <conditionalFormatting sqref="C24:C35">
    <cfRule type="cellIs" dxfId="265" priority="305" stopIfTrue="1" operator="equal">
      <formula>0</formula>
    </cfRule>
  </conditionalFormatting>
  <conditionalFormatting sqref="D24:D35">
    <cfRule type="top10" dxfId="264" priority="304" rank="2"/>
  </conditionalFormatting>
  <conditionalFormatting sqref="D24:D35">
    <cfRule type="cellIs" dxfId="263" priority="303" stopIfTrue="1" operator="equal">
      <formula>0</formula>
    </cfRule>
  </conditionalFormatting>
  <conditionalFormatting sqref="E24:E35">
    <cfRule type="top10" dxfId="262" priority="302" rank="2"/>
  </conditionalFormatting>
  <conditionalFormatting sqref="E24:E35">
    <cfRule type="cellIs" dxfId="261" priority="301" stopIfTrue="1" operator="equal">
      <formula>0</formula>
    </cfRule>
  </conditionalFormatting>
  <conditionalFormatting sqref="F24:F35">
    <cfRule type="top10" dxfId="260" priority="300" rank="2"/>
  </conditionalFormatting>
  <conditionalFormatting sqref="F24:F35">
    <cfRule type="cellIs" dxfId="259" priority="299" stopIfTrue="1" operator="equal">
      <formula>0</formula>
    </cfRule>
  </conditionalFormatting>
  <conditionalFormatting sqref="G24:G35">
    <cfRule type="top10" dxfId="258" priority="298" rank="2"/>
  </conditionalFormatting>
  <conditionalFormatting sqref="G24:G35">
    <cfRule type="cellIs" dxfId="257" priority="297" stopIfTrue="1" operator="equal">
      <formula>0</formula>
    </cfRule>
  </conditionalFormatting>
  <conditionalFormatting sqref="H24:H35">
    <cfRule type="top10" dxfId="256" priority="296" rank="2"/>
  </conditionalFormatting>
  <conditionalFormatting sqref="H24:H35">
    <cfRule type="cellIs" dxfId="255" priority="295" stopIfTrue="1" operator="equal">
      <formula>0</formula>
    </cfRule>
  </conditionalFormatting>
  <conditionalFormatting sqref="K24:Q35">
    <cfRule type="top10" dxfId="254" priority="294" rank="2"/>
  </conditionalFormatting>
  <conditionalFormatting sqref="K24:Q35">
    <cfRule type="cellIs" dxfId="253" priority="293" stopIfTrue="1" operator="equal">
      <formula>0</formula>
    </cfRule>
  </conditionalFormatting>
  <conditionalFormatting sqref="L24:L35">
    <cfRule type="top10" dxfId="252" priority="292" rank="2"/>
  </conditionalFormatting>
  <conditionalFormatting sqref="L24:L35">
    <cfRule type="cellIs" dxfId="251" priority="291" stopIfTrue="1" operator="equal">
      <formula>0</formula>
    </cfRule>
  </conditionalFormatting>
  <conditionalFormatting sqref="M24:M35">
    <cfRule type="top10" dxfId="250" priority="290" rank="2"/>
  </conditionalFormatting>
  <conditionalFormatting sqref="M24:M35">
    <cfRule type="cellIs" dxfId="249" priority="289" stopIfTrue="1" operator="equal">
      <formula>0</formula>
    </cfRule>
  </conditionalFormatting>
  <conditionalFormatting sqref="N24:N35">
    <cfRule type="top10" dxfId="248" priority="288" rank="2"/>
  </conditionalFormatting>
  <conditionalFormatting sqref="N24:N35">
    <cfRule type="cellIs" dxfId="247" priority="287" stopIfTrue="1" operator="equal">
      <formula>0</formula>
    </cfRule>
  </conditionalFormatting>
  <conditionalFormatting sqref="O24:O35">
    <cfRule type="top10" dxfId="246" priority="286" rank="2"/>
  </conditionalFormatting>
  <conditionalFormatting sqref="O24:O35">
    <cfRule type="cellIs" dxfId="245" priority="285" stopIfTrue="1" operator="equal">
      <formula>0</formula>
    </cfRule>
  </conditionalFormatting>
  <conditionalFormatting sqref="P24:P35">
    <cfRule type="top10" dxfId="244" priority="284" rank="2"/>
  </conditionalFormatting>
  <conditionalFormatting sqref="P24:P35">
    <cfRule type="cellIs" dxfId="243" priority="283" stopIfTrue="1" operator="equal">
      <formula>0</formula>
    </cfRule>
  </conditionalFormatting>
  <conditionalFormatting sqref="Q24:Q35">
    <cfRule type="top10" dxfId="242" priority="282" rank="2"/>
  </conditionalFormatting>
  <conditionalFormatting sqref="Q24:Q35">
    <cfRule type="cellIs" dxfId="241" priority="281" stopIfTrue="1" operator="equal">
      <formula>0</formula>
    </cfRule>
  </conditionalFormatting>
  <conditionalFormatting sqref="B40:H51">
    <cfRule type="top10" dxfId="240" priority="280" rank="2"/>
  </conditionalFormatting>
  <conditionalFormatting sqref="B40:H51">
    <cfRule type="cellIs" dxfId="239" priority="279" stopIfTrue="1" operator="equal">
      <formula>0</formula>
    </cfRule>
  </conditionalFormatting>
  <conditionalFormatting sqref="C40:C45">
    <cfRule type="top10" dxfId="238" priority="278" rank="2"/>
  </conditionalFormatting>
  <conditionalFormatting sqref="C40:C45">
    <cfRule type="cellIs" dxfId="237" priority="277" stopIfTrue="1" operator="equal">
      <formula>0</formula>
    </cfRule>
  </conditionalFormatting>
  <conditionalFormatting sqref="D40:D45">
    <cfRule type="top10" dxfId="236" priority="276" rank="2"/>
  </conditionalFormatting>
  <conditionalFormatting sqref="D40:D45">
    <cfRule type="cellIs" dxfId="235" priority="275" stopIfTrue="1" operator="equal">
      <formula>0</formula>
    </cfRule>
  </conditionalFormatting>
  <conditionalFormatting sqref="E40:E45">
    <cfRule type="top10" dxfId="234" priority="274" rank="2"/>
  </conditionalFormatting>
  <conditionalFormatting sqref="E40:E45">
    <cfRule type="cellIs" dxfId="233" priority="273" stopIfTrue="1" operator="equal">
      <formula>0</formula>
    </cfRule>
  </conditionalFormatting>
  <conditionalFormatting sqref="F40:F45">
    <cfRule type="top10" dxfId="232" priority="272" rank="2"/>
  </conditionalFormatting>
  <conditionalFormatting sqref="F40:F45">
    <cfRule type="cellIs" dxfId="231" priority="271" stopIfTrue="1" operator="equal">
      <formula>0</formula>
    </cfRule>
  </conditionalFormatting>
  <conditionalFormatting sqref="G40:G45">
    <cfRule type="top10" dxfId="230" priority="270" rank="2"/>
  </conditionalFormatting>
  <conditionalFormatting sqref="G40:G45">
    <cfRule type="cellIs" dxfId="229" priority="269" stopIfTrue="1" operator="equal">
      <formula>0</formula>
    </cfRule>
  </conditionalFormatting>
  <conditionalFormatting sqref="H40:H45">
    <cfRule type="top10" dxfId="228" priority="268" rank="2"/>
  </conditionalFormatting>
  <conditionalFormatting sqref="H40:H45">
    <cfRule type="cellIs" dxfId="227" priority="267" stopIfTrue="1" operator="equal">
      <formula>0</formula>
    </cfRule>
  </conditionalFormatting>
  <conditionalFormatting sqref="K40:Q51">
    <cfRule type="top10" dxfId="226" priority="266" rank="2"/>
  </conditionalFormatting>
  <conditionalFormatting sqref="K40:Q51">
    <cfRule type="cellIs" dxfId="225" priority="265" stopIfTrue="1" operator="equal">
      <formula>0</formula>
    </cfRule>
  </conditionalFormatting>
  <conditionalFormatting sqref="L40:L45">
    <cfRule type="top10" dxfId="224" priority="264" rank="2"/>
  </conditionalFormatting>
  <conditionalFormatting sqref="L40:L45">
    <cfRule type="cellIs" dxfId="223" priority="263" stopIfTrue="1" operator="equal">
      <formula>0</formula>
    </cfRule>
  </conditionalFormatting>
  <conditionalFormatting sqref="M40:M45">
    <cfRule type="top10" dxfId="222" priority="262" rank="2"/>
  </conditionalFormatting>
  <conditionalFormatting sqref="M40:M45">
    <cfRule type="cellIs" dxfId="221" priority="261" stopIfTrue="1" operator="equal">
      <formula>0</formula>
    </cfRule>
  </conditionalFormatting>
  <conditionalFormatting sqref="N40:N45">
    <cfRule type="top10" dxfId="220" priority="260" rank="2"/>
  </conditionalFormatting>
  <conditionalFormatting sqref="N40:N45">
    <cfRule type="cellIs" dxfId="219" priority="259" stopIfTrue="1" operator="equal">
      <formula>0</formula>
    </cfRule>
  </conditionalFormatting>
  <conditionalFormatting sqref="O40:O45">
    <cfRule type="top10" dxfId="218" priority="258" rank="2"/>
  </conditionalFormatting>
  <conditionalFormatting sqref="O40:O45">
    <cfRule type="cellIs" dxfId="217" priority="257" stopIfTrue="1" operator="equal">
      <formula>0</formula>
    </cfRule>
  </conditionalFormatting>
  <conditionalFormatting sqref="P40:P45">
    <cfRule type="top10" dxfId="216" priority="256" rank="2"/>
  </conditionalFormatting>
  <conditionalFormatting sqref="P40:P45">
    <cfRule type="cellIs" dxfId="215" priority="255" stopIfTrue="1" operator="equal">
      <formula>0</formula>
    </cfRule>
  </conditionalFormatting>
  <conditionalFormatting sqref="Q40:Q45">
    <cfRule type="top10" dxfId="214" priority="254" rank="2"/>
  </conditionalFormatting>
  <conditionalFormatting sqref="Q40:Q45">
    <cfRule type="cellIs" dxfId="213" priority="253" stopIfTrue="1" operator="equal">
      <formula>0</formula>
    </cfRule>
  </conditionalFormatting>
  <conditionalFormatting sqref="B8:H19">
    <cfRule type="cellIs" dxfId="212" priority="251" stopIfTrue="1" operator="equal">
      <formula>0</formula>
    </cfRule>
    <cfRule type="top10" dxfId="211" priority="252" rank="2"/>
  </conditionalFormatting>
  <conditionalFormatting sqref="K8:Q19">
    <cfRule type="cellIs" dxfId="210" priority="237" stopIfTrue="1" operator="equal">
      <formula>0</formula>
    </cfRule>
    <cfRule type="top10" dxfId="209" priority="238" rank="2"/>
  </conditionalFormatting>
  <conditionalFormatting sqref="B24:H35">
    <cfRule type="top10" dxfId="208" priority="224" rank="2"/>
  </conditionalFormatting>
  <conditionalFormatting sqref="B24:H35">
    <cfRule type="cellIs" dxfId="207" priority="223" stopIfTrue="1" operator="equal">
      <formula>0</formula>
    </cfRule>
  </conditionalFormatting>
  <conditionalFormatting sqref="C24:C35">
    <cfRule type="top10" dxfId="206" priority="222" rank="2"/>
  </conditionalFormatting>
  <conditionalFormatting sqref="C24:C35">
    <cfRule type="cellIs" dxfId="205" priority="221" stopIfTrue="1" operator="equal">
      <formula>0</formula>
    </cfRule>
  </conditionalFormatting>
  <conditionalFormatting sqref="D24:D35">
    <cfRule type="top10" dxfId="204" priority="220" rank="2"/>
  </conditionalFormatting>
  <conditionalFormatting sqref="D24:D35">
    <cfRule type="cellIs" dxfId="203" priority="219" stopIfTrue="1" operator="equal">
      <formula>0</formula>
    </cfRule>
  </conditionalFormatting>
  <conditionalFormatting sqref="E24:E35">
    <cfRule type="top10" dxfId="202" priority="218" rank="2"/>
  </conditionalFormatting>
  <conditionalFormatting sqref="E24:E35">
    <cfRule type="cellIs" dxfId="201" priority="217" stopIfTrue="1" operator="equal">
      <formula>0</formula>
    </cfRule>
  </conditionalFormatting>
  <conditionalFormatting sqref="F24:F35">
    <cfRule type="top10" dxfId="200" priority="216" rank="2"/>
  </conditionalFormatting>
  <conditionalFormatting sqref="F24:F35">
    <cfRule type="cellIs" dxfId="199" priority="215" stopIfTrue="1" operator="equal">
      <formula>0</formula>
    </cfRule>
  </conditionalFormatting>
  <conditionalFormatting sqref="G24:G35">
    <cfRule type="top10" dxfId="198" priority="214" rank="2"/>
  </conditionalFormatting>
  <conditionalFormatting sqref="G24:G35">
    <cfRule type="cellIs" dxfId="197" priority="213" stopIfTrue="1" operator="equal">
      <formula>0</formula>
    </cfRule>
  </conditionalFormatting>
  <conditionalFormatting sqref="H24:H35">
    <cfRule type="top10" dxfId="196" priority="212" rank="2"/>
  </conditionalFormatting>
  <conditionalFormatting sqref="H24:H35">
    <cfRule type="cellIs" dxfId="195" priority="211" stopIfTrue="1" operator="equal">
      <formula>0</formula>
    </cfRule>
  </conditionalFormatting>
  <conditionalFormatting sqref="K24:Q35">
    <cfRule type="top10" dxfId="194" priority="210" rank="2"/>
  </conditionalFormatting>
  <conditionalFormatting sqref="K24:Q35">
    <cfRule type="cellIs" dxfId="193" priority="209" stopIfTrue="1" operator="equal">
      <formula>0</formula>
    </cfRule>
  </conditionalFormatting>
  <conditionalFormatting sqref="L24:L35">
    <cfRule type="top10" dxfId="192" priority="208" rank="2"/>
  </conditionalFormatting>
  <conditionalFormatting sqref="L24:L35">
    <cfRule type="cellIs" dxfId="191" priority="207" stopIfTrue="1" operator="equal">
      <formula>0</formula>
    </cfRule>
  </conditionalFormatting>
  <conditionalFormatting sqref="M24:M35">
    <cfRule type="top10" dxfId="190" priority="206" rank="2"/>
  </conditionalFormatting>
  <conditionalFormatting sqref="M24:M35">
    <cfRule type="cellIs" dxfId="189" priority="205" stopIfTrue="1" operator="equal">
      <formula>0</formula>
    </cfRule>
  </conditionalFormatting>
  <conditionalFormatting sqref="N24:N35">
    <cfRule type="top10" dxfId="188" priority="204" rank="2"/>
  </conditionalFormatting>
  <conditionalFormatting sqref="N24:N35">
    <cfRule type="cellIs" dxfId="187" priority="203" stopIfTrue="1" operator="equal">
      <formula>0</formula>
    </cfRule>
  </conditionalFormatting>
  <conditionalFormatting sqref="O24:O35">
    <cfRule type="top10" dxfId="186" priority="202" rank="2"/>
  </conditionalFormatting>
  <conditionalFormatting sqref="O24:O35">
    <cfRule type="cellIs" dxfId="185" priority="201" stopIfTrue="1" operator="equal">
      <formula>0</formula>
    </cfRule>
  </conditionalFormatting>
  <conditionalFormatting sqref="P24:P35">
    <cfRule type="top10" dxfId="184" priority="200" rank="2"/>
  </conditionalFormatting>
  <conditionalFormatting sqref="P24:P35">
    <cfRule type="cellIs" dxfId="183" priority="199" stopIfTrue="1" operator="equal">
      <formula>0</formula>
    </cfRule>
  </conditionalFormatting>
  <conditionalFormatting sqref="Q24:Q35">
    <cfRule type="top10" dxfId="182" priority="198" rank="2"/>
  </conditionalFormatting>
  <conditionalFormatting sqref="Q24:Q35">
    <cfRule type="cellIs" dxfId="181" priority="197" stopIfTrue="1" operator="equal">
      <formula>0</formula>
    </cfRule>
  </conditionalFormatting>
  <conditionalFormatting sqref="B40:H51">
    <cfRule type="top10" dxfId="180" priority="196" rank="2"/>
  </conditionalFormatting>
  <conditionalFormatting sqref="B40:H51">
    <cfRule type="cellIs" dxfId="179" priority="195" stopIfTrue="1" operator="equal">
      <formula>0</formula>
    </cfRule>
  </conditionalFormatting>
  <conditionalFormatting sqref="C40:C45">
    <cfRule type="top10" dxfId="178" priority="194" rank="2"/>
  </conditionalFormatting>
  <conditionalFormatting sqref="C40:C45">
    <cfRule type="cellIs" dxfId="177" priority="193" stopIfTrue="1" operator="equal">
      <formula>0</formula>
    </cfRule>
  </conditionalFormatting>
  <conditionalFormatting sqref="D40:D45">
    <cfRule type="top10" dxfId="176" priority="192" rank="2"/>
  </conditionalFormatting>
  <conditionalFormatting sqref="D40:D45">
    <cfRule type="cellIs" dxfId="175" priority="191" stopIfTrue="1" operator="equal">
      <formula>0</formula>
    </cfRule>
  </conditionalFormatting>
  <conditionalFormatting sqref="E40:E45">
    <cfRule type="top10" dxfId="174" priority="190" rank="2"/>
  </conditionalFormatting>
  <conditionalFormatting sqref="E40:E45">
    <cfRule type="cellIs" dxfId="173" priority="189" stopIfTrue="1" operator="equal">
      <formula>0</formula>
    </cfRule>
  </conditionalFormatting>
  <conditionalFormatting sqref="F40:F45">
    <cfRule type="top10" dxfId="172" priority="188" rank="2"/>
  </conditionalFormatting>
  <conditionalFormatting sqref="F40:F45">
    <cfRule type="cellIs" dxfId="171" priority="187" stopIfTrue="1" operator="equal">
      <formula>0</formula>
    </cfRule>
  </conditionalFormatting>
  <conditionalFormatting sqref="G40:G45">
    <cfRule type="top10" dxfId="170" priority="186" rank="2"/>
  </conditionalFormatting>
  <conditionalFormatting sqref="G40:G45">
    <cfRule type="cellIs" dxfId="169" priority="185" stopIfTrue="1" operator="equal">
      <formula>0</formula>
    </cfRule>
  </conditionalFormatting>
  <conditionalFormatting sqref="H40:H45">
    <cfRule type="top10" dxfId="168" priority="184" rank="2"/>
  </conditionalFormatting>
  <conditionalFormatting sqref="H40:H45">
    <cfRule type="cellIs" dxfId="167" priority="183" stopIfTrue="1" operator="equal">
      <formula>0</formula>
    </cfRule>
  </conditionalFormatting>
  <conditionalFormatting sqref="K40:Q51">
    <cfRule type="top10" dxfId="166" priority="182" rank="2"/>
  </conditionalFormatting>
  <conditionalFormatting sqref="K40:Q51">
    <cfRule type="cellIs" dxfId="165" priority="181" stopIfTrue="1" operator="equal">
      <formula>0</formula>
    </cfRule>
  </conditionalFormatting>
  <conditionalFormatting sqref="L40:L45">
    <cfRule type="top10" dxfId="164" priority="180" rank="2"/>
  </conditionalFormatting>
  <conditionalFormatting sqref="L40:L45">
    <cfRule type="cellIs" dxfId="163" priority="179" stopIfTrue="1" operator="equal">
      <formula>0</formula>
    </cfRule>
  </conditionalFormatting>
  <conditionalFormatting sqref="M40:M45">
    <cfRule type="top10" dxfId="162" priority="178" rank="2"/>
  </conditionalFormatting>
  <conditionalFormatting sqref="M40:M45">
    <cfRule type="cellIs" dxfId="161" priority="177" stopIfTrue="1" operator="equal">
      <formula>0</formula>
    </cfRule>
  </conditionalFormatting>
  <conditionalFormatting sqref="N40:N45">
    <cfRule type="top10" dxfId="160" priority="176" rank="2"/>
  </conditionalFormatting>
  <conditionalFormatting sqref="N40:N45">
    <cfRule type="cellIs" dxfId="159" priority="175" stopIfTrue="1" operator="equal">
      <formula>0</formula>
    </cfRule>
  </conditionalFormatting>
  <conditionalFormatting sqref="O40:O45">
    <cfRule type="top10" dxfId="158" priority="174" rank="2"/>
  </conditionalFormatting>
  <conditionalFormatting sqref="O40:O45">
    <cfRule type="cellIs" dxfId="157" priority="173" stopIfTrue="1" operator="equal">
      <formula>0</formula>
    </cfRule>
  </conditionalFormatting>
  <conditionalFormatting sqref="P40:P45">
    <cfRule type="top10" dxfId="156" priority="172" rank="2"/>
  </conditionalFormatting>
  <conditionalFormatting sqref="P40:P45">
    <cfRule type="cellIs" dxfId="155" priority="171" stopIfTrue="1" operator="equal">
      <formula>0</formula>
    </cfRule>
  </conditionalFormatting>
  <conditionalFormatting sqref="Q40:Q45">
    <cfRule type="top10" dxfId="154" priority="170" rank="2"/>
  </conditionalFormatting>
  <conditionalFormatting sqref="Q40:Q45">
    <cfRule type="cellIs" dxfId="153" priority="169" stopIfTrue="1" operator="equal">
      <formula>0</formula>
    </cfRule>
  </conditionalFormatting>
  <conditionalFormatting sqref="B8:H19">
    <cfRule type="cellIs" dxfId="152" priority="167" stopIfTrue="1" operator="equal">
      <formula>0</formula>
    </cfRule>
    <cfRule type="top10" dxfId="151" priority="168" rank="2"/>
  </conditionalFormatting>
  <conditionalFormatting sqref="K8:Q19">
    <cfRule type="top10" dxfId="150" priority="154" rank="2"/>
  </conditionalFormatting>
  <conditionalFormatting sqref="K8:Q19">
    <cfRule type="cellIs" dxfId="149" priority="153" stopIfTrue="1" operator="equal">
      <formula>0</formula>
    </cfRule>
  </conditionalFormatting>
  <conditionalFormatting sqref="L8:L19">
    <cfRule type="top10" dxfId="148" priority="152" rank="2"/>
  </conditionalFormatting>
  <conditionalFormatting sqref="L8:L19">
    <cfRule type="cellIs" dxfId="147" priority="151" stopIfTrue="1" operator="equal">
      <formula>0</formula>
    </cfRule>
  </conditionalFormatting>
  <conditionalFormatting sqref="M8:M19">
    <cfRule type="top10" dxfId="146" priority="150" rank="2"/>
  </conditionalFormatting>
  <conditionalFormatting sqref="M8:M19">
    <cfRule type="cellIs" dxfId="145" priority="149" stopIfTrue="1" operator="equal">
      <formula>0</formula>
    </cfRule>
  </conditionalFormatting>
  <conditionalFormatting sqref="N8:N19">
    <cfRule type="top10" dxfId="144" priority="148" rank="2"/>
  </conditionalFormatting>
  <conditionalFormatting sqref="N8:N19">
    <cfRule type="cellIs" dxfId="143" priority="147" stopIfTrue="1" operator="equal">
      <formula>0</formula>
    </cfRule>
    <cfRule type="top10" dxfId="142" priority="64" rank="2"/>
  </conditionalFormatting>
  <conditionalFormatting sqref="O8:O19">
    <cfRule type="top10" dxfId="141" priority="146" rank="2"/>
    <cfRule type="cellIs" dxfId="140" priority="61" stopIfTrue="1" operator="equal">
      <formula>0</formula>
    </cfRule>
  </conditionalFormatting>
  <conditionalFormatting sqref="O8:O19">
    <cfRule type="cellIs" dxfId="139" priority="145" stopIfTrue="1" operator="equal">
      <formula>0</formula>
    </cfRule>
  </conditionalFormatting>
  <conditionalFormatting sqref="P8:P19">
    <cfRule type="top10" dxfId="138" priority="144" rank="2"/>
    <cfRule type="cellIs" dxfId="137" priority="59" stopIfTrue="1" operator="equal">
      <formula>0</formula>
    </cfRule>
  </conditionalFormatting>
  <conditionalFormatting sqref="P8:P19">
    <cfRule type="cellIs" dxfId="136" priority="143" stopIfTrue="1" operator="equal">
      <formula>0</formula>
    </cfRule>
  </conditionalFormatting>
  <conditionalFormatting sqref="Q8:Q19">
    <cfRule type="top10" dxfId="135" priority="142" rank="2"/>
  </conditionalFormatting>
  <conditionalFormatting sqref="Q8:Q19">
    <cfRule type="cellIs" dxfId="134" priority="141" stopIfTrue="1" operator="equal">
      <formula>0</formula>
    </cfRule>
    <cfRule type="top10" dxfId="133" priority="58" rank="2"/>
  </conditionalFormatting>
  <conditionalFormatting sqref="B24:H35">
    <cfRule type="top10" dxfId="132" priority="140" rank="2"/>
  </conditionalFormatting>
  <conditionalFormatting sqref="B24:H35">
    <cfRule type="cellIs" dxfId="131" priority="139" stopIfTrue="1" operator="equal">
      <formula>0</formula>
    </cfRule>
  </conditionalFormatting>
  <conditionalFormatting sqref="C24:C35">
    <cfRule type="top10" dxfId="130" priority="138" rank="2"/>
  </conditionalFormatting>
  <conditionalFormatting sqref="C24:C35">
    <cfRule type="cellIs" dxfId="129" priority="137" stopIfTrue="1" operator="equal">
      <formula>0</formula>
    </cfRule>
  </conditionalFormatting>
  <conditionalFormatting sqref="D24:D35">
    <cfRule type="top10" dxfId="128" priority="136" rank="2"/>
  </conditionalFormatting>
  <conditionalFormatting sqref="D24:D35">
    <cfRule type="cellIs" dxfId="127" priority="135" stopIfTrue="1" operator="equal">
      <formula>0</formula>
    </cfRule>
  </conditionalFormatting>
  <conditionalFormatting sqref="E24:E35">
    <cfRule type="top10" dxfId="126" priority="134" rank="2"/>
  </conditionalFormatting>
  <conditionalFormatting sqref="E24:E35">
    <cfRule type="cellIs" dxfId="125" priority="133" stopIfTrue="1" operator="equal">
      <formula>0</formula>
    </cfRule>
  </conditionalFormatting>
  <conditionalFormatting sqref="F24:F35">
    <cfRule type="top10" dxfId="124" priority="132" rank="2"/>
  </conditionalFormatting>
  <conditionalFormatting sqref="F24:F35">
    <cfRule type="cellIs" dxfId="123" priority="131" stopIfTrue="1" operator="equal">
      <formula>0</formula>
    </cfRule>
  </conditionalFormatting>
  <conditionalFormatting sqref="G24:G35">
    <cfRule type="top10" dxfId="122" priority="130" rank="2"/>
  </conditionalFormatting>
  <conditionalFormatting sqref="G24:G35">
    <cfRule type="cellIs" dxfId="121" priority="129" stopIfTrue="1" operator="equal">
      <formula>0</formula>
    </cfRule>
  </conditionalFormatting>
  <conditionalFormatting sqref="H24:H35">
    <cfRule type="top10" dxfId="120" priority="128" rank="2"/>
  </conditionalFormatting>
  <conditionalFormatting sqref="H24:H35">
    <cfRule type="cellIs" dxfId="119" priority="127" stopIfTrue="1" operator="equal">
      <formula>0</formula>
    </cfRule>
  </conditionalFormatting>
  <conditionalFormatting sqref="K24:Q35">
    <cfRule type="top10" dxfId="118" priority="126" rank="2"/>
  </conditionalFormatting>
  <conditionalFormatting sqref="K24:Q35">
    <cfRule type="cellIs" dxfId="117" priority="125" stopIfTrue="1" operator="equal">
      <formula>0</formula>
    </cfRule>
  </conditionalFormatting>
  <conditionalFormatting sqref="L24:L35">
    <cfRule type="top10" dxfId="116" priority="124" rank="2"/>
  </conditionalFormatting>
  <conditionalFormatting sqref="L24:L35">
    <cfRule type="cellIs" dxfId="115" priority="123" stopIfTrue="1" operator="equal">
      <formula>0</formula>
    </cfRule>
  </conditionalFormatting>
  <conditionalFormatting sqref="M24:M35">
    <cfRule type="top10" dxfId="114" priority="122" rank="2"/>
  </conditionalFormatting>
  <conditionalFormatting sqref="M24:M35">
    <cfRule type="cellIs" dxfId="113" priority="121" stopIfTrue="1" operator="equal">
      <formula>0</formula>
    </cfRule>
  </conditionalFormatting>
  <conditionalFormatting sqref="N24:N35">
    <cfRule type="top10" dxfId="112" priority="120" rank="2"/>
  </conditionalFormatting>
  <conditionalFormatting sqref="N24:N35">
    <cfRule type="cellIs" dxfId="111" priority="119" stopIfTrue="1" operator="equal">
      <formula>0</formula>
    </cfRule>
  </conditionalFormatting>
  <conditionalFormatting sqref="O24:O35">
    <cfRule type="top10" dxfId="110" priority="118" rank="2"/>
  </conditionalFormatting>
  <conditionalFormatting sqref="O24:O35">
    <cfRule type="cellIs" dxfId="109" priority="117" stopIfTrue="1" operator="equal">
      <formula>0</formula>
    </cfRule>
  </conditionalFormatting>
  <conditionalFormatting sqref="P24:P35">
    <cfRule type="top10" dxfId="108" priority="116" rank="2"/>
  </conditionalFormatting>
  <conditionalFormatting sqref="P24:P35">
    <cfRule type="cellIs" dxfId="107" priority="115" stopIfTrue="1" operator="equal">
      <formula>0</formula>
    </cfRule>
  </conditionalFormatting>
  <conditionalFormatting sqref="Q24:Q35">
    <cfRule type="top10" dxfId="106" priority="114" rank="2"/>
  </conditionalFormatting>
  <conditionalFormatting sqref="Q24:Q35">
    <cfRule type="cellIs" dxfId="105" priority="113" stopIfTrue="1" operator="equal">
      <formula>0</formula>
    </cfRule>
  </conditionalFormatting>
  <conditionalFormatting sqref="B40:H51">
    <cfRule type="top10" dxfId="104" priority="112" rank="2"/>
  </conditionalFormatting>
  <conditionalFormatting sqref="B40:H51">
    <cfRule type="cellIs" dxfId="103" priority="111" stopIfTrue="1" operator="equal">
      <formula>0</formula>
    </cfRule>
  </conditionalFormatting>
  <conditionalFormatting sqref="C40:C45">
    <cfRule type="top10" dxfId="102" priority="110" rank="2"/>
  </conditionalFormatting>
  <conditionalFormatting sqref="C40:C45">
    <cfRule type="cellIs" dxfId="101" priority="109" stopIfTrue="1" operator="equal">
      <formula>0</formula>
    </cfRule>
  </conditionalFormatting>
  <conditionalFormatting sqref="D40:D45">
    <cfRule type="top10" dxfId="100" priority="108" rank="2"/>
  </conditionalFormatting>
  <conditionalFormatting sqref="D40:D45">
    <cfRule type="cellIs" dxfId="99" priority="107" stopIfTrue="1" operator="equal">
      <formula>0</formula>
    </cfRule>
  </conditionalFormatting>
  <conditionalFormatting sqref="E40:E45">
    <cfRule type="top10" dxfId="98" priority="106" rank="2"/>
  </conditionalFormatting>
  <conditionalFormatting sqref="E40:E45">
    <cfRule type="cellIs" dxfId="97" priority="105" stopIfTrue="1" operator="equal">
      <formula>0</formula>
    </cfRule>
  </conditionalFormatting>
  <conditionalFormatting sqref="F40:F45">
    <cfRule type="top10" dxfId="96" priority="104" rank="2"/>
  </conditionalFormatting>
  <conditionalFormatting sqref="F40:F45">
    <cfRule type="cellIs" dxfId="95" priority="103" stopIfTrue="1" operator="equal">
      <formula>0</formula>
    </cfRule>
  </conditionalFormatting>
  <conditionalFormatting sqref="G40:G45">
    <cfRule type="top10" dxfId="94" priority="102" rank="2"/>
  </conditionalFormatting>
  <conditionalFormatting sqref="G40:G45">
    <cfRule type="cellIs" dxfId="93" priority="101" stopIfTrue="1" operator="equal">
      <formula>0</formula>
    </cfRule>
  </conditionalFormatting>
  <conditionalFormatting sqref="H40:H45">
    <cfRule type="top10" dxfId="92" priority="100" rank="2"/>
  </conditionalFormatting>
  <conditionalFormatting sqref="H40:H45">
    <cfRule type="cellIs" dxfId="91" priority="99" stopIfTrue="1" operator="equal">
      <formula>0</formula>
    </cfRule>
  </conditionalFormatting>
  <conditionalFormatting sqref="K40:Q51">
    <cfRule type="top10" dxfId="90" priority="98" rank="2"/>
  </conditionalFormatting>
  <conditionalFormatting sqref="K40:Q51">
    <cfRule type="cellIs" dxfId="89" priority="97" stopIfTrue="1" operator="equal">
      <formula>0</formula>
    </cfRule>
  </conditionalFormatting>
  <conditionalFormatting sqref="L40:L45">
    <cfRule type="top10" dxfId="88" priority="96" rank="2"/>
  </conditionalFormatting>
  <conditionalFormatting sqref="L40:L45">
    <cfRule type="cellIs" dxfId="87" priority="95" stopIfTrue="1" operator="equal">
      <formula>0</formula>
    </cfRule>
  </conditionalFormatting>
  <conditionalFormatting sqref="M40:M45">
    <cfRule type="top10" dxfId="86" priority="94" rank="2"/>
  </conditionalFormatting>
  <conditionalFormatting sqref="M40:M45">
    <cfRule type="cellIs" dxfId="85" priority="93" stopIfTrue="1" operator="equal">
      <formula>0</formula>
    </cfRule>
  </conditionalFormatting>
  <conditionalFormatting sqref="N40:N45">
    <cfRule type="top10" dxfId="84" priority="92" rank="2"/>
  </conditionalFormatting>
  <conditionalFormatting sqref="N40:N45">
    <cfRule type="cellIs" dxfId="83" priority="91" stopIfTrue="1" operator="equal">
      <formula>0</formula>
    </cfRule>
  </conditionalFormatting>
  <conditionalFormatting sqref="O40:O45">
    <cfRule type="top10" dxfId="82" priority="90" rank="2"/>
  </conditionalFormatting>
  <conditionalFormatting sqref="O40:O45">
    <cfRule type="cellIs" dxfId="81" priority="89" stopIfTrue="1" operator="equal">
      <formula>0</formula>
    </cfRule>
  </conditionalFormatting>
  <conditionalFormatting sqref="P40:P45">
    <cfRule type="top10" dxfId="80" priority="88" rank="2"/>
  </conditionalFormatting>
  <conditionalFormatting sqref="P40:P45">
    <cfRule type="cellIs" dxfId="79" priority="87" stopIfTrue="1" operator="equal">
      <formula>0</formula>
    </cfRule>
  </conditionalFormatting>
  <conditionalFormatting sqref="Q40:Q45">
    <cfRule type="top10" dxfId="78" priority="86" rank="2"/>
  </conditionalFormatting>
  <conditionalFormatting sqref="Q40:Q45">
    <cfRule type="cellIs" dxfId="77" priority="85" stopIfTrue="1" operator="equal">
      <formula>0</formula>
    </cfRule>
  </conditionalFormatting>
  <conditionalFormatting sqref="B8:B19">
    <cfRule type="top10" dxfId="76" priority="84" rank="2"/>
  </conditionalFormatting>
  <conditionalFormatting sqref="B8:B19">
    <cfRule type="cellIs" dxfId="75" priority="83" stopIfTrue="1" operator="equal">
      <formula>0</formula>
    </cfRule>
  </conditionalFormatting>
  <conditionalFormatting sqref="C8:C19">
    <cfRule type="top10" dxfId="74" priority="82" rank="2"/>
  </conditionalFormatting>
  <conditionalFormatting sqref="C8:C19">
    <cfRule type="cellIs" dxfId="73" priority="81" stopIfTrue="1" operator="equal">
      <formula>0</formula>
    </cfRule>
  </conditionalFormatting>
  <conditionalFormatting sqref="D8:D19">
    <cfRule type="top10" dxfId="72" priority="80" rank="2"/>
  </conditionalFormatting>
  <conditionalFormatting sqref="D8:D19">
    <cfRule type="cellIs" dxfId="71" priority="79" stopIfTrue="1" operator="equal">
      <formula>0</formula>
    </cfRule>
  </conditionalFormatting>
  <conditionalFormatting sqref="E8:E19">
    <cfRule type="top10" dxfId="70" priority="78" rank="2"/>
  </conditionalFormatting>
  <conditionalFormatting sqref="E8:E19">
    <cfRule type="cellIs" dxfId="69" priority="77" stopIfTrue="1" operator="equal">
      <formula>0</formula>
    </cfRule>
  </conditionalFormatting>
  <conditionalFormatting sqref="F8:F19">
    <cfRule type="top10" dxfId="68" priority="76" rank="2"/>
  </conditionalFormatting>
  <conditionalFormatting sqref="F8:F19">
    <cfRule type="cellIs" dxfId="67" priority="75" stopIfTrue="1" operator="equal">
      <formula>0</formula>
    </cfRule>
  </conditionalFormatting>
  <conditionalFormatting sqref="G8:G19">
    <cfRule type="top10" dxfId="66" priority="74" rank="2"/>
  </conditionalFormatting>
  <conditionalFormatting sqref="G8:G19">
    <cfRule type="cellIs" dxfId="65" priority="73" stopIfTrue="1" operator="equal">
      <formula>0</formula>
    </cfRule>
  </conditionalFormatting>
  <conditionalFormatting sqref="H8:H19">
    <cfRule type="top10" dxfId="64" priority="72" rank="2"/>
  </conditionalFormatting>
  <conditionalFormatting sqref="H8:H19">
    <cfRule type="cellIs" dxfId="63" priority="71" stopIfTrue="1" operator="equal">
      <formula>0</formula>
    </cfRule>
  </conditionalFormatting>
  <conditionalFormatting sqref="K8:K19">
    <cfRule type="top10" dxfId="62" priority="70" rank="2"/>
  </conditionalFormatting>
  <conditionalFormatting sqref="K8:K19">
    <cfRule type="cellIs" dxfId="61" priority="69" stopIfTrue="1" operator="equal">
      <formula>0</formula>
    </cfRule>
  </conditionalFormatting>
  <conditionalFormatting sqref="L8:L19">
    <cfRule type="top10" dxfId="60" priority="68" rank="2"/>
  </conditionalFormatting>
  <conditionalFormatting sqref="L8:L19">
    <cfRule type="cellIs" dxfId="59" priority="67" stopIfTrue="1" operator="equal">
      <formula>0</formula>
    </cfRule>
  </conditionalFormatting>
  <conditionalFormatting sqref="M8:M19">
    <cfRule type="top10" dxfId="58" priority="66" rank="2"/>
  </conditionalFormatting>
  <conditionalFormatting sqref="M8:M19">
    <cfRule type="cellIs" dxfId="57" priority="65" stopIfTrue="1" operator="equal">
      <formula>0</formula>
    </cfRule>
  </conditionalFormatting>
  <conditionalFormatting sqref="N8:N19">
    <cfRule type="cellIs" dxfId="56" priority="63" stopIfTrue="1" operator="equal">
      <formula>0</formula>
    </cfRule>
  </conditionalFormatting>
  <conditionalFormatting sqref="B24:B35">
    <cfRule type="top10" dxfId="55" priority="56" rank="2"/>
  </conditionalFormatting>
  <conditionalFormatting sqref="B24:B35">
    <cfRule type="cellIs" dxfId="54" priority="55" stopIfTrue="1" operator="equal">
      <formula>0</formula>
    </cfRule>
  </conditionalFormatting>
  <conditionalFormatting sqref="C24:C35">
    <cfRule type="top10" dxfId="53" priority="54" rank="2"/>
  </conditionalFormatting>
  <conditionalFormatting sqref="C24:C35">
    <cfRule type="cellIs" dxfId="52" priority="53" stopIfTrue="1" operator="equal">
      <formula>0</formula>
    </cfRule>
  </conditionalFormatting>
  <conditionalFormatting sqref="D24:D35">
    <cfRule type="top10" dxfId="51" priority="52" rank="2"/>
  </conditionalFormatting>
  <conditionalFormatting sqref="D24:D35">
    <cfRule type="cellIs" dxfId="50" priority="51" stopIfTrue="1" operator="equal">
      <formula>0</formula>
    </cfRule>
  </conditionalFormatting>
  <conditionalFormatting sqref="E24:E35">
    <cfRule type="top10" dxfId="49" priority="50" rank="2"/>
  </conditionalFormatting>
  <conditionalFormatting sqref="E24:E35">
    <cfRule type="cellIs" dxfId="48" priority="49" stopIfTrue="1" operator="equal">
      <formula>0</formula>
    </cfRule>
  </conditionalFormatting>
  <conditionalFormatting sqref="F24:F35">
    <cfRule type="top10" dxfId="47" priority="48" rank="2"/>
  </conditionalFormatting>
  <conditionalFormatting sqref="F24:F35">
    <cfRule type="cellIs" dxfId="46" priority="47" stopIfTrue="1" operator="equal">
      <formula>0</formula>
    </cfRule>
  </conditionalFormatting>
  <conditionalFormatting sqref="G24:G35">
    <cfRule type="top10" dxfId="45" priority="46" rank="2"/>
  </conditionalFormatting>
  <conditionalFormatting sqref="G24:G35">
    <cfRule type="cellIs" dxfId="44" priority="45" stopIfTrue="1" operator="equal">
      <formula>0</formula>
    </cfRule>
  </conditionalFormatting>
  <conditionalFormatting sqref="H24:H35">
    <cfRule type="top10" dxfId="43" priority="44" rank="2"/>
  </conditionalFormatting>
  <conditionalFormatting sqref="H24:H35">
    <cfRule type="cellIs" dxfId="42" priority="43" stopIfTrue="1" operator="equal">
      <formula>0</formula>
    </cfRule>
  </conditionalFormatting>
  <conditionalFormatting sqref="K24:K35">
    <cfRule type="top10" dxfId="41" priority="42" rank="2"/>
  </conditionalFormatting>
  <conditionalFormatting sqref="K24:K35">
    <cfRule type="cellIs" dxfId="40" priority="41" stopIfTrue="1" operator="equal">
      <formula>0</formula>
    </cfRule>
  </conditionalFormatting>
  <conditionalFormatting sqref="L24:L35">
    <cfRule type="top10" dxfId="39" priority="40" rank="2"/>
  </conditionalFormatting>
  <conditionalFormatting sqref="L24:L35">
    <cfRule type="cellIs" dxfId="38" priority="39" stopIfTrue="1" operator="equal">
      <formula>0</formula>
    </cfRule>
  </conditionalFormatting>
  <conditionalFormatting sqref="M24:M35">
    <cfRule type="top10" dxfId="37" priority="38" rank="2"/>
  </conditionalFormatting>
  <conditionalFormatting sqref="M24:M35">
    <cfRule type="cellIs" dxfId="36" priority="37" stopIfTrue="1" operator="equal">
      <formula>0</formula>
    </cfRule>
  </conditionalFormatting>
  <conditionalFormatting sqref="N24:N35">
    <cfRule type="top10" dxfId="35" priority="36" rank="2"/>
  </conditionalFormatting>
  <conditionalFormatting sqref="N24:N35">
    <cfRule type="cellIs" dxfId="34" priority="35" stopIfTrue="1" operator="equal">
      <formula>0</formula>
    </cfRule>
  </conditionalFormatting>
  <conditionalFormatting sqref="O24:O35">
    <cfRule type="top10" dxfId="33" priority="34" rank="2"/>
  </conditionalFormatting>
  <conditionalFormatting sqref="O24:O35">
    <cfRule type="cellIs" dxfId="32" priority="33" stopIfTrue="1" operator="equal">
      <formula>0</formula>
    </cfRule>
  </conditionalFormatting>
  <conditionalFormatting sqref="P24:P35">
    <cfRule type="top10" dxfId="31" priority="32" rank="2"/>
  </conditionalFormatting>
  <conditionalFormatting sqref="P24:P35">
    <cfRule type="cellIs" dxfId="30" priority="31" stopIfTrue="1" operator="equal">
      <formula>0</formula>
    </cfRule>
  </conditionalFormatting>
  <conditionalFormatting sqref="Q24:Q35">
    <cfRule type="top10" dxfId="29" priority="30" rank="2"/>
  </conditionalFormatting>
  <conditionalFormatting sqref="Q24:Q35">
    <cfRule type="cellIs" dxfId="28" priority="29" stopIfTrue="1" operator="equal">
      <formula>0</formula>
    </cfRule>
  </conditionalFormatting>
  <conditionalFormatting sqref="B40:B45">
    <cfRule type="top10" dxfId="27" priority="28" rank="2"/>
  </conditionalFormatting>
  <conditionalFormatting sqref="B40:B45">
    <cfRule type="cellIs" dxfId="26" priority="27" stopIfTrue="1" operator="equal">
      <formula>0</formula>
    </cfRule>
  </conditionalFormatting>
  <conditionalFormatting sqref="C40:C45">
    <cfRule type="top10" dxfId="25" priority="26" rank="2"/>
  </conditionalFormatting>
  <conditionalFormatting sqref="C40:C45">
    <cfRule type="cellIs" dxfId="24" priority="25" stopIfTrue="1" operator="equal">
      <formula>0</formula>
    </cfRule>
  </conditionalFormatting>
  <conditionalFormatting sqref="D40:D45">
    <cfRule type="top10" dxfId="23" priority="24" rank="2"/>
  </conditionalFormatting>
  <conditionalFormatting sqref="D40:D45">
    <cfRule type="cellIs" dxfId="22" priority="23" stopIfTrue="1" operator="equal">
      <formula>0</formula>
    </cfRule>
  </conditionalFormatting>
  <conditionalFormatting sqref="E40:E45">
    <cfRule type="top10" dxfId="21" priority="22" rank="2"/>
  </conditionalFormatting>
  <conditionalFormatting sqref="E40:E45">
    <cfRule type="cellIs" dxfId="20" priority="21" stopIfTrue="1" operator="equal">
      <formula>0</formula>
    </cfRule>
  </conditionalFormatting>
  <conditionalFormatting sqref="F40:F45">
    <cfRule type="top10" dxfId="19" priority="20" rank="2"/>
  </conditionalFormatting>
  <conditionalFormatting sqref="F40:F45">
    <cfRule type="cellIs" dxfId="18" priority="19" stopIfTrue="1" operator="equal">
      <formula>0</formula>
    </cfRule>
  </conditionalFormatting>
  <conditionalFormatting sqref="G40:G45">
    <cfRule type="top10" dxfId="17" priority="18" rank="2"/>
  </conditionalFormatting>
  <conditionalFormatting sqref="G40:G45">
    <cfRule type="cellIs" dxfId="16" priority="17" stopIfTrue="1" operator="equal">
      <formula>0</formula>
    </cfRule>
  </conditionalFormatting>
  <conditionalFormatting sqref="H40:H45">
    <cfRule type="top10" dxfId="15" priority="16" rank="2"/>
  </conditionalFormatting>
  <conditionalFormatting sqref="H40:H45">
    <cfRule type="cellIs" dxfId="14" priority="15" stopIfTrue="1" operator="equal">
      <formula>0</formula>
    </cfRule>
  </conditionalFormatting>
  <conditionalFormatting sqref="K40:K45">
    <cfRule type="top10" dxfId="13" priority="14" rank="2"/>
  </conditionalFormatting>
  <conditionalFormatting sqref="K40:K45">
    <cfRule type="cellIs" dxfId="12" priority="13" stopIfTrue="1" operator="equal">
      <formula>0</formula>
    </cfRule>
  </conditionalFormatting>
  <conditionalFormatting sqref="L40:L45">
    <cfRule type="top10" dxfId="11" priority="12" rank="2"/>
  </conditionalFormatting>
  <conditionalFormatting sqref="L40:L45">
    <cfRule type="cellIs" dxfId="10" priority="11" stopIfTrue="1" operator="equal">
      <formula>0</formula>
    </cfRule>
  </conditionalFormatting>
  <conditionalFormatting sqref="M40:M45">
    <cfRule type="top10" dxfId="9" priority="10" rank="2"/>
  </conditionalFormatting>
  <conditionalFormatting sqref="M40:M45">
    <cfRule type="cellIs" dxfId="8" priority="9" stopIfTrue="1" operator="equal">
      <formula>0</formula>
    </cfRule>
  </conditionalFormatting>
  <conditionalFormatting sqref="N40:N45">
    <cfRule type="top10" dxfId="7" priority="8" rank="2"/>
  </conditionalFormatting>
  <conditionalFormatting sqref="N40:N45">
    <cfRule type="cellIs" dxfId="6" priority="7" stopIfTrue="1" operator="equal">
      <formula>0</formula>
    </cfRule>
  </conditionalFormatting>
  <conditionalFormatting sqref="O40:O45">
    <cfRule type="top10" dxfId="5" priority="6" rank="2"/>
  </conditionalFormatting>
  <conditionalFormatting sqref="O40:O45">
    <cfRule type="cellIs" dxfId="4" priority="5" stopIfTrue="1" operator="equal">
      <formula>0</formula>
    </cfRule>
  </conditionalFormatting>
  <conditionalFormatting sqref="P40:P45">
    <cfRule type="top10" dxfId="3" priority="4" rank="2"/>
  </conditionalFormatting>
  <conditionalFormatting sqref="P40:P45">
    <cfRule type="cellIs" dxfId="2" priority="3" stopIfTrue="1" operator="equal">
      <formula>0</formula>
    </cfRule>
  </conditionalFormatting>
  <conditionalFormatting sqref="Q40:Q45">
    <cfRule type="top10" dxfId="1" priority="2" rank="2"/>
  </conditionalFormatting>
  <conditionalFormatting sqref="Q40:Q45">
    <cfRule type="cellIs" dxfId="0" priority="1" stopIfTrue="1" operator="equal">
      <formula>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2C166-8D8B-4E5E-93FA-B6757BF239F7}">
  <sheetPr codeName="Sheet10"/>
  <dimension ref="A1:AC2997"/>
  <sheetViews>
    <sheetView workbookViewId="0"/>
  </sheetViews>
  <sheetFormatPr defaultRowHeight="15"/>
  <cols>
    <col min="1" max="1" width="12.85546875" bestFit="1" customWidth="1"/>
    <col min="2" max="2" width="12.28515625" bestFit="1" customWidth="1"/>
    <col min="3" max="3" width="15.42578125" bestFit="1" customWidth="1"/>
    <col min="4" max="4" width="9.7109375" bestFit="1" customWidth="1"/>
    <col min="5" max="5" width="16.5703125" bestFit="1" customWidth="1"/>
    <col min="6" max="6" width="10.42578125" style="6" bestFit="1" customWidth="1"/>
    <col min="7" max="7" width="12.42578125" style="6" bestFit="1" customWidth="1"/>
    <col min="8" max="8" width="12.140625" style="6" bestFit="1" customWidth="1"/>
    <col min="9" max="9" width="10.140625" bestFit="1" customWidth="1"/>
    <col min="10" max="10" width="16.5703125" bestFit="1" customWidth="1"/>
    <col min="11" max="11" width="25" bestFit="1" customWidth="1"/>
    <col min="12" max="12" width="10.28515625" bestFit="1" customWidth="1"/>
    <col min="13" max="13" width="17.42578125" bestFit="1" customWidth="1"/>
    <col min="14" max="14" width="10.28515625" bestFit="1" customWidth="1"/>
    <col min="15" max="15" width="13.5703125" bestFit="1" customWidth="1"/>
    <col min="16" max="16" width="12.5703125" style="6" bestFit="1" customWidth="1"/>
    <col min="17" max="17" width="10" bestFit="1" customWidth="1"/>
    <col min="18" max="18" width="16.5703125" bestFit="1" customWidth="1"/>
    <col min="19" max="19" width="14.7109375" bestFit="1" customWidth="1"/>
    <col min="20" max="20" width="7" bestFit="1" customWidth="1"/>
    <col min="21" max="21" width="21.85546875" bestFit="1" customWidth="1"/>
    <col min="22" max="22" width="13.42578125" bestFit="1" customWidth="1"/>
    <col min="23" max="23" width="5" bestFit="1" customWidth="1"/>
    <col min="24" max="24" width="6.5703125" bestFit="1" customWidth="1"/>
    <col min="25" max="26" width="10.85546875" bestFit="1" customWidth="1"/>
    <col min="27" max="27" width="17.42578125" bestFit="1" customWidth="1"/>
    <col min="28" max="28" width="15.140625" bestFit="1" customWidth="1"/>
    <col min="30" max="30" width="20.28515625" customWidth="1"/>
    <col min="31" max="31" width="10.140625" customWidth="1"/>
  </cols>
  <sheetData>
    <row r="1" spans="1:29">
      <c r="A1" t="s">
        <v>97</v>
      </c>
      <c r="B1" t="s">
        <v>98</v>
      </c>
      <c r="C1" t="s">
        <v>99</v>
      </c>
      <c r="D1" t="s">
        <v>100</v>
      </c>
      <c r="E1" t="s">
        <v>101</v>
      </c>
      <c r="F1" s="6" t="s">
        <v>102</v>
      </c>
      <c r="G1" s="6" t="s">
        <v>103</v>
      </c>
      <c r="H1" s="6" t="s">
        <v>104</v>
      </c>
      <c r="I1" t="s">
        <v>105</v>
      </c>
      <c r="J1" t="s">
        <v>106</v>
      </c>
      <c r="K1" t="s">
        <v>107</v>
      </c>
      <c r="L1" t="s">
        <v>108</v>
      </c>
      <c r="M1" t="s">
        <v>109</v>
      </c>
      <c r="N1" t="s">
        <v>110</v>
      </c>
      <c r="O1" t="s">
        <v>111</v>
      </c>
      <c r="P1" s="6" t="s">
        <v>112</v>
      </c>
      <c r="Q1" t="s">
        <v>113</v>
      </c>
      <c r="R1" t="s">
        <v>114</v>
      </c>
      <c r="S1" t="s">
        <v>115</v>
      </c>
      <c r="T1" t="s">
        <v>116</v>
      </c>
      <c r="U1" t="s">
        <v>117</v>
      </c>
      <c r="V1" t="s">
        <v>118</v>
      </c>
      <c r="W1" t="s">
        <v>59</v>
      </c>
      <c r="X1" t="s">
        <v>60</v>
      </c>
      <c r="Y1" t="s">
        <v>119</v>
      </c>
      <c r="Z1" t="s">
        <v>120</v>
      </c>
      <c r="AA1" t="s">
        <v>121</v>
      </c>
      <c r="AB1" t="s">
        <v>122</v>
      </c>
      <c r="AC1" t="s">
        <v>123</v>
      </c>
    </row>
    <row r="2" spans="1:29">
      <c r="A2">
        <v>10100</v>
      </c>
      <c r="B2" t="s">
        <v>124</v>
      </c>
      <c r="C2">
        <v>30</v>
      </c>
      <c r="D2">
        <v>136</v>
      </c>
      <c r="E2">
        <v>3</v>
      </c>
      <c r="F2" s="6">
        <f>IFERROR(VLOOKUP(A2,Orders!A:B,2,FALSE),"")</f>
        <v>37627</v>
      </c>
      <c r="G2" s="6">
        <f>IFERROR(VLOOKUP(A2,Orders!A:C,3,FALSE),"")</f>
        <v>37634</v>
      </c>
      <c r="H2" s="6">
        <f>IFERROR(VLOOKUP(A2,Orders!A:D,4,FALSE),"")</f>
        <v>37631</v>
      </c>
      <c r="I2" t="str">
        <f>IFERROR(VLOOKUP(A2,Orders!A:E,5,FALSE),"")</f>
        <v>Shipped</v>
      </c>
      <c r="J2">
        <f>IFERROR(VLOOKUP(A2,Orders!A:G,7,FALSE),"")</f>
        <v>363</v>
      </c>
      <c r="K2">
        <f>IFERROR(VLOOKUP(J2,Customers!A:L,12,FALSE),"")</f>
        <v>1216</v>
      </c>
      <c r="L2">
        <f>IFERROR(VLOOKUP(J2,Customers!A:M,13,FALSE),"")</f>
        <v>114200</v>
      </c>
      <c r="M2" t="str">
        <f>IFERROR(VLOOKUP(J2,Customers!A:H,8,FALSE),"")</f>
        <v>Nashua</v>
      </c>
      <c r="N2">
        <f>IFERROR(VLOOKUP(K2,Employees!A:F,6,FALSE),"")</f>
        <v>2</v>
      </c>
      <c r="O2" t="str">
        <f>IFERROR(VLOOKUP(N2,Offices!A:B,2,FALSE),"")</f>
        <v>Boston</v>
      </c>
      <c r="P2" s="6">
        <f>IFERROR(VLOOKUP(J2,Payments!A:C,3,FALSE),"")</f>
        <v>38308</v>
      </c>
      <c r="Q2">
        <f>IFERROR(VLOOKUP(J2,Payments!A:D,4,FALSE),"")</f>
        <v>50799.69</v>
      </c>
      <c r="R2" t="str">
        <f>IFERROR(VLOOKUP(B2,Products!A:C,3,FALSE),"")</f>
        <v>Vintage Cars</v>
      </c>
      <c r="S2">
        <f>IFERROR(VLOOKUP(B2,Products!A:G,7,FALSE),"")</f>
        <v>2724</v>
      </c>
      <c r="T2">
        <f>IFERROR(VLOOKUP(B2,Products!A:I,9,FALSE),"")</f>
        <v>170</v>
      </c>
      <c r="U2">
        <f t="shared" ref="U2:U65" si="0">G2-H2</f>
        <v>3</v>
      </c>
      <c r="V2" t="str">
        <f t="shared" ref="V2:V65" si="1">IF(OR(I2="Shipped",I2="Resolved"),IF(U2&lt;=6,"Yes","No"),"")</f>
        <v>Yes</v>
      </c>
      <c r="W2">
        <f t="shared" ref="W2:W65" si="2">YEAR(F2)</f>
        <v>2003</v>
      </c>
      <c r="X2">
        <f t="shared" ref="X2:X65" si="3">MONTH(F2)</f>
        <v>1</v>
      </c>
      <c r="Y2">
        <f>IFERROR(VLOOKUP(B2,Products!A:I,8,FALSE),"")</f>
        <v>86.7</v>
      </c>
      <c r="Z2">
        <f t="shared" ref="Z2:Z65" si="4">C2*D2</f>
        <v>4080</v>
      </c>
      <c r="AA2">
        <f t="shared" ref="AA2:AA65" si="5">((D2-Y2)/Y2)*100</f>
        <v>56.862745098039213</v>
      </c>
      <c r="AB2">
        <f t="shared" ref="AB2:AB65" si="6">IF(AA2&gt;=67, 1,0)</f>
        <v>0</v>
      </c>
      <c r="AC2">
        <f t="shared" ref="AC2:AC65" si="7">C2*(D2-Y2)</f>
        <v>1479</v>
      </c>
    </row>
    <row r="3" spans="1:29">
      <c r="A3">
        <v>10100</v>
      </c>
      <c r="B3" t="s">
        <v>125</v>
      </c>
      <c r="C3">
        <v>50</v>
      </c>
      <c r="D3">
        <v>55.09</v>
      </c>
      <c r="E3">
        <v>2</v>
      </c>
      <c r="F3" s="6">
        <f>IFERROR(VLOOKUP(A3,Orders!A:B,2,FALSE),"")</f>
        <v>37627</v>
      </c>
      <c r="G3" s="6">
        <f>IFERROR(VLOOKUP(A3,Orders!A:C,3,FALSE),"")</f>
        <v>37634</v>
      </c>
      <c r="H3" s="6">
        <f>IFERROR(VLOOKUP(A3,Orders!A:D,4,FALSE),"")</f>
        <v>37631</v>
      </c>
      <c r="I3" t="str">
        <f>IFERROR(VLOOKUP(A3,Orders!A:E,5,FALSE),"")</f>
        <v>Shipped</v>
      </c>
      <c r="J3">
        <f>IFERROR(VLOOKUP(A3,Orders!A:G,7,FALSE),"")</f>
        <v>363</v>
      </c>
      <c r="K3">
        <f>IFERROR(VLOOKUP(J3,Customers!A:L,12,FALSE),"")</f>
        <v>1216</v>
      </c>
      <c r="L3">
        <f>IFERROR(VLOOKUP(J3,Customers!A:M,13,FALSE),"")</f>
        <v>114200</v>
      </c>
      <c r="M3" t="str">
        <f>IFERROR(VLOOKUP(J3,Customers!A:H,8,FALSE),"")</f>
        <v>Nashua</v>
      </c>
      <c r="N3">
        <f>IFERROR(VLOOKUP(K3,Employees!A:F,6,FALSE),"")</f>
        <v>2</v>
      </c>
      <c r="O3" t="str">
        <f>IFERROR(VLOOKUP(N3,Offices!A:B,2,FALSE),"")</f>
        <v>Boston</v>
      </c>
      <c r="P3" s="6">
        <f>IFERROR(VLOOKUP(J3,Payments!A:C,3,FALSE),"")</f>
        <v>38308</v>
      </c>
      <c r="Q3">
        <f>IFERROR(VLOOKUP(J3,Payments!A:D,4,FALSE),"")</f>
        <v>50799.69</v>
      </c>
      <c r="R3" t="str">
        <f>IFERROR(VLOOKUP(B3,Products!A:C,3,FALSE),"")</f>
        <v>Vintage Cars</v>
      </c>
      <c r="S3">
        <f>IFERROR(VLOOKUP(B3,Products!A:G,7,FALSE),"")</f>
        <v>540</v>
      </c>
      <c r="T3">
        <f>IFERROR(VLOOKUP(B3,Products!A:I,9,FALSE),"")</f>
        <v>60.54</v>
      </c>
      <c r="U3">
        <f t="shared" si="0"/>
        <v>3</v>
      </c>
      <c r="V3" t="str">
        <f t="shared" si="1"/>
        <v>Yes</v>
      </c>
      <c r="W3">
        <f t="shared" si="2"/>
        <v>2003</v>
      </c>
      <c r="X3">
        <f t="shared" si="3"/>
        <v>1</v>
      </c>
      <c r="Y3">
        <f>IFERROR(VLOOKUP(B3,Products!A:I,8,FALSE),"")</f>
        <v>33.299999999999997</v>
      </c>
      <c r="Z3">
        <f t="shared" si="4"/>
        <v>2754.5</v>
      </c>
      <c r="AA3">
        <f t="shared" si="5"/>
        <v>65.435435435435465</v>
      </c>
      <c r="AB3">
        <f t="shared" si="6"/>
        <v>0</v>
      </c>
      <c r="AC3">
        <f t="shared" si="7"/>
        <v>1089.5000000000002</v>
      </c>
    </row>
    <row r="4" spans="1:29">
      <c r="A4">
        <v>10100</v>
      </c>
      <c r="B4" t="s">
        <v>126</v>
      </c>
      <c r="C4">
        <v>22</v>
      </c>
      <c r="D4">
        <v>75.459999999999994</v>
      </c>
      <c r="E4">
        <v>4</v>
      </c>
      <c r="F4" s="6">
        <f>IFERROR(VLOOKUP(A4,Orders!A:B,2,FALSE),"")</f>
        <v>37627</v>
      </c>
      <c r="G4" s="6">
        <f>IFERROR(VLOOKUP(A4,Orders!A:C,3,FALSE),"")</f>
        <v>37634</v>
      </c>
      <c r="H4" s="6">
        <f>IFERROR(VLOOKUP(A4,Orders!A:D,4,FALSE),"")</f>
        <v>37631</v>
      </c>
      <c r="I4" t="str">
        <f>IFERROR(VLOOKUP(A4,Orders!A:E,5,FALSE),"")</f>
        <v>Shipped</v>
      </c>
      <c r="J4">
        <f>IFERROR(VLOOKUP(A4,Orders!A:G,7,FALSE),"")</f>
        <v>363</v>
      </c>
      <c r="K4">
        <f>IFERROR(VLOOKUP(J4,Customers!A:L,12,FALSE),"")</f>
        <v>1216</v>
      </c>
      <c r="L4">
        <f>IFERROR(VLOOKUP(J4,Customers!A:M,13,FALSE),"")</f>
        <v>114200</v>
      </c>
      <c r="M4" t="str">
        <f>IFERROR(VLOOKUP(J4,Customers!A:H,8,FALSE),"")</f>
        <v>Nashua</v>
      </c>
      <c r="N4">
        <f>IFERROR(VLOOKUP(K4,Employees!A:F,6,FALSE),"")</f>
        <v>2</v>
      </c>
      <c r="O4" t="str">
        <f>IFERROR(VLOOKUP(N4,Offices!A:B,2,FALSE),"")</f>
        <v>Boston</v>
      </c>
      <c r="P4" s="6">
        <f>IFERROR(VLOOKUP(J4,Payments!A:C,3,FALSE),"")</f>
        <v>38308</v>
      </c>
      <c r="Q4">
        <f>IFERROR(VLOOKUP(J4,Payments!A:D,4,FALSE),"")</f>
        <v>50799.69</v>
      </c>
      <c r="R4" t="str">
        <f>IFERROR(VLOOKUP(B4,Products!A:C,3,FALSE),"")</f>
        <v>Vintage Cars</v>
      </c>
      <c r="S4">
        <f>IFERROR(VLOOKUP(B4,Products!A:G,7,FALSE),"")</f>
        <v>6553</v>
      </c>
      <c r="T4">
        <f>IFERROR(VLOOKUP(B4,Products!A:I,9,FALSE),"")</f>
        <v>92.03</v>
      </c>
      <c r="U4">
        <f t="shared" si="0"/>
        <v>3</v>
      </c>
      <c r="V4" t="str">
        <f t="shared" si="1"/>
        <v>Yes</v>
      </c>
      <c r="W4">
        <f t="shared" si="2"/>
        <v>2003</v>
      </c>
      <c r="X4">
        <f t="shared" si="3"/>
        <v>1</v>
      </c>
      <c r="Y4">
        <f>IFERROR(VLOOKUP(B4,Products!A:I,8,FALSE),"")</f>
        <v>43.26</v>
      </c>
      <c r="Z4">
        <f t="shared" si="4"/>
        <v>1660.12</v>
      </c>
      <c r="AA4">
        <f t="shared" si="5"/>
        <v>74.43365695792879</v>
      </c>
      <c r="AB4">
        <f t="shared" si="6"/>
        <v>1</v>
      </c>
      <c r="AC4">
        <f t="shared" si="7"/>
        <v>708.39999999999986</v>
      </c>
    </row>
    <row r="5" spans="1:29">
      <c r="A5">
        <v>10100</v>
      </c>
      <c r="B5" t="s">
        <v>127</v>
      </c>
      <c r="C5">
        <v>49</v>
      </c>
      <c r="D5">
        <v>35.29</v>
      </c>
      <c r="E5">
        <v>1</v>
      </c>
      <c r="F5" s="6">
        <f>IFERROR(VLOOKUP(A5,Orders!A:B,2,FALSE),"")</f>
        <v>37627</v>
      </c>
      <c r="G5" s="6">
        <f>IFERROR(VLOOKUP(A5,Orders!A:C,3,FALSE),"")</f>
        <v>37634</v>
      </c>
      <c r="H5" s="6">
        <f>IFERROR(VLOOKUP(A5,Orders!A:D,4,FALSE),"")</f>
        <v>37631</v>
      </c>
      <c r="I5" t="str">
        <f>IFERROR(VLOOKUP(A5,Orders!A:E,5,FALSE),"")</f>
        <v>Shipped</v>
      </c>
      <c r="J5">
        <f>IFERROR(VLOOKUP(A5,Orders!A:G,7,FALSE),"")</f>
        <v>363</v>
      </c>
      <c r="K5">
        <f>IFERROR(VLOOKUP(J5,Customers!A:L,12,FALSE),"")</f>
        <v>1216</v>
      </c>
      <c r="L5">
        <f>IFERROR(VLOOKUP(J5,Customers!A:M,13,FALSE),"")</f>
        <v>114200</v>
      </c>
      <c r="M5" t="str">
        <f>IFERROR(VLOOKUP(J5,Customers!A:H,8,FALSE),"")</f>
        <v>Nashua</v>
      </c>
      <c r="N5">
        <f>IFERROR(VLOOKUP(K5,Employees!A:F,6,FALSE),"")</f>
        <v>2</v>
      </c>
      <c r="O5" t="str">
        <f>IFERROR(VLOOKUP(N5,Offices!A:B,2,FALSE),"")</f>
        <v>Boston</v>
      </c>
      <c r="P5" s="6">
        <f>IFERROR(VLOOKUP(J5,Payments!A:C,3,FALSE),"")</f>
        <v>38308</v>
      </c>
      <c r="Q5">
        <f>IFERROR(VLOOKUP(J5,Payments!A:D,4,FALSE),"")</f>
        <v>50799.69</v>
      </c>
      <c r="R5" t="str">
        <f>IFERROR(VLOOKUP(B5,Products!A:C,3,FALSE),"")</f>
        <v>Vintage Cars</v>
      </c>
      <c r="S5">
        <f>IFERROR(VLOOKUP(B5,Products!A:G,7,FALSE),"")</f>
        <v>2081</v>
      </c>
      <c r="T5">
        <f>IFERROR(VLOOKUP(B5,Products!A:I,9,FALSE),"")</f>
        <v>41.03</v>
      </c>
      <c r="U5">
        <f t="shared" si="0"/>
        <v>3</v>
      </c>
      <c r="V5" t="str">
        <f t="shared" si="1"/>
        <v>Yes</v>
      </c>
      <c r="W5">
        <f t="shared" si="2"/>
        <v>2003</v>
      </c>
      <c r="X5">
        <f t="shared" si="3"/>
        <v>1</v>
      </c>
      <c r="Y5">
        <f>IFERROR(VLOOKUP(B5,Products!A:I,8,FALSE),"")</f>
        <v>21.75</v>
      </c>
      <c r="Z5">
        <f t="shared" si="4"/>
        <v>1729.21</v>
      </c>
      <c r="AA5">
        <f t="shared" si="5"/>
        <v>62.252873563218394</v>
      </c>
      <c r="AB5">
        <f t="shared" si="6"/>
        <v>0</v>
      </c>
      <c r="AC5">
        <f t="shared" si="7"/>
        <v>663.45999999999992</v>
      </c>
    </row>
    <row r="6" spans="1:29">
      <c r="A6">
        <v>10101</v>
      </c>
      <c r="B6" t="s">
        <v>128</v>
      </c>
      <c r="C6">
        <v>25</v>
      </c>
      <c r="D6">
        <v>108.06</v>
      </c>
      <c r="E6">
        <v>4</v>
      </c>
      <c r="F6" s="6">
        <f>IFERROR(VLOOKUP(A6,Orders!A:B,2,FALSE),"")</f>
        <v>37630</v>
      </c>
      <c r="G6" s="6">
        <f>IFERROR(VLOOKUP(A6,Orders!A:C,3,FALSE),"")</f>
        <v>37639</v>
      </c>
      <c r="H6" s="6">
        <f>IFERROR(VLOOKUP(A6,Orders!A:D,4,FALSE),"")</f>
        <v>37632</v>
      </c>
      <c r="I6" t="str">
        <f>IFERROR(VLOOKUP(A6,Orders!A:E,5,FALSE),"")</f>
        <v>Shipped</v>
      </c>
      <c r="J6">
        <f>IFERROR(VLOOKUP(A6,Orders!A:G,7,FALSE),"")</f>
        <v>128</v>
      </c>
      <c r="K6">
        <f>IFERROR(VLOOKUP(J6,Customers!A:L,12,FALSE),"")</f>
        <v>1504</v>
      </c>
      <c r="L6">
        <f>IFERROR(VLOOKUP(J6,Customers!A:M,13,FALSE),"")</f>
        <v>59700</v>
      </c>
      <c r="M6" t="str">
        <f>IFERROR(VLOOKUP(J6,Customers!A:H,8,FALSE),"")</f>
        <v>Frankfurt</v>
      </c>
      <c r="N6">
        <f>IFERROR(VLOOKUP(K6,Employees!A:F,6,FALSE),"")</f>
        <v>7</v>
      </c>
      <c r="O6" t="str">
        <f>IFERROR(VLOOKUP(N6,Offices!A:B,2,FALSE),"")</f>
        <v>London</v>
      </c>
      <c r="P6" s="6">
        <f>IFERROR(VLOOKUP(J6,Payments!A:C,3,FALSE),"")</f>
        <v>37649</v>
      </c>
      <c r="Q6">
        <f>IFERROR(VLOOKUP(J6,Payments!A:D,4,FALSE),"")</f>
        <v>10549.01</v>
      </c>
      <c r="R6" t="str">
        <f>IFERROR(VLOOKUP(B6,Products!A:C,3,FALSE),"")</f>
        <v>Vintage Cars</v>
      </c>
      <c r="S6">
        <f>IFERROR(VLOOKUP(B6,Products!A:G,7,FALSE),"")</f>
        <v>9354</v>
      </c>
      <c r="T6">
        <f>IFERROR(VLOOKUP(B6,Products!A:I,9,FALSE),"")</f>
        <v>127.13</v>
      </c>
      <c r="U6">
        <f t="shared" si="0"/>
        <v>7</v>
      </c>
      <c r="V6" t="str">
        <f t="shared" si="1"/>
        <v>No</v>
      </c>
      <c r="W6">
        <f t="shared" si="2"/>
        <v>2003</v>
      </c>
      <c r="X6">
        <f t="shared" si="3"/>
        <v>1</v>
      </c>
      <c r="Y6">
        <f>IFERROR(VLOOKUP(B6,Products!A:I,8,FALSE),"")</f>
        <v>58.48</v>
      </c>
      <c r="Z6">
        <f t="shared" si="4"/>
        <v>2701.5</v>
      </c>
      <c r="AA6">
        <f t="shared" si="5"/>
        <v>84.781121751026006</v>
      </c>
      <c r="AB6">
        <f t="shared" si="6"/>
        <v>1</v>
      </c>
      <c r="AC6">
        <f t="shared" si="7"/>
        <v>1239.5000000000002</v>
      </c>
    </row>
    <row r="7" spans="1:29">
      <c r="A7">
        <v>10101</v>
      </c>
      <c r="B7" t="s">
        <v>129</v>
      </c>
      <c r="C7">
        <v>26</v>
      </c>
      <c r="D7">
        <v>167.06</v>
      </c>
      <c r="E7">
        <v>1</v>
      </c>
      <c r="F7" s="6">
        <f>IFERROR(VLOOKUP(A7,Orders!A:B,2,FALSE),"")</f>
        <v>37630</v>
      </c>
      <c r="G7" s="6">
        <f>IFERROR(VLOOKUP(A7,Orders!A:C,3,FALSE),"")</f>
        <v>37639</v>
      </c>
      <c r="H7" s="6">
        <f>IFERROR(VLOOKUP(A7,Orders!A:D,4,FALSE),"")</f>
        <v>37632</v>
      </c>
      <c r="I7" t="str">
        <f>IFERROR(VLOOKUP(A7,Orders!A:E,5,FALSE),"")</f>
        <v>Shipped</v>
      </c>
      <c r="J7">
        <f>IFERROR(VLOOKUP(A7,Orders!A:G,7,FALSE),"")</f>
        <v>128</v>
      </c>
      <c r="K7">
        <f>IFERROR(VLOOKUP(J7,Customers!A:L,12,FALSE),"")</f>
        <v>1504</v>
      </c>
      <c r="L7">
        <f>IFERROR(VLOOKUP(J7,Customers!A:M,13,FALSE),"")</f>
        <v>59700</v>
      </c>
      <c r="M7" t="str">
        <f>IFERROR(VLOOKUP(J7,Customers!A:H,8,FALSE),"")</f>
        <v>Frankfurt</v>
      </c>
      <c r="N7">
        <f>IFERROR(VLOOKUP(K7,Employees!A:F,6,FALSE),"")</f>
        <v>7</v>
      </c>
      <c r="O7" t="str">
        <f>IFERROR(VLOOKUP(N7,Offices!A:B,2,FALSE),"")</f>
        <v>London</v>
      </c>
      <c r="P7" s="6">
        <f>IFERROR(VLOOKUP(J7,Payments!A:C,3,FALSE),"")</f>
        <v>37649</v>
      </c>
      <c r="Q7">
        <f>IFERROR(VLOOKUP(J7,Payments!A:D,4,FALSE),"")</f>
        <v>10549.01</v>
      </c>
      <c r="R7" t="str">
        <f>IFERROR(VLOOKUP(B7,Products!A:C,3,FALSE),"")</f>
        <v>Vintage Cars</v>
      </c>
      <c r="S7">
        <f>IFERROR(VLOOKUP(B7,Products!A:G,7,FALSE),"")</f>
        <v>548</v>
      </c>
      <c r="T7">
        <f>IFERROR(VLOOKUP(B7,Products!A:I,9,FALSE),"")</f>
        <v>168.75</v>
      </c>
      <c r="U7">
        <f t="shared" si="0"/>
        <v>7</v>
      </c>
      <c r="V7" t="str">
        <f t="shared" si="1"/>
        <v>No</v>
      </c>
      <c r="W7">
        <f t="shared" si="2"/>
        <v>2003</v>
      </c>
      <c r="X7">
        <f t="shared" si="3"/>
        <v>1</v>
      </c>
      <c r="Y7">
        <f>IFERROR(VLOOKUP(B7,Products!A:I,8,FALSE),"")</f>
        <v>72.56</v>
      </c>
      <c r="Z7">
        <f t="shared" si="4"/>
        <v>4343.5600000000004</v>
      </c>
      <c r="AA7">
        <f t="shared" si="5"/>
        <v>130.23704520396913</v>
      </c>
      <c r="AB7">
        <f t="shared" si="6"/>
        <v>1</v>
      </c>
      <c r="AC7">
        <f t="shared" si="7"/>
        <v>2457</v>
      </c>
    </row>
    <row r="8" spans="1:29">
      <c r="A8">
        <v>10101</v>
      </c>
      <c r="B8" t="s">
        <v>130</v>
      </c>
      <c r="C8">
        <v>45</v>
      </c>
      <c r="D8">
        <v>32.53</v>
      </c>
      <c r="E8">
        <v>3</v>
      </c>
      <c r="F8" s="6">
        <f>IFERROR(VLOOKUP(A8,Orders!A:B,2,FALSE),"")</f>
        <v>37630</v>
      </c>
      <c r="G8" s="6">
        <f>IFERROR(VLOOKUP(A8,Orders!A:C,3,FALSE),"")</f>
        <v>37639</v>
      </c>
      <c r="H8" s="6">
        <f>IFERROR(VLOOKUP(A8,Orders!A:D,4,FALSE),"")</f>
        <v>37632</v>
      </c>
      <c r="I8" t="str">
        <f>IFERROR(VLOOKUP(A8,Orders!A:E,5,FALSE),"")</f>
        <v>Shipped</v>
      </c>
      <c r="J8">
        <f>IFERROR(VLOOKUP(A8,Orders!A:G,7,FALSE),"")</f>
        <v>128</v>
      </c>
      <c r="K8">
        <f>IFERROR(VLOOKUP(J8,Customers!A:L,12,FALSE),"")</f>
        <v>1504</v>
      </c>
      <c r="L8">
        <f>IFERROR(VLOOKUP(J8,Customers!A:M,13,FALSE),"")</f>
        <v>59700</v>
      </c>
      <c r="M8" t="str">
        <f>IFERROR(VLOOKUP(J8,Customers!A:H,8,FALSE),"")</f>
        <v>Frankfurt</v>
      </c>
      <c r="N8">
        <f>IFERROR(VLOOKUP(K8,Employees!A:F,6,FALSE),"")</f>
        <v>7</v>
      </c>
      <c r="O8" t="str">
        <f>IFERROR(VLOOKUP(N8,Offices!A:B,2,FALSE),"")</f>
        <v>London</v>
      </c>
      <c r="P8" s="6">
        <f>IFERROR(VLOOKUP(J8,Payments!A:C,3,FALSE),"")</f>
        <v>37649</v>
      </c>
      <c r="Q8">
        <f>IFERROR(VLOOKUP(J8,Payments!A:D,4,FALSE),"")</f>
        <v>10549.01</v>
      </c>
      <c r="R8" t="str">
        <f>IFERROR(VLOOKUP(B8,Products!A:C,3,FALSE),"")</f>
        <v>Vintage Cars</v>
      </c>
      <c r="S8">
        <f>IFERROR(VLOOKUP(B8,Products!A:G,7,FALSE),"")</f>
        <v>7332</v>
      </c>
      <c r="T8">
        <f>IFERROR(VLOOKUP(B8,Products!A:I,9,FALSE),"")</f>
        <v>33.19</v>
      </c>
      <c r="U8">
        <f t="shared" si="0"/>
        <v>7</v>
      </c>
      <c r="V8" t="str">
        <f t="shared" si="1"/>
        <v>No</v>
      </c>
      <c r="W8">
        <f t="shared" si="2"/>
        <v>2003</v>
      </c>
      <c r="X8">
        <f t="shared" si="3"/>
        <v>1</v>
      </c>
      <c r="Y8">
        <f>IFERROR(VLOOKUP(B8,Products!A:I,8,FALSE),"")</f>
        <v>22.57</v>
      </c>
      <c r="Z8">
        <f t="shared" si="4"/>
        <v>1463.8500000000001</v>
      </c>
      <c r="AA8">
        <f t="shared" si="5"/>
        <v>44.129375276916264</v>
      </c>
      <c r="AB8">
        <f t="shared" si="6"/>
        <v>0</v>
      </c>
      <c r="AC8">
        <f t="shared" si="7"/>
        <v>448.20000000000005</v>
      </c>
    </row>
    <row r="9" spans="1:29">
      <c r="A9">
        <v>10101</v>
      </c>
      <c r="B9" t="s">
        <v>131</v>
      </c>
      <c r="C9">
        <v>46</v>
      </c>
      <c r="D9">
        <v>44.35</v>
      </c>
      <c r="E9">
        <v>2</v>
      </c>
      <c r="F9" s="6">
        <f>IFERROR(VLOOKUP(A9,Orders!A:B,2,FALSE),"")</f>
        <v>37630</v>
      </c>
      <c r="G9" s="6">
        <f>IFERROR(VLOOKUP(A9,Orders!A:C,3,FALSE),"")</f>
        <v>37639</v>
      </c>
      <c r="H9" s="6">
        <f>IFERROR(VLOOKUP(A9,Orders!A:D,4,FALSE),"")</f>
        <v>37632</v>
      </c>
      <c r="I9" t="str">
        <f>IFERROR(VLOOKUP(A9,Orders!A:E,5,FALSE),"")</f>
        <v>Shipped</v>
      </c>
      <c r="J9">
        <f>IFERROR(VLOOKUP(A9,Orders!A:G,7,FALSE),"")</f>
        <v>128</v>
      </c>
      <c r="K9">
        <f>IFERROR(VLOOKUP(J9,Customers!A:L,12,FALSE),"")</f>
        <v>1504</v>
      </c>
      <c r="L9">
        <f>IFERROR(VLOOKUP(J9,Customers!A:M,13,FALSE),"")</f>
        <v>59700</v>
      </c>
      <c r="M9" t="str">
        <f>IFERROR(VLOOKUP(J9,Customers!A:H,8,FALSE),"")</f>
        <v>Frankfurt</v>
      </c>
      <c r="N9">
        <f>IFERROR(VLOOKUP(K9,Employees!A:F,6,FALSE),"")</f>
        <v>7</v>
      </c>
      <c r="O9" t="str">
        <f>IFERROR(VLOOKUP(N9,Offices!A:B,2,FALSE),"")</f>
        <v>London</v>
      </c>
      <c r="P9" s="6">
        <f>IFERROR(VLOOKUP(J9,Payments!A:C,3,FALSE),"")</f>
        <v>37649</v>
      </c>
      <c r="Q9">
        <f>IFERROR(VLOOKUP(J9,Payments!A:D,4,FALSE),"")</f>
        <v>10549.01</v>
      </c>
      <c r="R9" t="str">
        <f>IFERROR(VLOOKUP(B9,Products!A:C,3,FALSE),"")</f>
        <v>Vintage Cars</v>
      </c>
      <c r="S9">
        <f>IFERROR(VLOOKUP(B9,Products!A:G,7,FALSE),"")</f>
        <v>2847</v>
      </c>
      <c r="T9">
        <f>IFERROR(VLOOKUP(B9,Products!A:I,9,FALSE),"")</f>
        <v>44.8</v>
      </c>
      <c r="U9">
        <f t="shared" si="0"/>
        <v>7</v>
      </c>
      <c r="V9" t="str">
        <f t="shared" si="1"/>
        <v>No</v>
      </c>
      <c r="W9">
        <f t="shared" si="2"/>
        <v>2003</v>
      </c>
      <c r="X9">
        <f t="shared" si="3"/>
        <v>1</v>
      </c>
      <c r="Y9">
        <f>IFERROR(VLOOKUP(B9,Products!A:I,8,FALSE),"")</f>
        <v>20.61</v>
      </c>
      <c r="Z9">
        <f t="shared" si="4"/>
        <v>2040.1000000000001</v>
      </c>
      <c r="AA9">
        <f t="shared" si="5"/>
        <v>115.18680252304708</v>
      </c>
      <c r="AB9">
        <f t="shared" si="6"/>
        <v>1</v>
      </c>
      <c r="AC9">
        <f t="shared" si="7"/>
        <v>1092.0400000000002</v>
      </c>
    </row>
    <row r="10" spans="1:29">
      <c r="A10">
        <v>10102</v>
      </c>
      <c r="B10" t="s">
        <v>132</v>
      </c>
      <c r="C10">
        <v>39</v>
      </c>
      <c r="D10">
        <v>95.55</v>
      </c>
      <c r="E10">
        <v>2</v>
      </c>
      <c r="F10" s="6">
        <f>IFERROR(VLOOKUP(A10,Orders!A:B,2,FALSE),"")</f>
        <v>37631</v>
      </c>
      <c r="G10" s="6">
        <f>IFERROR(VLOOKUP(A10,Orders!A:C,3,FALSE),"")</f>
        <v>37639</v>
      </c>
      <c r="H10" s="6">
        <f>IFERROR(VLOOKUP(A10,Orders!A:D,4,FALSE),"")</f>
        <v>37635</v>
      </c>
      <c r="I10" t="str">
        <f>IFERROR(VLOOKUP(A10,Orders!A:E,5,FALSE),"")</f>
        <v>Shipped</v>
      </c>
      <c r="J10">
        <f>IFERROR(VLOOKUP(A10,Orders!A:G,7,FALSE),"")</f>
        <v>181</v>
      </c>
      <c r="K10">
        <f>IFERROR(VLOOKUP(J10,Customers!A:L,12,FALSE),"")</f>
        <v>1286</v>
      </c>
      <c r="L10">
        <f>IFERROR(VLOOKUP(J10,Customers!A:M,13,FALSE),"")</f>
        <v>76400</v>
      </c>
      <c r="M10" t="str">
        <f>IFERROR(VLOOKUP(J10,Customers!A:H,8,FALSE),"")</f>
        <v>NYC</v>
      </c>
      <c r="N10">
        <f>IFERROR(VLOOKUP(K10,Employees!A:F,6,FALSE),"")</f>
        <v>3</v>
      </c>
      <c r="O10" t="str">
        <f>IFERROR(VLOOKUP(N10,Offices!A:B,2,FALSE),"")</f>
        <v>NYC</v>
      </c>
      <c r="P10" s="6">
        <f>IFERROR(VLOOKUP(J10,Payments!A:C,3,FALSE),"")</f>
        <v>38102</v>
      </c>
      <c r="Q10">
        <f>IFERROR(VLOOKUP(J10,Payments!A:D,4,FALSE),"")</f>
        <v>22602.36</v>
      </c>
      <c r="R10" t="str">
        <f>IFERROR(VLOOKUP(B10,Products!A:C,3,FALSE),"")</f>
        <v>Vintage Cars</v>
      </c>
      <c r="S10">
        <f>IFERROR(VLOOKUP(B10,Products!A:G,7,FALSE),"")</f>
        <v>8693</v>
      </c>
      <c r="T10">
        <f>IFERROR(VLOOKUP(B10,Products!A:I,9,FALSE),"")</f>
        <v>102.74</v>
      </c>
      <c r="U10">
        <f t="shared" si="0"/>
        <v>4</v>
      </c>
      <c r="V10" t="str">
        <f t="shared" si="1"/>
        <v>Yes</v>
      </c>
      <c r="W10">
        <f t="shared" si="2"/>
        <v>2003</v>
      </c>
      <c r="X10">
        <f t="shared" si="3"/>
        <v>1</v>
      </c>
      <c r="Y10">
        <f>IFERROR(VLOOKUP(B10,Products!A:I,8,FALSE),"")</f>
        <v>60.62</v>
      </c>
      <c r="Z10">
        <f t="shared" si="4"/>
        <v>3726.45</v>
      </c>
      <c r="AA10">
        <f t="shared" si="5"/>
        <v>57.621247113163975</v>
      </c>
      <c r="AB10">
        <f t="shared" si="6"/>
        <v>0</v>
      </c>
      <c r="AC10">
        <f t="shared" si="7"/>
        <v>1362.27</v>
      </c>
    </row>
    <row r="11" spans="1:29">
      <c r="A11">
        <v>10102</v>
      </c>
      <c r="B11" t="s">
        <v>133</v>
      </c>
      <c r="C11">
        <v>41</v>
      </c>
      <c r="D11">
        <v>43.13</v>
      </c>
      <c r="E11">
        <v>1</v>
      </c>
      <c r="F11" s="6">
        <f>IFERROR(VLOOKUP(A11,Orders!A:B,2,FALSE),"")</f>
        <v>37631</v>
      </c>
      <c r="G11" s="6">
        <f>IFERROR(VLOOKUP(A11,Orders!A:C,3,FALSE),"")</f>
        <v>37639</v>
      </c>
      <c r="H11" s="6">
        <f>IFERROR(VLOOKUP(A11,Orders!A:D,4,FALSE),"")</f>
        <v>37635</v>
      </c>
      <c r="I11" t="str">
        <f>IFERROR(VLOOKUP(A11,Orders!A:E,5,FALSE),"")</f>
        <v>Shipped</v>
      </c>
      <c r="J11">
        <f>IFERROR(VLOOKUP(A11,Orders!A:G,7,FALSE),"")</f>
        <v>181</v>
      </c>
      <c r="K11">
        <f>IFERROR(VLOOKUP(J11,Customers!A:L,12,FALSE),"")</f>
        <v>1286</v>
      </c>
      <c r="L11">
        <f>IFERROR(VLOOKUP(J11,Customers!A:M,13,FALSE),"")</f>
        <v>76400</v>
      </c>
      <c r="M11" t="str">
        <f>IFERROR(VLOOKUP(J11,Customers!A:H,8,FALSE),"")</f>
        <v>NYC</v>
      </c>
      <c r="N11">
        <f>IFERROR(VLOOKUP(K11,Employees!A:F,6,FALSE),"")</f>
        <v>3</v>
      </c>
      <c r="O11" t="str">
        <f>IFERROR(VLOOKUP(N11,Offices!A:B,2,FALSE),"")</f>
        <v>NYC</v>
      </c>
      <c r="P11" s="6">
        <f>IFERROR(VLOOKUP(J11,Payments!A:C,3,FALSE),"")</f>
        <v>38102</v>
      </c>
      <c r="Q11">
        <f>IFERROR(VLOOKUP(J11,Payments!A:D,4,FALSE),"")</f>
        <v>22602.36</v>
      </c>
      <c r="R11" t="str">
        <f>IFERROR(VLOOKUP(B11,Products!A:C,3,FALSE),"")</f>
        <v>Vintage Cars</v>
      </c>
      <c r="S11">
        <f>IFERROR(VLOOKUP(B11,Products!A:G,7,FALSE),"")</f>
        <v>8635</v>
      </c>
      <c r="T11">
        <f>IFERROR(VLOOKUP(B11,Products!A:I,9,FALSE),"")</f>
        <v>53.91</v>
      </c>
      <c r="U11">
        <f t="shared" si="0"/>
        <v>4</v>
      </c>
      <c r="V11" t="str">
        <f t="shared" si="1"/>
        <v>Yes</v>
      </c>
      <c r="W11">
        <f t="shared" si="2"/>
        <v>2003</v>
      </c>
      <c r="X11">
        <f t="shared" si="3"/>
        <v>1</v>
      </c>
      <c r="Y11">
        <f>IFERROR(VLOOKUP(B11,Products!A:I,8,FALSE),"")</f>
        <v>24.26</v>
      </c>
      <c r="Z11">
        <f t="shared" si="4"/>
        <v>1768.3300000000002</v>
      </c>
      <c r="AA11">
        <f t="shared" si="5"/>
        <v>77.782357790601807</v>
      </c>
      <c r="AB11">
        <f t="shared" si="6"/>
        <v>1</v>
      </c>
      <c r="AC11">
        <f t="shared" si="7"/>
        <v>773.67000000000007</v>
      </c>
    </row>
    <row r="12" spans="1:29">
      <c r="A12">
        <v>10103</v>
      </c>
      <c r="B12" t="s">
        <v>134</v>
      </c>
      <c r="C12">
        <v>26</v>
      </c>
      <c r="D12">
        <v>214.3</v>
      </c>
      <c r="E12">
        <v>11</v>
      </c>
      <c r="F12" s="6">
        <f>IFERROR(VLOOKUP(A12,Orders!A:B,2,FALSE),"")</f>
        <v>37650</v>
      </c>
      <c r="G12" s="6">
        <f>IFERROR(VLOOKUP(A12,Orders!A:C,3,FALSE),"")</f>
        <v>37659</v>
      </c>
      <c r="H12" s="6">
        <f>IFERROR(VLOOKUP(A12,Orders!A:D,4,FALSE),"")</f>
        <v>37654</v>
      </c>
      <c r="I12" t="str">
        <f>IFERROR(VLOOKUP(A12,Orders!A:E,5,FALSE),"")</f>
        <v>Shipped</v>
      </c>
      <c r="J12">
        <f>IFERROR(VLOOKUP(A12,Orders!A:G,7,FALSE),"")</f>
        <v>121</v>
      </c>
      <c r="K12">
        <f>IFERROR(VLOOKUP(J12,Customers!A:L,12,FALSE),"")</f>
        <v>1504</v>
      </c>
      <c r="L12">
        <f>IFERROR(VLOOKUP(J12,Customers!A:M,13,FALSE),"")</f>
        <v>81700</v>
      </c>
      <c r="M12" t="str">
        <f>IFERROR(VLOOKUP(J12,Customers!A:H,8,FALSE),"")</f>
        <v>Stavern</v>
      </c>
      <c r="N12">
        <f>IFERROR(VLOOKUP(K12,Employees!A:F,6,FALSE),"")</f>
        <v>7</v>
      </c>
      <c r="O12" t="str">
        <f>IFERROR(VLOOKUP(N12,Offices!A:B,2,FALSE),"")</f>
        <v>London</v>
      </c>
      <c r="P12" s="6">
        <f>IFERROR(VLOOKUP(J12,Payments!A:C,3,FALSE),"")</f>
        <v>37668</v>
      </c>
      <c r="Q12">
        <f>IFERROR(VLOOKUP(J12,Payments!A:D,4,FALSE),"")</f>
        <v>50218.95</v>
      </c>
      <c r="R12" t="str">
        <f>IFERROR(VLOOKUP(B12,Products!A:C,3,FALSE),"")</f>
        <v>Classic Cars</v>
      </c>
      <c r="S12">
        <f>IFERROR(VLOOKUP(B12,Products!A:G,7,FALSE),"")</f>
        <v>7305</v>
      </c>
      <c r="T12">
        <f>IFERROR(VLOOKUP(B12,Products!A:I,9,FALSE),"")</f>
        <v>214.3</v>
      </c>
      <c r="U12">
        <f t="shared" si="0"/>
        <v>5</v>
      </c>
      <c r="V12" t="str">
        <f t="shared" si="1"/>
        <v>Yes</v>
      </c>
      <c r="W12">
        <f t="shared" si="2"/>
        <v>2003</v>
      </c>
      <c r="X12">
        <f t="shared" si="3"/>
        <v>1</v>
      </c>
      <c r="Y12">
        <f>IFERROR(VLOOKUP(B12,Products!A:I,8,FALSE),"")</f>
        <v>98.58</v>
      </c>
      <c r="Z12">
        <f t="shared" si="4"/>
        <v>5571.8</v>
      </c>
      <c r="AA12">
        <f t="shared" si="5"/>
        <v>117.38689389328465</v>
      </c>
      <c r="AB12">
        <f t="shared" si="6"/>
        <v>1</v>
      </c>
      <c r="AC12">
        <f t="shared" si="7"/>
        <v>3008.7200000000003</v>
      </c>
    </row>
    <row r="13" spans="1:29">
      <c r="A13">
        <v>10103</v>
      </c>
      <c r="B13" t="s">
        <v>135</v>
      </c>
      <c r="C13">
        <v>42</v>
      </c>
      <c r="D13">
        <v>119.67</v>
      </c>
      <c r="E13">
        <v>4</v>
      </c>
      <c r="F13" s="6">
        <f>IFERROR(VLOOKUP(A13,Orders!A:B,2,FALSE),"")</f>
        <v>37650</v>
      </c>
      <c r="G13" s="6">
        <f>IFERROR(VLOOKUP(A13,Orders!A:C,3,FALSE),"")</f>
        <v>37659</v>
      </c>
      <c r="H13" s="6">
        <f>IFERROR(VLOOKUP(A13,Orders!A:D,4,FALSE),"")</f>
        <v>37654</v>
      </c>
      <c r="I13" t="str">
        <f>IFERROR(VLOOKUP(A13,Orders!A:E,5,FALSE),"")</f>
        <v>Shipped</v>
      </c>
      <c r="J13">
        <f>IFERROR(VLOOKUP(A13,Orders!A:G,7,FALSE),"")</f>
        <v>121</v>
      </c>
      <c r="K13">
        <f>IFERROR(VLOOKUP(J13,Customers!A:L,12,FALSE),"")</f>
        <v>1504</v>
      </c>
      <c r="L13">
        <f>IFERROR(VLOOKUP(J13,Customers!A:M,13,FALSE),"")</f>
        <v>81700</v>
      </c>
      <c r="M13" t="str">
        <f>IFERROR(VLOOKUP(J13,Customers!A:H,8,FALSE),"")</f>
        <v>Stavern</v>
      </c>
      <c r="N13">
        <f>IFERROR(VLOOKUP(K13,Employees!A:F,6,FALSE),"")</f>
        <v>7</v>
      </c>
      <c r="O13" t="str">
        <f>IFERROR(VLOOKUP(N13,Offices!A:B,2,FALSE),"")</f>
        <v>London</v>
      </c>
      <c r="P13" s="6">
        <f>IFERROR(VLOOKUP(J13,Payments!A:C,3,FALSE),"")</f>
        <v>37668</v>
      </c>
      <c r="Q13">
        <f>IFERROR(VLOOKUP(J13,Payments!A:D,4,FALSE),"")</f>
        <v>50218.95</v>
      </c>
      <c r="R13" t="str">
        <f>IFERROR(VLOOKUP(B13,Products!A:C,3,FALSE),"")</f>
        <v>Classic Cars</v>
      </c>
      <c r="S13">
        <f>IFERROR(VLOOKUP(B13,Products!A:G,7,FALSE),"")</f>
        <v>6791</v>
      </c>
      <c r="T13">
        <f>IFERROR(VLOOKUP(B13,Products!A:I,9,FALSE),"")</f>
        <v>147.74</v>
      </c>
      <c r="U13">
        <f t="shared" si="0"/>
        <v>5</v>
      </c>
      <c r="V13" t="str">
        <f t="shared" si="1"/>
        <v>Yes</v>
      </c>
      <c r="W13">
        <f t="shared" si="2"/>
        <v>2003</v>
      </c>
      <c r="X13">
        <f t="shared" si="3"/>
        <v>1</v>
      </c>
      <c r="Y13">
        <f>IFERROR(VLOOKUP(B13,Products!A:I,8,FALSE),"")</f>
        <v>103.42</v>
      </c>
      <c r="Z13">
        <f t="shared" si="4"/>
        <v>5026.1400000000003</v>
      </c>
      <c r="AA13">
        <f t="shared" si="5"/>
        <v>15.712628118352349</v>
      </c>
      <c r="AB13">
        <f t="shared" si="6"/>
        <v>0</v>
      </c>
      <c r="AC13">
        <f t="shared" si="7"/>
        <v>682.5</v>
      </c>
    </row>
    <row r="14" spans="1:29">
      <c r="A14">
        <v>10103</v>
      </c>
      <c r="B14" t="s">
        <v>136</v>
      </c>
      <c r="C14">
        <v>27</v>
      </c>
      <c r="D14">
        <v>121.64</v>
      </c>
      <c r="E14">
        <v>8</v>
      </c>
      <c r="F14" s="6">
        <f>IFERROR(VLOOKUP(A14,Orders!A:B,2,FALSE),"")</f>
        <v>37650</v>
      </c>
      <c r="G14" s="6">
        <f>IFERROR(VLOOKUP(A14,Orders!A:C,3,FALSE),"")</f>
        <v>37659</v>
      </c>
      <c r="H14" s="6">
        <f>IFERROR(VLOOKUP(A14,Orders!A:D,4,FALSE),"")</f>
        <v>37654</v>
      </c>
      <c r="I14" t="str">
        <f>IFERROR(VLOOKUP(A14,Orders!A:E,5,FALSE),"")</f>
        <v>Shipped</v>
      </c>
      <c r="J14">
        <f>IFERROR(VLOOKUP(A14,Orders!A:G,7,FALSE),"")</f>
        <v>121</v>
      </c>
      <c r="K14">
        <f>IFERROR(VLOOKUP(J14,Customers!A:L,12,FALSE),"")</f>
        <v>1504</v>
      </c>
      <c r="L14">
        <f>IFERROR(VLOOKUP(J14,Customers!A:M,13,FALSE),"")</f>
        <v>81700</v>
      </c>
      <c r="M14" t="str">
        <f>IFERROR(VLOOKUP(J14,Customers!A:H,8,FALSE),"")</f>
        <v>Stavern</v>
      </c>
      <c r="N14">
        <f>IFERROR(VLOOKUP(K14,Employees!A:F,6,FALSE),"")</f>
        <v>7</v>
      </c>
      <c r="O14" t="str">
        <f>IFERROR(VLOOKUP(N14,Offices!A:B,2,FALSE),"")</f>
        <v>London</v>
      </c>
      <c r="P14" s="6">
        <f>IFERROR(VLOOKUP(J14,Payments!A:C,3,FALSE),"")</f>
        <v>37668</v>
      </c>
      <c r="Q14">
        <f>IFERROR(VLOOKUP(J14,Payments!A:D,4,FALSE),"")</f>
        <v>50218.95</v>
      </c>
      <c r="R14" t="str">
        <f>IFERROR(VLOOKUP(B14,Products!A:C,3,FALSE),"")</f>
        <v>Trucks and Buses</v>
      </c>
      <c r="S14">
        <f>IFERROR(VLOOKUP(B14,Products!A:G,7,FALSE),"")</f>
        <v>1579</v>
      </c>
      <c r="T14">
        <f>IFERROR(VLOOKUP(B14,Products!A:I,9,FALSE),"")</f>
        <v>136.66999999999999</v>
      </c>
      <c r="U14">
        <f t="shared" si="0"/>
        <v>5</v>
      </c>
      <c r="V14" t="str">
        <f t="shared" si="1"/>
        <v>Yes</v>
      </c>
      <c r="W14">
        <f t="shared" si="2"/>
        <v>2003</v>
      </c>
      <c r="X14">
        <f t="shared" si="3"/>
        <v>1</v>
      </c>
      <c r="Y14">
        <f>IFERROR(VLOOKUP(B14,Products!A:I,8,FALSE),"")</f>
        <v>77.900000000000006</v>
      </c>
      <c r="Z14">
        <f t="shared" si="4"/>
        <v>3284.28</v>
      </c>
      <c r="AA14">
        <f t="shared" si="5"/>
        <v>56.148908857509618</v>
      </c>
      <c r="AB14">
        <f t="shared" si="6"/>
        <v>0</v>
      </c>
      <c r="AC14">
        <f t="shared" si="7"/>
        <v>1180.9799999999998</v>
      </c>
    </row>
    <row r="15" spans="1:29">
      <c r="A15">
        <v>10103</v>
      </c>
      <c r="B15" t="s">
        <v>137</v>
      </c>
      <c r="C15">
        <v>35</v>
      </c>
      <c r="D15">
        <v>94.5</v>
      </c>
      <c r="E15">
        <v>10</v>
      </c>
      <c r="F15" s="6">
        <f>IFERROR(VLOOKUP(A15,Orders!A:B,2,FALSE),"")</f>
        <v>37650</v>
      </c>
      <c r="G15" s="6">
        <f>IFERROR(VLOOKUP(A15,Orders!A:C,3,FALSE),"")</f>
        <v>37659</v>
      </c>
      <c r="H15" s="6">
        <f>IFERROR(VLOOKUP(A15,Orders!A:D,4,FALSE),"")</f>
        <v>37654</v>
      </c>
      <c r="I15" t="str">
        <f>IFERROR(VLOOKUP(A15,Orders!A:E,5,FALSE),"")</f>
        <v>Shipped</v>
      </c>
      <c r="J15">
        <f>IFERROR(VLOOKUP(A15,Orders!A:G,7,FALSE),"")</f>
        <v>121</v>
      </c>
      <c r="K15">
        <f>IFERROR(VLOOKUP(J15,Customers!A:L,12,FALSE),"")</f>
        <v>1504</v>
      </c>
      <c r="L15">
        <f>IFERROR(VLOOKUP(J15,Customers!A:M,13,FALSE),"")</f>
        <v>81700</v>
      </c>
      <c r="M15" t="str">
        <f>IFERROR(VLOOKUP(J15,Customers!A:H,8,FALSE),"")</f>
        <v>Stavern</v>
      </c>
      <c r="N15">
        <f>IFERROR(VLOOKUP(K15,Employees!A:F,6,FALSE),"")</f>
        <v>7</v>
      </c>
      <c r="O15" t="str">
        <f>IFERROR(VLOOKUP(N15,Offices!A:B,2,FALSE),"")</f>
        <v>London</v>
      </c>
      <c r="P15" s="6">
        <f>IFERROR(VLOOKUP(J15,Payments!A:C,3,FALSE),"")</f>
        <v>37668</v>
      </c>
      <c r="Q15">
        <f>IFERROR(VLOOKUP(J15,Payments!A:D,4,FALSE),"")</f>
        <v>50218.95</v>
      </c>
      <c r="R15" t="str">
        <f>IFERROR(VLOOKUP(B15,Products!A:C,3,FALSE),"")</f>
        <v>Trucks and Buses</v>
      </c>
      <c r="S15">
        <f>IFERROR(VLOOKUP(B15,Products!A:G,7,FALSE),"")</f>
        <v>2613</v>
      </c>
      <c r="T15">
        <f>IFERROR(VLOOKUP(B15,Products!A:I,9,FALSE),"")</f>
        <v>116.67</v>
      </c>
      <c r="U15">
        <f t="shared" si="0"/>
        <v>5</v>
      </c>
      <c r="V15" t="str">
        <f t="shared" si="1"/>
        <v>Yes</v>
      </c>
      <c r="W15">
        <f t="shared" si="2"/>
        <v>2003</v>
      </c>
      <c r="X15">
        <f t="shared" si="3"/>
        <v>1</v>
      </c>
      <c r="Y15">
        <f>IFERROR(VLOOKUP(B15,Products!A:I,8,FALSE),"")</f>
        <v>58.33</v>
      </c>
      <c r="Z15">
        <f t="shared" si="4"/>
        <v>3307.5</v>
      </c>
      <c r="AA15">
        <f t="shared" si="5"/>
        <v>62.009257671866969</v>
      </c>
      <c r="AB15">
        <f t="shared" si="6"/>
        <v>0</v>
      </c>
      <c r="AC15">
        <f t="shared" si="7"/>
        <v>1265.95</v>
      </c>
    </row>
    <row r="16" spans="1:29">
      <c r="A16">
        <v>10103</v>
      </c>
      <c r="B16" t="s">
        <v>138</v>
      </c>
      <c r="C16">
        <v>22</v>
      </c>
      <c r="D16">
        <v>58.34</v>
      </c>
      <c r="E16">
        <v>2</v>
      </c>
      <c r="F16" s="6">
        <f>IFERROR(VLOOKUP(A16,Orders!A:B,2,FALSE),"")</f>
        <v>37650</v>
      </c>
      <c r="G16" s="6">
        <f>IFERROR(VLOOKUP(A16,Orders!A:C,3,FALSE),"")</f>
        <v>37659</v>
      </c>
      <c r="H16" s="6">
        <f>IFERROR(VLOOKUP(A16,Orders!A:D,4,FALSE),"")</f>
        <v>37654</v>
      </c>
      <c r="I16" t="str">
        <f>IFERROR(VLOOKUP(A16,Orders!A:E,5,FALSE),"")</f>
        <v>Shipped</v>
      </c>
      <c r="J16">
        <f>IFERROR(VLOOKUP(A16,Orders!A:G,7,FALSE),"")</f>
        <v>121</v>
      </c>
      <c r="K16">
        <f>IFERROR(VLOOKUP(J16,Customers!A:L,12,FALSE),"")</f>
        <v>1504</v>
      </c>
      <c r="L16">
        <f>IFERROR(VLOOKUP(J16,Customers!A:M,13,FALSE),"")</f>
        <v>81700</v>
      </c>
      <c r="M16" t="str">
        <f>IFERROR(VLOOKUP(J16,Customers!A:H,8,FALSE),"")</f>
        <v>Stavern</v>
      </c>
      <c r="N16">
        <f>IFERROR(VLOOKUP(K16,Employees!A:F,6,FALSE),"")</f>
        <v>7</v>
      </c>
      <c r="O16" t="str">
        <f>IFERROR(VLOOKUP(N16,Offices!A:B,2,FALSE),"")</f>
        <v>London</v>
      </c>
      <c r="P16" s="6">
        <f>IFERROR(VLOOKUP(J16,Payments!A:C,3,FALSE),"")</f>
        <v>37668</v>
      </c>
      <c r="Q16">
        <f>IFERROR(VLOOKUP(J16,Payments!A:D,4,FALSE),"")</f>
        <v>50218.95</v>
      </c>
      <c r="R16" t="str">
        <f>IFERROR(VLOOKUP(B16,Products!A:C,3,FALSE),"")</f>
        <v>Trucks and Buses</v>
      </c>
      <c r="S16">
        <f>IFERROR(VLOOKUP(B16,Products!A:G,7,FALSE),"")</f>
        <v>2018</v>
      </c>
      <c r="T16">
        <f>IFERROR(VLOOKUP(B16,Products!A:I,9,FALSE),"")</f>
        <v>60.77</v>
      </c>
      <c r="U16">
        <f t="shared" si="0"/>
        <v>5</v>
      </c>
      <c r="V16" t="str">
        <f t="shared" si="1"/>
        <v>Yes</v>
      </c>
      <c r="W16">
        <f t="shared" si="2"/>
        <v>2003</v>
      </c>
      <c r="X16">
        <f t="shared" si="3"/>
        <v>1</v>
      </c>
      <c r="Y16">
        <f>IFERROR(VLOOKUP(B16,Products!A:I,8,FALSE),"")</f>
        <v>24.92</v>
      </c>
      <c r="Z16">
        <f t="shared" si="4"/>
        <v>1283.48</v>
      </c>
      <c r="AA16">
        <f t="shared" si="5"/>
        <v>134.1091492776886</v>
      </c>
      <c r="AB16">
        <f t="shared" si="6"/>
        <v>1</v>
      </c>
      <c r="AC16">
        <f t="shared" si="7"/>
        <v>735.24</v>
      </c>
    </row>
    <row r="17" spans="1:29">
      <c r="A17">
        <v>10103</v>
      </c>
      <c r="B17" t="s">
        <v>139</v>
      </c>
      <c r="C17">
        <v>27</v>
      </c>
      <c r="D17">
        <v>92.19</v>
      </c>
      <c r="E17">
        <v>12</v>
      </c>
      <c r="F17" s="6">
        <f>IFERROR(VLOOKUP(A17,Orders!A:B,2,FALSE),"")</f>
        <v>37650</v>
      </c>
      <c r="G17" s="6">
        <f>IFERROR(VLOOKUP(A17,Orders!A:C,3,FALSE),"")</f>
        <v>37659</v>
      </c>
      <c r="H17" s="6">
        <f>IFERROR(VLOOKUP(A17,Orders!A:D,4,FALSE),"")</f>
        <v>37654</v>
      </c>
      <c r="I17" t="str">
        <f>IFERROR(VLOOKUP(A17,Orders!A:E,5,FALSE),"")</f>
        <v>Shipped</v>
      </c>
      <c r="J17">
        <f>IFERROR(VLOOKUP(A17,Orders!A:G,7,FALSE),"")</f>
        <v>121</v>
      </c>
      <c r="K17">
        <f>IFERROR(VLOOKUP(J17,Customers!A:L,12,FALSE),"")</f>
        <v>1504</v>
      </c>
      <c r="L17">
        <f>IFERROR(VLOOKUP(J17,Customers!A:M,13,FALSE),"")</f>
        <v>81700</v>
      </c>
      <c r="M17" t="str">
        <f>IFERROR(VLOOKUP(J17,Customers!A:H,8,FALSE),"")</f>
        <v>Stavern</v>
      </c>
      <c r="N17">
        <f>IFERROR(VLOOKUP(K17,Employees!A:F,6,FALSE),"")</f>
        <v>7</v>
      </c>
      <c r="O17" t="str">
        <f>IFERROR(VLOOKUP(N17,Offices!A:B,2,FALSE),"")</f>
        <v>London</v>
      </c>
      <c r="P17" s="6">
        <f>IFERROR(VLOOKUP(J17,Payments!A:C,3,FALSE),"")</f>
        <v>37668</v>
      </c>
      <c r="Q17">
        <f>IFERROR(VLOOKUP(J17,Payments!A:D,4,FALSE),"")</f>
        <v>50218.95</v>
      </c>
      <c r="R17" t="str">
        <f>IFERROR(VLOOKUP(B17,Products!A:C,3,FALSE),"")</f>
        <v>Vintage Cars</v>
      </c>
      <c r="S17">
        <f>IFERROR(VLOOKUP(B17,Products!A:G,7,FALSE),"")</f>
        <v>4189</v>
      </c>
      <c r="T17">
        <f>IFERROR(VLOOKUP(B17,Products!A:I,9,FALSE),"")</f>
        <v>101.31</v>
      </c>
      <c r="U17">
        <f t="shared" si="0"/>
        <v>5</v>
      </c>
      <c r="V17" t="str">
        <f t="shared" si="1"/>
        <v>Yes</v>
      </c>
      <c r="W17">
        <f t="shared" si="2"/>
        <v>2003</v>
      </c>
      <c r="X17">
        <f t="shared" si="3"/>
        <v>1</v>
      </c>
      <c r="Y17">
        <f>IFERROR(VLOOKUP(B17,Products!A:I,8,FALSE),"")</f>
        <v>60.78</v>
      </c>
      <c r="Z17">
        <f t="shared" si="4"/>
        <v>2489.13</v>
      </c>
      <c r="AA17">
        <f t="shared" si="5"/>
        <v>51.67818361303059</v>
      </c>
      <c r="AB17">
        <f t="shared" si="6"/>
        <v>0</v>
      </c>
      <c r="AC17">
        <f t="shared" si="7"/>
        <v>848.06999999999994</v>
      </c>
    </row>
    <row r="18" spans="1:29">
      <c r="A18">
        <v>10103</v>
      </c>
      <c r="B18" t="s">
        <v>140</v>
      </c>
      <c r="C18">
        <v>35</v>
      </c>
      <c r="D18">
        <v>61.84</v>
      </c>
      <c r="E18">
        <v>14</v>
      </c>
      <c r="F18" s="6">
        <f>IFERROR(VLOOKUP(A18,Orders!A:B,2,FALSE),"")</f>
        <v>37650</v>
      </c>
      <c r="G18" s="6">
        <f>IFERROR(VLOOKUP(A18,Orders!A:C,3,FALSE),"")</f>
        <v>37659</v>
      </c>
      <c r="H18" s="6">
        <f>IFERROR(VLOOKUP(A18,Orders!A:D,4,FALSE),"")</f>
        <v>37654</v>
      </c>
      <c r="I18" t="str">
        <f>IFERROR(VLOOKUP(A18,Orders!A:E,5,FALSE),"")</f>
        <v>Shipped</v>
      </c>
      <c r="J18">
        <f>IFERROR(VLOOKUP(A18,Orders!A:G,7,FALSE),"")</f>
        <v>121</v>
      </c>
      <c r="K18">
        <f>IFERROR(VLOOKUP(J18,Customers!A:L,12,FALSE),"")</f>
        <v>1504</v>
      </c>
      <c r="L18">
        <f>IFERROR(VLOOKUP(J18,Customers!A:M,13,FALSE),"")</f>
        <v>81700</v>
      </c>
      <c r="M18" t="str">
        <f>IFERROR(VLOOKUP(J18,Customers!A:H,8,FALSE),"")</f>
        <v>Stavern</v>
      </c>
      <c r="N18">
        <f>IFERROR(VLOOKUP(K18,Employees!A:F,6,FALSE),"")</f>
        <v>7</v>
      </c>
      <c r="O18" t="str">
        <f>IFERROR(VLOOKUP(N18,Offices!A:B,2,FALSE),"")</f>
        <v>London</v>
      </c>
      <c r="P18" s="6">
        <f>IFERROR(VLOOKUP(J18,Payments!A:C,3,FALSE),"")</f>
        <v>37668</v>
      </c>
      <c r="Q18">
        <f>IFERROR(VLOOKUP(J18,Payments!A:D,4,FALSE),"")</f>
        <v>50218.95</v>
      </c>
      <c r="R18" t="str">
        <f>IFERROR(VLOOKUP(B18,Products!A:C,3,FALSE),"")</f>
        <v>Vintage Cars</v>
      </c>
      <c r="S18">
        <f>IFERROR(VLOOKUP(B18,Products!A:G,7,FALSE),"")</f>
        <v>5649</v>
      </c>
      <c r="T18">
        <f>IFERROR(VLOOKUP(B18,Products!A:I,9,FALSE),"")</f>
        <v>62.46</v>
      </c>
      <c r="U18">
        <f t="shared" si="0"/>
        <v>5</v>
      </c>
      <c r="V18" t="str">
        <f t="shared" si="1"/>
        <v>Yes</v>
      </c>
      <c r="W18">
        <f t="shared" si="2"/>
        <v>2003</v>
      </c>
      <c r="X18">
        <f t="shared" si="3"/>
        <v>1</v>
      </c>
      <c r="Y18">
        <f>IFERROR(VLOOKUP(B18,Products!A:I,8,FALSE),"")</f>
        <v>34.35</v>
      </c>
      <c r="Z18">
        <f t="shared" si="4"/>
        <v>2164.4</v>
      </c>
      <c r="AA18">
        <f t="shared" si="5"/>
        <v>80.02911208151383</v>
      </c>
      <c r="AB18">
        <f t="shared" si="6"/>
        <v>1</v>
      </c>
      <c r="AC18">
        <f t="shared" si="7"/>
        <v>962.15000000000009</v>
      </c>
    </row>
    <row r="19" spans="1:29">
      <c r="A19">
        <v>10103</v>
      </c>
      <c r="B19" t="s">
        <v>141</v>
      </c>
      <c r="C19">
        <v>25</v>
      </c>
      <c r="D19">
        <v>86.92</v>
      </c>
      <c r="E19">
        <v>13</v>
      </c>
      <c r="F19" s="6">
        <f>IFERROR(VLOOKUP(A19,Orders!A:B,2,FALSE),"")</f>
        <v>37650</v>
      </c>
      <c r="G19" s="6">
        <f>IFERROR(VLOOKUP(A19,Orders!A:C,3,FALSE),"")</f>
        <v>37659</v>
      </c>
      <c r="H19" s="6">
        <f>IFERROR(VLOOKUP(A19,Orders!A:D,4,FALSE),"")</f>
        <v>37654</v>
      </c>
      <c r="I19" t="str">
        <f>IFERROR(VLOOKUP(A19,Orders!A:E,5,FALSE),"")</f>
        <v>Shipped</v>
      </c>
      <c r="J19">
        <f>IFERROR(VLOOKUP(A19,Orders!A:G,7,FALSE),"")</f>
        <v>121</v>
      </c>
      <c r="K19">
        <f>IFERROR(VLOOKUP(J19,Customers!A:L,12,FALSE),"")</f>
        <v>1504</v>
      </c>
      <c r="L19">
        <f>IFERROR(VLOOKUP(J19,Customers!A:M,13,FALSE),"")</f>
        <v>81700</v>
      </c>
      <c r="M19" t="str">
        <f>IFERROR(VLOOKUP(J19,Customers!A:H,8,FALSE),"")</f>
        <v>Stavern</v>
      </c>
      <c r="N19">
        <f>IFERROR(VLOOKUP(K19,Employees!A:F,6,FALSE),"")</f>
        <v>7</v>
      </c>
      <c r="O19" t="str">
        <f>IFERROR(VLOOKUP(N19,Offices!A:B,2,FALSE),"")</f>
        <v>London</v>
      </c>
      <c r="P19" s="6">
        <f>IFERROR(VLOOKUP(J19,Payments!A:C,3,FALSE),"")</f>
        <v>37668</v>
      </c>
      <c r="Q19">
        <f>IFERROR(VLOOKUP(J19,Payments!A:D,4,FALSE),"")</f>
        <v>50218.95</v>
      </c>
      <c r="R19" t="str">
        <f>IFERROR(VLOOKUP(B19,Products!A:C,3,FALSE),"")</f>
        <v>Vintage Cars</v>
      </c>
      <c r="S19">
        <f>IFERROR(VLOOKUP(B19,Products!A:G,7,FALSE),"")</f>
        <v>5992</v>
      </c>
      <c r="T19">
        <f>IFERROR(VLOOKUP(B19,Products!A:I,9,FALSE),"")</f>
        <v>104.72</v>
      </c>
      <c r="U19">
        <f t="shared" si="0"/>
        <v>5</v>
      </c>
      <c r="V19" t="str">
        <f t="shared" si="1"/>
        <v>Yes</v>
      </c>
      <c r="W19">
        <f t="shared" si="2"/>
        <v>2003</v>
      </c>
      <c r="X19">
        <f t="shared" si="3"/>
        <v>1</v>
      </c>
      <c r="Y19">
        <f>IFERROR(VLOOKUP(B19,Products!A:I,8,FALSE),"")</f>
        <v>60.74</v>
      </c>
      <c r="Z19">
        <f t="shared" si="4"/>
        <v>2173</v>
      </c>
      <c r="AA19">
        <f t="shared" si="5"/>
        <v>43.101745143233451</v>
      </c>
      <c r="AB19">
        <f t="shared" si="6"/>
        <v>0</v>
      </c>
      <c r="AC19">
        <f t="shared" si="7"/>
        <v>654.5</v>
      </c>
    </row>
    <row r="20" spans="1:29">
      <c r="A20">
        <v>10103</v>
      </c>
      <c r="B20" t="s">
        <v>142</v>
      </c>
      <c r="C20">
        <v>46</v>
      </c>
      <c r="D20">
        <v>86.31</v>
      </c>
      <c r="E20">
        <v>16</v>
      </c>
      <c r="F20" s="6">
        <f>IFERROR(VLOOKUP(A20,Orders!A:B,2,FALSE),"")</f>
        <v>37650</v>
      </c>
      <c r="G20" s="6">
        <f>IFERROR(VLOOKUP(A20,Orders!A:C,3,FALSE),"")</f>
        <v>37659</v>
      </c>
      <c r="H20" s="6">
        <f>IFERROR(VLOOKUP(A20,Orders!A:D,4,FALSE),"")</f>
        <v>37654</v>
      </c>
      <c r="I20" t="str">
        <f>IFERROR(VLOOKUP(A20,Orders!A:E,5,FALSE),"")</f>
        <v>Shipped</v>
      </c>
      <c r="J20">
        <f>IFERROR(VLOOKUP(A20,Orders!A:G,7,FALSE),"")</f>
        <v>121</v>
      </c>
      <c r="K20">
        <f>IFERROR(VLOOKUP(J20,Customers!A:L,12,FALSE),"")</f>
        <v>1504</v>
      </c>
      <c r="L20">
        <f>IFERROR(VLOOKUP(J20,Customers!A:M,13,FALSE),"")</f>
        <v>81700</v>
      </c>
      <c r="M20" t="str">
        <f>IFERROR(VLOOKUP(J20,Customers!A:H,8,FALSE),"")</f>
        <v>Stavern</v>
      </c>
      <c r="N20">
        <f>IFERROR(VLOOKUP(K20,Employees!A:F,6,FALSE),"")</f>
        <v>7</v>
      </c>
      <c r="O20" t="str">
        <f>IFERROR(VLOOKUP(N20,Offices!A:B,2,FALSE),"")</f>
        <v>London</v>
      </c>
      <c r="P20" s="6">
        <f>IFERROR(VLOOKUP(J20,Payments!A:C,3,FALSE),"")</f>
        <v>37668</v>
      </c>
      <c r="Q20">
        <f>IFERROR(VLOOKUP(J20,Payments!A:D,4,FALSE),"")</f>
        <v>50218.95</v>
      </c>
      <c r="R20" t="str">
        <f>IFERROR(VLOOKUP(B20,Products!A:C,3,FALSE),"")</f>
        <v>Vintage Cars</v>
      </c>
      <c r="S20">
        <f>IFERROR(VLOOKUP(B20,Products!A:G,7,FALSE),"")</f>
        <v>7913</v>
      </c>
      <c r="T20">
        <f>IFERROR(VLOOKUP(B20,Products!A:I,9,FALSE),"")</f>
        <v>99.21</v>
      </c>
      <c r="U20">
        <f t="shared" si="0"/>
        <v>5</v>
      </c>
      <c r="V20" t="str">
        <f t="shared" si="1"/>
        <v>Yes</v>
      </c>
      <c r="W20">
        <f t="shared" si="2"/>
        <v>2003</v>
      </c>
      <c r="X20">
        <f t="shared" si="3"/>
        <v>1</v>
      </c>
      <c r="Y20">
        <f>IFERROR(VLOOKUP(B20,Products!A:I,8,FALSE),"")</f>
        <v>57.54</v>
      </c>
      <c r="Z20">
        <f t="shared" si="4"/>
        <v>3970.26</v>
      </c>
      <c r="AA20">
        <f t="shared" si="5"/>
        <v>50.000000000000014</v>
      </c>
      <c r="AB20">
        <f t="shared" si="6"/>
        <v>0</v>
      </c>
      <c r="AC20">
        <f t="shared" si="7"/>
        <v>1323.42</v>
      </c>
    </row>
    <row r="21" spans="1:29">
      <c r="A21">
        <v>10103</v>
      </c>
      <c r="B21" t="s">
        <v>143</v>
      </c>
      <c r="C21">
        <v>36</v>
      </c>
      <c r="D21">
        <v>98.07</v>
      </c>
      <c r="E21">
        <v>5</v>
      </c>
      <c r="F21" s="6">
        <f>IFERROR(VLOOKUP(A21,Orders!A:B,2,FALSE),"")</f>
        <v>37650</v>
      </c>
      <c r="G21" s="6">
        <f>IFERROR(VLOOKUP(A21,Orders!A:C,3,FALSE),"")</f>
        <v>37659</v>
      </c>
      <c r="H21" s="6">
        <f>IFERROR(VLOOKUP(A21,Orders!A:D,4,FALSE),"")</f>
        <v>37654</v>
      </c>
      <c r="I21" t="str">
        <f>IFERROR(VLOOKUP(A21,Orders!A:E,5,FALSE),"")</f>
        <v>Shipped</v>
      </c>
      <c r="J21">
        <f>IFERROR(VLOOKUP(A21,Orders!A:G,7,FALSE),"")</f>
        <v>121</v>
      </c>
      <c r="K21">
        <f>IFERROR(VLOOKUP(J21,Customers!A:L,12,FALSE),"")</f>
        <v>1504</v>
      </c>
      <c r="L21">
        <f>IFERROR(VLOOKUP(J21,Customers!A:M,13,FALSE),"")</f>
        <v>81700</v>
      </c>
      <c r="M21" t="str">
        <f>IFERROR(VLOOKUP(J21,Customers!A:H,8,FALSE),"")</f>
        <v>Stavern</v>
      </c>
      <c r="N21">
        <f>IFERROR(VLOOKUP(K21,Employees!A:F,6,FALSE),"")</f>
        <v>7</v>
      </c>
      <c r="O21" t="str">
        <f>IFERROR(VLOOKUP(N21,Offices!A:B,2,FALSE),"")</f>
        <v>London</v>
      </c>
      <c r="P21" s="6">
        <f>IFERROR(VLOOKUP(J21,Payments!A:C,3,FALSE),"")</f>
        <v>37668</v>
      </c>
      <c r="Q21">
        <f>IFERROR(VLOOKUP(J21,Payments!A:D,4,FALSE),"")</f>
        <v>50218.95</v>
      </c>
      <c r="R21" t="str">
        <f>IFERROR(VLOOKUP(B21,Products!A:C,3,FALSE),"")</f>
        <v>Trucks and Buses</v>
      </c>
      <c r="S21">
        <f>IFERROR(VLOOKUP(B21,Products!A:G,7,FALSE),"")</f>
        <v>3128</v>
      </c>
      <c r="T21">
        <f>IFERROR(VLOOKUP(B21,Products!A:I,9,FALSE),"")</f>
        <v>121.08</v>
      </c>
      <c r="U21">
        <f t="shared" si="0"/>
        <v>5</v>
      </c>
      <c r="V21" t="str">
        <f t="shared" si="1"/>
        <v>Yes</v>
      </c>
      <c r="W21">
        <f t="shared" si="2"/>
        <v>2003</v>
      </c>
      <c r="X21">
        <f t="shared" si="3"/>
        <v>1</v>
      </c>
      <c r="Y21">
        <f>IFERROR(VLOOKUP(B21,Products!A:I,8,FALSE),"")</f>
        <v>84.76</v>
      </c>
      <c r="Z21">
        <f t="shared" si="4"/>
        <v>3530.5199999999995</v>
      </c>
      <c r="AA21">
        <f t="shared" si="5"/>
        <v>15.703161868806026</v>
      </c>
      <c r="AB21">
        <f t="shared" si="6"/>
        <v>0</v>
      </c>
      <c r="AC21">
        <f t="shared" si="7"/>
        <v>479.15999999999957</v>
      </c>
    </row>
    <row r="22" spans="1:29">
      <c r="A22">
        <v>10103</v>
      </c>
      <c r="B22" t="s">
        <v>144</v>
      </c>
      <c r="C22">
        <v>41</v>
      </c>
      <c r="D22">
        <v>40.75</v>
      </c>
      <c r="E22">
        <v>9</v>
      </c>
      <c r="F22" s="6">
        <f>IFERROR(VLOOKUP(A22,Orders!A:B,2,FALSE),"")</f>
        <v>37650</v>
      </c>
      <c r="G22" s="6">
        <f>IFERROR(VLOOKUP(A22,Orders!A:C,3,FALSE),"")</f>
        <v>37659</v>
      </c>
      <c r="H22" s="6">
        <f>IFERROR(VLOOKUP(A22,Orders!A:D,4,FALSE),"")</f>
        <v>37654</v>
      </c>
      <c r="I22" t="str">
        <f>IFERROR(VLOOKUP(A22,Orders!A:E,5,FALSE),"")</f>
        <v>Shipped</v>
      </c>
      <c r="J22">
        <f>IFERROR(VLOOKUP(A22,Orders!A:G,7,FALSE),"")</f>
        <v>121</v>
      </c>
      <c r="K22">
        <f>IFERROR(VLOOKUP(J22,Customers!A:L,12,FALSE),"")</f>
        <v>1504</v>
      </c>
      <c r="L22">
        <f>IFERROR(VLOOKUP(J22,Customers!A:M,13,FALSE),"")</f>
        <v>81700</v>
      </c>
      <c r="M22" t="str">
        <f>IFERROR(VLOOKUP(J22,Customers!A:H,8,FALSE),"")</f>
        <v>Stavern</v>
      </c>
      <c r="N22">
        <f>IFERROR(VLOOKUP(K22,Employees!A:F,6,FALSE),"")</f>
        <v>7</v>
      </c>
      <c r="O22" t="str">
        <f>IFERROR(VLOOKUP(N22,Offices!A:B,2,FALSE),"")</f>
        <v>London</v>
      </c>
      <c r="P22" s="6">
        <f>IFERROR(VLOOKUP(J22,Payments!A:C,3,FALSE),"")</f>
        <v>37668</v>
      </c>
      <c r="Q22">
        <f>IFERROR(VLOOKUP(J22,Payments!A:D,4,FALSE),"")</f>
        <v>50218.95</v>
      </c>
      <c r="R22" t="str">
        <f>IFERROR(VLOOKUP(B22,Products!A:C,3,FALSE),"")</f>
        <v>Vintage Cars</v>
      </c>
      <c r="S22">
        <f>IFERROR(VLOOKUP(B22,Products!A:G,7,FALSE),"")</f>
        <v>6645</v>
      </c>
      <c r="T22">
        <f>IFERROR(VLOOKUP(B22,Products!A:I,9,FALSE),"")</f>
        <v>50.31</v>
      </c>
      <c r="U22">
        <f t="shared" si="0"/>
        <v>5</v>
      </c>
      <c r="V22" t="str">
        <f t="shared" si="1"/>
        <v>Yes</v>
      </c>
      <c r="W22">
        <f t="shared" si="2"/>
        <v>2003</v>
      </c>
      <c r="X22">
        <f t="shared" si="3"/>
        <v>1</v>
      </c>
      <c r="Y22">
        <f>IFERROR(VLOOKUP(B22,Products!A:I,8,FALSE),"")</f>
        <v>23.14</v>
      </c>
      <c r="Z22">
        <f t="shared" si="4"/>
        <v>1670.75</v>
      </c>
      <c r="AA22">
        <f t="shared" si="5"/>
        <v>76.101987899740706</v>
      </c>
      <c r="AB22">
        <f t="shared" si="6"/>
        <v>1</v>
      </c>
      <c r="AC22">
        <f t="shared" si="7"/>
        <v>722.01</v>
      </c>
    </row>
    <row r="23" spans="1:29">
      <c r="A23">
        <v>10103</v>
      </c>
      <c r="B23" t="s">
        <v>145</v>
      </c>
      <c r="C23">
        <v>36</v>
      </c>
      <c r="D23">
        <v>107.34</v>
      </c>
      <c r="E23">
        <v>1</v>
      </c>
      <c r="F23" s="6">
        <f>IFERROR(VLOOKUP(A23,Orders!A:B,2,FALSE),"")</f>
        <v>37650</v>
      </c>
      <c r="G23" s="6">
        <f>IFERROR(VLOOKUP(A23,Orders!A:C,3,FALSE),"")</f>
        <v>37659</v>
      </c>
      <c r="H23" s="6">
        <f>IFERROR(VLOOKUP(A23,Orders!A:D,4,FALSE),"")</f>
        <v>37654</v>
      </c>
      <c r="I23" t="str">
        <f>IFERROR(VLOOKUP(A23,Orders!A:E,5,FALSE),"")</f>
        <v>Shipped</v>
      </c>
      <c r="J23">
        <f>IFERROR(VLOOKUP(A23,Orders!A:G,7,FALSE),"")</f>
        <v>121</v>
      </c>
      <c r="K23">
        <f>IFERROR(VLOOKUP(J23,Customers!A:L,12,FALSE),"")</f>
        <v>1504</v>
      </c>
      <c r="L23">
        <f>IFERROR(VLOOKUP(J23,Customers!A:M,13,FALSE),"")</f>
        <v>81700</v>
      </c>
      <c r="M23" t="str">
        <f>IFERROR(VLOOKUP(J23,Customers!A:H,8,FALSE),"")</f>
        <v>Stavern</v>
      </c>
      <c r="N23">
        <f>IFERROR(VLOOKUP(K23,Employees!A:F,6,FALSE),"")</f>
        <v>7</v>
      </c>
      <c r="O23" t="str">
        <f>IFERROR(VLOOKUP(N23,Offices!A:B,2,FALSE),"")</f>
        <v>London</v>
      </c>
      <c r="P23" s="6">
        <f>IFERROR(VLOOKUP(J23,Payments!A:C,3,FALSE),"")</f>
        <v>37668</v>
      </c>
      <c r="Q23">
        <f>IFERROR(VLOOKUP(J23,Payments!A:D,4,FALSE),"")</f>
        <v>50218.95</v>
      </c>
      <c r="R23" t="str">
        <f>IFERROR(VLOOKUP(B23,Products!A:C,3,FALSE),"")</f>
        <v>Trucks and Buses</v>
      </c>
      <c r="S23">
        <f>IFERROR(VLOOKUP(B23,Products!A:G,7,FALSE),"")</f>
        <v>2327</v>
      </c>
      <c r="T23">
        <f>IFERROR(VLOOKUP(B23,Products!A:I,9,FALSE),"")</f>
        <v>127.79</v>
      </c>
      <c r="U23">
        <f t="shared" si="0"/>
        <v>5</v>
      </c>
      <c r="V23" t="str">
        <f t="shared" si="1"/>
        <v>Yes</v>
      </c>
      <c r="W23">
        <f t="shared" si="2"/>
        <v>2003</v>
      </c>
      <c r="X23">
        <f t="shared" si="3"/>
        <v>1</v>
      </c>
      <c r="Y23">
        <f>IFERROR(VLOOKUP(B23,Products!A:I,8,FALSE),"")</f>
        <v>61.34</v>
      </c>
      <c r="Z23">
        <f t="shared" si="4"/>
        <v>3864.2400000000002</v>
      </c>
      <c r="AA23">
        <f t="shared" si="5"/>
        <v>74.991848712096512</v>
      </c>
      <c r="AB23">
        <f t="shared" si="6"/>
        <v>1</v>
      </c>
      <c r="AC23">
        <f t="shared" si="7"/>
        <v>1656</v>
      </c>
    </row>
    <row r="24" spans="1:29">
      <c r="A24">
        <v>10103</v>
      </c>
      <c r="B24" t="s">
        <v>146</v>
      </c>
      <c r="C24">
        <v>25</v>
      </c>
      <c r="D24">
        <v>88.62</v>
      </c>
      <c r="E24">
        <v>15</v>
      </c>
      <c r="F24" s="6">
        <f>IFERROR(VLOOKUP(A24,Orders!A:B,2,FALSE),"")</f>
        <v>37650</v>
      </c>
      <c r="G24" s="6">
        <f>IFERROR(VLOOKUP(A24,Orders!A:C,3,FALSE),"")</f>
        <v>37659</v>
      </c>
      <c r="H24" s="6">
        <f>IFERROR(VLOOKUP(A24,Orders!A:D,4,FALSE),"")</f>
        <v>37654</v>
      </c>
      <c r="I24" t="str">
        <f>IFERROR(VLOOKUP(A24,Orders!A:E,5,FALSE),"")</f>
        <v>Shipped</v>
      </c>
      <c r="J24">
        <f>IFERROR(VLOOKUP(A24,Orders!A:G,7,FALSE),"")</f>
        <v>121</v>
      </c>
      <c r="K24">
        <f>IFERROR(VLOOKUP(J24,Customers!A:L,12,FALSE),"")</f>
        <v>1504</v>
      </c>
      <c r="L24">
        <f>IFERROR(VLOOKUP(J24,Customers!A:M,13,FALSE),"")</f>
        <v>81700</v>
      </c>
      <c r="M24" t="str">
        <f>IFERROR(VLOOKUP(J24,Customers!A:H,8,FALSE),"")</f>
        <v>Stavern</v>
      </c>
      <c r="N24">
        <f>IFERROR(VLOOKUP(K24,Employees!A:F,6,FALSE),"")</f>
        <v>7</v>
      </c>
      <c r="O24" t="str">
        <f>IFERROR(VLOOKUP(N24,Offices!A:B,2,FALSE),"")</f>
        <v>London</v>
      </c>
      <c r="P24" s="6">
        <f>IFERROR(VLOOKUP(J24,Payments!A:C,3,FALSE),"")</f>
        <v>37668</v>
      </c>
      <c r="Q24">
        <f>IFERROR(VLOOKUP(J24,Payments!A:D,4,FALSE),"")</f>
        <v>50218.95</v>
      </c>
      <c r="R24" t="str">
        <f>IFERROR(VLOOKUP(B24,Products!A:C,3,FALSE),"")</f>
        <v>Vintage Cars</v>
      </c>
      <c r="S24">
        <f>IFERROR(VLOOKUP(B24,Products!A:G,7,FALSE),"")</f>
        <v>4710</v>
      </c>
      <c r="T24">
        <f>IFERROR(VLOOKUP(B24,Products!A:I,9,FALSE),"")</f>
        <v>97.39</v>
      </c>
      <c r="U24">
        <f t="shared" si="0"/>
        <v>5</v>
      </c>
      <c r="V24" t="str">
        <f t="shared" si="1"/>
        <v>Yes</v>
      </c>
      <c r="W24">
        <f t="shared" si="2"/>
        <v>2003</v>
      </c>
      <c r="X24">
        <f t="shared" si="3"/>
        <v>1</v>
      </c>
      <c r="Y24">
        <f>IFERROR(VLOOKUP(B24,Products!A:I,8,FALSE),"")</f>
        <v>57.46</v>
      </c>
      <c r="Z24">
        <f t="shared" si="4"/>
        <v>2215.5</v>
      </c>
      <c r="AA24">
        <f t="shared" si="5"/>
        <v>54.229028889662381</v>
      </c>
      <c r="AB24">
        <f t="shared" si="6"/>
        <v>0</v>
      </c>
      <c r="AC24">
        <f t="shared" si="7"/>
        <v>779.00000000000011</v>
      </c>
    </row>
    <row r="25" spans="1:29">
      <c r="A25">
        <v>10103</v>
      </c>
      <c r="B25" t="s">
        <v>147</v>
      </c>
      <c r="C25">
        <v>31</v>
      </c>
      <c r="D25">
        <v>92.46</v>
      </c>
      <c r="E25">
        <v>3</v>
      </c>
      <c r="F25" s="6">
        <f>IFERROR(VLOOKUP(A25,Orders!A:B,2,FALSE),"")</f>
        <v>37650</v>
      </c>
      <c r="G25" s="6">
        <f>IFERROR(VLOOKUP(A25,Orders!A:C,3,FALSE),"")</f>
        <v>37659</v>
      </c>
      <c r="H25" s="6">
        <f>IFERROR(VLOOKUP(A25,Orders!A:D,4,FALSE),"")</f>
        <v>37654</v>
      </c>
      <c r="I25" t="str">
        <f>IFERROR(VLOOKUP(A25,Orders!A:E,5,FALSE),"")</f>
        <v>Shipped</v>
      </c>
      <c r="J25">
        <f>IFERROR(VLOOKUP(A25,Orders!A:G,7,FALSE),"")</f>
        <v>121</v>
      </c>
      <c r="K25">
        <f>IFERROR(VLOOKUP(J25,Customers!A:L,12,FALSE),"")</f>
        <v>1504</v>
      </c>
      <c r="L25">
        <f>IFERROR(VLOOKUP(J25,Customers!A:M,13,FALSE),"")</f>
        <v>81700</v>
      </c>
      <c r="M25" t="str">
        <f>IFERROR(VLOOKUP(J25,Customers!A:H,8,FALSE),"")</f>
        <v>Stavern</v>
      </c>
      <c r="N25">
        <f>IFERROR(VLOOKUP(K25,Employees!A:F,6,FALSE),"")</f>
        <v>7</v>
      </c>
      <c r="O25" t="str">
        <f>IFERROR(VLOOKUP(N25,Offices!A:B,2,FALSE),"")</f>
        <v>London</v>
      </c>
      <c r="P25" s="6">
        <f>IFERROR(VLOOKUP(J25,Payments!A:C,3,FALSE),"")</f>
        <v>37668</v>
      </c>
      <c r="Q25">
        <f>IFERROR(VLOOKUP(J25,Payments!A:D,4,FALSE),"")</f>
        <v>50218.95</v>
      </c>
      <c r="R25" t="str">
        <f>IFERROR(VLOOKUP(B25,Products!A:C,3,FALSE),"")</f>
        <v>Trucks and Buses</v>
      </c>
      <c r="S25">
        <f>IFERROR(VLOOKUP(B25,Products!A:G,7,FALSE),"")</f>
        <v>5099</v>
      </c>
      <c r="T25">
        <f>IFERROR(VLOOKUP(B25,Products!A:I,9,FALSE),"")</f>
        <v>96.31</v>
      </c>
      <c r="U25">
        <f t="shared" si="0"/>
        <v>5</v>
      </c>
      <c r="V25" t="str">
        <f t="shared" si="1"/>
        <v>Yes</v>
      </c>
      <c r="W25">
        <f t="shared" si="2"/>
        <v>2003</v>
      </c>
      <c r="X25">
        <f t="shared" si="3"/>
        <v>1</v>
      </c>
      <c r="Y25">
        <f>IFERROR(VLOOKUP(B25,Products!A:I,8,FALSE),"")</f>
        <v>53.93</v>
      </c>
      <c r="Z25">
        <f t="shared" si="4"/>
        <v>2866.2599999999998</v>
      </c>
      <c r="AA25">
        <f t="shared" si="5"/>
        <v>71.444465047283501</v>
      </c>
      <c r="AB25">
        <f t="shared" si="6"/>
        <v>1</v>
      </c>
      <c r="AC25">
        <f t="shared" si="7"/>
        <v>1194.4299999999998</v>
      </c>
    </row>
    <row r="26" spans="1:29">
      <c r="A26">
        <v>10103</v>
      </c>
      <c r="B26" t="s">
        <v>148</v>
      </c>
      <c r="C26">
        <v>45</v>
      </c>
      <c r="D26">
        <v>63.35</v>
      </c>
      <c r="E26">
        <v>7</v>
      </c>
      <c r="F26" s="6">
        <f>IFERROR(VLOOKUP(A26,Orders!A:B,2,FALSE),"")</f>
        <v>37650</v>
      </c>
      <c r="G26" s="6">
        <f>IFERROR(VLOOKUP(A26,Orders!A:C,3,FALSE),"")</f>
        <v>37659</v>
      </c>
      <c r="H26" s="6">
        <f>IFERROR(VLOOKUP(A26,Orders!A:D,4,FALSE),"")</f>
        <v>37654</v>
      </c>
      <c r="I26" t="str">
        <f>IFERROR(VLOOKUP(A26,Orders!A:E,5,FALSE),"")</f>
        <v>Shipped</v>
      </c>
      <c r="J26">
        <f>IFERROR(VLOOKUP(A26,Orders!A:G,7,FALSE),"")</f>
        <v>121</v>
      </c>
      <c r="K26">
        <f>IFERROR(VLOOKUP(J26,Customers!A:L,12,FALSE),"")</f>
        <v>1504</v>
      </c>
      <c r="L26">
        <f>IFERROR(VLOOKUP(J26,Customers!A:M,13,FALSE),"")</f>
        <v>81700</v>
      </c>
      <c r="M26" t="str">
        <f>IFERROR(VLOOKUP(J26,Customers!A:H,8,FALSE),"")</f>
        <v>Stavern</v>
      </c>
      <c r="N26">
        <f>IFERROR(VLOOKUP(K26,Employees!A:F,6,FALSE),"")</f>
        <v>7</v>
      </c>
      <c r="O26" t="str">
        <f>IFERROR(VLOOKUP(N26,Offices!A:B,2,FALSE),"")</f>
        <v>London</v>
      </c>
      <c r="P26" s="6">
        <f>IFERROR(VLOOKUP(J26,Payments!A:C,3,FALSE),"")</f>
        <v>37668</v>
      </c>
      <c r="Q26">
        <f>IFERROR(VLOOKUP(J26,Payments!A:D,4,FALSE),"")</f>
        <v>50218.95</v>
      </c>
      <c r="R26" t="str">
        <f>IFERROR(VLOOKUP(B26,Products!A:C,3,FALSE),"")</f>
        <v>Trucks and Buses</v>
      </c>
      <c r="S26">
        <f>IFERROR(VLOOKUP(B26,Products!A:G,7,FALSE),"")</f>
        <v>814</v>
      </c>
      <c r="T26">
        <f>IFERROR(VLOOKUP(B26,Products!A:I,9,FALSE),"")</f>
        <v>64.64</v>
      </c>
      <c r="U26">
        <f t="shared" si="0"/>
        <v>5</v>
      </c>
      <c r="V26" t="str">
        <f t="shared" si="1"/>
        <v>Yes</v>
      </c>
      <c r="W26">
        <f t="shared" si="2"/>
        <v>2003</v>
      </c>
      <c r="X26">
        <f t="shared" si="3"/>
        <v>1</v>
      </c>
      <c r="Y26">
        <f>IFERROR(VLOOKUP(B26,Products!A:I,8,FALSE),"")</f>
        <v>33.61</v>
      </c>
      <c r="Z26">
        <f t="shared" si="4"/>
        <v>2850.75</v>
      </c>
      <c r="AA26">
        <f t="shared" si="5"/>
        <v>88.485569770901535</v>
      </c>
      <c r="AB26">
        <f t="shared" si="6"/>
        <v>1</v>
      </c>
      <c r="AC26">
        <f t="shared" si="7"/>
        <v>1338.3000000000002</v>
      </c>
    </row>
    <row r="27" spans="1:29">
      <c r="A27">
        <v>10103</v>
      </c>
      <c r="B27" t="s">
        <v>149</v>
      </c>
      <c r="C27">
        <v>42</v>
      </c>
      <c r="D27">
        <v>94.07</v>
      </c>
      <c r="E27">
        <v>6</v>
      </c>
      <c r="F27" s="6">
        <f>IFERROR(VLOOKUP(A27,Orders!A:B,2,FALSE),"")</f>
        <v>37650</v>
      </c>
      <c r="G27" s="6">
        <f>IFERROR(VLOOKUP(A27,Orders!A:C,3,FALSE),"")</f>
        <v>37659</v>
      </c>
      <c r="H27" s="6">
        <f>IFERROR(VLOOKUP(A27,Orders!A:D,4,FALSE),"")</f>
        <v>37654</v>
      </c>
      <c r="I27" t="str">
        <f>IFERROR(VLOOKUP(A27,Orders!A:E,5,FALSE),"")</f>
        <v>Shipped</v>
      </c>
      <c r="J27">
        <f>IFERROR(VLOOKUP(A27,Orders!A:G,7,FALSE),"")</f>
        <v>121</v>
      </c>
      <c r="K27">
        <f>IFERROR(VLOOKUP(J27,Customers!A:L,12,FALSE),"")</f>
        <v>1504</v>
      </c>
      <c r="L27">
        <f>IFERROR(VLOOKUP(J27,Customers!A:M,13,FALSE),"")</f>
        <v>81700</v>
      </c>
      <c r="M27" t="str">
        <f>IFERROR(VLOOKUP(J27,Customers!A:H,8,FALSE),"")</f>
        <v>Stavern</v>
      </c>
      <c r="N27">
        <f>IFERROR(VLOOKUP(K27,Employees!A:F,6,FALSE),"")</f>
        <v>7</v>
      </c>
      <c r="O27" t="str">
        <f>IFERROR(VLOOKUP(N27,Offices!A:B,2,FALSE),"")</f>
        <v>London</v>
      </c>
      <c r="P27" s="6">
        <f>IFERROR(VLOOKUP(J27,Payments!A:C,3,FALSE),"")</f>
        <v>37668</v>
      </c>
      <c r="Q27">
        <f>IFERROR(VLOOKUP(J27,Payments!A:D,4,FALSE),"")</f>
        <v>50218.95</v>
      </c>
      <c r="R27" t="str">
        <f>IFERROR(VLOOKUP(B27,Products!A:C,3,FALSE),"")</f>
        <v>Classic Cars</v>
      </c>
      <c r="S27">
        <f>IFERROR(VLOOKUP(B27,Products!A:G,7,FALSE),"")</f>
        <v>6934</v>
      </c>
      <c r="T27">
        <f>IFERROR(VLOOKUP(B27,Products!A:I,9,FALSE),"")</f>
        <v>101.15</v>
      </c>
      <c r="U27">
        <f t="shared" si="0"/>
        <v>5</v>
      </c>
      <c r="V27" t="str">
        <f t="shared" si="1"/>
        <v>Yes</v>
      </c>
      <c r="W27">
        <f t="shared" si="2"/>
        <v>2003</v>
      </c>
      <c r="X27">
        <f t="shared" si="3"/>
        <v>1</v>
      </c>
      <c r="Y27">
        <f>IFERROR(VLOOKUP(B27,Products!A:I,8,FALSE),"")</f>
        <v>46.53</v>
      </c>
      <c r="Z27">
        <f t="shared" si="4"/>
        <v>3950.9399999999996</v>
      </c>
      <c r="AA27">
        <f t="shared" si="5"/>
        <v>102.1706425961745</v>
      </c>
      <c r="AB27">
        <f t="shared" si="6"/>
        <v>1</v>
      </c>
      <c r="AC27">
        <f t="shared" si="7"/>
        <v>1996.6799999999996</v>
      </c>
    </row>
    <row r="28" spans="1:29">
      <c r="A28">
        <v>10104</v>
      </c>
      <c r="B28" t="s">
        <v>150</v>
      </c>
      <c r="C28">
        <v>34</v>
      </c>
      <c r="D28">
        <v>131.44</v>
      </c>
      <c r="E28">
        <v>1</v>
      </c>
      <c r="F28" s="6">
        <f>IFERROR(VLOOKUP(A28,Orders!A:B,2,FALSE),"")</f>
        <v>37652</v>
      </c>
      <c r="G28" s="6">
        <f>IFERROR(VLOOKUP(A28,Orders!A:C,3,FALSE),"")</f>
        <v>37661</v>
      </c>
      <c r="H28" s="6">
        <f>IFERROR(VLOOKUP(A28,Orders!A:D,4,FALSE),"")</f>
        <v>37653</v>
      </c>
      <c r="I28" t="str">
        <f>IFERROR(VLOOKUP(A28,Orders!A:E,5,FALSE),"")</f>
        <v>Shipped</v>
      </c>
      <c r="J28">
        <f>IFERROR(VLOOKUP(A28,Orders!A:G,7,FALSE),"")</f>
        <v>141</v>
      </c>
      <c r="K28">
        <f>IFERROR(VLOOKUP(J28,Customers!A:L,12,FALSE),"")</f>
        <v>1370</v>
      </c>
      <c r="L28">
        <f>IFERROR(VLOOKUP(J28,Customers!A:M,13,FALSE),"")</f>
        <v>227600</v>
      </c>
      <c r="M28" t="str">
        <f>IFERROR(VLOOKUP(J28,Customers!A:H,8,FALSE),"")</f>
        <v>Madrid</v>
      </c>
      <c r="N28">
        <f>IFERROR(VLOOKUP(K28,Employees!A:F,6,FALSE),"")</f>
        <v>4</v>
      </c>
      <c r="O28" t="str">
        <f>IFERROR(VLOOKUP(N28,Offices!A:B,2,FALSE),"")</f>
        <v>Paris</v>
      </c>
      <c r="P28" s="6">
        <f>IFERROR(VLOOKUP(J28,Payments!A:C,3,FALSE),"")</f>
        <v>37821</v>
      </c>
      <c r="Q28">
        <f>IFERROR(VLOOKUP(J28,Payments!A:D,4,FALSE),"")</f>
        <v>36251.03</v>
      </c>
      <c r="R28" t="str">
        <f>IFERROR(VLOOKUP(B28,Products!A:C,3,FALSE),"")</f>
        <v>Classic Cars</v>
      </c>
      <c r="S28">
        <f>IFERROR(VLOOKUP(B28,Products!A:G,7,FALSE),"")</f>
        <v>6906</v>
      </c>
      <c r="T28">
        <f>IFERROR(VLOOKUP(B28,Products!A:I,9,FALSE),"")</f>
        <v>151.08000000000001</v>
      </c>
      <c r="U28">
        <f t="shared" si="0"/>
        <v>8</v>
      </c>
      <c r="V28" t="str">
        <f t="shared" si="1"/>
        <v>No</v>
      </c>
      <c r="W28">
        <f t="shared" si="2"/>
        <v>2003</v>
      </c>
      <c r="X28">
        <f t="shared" si="3"/>
        <v>1</v>
      </c>
      <c r="Y28">
        <f>IFERROR(VLOOKUP(B28,Products!A:I,8,FALSE),"")</f>
        <v>89.14</v>
      </c>
      <c r="Z28">
        <f t="shared" si="4"/>
        <v>4468.96</v>
      </c>
      <c r="AA28">
        <f t="shared" si="5"/>
        <v>47.453444020641683</v>
      </c>
      <c r="AB28">
        <f t="shared" si="6"/>
        <v>0</v>
      </c>
      <c r="AC28">
        <f t="shared" si="7"/>
        <v>1438.1999999999998</v>
      </c>
    </row>
    <row r="29" spans="1:29">
      <c r="A29">
        <v>10104</v>
      </c>
      <c r="B29" t="s">
        <v>151</v>
      </c>
      <c r="C29">
        <v>41</v>
      </c>
      <c r="D29">
        <v>111.39</v>
      </c>
      <c r="E29">
        <v>9</v>
      </c>
      <c r="F29" s="6">
        <f>IFERROR(VLOOKUP(A29,Orders!A:B,2,FALSE),"")</f>
        <v>37652</v>
      </c>
      <c r="G29" s="6">
        <f>IFERROR(VLOOKUP(A29,Orders!A:C,3,FALSE),"")</f>
        <v>37661</v>
      </c>
      <c r="H29" s="6">
        <f>IFERROR(VLOOKUP(A29,Orders!A:D,4,FALSE),"")</f>
        <v>37653</v>
      </c>
      <c r="I29" t="str">
        <f>IFERROR(VLOOKUP(A29,Orders!A:E,5,FALSE),"")</f>
        <v>Shipped</v>
      </c>
      <c r="J29">
        <f>IFERROR(VLOOKUP(A29,Orders!A:G,7,FALSE),"")</f>
        <v>141</v>
      </c>
      <c r="K29">
        <f>IFERROR(VLOOKUP(J29,Customers!A:L,12,FALSE),"")</f>
        <v>1370</v>
      </c>
      <c r="L29">
        <f>IFERROR(VLOOKUP(J29,Customers!A:M,13,FALSE),"")</f>
        <v>227600</v>
      </c>
      <c r="M29" t="str">
        <f>IFERROR(VLOOKUP(J29,Customers!A:H,8,FALSE),"")</f>
        <v>Madrid</v>
      </c>
      <c r="N29">
        <f>IFERROR(VLOOKUP(K29,Employees!A:F,6,FALSE),"")</f>
        <v>4</v>
      </c>
      <c r="O29" t="str">
        <f>IFERROR(VLOOKUP(N29,Offices!A:B,2,FALSE),"")</f>
        <v>Paris</v>
      </c>
      <c r="P29" s="6">
        <f>IFERROR(VLOOKUP(J29,Payments!A:C,3,FALSE),"")</f>
        <v>37821</v>
      </c>
      <c r="Q29">
        <f>IFERROR(VLOOKUP(J29,Payments!A:D,4,FALSE),"")</f>
        <v>36251.03</v>
      </c>
      <c r="R29" t="str">
        <f>IFERROR(VLOOKUP(B29,Products!A:C,3,FALSE),"")</f>
        <v>Trucks and Buses</v>
      </c>
      <c r="S29">
        <f>IFERROR(VLOOKUP(B29,Products!A:G,7,FALSE),"")</f>
        <v>6125</v>
      </c>
      <c r="T29">
        <f>IFERROR(VLOOKUP(B29,Products!A:I,9,FALSE),"")</f>
        <v>118.5</v>
      </c>
      <c r="U29">
        <f t="shared" si="0"/>
        <v>8</v>
      </c>
      <c r="V29" t="str">
        <f t="shared" si="1"/>
        <v>No</v>
      </c>
      <c r="W29">
        <f t="shared" si="2"/>
        <v>2003</v>
      </c>
      <c r="X29">
        <f t="shared" si="3"/>
        <v>1</v>
      </c>
      <c r="Y29">
        <f>IFERROR(VLOOKUP(B29,Products!A:I,8,FALSE),"")</f>
        <v>55.7</v>
      </c>
      <c r="Z29">
        <f t="shared" si="4"/>
        <v>4566.99</v>
      </c>
      <c r="AA29">
        <f t="shared" si="5"/>
        <v>99.982046678635541</v>
      </c>
      <c r="AB29">
        <f t="shared" si="6"/>
        <v>1</v>
      </c>
      <c r="AC29">
        <f t="shared" si="7"/>
        <v>2283.29</v>
      </c>
    </row>
    <row r="30" spans="1:29">
      <c r="A30">
        <v>10104</v>
      </c>
      <c r="B30" t="s">
        <v>152</v>
      </c>
      <c r="C30">
        <v>24</v>
      </c>
      <c r="D30">
        <v>135.9</v>
      </c>
      <c r="E30">
        <v>8</v>
      </c>
      <c r="F30" s="6">
        <f>IFERROR(VLOOKUP(A30,Orders!A:B,2,FALSE),"")</f>
        <v>37652</v>
      </c>
      <c r="G30" s="6">
        <f>IFERROR(VLOOKUP(A30,Orders!A:C,3,FALSE),"")</f>
        <v>37661</v>
      </c>
      <c r="H30" s="6">
        <f>IFERROR(VLOOKUP(A30,Orders!A:D,4,FALSE),"")</f>
        <v>37653</v>
      </c>
      <c r="I30" t="str">
        <f>IFERROR(VLOOKUP(A30,Orders!A:E,5,FALSE),"")</f>
        <v>Shipped</v>
      </c>
      <c r="J30">
        <f>IFERROR(VLOOKUP(A30,Orders!A:G,7,FALSE),"")</f>
        <v>141</v>
      </c>
      <c r="K30">
        <f>IFERROR(VLOOKUP(J30,Customers!A:L,12,FALSE),"")</f>
        <v>1370</v>
      </c>
      <c r="L30">
        <f>IFERROR(VLOOKUP(J30,Customers!A:M,13,FALSE),"")</f>
        <v>227600</v>
      </c>
      <c r="M30" t="str">
        <f>IFERROR(VLOOKUP(J30,Customers!A:H,8,FALSE),"")</f>
        <v>Madrid</v>
      </c>
      <c r="N30">
        <f>IFERROR(VLOOKUP(K30,Employees!A:F,6,FALSE),"")</f>
        <v>4</v>
      </c>
      <c r="O30" t="str">
        <f>IFERROR(VLOOKUP(N30,Offices!A:B,2,FALSE),"")</f>
        <v>Paris</v>
      </c>
      <c r="P30" s="6">
        <f>IFERROR(VLOOKUP(J30,Payments!A:C,3,FALSE),"")</f>
        <v>37821</v>
      </c>
      <c r="Q30">
        <f>IFERROR(VLOOKUP(J30,Payments!A:D,4,FALSE),"")</f>
        <v>36251.03</v>
      </c>
      <c r="R30" t="str">
        <f>IFERROR(VLOOKUP(B30,Products!A:C,3,FALSE),"")</f>
        <v>Classic Cars</v>
      </c>
      <c r="S30">
        <f>IFERROR(VLOOKUP(B30,Products!A:G,7,FALSE),"")</f>
        <v>4724</v>
      </c>
      <c r="T30">
        <f>IFERROR(VLOOKUP(B30,Products!A:I,9,FALSE),"")</f>
        <v>163.72999999999999</v>
      </c>
      <c r="U30">
        <f t="shared" si="0"/>
        <v>8</v>
      </c>
      <c r="V30" t="str">
        <f t="shared" si="1"/>
        <v>No</v>
      </c>
      <c r="W30">
        <f t="shared" si="2"/>
        <v>2003</v>
      </c>
      <c r="X30">
        <f t="shared" si="3"/>
        <v>1</v>
      </c>
      <c r="Y30">
        <f>IFERROR(VLOOKUP(B30,Products!A:I,8,FALSE),"")</f>
        <v>101.51</v>
      </c>
      <c r="Z30">
        <f t="shared" si="4"/>
        <v>3261.6000000000004</v>
      </c>
      <c r="AA30">
        <f t="shared" si="5"/>
        <v>33.878435622106196</v>
      </c>
      <c r="AB30">
        <f t="shared" si="6"/>
        <v>0</v>
      </c>
      <c r="AC30">
        <f t="shared" si="7"/>
        <v>825.36</v>
      </c>
    </row>
    <row r="31" spans="1:29">
      <c r="A31">
        <v>10104</v>
      </c>
      <c r="B31" t="s">
        <v>153</v>
      </c>
      <c r="C31">
        <v>29</v>
      </c>
      <c r="D31">
        <v>122.73</v>
      </c>
      <c r="E31">
        <v>12</v>
      </c>
      <c r="F31" s="6">
        <f>IFERROR(VLOOKUP(A31,Orders!A:B,2,FALSE),"")</f>
        <v>37652</v>
      </c>
      <c r="G31" s="6">
        <f>IFERROR(VLOOKUP(A31,Orders!A:C,3,FALSE),"")</f>
        <v>37661</v>
      </c>
      <c r="H31" s="6">
        <f>IFERROR(VLOOKUP(A31,Orders!A:D,4,FALSE),"")</f>
        <v>37653</v>
      </c>
      <c r="I31" t="str">
        <f>IFERROR(VLOOKUP(A31,Orders!A:E,5,FALSE),"")</f>
        <v>Shipped</v>
      </c>
      <c r="J31">
        <f>IFERROR(VLOOKUP(A31,Orders!A:G,7,FALSE),"")</f>
        <v>141</v>
      </c>
      <c r="K31">
        <f>IFERROR(VLOOKUP(J31,Customers!A:L,12,FALSE),"")</f>
        <v>1370</v>
      </c>
      <c r="L31">
        <f>IFERROR(VLOOKUP(J31,Customers!A:M,13,FALSE),"")</f>
        <v>227600</v>
      </c>
      <c r="M31" t="str">
        <f>IFERROR(VLOOKUP(J31,Customers!A:H,8,FALSE),"")</f>
        <v>Madrid</v>
      </c>
      <c r="N31">
        <f>IFERROR(VLOOKUP(K31,Employees!A:F,6,FALSE),"")</f>
        <v>4</v>
      </c>
      <c r="O31" t="str">
        <f>IFERROR(VLOOKUP(N31,Offices!A:B,2,FALSE),"")</f>
        <v>Paris</v>
      </c>
      <c r="P31" s="6">
        <f>IFERROR(VLOOKUP(J31,Payments!A:C,3,FALSE),"")</f>
        <v>37821</v>
      </c>
      <c r="Q31">
        <f>IFERROR(VLOOKUP(J31,Payments!A:D,4,FALSE),"")</f>
        <v>36251.03</v>
      </c>
      <c r="R31" t="str">
        <f>IFERROR(VLOOKUP(B31,Products!A:C,3,FALSE),"")</f>
        <v>Trucks and Buses</v>
      </c>
      <c r="S31">
        <f>IFERROR(VLOOKUP(B31,Products!A:G,7,FALSE),"")</f>
        <v>8258</v>
      </c>
      <c r="T31">
        <f>IFERROR(VLOOKUP(B31,Products!A:I,9,FALSE),"")</f>
        <v>122.73</v>
      </c>
      <c r="U31">
        <f t="shared" si="0"/>
        <v>8</v>
      </c>
      <c r="V31" t="str">
        <f t="shared" si="1"/>
        <v>No</v>
      </c>
      <c r="W31">
        <f t="shared" si="2"/>
        <v>2003</v>
      </c>
      <c r="X31">
        <f t="shared" si="3"/>
        <v>1</v>
      </c>
      <c r="Y31">
        <f>IFERROR(VLOOKUP(B31,Products!A:I,8,FALSE),"")</f>
        <v>74.86</v>
      </c>
      <c r="Z31">
        <f t="shared" si="4"/>
        <v>3559.17</v>
      </c>
      <c r="AA31">
        <f t="shared" si="5"/>
        <v>63.946032594175804</v>
      </c>
      <c r="AB31">
        <f t="shared" si="6"/>
        <v>0</v>
      </c>
      <c r="AC31">
        <f t="shared" si="7"/>
        <v>1388.23</v>
      </c>
    </row>
    <row r="32" spans="1:29">
      <c r="A32">
        <v>10104</v>
      </c>
      <c r="B32" t="s">
        <v>154</v>
      </c>
      <c r="C32">
        <v>23</v>
      </c>
      <c r="D32">
        <v>165.95</v>
      </c>
      <c r="E32">
        <v>13</v>
      </c>
      <c r="F32" s="6">
        <f>IFERROR(VLOOKUP(A32,Orders!A:B,2,FALSE),"")</f>
        <v>37652</v>
      </c>
      <c r="G32" s="6">
        <f>IFERROR(VLOOKUP(A32,Orders!A:C,3,FALSE),"")</f>
        <v>37661</v>
      </c>
      <c r="H32" s="6">
        <f>IFERROR(VLOOKUP(A32,Orders!A:D,4,FALSE),"")</f>
        <v>37653</v>
      </c>
      <c r="I32" t="str">
        <f>IFERROR(VLOOKUP(A32,Orders!A:E,5,FALSE),"")</f>
        <v>Shipped</v>
      </c>
      <c r="J32">
        <f>IFERROR(VLOOKUP(A32,Orders!A:G,7,FALSE),"")</f>
        <v>141</v>
      </c>
      <c r="K32">
        <f>IFERROR(VLOOKUP(J32,Customers!A:L,12,FALSE),"")</f>
        <v>1370</v>
      </c>
      <c r="L32">
        <f>IFERROR(VLOOKUP(J32,Customers!A:M,13,FALSE),"")</f>
        <v>227600</v>
      </c>
      <c r="M32" t="str">
        <f>IFERROR(VLOOKUP(J32,Customers!A:H,8,FALSE),"")</f>
        <v>Madrid</v>
      </c>
      <c r="N32">
        <f>IFERROR(VLOOKUP(K32,Employees!A:F,6,FALSE),"")</f>
        <v>4</v>
      </c>
      <c r="O32" t="str">
        <f>IFERROR(VLOOKUP(N32,Offices!A:B,2,FALSE),"")</f>
        <v>Paris</v>
      </c>
      <c r="P32" s="6">
        <f>IFERROR(VLOOKUP(J32,Payments!A:C,3,FALSE),"")</f>
        <v>37821</v>
      </c>
      <c r="Q32">
        <f>IFERROR(VLOOKUP(J32,Payments!A:D,4,FALSE),"")</f>
        <v>36251.03</v>
      </c>
      <c r="R32" t="str">
        <f>IFERROR(VLOOKUP(B32,Products!A:C,3,FALSE),"")</f>
        <v>Classic Cars</v>
      </c>
      <c r="S32">
        <f>IFERROR(VLOOKUP(B32,Products!A:G,7,FALSE),"")</f>
        <v>8347</v>
      </c>
      <c r="T32">
        <f>IFERROR(VLOOKUP(B32,Products!A:I,9,FALSE),"")</f>
        <v>169.34</v>
      </c>
      <c r="U32">
        <f t="shared" si="0"/>
        <v>8</v>
      </c>
      <c r="V32" t="str">
        <f t="shared" si="1"/>
        <v>No</v>
      </c>
      <c r="W32">
        <f t="shared" si="2"/>
        <v>2003</v>
      </c>
      <c r="X32">
        <f t="shared" si="3"/>
        <v>1</v>
      </c>
      <c r="Y32">
        <f>IFERROR(VLOOKUP(B32,Products!A:I,8,FALSE),"")</f>
        <v>77.900000000000006</v>
      </c>
      <c r="Z32">
        <f t="shared" si="4"/>
        <v>3816.85</v>
      </c>
      <c r="AA32">
        <f t="shared" si="5"/>
        <v>113.02952503209241</v>
      </c>
      <c r="AB32">
        <f t="shared" si="6"/>
        <v>1</v>
      </c>
      <c r="AC32">
        <f t="shared" si="7"/>
        <v>2025.1499999999996</v>
      </c>
    </row>
    <row r="33" spans="1:29">
      <c r="A33">
        <v>10104</v>
      </c>
      <c r="B33" t="s">
        <v>155</v>
      </c>
      <c r="C33">
        <v>38</v>
      </c>
      <c r="D33">
        <v>119.2</v>
      </c>
      <c r="E33">
        <v>3</v>
      </c>
      <c r="F33" s="6">
        <f>IFERROR(VLOOKUP(A33,Orders!A:B,2,FALSE),"")</f>
        <v>37652</v>
      </c>
      <c r="G33" s="6">
        <f>IFERROR(VLOOKUP(A33,Orders!A:C,3,FALSE),"")</f>
        <v>37661</v>
      </c>
      <c r="H33" s="6">
        <f>IFERROR(VLOOKUP(A33,Orders!A:D,4,FALSE),"")</f>
        <v>37653</v>
      </c>
      <c r="I33" t="str">
        <f>IFERROR(VLOOKUP(A33,Orders!A:E,5,FALSE),"")</f>
        <v>Shipped</v>
      </c>
      <c r="J33">
        <f>IFERROR(VLOOKUP(A33,Orders!A:G,7,FALSE),"")</f>
        <v>141</v>
      </c>
      <c r="K33">
        <f>IFERROR(VLOOKUP(J33,Customers!A:L,12,FALSE),"")</f>
        <v>1370</v>
      </c>
      <c r="L33">
        <f>IFERROR(VLOOKUP(J33,Customers!A:M,13,FALSE),"")</f>
        <v>227600</v>
      </c>
      <c r="M33" t="str">
        <f>IFERROR(VLOOKUP(J33,Customers!A:H,8,FALSE),"")</f>
        <v>Madrid</v>
      </c>
      <c r="N33">
        <f>IFERROR(VLOOKUP(K33,Employees!A:F,6,FALSE),"")</f>
        <v>4</v>
      </c>
      <c r="O33" t="str">
        <f>IFERROR(VLOOKUP(N33,Offices!A:B,2,FALSE),"")</f>
        <v>Paris</v>
      </c>
      <c r="P33" s="6">
        <f>IFERROR(VLOOKUP(J33,Payments!A:C,3,FALSE),"")</f>
        <v>37821</v>
      </c>
      <c r="Q33">
        <f>IFERROR(VLOOKUP(J33,Payments!A:D,4,FALSE),"")</f>
        <v>36251.03</v>
      </c>
      <c r="R33" t="str">
        <f>IFERROR(VLOOKUP(B33,Products!A:C,3,FALSE),"")</f>
        <v>Classic Cars</v>
      </c>
      <c r="S33">
        <f>IFERROR(VLOOKUP(B33,Products!A:G,7,FALSE),"")</f>
        <v>5545</v>
      </c>
      <c r="T33">
        <f>IFERROR(VLOOKUP(B33,Products!A:I,9,FALSE),"")</f>
        <v>143.62</v>
      </c>
      <c r="U33">
        <f t="shared" si="0"/>
        <v>8</v>
      </c>
      <c r="V33" t="str">
        <f t="shared" si="1"/>
        <v>No</v>
      </c>
      <c r="W33">
        <f t="shared" si="2"/>
        <v>2003</v>
      </c>
      <c r="X33">
        <f t="shared" si="3"/>
        <v>1</v>
      </c>
      <c r="Y33">
        <f>IFERROR(VLOOKUP(B33,Products!A:I,8,FALSE),"")</f>
        <v>91.92</v>
      </c>
      <c r="Z33">
        <f t="shared" si="4"/>
        <v>4529.6000000000004</v>
      </c>
      <c r="AA33">
        <f t="shared" si="5"/>
        <v>29.677980852915582</v>
      </c>
      <c r="AB33">
        <f t="shared" si="6"/>
        <v>0</v>
      </c>
      <c r="AC33">
        <f t="shared" si="7"/>
        <v>1036.6400000000001</v>
      </c>
    </row>
    <row r="34" spans="1:29">
      <c r="A34">
        <v>10104</v>
      </c>
      <c r="B34" t="s">
        <v>156</v>
      </c>
      <c r="C34">
        <v>35</v>
      </c>
      <c r="D34">
        <v>52.02</v>
      </c>
      <c r="E34">
        <v>6</v>
      </c>
      <c r="F34" s="6">
        <f>IFERROR(VLOOKUP(A34,Orders!A:B,2,FALSE),"")</f>
        <v>37652</v>
      </c>
      <c r="G34" s="6">
        <f>IFERROR(VLOOKUP(A34,Orders!A:C,3,FALSE),"")</f>
        <v>37661</v>
      </c>
      <c r="H34" s="6">
        <f>IFERROR(VLOOKUP(A34,Orders!A:D,4,FALSE),"")</f>
        <v>37653</v>
      </c>
      <c r="I34" t="str">
        <f>IFERROR(VLOOKUP(A34,Orders!A:E,5,FALSE),"")</f>
        <v>Shipped</v>
      </c>
      <c r="J34">
        <f>IFERROR(VLOOKUP(A34,Orders!A:G,7,FALSE),"")</f>
        <v>141</v>
      </c>
      <c r="K34">
        <f>IFERROR(VLOOKUP(J34,Customers!A:L,12,FALSE),"")</f>
        <v>1370</v>
      </c>
      <c r="L34">
        <f>IFERROR(VLOOKUP(J34,Customers!A:M,13,FALSE),"")</f>
        <v>227600</v>
      </c>
      <c r="M34" t="str">
        <f>IFERROR(VLOOKUP(J34,Customers!A:H,8,FALSE),"")</f>
        <v>Madrid</v>
      </c>
      <c r="N34">
        <f>IFERROR(VLOOKUP(K34,Employees!A:F,6,FALSE),"")</f>
        <v>4</v>
      </c>
      <c r="O34" t="str">
        <f>IFERROR(VLOOKUP(N34,Offices!A:B,2,FALSE),"")</f>
        <v>Paris</v>
      </c>
      <c r="P34" s="6">
        <f>IFERROR(VLOOKUP(J34,Payments!A:C,3,FALSE),"")</f>
        <v>37821</v>
      </c>
      <c r="Q34">
        <f>IFERROR(VLOOKUP(J34,Payments!A:D,4,FALSE),"")</f>
        <v>36251.03</v>
      </c>
      <c r="R34" t="str">
        <f>IFERROR(VLOOKUP(B34,Products!A:C,3,FALSE),"")</f>
        <v>Classic Cars</v>
      </c>
      <c r="S34">
        <f>IFERROR(VLOOKUP(B34,Products!A:G,7,FALSE),"")</f>
        <v>4074</v>
      </c>
      <c r="T34">
        <f>IFERROR(VLOOKUP(B34,Products!A:I,9,FALSE),"")</f>
        <v>57.8</v>
      </c>
      <c r="U34">
        <f t="shared" si="0"/>
        <v>8</v>
      </c>
      <c r="V34" t="str">
        <f t="shared" si="1"/>
        <v>No</v>
      </c>
      <c r="W34">
        <f t="shared" si="2"/>
        <v>2003</v>
      </c>
      <c r="X34">
        <f t="shared" si="3"/>
        <v>1</v>
      </c>
      <c r="Y34">
        <f>IFERROR(VLOOKUP(B34,Products!A:I,8,FALSE),"")</f>
        <v>32.369999999999997</v>
      </c>
      <c r="Z34">
        <f t="shared" si="4"/>
        <v>1820.7</v>
      </c>
      <c r="AA34">
        <f t="shared" si="5"/>
        <v>60.704355885078797</v>
      </c>
      <c r="AB34">
        <f t="shared" si="6"/>
        <v>0</v>
      </c>
      <c r="AC34">
        <f t="shared" si="7"/>
        <v>687.75000000000023</v>
      </c>
    </row>
    <row r="35" spans="1:29">
      <c r="A35">
        <v>10104</v>
      </c>
      <c r="B35" t="s">
        <v>157</v>
      </c>
      <c r="C35">
        <v>44</v>
      </c>
      <c r="D35">
        <v>30.41</v>
      </c>
      <c r="E35">
        <v>10</v>
      </c>
      <c r="F35" s="6">
        <f>IFERROR(VLOOKUP(A35,Orders!A:B,2,FALSE),"")</f>
        <v>37652</v>
      </c>
      <c r="G35" s="6">
        <f>IFERROR(VLOOKUP(A35,Orders!A:C,3,FALSE),"")</f>
        <v>37661</v>
      </c>
      <c r="H35" s="6">
        <f>IFERROR(VLOOKUP(A35,Orders!A:D,4,FALSE),"")</f>
        <v>37653</v>
      </c>
      <c r="I35" t="str">
        <f>IFERROR(VLOOKUP(A35,Orders!A:E,5,FALSE),"")</f>
        <v>Shipped</v>
      </c>
      <c r="J35">
        <f>IFERROR(VLOOKUP(A35,Orders!A:G,7,FALSE),"")</f>
        <v>141</v>
      </c>
      <c r="K35">
        <f>IFERROR(VLOOKUP(J35,Customers!A:L,12,FALSE),"")</f>
        <v>1370</v>
      </c>
      <c r="L35">
        <f>IFERROR(VLOOKUP(J35,Customers!A:M,13,FALSE),"")</f>
        <v>227600</v>
      </c>
      <c r="M35" t="str">
        <f>IFERROR(VLOOKUP(J35,Customers!A:H,8,FALSE),"")</f>
        <v>Madrid</v>
      </c>
      <c r="N35">
        <f>IFERROR(VLOOKUP(K35,Employees!A:F,6,FALSE),"")</f>
        <v>4</v>
      </c>
      <c r="O35" t="str">
        <f>IFERROR(VLOOKUP(N35,Offices!A:B,2,FALSE),"")</f>
        <v>Paris</v>
      </c>
      <c r="P35" s="6">
        <f>IFERROR(VLOOKUP(J35,Payments!A:C,3,FALSE),"")</f>
        <v>37821</v>
      </c>
      <c r="Q35">
        <f>IFERROR(VLOOKUP(J35,Payments!A:D,4,FALSE),"")</f>
        <v>36251.03</v>
      </c>
      <c r="R35" t="str">
        <f>IFERROR(VLOOKUP(B35,Products!A:C,3,FALSE),"")</f>
        <v>Classic Cars</v>
      </c>
      <c r="S35">
        <f>IFERROR(VLOOKUP(B35,Products!A:G,7,FALSE),"")</f>
        <v>2542</v>
      </c>
      <c r="T35">
        <f>IFERROR(VLOOKUP(B35,Products!A:I,9,FALSE),"")</f>
        <v>35.36</v>
      </c>
      <c r="U35">
        <f t="shared" si="0"/>
        <v>8</v>
      </c>
      <c r="V35" t="str">
        <f t="shared" si="1"/>
        <v>No</v>
      </c>
      <c r="W35">
        <f t="shared" si="2"/>
        <v>2003</v>
      </c>
      <c r="X35">
        <f t="shared" si="3"/>
        <v>1</v>
      </c>
      <c r="Y35">
        <f>IFERROR(VLOOKUP(B35,Products!A:I,8,FALSE),"")</f>
        <v>15.91</v>
      </c>
      <c r="Z35">
        <f t="shared" si="4"/>
        <v>1338.04</v>
      </c>
      <c r="AA35">
        <f t="shared" si="5"/>
        <v>91.137649277184167</v>
      </c>
      <c r="AB35">
        <f t="shared" si="6"/>
        <v>1</v>
      </c>
      <c r="AC35">
        <f t="shared" si="7"/>
        <v>638</v>
      </c>
    </row>
    <row r="36" spans="1:29">
      <c r="A36">
        <v>10104</v>
      </c>
      <c r="B36" t="s">
        <v>158</v>
      </c>
      <c r="C36">
        <v>26</v>
      </c>
      <c r="D36">
        <v>106.45</v>
      </c>
      <c r="E36">
        <v>5</v>
      </c>
      <c r="F36" s="6">
        <f>IFERROR(VLOOKUP(A36,Orders!A:B,2,FALSE),"")</f>
        <v>37652</v>
      </c>
      <c r="G36" s="6">
        <f>IFERROR(VLOOKUP(A36,Orders!A:C,3,FALSE),"")</f>
        <v>37661</v>
      </c>
      <c r="H36" s="6">
        <f>IFERROR(VLOOKUP(A36,Orders!A:D,4,FALSE),"")</f>
        <v>37653</v>
      </c>
      <c r="I36" t="str">
        <f>IFERROR(VLOOKUP(A36,Orders!A:E,5,FALSE),"")</f>
        <v>Shipped</v>
      </c>
      <c r="J36">
        <f>IFERROR(VLOOKUP(A36,Orders!A:G,7,FALSE),"")</f>
        <v>141</v>
      </c>
      <c r="K36">
        <f>IFERROR(VLOOKUP(J36,Customers!A:L,12,FALSE),"")</f>
        <v>1370</v>
      </c>
      <c r="L36">
        <f>IFERROR(VLOOKUP(J36,Customers!A:M,13,FALSE),"")</f>
        <v>227600</v>
      </c>
      <c r="M36" t="str">
        <f>IFERROR(VLOOKUP(J36,Customers!A:H,8,FALSE),"")</f>
        <v>Madrid</v>
      </c>
      <c r="N36">
        <f>IFERROR(VLOOKUP(K36,Employees!A:F,6,FALSE),"")</f>
        <v>4</v>
      </c>
      <c r="O36" t="str">
        <f>IFERROR(VLOOKUP(N36,Offices!A:B,2,FALSE),"")</f>
        <v>Paris</v>
      </c>
      <c r="P36" s="6">
        <f>IFERROR(VLOOKUP(J36,Payments!A:C,3,FALSE),"")</f>
        <v>37821</v>
      </c>
      <c r="Q36">
        <f>IFERROR(VLOOKUP(J36,Payments!A:D,4,FALSE),"")</f>
        <v>36251.03</v>
      </c>
      <c r="R36" t="str">
        <f>IFERROR(VLOOKUP(B36,Products!A:C,3,FALSE),"")</f>
        <v>Classic Cars</v>
      </c>
      <c r="S36">
        <f>IFERROR(VLOOKUP(B36,Products!A:G,7,FALSE),"")</f>
        <v>6582</v>
      </c>
      <c r="T36">
        <f>IFERROR(VLOOKUP(B36,Products!A:I,9,FALSE),"")</f>
        <v>118.28</v>
      </c>
      <c r="U36">
        <f t="shared" si="0"/>
        <v>8</v>
      </c>
      <c r="V36" t="str">
        <f t="shared" si="1"/>
        <v>No</v>
      </c>
      <c r="W36">
        <f t="shared" si="2"/>
        <v>2003</v>
      </c>
      <c r="X36">
        <f t="shared" si="3"/>
        <v>1</v>
      </c>
      <c r="Y36">
        <f>IFERROR(VLOOKUP(B36,Products!A:I,8,FALSE),"")</f>
        <v>69.78</v>
      </c>
      <c r="Z36">
        <f t="shared" si="4"/>
        <v>2767.7000000000003</v>
      </c>
      <c r="AA36">
        <f t="shared" si="5"/>
        <v>52.550874175981654</v>
      </c>
      <c r="AB36">
        <f t="shared" si="6"/>
        <v>0</v>
      </c>
      <c r="AC36">
        <f t="shared" si="7"/>
        <v>953.42000000000007</v>
      </c>
    </row>
    <row r="37" spans="1:29">
      <c r="A37">
        <v>10104</v>
      </c>
      <c r="B37" t="s">
        <v>159</v>
      </c>
      <c r="C37">
        <v>35</v>
      </c>
      <c r="D37">
        <v>51.95</v>
      </c>
      <c r="E37">
        <v>11</v>
      </c>
      <c r="F37" s="6">
        <f>IFERROR(VLOOKUP(A37,Orders!A:B,2,FALSE),"")</f>
        <v>37652</v>
      </c>
      <c r="G37" s="6">
        <f>IFERROR(VLOOKUP(A37,Orders!A:C,3,FALSE),"")</f>
        <v>37661</v>
      </c>
      <c r="H37" s="6">
        <f>IFERROR(VLOOKUP(A37,Orders!A:D,4,FALSE),"")</f>
        <v>37653</v>
      </c>
      <c r="I37" t="str">
        <f>IFERROR(VLOOKUP(A37,Orders!A:E,5,FALSE),"")</f>
        <v>Shipped</v>
      </c>
      <c r="J37">
        <f>IFERROR(VLOOKUP(A37,Orders!A:G,7,FALSE),"")</f>
        <v>141</v>
      </c>
      <c r="K37">
        <f>IFERROR(VLOOKUP(J37,Customers!A:L,12,FALSE),"")</f>
        <v>1370</v>
      </c>
      <c r="L37">
        <f>IFERROR(VLOOKUP(J37,Customers!A:M,13,FALSE),"")</f>
        <v>227600</v>
      </c>
      <c r="M37" t="str">
        <f>IFERROR(VLOOKUP(J37,Customers!A:H,8,FALSE),"")</f>
        <v>Madrid</v>
      </c>
      <c r="N37">
        <f>IFERROR(VLOOKUP(K37,Employees!A:F,6,FALSE),"")</f>
        <v>4</v>
      </c>
      <c r="O37" t="str">
        <f>IFERROR(VLOOKUP(N37,Offices!A:B,2,FALSE),"")</f>
        <v>Paris</v>
      </c>
      <c r="P37" s="6">
        <f>IFERROR(VLOOKUP(J37,Payments!A:C,3,FALSE),"")</f>
        <v>37821</v>
      </c>
      <c r="Q37">
        <f>IFERROR(VLOOKUP(J37,Payments!A:D,4,FALSE),"")</f>
        <v>36251.03</v>
      </c>
      <c r="R37" t="str">
        <f>IFERROR(VLOOKUP(B37,Products!A:C,3,FALSE),"")</f>
        <v>Trucks and Buses</v>
      </c>
      <c r="S37">
        <f>IFERROR(VLOOKUP(B37,Products!A:G,7,FALSE),"")</f>
        <v>2874</v>
      </c>
      <c r="T37">
        <f>IFERROR(VLOOKUP(B37,Products!A:I,9,FALSE),"")</f>
        <v>54.11</v>
      </c>
      <c r="U37">
        <f t="shared" si="0"/>
        <v>8</v>
      </c>
      <c r="V37" t="str">
        <f t="shared" si="1"/>
        <v>No</v>
      </c>
      <c r="W37">
        <f t="shared" si="2"/>
        <v>2003</v>
      </c>
      <c r="X37">
        <f t="shared" si="3"/>
        <v>1</v>
      </c>
      <c r="Y37">
        <f>IFERROR(VLOOKUP(B37,Products!A:I,8,FALSE),"")</f>
        <v>25.98</v>
      </c>
      <c r="Z37">
        <f t="shared" si="4"/>
        <v>1818.25</v>
      </c>
      <c r="AA37">
        <f t="shared" si="5"/>
        <v>99.961508852963817</v>
      </c>
      <c r="AB37">
        <f t="shared" si="6"/>
        <v>1</v>
      </c>
      <c r="AC37">
        <f t="shared" si="7"/>
        <v>908.95</v>
      </c>
    </row>
    <row r="38" spans="1:29">
      <c r="A38">
        <v>10104</v>
      </c>
      <c r="B38" t="s">
        <v>160</v>
      </c>
      <c r="C38">
        <v>49</v>
      </c>
      <c r="D38">
        <v>56.55</v>
      </c>
      <c r="E38">
        <v>4</v>
      </c>
      <c r="F38" s="6">
        <f>IFERROR(VLOOKUP(A38,Orders!A:B,2,FALSE),"")</f>
        <v>37652</v>
      </c>
      <c r="G38" s="6">
        <f>IFERROR(VLOOKUP(A38,Orders!A:C,3,FALSE),"")</f>
        <v>37661</v>
      </c>
      <c r="H38" s="6">
        <f>IFERROR(VLOOKUP(A38,Orders!A:D,4,FALSE),"")</f>
        <v>37653</v>
      </c>
      <c r="I38" t="str">
        <f>IFERROR(VLOOKUP(A38,Orders!A:E,5,FALSE),"")</f>
        <v>Shipped</v>
      </c>
      <c r="J38">
        <f>IFERROR(VLOOKUP(A38,Orders!A:G,7,FALSE),"")</f>
        <v>141</v>
      </c>
      <c r="K38">
        <f>IFERROR(VLOOKUP(J38,Customers!A:L,12,FALSE),"")</f>
        <v>1370</v>
      </c>
      <c r="L38">
        <f>IFERROR(VLOOKUP(J38,Customers!A:M,13,FALSE),"")</f>
        <v>227600</v>
      </c>
      <c r="M38" t="str">
        <f>IFERROR(VLOOKUP(J38,Customers!A:H,8,FALSE),"")</f>
        <v>Madrid</v>
      </c>
      <c r="N38">
        <f>IFERROR(VLOOKUP(K38,Employees!A:F,6,FALSE),"")</f>
        <v>4</v>
      </c>
      <c r="O38" t="str">
        <f>IFERROR(VLOOKUP(N38,Offices!A:B,2,FALSE),"")</f>
        <v>Paris</v>
      </c>
      <c r="P38" s="6">
        <f>IFERROR(VLOOKUP(J38,Payments!A:C,3,FALSE),"")</f>
        <v>37821</v>
      </c>
      <c r="Q38">
        <f>IFERROR(VLOOKUP(J38,Payments!A:D,4,FALSE),"")</f>
        <v>36251.03</v>
      </c>
      <c r="R38" t="str">
        <f>IFERROR(VLOOKUP(B38,Products!A:C,3,FALSE),"")</f>
        <v>Trains</v>
      </c>
      <c r="S38">
        <f>IFERROR(VLOOKUP(B38,Products!A:G,7,FALSE),"")</f>
        <v>8601</v>
      </c>
      <c r="T38">
        <f>IFERROR(VLOOKUP(B38,Products!A:I,9,FALSE),"")</f>
        <v>62.14</v>
      </c>
      <c r="U38">
        <f t="shared" si="0"/>
        <v>8</v>
      </c>
      <c r="V38" t="str">
        <f t="shared" si="1"/>
        <v>No</v>
      </c>
      <c r="W38">
        <f t="shared" si="2"/>
        <v>2003</v>
      </c>
      <c r="X38">
        <f t="shared" si="3"/>
        <v>1</v>
      </c>
      <c r="Y38">
        <f>IFERROR(VLOOKUP(B38,Products!A:I,8,FALSE),"")</f>
        <v>26.72</v>
      </c>
      <c r="Z38">
        <f t="shared" si="4"/>
        <v>2770.95</v>
      </c>
      <c r="AA38">
        <f t="shared" si="5"/>
        <v>111.63922155688624</v>
      </c>
      <c r="AB38">
        <f t="shared" si="6"/>
        <v>1</v>
      </c>
      <c r="AC38">
        <f t="shared" si="7"/>
        <v>1461.6699999999998</v>
      </c>
    </row>
    <row r="39" spans="1:29">
      <c r="A39">
        <v>10104</v>
      </c>
      <c r="B39" t="s">
        <v>161</v>
      </c>
      <c r="C39">
        <v>33</v>
      </c>
      <c r="D39">
        <v>114.59</v>
      </c>
      <c r="E39">
        <v>7</v>
      </c>
      <c r="F39" s="6">
        <f>IFERROR(VLOOKUP(A39,Orders!A:B,2,FALSE),"")</f>
        <v>37652</v>
      </c>
      <c r="G39" s="6">
        <f>IFERROR(VLOOKUP(A39,Orders!A:C,3,FALSE),"")</f>
        <v>37661</v>
      </c>
      <c r="H39" s="6">
        <f>IFERROR(VLOOKUP(A39,Orders!A:D,4,FALSE),"")</f>
        <v>37653</v>
      </c>
      <c r="I39" t="str">
        <f>IFERROR(VLOOKUP(A39,Orders!A:E,5,FALSE),"")</f>
        <v>Shipped</v>
      </c>
      <c r="J39">
        <f>IFERROR(VLOOKUP(A39,Orders!A:G,7,FALSE),"")</f>
        <v>141</v>
      </c>
      <c r="K39">
        <f>IFERROR(VLOOKUP(J39,Customers!A:L,12,FALSE),"")</f>
        <v>1370</v>
      </c>
      <c r="L39">
        <f>IFERROR(VLOOKUP(J39,Customers!A:M,13,FALSE),"")</f>
        <v>227600</v>
      </c>
      <c r="M39" t="str">
        <f>IFERROR(VLOOKUP(J39,Customers!A:H,8,FALSE),"")</f>
        <v>Madrid</v>
      </c>
      <c r="N39">
        <f>IFERROR(VLOOKUP(K39,Employees!A:F,6,FALSE),"")</f>
        <v>4</v>
      </c>
      <c r="O39" t="str">
        <f>IFERROR(VLOOKUP(N39,Offices!A:B,2,FALSE),"")</f>
        <v>Paris</v>
      </c>
      <c r="P39" s="6">
        <f>IFERROR(VLOOKUP(J39,Payments!A:C,3,FALSE),"")</f>
        <v>37821</v>
      </c>
      <c r="Q39">
        <f>IFERROR(VLOOKUP(J39,Payments!A:D,4,FALSE),"")</f>
        <v>36251.03</v>
      </c>
      <c r="R39" t="str">
        <f>IFERROR(VLOOKUP(B39,Products!A:C,3,FALSE),"")</f>
        <v>Trucks and Buses</v>
      </c>
      <c r="S39">
        <f>IFERROR(VLOOKUP(B39,Products!A:G,7,FALSE),"")</f>
        <v>1016</v>
      </c>
      <c r="T39">
        <f>IFERROR(VLOOKUP(B39,Products!A:I,9,FALSE),"")</f>
        <v>115.75</v>
      </c>
      <c r="U39">
        <f t="shared" si="0"/>
        <v>8</v>
      </c>
      <c r="V39" t="str">
        <f t="shared" si="1"/>
        <v>No</v>
      </c>
      <c r="W39">
        <f t="shared" si="2"/>
        <v>2003</v>
      </c>
      <c r="X39">
        <f t="shared" si="3"/>
        <v>1</v>
      </c>
      <c r="Y39">
        <f>IFERROR(VLOOKUP(B39,Products!A:I,8,FALSE),"")</f>
        <v>68.290000000000006</v>
      </c>
      <c r="Z39">
        <f t="shared" si="4"/>
        <v>3781.4700000000003</v>
      </c>
      <c r="AA39">
        <f t="shared" si="5"/>
        <v>67.799092107189921</v>
      </c>
      <c r="AB39">
        <f t="shared" si="6"/>
        <v>1</v>
      </c>
      <c r="AC39">
        <f t="shared" si="7"/>
        <v>1527.8999999999999</v>
      </c>
    </row>
    <row r="40" spans="1:29">
      <c r="A40">
        <v>10104</v>
      </c>
      <c r="B40" t="s">
        <v>162</v>
      </c>
      <c r="C40">
        <v>32</v>
      </c>
      <c r="D40">
        <v>53.31</v>
      </c>
      <c r="E40">
        <v>2</v>
      </c>
      <c r="F40" s="6">
        <f>IFERROR(VLOOKUP(A40,Orders!A:B,2,FALSE),"")</f>
        <v>37652</v>
      </c>
      <c r="G40" s="6">
        <f>IFERROR(VLOOKUP(A40,Orders!A:C,3,FALSE),"")</f>
        <v>37661</v>
      </c>
      <c r="H40" s="6">
        <f>IFERROR(VLOOKUP(A40,Orders!A:D,4,FALSE),"")</f>
        <v>37653</v>
      </c>
      <c r="I40" t="str">
        <f>IFERROR(VLOOKUP(A40,Orders!A:E,5,FALSE),"")</f>
        <v>Shipped</v>
      </c>
      <c r="J40">
        <f>IFERROR(VLOOKUP(A40,Orders!A:G,7,FALSE),"")</f>
        <v>141</v>
      </c>
      <c r="K40">
        <f>IFERROR(VLOOKUP(J40,Customers!A:L,12,FALSE),"")</f>
        <v>1370</v>
      </c>
      <c r="L40">
        <f>IFERROR(VLOOKUP(J40,Customers!A:M,13,FALSE),"")</f>
        <v>227600</v>
      </c>
      <c r="M40" t="str">
        <f>IFERROR(VLOOKUP(J40,Customers!A:H,8,FALSE),"")</f>
        <v>Madrid</v>
      </c>
      <c r="N40">
        <f>IFERROR(VLOOKUP(K40,Employees!A:F,6,FALSE),"")</f>
        <v>4</v>
      </c>
      <c r="O40" t="str">
        <f>IFERROR(VLOOKUP(N40,Offices!A:B,2,FALSE),"")</f>
        <v>Paris</v>
      </c>
      <c r="P40" s="6">
        <f>IFERROR(VLOOKUP(J40,Payments!A:C,3,FALSE),"")</f>
        <v>37821</v>
      </c>
      <c r="Q40">
        <f>IFERROR(VLOOKUP(J40,Payments!A:D,4,FALSE),"")</f>
        <v>36251.03</v>
      </c>
      <c r="R40" t="str">
        <f>IFERROR(VLOOKUP(B40,Products!A:C,3,FALSE),"")</f>
        <v>Trains</v>
      </c>
      <c r="S40">
        <f>IFERROR(VLOOKUP(B40,Products!A:G,7,FALSE),"")</f>
        <v>1645</v>
      </c>
      <c r="T40">
        <f>IFERROR(VLOOKUP(B40,Products!A:I,9,FALSE),"")</f>
        <v>58.58</v>
      </c>
      <c r="U40">
        <f t="shared" si="0"/>
        <v>8</v>
      </c>
      <c r="V40" t="str">
        <f t="shared" si="1"/>
        <v>No</v>
      </c>
      <c r="W40">
        <f t="shared" si="2"/>
        <v>2003</v>
      </c>
      <c r="X40">
        <f t="shared" si="3"/>
        <v>1</v>
      </c>
      <c r="Y40">
        <f>IFERROR(VLOOKUP(B40,Products!A:I,8,FALSE),"")</f>
        <v>37.49</v>
      </c>
      <c r="Z40">
        <f t="shared" si="4"/>
        <v>1705.92</v>
      </c>
      <c r="AA40">
        <f t="shared" si="5"/>
        <v>42.197919445185384</v>
      </c>
      <c r="AB40">
        <f t="shared" si="6"/>
        <v>0</v>
      </c>
      <c r="AC40">
        <f t="shared" si="7"/>
        <v>506.24</v>
      </c>
    </row>
    <row r="41" spans="1:29">
      <c r="A41">
        <v>10105</v>
      </c>
      <c r="B41" t="s">
        <v>163</v>
      </c>
      <c r="C41">
        <v>50</v>
      </c>
      <c r="D41">
        <v>127.84</v>
      </c>
      <c r="E41">
        <v>2</v>
      </c>
      <c r="F41" s="6">
        <f>IFERROR(VLOOKUP(A41,Orders!A:B,2,FALSE),"")</f>
        <v>37663</v>
      </c>
      <c r="G41" s="6">
        <f>IFERROR(VLOOKUP(A41,Orders!A:C,3,FALSE),"")</f>
        <v>37673</v>
      </c>
      <c r="H41" s="6">
        <f>IFERROR(VLOOKUP(A41,Orders!A:D,4,FALSE),"")</f>
        <v>37664</v>
      </c>
      <c r="I41" t="str">
        <f>IFERROR(VLOOKUP(A41,Orders!A:E,5,FALSE),"")</f>
        <v>Shipped</v>
      </c>
      <c r="J41">
        <f>IFERROR(VLOOKUP(A41,Orders!A:G,7,FALSE),"")</f>
        <v>145</v>
      </c>
      <c r="K41">
        <f>IFERROR(VLOOKUP(J41,Customers!A:L,12,FALSE),"")</f>
        <v>1401</v>
      </c>
      <c r="L41">
        <f>IFERROR(VLOOKUP(J41,Customers!A:M,13,FALSE),"")</f>
        <v>83400</v>
      </c>
      <c r="M41" t="str">
        <f>IFERROR(VLOOKUP(J41,Customers!A:H,8,FALSE),"")</f>
        <v>Kobenhavn</v>
      </c>
      <c r="N41">
        <f>IFERROR(VLOOKUP(K41,Employees!A:F,6,FALSE),"")</f>
        <v>4</v>
      </c>
      <c r="O41" t="str">
        <f>IFERROR(VLOOKUP(N41,Offices!A:B,2,FALSE),"")</f>
        <v>Paris</v>
      </c>
      <c r="P41" s="6">
        <f>IFERROR(VLOOKUP(J41,Payments!A:C,3,FALSE),"")</f>
        <v>38171</v>
      </c>
      <c r="Q41">
        <f>IFERROR(VLOOKUP(J41,Payments!A:D,4,FALSE),"")</f>
        <v>4710.7299999999996</v>
      </c>
      <c r="R41" t="str">
        <f>IFERROR(VLOOKUP(B41,Products!A:C,3,FALSE),"")</f>
        <v>Classic Cars</v>
      </c>
      <c r="S41">
        <f>IFERROR(VLOOKUP(B41,Products!A:G,7,FALSE),"")</f>
        <v>3252</v>
      </c>
      <c r="T41">
        <f>IFERROR(VLOOKUP(B41,Products!A:I,9,FALSE),"")</f>
        <v>136</v>
      </c>
      <c r="U41">
        <f t="shared" si="0"/>
        <v>9</v>
      </c>
      <c r="V41" t="str">
        <f t="shared" si="1"/>
        <v>No</v>
      </c>
      <c r="W41">
        <f t="shared" si="2"/>
        <v>2003</v>
      </c>
      <c r="X41">
        <f t="shared" si="3"/>
        <v>2</v>
      </c>
      <c r="Y41">
        <f>IFERROR(VLOOKUP(B41,Products!A:I,8,FALSE),"")</f>
        <v>85.68</v>
      </c>
      <c r="Z41">
        <f t="shared" si="4"/>
        <v>6392</v>
      </c>
      <c r="AA41">
        <f t="shared" si="5"/>
        <v>49.206349206349195</v>
      </c>
      <c r="AB41">
        <f t="shared" si="6"/>
        <v>0</v>
      </c>
      <c r="AC41">
        <f t="shared" si="7"/>
        <v>2108</v>
      </c>
    </row>
    <row r="42" spans="1:29">
      <c r="A42">
        <v>10105</v>
      </c>
      <c r="B42" t="s">
        <v>164</v>
      </c>
      <c r="C42">
        <v>41</v>
      </c>
      <c r="D42">
        <v>205.72</v>
      </c>
      <c r="E42">
        <v>15</v>
      </c>
      <c r="F42" s="6">
        <f>IFERROR(VLOOKUP(A42,Orders!A:B,2,FALSE),"")</f>
        <v>37663</v>
      </c>
      <c r="G42" s="6">
        <f>IFERROR(VLOOKUP(A42,Orders!A:C,3,FALSE),"")</f>
        <v>37673</v>
      </c>
      <c r="H42" s="6">
        <f>IFERROR(VLOOKUP(A42,Orders!A:D,4,FALSE),"")</f>
        <v>37664</v>
      </c>
      <c r="I42" t="str">
        <f>IFERROR(VLOOKUP(A42,Orders!A:E,5,FALSE),"")</f>
        <v>Shipped</v>
      </c>
      <c r="J42">
        <f>IFERROR(VLOOKUP(A42,Orders!A:G,7,FALSE),"")</f>
        <v>145</v>
      </c>
      <c r="K42">
        <f>IFERROR(VLOOKUP(J42,Customers!A:L,12,FALSE),"")</f>
        <v>1401</v>
      </c>
      <c r="L42">
        <f>IFERROR(VLOOKUP(J42,Customers!A:M,13,FALSE),"")</f>
        <v>83400</v>
      </c>
      <c r="M42" t="str">
        <f>IFERROR(VLOOKUP(J42,Customers!A:H,8,FALSE),"")</f>
        <v>Kobenhavn</v>
      </c>
      <c r="N42">
        <f>IFERROR(VLOOKUP(K42,Employees!A:F,6,FALSE),"")</f>
        <v>4</v>
      </c>
      <c r="O42" t="str">
        <f>IFERROR(VLOOKUP(N42,Offices!A:B,2,FALSE),"")</f>
        <v>Paris</v>
      </c>
      <c r="P42" s="6">
        <f>IFERROR(VLOOKUP(J42,Payments!A:C,3,FALSE),"")</f>
        <v>38171</v>
      </c>
      <c r="Q42">
        <f>IFERROR(VLOOKUP(J42,Payments!A:D,4,FALSE),"")</f>
        <v>4710.7299999999996</v>
      </c>
      <c r="R42" t="str">
        <f>IFERROR(VLOOKUP(B42,Products!A:C,3,FALSE),"")</f>
        <v>Classic Cars</v>
      </c>
      <c r="S42">
        <f>IFERROR(VLOOKUP(B42,Products!A:G,7,FALSE),"")</f>
        <v>3619</v>
      </c>
      <c r="T42">
        <f>IFERROR(VLOOKUP(B42,Products!A:I,9,FALSE),"")</f>
        <v>207.8</v>
      </c>
      <c r="U42">
        <f t="shared" si="0"/>
        <v>9</v>
      </c>
      <c r="V42" t="str">
        <f t="shared" si="1"/>
        <v>No</v>
      </c>
      <c r="W42">
        <f t="shared" si="2"/>
        <v>2003</v>
      </c>
      <c r="X42">
        <f t="shared" si="3"/>
        <v>2</v>
      </c>
      <c r="Y42">
        <f>IFERROR(VLOOKUP(B42,Products!A:I,8,FALSE),"")</f>
        <v>95.59</v>
      </c>
      <c r="Z42">
        <f t="shared" si="4"/>
        <v>8434.52</v>
      </c>
      <c r="AA42">
        <f t="shared" si="5"/>
        <v>115.21079610837953</v>
      </c>
      <c r="AB42">
        <f t="shared" si="6"/>
        <v>1</v>
      </c>
      <c r="AC42">
        <f t="shared" si="7"/>
        <v>4515.33</v>
      </c>
    </row>
    <row r="43" spans="1:29">
      <c r="A43">
        <v>10105</v>
      </c>
      <c r="B43" t="s">
        <v>165</v>
      </c>
      <c r="C43">
        <v>29</v>
      </c>
      <c r="D43">
        <v>141.88</v>
      </c>
      <c r="E43">
        <v>14</v>
      </c>
      <c r="F43" s="6">
        <f>IFERROR(VLOOKUP(A43,Orders!A:B,2,FALSE),"")</f>
        <v>37663</v>
      </c>
      <c r="G43" s="6">
        <f>IFERROR(VLOOKUP(A43,Orders!A:C,3,FALSE),"")</f>
        <v>37673</v>
      </c>
      <c r="H43" s="6">
        <f>IFERROR(VLOOKUP(A43,Orders!A:D,4,FALSE),"")</f>
        <v>37664</v>
      </c>
      <c r="I43" t="str">
        <f>IFERROR(VLOOKUP(A43,Orders!A:E,5,FALSE),"")</f>
        <v>Shipped</v>
      </c>
      <c r="J43">
        <f>IFERROR(VLOOKUP(A43,Orders!A:G,7,FALSE),"")</f>
        <v>145</v>
      </c>
      <c r="K43">
        <f>IFERROR(VLOOKUP(J43,Customers!A:L,12,FALSE),"")</f>
        <v>1401</v>
      </c>
      <c r="L43">
        <f>IFERROR(VLOOKUP(J43,Customers!A:M,13,FALSE),"")</f>
        <v>83400</v>
      </c>
      <c r="M43" t="str">
        <f>IFERROR(VLOOKUP(J43,Customers!A:H,8,FALSE),"")</f>
        <v>Kobenhavn</v>
      </c>
      <c r="N43">
        <f>IFERROR(VLOOKUP(K43,Employees!A:F,6,FALSE),"")</f>
        <v>4</v>
      </c>
      <c r="O43" t="str">
        <f>IFERROR(VLOOKUP(N43,Offices!A:B,2,FALSE),"")</f>
        <v>Paris</v>
      </c>
      <c r="P43" s="6">
        <f>IFERROR(VLOOKUP(J43,Payments!A:C,3,FALSE),"")</f>
        <v>38171</v>
      </c>
      <c r="Q43">
        <f>IFERROR(VLOOKUP(J43,Payments!A:D,4,FALSE),"")</f>
        <v>4710.7299999999996</v>
      </c>
      <c r="R43" t="str">
        <f>IFERROR(VLOOKUP(B43,Products!A:C,3,FALSE),"")</f>
        <v>Classic Cars</v>
      </c>
      <c r="S43">
        <f>IFERROR(VLOOKUP(B43,Products!A:G,7,FALSE),"")</f>
        <v>1049</v>
      </c>
      <c r="T43">
        <f>IFERROR(VLOOKUP(B43,Products!A:I,9,FALSE),"")</f>
        <v>173.02</v>
      </c>
      <c r="U43">
        <f t="shared" si="0"/>
        <v>9</v>
      </c>
      <c r="V43" t="str">
        <f t="shared" si="1"/>
        <v>No</v>
      </c>
      <c r="W43">
        <f t="shared" si="2"/>
        <v>2003</v>
      </c>
      <c r="X43">
        <f t="shared" si="3"/>
        <v>2</v>
      </c>
      <c r="Y43">
        <f>IFERROR(VLOOKUP(B43,Products!A:I,8,FALSE),"")</f>
        <v>83.05</v>
      </c>
      <c r="Z43">
        <f t="shared" si="4"/>
        <v>4114.5199999999995</v>
      </c>
      <c r="AA43">
        <f t="shared" si="5"/>
        <v>70.836845273931374</v>
      </c>
      <c r="AB43">
        <f t="shared" si="6"/>
        <v>1</v>
      </c>
      <c r="AC43">
        <f t="shared" si="7"/>
        <v>1706.07</v>
      </c>
    </row>
    <row r="44" spans="1:29">
      <c r="A44">
        <v>10105</v>
      </c>
      <c r="B44" t="s">
        <v>166</v>
      </c>
      <c r="C44">
        <v>22</v>
      </c>
      <c r="D44">
        <v>136.59</v>
      </c>
      <c r="E44">
        <v>11</v>
      </c>
      <c r="F44" s="6">
        <f>IFERROR(VLOOKUP(A44,Orders!A:B,2,FALSE),"")</f>
        <v>37663</v>
      </c>
      <c r="G44" s="6">
        <f>IFERROR(VLOOKUP(A44,Orders!A:C,3,FALSE),"")</f>
        <v>37673</v>
      </c>
      <c r="H44" s="6">
        <f>IFERROR(VLOOKUP(A44,Orders!A:D,4,FALSE),"")</f>
        <v>37664</v>
      </c>
      <c r="I44" t="str">
        <f>IFERROR(VLOOKUP(A44,Orders!A:E,5,FALSE),"")</f>
        <v>Shipped</v>
      </c>
      <c r="J44">
        <f>IFERROR(VLOOKUP(A44,Orders!A:G,7,FALSE),"")</f>
        <v>145</v>
      </c>
      <c r="K44">
        <f>IFERROR(VLOOKUP(J44,Customers!A:L,12,FALSE),"")</f>
        <v>1401</v>
      </c>
      <c r="L44">
        <f>IFERROR(VLOOKUP(J44,Customers!A:M,13,FALSE),"")</f>
        <v>83400</v>
      </c>
      <c r="M44" t="str">
        <f>IFERROR(VLOOKUP(J44,Customers!A:H,8,FALSE),"")</f>
        <v>Kobenhavn</v>
      </c>
      <c r="N44">
        <f>IFERROR(VLOOKUP(K44,Employees!A:F,6,FALSE),"")</f>
        <v>4</v>
      </c>
      <c r="O44" t="str">
        <f>IFERROR(VLOOKUP(N44,Offices!A:B,2,FALSE),"")</f>
        <v>Paris</v>
      </c>
      <c r="P44" s="6">
        <f>IFERROR(VLOOKUP(J44,Payments!A:C,3,FALSE),"")</f>
        <v>38171</v>
      </c>
      <c r="Q44">
        <f>IFERROR(VLOOKUP(J44,Payments!A:D,4,FALSE),"")</f>
        <v>4710.7299999999996</v>
      </c>
      <c r="R44" t="str">
        <f>IFERROR(VLOOKUP(B44,Products!A:C,3,FALSE),"")</f>
        <v>Vintage Cars</v>
      </c>
      <c r="S44">
        <f>IFERROR(VLOOKUP(B44,Products!A:G,7,FALSE),"")</f>
        <v>3913</v>
      </c>
      <c r="T44">
        <f>IFERROR(VLOOKUP(B44,Products!A:I,9,FALSE),"")</f>
        <v>136.59</v>
      </c>
      <c r="U44">
        <f t="shared" si="0"/>
        <v>9</v>
      </c>
      <c r="V44" t="str">
        <f t="shared" si="1"/>
        <v>No</v>
      </c>
      <c r="W44">
        <f t="shared" si="2"/>
        <v>2003</v>
      </c>
      <c r="X44">
        <f t="shared" si="3"/>
        <v>2</v>
      </c>
      <c r="Y44">
        <f>IFERROR(VLOOKUP(B44,Products!A:I,8,FALSE),"")</f>
        <v>68.3</v>
      </c>
      <c r="Z44">
        <f t="shared" si="4"/>
        <v>3004.98</v>
      </c>
      <c r="AA44">
        <f t="shared" si="5"/>
        <v>99.985358711566633</v>
      </c>
      <c r="AB44">
        <f t="shared" si="6"/>
        <v>1</v>
      </c>
      <c r="AC44">
        <f t="shared" si="7"/>
        <v>1502.38</v>
      </c>
    </row>
    <row r="45" spans="1:29">
      <c r="A45">
        <v>10105</v>
      </c>
      <c r="B45" t="s">
        <v>167</v>
      </c>
      <c r="C45">
        <v>38</v>
      </c>
      <c r="D45">
        <v>87.73</v>
      </c>
      <c r="E45">
        <v>13</v>
      </c>
      <c r="F45" s="6">
        <f>IFERROR(VLOOKUP(A45,Orders!A:B,2,FALSE),"")</f>
        <v>37663</v>
      </c>
      <c r="G45" s="6">
        <f>IFERROR(VLOOKUP(A45,Orders!A:C,3,FALSE),"")</f>
        <v>37673</v>
      </c>
      <c r="H45" s="6">
        <f>IFERROR(VLOOKUP(A45,Orders!A:D,4,FALSE),"")</f>
        <v>37664</v>
      </c>
      <c r="I45" t="str">
        <f>IFERROR(VLOOKUP(A45,Orders!A:E,5,FALSE),"")</f>
        <v>Shipped</v>
      </c>
      <c r="J45">
        <f>IFERROR(VLOOKUP(A45,Orders!A:G,7,FALSE),"")</f>
        <v>145</v>
      </c>
      <c r="K45">
        <f>IFERROR(VLOOKUP(J45,Customers!A:L,12,FALSE),"")</f>
        <v>1401</v>
      </c>
      <c r="L45">
        <f>IFERROR(VLOOKUP(J45,Customers!A:M,13,FALSE),"")</f>
        <v>83400</v>
      </c>
      <c r="M45" t="str">
        <f>IFERROR(VLOOKUP(J45,Customers!A:H,8,FALSE),"")</f>
        <v>Kobenhavn</v>
      </c>
      <c r="N45">
        <f>IFERROR(VLOOKUP(K45,Employees!A:F,6,FALSE),"")</f>
        <v>4</v>
      </c>
      <c r="O45" t="str">
        <f>IFERROR(VLOOKUP(N45,Offices!A:B,2,FALSE),"")</f>
        <v>Paris</v>
      </c>
      <c r="P45" s="6">
        <f>IFERROR(VLOOKUP(J45,Payments!A:C,3,FALSE),"")</f>
        <v>38171</v>
      </c>
      <c r="Q45">
        <f>IFERROR(VLOOKUP(J45,Payments!A:D,4,FALSE),"")</f>
        <v>4710.7299999999996</v>
      </c>
      <c r="R45" t="str">
        <f>IFERROR(VLOOKUP(B45,Products!A:C,3,FALSE),"")</f>
        <v>Trains</v>
      </c>
      <c r="S45">
        <f>IFERROR(VLOOKUP(B45,Products!A:G,7,FALSE),"")</f>
        <v>6450</v>
      </c>
      <c r="T45">
        <f>IFERROR(VLOOKUP(B45,Products!A:I,9,FALSE),"")</f>
        <v>100.84</v>
      </c>
      <c r="U45">
        <f t="shared" si="0"/>
        <v>9</v>
      </c>
      <c r="V45" t="str">
        <f t="shared" si="1"/>
        <v>No</v>
      </c>
      <c r="W45">
        <f t="shared" si="2"/>
        <v>2003</v>
      </c>
      <c r="X45">
        <f t="shared" si="3"/>
        <v>2</v>
      </c>
      <c r="Y45">
        <f>IFERROR(VLOOKUP(B45,Products!A:I,8,FALSE),"")</f>
        <v>67.56</v>
      </c>
      <c r="Z45">
        <f t="shared" si="4"/>
        <v>3333.7400000000002</v>
      </c>
      <c r="AA45">
        <f t="shared" si="5"/>
        <v>29.854943753700415</v>
      </c>
      <c r="AB45">
        <f t="shared" si="6"/>
        <v>0</v>
      </c>
      <c r="AC45">
        <f t="shared" si="7"/>
        <v>766.46</v>
      </c>
    </row>
    <row r="46" spans="1:29">
      <c r="A46">
        <v>10105</v>
      </c>
      <c r="B46" t="s">
        <v>168</v>
      </c>
      <c r="C46">
        <v>41</v>
      </c>
      <c r="D46">
        <v>75.48</v>
      </c>
      <c r="E46">
        <v>10</v>
      </c>
      <c r="F46" s="6">
        <f>IFERROR(VLOOKUP(A46,Orders!A:B,2,FALSE),"")</f>
        <v>37663</v>
      </c>
      <c r="G46" s="6">
        <f>IFERROR(VLOOKUP(A46,Orders!A:C,3,FALSE),"")</f>
        <v>37673</v>
      </c>
      <c r="H46" s="6">
        <f>IFERROR(VLOOKUP(A46,Orders!A:D,4,FALSE),"")</f>
        <v>37664</v>
      </c>
      <c r="I46" t="str">
        <f>IFERROR(VLOOKUP(A46,Orders!A:E,5,FALSE),"")</f>
        <v>Shipped</v>
      </c>
      <c r="J46">
        <f>IFERROR(VLOOKUP(A46,Orders!A:G,7,FALSE),"")</f>
        <v>145</v>
      </c>
      <c r="K46">
        <f>IFERROR(VLOOKUP(J46,Customers!A:L,12,FALSE),"")</f>
        <v>1401</v>
      </c>
      <c r="L46">
        <f>IFERROR(VLOOKUP(J46,Customers!A:M,13,FALSE),"")</f>
        <v>83400</v>
      </c>
      <c r="M46" t="str">
        <f>IFERROR(VLOOKUP(J46,Customers!A:H,8,FALSE),"")</f>
        <v>Kobenhavn</v>
      </c>
      <c r="N46">
        <f>IFERROR(VLOOKUP(K46,Employees!A:F,6,FALSE),"")</f>
        <v>4</v>
      </c>
      <c r="O46" t="str">
        <f>IFERROR(VLOOKUP(N46,Offices!A:B,2,FALSE),"")</f>
        <v>Paris</v>
      </c>
      <c r="P46" s="6">
        <f>IFERROR(VLOOKUP(J46,Payments!A:C,3,FALSE),"")</f>
        <v>38171</v>
      </c>
      <c r="Q46">
        <f>IFERROR(VLOOKUP(J46,Payments!A:D,4,FALSE),"")</f>
        <v>4710.7299999999996</v>
      </c>
      <c r="R46" t="str">
        <f>IFERROR(VLOOKUP(B46,Products!A:C,3,FALSE),"")</f>
        <v>Vintage Cars</v>
      </c>
      <c r="S46">
        <f>IFERROR(VLOOKUP(B46,Products!A:G,7,FALSE),"")</f>
        <v>8290</v>
      </c>
      <c r="T46">
        <f>IFERROR(VLOOKUP(B46,Products!A:I,9,FALSE),"")</f>
        <v>87.77</v>
      </c>
      <c r="U46">
        <f t="shared" si="0"/>
        <v>9</v>
      </c>
      <c r="V46" t="str">
        <f t="shared" si="1"/>
        <v>No</v>
      </c>
      <c r="W46">
        <f t="shared" si="2"/>
        <v>2003</v>
      </c>
      <c r="X46">
        <f t="shared" si="3"/>
        <v>2</v>
      </c>
      <c r="Y46">
        <f>IFERROR(VLOOKUP(B46,Products!A:I,8,FALSE),"")</f>
        <v>52.66</v>
      </c>
      <c r="Z46">
        <f t="shared" si="4"/>
        <v>3094.6800000000003</v>
      </c>
      <c r="AA46">
        <f t="shared" si="5"/>
        <v>43.334599316369179</v>
      </c>
      <c r="AB46">
        <f t="shared" si="6"/>
        <v>0</v>
      </c>
      <c r="AC46">
        <f t="shared" si="7"/>
        <v>935.62000000000035</v>
      </c>
    </row>
    <row r="47" spans="1:29">
      <c r="A47">
        <v>10105</v>
      </c>
      <c r="B47" t="s">
        <v>169</v>
      </c>
      <c r="C47">
        <v>43</v>
      </c>
      <c r="D47">
        <v>117.97</v>
      </c>
      <c r="E47">
        <v>9</v>
      </c>
      <c r="F47" s="6">
        <f>IFERROR(VLOOKUP(A47,Orders!A:B,2,FALSE),"")</f>
        <v>37663</v>
      </c>
      <c r="G47" s="6">
        <f>IFERROR(VLOOKUP(A47,Orders!A:C,3,FALSE),"")</f>
        <v>37673</v>
      </c>
      <c r="H47" s="6">
        <f>IFERROR(VLOOKUP(A47,Orders!A:D,4,FALSE),"")</f>
        <v>37664</v>
      </c>
      <c r="I47" t="str">
        <f>IFERROR(VLOOKUP(A47,Orders!A:E,5,FALSE),"")</f>
        <v>Shipped</v>
      </c>
      <c r="J47">
        <f>IFERROR(VLOOKUP(A47,Orders!A:G,7,FALSE),"")</f>
        <v>145</v>
      </c>
      <c r="K47">
        <f>IFERROR(VLOOKUP(J47,Customers!A:L,12,FALSE),"")</f>
        <v>1401</v>
      </c>
      <c r="L47">
        <f>IFERROR(VLOOKUP(J47,Customers!A:M,13,FALSE),"")</f>
        <v>83400</v>
      </c>
      <c r="M47" t="str">
        <f>IFERROR(VLOOKUP(J47,Customers!A:H,8,FALSE),"")</f>
        <v>Kobenhavn</v>
      </c>
      <c r="N47">
        <f>IFERROR(VLOOKUP(K47,Employees!A:F,6,FALSE),"")</f>
        <v>4</v>
      </c>
      <c r="O47" t="str">
        <f>IFERROR(VLOOKUP(N47,Offices!A:B,2,FALSE),"")</f>
        <v>Paris</v>
      </c>
      <c r="P47" s="6">
        <f>IFERROR(VLOOKUP(J47,Payments!A:C,3,FALSE),"")</f>
        <v>38171</v>
      </c>
      <c r="Q47">
        <f>IFERROR(VLOOKUP(J47,Payments!A:D,4,FALSE),"")</f>
        <v>4710.7299999999996</v>
      </c>
      <c r="R47" t="str">
        <f>IFERROR(VLOOKUP(B47,Products!A:C,3,FALSE),"")</f>
        <v>Ships</v>
      </c>
      <c r="S47">
        <f>IFERROR(VLOOKUP(B47,Products!A:G,7,FALSE),"")</f>
        <v>1898</v>
      </c>
      <c r="T47">
        <f>IFERROR(VLOOKUP(B47,Products!A:I,9,FALSE),"")</f>
        <v>122.89</v>
      </c>
      <c r="U47">
        <f t="shared" si="0"/>
        <v>9</v>
      </c>
      <c r="V47" t="str">
        <f t="shared" si="1"/>
        <v>No</v>
      </c>
      <c r="W47">
        <f t="shared" si="2"/>
        <v>2003</v>
      </c>
      <c r="X47">
        <f t="shared" si="3"/>
        <v>2</v>
      </c>
      <c r="Y47">
        <f>IFERROR(VLOOKUP(B47,Products!A:I,8,FALSE),"")</f>
        <v>82.34</v>
      </c>
      <c r="Z47">
        <f t="shared" si="4"/>
        <v>5072.71</v>
      </c>
      <c r="AA47">
        <f t="shared" si="5"/>
        <v>43.271799854262802</v>
      </c>
      <c r="AB47">
        <f t="shared" si="6"/>
        <v>0</v>
      </c>
      <c r="AC47">
        <f t="shared" si="7"/>
        <v>1532.0899999999997</v>
      </c>
    </row>
    <row r="48" spans="1:29">
      <c r="A48">
        <v>10105</v>
      </c>
      <c r="B48" t="s">
        <v>170</v>
      </c>
      <c r="C48">
        <v>44</v>
      </c>
      <c r="D48">
        <v>73.459999999999994</v>
      </c>
      <c r="E48">
        <v>4</v>
      </c>
      <c r="F48" s="6">
        <f>IFERROR(VLOOKUP(A48,Orders!A:B,2,FALSE),"")</f>
        <v>37663</v>
      </c>
      <c r="G48" s="6">
        <f>IFERROR(VLOOKUP(A48,Orders!A:C,3,FALSE),"")</f>
        <v>37673</v>
      </c>
      <c r="H48" s="6">
        <f>IFERROR(VLOOKUP(A48,Orders!A:D,4,FALSE),"")</f>
        <v>37664</v>
      </c>
      <c r="I48" t="str">
        <f>IFERROR(VLOOKUP(A48,Orders!A:E,5,FALSE),"")</f>
        <v>Shipped</v>
      </c>
      <c r="J48">
        <f>IFERROR(VLOOKUP(A48,Orders!A:G,7,FALSE),"")</f>
        <v>145</v>
      </c>
      <c r="K48">
        <f>IFERROR(VLOOKUP(J48,Customers!A:L,12,FALSE),"")</f>
        <v>1401</v>
      </c>
      <c r="L48">
        <f>IFERROR(VLOOKUP(J48,Customers!A:M,13,FALSE),"")</f>
        <v>83400</v>
      </c>
      <c r="M48" t="str">
        <f>IFERROR(VLOOKUP(J48,Customers!A:H,8,FALSE),"")</f>
        <v>Kobenhavn</v>
      </c>
      <c r="N48">
        <f>IFERROR(VLOOKUP(K48,Employees!A:F,6,FALSE),"")</f>
        <v>4</v>
      </c>
      <c r="O48" t="str">
        <f>IFERROR(VLOOKUP(N48,Offices!A:B,2,FALSE),"")</f>
        <v>Paris</v>
      </c>
      <c r="P48" s="6">
        <f>IFERROR(VLOOKUP(J48,Payments!A:C,3,FALSE),"")</f>
        <v>38171</v>
      </c>
      <c r="Q48">
        <f>IFERROR(VLOOKUP(J48,Payments!A:D,4,FALSE),"")</f>
        <v>4710.7299999999996</v>
      </c>
      <c r="R48" t="str">
        <f>IFERROR(VLOOKUP(B48,Products!A:C,3,FALSE),"")</f>
        <v>Vintage Cars</v>
      </c>
      <c r="S48">
        <f>IFERROR(VLOOKUP(B48,Products!A:G,7,FALSE),"")</f>
        <v>9173</v>
      </c>
      <c r="T48">
        <f>IFERROR(VLOOKUP(B48,Products!A:I,9,FALSE),"")</f>
        <v>88.51</v>
      </c>
      <c r="U48">
        <f t="shared" si="0"/>
        <v>9</v>
      </c>
      <c r="V48" t="str">
        <f t="shared" si="1"/>
        <v>No</v>
      </c>
      <c r="W48">
        <f t="shared" si="2"/>
        <v>2003</v>
      </c>
      <c r="X48">
        <f t="shared" si="3"/>
        <v>2</v>
      </c>
      <c r="Y48">
        <f>IFERROR(VLOOKUP(B48,Products!A:I,8,FALSE),"")</f>
        <v>46.91</v>
      </c>
      <c r="Z48">
        <f t="shared" si="4"/>
        <v>3232.24</v>
      </c>
      <c r="AA48">
        <f t="shared" si="5"/>
        <v>56.597740353869106</v>
      </c>
      <c r="AB48">
        <f t="shared" si="6"/>
        <v>0</v>
      </c>
      <c r="AC48">
        <f t="shared" si="7"/>
        <v>1168.1999999999998</v>
      </c>
    </row>
    <row r="49" spans="1:29">
      <c r="A49">
        <v>10105</v>
      </c>
      <c r="B49" t="s">
        <v>171</v>
      </c>
      <c r="C49">
        <v>50</v>
      </c>
      <c r="D49">
        <v>75.47</v>
      </c>
      <c r="E49">
        <v>1</v>
      </c>
      <c r="F49" s="6">
        <f>IFERROR(VLOOKUP(A49,Orders!A:B,2,FALSE),"")</f>
        <v>37663</v>
      </c>
      <c r="G49" s="6">
        <f>IFERROR(VLOOKUP(A49,Orders!A:C,3,FALSE),"")</f>
        <v>37673</v>
      </c>
      <c r="H49" s="6">
        <f>IFERROR(VLOOKUP(A49,Orders!A:D,4,FALSE),"")</f>
        <v>37664</v>
      </c>
      <c r="I49" t="str">
        <f>IFERROR(VLOOKUP(A49,Orders!A:E,5,FALSE),"")</f>
        <v>Shipped</v>
      </c>
      <c r="J49">
        <f>IFERROR(VLOOKUP(A49,Orders!A:G,7,FALSE),"")</f>
        <v>145</v>
      </c>
      <c r="K49">
        <f>IFERROR(VLOOKUP(J49,Customers!A:L,12,FALSE),"")</f>
        <v>1401</v>
      </c>
      <c r="L49">
        <f>IFERROR(VLOOKUP(J49,Customers!A:M,13,FALSE),"")</f>
        <v>83400</v>
      </c>
      <c r="M49" t="str">
        <f>IFERROR(VLOOKUP(J49,Customers!A:H,8,FALSE),"")</f>
        <v>Kobenhavn</v>
      </c>
      <c r="N49">
        <f>IFERROR(VLOOKUP(K49,Employees!A:F,6,FALSE),"")</f>
        <v>4</v>
      </c>
      <c r="O49" t="str">
        <f>IFERROR(VLOOKUP(N49,Offices!A:B,2,FALSE),"")</f>
        <v>Paris</v>
      </c>
      <c r="P49" s="6">
        <f>IFERROR(VLOOKUP(J49,Payments!A:C,3,FALSE),"")</f>
        <v>38171</v>
      </c>
      <c r="Q49">
        <f>IFERROR(VLOOKUP(J49,Payments!A:D,4,FALSE),"")</f>
        <v>4710.7299999999996</v>
      </c>
      <c r="R49" t="str">
        <f>IFERROR(VLOOKUP(B49,Products!A:C,3,FALSE),"")</f>
        <v>Vintage Cars</v>
      </c>
      <c r="S49">
        <f>IFERROR(VLOOKUP(B49,Products!A:G,7,FALSE),"")</f>
        <v>6621</v>
      </c>
      <c r="T49">
        <f>IFERROR(VLOOKUP(B49,Products!A:I,9,FALSE),"")</f>
        <v>83.86</v>
      </c>
      <c r="U49">
        <f t="shared" si="0"/>
        <v>9</v>
      </c>
      <c r="V49" t="str">
        <f t="shared" si="1"/>
        <v>No</v>
      </c>
      <c r="W49">
        <f t="shared" si="2"/>
        <v>2003</v>
      </c>
      <c r="X49">
        <f t="shared" si="3"/>
        <v>2</v>
      </c>
      <c r="Y49">
        <f>IFERROR(VLOOKUP(B49,Products!A:I,8,FALSE),"")</f>
        <v>48.64</v>
      </c>
      <c r="Z49">
        <f t="shared" si="4"/>
        <v>3773.5</v>
      </c>
      <c r="AA49">
        <f t="shared" si="5"/>
        <v>55.160361842105253</v>
      </c>
      <c r="AB49">
        <f t="shared" si="6"/>
        <v>0</v>
      </c>
      <c r="AC49">
        <f t="shared" si="7"/>
        <v>1341.5</v>
      </c>
    </row>
    <row r="50" spans="1:29">
      <c r="A50">
        <v>10105</v>
      </c>
      <c r="B50" t="s">
        <v>172</v>
      </c>
      <c r="C50">
        <v>41</v>
      </c>
      <c r="D50">
        <v>54</v>
      </c>
      <c r="E50">
        <v>5</v>
      </c>
      <c r="F50" s="6">
        <f>IFERROR(VLOOKUP(A50,Orders!A:B,2,FALSE),"")</f>
        <v>37663</v>
      </c>
      <c r="G50" s="6">
        <f>IFERROR(VLOOKUP(A50,Orders!A:C,3,FALSE),"")</f>
        <v>37673</v>
      </c>
      <c r="H50" s="6">
        <f>IFERROR(VLOOKUP(A50,Orders!A:D,4,FALSE),"")</f>
        <v>37664</v>
      </c>
      <c r="I50" t="str">
        <f>IFERROR(VLOOKUP(A50,Orders!A:E,5,FALSE),"")</f>
        <v>Shipped</v>
      </c>
      <c r="J50">
        <f>IFERROR(VLOOKUP(A50,Orders!A:G,7,FALSE),"")</f>
        <v>145</v>
      </c>
      <c r="K50">
        <f>IFERROR(VLOOKUP(J50,Customers!A:L,12,FALSE),"")</f>
        <v>1401</v>
      </c>
      <c r="L50">
        <f>IFERROR(VLOOKUP(J50,Customers!A:M,13,FALSE),"")</f>
        <v>83400</v>
      </c>
      <c r="M50" t="str">
        <f>IFERROR(VLOOKUP(J50,Customers!A:H,8,FALSE),"")</f>
        <v>Kobenhavn</v>
      </c>
      <c r="N50">
        <f>IFERROR(VLOOKUP(K50,Employees!A:F,6,FALSE),"")</f>
        <v>4</v>
      </c>
      <c r="O50" t="str">
        <f>IFERROR(VLOOKUP(N50,Offices!A:B,2,FALSE),"")</f>
        <v>Paris</v>
      </c>
      <c r="P50" s="6">
        <f>IFERROR(VLOOKUP(J50,Payments!A:C,3,FALSE),"")</f>
        <v>38171</v>
      </c>
      <c r="Q50">
        <f>IFERROR(VLOOKUP(J50,Payments!A:D,4,FALSE),"")</f>
        <v>4710.7299999999996</v>
      </c>
      <c r="R50" t="str">
        <f>IFERROR(VLOOKUP(B50,Products!A:C,3,FALSE),"")</f>
        <v>Ships</v>
      </c>
      <c r="S50">
        <f>IFERROR(VLOOKUP(B50,Products!A:G,7,FALSE),"")</f>
        <v>1897</v>
      </c>
      <c r="T50">
        <f>IFERROR(VLOOKUP(B50,Products!A:I,9,FALSE),"")</f>
        <v>66.67</v>
      </c>
      <c r="U50">
        <f t="shared" si="0"/>
        <v>9</v>
      </c>
      <c r="V50" t="str">
        <f t="shared" si="1"/>
        <v>No</v>
      </c>
      <c r="W50">
        <f t="shared" si="2"/>
        <v>2003</v>
      </c>
      <c r="X50">
        <f t="shared" si="3"/>
        <v>2</v>
      </c>
      <c r="Y50">
        <f>IFERROR(VLOOKUP(B50,Products!A:I,8,FALSE),"")</f>
        <v>34</v>
      </c>
      <c r="Z50">
        <f t="shared" si="4"/>
        <v>2214</v>
      </c>
      <c r="AA50">
        <f t="shared" si="5"/>
        <v>58.82352941176471</v>
      </c>
      <c r="AB50">
        <f t="shared" si="6"/>
        <v>0</v>
      </c>
      <c r="AC50">
        <f t="shared" si="7"/>
        <v>820</v>
      </c>
    </row>
    <row r="51" spans="1:29">
      <c r="A51">
        <v>10105</v>
      </c>
      <c r="B51" t="s">
        <v>173</v>
      </c>
      <c r="C51">
        <v>29</v>
      </c>
      <c r="D51">
        <v>86.61</v>
      </c>
      <c r="E51">
        <v>12</v>
      </c>
      <c r="F51" s="6">
        <f>IFERROR(VLOOKUP(A51,Orders!A:B,2,FALSE),"")</f>
        <v>37663</v>
      </c>
      <c r="G51" s="6">
        <f>IFERROR(VLOOKUP(A51,Orders!A:C,3,FALSE),"")</f>
        <v>37673</v>
      </c>
      <c r="H51" s="6">
        <f>IFERROR(VLOOKUP(A51,Orders!A:D,4,FALSE),"")</f>
        <v>37664</v>
      </c>
      <c r="I51" t="str">
        <f>IFERROR(VLOOKUP(A51,Orders!A:E,5,FALSE),"")</f>
        <v>Shipped</v>
      </c>
      <c r="J51">
        <f>IFERROR(VLOOKUP(A51,Orders!A:G,7,FALSE),"")</f>
        <v>145</v>
      </c>
      <c r="K51">
        <f>IFERROR(VLOOKUP(J51,Customers!A:L,12,FALSE),"")</f>
        <v>1401</v>
      </c>
      <c r="L51">
        <f>IFERROR(VLOOKUP(J51,Customers!A:M,13,FALSE),"")</f>
        <v>83400</v>
      </c>
      <c r="M51" t="str">
        <f>IFERROR(VLOOKUP(J51,Customers!A:H,8,FALSE),"")</f>
        <v>Kobenhavn</v>
      </c>
      <c r="N51">
        <f>IFERROR(VLOOKUP(K51,Employees!A:F,6,FALSE),"")</f>
        <v>4</v>
      </c>
      <c r="O51" t="str">
        <f>IFERROR(VLOOKUP(N51,Offices!A:B,2,FALSE),"")</f>
        <v>Paris</v>
      </c>
      <c r="P51" s="6">
        <f>IFERROR(VLOOKUP(J51,Payments!A:C,3,FALSE),"")</f>
        <v>38171</v>
      </c>
      <c r="Q51">
        <f>IFERROR(VLOOKUP(J51,Payments!A:D,4,FALSE),"")</f>
        <v>4710.7299999999996</v>
      </c>
      <c r="R51" t="str">
        <f>IFERROR(VLOOKUP(B51,Products!A:C,3,FALSE),"")</f>
        <v>Ships</v>
      </c>
      <c r="S51">
        <f>IFERROR(VLOOKUP(B51,Products!A:G,7,FALSE),"")</f>
        <v>737</v>
      </c>
      <c r="T51">
        <f>IFERROR(VLOOKUP(B51,Products!A:I,9,FALSE),"")</f>
        <v>86.61</v>
      </c>
      <c r="U51">
        <f t="shared" si="0"/>
        <v>9</v>
      </c>
      <c r="V51" t="str">
        <f t="shared" si="1"/>
        <v>No</v>
      </c>
      <c r="W51">
        <f t="shared" si="2"/>
        <v>2003</v>
      </c>
      <c r="X51">
        <f t="shared" si="3"/>
        <v>2</v>
      </c>
      <c r="Y51">
        <f>IFERROR(VLOOKUP(B51,Products!A:I,8,FALSE),"")</f>
        <v>43.3</v>
      </c>
      <c r="Z51">
        <f t="shared" si="4"/>
        <v>2511.69</v>
      </c>
      <c r="AA51">
        <f t="shared" si="5"/>
        <v>100.02309468822173</v>
      </c>
      <c r="AB51">
        <f t="shared" si="6"/>
        <v>1</v>
      </c>
      <c r="AC51">
        <f t="shared" si="7"/>
        <v>1255.99</v>
      </c>
    </row>
    <row r="52" spans="1:29">
      <c r="A52">
        <v>10105</v>
      </c>
      <c r="B52" t="s">
        <v>174</v>
      </c>
      <c r="C52">
        <v>31</v>
      </c>
      <c r="D52">
        <v>60.72</v>
      </c>
      <c r="E52">
        <v>3</v>
      </c>
      <c r="F52" s="6">
        <f>IFERROR(VLOOKUP(A52,Orders!A:B,2,FALSE),"")</f>
        <v>37663</v>
      </c>
      <c r="G52" s="6">
        <f>IFERROR(VLOOKUP(A52,Orders!A:C,3,FALSE),"")</f>
        <v>37673</v>
      </c>
      <c r="H52" s="6">
        <f>IFERROR(VLOOKUP(A52,Orders!A:D,4,FALSE),"")</f>
        <v>37664</v>
      </c>
      <c r="I52" t="str">
        <f>IFERROR(VLOOKUP(A52,Orders!A:E,5,FALSE),"")</f>
        <v>Shipped</v>
      </c>
      <c r="J52">
        <f>IFERROR(VLOOKUP(A52,Orders!A:G,7,FALSE),"")</f>
        <v>145</v>
      </c>
      <c r="K52">
        <f>IFERROR(VLOOKUP(J52,Customers!A:L,12,FALSE),"")</f>
        <v>1401</v>
      </c>
      <c r="L52">
        <f>IFERROR(VLOOKUP(J52,Customers!A:M,13,FALSE),"")</f>
        <v>83400</v>
      </c>
      <c r="M52" t="str">
        <f>IFERROR(VLOOKUP(J52,Customers!A:H,8,FALSE),"")</f>
        <v>Kobenhavn</v>
      </c>
      <c r="N52">
        <f>IFERROR(VLOOKUP(K52,Employees!A:F,6,FALSE),"")</f>
        <v>4</v>
      </c>
      <c r="O52" t="str">
        <f>IFERROR(VLOOKUP(N52,Offices!A:B,2,FALSE),"")</f>
        <v>Paris</v>
      </c>
      <c r="P52" s="6">
        <f>IFERROR(VLOOKUP(J52,Payments!A:C,3,FALSE),"")</f>
        <v>38171</v>
      </c>
      <c r="Q52">
        <f>IFERROR(VLOOKUP(J52,Payments!A:D,4,FALSE),"")</f>
        <v>4710.7299999999996</v>
      </c>
      <c r="R52" t="str">
        <f>IFERROR(VLOOKUP(B52,Products!A:C,3,FALSE),"")</f>
        <v>Ships</v>
      </c>
      <c r="S52">
        <f>IFERROR(VLOOKUP(B52,Products!A:G,7,FALSE),"")</f>
        <v>7083</v>
      </c>
      <c r="T52">
        <f>IFERROR(VLOOKUP(B52,Products!A:I,9,FALSE),"")</f>
        <v>72.28</v>
      </c>
      <c r="U52">
        <f t="shared" si="0"/>
        <v>9</v>
      </c>
      <c r="V52" t="str">
        <f t="shared" si="1"/>
        <v>No</v>
      </c>
      <c r="W52">
        <f t="shared" si="2"/>
        <v>2003</v>
      </c>
      <c r="X52">
        <f t="shared" si="3"/>
        <v>2</v>
      </c>
      <c r="Y52">
        <f>IFERROR(VLOOKUP(B52,Products!A:I,8,FALSE),"")</f>
        <v>33.97</v>
      </c>
      <c r="Z52">
        <f t="shared" si="4"/>
        <v>1882.32</v>
      </c>
      <c r="AA52">
        <f t="shared" si="5"/>
        <v>78.745952310862535</v>
      </c>
      <c r="AB52">
        <f t="shared" si="6"/>
        <v>1</v>
      </c>
      <c r="AC52">
        <f t="shared" si="7"/>
        <v>829.25</v>
      </c>
    </row>
    <row r="53" spans="1:29">
      <c r="A53">
        <v>10105</v>
      </c>
      <c r="B53" t="s">
        <v>175</v>
      </c>
      <c r="C53">
        <v>39</v>
      </c>
      <c r="D53">
        <v>92.16</v>
      </c>
      <c r="E53">
        <v>6</v>
      </c>
      <c r="F53" s="6">
        <f>IFERROR(VLOOKUP(A53,Orders!A:B,2,FALSE),"")</f>
        <v>37663</v>
      </c>
      <c r="G53" s="6">
        <f>IFERROR(VLOOKUP(A53,Orders!A:C,3,FALSE),"")</f>
        <v>37673</v>
      </c>
      <c r="H53" s="6">
        <f>IFERROR(VLOOKUP(A53,Orders!A:D,4,FALSE),"")</f>
        <v>37664</v>
      </c>
      <c r="I53" t="str">
        <f>IFERROR(VLOOKUP(A53,Orders!A:E,5,FALSE),"")</f>
        <v>Shipped</v>
      </c>
      <c r="J53">
        <f>IFERROR(VLOOKUP(A53,Orders!A:G,7,FALSE),"")</f>
        <v>145</v>
      </c>
      <c r="K53">
        <f>IFERROR(VLOOKUP(J53,Customers!A:L,12,FALSE),"")</f>
        <v>1401</v>
      </c>
      <c r="L53">
        <f>IFERROR(VLOOKUP(J53,Customers!A:M,13,FALSE),"")</f>
        <v>83400</v>
      </c>
      <c r="M53" t="str">
        <f>IFERROR(VLOOKUP(J53,Customers!A:H,8,FALSE),"")</f>
        <v>Kobenhavn</v>
      </c>
      <c r="N53">
        <f>IFERROR(VLOOKUP(K53,Employees!A:F,6,FALSE),"")</f>
        <v>4</v>
      </c>
      <c r="O53" t="str">
        <f>IFERROR(VLOOKUP(N53,Offices!A:B,2,FALSE),"")</f>
        <v>Paris</v>
      </c>
      <c r="P53" s="6">
        <f>IFERROR(VLOOKUP(J53,Payments!A:C,3,FALSE),"")</f>
        <v>38171</v>
      </c>
      <c r="Q53">
        <f>IFERROR(VLOOKUP(J53,Payments!A:D,4,FALSE),"")</f>
        <v>4710.7299999999996</v>
      </c>
      <c r="R53" t="str">
        <f>IFERROR(VLOOKUP(B53,Products!A:C,3,FALSE),"")</f>
        <v>Ships</v>
      </c>
      <c r="S53">
        <f>IFERROR(VLOOKUP(B53,Products!A:G,7,FALSE),"")</f>
        <v>1956</v>
      </c>
      <c r="T53">
        <f>IFERROR(VLOOKUP(B53,Products!A:I,9,FALSE),"")</f>
        <v>100.17</v>
      </c>
      <c r="U53">
        <f t="shared" si="0"/>
        <v>9</v>
      </c>
      <c r="V53" t="str">
        <f t="shared" si="1"/>
        <v>No</v>
      </c>
      <c r="W53">
        <f t="shared" si="2"/>
        <v>2003</v>
      </c>
      <c r="X53">
        <f t="shared" si="3"/>
        <v>2</v>
      </c>
      <c r="Y53">
        <f>IFERROR(VLOOKUP(B53,Products!A:I,8,FALSE),"")</f>
        <v>51.09</v>
      </c>
      <c r="Z53">
        <f t="shared" si="4"/>
        <v>3594.24</v>
      </c>
      <c r="AA53">
        <f t="shared" si="5"/>
        <v>80.387551379917781</v>
      </c>
      <c r="AB53">
        <f t="shared" si="6"/>
        <v>1</v>
      </c>
      <c r="AC53">
        <f t="shared" si="7"/>
        <v>1601.7299999999998</v>
      </c>
    </row>
    <row r="54" spans="1:29">
      <c r="A54">
        <v>10105</v>
      </c>
      <c r="B54" t="s">
        <v>176</v>
      </c>
      <c r="C54">
        <v>22</v>
      </c>
      <c r="D54">
        <v>99.31</v>
      </c>
      <c r="E54">
        <v>7</v>
      </c>
      <c r="F54" s="6">
        <f>IFERROR(VLOOKUP(A54,Orders!A:B,2,FALSE),"")</f>
        <v>37663</v>
      </c>
      <c r="G54" s="6">
        <f>IFERROR(VLOOKUP(A54,Orders!A:C,3,FALSE),"")</f>
        <v>37673</v>
      </c>
      <c r="H54" s="6">
        <f>IFERROR(VLOOKUP(A54,Orders!A:D,4,FALSE),"")</f>
        <v>37664</v>
      </c>
      <c r="I54" t="str">
        <f>IFERROR(VLOOKUP(A54,Orders!A:E,5,FALSE),"")</f>
        <v>Shipped</v>
      </c>
      <c r="J54">
        <f>IFERROR(VLOOKUP(A54,Orders!A:G,7,FALSE),"")</f>
        <v>145</v>
      </c>
      <c r="K54">
        <f>IFERROR(VLOOKUP(J54,Customers!A:L,12,FALSE),"")</f>
        <v>1401</v>
      </c>
      <c r="L54">
        <f>IFERROR(VLOOKUP(J54,Customers!A:M,13,FALSE),"")</f>
        <v>83400</v>
      </c>
      <c r="M54" t="str">
        <f>IFERROR(VLOOKUP(J54,Customers!A:H,8,FALSE),"")</f>
        <v>Kobenhavn</v>
      </c>
      <c r="N54">
        <f>IFERROR(VLOOKUP(K54,Employees!A:F,6,FALSE),"")</f>
        <v>4</v>
      </c>
      <c r="O54" t="str">
        <f>IFERROR(VLOOKUP(N54,Offices!A:B,2,FALSE),"")</f>
        <v>Paris</v>
      </c>
      <c r="P54" s="6">
        <f>IFERROR(VLOOKUP(J54,Payments!A:C,3,FALSE),"")</f>
        <v>38171</v>
      </c>
      <c r="Q54">
        <f>IFERROR(VLOOKUP(J54,Payments!A:D,4,FALSE),"")</f>
        <v>4710.7299999999996</v>
      </c>
      <c r="R54" t="str">
        <f>IFERROR(VLOOKUP(B54,Products!A:C,3,FALSE),"")</f>
        <v>Ships</v>
      </c>
      <c r="S54">
        <f>IFERROR(VLOOKUP(B54,Products!A:G,7,FALSE),"")</f>
        <v>5088</v>
      </c>
      <c r="T54">
        <f>IFERROR(VLOOKUP(B54,Products!A:I,9,FALSE),"")</f>
        <v>99.31</v>
      </c>
      <c r="U54">
        <f t="shared" si="0"/>
        <v>9</v>
      </c>
      <c r="V54" t="str">
        <f t="shared" si="1"/>
        <v>No</v>
      </c>
      <c r="W54">
        <f t="shared" si="2"/>
        <v>2003</v>
      </c>
      <c r="X54">
        <f t="shared" si="3"/>
        <v>2</v>
      </c>
      <c r="Y54">
        <f>IFERROR(VLOOKUP(B54,Products!A:I,8,FALSE),"")</f>
        <v>53.63</v>
      </c>
      <c r="Z54">
        <f t="shared" si="4"/>
        <v>2184.8200000000002</v>
      </c>
      <c r="AA54">
        <f t="shared" si="5"/>
        <v>85.176207346634342</v>
      </c>
      <c r="AB54">
        <f t="shared" si="6"/>
        <v>1</v>
      </c>
      <c r="AC54">
        <f t="shared" si="7"/>
        <v>1004.96</v>
      </c>
    </row>
    <row r="55" spans="1:29">
      <c r="A55">
        <v>10105</v>
      </c>
      <c r="B55" t="s">
        <v>177</v>
      </c>
      <c r="C55">
        <v>25</v>
      </c>
      <c r="D55">
        <v>44.77</v>
      </c>
      <c r="E55">
        <v>8</v>
      </c>
      <c r="F55" s="6">
        <f>IFERROR(VLOOKUP(A55,Orders!A:B,2,FALSE),"")</f>
        <v>37663</v>
      </c>
      <c r="G55" s="6">
        <f>IFERROR(VLOOKUP(A55,Orders!A:C,3,FALSE),"")</f>
        <v>37673</v>
      </c>
      <c r="H55" s="6">
        <f>IFERROR(VLOOKUP(A55,Orders!A:D,4,FALSE),"")</f>
        <v>37664</v>
      </c>
      <c r="I55" t="str">
        <f>IFERROR(VLOOKUP(A55,Orders!A:E,5,FALSE),"")</f>
        <v>Shipped</v>
      </c>
      <c r="J55">
        <f>IFERROR(VLOOKUP(A55,Orders!A:G,7,FALSE),"")</f>
        <v>145</v>
      </c>
      <c r="K55">
        <f>IFERROR(VLOOKUP(J55,Customers!A:L,12,FALSE),"")</f>
        <v>1401</v>
      </c>
      <c r="L55">
        <f>IFERROR(VLOOKUP(J55,Customers!A:M,13,FALSE),"")</f>
        <v>83400</v>
      </c>
      <c r="M55" t="str">
        <f>IFERROR(VLOOKUP(J55,Customers!A:H,8,FALSE),"")</f>
        <v>Kobenhavn</v>
      </c>
      <c r="N55">
        <f>IFERROR(VLOOKUP(K55,Employees!A:F,6,FALSE),"")</f>
        <v>4</v>
      </c>
      <c r="O55" t="str">
        <f>IFERROR(VLOOKUP(N55,Offices!A:B,2,FALSE),"")</f>
        <v>Paris</v>
      </c>
      <c r="P55" s="6">
        <f>IFERROR(VLOOKUP(J55,Payments!A:C,3,FALSE),"")</f>
        <v>38171</v>
      </c>
      <c r="Q55">
        <f>IFERROR(VLOOKUP(J55,Payments!A:D,4,FALSE),"")</f>
        <v>4710.7299999999996</v>
      </c>
      <c r="R55" t="str">
        <f>IFERROR(VLOOKUP(B55,Products!A:C,3,FALSE),"")</f>
        <v>Ships</v>
      </c>
      <c r="S55">
        <f>IFERROR(VLOOKUP(B55,Products!A:G,7,FALSE),"")</f>
        <v>414</v>
      </c>
      <c r="T55">
        <f>IFERROR(VLOOKUP(B55,Products!A:I,9,FALSE),"")</f>
        <v>54.6</v>
      </c>
      <c r="U55">
        <f t="shared" si="0"/>
        <v>9</v>
      </c>
      <c r="V55" t="str">
        <f t="shared" si="1"/>
        <v>No</v>
      </c>
      <c r="W55">
        <f t="shared" si="2"/>
        <v>2003</v>
      </c>
      <c r="X55">
        <f t="shared" si="3"/>
        <v>2</v>
      </c>
      <c r="Y55">
        <f>IFERROR(VLOOKUP(B55,Products!A:I,8,FALSE),"")</f>
        <v>33.299999999999997</v>
      </c>
      <c r="Z55">
        <f t="shared" si="4"/>
        <v>1119.25</v>
      </c>
      <c r="AA55">
        <f t="shared" si="5"/>
        <v>34.444444444444464</v>
      </c>
      <c r="AB55">
        <f t="shared" si="6"/>
        <v>0</v>
      </c>
      <c r="AC55">
        <f t="shared" si="7"/>
        <v>286.75000000000017</v>
      </c>
    </row>
    <row r="56" spans="1:29">
      <c r="A56">
        <v>10106</v>
      </c>
      <c r="B56" t="s">
        <v>178</v>
      </c>
      <c r="C56">
        <v>36</v>
      </c>
      <c r="D56">
        <v>134.04</v>
      </c>
      <c r="E56">
        <v>12</v>
      </c>
      <c r="F56" s="6">
        <f>IFERROR(VLOOKUP(A56,Orders!A:B,2,FALSE),"")</f>
        <v>37669</v>
      </c>
      <c r="G56" s="6">
        <f>IFERROR(VLOOKUP(A56,Orders!A:C,3,FALSE),"")</f>
        <v>37676</v>
      </c>
      <c r="H56" s="6">
        <f>IFERROR(VLOOKUP(A56,Orders!A:D,4,FALSE),"")</f>
        <v>37673</v>
      </c>
      <c r="I56" t="str">
        <f>IFERROR(VLOOKUP(A56,Orders!A:E,5,FALSE),"")</f>
        <v>Shipped</v>
      </c>
      <c r="J56">
        <f>IFERROR(VLOOKUP(A56,Orders!A:G,7,FALSE),"")</f>
        <v>278</v>
      </c>
      <c r="K56">
        <f>IFERROR(VLOOKUP(J56,Customers!A:L,12,FALSE),"")</f>
        <v>1401</v>
      </c>
      <c r="L56">
        <f>IFERROR(VLOOKUP(J56,Customers!A:M,13,FALSE),"")</f>
        <v>119600</v>
      </c>
      <c r="M56" t="str">
        <f>IFERROR(VLOOKUP(J56,Customers!A:H,8,FALSE),"")</f>
        <v>Bergamo</v>
      </c>
      <c r="N56">
        <f>IFERROR(VLOOKUP(K56,Employees!A:F,6,FALSE),"")</f>
        <v>4</v>
      </c>
      <c r="O56" t="str">
        <f>IFERROR(VLOOKUP(N56,Offices!A:B,2,FALSE),"")</f>
        <v>Paris</v>
      </c>
      <c r="P56" s="6">
        <f>IFERROR(VLOOKUP(J56,Payments!A:C,3,FALSE),"")</f>
        <v>38326</v>
      </c>
      <c r="Q56">
        <f>IFERROR(VLOOKUP(J56,Payments!A:D,4,FALSE),"")</f>
        <v>37654.089999999997</v>
      </c>
      <c r="R56" t="str">
        <f>IFERROR(VLOOKUP(B56,Products!A:C,3,FALSE),"")</f>
        <v>Planes</v>
      </c>
      <c r="S56">
        <f>IFERROR(VLOOKUP(B56,Products!A:G,7,FALSE),"")</f>
        <v>5330</v>
      </c>
      <c r="T56">
        <f>IFERROR(VLOOKUP(B56,Products!A:I,9,FALSE),"")</f>
        <v>157.69</v>
      </c>
      <c r="U56">
        <f t="shared" si="0"/>
        <v>3</v>
      </c>
      <c r="V56" t="str">
        <f t="shared" si="1"/>
        <v>Yes</v>
      </c>
      <c r="W56">
        <f t="shared" si="2"/>
        <v>2003</v>
      </c>
      <c r="X56">
        <f t="shared" si="3"/>
        <v>2</v>
      </c>
      <c r="Y56">
        <f>IFERROR(VLOOKUP(B56,Products!A:I,8,FALSE),"")</f>
        <v>77.27</v>
      </c>
      <c r="Z56">
        <f t="shared" si="4"/>
        <v>4825.4399999999996</v>
      </c>
      <c r="AA56">
        <f t="shared" si="5"/>
        <v>73.469651870066002</v>
      </c>
      <c r="AB56">
        <f t="shared" si="6"/>
        <v>1</v>
      </c>
      <c r="AC56">
        <f t="shared" si="7"/>
        <v>2043.7199999999998</v>
      </c>
    </row>
    <row r="57" spans="1:29">
      <c r="A57">
        <v>10106</v>
      </c>
      <c r="B57" t="s">
        <v>179</v>
      </c>
      <c r="C57">
        <v>34</v>
      </c>
      <c r="D57">
        <v>81.099999999999994</v>
      </c>
      <c r="E57">
        <v>2</v>
      </c>
      <c r="F57" s="6">
        <f>IFERROR(VLOOKUP(A57,Orders!A:B,2,FALSE),"")</f>
        <v>37669</v>
      </c>
      <c r="G57" s="6">
        <f>IFERROR(VLOOKUP(A57,Orders!A:C,3,FALSE),"")</f>
        <v>37676</v>
      </c>
      <c r="H57" s="6">
        <f>IFERROR(VLOOKUP(A57,Orders!A:D,4,FALSE),"")</f>
        <v>37673</v>
      </c>
      <c r="I57" t="str">
        <f>IFERROR(VLOOKUP(A57,Orders!A:E,5,FALSE),"")</f>
        <v>Shipped</v>
      </c>
      <c r="J57">
        <f>IFERROR(VLOOKUP(A57,Orders!A:G,7,FALSE),"")</f>
        <v>278</v>
      </c>
      <c r="K57">
        <f>IFERROR(VLOOKUP(J57,Customers!A:L,12,FALSE),"")</f>
        <v>1401</v>
      </c>
      <c r="L57">
        <f>IFERROR(VLOOKUP(J57,Customers!A:M,13,FALSE),"")</f>
        <v>119600</v>
      </c>
      <c r="M57" t="str">
        <f>IFERROR(VLOOKUP(J57,Customers!A:H,8,FALSE),"")</f>
        <v>Bergamo</v>
      </c>
      <c r="N57">
        <f>IFERROR(VLOOKUP(K57,Employees!A:F,6,FALSE),"")</f>
        <v>4</v>
      </c>
      <c r="O57" t="str">
        <f>IFERROR(VLOOKUP(N57,Offices!A:B,2,FALSE),"")</f>
        <v>Paris</v>
      </c>
      <c r="P57" s="6">
        <f>IFERROR(VLOOKUP(J57,Payments!A:C,3,FALSE),"")</f>
        <v>38326</v>
      </c>
      <c r="Q57">
        <f>IFERROR(VLOOKUP(J57,Payments!A:D,4,FALSE),"")</f>
        <v>37654.089999999997</v>
      </c>
      <c r="R57" t="str">
        <f>IFERROR(VLOOKUP(B57,Products!A:C,3,FALSE),"")</f>
        <v>Planes</v>
      </c>
      <c r="S57">
        <f>IFERROR(VLOOKUP(B57,Products!A:G,7,FALSE),"")</f>
        <v>992</v>
      </c>
      <c r="T57">
        <f>IFERROR(VLOOKUP(B57,Products!A:I,9,FALSE),"")</f>
        <v>84.48</v>
      </c>
      <c r="U57">
        <f t="shared" si="0"/>
        <v>3</v>
      </c>
      <c r="V57" t="str">
        <f t="shared" si="1"/>
        <v>Yes</v>
      </c>
      <c r="W57">
        <f t="shared" si="2"/>
        <v>2003</v>
      </c>
      <c r="X57">
        <f t="shared" si="3"/>
        <v>2</v>
      </c>
      <c r="Y57">
        <f>IFERROR(VLOOKUP(B57,Products!A:I,8,FALSE),"")</f>
        <v>49</v>
      </c>
      <c r="Z57">
        <f t="shared" si="4"/>
        <v>2757.3999999999996</v>
      </c>
      <c r="AA57">
        <f t="shared" si="5"/>
        <v>65.510204081632637</v>
      </c>
      <c r="AB57">
        <f t="shared" si="6"/>
        <v>0</v>
      </c>
      <c r="AC57">
        <f t="shared" si="7"/>
        <v>1091.3999999999999</v>
      </c>
    </row>
    <row r="58" spans="1:29">
      <c r="A58">
        <v>10106</v>
      </c>
      <c r="B58" t="s">
        <v>180</v>
      </c>
      <c r="C58">
        <v>41</v>
      </c>
      <c r="D58">
        <v>80.86</v>
      </c>
      <c r="E58">
        <v>18</v>
      </c>
      <c r="F58" s="6">
        <f>IFERROR(VLOOKUP(A58,Orders!A:B,2,FALSE),"")</f>
        <v>37669</v>
      </c>
      <c r="G58" s="6">
        <f>IFERROR(VLOOKUP(A58,Orders!A:C,3,FALSE),"")</f>
        <v>37676</v>
      </c>
      <c r="H58" s="6">
        <f>IFERROR(VLOOKUP(A58,Orders!A:D,4,FALSE),"")</f>
        <v>37673</v>
      </c>
      <c r="I58" t="str">
        <f>IFERROR(VLOOKUP(A58,Orders!A:E,5,FALSE),"")</f>
        <v>Shipped</v>
      </c>
      <c r="J58">
        <f>IFERROR(VLOOKUP(A58,Orders!A:G,7,FALSE),"")</f>
        <v>278</v>
      </c>
      <c r="K58">
        <f>IFERROR(VLOOKUP(J58,Customers!A:L,12,FALSE),"")</f>
        <v>1401</v>
      </c>
      <c r="L58">
        <f>IFERROR(VLOOKUP(J58,Customers!A:M,13,FALSE),"")</f>
        <v>119600</v>
      </c>
      <c r="M58" t="str">
        <f>IFERROR(VLOOKUP(J58,Customers!A:H,8,FALSE),"")</f>
        <v>Bergamo</v>
      </c>
      <c r="N58">
        <f>IFERROR(VLOOKUP(K58,Employees!A:F,6,FALSE),"")</f>
        <v>4</v>
      </c>
      <c r="O58" t="str">
        <f>IFERROR(VLOOKUP(N58,Offices!A:B,2,FALSE),"")</f>
        <v>Paris</v>
      </c>
      <c r="P58" s="6">
        <f>IFERROR(VLOOKUP(J58,Payments!A:C,3,FALSE),"")</f>
        <v>38326</v>
      </c>
      <c r="Q58">
        <f>IFERROR(VLOOKUP(J58,Payments!A:D,4,FALSE),"")</f>
        <v>37654.089999999997</v>
      </c>
      <c r="R58" t="str">
        <f>IFERROR(VLOOKUP(B58,Products!A:C,3,FALSE),"")</f>
        <v>Ships</v>
      </c>
      <c r="S58">
        <f>IFERROR(VLOOKUP(B58,Products!A:G,7,FALSE),"")</f>
        <v>4259</v>
      </c>
      <c r="T58">
        <f>IFERROR(VLOOKUP(B58,Products!A:I,9,FALSE),"")</f>
        <v>86.02</v>
      </c>
      <c r="U58">
        <f t="shared" si="0"/>
        <v>3</v>
      </c>
      <c r="V58" t="str">
        <f t="shared" si="1"/>
        <v>Yes</v>
      </c>
      <c r="W58">
        <f t="shared" si="2"/>
        <v>2003</v>
      </c>
      <c r="X58">
        <f t="shared" si="3"/>
        <v>2</v>
      </c>
      <c r="Y58">
        <f>IFERROR(VLOOKUP(B58,Products!A:I,8,FALSE),"")</f>
        <v>51.61</v>
      </c>
      <c r="Z58">
        <f t="shared" si="4"/>
        <v>3315.2599999999998</v>
      </c>
      <c r="AA58">
        <f t="shared" si="5"/>
        <v>56.675062972292189</v>
      </c>
      <c r="AB58">
        <f t="shared" si="6"/>
        <v>0</v>
      </c>
      <c r="AC58">
        <f t="shared" si="7"/>
        <v>1199.25</v>
      </c>
    </row>
    <row r="59" spans="1:29">
      <c r="A59">
        <v>10106</v>
      </c>
      <c r="B59" t="s">
        <v>181</v>
      </c>
      <c r="C59">
        <v>41</v>
      </c>
      <c r="D59">
        <v>94.22</v>
      </c>
      <c r="E59">
        <v>17</v>
      </c>
      <c r="F59" s="6">
        <f>IFERROR(VLOOKUP(A59,Orders!A:B,2,FALSE),"")</f>
        <v>37669</v>
      </c>
      <c r="G59" s="6">
        <f>IFERROR(VLOOKUP(A59,Orders!A:C,3,FALSE),"")</f>
        <v>37676</v>
      </c>
      <c r="H59" s="6">
        <f>IFERROR(VLOOKUP(A59,Orders!A:D,4,FALSE),"")</f>
        <v>37673</v>
      </c>
      <c r="I59" t="str">
        <f>IFERROR(VLOOKUP(A59,Orders!A:E,5,FALSE),"")</f>
        <v>Shipped</v>
      </c>
      <c r="J59">
        <f>IFERROR(VLOOKUP(A59,Orders!A:G,7,FALSE),"")</f>
        <v>278</v>
      </c>
      <c r="K59">
        <f>IFERROR(VLOOKUP(J59,Customers!A:L,12,FALSE),"")</f>
        <v>1401</v>
      </c>
      <c r="L59">
        <f>IFERROR(VLOOKUP(J59,Customers!A:M,13,FALSE),"")</f>
        <v>119600</v>
      </c>
      <c r="M59" t="str">
        <f>IFERROR(VLOOKUP(J59,Customers!A:H,8,FALSE),"")</f>
        <v>Bergamo</v>
      </c>
      <c r="N59">
        <f>IFERROR(VLOOKUP(K59,Employees!A:F,6,FALSE),"")</f>
        <v>4</v>
      </c>
      <c r="O59" t="str">
        <f>IFERROR(VLOOKUP(N59,Offices!A:B,2,FALSE),"")</f>
        <v>Paris</v>
      </c>
      <c r="P59" s="6">
        <f>IFERROR(VLOOKUP(J59,Payments!A:C,3,FALSE),"")</f>
        <v>38326</v>
      </c>
      <c r="Q59">
        <f>IFERROR(VLOOKUP(J59,Payments!A:D,4,FALSE),"")</f>
        <v>37654.089999999997</v>
      </c>
      <c r="R59" t="str">
        <f>IFERROR(VLOOKUP(B59,Products!A:C,3,FALSE),"")</f>
        <v>Vintage Cars</v>
      </c>
      <c r="S59">
        <f>IFERROR(VLOOKUP(B59,Products!A:G,7,FALSE),"")</f>
        <v>2378</v>
      </c>
      <c r="T59">
        <f>IFERROR(VLOOKUP(B59,Products!A:I,9,FALSE),"")</f>
        <v>105.87</v>
      </c>
      <c r="U59">
        <f t="shared" si="0"/>
        <v>3</v>
      </c>
      <c r="V59" t="str">
        <f t="shared" si="1"/>
        <v>Yes</v>
      </c>
      <c r="W59">
        <f t="shared" si="2"/>
        <v>2003</v>
      </c>
      <c r="X59">
        <f t="shared" si="3"/>
        <v>2</v>
      </c>
      <c r="Y59">
        <f>IFERROR(VLOOKUP(B59,Products!A:I,8,FALSE),"")</f>
        <v>64.58</v>
      </c>
      <c r="Z59">
        <f t="shared" si="4"/>
        <v>3863.02</v>
      </c>
      <c r="AA59">
        <f t="shared" si="5"/>
        <v>45.896562403220813</v>
      </c>
      <c r="AB59">
        <f t="shared" si="6"/>
        <v>0</v>
      </c>
      <c r="AC59">
        <f t="shared" si="7"/>
        <v>1215.24</v>
      </c>
    </row>
    <row r="60" spans="1:29">
      <c r="A60">
        <v>10106</v>
      </c>
      <c r="B60" t="s">
        <v>182</v>
      </c>
      <c r="C60">
        <v>28</v>
      </c>
      <c r="D60">
        <v>107.23</v>
      </c>
      <c r="E60">
        <v>4</v>
      </c>
      <c r="F60" s="6">
        <f>IFERROR(VLOOKUP(A60,Orders!A:B,2,FALSE),"")</f>
        <v>37669</v>
      </c>
      <c r="G60" s="6">
        <f>IFERROR(VLOOKUP(A60,Orders!A:C,3,FALSE),"")</f>
        <v>37676</v>
      </c>
      <c r="H60" s="6">
        <f>IFERROR(VLOOKUP(A60,Orders!A:D,4,FALSE),"")</f>
        <v>37673</v>
      </c>
      <c r="I60" t="str">
        <f>IFERROR(VLOOKUP(A60,Orders!A:E,5,FALSE),"")</f>
        <v>Shipped</v>
      </c>
      <c r="J60">
        <f>IFERROR(VLOOKUP(A60,Orders!A:G,7,FALSE),"")</f>
        <v>278</v>
      </c>
      <c r="K60">
        <f>IFERROR(VLOOKUP(J60,Customers!A:L,12,FALSE),"")</f>
        <v>1401</v>
      </c>
      <c r="L60">
        <f>IFERROR(VLOOKUP(J60,Customers!A:M,13,FALSE),"")</f>
        <v>119600</v>
      </c>
      <c r="M60" t="str">
        <f>IFERROR(VLOOKUP(J60,Customers!A:H,8,FALSE),"")</f>
        <v>Bergamo</v>
      </c>
      <c r="N60">
        <f>IFERROR(VLOOKUP(K60,Employees!A:F,6,FALSE),"")</f>
        <v>4</v>
      </c>
      <c r="O60" t="str">
        <f>IFERROR(VLOOKUP(N60,Offices!A:B,2,FALSE),"")</f>
        <v>Paris</v>
      </c>
      <c r="P60" s="6">
        <f>IFERROR(VLOOKUP(J60,Payments!A:C,3,FALSE),"")</f>
        <v>38326</v>
      </c>
      <c r="Q60">
        <f>IFERROR(VLOOKUP(J60,Payments!A:D,4,FALSE),"")</f>
        <v>37654.089999999997</v>
      </c>
      <c r="R60" t="str">
        <f>IFERROR(VLOOKUP(B60,Products!A:C,3,FALSE),"")</f>
        <v>Planes</v>
      </c>
      <c r="S60">
        <f>IFERROR(VLOOKUP(B60,Products!A:G,7,FALSE),"")</f>
        <v>3627</v>
      </c>
      <c r="T60">
        <f>IFERROR(VLOOKUP(B60,Products!A:I,9,FALSE),"")</f>
        <v>109.42</v>
      </c>
      <c r="U60">
        <f t="shared" si="0"/>
        <v>3</v>
      </c>
      <c r="V60" t="str">
        <f t="shared" si="1"/>
        <v>Yes</v>
      </c>
      <c r="W60">
        <f t="shared" si="2"/>
        <v>2003</v>
      </c>
      <c r="X60">
        <f t="shared" si="3"/>
        <v>2</v>
      </c>
      <c r="Y60">
        <f>IFERROR(VLOOKUP(B60,Products!A:I,8,FALSE),"")</f>
        <v>66.739999999999995</v>
      </c>
      <c r="Z60">
        <f t="shared" si="4"/>
        <v>3002.44</v>
      </c>
      <c r="AA60">
        <f t="shared" si="5"/>
        <v>60.668264908600555</v>
      </c>
      <c r="AB60">
        <f t="shared" si="6"/>
        <v>0</v>
      </c>
      <c r="AC60">
        <f t="shared" si="7"/>
        <v>1133.7200000000003</v>
      </c>
    </row>
    <row r="61" spans="1:29">
      <c r="A61">
        <v>10106</v>
      </c>
      <c r="B61" t="s">
        <v>183</v>
      </c>
      <c r="C61">
        <v>49</v>
      </c>
      <c r="D61">
        <v>65.77</v>
      </c>
      <c r="E61">
        <v>13</v>
      </c>
      <c r="F61" s="6">
        <f>IFERROR(VLOOKUP(A61,Orders!A:B,2,FALSE),"")</f>
        <v>37669</v>
      </c>
      <c r="G61" s="6">
        <f>IFERROR(VLOOKUP(A61,Orders!A:C,3,FALSE),"")</f>
        <v>37676</v>
      </c>
      <c r="H61" s="6">
        <f>IFERROR(VLOOKUP(A61,Orders!A:D,4,FALSE),"")</f>
        <v>37673</v>
      </c>
      <c r="I61" t="str">
        <f>IFERROR(VLOOKUP(A61,Orders!A:E,5,FALSE),"")</f>
        <v>Shipped</v>
      </c>
      <c r="J61">
        <f>IFERROR(VLOOKUP(A61,Orders!A:G,7,FALSE),"")</f>
        <v>278</v>
      </c>
      <c r="K61">
        <f>IFERROR(VLOOKUP(J61,Customers!A:L,12,FALSE),"")</f>
        <v>1401</v>
      </c>
      <c r="L61">
        <f>IFERROR(VLOOKUP(J61,Customers!A:M,13,FALSE),"")</f>
        <v>119600</v>
      </c>
      <c r="M61" t="str">
        <f>IFERROR(VLOOKUP(J61,Customers!A:H,8,FALSE),"")</f>
        <v>Bergamo</v>
      </c>
      <c r="N61">
        <f>IFERROR(VLOOKUP(K61,Employees!A:F,6,FALSE),"")</f>
        <v>4</v>
      </c>
      <c r="O61" t="str">
        <f>IFERROR(VLOOKUP(N61,Offices!A:B,2,FALSE),"")</f>
        <v>Paris</v>
      </c>
      <c r="P61" s="6">
        <f>IFERROR(VLOOKUP(J61,Payments!A:C,3,FALSE),"")</f>
        <v>38326</v>
      </c>
      <c r="Q61">
        <f>IFERROR(VLOOKUP(J61,Payments!A:D,4,FALSE),"")</f>
        <v>37654.089999999997</v>
      </c>
      <c r="R61" t="str">
        <f>IFERROR(VLOOKUP(B61,Products!A:C,3,FALSE),"")</f>
        <v>Planes</v>
      </c>
      <c r="S61">
        <f>IFERROR(VLOOKUP(B61,Products!A:G,7,FALSE),"")</f>
        <v>5942</v>
      </c>
      <c r="T61">
        <f>IFERROR(VLOOKUP(B61,Products!A:I,9,FALSE),"")</f>
        <v>68.510000000000005</v>
      </c>
      <c r="U61">
        <f t="shared" si="0"/>
        <v>3</v>
      </c>
      <c r="V61" t="str">
        <f t="shared" si="1"/>
        <v>Yes</v>
      </c>
      <c r="W61">
        <f t="shared" si="2"/>
        <v>2003</v>
      </c>
      <c r="X61">
        <f t="shared" si="3"/>
        <v>2</v>
      </c>
      <c r="Y61">
        <f>IFERROR(VLOOKUP(B61,Products!A:I,8,FALSE),"")</f>
        <v>34.25</v>
      </c>
      <c r="Z61">
        <f t="shared" si="4"/>
        <v>3222.73</v>
      </c>
      <c r="AA61">
        <f t="shared" si="5"/>
        <v>92.029197080291965</v>
      </c>
      <c r="AB61">
        <f t="shared" si="6"/>
        <v>1</v>
      </c>
      <c r="AC61">
        <f t="shared" si="7"/>
        <v>1544.4799999999998</v>
      </c>
    </row>
    <row r="62" spans="1:29">
      <c r="A62">
        <v>10106</v>
      </c>
      <c r="B62" t="s">
        <v>184</v>
      </c>
      <c r="C62">
        <v>31</v>
      </c>
      <c r="D62">
        <v>55.89</v>
      </c>
      <c r="E62">
        <v>14</v>
      </c>
      <c r="F62" s="6">
        <f>IFERROR(VLOOKUP(A62,Orders!A:B,2,FALSE),"")</f>
        <v>37669</v>
      </c>
      <c r="G62" s="6">
        <f>IFERROR(VLOOKUP(A62,Orders!A:C,3,FALSE),"")</f>
        <v>37676</v>
      </c>
      <c r="H62" s="6">
        <f>IFERROR(VLOOKUP(A62,Orders!A:D,4,FALSE),"")</f>
        <v>37673</v>
      </c>
      <c r="I62" t="str">
        <f>IFERROR(VLOOKUP(A62,Orders!A:E,5,FALSE),"")</f>
        <v>Shipped</v>
      </c>
      <c r="J62">
        <f>IFERROR(VLOOKUP(A62,Orders!A:G,7,FALSE),"")</f>
        <v>278</v>
      </c>
      <c r="K62">
        <f>IFERROR(VLOOKUP(J62,Customers!A:L,12,FALSE),"")</f>
        <v>1401</v>
      </c>
      <c r="L62">
        <f>IFERROR(VLOOKUP(J62,Customers!A:M,13,FALSE),"")</f>
        <v>119600</v>
      </c>
      <c r="M62" t="str">
        <f>IFERROR(VLOOKUP(J62,Customers!A:H,8,FALSE),"")</f>
        <v>Bergamo</v>
      </c>
      <c r="N62">
        <f>IFERROR(VLOOKUP(K62,Employees!A:F,6,FALSE),"")</f>
        <v>4</v>
      </c>
      <c r="O62" t="str">
        <f>IFERROR(VLOOKUP(N62,Offices!A:B,2,FALSE),"")</f>
        <v>Paris</v>
      </c>
      <c r="P62" s="6">
        <f>IFERROR(VLOOKUP(J62,Payments!A:C,3,FALSE),"")</f>
        <v>38326</v>
      </c>
      <c r="Q62">
        <f>IFERROR(VLOOKUP(J62,Payments!A:D,4,FALSE),"")</f>
        <v>37654.089999999997</v>
      </c>
      <c r="R62" t="str">
        <f>IFERROR(VLOOKUP(B62,Products!A:C,3,FALSE),"")</f>
        <v>Vintage Cars</v>
      </c>
      <c r="S62">
        <f>IFERROR(VLOOKUP(B62,Products!A:G,7,FALSE),"")</f>
        <v>2902</v>
      </c>
      <c r="T62">
        <f>IFERROR(VLOOKUP(B62,Products!A:I,9,FALSE),"")</f>
        <v>65.75</v>
      </c>
      <c r="U62">
        <f t="shared" si="0"/>
        <v>3</v>
      </c>
      <c r="V62" t="str">
        <f t="shared" si="1"/>
        <v>Yes</v>
      </c>
      <c r="W62">
        <f t="shared" si="2"/>
        <v>2003</v>
      </c>
      <c r="X62">
        <f t="shared" si="3"/>
        <v>2</v>
      </c>
      <c r="Y62">
        <f>IFERROR(VLOOKUP(B62,Products!A:I,8,FALSE),"")</f>
        <v>26.3</v>
      </c>
      <c r="Z62">
        <f t="shared" si="4"/>
        <v>1732.59</v>
      </c>
      <c r="AA62">
        <f t="shared" si="5"/>
        <v>112.50950570342204</v>
      </c>
      <c r="AB62">
        <f t="shared" si="6"/>
        <v>1</v>
      </c>
      <c r="AC62">
        <f t="shared" si="7"/>
        <v>917.29</v>
      </c>
    </row>
    <row r="63" spans="1:29">
      <c r="A63">
        <v>10106</v>
      </c>
      <c r="B63" t="s">
        <v>185</v>
      </c>
      <c r="C63">
        <v>50</v>
      </c>
      <c r="D63">
        <v>55.96</v>
      </c>
      <c r="E63">
        <v>11</v>
      </c>
      <c r="F63" s="6">
        <f>IFERROR(VLOOKUP(A63,Orders!A:B,2,FALSE),"")</f>
        <v>37669</v>
      </c>
      <c r="G63" s="6">
        <f>IFERROR(VLOOKUP(A63,Orders!A:C,3,FALSE),"")</f>
        <v>37676</v>
      </c>
      <c r="H63" s="6">
        <f>IFERROR(VLOOKUP(A63,Orders!A:D,4,FALSE),"")</f>
        <v>37673</v>
      </c>
      <c r="I63" t="str">
        <f>IFERROR(VLOOKUP(A63,Orders!A:E,5,FALSE),"")</f>
        <v>Shipped</v>
      </c>
      <c r="J63">
        <f>IFERROR(VLOOKUP(A63,Orders!A:G,7,FALSE),"")</f>
        <v>278</v>
      </c>
      <c r="K63">
        <f>IFERROR(VLOOKUP(J63,Customers!A:L,12,FALSE),"")</f>
        <v>1401</v>
      </c>
      <c r="L63">
        <f>IFERROR(VLOOKUP(J63,Customers!A:M,13,FALSE),"")</f>
        <v>119600</v>
      </c>
      <c r="M63" t="str">
        <f>IFERROR(VLOOKUP(J63,Customers!A:H,8,FALSE),"")</f>
        <v>Bergamo</v>
      </c>
      <c r="N63">
        <f>IFERROR(VLOOKUP(K63,Employees!A:F,6,FALSE),"")</f>
        <v>4</v>
      </c>
      <c r="O63" t="str">
        <f>IFERROR(VLOOKUP(N63,Offices!A:B,2,FALSE),"")</f>
        <v>Paris</v>
      </c>
      <c r="P63" s="6">
        <f>IFERROR(VLOOKUP(J63,Payments!A:C,3,FALSE),"")</f>
        <v>38326</v>
      </c>
      <c r="Q63">
        <f>IFERROR(VLOOKUP(J63,Payments!A:D,4,FALSE),"")</f>
        <v>37654.089999999997</v>
      </c>
      <c r="R63" t="str">
        <f>IFERROR(VLOOKUP(B63,Products!A:C,3,FALSE),"")</f>
        <v>Planes</v>
      </c>
      <c r="S63">
        <f>IFERROR(VLOOKUP(B63,Products!A:G,7,FALSE),"")</f>
        <v>6812</v>
      </c>
      <c r="T63">
        <f>IFERROR(VLOOKUP(B63,Products!A:I,9,FALSE),"")</f>
        <v>68.239999999999995</v>
      </c>
      <c r="U63">
        <f t="shared" si="0"/>
        <v>3</v>
      </c>
      <c r="V63" t="str">
        <f t="shared" si="1"/>
        <v>Yes</v>
      </c>
      <c r="W63">
        <f t="shared" si="2"/>
        <v>2003</v>
      </c>
      <c r="X63">
        <f t="shared" si="3"/>
        <v>2</v>
      </c>
      <c r="Y63">
        <f>IFERROR(VLOOKUP(B63,Products!A:I,8,FALSE),"")</f>
        <v>29.34</v>
      </c>
      <c r="Z63">
        <f t="shared" si="4"/>
        <v>2798</v>
      </c>
      <c r="AA63">
        <f t="shared" si="5"/>
        <v>90.72937968643491</v>
      </c>
      <c r="AB63">
        <f t="shared" si="6"/>
        <v>1</v>
      </c>
      <c r="AC63">
        <f t="shared" si="7"/>
        <v>1331</v>
      </c>
    </row>
    <row r="64" spans="1:29">
      <c r="A64">
        <v>10106</v>
      </c>
      <c r="B64" t="s">
        <v>186</v>
      </c>
      <c r="C64">
        <v>26</v>
      </c>
      <c r="D64">
        <v>71</v>
      </c>
      <c r="E64">
        <v>3</v>
      </c>
      <c r="F64" s="6">
        <f>IFERROR(VLOOKUP(A64,Orders!A:B,2,FALSE),"")</f>
        <v>37669</v>
      </c>
      <c r="G64" s="6">
        <f>IFERROR(VLOOKUP(A64,Orders!A:C,3,FALSE),"")</f>
        <v>37676</v>
      </c>
      <c r="H64" s="6">
        <f>IFERROR(VLOOKUP(A64,Orders!A:D,4,FALSE),"")</f>
        <v>37673</v>
      </c>
      <c r="I64" t="str">
        <f>IFERROR(VLOOKUP(A64,Orders!A:E,5,FALSE),"")</f>
        <v>Shipped</v>
      </c>
      <c r="J64">
        <f>IFERROR(VLOOKUP(A64,Orders!A:G,7,FALSE),"")</f>
        <v>278</v>
      </c>
      <c r="K64">
        <f>IFERROR(VLOOKUP(J64,Customers!A:L,12,FALSE),"")</f>
        <v>1401</v>
      </c>
      <c r="L64">
        <f>IFERROR(VLOOKUP(J64,Customers!A:M,13,FALSE),"")</f>
        <v>119600</v>
      </c>
      <c r="M64" t="str">
        <f>IFERROR(VLOOKUP(J64,Customers!A:H,8,FALSE),"")</f>
        <v>Bergamo</v>
      </c>
      <c r="N64">
        <f>IFERROR(VLOOKUP(K64,Employees!A:F,6,FALSE),"")</f>
        <v>4</v>
      </c>
      <c r="O64" t="str">
        <f>IFERROR(VLOOKUP(N64,Offices!A:B,2,FALSE),"")</f>
        <v>Paris</v>
      </c>
      <c r="P64" s="6">
        <f>IFERROR(VLOOKUP(J64,Payments!A:C,3,FALSE),"")</f>
        <v>38326</v>
      </c>
      <c r="Q64">
        <f>IFERROR(VLOOKUP(J64,Payments!A:D,4,FALSE),"")</f>
        <v>37654.089999999997</v>
      </c>
      <c r="R64" t="str">
        <f>IFERROR(VLOOKUP(B64,Products!A:C,3,FALSE),"")</f>
        <v>Planes</v>
      </c>
      <c r="S64">
        <f>IFERROR(VLOOKUP(B64,Products!A:G,7,FALSE),"")</f>
        <v>2756</v>
      </c>
      <c r="T64">
        <f>IFERROR(VLOOKUP(B64,Products!A:I,9,FALSE),"")</f>
        <v>72.45</v>
      </c>
      <c r="U64">
        <f t="shared" si="0"/>
        <v>3</v>
      </c>
      <c r="V64" t="str">
        <f t="shared" si="1"/>
        <v>Yes</v>
      </c>
      <c r="W64">
        <f t="shared" si="2"/>
        <v>2003</v>
      </c>
      <c r="X64">
        <f t="shared" si="3"/>
        <v>2</v>
      </c>
      <c r="Y64">
        <f>IFERROR(VLOOKUP(B64,Products!A:I,8,FALSE),"")</f>
        <v>36.229999999999997</v>
      </c>
      <c r="Z64">
        <f t="shared" si="4"/>
        <v>1846</v>
      </c>
      <c r="AA64">
        <f t="shared" si="5"/>
        <v>95.970190449903413</v>
      </c>
      <c r="AB64">
        <f t="shared" si="6"/>
        <v>1</v>
      </c>
      <c r="AC64">
        <f t="shared" si="7"/>
        <v>904.0200000000001</v>
      </c>
    </row>
    <row r="65" spans="1:29">
      <c r="A65">
        <v>10106</v>
      </c>
      <c r="B65" t="s">
        <v>187</v>
      </c>
      <c r="C65">
        <v>33</v>
      </c>
      <c r="D65">
        <v>65.349999999999994</v>
      </c>
      <c r="E65">
        <v>5</v>
      </c>
      <c r="F65" s="6">
        <f>IFERROR(VLOOKUP(A65,Orders!A:B,2,FALSE),"")</f>
        <v>37669</v>
      </c>
      <c r="G65" s="6">
        <f>IFERROR(VLOOKUP(A65,Orders!A:C,3,FALSE),"")</f>
        <v>37676</v>
      </c>
      <c r="H65" s="6">
        <f>IFERROR(VLOOKUP(A65,Orders!A:D,4,FALSE),"")</f>
        <v>37673</v>
      </c>
      <c r="I65" t="str">
        <f>IFERROR(VLOOKUP(A65,Orders!A:E,5,FALSE),"")</f>
        <v>Shipped</v>
      </c>
      <c r="J65">
        <f>IFERROR(VLOOKUP(A65,Orders!A:G,7,FALSE),"")</f>
        <v>278</v>
      </c>
      <c r="K65">
        <f>IFERROR(VLOOKUP(J65,Customers!A:L,12,FALSE),"")</f>
        <v>1401</v>
      </c>
      <c r="L65">
        <f>IFERROR(VLOOKUP(J65,Customers!A:M,13,FALSE),"")</f>
        <v>119600</v>
      </c>
      <c r="M65" t="str">
        <f>IFERROR(VLOOKUP(J65,Customers!A:H,8,FALSE),"")</f>
        <v>Bergamo</v>
      </c>
      <c r="N65">
        <f>IFERROR(VLOOKUP(K65,Employees!A:F,6,FALSE),"")</f>
        <v>4</v>
      </c>
      <c r="O65" t="str">
        <f>IFERROR(VLOOKUP(N65,Offices!A:B,2,FALSE),"")</f>
        <v>Paris</v>
      </c>
      <c r="P65" s="6">
        <f>IFERROR(VLOOKUP(J65,Payments!A:C,3,FALSE),"")</f>
        <v>38326</v>
      </c>
      <c r="Q65">
        <f>IFERROR(VLOOKUP(J65,Payments!A:D,4,FALSE),"")</f>
        <v>37654.089999999997</v>
      </c>
      <c r="R65" t="str">
        <f>IFERROR(VLOOKUP(B65,Products!A:C,3,FALSE),"")</f>
        <v>Vintage Cars</v>
      </c>
      <c r="S65">
        <f>IFERROR(VLOOKUP(B65,Products!A:G,7,FALSE),"")</f>
        <v>136</v>
      </c>
      <c r="T65">
        <f>IFERROR(VLOOKUP(B65,Products!A:I,9,FALSE),"")</f>
        <v>68.790000000000006</v>
      </c>
      <c r="U65">
        <f t="shared" si="0"/>
        <v>3</v>
      </c>
      <c r="V65" t="str">
        <f t="shared" si="1"/>
        <v>Yes</v>
      </c>
      <c r="W65">
        <f t="shared" si="2"/>
        <v>2003</v>
      </c>
      <c r="X65">
        <f t="shared" si="3"/>
        <v>2</v>
      </c>
      <c r="Y65">
        <f>IFERROR(VLOOKUP(B65,Products!A:I,8,FALSE),"")</f>
        <v>33.020000000000003</v>
      </c>
      <c r="Z65">
        <f t="shared" si="4"/>
        <v>2156.5499999999997</v>
      </c>
      <c r="AA65">
        <f t="shared" si="5"/>
        <v>97.910357359176231</v>
      </c>
      <c r="AB65">
        <f t="shared" si="6"/>
        <v>1</v>
      </c>
      <c r="AC65">
        <f t="shared" si="7"/>
        <v>1066.8899999999996</v>
      </c>
    </row>
    <row r="66" spans="1:29">
      <c r="A66">
        <v>10106</v>
      </c>
      <c r="B66" t="s">
        <v>188</v>
      </c>
      <c r="C66">
        <v>39</v>
      </c>
      <c r="D66">
        <v>35.78</v>
      </c>
      <c r="E66">
        <v>6</v>
      </c>
      <c r="F66" s="6">
        <f>IFERROR(VLOOKUP(A66,Orders!A:B,2,FALSE),"")</f>
        <v>37669</v>
      </c>
      <c r="G66" s="6">
        <f>IFERROR(VLOOKUP(A66,Orders!A:C,3,FALSE),"")</f>
        <v>37676</v>
      </c>
      <c r="H66" s="6">
        <f>IFERROR(VLOOKUP(A66,Orders!A:D,4,FALSE),"")</f>
        <v>37673</v>
      </c>
      <c r="I66" t="str">
        <f>IFERROR(VLOOKUP(A66,Orders!A:E,5,FALSE),"")</f>
        <v>Shipped</v>
      </c>
      <c r="J66">
        <f>IFERROR(VLOOKUP(A66,Orders!A:G,7,FALSE),"")</f>
        <v>278</v>
      </c>
      <c r="K66">
        <f>IFERROR(VLOOKUP(J66,Customers!A:L,12,FALSE),"")</f>
        <v>1401</v>
      </c>
      <c r="L66">
        <f>IFERROR(VLOOKUP(J66,Customers!A:M,13,FALSE),"")</f>
        <v>119600</v>
      </c>
      <c r="M66" t="str">
        <f>IFERROR(VLOOKUP(J66,Customers!A:H,8,FALSE),"")</f>
        <v>Bergamo</v>
      </c>
      <c r="N66">
        <f>IFERROR(VLOOKUP(K66,Employees!A:F,6,FALSE),"")</f>
        <v>4</v>
      </c>
      <c r="O66" t="str">
        <f>IFERROR(VLOOKUP(N66,Offices!A:B,2,FALSE),"")</f>
        <v>Paris</v>
      </c>
      <c r="P66" s="6">
        <f>IFERROR(VLOOKUP(J66,Payments!A:C,3,FALSE),"")</f>
        <v>38326</v>
      </c>
      <c r="Q66">
        <f>IFERROR(VLOOKUP(J66,Payments!A:D,4,FALSE),"")</f>
        <v>37654.089999999997</v>
      </c>
      <c r="R66" t="str">
        <f>IFERROR(VLOOKUP(B66,Products!A:C,3,FALSE),"")</f>
        <v>Vintage Cars</v>
      </c>
      <c r="S66">
        <f>IFERROR(VLOOKUP(B66,Products!A:G,7,FALSE),"")</f>
        <v>7062</v>
      </c>
      <c r="T66">
        <f>IFERROR(VLOOKUP(B66,Products!A:I,9,FALSE),"")</f>
        <v>43.64</v>
      </c>
      <c r="U66">
        <f t="shared" ref="U66:U129" si="8">G66-H66</f>
        <v>3</v>
      </c>
      <c r="V66" t="str">
        <f t="shared" ref="V66:V129" si="9">IF(OR(I66="Shipped",I66="Resolved"),IF(U66&lt;=6,"Yes","No"),"")</f>
        <v>Yes</v>
      </c>
      <c r="W66">
        <f t="shared" ref="W66:W129" si="10">YEAR(F66)</f>
        <v>2003</v>
      </c>
      <c r="X66">
        <f t="shared" ref="X66:X129" si="11">MONTH(F66)</f>
        <v>2</v>
      </c>
      <c r="Y66">
        <f>IFERROR(VLOOKUP(B66,Products!A:I,8,FALSE),"")</f>
        <v>27.06</v>
      </c>
      <c r="Z66">
        <f t="shared" ref="Z66:Z129" si="12">C66*D66</f>
        <v>1395.42</v>
      </c>
      <c r="AA66">
        <f t="shared" ref="AA66:AA129" si="13">((D66-Y66)/Y66)*100</f>
        <v>32.224685883222485</v>
      </c>
      <c r="AB66">
        <f t="shared" ref="AB66:AB129" si="14">IF(AA66&gt;=67, 1,0)</f>
        <v>0</v>
      </c>
      <c r="AC66">
        <f t="shared" ref="AC66:AC129" si="15">C66*(D66-Y66)</f>
        <v>340.0800000000001</v>
      </c>
    </row>
    <row r="67" spans="1:29">
      <c r="A67">
        <v>10106</v>
      </c>
      <c r="B67" t="s">
        <v>189</v>
      </c>
      <c r="C67">
        <v>31</v>
      </c>
      <c r="D67">
        <v>91.34</v>
      </c>
      <c r="E67">
        <v>7</v>
      </c>
      <c r="F67" s="6">
        <f>IFERROR(VLOOKUP(A67,Orders!A:B,2,FALSE),"")</f>
        <v>37669</v>
      </c>
      <c r="G67" s="6">
        <f>IFERROR(VLOOKUP(A67,Orders!A:C,3,FALSE),"")</f>
        <v>37676</v>
      </c>
      <c r="H67" s="6">
        <f>IFERROR(VLOOKUP(A67,Orders!A:D,4,FALSE),"")</f>
        <v>37673</v>
      </c>
      <c r="I67" t="str">
        <f>IFERROR(VLOOKUP(A67,Orders!A:E,5,FALSE),"")</f>
        <v>Shipped</v>
      </c>
      <c r="J67">
        <f>IFERROR(VLOOKUP(A67,Orders!A:G,7,FALSE),"")</f>
        <v>278</v>
      </c>
      <c r="K67">
        <f>IFERROR(VLOOKUP(J67,Customers!A:L,12,FALSE),"")</f>
        <v>1401</v>
      </c>
      <c r="L67">
        <f>IFERROR(VLOOKUP(J67,Customers!A:M,13,FALSE),"")</f>
        <v>119600</v>
      </c>
      <c r="M67" t="str">
        <f>IFERROR(VLOOKUP(J67,Customers!A:H,8,FALSE),"")</f>
        <v>Bergamo</v>
      </c>
      <c r="N67">
        <f>IFERROR(VLOOKUP(K67,Employees!A:F,6,FALSE),"")</f>
        <v>4</v>
      </c>
      <c r="O67" t="str">
        <f>IFERROR(VLOOKUP(N67,Offices!A:B,2,FALSE),"")</f>
        <v>Paris</v>
      </c>
      <c r="P67" s="6">
        <f>IFERROR(VLOOKUP(J67,Payments!A:C,3,FALSE),"")</f>
        <v>38326</v>
      </c>
      <c r="Q67">
        <f>IFERROR(VLOOKUP(J67,Payments!A:D,4,FALSE),"")</f>
        <v>37654.089999999997</v>
      </c>
      <c r="R67" t="str">
        <f>IFERROR(VLOOKUP(B67,Products!A:C,3,FALSE),"")</f>
        <v>Planes</v>
      </c>
      <c r="S67">
        <f>IFERROR(VLOOKUP(B67,Products!A:G,7,FALSE),"")</f>
        <v>5841</v>
      </c>
      <c r="T67">
        <f>IFERROR(VLOOKUP(B67,Products!A:I,9,FALSE),"")</f>
        <v>91.34</v>
      </c>
      <c r="U67">
        <f t="shared" si="8"/>
        <v>3</v>
      </c>
      <c r="V67" t="str">
        <f t="shared" si="9"/>
        <v>Yes</v>
      </c>
      <c r="W67">
        <f t="shared" si="10"/>
        <v>2003</v>
      </c>
      <c r="X67">
        <f t="shared" si="11"/>
        <v>2</v>
      </c>
      <c r="Y67">
        <f>IFERROR(VLOOKUP(B67,Products!A:I,8,FALSE),"")</f>
        <v>51.15</v>
      </c>
      <c r="Z67">
        <f t="shared" si="12"/>
        <v>2831.54</v>
      </c>
      <c r="AA67">
        <f t="shared" si="13"/>
        <v>78.572825024437947</v>
      </c>
      <c r="AB67">
        <f t="shared" si="14"/>
        <v>1</v>
      </c>
      <c r="AC67">
        <f t="shared" si="15"/>
        <v>1245.8900000000001</v>
      </c>
    </row>
    <row r="68" spans="1:29">
      <c r="A68">
        <v>10106</v>
      </c>
      <c r="B68" t="s">
        <v>190</v>
      </c>
      <c r="C68">
        <v>30</v>
      </c>
      <c r="D68">
        <v>85.09</v>
      </c>
      <c r="E68">
        <v>16</v>
      </c>
      <c r="F68" s="6">
        <f>IFERROR(VLOOKUP(A68,Orders!A:B,2,FALSE),"")</f>
        <v>37669</v>
      </c>
      <c r="G68" s="6">
        <f>IFERROR(VLOOKUP(A68,Orders!A:C,3,FALSE),"")</f>
        <v>37676</v>
      </c>
      <c r="H68" s="6">
        <f>IFERROR(VLOOKUP(A68,Orders!A:D,4,FALSE),"")</f>
        <v>37673</v>
      </c>
      <c r="I68" t="str">
        <f>IFERROR(VLOOKUP(A68,Orders!A:E,5,FALSE),"")</f>
        <v>Shipped</v>
      </c>
      <c r="J68">
        <f>IFERROR(VLOOKUP(A68,Orders!A:G,7,FALSE),"")</f>
        <v>278</v>
      </c>
      <c r="K68">
        <f>IFERROR(VLOOKUP(J68,Customers!A:L,12,FALSE),"")</f>
        <v>1401</v>
      </c>
      <c r="L68">
        <f>IFERROR(VLOOKUP(J68,Customers!A:M,13,FALSE),"")</f>
        <v>119600</v>
      </c>
      <c r="M68" t="str">
        <f>IFERROR(VLOOKUP(J68,Customers!A:H,8,FALSE),"")</f>
        <v>Bergamo</v>
      </c>
      <c r="N68">
        <f>IFERROR(VLOOKUP(K68,Employees!A:F,6,FALSE),"")</f>
        <v>4</v>
      </c>
      <c r="O68" t="str">
        <f>IFERROR(VLOOKUP(N68,Offices!A:B,2,FALSE),"")</f>
        <v>Paris</v>
      </c>
      <c r="P68" s="6">
        <f>IFERROR(VLOOKUP(J68,Payments!A:C,3,FALSE),"")</f>
        <v>38326</v>
      </c>
      <c r="Q68">
        <f>IFERROR(VLOOKUP(J68,Payments!A:D,4,FALSE),"")</f>
        <v>37654.089999999997</v>
      </c>
      <c r="R68" t="str">
        <f>IFERROR(VLOOKUP(B68,Products!A:C,3,FALSE),"")</f>
        <v>Ships</v>
      </c>
      <c r="S68">
        <f>IFERROR(VLOOKUP(B68,Products!A:G,7,FALSE),"")</f>
        <v>3501</v>
      </c>
      <c r="T68">
        <f>IFERROR(VLOOKUP(B68,Products!A:I,9,FALSE),"")</f>
        <v>90.52</v>
      </c>
      <c r="U68">
        <f t="shared" si="8"/>
        <v>3</v>
      </c>
      <c r="V68" t="str">
        <f t="shared" si="9"/>
        <v>Yes</v>
      </c>
      <c r="W68">
        <f t="shared" si="10"/>
        <v>2003</v>
      </c>
      <c r="X68">
        <f t="shared" si="11"/>
        <v>2</v>
      </c>
      <c r="Y68">
        <f>IFERROR(VLOOKUP(B68,Products!A:I,8,FALSE),"")</f>
        <v>39.83</v>
      </c>
      <c r="Z68">
        <f t="shared" si="12"/>
        <v>2552.7000000000003</v>
      </c>
      <c r="AA68">
        <f t="shared" si="13"/>
        <v>113.63293999497867</v>
      </c>
      <c r="AB68">
        <f t="shared" si="14"/>
        <v>1</v>
      </c>
      <c r="AC68">
        <f t="shared" si="15"/>
        <v>1357.8000000000002</v>
      </c>
    </row>
    <row r="69" spans="1:29">
      <c r="A69">
        <v>10106</v>
      </c>
      <c r="B69" t="s">
        <v>191</v>
      </c>
      <c r="C69">
        <v>34</v>
      </c>
      <c r="D69">
        <v>99.72</v>
      </c>
      <c r="E69">
        <v>9</v>
      </c>
      <c r="F69" s="6">
        <f>IFERROR(VLOOKUP(A69,Orders!A:B,2,FALSE),"")</f>
        <v>37669</v>
      </c>
      <c r="G69" s="6">
        <f>IFERROR(VLOOKUP(A69,Orders!A:C,3,FALSE),"")</f>
        <v>37676</v>
      </c>
      <c r="H69" s="6">
        <f>IFERROR(VLOOKUP(A69,Orders!A:D,4,FALSE),"")</f>
        <v>37673</v>
      </c>
      <c r="I69" t="str">
        <f>IFERROR(VLOOKUP(A69,Orders!A:E,5,FALSE),"")</f>
        <v>Shipped</v>
      </c>
      <c r="J69">
        <f>IFERROR(VLOOKUP(A69,Orders!A:G,7,FALSE),"")</f>
        <v>278</v>
      </c>
      <c r="K69">
        <f>IFERROR(VLOOKUP(J69,Customers!A:L,12,FALSE),"")</f>
        <v>1401</v>
      </c>
      <c r="L69">
        <f>IFERROR(VLOOKUP(J69,Customers!A:M,13,FALSE),"")</f>
        <v>119600</v>
      </c>
      <c r="M69" t="str">
        <f>IFERROR(VLOOKUP(J69,Customers!A:H,8,FALSE),"")</f>
        <v>Bergamo</v>
      </c>
      <c r="N69">
        <f>IFERROR(VLOOKUP(K69,Employees!A:F,6,FALSE),"")</f>
        <v>4</v>
      </c>
      <c r="O69" t="str">
        <f>IFERROR(VLOOKUP(N69,Offices!A:B,2,FALSE),"")</f>
        <v>Paris</v>
      </c>
      <c r="P69" s="6">
        <f>IFERROR(VLOOKUP(J69,Payments!A:C,3,FALSE),"")</f>
        <v>38326</v>
      </c>
      <c r="Q69">
        <f>IFERROR(VLOOKUP(J69,Payments!A:D,4,FALSE),"")</f>
        <v>37654.089999999997</v>
      </c>
      <c r="R69" t="str">
        <f>IFERROR(VLOOKUP(B69,Products!A:C,3,FALSE),"")</f>
        <v>Planes</v>
      </c>
      <c r="S69">
        <f>IFERROR(VLOOKUP(B69,Products!A:G,7,FALSE),"")</f>
        <v>9653</v>
      </c>
      <c r="T69">
        <f>IFERROR(VLOOKUP(B69,Products!A:I,9,FALSE),"")</f>
        <v>99.72</v>
      </c>
      <c r="U69">
        <f t="shared" si="8"/>
        <v>3</v>
      </c>
      <c r="V69" t="str">
        <f t="shared" si="9"/>
        <v>Yes</v>
      </c>
      <c r="W69">
        <f t="shared" si="10"/>
        <v>2003</v>
      </c>
      <c r="X69">
        <f t="shared" si="11"/>
        <v>2</v>
      </c>
      <c r="Y69">
        <f>IFERROR(VLOOKUP(B69,Products!A:I,8,FALSE),"")</f>
        <v>68.8</v>
      </c>
      <c r="Z69">
        <f t="shared" si="12"/>
        <v>3390.48</v>
      </c>
      <c r="AA69">
        <f t="shared" si="13"/>
        <v>44.941860465116285</v>
      </c>
      <c r="AB69">
        <f t="shared" si="14"/>
        <v>0</v>
      </c>
      <c r="AC69">
        <f t="shared" si="15"/>
        <v>1051.28</v>
      </c>
    </row>
    <row r="70" spans="1:29">
      <c r="A70">
        <v>10106</v>
      </c>
      <c r="B70" t="s">
        <v>192</v>
      </c>
      <c r="C70">
        <v>32</v>
      </c>
      <c r="D70">
        <v>113.9</v>
      </c>
      <c r="E70">
        <v>1</v>
      </c>
      <c r="F70" s="6">
        <f>IFERROR(VLOOKUP(A70,Orders!A:B,2,FALSE),"")</f>
        <v>37669</v>
      </c>
      <c r="G70" s="6">
        <f>IFERROR(VLOOKUP(A70,Orders!A:C,3,FALSE),"")</f>
        <v>37676</v>
      </c>
      <c r="H70" s="6">
        <f>IFERROR(VLOOKUP(A70,Orders!A:D,4,FALSE),"")</f>
        <v>37673</v>
      </c>
      <c r="I70" t="str">
        <f>IFERROR(VLOOKUP(A70,Orders!A:E,5,FALSE),"")</f>
        <v>Shipped</v>
      </c>
      <c r="J70">
        <f>IFERROR(VLOOKUP(A70,Orders!A:G,7,FALSE),"")</f>
        <v>278</v>
      </c>
      <c r="K70">
        <f>IFERROR(VLOOKUP(J70,Customers!A:L,12,FALSE),"")</f>
        <v>1401</v>
      </c>
      <c r="L70">
        <f>IFERROR(VLOOKUP(J70,Customers!A:M,13,FALSE),"")</f>
        <v>119600</v>
      </c>
      <c r="M70" t="str">
        <f>IFERROR(VLOOKUP(J70,Customers!A:H,8,FALSE),"")</f>
        <v>Bergamo</v>
      </c>
      <c r="N70">
        <f>IFERROR(VLOOKUP(K70,Employees!A:F,6,FALSE),"")</f>
        <v>4</v>
      </c>
      <c r="O70" t="str">
        <f>IFERROR(VLOOKUP(N70,Offices!A:B,2,FALSE),"")</f>
        <v>Paris</v>
      </c>
      <c r="P70" s="6">
        <f>IFERROR(VLOOKUP(J70,Payments!A:C,3,FALSE),"")</f>
        <v>38326</v>
      </c>
      <c r="Q70">
        <f>IFERROR(VLOOKUP(J70,Payments!A:D,4,FALSE),"")</f>
        <v>37654.089999999997</v>
      </c>
      <c r="R70" t="str">
        <f>IFERROR(VLOOKUP(B70,Products!A:C,3,FALSE),"")</f>
        <v>Planes</v>
      </c>
      <c r="S70">
        <f>IFERROR(VLOOKUP(B70,Products!A:G,7,FALSE),"")</f>
        <v>7106</v>
      </c>
      <c r="T70">
        <f>IFERROR(VLOOKUP(B70,Products!A:I,9,FALSE),"")</f>
        <v>118.65</v>
      </c>
      <c r="U70">
        <f t="shared" si="8"/>
        <v>3</v>
      </c>
      <c r="V70" t="str">
        <f t="shared" si="9"/>
        <v>Yes</v>
      </c>
      <c r="W70">
        <f t="shared" si="10"/>
        <v>2003</v>
      </c>
      <c r="X70">
        <f t="shared" si="11"/>
        <v>2</v>
      </c>
      <c r="Y70">
        <f>IFERROR(VLOOKUP(B70,Products!A:I,8,FALSE),"")</f>
        <v>59.33</v>
      </c>
      <c r="Z70">
        <f t="shared" si="12"/>
        <v>3644.8</v>
      </c>
      <c r="AA70">
        <f t="shared" si="13"/>
        <v>91.977077363896868</v>
      </c>
      <c r="AB70">
        <f t="shared" si="14"/>
        <v>1</v>
      </c>
      <c r="AC70">
        <f t="shared" si="15"/>
        <v>1746.2400000000002</v>
      </c>
    </row>
    <row r="71" spans="1:29">
      <c r="A71">
        <v>10106</v>
      </c>
      <c r="B71" t="s">
        <v>193</v>
      </c>
      <c r="C71">
        <v>44</v>
      </c>
      <c r="D71">
        <v>76</v>
      </c>
      <c r="E71">
        <v>8</v>
      </c>
      <c r="F71" s="6">
        <f>IFERROR(VLOOKUP(A71,Orders!A:B,2,FALSE),"")</f>
        <v>37669</v>
      </c>
      <c r="G71" s="6">
        <f>IFERROR(VLOOKUP(A71,Orders!A:C,3,FALSE),"")</f>
        <v>37676</v>
      </c>
      <c r="H71" s="6">
        <f>IFERROR(VLOOKUP(A71,Orders!A:D,4,FALSE),"")</f>
        <v>37673</v>
      </c>
      <c r="I71" t="str">
        <f>IFERROR(VLOOKUP(A71,Orders!A:E,5,FALSE),"")</f>
        <v>Shipped</v>
      </c>
      <c r="J71">
        <f>IFERROR(VLOOKUP(A71,Orders!A:G,7,FALSE),"")</f>
        <v>278</v>
      </c>
      <c r="K71">
        <f>IFERROR(VLOOKUP(J71,Customers!A:L,12,FALSE),"")</f>
        <v>1401</v>
      </c>
      <c r="L71">
        <f>IFERROR(VLOOKUP(J71,Customers!A:M,13,FALSE),"")</f>
        <v>119600</v>
      </c>
      <c r="M71" t="str">
        <f>IFERROR(VLOOKUP(J71,Customers!A:H,8,FALSE),"")</f>
        <v>Bergamo</v>
      </c>
      <c r="N71">
        <f>IFERROR(VLOOKUP(K71,Employees!A:F,6,FALSE),"")</f>
        <v>4</v>
      </c>
      <c r="O71" t="str">
        <f>IFERROR(VLOOKUP(N71,Offices!A:B,2,FALSE),"")</f>
        <v>Paris</v>
      </c>
      <c r="P71" s="6">
        <f>IFERROR(VLOOKUP(J71,Payments!A:C,3,FALSE),"")</f>
        <v>38326</v>
      </c>
      <c r="Q71">
        <f>IFERROR(VLOOKUP(J71,Payments!A:D,4,FALSE),"")</f>
        <v>37654.089999999997</v>
      </c>
      <c r="R71" t="str">
        <f>IFERROR(VLOOKUP(B71,Products!A:C,3,FALSE),"")</f>
        <v>Planes</v>
      </c>
      <c r="S71">
        <f>IFERROR(VLOOKUP(B71,Products!A:G,7,FALSE),"")</f>
        <v>551</v>
      </c>
      <c r="T71">
        <f>IFERROR(VLOOKUP(B71,Products!A:I,9,FALSE),"")</f>
        <v>80</v>
      </c>
      <c r="U71">
        <f t="shared" si="8"/>
        <v>3</v>
      </c>
      <c r="V71" t="str">
        <f t="shared" si="9"/>
        <v>Yes</v>
      </c>
      <c r="W71">
        <f t="shared" si="10"/>
        <v>2003</v>
      </c>
      <c r="X71">
        <f t="shared" si="11"/>
        <v>2</v>
      </c>
      <c r="Y71">
        <f>IFERROR(VLOOKUP(B71,Products!A:I,8,FALSE),"")</f>
        <v>54.4</v>
      </c>
      <c r="Z71">
        <f t="shared" si="12"/>
        <v>3344</v>
      </c>
      <c r="AA71">
        <f t="shared" si="13"/>
        <v>39.705882352941181</v>
      </c>
      <c r="AB71">
        <f t="shared" si="14"/>
        <v>0</v>
      </c>
      <c r="AC71">
        <f t="shared" si="15"/>
        <v>950.40000000000009</v>
      </c>
    </row>
    <row r="72" spans="1:29">
      <c r="A72">
        <v>10106</v>
      </c>
      <c r="B72" t="s">
        <v>194</v>
      </c>
      <c r="C72">
        <v>48</v>
      </c>
      <c r="D72">
        <v>70.33</v>
      </c>
      <c r="E72">
        <v>10</v>
      </c>
      <c r="F72" s="6">
        <f>IFERROR(VLOOKUP(A72,Orders!A:B,2,FALSE),"")</f>
        <v>37669</v>
      </c>
      <c r="G72" s="6">
        <f>IFERROR(VLOOKUP(A72,Orders!A:C,3,FALSE),"")</f>
        <v>37676</v>
      </c>
      <c r="H72" s="6">
        <f>IFERROR(VLOOKUP(A72,Orders!A:D,4,FALSE),"")</f>
        <v>37673</v>
      </c>
      <c r="I72" t="str">
        <f>IFERROR(VLOOKUP(A72,Orders!A:E,5,FALSE),"")</f>
        <v>Shipped</v>
      </c>
      <c r="J72">
        <f>IFERROR(VLOOKUP(A72,Orders!A:G,7,FALSE),"")</f>
        <v>278</v>
      </c>
      <c r="K72">
        <f>IFERROR(VLOOKUP(J72,Customers!A:L,12,FALSE),"")</f>
        <v>1401</v>
      </c>
      <c r="L72">
        <f>IFERROR(VLOOKUP(J72,Customers!A:M,13,FALSE),"")</f>
        <v>119600</v>
      </c>
      <c r="M72" t="str">
        <f>IFERROR(VLOOKUP(J72,Customers!A:H,8,FALSE),"")</f>
        <v>Bergamo</v>
      </c>
      <c r="N72">
        <f>IFERROR(VLOOKUP(K72,Employees!A:F,6,FALSE),"")</f>
        <v>4</v>
      </c>
      <c r="O72" t="str">
        <f>IFERROR(VLOOKUP(N72,Offices!A:B,2,FALSE),"")</f>
        <v>Paris</v>
      </c>
      <c r="P72" s="6">
        <f>IFERROR(VLOOKUP(J72,Payments!A:C,3,FALSE),"")</f>
        <v>38326</v>
      </c>
      <c r="Q72">
        <f>IFERROR(VLOOKUP(J72,Payments!A:D,4,FALSE),"")</f>
        <v>37654.089999999997</v>
      </c>
      <c r="R72" t="str">
        <f>IFERROR(VLOOKUP(B72,Products!A:C,3,FALSE),"")</f>
        <v>Planes</v>
      </c>
      <c r="S72">
        <f>IFERROR(VLOOKUP(B72,Products!A:G,7,FALSE),"")</f>
        <v>8820</v>
      </c>
      <c r="T72">
        <f>IFERROR(VLOOKUP(B72,Products!A:I,9,FALSE),"")</f>
        <v>74.03</v>
      </c>
      <c r="U72">
        <f t="shared" si="8"/>
        <v>3</v>
      </c>
      <c r="V72" t="str">
        <f t="shared" si="9"/>
        <v>Yes</v>
      </c>
      <c r="W72">
        <f t="shared" si="10"/>
        <v>2003</v>
      </c>
      <c r="X72">
        <f t="shared" si="11"/>
        <v>2</v>
      </c>
      <c r="Y72">
        <f>IFERROR(VLOOKUP(B72,Products!A:I,8,FALSE),"")</f>
        <v>36.270000000000003</v>
      </c>
      <c r="Z72">
        <f t="shared" si="12"/>
        <v>3375.84</v>
      </c>
      <c r="AA72">
        <f t="shared" si="13"/>
        <v>93.90681003584227</v>
      </c>
      <c r="AB72">
        <f t="shared" si="14"/>
        <v>1</v>
      </c>
      <c r="AC72">
        <f t="shared" si="15"/>
        <v>1634.8799999999997</v>
      </c>
    </row>
    <row r="73" spans="1:29">
      <c r="A73">
        <v>10106</v>
      </c>
      <c r="B73" t="s">
        <v>195</v>
      </c>
      <c r="C73">
        <v>48</v>
      </c>
      <c r="D73">
        <v>43.7</v>
      </c>
      <c r="E73">
        <v>15</v>
      </c>
      <c r="F73" s="6">
        <f>IFERROR(VLOOKUP(A73,Orders!A:B,2,FALSE),"")</f>
        <v>37669</v>
      </c>
      <c r="G73" s="6">
        <f>IFERROR(VLOOKUP(A73,Orders!A:C,3,FALSE),"")</f>
        <v>37676</v>
      </c>
      <c r="H73" s="6">
        <f>IFERROR(VLOOKUP(A73,Orders!A:D,4,FALSE),"")</f>
        <v>37673</v>
      </c>
      <c r="I73" t="str">
        <f>IFERROR(VLOOKUP(A73,Orders!A:E,5,FALSE),"")</f>
        <v>Shipped</v>
      </c>
      <c r="J73">
        <f>IFERROR(VLOOKUP(A73,Orders!A:G,7,FALSE),"")</f>
        <v>278</v>
      </c>
      <c r="K73">
        <f>IFERROR(VLOOKUP(J73,Customers!A:L,12,FALSE),"")</f>
        <v>1401</v>
      </c>
      <c r="L73">
        <f>IFERROR(VLOOKUP(J73,Customers!A:M,13,FALSE),"")</f>
        <v>119600</v>
      </c>
      <c r="M73" t="str">
        <f>IFERROR(VLOOKUP(J73,Customers!A:H,8,FALSE),"")</f>
        <v>Bergamo</v>
      </c>
      <c r="N73">
        <f>IFERROR(VLOOKUP(K73,Employees!A:F,6,FALSE),"")</f>
        <v>4</v>
      </c>
      <c r="O73" t="str">
        <f>IFERROR(VLOOKUP(N73,Offices!A:B,2,FALSE),"")</f>
        <v>Paris</v>
      </c>
      <c r="P73" s="6">
        <f>IFERROR(VLOOKUP(J73,Payments!A:C,3,FALSE),"")</f>
        <v>38326</v>
      </c>
      <c r="Q73">
        <f>IFERROR(VLOOKUP(J73,Payments!A:D,4,FALSE),"")</f>
        <v>37654.089999999997</v>
      </c>
      <c r="R73" t="str">
        <f>IFERROR(VLOOKUP(B73,Products!A:C,3,FALSE),"")</f>
        <v>Planes</v>
      </c>
      <c r="S73">
        <f>IFERROR(VLOOKUP(B73,Products!A:G,7,FALSE),"")</f>
        <v>4857</v>
      </c>
      <c r="T73">
        <f>IFERROR(VLOOKUP(B73,Products!A:I,9,FALSE),"")</f>
        <v>49.66</v>
      </c>
      <c r="U73">
        <f t="shared" si="8"/>
        <v>3</v>
      </c>
      <c r="V73" t="str">
        <f t="shared" si="9"/>
        <v>Yes</v>
      </c>
      <c r="W73">
        <f t="shared" si="10"/>
        <v>2003</v>
      </c>
      <c r="X73">
        <f t="shared" si="11"/>
        <v>2</v>
      </c>
      <c r="Y73">
        <f>IFERROR(VLOOKUP(B73,Products!A:I,8,FALSE),"")</f>
        <v>32.770000000000003</v>
      </c>
      <c r="Z73">
        <f t="shared" si="12"/>
        <v>2097.6000000000004</v>
      </c>
      <c r="AA73">
        <f t="shared" si="13"/>
        <v>33.353677143729016</v>
      </c>
      <c r="AB73">
        <f t="shared" si="14"/>
        <v>0</v>
      </c>
      <c r="AC73">
        <f t="shared" si="15"/>
        <v>524.64</v>
      </c>
    </row>
    <row r="74" spans="1:29">
      <c r="A74">
        <v>10107</v>
      </c>
      <c r="B74" t="s">
        <v>196</v>
      </c>
      <c r="C74">
        <v>30</v>
      </c>
      <c r="D74">
        <v>81.349999999999994</v>
      </c>
      <c r="E74">
        <v>2</v>
      </c>
      <c r="F74" s="6">
        <f>IFERROR(VLOOKUP(A74,Orders!A:B,2,FALSE),"")</f>
        <v>37676</v>
      </c>
      <c r="G74" s="6">
        <f>IFERROR(VLOOKUP(A74,Orders!A:C,3,FALSE),"")</f>
        <v>37683</v>
      </c>
      <c r="H74" s="6">
        <f>IFERROR(VLOOKUP(A74,Orders!A:D,4,FALSE),"")</f>
        <v>37678</v>
      </c>
      <c r="I74" t="str">
        <f>IFERROR(VLOOKUP(A74,Orders!A:E,5,FALSE),"")</f>
        <v>Shipped</v>
      </c>
      <c r="J74">
        <f>IFERROR(VLOOKUP(A74,Orders!A:G,7,FALSE),"")</f>
        <v>131</v>
      </c>
      <c r="K74">
        <f>IFERROR(VLOOKUP(J74,Customers!A:L,12,FALSE),"")</f>
        <v>1323</v>
      </c>
      <c r="L74">
        <f>IFERROR(VLOOKUP(J74,Customers!A:M,13,FALSE),"")</f>
        <v>114900</v>
      </c>
      <c r="M74" t="str">
        <f>IFERROR(VLOOKUP(J74,Customers!A:H,8,FALSE),"")</f>
        <v>NYC</v>
      </c>
      <c r="N74">
        <f>IFERROR(VLOOKUP(K74,Employees!A:F,6,FALSE),"")</f>
        <v>3</v>
      </c>
      <c r="O74" t="str">
        <f>IFERROR(VLOOKUP(N74,Offices!A:B,2,FALSE),"")</f>
        <v>NYC</v>
      </c>
      <c r="P74" s="6">
        <f>IFERROR(VLOOKUP(J74,Payments!A:C,3,FALSE),"")</f>
        <v>37692</v>
      </c>
      <c r="Q74">
        <f>IFERROR(VLOOKUP(J74,Payments!A:D,4,FALSE),"")</f>
        <v>22292.62</v>
      </c>
      <c r="R74" t="str">
        <f>IFERROR(VLOOKUP(B74,Products!A:C,3,FALSE),"")</f>
        <v>Motorcycles</v>
      </c>
      <c r="S74">
        <f>IFERROR(VLOOKUP(B74,Products!A:G,7,FALSE),"")</f>
        <v>7933</v>
      </c>
      <c r="T74">
        <f>IFERROR(VLOOKUP(B74,Products!A:I,9,FALSE),"")</f>
        <v>95.7</v>
      </c>
      <c r="U74">
        <f t="shared" si="8"/>
        <v>5</v>
      </c>
      <c r="V74" t="str">
        <f t="shared" si="9"/>
        <v>Yes</v>
      </c>
      <c r="W74">
        <f t="shared" si="10"/>
        <v>2003</v>
      </c>
      <c r="X74">
        <f t="shared" si="11"/>
        <v>2</v>
      </c>
      <c r="Y74">
        <f>IFERROR(VLOOKUP(B74,Products!A:I,8,FALSE),"")</f>
        <v>48.81</v>
      </c>
      <c r="Z74">
        <f t="shared" si="12"/>
        <v>2440.5</v>
      </c>
      <c r="AA74">
        <f t="shared" si="13"/>
        <v>66.666666666666657</v>
      </c>
      <c r="AB74">
        <f t="shared" si="14"/>
        <v>0</v>
      </c>
      <c r="AC74">
        <f t="shared" si="15"/>
        <v>976.19999999999982</v>
      </c>
    </row>
    <row r="75" spans="1:29">
      <c r="A75">
        <v>10107</v>
      </c>
      <c r="B75" t="s">
        <v>197</v>
      </c>
      <c r="C75">
        <v>39</v>
      </c>
      <c r="D75">
        <v>105.86</v>
      </c>
      <c r="E75">
        <v>5</v>
      </c>
      <c r="F75" s="6">
        <f>IFERROR(VLOOKUP(A75,Orders!A:B,2,FALSE),"")</f>
        <v>37676</v>
      </c>
      <c r="G75" s="6">
        <f>IFERROR(VLOOKUP(A75,Orders!A:C,3,FALSE),"")</f>
        <v>37683</v>
      </c>
      <c r="H75" s="6">
        <f>IFERROR(VLOOKUP(A75,Orders!A:D,4,FALSE),"")</f>
        <v>37678</v>
      </c>
      <c r="I75" t="str">
        <f>IFERROR(VLOOKUP(A75,Orders!A:E,5,FALSE),"")</f>
        <v>Shipped</v>
      </c>
      <c r="J75">
        <f>IFERROR(VLOOKUP(A75,Orders!A:G,7,FALSE),"")</f>
        <v>131</v>
      </c>
      <c r="K75">
        <f>IFERROR(VLOOKUP(J75,Customers!A:L,12,FALSE),"")</f>
        <v>1323</v>
      </c>
      <c r="L75">
        <f>IFERROR(VLOOKUP(J75,Customers!A:M,13,FALSE),"")</f>
        <v>114900</v>
      </c>
      <c r="M75" t="str">
        <f>IFERROR(VLOOKUP(J75,Customers!A:H,8,FALSE),"")</f>
        <v>NYC</v>
      </c>
      <c r="N75">
        <f>IFERROR(VLOOKUP(K75,Employees!A:F,6,FALSE),"")</f>
        <v>3</v>
      </c>
      <c r="O75" t="str">
        <f>IFERROR(VLOOKUP(N75,Offices!A:B,2,FALSE),"")</f>
        <v>NYC</v>
      </c>
      <c r="P75" s="6">
        <f>IFERROR(VLOOKUP(J75,Payments!A:C,3,FALSE),"")</f>
        <v>37692</v>
      </c>
      <c r="Q75">
        <f>IFERROR(VLOOKUP(J75,Payments!A:D,4,FALSE),"")</f>
        <v>22292.62</v>
      </c>
      <c r="R75" t="str">
        <f>IFERROR(VLOOKUP(B75,Products!A:C,3,FALSE),"")</f>
        <v>Motorcycles</v>
      </c>
      <c r="S75">
        <f>IFERROR(VLOOKUP(B75,Products!A:G,7,FALSE),"")</f>
        <v>6625</v>
      </c>
      <c r="T75">
        <f>IFERROR(VLOOKUP(B75,Products!A:I,9,FALSE),"")</f>
        <v>118.94</v>
      </c>
      <c r="U75">
        <f t="shared" si="8"/>
        <v>5</v>
      </c>
      <c r="V75" t="str">
        <f t="shared" si="9"/>
        <v>Yes</v>
      </c>
      <c r="W75">
        <f t="shared" si="10"/>
        <v>2003</v>
      </c>
      <c r="X75">
        <f t="shared" si="11"/>
        <v>2</v>
      </c>
      <c r="Y75">
        <f>IFERROR(VLOOKUP(B75,Products!A:I,8,FALSE),"")</f>
        <v>68.989999999999995</v>
      </c>
      <c r="Z75">
        <f t="shared" si="12"/>
        <v>4128.54</v>
      </c>
      <c r="AA75">
        <f t="shared" si="13"/>
        <v>53.442527902594591</v>
      </c>
      <c r="AB75">
        <f t="shared" si="14"/>
        <v>0</v>
      </c>
      <c r="AC75">
        <f t="shared" si="15"/>
        <v>1437.9300000000003</v>
      </c>
    </row>
    <row r="76" spans="1:29">
      <c r="A76">
        <v>10107</v>
      </c>
      <c r="B76" t="s">
        <v>198</v>
      </c>
      <c r="C76">
        <v>27</v>
      </c>
      <c r="D76">
        <v>172.36</v>
      </c>
      <c r="E76">
        <v>4</v>
      </c>
      <c r="F76" s="6">
        <f>IFERROR(VLOOKUP(A76,Orders!A:B,2,FALSE),"")</f>
        <v>37676</v>
      </c>
      <c r="G76" s="6">
        <f>IFERROR(VLOOKUP(A76,Orders!A:C,3,FALSE),"")</f>
        <v>37683</v>
      </c>
      <c r="H76" s="6">
        <f>IFERROR(VLOOKUP(A76,Orders!A:D,4,FALSE),"")</f>
        <v>37678</v>
      </c>
      <c r="I76" t="str">
        <f>IFERROR(VLOOKUP(A76,Orders!A:E,5,FALSE),"")</f>
        <v>Shipped</v>
      </c>
      <c r="J76">
        <f>IFERROR(VLOOKUP(A76,Orders!A:G,7,FALSE),"")</f>
        <v>131</v>
      </c>
      <c r="K76">
        <f>IFERROR(VLOOKUP(J76,Customers!A:L,12,FALSE),"")</f>
        <v>1323</v>
      </c>
      <c r="L76">
        <f>IFERROR(VLOOKUP(J76,Customers!A:M,13,FALSE),"")</f>
        <v>114900</v>
      </c>
      <c r="M76" t="str">
        <f>IFERROR(VLOOKUP(J76,Customers!A:H,8,FALSE),"")</f>
        <v>NYC</v>
      </c>
      <c r="N76">
        <f>IFERROR(VLOOKUP(K76,Employees!A:F,6,FALSE),"")</f>
        <v>3</v>
      </c>
      <c r="O76" t="str">
        <f>IFERROR(VLOOKUP(N76,Offices!A:B,2,FALSE),"")</f>
        <v>NYC</v>
      </c>
      <c r="P76" s="6">
        <f>IFERROR(VLOOKUP(J76,Payments!A:C,3,FALSE),"")</f>
        <v>37692</v>
      </c>
      <c r="Q76">
        <f>IFERROR(VLOOKUP(J76,Payments!A:D,4,FALSE),"")</f>
        <v>22292.62</v>
      </c>
      <c r="R76" t="str">
        <f>IFERROR(VLOOKUP(B76,Products!A:C,3,FALSE),"")</f>
        <v>Motorcycles</v>
      </c>
      <c r="S76">
        <f>IFERROR(VLOOKUP(B76,Products!A:G,7,FALSE),"")</f>
        <v>5582</v>
      </c>
      <c r="T76">
        <f>IFERROR(VLOOKUP(B76,Products!A:I,9,FALSE),"")</f>
        <v>193.66</v>
      </c>
      <c r="U76">
        <f t="shared" si="8"/>
        <v>5</v>
      </c>
      <c r="V76" t="str">
        <f t="shared" si="9"/>
        <v>Yes</v>
      </c>
      <c r="W76">
        <f t="shared" si="10"/>
        <v>2003</v>
      </c>
      <c r="X76">
        <f t="shared" si="11"/>
        <v>2</v>
      </c>
      <c r="Y76">
        <f>IFERROR(VLOOKUP(B76,Products!A:I,8,FALSE),"")</f>
        <v>91.02</v>
      </c>
      <c r="Z76">
        <f t="shared" si="12"/>
        <v>4653.72</v>
      </c>
      <c r="AA76">
        <f t="shared" si="13"/>
        <v>89.364974730828422</v>
      </c>
      <c r="AB76">
        <f t="shared" si="14"/>
        <v>1</v>
      </c>
      <c r="AC76">
        <f t="shared" si="15"/>
        <v>2196.1800000000003</v>
      </c>
    </row>
    <row r="77" spans="1:29">
      <c r="A77">
        <v>10107</v>
      </c>
      <c r="B77" t="s">
        <v>199</v>
      </c>
      <c r="C77">
        <v>21</v>
      </c>
      <c r="D77">
        <v>122</v>
      </c>
      <c r="E77">
        <v>1</v>
      </c>
      <c r="F77" s="6">
        <f>IFERROR(VLOOKUP(A77,Orders!A:B,2,FALSE),"")</f>
        <v>37676</v>
      </c>
      <c r="G77" s="6">
        <f>IFERROR(VLOOKUP(A77,Orders!A:C,3,FALSE),"")</f>
        <v>37683</v>
      </c>
      <c r="H77" s="6">
        <f>IFERROR(VLOOKUP(A77,Orders!A:D,4,FALSE),"")</f>
        <v>37678</v>
      </c>
      <c r="I77" t="str">
        <f>IFERROR(VLOOKUP(A77,Orders!A:E,5,FALSE),"")</f>
        <v>Shipped</v>
      </c>
      <c r="J77">
        <f>IFERROR(VLOOKUP(A77,Orders!A:G,7,FALSE),"")</f>
        <v>131</v>
      </c>
      <c r="K77">
        <f>IFERROR(VLOOKUP(J77,Customers!A:L,12,FALSE),"")</f>
        <v>1323</v>
      </c>
      <c r="L77">
        <f>IFERROR(VLOOKUP(J77,Customers!A:M,13,FALSE),"")</f>
        <v>114900</v>
      </c>
      <c r="M77" t="str">
        <f>IFERROR(VLOOKUP(J77,Customers!A:H,8,FALSE),"")</f>
        <v>NYC</v>
      </c>
      <c r="N77">
        <f>IFERROR(VLOOKUP(K77,Employees!A:F,6,FALSE),"")</f>
        <v>3</v>
      </c>
      <c r="O77" t="str">
        <f>IFERROR(VLOOKUP(N77,Offices!A:B,2,FALSE),"")</f>
        <v>NYC</v>
      </c>
      <c r="P77" s="6">
        <f>IFERROR(VLOOKUP(J77,Payments!A:C,3,FALSE),"")</f>
        <v>37692</v>
      </c>
      <c r="Q77">
        <f>IFERROR(VLOOKUP(J77,Payments!A:D,4,FALSE),"")</f>
        <v>22292.62</v>
      </c>
      <c r="R77" t="str">
        <f>IFERROR(VLOOKUP(B77,Products!A:C,3,FALSE),"")</f>
        <v>Motorcycles</v>
      </c>
      <c r="S77">
        <f>IFERROR(VLOOKUP(B77,Products!A:G,7,FALSE),"")</f>
        <v>9997</v>
      </c>
      <c r="T77">
        <f>IFERROR(VLOOKUP(B77,Products!A:I,9,FALSE),"")</f>
        <v>150.62</v>
      </c>
      <c r="U77">
        <f t="shared" si="8"/>
        <v>5</v>
      </c>
      <c r="V77" t="str">
        <f t="shared" si="9"/>
        <v>Yes</v>
      </c>
      <c r="W77">
        <f t="shared" si="10"/>
        <v>2003</v>
      </c>
      <c r="X77">
        <f t="shared" si="11"/>
        <v>2</v>
      </c>
      <c r="Y77">
        <f>IFERROR(VLOOKUP(B77,Products!A:I,8,FALSE),"")</f>
        <v>66.27</v>
      </c>
      <c r="Z77">
        <f t="shared" si="12"/>
        <v>2562</v>
      </c>
      <c r="AA77">
        <f t="shared" si="13"/>
        <v>84.095367436245667</v>
      </c>
      <c r="AB77">
        <f t="shared" si="14"/>
        <v>1</v>
      </c>
      <c r="AC77">
        <f t="shared" si="15"/>
        <v>1170.3300000000002</v>
      </c>
    </row>
    <row r="78" spans="1:29">
      <c r="A78">
        <v>10107</v>
      </c>
      <c r="B78" t="s">
        <v>200</v>
      </c>
      <c r="C78">
        <v>29</v>
      </c>
      <c r="D78">
        <v>52.7</v>
      </c>
      <c r="E78">
        <v>6</v>
      </c>
      <c r="F78" s="6">
        <f>IFERROR(VLOOKUP(A78,Orders!A:B,2,FALSE),"")</f>
        <v>37676</v>
      </c>
      <c r="G78" s="6">
        <f>IFERROR(VLOOKUP(A78,Orders!A:C,3,FALSE),"")</f>
        <v>37683</v>
      </c>
      <c r="H78" s="6">
        <f>IFERROR(VLOOKUP(A78,Orders!A:D,4,FALSE),"")</f>
        <v>37678</v>
      </c>
      <c r="I78" t="str">
        <f>IFERROR(VLOOKUP(A78,Orders!A:E,5,FALSE),"")</f>
        <v>Shipped</v>
      </c>
      <c r="J78">
        <f>IFERROR(VLOOKUP(A78,Orders!A:G,7,FALSE),"")</f>
        <v>131</v>
      </c>
      <c r="K78">
        <f>IFERROR(VLOOKUP(J78,Customers!A:L,12,FALSE),"")</f>
        <v>1323</v>
      </c>
      <c r="L78">
        <f>IFERROR(VLOOKUP(J78,Customers!A:M,13,FALSE),"")</f>
        <v>114900</v>
      </c>
      <c r="M78" t="str">
        <f>IFERROR(VLOOKUP(J78,Customers!A:H,8,FALSE),"")</f>
        <v>NYC</v>
      </c>
      <c r="N78">
        <f>IFERROR(VLOOKUP(K78,Employees!A:F,6,FALSE),"")</f>
        <v>3</v>
      </c>
      <c r="O78" t="str">
        <f>IFERROR(VLOOKUP(N78,Offices!A:B,2,FALSE),"")</f>
        <v>NYC</v>
      </c>
      <c r="P78" s="6">
        <f>IFERROR(VLOOKUP(J78,Payments!A:C,3,FALSE),"")</f>
        <v>37692</v>
      </c>
      <c r="Q78">
        <f>IFERROR(VLOOKUP(J78,Payments!A:D,4,FALSE),"")</f>
        <v>22292.62</v>
      </c>
      <c r="R78" t="str">
        <f>IFERROR(VLOOKUP(B78,Products!A:C,3,FALSE),"")</f>
        <v>Motorcycles</v>
      </c>
      <c r="S78">
        <f>IFERROR(VLOOKUP(B78,Products!A:G,7,FALSE),"")</f>
        <v>4357</v>
      </c>
      <c r="T78">
        <f>IFERROR(VLOOKUP(B78,Products!A:I,9,FALSE),"")</f>
        <v>60.57</v>
      </c>
      <c r="U78">
        <f t="shared" si="8"/>
        <v>5</v>
      </c>
      <c r="V78" t="str">
        <f t="shared" si="9"/>
        <v>Yes</v>
      </c>
      <c r="W78">
        <f t="shared" si="10"/>
        <v>2003</v>
      </c>
      <c r="X78">
        <f t="shared" si="11"/>
        <v>2</v>
      </c>
      <c r="Y78">
        <f>IFERROR(VLOOKUP(B78,Products!A:I,8,FALSE),"")</f>
        <v>24.23</v>
      </c>
      <c r="Z78">
        <f t="shared" si="12"/>
        <v>1528.3000000000002</v>
      </c>
      <c r="AA78">
        <f t="shared" si="13"/>
        <v>117.49896822121337</v>
      </c>
      <c r="AB78">
        <f t="shared" si="14"/>
        <v>1</v>
      </c>
      <c r="AC78">
        <f t="shared" si="15"/>
        <v>825.63000000000011</v>
      </c>
    </row>
    <row r="79" spans="1:29">
      <c r="A79">
        <v>10107</v>
      </c>
      <c r="B79" t="s">
        <v>201</v>
      </c>
      <c r="C79">
        <v>25</v>
      </c>
      <c r="D79">
        <v>96.92</v>
      </c>
      <c r="E79">
        <v>3</v>
      </c>
      <c r="F79" s="6">
        <f>IFERROR(VLOOKUP(A79,Orders!A:B,2,FALSE),"")</f>
        <v>37676</v>
      </c>
      <c r="G79" s="6">
        <f>IFERROR(VLOOKUP(A79,Orders!A:C,3,FALSE),"")</f>
        <v>37683</v>
      </c>
      <c r="H79" s="6">
        <f>IFERROR(VLOOKUP(A79,Orders!A:D,4,FALSE),"")</f>
        <v>37678</v>
      </c>
      <c r="I79" t="str">
        <f>IFERROR(VLOOKUP(A79,Orders!A:E,5,FALSE),"")</f>
        <v>Shipped</v>
      </c>
      <c r="J79">
        <f>IFERROR(VLOOKUP(A79,Orders!A:G,7,FALSE),"")</f>
        <v>131</v>
      </c>
      <c r="K79">
        <f>IFERROR(VLOOKUP(J79,Customers!A:L,12,FALSE),"")</f>
        <v>1323</v>
      </c>
      <c r="L79">
        <f>IFERROR(VLOOKUP(J79,Customers!A:M,13,FALSE),"")</f>
        <v>114900</v>
      </c>
      <c r="M79" t="str">
        <f>IFERROR(VLOOKUP(J79,Customers!A:H,8,FALSE),"")</f>
        <v>NYC</v>
      </c>
      <c r="N79">
        <f>IFERROR(VLOOKUP(K79,Employees!A:F,6,FALSE),"")</f>
        <v>3</v>
      </c>
      <c r="O79" t="str">
        <f>IFERROR(VLOOKUP(N79,Offices!A:B,2,FALSE),"")</f>
        <v>NYC</v>
      </c>
      <c r="P79" s="6">
        <f>IFERROR(VLOOKUP(J79,Payments!A:C,3,FALSE),"")</f>
        <v>37692</v>
      </c>
      <c r="Q79">
        <f>IFERROR(VLOOKUP(J79,Payments!A:D,4,FALSE),"")</f>
        <v>22292.62</v>
      </c>
      <c r="R79" t="str">
        <f>IFERROR(VLOOKUP(B79,Products!A:C,3,FALSE),"")</f>
        <v>Motorcycles</v>
      </c>
      <c r="S79">
        <f>IFERROR(VLOOKUP(B79,Products!A:G,7,FALSE),"")</f>
        <v>7003</v>
      </c>
      <c r="T79">
        <f>IFERROR(VLOOKUP(B79,Products!A:I,9,FALSE),"")</f>
        <v>112.7</v>
      </c>
      <c r="U79">
        <f t="shared" si="8"/>
        <v>5</v>
      </c>
      <c r="V79" t="str">
        <f t="shared" si="9"/>
        <v>Yes</v>
      </c>
      <c r="W79">
        <f t="shared" si="10"/>
        <v>2003</v>
      </c>
      <c r="X79">
        <f t="shared" si="11"/>
        <v>2</v>
      </c>
      <c r="Y79">
        <f>IFERROR(VLOOKUP(B79,Products!A:I,8,FALSE),"")</f>
        <v>60.86</v>
      </c>
      <c r="Z79">
        <f t="shared" si="12"/>
        <v>2423</v>
      </c>
      <c r="AA79">
        <f t="shared" si="13"/>
        <v>59.250739401906017</v>
      </c>
      <c r="AB79">
        <f t="shared" si="14"/>
        <v>0</v>
      </c>
      <c r="AC79">
        <f t="shared" si="15"/>
        <v>901.5</v>
      </c>
    </row>
    <row r="80" spans="1:29">
      <c r="A80">
        <v>10107</v>
      </c>
      <c r="B80" t="s">
        <v>202</v>
      </c>
      <c r="C80">
        <v>38</v>
      </c>
      <c r="D80">
        <v>73.12</v>
      </c>
      <c r="E80">
        <v>7</v>
      </c>
      <c r="F80" s="6">
        <f>IFERROR(VLOOKUP(A80,Orders!A:B,2,FALSE),"")</f>
        <v>37676</v>
      </c>
      <c r="G80" s="6">
        <f>IFERROR(VLOOKUP(A80,Orders!A:C,3,FALSE),"")</f>
        <v>37683</v>
      </c>
      <c r="H80" s="6">
        <f>IFERROR(VLOOKUP(A80,Orders!A:D,4,FALSE),"")</f>
        <v>37678</v>
      </c>
      <c r="I80" t="str">
        <f>IFERROR(VLOOKUP(A80,Orders!A:E,5,FALSE),"")</f>
        <v>Shipped</v>
      </c>
      <c r="J80">
        <f>IFERROR(VLOOKUP(A80,Orders!A:G,7,FALSE),"")</f>
        <v>131</v>
      </c>
      <c r="K80">
        <f>IFERROR(VLOOKUP(J80,Customers!A:L,12,FALSE),"")</f>
        <v>1323</v>
      </c>
      <c r="L80">
        <f>IFERROR(VLOOKUP(J80,Customers!A:M,13,FALSE),"")</f>
        <v>114900</v>
      </c>
      <c r="M80" t="str">
        <f>IFERROR(VLOOKUP(J80,Customers!A:H,8,FALSE),"")</f>
        <v>NYC</v>
      </c>
      <c r="N80">
        <f>IFERROR(VLOOKUP(K80,Employees!A:F,6,FALSE),"")</f>
        <v>3</v>
      </c>
      <c r="O80" t="str">
        <f>IFERROR(VLOOKUP(N80,Offices!A:B,2,FALSE),"")</f>
        <v>NYC</v>
      </c>
      <c r="P80" s="6">
        <f>IFERROR(VLOOKUP(J80,Payments!A:C,3,FALSE),"")</f>
        <v>37692</v>
      </c>
      <c r="Q80">
        <f>IFERROR(VLOOKUP(J80,Payments!A:D,4,FALSE),"")</f>
        <v>22292.62</v>
      </c>
      <c r="R80" t="str">
        <f>IFERROR(VLOOKUP(B80,Products!A:C,3,FALSE),"")</f>
        <v>Motorcycles</v>
      </c>
      <c r="S80">
        <f>IFERROR(VLOOKUP(B80,Products!A:G,7,FALSE),"")</f>
        <v>15</v>
      </c>
      <c r="T80">
        <f>IFERROR(VLOOKUP(B80,Products!A:I,9,FALSE),"")</f>
        <v>76.17</v>
      </c>
      <c r="U80">
        <f t="shared" si="8"/>
        <v>5</v>
      </c>
      <c r="V80" t="str">
        <f t="shared" si="9"/>
        <v>Yes</v>
      </c>
      <c r="W80">
        <f t="shared" si="10"/>
        <v>2003</v>
      </c>
      <c r="X80">
        <f t="shared" si="11"/>
        <v>2</v>
      </c>
      <c r="Y80">
        <f>IFERROR(VLOOKUP(B80,Products!A:I,8,FALSE),"")</f>
        <v>37.32</v>
      </c>
      <c r="Z80">
        <f t="shared" si="12"/>
        <v>2778.5600000000004</v>
      </c>
      <c r="AA80">
        <f t="shared" si="13"/>
        <v>95.927116827438383</v>
      </c>
      <c r="AB80">
        <f t="shared" si="14"/>
        <v>1</v>
      </c>
      <c r="AC80">
        <f t="shared" si="15"/>
        <v>1360.4</v>
      </c>
    </row>
    <row r="81" spans="1:29">
      <c r="A81">
        <v>10107</v>
      </c>
      <c r="B81" t="s">
        <v>203</v>
      </c>
      <c r="C81">
        <v>20</v>
      </c>
      <c r="D81">
        <v>88.9</v>
      </c>
      <c r="E81">
        <v>8</v>
      </c>
      <c r="F81" s="6">
        <f>IFERROR(VLOOKUP(A81,Orders!A:B,2,FALSE),"")</f>
        <v>37676</v>
      </c>
      <c r="G81" s="6">
        <f>IFERROR(VLOOKUP(A81,Orders!A:C,3,FALSE),"")</f>
        <v>37683</v>
      </c>
      <c r="H81" s="6">
        <f>IFERROR(VLOOKUP(A81,Orders!A:D,4,FALSE),"")</f>
        <v>37678</v>
      </c>
      <c r="I81" t="str">
        <f>IFERROR(VLOOKUP(A81,Orders!A:E,5,FALSE),"")</f>
        <v>Shipped</v>
      </c>
      <c r="J81">
        <f>IFERROR(VLOOKUP(A81,Orders!A:G,7,FALSE),"")</f>
        <v>131</v>
      </c>
      <c r="K81">
        <f>IFERROR(VLOOKUP(J81,Customers!A:L,12,FALSE),"")</f>
        <v>1323</v>
      </c>
      <c r="L81">
        <f>IFERROR(VLOOKUP(J81,Customers!A:M,13,FALSE),"")</f>
        <v>114900</v>
      </c>
      <c r="M81" t="str">
        <f>IFERROR(VLOOKUP(J81,Customers!A:H,8,FALSE),"")</f>
        <v>NYC</v>
      </c>
      <c r="N81">
        <f>IFERROR(VLOOKUP(K81,Employees!A:F,6,FALSE),"")</f>
        <v>3</v>
      </c>
      <c r="O81" t="str">
        <f>IFERROR(VLOOKUP(N81,Offices!A:B,2,FALSE),"")</f>
        <v>NYC</v>
      </c>
      <c r="P81" s="6">
        <f>IFERROR(VLOOKUP(J81,Payments!A:C,3,FALSE),"")</f>
        <v>37692</v>
      </c>
      <c r="Q81">
        <f>IFERROR(VLOOKUP(J81,Payments!A:D,4,FALSE),"")</f>
        <v>22292.62</v>
      </c>
      <c r="R81" t="str">
        <f>IFERROR(VLOOKUP(B81,Products!A:C,3,FALSE),"")</f>
        <v>Motorcycles</v>
      </c>
      <c r="S81">
        <f>IFERROR(VLOOKUP(B81,Products!A:G,7,FALSE),"")</f>
        <v>178</v>
      </c>
      <c r="T81">
        <f>IFERROR(VLOOKUP(B81,Products!A:I,9,FALSE),"")</f>
        <v>99.89</v>
      </c>
      <c r="U81">
        <f t="shared" si="8"/>
        <v>5</v>
      </c>
      <c r="V81" t="str">
        <f t="shared" si="9"/>
        <v>Yes</v>
      </c>
      <c r="W81">
        <f t="shared" si="10"/>
        <v>2003</v>
      </c>
      <c r="X81">
        <f t="shared" si="11"/>
        <v>2</v>
      </c>
      <c r="Y81">
        <f>IFERROR(VLOOKUP(B81,Products!A:I,8,FALSE),"")</f>
        <v>66.92</v>
      </c>
      <c r="Z81">
        <f t="shared" si="12"/>
        <v>1778</v>
      </c>
      <c r="AA81">
        <f t="shared" si="13"/>
        <v>32.845188284518834</v>
      </c>
      <c r="AB81">
        <f t="shared" si="14"/>
        <v>0</v>
      </c>
      <c r="AC81">
        <f t="shared" si="15"/>
        <v>439.60000000000008</v>
      </c>
    </row>
    <row r="82" spans="1:29">
      <c r="A82">
        <v>10108</v>
      </c>
      <c r="B82" t="s">
        <v>204</v>
      </c>
      <c r="C82">
        <v>33</v>
      </c>
      <c r="D82">
        <v>165.38</v>
      </c>
      <c r="E82">
        <v>6</v>
      </c>
      <c r="F82" s="6">
        <f>IFERROR(VLOOKUP(A82,Orders!A:B,2,FALSE),"")</f>
        <v>37683</v>
      </c>
      <c r="G82" s="6">
        <f>IFERROR(VLOOKUP(A82,Orders!A:C,3,FALSE),"")</f>
        <v>37692</v>
      </c>
      <c r="H82" s="6">
        <f>IFERROR(VLOOKUP(A82,Orders!A:D,4,FALSE),"")</f>
        <v>37688</v>
      </c>
      <c r="I82" t="str">
        <f>IFERROR(VLOOKUP(A82,Orders!A:E,5,FALSE),"")</f>
        <v>Shipped</v>
      </c>
      <c r="J82">
        <f>IFERROR(VLOOKUP(A82,Orders!A:G,7,FALSE),"")</f>
        <v>385</v>
      </c>
      <c r="K82">
        <f>IFERROR(VLOOKUP(J82,Customers!A:L,12,FALSE),"")</f>
        <v>1621</v>
      </c>
      <c r="L82">
        <f>IFERROR(VLOOKUP(J82,Customers!A:M,13,FALSE),"")</f>
        <v>81500</v>
      </c>
      <c r="M82" t="str">
        <f>IFERROR(VLOOKUP(J82,Customers!A:H,8,FALSE),"")</f>
        <v>Makati City</v>
      </c>
      <c r="N82">
        <f>IFERROR(VLOOKUP(K82,Employees!A:F,6,FALSE),"")</f>
        <v>5</v>
      </c>
      <c r="O82" t="str">
        <f>IFERROR(VLOOKUP(N82,Offices!A:B,2,FALSE),"")</f>
        <v>Tokyo</v>
      </c>
      <c r="P82" s="6">
        <f>IFERROR(VLOOKUP(J82,Payments!A:C,3,FALSE),"")</f>
        <v>37957</v>
      </c>
      <c r="Q82">
        <f>IFERROR(VLOOKUP(J82,Payments!A:D,4,FALSE),"")</f>
        <v>20644.240000000002</v>
      </c>
      <c r="R82" t="str">
        <f>IFERROR(VLOOKUP(B82,Products!A:C,3,FALSE),"")</f>
        <v>Classic Cars</v>
      </c>
      <c r="S82">
        <f>IFERROR(VLOOKUP(B82,Products!A:G,7,FALSE),"")</f>
        <v>68</v>
      </c>
      <c r="T82">
        <f>IFERROR(VLOOKUP(B82,Products!A:I,9,FALSE),"")</f>
        <v>194.57</v>
      </c>
      <c r="U82">
        <f t="shared" si="8"/>
        <v>4</v>
      </c>
      <c r="V82" t="str">
        <f t="shared" si="9"/>
        <v>Yes</v>
      </c>
      <c r="W82">
        <f t="shared" si="10"/>
        <v>2003</v>
      </c>
      <c r="X82">
        <f t="shared" si="11"/>
        <v>3</v>
      </c>
      <c r="Y82">
        <f>IFERROR(VLOOKUP(B82,Products!A:I,8,FALSE),"")</f>
        <v>95.34</v>
      </c>
      <c r="Z82">
        <f t="shared" si="12"/>
        <v>5457.54</v>
      </c>
      <c r="AA82">
        <f t="shared" si="13"/>
        <v>73.463394168239972</v>
      </c>
      <c r="AB82">
        <f t="shared" si="14"/>
        <v>1</v>
      </c>
      <c r="AC82">
        <f t="shared" si="15"/>
        <v>2311.3199999999997</v>
      </c>
    </row>
    <row r="83" spans="1:29">
      <c r="A83">
        <v>10108</v>
      </c>
      <c r="B83" t="s">
        <v>205</v>
      </c>
      <c r="C83">
        <v>45</v>
      </c>
      <c r="D83">
        <v>96.3</v>
      </c>
      <c r="E83">
        <v>4</v>
      </c>
      <c r="F83" s="6">
        <f>IFERROR(VLOOKUP(A83,Orders!A:B,2,FALSE),"")</f>
        <v>37683</v>
      </c>
      <c r="G83" s="6">
        <f>IFERROR(VLOOKUP(A83,Orders!A:C,3,FALSE),"")</f>
        <v>37692</v>
      </c>
      <c r="H83" s="6">
        <f>IFERROR(VLOOKUP(A83,Orders!A:D,4,FALSE),"")</f>
        <v>37688</v>
      </c>
      <c r="I83" t="str">
        <f>IFERROR(VLOOKUP(A83,Orders!A:E,5,FALSE),"")</f>
        <v>Shipped</v>
      </c>
      <c r="J83">
        <f>IFERROR(VLOOKUP(A83,Orders!A:G,7,FALSE),"")</f>
        <v>385</v>
      </c>
      <c r="K83">
        <f>IFERROR(VLOOKUP(J83,Customers!A:L,12,FALSE),"")</f>
        <v>1621</v>
      </c>
      <c r="L83">
        <f>IFERROR(VLOOKUP(J83,Customers!A:M,13,FALSE),"")</f>
        <v>81500</v>
      </c>
      <c r="M83" t="str">
        <f>IFERROR(VLOOKUP(J83,Customers!A:H,8,FALSE),"")</f>
        <v>Makati City</v>
      </c>
      <c r="N83">
        <f>IFERROR(VLOOKUP(K83,Employees!A:F,6,FALSE),"")</f>
        <v>5</v>
      </c>
      <c r="O83" t="str">
        <f>IFERROR(VLOOKUP(N83,Offices!A:B,2,FALSE),"")</f>
        <v>Tokyo</v>
      </c>
      <c r="P83" s="6">
        <f>IFERROR(VLOOKUP(J83,Payments!A:C,3,FALSE),"")</f>
        <v>37957</v>
      </c>
      <c r="Q83">
        <f>IFERROR(VLOOKUP(J83,Payments!A:D,4,FALSE),"")</f>
        <v>20644.240000000002</v>
      </c>
      <c r="R83" t="str">
        <f>IFERROR(VLOOKUP(B83,Products!A:C,3,FALSE),"")</f>
        <v>Classic Cars</v>
      </c>
      <c r="S83">
        <f>IFERROR(VLOOKUP(B83,Products!A:G,7,FALSE),"")</f>
        <v>9123</v>
      </c>
      <c r="T83">
        <f>IFERROR(VLOOKUP(B83,Products!A:I,9,FALSE),"")</f>
        <v>117.44</v>
      </c>
      <c r="U83">
        <f t="shared" si="8"/>
        <v>4</v>
      </c>
      <c r="V83" t="str">
        <f t="shared" si="9"/>
        <v>Yes</v>
      </c>
      <c r="W83">
        <f t="shared" si="10"/>
        <v>2003</v>
      </c>
      <c r="X83">
        <f t="shared" si="11"/>
        <v>3</v>
      </c>
      <c r="Y83">
        <f>IFERROR(VLOOKUP(B83,Products!A:I,8,FALSE),"")</f>
        <v>75.16</v>
      </c>
      <c r="Z83">
        <f t="shared" si="12"/>
        <v>4333.5</v>
      </c>
      <c r="AA83">
        <f t="shared" si="13"/>
        <v>28.126663118680149</v>
      </c>
      <c r="AB83">
        <f t="shared" si="14"/>
        <v>0</v>
      </c>
      <c r="AC83">
        <f t="shared" si="15"/>
        <v>951.30000000000007</v>
      </c>
    </row>
    <row r="84" spans="1:29">
      <c r="A84">
        <v>10108</v>
      </c>
      <c r="B84" t="s">
        <v>206</v>
      </c>
      <c r="C84">
        <v>39</v>
      </c>
      <c r="D84">
        <v>75.81</v>
      </c>
      <c r="E84">
        <v>7</v>
      </c>
      <c r="F84" s="6">
        <f>IFERROR(VLOOKUP(A84,Orders!A:B,2,FALSE),"")</f>
        <v>37683</v>
      </c>
      <c r="G84" s="6">
        <f>IFERROR(VLOOKUP(A84,Orders!A:C,3,FALSE),"")</f>
        <v>37692</v>
      </c>
      <c r="H84" s="6">
        <f>IFERROR(VLOOKUP(A84,Orders!A:D,4,FALSE),"")</f>
        <v>37688</v>
      </c>
      <c r="I84" t="str">
        <f>IFERROR(VLOOKUP(A84,Orders!A:E,5,FALSE),"")</f>
        <v>Shipped</v>
      </c>
      <c r="J84">
        <f>IFERROR(VLOOKUP(A84,Orders!A:G,7,FALSE),"")</f>
        <v>385</v>
      </c>
      <c r="K84">
        <f>IFERROR(VLOOKUP(J84,Customers!A:L,12,FALSE),"")</f>
        <v>1621</v>
      </c>
      <c r="L84">
        <f>IFERROR(VLOOKUP(J84,Customers!A:M,13,FALSE),"")</f>
        <v>81500</v>
      </c>
      <c r="M84" t="str">
        <f>IFERROR(VLOOKUP(J84,Customers!A:H,8,FALSE),"")</f>
        <v>Makati City</v>
      </c>
      <c r="N84">
        <f>IFERROR(VLOOKUP(K84,Employees!A:F,6,FALSE),"")</f>
        <v>5</v>
      </c>
      <c r="O84" t="str">
        <f>IFERROR(VLOOKUP(N84,Offices!A:B,2,FALSE),"")</f>
        <v>Tokyo</v>
      </c>
      <c r="P84" s="6">
        <f>IFERROR(VLOOKUP(J84,Payments!A:C,3,FALSE),"")</f>
        <v>37957</v>
      </c>
      <c r="Q84">
        <f>IFERROR(VLOOKUP(J84,Payments!A:D,4,FALSE),"")</f>
        <v>20644.240000000002</v>
      </c>
      <c r="R84" t="str">
        <f>IFERROR(VLOOKUP(B84,Products!A:C,3,FALSE),"")</f>
        <v>Classic Cars</v>
      </c>
      <c r="S84">
        <f>IFERROR(VLOOKUP(B84,Products!A:G,7,FALSE),"")</f>
        <v>5663</v>
      </c>
      <c r="T84">
        <f>IFERROR(VLOOKUP(B84,Products!A:I,9,FALSE),"")</f>
        <v>79.8</v>
      </c>
      <c r="U84">
        <f t="shared" si="8"/>
        <v>4</v>
      </c>
      <c r="V84" t="str">
        <f t="shared" si="9"/>
        <v>Yes</v>
      </c>
      <c r="W84">
        <f t="shared" si="10"/>
        <v>2003</v>
      </c>
      <c r="X84">
        <f t="shared" si="11"/>
        <v>3</v>
      </c>
      <c r="Y84">
        <f>IFERROR(VLOOKUP(B84,Products!A:I,8,FALSE),"")</f>
        <v>31.92</v>
      </c>
      <c r="Z84">
        <f t="shared" si="12"/>
        <v>2956.59</v>
      </c>
      <c r="AA84">
        <f t="shared" si="13"/>
        <v>137.5</v>
      </c>
      <c r="AB84">
        <f t="shared" si="14"/>
        <v>1</v>
      </c>
      <c r="AC84">
        <f t="shared" si="15"/>
        <v>1711.71</v>
      </c>
    </row>
    <row r="85" spans="1:29">
      <c r="A85">
        <v>10108</v>
      </c>
      <c r="B85" t="s">
        <v>207</v>
      </c>
      <c r="C85">
        <v>36</v>
      </c>
      <c r="D85">
        <v>107.1</v>
      </c>
      <c r="E85">
        <v>3</v>
      </c>
      <c r="F85" s="6">
        <f>IFERROR(VLOOKUP(A85,Orders!A:B,2,FALSE),"")</f>
        <v>37683</v>
      </c>
      <c r="G85" s="6">
        <f>IFERROR(VLOOKUP(A85,Orders!A:C,3,FALSE),"")</f>
        <v>37692</v>
      </c>
      <c r="H85" s="6">
        <f>IFERROR(VLOOKUP(A85,Orders!A:D,4,FALSE),"")</f>
        <v>37688</v>
      </c>
      <c r="I85" t="str">
        <f>IFERROR(VLOOKUP(A85,Orders!A:E,5,FALSE),"")</f>
        <v>Shipped</v>
      </c>
      <c r="J85">
        <f>IFERROR(VLOOKUP(A85,Orders!A:G,7,FALSE),"")</f>
        <v>385</v>
      </c>
      <c r="K85">
        <f>IFERROR(VLOOKUP(J85,Customers!A:L,12,FALSE),"")</f>
        <v>1621</v>
      </c>
      <c r="L85">
        <f>IFERROR(VLOOKUP(J85,Customers!A:M,13,FALSE),"")</f>
        <v>81500</v>
      </c>
      <c r="M85" t="str">
        <f>IFERROR(VLOOKUP(J85,Customers!A:H,8,FALSE),"")</f>
        <v>Makati City</v>
      </c>
      <c r="N85">
        <f>IFERROR(VLOOKUP(K85,Employees!A:F,6,FALSE),"")</f>
        <v>5</v>
      </c>
      <c r="O85" t="str">
        <f>IFERROR(VLOOKUP(N85,Offices!A:B,2,FALSE),"")</f>
        <v>Tokyo</v>
      </c>
      <c r="P85" s="6">
        <f>IFERROR(VLOOKUP(J85,Payments!A:C,3,FALSE),"")</f>
        <v>37957</v>
      </c>
      <c r="Q85">
        <f>IFERROR(VLOOKUP(J85,Payments!A:D,4,FALSE),"")</f>
        <v>20644.240000000002</v>
      </c>
      <c r="R85" t="str">
        <f>IFERROR(VLOOKUP(B85,Products!A:C,3,FALSE),"")</f>
        <v>Classic Cars</v>
      </c>
      <c r="S85">
        <f>IFERROR(VLOOKUP(B85,Products!A:G,7,FALSE),"")</f>
        <v>7323</v>
      </c>
      <c r="T85">
        <f>IFERROR(VLOOKUP(B85,Products!A:I,9,FALSE),"")</f>
        <v>115.16</v>
      </c>
      <c r="U85">
        <f t="shared" si="8"/>
        <v>4</v>
      </c>
      <c r="V85" t="str">
        <f t="shared" si="9"/>
        <v>Yes</v>
      </c>
      <c r="W85">
        <f t="shared" si="10"/>
        <v>2003</v>
      </c>
      <c r="X85">
        <f t="shared" si="11"/>
        <v>3</v>
      </c>
      <c r="Y85">
        <f>IFERROR(VLOOKUP(B85,Products!A:I,8,FALSE),"")</f>
        <v>58.73</v>
      </c>
      <c r="Z85">
        <f t="shared" si="12"/>
        <v>3855.6</v>
      </c>
      <c r="AA85">
        <f t="shared" si="13"/>
        <v>82.359952324195476</v>
      </c>
      <c r="AB85">
        <f t="shared" si="14"/>
        <v>1</v>
      </c>
      <c r="AC85">
        <f t="shared" si="15"/>
        <v>1741.32</v>
      </c>
    </row>
    <row r="86" spans="1:29">
      <c r="A86">
        <v>10108</v>
      </c>
      <c r="B86" t="s">
        <v>208</v>
      </c>
      <c r="C86">
        <v>38</v>
      </c>
      <c r="D86">
        <v>67.760000000000005</v>
      </c>
      <c r="E86">
        <v>2</v>
      </c>
      <c r="F86" s="6">
        <f>IFERROR(VLOOKUP(A86,Orders!A:B,2,FALSE),"")</f>
        <v>37683</v>
      </c>
      <c r="G86" s="6">
        <f>IFERROR(VLOOKUP(A86,Orders!A:C,3,FALSE),"")</f>
        <v>37692</v>
      </c>
      <c r="H86" s="6">
        <f>IFERROR(VLOOKUP(A86,Orders!A:D,4,FALSE),"")</f>
        <v>37688</v>
      </c>
      <c r="I86" t="str">
        <f>IFERROR(VLOOKUP(A86,Orders!A:E,5,FALSE),"")</f>
        <v>Shipped</v>
      </c>
      <c r="J86">
        <f>IFERROR(VLOOKUP(A86,Orders!A:G,7,FALSE),"")</f>
        <v>385</v>
      </c>
      <c r="K86">
        <f>IFERROR(VLOOKUP(J86,Customers!A:L,12,FALSE),"")</f>
        <v>1621</v>
      </c>
      <c r="L86">
        <f>IFERROR(VLOOKUP(J86,Customers!A:M,13,FALSE),"")</f>
        <v>81500</v>
      </c>
      <c r="M86" t="str">
        <f>IFERROR(VLOOKUP(J86,Customers!A:H,8,FALSE),"")</f>
        <v>Makati City</v>
      </c>
      <c r="N86">
        <f>IFERROR(VLOOKUP(K86,Employees!A:F,6,FALSE),"")</f>
        <v>5</v>
      </c>
      <c r="O86" t="str">
        <f>IFERROR(VLOOKUP(N86,Offices!A:B,2,FALSE),"")</f>
        <v>Tokyo</v>
      </c>
      <c r="P86" s="6">
        <f>IFERROR(VLOOKUP(J86,Payments!A:C,3,FALSE),"")</f>
        <v>37957</v>
      </c>
      <c r="Q86">
        <f>IFERROR(VLOOKUP(J86,Payments!A:D,4,FALSE),"")</f>
        <v>20644.240000000002</v>
      </c>
      <c r="R86" t="str">
        <f>IFERROR(VLOOKUP(B86,Products!A:C,3,FALSE),"")</f>
        <v>Classic Cars</v>
      </c>
      <c r="S86">
        <f>IFERROR(VLOOKUP(B86,Products!A:G,7,FALSE),"")</f>
        <v>8826</v>
      </c>
      <c r="T86">
        <f>IFERROR(VLOOKUP(B86,Products!A:I,9,FALSE),"")</f>
        <v>77</v>
      </c>
      <c r="U86">
        <f t="shared" si="8"/>
        <v>4</v>
      </c>
      <c r="V86" t="str">
        <f t="shared" si="9"/>
        <v>Yes</v>
      </c>
      <c r="W86">
        <f t="shared" si="10"/>
        <v>2003</v>
      </c>
      <c r="X86">
        <f t="shared" si="11"/>
        <v>3</v>
      </c>
      <c r="Y86">
        <f>IFERROR(VLOOKUP(B86,Products!A:I,8,FALSE),"")</f>
        <v>53.9</v>
      </c>
      <c r="Z86">
        <f t="shared" si="12"/>
        <v>2574.88</v>
      </c>
      <c r="AA86">
        <f t="shared" si="13"/>
        <v>25.71428571428573</v>
      </c>
      <c r="AB86">
        <f t="shared" si="14"/>
        <v>0</v>
      </c>
      <c r="AC86">
        <f t="shared" si="15"/>
        <v>526.68000000000029</v>
      </c>
    </row>
    <row r="87" spans="1:29">
      <c r="A87">
        <v>10108</v>
      </c>
      <c r="B87" t="s">
        <v>209</v>
      </c>
      <c r="C87">
        <v>26</v>
      </c>
      <c r="D87">
        <v>73.17</v>
      </c>
      <c r="E87">
        <v>9</v>
      </c>
      <c r="F87" s="6">
        <f>IFERROR(VLOOKUP(A87,Orders!A:B,2,FALSE),"")</f>
        <v>37683</v>
      </c>
      <c r="G87" s="6">
        <f>IFERROR(VLOOKUP(A87,Orders!A:C,3,FALSE),"")</f>
        <v>37692</v>
      </c>
      <c r="H87" s="6">
        <f>IFERROR(VLOOKUP(A87,Orders!A:D,4,FALSE),"")</f>
        <v>37688</v>
      </c>
      <c r="I87" t="str">
        <f>IFERROR(VLOOKUP(A87,Orders!A:E,5,FALSE),"")</f>
        <v>Shipped</v>
      </c>
      <c r="J87">
        <f>IFERROR(VLOOKUP(A87,Orders!A:G,7,FALSE),"")</f>
        <v>385</v>
      </c>
      <c r="K87">
        <f>IFERROR(VLOOKUP(J87,Customers!A:L,12,FALSE),"")</f>
        <v>1621</v>
      </c>
      <c r="L87">
        <f>IFERROR(VLOOKUP(J87,Customers!A:M,13,FALSE),"")</f>
        <v>81500</v>
      </c>
      <c r="M87" t="str">
        <f>IFERROR(VLOOKUP(J87,Customers!A:H,8,FALSE),"")</f>
        <v>Makati City</v>
      </c>
      <c r="N87">
        <f>IFERROR(VLOOKUP(K87,Employees!A:F,6,FALSE),"")</f>
        <v>5</v>
      </c>
      <c r="O87" t="str">
        <f>IFERROR(VLOOKUP(N87,Offices!A:B,2,FALSE),"")</f>
        <v>Tokyo</v>
      </c>
      <c r="P87" s="6">
        <f>IFERROR(VLOOKUP(J87,Payments!A:C,3,FALSE),"")</f>
        <v>37957</v>
      </c>
      <c r="Q87">
        <f>IFERROR(VLOOKUP(J87,Payments!A:D,4,FALSE),"")</f>
        <v>20644.240000000002</v>
      </c>
      <c r="R87" t="str">
        <f>IFERROR(VLOOKUP(B87,Products!A:C,3,FALSE),"")</f>
        <v>Classic Cars</v>
      </c>
      <c r="S87">
        <f>IFERROR(VLOOKUP(B87,Products!A:G,7,FALSE),"")</f>
        <v>1917</v>
      </c>
      <c r="T87">
        <f>IFERROR(VLOOKUP(B87,Products!A:I,9,FALSE),"")</f>
        <v>80.41</v>
      </c>
      <c r="U87">
        <f t="shared" si="8"/>
        <v>4</v>
      </c>
      <c r="V87" t="str">
        <f t="shared" si="9"/>
        <v>Yes</v>
      </c>
      <c r="W87">
        <f t="shared" si="10"/>
        <v>2003</v>
      </c>
      <c r="X87">
        <f t="shared" si="11"/>
        <v>3</v>
      </c>
      <c r="Y87">
        <f>IFERROR(VLOOKUP(B87,Products!A:I,8,FALSE),"")</f>
        <v>49.05</v>
      </c>
      <c r="Z87">
        <f t="shared" si="12"/>
        <v>1902.42</v>
      </c>
      <c r="AA87">
        <f t="shared" si="13"/>
        <v>49.174311926605519</v>
      </c>
      <c r="AB87">
        <f t="shared" si="14"/>
        <v>0</v>
      </c>
      <c r="AC87">
        <f t="shared" si="15"/>
        <v>627.12000000000012</v>
      </c>
    </row>
    <row r="88" spans="1:29">
      <c r="A88">
        <v>10108</v>
      </c>
      <c r="B88" t="s">
        <v>210</v>
      </c>
      <c r="C88">
        <v>29</v>
      </c>
      <c r="D88">
        <v>132.29</v>
      </c>
      <c r="E88">
        <v>8</v>
      </c>
      <c r="F88" s="6">
        <f>IFERROR(VLOOKUP(A88,Orders!A:B,2,FALSE),"")</f>
        <v>37683</v>
      </c>
      <c r="G88" s="6">
        <f>IFERROR(VLOOKUP(A88,Orders!A:C,3,FALSE),"")</f>
        <v>37692</v>
      </c>
      <c r="H88" s="6">
        <f>IFERROR(VLOOKUP(A88,Orders!A:D,4,FALSE),"")</f>
        <v>37688</v>
      </c>
      <c r="I88" t="str">
        <f>IFERROR(VLOOKUP(A88,Orders!A:E,5,FALSE),"")</f>
        <v>Shipped</v>
      </c>
      <c r="J88">
        <f>IFERROR(VLOOKUP(A88,Orders!A:G,7,FALSE),"")</f>
        <v>385</v>
      </c>
      <c r="K88">
        <f>IFERROR(VLOOKUP(J88,Customers!A:L,12,FALSE),"")</f>
        <v>1621</v>
      </c>
      <c r="L88">
        <f>IFERROR(VLOOKUP(J88,Customers!A:M,13,FALSE),"")</f>
        <v>81500</v>
      </c>
      <c r="M88" t="str">
        <f>IFERROR(VLOOKUP(J88,Customers!A:H,8,FALSE),"")</f>
        <v>Makati City</v>
      </c>
      <c r="N88">
        <f>IFERROR(VLOOKUP(K88,Employees!A:F,6,FALSE),"")</f>
        <v>5</v>
      </c>
      <c r="O88" t="str">
        <f>IFERROR(VLOOKUP(N88,Offices!A:B,2,FALSE),"")</f>
        <v>Tokyo</v>
      </c>
      <c r="P88" s="6">
        <f>IFERROR(VLOOKUP(J88,Payments!A:C,3,FALSE),"")</f>
        <v>37957</v>
      </c>
      <c r="Q88">
        <f>IFERROR(VLOOKUP(J88,Payments!A:D,4,FALSE),"")</f>
        <v>20644.240000000002</v>
      </c>
      <c r="R88" t="str">
        <f>IFERROR(VLOOKUP(B88,Products!A:C,3,FALSE),"")</f>
        <v>Classic Cars</v>
      </c>
      <c r="S88">
        <f>IFERROR(VLOOKUP(B88,Products!A:G,7,FALSE),"")</f>
        <v>9127</v>
      </c>
      <c r="T88">
        <f>IFERROR(VLOOKUP(B88,Products!A:I,9,FALSE),"")</f>
        <v>146.99</v>
      </c>
      <c r="U88">
        <f t="shared" si="8"/>
        <v>4</v>
      </c>
      <c r="V88" t="str">
        <f t="shared" si="9"/>
        <v>Yes</v>
      </c>
      <c r="W88">
        <f t="shared" si="10"/>
        <v>2003</v>
      </c>
      <c r="X88">
        <f t="shared" si="11"/>
        <v>3</v>
      </c>
      <c r="Y88">
        <f>IFERROR(VLOOKUP(B88,Products!A:I,8,FALSE),"")</f>
        <v>73.489999999999995</v>
      </c>
      <c r="Z88">
        <f t="shared" si="12"/>
        <v>3836.41</v>
      </c>
      <c r="AA88">
        <f t="shared" si="13"/>
        <v>80.010885834807453</v>
      </c>
      <c r="AB88">
        <f t="shared" si="14"/>
        <v>1</v>
      </c>
      <c r="AC88">
        <f t="shared" si="15"/>
        <v>1705.1999999999998</v>
      </c>
    </row>
    <row r="89" spans="1:29">
      <c r="A89">
        <v>10108</v>
      </c>
      <c r="B89" t="s">
        <v>211</v>
      </c>
      <c r="C89">
        <v>43</v>
      </c>
      <c r="D89">
        <v>52.84</v>
      </c>
      <c r="E89">
        <v>12</v>
      </c>
      <c r="F89" s="6">
        <f>IFERROR(VLOOKUP(A89,Orders!A:B,2,FALSE),"")</f>
        <v>37683</v>
      </c>
      <c r="G89" s="6">
        <f>IFERROR(VLOOKUP(A89,Orders!A:C,3,FALSE),"")</f>
        <v>37692</v>
      </c>
      <c r="H89" s="6">
        <f>IFERROR(VLOOKUP(A89,Orders!A:D,4,FALSE),"")</f>
        <v>37688</v>
      </c>
      <c r="I89" t="str">
        <f>IFERROR(VLOOKUP(A89,Orders!A:E,5,FALSE),"")</f>
        <v>Shipped</v>
      </c>
      <c r="J89">
        <f>IFERROR(VLOOKUP(A89,Orders!A:G,7,FALSE),"")</f>
        <v>385</v>
      </c>
      <c r="K89">
        <f>IFERROR(VLOOKUP(J89,Customers!A:L,12,FALSE),"")</f>
        <v>1621</v>
      </c>
      <c r="L89">
        <f>IFERROR(VLOOKUP(J89,Customers!A:M,13,FALSE),"")</f>
        <v>81500</v>
      </c>
      <c r="M89" t="str">
        <f>IFERROR(VLOOKUP(J89,Customers!A:H,8,FALSE),"")</f>
        <v>Makati City</v>
      </c>
      <c r="N89">
        <f>IFERROR(VLOOKUP(K89,Employees!A:F,6,FALSE),"")</f>
        <v>5</v>
      </c>
      <c r="O89" t="str">
        <f>IFERROR(VLOOKUP(N89,Offices!A:B,2,FALSE),"")</f>
        <v>Tokyo</v>
      </c>
      <c r="P89" s="6">
        <f>IFERROR(VLOOKUP(J89,Payments!A:C,3,FALSE),"")</f>
        <v>37957</v>
      </c>
      <c r="Q89">
        <f>IFERROR(VLOOKUP(J89,Payments!A:D,4,FALSE),"")</f>
        <v>20644.240000000002</v>
      </c>
      <c r="R89" t="str">
        <f>IFERROR(VLOOKUP(B89,Products!A:C,3,FALSE),"")</f>
        <v>Motorcycles</v>
      </c>
      <c r="S89">
        <f>IFERROR(VLOOKUP(B89,Products!A:G,7,FALSE),"")</f>
        <v>7689</v>
      </c>
      <c r="T89">
        <f>IFERROR(VLOOKUP(B89,Products!A:I,9,FALSE),"")</f>
        <v>62.17</v>
      </c>
      <c r="U89">
        <f t="shared" si="8"/>
        <v>4</v>
      </c>
      <c r="V89" t="str">
        <f t="shared" si="9"/>
        <v>Yes</v>
      </c>
      <c r="W89">
        <f t="shared" si="10"/>
        <v>2003</v>
      </c>
      <c r="X89">
        <f t="shared" si="11"/>
        <v>3</v>
      </c>
      <c r="Y89">
        <f>IFERROR(VLOOKUP(B89,Products!A:I,8,FALSE),"")</f>
        <v>32.950000000000003</v>
      </c>
      <c r="Z89">
        <f t="shared" si="12"/>
        <v>2272.1200000000003</v>
      </c>
      <c r="AA89">
        <f t="shared" si="13"/>
        <v>60.36418816388467</v>
      </c>
      <c r="AB89">
        <f t="shared" si="14"/>
        <v>0</v>
      </c>
      <c r="AC89">
        <f t="shared" si="15"/>
        <v>855.27</v>
      </c>
    </row>
    <row r="90" spans="1:29">
      <c r="A90">
        <v>10108</v>
      </c>
      <c r="B90" t="s">
        <v>212</v>
      </c>
      <c r="C90">
        <v>44</v>
      </c>
      <c r="D90">
        <v>139.87</v>
      </c>
      <c r="E90">
        <v>11</v>
      </c>
      <c r="F90" s="6">
        <f>IFERROR(VLOOKUP(A90,Orders!A:B,2,FALSE),"")</f>
        <v>37683</v>
      </c>
      <c r="G90" s="6">
        <f>IFERROR(VLOOKUP(A90,Orders!A:C,3,FALSE),"")</f>
        <v>37692</v>
      </c>
      <c r="H90" s="6">
        <f>IFERROR(VLOOKUP(A90,Orders!A:D,4,FALSE),"")</f>
        <v>37688</v>
      </c>
      <c r="I90" t="str">
        <f>IFERROR(VLOOKUP(A90,Orders!A:E,5,FALSE),"")</f>
        <v>Shipped</v>
      </c>
      <c r="J90">
        <f>IFERROR(VLOOKUP(A90,Orders!A:G,7,FALSE),"")</f>
        <v>385</v>
      </c>
      <c r="K90">
        <f>IFERROR(VLOOKUP(J90,Customers!A:L,12,FALSE),"")</f>
        <v>1621</v>
      </c>
      <c r="L90">
        <f>IFERROR(VLOOKUP(J90,Customers!A:M,13,FALSE),"")</f>
        <v>81500</v>
      </c>
      <c r="M90" t="str">
        <f>IFERROR(VLOOKUP(J90,Customers!A:H,8,FALSE),"")</f>
        <v>Makati City</v>
      </c>
      <c r="N90">
        <f>IFERROR(VLOOKUP(K90,Employees!A:F,6,FALSE),"")</f>
        <v>5</v>
      </c>
      <c r="O90" t="str">
        <f>IFERROR(VLOOKUP(N90,Offices!A:B,2,FALSE),"")</f>
        <v>Tokyo</v>
      </c>
      <c r="P90" s="6">
        <f>IFERROR(VLOOKUP(J90,Payments!A:C,3,FALSE),"")</f>
        <v>37957</v>
      </c>
      <c r="Q90">
        <f>IFERROR(VLOOKUP(J90,Payments!A:D,4,FALSE),"")</f>
        <v>20644.240000000002</v>
      </c>
      <c r="R90" t="str">
        <f>IFERROR(VLOOKUP(B90,Products!A:C,3,FALSE),"")</f>
        <v>Classic Cars</v>
      </c>
      <c r="S90">
        <f>IFERROR(VLOOKUP(B90,Products!A:G,7,FALSE),"")</f>
        <v>1249</v>
      </c>
      <c r="T90">
        <f>IFERROR(VLOOKUP(B90,Products!A:I,9,FALSE),"")</f>
        <v>148.80000000000001</v>
      </c>
      <c r="U90">
        <f t="shared" si="8"/>
        <v>4</v>
      </c>
      <c r="V90" t="str">
        <f t="shared" si="9"/>
        <v>Yes</v>
      </c>
      <c r="W90">
        <f t="shared" si="10"/>
        <v>2003</v>
      </c>
      <c r="X90">
        <f t="shared" si="11"/>
        <v>3</v>
      </c>
      <c r="Y90">
        <f>IFERROR(VLOOKUP(B90,Products!A:I,8,FALSE),"")</f>
        <v>69.930000000000007</v>
      </c>
      <c r="Z90">
        <f t="shared" si="12"/>
        <v>6154.2800000000007</v>
      </c>
      <c r="AA90">
        <f t="shared" si="13"/>
        <v>100.01430001430001</v>
      </c>
      <c r="AB90">
        <f t="shared" si="14"/>
        <v>1</v>
      </c>
      <c r="AC90">
        <f t="shared" si="15"/>
        <v>3077.3599999999997</v>
      </c>
    </row>
    <row r="91" spans="1:29">
      <c r="A91">
        <v>10108</v>
      </c>
      <c r="B91" t="s">
        <v>213</v>
      </c>
      <c r="C91">
        <v>35</v>
      </c>
      <c r="D91">
        <v>64.41</v>
      </c>
      <c r="E91">
        <v>15</v>
      </c>
      <c r="F91" s="6">
        <f>IFERROR(VLOOKUP(A91,Orders!A:B,2,FALSE),"")</f>
        <v>37683</v>
      </c>
      <c r="G91" s="6">
        <f>IFERROR(VLOOKUP(A91,Orders!A:C,3,FALSE),"")</f>
        <v>37692</v>
      </c>
      <c r="H91" s="6">
        <f>IFERROR(VLOOKUP(A91,Orders!A:D,4,FALSE),"")</f>
        <v>37688</v>
      </c>
      <c r="I91" t="str">
        <f>IFERROR(VLOOKUP(A91,Orders!A:E,5,FALSE),"")</f>
        <v>Shipped</v>
      </c>
      <c r="J91">
        <f>IFERROR(VLOOKUP(A91,Orders!A:G,7,FALSE),"")</f>
        <v>385</v>
      </c>
      <c r="K91">
        <f>IFERROR(VLOOKUP(J91,Customers!A:L,12,FALSE),"")</f>
        <v>1621</v>
      </c>
      <c r="L91">
        <f>IFERROR(VLOOKUP(J91,Customers!A:M,13,FALSE),"")</f>
        <v>81500</v>
      </c>
      <c r="M91" t="str">
        <f>IFERROR(VLOOKUP(J91,Customers!A:H,8,FALSE),"")</f>
        <v>Makati City</v>
      </c>
      <c r="N91">
        <f>IFERROR(VLOOKUP(K91,Employees!A:F,6,FALSE),"")</f>
        <v>5</v>
      </c>
      <c r="O91" t="str">
        <f>IFERROR(VLOOKUP(N91,Offices!A:B,2,FALSE),"")</f>
        <v>Tokyo</v>
      </c>
      <c r="P91" s="6">
        <f>IFERROR(VLOOKUP(J91,Payments!A:C,3,FALSE),"")</f>
        <v>37957</v>
      </c>
      <c r="Q91">
        <f>IFERROR(VLOOKUP(J91,Payments!A:D,4,FALSE),"")</f>
        <v>20644.240000000002</v>
      </c>
      <c r="R91" t="str">
        <f>IFERROR(VLOOKUP(B91,Products!A:C,3,FALSE),"")</f>
        <v>Motorcycles</v>
      </c>
      <c r="S91">
        <f>IFERROR(VLOOKUP(B91,Products!A:G,7,FALSE),"")</f>
        <v>6840</v>
      </c>
      <c r="T91">
        <f>IFERROR(VLOOKUP(B91,Products!A:I,9,FALSE),"")</f>
        <v>69.260000000000005</v>
      </c>
      <c r="U91">
        <f t="shared" si="8"/>
        <v>4</v>
      </c>
      <c r="V91" t="str">
        <f t="shared" si="9"/>
        <v>Yes</v>
      </c>
      <c r="W91">
        <f t="shared" si="10"/>
        <v>2003</v>
      </c>
      <c r="X91">
        <f t="shared" si="11"/>
        <v>3</v>
      </c>
      <c r="Y91">
        <f>IFERROR(VLOOKUP(B91,Products!A:I,8,FALSE),"")</f>
        <v>47.1</v>
      </c>
      <c r="Z91">
        <f t="shared" si="12"/>
        <v>2254.35</v>
      </c>
      <c r="AA91">
        <f t="shared" si="13"/>
        <v>36.751592356687887</v>
      </c>
      <c r="AB91">
        <f t="shared" si="14"/>
        <v>0</v>
      </c>
      <c r="AC91">
        <f t="shared" si="15"/>
        <v>605.8499999999998</v>
      </c>
    </row>
    <row r="92" spans="1:29">
      <c r="A92">
        <v>10108</v>
      </c>
      <c r="B92" t="s">
        <v>214</v>
      </c>
      <c r="C92">
        <v>30</v>
      </c>
      <c r="D92">
        <v>60.01</v>
      </c>
      <c r="E92">
        <v>5</v>
      </c>
      <c r="F92" s="6">
        <f>IFERROR(VLOOKUP(A92,Orders!A:B,2,FALSE),"")</f>
        <v>37683</v>
      </c>
      <c r="G92" s="6">
        <f>IFERROR(VLOOKUP(A92,Orders!A:C,3,FALSE),"")</f>
        <v>37692</v>
      </c>
      <c r="H92" s="6">
        <f>IFERROR(VLOOKUP(A92,Orders!A:D,4,FALSE),"")</f>
        <v>37688</v>
      </c>
      <c r="I92" t="str">
        <f>IFERROR(VLOOKUP(A92,Orders!A:E,5,FALSE),"")</f>
        <v>Shipped</v>
      </c>
      <c r="J92">
        <f>IFERROR(VLOOKUP(A92,Orders!A:G,7,FALSE),"")</f>
        <v>385</v>
      </c>
      <c r="K92">
        <f>IFERROR(VLOOKUP(J92,Customers!A:L,12,FALSE),"")</f>
        <v>1621</v>
      </c>
      <c r="L92">
        <f>IFERROR(VLOOKUP(J92,Customers!A:M,13,FALSE),"")</f>
        <v>81500</v>
      </c>
      <c r="M92" t="str">
        <f>IFERROR(VLOOKUP(J92,Customers!A:H,8,FALSE),"")</f>
        <v>Makati City</v>
      </c>
      <c r="N92">
        <f>IFERROR(VLOOKUP(K92,Employees!A:F,6,FALSE),"")</f>
        <v>5</v>
      </c>
      <c r="O92" t="str">
        <f>IFERROR(VLOOKUP(N92,Offices!A:B,2,FALSE),"")</f>
        <v>Tokyo</v>
      </c>
      <c r="P92" s="6">
        <f>IFERROR(VLOOKUP(J92,Payments!A:C,3,FALSE),"")</f>
        <v>37957</v>
      </c>
      <c r="Q92">
        <f>IFERROR(VLOOKUP(J92,Payments!A:D,4,FALSE),"")</f>
        <v>20644.240000000002</v>
      </c>
      <c r="R92" t="str">
        <f>IFERROR(VLOOKUP(B92,Products!A:C,3,FALSE),"")</f>
        <v>Classic Cars</v>
      </c>
      <c r="S92">
        <f>IFERROR(VLOOKUP(B92,Products!A:G,7,FALSE),"")</f>
        <v>7995</v>
      </c>
      <c r="T92">
        <f>IFERROR(VLOOKUP(B92,Products!A:I,9,FALSE),"")</f>
        <v>61.23</v>
      </c>
      <c r="U92">
        <f t="shared" si="8"/>
        <v>4</v>
      </c>
      <c r="V92" t="str">
        <f t="shared" si="9"/>
        <v>Yes</v>
      </c>
      <c r="W92">
        <f t="shared" si="10"/>
        <v>2003</v>
      </c>
      <c r="X92">
        <f t="shared" si="11"/>
        <v>3</v>
      </c>
      <c r="Y92">
        <f>IFERROR(VLOOKUP(B92,Products!A:I,8,FALSE),"")</f>
        <v>38.58</v>
      </c>
      <c r="Z92">
        <f t="shared" si="12"/>
        <v>1800.3</v>
      </c>
      <c r="AA92">
        <f t="shared" si="13"/>
        <v>55.54691550025921</v>
      </c>
      <c r="AB92">
        <f t="shared" si="14"/>
        <v>0</v>
      </c>
      <c r="AC92">
        <f t="shared" si="15"/>
        <v>642.9</v>
      </c>
    </row>
    <row r="93" spans="1:29">
      <c r="A93">
        <v>10108</v>
      </c>
      <c r="B93" t="s">
        <v>215</v>
      </c>
      <c r="C93">
        <v>40</v>
      </c>
      <c r="D93">
        <v>132</v>
      </c>
      <c r="E93">
        <v>1</v>
      </c>
      <c r="F93" s="6">
        <f>IFERROR(VLOOKUP(A93,Orders!A:B,2,FALSE),"")</f>
        <v>37683</v>
      </c>
      <c r="G93" s="6">
        <f>IFERROR(VLOOKUP(A93,Orders!A:C,3,FALSE),"")</f>
        <v>37692</v>
      </c>
      <c r="H93" s="6">
        <f>IFERROR(VLOOKUP(A93,Orders!A:D,4,FALSE),"")</f>
        <v>37688</v>
      </c>
      <c r="I93" t="str">
        <f>IFERROR(VLOOKUP(A93,Orders!A:E,5,FALSE),"")</f>
        <v>Shipped</v>
      </c>
      <c r="J93">
        <f>IFERROR(VLOOKUP(A93,Orders!A:G,7,FALSE),"")</f>
        <v>385</v>
      </c>
      <c r="K93">
        <f>IFERROR(VLOOKUP(J93,Customers!A:L,12,FALSE),"")</f>
        <v>1621</v>
      </c>
      <c r="L93">
        <f>IFERROR(VLOOKUP(J93,Customers!A:M,13,FALSE),"")</f>
        <v>81500</v>
      </c>
      <c r="M93" t="str">
        <f>IFERROR(VLOOKUP(J93,Customers!A:H,8,FALSE),"")</f>
        <v>Makati City</v>
      </c>
      <c r="N93">
        <f>IFERROR(VLOOKUP(K93,Employees!A:F,6,FALSE),"")</f>
        <v>5</v>
      </c>
      <c r="O93" t="str">
        <f>IFERROR(VLOOKUP(N93,Offices!A:B,2,FALSE),"")</f>
        <v>Tokyo</v>
      </c>
      <c r="P93" s="6">
        <f>IFERROR(VLOOKUP(J93,Payments!A:C,3,FALSE),"")</f>
        <v>37957</v>
      </c>
      <c r="Q93">
        <f>IFERROR(VLOOKUP(J93,Payments!A:D,4,FALSE),"")</f>
        <v>20644.240000000002</v>
      </c>
      <c r="R93" t="str">
        <f>IFERROR(VLOOKUP(B93,Products!A:C,3,FALSE),"")</f>
        <v>Classic Cars</v>
      </c>
      <c r="S93">
        <f>IFERROR(VLOOKUP(B93,Products!A:G,7,FALSE),"")</f>
        <v>6600</v>
      </c>
      <c r="T93">
        <f>IFERROR(VLOOKUP(B93,Products!A:I,9,FALSE),"")</f>
        <v>140.43</v>
      </c>
      <c r="U93">
        <f t="shared" si="8"/>
        <v>4</v>
      </c>
      <c r="V93" t="str">
        <f t="shared" si="9"/>
        <v>Yes</v>
      </c>
      <c r="W93">
        <f t="shared" si="10"/>
        <v>2003</v>
      </c>
      <c r="X93">
        <f t="shared" si="11"/>
        <v>3</v>
      </c>
      <c r="Y93">
        <f>IFERROR(VLOOKUP(B93,Products!A:I,8,FALSE),"")</f>
        <v>98.3</v>
      </c>
      <c r="Z93">
        <f t="shared" si="12"/>
        <v>5280</v>
      </c>
      <c r="AA93">
        <f t="shared" si="13"/>
        <v>34.282807731434389</v>
      </c>
      <c r="AB93">
        <f t="shared" si="14"/>
        <v>0</v>
      </c>
      <c r="AC93">
        <f t="shared" si="15"/>
        <v>1348</v>
      </c>
    </row>
    <row r="94" spans="1:29">
      <c r="A94">
        <v>10108</v>
      </c>
      <c r="B94" t="s">
        <v>216</v>
      </c>
      <c r="C94">
        <v>31</v>
      </c>
      <c r="D94">
        <v>67.099999999999994</v>
      </c>
      <c r="E94">
        <v>10</v>
      </c>
      <c r="F94" s="6">
        <f>IFERROR(VLOOKUP(A94,Orders!A:B,2,FALSE),"")</f>
        <v>37683</v>
      </c>
      <c r="G94" s="6">
        <f>IFERROR(VLOOKUP(A94,Orders!A:C,3,FALSE),"")</f>
        <v>37692</v>
      </c>
      <c r="H94" s="6">
        <f>IFERROR(VLOOKUP(A94,Orders!A:D,4,FALSE),"")</f>
        <v>37688</v>
      </c>
      <c r="I94" t="str">
        <f>IFERROR(VLOOKUP(A94,Orders!A:E,5,FALSE),"")</f>
        <v>Shipped</v>
      </c>
      <c r="J94">
        <f>IFERROR(VLOOKUP(A94,Orders!A:G,7,FALSE),"")</f>
        <v>385</v>
      </c>
      <c r="K94">
        <f>IFERROR(VLOOKUP(J94,Customers!A:L,12,FALSE),"")</f>
        <v>1621</v>
      </c>
      <c r="L94">
        <f>IFERROR(VLOOKUP(J94,Customers!A:M,13,FALSE),"")</f>
        <v>81500</v>
      </c>
      <c r="M94" t="str">
        <f>IFERROR(VLOOKUP(J94,Customers!A:H,8,FALSE),"")</f>
        <v>Makati City</v>
      </c>
      <c r="N94">
        <f>IFERROR(VLOOKUP(K94,Employees!A:F,6,FALSE),"")</f>
        <v>5</v>
      </c>
      <c r="O94" t="str">
        <f>IFERROR(VLOOKUP(N94,Offices!A:B,2,FALSE),"")</f>
        <v>Tokyo</v>
      </c>
      <c r="P94" s="6">
        <f>IFERROR(VLOOKUP(J94,Payments!A:C,3,FALSE),"")</f>
        <v>37957</v>
      </c>
      <c r="Q94">
        <f>IFERROR(VLOOKUP(J94,Payments!A:D,4,FALSE),"")</f>
        <v>20644.240000000002</v>
      </c>
      <c r="R94" t="str">
        <f>IFERROR(VLOOKUP(B94,Products!A:C,3,FALSE),"")</f>
        <v>Classic Cars</v>
      </c>
      <c r="S94">
        <f>IFERROR(VLOOKUP(B94,Products!A:G,7,FALSE),"")</f>
        <v>7869</v>
      </c>
      <c r="T94">
        <f>IFERROR(VLOOKUP(B94,Products!A:I,9,FALSE),"")</f>
        <v>80.84</v>
      </c>
      <c r="U94">
        <f t="shared" si="8"/>
        <v>4</v>
      </c>
      <c r="V94" t="str">
        <f t="shared" si="9"/>
        <v>Yes</v>
      </c>
      <c r="W94">
        <f t="shared" si="10"/>
        <v>2003</v>
      </c>
      <c r="X94">
        <f t="shared" si="11"/>
        <v>3</v>
      </c>
      <c r="Y94">
        <f>IFERROR(VLOOKUP(B94,Products!A:I,8,FALSE),"")</f>
        <v>32.33</v>
      </c>
      <c r="Z94">
        <f t="shared" si="12"/>
        <v>2080.1</v>
      </c>
      <c r="AA94">
        <f t="shared" si="13"/>
        <v>107.54716981132076</v>
      </c>
      <c r="AB94">
        <f t="shared" si="14"/>
        <v>1</v>
      </c>
      <c r="AC94">
        <f t="shared" si="15"/>
        <v>1077.8699999999999</v>
      </c>
    </row>
    <row r="95" spans="1:29">
      <c r="A95">
        <v>10108</v>
      </c>
      <c r="B95" t="s">
        <v>217</v>
      </c>
      <c r="C95">
        <v>27</v>
      </c>
      <c r="D95">
        <v>36.21</v>
      </c>
      <c r="E95">
        <v>13</v>
      </c>
      <c r="F95" s="6">
        <f>IFERROR(VLOOKUP(A95,Orders!A:B,2,FALSE),"")</f>
        <v>37683</v>
      </c>
      <c r="G95" s="6">
        <f>IFERROR(VLOOKUP(A95,Orders!A:C,3,FALSE),"")</f>
        <v>37692</v>
      </c>
      <c r="H95" s="6">
        <f>IFERROR(VLOOKUP(A95,Orders!A:D,4,FALSE),"")</f>
        <v>37688</v>
      </c>
      <c r="I95" t="str">
        <f>IFERROR(VLOOKUP(A95,Orders!A:E,5,FALSE),"")</f>
        <v>Shipped</v>
      </c>
      <c r="J95">
        <f>IFERROR(VLOOKUP(A95,Orders!A:G,7,FALSE),"")</f>
        <v>385</v>
      </c>
      <c r="K95">
        <f>IFERROR(VLOOKUP(J95,Customers!A:L,12,FALSE),"")</f>
        <v>1621</v>
      </c>
      <c r="L95">
        <f>IFERROR(VLOOKUP(J95,Customers!A:M,13,FALSE),"")</f>
        <v>81500</v>
      </c>
      <c r="M95" t="str">
        <f>IFERROR(VLOOKUP(J95,Customers!A:H,8,FALSE),"")</f>
        <v>Makati City</v>
      </c>
      <c r="N95">
        <f>IFERROR(VLOOKUP(K95,Employees!A:F,6,FALSE),"")</f>
        <v>5</v>
      </c>
      <c r="O95" t="str">
        <f>IFERROR(VLOOKUP(N95,Offices!A:B,2,FALSE),"")</f>
        <v>Tokyo</v>
      </c>
      <c r="P95" s="6">
        <f>IFERROR(VLOOKUP(J95,Payments!A:C,3,FALSE),"")</f>
        <v>37957</v>
      </c>
      <c r="Q95">
        <f>IFERROR(VLOOKUP(J95,Payments!A:D,4,FALSE),"")</f>
        <v>20644.240000000002</v>
      </c>
      <c r="R95" t="str">
        <f>IFERROR(VLOOKUP(B95,Products!A:C,3,FALSE),"")</f>
        <v>Motorcycles</v>
      </c>
      <c r="S95">
        <f>IFERROR(VLOOKUP(B95,Products!A:G,7,FALSE),"")</f>
        <v>9241</v>
      </c>
      <c r="T95">
        <f>IFERROR(VLOOKUP(B95,Products!A:I,9,FALSE),"")</f>
        <v>40.229999999999997</v>
      </c>
      <c r="U95">
        <f t="shared" si="8"/>
        <v>4</v>
      </c>
      <c r="V95" t="str">
        <f t="shared" si="9"/>
        <v>Yes</v>
      </c>
      <c r="W95">
        <f t="shared" si="10"/>
        <v>2003</v>
      </c>
      <c r="X95">
        <f t="shared" si="11"/>
        <v>3</v>
      </c>
      <c r="Y95">
        <f>IFERROR(VLOOKUP(B95,Products!A:I,8,FALSE),"")</f>
        <v>24.14</v>
      </c>
      <c r="Z95">
        <f t="shared" si="12"/>
        <v>977.67000000000007</v>
      </c>
      <c r="AA95">
        <f t="shared" si="13"/>
        <v>50</v>
      </c>
      <c r="AB95">
        <f t="shared" si="14"/>
        <v>0</v>
      </c>
      <c r="AC95">
        <f t="shared" si="15"/>
        <v>325.89</v>
      </c>
    </row>
    <row r="96" spans="1:29">
      <c r="A96">
        <v>10108</v>
      </c>
      <c r="B96" t="s">
        <v>218</v>
      </c>
      <c r="C96">
        <v>31</v>
      </c>
      <c r="D96">
        <v>87.76</v>
      </c>
      <c r="E96">
        <v>16</v>
      </c>
      <c r="F96" s="6">
        <f>IFERROR(VLOOKUP(A96,Orders!A:B,2,FALSE),"")</f>
        <v>37683</v>
      </c>
      <c r="G96" s="6">
        <f>IFERROR(VLOOKUP(A96,Orders!A:C,3,FALSE),"")</f>
        <v>37692</v>
      </c>
      <c r="H96" s="6">
        <f>IFERROR(VLOOKUP(A96,Orders!A:D,4,FALSE),"")</f>
        <v>37688</v>
      </c>
      <c r="I96" t="str">
        <f>IFERROR(VLOOKUP(A96,Orders!A:E,5,FALSE),"")</f>
        <v>Shipped</v>
      </c>
      <c r="J96">
        <f>IFERROR(VLOOKUP(A96,Orders!A:G,7,FALSE),"")</f>
        <v>385</v>
      </c>
      <c r="K96">
        <f>IFERROR(VLOOKUP(J96,Customers!A:L,12,FALSE),"")</f>
        <v>1621</v>
      </c>
      <c r="L96">
        <f>IFERROR(VLOOKUP(J96,Customers!A:M,13,FALSE),"")</f>
        <v>81500</v>
      </c>
      <c r="M96" t="str">
        <f>IFERROR(VLOOKUP(J96,Customers!A:H,8,FALSE),"")</f>
        <v>Makati City</v>
      </c>
      <c r="N96">
        <f>IFERROR(VLOOKUP(K96,Employees!A:F,6,FALSE),"")</f>
        <v>5</v>
      </c>
      <c r="O96" t="str">
        <f>IFERROR(VLOOKUP(N96,Offices!A:B,2,FALSE),"")</f>
        <v>Tokyo</v>
      </c>
      <c r="P96" s="6">
        <f>IFERROR(VLOOKUP(J96,Payments!A:C,3,FALSE),"")</f>
        <v>37957</v>
      </c>
      <c r="Q96">
        <f>IFERROR(VLOOKUP(J96,Payments!A:D,4,FALSE),"")</f>
        <v>20644.240000000002</v>
      </c>
      <c r="R96" t="str">
        <f>IFERROR(VLOOKUP(B96,Products!A:C,3,FALSE),"")</f>
        <v>Motorcycles</v>
      </c>
      <c r="S96">
        <f>IFERROR(VLOOKUP(B96,Products!A:G,7,FALSE),"")</f>
        <v>3341</v>
      </c>
      <c r="T96">
        <f>IFERROR(VLOOKUP(B96,Products!A:I,9,FALSE),"")</f>
        <v>102.05</v>
      </c>
      <c r="U96">
        <f t="shared" si="8"/>
        <v>4</v>
      </c>
      <c r="V96" t="str">
        <f t="shared" si="9"/>
        <v>Yes</v>
      </c>
      <c r="W96">
        <f t="shared" si="10"/>
        <v>2003</v>
      </c>
      <c r="X96">
        <f t="shared" si="11"/>
        <v>3</v>
      </c>
      <c r="Y96">
        <f>IFERROR(VLOOKUP(B96,Products!A:I,8,FALSE),"")</f>
        <v>56.13</v>
      </c>
      <c r="Z96">
        <f t="shared" si="12"/>
        <v>2720.56</v>
      </c>
      <c r="AA96">
        <f t="shared" si="13"/>
        <v>56.351327275966511</v>
      </c>
      <c r="AB96">
        <f t="shared" si="14"/>
        <v>0</v>
      </c>
      <c r="AC96">
        <f t="shared" si="15"/>
        <v>980.53000000000009</v>
      </c>
    </row>
    <row r="97" spans="1:29">
      <c r="A97">
        <v>10108</v>
      </c>
      <c r="B97" t="s">
        <v>219</v>
      </c>
      <c r="C97">
        <v>34</v>
      </c>
      <c r="D97">
        <v>74.849999999999994</v>
      </c>
      <c r="E97">
        <v>14</v>
      </c>
      <c r="F97" s="6">
        <f>IFERROR(VLOOKUP(A97,Orders!A:B,2,FALSE),"")</f>
        <v>37683</v>
      </c>
      <c r="G97" s="6">
        <f>IFERROR(VLOOKUP(A97,Orders!A:C,3,FALSE),"")</f>
        <v>37692</v>
      </c>
      <c r="H97" s="6">
        <f>IFERROR(VLOOKUP(A97,Orders!A:D,4,FALSE),"")</f>
        <v>37688</v>
      </c>
      <c r="I97" t="str">
        <f>IFERROR(VLOOKUP(A97,Orders!A:E,5,FALSE),"")</f>
        <v>Shipped</v>
      </c>
      <c r="J97">
        <f>IFERROR(VLOOKUP(A97,Orders!A:G,7,FALSE),"")</f>
        <v>385</v>
      </c>
      <c r="K97">
        <f>IFERROR(VLOOKUP(J97,Customers!A:L,12,FALSE),"")</f>
        <v>1621</v>
      </c>
      <c r="L97">
        <f>IFERROR(VLOOKUP(J97,Customers!A:M,13,FALSE),"")</f>
        <v>81500</v>
      </c>
      <c r="M97" t="str">
        <f>IFERROR(VLOOKUP(J97,Customers!A:H,8,FALSE),"")</f>
        <v>Makati City</v>
      </c>
      <c r="N97">
        <f>IFERROR(VLOOKUP(K97,Employees!A:F,6,FALSE),"")</f>
        <v>5</v>
      </c>
      <c r="O97" t="str">
        <f>IFERROR(VLOOKUP(N97,Offices!A:B,2,FALSE),"")</f>
        <v>Tokyo</v>
      </c>
      <c r="P97" s="6">
        <f>IFERROR(VLOOKUP(J97,Payments!A:C,3,FALSE),"")</f>
        <v>37957</v>
      </c>
      <c r="Q97">
        <f>IFERROR(VLOOKUP(J97,Payments!A:D,4,FALSE),"")</f>
        <v>20644.240000000002</v>
      </c>
      <c r="R97" t="str">
        <f>IFERROR(VLOOKUP(B97,Products!A:C,3,FALSE),"")</f>
        <v>Motorcycles</v>
      </c>
      <c r="S97">
        <f>IFERROR(VLOOKUP(B97,Products!A:G,7,FALSE),"")</f>
        <v>600</v>
      </c>
      <c r="T97">
        <f>IFERROR(VLOOKUP(B97,Products!A:I,9,FALSE),"")</f>
        <v>81.36</v>
      </c>
      <c r="U97">
        <f t="shared" si="8"/>
        <v>4</v>
      </c>
      <c r="V97" t="str">
        <f t="shared" si="9"/>
        <v>Yes</v>
      </c>
      <c r="W97">
        <f t="shared" si="10"/>
        <v>2003</v>
      </c>
      <c r="X97">
        <f t="shared" si="11"/>
        <v>3</v>
      </c>
      <c r="Y97">
        <f>IFERROR(VLOOKUP(B97,Products!A:I,8,FALSE),"")</f>
        <v>34.17</v>
      </c>
      <c r="Z97">
        <f t="shared" si="12"/>
        <v>2544.8999999999996</v>
      </c>
      <c r="AA97">
        <f t="shared" si="13"/>
        <v>119.05179982440734</v>
      </c>
      <c r="AB97">
        <f t="shared" si="14"/>
        <v>1</v>
      </c>
      <c r="AC97">
        <f t="shared" si="15"/>
        <v>1383.1199999999997</v>
      </c>
    </row>
    <row r="98" spans="1:29">
      <c r="A98">
        <v>10109</v>
      </c>
      <c r="B98" t="s">
        <v>220</v>
      </c>
      <c r="C98">
        <v>26</v>
      </c>
      <c r="D98">
        <v>117.48</v>
      </c>
      <c r="E98">
        <v>4</v>
      </c>
      <c r="F98" s="6">
        <f>IFERROR(VLOOKUP(A98,Orders!A:B,2,FALSE),"")</f>
        <v>37690</v>
      </c>
      <c r="G98" s="6">
        <f>IFERROR(VLOOKUP(A98,Orders!A:C,3,FALSE),"")</f>
        <v>37699</v>
      </c>
      <c r="H98" s="6">
        <f>IFERROR(VLOOKUP(A98,Orders!A:D,4,FALSE),"")</f>
        <v>37691</v>
      </c>
      <c r="I98" t="str">
        <f>IFERROR(VLOOKUP(A98,Orders!A:E,5,FALSE),"")</f>
        <v>Shipped</v>
      </c>
      <c r="J98">
        <f>IFERROR(VLOOKUP(A98,Orders!A:G,7,FALSE),"")</f>
        <v>486</v>
      </c>
      <c r="K98">
        <f>IFERROR(VLOOKUP(J98,Customers!A:L,12,FALSE),"")</f>
        <v>1323</v>
      </c>
      <c r="L98">
        <f>IFERROR(VLOOKUP(J98,Customers!A:M,13,FALSE),"")</f>
        <v>72600</v>
      </c>
      <c r="M98" t="str">
        <f>IFERROR(VLOOKUP(J98,Customers!A:H,8,FALSE),"")</f>
        <v>Philadelphia</v>
      </c>
      <c r="N98">
        <f>IFERROR(VLOOKUP(K98,Employees!A:F,6,FALSE),"")</f>
        <v>3</v>
      </c>
      <c r="O98" t="str">
        <f>IFERROR(VLOOKUP(N98,Offices!A:B,2,FALSE),"")</f>
        <v>NYC</v>
      </c>
      <c r="P98" s="6">
        <f>IFERROR(VLOOKUP(J98,Payments!A:C,3,FALSE),"")</f>
        <v>38091</v>
      </c>
      <c r="Q98">
        <f>IFERROR(VLOOKUP(J98,Payments!A:D,4,FALSE),"")</f>
        <v>5899.38</v>
      </c>
      <c r="R98" t="str">
        <f>IFERROR(VLOOKUP(B98,Products!A:C,3,FALSE),"")</f>
        <v>Classic Cars</v>
      </c>
      <c r="S98">
        <f>IFERROR(VLOOKUP(B98,Products!A:G,7,FALSE),"")</f>
        <v>3975</v>
      </c>
      <c r="T98">
        <f>IFERROR(VLOOKUP(B98,Products!A:I,9,FALSE),"")</f>
        <v>141.54</v>
      </c>
      <c r="U98">
        <f t="shared" si="8"/>
        <v>8</v>
      </c>
      <c r="V98" t="str">
        <f t="shared" si="9"/>
        <v>No</v>
      </c>
      <c r="W98">
        <f t="shared" si="10"/>
        <v>2003</v>
      </c>
      <c r="X98">
        <f t="shared" si="11"/>
        <v>3</v>
      </c>
      <c r="Y98">
        <f>IFERROR(VLOOKUP(B98,Products!A:I,8,FALSE),"")</f>
        <v>83.51</v>
      </c>
      <c r="Z98">
        <f t="shared" si="12"/>
        <v>3054.48</v>
      </c>
      <c r="AA98">
        <f t="shared" si="13"/>
        <v>40.677763142138659</v>
      </c>
      <c r="AB98">
        <f t="shared" si="14"/>
        <v>0</v>
      </c>
      <c r="AC98">
        <f t="shared" si="15"/>
        <v>883.22</v>
      </c>
    </row>
    <row r="99" spans="1:29">
      <c r="A99">
        <v>10109</v>
      </c>
      <c r="B99" t="s">
        <v>221</v>
      </c>
      <c r="C99">
        <v>38</v>
      </c>
      <c r="D99">
        <v>137.97999999999999</v>
      </c>
      <c r="E99">
        <v>3</v>
      </c>
      <c r="F99" s="6">
        <f>IFERROR(VLOOKUP(A99,Orders!A:B,2,FALSE),"")</f>
        <v>37690</v>
      </c>
      <c r="G99" s="6">
        <f>IFERROR(VLOOKUP(A99,Orders!A:C,3,FALSE),"")</f>
        <v>37699</v>
      </c>
      <c r="H99" s="6">
        <f>IFERROR(VLOOKUP(A99,Orders!A:D,4,FALSE),"")</f>
        <v>37691</v>
      </c>
      <c r="I99" t="str">
        <f>IFERROR(VLOOKUP(A99,Orders!A:E,5,FALSE),"")</f>
        <v>Shipped</v>
      </c>
      <c r="J99">
        <f>IFERROR(VLOOKUP(A99,Orders!A:G,7,FALSE),"")</f>
        <v>486</v>
      </c>
      <c r="K99">
        <f>IFERROR(VLOOKUP(J99,Customers!A:L,12,FALSE),"")</f>
        <v>1323</v>
      </c>
      <c r="L99">
        <f>IFERROR(VLOOKUP(J99,Customers!A:M,13,FALSE),"")</f>
        <v>72600</v>
      </c>
      <c r="M99" t="str">
        <f>IFERROR(VLOOKUP(J99,Customers!A:H,8,FALSE),"")</f>
        <v>Philadelphia</v>
      </c>
      <c r="N99">
        <f>IFERROR(VLOOKUP(K99,Employees!A:F,6,FALSE),"")</f>
        <v>3</v>
      </c>
      <c r="O99" t="str">
        <f>IFERROR(VLOOKUP(N99,Offices!A:B,2,FALSE),"")</f>
        <v>NYC</v>
      </c>
      <c r="P99" s="6">
        <f>IFERROR(VLOOKUP(J99,Payments!A:C,3,FALSE),"")</f>
        <v>38091</v>
      </c>
      <c r="Q99">
        <f>IFERROR(VLOOKUP(J99,Payments!A:D,4,FALSE),"")</f>
        <v>5899.38</v>
      </c>
      <c r="R99" t="str">
        <f>IFERROR(VLOOKUP(B99,Products!A:C,3,FALSE),"")</f>
        <v>Classic Cars</v>
      </c>
      <c r="S99">
        <f>IFERROR(VLOOKUP(B99,Products!A:G,7,FALSE),"")</f>
        <v>9772</v>
      </c>
      <c r="T99">
        <f>IFERROR(VLOOKUP(B99,Products!A:I,9,FALSE),"")</f>
        <v>142.25</v>
      </c>
      <c r="U99">
        <f t="shared" si="8"/>
        <v>8</v>
      </c>
      <c r="V99" t="str">
        <f t="shared" si="9"/>
        <v>No</v>
      </c>
      <c r="W99">
        <f t="shared" si="10"/>
        <v>2003</v>
      </c>
      <c r="X99">
        <f t="shared" si="11"/>
        <v>3</v>
      </c>
      <c r="Y99">
        <f>IFERROR(VLOOKUP(B99,Products!A:I,8,FALSE),"")</f>
        <v>93.89</v>
      </c>
      <c r="Z99">
        <f t="shared" si="12"/>
        <v>5243.24</v>
      </c>
      <c r="AA99">
        <f t="shared" si="13"/>
        <v>46.959207583342199</v>
      </c>
      <c r="AB99">
        <f t="shared" si="14"/>
        <v>0</v>
      </c>
      <c r="AC99">
        <f t="shared" si="15"/>
        <v>1675.4199999999996</v>
      </c>
    </row>
    <row r="100" spans="1:29">
      <c r="A100">
        <v>10109</v>
      </c>
      <c r="B100" t="s">
        <v>222</v>
      </c>
      <c r="C100">
        <v>26</v>
      </c>
      <c r="D100">
        <v>126.72</v>
      </c>
      <c r="E100">
        <v>1</v>
      </c>
      <c r="F100" s="6">
        <f>IFERROR(VLOOKUP(A100,Orders!A:B,2,FALSE),"")</f>
        <v>37690</v>
      </c>
      <c r="G100" s="6">
        <f>IFERROR(VLOOKUP(A100,Orders!A:C,3,FALSE),"")</f>
        <v>37699</v>
      </c>
      <c r="H100" s="6">
        <f>IFERROR(VLOOKUP(A100,Orders!A:D,4,FALSE),"")</f>
        <v>37691</v>
      </c>
      <c r="I100" t="str">
        <f>IFERROR(VLOOKUP(A100,Orders!A:E,5,FALSE),"")</f>
        <v>Shipped</v>
      </c>
      <c r="J100">
        <f>IFERROR(VLOOKUP(A100,Orders!A:G,7,FALSE),"")</f>
        <v>486</v>
      </c>
      <c r="K100">
        <f>IFERROR(VLOOKUP(J100,Customers!A:L,12,FALSE),"")</f>
        <v>1323</v>
      </c>
      <c r="L100">
        <f>IFERROR(VLOOKUP(J100,Customers!A:M,13,FALSE),"")</f>
        <v>72600</v>
      </c>
      <c r="M100" t="str">
        <f>IFERROR(VLOOKUP(J100,Customers!A:H,8,FALSE),"")</f>
        <v>Philadelphia</v>
      </c>
      <c r="N100">
        <f>IFERROR(VLOOKUP(K100,Employees!A:F,6,FALSE),"")</f>
        <v>3</v>
      </c>
      <c r="O100" t="str">
        <f>IFERROR(VLOOKUP(N100,Offices!A:B,2,FALSE),"")</f>
        <v>NYC</v>
      </c>
      <c r="P100" s="6">
        <f>IFERROR(VLOOKUP(J100,Payments!A:C,3,FALSE),"")</f>
        <v>38091</v>
      </c>
      <c r="Q100">
        <f>IFERROR(VLOOKUP(J100,Payments!A:D,4,FALSE),"")</f>
        <v>5899.38</v>
      </c>
      <c r="R100" t="str">
        <f>IFERROR(VLOOKUP(B100,Products!A:C,3,FALSE),"")</f>
        <v>Classic Cars</v>
      </c>
      <c r="S100">
        <f>IFERROR(VLOOKUP(B100,Products!A:G,7,FALSE),"")</f>
        <v>8164</v>
      </c>
      <c r="T100">
        <f>IFERROR(VLOOKUP(B100,Products!A:I,9,FALSE),"")</f>
        <v>132</v>
      </c>
      <c r="U100">
        <f t="shared" si="8"/>
        <v>8</v>
      </c>
      <c r="V100" t="str">
        <f t="shared" si="9"/>
        <v>No</v>
      </c>
      <c r="W100">
        <f t="shared" si="10"/>
        <v>2003</v>
      </c>
      <c r="X100">
        <f t="shared" si="11"/>
        <v>3</v>
      </c>
      <c r="Y100">
        <f>IFERROR(VLOOKUP(B100,Products!A:I,8,FALSE),"")</f>
        <v>56.76</v>
      </c>
      <c r="Z100">
        <f t="shared" si="12"/>
        <v>3294.72</v>
      </c>
      <c r="AA100">
        <f t="shared" si="13"/>
        <v>123.25581395348838</v>
      </c>
      <c r="AB100">
        <f t="shared" si="14"/>
        <v>1</v>
      </c>
      <c r="AC100">
        <f t="shared" si="15"/>
        <v>1818.9600000000003</v>
      </c>
    </row>
    <row r="101" spans="1:29">
      <c r="A101">
        <v>10109</v>
      </c>
      <c r="B101" t="s">
        <v>154</v>
      </c>
      <c r="C101">
        <v>46</v>
      </c>
      <c r="D101">
        <v>160.87</v>
      </c>
      <c r="E101">
        <v>5</v>
      </c>
      <c r="F101" s="6">
        <f>IFERROR(VLOOKUP(A101,Orders!A:B,2,FALSE),"")</f>
        <v>37690</v>
      </c>
      <c r="G101" s="6">
        <f>IFERROR(VLOOKUP(A101,Orders!A:C,3,FALSE),"")</f>
        <v>37699</v>
      </c>
      <c r="H101" s="6">
        <f>IFERROR(VLOOKUP(A101,Orders!A:D,4,FALSE),"")</f>
        <v>37691</v>
      </c>
      <c r="I101" t="str">
        <f>IFERROR(VLOOKUP(A101,Orders!A:E,5,FALSE),"")</f>
        <v>Shipped</v>
      </c>
      <c r="J101">
        <f>IFERROR(VLOOKUP(A101,Orders!A:G,7,FALSE),"")</f>
        <v>486</v>
      </c>
      <c r="K101">
        <f>IFERROR(VLOOKUP(J101,Customers!A:L,12,FALSE),"")</f>
        <v>1323</v>
      </c>
      <c r="L101">
        <f>IFERROR(VLOOKUP(J101,Customers!A:M,13,FALSE),"")</f>
        <v>72600</v>
      </c>
      <c r="M101" t="str">
        <f>IFERROR(VLOOKUP(J101,Customers!A:H,8,FALSE),"")</f>
        <v>Philadelphia</v>
      </c>
      <c r="N101">
        <f>IFERROR(VLOOKUP(K101,Employees!A:F,6,FALSE),"")</f>
        <v>3</v>
      </c>
      <c r="O101" t="str">
        <f>IFERROR(VLOOKUP(N101,Offices!A:B,2,FALSE),"")</f>
        <v>NYC</v>
      </c>
      <c r="P101" s="6">
        <f>IFERROR(VLOOKUP(J101,Payments!A:C,3,FALSE),"")</f>
        <v>38091</v>
      </c>
      <c r="Q101">
        <f>IFERROR(VLOOKUP(J101,Payments!A:D,4,FALSE),"")</f>
        <v>5899.38</v>
      </c>
      <c r="R101" t="str">
        <f>IFERROR(VLOOKUP(B101,Products!A:C,3,FALSE),"")</f>
        <v>Classic Cars</v>
      </c>
      <c r="S101">
        <f>IFERROR(VLOOKUP(B101,Products!A:G,7,FALSE),"")</f>
        <v>8347</v>
      </c>
      <c r="T101">
        <f>IFERROR(VLOOKUP(B101,Products!A:I,9,FALSE),"")</f>
        <v>169.34</v>
      </c>
      <c r="U101">
        <f t="shared" si="8"/>
        <v>8</v>
      </c>
      <c r="V101" t="str">
        <f t="shared" si="9"/>
        <v>No</v>
      </c>
      <c r="W101">
        <f t="shared" si="10"/>
        <v>2003</v>
      </c>
      <c r="X101">
        <f t="shared" si="11"/>
        <v>3</v>
      </c>
      <c r="Y101">
        <f>IFERROR(VLOOKUP(B101,Products!A:I,8,FALSE),"")</f>
        <v>77.900000000000006</v>
      </c>
      <c r="Z101">
        <f t="shared" si="12"/>
        <v>7400.02</v>
      </c>
      <c r="AA101">
        <f t="shared" si="13"/>
        <v>106.50834403080871</v>
      </c>
      <c r="AB101">
        <f t="shared" si="14"/>
        <v>1</v>
      </c>
      <c r="AC101">
        <f t="shared" si="15"/>
        <v>3816.62</v>
      </c>
    </row>
    <row r="102" spans="1:29">
      <c r="A102">
        <v>10109</v>
      </c>
      <c r="B102" t="s">
        <v>223</v>
      </c>
      <c r="C102">
        <v>47</v>
      </c>
      <c r="D102">
        <v>125.74</v>
      </c>
      <c r="E102">
        <v>2</v>
      </c>
      <c r="F102" s="6">
        <f>IFERROR(VLOOKUP(A102,Orders!A:B,2,FALSE),"")</f>
        <v>37690</v>
      </c>
      <c r="G102" s="6">
        <f>IFERROR(VLOOKUP(A102,Orders!A:C,3,FALSE),"")</f>
        <v>37699</v>
      </c>
      <c r="H102" s="6">
        <f>IFERROR(VLOOKUP(A102,Orders!A:D,4,FALSE),"")</f>
        <v>37691</v>
      </c>
      <c r="I102" t="str">
        <f>IFERROR(VLOOKUP(A102,Orders!A:E,5,FALSE),"")</f>
        <v>Shipped</v>
      </c>
      <c r="J102">
        <f>IFERROR(VLOOKUP(A102,Orders!A:G,7,FALSE),"")</f>
        <v>486</v>
      </c>
      <c r="K102">
        <f>IFERROR(VLOOKUP(J102,Customers!A:L,12,FALSE),"")</f>
        <v>1323</v>
      </c>
      <c r="L102">
        <f>IFERROR(VLOOKUP(J102,Customers!A:M,13,FALSE),"")</f>
        <v>72600</v>
      </c>
      <c r="M102" t="str">
        <f>IFERROR(VLOOKUP(J102,Customers!A:H,8,FALSE),"")</f>
        <v>Philadelphia</v>
      </c>
      <c r="N102">
        <f>IFERROR(VLOOKUP(K102,Employees!A:F,6,FALSE),"")</f>
        <v>3</v>
      </c>
      <c r="O102" t="str">
        <f>IFERROR(VLOOKUP(N102,Offices!A:B,2,FALSE),"")</f>
        <v>NYC</v>
      </c>
      <c r="P102" s="6">
        <f>IFERROR(VLOOKUP(J102,Payments!A:C,3,FALSE),"")</f>
        <v>38091</v>
      </c>
      <c r="Q102">
        <f>IFERROR(VLOOKUP(J102,Payments!A:D,4,FALSE),"")</f>
        <v>5899.38</v>
      </c>
      <c r="R102" t="str">
        <f>IFERROR(VLOOKUP(B102,Products!A:C,3,FALSE),"")</f>
        <v>Classic Cars</v>
      </c>
      <c r="S102">
        <f>IFERROR(VLOOKUP(B102,Products!A:G,7,FALSE),"")</f>
        <v>8990</v>
      </c>
      <c r="T102">
        <f>IFERROR(VLOOKUP(B102,Products!A:I,9,FALSE),"")</f>
        <v>141.28</v>
      </c>
      <c r="U102">
        <f t="shared" si="8"/>
        <v>8</v>
      </c>
      <c r="V102" t="str">
        <f t="shared" si="9"/>
        <v>No</v>
      </c>
      <c r="W102">
        <f t="shared" si="10"/>
        <v>2003</v>
      </c>
      <c r="X102">
        <f t="shared" si="11"/>
        <v>3</v>
      </c>
      <c r="Y102">
        <f>IFERROR(VLOOKUP(B102,Products!A:I,8,FALSE),"")</f>
        <v>62.16</v>
      </c>
      <c r="Z102">
        <f t="shared" si="12"/>
        <v>5909.78</v>
      </c>
      <c r="AA102">
        <f t="shared" si="13"/>
        <v>102.28442728442728</v>
      </c>
      <c r="AB102">
        <f t="shared" si="14"/>
        <v>1</v>
      </c>
      <c r="AC102">
        <f t="shared" si="15"/>
        <v>2988.2599999999998</v>
      </c>
    </row>
    <row r="103" spans="1:29">
      <c r="A103">
        <v>10109</v>
      </c>
      <c r="B103" t="s">
        <v>224</v>
      </c>
      <c r="C103">
        <v>29</v>
      </c>
      <c r="D103">
        <v>32.1</v>
      </c>
      <c r="E103">
        <v>6</v>
      </c>
      <c r="F103" s="6">
        <f>IFERROR(VLOOKUP(A103,Orders!A:B,2,FALSE),"")</f>
        <v>37690</v>
      </c>
      <c r="G103" s="6">
        <f>IFERROR(VLOOKUP(A103,Orders!A:C,3,FALSE),"")</f>
        <v>37699</v>
      </c>
      <c r="H103" s="6">
        <f>IFERROR(VLOOKUP(A103,Orders!A:D,4,FALSE),"")</f>
        <v>37691</v>
      </c>
      <c r="I103" t="str">
        <f>IFERROR(VLOOKUP(A103,Orders!A:E,5,FALSE),"")</f>
        <v>Shipped</v>
      </c>
      <c r="J103">
        <f>IFERROR(VLOOKUP(A103,Orders!A:G,7,FALSE),"")</f>
        <v>486</v>
      </c>
      <c r="K103">
        <f>IFERROR(VLOOKUP(J103,Customers!A:L,12,FALSE),"")</f>
        <v>1323</v>
      </c>
      <c r="L103">
        <f>IFERROR(VLOOKUP(J103,Customers!A:M,13,FALSE),"")</f>
        <v>72600</v>
      </c>
      <c r="M103" t="str">
        <f>IFERROR(VLOOKUP(J103,Customers!A:H,8,FALSE),"")</f>
        <v>Philadelphia</v>
      </c>
      <c r="N103">
        <f>IFERROR(VLOOKUP(K103,Employees!A:F,6,FALSE),"")</f>
        <v>3</v>
      </c>
      <c r="O103" t="str">
        <f>IFERROR(VLOOKUP(N103,Offices!A:B,2,FALSE),"")</f>
        <v>NYC</v>
      </c>
      <c r="P103" s="6">
        <f>IFERROR(VLOOKUP(J103,Payments!A:C,3,FALSE),"")</f>
        <v>38091</v>
      </c>
      <c r="Q103">
        <f>IFERROR(VLOOKUP(J103,Payments!A:D,4,FALSE),"")</f>
        <v>5899.38</v>
      </c>
      <c r="R103" t="str">
        <f>IFERROR(VLOOKUP(B103,Products!A:C,3,FALSE),"")</f>
        <v>Classic Cars</v>
      </c>
      <c r="S103">
        <f>IFERROR(VLOOKUP(B103,Products!A:G,7,FALSE),"")</f>
        <v>7723</v>
      </c>
      <c r="T103">
        <f>IFERROR(VLOOKUP(B103,Products!A:I,9,FALSE),"")</f>
        <v>37.76</v>
      </c>
      <c r="U103">
        <f t="shared" si="8"/>
        <v>8</v>
      </c>
      <c r="V103" t="str">
        <f t="shared" si="9"/>
        <v>No</v>
      </c>
      <c r="W103">
        <f t="shared" si="10"/>
        <v>2003</v>
      </c>
      <c r="X103">
        <f t="shared" si="11"/>
        <v>3</v>
      </c>
      <c r="Y103">
        <f>IFERROR(VLOOKUP(B103,Products!A:I,8,FALSE),"")</f>
        <v>16.239999999999998</v>
      </c>
      <c r="Z103">
        <f t="shared" si="12"/>
        <v>930.90000000000009</v>
      </c>
      <c r="AA103">
        <f t="shared" si="13"/>
        <v>97.660098522167516</v>
      </c>
      <c r="AB103">
        <f t="shared" si="14"/>
        <v>1</v>
      </c>
      <c r="AC103">
        <f t="shared" si="15"/>
        <v>459.94000000000011</v>
      </c>
    </row>
    <row r="104" spans="1:29">
      <c r="A104">
        <v>10110</v>
      </c>
      <c r="B104" t="s">
        <v>225</v>
      </c>
      <c r="C104">
        <v>37</v>
      </c>
      <c r="D104">
        <v>118.22</v>
      </c>
      <c r="E104">
        <v>16</v>
      </c>
      <c r="F104" s="6">
        <f>IFERROR(VLOOKUP(A104,Orders!A:B,2,FALSE),"")</f>
        <v>37698</v>
      </c>
      <c r="G104" s="6">
        <f>IFERROR(VLOOKUP(A104,Orders!A:C,3,FALSE),"")</f>
        <v>37704</v>
      </c>
      <c r="H104" s="6">
        <f>IFERROR(VLOOKUP(A104,Orders!A:D,4,FALSE),"")</f>
        <v>37700</v>
      </c>
      <c r="I104" t="str">
        <f>IFERROR(VLOOKUP(A104,Orders!A:E,5,FALSE),"")</f>
        <v>Shipped</v>
      </c>
      <c r="J104">
        <f>IFERROR(VLOOKUP(A104,Orders!A:G,7,FALSE),"")</f>
        <v>187</v>
      </c>
      <c r="K104">
        <f>IFERROR(VLOOKUP(J104,Customers!A:L,12,FALSE),"")</f>
        <v>1501</v>
      </c>
      <c r="L104">
        <f>IFERROR(VLOOKUP(J104,Customers!A:M,13,FALSE),"")</f>
        <v>136800</v>
      </c>
      <c r="M104" t="str">
        <f>IFERROR(VLOOKUP(J104,Customers!A:H,8,FALSE),"")</f>
        <v>Manchester</v>
      </c>
      <c r="N104">
        <f>IFERROR(VLOOKUP(K104,Employees!A:F,6,FALSE),"")</f>
        <v>7</v>
      </c>
      <c r="O104" t="str">
        <f>IFERROR(VLOOKUP(N104,Offices!A:B,2,FALSE),"")</f>
        <v>London</v>
      </c>
      <c r="P104" s="6">
        <f>IFERROR(VLOOKUP(J104,Payments!A:C,3,FALSE),"")</f>
        <v>38294</v>
      </c>
      <c r="Q104">
        <f>IFERROR(VLOOKUP(J104,Payments!A:D,4,FALSE),"")</f>
        <v>52825.29</v>
      </c>
      <c r="R104" t="str">
        <f>IFERROR(VLOOKUP(B104,Products!A:C,3,FALSE),"")</f>
        <v>Classic Cars</v>
      </c>
      <c r="S104">
        <f>IFERROR(VLOOKUP(B104,Products!A:G,7,FALSE),"")</f>
        <v>9042</v>
      </c>
      <c r="T104">
        <f>IFERROR(VLOOKUP(B104,Products!A:I,9,FALSE),"")</f>
        <v>124.44</v>
      </c>
      <c r="U104">
        <f t="shared" si="8"/>
        <v>4</v>
      </c>
      <c r="V104" t="str">
        <f t="shared" si="9"/>
        <v>Yes</v>
      </c>
      <c r="W104">
        <f t="shared" si="10"/>
        <v>2003</v>
      </c>
      <c r="X104">
        <f t="shared" si="11"/>
        <v>3</v>
      </c>
      <c r="Y104">
        <f>IFERROR(VLOOKUP(B104,Products!A:I,8,FALSE),"")</f>
        <v>65.959999999999994</v>
      </c>
      <c r="Z104">
        <f t="shared" si="12"/>
        <v>4374.1400000000003</v>
      </c>
      <c r="AA104">
        <f t="shared" si="13"/>
        <v>79.229836264402692</v>
      </c>
      <c r="AB104">
        <f t="shared" si="14"/>
        <v>1</v>
      </c>
      <c r="AC104">
        <f t="shared" si="15"/>
        <v>1933.6200000000001</v>
      </c>
    </row>
    <row r="105" spans="1:29">
      <c r="A105">
        <v>10110</v>
      </c>
      <c r="B105" t="s">
        <v>124</v>
      </c>
      <c r="C105">
        <v>42</v>
      </c>
      <c r="D105">
        <v>153</v>
      </c>
      <c r="E105">
        <v>7</v>
      </c>
      <c r="F105" s="6">
        <f>IFERROR(VLOOKUP(A105,Orders!A:B,2,FALSE),"")</f>
        <v>37698</v>
      </c>
      <c r="G105" s="6">
        <f>IFERROR(VLOOKUP(A105,Orders!A:C,3,FALSE),"")</f>
        <v>37704</v>
      </c>
      <c r="H105" s="6">
        <f>IFERROR(VLOOKUP(A105,Orders!A:D,4,FALSE),"")</f>
        <v>37700</v>
      </c>
      <c r="I105" t="str">
        <f>IFERROR(VLOOKUP(A105,Orders!A:E,5,FALSE),"")</f>
        <v>Shipped</v>
      </c>
      <c r="J105">
        <f>IFERROR(VLOOKUP(A105,Orders!A:G,7,FALSE),"")</f>
        <v>187</v>
      </c>
      <c r="K105">
        <f>IFERROR(VLOOKUP(J105,Customers!A:L,12,FALSE),"")</f>
        <v>1501</v>
      </c>
      <c r="L105">
        <f>IFERROR(VLOOKUP(J105,Customers!A:M,13,FALSE),"")</f>
        <v>136800</v>
      </c>
      <c r="M105" t="str">
        <f>IFERROR(VLOOKUP(J105,Customers!A:H,8,FALSE),"")</f>
        <v>Manchester</v>
      </c>
      <c r="N105">
        <f>IFERROR(VLOOKUP(K105,Employees!A:F,6,FALSE),"")</f>
        <v>7</v>
      </c>
      <c r="O105" t="str">
        <f>IFERROR(VLOOKUP(N105,Offices!A:B,2,FALSE),"")</f>
        <v>London</v>
      </c>
      <c r="P105" s="6">
        <f>IFERROR(VLOOKUP(J105,Payments!A:C,3,FALSE),"")</f>
        <v>38294</v>
      </c>
      <c r="Q105">
        <f>IFERROR(VLOOKUP(J105,Payments!A:D,4,FALSE),"")</f>
        <v>52825.29</v>
      </c>
      <c r="R105" t="str">
        <f>IFERROR(VLOOKUP(B105,Products!A:C,3,FALSE),"")</f>
        <v>Vintage Cars</v>
      </c>
      <c r="S105">
        <f>IFERROR(VLOOKUP(B105,Products!A:G,7,FALSE),"")</f>
        <v>2724</v>
      </c>
      <c r="T105">
        <f>IFERROR(VLOOKUP(B105,Products!A:I,9,FALSE),"")</f>
        <v>170</v>
      </c>
      <c r="U105">
        <f t="shared" si="8"/>
        <v>4</v>
      </c>
      <c r="V105" t="str">
        <f t="shared" si="9"/>
        <v>Yes</v>
      </c>
      <c r="W105">
        <f t="shared" si="10"/>
        <v>2003</v>
      </c>
      <c r="X105">
        <f t="shared" si="11"/>
        <v>3</v>
      </c>
      <c r="Y105">
        <f>IFERROR(VLOOKUP(B105,Products!A:I,8,FALSE),"")</f>
        <v>86.7</v>
      </c>
      <c r="Z105">
        <f t="shared" si="12"/>
        <v>6426</v>
      </c>
      <c r="AA105">
        <f t="shared" si="13"/>
        <v>76.470588235294116</v>
      </c>
      <c r="AB105">
        <f t="shared" si="14"/>
        <v>1</v>
      </c>
      <c r="AC105">
        <f t="shared" si="15"/>
        <v>2784.6</v>
      </c>
    </row>
    <row r="106" spans="1:29">
      <c r="A106">
        <v>10110</v>
      </c>
      <c r="B106" t="s">
        <v>125</v>
      </c>
      <c r="C106">
        <v>32</v>
      </c>
      <c r="D106">
        <v>51.46</v>
      </c>
      <c r="E106">
        <v>6</v>
      </c>
      <c r="F106" s="6">
        <f>IFERROR(VLOOKUP(A106,Orders!A:B,2,FALSE),"")</f>
        <v>37698</v>
      </c>
      <c r="G106" s="6">
        <f>IFERROR(VLOOKUP(A106,Orders!A:C,3,FALSE),"")</f>
        <v>37704</v>
      </c>
      <c r="H106" s="6">
        <f>IFERROR(VLOOKUP(A106,Orders!A:D,4,FALSE),"")</f>
        <v>37700</v>
      </c>
      <c r="I106" t="str">
        <f>IFERROR(VLOOKUP(A106,Orders!A:E,5,FALSE),"")</f>
        <v>Shipped</v>
      </c>
      <c r="J106">
        <f>IFERROR(VLOOKUP(A106,Orders!A:G,7,FALSE),"")</f>
        <v>187</v>
      </c>
      <c r="K106">
        <f>IFERROR(VLOOKUP(J106,Customers!A:L,12,FALSE),"")</f>
        <v>1501</v>
      </c>
      <c r="L106">
        <f>IFERROR(VLOOKUP(J106,Customers!A:M,13,FALSE),"")</f>
        <v>136800</v>
      </c>
      <c r="M106" t="str">
        <f>IFERROR(VLOOKUP(J106,Customers!A:H,8,FALSE),"")</f>
        <v>Manchester</v>
      </c>
      <c r="N106">
        <f>IFERROR(VLOOKUP(K106,Employees!A:F,6,FALSE),"")</f>
        <v>7</v>
      </c>
      <c r="O106" t="str">
        <f>IFERROR(VLOOKUP(N106,Offices!A:B,2,FALSE),"")</f>
        <v>London</v>
      </c>
      <c r="P106" s="6">
        <f>IFERROR(VLOOKUP(J106,Payments!A:C,3,FALSE),"")</f>
        <v>38294</v>
      </c>
      <c r="Q106">
        <f>IFERROR(VLOOKUP(J106,Payments!A:D,4,FALSE),"")</f>
        <v>52825.29</v>
      </c>
      <c r="R106" t="str">
        <f>IFERROR(VLOOKUP(B106,Products!A:C,3,FALSE),"")</f>
        <v>Vintage Cars</v>
      </c>
      <c r="S106">
        <f>IFERROR(VLOOKUP(B106,Products!A:G,7,FALSE),"")</f>
        <v>540</v>
      </c>
      <c r="T106">
        <f>IFERROR(VLOOKUP(B106,Products!A:I,9,FALSE),"")</f>
        <v>60.54</v>
      </c>
      <c r="U106">
        <f t="shared" si="8"/>
        <v>4</v>
      </c>
      <c r="V106" t="str">
        <f t="shared" si="9"/>
        <v>Yes</v>
      </c>
      <c r="W106">
        <f t="shared" si="10"/>
        <v>2003</v>
      </c>
      <c r="X106">
        <f t="shared" si="11"/>
        <v>3</v>
      </c>
      <c r="Y106">
        <f>IFERROR(VLOOKUP(B106,Products!A:I,8,FALSE),"")</f>
        <v>33.299999999999997</v>
      </c>
      <c r="Z106">
        <f t="shared" si="12"/>
        <v>1646.72</v>
      </c>
      <c r="AA106">
        <f t="shared" si="13"/>
        <v>54.534534534534551</v>
      </c>
      <c r="AB106">
        <f t="shared" si="14"/>
        <v>0</v>
      </c>
      <c r="AC106">
        <f t="shared" si="15"/>
        <v>581.12000000000012</v>
      </c>
    </row>
    <row r="107" spans="1:29">
      <c r="A107">
        <v>10110</v>
      </c>
      <c r="B107" t="s">
        <v>128</v>
      </c>
      <c r="C107">
        <v>33</v>
      </c>
      <c r="D107">
        <v>115.69</v>
      </c>
      <c r="E107">
        <v>4</v>
      </c>
      <c r="F107" s="6">
        <f>IFERROR(VLOOKUP(A107,Orders!A:B,2,FALSE),"")</f>
        <v>37698</v>
      </c>
      <c r="G107" s="6">
        <f>IFERROR(VLOOKUP(A107,Orders!A:C,3,FALSE),"")</f>
        <v>37704</v>
      </c>
      <c r="H107" s="6">
        <f>IFERROR(VLOOKUP(A107,Orders!A:D,4,FALSE),"")</f>
        <v>37700</v>
      </c>
      <c r="I107" t="str">
        <f>IFERROR(VLOOKUP(A107,Orders!A:E,5,FALSE),"")</f>
        <v>Shipped</v>
      </c>
      <c r="J107">
        <f>IFERROR(VLOOKUP(A107,Orders!A:G,7,FALSE),"")</f>
        <v>187</v>
      </c>
      <c r="K107">
        <f>IFERROR(VLOOKUP(J107,Customers!A:L,12,FALSE),"")</f>
        <v>1501</v>
      </c>
      <c r="L107">
        <f>IFERROR(VLOOKUP(J107,Customers!A:M,13,FALSE),"")</f>
        <v>136800</v>
      </c>
      <c r="M107" t="str">
        <f>IFERROR(VLOOKUP(J107,Customers!A:H,8,FALSE),"")</f>
        <v>Manchester</v>
      </c>
      <c r="N107">
        <f>IFERROR(VLOOKUP(K107,Employees!A:F,6,FALSE),"")</f>
        <v>7</v>
      </c>
      <c r="O107" t="str">
        <f>IFERROR(VLOOKUP(N107,Offices!A:B,2,FALSE),"")</f>
        <v>London</v>
      </c>
      <c r="P107" s="6">
        <f>IFERROR(VLOOKUP(J107,Payments!A:C,3,FALSE),"")</f>
        <v>38294</v>
      </c>
      <c r="Q107">
        <f>IFERROR(VLOOKUP(J107,Payments!A:D,4,FALSE),"")</f>
        <v>52825.29</v>
      </c>
      <c r="R107" t="str">
        <f>IFERROR(VLOOKUP(B107,Products!A:C,3,FALSE),"")</f>
        <v>Vintage Cars</v>
      </c>
      <c r="S107">
        <f>IFERROR(VLOOKUP(B107,Products!A:G,7,FALSE),"")</f>
        <v>9354</v>
      </c>
      <c r="T107">
        <f>IFERROR(VLOOKUP(B107,Products!A:I,9,FALSE),"")</f>
        <v>127.13</v>
      </c>
      <c r="U107">
        <f t="shared" si="8"/>
        <v>4</v>
      </c>
      <c r="V107" t="str">
        <f t="shared" si="9"/>
        <v>Yes</v>
      </c>
      <c r="W107">
        <f t="shared" si="10"/>
        <v>2003</v>
      </c>
      <c r="X107">
        <f t="shared" si="11"/>
        <v>3</v>
      </c>
      <c r="Y107">
        <f>IFERROR(VLOOKUP(B107,Products!A:I,8,FALSE),"")</f>
        <v>58.48</v>
      </c>
      <c r="Z107">
        <f t="shared" si="12"/>
        <v>3817.77</v>
      </c>
      <c r="AA107">
        <f t="shared" si="13"/>
        <v>97.828317373461019</v>
      </c>
      <c r="AB107">
        <f t="shared" si="14"/>
        <v>1</v>
      </c>
      <c r="AC107">
        <f t="shared" si="15"/>
        <v>1887.93</v>
      </c>
    </row>
    <row r="108" spans="1:29">
      <c r="A108">
        <v>10110</v>
      </c>
      <c r="B108" t="s">
        <v>129</v>
      </c>
      <c r="C108">
        <v>31</v>
      </c>
      <c r="D108">
        <v>163.69</v>
      </c>
      <c r="E108">
        <v>1</v>
      </c>
      <c r="F108" s="6">
        <f>IFERROR(VLOOKUP(A108,Orders!A:B,2,FALSE),"")</f>
        <v>37698</v>
      </c>
      <c r="G108" s="6">
        <f>IFERROR(VLOOKUP(A108,Orders!A:C,3,FALSE),"")</f>
        <v>37704</v>
      </c>
      <c r="H108" s="6">
        <f>IFERROR(VLOOKUP(A108,Orders!A:D,4,FALSE),"")</f>
        <v>37700</v>
      </c>
      <c r="I108" t="str">
        <f>IFERROR(VLOOKUP(A108,Orders!A:E,5,FALSE),"")</f>
        <v>Shipped</v>
      </c>
      <c r="J108">
        <f>IFERROR(VLOOKUP(A108,Orders!A:G,7,FALSE),"")</f>
        <v>187</v>
      </c>
      <c r="K108">
        <f>IFERROR(VLOOKUP(J108,Customers!A:L,12,FALSE),"")</f>
        <v>1501</v>
      </c>
      <c r="L108">
        <f>IFERROR(VLOOKUP(J108,Customers!A:M,13,FALSE),"")</f>
        <v>136800</v>
      </c>
      <c r="M108" t="str">
        <f>IFERROR(VLOOKUP(J108,Customers!A:H,8,FALSE),"")</f>
        <v>Manchester</v>
      </c>
      <c r="N108">
        <f>IFERROR(VLOOKUP(K108,Employees!A:F,6,FALSE),"")</f>
        <v>7</v>
      </c>
      <c r="O108" t="str">
        <f>IFERROR(VLOOKUP(N108,Offices!A:B,2,FALSE),"")</f>
        <v>London</v>
      </c>
      <c r="P108" s="6">
        <f>IFERROR(VLOOKUP(J108,Payments!A:C,3,FALSE),"")</f>
        <v>38294</v>
      </c>
      <c r="Q108">
        <f>IFERROR(VLOOKUP(J108,Payments!A:D,4,FALSE),"")</f>
        <v>52825.29</v>
      </c>
      <c r="R108" t="str">
        <f>IFERROR(VLOOKUP(B108,Products!A:C,3,FALSE),"")</f>
        <v>Vintage Cars</v>
      </c>
      <c r="S108">
        <f>IFERROR(VLOOKUP(B108,Products!A:G,7,FALSE),"")</f>
        <v>548</v>
      </c>
      <c r="T108">
        <f>IFERROR(VLOOKUP(B108,Products!A:I,9,FALSE),"")</f>
        <v>168.75</v>
      </c>
      <c r="U108">
        <f t="shared" si="8"/>
        <v>4</v>
      </c>
      <c r="V108" t="str">
        <f t="shared" si="9"/>
        <v>Yes</v>
      </c>
      <c r="W108">
        <f t="shared" si="10"/>
        <v>2003</v>
      </c>
      <c r="X108">
        <f t="shared" si="11"/>
        <v>3</v>
      </c>
      <c r="Y108">
        <f>IFERROR(VLOOKUP(B108,Products!A:I,8,FALSE),"")</f>
        <v>72.56</v>
      </c>
      <c r="Z108">
        <f t="shared" si="12"/>
        <v>5074.3900000000003</v>
      </c>
      <c r="AA108">
        <f t="shared" si="13"/>
        <v>125.59261300992281</v>
      </c>
      <c r="AB108">
        <f t="shared" si="14"/>
        <v>1</v>
      </c>
      <c r="AC108">
        <f t="shared" si="15"/>
        <v>2825.0299999999997</v>
      </c>
    </row>
    <row r="109" spans="1:29">
      <c r="A109">
        <v>10110</v>
      </c>
      <c r="B109" t="s">
        <v>126</v>
      </c>
      <c r="C109">
        <v>28</v>
      </c>
      <c r="D109">
        <v>81.91</v>
      </c>
      <c r="E109">
        <v>8</v>
      </c>
      <c r="F109" s="6">
        <f>IFERROR(VLOOKUP(A109,Orders!A:B,2,FALSE),"")</f>
        <v>37698</v>
      </c>
      <c r="G109" s="6">
        <f>IFERROR(VLOOKUP(A109,Orders!A:C,3,FALSE),"")</f>
        <v>37704</v>
      </c>
      <c r="H109" s="6">
        <f>IFERROR(VLOOKUP(A109,Orders!A:D,4,FALSE),"")</f>
        <v>37700</v>
      </c>
      <c r="I109" t="str">
        <f>IFERROR(VLOOKUP(A109,Orders!A:E,5,FALSE),"")</f>
        <v>Shipped</v>
      </c>
      <c r="J109">
        <f>IFERROR(VLOOKUP(A109,Orders!A:G,7,FALSE),"")</f>
        <v>187</v>
      </c>
      <c r="K109">
        <f>IFERROR(VLOOKUP(J109,Customers!A:L,12,FALSE),"")</f>
        <v>1501</v>
      </c>
      <c r="L109">
        <f>IFERROR(VLOOKUP(J109,Customers!A:M,13,FALSE),"")</f>
        <v>136800</v>
      </c>
      <c r="M109" t="str">
        <f>IFERROR(VLOOKUP(J109,Customers!A:H,8,FALSE),"")</f>
        <v>Manchester</v>
      </c>
      <c r="N109">
        <f>IFERROR(VLOOKUP(K109,Employees!A:F,6,FALSE),"")</f>
        <v>7</v>
      </c>
      <c r="O109" t="str">
        <f>IFERROR(VLOOKUP(N109,Offices!A:B,2,FALSE),"")</f>
        <v>London</v>
      </c>
      <c r="P109" s="6">
        <f>IFERROR(VLOOKUP(J109,Payments!A:C,3,FALSE),"")</f>
        <v>38294</v>
      </c>
      <c r="Q109">
        <f>IFERROR(VLOOKUP(J109,Payments!A:D,4,FALSE),"")</f>
        <v>52825.29</v>
      </c>
      <c r="R109" t="str">
        <f>IFERROR(VLOOKUP(B109,Products!A:C,3,FALSE),"")</f>
        <v>Vintage Cars</v>
      </c>
      <c r="S109">
        <f>IFERROR(VLOOKUP(B109,Products!A:G,7,FALSE),"")</f>
        <v>6553</v>
      </c>
      <c r="T109">
        <f>IFERROR(VLOOKUP(B109,Products!A:I,9,FALSE),"")</f>
        <v>92.03</v>
      </c>
      <c r="U109">
        <f t="shared" si="8"/>
        <v>4</v>
      </c>
      <c r="V109" t="str">
        <f t="shared" si="9"/>
        <v>Yes</v>
      </c>
      <c r="W109">
        <f t="shared" si="10"/>
        <v>2003</v>
      </c>
      <c r="X109">
        <f t="shared" si="11"/>
        <v>3</v>
      </c>
      <c r="Y109">
        <f>IFERROR(VLOOKUP(B109,Products!A:I,8,FALSE),"")</f>
        <v>43.26</v>
      </c>
      <c r="Z109">
        <f t="shared" si="12"/>
        <v>2293.48</v>
      </c>
      <c r="AA109">
        <f t="shared" si="13"/>
        <v>89.343504392048075</v>
      </c>
      <c r="AB109">
        <f t="shared" si="14"/>
        <v>1</v>
      </c>
      <c r="AC109">
        <f t="shared" si="15"/>
        <v>1082.2</v>
      </c>
    </row>
    <row r="110" spans="1:29">
      <c r="A110">
        <v>10110</v>
      </c>
      <c r="B110" t="s">
        <v>226</v>
      </c>
      <c r="C110">
        <v>42</v>
      </c>
      <c r="D110">
        <v>62</v>
      </c>
      <c r="E110">
        <v>9</v>
      </c>
      <c r="F110" s="6">
        <f>IFERROR(VLOOKUP(A110,Orders!A:B,2,FALSE),"")</f>
        <v>37698</v>
      </c>
      <c r="G110" s="6">
        <f>IFERROR(VLOOKUP(A110,Orders!A:C,3,FALSE),"")</f>
        <v>37704</v>
      </c>
      <c r="H110" s="6">
        <f>IFERROR(VLOOKUP(A110,Orders!A:D,4,FALSE),"")</f>
        <v>37700</v>
      </c>
      <c r="I110" t="str">
        <f>IFERROR(VLOOKUP(A110,Orders!A:E,5,FALSE),"")</f>
        <v>Shipped</v>
      </c>
      <c r="J110">
        <f>IFERROR(VLOOKUP(A110,Orders!A:G,7,FALSE),"")</f>
        <v>187</v>
      </c>
      <c r="K110">
        <f>IFERROR(VLOOKUP(J110,Customers!A:L,12,FALSE),"")</f>
        <v>1501</v>
      </c>
      <c r="L110">
        <f>IFERROR(VLOOKUP(J110,Customers!A:M,13,FALSE),"")</f>
        <v>136800</v>
      </c>
      <c r="M110" t="str">
        <f>IFERROR(VLOOKUP(J110,Customers!A:H,8,FALSE),"")</f>
        <v>Manchester</v>
      </c>
      <c r="N110">
        <f>IFERROR(VLOOKUP(K110,Employees!A:F,6,FALSE),"")</f>
        <v>7</v>
      </c>
      <c r="O110" t="str">
        <f>IFERROR(VLOOKUP(N110,Offices!A:B,2,FALSE),"")</f>
        <v>London</v>
      </c>
      <c r="P110" s="6">
        <f>IFERROR(VLOOKUP(J110,Payments!A:C,3,FALSE),"")</f>
        <v>38294</v>
      </c>
      <c r="Q110">
        <f>IFERROR(VLOOKUP(J110,Payments!A:D,4,FALSE),"")</f>
        <v>52825.29</v>
      </c>
      <c r="R110" t="str">
        <f>IFERROR(VLOOKUP(B110,Products!A:C,3,FALSE),"")</f>
        <v>Classic Cars</v>
      </c>
      <c r="S110">
        <f>IFERROR(VLOOKUP(B110,Products!A:G,7,FALSE),"")</f>
        <v>3209</v>
      </c>
      <c r="T110">
        <f>IFERROR(VLOOKUP(B110,Products!A:I,9,FALSE),"")</f>
        <v>71.27</v>
      </c>
      <c r="U110">
        <f t="shared" si="8"/>
        <v>4</v>
      </c>
      <c r="V110" t="str">
        <f t="shared" si="9"/>
        <v>Yes</v>
      </c>
      <c r="W110">
        <f t="shared" si="10"/>
        <v>2003</v>
      </c>
      <c r="X110">
        <f t="shared" si="11"/>
        <v>3</v>
      </c>
      <c r="Y110">
        <f>IFERROR(VLOOKUP(B110,Products!A:I,8,FALSE),"")</f>
        <v>34.21</v>
      </c>
      <c r="Z110">
        <f t="shared" si="12"/>
        <v>2604</v>
      </c>
      <c r="AA110">
        <f t="shared" si="13"/>
        <v>81.233557439345219</v>
      </c>
      <c r="AB110">
        <f t="shared" si="14"/>
        <v>1</v>
      </c>
      <c r="AC110">
        <f t="shared" si="15"/>
        <v>1167.18</v>
      </c>
    </row>
    <row r="111" spans="1:29">
      <c r="A111">
        <v>10110</v>
      </c>
      <c r="B111" t="s">
        <v>227</v>
      </c>
      <c r="C111">
        <v>36</v>
      </c>
      <c r="D111">
        <v>72.02</v>
      </c>
      <c r="E111">
        <v>13</v>
      </c>
      <c r="F111" s="6">
        <f>IFERROR(VLOOKUP(A111,Orders!A:B,2,FALSE),"")</f>
        <v>37698</v>
      </c>
      <c r="G111" s="6">
        <f>IFERROR(VLOOKUP(A111,Orders!A:C,3,FALSE),"")</f>
        <v>37704</v>
      </c>
      <c r="H111" s="6">
        <f>IFERROR(VLOOKUP(A111,Orders!A:D,4,FALSE),"")</f>
        <v>37700</v>
      </c>
      <c r="I111" t="str">
        <f>IFERROR(VLOOKUP(A111,Orders!A:E,5,FALSE),"")</f>
        <v>Shipped</v>
      </c>
      <c r="J111">
        <f>IFERROR(VLOOKUP(A111,Orders!A:G,7,FALSE),"")</f>
        <v>187</v>
      </c>
      <c r="K111">
        <f>IFERROR(VLOOKUP(J111,Customers!A:L,12,FALSE),"")</f>
        <v>1501</v>
      </c>
      <c r="L111">
        <f>IFERROR(VLOOKUP(J111,Customers!A:M,13,FALSE),"")</f>
        <v>136800</v>
      </c>
      <c r="M111" t="str">
        <f>IFERROR(VLOOKUP(J111,Customers!A:H,8,FALSE),"")</f>
        <v>Manchester</v>
      </c>
      <c r="N111">
        <f>IFERROR(VLOOKUP(K111,Employees!A:F,6,FALSE),"")</f>
        <v>7</v>
      </c>
      <c r="O111" t="str">
        <f>IFERROR(VLOOKUP(N111,Offices!A:B,2,FALSE),"")</f>
        <v>London</v>
      </c>
      <c r="P111" s="6">
        <f>IFERROR(VLOOKUP(J111,Payments!A:C,3,FALSE),"")</f>
        <v>38294</v>
      </c>
      <c r="Q111">
        <f>IFERROR(VLOOKUP(J111,Payments!A:D,4,FALSE),"")</f>
        <v>52825.29</v>
      </c>
      <c r="R111" t="str">
        <f>IFERROR(VLOOKUP(B111,Products!A:C,3,FALSE),"")</f>
        <v>Classic Cars</v>
      </c>
      <c r="S111">
        <f>IFERROR(VLOOKUP(B111,Products!A:G,7,FALSE),"")</f>
        <v>1005</v>
      </c>
      <c r="T111">
        <f>IFERROR(VLOOKUP(B111,Products!A:I,9,FALSE),"")</f>
        <v>73.489999999999995</v>
      </c>
      <c r="U111">
        <f t="shared" si="8"/>
        <v>4</v>
      </c>
      <c r="V111" t="str">
        <f t="shared" si="9"/>
        <v>Yes</v>
      </c>
      <c r="W111">
        <f t="shared" si="10"/>
        <v>2003</v>
      </c>
      <c r="X111">
        <f t="shared" si="11"/>
        <v>3</v>
      </c>
      <c r="Y111">
        <f>IFERROR(VLOOKUP(B111,Products!A:I,8,FALSE),"")</f>
        <v>49.24</v>
      </c>
      <c r="Z111">
        <f t="shared" si="12"/>
        <v>2592.7199999999998</v>
      </c>
      <c r="AA111">
        <f t="shared" si="13"/>
        <v>46.263200649878137</v>
      </c>
      <c r="AB111">
        <f t="shared" si="14"/>
        <v>0</v>
      </c>
      <c r="AC111">
        <f t="shared" si="15"/>
        <v>820.07999999999981</v>
      </c>
    </row>
    <row r="112" spans="1:29">
      <c r="A112">
        <v>10110</v>
      </c>
      <c r="B112" t="s">
        <v>228</v>
      </c>
      <c r="C112">
        <v>29</v>
      </c>
      <c r="D112">
        <v>43.27</v>
      </c>
      <c r="E112">
        <v>15</v>
      </c>
      <c r="F112" s="6">
        <f>IFERROR(VLOOKUP(A112,Orders!A:B,2,FALSE),"")</f>
        <v>37698</v>
      </c>
      <c r="G112" s="6">
        <f>IFERROR(VLOOKUP(A112,Orders!A:C,3,FALSE),"")</f>
        <v>37704</v>
      </c>
      <c r="H112" s="6">
        <f>IFERROR(VLOOKUP(A112,Orders!A:D,4,FALSE),"")</f>
        <v>37700</v>
      </c>
      <c r="I112" t="str">
        <f>IFERROR(VLOOKUP(A112,Orders!A:E,5,FALSE),"")</f>
        <v>Shipped</v>
      </c>
      <c r="J112">
        <f>IFERROR(VLOOKUP(A112,Orders!A:G,7,FALSE),"")</f>
        <v>187</v>
      </c>
      <c r="K112">
        <f>IFERROR(VLOOKUP(J112,Customers!A:L,12,FALSE),"")</f>
        <v>1501</v>
      </c>
      <c r="L112">
        <f>IFERROR(VLOOKUP(J112,Customers!A:M,13,FALSE),"")</f>
        <v>136800</v>
      </c>
      <c r="M112" t="str">
        <f>IFERROR(VLOOKUP(J112,Customers!A:H,8,FALSE),"")</f>
        <v>Manchester</v>
      </c>
      <c r="N112">
        <f>IFERROR(VLOOKUP(K112,Employees!A:F,6,FALSE),"")</f>
        <v>7</v>
      </c>
      <c r="O112" t="str">
        <f>IFERROR(VLOOKUP(N112,Offices!A:B,2,FALSE),"")</f>
        <v>London</v>
      </c>
      <c r="P112" s="6">
        <f>IFERROR(VLOOKUP(J112,Payments!A:C,3,FALSE),"")</f>
        <v>38294</v>
      </c>
      <c r="Q112">
        <f>IFERROR(VLOOKUP(J112,Payments!A:D,4,FALSE),"")</f>
        <v>52825.29</v>
      </c>
      <c r="R112" t="str">
        <f>IFERROR(VLOOKUP(B112,Products!A:C,3,FALSE),"")</f>
        <v>Classic Cars</v>
      </c>
      <c r="S112">
        <f>IFERROR(VLOOKUP(B112,Products!A:G,7,FALSE),"")</f>
        <v>8197</v>
      </c>
      <c r="T112">
        <f>IFERROR(VLOOKUP(B112,Products!A:I,9,FALSE),"")</f>
        <v>50.31</v>
      </c>
      <c r="U112">
        <f t="shared" si="8"/>
        <v>4</v>
      </c>
      <c r="V112" t="str">
        <f t="shared" si="9"/>
        <v>Yes</v>
      </c>
      <c r="W112">
        <f t="shared" si="10"/>
        <v>2003</v>
      </c>
      <c r="X112">
        <f t="shared" si="11"/>
        <v>3</v>
      </c>
      <c r="Y112">
        <f>IFERROR(VLOOKUP(B112,Products!A:I,8,FALSE),"")</f>
        <v>29.18</v>
      </c>
      <c r="Z112">
        <f t="shared" si="12"/>
        <v>1254.8300000000002</v>
      </c>
      <c r="AA112">
        <f t="shared" si="13"/>
        <v>48.286497601096656</v>
      </c>
      <c r="AB112">
        <f t="shared" si="14"/>
        <v>0</v>
      </c>
      <c r="AC112">
        <f t="shared" si="15"/>
        <v>408.61000000000013</v>
      </c>
    </row>
    <row r="113" spans="1:29">
      <c r="A113">
        <v>10110</v>
      </c>
      <c r="B113" t="s">
        <v>130</v>
      </c>
      <c r="C113">
        <v>20</v>
      </c>
      <c r="D113">
        <v>28.88</v>
      </c>
      <c r="E113">
        <v>3</v>
      </c>
      <c r="F113" s="6">
        <f>IFERROR(VLOOKUP(A113,Orders!A:B,2,FALSE),"")</f>
        <v>37698</v>
      </c>
      <c r="G113" s="6">
        <f>IFERROR(VLOOKUP(A113,Orders!A:C,3,FALSE),"")</f>
        <v>37704</v>
      </c>
      <c r="H113" s="6">
        <f>IFERROR(VLOOKUP(A113,Orders!A:D,4,FALSE),"")</f>
        <v>37700</v>
      </c>
      <c r="I113" t="str">
        <f>IFERROR(VLOOKUP(A113,Orders!A:E,5,FALSE),"")</f>
        <v>Shipped</v>
      </c>
      <c r="J113">
        <f>IFERROR(VLOOKUP(A113,Orders!A:G,7,FALSE),"")</f>
        <v>187</v>
      </c>
      <c r="K113">
        <f>IFERROR(VLOOKUP(J113,Customers!A:L,12,FALSE),"")</f>
        <v>1501</v>
      </c>
      <c r="L113">
        <f>IFERROR(VLOOKUP(J113,Customers!A:M,13,FALSE),"")</f>
        <v>136800</v>
      </c>
      <c r="M113" t="str">
        <f>IFERROR(VLOOKUP(J113,Customers!A:H,8,FALSE),"")</f>
        <v>Manchester</v>
      </c>
      <c r="N113">
        <f>IFERROR(VLOOKUP(K113,Employees!A:F,6,FALSE),"")</f>
        <v>7</v>
      </c>
      <c r="O113" t="str">
        <f>IFERROR(VLOOKUP(N113,Offices!A:B,2,FALSE),"")</f>
        <v>London</v>
      </c>
      <c r="P113" s="6">
        <f>IFERROR(VLOOKUP(J113,Payments!A:C,3,FALSE),"")</f>
        <v>38294</v>
      </c>
      <c r="Q113">
        <f>IFERROR(VLOOKUP(J113,Payments!A:D,4,FALSE),"")</f>
        <v>52825.29</v>
      </c>
      <c r="R113" t="str">
        <f>IFERROR(VLOOKUP(B113,Products!A:C,3,FALSE),"")</f>
        <v>Vintage Cars</v>
      </c>
      <c r="S113">
        <f>IFERROR(VLOOKUP(B113,Products!A:G,7,FALSE),"")</f>
        <v>7332</v>
      </c>
      <c r="T113">
        <f>IFERROR(VLOOKUP(B113,Products!A:I,9,FALSE),"")</f>
        <v>33.19</v>
      </c>
      <c r="U113">
        <f t="shared" si="8"/>
        <v>4</v>
      </c>
      <c r="V113" t="str">
        <f t="shared" si="9"/>
        <v>Yes</v>
      </c>
      <c r="W113">
        <f t="shared" si="10"/>
        <v>2003</v>
      </c>
      <c r="X113">
        <f t="shared" si="11"/>
        <v>3</v>
      </c>
      <c r="Y113">
        <f>IFERROR(VLOOKUP(B113,Products!A:I,8,FALSE),"")</f>
        <v>22.57</v>
      </c>
      <c r="Z113">
        <f t="shared" si="12"/>
        <v>577.6</v>
      </c>
      <c r="AA113">
        <f t="shared" si="13"/>
        <v>27.95746566238369</v>
      </c>
      <c r="AB113">
        <f t="shared" si="14"/>
        <v>0</v>
      </c>
      <c r="AC113">
        <f t="shared" si="15"/>
        <v>126.19999999999997</v>
      </c>
    </row>
    <row r="114" spans="1:29">
      <c r="A114">
        <v>10110</v>
      </c>
      <c r="B114" t="s">
        <v>131</v>
      </c>
      <c r="C114">
        <v>39</v>
      </c>
      <c r="D114">
        <v>40.770000000000003</v>
      </c>
      <c r="E114">
        <v>2</v>
      </c>
      <c r="F114" s="6">
        <f>IFERROR(VLOOKUP(A114,Orders!A:B,2,FALSE),"")</f>
        <v>37698</v>
      </c>
      <c r="G114" s="6">
        <f>IFERROR(VLOOKUP(A114,Orders!A:C,3,FALSE),"")</f>
        <v>37704</v>
      </c>
      <c r="H114" s="6">
        <f>IFERROR(VLOOKUP(A114,Orders!A:D,4,FALSE),"")</f>
        <v>37700</v>
      </c>
      <c r="I114" t="str">
        <f>IFERROR(VLOOKUP(A114,Orders!A:E,5,FALSE),"")</f>
        <v>Shipped</v>
      </c>
      <c r="J114">
        <f>IFERROR(VLOOKUP(A114,Orders!A:G,7,FALSE),"")</f>
        <v>187</v>
      </c>
      <c r="K114">
        <f>IFERROR(VLOOKUP(J114,Customers!A:L,12,FALSE),"")</f>
        <v>1501</v>
      </c>
      <c r="L114">
        <f>IFERROR(VLOOKUP(J114,Customers!A:M,13,FALSE),"")</f>
        <v>136800</v>
      </c>
      <c r="M114" t="str">
        <f>IFERROR(VLOOKUP(J114,Customers!A:H,8,FALSE),"")</f>
        <v>Manchester</v>
      </c>
      <c r="N114">
        <f>IFERROR(VLOOKUP(K114,Employees!A:F,6,FALSE),"")</f>
        <v>7</v>
      </c>
      <c r="O114" t="str">
        <f>IFERROR(VLOOKUP(N114,Offices!A:B,2,FALSE),"")</f>
        <v>London</v>
      </c>
      <c r="P114" s="6">
        <f>IFERROR(VLOOKUP(J114,Payments!A:C,3,FALSE),"")</f>
        <v>38294</v>
      </c>
      <c r="Q114">
        <f>IFERROR(VLOOKUP(J114,Payments!A:D,4,FALSE),"")</f>
        <v>52825.29</v>
      </c>
      <c r="R114" t="str">
        <f>IFERROR(VLOOKUP(B114,Products!A:C,3,FALSE),"")</f>
        <v>Vintage Cars</v>
      </c>
      <c r="S114">
        <f>IFERROR(VLOOKUP(B114,Products!A:G,7,FALSE),"")</f>
        <v>2847</v>
      </c>
      <c r="T114">
        <f>IFERROR(VLOOKUP(B114,Products!A:I,9,FALSE),"")</f>
        <v>44.8</v>
      </c>
      <c r="U114">
        <f t="shared" si="8"/>
        <v>4</v>
      </c>
      <c r="V114" t="str">
        <f t="shared" si="9"/>
        <v>Yes</v>
      </c>
      <c r="W114">
        <f t="shared" si="10"/>
        <v>2003</v>
      </c>
      <c r="X114">
        <f t="shared" si="11"/>
        <v>3</v>
      </c>
      <c r="Y114">
        <f>IFERROR(VLOOKUP(B114,Products!A:I,8,FALSE),"")</f>
        <v>20.61</v>
      </c>
      <c r="Z114">
        <f t="shared" si="12"/>
        <v>1590.0300000000002</v>
      </c>
      <c r="AA114">
        <f t="shared" si="13"/>
        <v>97.816593886462897</v>
      </c>
      <c r="AB114">
        <f t="shared" si="14"/>
        <v>1</v>
      </c>
      <c r="AC114">
        <f t="shared" si="15"/>
        <v>786.24000000000012</v>
      </c>
    </row>
    <row r="115" spans="1:29">
      <c r="A115">
        <v>10110</v>
      </c>
      <c r="B115" t="s">
        <v>229</v>
      </c>
      <c r="C115">
        <v>43</v>
      </c>
      <c r="D115">
        <v>82.69</v>
      </c>
      <c r="E115">
        <v>11</v>
      </c>
      <c r="F115" s="6">
        <f>IFERROR(VLOOKUP(A115,Orders!A:B,2,FALSE),"")</f>
        <v>37698</v>
      </c>
      <c r="G115" s="6">
        <f>IFERROR(VLOOKUP(A115,Orders!A:C,3,FALSE),"")</f>
        <v>37704</v>
      </c>
      <c r="H115" s="6">
        <f>IFERROR(VLOOKUP(A115,Orders!A:D,4,FALSE),"")</f>
        <v>37700</v>
      </c>
      <c r="I115" t="str">
        <f>IFERROR(VLOOKUP(A115,Orders!A:E,5,FALSE),"")</f>
        <v>Shipped</v>
      </c>
      <c r="J115">
        <f>IFERROR(VLOOKUP(A115,Orders!A:G,7,FALSE),"")</f>
        <v>187</v>
      </c>
      <c r="K115">
        <f>IFERROR(VLOOKUP(J115,Customers!A:L,12,FALSE),"")</f>
        <v>1501</v>
      </c>
      <c r="L115">
        <f>IFERROR(VLOOKUP(J115,Customers!A:M,13,FALSE),"")</f>
        <v>136800</v>
      </c>
      <c r="M115" t="str">
        <f>IFERROR(VLOOKUP(J115,Customers!A:H,8,FALSE),"")</f>
        <v>Manchester</v>
      </c>
      <c r="N115">
        <f>IFERROR(VLOOKUP(K115,Employees!A:F,6,FALSE),"")</f>
        <v>7</v>
      </c>
      <c r="O115" t="str">
        <f>IFERROR(VLOOKUP(N115,Offices!A:B,2,FALSE),"")</f>
        <v>London</v>
      </c>
      <c r="P115" s="6">
        <f>IFERROR(VLOOKUP(J115,Payments!A:C,3,FALSE),"")</f>
        <v>38294</v>
      </c>
      <c r="Q115">
        <f>IFERROR(VLOOKUP(J115,Payments!A:D,4,FALSE),"")</f>
        <v>52825.29</v>
      </c>
      <c r="R115" t="str">
        <f>IFERROR(VLOOKUP(B115,Products!A:C,3,FALSE),"")</f>
        <v>Classic Cars</v>
      </c>
      <c r="S115">
        <f>IFERROR(VLOOKUP(B115,Products!A:G,7,FALSE),"")</f>
        <v>2350</v>
      </c>
      <c r="T115">
        <f>IFERROR(VLOOKUP(B115,Products!A:I,9,FALSE),"")</f>
        <v>90.87</v>
      </c>
      <c r="U115">
        <f t="shared" si="8"/>
        <v>4</v>
      </c>
      <c r="V115" t="str">
        <f t="shared" si="9"/>
        <v>Yes</v>
      </c>
      <c r="W115">
        <f t="shared" si="10"/>
        <v>2003</v>
      </c>
      <c r="X115">
        <f t="shared" si="11"/>
        <v>3</v>
      </c>
      <c r="Y115">
        <f>IFERROR(VLOOKUP(B115,Products!A:I,8,FALSE),"")</f>
        <v>47.25</v>
      </c>
      <c r="Z115">
        <f t="shared" si="12"/>
        <v>3555.67</v>
      </c>
      <c r="AA115">
        <f t="shared" si="13"/>
        <v>75.005291005290999</v>
      </c>
      <c r="AB115">
        <f t="shared" si="14"/>
        <v>1</v>
      </c>
      <c r="AC115">
        <f t="shared" si="15"/>
        <v>1523.9199999999998</v>
      </c>
    </row>
    <row r="116" spans="1:29">
      <c r="A116">
        <v>10110</v>
      </c>
      <c r="B116" t="s">
        <v>230</v>
      </c>
      <c r="C116">
        <v>46</v>
      </c>
      <c r="D116">
        <v>112.74</v>
      </c>
      <c r="E116">
        <v>10</v>
      </c>
      <c r="F116" s="6">
        <f>IFERROR(VLOOKUP(A116,Orders!A:B,2,FALSE),"")</f>
        <v>37698</v>
      </c>
      <c r="G116" s="6">
        <f>IFERROR(VLOOKUP(A116,Orders!A:C,3,FALSE),"")</f>
        <v>37704</v>
      </c>
      <c r="H116" s="6">
        <f>IFERROR(VLOOKUP(A116,Orders!A:D,4,FALSE),"")</f>
        <v>37700</v>
      </c>
      <c r="I116" t="str">
        <f>IFERROR(VLOOKUP(A116,Orders!A:E,5,FALSE),"")</f>
        <v>Shipped</v>
      </c>
      <c r="J116">
        <f>IFERROR(VLOOKUP(A116,Orders!A:G,7,FALSE),"")</f>
        <v>187</v>
      </c>
      <c r="K116">
        <f>IFERROR(VLOOKUP(J116,Customers!A:L,12,FALSE),"")</f>
        <v>1501</v>
      </c>
      <c r="L116">
        <f>IFERROR(VLOOKUP(J116,Customers!A:M,13,FALSE),"")</f>
        <v>136800</v>
      </c>
      <c r="M116" t="str">
        <f>IFERROR(VLOOKUP(J116,Customers!A:H,8,FALSE),"")</f>
        <v>Manchester</v>
      </c>
      <c r="N116">
        <f>IFERROR(VLOOKUP(K116,Employees!A:F,6,FALSE),"")</f>
        <v>7</v>
      </c>
      <c r="O116" t="str">
        <f>IFERROR(VLOOKUP(N116,Offices!A:B,2,FALSE),"")</f>
        <v>London</v>
      </c>
      <c r="P116" s="6">
        <f>IFERROR(VLOOKUP(J116,Payments!A:C,3,FALSE),"")</f>
        <v>38294</v>
      </c>
      <c r="Q116">
        <f>IFERROR(VLOOKUP(J116,Payments!A:D,4,FALSE),"")</f>
        <v>52825.29</v>
      </c>
      <c r="R116" t="str">
        <f>IFERROR(VLOOKUP(B116,Products!A:C,3,FALSE),"")</f>
        <v>Classic Cars</v>
      </c>
      <c r="S116">
        <f>IFERROR(VLOOKUP(B116,Products!A:G,7,FALSE),"")</f>
        <v>1452</v>
      </c>
      <c r="T116">
        <f>IFERROR(VLOOKUP(B116,Products!A:I,9,FALSE),"")</f>
        <v>117.44</v>
      </c>
      <c r="U116">
        <f t="shared" si="8"/>
        <v>4</v>
      </c>
      <c r="V116" t="str">
        <f t="shared" si="9"/>
        <v>Yes</v>
      </c>
      <c r="W116">
        <f t="shared" si="10"/>
        <v>2003</v>
      </c>
      <c r="X116">
        <f t="shared" si="11"/>
        <v>3</v>
      </c>
      <c r="Y116">
        <f>IFERROR(VLOOKUP(B116,Products!A:I,8,FALSE),"")</f>
        <v>72.819999999999993</v>
      </c>
      <c r="Z116">
        <f t="shared" si="12"/>
        <v>5186.04</v>
      </c>
      <c r="AA116">
        <f t="shared" si="13"/>
        <v>54.820104366932163</v>
      </c>
      <c r="AB116">
        <f t="shared" si="14"/>
        <v>0</v>
      </c>
      <c r="AC116">
        <f t="shared" si="15"/>
        <v>1836.3200000000002</v>
      </c>
    </row>
    <row r="117" spans="1:29">
      <c r="A117">
        <v>10110</v>
      </c>
      <c r="B117" t="s">
        <v>231</v>
      </c>
      <c r="C117">
        <v>27</v>
      </c>
      <c r="D117">
        <v>80.47</v>
      </c>
      <c r="E117">
        <v>12</v>
      </c>
      <c r="F117" s="6">
        <f>IFERROR(VLOOKUP(A117,Orders!A:B,2,FALSE),"")</f>
        <v>37698</v>
      </c>
      <c r="G117" s="6">
        <f>IFERROR(VLOOKUP(A117,Orders!A:C,3,FALSE),"")</f>
        <v>37704</v>
      </c>
      <c r="H117" s="6">
        <f>IFERROR(VLOOKUP(A117,Orders!A:D,4,FALSE),"")</f>
        <v>37700</v>
      </c>
      <c r="I117" t="str">
        <f>IFERROR(VLOOKUP(A117,Orders!A:E,5,FALSE),"")</f>
        <v>Shipped</v>
      </c>
      <c r="J117">
        <f>IFERROR(VLOOKUP(A117,Orders!A:G,7,FALSE),"")</f>
        <v>187</v>
      </c>
      <c r="K117">
        <f>IFERROR(VLOOKUP(J117,Customers!A:L,12,FALSE),"")</f>
        <v>1501</v>
      </c>
      <c r="L117">
        <f>IFERROR(VLOOKUP(J117,Customers!A:M,13,FALSE),"")</f>
        <v>136800</v>
      </c>
      <c r="M117" t="str">
        <f>IFERROR(VLOOKUP(J117,Customers!A:H,8,FALSE),"")</f>
        <v>Manchester</v>
      </c>
      <c r="N117">
        <f>IFERROR(VLOOKUP(K117,Employees!A:F,6,FALSE),"")</f>
        <v>7</v>
      </c>
      <c r="O117" t="str">
        <f>IFERROR(VLOOKUP(N117,Offices!A:B,2,FALSE),"")</f>
        <v>London</v>
      </c>
      <c r="P117" s="6">
        <f>IFERROR(VLOOKUP(J117,Payments!A:C,3,FALSE),"")</f>
        <v>38294</v>
      </c>
      <c r="Q117">
        <f>IFERROR(VLOOKUP(J117,Payments!A:D,4,FALSE),"")</f>
        <v>52825.29</v>
      </c>
      <c r="R117" t="str">
        <f>IFERROR(VLOOKUP(B117,Products!A:C,3,FALSE),"")</f>
        <v>Classic Cars</v>
      </c>
      <c r="S117">
        <f>IFERROR(VLOOKUP(B117,Products!A:G,7,FALSE),"")</f>
        <v>4695</v>
      </c>
      <c r="T117">
        <f>IFERROR(VLOOKUP(B117,Products!A:I,9,FALSE),"")</f>
        <v>85.61</v>
      </c>
      <c r="U117">
        <f t="shared" si="8"/>
        <v>4</v>
      </c>
      <c r="V117" t="str">
        <f t="shared" si="9"/>
        <v>Yes</v>
      </c>
      <c r="W117">
        <f t="shared" si="10"/>
        <v>2003</v>
      </c>
      <c r="X117">
        <f t="shared" si="11"/>
        <v>3</v>
      </c>
      <c r="Y117">
        <f>IFERROR(VLOOKUP(B117,Products!A:I,8,FALSE),"")</f>
        <v>50.51</v>
      </c>
      <c r="Z117">
        <f t="shared" si="12"/>
        <v>2172.69</v>
      </c>
      <c r="AA117">
        <f t="shared" si="13"/>
        <v>59.314987131261141</v>
      </c>
      <c r="AB117">
        <f t="shared" si="14"/>
        <v>0</v>
      </c>
      <c r="AC117">
        <f t="shared" si="15"/>
        <v>808.92000000000007</v>
      </c>
    </row>
    <row r="118" spans="1:29">
      <c r="A118">
        <v>10110</v>
      </c>
      <c r="B118" t="s">
        <v>232</v>
      </c>
      <c r="C118">
        <v>37</v>
      </c>
      <c r="D118">
        <v>96.37</v>
      </c>
      <c r="E118">
        <v>14</v>
      </c>
      <c r="F118" s="6">
        <f>IFERROR(VLOOKUP(A118,Orders!A:B,2,FALSE),"")</f>
        <v>37698</v>
      </c>
      <c r="G118" s="6">
        <f>IFERROR(VLOOKUP(A118,Orders!A:C,3,FALSE),"")</f>
        <v>37704</v>
      </c>
      <c r="H118" s="6">
        <f>IFERROR(VLOOKUP(A118,Orders!A:D,4,FALSE),"")</f>
        <v>37700</v>
      </c>
      <c r="I118" t="str">
        <f>IFERROR(VLOOKUP(A118,Orders!A:E,5,FALSE),"")</f>
        <v>Shipped</v>
      </c>
      <c r="J118">
        <f>IFERROR(VLOOKUP(A118,Orders!A:G,7,FALSE),"")</f>
        <v>187</v>
      </c>
      <c r="K118">
        <f>IFERROR(VLOOKUP(J118,Customers!A:L,12,FALSE),"")</f>
        <v>1501</v>
      </c>
      <c r="L118">
        <f>IFERROR(VLOOKUP(J118,Customers!A:M,13,FALSE),"")</f>
        <v>136800</v>
      </c>
      <c r="M118" t="str">
        <f>IFERROR(VLOOKUP(J118,Customers!A:H,8,FALSE),"")</f>
        <v>Manchester</v>
      </c>
      <c r="N118">
        <f>IFERROR(VLOOKUP(K118,Employees!A:F,6,FALSE),"")</f>
        <v>7</v>
      </c>
      <c r="O118" t="str">
        <f>IFERROR(VLOOKUP(N118,Offices!A:B,2,FALSE),"")</f>
        <v>London</v>
      </c>
      <c r="P118" s="6">
        <f>IFERROR(VLOOKUP(J118,Payments!A:C,3,FALSE),"")</f>
        <v>38294</v>
      </c>
      <c r="Q118">
        <f>IFERROR(VLOOKUP(J118,Payments!A:D,4,FALSE),"")</f>
        <v>52825.29</v>
      </c>
      <c r="R118" t="str">
        <f>IFERROR(VLOOKUP(B118,Products!A:C,3,FALSE),"")</f>
        <v>Classic Cars</v>
      </c>
      <c r="S118">
        <f>IFERROR(VLOOKUP(B118,Products!A:G,7,FALSE),"")</f>
        <v>9446</v>
      </c>
      <c r="T118">
        <f>IFERROR(VLOOKUP(B118,Products!A:I,9,FALSE),"")</f>
        <v>107.08</v>
      </c>
      <c r="U118">
        <f t="shared" si="8"/>
        <v>4</v>
      </c>
      <c r="V118" t="str">
        <f t="shared" si="9"/>
        <v>Yes</v>
      </c>
      <c r="W118">
        <f t="shared" si="10"/>
        <v>2003</v>
      </c>
      <c r="X118">
        <f t="shared" si="11"/>
        <v>3</v>
      </c>
      <c r="Y118">
        <f>IFERROR(VLOOKUP(B118,Products!A:I,8,FALSE),"")</f>
        <v>62.11</v>
      </c>
      <c r="Z118">
        <f t="shared" si="12"/>
        <v>3565.69</v>
      </c>
      <c r="AA118">
        <f t="shared" si="13"/>
        <v>55.160199645789731</v>
      </c>
      <c r="AB118">
        <f t="shared" si="14"/>
        <v>0</v>
      </c>
      <c r="AC118">
        <f t="shared" si="15"/>
        <v>1267.6200000000001</v>
      </c>
    </row>
    <row r="119" spans="1:29">
      <c r="A119">
        <v>10110</v>
      </c>
      <c r="B119" t="s">
        <v>127</v>
      </c>
      <c r="C119">
        <v>48</v>
      </c>
      <c r="D119">
        <v>35.29</v>
      </c>
      <c r="E119">
        <v>5</v>
      </c>
      <c r="F119" s="6">
        <f>IFERROR(VLOOKUP(A119,Orders!A:B,2,FALSE),"")</f>
        <v>37698</v>
      </c>
      <c r="G119" s="6">
        <f>IFERROR(VLOOKUP(A119,Orders!A:C,3,FALSE),"")</f>
        <v>37704</v>
      </c>
      <c r="H119" s="6">
        <f>IFERROR(VLOOKUP(A119,Orders!A:D,4,FALSE),"")</f>
        <v>37700</v>
      </c>
      <c r="I119" t="str">
        <f>IFERROR(VLOOKUP(A119,Orders!A:E,5,FALSE),"")</f>
        <v>Shipped</v>
      </c>
      <c r="J119">
        <f>IFERROR(VLOOKUP(A119,Orders!A:G,7,FALSE),"")</f>
        <v>187</v>
      </c>
      <c r="K119">
        <f>IFERROR(VLOOKUP(J119,Customers!A:L,12,FALSE),"")</f>
        <v>1501</v>
      </c>
      <c r="L119">
        <f>IFERROR(VLOOKUP(J119,Customers!A:M,13,FALSE),"")</f>
        <v>136800</v>
      </c>
      <c r="M119" t="str">
        <f>IFERROR(VLOOKUP(J119,Customers!A:H,8,FALSE),"")</f>
        <v>Manchester</v>
      </c>
      <c r="N119">
        <f>IFERROR(VLOOKUP(K119,Employees!A:F,6,FALSE),"")</f>
        <v>7</v>
      </c>
      <c r="O119" t="str">
        <f>IFERROR(VLOOKUP(N119,Offices!A:B,2,FALSE),"")</f>
        <v>London</v>
      </c>
      <c r="P119" s="6">
        <f>IFERROR(VLOOKUP(J119,Payments!A:C,3,FALSE),"")</f>
        <v>38294</v>
      </c>
      <c r="Q119">
        <f>IFERROR(VLOOKUP(J119,Payments!A:D,4,FALSE),"")</f>
        <v>52825.29</v>
      </c>
      <c r="R119" t="str">
        <f>IFERROR(VLOOKUP(B119,Products!A:C,3,FALSE),"")</f>
        <v>Vintage Cars</v>
      </c>
      <c r="S119">
        <f>IFERROR(VLOOKUP(B119,Products!A:G,7,FALSE),"")</f>
        <v>2081</v>
      </c>
      <c r="T119">
        <f>IFERROR(VLOOKUP(B119,Products!A:I,9,FALSE),"")</f>
        <v>41.03</v>
      </c>
      <c r="U119">
        <f t="shared" si="8"/>
        <v>4</v>
      </c>
      <c r="V119" t="str">
        <f t="shared" si="9"/>
        <v>Yes</v>
      </c>
      <c r="W119">
        <f t="shared" si="10"/>
        <v>2003</v>
      </c>
      <c r="X119">
        <f t="shared" si="11"/>
        <v>3</v>
      </c>
      <c r="Y119">
        <f>IFERROR(VLOOKUP(B119,Products!A:I,8,FALSE),"")</f>
        <v>21.75</v>
      </c>
      <c r="Z119">
        <f t="shared" si="12"/>
        <v>1693.92</v>
      </c>
      <c r="AA119">
        <f t="shared" si="13"/>
        <v>62.252873563218394</v>
      </c>
      <c r="AB119">
        <f t="shared" si="14"/>
        <v>0</v>
      </c>
      <c r="AC119">
        <f t="shared" si="15"/>
        <v>649.91999999999996</v>
      </c>
    </row>
    <row r="120" spans="1:29">
      <c r="A120">
        <v>10111</v>
      </c>
      <c r="B120" t="s">
        <v>132</v>
      </c>
      <c r="C120">
        <v>33</v>
      </c>
      <c r="D120">
        <v>87.33</v>
      </c>
      <c r="E120">
        <v>6</v>
      </c>
      <c r="F120" s="6">
        <f>IFERROR(VLOOKUP(A120,Orders!A:B,2,FALSE),"")</f>
        <v>37705</v>
      </c>
      <c r="G120" s="6">
        <f>IFERROR(VLOOKUP(A120,Orders!A:C,3,FALSE),"")</f>
        <v>37711</v>
      </c>
      <c r="H120" s="6">
        <f>IFERROR(VLOOKUP(A120,Orders!A:D,4,FALSE),"")</f>
        <v>37710</v>
      </c>
      <c r="I120" t="str">
        <f>IFERROR(VLOOKUP(A120,Orders!A:E,5,FALSE),"")</f>
        <v>Shipped</v>
      </c>
      <c r="J120">
        <f>IFERROR(VLOOKUP(A120,Orders!A:G,7,FALSE),"")</f>
        <v>129</v>
      </c>
      <c r="K120">
        <f>IFERROR(VLOOKUP(J120,Customers!A:L,12,FALSE),"")</f>
        <v>1165</v>
      </c>
      <c r="L120">
        <f>IFERROR(VLOOKUP(J120,Customers!A:M,13,FALSE),"")</f>
        <v>64600</v>
      </c>
      <c r="M120" t="str">
        <f>IFERROR(VLOOKUP(J120,Customers!A:H,8,FALSE),"")</f>
        <v>San Francisco</v>
      </c>
      <c r="N120">
        <f>IFERROR(VLOOKUP(K120,Employees!A:F,6,FALSE),"")</f>
        <v>1</v>
      </c>
      <c r="O120" t="str">
        <f>IFERROR(VLOOKUP(N120,Offices!A:B,2,FALSE),"")</f>
        <v>San Francisco</v>
      </c>
      <c r="P120" s="6">
        <f>IFERROR(VLOOKUP(J120,Payments!A:C,3,FALSE),"")</f>
        <v>38329</v>
      </c>
      <c r="Q120">
        <f>IFERROR(VLOOKUP(J120,Payments!A:D,4,FALSE),"")</f>
        <v>26248.78</v>
      </c>
      <c r="R120" t="str">
        <f>IFERROR(VLOOKUP(B120,Products!A:C,3,FALSE),"")</f>
        <v>Vintage Cars</v>
      </c>
      <c r="S120">
        <f>IFERROR(VLOOKUP(B120,Products!A:G,7,FALSE),"")</f>
        <v>8693</v>
      </c>
      <c r="T120">
        <f>IFERROR(VLOOKUP(B120,Products!A:I,9,FALSE),"")</f>
        <v>102.74</v>
      </c>
      <c r="U120">
        <f t="shared" si="8"/>
        <v>1</v>
      </c>
      <c r="V120" t="str">
        <f t="shared" si="9"/>
        <v>Yes</v>
      </c>
      <c r="W120">
        <f t="shared" si="10"/>
        <v>2003</v>
      </c>
      <c r="X120">
        <f t="shared" si="11"/>
        <v>3</v>
      </c>
      <c r="Y120">
        <f>IFERROR(VLOOKUP(B120,Products!A:I,8,FALSE),"")</f>
        <v>60.62</v>
      </c>
      <c r="Z120">
        <f t="shared" si="12"/>
        <v>2881.89</v>
      </c>
      <c r="AA120">
        <f t="shared" si="13"/>
        <v>44.061365885846257</v>
      </c>
      <c r="AB120">
        <f t="shared" si="14"/>
        <v>0</v>
      </c>
      <c r="AC120">
        <f t="shared" si="15"/>
        <v>881.43000000000006</v>
      </c>
    </row>
    <row r="121" spans="1:29">
      <c r="A121">
        <v>10111</v>
      </c>
      <c r="B121" t="s">
        <v>133</v>
      </c>
      <c r="C121">
        <v>48</v>
      </c>
      <c r="D121">
        <v>48.52</v>
      </c>
      <c r="E121">
        <v>5</v>
      </c>
      <c r="F121" s="6">
        <f>IFERROR(VLOOKUP(A121,Orders!A:B,2,FALSE),"")</f>
        <v>37705</v>
      </c>
      <c r="G121" s="6">
        <f>IFERROR(VLOOKUP(A121,Orders!A:C,3,FALSE),"")</f>
        <v>37711</v>
      </c>
      <c r="H121" s="6">
        <f>IFERROR(VLOOKUP(A121,Orders!A:D,4,FALSE),"")</f>
        <v>37710</v>
      </c>
      <c r="I121" t="str">
        <f>IFERROR(VLOOKUP(A121,Orders!A:E,5,FALSE),"")</f>
        <v>Shipped</v>
      </c>
      <c r="J121">
        <f>IFERROR(VLOOKUP(A121,Orders!A:G,7,FALSE),"")</f>
        <v>129</v>
      </c>
      <c r="K121">
        <f>IFERROR(VLOOKUP(J121,Customers!A:L,12,FALSE),"")</f>
        <v>1165</v>
      </c>
      <c r="L121">
        <f>IFERROR(VLOOKUP(J121,Customers!A:M,13,FALSE),"")</f>
        <v>64600</v>
      </c>
      <c r="M121" t="str">
        <f>IFERROR(VLOOKUP(J121,Customers!A:H,8,FALSE),"")</f>
        <v>San Francisco</v>
      </c>
      <c r="N121">
        <f>IFERROR(VLOOKUP(K121,Employees!A:F,6,FALSE),"")</f>
        <v>1</v>
      </c>
      <c r="O121" t="str">
        <f>IFERROR(VLOOKUP(N121,Offices!A:B,2,FALSE),"")</f>
        <v>San Francisco</v>
      </c>
      <c r="P121" s="6">
        <f>IFERROR(VLOOKUP(J121,Payments!A:C,3,FALSE),"")</f>
        <v>38329</v>
      </c>
      <c r="Q121">
        <f>IFERROR(VLOOKUP(J121,Payments!A:D,4,FALSE),"")</f>
        <v>26248.78</v>
      </c>
      <c r="R121" t="str">
        <f>IFERROR(VLOOKUP(B121,Products!A:C,3,FALSE),"")</f>
        <v>Vintage Cars</v>
      </c>
      <c r="S121">
        <f>IFERROR(VLOOKUP(B121,Products!A:G,7,FALSE),"")</f>
        <v>8635</v>
      </c>
      <c r="T121">
        <f>IFERROR(VLOOKUP(B121,Products!A:I,9,FALSE),"")</f>
        <v>53.91</v>
      </c>
      <c r="U121">
        <f t="shared" si="8"/>
        <v>1</v>
      </c>
      <c r="V121" t="str">
        <f t="shared" si="9"/>
        <v>Yes</v>
      </c>
      <c r="W121">
        <f t="shared" si="10"/>
        <v>2003</v>
      </c>
      <c r="X121">
        <f t="shared" si="11"/>
        <v>3</v>
      </c>
      <c r="Y121">
        <f>IFERROR(VLOOKUP(B121,Products!A:I,8,FALSE),"")</f>
        <v>24.26</v>
      </c>
      <c r="Z121">
        <f t="shared" si="12"/>
        <v>2328.96</v>
      </c>
      <c r="AA121">
        <f t="shared" si="13"/>
        <v>100</v>
      </c>
      <c r="AB121">
        <f t="shared" si="14"/>
        <v>1</v>
      </c>
      <c r="AC121">
        <f t="shared" si="15"/>
        <v>1164.48</v>
      </c>
    </row>
    <row r="122" spans="1:29">
      <c r="A122">
        <v>10111</v>
      </c>
      <c r="B122" t="s">
        <v>140</v>
      </c>
      <c r="C122">
        <v>28</v>
      </c>
      <c r="D122">
        <v>53.09</v>
      </c>
      <c r="E122">
        <v>2</v>
      </c>
      <c r="F122" s="6">
        <f>IFERROR(VLOOKUP(A122,Orders!A:B,2,FALSE),"")</f>
        <v>37705</v>
      </c>
      <c r="G122" s="6">
        <f>IFERROR(VLOOKUP(A122,Orders!A:C,3,FALSE),"")</f>
        <v>37711</v>
      </c>
      <c r="H122" s="6">
        <f>IFERROR(VLOOKUP(A122,Orders!A:D,4,FALSE),"")</f>
        <v>37710</v>
      </c>
      <c r="I122" t="str">
        <f>IFERROR(VLOOKUP(A122,Orders!A:E,5,FALSE),"")</f>
        <v>Shipped</v>
      </c>
      <c r="J122">
        <f>IFERROR(VLOOKUP(A122,Orders!A:G,7,FALSE),"")</f>
        <v>129</v>
      </c>
      <c r="K122">
        <f>IFERROR(VLOOKUP(J122,Customers!A:L,12,FALSE),"")</f>
        <v>1165</v>
      </c>
      <c r="L122">
        <f>IFERROR(VLOOKUP(J122,Customers!A:M,13,FALSE),"")</f>
        <v>64600</v>
      </c>
      <c r="M122" t="str">
        <f>IFERROR(VLOOKUP(J122,Customers!A:H,8,FALSE),"")</f>
        <v>San Francisco</v>
      </c>
      <c r="N122">
        <f>IFERROR(VLOOKUP(K122,Employees!A:F,6,FALSE),"")</f>
        <v>1</v>
      </c>
      <c r="O122" t="str">
        <f>IFERROR(VLOOKUP(N122,Offices!A:B,2,FALSE),"")</f>
        <v>San Francisco</v>
      </c>
      <c r="P122" s="6">
        <f>IFERROR(VLOOKUP(J122,Payments!A:C,3,FALSE),"")</f>
        <v>38329</v>
      </c>
      <c r="Q122">
        <f>IFERROR(VLOOKUP(J122,Payments!A:D,4,FALSE),"")</f>
        <v>26248.78</v>
      </c>
      <c r="R122" t="str">
        <f>IFERROR(VLOOKUP(B122,Products!A:C,3,FALSE),"")</f>
        <v>Vintage Cars</v>
      </c>
      <c r="S122">
        <f>IFERROR(VLOOKUP(B122,Products!A:G,7,FALSE),"")</f>
        <v>5649</v>
      </c>
      <c r="T122">
        <f>IFERROR(VLOOKUP(B122,Products!A:I,9,FALSE),"")</f>
        <v>62.46</v>
      </c>
      <c r="U122">
        <f t="shared" si="8"/>
        <v>1</v>
      </c>
      <c r="V122" t="str">
        <f t="shared" si="9"/>
        <v>Yes</v>
      </c>
      <c r="W122">
        <f t="shared" si="10"/>
        <v>2003</v>
      </c>
      <c r="X122">
        <f t="shared" si="11"/>
        <v>3</v>
      </c>
      <c r="Y122">
        <f>IFERROR(VLOOKUP(B122,Products!A:I,8,FALSE),"")</f>
        <v>34.35</v>
      </c>
      <c r="Z122">
        <f t="shared" si="12"/>
        <v>1486.52</v>
      </c>
      <c r="AA122">
        <f t="shared" si="13"/>
        <v>54.556040756914129</v>
      </c>
      <c r="AB122">
        <f t="shared" si="14"/>
        <v>0</v>
      </c>
      <c r="AC122">
        <f t="shared" si="15"/>
        <v>524.72</v>
      </c>
    </row>
    <row r="123" spans="1:29">
      <c r="A123">
        <v>10111</v>
      </c>
      <c r="B123" t="s">
        <v>141</v>
      </c>
      <c r="C123">
        <v>43</v>
      </c>
      <c r="D123">
        <v>94.25</v>
      </c>
      <c r="E123">
        <v>1</v>
      </c>
      <c r="F123" s="6">
        <f>IFERROR(VLOOKUP(A123,Orders!A:B,2,FALSE),"")</f>
        <v>37705</v>
      </c>
      <c r="G123" s="6">
        <f>IFERROR(VLOOKUP(A123,Orders!A:C,3,FALSE),"")</f>
        <v>37711</v>
      </c>
      <c r="H123" s="6">
        <f>IFERROR(VLOOKUP(A123,Orders!A:D,4,FALSE),"")</f>
        <v>37710</v>
      </c>
      <c r="I123" t="str">
        <f>IFERROR(VLOOKUP(A123,Orders!A:E,5,FALSE),"")</f>
        <v>Shipped</v>
      </c>
      <c r="J123">
        <f>IFERROR(VLOOKUP(A123,Orders!A:G,7,FALSE),"")</f>
        <v>129</v>
      </c>
      <c r="K123">
        <f>IFERROR(VLOOKUP(J123,Customers!A:L,12,FALSE),"")</f>
        <v>1165</v>
      </c>
      <c r="L123">
        <f>IFERROR(VLOOKUP(J123,Customers!A:M,13,FALSE),"")</f>
        <v>64600</v>
      </c>
      <c r="M123" t="str">
        <f>IFERROR(VLOOKUP(J123,Customers!A:H,8,FALSE),"")</f>
        <v>San Francisco</v>
      </c>
      <c r="N123">
        <f>IFERROR(VLOOKUP(K123,Employees!A:F,6,FALSE),"")</f>
        <v>1</v>
      </c>
      <c r="O123" t="str">
        <f>IFERROR(VLOOKUP(N123,Offices!A:B,2,FALSE),"")</f>
        <v>San Francisco</v>
      </c>
      <c r="P123" s="6">
        <f>IFERROR(VLOOKUP(J123,Payments!A:C,3,FALSE),"")</f>
        <v>38329</v>
      </c>
      <c r="Q123">
        <f>IFERROR(VLOOKUP(J123,Payments!A:D,4,FALSE),"")</f>
        <v>26248.78</v>
      </c>
      <c r="R123" t="str">
        <f>IFERROR(VLOOKUP(B123,Products!A:C,3,FALSE),"")</f>
        <v>Vintage Cars</v>
      </c>
      <c r="S123">
        <f>IFERROR(VLOOKUP(B123,Products!A:G,7,FALSE),"")</f>
        <v>5992</v>
      </c>
      <c r="T123">
        <f>IFERROR(VLOOKUP(B123,Products!A:I,9,FALSE),"")</f>
        <v>104.72</v>
      </c>
      <c r="U123">
        <f t="shared" si="8"/>
        <v>1</v>
      </c>
      <c r="V123" t="str">
        <f t="shared" si="9"/>
        <v>Yes</v>
      </c>
      <c r="W123">
        <f t="shared" si="10"/>
        <v>2003</v>
      </c>
      <c r="X123">
        <f t="shared" si="11"/>
        <v>3</v>
      </c>
      <c r="Y123">
        <f>IFERROR(VLOOKUP(B123,Products!A:I,8,FALSE),"")</f>
        <v>60.74</v>
      </c>
      <c r="Z123">
        <f t="shared" si="12"/>
        <v>4052.75</v>
      </c>
      <c r="AA123">
        <f t="shared" si="13"/>
        <v>55.169575238722423</v>
      </c>
      <c r="AB123">
        <f t="shared" si="14"/>
        <v>0</v>
      </c>
      <c r="AC123">
        <f t="shared" si="15"/>
        <v>1440.9299999999998</v>
      </c>
    </row>
    <row r="124" spans="1:29">
      <c r="A124">
        <v>10111</v>
      </c>
      <c r="B124" t="s">
        <v>142</v>
      </c>
      <c r="C124">
        <v>39</v>
      </c>
      <c r="D124">
        <v>91.27</v>
      </c>
      <c r="E124">
        <v>4</v>
      </c>
      <c r="F124" s="6">
        <f>IFERROR(VLOOKUP(A124,Orders!A:B,2,FALSE),"")</f>
        <v>37705</v>
      </c>
      <c r="G124" s="6">
        <f>IFERROR(VLOOKUP(A124,Orders!A:C,3,FALSE),"")</f>
        <v>37711</v>
      </c>
      <c r="H124" s="6">
        <f>IFERROR(VLOOKUP(A124,Orders!A:D,4,FALSE),"")</f>
        <v>37710</v>
      </c>
      <c r="I124" t="str">
        <f>IFERROR(VLOOKUP(A124,Orders!A:E,5,FALSE),"")</f>
        <v>Shipped</v>
      </c>
      <c r="J124">
        <f>IFERROR(VLOOKUP(A124,Orders!A:G,7,FALSE),"")</f>
        <v>129</v>
      </c>
      <c r="K124">
        <f>IFERROR(VLOOKUP(J124,Customers!A:L,12,FALSE),"")</f>
        <v>1165</v>
      </c>
      <c r="L124">
        <f>IFERROR(VLOOKUP(J124,Customers!A:M,13,FALSE),"")</f>
        <v>64600</v>
      </c>
      <c r="M124" t="str">
        <f>IFERROR(VLOOKUP(J124,Customers!A:H,8,FALSE),"")</f>
        <v>San Francisco</v>
      </c>
      <c r="N124">
        <f>IFERROR(VLOOKUP(K124,Employees!A:F,6,FALSE),"")</f>
        <v>1</v>
      </c>
      <c r="O124" t="str">
        <f>IFERROR(VLOOKUP(N124,Offices!A:B,2,FALSE),"")</f>
        <v>San Francisco</v>
      </c>
      <c r="P124" s="6">
        <f>IFERROR(VLOOKUP(J124,Payments!A:C,3,FALSE),"")</f>
        <v>38329</v>
      </c>
      <c r="Q124">
        <f>IFERROR(VLOOKUP(J124,Payments!A:D,4,FALSE),"")</f>
        <v>26248.78</v>
      </c>
      <c r="R124" t="str">
        <f>IFERROR(VLOOKUP(B124,Products!A:C,3,FALSE),"")</f>
        <v>Vintage Cars</v>
      </c>
      <c r="S124">
        <f>IFERROR(VLOOKUP(B124,Products!A:G,7,FALSE),"")</f>
        <v>7913</v>
      </c>
      <c r="T124">
        <f>IFERROR(VLOOKUP(B124,Products!A:I,9,FALSE),"")</f>
        <v>99.21</v>
      </c>
      <c r="U124">
        <f t="shared" si="8"/>
        <v>1</v>
      </c>
      <c r="V124" t="str">
        <f t="shared" si="9"/>
        <v>Yes</v>
      </c>
      <c r="W124">
        <f t="shared" si="10"/>
        <v>2003</v>
      </c>
      <c r="X124">
        <f t="shared" si="11"/>
        <v>3</v>
      </c>
      <c r="Y124">
        <f>IFERROR(VLOOKUP(B124,Products!A:I,8,FALSE),"")</f>
        <v>57.54</v>
      </c>
      <c r="Z124">
        <f t="shared" si="12"/>
        <v>3559.5299999999997</v>
      </c>
      <c r="AA124">
        <f t="shared" si="13"/>
        <v>58.62009037191519</v>
      </c>
      <c r="AB124">
        <f t="shared" si="14"/>
        <v>0</v>
      </c>
      <c r="AC124">
        <f t="shared" si="15"/>
        <v>1315.4699999999998</v>
      </c>
    </row>
    <row r="125" spans="1:29">
      <c r="A125">
        <v>10111</v>
      </c>
      <c r="B125" t="s">
        <v>146</v>
      </c>
      <c r="C125">
        <v>26</v>
      </c>
      <c r="D125">
        <v>85.7</v>
      </c>
      <c r="E125">
        <v>3</v>
      </c>
      <c r="F125" s="6">
        <f>IFERROR(VLOOKUP(A125,Orders!A:B,2,FALSE),"")</f>
        <v>37705</v>
      </c>
      <c r="G125" s="6">
        <f>IFERROR(VLOOKUP(A125,Orders!A:C,3,FALSE),"")</f>
        <v>37711</v>
      </c>
      <c r="H125" s="6">
        <f>IFERROR(VLOOKUP(A125,Orders!A:D,4,FALSE),"")</f>
        <v>37710</v>
      </c>
      <c r="I125" t="str">
        <f>IFERROR(VLOOKUP(A125,Orders!A:E,5,FALSE),"")</f>
        <v>Shipped</v>
      </c>
      <c r="J125">
        <f>IFERROR(VLOOKUP(A125,Orders!A:G,7,FALSE),"")</f>
        <v>129</v>
      </c>
      <c r="K125">
        <f>IFERROR(VLOOKUP(J125,Customers!A:L,12,FALSE),"")</f>
        <v>1165</v>
      </c>
      <c r="L125">
        <f>IFERROR(VLOOKUP(J125,Customers!A:M,13,FALSE),"")</f>
        <v>64600</v>
      </c>
      <c r="M125" t="str">
        <f>IFERROR(VLOOKUP(J125,Customers!A:H,8,FALSE),"")</f>
        <v>San Francisco</v>
      </c>
      <c r="N125">
        <f>IFERROR(VLOOKUP(K125,Employees!A:F,6,FALSE),"")</f>
        <v>1</v>
      </c>
      <c r="O125" t="str">
        <f>IFERROR(VLOOKUP(N125,Offices!A:B,2,FALSE),"")</f>
        <v>San Francisco</v>
      </c>
      <c r="P125" s="6">
        <f>IFERROR(VLOOKUP(J125,Payments!A:C,3,FALSE),"")</f>
        <v>38329</v>
      </c>
      <c r="Q125">
        <f>IFERROR(VLOOKUP(J125,Payments!A:D,4,FALSE),"")</f>
        <v>26248.78</v>
      </c>
      <c r="R125" t="str">
        <f>IFERROR(VLOOKUP(B125,Products!A:C,3,FALSE),"")</f>
        <v>Vintage Cars</v>
      </c>
      <c r="S125">
        <f>IFERROR(VLOOKUP(B125,Products!A:G,7,FALSE),"")</f>
        <v>4710</v>
      </c>
      <c r="T125">
        <f>IFERROR(VLOOKUP(B125,Products!A:I,9,FALSE),"")</f>
        <v>97.39</v>
      </c>
      <c r="U125">
        <f t="shared" si="8"/>
        <v>1</v>
      </c>
      <c r="V125" t="str">
        <f t="shared" si="9"/>
        <v>Yes</v>
      </c>
      <c r="W125">
        <f t="shared" si="10"/>
        <v>2003</v>
      </c>
      <c r="X125">
        <f t="shared" si="11"/>
        <v>3</v>
      </c>
      <c r="Y125">
        <f>IFERROR(VLOOKUP(B125,Products!A:I,8,FALSE),"")</f>
        <v>57.46</v>
      </c>
      <c r="Z125">
        <f t="shared" si="12"/>
        <v>2228.2000000000003</v>
      </c>
      <c r="AA125">
        <f t="shared" si="13"/>
        <v>49.147232857640098</v>
      </c>
      <c r="AB125">
        <f t="shared" si="14"/>
        <v>0</v>
      </c>
      <c r="AC125">
        <f t="shared" si="15"/>
        <v>734.24</v>
      </c>
    </row>
    <row r="126" spans="1:29">
      <c r="A126">
        <v>10112</v>
      </c>
      <c r="B126" t="s">
        <v>134</v>
      </c>
      <c r="C126">
        <v>29</v>
      </c>
      <c r="D126">
        <v>197.16</v>
      </c>
      <c r="E126">
        <v>1</v>
      </c>
      <c r="F126" s="6">
        <f>IFERROR(VLOOKUP(A126,Orders!A:B,2,FALSE),"")</f>
        <v>37704</v>
      </c>
      <c r="G126" s="6">
        <f>IFERROR(VLOOKUP(A126,Orders!A:C,3,FALSE),"")</f>
        <v>37714</v>
      </c>
      <c r="H126" s="6">
        <f>IFERROR(VLOOKUP(A126,Orders!A:D,4,FALSE),"")</f>
        <v>37709</v>
      </c>
      <c r="I126" t="str">
        <f>IFERROR(VLOOKUP(A126,Orders!A:E,5,FALSE),"")</f>
        <v>Shipped</v>
      </c>
      <c r="J126">
        <f>IFERROR(VLOOKUP(A126,Orders!A:G,7,FALSE),"")</f>
        <v>144</v>
      </c>
      <c r="K126">
        <f>IFERROR(VLOOKUP(J126,Customers!A:L,12,FALSE),"")</f>
        <v>1504</v>
      </c>
      <c r="L126">
        <f>IFERROR(VLOOKUP(J126,Customers!A:M,13,FALSE),"")</f>
        <v>53100</v>
      </c>
      <c r="M126" t="str">
        <f>IFERROR(VLOOKUP(J126,Customers!A:H,8,FALSE),"")</f>
        <v>LuleÃ¥</v>
      </c>
      <c r="N126">
        <f>IFERROR(VLOOKUP(K126,Employees!A:F,6,FALSE),"")</f>
        <v>7</v>
      </c>
      <c r="O126" t="str">
        <f>IFERROR(VLOOKUP(N126,Offices!A:B,2,FALSE),"")</f>
        <v>London</v>
      </c>
      <c r="P126" s="6">
        <f>IFERROR(VLOOKUP(J126,Payments!A:C,3,FALSE),"")</f>
        <v>38333</v>
      </c>
      <c r="Q126">
        <f>IFERROR(VLOOKUP(J126,Payments!A:D,4,FALSE),"")</f>
        <v>36005.71</v>
      </c>
      <c r="R126" t="str">
        <f>IFERROR(VLOOKUP(B126,Products!A:C,3,FALSE),"")</f>
        <v>Classic Cars</v>
      </c>
      <c r="S126">
        <f>IFERROR(VLOOKUP(B126,Products!A:G,7,FALSE),"")</f>
        <v>7305</v>
      </c>
      <c r="T126">
        <f>IFERROR(VLOOKUP(B126,Products!A:I,9,FALSE),"")</f>
        <v>214.3</v>
      </c>
      <c r="U126">
        <f t="shared" si="8"/>
        <v>5</v>
      </c>
      <c r="V126" t="str">
        <f t="shared" si="9"/>
        <v>Yes</v>
      </c>
      <c r="W126">
        <f t="shared" si="10"/>
        <v>2003</v>
      </c>
      <c r="X126">
        <f t="shared" si="11"/>
        <v>3</v>
      </c>
      <c r="Y126">
        <f>IFERROR(VLOOKUP(B126,Products!A:I,8,FALSE),"")</f>
        <v>98.58</v>
      </c>
      <c r="Z126">
        <f t="shared" si="12"/>
        <v>5717.64</v>
      </c>
      <c r="AA126">
        <f t="shared" si="13"/>
        <v>100</v>
      </c>
      <c r="AB126">
        <f t="shared" si="14"/>
        <v>1</v>
      </c>
      <c r="AC126">
        <f t="shared" si="15"/>
        <v>2858.82</v>
      </c>
    </row>
    <row r="127" spans="1:29">
      <c r="A127">
        <v>10112</v>
      </c>
      <c r="B127" t="s">
        <v>139</v>
      </c>
      <c r="C127">
        <v>23</v>
      </c>
      <c r="D127">
        <v>85.1</v>
      </c>
      <c r="E127">
        <v>2</v>
      </c>
      <c r="F127" s="6">
        <f>IFERROR(VLOOKUP(A127,Orders!A:B,2,FALSE),"")</f>
        <v>37704</v>
      </c>
      <c r="G127" s="6">
        <f>IFERROR(VLOOKUP(A127,Orders!A:C,3,FALSE),"")</f>
        <v>37714</v>
      </c>
      <c r="H127" s="6">
        <f>IFERROR(VLOOKUP(A127,Orders!A:D,4,FALSE),"")</f>
        <v>37709</v>
      </c>
      <c r="I127" t="str">
        <f>IFERROR(VLOOKUP(A127,Orders!A:E,5,FALSE),"")</f>
        <v>Shipped</v>
      </c>
      <c r="J127">
        <f>IFERROR(VLOOKUP(A127,Orders!A:G,7,FALSE),"")</f>
        <v>144</v>
      </c>
      <c r="K127">
        <f>IFERROR(VLOOKUP(J127,Customers!A:L,12,FALSE),"")</f>
        <v>1504</v>
      </c>
      <c r="L127">
        <f>IFERROR(VLOOKUP(J127,Customers!A:M,13,FALSE),"")</f>
        <v>53100</v>
      </c>
      <c r="M127" t="str">
        <f>IFERROR(VLOOKUP(J127,Customers!A:H,8,FALSE),"")</f>
        <v>LuleÃ¥</v>
      </c>
      <c r="N127">
        <f>IFERROR(VLOOKUP(K127,Employees!A:F,6,FALSE),"")</f>
        <v>7</v>
      </c>
      <c r="O127" t="str">
        <f>IFERROR(VLOOKUP(N127,Offices!A:B,2,FALSE),"")</f>
        <v>London</v>
      </c>
      <c r="P127" s="6">
        <f>IFERROR(VLOOKUP(J127,Payments!A:C,3,FALSE),"")</f>
        <v>38333</v>
      </c>
      <c r="Q127">
        <f>IFERROR(VLOOKUP(J127,Payments!A:D,4,FALSE),"")</f>
        <v>36005.71</v>
      </c>
      <c r="R127" t="str">
        <f>IFERROR(VLOOKUP(B127,Products!A:C,3,FALSE),"")</f>
        <v>Vintage Cars</v>
      </c>
      <c r="S127">
        <f>IFERROR(VLOOKUP(B127,Products!A:G,7,FALSE),"")</f>
        <v>4189</v>
      </c>
      <c r="T127">
        <f>IFERROR(VLOOKUP(B127,Products!A:I,9,FALSE),"")</f>
        <v>101.31</v>
      </c>
      <c r="U127">
        <f t="shared" si="8"/>
        <v>5</v>
      </c>
      <c r="V127" t="str">
        <f t="shared" si="9"/>
        <v>Yes</v>
      </c>
      <c r="W127">
        <f t="shared" si="10"/>
        <v>2003</v>
      </c>
      <c r="X127">
        <f t="shared" si="11"/>
        <v>3</v>
      </c>
      <c r="Y127">
        <f>IFERROR(VLOOKUP(B127,Products!A:I,8,FALSE),"")</f>
        <v>60.78</v>
      </c>
      <c r="Z127">
        <f t="shared" si="12"/>
        <v>1957.3</v>
      </c>
      <c r="AA127">
        <f t="shared" si="13"/>
        <v>40.013162224415915</v>
      </c>
      <c r="AB127">
        <f t="shared" si="14"/>
        <v>0</v>
      </c>
      <c r="AC127">
        <f t="shared" si="15"/>
        <v>559.3599999999999</v>
      </c>
    </row>
    <row r="128" spans="1:29">
      <c r="A128">
        <v>10113</v>
      </c>
      <c r="B128" t="s">
        <v>136</v>
      </c>
      <c r="C128">
        <v>21</v>
      </c>
      <c r="D128">
        <v>121.64</v>
      </c>
      <c r="E128">
        <v>2</v>
      </c>
      <c r="F128" s="6">
        <f>IFERROR(VLOOKUP(A128,Orders!A:B,2,FALSE),"")</f>
        <v>37706</v>
      </c>
      <c r="G128" s="6">
        <f>IFERROR(VLOOKUP(A128,Orders!A:C,3,FALSE),"")</f>
        <v>37713</v>
      </c>
      <c r="H128" s="6">
        <f>IFERROR(VLOOKUP(A128,Orders!A:D,4,FALSE),"")</f>
        <v>37707</v>
      </c>
      <c r="I128" t="str">
        <f>IFERROR(VLOOKUP(A128,Orders!A:E,5,FALSE),"")</f>
        <v>Shipped</v>
      </c>
      <c r="J128">
        <f>IFERROR(VLOOKUP(A128,Orders!A:G,7,FALSE),"")</f>
        <v>124</v>
      </c>
      <c r="K128">
        <f>IFERROR(VLOOKUP(J128,Customers!A:L,12,FALSE),"")</f>
        <v>1165</v>
      </c>
      <c r="L128">
        <f>IFERROR(VLOOKUP(J128,Customers!A:M,13,FALSE),"")</f>
        <v>210500</v>
      </c>
      <c r="M128" t="str">
        <f>IFERROR(VLOOKUP(J128,Customers!A:H,8,FALSE),"")</f>
        <v>San Rafael</v>
      </c>
      <c r="N128">
        <f>IFERROR(VLOOKUP(K128,Employees!A:F,6,FALSE),"")</f>
        <v>1</v>
      </c>
      <c r="O128" t="str">
        <f>IFERROR(VLOOKUP(N128,Offices!A:B,2,FALSE),"")</f>
        <v>San Francisco</v>
      </c>
      <c r="P128" s="6">
        <f>IFERROR(VLOOKUP(J128,Payments!A:C,3,FALSE),"")</f>
        <v>38416</v>
      </c>
      <c r="Q128">
        <f>IFERROR(VLOOKUP(J128,Payments!A:D,4,FALSE),"")</f>
        <v>101244.59</v>
      </c>
      <c r="R128" t="str">
        <f>IFERROR(VLOOKUP(B128,Products!A:C,3,FALSE),"")</f>
        <v>Trucks and Buses</v>
      </c>
      <c r="S128">
        <f>IFERROR(VLOOKUP(B128,Products!A:G,7,FALSE),"")</f>
        <v>1579</v>
      </c>
      <c r="T128">
        <f>IFERROR(VLOOKUP(B128,Products!A:I,9,FALSE),"")</f>
        <v>136.66999999999999</v>
      </c>
      <c r="U128">
        <f t="shared" si="8"/>
        <v>6</v>
      </c>
      <c r="V128" t="str">
        <f t="shared" si="9"/>
        <v>Yes</v>
      </c>
      <c r="W128">
        <f t="shared" si="10"/>
        <v>2003</v>
      </c>
      <c r="X128">
        <f t="shared" si="11"/>
        <v>3</v>
      </c>
      <c r="Y128">
        <f>IFERROR(VLOOKUP(B128,Products!A:I,8,FALSE),"")</f>
        <v>77.900000000000006</v>
      </c>
      <c r="Z128">
        <f t="shared" si="12"/>
        <v>2554.44</v>
      </c>
      <c r="AA128">
        <f t="shared" si="13"/>
        <v>56.148908857509618</v>
      </c>
      <c r="AB128">
        <f t="shared" si="14"/>
        <v>0</v>
      </c>
      <c r="AC128">
        <f t="shared" si="15"/>
        <v>918.53999999999985</v>
      </c>
    </row>
    <row r="129" spans="1:29">
      <c r="A129">
        <v>10113</v>
      </c>
      <c r="B129" t="s">
        <v>137</v>
      </c>
      <c r="C129">
        <v>49</v>
      </c>
      <c r="D129">
        <v>101.5</v>
      </c>
      <c r="E129">
        <v>4</v>
      </c>
      <c r="F129" s="6">
        <f>IFERROR(VLOOKUP(A129,Orders!A:B,2,FALSE),"")</f>
        <v>37706</v>
      </c>
      <c r="G129" s="6">
        <f>IFERROR(VLOOKUP(A129,Orders!A:C,3,FALSE),"")</f>
        <v>37713</v>
      </c>
      <c r="H129" s="6">
        <f>IFERROR(VLOOKUP(A129,Orders!A:D,4,FALSE),"")</f>
        <v>37707</v>
      </c>
      <c r="I129" t="str">
        <f>IFERROR(VLOOKUP(A129,Orders!A:E,5,FALSE),"")</f>
        <v>Shipped</v>
      </c>
      <c r="J129">
        <f>IFERROR(VLOOKUP(A129,Orders!A:G,7,FALSE),"")</f>
        <v>124</v>
      </c>
      <c r="K129">
        <f>IFERROR(VLOOKUP(J129,Customers!A:L,12,FALSE),"")</f>
        <v>1165</v>
      </c>
      <c r="L129">
        <f>IFERROR(VLOOKUP(J129,Customers!A:M,13,FALSE),"")</f>
        <v>210500</v>
      </c>
      <c r="M129" t="str">
        <f>IFERROR(VLOOKUP(J129,Customers!A:H,8,FALSE),"")</f>
        <v>San Rafael</v>
      </c>
      <c r="N129">
        <f>IFERROR(VLOOKUP(K129,Employees!A:F,6,FALSE),"")</f>
        <v>1</v>
      </c>
      <c r="O129" t="str">
        <f>IFERROR(VLOOKUP(N129,Offices!A:B,2,FALSE),"")</f>
        <v>San Francisco</v>
      </c>
      <c r="P129" s="6">
        <f>IFERROR(VLOOKUP(J129,Payments!A:C,3,FALSE),"")</f>
        <v>38416</v>
      </c>
      <c r="Q129">
        <f>IFERROR(VLOOKUP(J129,Payments!A:D,4,FALSE),"")</f>
        <v>101244.59</v>
      </c>
      <c r="R129" t="str">
        <f>IFERROR(VLOOKUP(B129,Products!A:C,3,FALSE),"")</f>
        <v>Trucks and Buses</v>
      </c>
      <c r="S129">
        <f>IFERROR(VLOOKUP(B129,Products!A:G,7,FALSE),"")</f>
        <v>2613</v>
      </c>
      <c r="T129">
        <f>IFERROR(VLOOKUP(B129,Products!A:I,9,FALSE),"")</f>
        <v>116.67</v>
      </c>
      <c r="U129">
        <f t="shared" si="8"/>
        <v>6</v>
      </c>
      <c r="V129" t="str">
        <f t="shared" si="9"/>
        <v>Yes</v>
      </c>
      <c r="W129">
        <f t="shared" si="10"/>
        <v>2003</v>
      </c>
      <c r="X129">
        <f t="shared" si="11"/>
        <v>3</v>
      </c>
      <c r="Y129">
        <f>IFERROR(VLOOKUP(B129,Products!A:I,8,FALSE),"")</f>
        <v>58.33</v>
      </c>
      <c r="Z129">
        <f t="shared" si="12"/>
        <v>4973.5</v>
      </c>
      <c r="AA129">
        <f t="shared" si="13"/>
        <v>74.009943425338605</v>
      </c>
      <c r="AB129">
        <f t="shared" si="14"/>
        <v>1</v>
      </c>
      <c r="AC129">
        <f t="shared" si="15"/>
        <v>2115.33</v>
      </c>
    </row>
    <row r="130" spans="1:29">
      <c r="A130">
        <v>10113</v>
      </c>
      <c r="B130" t="s">
        <v>144</v>
      </c>
      <c r="C130">
        <v>50</v>
      </c>
      <c r="D130">
        <v>43.27</v>
      </c>
      <c r="E130">
        <v>3</v>
      </c>
      <c r="F130" s="6">
        <f>IFERROR(VLOOKUP(A130,Orders!A:B,2,FALSE),"")</f>
        <v>37706</v>
      </c>
      <c r="G130" s="6">
        <f>IFERROR(VLOOKUP(A130,Orders!A:C,3,FALSE),"")</f>
        <v>37713</v>
      </c>
      <c r="H130" s="6">
        <f>IFERROR(VLOOKUP(A130,Orders!A:D,4,FALSE),"")</f>
        <v>37707</v>
      </c>
      <c r="I130" t="str">
        <f>IFERROR(VLOOKUP(A130,Orders!A:E,5,FALSE),"")</f>
        <v>Shipped</v>
      </c>
      <c r="J130">
        <f>IFERROR(VLOOKUP(A130,Orders!A:G,7,FALSE),"")</f>
        <v>124</v>
      </c>
      <c r="K130">
        <f>IFERROR(VLOOKUP(J130,Customers!A:L,12,FALSE),"")</f>
        <v>1165</v>
      </c>
      <c r="L130">
        <f>IFERROR(VLOOKUP(J130,Customers!A:M,13,FALSE),"")</f>
        <v>210500</v>
      </c>
      <c r="M130" t="str">
        <f>IFERROR(VLOOKUP(J130,Customers!A:H,8,FALSE),"")</f>
        <v>San Rafael</v>
      </c>
      <c r="N130">
        <f>IFERROR(VLOOKUP(K130,Employees!A:F,6,FALSE),"")</f>
        <v>1</v>
      </c>
      <c r="O130" t="str">
        <f>IFERROR(VLOOKUP(N130,Offices!A:B,2,FALSE),"")</f>
        <v>San Francisco</v>
      </c>
      <c r="P130" s="6">
        <f>IFERROR(VLOOKUP(J130,Payments!A:C,3,FALSE),"")</f>
        <v>38416</v>
      </c>
      <c r="Q130">
        <f>IFERROR(VLOOKUP(J130,Payments!A:D,4,FALSE),"")</f>
        <v>101244.59</v>
      </c>
      <c r="R130" t="str">
        <f>IFERROR(VLOOKUP(B130,Products!A:C,3,FALSE),"")</f>
        <v>Vintage Cars</v>
      </c>
      <c r="S130">
        <f>IFERROR(VLOOKUP(B130,Products!A:G,7,FALSE),"")</f>
        <v>6645</v>
      </c>
      <c r="T130">
        <f>IFERROR(VLOOKUP(B130,Products!A:I,9,FALSE),"")</f>
        <v>50.31</v>
      </c>
      <c r="U130">
        <f t="shared" ref="U130:U193" si="16">G130-H130</f>
        <v>6</v>
      </c>
      <c r="V130" t="str">
        <f t="shared" ref="V130:V193" si="17">IF(OR(I130="Shipped",I130="Resolved"),IF(U130&lt;=6,"Yes","No"),"")</f>
        <v>Yes</v>
      </c>
      <c r="W130">
        <f t="shared" ref="W130:W193" si="18">YEAR(F130)</f>
        <v>2003</v>
      </c>
      <c r="X130">
        <f t="shared" ref="X130:X193" si="19">MONTH(F130)</f>
        <v>3</v>
      </c>
      <c r="Y130">
        <f>IFERROR(VLOOKUP(B130,Products!A:I,8,FALSE),"")</f>
        <v>23.14</v>
      </c>
      <c r="Z130">
        <f t="shared" ref="Z130:Z193" si="20">C130*D130</f>
        <v>2163.5</v>
      </c>
      <c r="AA130">
        <f t="shared" ref="AA130:AA193" si="21">((D130-Y130)/Y130)*100</f>
        <v>86.992221261884197</v>
      </c>
      <c r="AB130">
        <f t="shared" ref="AB130:AB193" si="22">IF(AA130&gt;=67, 1,0)</f>
        <v>1</v>
      </c>
      <c r="AC130">
        <f t="shared" ref="AC130:AC193" si="23">C130*(D130-Y130)</f>
        <v>1006.5000000000001</v>
      </c>
    </row>
    <row r="131" spans="1:29">
      <c r="A131">
        <v>10113</v>
      </c>
      <c r="B131" t="s">
        <v>148</v>
      </c>
      <c r="C131">
        <v>23</v>
      </c>
      <c r="D131">
        <v>58.82</v>
      </c>
      <c r="E131">
        <v>1</v>
      </c>
      <c r="F131" s="6">
        <f>IFERROR(VLOOKUP(A131,Orders!A:B,2,FALSE),"")</f>
        <v>37706</v>
      </c>
      <c r="G131" s="6">
        <f>IFERROR(VLOOKUP(A131,Orders!A:C,3,FALSE),"")</f>
        <v>37713</v>
      </c>
      <c r="H131" s="6">
        <f>IFERROR(VLOOKUP(A131,Orders!A:D,4,FALSE),"")</f>
        <v>37707</v>
      </c>
      <c r="I131" t="str">
        <f>IFERROR(VLOOKUP(A131,Orders!A:E,5,FALSE),"")</f>
        <v>Shipped</v>
      </c>
      <c r="J131">
        <f>IFERROR(VLOOKUP(A131,Orders!A:G,7,FALSE),"")</f>
        <v>124</v>
      </c>
      <c r="K131">
        <f>IFERROR(VLOOKUP(J131,Customers!A:L,12,FALSE),"")</f>
        <v>1165</v>
      </c>
      <c r="L131">
        <f>IFERROR(VLOOKUP(J131,Customers!A:M,13,FALSE),"")</f>
        <v>210500</v>
      </c>
      <c r="M131" t="str">
        <f>IFERROR(VLOOKUP(J131,Customers!A:H,8,FALSE),"")</f>
        <v>San Rafael</v>
      </c>
      <c r="N131">
        <f>IFERROR(VLOOKUP(K131,Employees!A:F,6,FALSE),"")</f>
        <v>1</v>
      </c>
      <c r="O131" t="str">
        <f>IFERROR(VLOOKUP(N131,Offices!A:B,2,FALSE),"")</f>
        <v>San Francisco</v>
      </c>
      <c r="P131" s="6">
        <f>IFERROR(VLOOKUP(J131,Payments!A:C,3,FALSE),"")</f>
        <v>38416</v>
      </c>
      <c r="Q131">
        <f>IFERROR(VLOOKUP(J131,Payments!A:D,4,FALSE),"")</f>
        <v>101244.59</v>
      </c>
      <c r="R131" t="str">
        <f>IFERROR(VLOOKUP(B131,Products!A:C,3,FALSE),"")</f>
        <v>Trucks and Buses</v>
      </c>
      <c r="S131">
        <f>IFERROR(VLOOKUP(B131,Products!A:G,7,FALSE),"")</f>
        <v>814</v>
      </c>
      <c r="T131">
        <f>IFERROR(VLOOKUP(B131,Products!A:I,9,FALSE),"")</f>
        <v>64.64</v>
      </c>
      <c r="U131">
        <f t="shared" si="16"/>
        <v>6</v>
      </c>
      <c r="V131" t="str">
        <f t="shared" si="17"/>
        <v>Yes</v>
      </c>
      <c r="W131">
        <f t="shared" si="18"/>
        <v>2003</v>
      </c>
      <c r="X131">
        <f t="shared" si="19"/>
        <v>3</v>
      </c>
      <c r="Y131">
        <f>IFERROR(VLOOKUP(B131,Products!A:I,8,FALSE),"")</f>
        <v>33.61</v>
      </c>
      <c r="Z131">
        <f t="shared" si="20"/>
        <v>1352.86</v>
      </c>
      <c r="AA131">
        <f t="shared" si="21"/>
        <v>75.0074382624219</v>
      </c>
      <c r="AB131">
        <f t="shared" si="22"/>
        <v>1</v>
      </c>
      <c r="AC131">
        <f t="shared" si="23"/>
        <v>579.83000000000004</v>
      </c>
    </row>
    <row r="132" spans="1:29">
      <c r="A132">
        <v>10114</v>
      </c>
      <c r="B132" t="s">
        <v>135</v>
      </c>
      <c r="C132">
        <v>31</v>
      </c>
      <c r="D132">
        <v>128.53</v>
      </c>
      <c r="E132">
        <v>8</v>
      </c>
      <c r="F132" s="6">
        <f>IFERROR(VLOOKUP(A132,Orders!A:B,2,FALSE),"")</f>
        <v>37712</v>
      </c>
      <c r="G132" s="6">
        <f>IFERROR(VLOOKUP(A132,Orders!A:C,3,FALSE),"")</f>
        <v>37718</v>
      </c>
      <c r="H132" s="6">
        <f>IFERROR(VLOOKUP(A132,Orders!A:D,4,FALSE),"")</f>
        <v>37713</v>
      </c>
      <c r="I132" t="str">
        <f>IFERROR(VLOOKUP(A132,Orders!A:E,5,FALSE),"")</f>
        <v>Shipped</v>
      </c>
      <c r="J132">
        <f>IFERROR(VLOOKUP(A132,Orders!A:G,7,FALSE),"")</f>
        <v>172</v>
      </c>
      <c r="K132">
        <f>IFERROR(VLOOKUP(J132,Customers!A:L,12,FALSE),"")</f>
        <v>1337</v>
      </c>
      <c r="L132">
        <f>IFERROR(VLOOKUP(J132,Customers!A:M,13,FALSE),"")</f>
        <v>84300</v>
      </c>
      <c r="M132" t="str">
        <f>IFERROR(VLOOKUP(J132,Customers!A:H,8,FALSE),"")</f>
        <v>Paris</v>
      </c>
      <c r="N132">
        <f>IFERROR(VLOOKUP(K132,Employees!A:F,6,FALSE),"")</f>
        <v>4</v>
      </c>
      <c r="O132" t="str">
        <f>IFERROR(VLOOKUP(N132,Offices!A:B,2,FALSE),"")</f>
        <v>Paris</v>
      </c>
      <c r="P132" s="6">
        <f>IFERROR(VLOOKUP(J132,Payments!A:C,3,FALSE),"")</f>
        <v>38239</v>
      </c>
      <c r="Q132">
        <f>IFERROR(VLOOKUP(J132,Payments!A:D,4,FALSE),"")</f>
        <v>1960.8</v>
      </c>
      <c r="R132" t="str">
        <f>IFERROR(VLOOKUP(B132,Products!A:C,3,FALSE),"")</f>
        <v>Classic Cars</v>
      </c>
      <c r="S132">
        <f>IFERROR(VLOOKUP(B132,Products!A:G,7,FALSE),"")</f>
        <v>6791</v>
      </c>
      <c r="T132">
        <f>IFERROR(VLOOKUP(B132,Products!A:I,9,FALSE),"")</f>
        <v>147.74</v>
      </c>
      <c r="U132">
        <f t="shared" si="16"/>
        <v>5</v>
      </c>
      <c r="V132" t="str">
        <f t="shared" si="17"/>
        <v>Yes</v>
      </c>
      <c r="W132">
        <f t="shared" si="18"/>
        <v>2003</v>
      </c>
      <c r="X132">
        <f t="shared" si="19"/>
        <v>4</v>
      </c>
      <c r="Y132">
        <f>IFERROR(VLOOKUP(B132,Products!A:I,8,FALSE),"")</f>
        <v>103.42</v>
      </c>
      <c r="Z132">
        <f t="shared" si="20"/>
        <v>3984.43</v>
      </c>
      <c r="AA132">
        <f t="shared" si="21"/>
        <v>24.279636433958615</v>
      </c>
      <c r="AB132">
        <f t="shared" si="22"/>
        <v>0</v>
      </c>
      <c r="AC132">
        <f t="shared" si="23"/>
        <v>778.41</v>
      </c>
    </row>
    <row r="133" spans="1:29">
      <c r="A133">
        <v>10114</v>
      </c>
      <c r="B133" t="s">
        <v>153</v>
      </c>
      <c r="C133">
        <v>39</v>
      </c>
      <c r="D133">
        <v>106.78</v>
      </c>
      <c r="E133">
        <v>3</v>
      </c>
      <c r="F133" s="6">
        <f>IFERROR(VLOOKUP(A133,Orders!A:B,2,FALSE),"")</f>
        <v>37712</v>
      </c>
      <c r="G133" s="6">
        <f>IFERROR(VLOOKUP(A133,Orders!A:C,3,FALSE),"")</f>
        <v>37718</v>
      </c>
      <c r="H133" s="6">
        <f>IFERROR(VLOOKUP(A133,Orders!A:D,4,FALSE),"")</f>
        <v>37713</v>
      </c>
      <c r="I133" t="str">
        <f>IFERROR(VLOOKUP(A133,Orders!A:E,5,FALSE),"")</f>
        <v>Shipped</v>
      </c>
      <c r="J133">
        <f>IFERROR(VLOOKUP(A133,Orders!A:G,7,FALSE),"")</f>
        <v>172</v>
      </c>
      <c r="K133">
        <f>IFERROR(VLOOKUP(J133,Customers!A:L,12,FALSE),"")</f>
        <v>1337</v>
      </c>
      <c r="L133">
        <f>IFERROR(VLOOKUP(J133,Customers!A:M,13,FALSE),"")</f>
        <v>84300</v>
      </c>
      <c r="M133" t="str">
        <f>IFERROR(VLOOKUP(J133,Customers!A:H,8,FALSE),"")</f>
        <v>Paris</v>
      </c>
      <c r="N133">
        <f>IFERROR(VLOOKUP(K133,Employees!A:F,6,FALSE),"")</f>
        <v>4</v>
      </c>
      <c r="O133" t="str">
        <f>IFERROR(VLOOKUP(N133,Offices!A:B,2,FALSE),"")</f>
        <v>Paris</v>
      </c>
      <c r="P133" s="6">
        <f>IFERROR(VLOOKUP(J133,Payments!A:C,3,FALSE),"")</f>
        <v>38239</v>
      </c>
      <c r="Q133">
        <f>IFERROR(VLOOKUP(J133,Payments!A:D,4,FALSE),"")</f>
        <v>1960.8</v>
      </c>
      <c r="R133" t="str">
        <f>IFERROR(VLOOKUP(B133,Products!A:C,3,FALSE),"")</f>
        <v>Trucks and Buses</v>
      </c>
      <c r="S133">
        <f>IFERROR(VLOOKUP(B133,Products!A:G,7,FALSE),"")</f>
        <v>8258</v>
      </c>
      <c r="T133">
        <f>IFERROR(VLOOKUP(B133,Products!A:I,9,FALSE),"")</f>
        <v>122.73</v>
      </c>
      <c r="U133">
        <f t="shared" si="16"/>
        <v>5</v>
      </c>
      <c r="V133" t="str">
        <f t="shared" si="17"/>
        <v>Yes</v>
      </c>
      <c r="W133">
        <f t="shared" si="18"/>
        <v>2003</v>
      </c>
      <c r="X133">
        <f t="shared" si="19"/>
        <v>4</v>
      </c>
      <c r="Y133">
        <f>IFERROR(VLOOKUP(B133,Products!A:I,8,FALSE),"")</f>
        <v>74.86</v>
      </c>
      <c r="Z133">
        <f t="shared" si="20"/>
        <v>4164.42</v>
      </c>
      <c r="AA133">
        <f t="shared" si="21"/>
        <v>42.639593908629443</v>
      </c>
      <c r="AB133">
        <f t="shared" si="22"/>
        <v>0</v>
      </c>
      <c r="AC133">
        <f t="shared" si="23"/>
        <v>1244.8800000000001</v>
      </c>
    </row>
    <row r="134" spans="1:29">
      <c r="A134">
        <v>10114</v>
      </c>
      <c r="B134" t="s">
        <v>138</v>
      </c>
      <c r="C134">
        <v>45</v>
      </c>
      <c r="D134">
        <v>53.48</v>
      </c>
      <c r="E134">
        <v>6</v>
      </c>
      <c r="F134" s="6">
        <f>IFERROR(VLOOKUP(A134,Orders!A:B,2,FALSE),"")</f>
        <v>37712</v>
      </c>
      <c r="G134" s="6">
        <f>IFERROR(VLOOKUP(A134,Orders!A:C,3,FALSE),"")</f>
        <v>37718</v>
      </c>
      <c r="H134" s="6">
        <f>IFERROR(VLOOKUP(A134,Orders!A:D,4,FALSE),"")</f>
        <v>37713</v>
      </c>
      <c r="I134" t="str">
        <f>IFERROR(VLOOKUP(A134,Orders!A:E,5,FALSE),"")</f>
        <v>Shipped</v>
      </c>
      <c r="J134">
        <f>IFERROR(VLOOKUP(A134,Orders!A:G,7,FALSE),"")</f>
        <v>172</v>
      </c>
      <c r="K134">
        <f>IFERROR(VLOOKUP(J134,Customers!A:L,12,FALSE),"")</f>
        <v>1337</v>
      </c>
      <c r="L134">
        <f>IFERROR(VLOOKUP(J134,Customers!A:M,13,FALSE),"")</f>
        <v>84300</v>
      </c>
      <c r="M134" t="str">
        <f>IFERROR(VLOOKUP(J134,Customers!A:H,8,FALSE),"")</f>
        <v>Paris</v>
      </c>
      <c r="N134">
        <f>IFERROR(VLOOKUP(K134,Employees!A:F,6,FALSE),"")</f>
        <v>4</v>
      </c>
      <c r="O134" t="str">
        <f>IFERROR(VLOOKUP(N134,Offices!A:B,2,FALSE),"")</f>
        <v>Paris</v>
      </c>
      <c r="P134" s="6">
        <f>IFERROR(VLOOKUP(J134,Payments!A:C,3,FALSE),"")</f>
        <v>38239</v>
      </c>
      <c r="Q134">
        <f>IFERROR(VLOOKUP(J134,Payments!A:D,4,FALSE),"")</f>
        <v>1960.8</v>
      </c>
      <c r="R134" t="str">
        <f>IFERROR(VLOOKUP(B134,Products!A:C,3,FALSE),"")</f>
        <v>Trucks and Buses</v>
      </c>
      <c r="S134">
        <f>IFERROR(VLOOKUP(B134,Products!A:G,7,FALSE),"")</f>
        <v>2018</v>
      </c>
      <c r="T134">
        <f>IFERROR(VLOOKUP(B134,Products!A:I,9,FALSE),"")</f>
        <v>60.77</v>
      </c>
      <c r="U134">
        <f t="shared" si="16"/>
        <v>5</v>
      </c>
      <c r="V134" t="str">
        <f t="shared" si="17"/>
        <v>Yes</v>
      </c>
      <c r="W134">
        <f t="shared" si="18"/>
        <v>2003</v>
      </c>
      <c r="X134">
        <f t="shared" si="19"/>
        <v>4</v>
      </c>
      <c r="Y134">
        <f>IFERROR(VLOOKUP(B134,Products!A:I,8,FALSE),"")</f>
        <v>24.92</v>
      </c>
      <c r="Z134">
        <f t="shared" si="20"/>
        <v>2406.6</v>
      </c>
      <c r="AA134">
        <f t="shared" si="21"/>
        <v>114.60674157303367</v>
      </c>
      <c r="AB134">
        <f t="shared" si="22"/>
        <v>1</v>
      </c>
      <c r="AC134">
        <f t="shared" si="23"/>
        <v>1285.1999999999998</v>
      </c>
    </row>
    <row r="135" spans="1:29">
      <c r="A135">
        <v>10114</v>
      </c>
      <c r="B135" t="s">
        <v>154</v>
      </c>
      <c r="C135">
        <v>48</v>
      </c>
      <c r="D135">
        <v>169.34</v>
      </c>
      <c r="E135">
        <v>4</v>
      </c>
      <c r="F135" s="6">
        <f>IFERROR(VLOOKUP(A135,Orders!A:B,2,FALSE),"")</f>
        <v>37712</v>
      </c>
      <c r="G135" s="6">
        <f>IFERROR(VLOOKUP(A135,Orders!A:C,3,FALSE),"")</f>
        <v>37718</v>
      </c>
      <c r="H135" s="6">
        <f>IFERROR(VLOOKUP(A135,Orders!A:D,4,FALSE),"")</f>
        <v>37713</v>
      </c>
      <c r="I135" t="str">
        <f>IFERROR(VLOOKUP(A135,Orders!A:E,5,FALSE),"")</f>
        <v>Shipped</v>
      </c>
      <c r="J135">
        <f>IFERROR(VLOOKUP(A135,Orders!A:G,7,FALSE),"")</f>
        <v>172</v>
      </c>
      <c r="K135">
        <f>IFERROR(VLOOKUP(J135,Customers!A:L,12,FALSE),"")</f>
        <v>1337</v>
      </c>
      <c r="L135">
        <f>IFERROR(VLOOKUP(J135,Customers!A:M,13,FALSE),"")</f>
        <v>84300</v>
      </c>
      <c r="M135" t="str">
        <f>IFERROR(VLOOKUP(J135,Customers!A:H,8,FALSE),"")</f>
        <v>Paris</v>
      </c>
      <c r="N135">
        <f>IFERROR(VLOOKUP(K135,Employees!A:F,6,FALSE),"")</f>
        <v>4</v>
      </c>
      <c r="O135" t="str">
        <f>IFERROR(VLOOKUP(N135,Offices!A:B,2,FALSE),"")</f>
        <v>Paris</v>
      </c>
      <c r="P135" s="6">
        <f>IFERROR(VLOOKUP(J135,Payments!A:C,3,FALSE),"")</f>
        <v>38239</v>
      </c>
      <c r="Q135">
        <f>IFERROR(VLOOKUP(J135,Payments!A:D,4,FALSE),"")</f>
        <v>1960.8</v>
      </c>
      <c r="R135" t="str">
        <f>IFERROR(VLOOKUP(B135,Products!A:C,3,FALSE),"")</f>
        <v>Classic Cars</v>
      </c>
      <c r="S135">
        <f>IFERROR(VLOOKUP(B135,Products!A:G,7,FALSE),"")</f>
        <v>8347</v>
      </c>
      <c r="T135">
        <f>IFERROR(VLOOKUP(B135,Products!A:I,9,FALSE),"")</f>
        <v>169.34</v>
      </c>
      <c r="U135">
        <f t="shared" si="16"/>
        <v>5</v>
      </c>
      <c r="V135" t="str">
        <f t="shared" si="17"/>
        <v>Yes</v>
      </c>
      <c r="W135">
        <f t="shared" si="18"/>
        <v>2003</v>
      </c>
      <c r="X135">
        <f t="shared" si="19"/>
        <v>4</v>
      </c>
      <c r="Y135">
        <f>IFERROR(VLOOKUP(B135,Products!A:I,8,FALSE),"")</f>
        <v>77.900000000000006</v>
      </c>
      <c r="Z135">
        <f t="shared" si="20"/>
        <v>8128.32</v>
      </c>
      <c r="AA135">
        <f t="shared" si="21"/>
        <v>117.38125802310653</v>
      </c>
      <c r="AB135">
        <f t="shared" si="22"/>
        <v>1</v>
      </c>
      <c r="AC135">
        <f t="shared" si="23"/>
        <v>4389.12</v>
      </c>
    </row>
    <row r="136" spans="1:29">
      <c r="A136">
        <v>10114</v>
      </c>
      <c r="B136" t="s">
        <v>143</v>
      </c>
      <c r="C136">
        <v>41</v>
      </c>
      <c r="D136">
        <v>105.34</v>
      </c>
      <c r="E136">
        <v>9</v>
      </c>
      <c r="F136" s="6">
        <f>IFERROR(VLOOKUP(A136,Orders!A:B,2,FALSE),"")</f>
        <v>37712</v>
      </c>
      <c r="G136" s="6">
        <f>IFERROR(VLOOKUP(A136,Orders!A:C,3,FALSE),"")</f>
        <v>37718</v>
      </c>
      <c r="H136" s="6">
        <f>IFERROR(VLOOKUP(A136,Orders!A:D,4,FALSE),"")</f>
        <v>37713</v>
      </c>
      <c r="I136" t="str">
        <f>IFERROR(VLOOKUP(A136,Orders!A:E,5,FALSE),"")</f>
        <v>Shipped</v>
      </c>
      <c r="J136">
        <f>IFERROR(VLOOKUP(A136,Orders!A:G,7,FALSE),"")</f>
        <v>172</v>
      </c>
      <c r="K136">
        <f>IFERROR(VLOOKUP(J136,Customers!A:L,12,FALSE),"")</f>
        <v>1337</v>
      </c>
      <c r="L136">
        <f>IFERROR(VLOOKUP(J136,Customers!A:M,13,FALSE),"")</f>
        <v>84300</v>
      </c>
      <c r="M136" t="str">
        <f>IFERROR(VLOOKUP(J136,Customers!A:H,8,FALSE),"")</f>
        <v>Paris</v>
      </c>
      <c r="N136">
        <f>IFERROR(VLOOKUP(K136,Employees!A:F,6,FALSE),"")</f>
        <v>4</v>
      </c>
      <c r="O136" t="str">
        <f>IFERROR(VLOOKUP(N136,Offices!A:B,2,FALSE),"")</f>
        <v>Paris</v>
      </c>
      <c r="P136" s="6">
        <f>IFERROR(VLOOKUP(J136,Payments!A:C,3,FALSE),"")</f>
        <v>38239</v>
      </c>
      <c r="Q136">
        <f>IFERROR(VLOOKUP(J136,Payments!A:D,4,FALSE),"")</f>
        <v>1960.8</v>
      </c>
      <c r="R136" t="str">
        <f>IFERROR(VLOOKUP(B136,Products!A:C,3,FALSE),"")</f>
        <v>Trucks and Buses</v>
      </c>
      <c r="S136">
        <f>IFERROR(VLOOKUP(B136,Products!A:G,7,FALSE),"")</f>
        <v>3128</v>
      </c>
      <c r="T136">
        <f>IFERROR(VLOOKUP(B136,Products!A:I,9,FALSE),"")</f>
        <v>121.08</v>
      </c>
      <c r="U136">
        <f t="shared" si="16"/>
        <v>5</v>
      </c>
      <c r="V136" t="str">
        <f t="shared" si="17"/>
        <v>Yes</v>
      </c>
      <c r="W136">
        <f t="shared" si="18"/>
        <v>2003</v>
      </c>
      <c r="X136">
        <f t="shared" si="19"/>
        <v>4</v>
      </c>
      <c r="Y136">
        <f>IFERROR(VLOOKUP(B136,Products!A:I,8,FALSE),"")</f>
        <v>84.76</v>
      </c>
      <c r="Z136">
        <f t="shared" si="20"/>
        <v>4318.9400000000005</v>
      </c>
      <c r="AA136">
        <f t="shared" si="21"/>
        <v>24.280320906087773</v>
      </c>
      <c r="AB136">
        <f t="shared" si="22"/>
        <v>0</v>
      </c>
      <c r="AC136">
        <f t="shared" si="23"/>
        <v>843.78</v>
      </c>
    </row>
    <row r="137" spans="1:29">
      <c r="A137">
        <v>10114</v>
      </c>
      <c r="B137" t="s">
        <v>145</v>
      </c>
      <c r="C137">
        <v>21</v>
      </c>
      <c r="D137">
        <v>102.23</v>
      </c>
      <c r="E137">
        <v>5</v>
      </c>
      <c r="F137" s="6">
        <f>IFERROR(VLOOKUP(A137,Orders!A:B,2,FALSE),"")</f>
        <v>37712</v>
      </c>
      <c r="G137" s="6">
        <f>IFERROR(VLOOKUP(A137,Orders!A:C,3,FALSE),"")</f>
        <v>37718</v>
      </c>
      <c r="H137" s="6">
        <f>IFERROR(VLOOKUP(A137,Orders!A:D,4,FALSE),"")</f>
        <v>37713</v>
      </c>
      <c r="I137" t="str">
        <f>IFERROR(VLOOKUP(A137,Orders!A:E,5,FALSE),"")</f>
        <v>Shipped</v>
      </c>
      <c r="J137">
        <f>IFERROR(VLOOKUP(A137,Orders!A:G,7,FALSE),"")</f>
        <v>172</v>
      </c>
      <c r="K137">
        <f>IFERROR(VLOOKUP(J137,Customers!A:L,12,FALSE),"")</f>
        <v>1337</v>
      </c>
      <c r="L137">
        <f>IFERROR(VLOOKUP(J137,Customers!A:M,13,FALSE),"")</f>
        <v>84300</v>
      </c>
      <c r="M137" t="str">
        <f>IFERROR(VLOOKUP(J137,Customers!A:H,8,FALSE),"")</f>
        <v>Paris</v>
      </c>
      <c r="N137">
        <f>IFERROR(VLOOKUP(K137,Employees!A:F,6,FALSE),"")</f>
        <v>4</v>
      </c>
      <c r="O137" t="str">
        <f>IFERROR(VLOOKUP(N137,Offices!A:B,2,FALSE),"")</f>
        <v>Paris</v>
      </c>
      <c r="P137" s="6">
        <f>IFERROR(VLOOKUP(J137,Payments!A:C,3,FALSE),"")</f>
        <v>38239</v>
      </c>
      <c r="Q137">
        <f>IFERROR(VLOOKUP(J137,Payments!A:D,4,FALSE),"")</f>
        <v>1960.8</v>
      </c>
      <c r="R137" t="str">
        <f>IFERROR(VLOOKUP(B137,Products!A:C,3,FALSE),"")</f>
        <v>Trucks and Buses</v>
      </c>
      <c r="S137">
        <f>IFERROR(VLOOKUP(B137,Products!A:G,7,FALSE),"")</f>
        <v>2327</v>
      </c>
      <c r="T137">
        <f>IFERROR(VLOOKUP(B137,Products!A:I,9,FALSE),"")</f>
        <v>127.79</v>
      </c>
      <c r="U137">
        <f t="shared" si="16"/>
        <v>5</v>
      </c>
      <c r="V137" t="str">
        <f t="shared" si="17"/>
        <v>Yes</v>
      </c>
      <c r="W137">
        <f t="shared" si="18"/>
        <v>2003</v>
      </c>
      <c r="X137">
        <f t="shared" si="19"/>
        <v>4</v>
      </c>
      <c r="Y137">
        <f>IFERROR(VLOOKUP(B137,Products!A:I,8,FALSE),"")</f>
        <v>61.34</v>
      </c>
      <c r="Z137">
        <f t="shared" si="20"/>
        <v>2146.83</v>
      </c>
      <c r="AA137">
        <f t="shared" si="21"/>
        <v>66.661232474731008</v>
      </c>
      <c r="AB137">
        <f t="shared" si="22"/>
        <v>0</v>
      </c>
      <c r="AC137">
        <f t="shared" si="23"/>
        <v>858.69</v>
      </c>
    </row>
    <row r="138" spans="1:29">
      <c r="A138">
        <v>10114</v>
      </c>
      <c r="B138" t="s">
        <v>157</v>
      </c>
      <c r="C138">
        <v>24</v>
      </c>
      <c r="D138">
        <v>28.64</v>
      </c>
      <c r="E138">
        <v>1</v>
      </c>
      <c r="F138" s="6">
        <f>IFERROR(VLOOKUP(A138,Orders!A:B,2,FALSE),"")</f>
        <v>37712</v>
      </c>
      <c r="G138" s="6">
        <f>IFERROR(VLOOKUP(A138,Orders!A:C,3,FALSE),"")</f>
        <v>37718</v>
      </c>
      <c r="H138" s="6">
        <f>IFERROR(VLOOKUP(A138,Orders!A:D,4,FALSE),"")</f>
        <v>37713</v>
      </c>
      <c r="I138" t="str">
        <f>IFERROR(VLOOKUP(A138,Orders!A:E,5,FALSE),"")</f>
        <v>Shipped</v>
      </c>
      <c r="J138">
        <f>IFERROR(VLOOKUP(A138,Orders!A:G,7,FALSE),"")</f>
        <v>172</v>
      </c>
      <c r="K138">
        <f>IFERROR(VLOOKUP(J138,Customers!A:L,12,FALSE),"")</f>
        <v>1337</v>
      </c>
      <c r="L138">
        <f>IFERROR(VLOOKUP(J138,Customers!A:M,13,FALSE),"")</f>
        <v>84300</v>
      </c>
      <c r="M138" t="str">
        <f>IFERROR(VLOOKUP(J138,Customers!A:H,8,FALSE),"")</f>
        <v>Paris</v>
      </c>
      <c r="N138">
        <f>IFERROR(VLOOKUP(K138,Employees!A:F,6,FALSE),"")</f>
        <v>4</v>
      </c>
      <c r="O138" t="str">
        <f>IFERROR(VLOOKUP(N138,Offices!A:B,2,FALSE),"")</f>
        <v>Paris</v>
      </c>
      <c r="P138" s="6">
        <f>IFERROR(VLOOKUP(J138,Payments!A:C,3,FALSE),"")</f>
        <v>38239</v>
      </c>
      <c r="Q138">
        <f>IFERROR(VLOOKUP(J138,Payments!A:D,4,FALSE),"")</f>
        <v>1960.8</v>
      </c>
      <c r="R138" t="str">
        <f>IFERROR(VLOOKUP(B138,Products!A:C,3,FALSE),"")</f>
        <v>Classic Cars</v>
      </c>
      <c r="S138">
        <f>IFERROR(VLOOKUP(B138,Products!A:G,7,FALSE),"")</f>
        <v>2542</v>
      </c>
      <c r="T138">
        <f>IFERROR(VLOOKUP(B138,Products!A:I,9,FALSE),"")</f>
        <v>35.36</v>
      </c>
      <c r="U138">
        <f t="shared" si="16"/>
        <v>5</v>
      </c>
      <c r="V138" t="str">
        <f t="shared" si="17"/>
        <v>Yes</v>
      </c>
      <c r="W138">
        <f t="shared" si="18"/>
        <v>2003</v>
      </c>
      <c r="X138">
        <f t="shared" si="19"/>
        <v>4</v>
      </c>
      <c r="Y138">
        <f>IFERROR(VLOOKUP(B138,Products!A:I,8,FALSE),"")</f>
        <v>15.91</v>
      </c>
      <c r="Z138">
        <f t="shared" si="20"/>
        <v>687.36</v>
      </c>
      <c r="AA138">
        <f t="shared" si="21"/>
        <v>80.012570710245129</v>
      </c>
      <c r="AB138">
        <f t="shared" si="22"/>
        <v>1</v>
      </c>
      <c r="AC138">
        <f t="shared" si="23"/>
        <v>305.52</v>
      </c>
    </row>
    <row r="139" spans="1:29">
      <c r="A139">
        <v>10114</v>
      </c>
      <c r="B139" t="s">
        <v>147</v>
      </c>
      <c r="C139">
        <v>32</v>
      </c>
      <c r="D139">
        <v>88.61</v>
      </c>
      <c r="E139">
        <v>7</v>
      </c>
      <c r="F139" s="6">
        <f>IFERROR(VLOOKUP(A139,Orders!A:B,2,FALSE),"")</f>
        <v>37712</v>
      </c>
      <c r="G139" s="6">
        <f>IFERROR(VLOOKUP(A139,Orders!A:C,3,FALSE),"")</f>
        <v>37718</v>
      </c>
      <c r="H139" s="6">
        <f>IFERROR(VLOOKUP(A139,Orders!A:D,4,FALSE),"")</f>
        <v>37713</v>
      </c>
      <c r="I139" t="str">
        <f>IFERROR(VLOOKUP(A139,Orders!A:E,5,FALSE),"")</f>
        <v>Shipped</v>
      </c>
      <c r="J139">
        <f>IFERROR(VLOOKUP(A139,Orders!A:G,7,FALSE),"")</f>
        <v>172</v>
      </c>
      <c r="K139">
        <f>IFERROR(VLOOKUP(J139,Customers!A:L,12,FALSE),"")</f>
        <v>1337</v>
      </c>
      <c r="L139">
        <f>IFERROR(VLOOKUP(J139,Customers!A:M,13,FALSE),"")</f>
        <v>84300</v>
      </c>
      <c r="M139" t="str">
        <f>IFERROR(VLOOKUP(J139,Customers!A:H,8,FALSE),"")</f>
        <v>Paris</v>
      </c>
      <c r="N139">
        <f>IFERROR(VLOOKUP(K139,Employees!A:F,6,FALSE),"")</f>
        <v>4</v>
      </c>
      <c r="O139" t="str">
        <f>IFERROR(VLOOKUP(N139,Offices!A:B,2,FALSE),"")</f>
        <v>Paris</v>
      </c>
      <c r="P139" s="6">
        <f>IFERROR(VLOOKUP(J139,Payments!A:C,3,FALSE),"")</f>
        <v>38239</v>
      </c>
      <c r="Q139">
        <f>IFERROR(VLOOKUP(J139,Payments!A:D,4,FALSE),"")</f>
        <v>1960.8</v>
      </c>
      <c r="R139" t="str">
        <f>IFERROR(VLOOKUP(B139,Products!A:C,3,FALSE),"")</f>
        <v>Trucks and Buses</v>
      </c>
      <c r="S139">
        <f>IFERROR(VLOOKUP(B139,Products!A:G,7,FALSE),"")</f>
        <v>5099</v>
      </c>
      <c r="T139">
        <f>IFERROR(VLOOKUP(B139,Products!A:I,9,FALSE),"")</f>
        <v>96.31</v>
      </c>
      <c r="U139">
        <f t="shared" si="16"/>
        <v>5</v>
      </c>
      <c r="V139" t="str">
        <f t="shared" si="17"/>
        <v>Yes</v>
      </c>
      <c r="W139">
        <f t="shared" si="18"/>
        <v>2003</v>
      </c>
      <c r="X139">
        <f t="shared" si="19"/>
        <v>4</v>
      </c>
      <c r="Y139">
        <f>IFERROR(VLOOKUP(B139,Products!A:I,8,FALSE),"")</f>
        <v>53.93</v>
      </c>
      <c r="Z139">
        <f t="shared" si="20"/>
        <v>2835.52</v>
      </c>
      <c r="AA139">
        <f t="shared" si="21"/>
        <v>64.305581309104397</v>
      </c>
      <c r="AB139">
        <f t="shared" si="22"/>
        <v>0</v>
      </c>
      <c r="AC139">
        <f t="shared" si="23"/>
        <v>1109.76</v>
      </c>
    </row>
    <row r="140" spans="1:29">
      <c r="A140">
        <v>10114</v>
      </c>
      <c r="B140" t="s">
        <v>159</v>
      </c>
      <c r="C140">
        <v>28</v>
      </c>
      <c r="D140">
        <v>43.83</v>
      </c>
      <c r="E140">
        <v>2</v>
      </c>
      <c r="F140" s="6">
        <f>IFERROR(VLOOKUP(A140,Orders!A:B,2,FALSE),"")</f>
        <v>37712</v>
      </c>
      <c r="G140" s="6">
        <f>IFERROR(VLOOKUP(A140,Orders!A:C,3,FALSE),"")</f>
        <v>37718</v>
      </c>
      <c r="H140" s="6">
        <f>IFERROR(VLOOKUP(A140,Orders!A:D,4,FALSE),"")</f>
        <v>37713</v>
      </c>
      <c r="I140" t="str">
        <f>IFERROR(VLOOKUP(A140,Orders!A:E,5,FALSE),"")</f>
        <v>Shipped</v>
      </c>
      <c r="J140">
        <f>IFERROR(VLOOKUP(A140,Orders!A:G,7,FALSE),"")</f>
        <v>172</v>
      </c>
      <c r="K140">
        <f>IFERROR(VLOOKUP(J140,Customers!A:L,12,FALSE),"")</f>
        <v>1337</v>
      </c>
      <c r="L140">
        <f>IFERROR(VLOOKUP(J140,Customers!A:M,13,FALSE),"")</f>
        <v>84300</v>
      </c>
      <c r="M140" t="str">
        <f>IFERROR(VLOOKUP(J140,Customers!A:H,8,FALSE),"")</f>
        <v>Paris</v>
      </c>
      <c r="N140">
        <f>IFERROR(VLOOKUP(K140,Employees!A:F,6,FALSE),"")</f>
        <v>4</v>
      </c>
      <c r="O140" t="str">
        <f>IFERROR(VLOOKUP(N140,Offices!A:B,2,FALSE),"")</f>
        <v>Paris</v>
      </c>
      <c r="P140" s="6">
        <f>IFERROR(VLOOKUP(J140,Payments!A:C,3,FALSE),"")</f>
        <v>38239</v>
      </c>
      <c r="Q140">
        <f>IFERROR(VLOOKUP(J140,Payments!A:D,4,FALSE),"")</f>
        <v>1960.8</v>
      </c>
      <c r="R140" t="str">
        <f>IFERROR(VLOOKUP(B140,Products!A:C,3,FALSE),"")</f>
        <v>Trucks and Buses</v>
      </c>
      <c r="S140">
        <f>IFERROR(VLOOKUP(B140,Products!A:G,7,FALSE),"")</f>
        <v>2874</v>
      </c>
      <c r="T140">
        <f>IFERROR(VLOOKUP(B140,Products!A:I,9,FALSE),"")</f>
        <v>54.11</v>
      </c>
      <c r="U140">
        <f t="shared" si="16"/>
        <v>5</v>
      </c>
      <c r="V140" t="str">
        <f t="shared" si="17"/>
        <v>Yes</v>
      </c>
      <c r="W140">
        <f t="shared" si="18"/>
        <v>2003</v>
      </c>
      <c r="X140">
        <f t="shared" si="19"/>
        <v>4</v>
      </c>
      <c r="Y140">
        <f>IFERROR(VLOOKUP(B140,Products!A:I,8,FALSE),"")</f>
        <v>25.98</v>
      </c>
      <c r="Z140">
        <f t="shared" si="20"/>
        <v>1227.24</v>
      </c>
      <c r="AA140">
        <f t="shared" si="21"/>
        <v>68.706697459584291</v>
      </c>
      <c r="AB140">
        <f t="shared" si="22"/>
        <v>1</v>
      </c>
      <c r="AC140">
        <f t="shared" si="23"/>
        <v>499.79999999999995</v>
      </c>
    </row>
    <row r="141" spans="1:29">
      <c r="A141">
        <v>10114</v>
      </c>
      <c r="B141" t="s">
        <v>149</v>
      </c>
      <c r="C141">
        <v>42</v>
      </c>
      <c r="D141">
        <v>82.94</v>
      </c>
      <c r="E141">
        <v>10</v>
      </c>
      <c r="F141" s="6">
        <f>IFERROR(VLOOKUP(A141,Orders!A:B,2,FALSE),"")</f>
        <v>37712</v>
      </c>
      <c r="G141" s="6">
        <f>IFERROR(VLOOKUP(A141,Orders!A:C,3,FALSE),"")</f>
        <v>37718</v>
      </c>
      <c r="H141" s="6">
        <f>IFERROR(VLOOKUP(A141,Orders!A:D,4,FALSE),"")</f>
        <v>37713</v>
      </c>
      <c r="I141" t="str">
        <f>IFERROR(VLOOKUP(A141,Orders!A:E,5,FALSE),"")</f>
        <v>Shipped</v>
      </c>
      <c r="J141">
        <f>IFERROR(VLOOKUP(A141,Orders!A:G,7,FALSE),"")</f>
        <v>172</v>
      </c>
      <c r="K141">
        <f>IFERROR(VLOOKUP(J141,Customers!A:L,12,FALSE),"")</f>
        <v>1337</v>
      </c>
      <c r="L141">
        <f>IFERROR(VLOOKUP(J141,Customers!A:M,13,FALSE),"")</f>
        <v>84300</v>
      </c>
      <c r="M141" t="str">
        <f>IFERROR(VLOOKUP(J141,Customers!A:H,8,FALSE),"")</f>
        <v>Paris</v>
      </c>
      <c r="N141">
        <f>IFERROR(VLOOKUP(K141,Employees!A:F,6,FALSE),"")</f>
        <v>4</v>
      </c>
      <c r="O141" t="str">
        <f>IFERROR(VLOOKUP(N141,Offices!A:B,2,FALSE),"")</f>
        <v>Paris</v>
      </c>
      <c r="P141" s="6">
        <f>IFERROR(VLOOKUP(J141,Payments!A:C,3,FALSE),"")</f>
        <v>38239</v>
      </c>
      <c r="Q141">
        <f>IFERROR(VLOOKUP(J141,Payments!A:D,4,FALSE),"")</f>
        <v>1960.8</v>
      </c>
      <c r="R141" t="str">
        <f>IFERROR(VLOOKUP(B141,Products!A:C,3,FALSE),"")</f>
        <v>Classic Cars</v>
      </c>
      <c r="S141">
        <f>IFERROR(VLOOKUP(B141,Products!A:G,7,FALSE),"")</f>
        <v>6934</v>
      </c>
      <c r="T141">
        <f>IFERROR(VLOOKUP(B141,Products!A:I,9,FALSE),"")</f>
        <v>101.15</v>
      </c>
      <c r="U141">
        <f t="shared" si="16"/>
        <v>5</v>
      </c>
      <c r="V141" t="str">
        <f t="shared" si="17"/>
        <v>Yes</v>
      </c>
      <c r="W141">
        <f t="shared" si="18"/>
        <v>2003</v>
      </c>
      <c r="X141">
        <f t="shared" si="19"/>
        <v>4</v>
      </c>
      <c r="Y141">
        <f>IFERROR(VLOOKUP(B141,Products!A:I,8,FALSE),"")</f>
        <v>46.53</v>
      </c>
      <c r="Z141">
        <f t="shared" si="20"/>
        <v>3483.48</v>
      </c>
      <c r="AA141">
        <f t="shared" si="21"/>
        <v>78.250591016548455</v>
      </c>
      <c r="AB141">
        <f t="shared" si="22"/>
        <v>1</v>
      </c>
      <c r="AC141">
        <f t="shared" si="23"/>
        <v>1529.2199999999998</v>
      </c>
    </row>
    <row r="142" spans="1:29">
      <c r="A142">
        <v>10115</v>
      </c>
      <c r="B142" t="s">
        <v>151</v>
      </c>
      <c r="C142">
        <v>46</v>
      </c>
      <c r="D142">
        <v>111.39</v>
      </c>
      <c r="E142">
        <v>5</v>
      </c>
      <c r="F142" s="6">
        <f>IFERROR(VLOOKUP(A142,Orders!A:B,2,FALSE),"")</f>
        <v>37715</v>
      </c>
      <c r="G142" s="6">
        <f>IFERROR(VLOOKUP(A142,Orders!A:C,3,FALSE),"")</f>
        <v>37723</v>
      </c>
      <c r="H142" s="6">
        <f>IFERROR(VLOOKUP(A142,Orders!A:D,4,FALSE),"")</f>
        <v>37718</v>
      </c>
      <c r="I142" t="str">
        <f>IFERROR(VLOOKUP(A142,Orders!A:E,5,FALSE),"")</f>
        <v>Shipped</v>
      </c>
      <c r="J142">
        <f>IFERROR(VLOOKUP(A142,Orders!A:G,7,FALSE),"")</f>
        <v>424</v>
      </c>
      <c r="K142">
        <f>IFERROR(VLOOKUP(J142,Customers!A:L,12,FALSE),"")</f>
        <v>1286</v>
      </c>
      <c r="L142">
        <f>IFERROR(VLOOKUP(J142,Customers!A:M,13,FALSE),"")</f>
        <v>67500</v>
      </c>
      <c r="M142" t="str">
        <f>IFERROR(VLOOKUP(J142,Customers!A:H,8,FALSE),"")</f>
        <v>NYC</v>
      </c>
      <c r="N142">
        <f>IFERROR(VLOOKUP(K142,Employees!A:F,6,FALSE),"")</f>
        <v>3</v>
      </c>
      <c r="O142" t="str">
        <f>IFERROR(VLOOKUP(N142,Offices!A:B,2,FALSE),"")</f>
        <v>NYC</v>
      </c>
      <c r="P142" s="6">
        <f>IFERROR(VLOOKUP(J142,Payments!A:C,3,FALSE),"")</f>
        <v>38328</v>
      </c>
      <c r="Q142">
        <f>IFERROR(VLOOKUP(J142,Payments!A:D,4,FALSE),"")</f>
        <v>25505.98</v>
      </c>
      <c r="R142" t="str">
        <f>IFERROR(VLOOKUP(B142,Products!A:C,3,FALSE),"")</f>
        <v>Trucks and Buses</v>
      </c>
      <c r="S142">
        <f>IFERROR(VLOOKUP(B142,Products!A:G,7,FALSE),"")</f>
        <v>6125</v>
      </c>
      <c r="T142">
        <f>IFERROR(VLOOKUP(B142,Products!A:I,9,FALSE),"")</f>
        <v>118.5</v>
      </c>
      <c r="U142">
        <f t="shared" si="16"/>
        <v>5</v>
      </c>
      <c r="V142" t="str">
        <f t="shared" si="17"/>
        <v>Yes</v>
      </c>
      <c r="W142">
        <f t="shared" si="18"/>
        <v>2003</v>
      </c>
      <c r="X142">
        <f t="shared" si="19"/>
        <v>4</v>
      </c>
      <c r="Y142">
        <f>IFERROR(VLOOKUP(B142,Products!A:I,8,FALSE),"")</f>
        <v>55.7</v>
      </c>
      <c r="Z142">
        <f t="shared" si="20"/>
        <v>5123.9399999999996</v>
      </c>
      <c r="AA142">
        <f t="shared" si="21"/>
        <v>99.982046678635541</v>
      </c>
      <c r="AB142">
        <f t="shared" si="22"/>
        <v>1</v>
      </c>
      <c r="AC142">
        <f t="shared" si="23"/>
        <v>2561.7399999999998</v>
      </c>
    </row>
    <row r="143" spans="1:29">
      <c r="A143">
        <v>10115</v>
      </c>
      <c r="B143" t="s">
        <v>152</v>
      </c>
      <c r="C143">
        <v>46</v>
      </c>
      <c r="D143">
        <v>140.81</v>
      </c>
      <c r="E143">
        <v>4</v>
      </c>
      <c r="F143" s="6">
        <f>IFERROR(VLOOKUP(A143,Orders!A:B,2,FALSE),"")</f>
        <v>37715</v>
      </c>
      <c r="G143" s="6">
        <f>IFERROR(VLOOKUP(A143,Orders!A:C,3,FALSE),"")</f>
        <v>37723</v>
      </c>
      <c r="H143" s="6">
        <f>IFERROR(VLOOKUP(A143,Orders!A:D,4,FALSE),"")</f>
        <v>37718</v>
      </c>
      <c r="I143" t="str">
        <f>IFERROR(VLOOKUP(A143,Orders!A:E,5,FALSE),"")</f>
        <v>Shipped</v>
      </c>
      <c r="J143">
        <f>IFERROR(VLOOKUP(A143,Orders!A:G,7,FALSE),"")</f>
        <v>424</v>
      </c>
      <c r="K143">
        <f>IFERROR(VLOOKUP(J143,Customers!A:L,12,FALSE),"")</f>
        <v>1286</v>
      </c>
      <c r="L143">
        <f>IFERROR(VLOOKUP(J143,Customers!A:M,13,FALSE),"")</f>
        <v>67500</v>
      </c>
      <c r="M143" t="str">
        <f>IFERROR(VLOOKUP(J143,Customers!A:H,8,FALSE),"")</f>
        <v>NYC</v>
      </c>
      <c r="N143">
        <f>IFERROR(VLOOKUP(K143,Employees!A:F,6,FALSE),"")</f>
        <v>3</v>
      </c>
      <c r="O143" t="str">
        <f>IFERROR(VLOOKUP(N143,Offices!A:B,2,FALSE),"")</f>
        <v>NYC</v>
      </c>
      <c r="P143" s="6">
        <f>IFERROR(VLOOKUP(J143,Payments!A:C,3,FALSE),"")</f>
        <v>38328</v>
      </c>
      <c r="Q143">
        <f>IFERROR(VLOOKUP(J143,Payments!A:D,4,FALSE),"")</f>
        <v>25505.98</v>
      </c>
      <c r="R143" t="str">
        <f>IFERROR(VLOOKUP(B143,Products!A:C,3,FALSE),"")</f>
        <v>Classic Cars</v>
      </c>
      <c r="S143">
        <f>IFERROR(VLOOKUP(B143,Products!A:G,7,FALSE),"")</f>
        <v>4724</v>
      </c>
      <c r="T143">
        <f>IFERROR(VLOOKUP(B143,Products!A:I,9,FALSE),"")</f>
        <v>163.72999999999999</v>
      </c>
      <c r="U143">
        <f t="shared" si="16"/>
        <v>5</v>
      </c>
      <c r="V143" t="str">
        <f t="shared" si="17"/>
        <v>Yes</v>
      </c>
      <c r="W143">
        <f t="shared" si="18"/>
        <v>2003</v>
      </c>
      <c r="X143">
        <f t="shared" si="19"/>
        <v>4</v>
      </c>
      <c r="Y143">
        <f>IFERROR(VLOOKUP(B143,Products!A:I,8,FALSE),"")</f>
        <v>101.51</v>
      </c>
      <c r="Z143">
        <f t="shared" si="20"/>
        <v>6477.26</v>
      </c>
      <c r="AA143">
        <f t="shared" si="21"/>
        <v>38.715397497783464</v>
      </c>
      <c r="AB143">
        <f t="shared" si="22"/>
        <v>0</v>
      </c>
      <c r="AC143">
        <f t="shared" si="23"/>
        <v>1807.8</v>
      </c>
    </row>
    <row r="144" spans="1:29">
      <c r="A144">
        <v>10115</v>
      </c>
      <c r="B144" t="s">
        <v>156</v>
      </c>
      <c r="C144">
        <v>47</v>
      </c>
      <c r="D144">
        <v>56.64</v>
      </c>
      <c r="E144">
        <v>2</v>
      </c>
      <c r="F144" s="6">
        <f>IFERROR(VLOOKUP(A144,Orders!A:B,2,FALSE),"")</f>
        <v>37715</v>
      </c>
      <c r="G144" s="6">
        <f>IFERROR(VLOOKUP(A144,Orders!A:C,3,FALSE),"")</f>
        <v>37723</v>
      </c>
      <c r="H144" s="6">
        <f>IFERROR(VLOOKUP(A144,Orders!A:D,4,FALSE),"")</f>
        <v>37718</v>
      </c>
      <c r="I144" t="str">
        <f>IFERROR(VLOOKUP(A144,Orders!A:E,5,FALSE),"")</f>
        <v>Shipped</v>
      </c>
      <c r="J144">
        <f>IFERROR(VLOOKUP(A144,Orders!A:G,7,FALSE),"")</f>
        <v>424</v>
      </c>
      <c r="K144">
        <f>IFERROR(VLOOKUP(J144,Customers!A:L,12,FALSE),"")</f>
        <v>1286</v>
      </c>
      <c r="L144">
        <f>IFERROR(VLOOKUP(J144,Customers!A:M,13,FALSE),"")</f>
        <v>67500</v>
      </c>
      <c r="M144" t="str">
        <f>IFERROR(VLOOKUP(J144,Customers!A:H,8,FALSE),"")</f>
        <v>NYC</v>
      </c>
      <c r="N144">
        <f>IFERROR(VLOOKUP(K144,Employees!A:F,6,FALSE),"")</f>
        <v>3</v>
      </c>
      <c r="O144" t="str">
        <f>IFERROR(VLOOKUP(N144,Offices!A:B,2,FALSE),"")</f>
        <v>NYC</v>
      </c>
      <c r="P144" s="6">
        <f>IFERROR(VLOOKUP(J144,Payments!A:C,3,FALSE),"")</f>
        <v>38328</v>
      </c>
      <c r="Q144">
        <f>IFERROR(VLOOKUP(J144,Payments!A:D,4,FALSE),"")</f>
        <v>25505.98</v>
      </c>
      <c r="R144" t="str">
        <f>IFERROR(VLOOKUP(B144,Products!A:C,3,FALSE),"")</f>
        <v>Classic Cars</v>
      </c>
      <c r="S144">
        <f>IFERROR(VLOOKUP(B144,Products!A:G,7,FALSE),"")</f>
        <v>4074</v>
      </c>
      <c r="T144">
        <f>IFERROR(VLOOKUP(B144,Products!A:I,9,FALSE),"")</f>
        <v>57.8</v>
      </c>
      <c r="U144">
        <f t="shared" si="16"/>
        <v>5</v>
      </c>
      <c r="V144" t="str">
        <f t="shared" si="17"/>
        <v>Yes</v>
      </c>
      <c r="W144">
        <f t="shared" si="18"/>
        <v>2003</v>
      </c>
      <c r="X144">
        <f t="shared" si="19"/>
        <v>4</v>
      </c>
      <c r="Y144">
        <f>IFERROR(VLOOKUP(B144,Products!A:I,8,FALSE),"")</f>
        <v>32.369999999999997</v>
      </c>
      <c r="Z144">
        <f t="shared" si="20"/>
        <v>2662.08</v>
      </c>
      <c r="AA144">
        <f t="shared" si="21"/>
        <v>74.976830398517151</v>
      </c>
      <c r="AB144">
        <f t="shared" si="22"/>
        <v>1</v>
      </c>
      <c r="AC144">
        <f t="shared" si="23"/>
        <v>1140.69</v>
      </c>
    </row>
    <row r="145" spans="1:29">
      <c r="A145">
        <v>10115</v>
      </c>
      <c r="B145" t="s">
        <v>158</v>
      </c>
      <c r="C145">
        <v>44</v>
      </c>
      <c r="D145">
        <v>106.45</v>
      </c>
      <c r="E145">
        <v>1</v>
      </c>
      <c r="F145" s="6">
        <f>IFERROR(VLOOKUP(A145,Orders!A:B,2,FALSE),"")</f>
        <v>37715</v>
      </c>
      <c r="G145" s="6">
        <f>IFERROR(VLOOKUP(A145,Orders!A:C,3,FALSE),"")</f>
        <v>37723</v>
      </c>
      <c r="H145" s="6">
        <f>IFERROR(VLOOKUP(A145,Orders!A:D,4,FALSE),"")</f>
        <v>37718</v>
      </c>
      <c r="I145" t="str">
        <f>IFERROR(VLOOKUP(A145,Orders!A:E,5,FALSE),"")</f>
        <v>Shipped</v>
      </c>
      <c r="J145">
        <f>IFERROR(VLOOKUP(A145,Orders!A:G,7,FALSE),"")</f>
        <v>424</v>
      </c>
      <c r="K145">
        <f>IFERROR(VLOOKUP(J145,Customers!A:L,12,FALSE),"")</f>
        <v>1286</v>
      </c>
      <c r="L145">
        <f>IFERROR(VLOOKUP(J145,Customers!A:M,13,FALSE),"")</f>
        <v>67500</v>
      </c>
      <c r="M145" t="str">
        <f>IFERROR(VLOOKUP(J145,Customers!A:H,8,FALSE),"")</f>
        <v>NYC</v>
      </c>
      <c r="N145">
        <f>IFERROR(VLOOKUP(K145,Employees!A:F,6,FALSE),"")</f>
        <v>3</v>
      </c>
      <c r="O145" t="str">
        <f>IFERROR(VLOOKUP(N145,Offices!A:B,2,FALSE),"")</f>
        <v>NYC</v>
      </c>
      <c r="P145" s="6">
        <f>IFERROR(VLOOKUP(J145,Payments!A:C,3,FALSE),"")</f>
        <v>38328</v>
      </c>
      <c r="Q145">
        <f>IFERROR(VLOOKUP(J145,Payments!A:D,4,FALSE),"")</f>
        <v>25505.98</v>
      </c>
      <c r="R145" t="str">
        <f>IFERROR(VLOOKUP(B145,Products!A:C,3,FALSE),"")</f>
        <v>Classic Cars</v>
      </c>
      <c r="S145">
        <f>IFERROR(VLOOKUP(B145,Products!A:G,7,FALSE),"")</f>
        <v>6582</v>
      </c>
      <c r="T145">
        <f>IFERROR(VLOOKUP(B145,Products!A:I,9,FALSE),"")</f>
        <v>118.28</v>
      </c>
      <c r="U145">
        <f t="shared" si="16"/>
        <v>5</v>
      </c>
      <c r="V145" t="str">
        <f t="shared" si="17"/>
        <v>Yes</v>
      </c>
      <c r="W145">
        <f t="shared" si="18"/>
        <v>2003</v>
      </c>
      <c r="X145">
        <f t="shared" si="19"/>
        <v>4</v>
      </c>
      <c r="Y145">
        <f>IFERROR(VLOOKUP(B145,Products!A:I,8,FALSE),"")</f>
        <v>69.78</v>
      </c>
      <c r="Z145">
        <f t="shared" si="20"/>
        <v>4683.8</v>
      </c>
      <c r="AA145">
        <f t="shared" si="21"/>
        <v>52.550874175981654</v>
      </c>
      <c r="AB145">
        <f t="shared" si="22"/>
        <v>0</v>
      </c>
      <c r="AC145">
        <f t="shared" si="23"/>
        <v>1613.48</v>
      </c>
    </row>
    <row r="146" spans="1:29">
      <c r="A146">
        <v>10115</v>
      </c>
      <c r="B146" t="s">
        <v>161</v>
      </c>
      <c r="C146">
        <v>27</v>
      </c>
      <c r="D146">
        <v>100.7</v>
      </c>
      <c r="E146">
        <v>3</v>
      </c>
      <c r="F146" s="6">
        <f>IFERROR(VLOOKUP(A146,Orders!A:B,2,FALSE),"")</f>
        <v>37715</v>
      </c>
      <c r="G146" s="6">
        <f>IFERROR(VLOOKUP(A146,Orders!A:C,3,FALSE),"")</f>
        <v>37723</v>
      </c>
      <c r="H146" s="6">
        <f>IFERROR(VLOOKUP(A146,Orders!A:D,4,FALSE),"")</f>
        <v>37718</v>
      </c>
      <c r="I146" t="str">
        <f>IFERROR(VLOOKUP(A146,Orders!A:E,5,FALSE),"")</f>
        <v>Shipped</v>
      </c>
      <c r="J146">
        <f>IFERROR(VLOOKUP(A146,Orders!A:G,7,FALSE),"")</f>
        <v>424</v>
      </c>
      <c r="K146">
        <f>IFERROR(VLOOKUP(J146,Customers!A:L,12,FALSE),"")</f>
        <v>1286</v>
      </c>
      <c r="L146">
        <f>IFERROR(VLOOKUP(J146,Customers!A:M,13,FALSE),"")</f>
        <v>67500</v>
      </c>
      <c r="M146" t="str">
        <f>IFERROR(VLOOKUP(J146,Customers!A:H,8,FALSE),"")</f>
        <v>NYC</v>
      </c>
      <c r="N146">
        <f>IFERROR(VLOOKUP(K146,Employees!A:F,6,FALSE),"")</f>
        <v>3</v>
      </c>
      <c r="O146" t="str">
        <f>IFERROR(VLOOKUP(N146,Offices!A:B,2,FALSE),"")</f>
        <v>NYC</v>
      </c>
      <c r="P146" s="6">
        <f>IFERROR(VLOOKUP(J146,Payments!A:C,3,FALSE),"")</f>
        <v>38328</v>
      </c>
      <c r="Q146">
        <f>IFERROR(VLOOKUP(J146,Payments!A:D,4,FALSE),"")</f>
        <v>25505.98</v>
      </c>
      <c r="R146" t="str">
        <f>IFERROR(VLOOKUP(B146,Products!A:C,3,FALSE),"")</f>
        <v>Trucks and Buses</v>
      </c>
      <c r="S146">
        <f>IFERROR(VLOOKUP(B146,Products!A:G,7,FALSE),"")</f>
        <v>1016</v>
      </c>
      <c r="T146">
        <f>IFERROR(VLOOKUP(B146,Products!A:I,9,FALSE),"")</f>
        <v>115.75</v>
      </c>
      <c r="U146">
        <f t="shared" si="16"/>
        <v>5</v>
      </c>
      <c r="V146" t="str">
        <f t="shared" si="17"/>
        <v>Yes</v>
      </c>
      <c r="W146">
        <f t="shared" si="18"/>
        <v>2003</v>
      </c>
      <c r="X146">
        <f t="shared" si="19"/>
        <v>4</v>
      </c>
      <c r="Y146">
        <f>IFERROR(VLOOKUP(B146,Products!A:I,8,FALSE),"")</f>
        <v>68.290000000000006</v>
      </c>
      <c r="Z146">
        <f t="shared" si="20"/>
        <v>2718.9</v>
      </c>
      <c r="AA146">
        <f t="shared" si="21"/>
        <v>47.459364475032942</v>
      </c>
      <c r="AB146">
        <f t="shared" si="22"/>
        <v>0</v>
      </c>
      <c r="AC146">
        <f t="shared" si="23"/>
        <v>875.06999999999994</v>
      </c>
    </row>
    <row r="147" spans="1:29">
      <c r="A147">
        <v>10116</v>
      </c>
      <c r="B147" t="s">
        <v>160</v>
      </c>
      <c r="C147">
        <v>27</v>
      </c>
      <c r="D147">
        <v>60.28</v>
      </c>
      <c r="E147">
        <v>1</v>
      </c>
      <c r="F147" s="6">
        <f>IFERROR(VLOOKUP(A147,Orders!A:B,2,FALSE),"")</f>
        <v>37722</v>
      </c>
      <c r="G147" s="6">
        <f>IFERROR(VLOOKUP(A147,Orders!A:C,3,FALSE),"")</f>
        <v>37730</v>
      </c>
      <c r="H147" s="6">
        <f>IFERROR(VLOOKUP(A147,Orders!A:D,4,FALSE),"")</f>
        <v>37724</v>
      </c>
      <c r="I147" t="str">
        <f>IFERROR(VLOOKUP(A147,Orders!A:E,5,FALSE),"")</f>
        <v>Shipped</v>
      </c>
      <c r="J147">
        <f>IFERROR(VLOOKUP(A147,Orders!A:G,7,FALSE),"")</f>
        <v>381</v>
      </c>
      <c r="K147">
        <f>IFERROR(VLOOKUP(J147,Customers!A:L,12,FALSE),"")</f>
        <v>1401</v>
      </c>
      <c r="L147">
        <f>IFERROR(VLOOKUP(J147,Customers!A:M,13,FALSE),"")</f>
        <v>23500</v>
      </c>
      <c r="M147" t="str">
        <f>IFERROR(VLOOKUP(J147,Customers!A:H,8,FALSE),"")</f>
        <v>Charleroi</v>
      </c>
      <c r="N147">
        <f>IFERROR(VLOOKUP(K147,Employees!A:F,6,FALSE),"")</f>
        <v>4</v>
      </c>
      <c r="O147" t="str">
        <f>IFERROR(VLOOKUP(N147,Offices!A:B,2,FALSE),"")</f>
        <v>Paris</v>
      </c>
      <c r="P147" s="6">
        <f>IFERROR(VLOOKUP(J147,Payments!A:C,3,FALSE),"")</f>
        <v>38324</v>
      </c>
      <c r="Q147">
        <f>IFERROR(VLOOKUP(J147,Payments!A:D,4,FALSE),"")</f>
        <v>12081.52</v>
      </c>
      <c r="R147" t="str">
        <f>IFERROR(VLOOKUP(B147,Products!A:C,3,FALSE),"")</f>
        <v>Trains</v>
      </c>
      <c r="S147">
        <f>IFERROR(VLOOKUP(B147,Products!A:G,7,FALSE),"")</f>
        <v>8601</v>
      </c>
      <c r="T147">
        <f>IFERROR(VLOOKUP(B147,Products!A:I,9,FALSE),"")</f>
        <v>62.14</v>
      </c>
      <c r="U147">
        <f t="shared" si="16"/>
        <v>6</v>
      </c>
      <c r="V147" t="str">
        <f t="shared" si="17"/>
        <v>Yes</v>
      </c>
      <c r="W147">
        <f t="shared" si="18"/>
        <v>2003</v>
      </c>
      <c r="X147">
        <f t="shared" si="19"/>
        <v>4</v>
      </c>
      <c r="Y147">
        <f>IFERROR(VLOOKUP(B147,Products!A:I,8,FALSE),"")</f>
        <v>26.72</v>
      </c>
      <c r="Z147">
        <f t="shared" si="20"/>
        <v>1627.56</v>
      </c>
      <c r="AA147">
        <f t="shared" si="21"/>
        <v>125.5988023952096</v>
      </c>
      <c r="AB147">
        <f t="shared" si="22"/>
        <v>1</v>
      </c>
      <c r="AC147">
        <f t="shared" si="23"/>
        <v>906.12000000000012</v>
      </c>
    </row>
    <row r="148" spans="1:29">
      <c r="A148">
        <v>10117</v>
      </c>
      <c r="B148" t="s">
        <v>164</v>
      </c>
      <c r="C148">
        <v>33</v>
      </c>
      <c r="D148">
        <v>195.33</v>
      </c>
      <c r="E148">
        <v>9</v>
      </c>
      <c r="F148" s="6">
        <f>IFERROR(VLOOKUP(A148,Orders!A:B,2,FALSE),"")</f>
        <v>37727</v>
      </c>
      <c r="G148" s="6">
        <f>IFERROR(VLOOKUP(A148,Orders!A:C,3,FALSE),"")</f>
        <v>37735</v>
      </c>
      <c r="H148" s="6">
        <f>IFERROR(VLOOKUP(A148,Orders!A:D,4,FALSE),"")</f>
        <v>37728</v>
      </c>
      <c r="I148" t="str">
        <f>IFERROR(VLOOKUP(A148,Orders!A:E,5,FALSE),"")</f>
        <v>Shipped</v>
      </c>
      <c r="J148">
        <f>IFERROR(VLOOKUP(A148,Orders!A:G,7,FALSE),"")</f>
        <v>148</v>
      </c>
      <c r="K148">
        <f>IFERROR(VLOOKUP(J148,Customers!A:L,12,FALSE),"")</f>
        <v>1621</v>
      </c>
      <c r="L148">
        <f>IFERROR(VLOOKUP(J148,Customers!A:M,13,FALSE),"")</f>
        <v>103800</v>
      </c>
      <c r="M148" t="str">
        <f>IFERROR(VLOOKUP(J148,Customers!A:H,8,FALSE),"")</f>
        <v>Singapore</v>
      </c>
      <c r="N148">
        <f>IFERROR(VLOOKUP(K148,Employees!A:F,6,FALSE),"")</f>
        <v>5</v>
      </c>
      <c r="O148" t="str">
        <f>IFERROR(VLOOKUP(N148,Offices!A:B,2,FALSE),"")</f>
        <v>Tokyo</v>
      </c>
      <c r="P148" s="6">
        <f>IFERROR(VLOOKUP(J148,Payments!A:C,3,FALSE),"")</f>
        <v>37733</v>
      </c>
      <c r="Q148">
        <f>IFERROR(VLOOKUP(J148,Payments!A:D,4,FALSE),"")</f>
        <v>44380.15</v>
      </c>
      <c r="R148" t="str">
        <f>IFERROR(VLOOKUP(B148,Products!A:C,3,FALSE),"")</f>
        <v>Classic Cars</v>
      </c>
      <c r="S148">
        <f>IFERROR(VLOOKUP(B148,Products!A:G,7,FALSE),"")</f>
        <v>3619</v>
      </c>
      <c r="T148">
        <f>IFERROR(VLOOKUP(B148,Products!A:I,9,FALSE),"")</f>
        <v>207.8</v>
      </c>
      <c r="U148">
        <f t="shared" si="16"/>
        <v>7</v>
      </c>
      <c r="V148" t="str">
        <f t="shared" si="17"/>
        <v>No</v>
      </c>
      <c r="W148">
        <f t="shared" si="18"/>
        <v>2003</v>
      </c>
      <c r="X148">
        <f t="shared" si="19"/>
        <v>4</v>
      </c>
      <c r="Y148">
        <f>IFERROR(VLOOKUP(B148,Products!A:I,8,FALSE),"")</f>
        <v>95.59</v>
      </c>
      <c r="Z148">
        <f t="shared" si="20"/>
        <v>6445.89</v>
      </c>
      <c r="AA148">
        <f t="shared" si="21"/>
        <v>104.34145831153887</v>
      </c>
      <c r="AB148">
        <f t="shared" si="22"/>
        <v>1</v>
      </c>
      <c r="AC148">
        <f t="shared" si="23"/>
        <v>3291.42</v>
      </c>
    </row>
    <row r="149" spans="1:29">
      <c r="A149">
        <v>10117</v>
      </c>
      <c r="B149" t="s">
        <v>150</v>
      </c>
      <c r="C149">
        <v>43</v>
      </c>
      <c r="D149">
        <v>148.06</v>
      </c>
      <c r="E149">
        <v>10</v>
      </c>
      <c r="F149" s="6">
        <f>IFERROR(VLOOKUP(A149,Orders!A:B,2,FALSE),"")</f>
        <v>37727</v>
      </c>
      <c r="G149" s="6">
        <f>IFERROR(VLOOKUP(A149,Orders!A:C,3,FALSE),"")</f>
        <v>37735</v>
      </c>
      <c r="H149" s="6">
        <f>IFERROR(VLOOKUP(A149,Orders!A:D,4,FALSE),"")</f>
        <v>37728</v>
      </c>
      <c r="I149" t="str">
        <f>IFERROR(VLOOKUP(A149,Orders!A:E,5,FALSE),"")</f>
        <v>Shipped</v>
      </c>
      <c r="J149">
        <f>IFERROR(VLOOKUP(A149,Orders!A:G,7,FALSE),"")</f>
        <v>148</v>
      </c>
      <c r="K149">
        <f>IFERROR(VLOOKUP(J149,Customers!A:L,12,FALSE),"")</f>
        <v>1621</v>
      </c>
      <c r="L149">
        <f>IFERROR(VLOOKUP(J149,Customers!A:M,13,FALSE),"")</f>
        <v>103800</v>
      </c>
      <c r="M149" t="str">
        <f>IFERROR(VLOOKUP(J149,Customers!A:H,8,FALSE),"")</f>
        <v>Singapore</v>
      </c>
      <c r="N149">
        <f>IFERROR(VLOOKUP(K149,Employees!A:F,6,FALSE),"")</f>
        <v>5</v>
      </c>
      <c r="O149" t="str">
        <f>IFERROR(VLOOKUP(N149,Offices!A:B,2,FALSE),"")</f>
        <v>Tokyo</v>
      </c>
      <c r="P149" s="6">
        <f>IFERROR(VLOOKUP(J149,Payments!A:C,3,FALSE),"")</f>
        <v>37733</v>
      </c>
      <c r="Q149">
        <f>IFERROR(VLOOKUP(J149,Payments!A:D,4,FALSE),"")</f>
        <v>44380.15</v>
      </c>
      <c r="R149" t="str">
        <f>IFERROR(VLOOKUP(B149,Products!A:C,3,FALSE),"")</f>
        <v>Classic Cars</v>
      </c>
      <c r="S149">
        <f>IFERROR(VLOOKUP(B149,Products!A:G,7,FALSE),"")</f>
        <v>6906</v>
      </c>
      <c r="T149">
        <f>IFERROR(VLOOKUP(B149,Products!A:I,9,FALSE),"")</f>
        <v>151.08000000000001</v>
      </c>
      <c r="U149">
        <f t="shared" si="16"/>
        <v>7</v>
      </c>
      <c r="V149" t="str">
        <f t="shared" si="17"/>
        <v>No</v>
      </c>
      <c r="W149">
        <f t="shared" si="18"/>
        <v>2003</v>
      </c>
      <c r="X149">
        <f t="shared" si="19"/>
        <v>4</v>
      </c>
      <c r="Y149">
        <f>IFERROR(VLOOKUP(B149,Products!A:I,8,FALSE),"")</f>
        <v>89.14</v>
      </c>
      <c r="Z149">
        <f t="shared" si="20"/>
        <v>6366.58</v>
      </c>
      <c r="AA149">
        <f t="shared" si="21"/>
        <v>66.098272380525017</v>
      </c>
      <c r="AB149">
        <f t="shared" si="22"/>
        <v>0</v>
      </c>
      <c r="AC149">
        <f t="shared" si="23"/>
        <v>2533.56</v>
      </c>
    </row>
    <row r="150" spans="1:29">
      <c r="A150">
        <v>10117</v>
      </c>
      <c r="B150" t="s">
        <v>165</v>
      </c>
      <c r="C150">
        <v>39</v>
      </c>
      <c r="D150">
        <v>173.02</v>
      </c>
      <c r="E150">
        <v>8</v>
      </c>
      <c r="F150" s="6">
        <f>IFERROR(VLOOKUP(A150,Orders!A:B,2,FALSE),"")</f>
        <v>37727</v>
      </c>
      <c r="G150" s="6">
        <f>IFERROR(VLOOKUP(A150,Orders!A:C,3,FALSE),"")</f>
        <v>37735</v>
      </c>
      <c r="H150" s="6">
        <f>IFERROR(VLOOKUP(A150,Orders!A:D,4,FALSE),"")</f>
        <v>37728</v>
      </c>
      <c r="I150" t="str">
        <f>IFERROR(VLOOKUP(A150,Orders!A:E,5,FALSE),"")</f>
        <v>Shipped</v>
      </c>
      <c r="J150">
        <f>IFERROR(VLOOKUP(A150,Orders!A:G,7,FALSE),"")</f>
        <v>148</v>
      </c>
      <c r="K150">
        <f>IFERROR(VLOOKUP(J150,Customers!A:L,12,FALSE),"")</f>
        <v>1621</v>
      </c>
      <c r="L150">
        <f>IFERROR(VLOOKUP(J150,Customers!A:M,13,FALSE),"")</f>
        <v>103800</v>
      </c>
      <c r="M150" t="str">
        <f>IFERROR(VLOOKUP(J150,Customers!A:H,8,FALSE),"")</f>
        <v>Singapore</v>
      </c>
      <c r="N150">
        <f>IFERROR(VLOOKUP(K150,Employees!A:F,6,FALSE),"")</f>
        <v>5</v>
      </c>
      <c r="O150" t="str">
        <f>IFERROR(VLOOKUP(N150,Offices!A:B,2,FALSE),"")</f>
        <v>Tokyo</v>
      </c>
      <c r="P150" s="6">
        <f>IFERROR(VLOOKUP(J150,Payments!A:C,3,FALSE),"")</f>
        <v>37733</v>
      </c>
      <c r="Q150">
        <f>IFERROR(VLOOKUP(J150,Payments!A:D,4,FALSE),"")</f>
        <v>44380.15</v>
      </c>
      <c r="R150" t="str">
        <f>IFERROR(VLOOKUP(B150,Products!A:C,3,FALSE),"")</f>
        <v>Classic Cars</v>
      </c>
      <c r="S150">
        <f>IFERROR(VLOOKUP(B150,Products!A:G,7,FALSE),"")</f>
        <v>1049</v>
      </c>
      <c r="T150">
        <f>IFERROR(VLOOKUP(B150,Products!A:I,9,FALSE),"")</f>
        <v>173.02</v>
      </c>
      <c r="U150">
        <f t="shared" si="16"/>
        <v>7</v>
      </c>
      <c r="V150" t="str">
        <f t="shared" si="17"/>
        <v>No</v>
      </c>
      <c r="W150">
        <f t="shared" si="18"/>
        <v>2003</v>
      </c>
      <c r="X150">
        <f t="shared" si="19"/>
        <v>4</v>
      </c>
      <c r="Y150">
        <f>IFERROR(VLOOKUP(B150,Products!A:I,8,FALSE),"")</f>
        <v>83.05</v>
      </c>
      <c r="Z150">
        <f t="shared" si="20"/>
        <v>6747.7800000000007</v>
      </c>
      <c r="AA150">
        <f t="shared" si="21"/>
        <v>108.33232992173392</v>
      </c>
      <c r="AB150">
        <f t="shared" si="22"/>
        <v>1</v>
      </c>
      <c r="AC150">
        <f t="shared" si="23"/>
        <v>3508.8300000000004</v>
      </c>
    </row>
    <row r="151" spans="1:29">
      <c r="A151">
        <v>10117</v>
      </c>
      <c r="B151" t="s">
        <v>166</v>
      </c>
      <c r="C151">
        <v>26</v>
      </c>
      <c r="D151">
        <v>121.57</v>
      </c>
      <c r="E151">
        <v>5</v>
      </c>
      <c r="F151" s="6">
        <f>IFERROR(VLOOKUP(A151,Orders!A:B,2,FALSE),"")</f>
        <v>37727</v>
      </c>
      <c r="G151" s="6">
        <f>IFERROR(VLOOKUP(A151,Orders!A:C,3,FALSE),"")</f>
        <v>37735</v>
      </c>
      <c r="H151" s="6">
        <f>IFERROR(VLOOKUP(A151,Orders!A:D,4,FALSE),"")</f>
        <v>37728</v>
      </c>
      <c r="I151" t="str">
        <f>IFERROR(VLOOKUP(A151,Orders!A:E,5,FALSE),"")</f>
        <v>Shipped</v>
      </c>
      <c r="J151">
        <f>IFERROR(VLOOKUP(A151,Orders!A:G,7,FALSE),"")</f>
        <v>148</v>
      </c>
      <c r="K151">
        <f>IFERROR(VLOOKUP(J151,Customers!A:L,12,FALSE),"")</f>
        <v>1621</v>
      </c>
      <c r="L151">
        <f>IFERROR(VLOOKUP(J151,Customers!A:M,13,FALSE),"")</f>
        <v>103800</v>
      </c>
      <c r="M151" t="str">
        <f>IFERROR(VLOOKUP(J151,Customers!A:H,8,FALSE),"")</f>
        <v>Singapore</v>
      </c>
      <c r="N151">
        <f>IFERROR(VLOOKUP(K151,Employees!A:F,6,FALSE),"")</f>
        <v>5</v>
      </c>
      <c r="O151" t="str">
        <f>IFERROR(VLOOKUP(N151,Offices!A:B,2,FALSE),"")</f>
        <v>Tokyo</v>
      </c>
      <c r="P151" s="6">
        <f>IFERROR(VLOOKUP(J151,Payments!A:C,3,FALSE),"")</f>
        <v>37733</v>
      </c>
      <c r="Q151">
        <f>IFERROR(VLOOKUP(J151,Payments!A:D,4,FALSE),"")</f>
        <v>44380.15</v>
      </c>
      <c r="R151" t="str">
        <f>IFERROR(VLOOKUP(B151,Products!A:C,3,FALSE),"")</f>
        <v>Vintage Cars</v>
      </c>
      <c r="S151">
        <f>IFERROR(VLOOKUP(B151,Products!A:G,7,FALSE),"")</f>
        <v>3913</v>
      </c>
      <c r="T151">
        <f>IFERROR(VLOOKUP(B151,Products!A:I,9,FALSE),"")</f>
        <v>136.59</v>
      </c>
      <c r="U151">
        <f t="shared" si="16"/>
        <v>7</v>
      </c>
      <c r="V151" t="str">
        <f t="shared" si="17"/>
        <v>No</v>
      </c>
      <c r="W151">
        <f t="shared" si="18"/>
        <v>2003</v>
      </c>
      <c r="X151">
        <f t="shared" si="19"/>
        <v>4</v>
      </c>
      <c r="Y151">
        <f>IFERROR(VLOOKUP(B151,Products!A:I,8,FALSE),"")</f>
        <v>68.3</v>
      </c>
      <c r="Z151">
        <f t="shared" si="20"/>
        <v>3160.8199999999997</v>
      </c>
      <c r="AA151">
        <f t="shared" si="21"/>
        <v>77.994143484626647</v>
      </c>
      <c r="AB151">
        <f t="shared" si="22"/>
        <v>1</v>
      </c>
      <c r="AC151">
        <f t="shared" si="23"/>
        <v>1385.02</v>
      </c>
    </row>
    <row r="152" spans="1:29">
      <c r="A152">
        <v>10117</v>
      </c>
      <c r="B152" t="s">
        <v>167</v>
      </c>
      <c r="C152">
        <v>21</v>
      </c>
      <c r="D152">
        <v>81.680000000000007</v>
      </c>
      <c r="E152">
        <v>7</v>
      </c>
      <c r="F152" s="6">
        <f>IFERROR(VLOOKUP(A152,Orders!A:B,2,FALSE),"")</f>
        <v>37727</v>
      </c>
      <c r="G152" s="6">
        <f>IFERROR(VLOOKUP(A152,Orders!A:C,3,FALSE),"")</f>
        <v>37735</v>
      </c>
      <c r="H152" s="6">
        <f>IFERROR(VLOOKUP(A152,Orders!A:D,4,FALSE),"")</f>
        <v>37728</v>
      </c>
      <c r="I152" t="str">
        <f>IFERROR(VLOOKUP(A152,Orders!A:E,5,FALSE),"")</f>
        <v>Shipped</v>
      </c>
      <c r="J152">
        <f>IFERROR(VLOOKUP(A152,Orders!A:G,7,FALSE),"")</f>
        <v>148</v>
      </c>
      <c r="K152">
        <f>IFERROR(VLOOKUP(J152,Customers!A:L,12,FALSE),"")</f>
        <v>1621</v>
      </c>
      <c r="L152">
        <f>IFERROR(VLOOKUP(J152,Customers!A:M,13,FALSE),"")</f>
        <v>103800</v>
      </c>
      <c r="M152" t="str">
        <f>IFERROR(VLOOKUP(J152,Customers!A:H,8,FALSE),"")</f>
        <v>Singapore</v>
      </c>
      <c r="N152">
        <f>IFERROR(VLOOKUP(K152,Employees!A:F,6,FALSE),"")</f>
        <v>5</v>
      </c>
      <c r="O152" t="str">
        <f>IFERROR(VLOOKUP(N152,Offices!A:B,2,FALSE),"")</f>
        <v>Tokyo</v>
      </c>
      <c r="P152" s="6">
        <f>IFERROR(VLOOKUP(J152,Payments!A:C,3,FALSE),"")</f>
        <v>37733</v>
      </c>
      <c r="Q152">
        <f>IFERROR(VLOOKUP(J152,Payments!A:D,4,FALSE),"")</f>
        <v>44380.15</v>
      </c>
      <c r="R152" t="str">
        <f>IFERROR(VLOOKUP(B152,Products!A:C,3,FALSE),"")</f>
        <v>Trains</v>
      </c>
      <c r="S152">
        <f>IFERROR(VLOOKUP(B152,Products!A:G,7,FALSE),"")</f>
        <v>6450</v>
      </c>
      <c r="T152">
        <f>IFERROR(VLOOKUP(B152,Products!A:I,9,FALSE),"")</f>
        <v>100.84</v>
      </c>
      <c r="U152">
        <f t="shared" si="16"/>
        <v>7</v>
      </c>
      <c r="V152" t="str">
        <f t="shared" si="17"/>
        <v>No</v>
      </c>
      <c r="W152">
        <f t="shared" si="18"/>
        <v>2003</v>
      </c>
      <c r="X152">
        <f t="shared" si="19"/>
        <v>4</v>
      </c>
      <c r="Y152">
        <f>IFERROR(VLOOKUP(B152,Products!A:I,8,FALSE),"")</f>
        <v>67.56</v>
      </c>
      <c r="Z152">
        <f t="shared" si="20"/>
        <v>1715.2800000000002</v>
      </c>
      <c r="AA152">
        <f t="shared" si="21"/>
        <v>20.899940793368863</v>
      </c>
      <c r="AB152">
        <f t="shared" si="22"/>
        <v>0</v>
      </c>
      <c r="AC152">
        <f t="shared" si="23"/>
        <v>296.5200000000001</v>
      </c>
    </row>
    <row r="153" spans="1:29">
      <c r="A153">
        <v>10117</v>
      </c>
      <c r="B153" t="s">
        <v>155</v>
      </c>
      <c r="C153">
        <v>22</v>
      </c>
      <c r="D153">
        <v>122.08</v>
      </c>
      <c r="E153">
        <v>12</v>
      </c>
      <c r="F153" s="6">
        <f>IFERROR(VLOOKUP(A153,Orders!A:B,2,FALSE),"")</f>
        <v>37727</v>
      </c>
      <c r="G153" s="6">
        <f>IFERROR(VLOOKUP(A153,Orders!A:C,3,FALSE),"")</f>
        <v>37735</v>
      </c>
      <c r="H153" s="6">
        <f>IFERROR(VLOOKUP(A153,Orders!A:D,4,FALSE),"")</f>
        <v>37728</v>
      </c>
      <c r="I153" t="str">
        <f>IFERROR(VLOOKUP(A153,Orders!A:E,5,FALSE),"")</f>
        <v>Shipped</v>
      </c>
      <c r="J153">
        <f>IFERROR(VLOOKUP(A153,Orders!A:G,7,FALSE),"")</f>
        <v>148</v>
      </c>
      <c r="K153">
        <f>IFERROR(VLOOKUP(J153,Customers!A:L,12,FALSE),"")</f>
        <v>1621</v>
      </c>
      <c r="L153">
        <f>IFERROR(VLOOKUP(J153,Customers!A:M,13,FALSE),"")</f>
        <v>103800</v>
      </c>
      <c r="M153" t="str">
        <f>IFERROR(VLOOKUP(J153,Customers!A:H,8,FALSE),"")</f>
        <v>Singapore</v>
      </c>
      <c r="N153">
        <f>IFERROR(VLOOKUP(K153,Employees!A:F,6,FALSE),"")</f>
        <v>5</v>
      </c>
      <c r="O153" t="str">
        <f>IFERROR(VLOOKUP(N153,Offices!A:B,2,FALSE),"")</f>
        <v>Tokyo</v>
      </c>
      <c r="P153" s="6">
        <f>IFERROR(VLOOKUP(J153,Payments!A:C,3,FALSE),"")</f>
        <v>37733</v>
      </c>
      <c r="Q153">
        <f>IFERROR(VLOOKUP(J153,Payments!A:D,4,FALSE),"")</f>
        <v>44380.15</v>
      </c>
      <c r="R153" t="str">
        <f>IFERROR(VLOOKUP(B153,Products!A:C,3,FALSE),"")</f>
        <v>Classic Cars</v>
      </c>
      <c r="S153">
        <f>IFERROR(VLOOKUP(B153,Products!A:G,7,FALSE),"")</f>
        <v>5545</v>
      </c>
      <c r="T153">
        <f>IFERROR(VLOOKUP(B153,Products!A:I,9,FALSE),"")</f>
        <v>143.62</v>
      </c>
      <c r="U153">
        <f t="shared" si="16"/>
        <v>7</v>
      </c>
      <c r="V153" t="str">
        <f t="shared" si="17"/>
        <v>No</v>
      </c>
      <c r="W153">
        <f t="shared" si="18"/>
        <v>2003</v>
      </c>
      <c r="X153">
        <f t="shared" si="19"/>
        <v>4</v>
      </c>
      <c r="Y153">
        <f>IFERROR(VLOOKUP(B153,Products!A:I,8,FALSE),"")</f>
        <v>91.92</v>
      </c>
      <c r="Z153">
        <f t="shared" si="20"/>
        <v>2685.7599999999998</v>
      </c>
      <c r="AA153">
        <f t="shared" si="21"/>
        <v>32.811140121845078</v>
      </c>
      <c r="AB153">
        <f t="shared" si="22"/>
        <v>0</v>
      </c>
      <c r="AC153">
        <f t="shared" si="23"/>
        <v>663.52</v>
      </c>
    </row>
    <row r="154" spans="1:29">
      <c r="A154">
        <v>10117</v>
      </c>
      <c r="B154" t="s">
        <v>168</v>
      </c>
      <c r="C154">
        <v>23</v>
      </c>
      <c r="D154">
        <v>73.73</v>
      </c>
      <c r="E154">
        <v>4</v>
      </c>
      <c r="F154" s="6">
        <f>IFERROR(VLOOKUP(A154,Orders!A:B,2,FALSE),"")</f>
        <v>37727</v>
      </c>
      <c r="G154" s="6">
        <f>IFERROR(VLOOKUP(A154,Orders!A:C,3,FALSE),"")</f>
        <v>37735</v>
      </c>
      <c r="H154" s="6">
        <f>IFERROR(VLOOKUP(A154,Orders!A:D,4,FALSE),"")</f>
        <v>37728</v>
      </c>
      <c r="I154" t="str">
        <f>IFERROR(VLOOKUP(A154,Orders!A:E,5,FALSE),"")</f>
        <v>Shipped</v>
      </c>
      <c r="J154">
        <f>IFERROR(VLOOKUP(A154,Orders!A:G,7,FALSE),"")</f>
        <v>148</v>
      </c>
      <c r="K154">
        <f>IFERROR(VLOOKUP(J154,Customers!A:L,12,FALSE),"")</f>
        <v>1621</v>
      </c>
      <c r="L154">
        <f>IFERROR(VLOOKUP(J154,Customers!A:M,13,FALSE),"")</f>
        <v>103800</v>
      </c>
      <c r="M154" t="str">
        <f>IFERROR(VLOOKUP(J154,Customers!A:H,8,FALSE),"")</f>
        <v>Singapore</v>
      </c>
      <c r="N154">
        <f>IFERROR(VLOOKUP(K154,Employees!A:F,6,FALSE),"")</f>
        <v>5</v>
      </c>
      <c r="O154" t="str">
        <f>IFERROR(VLOOKUP(N154,Offices!A:B,2,FALSE),"")</f>
        <v>Tokyo</v>
      </c>
      <c r="P154" s="6">
        <f>IFERROR(VLOOKUP(J154,Payments!A:C,3,FALSE),"")</f>
        <v>37733</v>
      </c>
      <c r="Q154">
        <f>IFERROR(VLOOKUP(J154,Payments!A:D,4,FALSE),"")</f>
        <v>44380.15</v>
      </c>
      <c r="R154" t="str">
        <f>IFERROR(VLOOKUP(B154,Products!A:C,3,FALSE),"")</f>
        <v>Vintage Cars</v>
      </c>
      <c r="S154">
        <f>IFERROR(VLOOKUP(B154,Products!A:G,7,FALSE),"")</f>
        <v>8290</v>
      </c>
      <c r="T154">
        <f>IFERROR(VLOOKUP(B154,Products!A:I,9,FALSE),"")</f>
        <v>87.77</v>
      </c>
      <c r="U154">
        <f t="shared" si="16"/>
        <v>7</v>
      </c>
      <c r="V154" t="str">
        <f t="shared" si="17"/>
        <v>No</v>
      </c>
      <c r="W154">
        <f t="shared" si="18"/>
        <v>2003</v>
      </c>
      <c r="X154">
        <f t="shared" si="19"/>
        <v>4</v>
      </c>
      <c r="Y154">
        <f>IFERROR(VLOOKUP(B154,Products!A:I,8,FALSE),"")</f>
        <v>52.66</v>
      </c>
      <c r="Z154">
        <f t="shared" si="20"/>
        <v>1695.7900000000002</v>
      </c>
      <c r="AA154">
        <f t="shared" si="21"/>
        <v>40.011393847322466</v>
      </c>
      <c r="AB154">
        <f t="shared" si="22"/>
        <v>0</v>
      </c>
      <c r="AC154">
        <f t="shared" si="23"/>
        <v>484.61000000000018</v>
      </c>
    </row>
    <row r="155" spans="1:29">
      <c r="A155">
        <v>10117</v>
      </c>
      <c r="B155" t="s">
        <v>169</v>
      </c>
      <c r="C155">
        <v>41</v>
      </c>
      <c r="D155">
        <v>119.2</v>
      </c>
      <c r="E155">
        <v>3</v>
      </c>
      <c r="F155" s="6">
        <f>IFERROR(VLOOKUP(A155,Orders!A:B,2,FALSE),"")</f>
        <v>37727</v>
      </c>
      <c r="G155" s="6">
        <f>IFERROR(VLOOKUP(A155,Orders!A:C,3,FALSE),"")</f>
        <v>37735</v>
      </c>
      <c r="H155" s="6">
        <f>IFERROR(VLOOKUP(A155,Orders!A:D,4,FALSE),"")</f>
        <v>37728</v>
      </c>
      <c r="I155" t="str">
        <f>IFERROR(VLOOKUP(A155,Orders!A:E,5,FALSE),"")</f>
        <v>Shipped</v>
      </c>
      <c r="J155">
        <f>IFERROR(VLOOKUP(A155,Orders!A:G,7,FALSE),"")</f>
        <v>148</v>
      </c>
      <c r="K155">
        <f>IFERROR(VLOOKUP(J155,Customers!A:L,12,FALSE),"")</f>
        <v>1621</v>
      </c>
      <c r="L155">
        <f>IFERROR(VLOOKUP(J155,Customers!A:M,13,FALSE),"")</f>
        <v>103800</v>
      </c>
      <c r="M155" t="str">
        <f>IFERROR(VLOOKUP(J155,Customers!A:H,8,FALSE),"")</f>
        <v>Singapore</v>
      </c>
      <c r="N155">
        <f>IFERROR(VLOOKUP(K155,Employees!A:F,6,FALSE),"")</f>
        <v>5</v>
      </c>
      <c r="O155" t="str">
        <f>IFERROR(VLOOKUP(N155,Offices!A:B,2,FALSE),"")</f>
        <v>Tokyo</v>
      </c>
      <c r="P155" s="6">
        <f>IFERROR(VLOOKUP(J155,Payments!A:C,3,FALSE),"")</f>
        <v>37733</v>
      </c>
      <c r="Q155">
        <f>IFERROR(VLOOKUP(J155,Payments!A:D,4,FALSE),"")</f>
        <v>44380.15</v>
      </c>
      <c r="R155" t="str">
        <f>IFERROR(VLOOKUP(B155,Products!A:C,3,FALSE),"")</f>
        <v>Ships</v>
      </c>
      <c r="S155">
        <f>IFERROR(VLOOKUP(B155,Products!A:G,7,FALSE),"")</f>
        <v>1898</v>
      </c>
      <c r="T155">
        <f>IFERROR(VLOOKUP(B155,Products!A:I,9,FALSE),"")</f>
        <v>122.89</v>
      </c>
      <c r="U155">
        <f t="shared" si="16"/>
        <v>7</v>
      </c>
      <c r="V155" t="str">
        <f t="shared" si="17"/>
        <v>No</v>
      </c>
      <c r="W155">
        <f t="shared" si="18"/>
        <v>2003</v>
      </c>
      <c r="X155">
        <f t="shared" si="19"/>
        <v>4</v>
      </c>
      <c r="Y155">
        <f>IFERROR(VLOOKUP(B155,Products!A:I,8,FALSE),"")</f>
        <v>82.34</v>
      </c>
      <c r="Z155">
        <f t="shared" si="20"/>
        <v>4887.2</v>
      </c>
      <c r="AA155">
        <f t="shared" si="21"/>
        <v>44.765606023803741</v>
      </c>
      <c r="AB155">
        <f t="shared" si="22"/>
        <v>0</v>
      </c>
      <c r="AC155">
        <f t="shared" si="23"/>
        <v>1511.26</v>
      </c>
    </row>
    <row r="156" spans="1:29">
      <c r="A156">
        <v>10117</v>
      </c>
      <c r="B156" t="s">
        <v>162</v>
      </c>
      <c r="C156">
        <v>21</v>
      </c>
      <c r="D156">
        <v>55.65</v>
      </c>
      <c r="E156">
        <v>11</v>
      </c>
      <c r="F156" s="6">
        <f>IFERROR(VLOOKUP(A156,Orders!A:B,2,FALSE),"")</f>
        <v>37727</v>
      </c>
      <c r="G156" s="6">
        <f>IFERROR(VLOOKUP(A156,Orders!A:C,3,FALSE),"")</f>
        <v>37735</v>
      </c>
      <c r="H156" s="6">
        <f>IFERROR(VLOOKUP(A156,Orders!A:D,4,FALSE),"")</f>
        <v>37728</v>
      </c>
      <c r="I156" t="str">
        <f>IFERROR(VLOOKUP(A156,Orders!A:E,5,FALSE),"")</f>
        <v>Shipped</v>
      </c>
      <c r="J156">
        <f>IFERROR(VLOOKUP(A156,Orders!A:G,7,FALSE),"")</f>
        <v>148</v>
      </c>
      <c r="K156">
        <f>IFERROR(VLOOKUP(J156,Customers!A:L,12,FALSE),"")</f>
        <v>1621</v>
      </c>
      <c r="L156">
        <f>IFERROR(VLOOKUP(J156,Customers!A:M,13,FALSE),"")</f>
        <v>103800</v>
      </c>
      <c r="M156" t="str">
        <f>IFERROR(VLOOKUP(J156,Customers!A:H,8,FALSE),"")</f>
        <v>Singapore</v>
      </c>
      <c r="N156">
        <f>IFERROR(VLOOKUP(K156,Employees!A:F,6,FALSE),"")</f>
        <v>5</v>
      </c>
      <c r="O156" t="str">
        <f>IFERROR(VLOOKUP(N156,Offices!A:B,2,FALSE),"")</f>
        <v>Tokyo</v>
      </c>
      <c r="P156" s="6">
        <f>IFERROR(VLOOKUP(J156,Payments!A:C,3,FALSE),"")</f>
        <v>37733</v>
      </c>
      <c r="Q156">
        <f>IFERROR(VLOOKUP(J156,Payments!A:D,4,FALSE),"")</f>
        <v>44380.15</v>
      </c>
      <c r="R156" t="str">
        <f>IFERROR(VLOOKUP(B156,Products!A:C,3,FALSE),"")</f>
        <v>Trains</v>
      </c>
      <c r="S156">
        <f>IFERROR(VLOOKUP(B156,Products!A:G,7,FALSE),"")</f>
        <v>1645</v>
      </c>
      <c r="T156">
        <f>IFERROR(VLOOKUP(B156,Products!A:I,9,FALSE),"")</f>
        <v>58.58</v>
      </c>
      <c r="U156">
        <f t="shared" si="16"/>
        <v>7</v>
      </c>
      <c r="V156" t="str">
        <f t="shared" si="17"/>
        <v>No</v>
      </c>
      <c r="W156">
        <f t="shared" si="18"/>
        <v>2003</v>
      </c>
      <c r="X156">
        <f t="shared" si="19"/>
        <v>4</v>
      </c>
      <c r="Y156">
        <f>IFERROR(VLOOKUP(B156,Products!A:I,8,FALSE),"")</f>
        <v>37.49</v>
      </c>
      <c r="Z156">
        <f t="shared" si="20"/>
        <v>1168.6499999999999</v>
      </c>
      <c r="AA156">
        <f t="shared" si="21"/>
        <v>48.439583889037067</v>
      </c>
      <c r="AB156">
        <f t="shared" si="22"/>
        <v>0</v>
      </c>
      <c r="AC156">
        <f t="shared" si="23"/>
        <v>381.3599999999999</v>
      </c>
    </row>
    <row r="157" spans="1:29">
      <c r="A157">
        <v>10117</v>
      </c>
      <c r="B157" t="s">
        <v>173</v>
      </c>
      <c r="C157">
        <v>38</v>
      </c>
      <c r="D157">
        <v>75.349999999999994</v>
      </c>
      <c r="E157">
        <v>6</v>
      </c>
      <c r="F157" s="6">
        <f>IFERROR(VLOOKUP(A157,Orders!A:B,2,FALSE),"")</f>
        <v>37727</v>
      </c>
      <c r="G157" s="6">
        <f>IFERROR(VLOOKUP(A157,Orders!A:C,3,FALSE),"")</f>
        <v>37735</v>
      </c>
      <c r="H157" s="6">
        <f>IFERROR(VLOOKUP(A157,Orders!A:D,4,FALSE),"")</f>
        <v>37728</v>
      </c>
      <c r="I157" t="str">
        <f>IFERROR(VLOOKUP(A157,Orders!A:E,5,FALSE),"")</f>
        <v>Shipped</v>
      </c>
      <c r="J157">
        <f>IFERROR(VLOOKUP(A157,Orders!A:G,7,FALSE),"")</f>
        <v>148</v>
      </c>
      <c r="K157">
        <f>IFERROR(VLOOKUP(J157,Customers!A:L,12,FALSE),"")</f>
        <v>1621</v>
      </c>
      <c r="L157">
        <f>IFERROR(VLOOKUP(J157,Customers!A:M,13,FALSE),"")</f>
        <v>103800</v>
      </c>
      <c r="M157" t="str">
        <f>IFERROR(VLOOKUP(J157,Customers!A:H,8,FALSE),"")</f>
        <v>Singapore</v>
      </c>
      <c r="N157">
        <f>IFERROR(VLOOKUP(K157,Employees!A:F,6,FALSE),"")</f>
        <v>5</v>
      </c>
      <c r="O157" t="str">
        <f>IFERROR(VLOOKUP(N157,Offices!A:B,2,FALSE),"")</f>
        <v>Tokyo</v>
      </c>
      <c r="P157" s="6">
        <f>IFERROR(VLOOKUP(J157,Payments!A:C,3,FALSE),"")</f>
        <v>37733</v>
      </c>
      <c r="Q157">
        <f>IFERROR(VLOOKUP(J157,Payments!A:D,4,FALSE),"")</f>
        <v>44380.15</v>
      </c>
      <c r="R157" t="str">
        <f>IFERROR(VLOOKUP(B157,Products!A:C,3,FALSE),"")</f>
        <v>Ships</v>
      </c>
      <c r="S157">
        <f>IFERROR(VLOOKUP(B157,Products!A:G,7,FALSE),"")</f>
        <v>737</v>
      </c>
      <c r="T157">
        <f>IFERROR(VLOOKUP(B157,Products!A:I,9,FALSE),"")</f>
        <v>86.61</v>
      </c>
      <c r="U157">
        <f t="shared" si="16"/>
        <v>7</v>
      </c>
      <c r="V157" t="str">
        <f t="shared" si="17"/>
        <v>No</v>
      </c>
      <c r="W157">
        <f t="shared" si="18"/>
        <v>2003</v>
      </c>
      <c r="X157">
        <f t="shared" si="19"/>
        <v>4</v>
      </c>
      <c r="Y157">
        <f>IFERROR(VLOOKUP(B157,Products!A:I,8,FALSE),"")</f>
        <v>43.3</v>
      </c>
      <c r="Z157">
        <f t="shared" si="20"/>
        <v>2863.2999999999997</v>
      </c>
      <c r="AA157">
        <f t="shared" si="21"/>
        <v>74.018475750577366</v>
      </c>
      <c r="AB157">
        <f t="shared" si="22"/>
        <v>1</v>
      </c>
      <c r="AC157">
        <f t="shared" si="23"/>
        <v>1217.8999999999999</v>
      </c>
    </row>
    <row r="158" spans="1:29">
      <c r="A158">
        <v>10117</v>
      </c>
      <c r="B158" t="s">
        <v>176</v>
      </c>
      <c r="C158">
        <v>45</v>
      </c>
      <c r="D158">
        <v>89.38</v>
      </c>
      <c r="E158">
        <v>1</v>
      </c>
      <c r="F158" s="6">
        <f>IFERROR(VLOOKUP(A158,Orders!A:B,2,FALSE),"")</f>
        <v>37727</v>
      </c>
      <c r="G158" s="6">
        <f>IFERROR(VLOOKUP(A158,Orders!A:C,3,FALSE),"")</f>
        <v>37735</v>
      </c>
      <c r="H158" s="6">
        <f>IFERROR(VLOOKUP(A158,Orders!A:D,4,FALSE),"")</f>
        <v>37728</v>
      </c>
      <c r="I158" t="str">
        <f>IFERROR(VLOOKUP(A158,Orders!A:E,5,FALSE),"")</f>
        <v>Shipped</v>
      </c>
      <c r="J158">
        <f>IFERROR(VLOOKUP(A158,Orders!A:G,7,FALSE),"")</f>
        <v>148</v>
      </c>
      <c r="K158">
        <f>IFERROR(VLOOKUP(J158,Customers!A:L,12,FALSE),"")</f>
        <v>1621</v>
      </c>
      <c r="L158">
        <f>IFERROR(VLOOKUP(J158,Customers!A:M,13,FALSE),"")</f>
        <v>103800</v>
      </c>
      <c r="M158" t="str">
        <f>IFERROR(VLOOKUP(J158,Customers!A:H,8,FALSE),"")</f>
        <v>Singapore</v>
      </c>
      <c r="N158">
        <f>IFERROR(VLOOKUP(K158,Employees!A:F,6,FALSE),"")</f>
        <v>5</v>
      </c>
      <c r="O158" t="str">
        <f>IFERROR(VLOOKUP(N158,Offices!A:B,2,FALSE),"")</f>
        <v>Tokyo</v>
      </c>
      <c r="P158" s="6">
        <f>IFERROR(VLOOKUP(J158,Payments!A:C,3,FALSE),"")</f>
        <v>37733</v>
      </c>
      <c r="Q158">
        <f>IFERROR(VLOOKUP(J158,Payments!A:D,4,FALSE),"")</f>
        <v>44380.15</v>
      </c>
      <c r="R158" t="str">
        <f>IFERROR(VLOOKUP(B158,Products!A:C,3,FALSE),"")</f>
        <v>Ships</v>
      </c>
      <c r="S158">
        <f>IFERROR(VLOOKUP(B158,Products!A:G,7,FALSE),"")</f>
        <v>5088</v>
      </c>
      <c r="T158">
        <f>IFERROR(VLOOKUP(B158,Products!A:I,9,FALSE),"")</f>
        <v>99.31</v>
      </c>
      <c r="U158">
        <f t="shared" si="16"/>
        <v>7</v>
      </c>
      <c r="V158" t="str">
        <f t="shared" si="17"/>
        <v>No</v>
      </c>
      <c r="W158">
        <f t="shared" si="18"/>
        <v>2003</v>
      </c>
      <c r="X158">
        <f t="shared" si="19"/>
        <v>4</v>
      </c>
      <c r="Y158">
        <f>IFERROR(VLOOKUP(B158,Products!A:I,8,FALSE),"")</f>
        <v>53.63</v>
      </c>
      <c r="Z158">
        <f t="shared" si="20"/>
        <v>4022.1</v>
      </c>
      <c r="AA158">
        <f t="shared" si="21"/>
        <v>66.660451239977604</v>
      </c>
      <c r="AB158">
        <f t="shared" si="22"/>
        <v>0</v>
      </c>
      <c r="AC158">
        <f t="shared" si="23"/>
        <v>1608.7499999999998</v>
      </c>
    </row>
    <row r="159" spans="1:29">
      <c r="A159">
        <v>10117</v>
      </c>
      <c r="B159" t="s">
        <v>177</v>
      </c>
      <c r="C159">
        <v>50</v>
      </c>
      <c r="D159">
        <v>52.42</v>
      </c>
      <c r="E159">
        <v>2</v>
      </c>
      <c r="F159" s="6">
        <f>IFERROR(VLOOKUP(A159,Orders!A:B,2,FALSE),"")</f>
        <v>37727</v>
      </c>
      <c r="G159" s="6">
        <f>IFERROR(VLOOKUP(A159,Orders!A:C,3,FALSE),"")</f>
        <v>37735</v>
      </c>
      <c r="H159" s="6">
        <f>IFERROR(VLOOKUP(A159,Orders!A:D,4,FALSE),"")</f>
        <v>37728</v>
      </c>
      <c r="I159" t="str">
        <f>IFERROR(VLOOKUP(A159,Orders!A:E,5,FALSE),"")</f>
        <v>Shipped</v>
      </c>
      <c r="J159">
        <f>IFERROR(VLOOKUP(A159,Orders!A:G,7,FALSE),"")</f>
        <v>148</v>
      </c>
      <c r="K159">
        <f>IFERROR(VLOOKUP(J159,Customers!A:L,12,FALSE),"")</f>
        <v>1621</v>
      </c>
      <c r="L159">
        <f>IFERROR(VLOOKUP(J159,Customers!A:M,13,FALSE),"")</f>
        <v>103800</v>
      </c>
      <c r="M159" t="str">
        <f>IFERROR(VLOOKUP(J159,Customers!A:H,8,FALSE),"")</f>
        <v>Singapore</v>
      </c>
      <c r="N159">
        <f>IFERROR(VLOOKUP(K159,Employees!A:F,6,FALSE),"")</f>
        <v>5</v>
      </c>
      <c r="O159" t="str">
        <f>IFERROR(VLOOKUP(N159,Offices!A:B,2,FALSE),"")</f>
        <v>Tokyo</v>
      </c>
      <c r="P159" s="6">
        <f>IFERROR(VLOOKUP(J159,Payments!A:C,3,FALSE),"")</f>
        <v>37733</v>
      </c>
      <c r="Q159">
        <f>IFERROR(VLOOKUP(J159,Payments!A:D,4,FALSE),"")</f>
        <v>44380.15</v>
      </c>
      <c r="R159" t="str">
        <f>IFERROR(VLOOKUP(B159,Products!A:C,3,FALSE),"")</f>
        <v>Ships</v>
      </c>
      <c r="S159">
        <f>IFERROR(VLOOKUP(B159,Products!A:G,7,FALSE),"")</f>
        <v>414</v>
      </c>
      <c r="T159">
        <f>IFERROR(VLOOKUP(B159,Products!A:I,9,FALSE),"")</f>
        <v>54.6</v>
      </c>
      <c r="U159">
        <f t="shared" si="16"/>
        <v>7</v>
      </c>
      <c r="V159" t="str">
        <f t="shared" si="17"/>
        <v>No</v>
      </c>
      <c r="W159">
        <f t="shared" si="18"/>
        <v>2003</v>
      </c>
      <c r="X159">
        <f t="shared" si="19"/>
        <v>4</v>
      </c>
      <c r="Y159">
        <f>IFERROR(VLOOKUP(B159,Products!A:I,8,FALSE),"")</f>
        <v>33.299999999999997</v>
      </c>
      <c r="Z159">
        <f t="shared" si="20"/>
        <v>2621</v>
      </c>
      <c r="AA159">
        <f t="shared" si="21"/>
        <v>57.41741741741744</v>
      </c>
      <c r="AB159">
        <f t="shared" si="22"/>
        <v>0</v>
      </c>
      <c r="AC159">
        <f t="shared" si="23"/>
        <v>956.00000000000023</v>
      </c>
    </row>
    <row r="160" spans="1:29">
      <c r="A160">
        <v>10118</v>
      </c>
      <c r="B160" t="s">
        <v>175</v>
      </c>
      <c r="C160">
        <v>36</v>
      </c>
      <c r="D160">
        <v>86.15</v>
      </c>
      <c r="E160">
        <v>1</v>
      </c>
      <c r="F160" s="6">
        <f>IFERROR(VLOOKUP(A160,Orders!A:B,2,FALSE),"")</f>
        <v>37732</v>
      </c>
      <c r="G160" s="6">
        <f>IFERROR(VLOOKUP(A160,Orders!A:C,3,FALSE),"")</f>
        <v>37740</v>
      </c>
      <c r="H160" s="6">
        <f>IFERROR(VLOOKUP(A160,Orders!A:D,4,FALSE),"")</f>
        <v>37737</v>
      </c>
      <c r="I160" t="str">
        <f>IFERROR(VLOOKUP(A160,Orders!A:E,5,FALSE),"")</f>
        <v>Shipped</v>
      </c>
      <c r="J160">
        <f>IFERROR(VLOOKUP(A160,Orders!A:G,7,FALSE),"")</f>
        <v>216</v>
      </c>
      <c r="K160">
        <f>IFERROR(VLOOKUP(J160,Customers!A:L,12,FALSE),"")</f>
        <v>1702</v>
      </c>
      <c r="L160">
        <f>IFERROR(VLOOKUP(J160,Customers!A:M,13,FALSE),"")</f>
        <v>60300</v>
      </c>
      <c r="M160" t="str">
        <f>IFERROR(VLOOKUP(J160,Customers!A:H,8,FALSE),"")</f>
        <v>Barcelona</v>
      </c>
      <c r="N160">
        <f>IFERROR(VLOOKUP(K160,Employees!A:F,6,FALSE),"")</f>
        <v>4</v>
      </c>
      <c r="O160" t="str">
        <f>IFERROR(VLOOKUP(N160,Offices!A:B,2,FALSE),"")</f>
        <v>Paris</v>
      </c>
      <c r="P160" s="6">
        <f>IFERROR(VLOOKUP(J160,Payments!A:C,3,FALSE),"")</f>
        <v>37750</v>
      </c>
      <c r="Q160">
        <f>IFERROR(VLOOKUP(J160,Payments!A:D,4,FALSE),"")</f>
        <v>3101.4</v>
      </c>
      <c r="R160" t="str">
        <f>IFERROR(VLOOKUP(B160,Products!A:C,3,FALSE),"")</f>
        <v>Ships</v>
      </c>
      <c r="S160">
        <f>IFERROR(VLOOKUP(B160,Products!A:G,7,FALSE),"")</f>
        <v>1956</v>
      </c>
      <c r="T160">
        <f>IFERROR(VLOOKUP(B160,Products!A:I,9,FALSE),"")</f>
        <v>100.17</v>
      </c>
      <c r="U160">
        <f t="shared" si="16"/>
        <v>3</v>
      </c>
      <c r="V160" t="str">
        <f t="shared" si="17"/>
        <v>Yes</v>
      </c>
      <c r="W160">
        <f t="shared" si="18"/>
        <v>2003</v>
      </c>
      <c r="X160">
        <f t="shared" si="19"/>
        <v>4</v>
      </c>
      <c r="Y160">
        <f>IFERROR(VLOOKUP(B160,Products!A:I,8,FALSE),"")</f>
        <v>51.09</v>
      </c>
      <c r="Z160">
        <f t="shared" si="20"/>
        <v>3101.4</v>
      </c>
      <c r="AA160">
        <f t="shared" si="21"/>
        <v>68.623996868271675</v>
      </c>
      <c r="AB160">
        <f t="shared" si="22"/>
        <v>1</v>
      </c>
      <c r="AC160">
        <f t="shared" si="23"/>
        <v>1262.1600000000001</v>
      </c>
    </row>
    <row r="161" spans="1:29">
      <c r="A161">
        <v>10119</v>
      </c>
      <c r="B161" t="s">
        <v>163</v>
      </c>
      <c r="C161">
        <v>46</v>
      </c>
      <c r="D161">
        <v>112.88</v>
      </c>
      <c r="E161">
        <v>11</v>
      </c>
      <c r="F161" s="6">
        <f>IFERROR(VLOOKUP(A161,Orders!A:B,2,FALSE),"")</f>
        <v>37739</v>
      </c>
      <c r="G161" s="6">
        <f>IFERROR(VLOOKUP(A161,Orders!A:C,3,FALSE),"")</f>
        <v>37746</v>
      </c>
      <c r="H161" s="6">
        <f>IFERROR(VLOOKUP(A161,Orders!A:D,4,FALSE),"")</f>
        <v>37743</v>
      </c>
      <c r="I161" t="str">
        <f>IFERROR(VLOOKUP(A161,Orders!A:E,5,FALSE),"")</f>
        <v>Shipped</v>
      </c>
      <c r="J161">
        <f>IFERROR(VLOOKUP(A161,Orders!A:G,7,FALSE),"")</f>
        <v>382</v>
      </c>
      <c r="K161">
        <f>IFERROR(VLOOKUP(J161,Customers!A:L,12,FALSE),"")</f>
        <v>1401</v>
      </c>
      <c r="L161">
        <f>IFERROR(VLOOKUP(J161,Customers!A:M,13,FALSE),"")</f>
        <v>71700</v>
      </c>
      <c r="M161" t="str">
        <f>IFERROR(VLOOKUP(J161,Customers!A:H,8,FALSE),"")</f>
        <v>Salzburg</v>
      </c>
      <c r="N161">
        <f>IFERROR(VLOOKUP(K161,Employees!A:F,6,FALSE),"")</f>
        <v>4</v>
      </c>
      <c r="O161" t="str">
        <f>IFERROR(VLOOKUP(N161,Offices!A:B,2,FALSE),"")</f>
        <v>Paris</v>
      </c>
      <c r="P161" s="6">
        <f>IFERROR(VLOOKUP(J161,Payments!A:C,3,FALSE),"")</f>
        <v>37753</v>
      </c>
      <c r="Q161">
        <f>IFERROR(VLOOKUP(J161,Payments!A:D,4,FALSE),"")</f>
        <v>35826.33</v>
      </c>
      <c r="R161" t="str">
        <f>IFERROR(VLOOKUP(B161,Products!A:C,3,FALSE),"")</f>
        <v>Classic Cars</v>
      </c>
      <c r="S161">
        <f>IFERROR(VLOOKUP(B161,Products!A:G,7,FALSE),"")</f>
        <v>3252</v>
      </c>
      <c r="T161">
        <f>IFERROR(VLOOKUP(B161,Products!A:I,9,FALSE),"")</f>
        <v>136</v>
      </c>
      <c r="U161">
        <f t="shared" si="16"/>
        <v>3</v>
      </c>
      <c r="V161" t="str">
        <f t="shared" si="17"/>
        <v>Yes</v>
      </c>
      <c r="W161">
        <f t="shared" si="18"/>
        <v>2003</v>
      </c>
      <c r="X161">
        <f t="shared" si="19"/>
        <v>4</v>
      </c>
      <c r="Y161">
        <f>IFERROR(VLOOKUP(B161,Products!A:I,8,FALSE),"")</f>
        <v>85.68</v>
      </c>
      <c r="Z161">
        <f t="shared" si="20"/>
        <v>5192.4799999999996</v>
      </c>
      <c r="AA161">
        <f t="shared" si="21"/>
        <v>31.746031746031729</v>
      </c>
      <c r="AB161">
        <f t="shared" si="22"/>
        <v>0</v>
      </c>
      <c r="AC161">
        <f t="shared" si="23"/>
        <v>1251.1999999999994</v>
      </c>
    </row>
    <row r="162" spans="1:29">
      <c r="A162">
        <v>10119</v>
      </c>
      <c r="B162" t="s">
        <v>178</v>
      </c>
      <c r="C162">
        <v>43</v>
      </c>
      <c r="D162">
        <v>151.38</v>
      </c>
      <c r="E162">
        <v>3</v>
      </c>
      <c r="F162" s="6">
        <f>IFERROR(VLOOKUP(A162,Orders!A:B,2,FALSE),"")</f>
        <v>37739</v>
      </c>
      <c r="G162" s="6">
        <f>IFERROR(VLOOKUP(A162,Orders!A:C,3,FALSE),"")</f>
        <v>37746</v>
      </c>
      <c r="H162" s="6">
        <f>IFERROR(VLOOKUP(A162,Orders!A:D,4,FALSE),"")</f>
        <v>37743</v>
      </c>
      <c r="I162" t="str">
        <f>IFERROR(VLOOKUP(A162,Orders!A:E,5,FALSE),"")</f>
        <v>Shipped</v>
      </c>
      <c r="J162">
        <f>IFERROR(VLOOKUP(A162,Orders!A:G,7,FALSE),"")</f>
        <v>382</v>
      </c>
      <c r="K162">
        <f>IFERROR(VLOOKUP(J162,Customers!A:L,12,FALSE),"")</f>
        <v>1401</v>
      </c>
      <c r="L162">
        <f>IFERROR(VLOOKUP(J162,Customers!A:M,13,FALSE),"")</f>
        <v>71700</v>
      </c>
      <c r="M162" t="str">
        <f>IFERROR(VLOOKUP(J162,Customers!A:H,8,FALSE),"")</f>
        <v>Salzburg</v>
      </c>
      <c r="N162">
        <f>IFERROR(VLOOKUP(K162,Employees!A:F,6,FALSE),"")</f>
        <v>4</v>
      </c>
      <c r="O162" t="str">
        <f>IFERROR(VLOOKUP(N162,Offices!A:B,2,FALSE),"")</f>
        <v>Paris</v>
      </c>
      <c r="P162" s="6">
        <f>IFERROR(VLOOKUP(J162,Payments!A:C,3,FALSE),"")</f>
        <v>37753</v>
      </c>
      <c r="Q162">
        <f>IFERROR(VLOOKUP(J162,Payments!A:D,4,FALSE),"")</f>
        <v>35826.33</v>
      </c>
      <c r="R162" t="str">
        <f>IFERROR(VLOOKUP(B162,Products!A:C,3,FALSE),"")</f>
        <v>Planes</v>
      </c>
      <c r="S162">
        <f>IFERROR(VLOOKUP(B162,Products!A:G,7,FALSE),"")</f>
        <v>5330</v>
      </c>
      <c r="T162">
        <f>IFERROR(VLOOKUP(B162,Products!A:I,9,FALSE),"")</f>
        <v>157.69</v>
      </c>
      <c r="U162">
        <f t="shared" si="16"/>
        <v>3</v>
      </c>
      <c r="V162" t="str">
        <f t="shared" si="17"/>
        <v>Yes</v>
      </c>
      <c r="W162">
        <f t="shared" si="18"/>
        <v>2003</v>
      </c>
      <c r="X162">
        <f t="shared" si="19"/>
        <v>4</v>
      </c>
      <c r="Y162">
        <f>IFERROR(VLOOKUP(B162,Products!A:I,8,FALSE),"")</f>
        <v>77.27</v>
      </c>
      <c r="Z162">
        <f t="shared" si="20"/>
        <v>6509.34</v>
      </c>
      <c r="AA162">
        <f t="shared" si="21"/>
        <v>95.910443898019935</v>
      </c>
      <c r="AB162">
        <f t="shared" si="22"/>
        <v>1</v>
      </c>
      <c r="AC162">
        <f t="shared" si="23"/>
        <v>3186.73</v>
      </c>
    </row>
    <row r="163" spans="1:29">
      <c r="A163">
        <v>10119</v>
      </c>
      <c r="B163" t="s">
        <v>180</v>
      </c>
      <c r="C163">
        <v>21</v>
      </c>
      <c r="D163">
        <v>74.84</v>
      </c>
      <c r="E163">
        <v>9</v>
      </c>
      <c r="F163" s="6">
        <f>IFERROR(VLOOKUP(A163,Orders!A:B,2,FALSE),"")</f>
        <v>37739</v>
      </c>
      <c r="G163" s="6">
        <f>IFERROR(VLOOKUP(A163,Orders!A:C,3,FALSE),"")</f>
        <v>37746</v>
      </c>
      <c r="H163" s="6">
        <f>IFERROR(VLOOKUP(A163,Orders!A:D,4,FALSE),"")</f>
        <v>37743</v>
      </c>
      <c r="I163" t="str">
        <f>IFERROR(VLOOKUP(A163,Orders!A:E,5,FALSE),"")</f>
        <v>Shipped</v>
      </c>
      <c r="J163">
        <f>IFERROR(VLOOKUP(A163,Orders!A:G,7,FALSE),"")</f>
        <v>382</v>
      </c>
      <c r="K163">
        <f>IFERROR(VLOOKUP(J163,Customers!A:L,12,FALSE),"")</f>
        <v>1401</v>
      </c>
      <c r="L163">
        <f>IFERROR(VLOOKUP(J163,Customers!A:M,13,FALSE),"")</f>
        <v>71700</v>
      </c>
      <c r="M163" t="str">
        <f>IFERROR(VLOOKUP(J163,Customers!A:H,8,FALSE),"")</f>
        <v>Salzburg</v>
      </c>
      <c r="N163">
        <f>IFERROR(VLOOKUP(K163,Employees!A:F,6,FALSE),"")</f>
        <v>4</v>
      </c>
      <c r="O163" t="str">
        <f>IFERROR(VLOOKUP(N163,Offices!A:B,2,FALSE),"")</f>
        <v>Paris</v>
      </c>
      <c r="P163" s="6">
        <f>IFERROR(VLOOKUP(J163,Payments!A:C,3,FALSE),"")</f>
        <v>37753</v>
      </c>
      <c r="Q163">
        <f>IFERROR(VLOOKUP(J163,Payments!A:D,4,FALSE),"")</f>
        <v>35826.33</v>
      </c>
      <c r="R163" t="str">
        <f>IFERROR(VLOOKUP(B163,Products!A:C,3,FALSE),"")</f>
        <v>Ships</v>
      </c>
      <c r="S163">
        <f>IFERROR(VLOOKUP(B163,Products!A:G,7,FALSE),"")</f>
        <v>4259</v>
      </c>
      <c r="T163">
        <f>IFERROR(VLOOKUP(B163,Products!A:I,9,FALSE),"")</f>
        <v>86.02</v>
      </c>
      <c r="U163">
        <f t="shared" si="16"/>
        <v>3</v>
      </c>
      <c r="V163" t="str">
        <f t="shared" si="17"/>
        <v>Yes</v>
      </c>
      <c r="W163">
        <f t="shared" si="18"/>
        <v>2003</v>
      </c>
      <c r="X163">
        <f t="shared" si="19"/>
        <v>4</v>
      </c>
      <c r="Y163">
        <f>IFERROR(VLOOKUP(B163,Products!A:I,8,FALSE),"")</f>
        <v>51.61</v>
      </c>
      <c r="Z163">
        <f t="shared" si="20"/>
        <v>1571.64</v>
      </c>
      <c r="AA163">
        <f t="shared" si="21"/>
        <v>45.010656849447791</v>
      </c>
      <c r="AB163">
        <f t="shared" si="22"/>
        <v>0</v>
      </c>
      <c r="AC163">
        <f t="shared" si="23"/>
        <v>487.8300000000001</v>
      </c>
    </row>
    <row r="164" spans="1:29">
      <c r="A164">
        <v>10119</v>
      </c>
      <c r="B164" t="s">
        <v>181</v>
      </c>
      <c r="C164">
        <v>27</v>
      </c>
      <c r="D164">
        <v>95.28</v>
      </c>
      <c r="E164">
        <v>8</v>
      </c>
      <c r="F164" s="6">
        <f>IFERROR(VLOOKUP(A164,Orders!A:B,2,FALSE),"")</f>
        <v>37739</v>
      </c>
      <c r="G164" s="6">
        <f>IFERROR(VLOOKUP(A164,Orders!A:C,3,FALSE),"")</f>
        <v>37746</v>
      </c>
      <c r="H164" s="6">
        <f>IFERROR(VLOOKUP(A164,Orders!A:D,4,FALSE),"")</f>
        <v>37743</v>
      </c>
      <c r="I164" t="str">
        <f>IFERROR(VLOOKUP(A164,Orders!A:E,5,FALSE),"")</f>
        <v>Shipped</v>
      </c>
      <c r="J164">
        <f>IFERROR(VLOOKUP(A164,Orders!A:G,7,FALSE),"")</f>
        <v>382</v>
      </c>
      <c r="K164">
        <f>IFERROR(VLOOKUP(J164,Customers!A:L,12,FALSE),"")</f>
        <v>1401</v>
      </c>
      <c r="L164">
        <f>IFERROR(VLOOKUP(J164,Customers!A:M,13,FALSE),"")</f>
        <v>71700</v>
      </c>
      <c r="M164" t="str">
        <f>IFERROR(VLOOKUP(J164,Customers!A:H,8,FALSE),"")</f>
        <v>Salzburg</v>
      </c>
      <c r="N164">
        <f>IFERROR(VLOOKUP(K164,Employees!A:F,6,FALSE),"")</f>
        <v>4</v>
      </c>
      <c r="O164" t="str">
        <f>IFERROR(VLOOKUP(N164,Offices!A:B,2,FALSE),"")</f>
        <v>Paris</v>
      </c>
      <c r="P164" s="6">
        <f>IFERROR(VLOOKUP(J164,Payments!A:C,3,FALSE),"")</f>
        <v>37753</v>
      </c>
      <c r="Q164">
        <f>IFERROR(VLOOKUP(J164,Payments!A:D,4,FALSE),"")</f>
        <v>35826.33</v>
      </c>
      <c r="R164" t="str">
        <f>IFERROR(VLOOKUP(B164,Products!A:C,3,FALSE),"")</f>
        <v>Vintage Cars</v>
      </c>
      <c r="S164">
        <f>IFERROR(VLOOKUP(B164,Products!A:G,7,FALSE),"")</f>
        <v>2378</v>
      </c>
      <c r="T164">
        <f>IFERROR(VLOOKUP(B164,Products!A:I,9,FALSE),"")</f>
        <v>105.87</v>
      </c>
      <c r="U164">
        <f t="shared" si="16"/>
        <v>3</v>
      </c>
      <c r="V164" t="str">
        <f t="shared" si="17"/>
        <v>Yes</v>
      </c>
      <c r="W164">
        <f t="shared" si="18"/>
        <v>2003</v>
      </c>
      <c r="X164">
        <f t="shared" si="19"/>
        <v>4</v>
      </c>
      <c r="Y164">
        <f>IFERROR(VLOOKUP(B164,Products!A:I,8,FALSE),"")</f>
        <v>64.58</v>
      </c>
      <c r="Z164">
        <f t="shared" si="20"/>
        <v>2572.56</v>
      </c>
      <c r="AA164">
        <f t="shared" si="21"/>
        <v>47.537937441932492</v>
      </c>
      <c r="AB164">
        <f t="shared" si="22"/>
        <v>0</v>
      </c>
      <c r="AC164">
        <f t="shared" si="23"/>
        <v>828.90000000000009</v>
      </c>
    </row>
    <row r="165" spans="1:29">
      <c r="A165">
        <v>10119</v>
      </c>
      <c r="B165" t="s">
        <v>183</v>
      </c>
      <c r="C165">
        <v>41</v>
      </c>
      <c r="D165">
        <v>64.400000000000006</v>
      </c>
      <c r="E165">
        <v>4</v>
      </c>
      <c r="F165" s="6">
        <f>IFERROR(VLOOKUP(A165,Orders!A:B,2,FALSE),"")</f>
        <v>37739</v>
      </c>
      <c r="G165" s="6">
        <f>IFERROR(VLOOKUP(A165,Orders!A:C,3,FALSE),"")</f>
        <v>37746</v>
      </c>
      <c r="H165" s="6">
        <f>IFERROR(VLOOKUP(A165,Orders!A:D,4,FALSE),"")</f>
        <v>37743</v>
      </c>
      <c r="I165" t="str">
        <f>IFERROR(VLOOKUP(A165,Orders!A:E,5,FALSE),"")</f>
        <v>Shipped</v>
      </c>
      <c r="J165">
        <f>IFERROR(VLOOKUP(A165,Orders!A:G,7,FALSE),"")</f>
        <v>382</v>
      </c>
      <c r="K165">
        <f>IFERROR(VLOOKUP(J165,Customers!A:L,12,FALSE),"")</f>
        <v>1401</v>
      </c>
      <c r="L165">
        <f>IFERROR(VLOOKUP(J165,Customers!A:M,13,FALSE),"")</f>
        <v>71700</v>
      </c>
      <c r="M165" t="str">
        <f>IFERROR(VLOOKUP(J165,Customers!A:H,8,FALSE),"")</f>
        <v>Salzburg</v>
      </c>
      <c r="N165">
        <f>IFERROR(VLOOKUP(K165,Employees!A:F,6,FALSE),"")</f>
        <v>4</v>
      </c>
      <c r="O165" t="str">
        <f>IFERROR(VLOOKUP(N165,Offices!A:B,2,FALSE),"")</f>
        <v>Paris</v>
      </c>
      <c r="P165" s="6">
        <f>IFERROR(VLOOKUP(J165,Payments!A:C,3,FALSE),"")</f>
        <v>37753</v>
      </c>
      <c r="Q165">
        <f>IFERROR(VLOOKUP(J165,Payments!A:D,4,FALSE),"")</f>
        <v>35826.33</v>
      </c>
      <c r="R165" t="str">
        <f>IFERROR(VLOOKUP(B165,Products!A:C,3,FALSE),"")</f>
        <v>Planes</v>
      </c>
      <c r="S165">
        <f>IFERROR(VLOOKUP(B165,Products!A:G,7,FALSE),"")</f>
        <v>5942</v>
      </c>
      <c r="T165">
        <f>IFERROR(VLOOKUP(B165,Products!A:I,9,FALSE),"")</f>
        <v>68.510000000000005</v>
      </c>
      <c r="U165">
        <f t="shared" si="16"/>
        <v>3</v>
      </c>
      <c r="V165" t="str">
        <f t="shared" si="17"/>
        <v>Yes</v>
      </c>
      <c r="W165">
        <f t="shared" si="18"/>
        <v>2003</v>
      </c>
      <c r="X165">
        <f t="shared" si="19"/>
        <v>4</v>
      </c>
      <c r="Y165">
        <f>IFERROR(VLOOKUP(B165,Products!A:I,8,FALSE),"")</f>
        <v>34.25</v>
      </c>
      <c r="Z165">
        <f t="shared" si="20"/>
        <v>2640.4</v>
      </c>
      <c r="AA165">
        <f t="shared" si="21"/>
        <v>88.029197080291993</v>
      </c>
      <c r="AB165">
        <f t="shared" si="22"/>
        <v>1</v>
      </c>
      <c r="AC165">
        <f t="shared" si="23"/>
        <v>1236.1500000000003</v>
      </c>
    </row>
    <row r="166" spans="1:29">
      <c r="A166">
        <v>10119</v>
      </c>
      <c r="B166" t="s">
        <v>170</v>
      </c>
      <c r="C166">
        <v>35</v>
      </c>
      <c r="D166">
        <v>72.58</v>
      </c>
      <c r="E166">
        <v>13</v>
      </c>
      <c r="F166" s="6">
        <f>IFERROR(VLOOKUP(A166,Orders!A:B,2,FALSE),"")</f>
        <v>37739</v>
      </c>
      <c r="G166" s="6">
        <f>IFERROR(VLOOKUP(A166,Orders!A:C,3,FALSE),"")</f>
        <v>37746</v>
      </c>
      <c r="H166" s="6">
        <f>IFERROR(VLOOKUP(A166,Orders!A:D,4,FALSE),"")</f>
        <v>37743</v>
      </c>
      <c r="I166" t="str">
        <f>IFERROR(VLOOKUP(A166,Orders!A:E,5,FALSE),"")</f>
        <v>Shipped</v>
      </c>
      <c r="J166">
        <f>IFERROR(VLOOKUP(A166,Orders!A:G,7,FALSE),"")</f>
        <v>382</v>
      </c>
      <c r="K166">
        <f>IFERROR(VLOOKUP(J166,Customers!A:L,12,FALSE),"")</f>
        <v>1401</v>
      </c>
      <c r="L166">
        <f>IFERROR(VLOOKUP(J166,Customers!A:M,13,FALSE),"")</f>
        <v>71700</v>
      </c>
      <c r="M166" t="str">
        <f>IFERROR(VLOOKUP(J166,Customers!A:H,8,FALSE),"")</f>
        <v>Salzburg</v>
      </c>
      <c r="N166">
        <f>IFERROR(VLOOKUP(K166,Employees!A:F,6,FALSE),"")</f>
        <v>4</v>
      </c>
      <c r="O166" t="str">
        <f>IFERROR(VLOOKUP(N166,Offices!A:B,2,FALSE),"")</f>
        <v>Paris</v>
      </c>
      <c r="P166" s="6">
        <f>IFERROR(VLOOKUP(J166,Payments!A:C,3,FALSE),"")</f>
        <v>37753</v>
      </c>
      <c r="Q166">
        <f>IFERROR(VLOOKUP(J166,Payments!A:D,4,FALSE),"")</f>
        <v>35826.33</v>
      </c>
      <c r="R166" t="str">
        <f>IFERROR(VLOOKUP(B166,Products!A:C,3,FALSE),"")</f>
        <v>Vintage Cars</v>
      </c>
      <c r="S166">
        <f>IFERROR(VLOOKUP(B166,Products!A:G,7,FALSE),"")</f>
        <v>9173</v>
      </c>
      <c r="T166">
        <f>IFERROR(VLOOKUP(B166,Products!A:I,9,FALSE),"")</f>
        <v>88.51</v>
      </c>
      <c r="U166">
        <f t="shared" si="16"/>
        <v>3</v>
      </c>
      <c r="V166" t="str">
        <f t="shared" si="17"/>
        <v>Yes</v>
      </c>
      <c r="W166">
        <f t="shared" si="18"/>
        <v>2003</v>
      </c>
      <c r="X166">
        <f t="shared" si="19"/>
        <v>4</v>
      </c>
      <c r="Y166">
        <f>IFERROR(VLOOKUP(B166,Products!A:I,8,FALSE),"")</f>
        <v>46.91</v>
      </c>
      <c r="Z166">
        <f t="shared" si="20"/>
        <v>2540.2999999999997</v>
      </c>
      <c r="AA166">
        <f t="shared" si="21"/>
        <v>54.721807716904713</v>
      </c>
      <c r="AB166">
        <f t="shared" si="22"/>
        <v>0</v>
      </c>
      <c r="AC166">
        <f t="shared" si="23"/>
        <v>898.45</v>
      </c>
    </row>
    <row r="167" spans="1:29">
      <c r="A167">
        <v>10119</v>
      </c>
      <c r="B167" t="s">
        <v>184</v>
      </c>
      <c r="C167">
        <v>20</v>
      </c>
      <c r="D167">
        <v>63.12</v>
      </c>
      <c r="E167">
        <v>5</v>
      </c>
      <c r="F167" s="6">
        <f>IFERROR(VLOOKUP(A167,Orders!A:B,2,FALSE),"")</f>
        <v>37739</v>
      </c>
      <c r="G167" s="6">
        <f>IFERROR(VLOOKUP(A167,Orders!A:C,3,FALSE),"")</f>
        <v>37746</v>
      </c>
      <c r="H167" s="6">
        <f>IFERROR(VLOOKUP(A167,Orders!A:D,4,FALSE),"")</f>
        <v>37743</v>
      </c>
      <c r="I167" t="str">
        <f>IFERROR(VLOOKUP(A167,Orders!A:E,5,FALSE),"")</f>
        <v>Shipped</v>
      </c>
      <c r="J167">
        <f>IFERROR(VLOOKUP(A167,Orders!A:G,7,FALSE),"")</f>
        <v>382</v>
      </c>
      <c r="K167">
        <f>IFERROR(VLOOKUP(J167,Customers!A:L,12,FALSE),"")</f>
        <v>1401</v>
      </c>
      <c r="L167">
        <f>IFERROR(VLOOKUP(J167,Customers!A:M,13,FALSE),"")</f>
        <v>71700</v>
      </c>
      <c r="M167" t="str">
        <f>IFERROR(VLOOKUP(J167,Customers!A:H,8,FALSE),"")</f>
        <v>Salzburg</v>
      </c>
      <c r="N167">
        <f>IFERROR(VLOOKUP(K167,Employees!A:F,6,FALSE),"")</f>
        <v>4</v>
      </c>
      <c r="O167" t="str">
        <f>IFERROR(VLOOKUP(N167,Offices!A:B,2,FALSE),"")</f>
        <v>Paris</v>
      </c>
      <c r="P167" s="6">
        <f>IFERROR(VLOOKUP(J167,Payments!A:C,3,FALSE),"")</f>
        <v>37753</v>
      </c>
      <c r="Q167">
        <f>IFERROR(VLOOKUP(J167,Payments!A:D,4,FALSE),"")</f>
        <v>35826.33</v>
      </c>
      <c r="R167" t="str">
        <f>IFERROR(VLOOKUP(B167,Products!A:C,3,FALSE),"")</f>
        <v>Vintage Cars</v>
      </c>
      <c r="S167">
        <f>IFERROR(VLOOKUP(B167,Products!A:G,7,FALSE),"")</f>
        <v>2902</v>
      </c>
      <c r="T167">
        <f>IFERROR(VLOOKUP(B167,Products!A:I,9,FALSE),"")</f>
        <v>65.75</v>
      </c>
      <c r="U167">
        <f t="shared" si="16"/>
        <v>3</v>
      </c>
      <c r="V167" t="str">
        <f t="shared" si="17"/>
        <v>Yes</v>
      </c>
      <c r="W167">
        <f t="shared" si="18"/>
        <v>2003</v>
      </c>
      <c r="X167">
        <f t="shared" si="19"/>
        <v>4</v>
      </c>
      <c r="Y167">
        <f>IFERROR(VLOOKUP(B167,Products!A:I,8,FALSE),"")</f>
        <v>26.3</v>
      </c>
      <c r="Z167">
        <f t="shared" si="20"/>
        <v>1262.3999999999999</v>
      </c>
      <c r="AA167">
        <f t="shared" si="21"/>
        <v>139.99999999999997</v>
      </c>
      <c r="AB167">
        <f t="shared" si="22"/>
        <v>1</v>
      </c>
      <c r="AC167">
        <f t="shared" si="23"/>
        <v>736.39999999999986</v>
      </c>
    </row>
    <row r="168" spans="1:29">
      <c r="A168">
        <v>10119</v>
      </c>
      <c r="B168" t="s">
        <v>171</v>
      </c>
      <c r="C168">
        <v>35</v>
      </c>
      <c r="D168">
        <v>82.18</v>
      </c>
      <c r="E168">
        <v>10</v>
      </c>
      <c r="F168" s="6">
        <f>IFERROR(VLOOKUP(A168,Orders!A:B,2,FALSE),"")</f>
        <v>37739</v>
      </c>
      <c r="G168" s="6">
        <f>IFERROR(VLOOKUP(A168,Orders!A:C,3,FALSE),"")</f>
        <v>37746</v>
      </c>
      <c r="H168" s="6">
        <f>IFERROR(VLOOKUP(A168,Orders!A:D,4,FALSE),"")</f>
        <v>37743</v>
      </c>
      <c r="I168" t="str">
        <f>IFERROR(VLOOKUP(A168,Orders!A:E,5,FALSE),"")</f>
        <v>Shipped</v>
      </c>
      <c r="J168">
        <f>IFERROR(VLOOKUP(A168,Orders!A:G,7,FALSE),"")</f>
        <v>382</v>
      </c>
      <c r="K168">
        <f>IFERROR(VLOOKUP(J168,Customers!A:L,12,FALSE),"")</f>
        <v>1401</v>
      </c>
      <c r="L168">
        <f>IFERROR(VLOOKUP(J168,Customers!A:M,13,FALSE),"")</f>
        <v>71700</v>
      </c>
      <c r="M168" t="str">
        <f>IFERROR(VLOOKUP(J168,Customers!A:H,8,FALSE),"")</f>
        <v>Salzburg</v>
      </c>
      <c r="N168">
        <f>IFERROR(VLOOKUP(K168,Employees!A:F,6,FALSE),"")</f>
        <v>4</v>
      </c>
      <c r="O168" t="str">
        <f>IFERROR(VLOOKUP(N168,Offices!A:B,2,FALSE),"")</f>
        <v>Paris</v>
      </c>
      <c r="P168" s="6">
        <f>IFERROR(VLOOKUP(J168,Payments!A:C,3,FALSE),"")</f>
        <v>37753</v>
      </c>
      <c r="Q168">
        <f>IFERROR(VLOOKUP(J168,Payments!A:D,4,FALSE),"")</f>
        <v>35826.33</v>
      </c>
      <c r="R168" t="str">
        <f>IFERROR(VLOOKUP(B168,Products!A:C,3,FALSE),"")</f>
        <v>Vintage Cars</v>
      </c>
      <c r="S168">
        <f>IFERROR(VLOOKUP(B168,Products!A:G,7,FALSE),"")</f>
        <v>6621</v>
      </c>
      <c r="T168">
        <f>IFERROR(VLOOKUP(B168,Products!A:I,9,FALSE),"")</f>
        <v>83.86</v>
      </c>
      <c r="U168">
        <f t="shared" si="16"/>
        <v>3</v>
      </c>
      <c r="V168" t="str">
        <f t="shared" si="17"/>
        <v>Yes</v>
      </c>
      <c r="W168">
        <f t="shared" si="18"/>
        <v>2003</v>
      </c>
      <c r="X168">
        <f t="shared" si="19"/>
        <v>4</v>
      </c>
      <c r="Y168">
        <f>IFERROR(VLOOKUP(B168,Products!A:I,8,FALSE),"")</f>
        <v>48.64</v>
      </c>
      <c r="Z168">
        <f t="shared" si="20"/>
        <v>2876.3</v>
      </c>
      <c r="AA168">
        <f t="shared" si="21"/>
        <v>68.955592105263179</v>
      </c>
      <c r="AB168">
        <f t="shared" si="22"/>
        <v>1</v>
      </c>
      <c r="AC168">
        <f t="shared" si="23"/>
        <v>1173.9000000000003</v>
      </c>
    </row>
    <row r="169" spans="1:29">
      <c r="A169">
        <v>10119</v>
      </c>
      <c r="B169" t="s">
        <v>185</v>
      </c>
      <c r="C169">
        <v>28</v>
      </c>
      <c r="D169">
        <v>62.1</v>
      </c>
      <c r="E169">
        <v>2</v>
      </c>
      <c r="F169" s="6">
        <f>IFERROR(VLOOKUP(A169,Orders!A:B,2,FALSE),"")</f>
        <v>37739</v>
      </c>
      <c r="G169" s="6">
        <f>IFERROR(VLOOKUP(A169,Orders!A:C,3,FALSE),"")</f>
        <v>37746</v>
      </c>
      <c r="H169" s="6">
        <f>IFERROR(VLOOKUP(A169,Orders!A:D,4,FALSE),"")</f>
        <v>37743</v>
      </c>
      <c r="I169" t="str">
        <f>IFERROR(VLOOKUP(A169,Orders!A:E,5,FALSE),"")</f>
        <v>Shipped</v>
      </c>
      <c r="J169">
        <f>IFERROR(VLOOKUP(A169,Orders!A:G,7,FALSE),"")</f>
        <v>382</v>
      </c>
      <c r="K169">
        <f>IFERROR(VLOOKUP(J169,Customers!A:L,12,FALSE),"")</f>
        <v>1401</v>
      </c>
      <c r="L169">
        <f>IFERROR(VLOOKUP(J169,Customers!A:M,13,FALSE),"")</f>
        <v>71700</v>
      </c>
      <c r="M169" t="str">
        <f>IFERROR(VLOOKUP(J169,Customers!A:H,8,FALSE),"")</f>
        <v>Salzburg</v>
      </c>
      <c r="N169">
        <f>IFERROR(VLOOKUP(K169,Employees!A:F,6,FALSE),"")</f>
        <v>4</v>
      </c>
      <c r="O169" t="str">
        <f>IFERROR(VLOOKUP(N169,Offices!A:B,2,FALSE),"")</f>
        <v>Paris</v>
      </c>
      <c r="P169" s="6">
        <f>IFERROR(VLOOKUP(J169,Payments!A:C,3,FALSE),"")</f>
        <v>37753</v>
      </c>
      <c r="Q169">
        <f>IFERROR(VLOOKUP(J169,Payments!A:D,4,FALSE),"")</f>
        <v>35826.33</v>
      </c>
      <c r="R169" t="str">
        <f>IFERROR(VLOOKUP(B169,Products!A:C,3,FALSE),"")</f>
        <v>Planes</v>
      </c>
      <c r="S169">
        <f>IFERROR(VLOOKUP(B169,Products!A:G,7,FALSE),"")</f>
        <v>6812</v>
      </c>
      <c r="T169">
        <f>IFERROR(VLOOKUP(B169,Products!A:I,9,FALSE),"")</f>
        <v>68.239999999999995</v>
      </c>
      <c r="U169">
        <f t="shared" si="16"/>
        <v>3</v>
      </c>
      <c r="V169" t="str">
        <f t="shared" si="17"/>
        <v>Yes</v>
      </c>
      <c r="W169">
        <f t="shared" si="18"/>
        <v>2003</v>
      </c>
      <c r="X169">
        <f t="shared" si="19"/>
        <v>4</v>
      </c>
      <c r="Y169">
        <f>IFERROR(VLOOKUP(B169,Products!A:I,8,FALSE),"")</f>
        <v>29.34</v>
      </c>
      <c r="Z169">
        <f t="shared" si="20"/>
        <v>1738.8</v>
      </c>
      <c r="AA169">
        <f t="shared" si="21"/>
        <v>111.65644171779144</v>
      </c>
      <c r="AB169">
        <f t="shared" si="22"/>
        <v>1</v>
      </c>
      <c r="AC169">
        <f t="shared" si="23"/>
        <v>917.2800000000002</v>
      </c>
    </row>
    <row r="170" spans="1:29">
      <c r="A170">
        <v>10119</v>
      </c>
      <c r="B170" t="s">
        <v>172</v>
      </c>
      <c r="C170">
        <v>25</v>
      </c>
      <c r="D170">
        <v>57.34</v>
      </c>
      <c r="E170">
        <v>14</v>
      </c>
      <c r="F170" s="6">
        <f>IFERROR(VLOOKUP(A170,Orders!A:B,2,FALSE),"")</f>
        <v>37739</v>
      </c>
      <c r="G170" s="6">
        <f>IFERROR(VLOOKUP(A170,Orders!A:C,3,FALSE),"")</f>
        <v>37746</v>
      </c>
      <c r="H170" s="6">
        <f>IFERROR(VLOOKUP(A170,Orders!A:D,4,FALSE),"")</f>
        <v>37743</v>
      </c>
      <c r="I170" t="str">
        <f>IFERROR(VLOOKUP(A170,Orders!A:E,5,FALSE),"")</f>
        <v>Shipped</v>
      </c>
      <c r="J170">
        <f>IFERROR(VLOOKUP(A170,Orders!A:G,7,FALSE),"")</f>
        <v>382</v>
      </c>
      <c r="K170">
        <f>IFERROR(VLOOKUP(J170,Customers!A:L,12,FALSE),"")</f>
        <v>1401</v>
      </c>
      <c r="L170">
        <f>IFERROR(VLOOKUP(J170,Customers!A:M,13,FALSE),"")</f>
        <v>71700</v>
      </c>
      <c r="M170" t="str">
        <f>IFERROR(VLOOKUP(J170,Customers!A:H,8,FALSE),"")</f>
        <v>Salzburg</v>
      </c>
      <c r="N170">
        <f>IFERROR(VLOOKUP(K170,Employees!A:F,6,FALSE),"")</f>
        <v>4</v>
      </c>
      <c r="O170" t="str">
        <f>IFERROR(VLOOKUP(N170,Offices!A:B,2,FALSE),"")</f>
        <v>Paris</v>
      </c>
      <c r="P170" s="6">
        <f>IFERROR(VLOOKUP(J170,Payments!A:C,3,FALSE),"")</f>
        <v>37753</v>
      </c>
      <c r="Q170">
        <f>IFERROR(VLOOKUP(J170,Payments!A:D,4,FALSE),"")</f>
        <v>35826.33</v>
      </c>
      <c r="R170" t="str">
        <f>IFERROR(VLOOKUP(B170,Products!A:C,3,FALSE),"")</f>
        <v>Ships</v>
      </c>
      <c r="S170">
        <f>IFERROR(VLOOKUP(B170,Products!A:G,7,FALSE),"")</f>
        <v>1897</v>
      </c>
      <c r="T170">
        <f>IFERROR(VLOOKUP(B170,Products!A:I,9,FALSE),"")</f>
        <v>66.67</v>
      </c>
      <c r="U170">
        <f t="shared" si="16"/>
        <v>3</v>
      </c>
      <c r="V170" t="str">
        <f t="shared" si="17"/>
        <v>Yes</v>
      </c>
      <c r="W170">
        <f t="shared" si="18"/>
        <v>2003</v>
      </c>
      <c r="X170">
        <f t="shared" si="19"/>
        <v>4</v>
      </c>
      <c r="Y170">
        <f>IFERROR(VLOOKUP(B170,Products!A:I,8,FALSE),"")</f>
        <v>34</v>
      </c>
      <c r="Z170">
        <f t="shared" si="20"/>
        <v>1433.5</v>
      </c>
      <c r="AA170">
        <f t="shared" si="21"/>
        <v>68.64705882352942</v>
      </c>
      <c r="AB170">
        <f t="shared" si="22"/>
        <v>1</v>
      </c>
      <c r="AC170">
        <f t="shared" si="23"/>
        <v>583.50000000000011</v>
      </c>
    </row>
    <row r="171" spans="1:29">
      <c r="A171">
        <v>10119</v>
      </c>
      <c r="B171" t="s">
        <v>190</v>
      </c>
      <c r="C171">
        <v>29</v>
      </c>
      <c r="D171">
        <v>74.23</v>
      </c>
      <c r="E171">
        <v>7</v>
      </c>
      <c r="F171" s="6">
        <f>IFERROR(VLOOKUP(A171,Orders!A:B,2,FALSE),"")</f>
        <v>37739</v>
      </c>
      <c r="G171" s="6">
        <f>IFERROR(VLOOKUP(A171,Orders!A:C,3,FALSE),"")</f>
        <v>37746</v>
      </c>
      <c r="H171" s="6">
        <f>IFERROR(VLOOKUP(A171,Orders!A:D,4,FALSE),"")</f>
        <v>37743</v>
      </c>
      <c r="I171" t="str">
        <f>IFERROR(VLOOKUP(A171,Orders!A:E,5,FALSE),"")</f>
        <v>Shipped</v>
      </c>
      <c r="J171">
        <f>IFERROR(VLOOKUP(A171,Orders!A:G,7,FALSE),"")</f>
        <v>382</v>
      </c>
      <c r="K171">
        <f>IFERROR(VLOOKUP(J171,Customers!A:L,12,FALSE),"")</f>
        <v>1401</v>
      </c>
      <c r="L171">
        <f>IFERROR(VLOOKUP(J171,Customers!A:M,13,FALSE),"")</f>
        <v>71700</v>
      </c>
      <c r="M171" t="str">
        <f>IFERROR(VLOOKUP(J171,Customers!A:H,8,FALSE),"")</f>
        <v>Salzburg</v>
      </c>
      <c r="N171">
        <f>IFERROR(VLOOKUP(K171,Employees!A:F,6,FALSE),"")</f>
        <v>4</v>
      </c>
      <c r="O171" t="str">
        <f>IFERROR(VLOOKUP(N171,Offices!A:B,2,FALSE),"")</f>
        <v>Paris</v>
      </c>
      <c r="P171" s="6">
        <f>IFERROR(VLOOKUP(J171,Payments!A:C,3,FALSE),"")</f>
        <v>37753</v>
      </c>
      <c r="Q171">
        <f>IFERROR(VLOOKUP(J171,Payments!A:D,4,FALSE),"")</f>
        <v>35826.33</v>
      </c>
      <c r="R171" t="str">
        <f>IFERROR(VLOOKUP(B171,Products!A:C,3,FALSE),"")</f>
        <v>Ships</v>
      </c>
      <c r="S171">
        <f>IFERROR(VLOOKUP(B171,Products!A:G,7,FALSE),"")</f>
        <v>3501</v>
      </c>
      <c r="T171">
        <f>IFERROR(VLOOKUP(B171,Products!A:I,9,FALSE),"")</f>
        <v>90.52</v>
      </c>
      <c r="U171">
        <f t="shared" si="16"/>
        <v>3</v>
      </c>
      <c r="V171" t="str">
        <f t="shared" si="17"/>
        <v>Yes</v>
      </c>
      <c r="W171">
        <f t="shared" si="18"/>
        <v>2003</v>
      </c>
      <c r="X171">
        <f t="shared" si="19"/>
        <v>4</v>
      </c>
      <c r="Y171">
        <f>IFERROR(VLOOKUP(B171,Products!A:I,8,FALSE),"")</f>
        <v>39.83</v>
      </c>
      <c r="Z171">
        <f t="shared" si="20"/>
        <v>2152.67</v>
      </c>
      <c r="AA171">
        <f t="shared" si="21"/>
        <v>86.367060005021358</v>
      </c>
      <c r="AB171">
        <f t="shared" si="22"/>
        <v>1</v>
      </c>
      <c r="AC171">
        <f t="shared" si="23"/>
        <v>997.60000000000014</v>
      </c>
    </row>
    <row r="172" spans="1:29">
      <c r="A172">
        <v>10119</v>
      </c>
      <c r="B172" t="s">
        <v>174</v>
      </c>
      <c r="C172">
        <v>38</v>
      </c>
      <c r="D172">
        <v>67.22</v>
      </c>
      <c r="E172">
        <v>12</v>
      </c>
      <c r="F172" s="6">
        <f>IFERROR(VLOOKUP(A172,Orders!A:B,2,FALSE),"")</f>
        <v>37739</v>
      </c>
      <c r="G172" s="6">
        <f>IFERROR(VLOOKUP(A172,Orders!A:C,3,FALSE),"")</f>
        <v>37746</v>
      </c>
      <c r="H172" s="6">
        <f>IFERROR(VLOOKUP(A172,Orders!A:D,4,FALSE),"")</f>
        <v>37743</v>
      </c>
      <c r="I172" t="str">
        <f>IFERROR(VLOOKUP(A172,Orders!A:E,5,FALSE),"")</f>
        <v>Shipped</v>
      </c>
      <c r="J172">
        <f>IFERROR(VLOOKUP(A172,Orders!A:G,7,FALSE),"")</f>
        <v>382</v>
      </c>
      <c r="K172">
        <f>IFERROR(VLOOKUP(J172,Customers!A:L,12,FALSE),"")</f>
        <v>1401</v>
      </c>
      <c r="L172">
        <f>IFERROR(VLOOKUP(J172,Customers!A:M,13,FALSE),"")</f>
        <v>71700</v>
      </c>
      <c r="M172" t="str">
        <f>IFERROR(VLOOKUP(J172,Customers!A:H,8,FALSE),"")</f>
        <v>Salzburg</v>
      </c>
      <c r="N172">
        <f>IFERROR(VLOOKUP(K172,Employees!A:F,6,FALSE),"")</f>
        <v>4</v>
      </c>
      <c r="O172" t="str">
        <f>IFERROR(VLOOKUP(N172,Offices!A:B,2,FALSE),"")</f>
        <v>Paris</v>
      </c>
      <c r="P172" s="6">
        <f>IFERROR(VLOOKUP(J172,Payments!A:C,3,FALSE),"")</f>
        <v>37753</v>
      </c>
      <c r="Q172">
        <f>IFERROR(VLOOKUP(J172,Payments!A:D,4,FALSE),"")</f>
        <v>35826.33</v>
      </c>
      <c r="R172" t="str">
        <f>IFERROR(VLOOKUP(B172,Products!A:C,3,FALSE),"")</f>
        <v>Ships</v>
      </c>
      <c r="S172">
        <f>IFERROR(VLOOKUP(B172,Products!A:G,7,FALSE),"")</f>
        <v>7083</v>
      </c>
      <c r="T172">
        <f>IFERROR(VLOOKUP(B172,Products!A:I,9,FALSE),"")</f>
        <v>72.28</v>
      </c>
      <c r="U172">
        <f t="shared" si="16"/>
        <v>3</v>
      </c>
      <c r="V172" t="str">
        <f t="shared" si="17"/>
        <v>Yes</v>
      </c>
      <c r="W172">
        <f t="shared" si="18"/>
        <v>2003</v>
      </c>
      <c r="X172">
        <f t="shared" si="19"/>
        <v>4</v>
      </c>
      <c r="Y172">
        <f>IFERROR(VLOOKUP(B172,Products!A:I,8,FALSE),"")</f>
        <v>33.97</v>
      </c>
      <c r="Z172">
        <f t="shared" si="20"/>
        <v>2554.36</v>
      </c>
      <c r="AA172">
        <f t="shared" si="21"/>
        <v>97.880482778922584</v>
      </c>
      <c r="AB172">
        <f t="shared" si="22"/>
        <v>1</v>
      </c>
      <c r="AC172">
        <f t="shared" si="23"/>
        <v>1263.5</v>
      </c>
    </row>
    <row r="173" spans="1:29">
      <c r="A173">
        <v>10119</v>
      </c>
      <c r="B173" t="s">
        <v>194</v>
      </c>
      <c r="C173">
        <v>26</v>
      </c>
      <c r="D173">
        <v>63.67</v>
      </c>
      <c r="E173">
        <v>1</v>
      </c>
      <c r="F173" s="6">
        <f>IFERROR(VLOOKUP(A173,Orders!A:B,2,FALSE),"")</f>
        <v>37739</v>
      </c>
      <c r="G173" s="6">
        <f>IFERROR(VLOOKUP(A173,Orders!A:C,3,FALSE),"")</f>
        <v>37746</v>
      </c>
      <c r="H173" s="6">
        <f>IFERROR(VLOOKUP(A173,Orders!A:D,4,FALSE),"")</f>
        <v>37743</v>
      </c>
      <c r="I173" t="str">
        <f>IFERROR(VLOOKUP(A173,Orders!A:E,5,FALSE),"")</f>
        <v>Shipped</v>
      </c>
      <c r="J173">
        <f>IFERROR(VLOOKUP(A173,Orders!A:G,7,FALSE),"")</f>
        <v>382</v>
      </c>
      <c r="K173">
        <f>IFERROR(VLOOKUP(J173,Customers!A:L,12,FALSE),"")</f>
        <v>1401</v>
      </c>
      <c r="L173">
        <f>IFERROR(VLOOKUP(J173,Customers!A:M,13,FALSE),"")</f>
        <v>71700</v>
      </c>
      <c r="M173" t="str">
        <f>IFERROR(VLOOKUP(J173,Customers!A:H,8,FALSE),"")</f>
        <v>Salzburg</v>
      </c>
      <c r="N173">
        <f>IFERROR(VLOOKUP(K173,Employees!A:F,6,FALSE),"")</f>
        <v>4</v>
      </c>
      <c r="O173" t="str">
        <f>IFERROR(VLOOKUP(N173,Offices!A:B,2,FALSE),"")</f>
        <v>Paris</v>
      </c>
      <c r="P173" s="6">
        <f>IFERROR(VLOOKUP(J173,Payments!A:C,3,FALSE),"")</f>
        <v>37753</v>
      </c>
      <c r="Q173">
        <f>IFERROR(VLOOKUP(J173,Payments!A:D,4,FALSE),"")</f>
        <v>35826.33</v>
      </c>
      <c r="R173" t="str">
        <f>IFERROR(VLOOKUP(B173,Products!A:C,3,FALSE),"")</f>
        <v>Planes</v>
      </c>
      <c r="S173">
        <f>IFERROR(VLOOKUP(B173,Products!A:G,7,FALSE),"")</f>
        <v>8820</v>
      </c>
      <c r="T173">
        <f>IFERROR(VLOOKUP(B173,Products!A:I,9,FALSE),"")</f>
        <v>74.03</v>
      </c>
      <c r="U173">
        <f t="shared" si="16"/>
        <v>3</v>
      </c>
      <c r="V173" t="str">
        <f t="shared" si="17"/>
        <v>Yes</v>
      </c>
      <c r="W173">
        <f t="shared" si="18"/>
        <v>2003</v>
      </c>
      <c r="X173">
        <f t="shared" si="19"/>
        <v>4</v>
      </c>
      <c r="Y173">
        <f>IFERROR(VLOOKUP(B173,Products!A:I,8,FALSE),"")</f>
        <v>36.270000000000003</v>
      </c>
      <c r="Z173">
        <f t="shared" si="20"/>
        <v>1655.42</v>
      </c>
      <c r="AA173">
        <f t="shared" si="21"/>
        <v>75.54452715743038</v>
      </c>
      <c r="AB173">
        <f t="shared" si="22"/>
        <v>1</v>
      </c>
      <c r="AC173">
        <f t="shared" si="23"/>
        <v>712.4</v>
      </c>
    </row>
    <row r="174" spans="1:29">
      <c r="A174">
        <v>10119</v>
      </c>
      <c r="B174" t="s">
        <v>195</v>
      </c>
      <c r="C174">
        <v>28</v>
      </c>
      <c r="D174">
        <v>40.22</v>
      </c>
      <c r="E174">
        <v>6</v>
      </c>
      <c r="F174" s="6">
        <f>IFERROR(VLOOKUP(A174,Orders!A:B,2,FALSE),"")</f>
        <v>37739</v>
      </c>
      <c r="G174" s="6">
        <f>IFERROR(VLOOKUP(A174,Orders!A:C,3,FALSE),"")</f>
        <v>37746</v>
      </c>
      <c r="H174" s="6">
        <f>IFERROR(VLOOKUP(A174,Orders!A:D,4,FALSE),"")</f>
        <v>37743</v>
      </c>
      <c r="I174" t="str">
        <f>IFERROR(VLOOKUP(A174,Orders!A:E,5,FALSE),"")</f>
        <v>Shipped</v>
      </c>
      <c r="J174">
        <f>IFERROR(VLOOKUP(A174,Orders!A:G,7,FALSE),"")</f>
        <v>382</v>
      </c>
      <c r="K174">
        <f>IFERROR(VLOOKUP(J174,Customers!A:L,12,FALSE),"")</f>
        <v>1401</v>
      </c>
      <c r="L174">
        <f>IFERROR(VLOOKUP(J174,Customers!A:M,13,FALSE),"")</f>
        <v>71700</v>
      </c>
      <c r="M174" t="str">
        <f>IFERROR(VLOOKUP(J174,Customers!A:H,8,FALSE),"")</f>
        <v>Salzburg</v>
      </c>
      <c r="N174">
        <f>IFERROR(VLOOKUP(K174,Employees!A:F,6,FALSE),"")</f>
        <v>4</v>
      </c>
      <c r="O174" t="str">
        <f>IFERROR(VLOOKUP(N174,Offices!A:B,2,FALSE),"")</f>
        <v>Paris</v>
      </c>
      <c r="P174" s="6">
        <f>IFERROR(VLOOKUP(J174,Payments!A:C,3,FALSE),"")</f>
        <v>37753</v>
      </c>
      <c r="Q174">
        <f>IFERROR(VLOOKUP(J174,Payments!A:D,4,FALSE),"")</f>
        <v>35826.33</v>
      </c>
      <c r="R174" t="str">
        <f>IFERROR(VLOOKUP(B174,Products!A:C,3,FALSE),"")</f>
        <v>Planes</v>
      </c>
      <c r="S174">
        <f>IFERROR(VLOOKUP(B174,Products!A:G,7,FALSE),"")</f>
        <v>4857</v>
      </c>
      <c r="T174">
        <f>IFERROR(VLOOKUP(B174,Products!A:I,9,FALSE),"")</f>
        <v>49.66</v>
      </c>
      <c r="U174">
        <f t="shared" si="16"/>
        <v>3</v>
      </c>
      <c r="V174" t="str">
        <f t="shared" si="17"/>
        <v>Yes</v>
      </c>
      <c r="W174">
        <f t="shared" si="18"/>
        <v>2003</v>
      </c>
      <c r="X174">
        <f t="shared" si="19"/>
        <v>4</v>
      </c>
      <c r="Y174">
        <f>IFERROR(VLOOKUP(B174,Products!A:I,8,FALSE),"")</f>
        <v>32.770000000000003</v>
      </c>
      <c r="Z174">
        <f t="shared" si="20"/>
        <v>1126.1599999999999</v>
      </c>
      <c r="AA174">
        <f t="shared" si="21"/>
        <v>22.734208117180334</v>
      </c>
      <c r="AB174">
        <f t="shared" si="22"/>
        <v>0</v>
      </c>
      <c r="AC174">
        <f t="shared" si="23"/>
        <v>208.59999999999988</v>
      </c>
    </row>
    <row r="175" spans="1:29">
      <c r="A175">
        <v>10120</v>
      </c>
      <c r="B175" t="s">
        <v>197</v>
      </c>
      <c r="C175">
        <v>29</v>
      </c>
      <c r="D175">
        <v>118.94</v>
      </c>
      <c r="E175">
        <v>3</v>
      </c>
      <c r="F175" s="6">
        <f>IFERROR(VLOOKUP(A175,Orders!A:B,2,FALSE),"")</f>
        <v>37740</v>
      </c>
      <c r="G175" s="6">
        <f>IFERROR(VLOOKUP(A175,Orders!A:C,3,FALSE),"")</f>
        <v>37749</v>
      </c>
      <c r="H175" s="6">
        <f>IFERROR(VLOOKUP(A175,Orders!A:D,4,FALSE),"")</f>
        <v>37742</v>
      </c>
      <c r="I175" t="str">
        <f>IFERROR(VLOOKUP(A175,Orders!A:E,5,FALSE),"")</f>
        <v>Shipped</v>
      </c>
      <c r="J175">
        <f>IFERROR(VLOOKUP(A175,Orders!A:G,7,FALSE),"")</f>
        <v>114</v>
      </c>
      <c r="K175">
        <f>IFERROR(VLOOKUP(J175,Customers!A:L,12,FALSE),"")</f>
        <v>1611</v>
      </c>
      <c r="L175">
        <f>IFERROR(VLOOKUP(J175,Customers!A:M,13,FALSE),"")</f>
        <v>117300</v>
      </c>
      <c r="M175" t="str">
        <f>IFERROR(VLOOKUP(J175,Customers!A:H,8,FALSE),"")</f>
        <v>Melbourne</v>
      </c>
      <c r="N175">
        <f>IFERROR(VLOOKUP(K175,Employees!A:F,6,FALSE),"")</f>
        <v>6</v>
      </c>
      <c r="O175" t="str">
        <f>IFERROR(VLOOKUP(N175,Offices!A:B,2,FALSE),"")</f>
        <v>Sydney</v>
      </c>
      <c r="P175" s="6">
        <f>IFERROR(VLOOKUP(J175,Payments!A:C,3,FALSE),"")</f>
        <v>37761</v>
      </c>
      <c r="Q175">
        <f>IFERROR(VLOOKUP(J175,Payments!A:D,4,FALSE),"")</f>
        <v>45864.03</v>
      </c>
      <c r="R175" t="str">
        <f>IFERROR(VLOOKUP(B175,Products!A:C,3,FALSE),"")</f>
        <v>Motorcycles</v>
      </c>
      <c r="S175">
        <f>IFERROR(VLOOKUP(B175,Products!A:G,7,FALSE),"")</f>
        <v>6625</v>
      </c>
      <c r="T175">
        <f>IFERROR(VLOOKUP(B175,Products!A:I,9,FALSE),"")</f>
        <v>118.94</v>
      </c>
      <c r="U175">
        <f t="shared" si="16"/>
        <v>7</v>
      </c>
      <c r="V175" t="str">
        <f t="shared" si="17"/>
        <v>No</v>
      </c>
      <c r="W175">
        <f t="shared" si="18"/>
        <v>2003</v>
      </c>
      <c r="X175">
        <f t="shared" si="19"/>
        <v>4</v>
      </c>
      <c r="Y175">
        <f>IFERROR(VLOOKUP(B175,Products!A:I,8,FALSE),"")</f>
        <v>68.989999999999995</v>
      </c>
      <c r="Z175">
        <f t="shared" si="20"/>
        <v>3449.2599999999998</v>
      </c>
      <c r="AA175">
        <f t="shared" si="21"/>
        <v>72.401797361936531</v>
      </c>
      <c r="AB175">
        <f t="shared" si="22"/>
        <v>1</v>
      </c>
      <c r="AC175">
        <f t="shared" si="23"/>
        <v>1448.5500000000002</v>
      </c>
    </row>
    <row r="176" spans="1:29">
      <c r="A176">
        <v>10120</v>
      </c>
      <c r="B176" t="s">
        <v>198</v>
      </c>
      <c r="C176">
        <v>46</v>
      </c>
      <c r="D176">
        <v>158.80000000000001</v>
      </c>
      <c r="E176">
        <v>2</v>
      </c>
      <c r="F176" s="6">
        <f>IFERROR(VLOOKUP(A176,Orders!A:B,2,FALSE),"")</f>
        <v>37740</v>
      </c>
      <c r="G176" s="6">
        <f>IFERROR(VLOOKUP(A176,Orders!A:C,3,FALSE),"")</f>
        <v>37749</v>
      </c>
      <c r="H176" s="6">
        <f>IFERROR(VLOOKUP(A176,Orders!A:D,4,FALSE),"")</f>
        <v>37742</v>
      </c>
      <c r="I176" t="str">
        <f>IFERROR(VLOOKUP(A176,Orders!A:E,5,FALSE),"")</f>
        <v>Shipped</v>
      </c>
      <c r="J176">
        <f>IFERROR(VLOOKUP(A176,Orders!A:G,7,FALSE),"")</f>
        <v>114</v>
      </c>
      <c r="K176">
        <f>IFERROR(VLOOKUP(J176,Customers!A:L,12,FALSE),"")</f>
        <v>1611</v>
      </c>
      <c r="L176">
        <f>IFERROR(VLOOKUP(J176,Customers!A:M,13,FALSE),"")</f>
        <v>117300</v>
      </c>
      <c r="M176" t="str">
        <f>IFERROR(VLOOKUP(J176,Customers!A:H,8,FALSE),"")</f>
        <v>Melbourne</v>
      </c>
      <c r="N176">
        <f>IFERROR(VLOOKUP(K176,Employees!A:F,6,FALSE),"")</f>
        <v>6</v>
      </c>
      <c r="O176" t="str">
        <f>IFERROR(VLOOKUP(N176,Offices!A:B,2,FALSE),"")</f>
        <v>Sydney</v>
      </c>
      <c r="P176" s="6">
        <f>IFERROR(VLOOKUP(J176,Payments!A:C,3,FALSE),"")</f>
        <v>37761</v>
      </c>
      <c r="Q176">
        <f>IFERROR(VLOOKUP(J176,Payments!A:D,4,FALSE),"")</f>
        <v>45864.03</v>
      </c>
      <c r="R176" t="str">
        <f>IFERROR(VLOOKUP(B176,Products!A:C,3,FALSE),"")</f>
        <v>Motorcycles</v>
      </c>
      <c r="S176">
        <f>IFERROR(VLOOKUP(B176,Products!A:G,7,FALSE),"")</f>
        <v>5582</v>
      </c>
      <c r="T176">
        <f>IFERROR(VLOOKUP(B176,Products!A:I,9,FALSE),"")</f>
        <v>193.66</v>
      </c>
      <c r="U176">
        <f t="shared" si="16"/>
        <v>7</v>
      </c>
      <c r="V176" t="str">
        <f t="shared" si="17"/>
        <v>No</v>
      </c>
      <c r="W176">
        <f t="shared" si="18"/>
        <v>2003</v>
      </c>
      <c r="X176">
        <f t="shared" si="19"/>
        <v>4</v>
      </c>
      <c r="Y176">
        <f>IFERROR(VLOOKUP(B176,Products!A:I,8,FALSE),"")</f>
        <v>91.02</v>
      </c>
      <c r="Z176">
        <f t="shared" si="20"/>
        <v>7304.8</v>
      </c>
      <c r="AA176">
        <f t="shared" si="21"/>
        <v>74.467150076906194</v>
      </c>
      <c r="AB176">
        <f t="shared" si="22"/>
        <v>1</v>
      </c>
      <c r="AC176">
        <f t="shared" si="23"/>
        <v>3117.8800000000006</v>
      </c>
    </row>
    <row r="177" spans="1:29">
      <c r="A177">
        <v>10120</v>
      </c>
      <c r="B177" t="s">
        <v>179</v>
      </c>
      <c r="C177">
        <v>29</v>
      </c>
      <c r="D177">
        <v>82.79</v>
      </c>
      <c r="E177">
        <v>8</v>
      </c>
      <c r="F177" s="6">
        <f>IFERROR(VLOOKUP(A177,Orders!A:B,2,FALSE),"")</f>
        <v>37740</v>
      </c>
      <c r="G177" s="6">
        <f>IFERROR(VLOOKUP(A177,Orders!A:C,3,FALSE),"")</f>
        <v>37749</v>
      </c>
      <c r="H177" s="6">
        <f>IFERROR(VLOOKUP(A177,Orders!A:D,4,FALSE),"")</f>
        <v>37742</v>
      </c>
      <c r="I177" t="str">
        <f>IFERROR(VLOOKUP(A177,Orders!A:E,5,FALSE),"")</f>
        <v>Shipped</v>
      </c>
      <c r="J177">
        <f>IFERROR(VLOOKUP(A177,Orders!A:G,7,FALSE),"")</f>
        <v>114</v>
      </c>
      <c r="K177">
        <f>IFERROR(VLOOKUP(J177,Customers!A:L,12,FALSE),"")</f>
        <v>1611</v>
      </c>
      <c r="L177">
        <f>IFERROR(VLOOKUP(J177,Customers!A:M,13,FALSE),"")</f>
        <v>117300</v>
      </c>
      <c r="M177" t="str">
        <f>IFERROR(VLOOKUP(J177,Customers!A:H,8,FALSE),"")</f>
        <v>Melbourne</v>
      </c>
      <c r="N177">
        <f>IFERROR(VLOOKUP(K177,Employees!A:F,6,FALSE),"")</f>
        <v>6</v>
      </c>
      <c r="O177" t="str">
        <f>IFERROR(VLOOKUP(N177,Offices!A:B,2,FALSE),"")</f>
        <v>Sydney</v>
      </c>
      <c r="P177" s="6">
        <f>IFERROR(VLOOKUP(J177,Payments!A:C,3,FALSE),"")</f>
        <v>37761</v>
      </c>
      <c r="Q177">
        <f>IFERROR(VLOOKUP(J177,Payments!A:D,4,FALSE),"")</f>
        <v>45864.03</v>
      </c>
      <c r="R177" t="str">
        <f>IFERROR(VLOOKUP(B177,Products!A:C,3,FALSE),"")</f>
        <v>Planes</v>
      </c>
      <c r="S177">
        <f>IFERROR(VLOOKUP(B177,Products!A:G,7,FALSE),"")</f>
        <v>992</v>
      </c>
      <c r="T177">
        <f>IFERROR(VLOOKUP(B177,Products!A:I,9,FALSE),"")</f>
        <v>84.48</v>
      </c>
      <c r="U177">
        <f t="shared" si="16"/>
        <v>7</v>
      </c>
      <c r="V177" t="str">
        <f t="shared" si="17"/>
        <v>No</v>
      </c>
      <c r="W177">
        <f t="shared" si="18"/>
        <v>2003</v>
      </c>
      <c r="X177">
        <f t="shared" si="19"/>
        <v>4</v>
      </c>
      <c r="Y177">
        <f>IFERROR(VLOOKUP(B177,Products!A:I,8,FALSE),"")</f>
        <v>49</v>
      </c>
      <c r="Z177">
        <f t="shared" si="20"/>
        <v>2400.9100000000003</v>
      </c>
      <c r="AA177">
        <f t="shared" si="21"/>
        <v>68.959183673469397</v>
      </c>
      <c r="AB177">
        <f t="shared" si="22"/>
        <v>1</v>
      </c>
      <c r="AC177">
        <f t="shared" si="23"/>
        <v>979.9100000000002</v>
      </c>
    </row>
    <row r="178" spans="1:29">
      <c r="A178">
        <v>10120</v>
      </c>
      <c r="B178" t="s">
        <v>200</v>
      </c>
      <c r="C178">
        <v>46</v>
      </c>
      <c r="D178">
        <v>57.54</v>
      </c>
      <c r="E178">
        <v>4</v>
      </c>
      <c r="F178" s="6">
        <f>IFERROR(VLOOKUP(A178,Orders!A:B,2,FALSE),"")</f>
        <v>37740</v>
      </c>
      <c r="G178" s="6">
        <f>IFERROR(VLOOKUP(A178,Orders!A:C,3,FALSE),"")</f>
        <v>37749</v>
      </c>
      <c r="H178" s="6">
        <f>IFERROR(VLOOKUP(A178,Orders!A:D,4,FALSE),"")</f>
        <v>37742</v>
      </c>
      <c r="I178" t="str">
        <f>IFERROR(VLOOKUP(A178,Orders!A:E,5,FALSE),"")</f>
        <v>Shipped</v>
      </c>
      <c r="J178">
        <f>IFERROR(VLOOKUP(A178,Orders!A:G,7,FALSE),"")</f>
        <v>114</v>
      </c>
      <c r="K178">
        <f>IFERROR(VLOOKUP(J178,Customers!A:L,12,FALSE),"")</f>
        <v>1611</v>
      </c>
      <c r="L178">
        <f>IFERROR(VLOOKUP(J178,Customers!A:M,13,FALSE),"")</f>
        <v>117300</v>
      </c>
      <c r="M178" t="str">
        <f>IFERROR(VLOOKUP(J178,Customers!A:H,8,FALSE),"")</f>
        <v>Melbourne</v>
      </c>
      <c r="N178">
        <f>IFERROR(VLOOKUP(K178,Employees!A:F,6,FALSE),"")</f>
        <v>6</v>
      </c>
      <c r="O178" t="str">
        <f>IFERROR(VLOOKUP(N178,Offices!A:B,2,FALSE),"")</f>
        <v>Sydney</v>
      </c>
      <c r="P178" s="6">
        <f>IFERROR(VLOOKUP(J178,Payments!A:C,3,FALSE),"")</f>
        <v>37761</v>
      </c>
      <c r="Q178">
        <f>IFERROR(VLOOKUP(J178,Payments!A:D,4,FALSE),"")</f>
        <v>45864.03</v>
      </c>
      <c r="R178" t="str">
        <f>IFERROR(VLOOKUP(B178,Products!A:C,3,FALSE),"")</f>
        <v>Motorcycles</v>
      </c>
      <c r="S178">
        <f>IFERROR(VLOOKUP(B178,Products!A:G,7,FALSE),"")</f>
        <v>4357</v>
      </c>
      <c r="T178">
        <f>IFERROR(VLOOKUP(B178,Products!A:I,9,FALSE),"")</f>
        <v>60.57</v>
      </c>
      <c r="U178">
        <f t="shared" si="16"/>
        <v>7</v>
      </c>
      <c r="V178" t="str">
        <f t="shared" si="17"/>
        <v>No</v>
      </c>
      <c r="W178">
        <f t="shared" si="18"/>
        <v>2003</v>
      </c>
      <c r="X178">
        <f t="shared" si="19"/>
        <v>4</v>
      </c>
      <c r="Y178">
        <f>IFERROR(VLOOKUP(B178,Products!A:I,8,FALSE),"")</f>
        <v>24.23</v>
      </c>
      <c r="Z178">
        <f t="shared" si="20"/>
        <v>2646.84</v>
      </c>
      <c r="AA178">
        <f t="shared" si="21"/>
        <v>137.4742055303343</v>
      </c>
      <c r="AB178">
        <f t="shared" si="22"/>
        <v>1</v>
      </c>
      <c r="AC178">
        <f t="shared" si="23"/>
        <v>1532.2600000000002</v>
      </c>
    </row>
    <row r="179" spans="1:29">
      <c r="A179">
        <v>10120</v>
      </c>
      <c r="B179" t="s">
        <v>201</v>
      </c>
      <c r="C179">
        <v>35</v>
      </c>
      <c r="D179">
        <v>110.45</v>
      </c>
      <c r="E179">
        <v>1</v>
      </c>
      <c r="F179" s="6">
        <f>IFERROR(VLOOKUP(A179,Orders!A:B,2,FALSE),"")</f>
        <v>37740</v>
      </c>
      <c r="G179" s="6">
        <f>IFERROR(VLOOKUP(A179,Orders!A:C,3,FALSE),"")</f>
        <v>37749</v>
      </c>
      <c r="H179" s="6">
        <f>IFERROR(VLOOKUP(A179,Orders!A:D,4,FALSE),"")</f>
        <v>37742</v>
      </c>
      <c r="I179" t="str">
        <f>IFERROR(VLOOKUP(A179,Orders!A:E,5,FALSE),"")</f>
        <v>Shipped</v>
      </c>
      <c r="J179">
        <f>IFERROR(VLOOKUP(A179,Orders!A:G,7,FALSE),"")</f>
        <v>114</v>
      </c>
      <c r="K179">
        <f>IFERROR(VLOOKUP(J179,Customers!A:L,12,FALSE),"")</f>
        <v>1611</v>
      </c>
      <c r="L179">
        <f>IFERROR(VLOOKUP(J179,Customers!A:M,13,FALSE),"")</f>
        <v>117300</v>
      </c>
      <c r="M179" t="str">
        <f>IFERROR(VLOOKUP(J179,Customers!A:H,8,FALSE),"")</f>
        <v>Melbourne</v>
      </c>
      <c r="N179">
        <f>IFERROR(VLOOKUP(K179,Employees!A:F,6,FALSE),"")</f>
        <v>6</v>
      </c>
      <c r="O179" t="str">
        <f>IFERROR(VLOOKUP(N179,Offices!A:B,2,FALSE),"")</f>
        <v>Sydney</v>
      </c>
      <c r="P179" s="6">
        <f>IFERROR(VLOOKUP(J179,Payments!A:C,3,FALSE),"")</f>
        <v>37761</v>
      </c>
      <c r="Q179">
        <f>IFERROR(VLOOKUP(J179,Payments!A:D,4,FALSE),"")</f>
        <v>45864.03</v>
      </c>
      <c r="R179" t="str">
        <f>IFERROR(VLOOKUP(B179,Products!A:C,3,FALSE),"")</f>
        <v>Motorcycles</v>
      </c>
      <c r="S179">
        <f>IFERROR(VLOOKUP(B179,Products!A:G,7,FALSE),"")</f>
        <v>7003</v>
      </c>
      <c r="T179">
        <f>IFERROR(VLOOKUP(B179,Products!A:I,9,FALSE),"")</f>
        <v>112.7</v>
      </c>
      <c r="U179">
        <f t="shared" si="16"/>
        <v>7</v>
      </c>
      <c r="V179" t="str">
        <f t="shared" si="17"/>
        <v>No</v>
      </c>
      <c r="W179">
        <f t="shared" si="18"/>
        <v>2003</v>
      </c>
      <c r="X179">
        <f t="shared" si="19"/>
        <v>4</v>
      </c>
      <c r="Y179">
        <f>IFERROR(VLOOKUP(B179,Products!A:I,8,FALSE),"")</f>
        <v>60.86</v>
      </c>
      <c r="Z179">
        <f t="shared" si="20"/>
        <v>3865.75</v>
      </c>
      <c r="AA179">
        <f t="shared" si="21"/>
        <v>81.482090042720998</v>
      </c>
      <c r="AB179">
        <f t="shared" si="22"/>
        <v>1</v>
      </c>
      <c r="AC179">
        <f t="shared" si="23"/>
        <v>1735.65</v>
      </c>
    </row>
    <row r="180" spans="1:29">
      <c r="A180">
        <v>10120</v>
      </c>
      <c r="B180" t="s">
        <v>182</v>
      </c>
      <c r="C180">
        <v>39</v>
      </c>
      <c r="D180">
        <v>93.01</v>
      </c>
      <c r="E180">
        <v>10</v>
      </c>
      <c r="F180" s="6">
        <f>IFERROR(VLOOKUP(A180,Orders!A:B,2,FALSE),"")</f>
        <v>37740</v>
      </c>
      <c r="G180" s="6">
        <f>IFERROR(VLOOKUP(A180,Orders!A:C,3,FALSE),"")</f>
        <v>37749</v>
      </c>
      <c r="H180" s="6">
        <f>IFERROR(VLOOKUP(A180,Orders!A:D,4,FALSE),"")</f>
        <v>37742</v>
      </c>
      <c r="I180" t="str">
        <f>IFERROR(VLOOKUP(A180,Orders!A:E,5,FALSE),"")</f>
        <v>Shipped</v>
      </c>
      <c r="J180">
        <f>IFERROR(VLOOKUP(A180,Orders!A:G,7,FALSE),"")</f>
        <v>114</v>
      </c>
      <c r="K180">
        <f>IFERROR(VLOOKUP(J180,Customers!A:L,12,FALSE),"")</f>
        <v>1611</v>
      </c>
      <c r="L180">
        <f>IFERROR(VLOOKUP(J180,Customers!A:M,13,FALSE),"")</f>
        <v>117300</v>
      </c>
      <c r="M180" t="str">
        <f>IFERROR(VLOOKUP(J180,Customers!A:H,8,FALSE),"")</f>
        <v>Melbourne</v>
      </c>
      <c r="N180">
        <f>IFERROR(VLOOKUP(K180,Employees!A:F,6,FALSE),"")</f>
        <v>6</v>
      </c>
      <c r="O180" t="str">
        <f>IFERROR(VLOOKUP(N180,Offices!A:B,2,FALSE),"")</f>
        <v>Sydney</v>
      </c>
      <c r="P180" s="6">
        <f>IFERROR(VLOOKUP(J180,Payments!A:C,3,FALSE),"")</f>
        <v>37761</v>
      </c>
      <c r="Q180">
        <f>IFERROR(VLOOKUP(J180,Payments!A:D,4,FALSE),"")</f>
        <v>45864.03</v>
      </c>
      <c r="R180" t="str">
        <f>IFERROR(VLOOKUP(B180,Products!A:C,3,FALSE),"")</f>
        <v>Planes</v>
      </c>
      <c r="S180">
        <f>IFERROR(VLOOKUP(B180,Products!A:G,7,FALSE),"")</f>
        <v>3627</v>
      </c>
      <c r="T180">
        <f>IFERROR(VLOOKUP(B180,Products!A:I,9,FALSE),"")</f>
        <v>109.42</v>
      </c>
      <c r="U180">
        <f t="shared" si="16"/>
        <v>7</v>
      </c>
      <c r="V180" t="str">
        <f t="shared" si="17"/>
        <v>No</v>
      </c>
      <c r="W180">
        <f t="shared" si="18"/>
        <v>2003</v>
      </c>
      <c r="X180">
        <f t="shared" si="19"/>
        <v>4</v>
      </c>
      <c r="Y180">
        <f>IFERROR(VLOOKUP(B180,Products!A:I,8,FALSE),"")</f>
        <v>66.739999999999995</v>
      </c>
      <c r="Z180">
        <f t="shared" si="20"/>
        <v>3627.3900000000003</v>
      </c>
      <c r="AA180">
        <f t="shared" si="21"/>
        <v>39.361702127659591</v>
      </c>
      <c r="AB180">
        <f t="shared" si="22"/>
        <v>0</v>
      </c>
      <c r="AC180">
        <f t="shared" si="23"/>
        <v>1024.5300000000004</v>
      </c>
    </row>
    <row r="181" spans="1:29">
      <c r="A181">
        <v>10120</v>
      </c>
      <c r="B181" t="s">
        <v>202</v>
      </c>
      <c r="C181">
        <v>34</v>
      </c>
      <c r="D181">
        <v>72.36</v>
      </c>
      <c r="E181">
        <v>5</v>
      </c>
      <c r="F181" s="6">
        <f>IFERROR(VLOOKUP(A181,Orders!A:B,2,FALSE),"")</f>
        <v>37740</v>
      </c>
      <c r="G181" s="6">
        <f>IFERROR(VLOOKUP(A181,Orders!A:C,3,FALSE),"")</f>
        <v>37749</v>
      </c>
      <c r="H181" s="6">
        <f>IFERROR(VLOOKUP(A181,Orders!A:D,4,FALSE),"")</f>
        <v>37742</v>
      </c>
      <c r="I181" t="str">
        <f>IFERROR(VLOOKUP(A181,Orders!A:E,5,FALSE),"")</f>
        <v>Shipped</v>
      </c>
      <c r="J181">
        <f>IFERROR(VLOOKUP(A181,Orders!A:G,7,FALSE),"")</f>
        <v>114</v>
      </c>
      <c r="K181">
        <f>IFERROR(VLOOKUP(J181,Customers!A:L,12,FALSE),"")</f>
        <v>1611</v>
      </c>
      <c r="L181">
        <f>IFERROR(VLOOKUP(J181,Customers!A:M,13,FALSE),"")</f>
        <v>117300</v>
      </c>
      <c r="M181" t="str">
        <f>IFERROR(VLOOKUP(J181,Customers!A:H,8,FALSE),"")</f>
        <v>Melbourne</v>
      </c>
      <c r="N181">
        <f>IFERROR(VLOOKUP(K181,Employees!A:F,6,FALSE),"")</f>
        <v>6</v>
      </c>
      <c r="O181" t="str">
        <f>IFERROR(VLOOKUP(N181,Offices!A:B,2,FALSE),"")</f>
        <v>Sydney</v>
      </c>
      <c r="P181" s="6">
        <f>IFERROR(VLOOKUP(J181,Payments!A:C,3,FALSE),"")</f>
        <v>37761</v>
      </c>
      <c r="Q181">
        <f>IFERROR(VLOOKUP(J181,Payments!A:D,4,FALSE),"")</f>
        <v>45864.03</v>
      </c>
      <c r="R181" t="str">
        <f>IFERROR(VLOOKUP(B181,Products!A:C,3,FALSE),"")</f>
        <v>Motorcycles</v>
      </c>
      <c r="S181">
        <f>IFERROR(VLOOKUP(B181,Products!A:G,7,FALSE),"")</f>
        <v>15</v>
      </c>
      <c r="T181">
        <f>IFERROR(VLOOKUP(B181,Products!A:I,9,FALSE),"")</f>
        <v>76.17</v>
      </c>
      <c r="U181">
        <f t="shared" si="16"/>
        <v>7</v>
      </c>
      <c r="V181" t="str">
        <f t="shared" si="17"/>
        <v>No</v>
      </c>
      <c r="W181">
        <f t="shared" si="18"/>
        <v>2003</v>
      </c>
      <c r="X181">
        <f t="shared" si="19"/>
        <v>4</v>
      </c>
      <c r="Y181">
        <f>IFERROR(VLOOKUP(B181,Products!A:I,8,FALSE),"")</f>
        <v>37.32</v>
      </c>
      <c r="Z181">
        <f t="shared" si="20"/>
        <v>2460.2399999999998</v>
      </c>
      <c r="AA181">
        <f t="shared" si="21"/>
        <v>93.890675241157552</v>
      </c>
      <c r="AB181">
        <f t="shared" si="22"/>
        <v>1</v>
      </c>
      <c r="AC181">
        <f t="shared" si="23"/>
        <v>1191.3599999999999</v>
      </c>
    </row>
    <row r="182" spans="1:29">
      <c r="A182">
        <v>10120</v>
      </c>
      <c r="B182" t="s">
        <v>186</v>
      </c>
      <c r="C182">
        <v>29</v>
      </c>
      <c r="D182">
        <v>71.73</v>
      </c>
      <c r="E182">
        <v>9</v>
      </c>
      <c r="F182" s="6">
        <f>IFERROR(VLOOKUP(A182,Orders!A:B,2,FALSE),"")</f>
        <v>37740</v>
      </c>
      <c r="G182" s="6">
        <f>IFERROR(VLOOKUP(A182,Orders!A:C,3,FALSE),"")</f>
        <v>37749</v>
      </c>
      <c r="H182" s="6">
        <f>IFERROR(VLOOKUP(A182,Orders!A:D,4,FALSE),"")</f>
        <v>37742</v>
      </c>
      <c r="I182" t="str">
        <f>IFERROR(VLOOKUP(A182,Orders!A:E,5,FALSE),"")</f>
        <v>Shipped</v>
      </c>
      <c r="J182">
        <f>IFERROR(VLOOKUP(A182,Orders!A:G,7,FALSE),"")</f>
        <v>114</v>
      </c>
      <c r="K182">
        <f>IFERROR(VLOOKUP(J182,Customers!A:L,12,FALSE),"")</f>
        <v>1611</v>
      </c>
      <c r="L182">
        <f>IFERROR(VLOOKUP(J182,Customers!A:M,13,FALSE),"")</f>
        <v>117300</v>
      </c>
      <c r="M182" t="str">
        <f>IFERROR(VLOOKUP(J182,Customers!A:H,8,FALSE),"")</f>
        <v>Melbourne</v>
      </c>
      <c r="N182">
        <f>IFERROR(VLOOKUP(K182,Employees!A:F,6,FALSE),"")</f>
        <v>6</v>
      </c>
      <c r="O182" t="str">
        <f>IFERROR(VLOOKUP(N182,Offices!A:B,2,FALSE),"")</f>
        <v>Sydney</v>
      </c>
      <c r="P182" s="6">
        <f>IFERROR(VLOOKUP(J182,Payments!A:C,3,FALSE),"")</f>
        <v>37761</v>
      </c>
      <c r="Q182">
        <f>IFERROR(VLOOKUP(J182,Payments!A:D,4,FALSE),"")</f>
        <v>45864.03</v>
      </c>
      <c r="R182" t="str">
        <f>IFERROR(VLOOKUP(B182,Products!A:C,3,FALSE),"")</f>
        <v>Planes</v>
      </c>
      <c r="S182">
        <f>IFERROR(VLOOKUP(B182,Products!A:G,7,FALSE),"")</f>
        <v>2756</v>
      </c>
      <c r="T182">
        <f>IFERROR(VLOOKUP(B182,Products!A:I,9,FALSE),"")</f>
        <v>72.45</v>
      </c>
      <c r="U182">
        <f t="shared" si="16"/>
        <v>7</v>
      </c>
      <c r="V182" t="str">
        <f t="shared" si="17"/>
        <v>No</v>
      </c>
      <c r="W182">
        <f t="shared" si="18"/>
        <v>2003</v>
      </c>
      <c r="X182">
        <f t="shared" si="19"/>
        <v>4</v>
      </c>
      <c r="Y182">
        <f>IFERROR(VLOOKUP(B182,Products!A:I,8,FALSE),"")</f>
        <v>36.229999999999997</v>
      </c>
      <c r="Z182">
        <f t="shared" si="20"/>
        <v>2080.17</v>
      </c>
      <c r="AA182">
        <f t="shared" si="21"/>
        <v>97.985095224951721</v>
      </c>
      <c r="AB182">
        <f t="shared" si="22"/>
        <v>1</v>
      </c>
      <c r="AC182">
        <f t="shared" si="23"/>
        <v>1029.5000000000002</v>
      </c>
    </row>
    <row r="183" spans="1:29">
      <c r="A183">
        <v>10120</v>
      </c>
      <c r="B183" t="s">
        <v>203</v>
      </c>
      <c r="C183">
        <v>22</v>
      </c>
      <c r="D183">
        <v>94.9</v>
      </c>
      <c r="E183">
        <v>6</v>
      </c>
      <c r="F183" s="6">
        <f>IFERROR(VLOOKUP(A183,Orders!A:B,2,FALSE),"")</f>
        <v>37740</v>
      </c>
      <c r="G183" s="6">
        <f>IFERROR(VLOOKUP(A183,Orders!A:C,3,FALSE),"")</f>
        <v>37749</v>
      </c>
      <c r="H183" s="6">
        <f>IFERROR(VLOOKUP(A183,Orders!A:D,4,FALSE),"")</f>
        <v>37742</v>
      </c>
      <c r="I183" t="str">
        <f>IFERROR(VLOOKUP(A183,Orders!A:E,5,FALSE),"")</f>
        <v>Shipped</v>
      </c>
      <c r="J183">
        <f>IFERROR(VLOOKUP(A183,Orders!A:G,7,FALSE),"")</f>
        <v>114</v>
      </c>
      <c r="K183">
        <f>IFERROR(VLOOKUP(J183,Customers!A:L,12,FALSE),"")</f>
        <v>1611</v>
      </c>
      <c r="L183">
        <f>IFERROR(VLOOKUP(J183,Customers!A:M,13,FALSE),"")</f>
        <v>117300</v>
      </c>
      <c r="M183" t="str">
        <f>IFERROR(VLOOKUP(J183,Customers!A:H,8,FALSE),"")</f>
        <v>Melbourne</v>
      </c>
      <c r="N183">
        <f>IFERROR(VLOOKUP(K183,Employees!A:F,6,FALSE),"")</f>
        <v>6</v>
      </c>
      <c r="O183" t="str">
        <f>IFERROR(VLOOKUP(N183,Offices!A:B,2,FALSE),"")</f>
        <v>Sydney</v>
      </c>
      <c r="P183" s="6">
        <f>IFERROR(VLOOKUP(J183,Payments!A:C,3,FALSE),"")</f>
        <v>37761</v>
      </c>
      <c r="Q183">
        <f>IFERROR(VLOOKUP(J183,Payments!A:D,4,FALSE),"")</f>
        <v>45864.03</v>
      </c>
      <c r="R183" t="str">
        <f>IFERROR(VLOOKUP(B183,Products!A:C,3,FALSE),"")</f>
        <v>Motorcycles</v>
      </c>
      <c r="S183">
        <f>IFERROR(VLOOKUP(B183,Products!A:G,7,FALSE),"")</f>
        <v>178</v>
      </c>
      <c r="T183">
        <f>IFERROR(VLOOKUP(B183,Products!A:I,9,FALSE),"")</f>
        <v>99.89</v>
      </c>
      <c r="U183">
        <f t="shared" si="16"/>
        <v>7</v>
      </c>
      <c r="V183" t="str">
        <f t="shared" si="17"/>
        <v>No</v>
      </c>
      <c r="W183">
        <f t="shared" si="18"/>
        <v>2003</v>
      </c>
      <c r="X183">
        <f t="shared" si="19"/>
        <v>4</v>
      </c>
      <c r="Y183">
        <f>IFERROR(VLOOKUP(B183,Products!A:I,8,FALSE),"")</f>
        <v>66.92</v>
      </c>
      <c r="Z183">
        <f t="shared" si="20"/>
        <v>2087.8000000000002</v>
      </c>
      <c r="AA183">
        <f t="shared" si="21"/>
        <v>41.811117752540348</v>
      </c>
      <c r="AB183">
        <f t="shared" si="22"/>
        <v>0</v>
      </c>
      <c r="AC183">
        <f t="shared" si="23"/>
        <v>615.56000000000006</v>
      </c>
    </row>
    <row r="184" spans="1:29">
      <c r="A184">
        <v>10120</v>
      </c>
      <c r="B184" t="s">
        <v>187</v>
      </c>
      <c r="C184">
        <v>29</v>
      </c>
      <c r="D184">
        <v>68.790000000000006</v>
      </c>
      <c r="E184">
        <v>11</v>
      </c>
      <c r="F184" s="6">
        <f>IFERROR(VLOOKUP(A184,Orders!A:B,2,FALSE),"")</f>
        <v>37740</v>
      </c>
      <c r="G184" s="6">
        <f>IFERROR(VLOOKUP(A184,Orders!A:C,3,FALSE),"")</f>
        <v>37749</v>
      </c>
      <c r="H184" s="6">
        <f>IFERROR(VLOOKUP(A184,Orders!A:D,4,FALSE),"")</f>
        <v>37742</v>
      </c>
      <c r="I184" t="str">
        <f>IFERROR(VLOOKUP(A184,Orders!A:E,5,FALSE),"")</f>
        <v>Shipped</v>
      </c>
      <c r="J184">
        <f>IFERROR(VLOOKUP(A184,Orders!A:G,7,FALSE),"")</f>
        <v>114</v>
      </c>
      <c r="K184">
        <f>IFERROR(VLOOKUP(J184,Customers!A:L,12,FALSE),"")</f>
        <v>1611</v>
      </c>
      <c r="L184">
        <f>IFERROR(VLOOKUP(J184,Customers!A:M,13,FALSE),"")</f>
        <v>117300</v>
      </c>
      <c r="M184" t="str">
        <f>IFERROR(VLOOKUP(J184,Customers!A:H,8,FALSE),"")</f>
        <v>Melbourne</v>
      </c>
      <c r="N184">
        <f>IFERROR(VLOOKUP(K184,Employees!A:F,6,FALSE),"")</f>
        <v>6</v>
      </c>
      <c r="O184" t="str">
        <f>IFERROR(VLOOKUP(N184,Offices!A:B,2,FALSE),"")</f>
        <v>Sydney</v>
      </c>
      <c r="P184" s="6">
        <f>IFERROR(VLOOKUP(J184,Payments!A:C,3,FALSE),"")</f>
        <v>37761</v>
      </c>
      <c r="Q184">
        <f>IFERROR(VLOOKUP(J184,Payments!A:D,4,FALSE),"")</f>
        <v>45864.03</v>
      </c>
      <c r="R184" t="str">
        <f>IFERROR(VLOOKUP(B184,Products!A:C,3,FALSE),"")</f>
        <v>Vintage Cars</v>
      </c>
      <c r="S184">
        <f>IFERROR(VLOOKUP(B184,Products!A:G,7,FALSE),"")</f>
        <v>136</v>
      </c>
      <c r="T184">
        <f>IFERROR(VLOOKUP(B184,Products!A:I,9,FALSE),"")</f>
        <v>68.790000000000006</v>
      </c>
      <c r="U184">
        <f t="shared" si="16"/>
        <v>7</v>
      </c>
      <c r="V184" t="str">
        <f t="shared" si="17"/>
        <v>No</v>
      </c>
      <c r="W184">
        <f t="shared" si="18"/>
        <v>2003</v>
      </c>
      <c r="X184">
        <f t="shared" si="19"/>
        <v>4</v>
      </c>
      <c r="Y184">
        <f>IFERROR(VLOOKUP(B184,Products!A:I,8,FALSE),"")</f>
        <v>33.020000000000003</v>
      </c>
      <c r="Z184">
        <f t="shared" si="20"/>
        <v>1994.91</v>
      </c>
      <c r="AA184">
        <f t="shared" si="21"/>
        <v>108.328285887341</v>
      </c>
      <c r="AB184">
        <f t="shared" si="22"/>
        <v>1</v>
      </c>
      <c r="AC184">
        <f t="shared" si="23"/>
        <v>1037.3300000000002</v>
      </c>
    </row>
    <row r="185" spans="1:29">
      <c r="A185">
        <v>10120</v>
      </c>
      <c r="B185" t="s">
        <v>188</v>
      </c>
      <c r="C185">
        <v>49</v>
      </c>
      <c r="D185">
        <v>41.46</v>
      </c>
      <c r="E185">
        <v>12</v>
      </c>
      <c r="F185" s="6">
        <f>IFERROR(VLOOKUP(A185,Orders!A:B,2,FALSE),"")</f>
        <v>37740</v>
      </c>
      <c r="G185" s="6">
        <f>IFERROR(VLOOKUP(A185,Orders!A:C,3,FALSE),"")</f>
        <v>37749</v>
      </c>
      <c r="H185" s="6">
        <f>IFERROR(VLOOKUP(A185,Orders!A:D,4,FALSE),"")</f>
        <v>37742</v>
      </c>
      <c r="I185" t="str">
        <f>IFERROR(VLOOKUP(A185,Orders!A:E,5,FALSE),"")</f>
        <v>Shipped</v>
      </c>
      <c r="J185">
        <f>IFERROR(VLOOKUP(A185,Orders!A:G,7,FALSE),"")</f>
        <v>114</v>
      </c>
      <c r="K185">
        <f>IFERROR(VLOOKUP(J185,Customers!A:L,12,FALSE),"")</f>
        <v>1611</v>
      </c>
      <c r="L185">
        <f>IFERROR(VLOOKUP(J185,Customers!A:M,13,FALSE),"")</f>
        <v>117300</v>
      </c>
      <c r="M185" t="str">
        <f>IFERROR(VLOOKUP(J185,Customers!A:H,8,FALSE),"")</f>
        <v>Melbourne</v>
      </c>
      <c r="N185">
        <f>IFERROR(VLOOKUP(K185,Employees!A:F,6,FALSE),"")</f>
        <v>6</v>
      </c>
      <c r="O185" t="str">
        <f>IFERROR(VLOOKUP(N185,Offices!A:B,2,FALSE),"")</f>
        <v>Sydney</v>
      </c>
      <c r="P185" s="6">
        <f>IFERROR(VLOOKUP(J185,Payments!A:C,3,FALSE),"")</f>
        <v>37761</v>
      </c>
      <c r="Q185">
        <f>IFERROR(VLOOKUP(J185,Payments!A:D,4,FALSE),"")</f>
        <v>45864.03</v>
      </c>
      <c r="R185" t="str">
        <f>IFERROR(VLOOKUP(B185,Products!A:C,3,FALSE),"")</f>
        <v>Vintage Cars</v>
      </c>
      <c r="S185">
        <f>IFERROR(VLOOKUP(B185,Products!A:G,7,FALSE),"")</f>
        <v>7062</v>
      </c>
      <c r="T185">
        <f>IFERROR(VLOOKUP(B185,Products!A:I,9,FALSE),"")</f>
        <v>43.64</v>
      </c>
      <c r="U185">
        <f t="shared" si="16"/>
        <v>7</v>
      </c>
      <c r="V185" t="str">
        <f t="shared" si="17"/>
        <v>No</v>
      </c>
      <c r="W185">
        <f t="shared" si="18"/>
        <v>2003</v>
      </c>
      <c r="X185">
        <f t="shared" si="19"/>
        <v>4</v>
      </c>
      <c r="Y185">
        <f>IFERROR(VLOOKUP(B185,Products!A:I,8,FALSE),"")</f>
        <v>27.06</v>
      </c>
      <c r="Z185">
        <f t="shared" si="20"/>
        <v>2031.54</v>
      </c>
      <c r="AA185">
        <f t="shared" si="21"/>
        <v>53.215077605321511</v>
      </c>
      <c r="AB185">
        <f t="shared" si="22"/>
        <v>0</v>
      </c>
      <c r="AC185">
        <f t="shared" si="23"/>
        <v>705.60000000000014</v>
      </c>
    </row>
    <row r="186" spans="1:29">
      <c r="A186">
        <v>10120</v>
      </c>
      <c r="B186" t="s">
        <v>189</v>
      </c>
      <c r="C186">
        <v>47</v>
      </c>
      <c r="D186">
        <v>91.34</v>
      </c>
      <c r="E186">
        <v>13</v>
      </c>
      <c r="F186" s="6">
        <f>IFERROR(VLOOKUP(A186,Orders!A:B,2,FALSE),"")</f>
        <v>37740</v>
      </c>
      <c r="G186" s="6">
        <f>IFERROR(VLOOKUP(A186,Orders!A:C,3,FALSE),"")</f>
        <v>37749</v>
      </c>
      <c r="H186" s="6">
        <f>IFERROR(VLOOKUP(A186,Orders!A:D,4,FALSE),"")</f>
        <v>37742</v>
      </c>
      <c r="I186" t="str">
        <f>IFERROR(VLOOKUP(A186,Orders!A:E,5,FALSE),"")</f>
        <v>Shipped</v>
      </c>
      <c r="J186">
        <f>IFERROR(VLOOKUP(A186,Orders!A:G,7,FALSE),"")</f>
        <v>114</v>
      </c>
      <c r="K186">
        <f>IFERROR(VLOOKUP(J186,Customers!A:L,12,FALSE),"")</f>
        <v>1611</v>
      </c>
      <c r="L186">
        <f>IFERROR(VLOOKUP(J186,Customers!A:M,13,FALSE),"")</f>
        <v>117300</v>
      </c>
      <c r="M186" t="str">
        <f>IFERROR(VLOOKUP(J186,Customers!A:H,8,FALSE),"")</f>
        <v>Melbourne</v>
      </c>
      <c r="N186">
        <f>IFERROR(VLOOKUP(K186,Employees!A:F,6,FALSE),"")</f>
        <v>6</v>
      </c>
      <c r="O186" t="str">
        <f>IFERROR(VLOOKUP(N186,Offices!A:B,2,FALSE),"")</f>
        <v>Sydney</v>
      </c>
      <c r="P186" s="6">
        <f>IFERROR(VLOOKUP(J186,Payments!A:C,3,FALSE),"")</f>
        <v>37761</v>
      </c>
      <c r="Q186">
        <f>IFERROR(VLOOKUP(J186,Payments!A:D,4,FALSE),"")</f>
        <v>45864.03</v>
      </c>
      <c r="R186" t="str">
        <f>IFERROR(VLOOKUP(B186,Products!A:C,3,FALSE),"")</f>
        <v>Planes</v>
      </c>
      <c r="S186">
        <f>IFERROR(VLOOKUP(B186,Products!A:G,7,FALSE),"")</f>
        <v>5841</v>
      </c>
      <c r="T186">
        <f>IFERROR(VLOOKUP(B186,Products!A:I,9,FALSE),"")</f>
        <v>91.34</v>
      </c>
      <c r="U186">
        <f t="shared" si="16"/>
        <v>7</v>
      </c>
      <c r="V186" t="str">
        <f t="shared" si="17"/>
        <v>No</v>
      </c>
      <c r="W186">
        <f t="shared" si="18"/>
        <v>2003</v>
      </c>
      <c r="X186">
        <f t="shared" si="19"/>
        <v>4</v>
      </c>
      <c r="Y186">
        <f>IFERROR(VLOOKUP(B186,Products!A:I,8,FALSE),"")</f>
        <v>51.15</v>
      </c>
      <c r="Z186">
        <f t="shared" si="20"/>
        <v>4292.9800000000005</v>
      </c>
      <c r="AA186">
        <f t="shared" si="21"/>
        <v>78.572825024437947</v>
      </c>
      <c r="AB186">
        <f t="shared" si="22"/>
        <v>1</v>
      </c>
      <c r="AC186">
        <f t="shared" si="23"/>
        <v>1888.9300000000003</v>
      </c>
    </row>
    <row r="187" spans="1:29">
      <c r="A187">
        <v>10120</v>
      </c>
      <c r="B187" t="s">
        <v>191</v>
      </c>
      <c r="C187">
        <v>24</v>
      </c>
      <c r="D187">
        <v>81.77</v>
      </c>
      <c r="E187">
        <v>15</v>
      </c>
      <c r="F187" s="6">
        <f>IFERROR(VLOOKUP(A187,Orders!A:B,2,FALSE),"")</f>
        <v>37740</v>
      </c>
      <c r="G187" s="6">
        <f>IFERROR(VLOOKUP(A187,Orders!A:C,3,FALSE),"")</f>
        <v>37749</v>
      </c>
      <c r="H187" s="6">
        <f>IFERROR(VLOOKUP(A187,Orders!A:D,4,FALSE),"")</f>
        <v>37742</v>
      </c>
      <c r="I187" t="str">
        <f>IFERROR(VLOOKUP(A187,Orders!A:E,5,FALSE),"")</f>
        <v>Shipped</v>
      </c>
      <c r="J187">
        <f>IFERROR(VLOOKUP(A187,Orders!A:G,7,FALSE),"")</f>
        <v>114</v>
      </c>
      <c r="K187">
        <f>IFERROR(VLOOKUP(J187,Customers!A:L,12,FALSE),"")</f>
        <v>1611</v>
      </c>
      <c r="L187">
        <f>IFERROR(VLOOKUP(J187,Customers!A:M,13,FALSE),"")</f>
        <v>117300</v>
      </c>
      <c r="M187" t="str">
        <f>IFERROR(VLOOKUP(J187,Customers!A:H,8,FALSE),"")</f>
        <v>Melbourne</v>
      </c>
      <c r="N187">
        <f>IFERROR(VLOOKUP(K187,Employees!A:F,6,FALSE),"")</f>
        <v>6</v>
      </c>
      <c r="O187" t="str">
        <f>IFERROR(VLOOKUP(N187,Offices!A:B,2,FALSE),"")</f>
        <v>Sydney</v>
      </c>
      <c r="P187" s="6">
        <f>IFERROR(VLOOKUP(J187,Payments!A:C,3,FALSE),"")</f>
        <v>37761</v>
      </c>
      <c r="Q187">
        <f>IFERROR(VLOOKUP(J187,Payments!A:D,4,FALSE),"")</f>
        <v>45864.03</v>
      </c>
      <c r="R187" t="str">
        <f>IFERROR(VLOOKUP(B187,Products!A:C,3,FALSE),"")</f>
        <v>Planes</v>
      </c>
      <c r="S187">
        <f>IFERROR(VLOOKUP(B187,Products!A:G,7,FALSE),"")</f>
        <v>9653</v>
      </c>
      <c r="T187">
        <f>IFERROR(VLOOKUP(B187,Products!A:I,9,FALSE),"")</f>
        <v>99.72</v>
      </c>
      <c r="U187">
        <f t="shared" si="16"/>
        <v>7</v>
      </c>
      <c r="V187" t="str">
        <f t="shared" si="17"/>
        <v>No</v>
      </c>
      <c r="W187">
        <f t="shared" si="18"/>
        <v>2003</v>
      </c>
      <c r="X187">
        <f t="shared" si="19"/>
        <v>4</v>
      </c>
      <c r="Y187">
        <f>IFERROR(VLOOKUP(B187,Products!A:I,8,FALSE),"")</f>
        <v>68.8</v>
      </c>
      <c r="Z187">
        <f t="shared" si="20"/>
        <v>1962.48</v>
      </c>
      <c r="AA187">
        <f t="shared" si="21"/>
        <v>18.85174418604651</v>
      </c>
      <c r="AB187">
        <f t="shared" si="22"/>
        <v>0</v>
      </c>
      <c r="AC187">
        <f t="shared" si="23"/>
        <v>311.27999999999997</v>
      </c>
    </row>
    <row r="188" spans="1:29">
      <c r="A188">
        <v>10120</v>
      </c>
      <c r="B188" t="s">
        <v>192</v>
      </c>
      <c r="C188">
        <v>24</v>
      </c>
      <c r="D188">
        <v>106.79</v>
      </c>
      <c r="E188">
        <v>7</v>
      </c>
      <c r="F188" s="6">
        <f>IFERROR(VLOOKUP(A188,Orders!A:B,2,FALSE),"")</f>
        <v>37740</v>
      </c>
      <c r="G188" s="6">
        <f>IFERROR(VLOOKUP(A188,Orders!A:C,3,FALSE),"")</f>
        <v>37749</v>
      </c>
      <c r="H188" s="6">
        <f>IFERROR(VLOOKUP(A188,Orders!A:D,4,FALSE),"")</f>
        <v>37742</v>
      </c>
      <c r="I188" t="str">
        <f>IFERROR(VLOOKUP(A188,Orders!A:E,5,FALSE),"")</f>
        <v>Shipped</v>
      </c>
      <c r="J188">
        <f>IFERROR(VLOOKUP(A188,Orders!A:G,7,FALSE),"")</f>
        <v>114</v>
      </c>
      <c r="K188">
        <f>IFERROR(VLOOKUP(J188,Customers!A:L,12,FALSE),"")</f>
        <v>1611</v>
      </c>
      <c r="L188">
        <f>IFERROR(VLOOKUP(J188,Customers!A:M,13,FALSE),"")</f>
        <v>117300</v>
      </c>
      <c r="M188" t="str">
        <f>IFERROR(VLOOKUP(J188,Customers!A:H,8,FALSE),"")</f>
        <v>Melbourne</v>
      </c>
      <c r="N188">
        <f>IFERROR(VLOOKUP(K188,Employees!A:F,6,FALSE),"")</f>
        <v>6</v>
      </c>
      <c r="O188" t="str">
        <f>IFERROR(VLOOKUP(N188,Offices!A:B,2,FALSE),"")</f>
        <v>Sydney</v>
      </c>
      <c r="P188" s="6">
        <f>IFERROR(VLOOKUP(J188,Payments!A:C,3,FALSE),"")</f>
        <v>37761</v>
      </c>
      <c r="Q188">
        <f>IFERROR(VLOOKUP(J188,Payments!A:D,4,FALSE),"")</f>
        <v>45864.03</v>
      </c>
      <c r="R188" t="str">
        <f>IFERROR(VLOOKUP(B188,Products!A:C,3,FALSE),"")</f>
        <v>Planes</v>
      </c>
      <c r="S188">
        <f>IFERROR(VLOOKUP(B188,Products!A:G,7,FALSE),"")</f>
        <v>7106</v>
      </c>
      <c r="T188">
        <f>IFERROR(VLOOKUP(B188,Products!A:I,9,FALSE),"")</f>
        <v>118.65</v>
      </c>
      <c r="U188">
        <f t="shared" si="16"/>
        <v>7</v>
      </c>
      <c r="V188" t="str">
        <f t="shared" si="17"/>
        <v>No</v>
      </c>
      <c r="W188">
        <f t="shared" si="18"/>
        <v>2003</v>
      </c>
      <c r="X188">
        <f t="shared" si="19"/>
        <v>4</v>
      </c>
      <c r="Y188">
        <f>IFERROR(VLOOKUP(B188,Products!A:I,8,FALSE),"")</f>
        <v>59.33</v>
      </c>
      <c r="Z188">
        <f t="shared" si="20"/>
        <v>2562.96</v>
      </c>
      <c r="AA188">
        <f t="shared" si="21"/>
        <v>79.993258048204979</v>
      </c>
      <c r="AB188">
        <f t="shared" si="22"/>
        <v>1</v>
      </c>
      <c r="AC188">
        <f t="shared" si="23"/>
        <v>1139.0400000000002</v>
      </c>
    </row>
    <row r="189" spans="1:29">
      <c r="A189">
        <v>10120</v>
      </c>
      <c r="B189" t="s">
        <v>193</v>
      </c>
      <c r="C189">
        <v>43</v>
      </c>
      <c r="D189">
        <v>72</v>
      </c>
      <c r="E189">
        <v>14</v>
      </c>
      <c r="F189" s="6">
        <f>IFERROR(VLOOKUP(A189,Orders!A:B,2,FALSE),"")</f>
        <v>37740</v>
      </c>
      <c r="G189" s="6">
        <f>IFERROR(VLOOKUP(A189,Orders!A:C,3,FALSE),"")</f>
        <v>37749</v>
      </c>
      <c r="H189" s="6">
        <f>IFERROR(VLOOKUP(A189,Orders!A:D,4,FALSE),"")</f>
        <v>37742</v>
      </c>
      <c r="I189" t="str">
        <f>IFERROR(VLOOKUP(A189,Orders!A:E,5,FALSE),"")</f>
        <v>Shipped</v>
      </c>
      <c r="J189">
        <f>IFERROR(VLOOKUP(A189,Orders!A:G,7,FALSE),"")</f>
        <v>114</v>
      </c>
      <c r="K189">
        <f>IFERROR(VLOOKUP(J189,Customers!A:L,12,FALSE),"")</f>
        <v>1611</v>
      </c>
      <c r="L189">
        <f>IFERROR(VLOOKUP(J189,Customers!A:M,13,FALSE),"")</f>
        <v>117300</v>
      </c>
      <c r="M189" t="str">
        <f>IFERROR(VLOOKUP(J189,Customers!A:H,8,FALSE),"")</f>
        <v>Melbourne</v>
      </c>
      <c r="N189">
        <f>IFERROR(VLOOKUP(K189,Employees!A:F,6,FALSE),"")</f>
        <v>6</v>
      </c>
      <c r="O189" t="str">
        <f>IFERROR(VLOOKUP(N189,Offices!A:B,2,FALSE),"")</f>
        <v>Sydney</v>
      </c>
      <c r="P189" s="6">
        <f>IFERROR(VLOOKUP(J189,Payments!A:C,3,FALSE),"")</f>
        <v>37761</v>
      </c>
      <c r="Q189">
        <f>IFERROR(VLOOKUP(J189,Payments!A:D,4,FALSE),"")</f>
        <v>45864.03</v>
      </c>
      <c r="R189" t="str">
        <f>IFERROR(VLOOKUP(B189,Products!A:C,3,FALSE),"")</f>
        <v>Planes</v>
      </c>
      <c r="S189">
        <f>IFERROR(VLOOKUP(B189,Products!A:G,7,FALSE),"")</f>
        <v>551</v>
      </c>
      <c r="T189">
        <f>IFERROR(VLOOKUP(B189,Products!A:I,9,FALSE),"")</f>
        <v>80</v>
      </c>
      <c r="U189">
        <f t="shared" si="16"/>
        <v>7</v>
      </c>
      <c r="V189" t="str">
        <f t="shared" si="17"/>
        <v>No</v>
      </c>
      <c r="W189">
        <f t="shared" si="18"/>
        <v>2003</v>
      </c>
      <c r="X189">
        <f t="shared" si="19"/>
        <v>4</v>
      </c>
      <c r="Y189">
        <f>IFERROR(VLOOKUP(B189,Products!A:I,8,FALSE),"")</f>
        <v>54.4</v>
      </c>
      <c r="Z189">
        <f t="shared" si="20"/>
        <v>3096</v>
      </c>
      <c r="AA189">
        <f t="shared" si="21"/>
        <v>32.352941176470587</v>
      </c>
      <c r="AB189">
        <f t="shared" si="22"/>
        <v>0</v>
      </c>
      <c r="AC189">
        <f t="shared" si="23"/>
        <v>756.80000000000007</v>
      </c>
    </row>
    <row r="190" spans="1:29">
      <c r="A190">
        <v>10121</v>
      </c>
      <c r="B190" t="s">
        <v>196</v>
      </c>
      <c r="C190">
        <v>34</v>
      </c>
      <c r="D190">
        <v>86.13</v>
      </c>
      <c r="E190">
        <v>5</v>
      </c>
      <c r="F190" s="6">
        <f>IFERROR(VLOOKUP(A190,Orders!A:B,2,FALSE),"")</f>
        <v>37748</v>
      </c>
      <c r="G190" s="6">
        <f>IFERROR(VLOOKUP(A190,Orders!A:C,3,FALSE),"")</f>
        <v>37754</v>
      </c>
      <c r="H190" s="6">
        <f>IFERROR(VLOOKUP(A190,Orders!A:D,4,FALSE),"")</f>
        <v>37754</v>
      </c>
      <c r="I190" t="str">
        <f>IFERROR(VLOOKUP(A190,Orders!A:E,5,FALSE),"")</f>
        <v>Shipped</v>
      </c>
      <c r="J190">
        <f>IFERROR(VLOOKUP(A190,Orders!A:G,7,FALSE),"")</f>
        <v>353</v>
      </c>
      <c r="K190">
        <f>IFERROR(VLOOKUP(J190,Customers!A:L,12,FALSE),"")</f>
        <v>1337</v>
      </c>
      <c r="L190">
        <f>IFERROR(VLOOKUP(J190,Customers!A:M,13,FALSE),"")</f>
        <v>81100</v>
      </c>
      <c r="M190" t="str">
        <f>IFERROR(VLOOKUP(J190,Customers!A:H,8,FALSE),"")</f>
        <v>Reims</v>
      </c>
      <c r="N190">
        <f>IFERROR(VLOOKUP(K190,Employees!A:F,6,FALSE),"")</f>
        <v>4</v>
      </c>
      <c r="O190" t="str">
        <f>IFERROR(VLOOKUP(N190,Offices!A:B,2,FALSE),"")</f>
        <v>Paris</v>
      </c>
      <c r="P190" s="6">
        <f>IFERROR(VLOOKUP(J190,Payments!A:C,3,FALSE),"")</f>
        <v>38362</v>
      </c>
      <c r="Q190">
        <f>IFERROR(VLOOKUP(J190,Payments!A:D,4,FALSE),"")</f>
        <v>49705.52</v>
      </c>
      <c r="R190" t="str">
        <f>IFERROR(VLOOKUP(B190,Products!A:C,3,FALSE),"")</f>
        <v>Motorcycles</v>
      </c>
      <c r="S190">
        <f>IFERROR(VLOOKUP(B190,Products!A:G,7,FALSE),"")</f>
        <v>7933</v>
      </c>
      <c r="T190">
        <f>IFERROR(VLOOKUP(B190,Products!A:I,9,FALSE),"")</f>
        <v>95.7</v>
      </c>
      <c r="U190">
        <f t="shared" si="16"/>
        <v>0</v>
      </c>
      <c r="V190" t="str">
        <f t="shared" si="17"/>
        <v>Yes</v>
      </c>
      <c r="W190">
        <f t="shared" si="18"/>
        <v>2003</v>
      </c>
      <c r="X190">
        <f t="shared" si="19"/>
        <v>5</v>
      </c>
      <c r="Y190">
        <f>IFERROR(VLOOKUP(B190,Products!A:I,8,FALSE),"")</f>
        <v>48.81</v>
      </c>
      <c r="Z190">
        <f t="shared" si="20"/>
        <v>2928.42</v>
      </c>
      <c r="AA190">
        <f t="shared" si="21"/>
        <v>76.459741856177004</v>
      </c>
      <c r="AB190">
        <f t="shared" si="22"/>
        <v>1</v>
      </c>
      <c r="AC190">
        <f t="shared" si="23"/>
        <v>1268.8799999999997</v>
      </c>
    </row>
    <row r="191" spans="1:29">
      <c r="A191">
        <v>10121</v>
      </c>
      <c r="B191" t="s">
        <v>199</v>
      </c>
      <c r="C191">
        <v>50</v>
      </c>
      <c r="D191">
        <v>126.52</v>
      </c>
      <c r="E191">
        <v>4</v>
      </c>
      <c r="F191" s="6">
        <f>IFERROR(VLOOKUP(A191,Orders!A:B,2,FALSE),"")</f>
        <v>37748</v>
      </c>
      <c r="G191" s="6">
        <f>IFERROR(VLOOKUP(A191,Orders!A:C,3,FALSE),"")</f>
        <v>37754</v>
      </c>
      <c r="H191" s="6">
        <f>IFERROR(VLOOKUP(A191,Orders!A:D,4,FALSE),"")</f>
        <v>37754</v>
      </c>
      <c r="I191" t="str">
        <f>IFERROR(VLOOKUP(A191,Orders!A:E,5,FALSE),"")</f>
        <v>Shipped</v>
      </c>
      <c r="J191">
        <f>IFERROR(VLOOKUP(A191,Orders!A:G,7,FALSE),"")</f>
        <v>353</v>
      </c>
      <c r="K191">
        <f>IFERROR(VLOOKUP(J191,Customers!A:L,12,FALSE),"")</f>
        <v>1337</v>
      </c>
      <c r="L191">
        <f>IFERROR(VLOOKUP(J191,Customers!A:M,13,FALSE),"")</f>
        <v>81100</v>
      </c>
      <c r="M191" t="str">
        <f>IFERROR(VLOOKUP(J191,Customers!A:H,8,FALSE),"")</f>
        <v>Reims</v>
      </c>
      <c r="N191">
        <f>IFERROR(VLOOKUP(K191,Employees!A:F,6,FALSE),"")</f>
        <v>4</v>
      </c>
      <c r="O191" t="str">
        <f>IFERROR(VLOOKUP(N191,Offices!A:B,2,FALSE),"")</f>
        <v>Paris</v>
      </c>
      <c r="P191" s="6">
        <f>IFERROR(VLOOKUP(J191,Payments!A:C,3,FALSE),"")</f>
        <v>38362</v>
      </c>
      <c r="Q191">
        <f>IFERROR(VLOOKUP(J191,Payments!A:D,4,FALSE),"")</f>
        <v>49705.52</v>
      </c>
      <c r="R191" t="str">
        <f>IFERROR(VLOOKUP(B191,Products!A:C,3,FALSE),"")</f>
        <v>Motorcycles</v>
      </c>
      <c r="S191">
        <f>IFERROR(VLOOKUP(B191,Products!A:G,7,FALSE),"")</f>
        <v>9997</v>
      </c>
      <c r="T191">
        <f>IFERROR(VLOOKUP(B191,Products!A:I,9,FALSE),"")</f>
        <v>150.62</v>
      </c>
      <c r="U191">
        <f t="shared" si="16"/>
        <v>0</v>
      </c>
      <c r="V191" t="str">
        <f t="shared" si="17"/>
        <v>Yes</v>
      </c>
      <c r="W191">
        <f t="shared" si="18"/>
        <v>2003</v>
      </c>
      <c r="X191">
        <f t="shared" si="19"/>
        <v>5</v>
      </c>
      <c r="Y191">
        <f>IFERROR(VLOOKUP(B191,Products!A:I,8,FALSE),"")</f>
        <v>66.27</v>
      </c>
      <c r="Z191">
        <f t="shared" si="20"/>
        <v>6326</v>
      </c>
      <c r="AA191">
        <f t="shared" si="21"/>
        <v>90.915949901916406</v>
      </c>
      <c r="AB191">
        <f t="shared" si="22"/>
        <v>1</v>
      </c>
      <c r="AC191">
        <f t="shared" si="23"/>
        <v>3012.5</v>
      </c>
    </row>
    <row r="192" spans="1:29">
      <c r="A192">
        <v>10121</v>
      </c>
      <c r="B192" t="s">
        <v>213</v>
      </c>
      <c r="C192">
        <v>32</v>
      </c>
      <c r="D192">
        <v>58.18</v>
      </c>
      <c r="E192">
        <v>2</v>
      </c>
      <c r="F192" s="6">
        <f>IFERROR(VLOOKUP(A192,Orders!A:B,2,FALSE),"")</f>
        <v>37748</v>
      </c>
      <c r="G192" s="6">
        <f>IFERROR(VLOOKUP(A192,Orders!A:C,3,FALSE),"")</f>
        <v>37754</v>
      </c>
      <c r="H192" s="6">
        <f>IFERROR(VLOOKUP(A192,Orders!A:D,4,FALSE),"")</f>
        <v>37754</v>
      </c>
      <c r="I192" t="str">
        <f>IFERROR(VLOOKUP(A192,Orders!A:E,5,FALSE),"")</f>
        <v>Shipped</v>
      </c>
      <c r="J192">
        <f>IFERROR(VLOOKUP(A192,Orders!A:G,7,FALSE),"")</f>
        <v>353</v>
      </c>
      <c r="K192">
        <f>IFERROR(VLOOKUP(J192,Customers!A:L,12,FALSE),"")</f>
        <v>1337</v>
      </c>
      <c r="L192">
        <f>IFERROR(VLOOKUP(J192,Customers!A:M,13,FALSE),"")</f>
        <v>81100</v>
      </c>
      <c r="M192" t="str">
        <f>IFERROR(VLOOKUP(J192,Customers!A:H,8,FALSE),"")</f>
        <v>Reims</v>
      </c>
      <c r="N192">
        <f>IFERROR(VLOOKUP(K192,Employees!A:F,6,FALSE),"")</f>
        <v>4</v>
      </c>
      <c r="O192" t="str">
        <f>IFERROR(VLOOKUP(N192,Offices!A:B,2,FALSE),"")</f>
        <v>Paris</v>
      </c>
      <c r="P192" s="6">
        <f>IFERROR(VLOOKUP(J192,Payments!A:C,3,FALSE),"")</f>
        <v>38362</v>
      </c>
      <c r="Q192">
        <f>IFERROR(VLOOKUP(J192,Payments!A:D,4,FALSE),"")</f>
        <v>49705.52</v>
      </c>
      <c r="R192" t="str">
        <f>IFERROR(VLOOKUP(B192,Products!A:C,3,FALSE),"")</f>
        <v>Motorcycles</v>
      </c>
      <c r="S192">
        <f>IFERROR(VLOOKUP(B192,Products!A:G,7,FALSE),"")</f>
        <v>6840</v>
      </c>
      <c r="T192">
        <f>IFERROR(VLOOKUP(B192,Products!A:I,9,FALSE),"")</f>
        <v>69.260000000000005</v>
      </c>
      <c r="U192">
        <f t="shared" si="16"/>
        <v>0</v>
      </c>
      <c r="V192" t="str">
        <f t="shared" si="17"/>
        <v>Yes</v>
      </c>
      <c r="W192">
        <f t="shared" si="18"/>
        <v>2003</v>
      </c>
      <c r="X192">
        <f t="shared" si="19"/>
        <v>5</v>
      </c>
      <c r="Y192">
        <f>IFERROR(VLOOKUP(B192,Products!A:I,8,FALSE),"")</f>
        <v>47.1</v>
      </c>
      <c r="Z192">
        <f t="shared" si="20"/>
        <v>1861.76</v>
      </c>
      <c r="AA192">
        <f t="shared" si="21"/>
        <v>23.524416135881097</v>
      </c>
      <c r="AB192">
        <f t="shared" si="22"/>
        <v>0</v>
      </c>
      <c r="AC192">
        <f t="shared" si="23"/>
        <v>354.55999999999995</v>
      </c>
    </row>
    <row r="193" spans="1:29">
      <c r="A193">
        <v>10121</v>
      </c>
      <c r="B193" t="s">
        <v>218</v>
      </c>
      <c r="C193">
        <v>25</v>
      </c>
      <c r="D193">
        <v>95.93</v>
      </c>
      <c r="E193">
        <v>3</v>
      </c>
      <c r="F193" s="6">
        <f>IFERROR(VLOOKUP(A193,Orders!A:B,2,FALSE),"")</f>
        <v>37748</v>
      </c>
      <c r="G193" s="6">
        <f>IFERROR(VLOOKUP(A193,Orders!A:C,3,FALSE),"")</f>
        <v>37754</v>
      </c>
      <c r="H193" s="6">
        <f>IFERROR(VLOOKUP(A193,Orders!A:D,4,FALSE),"")</f>
        <v>37754</v>
      </c>
      <c r="I193" t="str">
        <f>IFERROR(VLOOKUP(A193,Orders!A:E,5,FALSE),"")</f>
        <v>Shipped</v>
      </c>
      <c r="J193">
        <f>IFERROR(VLOOKUP(A193,Orders!A:G,7,FALSE),"")</f>
        <v>353</v>
      </c>
      <c r="K193">
        <f>IFERROR(VLOOKUP(J193,Customers!A:L,12,FALSE),"")</f>
        <v>1337</v>
      </c>
      <c r="L193">
        <f>IFERROR(VLOOKUP(J193,Customers!A:M,13,FALSE),"")</f>
        <v>81100</v>
      </c>
      <c r="M193" t="str">
        <f>IFERROR(VLOOKUP(J193,Customers!A:H,8,FALSE),"")</f>
        <v>Reims</v>
      </c>
      <c r="N193">
        <f>IFERROR(VLOOKUP(K193,Employees!A:F,6,FALSE),"")</f>
        <v>4</v>
      </c>
      <c r="O193" t="str">
        <f>IFERROR(VLOOKUP(N193,Offices!A:B,2,FALSE),"")</f>
        <v>Paris</v>
      </c>
      <c r="P193" s="6">
        <f>IFERROR(VLOOKUP(J193,Payments!A:C,3,FALSE),"")</f>
        <v>38362</v>
      </c>
      <c r="Q193">
        <f>IFERROR(VLOOKUP(J193,Payments!A:D,4,FALSE),"")</f>
        <v>49705.52</v>
      </c>
      <c r="R193" t="str">
        <f>IFERROR(VLOOKUP(B193,Products!A:C,3,FALSE),"")</f>
        <v>Motorcycles</v>
      </c>
      <c r="S193">
        <f>IFERROR(VLOOKUP(B193,Products!A:G,7,FALSE),"")</f>
        <v>3341</v>
      </c>
      <c r="T193">
        <f>IFERROR(VLOOKUP(B193,Products!A:I,9,FALSE),"")</f>
        <v>102.05</v>
      </c>
      <c r="U193">
        <f t="shared" si="16"/>
        <v>0</v>
      </c>
      <c r="V193" t="str">
        <f t="shared" si="17"/>
        <v>Yes</v>
      </c>
      <c r="W193">
        <f t="shared" si="18"/>
        <v>2003</v>
      </c>
      <c r="X193">
        <f t="shared" si="19"/>
        <v>5</v>
      </c>
      <c r="Y193">
        <f>IFERROR(VLOOKUP(B193,Products!A:I,8,FALSE),"")</f>
        <v>56.13</v>
      </c>
      <c r="Z193">
        <f t="shared" si="20"/>
        <v>2398.25</v>
      </c>
      <c r="AA193">
        <f t="shared" si="21"/>
        <v>70.906823445572783</v>
      </c>
      <c r="AB193">
        <f t="shared" si="22"/>
        <v>1</v>
      </c>
      <c r="AC193">
        <f t="shared" si="23"/>
        <v>995.00000000000011</v>
      </c>
    </row>
    <row r="194" spans="1:29">
      <c r="A194">
        <v>10121</v>
      </c>
      <c r="B194" t="s">
        <v>219</v>
      </c>
      <c r="C194">
        <v>44</v>
      </c>
      <c r="D194">
        <v>72.41</v>
      </c>
      <c r="E194">
        <v>1</v>
      </c>
      <c r="F194" s="6">
        <f>IFERROR(VLOOKUP(A194,Orders!A:B,2,FALSE),"")</f>
        <v>37748</v>
      </c>
      <c r="G194" s="6">
        <f>IFERROR(VLOOKUP(A194,Orders!A:C,3,FALSE),"")</f>
        <v>37754</v>
      </c>
      <c r="H194" s="6">
        <f>IFERROR(VLOOKUP(A194,Orders!A:D,4,FALSE),"")</f>
        <v>37754</v>
      </c>
      <c r="I194" t="str">
        <f>IFERROR(VLOOKUP(A194,Orders!A:E,5,FALSE),"")</f>
        <v>Shipped</v>
      </c>
      <c r="J194">
        <f>IFERROR(VLOOKUP(A194,Orders!A:G,7,FALSE),"")</f>
        <v>353</v>
      </c>
      <c r="K194">
        <f>IFERROR(VLOOKUP(J194,Customers!A:L,12,FALSE),"")</f>
        <v>1337</v>
      </c>
      <c r="L194">
        <f>IFERROR(VLOOKUP(J194,Customers!A:M,13,FALSE),"")</f>
        <v>81100</v>
      </c>
      <c r="M194" t="str">
        <f>IFERROR(VLOOKUP(J194,Customers!A:H,8,FALSE),"")</f>
        <v>Reims</v>
      </c>
      <c r="N194">
        <f>IFERROR(VLOOKUP(K194,Employees!A:F,6,FALSE),"")</f>
        <v>4</v>
      </c>
      <c r="O194" t="str">
        <f>IFERROR(VLOOKUP(N194,Offices!A:B,2,FALSE),"")</f>
        <v>Paris</v>
      </c>
      <c r="P194" s="6">
        <f>IFERROR(VLOOKUP(J194,Payments!A:C,3,FALSE),"")</f>
        <v>38362</v>
      </c>
      <c r="Q194">
        <f>IFERROR(VLOOKUP(J194,Payments!A:D,4,FALSE),"")</f>
        <v>49705.52</v>
      </c>
      <c r="R194" t="str">
        <f>IFERROR(VLOOKUP(B194,Products!A:C,3,FALSE),"")</f>
        <v>Motorcycles</v>
      </c>
      <c r="S194">
        <f>IFERROR(VLOOKUP(B194,Products!A:G,7,FALSE),"")</f>
        <v>600</v>
      </c>
      <c r="T194">
        <f>IFERROR(VLOOKUP(B194,Products!A:I,9,FALSE),"")</f>
        <v>81.36</v>
      </c>
      <c r="U194">
        <f t="shared" ref="U194:U257" si="24">G194-H194</f>
        <v>0</v>
      </c>
      <c r="V194" t="str">
        <f t="shared" ref="V194:V257" si="25">IF(OR(I194="Shipped",I194="Resolved"),IF(U194&lt;=6,"Yes","No"),"")</f>
        <v>Yes</v>
      </c>
      <c r="W194">
        <f t="shared" ref="W194:W257" si="26">YEAR(F194)</f>
        <v>2003</v>
      </c>
      <c r="X194">
        <f t="shared" ref="X194:X257" si="27">MONTH(F194)</f>
        <v>5</v>
      </c>
      <c r="Y194">
        <f>IFERROR(VLOOKUP(B194,Products!A:I,8,FALSE),"")</f>
        <v>34.17</v>
      </c>
      <c r="Z194">
        <f t="shared" ref="Z194:Z257" si="28">C194*D194</f>
        <v>3186.04</v>
      </c>
      <c r="AA194">
        <f t="shared" ref="AA194:AA257" si="29">((D194-Y194)/Y194)*100</f>
        <v>111.91103306994437</v>
      </c>
      <c r="AB194">
        <f t="shared" ref="AB194:AB257" si="30">IF(AA194&gt;=67, 1,0)</f>
        <v>1</v>
      </c>
      <c r="AC194">
        <f t="shared" ref="AC194:AC257" si="31">C194*(D194-Y194)</f>
        <v>1682.5599999999997</v>
      </c>
    </row>
    <row r="195" spans="1:29">
      <c r="A195">
        <v>10122</v>
      </c>
      <c r="B195" t="s">
        <v>204</v>
      </c>
      <c r="C195">
        <v>42</v>
      </c>
      <c r="D195">
        <v>155.66</v>
      </c>
      <c r="E195">
        <v>10</v>
      </c>
      <c r="F195" s="6">
        <f>IFERROR(VLOOKUP(A195,Orders!A:B,2,FALSE),"")</f>
        <v>37749</v>
      </c>
      <c r="G195" s="6">
        <f>IFERROR(VLOOKUP(A195,Orders!A:C,3,FALSE),"")</f>
        <v>37757</v>
      </c>
      <c r="H195" s="6">
        <f>IFERROR(VLOOKUP(A195,Orders!A:D,4,FALSE),"")</f>
        <v>37754</v>
      </c>
      <c r="I195" t="str">
        <f>IFERROR(VLOOKUP(A195,Orders!A:E,5,FALSE),"")</f>
        <v>Shipped</v>
      </c>
      <c r="J195">
        <f>IFERROR(VLOOKUP(A195,Orders!A:G,7,FALSE),"")</f>
        <v>350</v>
      </c>
      <c r="K195">
        <f>IFERROR(VLOOKUP(J195,Customers!A:L,12,FALSE),"")</f>
        <v>1337</v>
      </c>
      <c r="L195">
        <f>IFERROR(VLOOKUP(J195,Customers!A:M,13,FALSE),"")</f>
        <v>65000</v>
      </c>
      <c r="M195" t="str">
        <f>IFERROR(VLOOKUP(J195,Customers!A:H,8,FALSE),"")</f>
        <v>Marseille</v>
      </c>
      <c r="N195">
        <f>IFERROR(VLOOKUP(K195,Employees!A:F,6,FALSE),"")</f>
        <v>4</v>
      </c>
      <c r="O195" t="str">
        <f>IFERROR(VLOOKUP(N195,Offices!A:B,2,FALSE),"")</f>
        <v>Paris</v>
      </c>
      <c r="P195" s="6">
        <f>IFERROR(VLOOKUP(J195,Payments!A:C,3,FALSE),"")</f>
        <v>38332</v>
      </c>
      <c r="Q195">
        <f>IFERROR(VLOOKUP(J195,Payments!A:D,4,FALSE),"")</f>
        <v>18888.310000000001</v>
      </c>
      <c r="R195" t="str">
        <f>IFERROR(VLOOKUP(B195,Products!A:C,3,FALSE),"")</f>
        <v>Classic Cars</v>
      </c>
      <c r="S195">
        <f>IFERROR(VLOOKUP(B195,Products!A:G,7,FALSE),"")</f>
        <v>68</v>
      </c>
      <c r="T195">
        <f>IFERROR(VLOOKUP(B195,Products!A:I,9,FALSE),"")</f>
        <v>194.57</v>
      </c>
      <c r="U195">
        <f t="shared" si="24"/>
        <v>3</v>
      </c>
      <c r="V195" t="str">
        <f t="shared" si="25"/>
        <v>Yes</v>
      </c>
      <c r="W195">
        <f t="shared" si="26"/>
        <v>2003</v>
      </c>
      <c r="X195">
        <f t="shared" si="27"/>
        <v>5</v>
      </c>
      <c r="Y195">
        <f>IFERROR(VLOOKUP(B195,Products!A:I,8,FALSE),"")</f>
        <v>95.34</v>
      </c>
      <c r="Z195">
        <f t="shared" si="28"/>
        <v>6537.72</v>
      </c>
      <c r="AA195">
        <f t="shared" si="29"/>
        <v>63.268302915880007</v>
      </c>
      <c r="AB195">
        <f t="shared" si="30"/>
        <v>0</v>
      </c>
      <c r="AC195">
        <f t="shared" si="31"/>
        <v>2533.4399999999996</v>
      </c>
    </row>
    <row r="196" spans="1:29">
      <c r="A196">
        <v>10122</v>
      </c>
      <c r="B196" t="s">
        <v>205</v>
      </c>
      <c r="C196">
        <v>37</v>
      </c>
      <c r="D196">
        <v>113.92</v>
      </c>
      <c r="E196">
        <v>8</v>
      </c>
      <c r="F196" s="6">
        <f>IFERROR(VLOOKUP(A196,Orders!A:B,2,FALSE),"")</f>
        <v>37749</v>
      </c>
      <c r="G196" s="6">
        <f>IFERROR(VLOOKUP(A196,Orders!A:C,3,FALSE),"")</f>
        <v>37757</v>
      </c>
      <c r="H196" s="6">
        <f>IFERROR(VLOOKUP(A196,Orders!A:D,4,FALSE),"")</f>
        <v>37754</v>
      </c>
      <c r="I196" t="str">
        <f>IFERROR(VLOOKUP(A196,Orders!A:E,5,FALSE),"")</f>
        <v>Shipped</v>
      </c>
      <c r="J196">
        <f>IFERROR(VLOOKUP(A196,Orders!A:G,7,FALSE),"")</f>
        <v>350</v>
      </c>
      <c r="K196">
        <f>IFERROR(VLOOKUP(J196,Customers!A:L,12,FALSE),"")</f>
        <v>1337</v>
      </c>
      <c r="L196">
        <f>IFERROR(VLOOKUP(J196,Customers!A:M,13,FALSE),"")</f>
        <v>65000</v>
      </c>
      <c r="M196" t="str">
        <f>IFERROR(VLOOKUP(J196,Customers!A:H,8,FALSE),"")</f>
        <v>Marseille</v>
      </c>
      <c r="N196">
        <f>IFERROR(VLOOKUP(K196,Employees!A:F,6,FALSE),"")</f>
        <v>4</v>
      </c>
      <c r="O196" t="str">
        <f>IFERROR(VLOOKUP(N196,Offices!A:B,2,FALSE),"")</f>
        <v>Paris</v>
      </c>
      <c r="P196" s="6">
        <f>IFERROR(VLOOKUP(J196,Payments!A:C,3,FALSE),"")</f>
        <v>38332</v>
      </c>
      <c r="Q196">
        <f>IFERROR(VLOOKUP(J196,Payments!A:D,4,FALSE),"")</f>
        <v>18888.310000000001</v>
      </c>
      <c r="R196" t="str">
        <f>IFERROR(VLOOKUP(B196,Products!A:C,3,FALSE),"")</f>
        <v>Classic Cars</v>
      </c>
      <c r="S196">
        <f>IFERROR(VLOOKUP(B196,Products!A:G,7,FALSE),"")</f>
        <v>9123</v>
      </c>
      <c r="T196">
        <f>IFERROR(VLOOKUP(B196,Products!A:I,9,FALSE),"")</f>
        <v>117.44</v>
      </c>
      <c r="U196">
        <f t="shared" si="24"/>
        <v>3</v>
      </c>
      <c r="V196" t="str">
        <f t="shared" si="25"/>
        <v>Yes</v>
      </c>
      <c r="W196">
        <f t="shared" si="26"/>
        <v>2003</v>
      </c>
      <c r="X196">
        <f t="shared" si="27"/>
        <v>5</v>
      </c>
      <c r="Y196">
        <f>IFERROR(VLOOKUP(B196,Products!A:I,8,FALSE),"")</f>
        <v>75.16</v>
      </c>
      <c r="Z196">
        <f t="shared" si="28"/>
        <v>4215.04</v>
      </c>
      <c r="AA196">
        <f t="shared" si="29"/>
        <v>51.569984034060681</v>
      </c>
      <c r="AB196">
        <f t="shared" si="30"/>
        <v>0</v>
      </c>
      <c r="AC196">
        <f t="shared" si="31"/>
        <v>1434.1200000000001</v>
      </c>
    </row>
    <row r="197" spans="1:29">
      <c r="A197">
        <v>10122</v>
      </c>
      <c r="B197" t="s">
        <v>206</v>
      </c>
      <c r="C197">
        <v>32</v>
      </c>
      <c r="D197">
        <v>65.44</v>
      </c>
      <c r="E197">
        <v>11</v>
      </c>
      <c r="F197" s="6">
        <f>IFERROR(VLOOKUP(A197,Orders!A:B,2,FALSE),"")</f>
        <v>37749</v>
      </c>
      <c r="G197" s="6">
        <f>IFERROR(VLOOKUP(A197,Orders!A:C,3,FALSE),"")</f>
        <v>37757</v>
      </c>
      <c r="H197" s="6">
        <f>IFERROR(VLOOKUP(A197,Orders!A:D,4,FALSE),"")</f>
        <v>37754</v>
      </c>
      <c r="I197" t="str">
        <f>IFERROR(VLOOKUP(A197,Orders!A:E,5,FALSE),"")</f>
        <v>Shipped</v>
      </c>
      <c r="J197">
        <f>IFERROR(VLOOKUP(A197,Orders!A:G,7,FALSE),"")</f>
        <v>350</v>
      </c>
      <c r="K197">
        <f>IFERROR(VLOOKUP(J197,Customers!A:L,12,FALSE),"")</f>
        <v>1337</v>
      </c>
      <c r="L197">
        <f>IFERROR(VLOOKUP(J197,Customers!A:M,13,FALSE),"")</f>
        <v>65000</v>
      </c>
      <c r="M197" t="str">
        <f>IFERROR(VLOOKUP(J197,Customers!A:H,8,FALSE),"")</f>
        <v>Marseille</v>
      </c>
      <c r="N197">
        <f>IFERROR(VLOOKUP(K197,Employees!A:F,6,FALSE),"")</f>
        <v>4</v>
      </c>
      <c r="O197" t="str">
        <f>IFERROR(VLOOKUP(N197,Offices!A:B,2,FALSE),"")</f>
        <v>Paris</v>
      </c>
      <c r="P197" s="6">
        <f>IFERROR(VLOOKUP(J197,Payments!A:C,3,FALSE),"")</f>
        <v>38332</v>
      </c>
      <c r="Q197">
        <f>IFERROR(VLOOKUP(J197,Payments!A:D,4,FALSE),"")</f>
        <v>18888.310000000001</v>
      </c>
      <c r="R197" t="str">
        <f>IFERROR(VLOOKUP(B197,Products!A:C,3,FALSE),"")</f>
        <v>Classic Cars</v>
      </c>
      <c r="S197">
        <f>IFERROR(VLOOKUP(B197,Products!A:G,7,FALSE),"")</f>
        <v>5663</v>
      </c>
      <c r="T197">
        <f>IFERROR(VLOOKUP(B197,Products!A:I,9,FALSE),"")</f>
        <v>79.8</v>
      </c>
      <c r="U197">
        <f t="shared" si="24"/>
        <v>3</v>
      </c>
      <c r="V197" t="str">
        <f t="shared" si="25"/>
        <v>Yes</v>
      </c>
      <c r="W197">
        <f t="shared" si="26"/>
        <v>2003</v>
      </c>
      <c r="X197">
        <f t="shared" si="27"/>
        <v>5</v>
      </c>
      <c r="Y197">
        <f>IFERROR(VLOOKUP(B197,Products!A:I,8,FALSE),"")</f>
        <v>31.92</v>
      </c>
      <c r="Z197">
        <f t="shared" si="28"/>
        <v>2094.08</v>
      </c>
      <c r="AA197">
        <f t="shared" si="29"/>
        <v>105.01253132832078</v>
      </c>
      <c r="AB197">
        <f t="shared" si="30"/>
        <v>1</v>
      </c>
      <c r="AC197">
        <f t="shared" si="31"/>
        <v>1072.6399999999999</v>
      </c>
    </row>
    <row r="198" spans="1:29">
      <c r="A198">
        <v>10122</v>
      </c>
      <c r="B198" t="s">
        <v>207</v>
      </c>
      <c r="C198">
        <v>20</v>
      </c>
      <c r="D198">
        <v>104.8</v>
      </c>
      <c r="E198">
        <v>7</v>
      </c>
      <c r="F198" s="6">
        <f>IFERROR(VLOOKUP(A198,Orders!A:B,2,FALSE),"")</f>
        <v>37749</v>
      </c>
      <c r="G198" s="6">
        <f>IFERROR(VLOOKUP(A198,Orders!A:C,3,FALSE),"")</f>
        <v>37757</v>
      </c>
      <c r="H198" s="6">
        <f>IFERROR(VLOOKUP(A198,Orders!A:D,4,FALSE),"")</f>
        <v>37754</v>
      </c>
      <c r="I198" t="str">
        <f>IFERROR(VLOOKUP(A198,Orders!A:E,5,FALSE),"")</f>
        <v>Shipped</v>
      </c>
      <c r="J198">
        <f>IFERROR(VLOOKUP(A198,Orders!A:G,7,FALSE),"")</f>
        <v>350</v>
      </c>
      <c r="K198">
        <f>IFERROR(VLOOKUP(J198,Customers!A:L,12,FALSE),"")</f>
        <v>1337</v>
      </c>
      <c r="L198">
        <f>IFERROR(VLOOKUP(J198,Customers!A:M,13,FALSE),"")</f>
        <v>65000</v>
      </c>
      <c r="M198" t="str">
        <f>IFERROR(VLOOKUP(J198,Customers!A:H,8,FALSE),"")</f>
        <v>Marseille</v>
      </c>
      <c r="N198">
        <f>IFERROR(VLOOKUP(K198,Employees!A:F,6,FALSE),"")</f>
        <v>4</v>
      </c>
      <c r="O198" t="str">
        <f>IFERROR(VLOOKUP(N198,Offices!A:B,2,FALSE),"")</f>
        <v>Paris</v>
      </c>
      <c r="P198" s="6">
        <f>IFERROR(VLOOKUP(J198,Payments!A:C,3,FALSE),"")</f>
        <v>38332</v>
      </c>
      <c r="Q198">
        <f>IFERROR(VLOOKUP(J198,Payments!A:D,4,FALSE),"")</f>
        <v>18888.310000000001</v>
      </c>
      <c r="R198" t="str">
        <f>IFERROR(VLOOKUP(B198,Products!A:C,3,FALSE),"")</f>
        <v>Classic Cars</v>
      </c>
      <c r="S198">
        <f>IFERROR(VLOOKUP(B198,Products!A:G,7,FALSE),"")</f>
        <v>7323</v>
      </c>
      <c r="T198">
        <f>IFERROR(VLOOKUP(B198,Products!A:I,9,FALSE),"")</f>
        <v>115.16</v>
      </c>
      <c r="U198">
        <f t="shared" si="24"/>
        <v>3</v>
      </c>
      <c r="V198" t="str">
        <f t="shared" si="25"/>
        <v>Yes</v>
      </c>
      <c r="W198">
        <f t="shared" si="26"/>
        <v>2003</v>
      </c>
      <c r="X198">
        <f t="shared" si="27"/>
        <v>5</v>
      </c>
      <c r="Y198">
        <f>IFERROR(VLOOKUP(B198,Products!A:I,8,FALSE),"")</f>
        <v>58.73</v>
      </c>
      <c r="Z198">
        <f t="shared" si="28"/>
        <v>2096</v>
      </c>
      <c r="AA198">
        <f t="shared" si="29"/>
        <v>78.443725523582501</v>
      </c>
      <c r="AB198">
        <f t="shared" si="30"/>
        <v>1</v>
      </c>
      <c r="AC198">
        <f t="shared" si="31"/>
        <v>921.4</v>
      </c>
    </row>
    <row r="199" spans="1:29">
      <c r="A199">
        <v>10122</v>
      </c>
      <c r="B199" t="s">
        <v>220</v>
      </c>
      <c r="C199">
        <v>34</v>
      </c>
      <c r="D199">
        <v>114.65</v>
      </c>
      <c r="E199">
        <v>2</v>
      </c>
      <c r="F199" s="6">
        <f>IFERROR(VLOOKUP(A199,Orders!A:B,2,FALSE),"")</f>
        <v>37749</v>
      </c>
      <c r="G199" s="6">
        <f>IFERROR(VLOOKUP(A199,Orders!A:C,3,FALSE),"")</f>
        <v>37757</v>
      </c>
      <c r="H199" s="6">
        <f>IFERROR(VLOOKUP(A199,Orders!A:D,4,FALSE),"")</f>
        <v>37754</v>
      </c>
      <c r="I199" t="str">
        <f>IFERROR(VLOOKUP(A199,Orders!A:E,5,FALSE),"")</f>
        <v>Shipped</v>
      </c>
      <c r="J199">
        <f>IFERROR(VLOOKUP(A199,Orders!A:G,7,FALSE),"")</f>
        <v>350</v>
      </c>
      <c r="K199">
        <f>IFERROR(VLOOKUP(J199,Customers!A:L,12,FALSE),"")</f>
        <v>1337</v>
      </c>
      <c r="L199">
        <f>IFERROR(VLOOKUP(J199,Customers!A:M,13,FALSE),"")</f>
        <v>65000</v>
      </c>
      <c r="M199" t="str">
        <f>IFERROR(VLOOKUP(J199,Customers!A:H,8,FALSE),"")</f>
        <v>Marseille</v>
      </c>
      <c r="N199">
        <f>IFERROR(VLOOKUP(K199,Employees!A:F,6,FALSE),"")</f>
        <v>4</v>
      </c>
      <c r="O199" t="str">
        <f>IFERROR(VLOOKUP(N199,Offices!A:B,2,FALSE),"")</f>
        <v>Paris</v>
      </c>
      <c r="P199" s="6">
        <f>IFERROR(VLOOKUP(J199,Payments!A:C,3,FALSE),"")</f>
        <v>38332</v>
      </c>
      <c r="Q199">
        <f>IFERROR(VLOOKUP(J199,Payments!A:D,4,FALSE),"")</f>
        <v>18888.310000000001</v>
      </c>
      <c r="R199" t="str">
        <f>IFERROR(VLOOKUP(B199,Products!A:C,3,FALSE),"")</f>
        <v>Classic Cars</v>
      </c>
      <c r="S199">
        <f>IFERROR(VLOOKUP(B199,Products!A:G,7,FALSE),"")</f>
        <v>3975</v>
      </c>
      <c r="T199">
        <f>IFERROR(VLOOKUP(B199,Products!A:I,9,FALSE),"")</f>
        <v>141.54</v>
      </c>
      <c r="U199">
        <f t="shared" si="24"/>
        <v>3</v>
      </c>
      <c r="V199" t="str">
        <f t="shared" si="25"/>
        <v>Yes</v>
      </c>
      <c r="W199">
        <f t="shared" si="26"/>
        <v>2003</v>
      </c>
      <c r="X199">
        <f t="shared" si="27"/>
        <v>5</v>
      </c>
      <c r="Y199">
        <f>IFERROR(VLOOKUP(B199,Products!A:I,8,FALSE),"")</f>
        <v>83.51</v>
      </c>
      <c r="Z199">
        <f t="shared" si="28"/>
        <v>3898.1000000000004</v>
      </c>
      <c r="AA199">
        <f t="shared" si="29"/>
        <v>37.288947431445337</v>
      </c>
      <c r="AB199">
        <f t="shared" si="30"/>
        <v>0</v>
      </c>
      <c r="AC199">
        <f t="shared" si="31"/>
        <v>1058.76</v>
      </c>
    </row>
    <row r="200" spans="1:29">
      <c r="A200">
        <v>10122</v>
      </c>
      <c r="B200" t="s">
        <v>208</v>
      </c>
      <c r="C200">
        <v>43</v>
      </c>
      <c r="D200">
        <v>62.37</v>
      </c>
      <c r="E200">
        <v>6</v>
      </c>
      <c r="F200" s="6">
        <f>IFERROR(VLOOKUP(A200,Orders!A:B,2,FALSE),"")</f>
        <v>37749</v>
      </c>
      <c r="G200" s="6">
        <f>IFERROR(VLOOKUP(A200,Orders!A:C,3,FALSE),"")</f>
        <v>37757</v>
      </c>
      <c r="H200" s="6">
        <f>IFERROR(VLOOKUP(A200,Orders!A:D,4,FALSE),"")</f>
        <v>37754</v>
      </c>
      <c r="I200" t="str">
        <f>IFERROR(VLOOKUP(A200,Orders!A:E,5,FALSE),"")</f>
        <v>Shipped</v>
      </c>
      <c r="J200">
        <f>IFERROR(VLOOKUP(A200,Orders!A:G,7,FALSE),"")</f>
        <v>350</v>
      </c>
      <c r="K200">
        <f>IFERROR(VLOOKUP(J200,Customers!A:L,12,FALSE),"")</f>
        <v>1337</v>
      </c>
      <c r="L200">
        <f>IFERROR(VLOOKUP(J200,Customers!A:M,13,FALSE),"")</f>
        <v>65000</v>
      </c>
      <c r="M200" t="str">
        <f>IFERROR(VLOOKUP(J200,Customers!A:H,8,FALSE),"")</f>
        <v>Marseille</v>
      </c>
      <c r="N200">
        <f>IFERROR(VLOOKUP(K200,Employees!A:F,6,FALSE),"")</f>
        <v>4</v>
      </c>
      <c r="O200" t="str">
        <f>IFERROR(VLOOKUP(N200,Offices!A:B,2,FALSE),"")</f>
        <v>Paris</v>
      </c>
      <c r="P200" s="6">
        <f>IFERROR(VLOOKUP(J200,Payments!A:C,3,FALSE),"")</f>
        <v>38332</v>
      </c>
      <c r="Q200">
        <f>IFERROR(VLOOKUP(J200,Payments!A:D,4,FALSE),"")</f>
        <v>18888.310000000001</v>
      </c>
      <c r="R200" t="str">
        <f>IFERROR(VLOOKUP(B200,Products!A:C,3,FALSE),"")</f>
        <v>Classic Cars</v>
      </c>
      <c r="S200">
        <f>IFERROR(VLOOKUP(B200,Products!A:G,7,FALSE),"")</f>
        <v>8826</v>
      </c>
      <c r="T200">
        <f>IFERROR(VLOOKUP(B200,Products!A:I,9,FALSE),"")</f>
        <v>77</v>
      </c>
      <c r="U200">
        <f t="shared" si="24"/>
        <v>3</v>
      </c>
      <c r="V200" t="str">
        <f t="shared" si="25"/>
        <v>Yes</v>
      </c>
      <c r="W200">
        <f t="shared" si="26"/>
        <v>2003</v>
      </c>
      <c r="X200">
        <f t="shared" si="27"/>
        <v>5</v>
      </c>
      <c r="Y200">
        <f>IFERROR(VLOOKUP(B200,Products!A:I,8,FALSE),"")</f>
        <v>53.9</v>
      </c>
      <c r="Z200">
        <f t="shared" si="28"/>
        <v>2681.91</v>
      </c>
      <c r="AA200">
        <f t="shared" si="29"/>
        <v>15.714285714285714</v>
      </c>
      <c r="AB200">
        <f t="shared" si="30"/>
        <v>0</v>
      </c>
      <c r="AC200">
        <f t="shared" si="31"/>
        <v>364.20999999999992</v>
      </c>
    </row>
    <row r="201" spans="1:29">
      <c r="A201">
        <v>10122</v>
      </c>
      <c r="B201" t="s">
        <v>221</v>
      </c>
      <c r="C201">
        <v>31</v>
      </c>
      <c r="D201">
        <v>113.8</v>
      </c>
      <c r="E201">
        <v>1</v>
      </c>
      <c r="F201" s="6">
        <f>IFERROR(VLOOKUP(A201,Orders!A:B,2,FALSE),"")</f>
        <v>37749</v>
      </c>
      <c r="G201" s="6">
        <f>IFERROR(VLOOKUP(A201,Orders!A:C,3,FALSE),"")</f>
        <v>37757</v>
      </c>
      <c r="H201" s="6">
        <f>IFERROR(VLOOKUP(A201,Orders!A:D,4,FALSE),"")</f>
        <v>37754</v>
      </c>
      <c r="I201" t="str">
        <f>IFERROR(VLOOKUP(A201,Orders!A:E,5,FALSE),"")</f>
        <v>Shipped</v>
      </c>
      <c r="J201">
        <f>IFERROR(VLOOKUP(A201,Orders!A:G,7,FALSE),"")</f>
        <v>350</v>
      </c>
      <c r="K201">
        <f>IFERROR(VLOOKUP(J201,Customers!A:L,12,FALSE),"")</f>
        <v>1337</v>
      </c>
      <c r="L201">
        <f>IFERROR(VLOOKUP(J201,Customers!A:M,13,FALSE),"")</f>
        <v>65000</v>
      </c>
      <c r="M201" t="str">
        <f>IFERROR(VLOOKUP(J201,Customers!A:H,8,FALSE),"")</f>
        <v>Marseille</v>
      </c>
      <c r="N201">
        <f>IFERROR(VLOOKUP(K201,Employees!A:F,6,FALSE),"")</f>
        <v>4</v>
      </c>
      <c r="O201" t="str">
        <f>IFERROR(VLOOKUP(N201,Offices!A:B,2,FALSE),"")</f>
        <v>Paris</v>
      </c>
      <c r="P201" s="6">
        <f>IFERROR(VLOOKUP(J201,Payments!A:C,3,FALSE),"")</f>
        <v>38332</v>
      </c>
      <c r="Q201">
        <f>IFERROR(VLOOKUP(J201,Payments!A:D,4,FALSE),"")</f>
        <v>18888.310000000001</v>
      </c>
      <c r="R201" t="str">
        <f>IFERROR(VLOOKUP(B201,Products!A:C,3,FALSE),"")</f>
        <v>Classic Cars</v>
      </c>
      <c r="S201">
        <f>IFERROR(VLOOKUP(B201,Products!A:G,7,FALSE),"")</f>
        <v>9772</v>
      </c>
      <c r="T201">
        <f>IFERROR(VLOOKUP(B201,Products!A:I,9,FALSE),"")</f>
        <v>142.25</v>
      </c>
      <c r="U201">
        <f t="shared" si="24"/>
        <v>3</v>
      </c>
      <c r="V201" t="str">
        <f t="shared" si="25"/>
        <v>Yes</v>
      </c>
      <c r="W201">
        <f t="shared" si="26"/>
        <v>2003</v>
      </c>
      <c r="X201">
        <f t="shared" si="27"/>
        <v>5</v>
      </c>
      <c r="Y201">
        <f>IFERROR(VLOOKUP(B201,Products!A:I,8,FALSE),"")</f>
        <v>93.89</v>
      </c>
      <c r="Z201">
        <f t="shared" si="28"/>
        <v>3527.7999999999997</v>
      </c>
      <c r="AA201">
        <f t="shared" si="29"/>
        <v>21.205666205133664</v>
      </c>
      <c r="AB201">
        <f t="shared" si="30"/>
        <v>0</v>
      </c>
      <c r="AC201">
        <f t="shared" si="31"/>
        <v>617.20999999999992</v>
      </c>
    </row>
    <row r="202" spans="1:29">
      <c r="A202">
        <v>10122</v>
      </c>
      <c r="B202" t="s">
        <v>154</v>
      </c>
      <c r="C202">
        <v>25</v>
      </c>
      <c r="D202">
        <v>137.16999999999999</v>
      </c>
      <c r="E202">
        <v>3</v>
      </c>
      <c r="F202" s="6">
        <f>IFERROR(VLOOKUP(A202,Orders!A:B,2,FALSE),"")</f>
        <v>37749</v>
      </c>
      <c r="G202" s="6">
        <f>IFERROR(VLOOKUP(A202,Orders!A:C,3,FALSE),"")</f>
        <v>37757</v>
      </c>
      <c r="H202" s="6">
        <f>IFERROR(VLOOKUP(A202,Orders!A:D,4,FALSE),"")</f>
        <v>37754</v>
      </c>
      <c r="I202" t="str">
        <f>IFERROR(VLOOKUP(A202,Orders!A:E,5,FALSE),"")</f>
        <v>Shipped</v>
      </c>
      <c r="J202">
        <f>IFERROR(VLOOKUP(A202,Orders!A:G,7,FALSE),"")</f>
        <v>350</v>
      </c>
      <c r="K202">
        <f>IFERROR(VLOOKUP(J202,Customers!A:L,12,FALSE),"")</f>
        <v>1337</v>
      </c>
      <c r="L202">
        <f>IFERROR(VLOOKUP(J202,Customers!A:M,13,FALSE),"")</f>
        <v>65000</v>
      </c>
      <c r="M202" t="str">
        <f>IFERROR(VLOOKUP(J202,Customers!A:H,8,FALSE),"")</f>
        <v>Marseille</v>
      </c>
      <c r="N202">
        <f>IFERROR(VLOOKUP(K202,Employees!A:F,6,FALSE),"")</f>
        <v>4</v>
      </c>
      <c r="O202" t="str">
        <f>IFERROR(VLOOKUP(N202,Offices!A:B,2,FALSE),"")</f>
        <v>Paris</v>
      </c>
      <c r="P202" s="6">
        <f>IFERROR(VLOOKUP(J202,Payments!A:C,3,FALSE),"")</f>
        <v>38332</v>
      </c>
      <c r="Q202">
        <f>IFERROR(VLOOKUP(J202,Payments!A:D,4,FALSE),"")</f>
        <v>18888.310000000001</v>
      </c>
      <c r="R202" t="str">
        <f>IFERROR(VLOOKUP(B202,Products!A:C,3,FALSE),"")</f>
        <v>Classic Cars</v>
      </c>
      <c r="S202">
        <f>IFERROR(VLOOKUP(B202,Products!A:G,7,FALSE),"")</f>
        <v>8347</v>
      </c>
      <c r="T202">
        <f>IFERROR(VLOOKUP(B202,Products!A:I,9,FALSE),"")</f>
        <v>169.34</v>
      </c>
      <c r="U202">
        <f t="shared" si="24"/>
        <v>3</v>
      </c>
      <c r="V202" t="str">
        <f t="shared" si="25"/>
        <v>Yes</v>
      </c>
      <c r="W202">
        <f t="shared" si="26"/>
        <v>2003</v>
      </c>
      <c r="X202">
        <f t="shared" si="27"/>
        <v>5</v>
      </c>
      <c r="Y202">
        <f>IFERROR(VLOOKUP(B202,Products!A:I,8,FALSE),"")</f>
        <v>77.900000000000006</v>
      </c>
      <c r="Z202">
        <f t="shared" si="28"/>
        <v>3429.2499999999995</v>
      </c>
      <c r="AA202">
        <f t="shared" si="29"/>
        <v>76.08472400513476</v>
      </c>
      <c r="AB202">
        <f t="shared" si="30"/>
        <v>1</v>
      </c>
      <c r="AC202">
        <f t="shared" si="31"/>
        <v>1481.7499999999995</v>
      </c>
    </row>
    <row r="203" spans="1:29">
      <c r="A203">
        <v>10122</v>
      </c>
      <c r="B203" t="s">
        <v>209</v>
      </c>
      <c r="C203">
        <v>21</v>
      </c>
      <c r="D203">
        <v>69.150000000000006</v>
      </c>
      <c r="E203">
        <v>13</v>
      </c>
      <c r="F203" s="6">
        <f>IFERROR(VLOOKUP(A203,Orders!A:B,2,FALSE),"")</f>
        <v>37749</v>
      </c>
      <c r="G203" s="6">
        <f>IFERROR(VLOOKUP(A203,Orders!A:C,3,FALSE),"")</f>
        <v>37757</v>
      </c>
      <c r="H203" s="6">
        <f>IFERROR(VLOOKUP(A203,Orders!A:D,4,FALSE),"")</f>
        <v>37754</v>
      </c>
      <c r="I203" t="str">
        <f>IFERROR(VLOOKUP(A203,Orders!A:E,5,FALSE),"")</f>
        <v>Shipped</v>
      </c>
      <c r="J203">
        <f>IFERROR(VLOOKUP(A203,Orders!A:G,7,FALSE),"")</f>
        <v>350</v>
      </c>
      <c r="K203">
        <f>IFERROR(VLOOKUP(J203,Customers!A:L,12,FALSE),"")</f>
        <v>1337</v>
      </c>
      <c r="L203">
        <f>IFERROR(VLOOKUP(J203,Customers!A:M,13,FALSE),"")</f>
        <v>65000</v>
      </c>
      <c r="M203" t="str">
        <f>IFERROR(VLOOKUP(J203,Customers!A:H,8,FALSE),"")</f>
        <v>Marseille</v>
      </c>
      <c r="N203">
        <f>IFERROR(VLOOKUP(K203,Employees!A:F,6,FALSE),"")</f>
        <v>4</v>
      </c>
      <c r="O203" t="str">
        <f>IFERROR(VLOOKUP(N203,Offices!A:B,2,FALSE),"")</f>
        <v>Paris</v>
      </c>
      <c r="P203" s="6">
        <f>IFERROR(VLOOKUP(J203,Payments!A:C,3,FALSE),"")</f>
        <v>38332</v>
      </c>
      <c r="Q203">
        <f>IFERROR(VLOOKUP(J203,Payments!A:D,4,FALSE),"")</f>
        <v>18888.310000000001</v>
      </c>
      <c r="R203" t="str">
        <f>IFERROR(VLOOKUP(B203,Products!A:C,3,FALSE),"")</f>
        <v>Classic Cars</v>
      </c>
      <c r="S203">
        <f>IFERROR(VLOOKUP(B203,Products!A:G,7,FALSE),"")</f>
        <v>1917</v>
      </c>
      <c r="T203">
        <f>IFERROR(VLOOKUP(B203,Products!A:I,9,FALSE),"")</f>
        <v>80.41</v>
      </c>
      <c r="U203">
        <f t="shared" si="24"/>
        <v>3</v>
      </c>
      <c r="V203" t="str">
        <f t="shared" si="25"/>
        <v>Yes</v>
      </c>
      <c r="W203">
        <f t="shared" si="26"/>
        <v>2003</v>
      </c>
      <c r="X203">
        <f t="shared" si="27"/>
        <v>5</v>
      </c>
      <c r="Y203">
        <f>IFERROR(VLOOKUP(B203,Products!A:I,8,FALSE),"")</f>
        <v>49.05</v>
      </c>
      <c r="Z203">
        <f t="shared" si="28"/>
        <v>1452.15</v>
      </c>
      <c r="AA203">
        <f t="shared" si="29"/>
        <v>40.978593272171274</v>
      </c>
      <c r="AB203">
        <f t="shared" si="30"/>
        <v>0</v>
      </c>
      <c r="AC203">
        <f t="shared" si="31"/>
        <v>422.10000000000019</v>
      </c>
    </row>
    <row r="204" spans="1:29">
      <c r="A204">
        <v>10122</v>
      </c>
      <c r="B204" t="s">
        <v>210</v>
      </c>
      <c r="C204">
        <v>21</v>
      </c>
      <c r="D204">
        <v>133.76</v>
      </c>
      <c r="E204">
        <v>12</v>
      </c>
      <c r="F204" s="6">
        <f>IFERROR(VLOOKUP(A204,Orders!A:B,2,FALSE),"")</f>
        <v>37749</v>
      </c>
      <c r="G204" s="6">
        <f>IFERROR(VLOOKUP(A204,Orders!A:C,3,FALSE),"")</f>
        <v>37757</v>
      </c>
      <c r="H204" s="6">
        <f>IFERROR(VLOOKUP(A204,Orders!A:D,4,FALSE),"")</f>
        <v>37754</v>
      </c>
      <c r="I204" t="str">
        <f>IFERROR(VLOOKUP(A204,Orders!A:E,5,FALSE),"")</f>
        <v>Shipped</v>
      </c>
      <c r="J204">
        <f>IFERROR(VLOOKUP(A204,Orders!A:G,7,FALSE),"")</f>
        <v>350</v>
      </c>
      <c r="K204">
        <f>IFERROR(VLOOKUP(J204,Customers!A:L,12,FALSE),"")</f>
        <v>1337</v>
      </c>
      <c r="L204">
        <f>IFERROR(VLOOKUP(J204,Customers!A:M,13,FALSE),"")</f>
        <v>65000</v>
      </c>
      <c r="M204" t="str">
        <f>IFERROR(VLOOKUP(J204,Customers!A:H,8,FALSE),"")</f>
        <v>Marseille</v>
      </c>
      <c r="N204">
        <f>IFERROR(VLOOKUP(K204,Employees!A:F,6,FALSE),"")</f>
        <v>4</v>
      </c>
      <c r="O204" t="str">
        <f>IFERROR(VLOOKUP(N204,Offices!A:B,2,FALSE),"")</f>
        <v>Paris</v>
      </c>
      <c r="P204" s="6">
        <f>IFERROR(VLOOKUP(J204,Payments!A:C,3,FALSE),"")</f>
        <v>38332</v>
      </c>
      <c r="Q204">
        <f>IFERROR(VLOOKUP(J204,Payments!A:D,4,FALSE),"")</f>
        <v>18888.310000000001</v>
      </c>
      <c r="R204" t="str">
        <f>IFERROR(VLOOKUP(B204,Products!A:C,3,FALSE),"")</f>
        <v>Classic Cars</v>
      </c>
      <c r="S204">
        <f>IFERROR(VLOOKUP(B204,Products!A:G,7,FALSE),"")</f>
        <v>9127</v>
      </c>
      <c r="T204">
        <f>IFERROR(VLOOKUP(B204,Products!A:I,9,FALSE),"")</f>
        <v>146.99</v>
      </c>
      <c r="U204">
        <f t="shared" si="24"/>
        <v>3</v>
      </c>
      <c r="V204" t="str">
        <f t="shared" si="25"/>
        <v>Yes</v>
      </c>
      <c r="W204">
        <f t="shared" si="26"/>
        <v>2003</v>
      </c>
      <c r="X204">
        <f t="shared" si="27"/>
        <v>5</v>
      </c>
      <c r="Y204">
        <f>IFERROR(VLOOKUP(B204,Products!A:I,8,FALSE),"")</f>
        <v>73.489999999999995</v>
      </c>
      <c r="Z204">
        <f t="shared" si="28"/>
        <v>2808.96</v>
      </c>
      <c r="AA204">
        <f t="shared" si="29"/>
        <v>82.011157980677638</v>
      </c>
      <c r="AB204">
        <f t="shared" si="30"/>
        <v>1</v>
      </c>
      <c r="AC204">
        <f t="shared" si="31"/>
        <v>1265.6699999999998</v>
      </c>
    </row>
    <row r="205" spans="1:29">
      <c r="A205">
        <v>10122</v>
      </c>
      <c r="B205" t="s">
        <v>211</v>
      </c>
      <c r="C205">
        <v>35</v>
      </c>
      <c r="D205">
        <v>59.06</v>
      </c>
      <c r="E205">
        <v>16</v>
      </c>
      <c r="F205" s="6">
        <f>IFERROR(VLOOKUP(A205,Orders!A:B,2,FALSE),"")</f>
        <v>37749</v>
      </c>
      <c r="G205" s="6">
        <f>IFERROR(VLOOKUP(A205,Orders!A:C,3,FALSE),"")</f>
        <v>37757</v>
      </c>
      <c r="H205" s="6">
        <f>IFERROR(VLOOKUP(A205,Orders!A:D,4,FALSE),"")</f>
        <v>37754</v>
      </c>
      <c r="I205" t="str">
        <f>IFERROR(VLOOKUP(A205,Orders!A:E,5,FALSE),"")</f>
        <v>Shipped</v>
      </c>
      <c r="J205">
        <f>IFERROR(VLOOKUP(A205,Orders!A:G,7,FALSE),"")</f>
        <v>350</v>
      </c>
      <c r="K205">
        <f>IFERROR(VLOOKUP(J205,Customers!A:L,12,FALSE),"")</f>
        <v>1337</v>
      </c>
      <c r="L205">
        <f>IFERROR(VLOOKUP(J205,Customers!A:M,13,FALSE),"")</f>
        <v>65000</v>
      </c>
      <c r="M205" t="str">
        <f>IFERROR(VLOOKUP(J205,Customers!A:H,8,FALSE),"")</f>
        <v>Marseille</v>
      </c>
      <c r="N205">
        <f>IFERROR(VLOOKUP(K205,Employees!A:F,6,FALSE),"")</f>
        <v>4</v>
      </c>
      <c r="O205" t="str">
        <f>IFERROR(VLOOKUP(N205,Offices!A:B,2,FALSE),"")</f>
        <v>Paris</v>
      </c>
      <c r="P205" s="6">
        <f>IFERROR(VLOOKUP(J205,Payments!A:C,3,FALSE),"")</f>
        <v>38332</v>
      </c>
      <c r="Q205">
        <f>IFERROR(VLOOKUP(J205,Payments!A:D,4,FALSE),"")</f>
        <v>18888.310000000001</v>
      </c>
      <c r="R205" t="str">
        <f>IFERROR(VLOOKUP(B205,Products!A:C,3,FALSE),"")</f>
        <v>Motorcycles</v>
      </c>
      <c r="S205">
        <f>IFERROR(VLOOKUP(B205,Products!A:G,7,FALSE),"")</f>
        <v>7689</v>
      </c>
      <c r="T205">
        <f>IFERROR(VLOOKUP(B205,Products!A:I,9,FALSE),"")</f>
        <v>62.17</v>
      </c>
      <c r="U205">
        <f t="shared" si="24"/>
        <v>3</v>
      </c>
      <c r="V205" t="str">
        <f t="shared" si="25"/>
        <v>Yes</v>
      </c>
      <c r="W205">
        <f t="shared" si="26"/>
        <v>2003</v>
      </c>
      <c r="X205">
        <f t="shared" si="27"/>
        <v>5</v>
      </c>
      <c r="Y205">
        <f>IFERROR(VLOOKUP(B205,Products!A:I,8,FALSE),"")</f>
        <v>32.950000000000003</v>
      </c>
      <c r="Z205">
        <f t="shared" si="28"/>
        <v>2067.1</v>
      </c>
      <c r="AA205">
        <f t="shared" si="29"/>
        <v>79.241274658573587</v>
      </c>
      <c r="AB205">
        <f t="shared" si="30"/>
        <v>1</v>
      </c>
      <c r="AC205">
        <f t="shared" si="31"/>
        <v>913.85</v>
      </c>
    </row>
    <row r="206" spans="1:29">
      <c r="A206">
        <v>10122</v>
      </c>
      <c r="B206" t="s">
        <v>212</v>
      </c>
      <c r="C206">
        <v>28</v>
      </c>
      <c r="D206">
        <v>145.82</v>
      </c>
      <c r="E206">
        <v>15</v>
      </c>
      <c r="F206" s="6">
        <f>IFERROR(VLOOKUP(A206,Orders!A:B,2,FALSE),"")</f>
        <v>37749</v>
      </c>
      <c r="G206" s="6">
        <f>IFERROR(VLOOKUP(A206,Orders!A:C,3,FALSE),"")</f>
        <v>37757</v>
      </c>
      <c r="H206" s="6">
        <f>IFERROR(VLOOKUP(A206,Orders!A:D,4,FALSE),"")</f>
        <v>37754</v>
      </c>
      <c r="I206" t="str">
        <f>IFERROR(VLOOKUP(A206,Orders!A:E,5,FALSE),"")</f>
        <v>Shipped</v>
      </c>
      <c r="J206">
        <f>IFERROR(VLOOKUP(A206,Orders!A:G,7,FALSE),"")</f>
        <v>350</v>
      </c>
      <c r="K206">
        <f>IFERROR(VLOOKUP(J206,Customers!A:L,12,FALSE),"")</f>
        <v>1337</v>
      </c>
      <c r="L206">
        <f>IFERROR(VLOOKUP(J206,Customers!A:M,13,FALSE),"")</f>
        <v>65000</v>
      </c>
      <c r="M206" t="str">
        <f>IFERROR(VLOOKUP(J206,Customers!A:H,8,FALSE),"")</f>
        <v>Marseille</v>
      </c>
      <c r="N206">
        <f>IFERROR(VLOOKUP(K206,Employees!A:F,6,FALSE),"")</f>
        <v>4</v>
      </c>
      <c r="O206" t="str">
        <f>IFERROR(VLOOKUP(N206,Offices!A:B,2,FALSE),"")</f>
        <v>Paris</v>
      </c>
      <c r="P206" s="6">
        <f>IFERROR(VLOOKUP(J206,Payments!A:C,3,FALSE),"")</f>
        <v>38332</v>
      </c>
      <c r="Q206">
        <f>IFERROR(VLOOKUP(J206,Payments!A:D,4,FALSE),"")</f>
        <v>18888.310000000001</v>
      </c>
      <c r="R206" t="str">
        <f>IFERROR(VLOOKUP(B206,Products!A:C,3,FALSE),"")</f>
        <v>Classic Cars</v>
      </c>
      <c r="S206">
        <f>IFERROR(VLOOKUP(B206,Products!A:G,7,FALSE),"")</f>
        <v>1249</v>
      </c>
      <c r="T206">
        <f>IFERROR(VLOOKUP(B206,Products!A:I,9,FALSE),"")</f>
        <v>148.80000000000001</v>
      </c>
      <c r="U206">
        <f t="shared" si="24"/>
        <v>3</v>
      </c>
      <c r="V206" t="str">
        <f t="shared" si="25"/>
        <v>Yes</v>
      </c>
      <c r="W206">
        <f t="shared" si="26"/>
        <v>2003</v>
      </c>
      <c r="X206">
        <f t="shared" si="27"/>
        <v>5</v>
      </c>
      <c r="Y206">
        <f>IFERROR(VLOOKUP(B206,Products!A:I,8,FALSE),"")</f>
        <v>69.930000000000007</v>
      </c>
      <c r="Z206">
        <f t="shared" si="28"/>
        <v>4082.96</v>
      </c>
      <c r="AA206">
        <f t="shared" si="29"/>
        <v>108.52280852280849</v>
      </c>
      <c r="AB206">
        <f t="shared" si="30"/>
        <v>1</v>
      </c>
      <c r="AC206">
        <f t="shared" si="31"/>
        <v>2124.9199999999996</v>
      </c>
    </row>
    <row r="207" spans="1:29">
      <c r="A207">
        <v>10122</v>
      </c>
      <c r="B207" t="s">
        <v>224</v>
      </c>
      <c r="C207">
        <v>39</v>
      </c>
      <c r="D207">
        <v>34.74</v>
      </c>
      <c r="E207">
        <v>4</v>
      </c>
      <c r="F207" s="6">
        <f>IFERROR(VLOOKUP(A207,Orders!A:B,2,FALSE),"")</f>
        <v>37749</v>
      </c>
      <c r="G207" s="6">
        <f>IFERROR(VLOOKUP(A207,Orders!A:C,3,FALSE),"")</f>
        <v>37757</v>
      </c>
      <c r="H207" s="6">
        <f>IFERROR(VLOOKUP(A207,Orders!A:D,4,FALSE),"")</f>
        <v>37754</v>
      </c>
      <c r="I207" t="str">
        <f>IFERROR(VLOOKUP(A207,Orders!A:E,5,FALSE),"")</f>
        <v>Shipped</v>
      </c>
      <c r="J207">
        <f>IFERROR(VLOOKUP(A207,Orders!A:G,7,FALSE),"")</f>
        <v>350</v>
      </c>
      <c r="K207">
        <f>IFERROR(VLOOKUP(J207,Customers!A:L,12,FALSE),"")</f>
        <v>1337</v>
      </c>
      <c r="L207">
        <f>IFERROR(VLOOKUP(J207,Customers!A:M,13,FALSE),"")</f>
        <v>65000</v>
      </c>
      <c r="M207" t="str">
        <f>IFERROR(VLOOKUP(J207,Customers!A:H,8,FALSE),"")</f>
        <v>Marseille</v>
      </c>
      <c r="N207">
        <f>IFERROR(VLOOKUP(K207,Employees!A:F,6,FALSE),"")</f>
        <v>4</v>
      </c>
      <c r="O207" t="str">
        <f>IFERROR(VLOOKUP(N207,Offices!A:B,2,FALSE),"")</f>
        <v>Paris</v>
      </c>
      <c r="P207" s="6">
        <f>IFERROR(VLOOKUP(J207,Payments!A:C,3,FALSE),"")</f>
        <v>38332</v>
      </c>
      <c r="Q207">
        <f>IFERROR(VLOOKUP(J207,Payments!A:D,4,FALSE),"")</f>
        <v>18888.310000000001</v>
      </c>
      <c r="R207" t="str">
        <f>IFERROR(VLOOKUP(B207,Products!A:C,3,FALSE),"")</f>
        <v>Classic Cars</v>
      </c>
      <c r="S207">
        <f>IFERROR(VLOOKUP(B207,Products!A:G,7,FALSE),"")</f>
        <v>7723</v>
      </c>
      <c r="T207">
        <f>IFERROR(VLOOKUP(B207,Products!A:I,9,FALSE),"")</f>
        <v>37.76</v>
      </c>
      <c r="U207">
        <f t="shared" si="24"/>
        <v>3</v>
      </c>
      <c r="V207" t="str">
        <f t="shared" si="25"/>
        <v>Yes</v>
      </c>
      <c r="W207">
        <f t="shared" si="26"/>
        <v>2003</v>
      </c>
      <c r="X207">
        <f t="shared" si="27"/>
        <v>5</v>
      </c>
      <c r="Y207">
        <f>IFERROR(VLOOKUP(B207,Products!A:I,8,FALSE),"")</f>
        <v>16.239999999999998</v>
      </c>
      <c r="Z207">
        <f t="shared" si="28"/>
        <v>1354.8600000000001</v>
      </c>
      <c r="AA207">
        <f t="shared" si="29"/>
        <v>113.9162561576355</v>
      </c>
      <c r="AB207">
        <f t="shared" si="30"/>
        <v>1</v>
      </c>
      <c r="AC207">
        <f t="shared" si="31"/>
        <v>721.50000000000011</v>
      </c>
    </row>
    <row r="208" spans="1:29">
      <c r="A208">
        <v>10122</v>
      </c>
      <c r="B208" t="s">
        <v>214</v>
      </c>
      <c r="C208">
        <v>34</v>
      </c>
      <c r="D208">
        <v>50.82</v>
      </c>
      <c r="E208">
        <v>9</v>
      </c>
      <c r="F208" s="6">
        <f>IFERROR(VLOOKUP(A208,Orders!A:B,2,FALSE),"")</f>
        <v>37749</v>
      </c>
      <c r="G208" s="6">
        <f>IFERROR(VLOOKUP(A208,Orders!A:C,3,FALSE),"")</f>
        <v>37757</v>
      </c>
      <c r="H208" s="6">
        <f>IFERROR(VLOOKUP(A208,Orders!A:D,4,FALSE),"")</f>
        <v>37754</v>
      </c>
      <c r="I208" t="str">
        <f>IFERROR(VLOOKUP(A208,Orders!A:E,5,FALSE),"")</f>
        <v>Shipped</v>
      </c>
      <c r="J208">
        <f>IFERROR(VLOOKUP(A208,Orders!A:G,7,FALSE),"")</f>
        <v>350</v>
      </c>
      <c r="K208">
        <f>IFERROR(VLOOKUP(J208,Customers!A:L,12,FALSE),"")</f>
        <v>1337</v>
      </c>
      <c r="L208">
        <f>IFERROR(VLOOKUP(J208,Customers!A:M,13,FALSE),"")</f>
        <v>65000</v>
      </c>
      <c r="M208" t="str">
        <f>IFERROR(VLOOKUP(J208,Customers!A:H,8,FALSE),"")</f>
        <v>Marseille</v>
      </c>
      <c r="N208">
        <f>IFERROR(VLOOKUP(K208,Employees!A:F,6,FALSE),"")</f>
        <v>4</v>
      </c>
      <c r="O208" t="str">
        <f>IFERROR(VLOOKUP(N208,Offices!A:B,2,FALSE),"")</f>
        <v>Paris</v>
      </c>
      <c r="P208" s="6">
        <f>IFERROR(VLOOKUP(J208,Payments!A:C,3,FALSE),"")</f>
        <v>38332</v>
      </c>
      <c r="Q208">
        <f>IFERROR(VLOOKUP(J208,Payments!A:D,4,FALSE),"")</f>
        <v>18888.310000000001</v>
      </c>
      <c r="R208" t="str">
        <f>IFERROR(VLOOKUP(B208,Products!A:C,3,FALSE),"")</f>
        <v>Classic Cars</v>
      </c>
      <c r="S208">
        <f>IFERROR(VLOOKUP(B208,Products!A:G,7,FALSE),"")</f>
        <v>7995</v>
      </c>
      <c r="T208">
        <f>IFERROR(VLOOKUP(B208,Products!A:I,9,FALSE),"")</f>
        <v>61.23</v>
      </c>
      <c r="U208">
        <f t="shared" si="24"/>
        <v>3</v>
      </c>
      <c r="V208" t="str">
        <f t="shared" si="25"/>
        <v>Yes</v>
      </c>
      <c r="W208">
        <f t="shared" si="26"/>
        <v>2003</v>
      </c>
      <c r="X208">
        <f t="shared" si="27"/>
        <v>5</v>
      </c>
      <c r="Y208">
        <f>IFERROR(VLOOKUP(B208,Products!A:I,8,FALSE),"")</f>
        <v>38.58</v>
      </c>
      <c r="Z208">
        <f t="shared" si="28"/>
        <v>1727.88</v>
      </c>
      <c r="AA208">
        <f t="shared" si="29"/>
        <v>31.726283048211517</v>
      </c>
      <c r="AB208">
        <f t="shared" si="30"/>
        <v>0</v>
      </c>
      <c r="AC208">
        <f t="shared" si="31"/>
        <v>416.16000000000008</v>
      </c>
    </row>
    <row r="209" spans="1:29">
      <c r="A209">
        <v>10122</v>
      </c>
      <c r="B209" t="s">
        <v>215</v>
      </c>
      <c r="C209">
        <v>43</v>
      </c>
      <c r="D209">
        <v>136.22</v>
      </c>
      <c r="E209">
        <v>5</v>
      </c>
      <c r="F209" s="6">
        <f>IFERROR(VLOOKUP(A209,Orders!A:B,2,FALSE),"")</f>
        <v>37749</v>
      </c>
      <c r="G209" s="6">
        <f>IFERROR(VLOOKUP(A209,Orders!A:C,3,FALSE),"")</f>
        <v>37757</v>
      </c>
      <c r="H209" s="6">
        <f>IFERROR(VLOOKUP(A209,Orders!A:D,4,FALSE),"")</f>
        <v>37754</v>
      </c>
      <c r="I209" t="str">
        <f>IFERROR(VLOOKUP(A209,Orders!A:E,5,FALSE),"")</f>
        <v>Shipped</v>
      </c>
      <c r="J209">
        <f>IFERROR(VLOOKUP(A209,Orders!A:G,7,FALSE),"")</f>
        <v>350</v>
      </c>
      <c r="K209">
        <f>IFERROR(VLOOKUP(J209,Customers!A:L,12,FALSE),"")</f>
        <v>1337</v>
      </c>
      <c r="L209">
        <f>IFERROR(VLOOKUP(J209,Customers!A:M,13,FALSE),"")</f>
        <v>65000</v>
      </c>
      <c r="M209" t="str">
        <f>IFERROR(VLOOKUP(J209,Customers!A:H,8,FALSE),"")</f>
        <v>Marseille</v>
      </c>
      <c r="N209">
        <f>IFERROR(VLOOKUP(K209,Employees!A:F,6,FALSE),"")</f>
        <v>4</v>
      </c>
      <c r="O209" t="str">
        <f>IFERROR(VLOOKUP(N209,Offices!A:B,2,FALSE),"")</f>
        <v>Paris</v>
      </c>
      <c r="P209" s="6">
        <f>IFERROR(VLOOKUP(J209,Payments!A:C,3,FALSE),"")</f>
        <v>38332</v>
      </c>
      <c r="Q209">
        <f>IFERROR(VLOOKUP(J209,Payments!A:D,4,FALSE),"")</f>
        <v>18888.310000000001</v>
      </c>
      <c r="R209" t="str">
        <f>IFERROR(VLOOKUP(B209,Products!A:C,3,FALSE),"")</f>
        <v>Classic Cars</v>
      </c>
      <c r="S209">
        <f>IFERROR(VLOOKUP(B209,Products!A:G,7,FALSE),"")</f>
        <v>6600</v>
      </c>
      <c r="T209">
        <f>IFERROR(VLOOKUP(B209,Products!A:I,9,FALSE),"")</f>
        <v>140.43</v>
      </c>
      <c r="U209">
        <f t="shared" si="24"/>
        <v>3</v>
      </c>
      <c r="V209" t="str">
        <f t="shared" si="25"/>
        <v>Yes</v>
      </c>
      <c r="W209">
        <f t="shared" si="26"/>
        <v>2003</v>
      </c>
      <c r="X209">
        <f t="shared" si="27"/>
        <v>5</v>
      </c>
      <c r="Y209">
        <f>IFERROR(VLOOKUP(B209,Products!A:I,8,FALSE),"")</f>
        <v>98.3</v>
      </c>
      <c r="Z209">
        <f t="shared" si="28"/>
        <v>5857.46</v>
      </c>
      <c r="AA209">
        <f t="shared" si="29"/>
        <v>38.575788402848424</v>
      </c>
      <c r="AB209">
        <f t="shared" si="30"/>
        <v>0</v>
      </c>
      <c r="AC209">
        <f t="shared" si="31"/>
        <v>1630.5600000000002</v>
      </c>
    </row>
    <row r="210" spans="1:29">
      <c r="A210">
        <v>10122</v>
      </c>
      <c r="B210" t="s">
        <v>216</v>
      </c>
      <c r="C210">
        <v>29</v>
      </c>
      <c r="D210">
        <v>67.099999999999994</v>
      </c>
      <c r="E210">
        <v>14</v>
      </c>
      <c r="F210" s="6">
        <f>IFERROR(VLOOKUP(A210,Orders!A:B,2,FALSE),"")</f>
        <v>37749</v>
      </c>
      <c r="G210" s="6">
        <f>IFERROR(VLOOKUP(A210,Orders!A:C,3,FALSE),"")</f>
        <v>37757</v>
      </c>
      <c r="H210" s="6">
        <f>IFERROR(VLOOKUP(A210,Orders!A:D,4,FALSE),"")</f>
        <v>37754</v>
      </c>
      <c r="I210" t="str">
        <f>IFERROR(VLOOKUP(A210,Orders!A:E,5,FALSE),"")</f>
        <v>Shipped</v>
      </c>
      <c r="J210">
        <f>IFERROR(VLOOKUP(A210,Orders!A:G,7,FALSE),"")</f>
        <v>350</v>
      </c>
      <c r="K210">
        <f>IFERROR(VLOOKUP(J210,Customers!A:L,12,FALSE),"")</f>
        <v>1337</v>
      </c>
      <c r="L210">
        <f>IFERROR(VLOOKUP(J210,Customers!A:M,13,FALSE),"")</f>
        <v>65000</v>
      </c>
      <c r="M210" t="str">
        <f>IFERROR(VLOOKUP(J210,Customers!A:H,8,FALSE),"")</f>
        <v>Marseille</v>
      </c>
      <c r="N210">
        <f>IFERROR(VLOOKUP(K210,Employees!A:F,6,FALSE),"")</f>
        <v>4</v>
      </c>
      <c r="O210" t="str">
        <f>IFERROR(VLOOKUP(N210,Offices!A:B,2,FALSE),"")</f>
        <v>Paris</v>
      </c>
      <c r="P210" s="6">
        <f>IFERROR(VLOOKUP(J210,Payments!A:C,3,FALSE),"")</f>
        <v>38332</v>
      </c>
      <c r="Q210">
        <f>IFERROR(VLOOKUP(J210,Payments!A:D,4,FALSE),"")</f>
        <v>18888.310000000001</v>
      </c>
      <c r="R210" t="str">
        <f>IFERROR(VLOOKUP(B210,Products!A:C,3,FALSE),"")</f>
        <v>Classic Cars</v>
      </c>
      <c r="S210">
        <f>IFERROR(VLOOKUP(B210,Products!A:G,7,FALSE),"")</f>
        <v>7869</v>
      </c>
      <c r="T210">
        <f>IFERROR(VLOOKUP(B210,Products!A:I,9,FALSE),"")</f>
        <v>80.84</v>
      </c>
      <c r="U210">
        <f t="shared" si="24"/>
        <v>3</v>
      </c>
      <c r="V210" t="str">
        <f t="shared" si="25"/>
        <v>Yes</v>
      </c>
      <c r="W210">
        <f t="shared" si="26"/>
        <v>2003</v>
      </c>
      <c r="X210">
        <f t="shared" si="27"/>
        <v>5</v>
      </c>
      <c r="Y210">
        <f>IFERROR(VLOOKUP(B210,Products!A:I,8,FALSE),"")</f>
        <v>32.33</v>
      </c>
      <c r="Z210">
        <f t="shared" si="28"/>
        <v>1945.8999999999999</v>
      </c>
      <c r="AA210">
        <f t="shared" si="29"/>
        <v>107.54716981132076</v>
      </c>
      <c r="AB210">
        <f t="shared" si="30"/>
        <v>1</v>
      </c>
      <c r="AC210">
        <f t="shared" si="31"/>
        <v>1008.3299999999999</v>
      </c>
    </row>
    <row r="211" spans="1:29">
      <c r="A211">
        <v>10122</v>
      </c>
      <c r="B211" t="s">
        <v>217</v>
      </c>
      <c r="C211">
        <v>31</v>
      </c>
      <c r="D211">
        <v>33.79</v>
      </c>
      <c r="E211">
        <v>17</v>
      </c>
      <c r="F211" s="6">
        <f>IFERROR(VLOOKUP(A211,Orders!A:B,2,FALSE),"")</f>
        <v>37749</v>
      </c>
      <c r="G211" s="6">
        <f>IFERROR(VLOOKUP(A211,Orders!A:C,3,FALSE),"")</f>
        <v>37757</v>
      </c>
      <c r="H211" s="6">
        <f>IFERROR(VLOOKUP(A211,Orders!A:D,4,FALSE),"")</f>
        <v>37754</v>
      </c>
      <c r="I211" t="str">
        <f>IFERROR(VLOOKUP(A211,Orders!A:E,5,FALSE),"")</f>
        <v>Shipped</v>
      </c>
      <c r="J211">
        <f>IFERROR(VLOOKUP(A211,Orders!A:G,7,FALSE),"")</f>
        <v>350</v>
      </c>
      <c r="K211">
        <f>IFERROR(VLOOKUP(J211,Customers!A:L,12,FALSE),"")</f>
        <v>1337</v>
      </c>
      <c r="L211">
        <f>IFERROR(VLOOKUP(J211,Customers!A:M,13,FALSE),"")</f>
        <v>65000</v>
      </c>
      <c r="M211" t="str">
        <f>IFERROR(VLOOKUP(J211,Customers!A:H,8,FALSE),"")</f>
        <v>Marseille</v>
      </c>
      <c r="N211">
        <f>IFERROR(VLOOKUP(K211,Employees!A:F,6,FALSE),"")</f>
        <v>4</v>
      </c>
      <c r="O211" t="str">
        <f>IFERROR(VLOOKUP(N211,Offices!A:B,2,FALSE),"")</f>
        <v>Paris</v>
      </c>
      <c r="P211" s="6">
        <f>IFERROR(VLOOKUP(J211,Payments!A:C,3,FALSE),"")</f>
        <v>38332</v>
      </c>
      <c r="Q211">
        <f>IFERROR(VLOOKUP(J211,Payments!A:D,4,FALSE),"")</f>
        <v>18888.310000000001</v>
      </c>
      <c r="R211" t="str">
        <f>IFERROR(VLOOKUP(B211,Products!A:C,3,FALSE),"")</f>
        <v>Motorcycles</v>
      </c>
      <c r="S211">
        <f>IFERROR(VLOOKUP(B211,Products!A:G,7,FALSE),"")</f>
        <v>9241</v>
      </c>
      <c r="T211">
        <f>IFERROR(VLOOKUP(B211,Products!A:I,9,FALSE),"")</f>
        <v>40.229999999999997</v>
      </c>
      <c r="U211">
        <f t="shared" si="24"/>
        <v>3</v>
      </c>
      <c r="V211" t="str">
        <f t="shared" si="25"/>
        <v>Yes</v>
      </c>
      <c r="W211">
        <f t="shared" si="26"/>
        <v>2003</v>
      </c>
      <c r="X211">
        <f t="shared" si="27"/>
        <v>5</v>
      </c>
      <c r="Y211">
        <f>IFERROR(VLOOKUP(B211,Products!A:I,8,FALSE),"")</f>
        <v>24.14</v>
      </c>
      <c r="Z211">
        <f t="shared" si="28"/>
        <v>1047.49</v>
      </c>
      <c r="AA211">
        <f t="shared" si="29"/>
        <v>39.975144987572484</v>
      </c>
      <c r="AB211">
        <f t="shared" si="30"/>
        <v>0</v>
      </c>
      <c r="AC211">
        <f t="shared" si="31"/>
        <v>299.14999999999998</v>
      </c>
    </row>
    <row r="212" spans="1:29">
      <c r="A212">
        <v>10123</v>
      </c>
      <c r="B212" t="s">
        <v>225</v>
      </c>
      <c r="C212">
        <v>26</v>
      </c>
      <c r="D212">
        <v>120.71</v>
      </c>
      <c r="E212">
        <v>2</v>
      </c>
      <c r="F212" s="6">
        <f>IFERROR(VLOOKUP(A212,Orders!A:B,2,FALSE),"")</f>
        <v>37761</v>
      </c>
      <c r="G212" s="6">
        <f>IFERROR(VLOOKUP(A212,Orders!A:C,3,FALSE),"")</f>
        <v>37770</v>
      </c>
      <c r="H212" s="6">
        <f>IFERROR(VLOOKUP(A212,Orders!A:D,4,FALSE),"")</f>
        <v>37763</v>
      </c>
      <c r="I212" t="str">
        <f>IFERROR(VLOOKUP(A212,Orders!A:E,5,FALSE),"")</f>
        <v>Shipped</v>
      </c>
      <c r="J212">
        <f>IFERROR(VLOOKUP(A212,Orders!A:G,7,FALSE),"")</f>
        <v>103</v>
      </c>
      <c r="K212">
        <f>IFERROR(VLOOKUP(J212,Customers!A:L,12,FALSE),"")</f>
        <v>1370</v>
      </c>
      <c r="L212">
        <f>IFERROR(VLOOKUP(J212,Customers!A:M,13,FALSE),"")</f>
        <v>21000</v>
      </c>
      <c r="M212" t="str">
        <f>IFERROR(VLOOKUP(J212,Customers!A:H,8,FALSE),"")</f>
        <v>Nantes</v>
      </c>
      <c r="N212">
        <f>IFERROR(VLOOKUP(K212,Employees!A:F,6,FALSE),"")</f>
        <v>4</v>
      </c>
      <c r="O212" t="str">
        <f>IFERROR(VLOOKUP(N212,Offices!A:B,2,FALSE),"")</f>
        <v>Paris</v>
      </c>
      <c r="P212" s="6">
        <f>IFERROR(VLOOKUP(J212,Payments!A:C,3,FALSE),"")</f>
        <v>38279</v>
      </c>
      <c r="Q212">
        <f>IFERROR(VLOOKUP(J212,Payments!A:D,4,FALSE),"")</f>
        <v>6066.78</v>
      </c>
      <c r="R212" t="str">
        <f>IFERROR(VLOOKUP(B212,Products!A:C,3,FALSE),"")</f>
        <v>Classic Cars</v>
      </c>
      <c r="S212">
        <f>IFERROR(VLOOKUP(B212,Products!A:G,7,FALSE),"")</f>
        <v>9042</v>
      </c>
      <c r="T212">
        <f>IFERROR(VLOOKUP(B212,Products!A:I,9,FALSE),"")</f>
        <v>124.44</v>
      </c>
      <c r="U212">
        <f t="shared" si="24"/>
        <v>7</v>
      </c>
      <c r="V212" t="str">
        <f t="shared" si="25"/>
        <v>No</v>
      </c>
      <c r="W212">
        <f t="shared" si="26"/>
        <v>2003</v>
      </c>
      <c r="X212">
        <f t="shared" si="27"/>
        <v>5</v>
      </c>
      <c r="Y212">
        <f>IFERROR(VLOOKUP(B212,Products!A:I,8,FALSE),"")</f>
        <v>65.959999999999994</v>
      </c>
      <c r="Z212">
        <f t="shared" si="28"/>
        <v>3138.46</v>
      </c>
      <c r="AA212">
        <f t="shared" si="29"/>
        <v>83.004851425106125</v>
      </c>
      <c r="AB212">
        <f t="shared" si="30"/>
        <v>1</v>
      </c>
      <c r="AC212">
        <f t="shared" si="31"/>
        <v>1423.5</v>
      </c>
    </row>
    <row r="213" spans="1:29">
      <c r="A213">
        <v>10123</v>
      </c>
      <c r="B213" t="s">
        <v>222</v>
      </c>
      <c r="C213">
        <v>46</v>
      </c>
      <c r="D213">
        <v>114.84</v>
      </c>
      <c r="E213">
        <v>3</v>
      </c>
      <c r="F213" s="6">
        <f>IFERROR(VLOOKUP(A213,Orders!A:B,2,FALSE),"")</f>
        <v>37761</v>
      </c>
      <c r="G213" s="6">
        <f>IFERROR(VLOOKUP(A213,Orders!A:C,3,FALSE),"")</f>
        <v>37770</v>
      </c>
      <c r="H213" s="6">
        <f>IFERROR(VLOOKUP(A213,Orders!A:D,4,FALSE),"")</f>
        <v>37763</v>
      </c>
      <c r="I213" t="str">
        <f>IFERROR(VLOOKUP(A213,Orders!A:E,5,FALSE),"")</f>
        <v>Shipped</v>
      </c>
      <c r="J213">
        <f>IFERROR(VLOOKUP(A213,Orders!A:G,7,FALSE),"")</f>
        <v>103</v>
      </c>
      <c r="K213">
        <f>IFERROR(VLOOKUP(J213,Customers!A:L,12,FALSE),"")</f>
        <v>1370</v>
      </c>
      <c r="L213">
        <f>IFERROR(VLOOKUP(J213,Customers!A:M,13,FALSE),"")</f>
        <v>21000</v>
      </c>
      <c r="M213" t="str">
        <f>IFERROR(VLOOKUP(J213,Customers!A:H,8,FALSE),"")</f>
        <v>Nantes</v>
      </c>
      <c r="N213">
        <f>IFERROR(VLOOKUP(K213,Employees!A:F,6,FALSE),"")</f>
        <v>4</v>
      </c>
      <c r="O213" t="str">
        <f>IFERROR(VLOOKUP(N213,Offices!A:B,2,FALSE),"")</f>
        <v>Paris</v>
      </c>
      <c r="P213" s="6">
        <f>IFERROR(VLOOKUP(J213,Payments!A:C,3,FALSE),"")</f>
        <v>38279</v>
      </c>
      <c r="Q213">
        <f>IFERROR(VLOOKUP(J213,Payments!A:D,4,FALSE),"")</f>
        <v>6066.78</v>
      </c>
      <c r="R213" t="str">
        <f>IFERROR(VLOOKUP(B213,Products!A:C,3,FALSE),"")</f>
        <v>Classic Cars</v>
      </c>
      <c r="S213">
        <f>IFERROR(VLOOKUP(B213,Products!A:G,7,FALSE),"")</f>
        <v>8164</v>
      </c>
      <c r="T213">
        <f>IFERROR(VLOOKUP(B213,Products!A:I,9,FALSE),"")</f>
        <v>132</v>
      </c>
      <c r="U213">
        <f t="shared" si="24"/>
        <v>7</v>
      </c>
      <c r="V213" t="str">
        <f t="shared" si="25"/>
        <v>No</v>
      </c>
      <c r="W213">
        <f t="shared" si="26"/>
        <v>2003</v>
      </c>
      <c r="X213">
        <f t="shared" si="27"/>
        <v>5</v>
      </c>
      <c r="Y213">
        <f>IFERROR(VLOOKUP(B213,Products!A:I,8,FALSE),"")</f>
        <v>56.76</v>
      </c>
      <c r="Z213">
        <f t="shared" si="28"/>
        <v>5282.64</v>
      </c>
      <c r="AA213">
        <f t="shared" si="29"/>
        <v>102.32558139534885</v>
      </c>
      <c r="AB213">
        <f t="shared" si="30"/>
        <v>1</v>
      </c>
      <c r="AC213">
        <f t="shared" si="31"/>
        <v>2671.6800000000003</v>
      </c>
    </row>
    <row r="214" spans="1:29">
      <c r="A214">
        <v>10123</v>
      </c>
      <c r="B214" t="s">
        <v>223</v>
      </c>
      <c r="C214">
        <v>34</v>
      </c>
      <c r="D214">
        <v>117.26</v>
      </c>
      <c r="E214">
        <v>4</v>
      </c>
      <c r="F214" s="6">
        <f>IFERROR(VLOOKUP(A214,Orders!A:B,2,FALSE),"")</f>
        <v>37761</v>
      </c>
      <c r="G214" s="6">
        <f>IFERROR(VLOOKUP(A214,Orders!A:C,3,FALSE),"")</f>
        <v>37770</v>
      </c>
      <c r="H214" s="6">
        <f>IFERROR(VLOOKUP(A214,Orders!A:D,4,FALSE),"")</f>
        <v>37763</v>
      </c>
      <c r="I214" t="str">
        <f>IFERROR(VLOOKUP(A214,Orders!A:E,5,FALSE),"")</f>
        <v>Shipped</v>
      </c>
      <c r="J214">
        <f>IFERROR(VLOOKUP(A214,Orders!A:G,7,FALSE),"")</f>
        <v>103</v>
      </c>
      <c r="K214">
        <f>IFERROR(VLOOKUP(J214,Customers!A:L,12,FALSE),"")</f>
        <v>1370</v>
      </c>
      <c r="L214">
        <f>IFERROR(VLOOKUP(J214,Customers!A:M,13,FALSE),"")</f>
        <v>21000</v>
      </c>
      <c r="M214" t="str">
        <f>IFERROR(VLOOKUP(J214,Customers!A:H,8,FALSE),"")</f>
        <v>Nantes</v>
      </c>
      <c r="N214">
        <f>IFERROR(VLOOKUP(K214,Employees!A:F,6,FALSE),"")</f>
        <v>4</v>
      </c>
      <c r="O214" t="str">
        <f>IFERROR(VLOOKUP(N214,Offices!A:B,2,FALSE),"")</f>
        <v>Paris</v>
      </c>
      <c r="P214" s="6">
        <f>IFERROR(VLOOKUP(J214,Payments!A:C,3,FALSE),"")</f>
        <v>38279</v>
      </c>
      <c r="Q214">
        <f>IFERROR(VLOOKUP(J214,Payments!A:D,4,FALSE),"")</f>
        <v>6066.78</v>
      </c>
      <c r="R214" t="str">
        <f>IFERROR(VLOOKUP(B214,Products!A:C,3,FALSE),"")</f>
        <v>Classic Cars</v>
      </c>
      <c r="S214">
        <f>IFERROR(VLOOKUP(B214,Products!A:G,7,FALSE),"")</f>
        <v>8990</v>
      </c>
      <c r="T214">
        <f>IFERROR(VLOOKUP(B214,Products!A:I,9,FALSE),"")</f>
        <v>141.28</v>
      </c>
      <c r="U214">
        <f t="shared" si="24"/>
        <v>7</v>
      </c>
      <c r="V214" t="str">
        <f t="shared" si="25"/>
        <v>No</v>
      </c>
      <c r="W214">
        <f t="shared" si="26"/>
        <v>2003</v>
      </c>
      <c r="X214">
        <f t="shared" si="27"/>
        <v>5</v>
      </c>
      <c r="Y214">
        <f>IFERROR(VLOOKUP(B214,Products!A:I,8,FALSE),"")</f>
        <v>62.16</v>
      </c>
      <c r="Z214">
        <f t="shared" si="28"/>
        <v>3986.84</v>
      </c>
      <c r="AA214">
        <f t="shared" si="29"/>
        <v>88.642213642213662</v>
      </c>
      <c r="AB214">
        <f t="shared" si="30"/>
        <v>1</v>
      </c>
      <c r="AC214">
        <f t="shared" si="31"/>
        <v>1873.4000000000003</v>
      </c>
    </row>
    <row r="215" spans="1:29">
      <c r="A215">
        <v>10123</v>
      </c>
      <c r="B215" t="s">
        <v>228</v>
      </c>
      <c r="C215">
        <v>50</v>
      </c>
      <c r="D215">
        <v>43.27</v>
      </c>
      <c r="E215">
        <v>1</v>
      </c>
      <c r="F215" s="6">
        <f>IFERROR(VLOOKUP(A215,Orders!A:B,2,FALSE),"")</f>
        <v>37761</v>
      </c>
      <c r="G215" s="6">
        <f>IFERROR(VLOOKUP(A215,Orders!A:C,3,FALSE),"")</f>
        <v>37770</v>
      </c>
      <c r="H215" s="6">
        <f>IFERROR(VLOOKUP(A215,Orders!A:D,4,FALSE),"")</f>
        <v>37763</v>
      </c>
      <c r="I215" t="str">
        <f>IFERROR(VLOOKUP(A215,Orders!A:E,5,FALSE),"")</f>
        <v>Shipped</v>
      </c>
      <c r="J215">
        <f>IFERROR(VLOOKUP(A215,Orders!A:G,7,FALSE),"")</f>
        <v>103</v>
      </c>
      <c r="K215">
        <f>IFERROR(VLOOKUP(J215,Customers!A:L,12,FALSE),"")</f>
        <v>1370</v>
      </c>
      <c r="L215">
        <f>IFERROR(VLOOKUP(J215,Customers!A:M,13,FALSE),"")</f>
        <v>21000</v>
      </c>
      <c r="M215" t="str">
        <f>IFERROR(VLOOKUP(J215,Customers!A:H,8,FALSE),"")</f>
        <v>Nantes</v>
      </c>
      <c r="N215">
        <f>IFERROR(VLOOKUP(K215,Employees!A:F,6,FALSE),"")</f>
        <v>4</v>
      </c>
      <c r="O215" t="str">
        <f>IFERROR(VLOOKUP(N215,Offices!A:B,2,FALSE),"")</f>
        <v>Paris</v>
      </c>
      <c r="P215" s="6">
        <f>IFERROR(VLOOKUP(J215,Payments!A:C,3,FALSE),"")</f>
        <v>38279</v>
      </c>
      <c r="Q215">
        <f>IFERROR(VLOOKUP(J215,Payments!A:D,4,FALSE),"")</f>
        <v>6066.78</v>
      </c>
      <c r="R215" t="str">
        <f>IFERROR(VLOOKUP(B215,Products!A:C,3,FALSE),"")</f>
        <v>Classic Cars</v>
      </c>
      <c r="S215">
        <f>IFERROR(VLOOKUP(B215,Products!A:G,7,FALSE),"")</f>
        <v>8197</v>
      </c>
      <c r="T215">
        <f>IFERROR(VLOOKUP(B215,Products!A:I,9,FALSE),"")</f>
        <v>50.31</v>
      </c>
      <c r="U215">
        <f t="shared" si="24"/>
        <v>7</v>
      </c>
      <c r="V215" t="str">
        <f t="shared" si="25"/>
        <v>No</v>
      </c>
      <c r="W215">
        <f t="shared" si="26"/>
        <v>2003</v>
      </c>
      <c r="X215">
        <f t="shared" si="27"/>
        <v>5</v>
      </c>
      <c r="Y215">
        <f>IFERROR(VLOOKUP(B215,Products!A:I,8,FALSE),"")</f>
        <v>29.18</v>
      </c>
      <c r="Z215">
        <f t="shared" si="28"/>
        <v>2163.5</v>
      </c>
      <c r="AA215">
        <f t="shared" si="29"/>
        <v>48.286497601096656</v>
      </c>
      <c r="AB215">
        <f t="shared" si="30"/>
        <v>0</v>
      </c>
      <c r="AC215">
        <f t="shared" si="31"/>
        <v>704.50000000000023</v>
      </c>
    </row>
    <row r="216" spans="1:29">
      <c r="A216">
        <v>10124</v>
      </c>
      <c r="B216" t="s">
        <v>124</v>
      </c>
      <c r="C216">
        <v>21</v>
      </c>
      <c r="D216">
        <v>153</v>
      </c>
      <c r="E216">
        <v>6</v>
      </c>
      <c r="F216" s="6">
        <f>IFERROR(VLOOKUP(A216,Orders!A:B,2,FALSE),"")</f>
        <v>37762</v>
      </c>
      <c r="G216" s="6">
        <f>IFERROR(VLOOKUP(A216,Orders!A:C,3,FALSE),"")</f>
        <v>37770</v>
      </c>
      <c r="H216" s="6">
        <f>IFERROR(VLOOKUP(A216,Orders!A:D,4,FALSE),"")</f>
        <v>37766</v>
      </c>
      <c r="I216" t="str">
        <f>IFERROR(VLOOKUP(A216,Orders!A:E,5,FALSE),"")</f>
        <v>Shipped</v>
      </c>
      <c r="J216">
        <f>IFERROR(VLOOKUP(A216,Orders!A:G,7,FALSE),"")</f>
        <v>112</v>
      </c>
      <c r="K216">
        <f>IFERROR(VLOOKUP(J216,Customers!A:L,12,FALSE),"")</f>
        <v>1166</v>
      </c>
      <c r="L216">
        <f>IFERROR(VLOOKUP(J216,Customers!A:M,13,FALSE),"")</f>
        <v>71800</v>
      </c>
      <c r="M216" t="str">
        <f>IFERROR(VLOOKUP(J216,Customers!A:H,8,FALSE),"")</f>
        <v>Las Vegas</v>
      </c>
      <c r="N216">
        <f>IFERROR(VLOOKUP(K216,Employees!A:F,6,FALSE),"")</f>
        <v>1</v>
      </c>
      <c r="O216" t="str">
        <f>IFERROR(VLOOKUP(N216,Offices!A:B,2,FALSE),"")</f>
        <v>San Francisco</v>
      </c>
      <c r="P216" s="6">
        <f>IFERROR(VLOOKUP(J216,Payments!A:C,3,FALSE),"")</f>
        <v>38338</v>
      </c>
      <c r="Q216">
        <f>IFERROR(VLOOKUP(J216,Payments!A:D,4,FALSE),"")</f>
        <v>14191.12</v>
      </c>
      <c r="R216" t="str">
        <f>IFERROR(VLOOKUP(B216,Products!A:C,3,FALSE),"")</f>
        <v>Vintage Cars</v>
      </c>
      <c r="S216">
        <f>IFERROR(VLOOKUP(B216,Products!A:G,7,FALSE),"")</f>
        <v>2724</v>
      </c>
      <c r="T216">
        <f>IFERROR(VLOOKUP(B216,Products!A:I,9,FALSE),"")</f>
        <v>170</v>
      </c>
      <c r="U216">
        <f t="shared" si="24"/>
        <v>4</v>
      </c>
      <c r="V216" t="str">
        <f t="shared" si="25"/>
        <v>Yes</v>
      </c>
      <c r="W216">
        <f t="shared" si="26"/>
        <v>2003</v>
      </c>
      <c r="X216">
        <f t="shared" si="27"/>
        <v>5</v>
      </c>
      <c r="Y216">
        <f>IFERROR(VLOOKUP(B216,Products!A:I,8,FALSE),"")</f>
        <v>86.7</v>
      </c>
      <c r="Z216">
        <f t="shared" si="28"/>
        <v>3213</v>
      </c>
      <c r="AA216">
        <f t="shared" si="29"/>
        <v>76.470588235294116</v>
      </c>
      <c r="AB216">
        <f t="shared" si="30"/>
        <v>1</v>
      </c>
      <c r="AC216">
        <f t="shared" si="31"/>
        <v>1392.3</v>
      </c>
    </row>
    <row r="217" spans="1:29">
      <c r="A217">
        <v>10124</v>
      </c>
      <c r="B217" t="s">
        <v>125</v>
      </c>
      <c r="C217">
        <v>42</v>
      </c>
      <c r="D217">
        <v>58.12</v>
      </c>
      <c r="E217">
        <v>5</v>
      </c>
      <c r="F217" s="6">
        <f>IFERROR(VLOOKUP(A217,Orders!A:B,2,FALSE),"")</f>
        <v>37762</v>
      </c>
      <c r="G217" s="6">
        <f>IFERROR(VLOOKUP(A217,Orders!A:C,3,FALSE),"")</f>
        <v>37770</v>
      </c>
      <c r="H217" s="6">
        <f>IFERROR(VLOOKUP(A217,Orders!A:D,4,FALSE),"")</f>
        <v>37766</v>
      </c>
      <c r="I217" t="str">
        <f>IFERROR(VLOOKUP(A217,Orders!A:E,5,FALSE),"")</f>
        <v>Shipped</v>
      </c>
      <c r="J217">
        <f>IFERROR(VLOOKUP(A217,Orders!A:G,7,FALSE),"")</f>
        <v>112</v>
      </c>
      <c r="K217">
        <f>IFERROR(VLOOKUP(J217,Customers!A:L,12,FALSE),"")</f>
        <v>1166</v>
      </c>
      <c r="L217">
        <f>IFERROR(VLOOKUP(J217,Customers!A:M,13,FALSE),"")</f>
        <v>71800</v>
      </c>
      <c r="M217" t="str">
        <f>IFERROR(VLOOKUP(J217,Customers!A:H,8,FALSE),"")</f>
        <v>Las Vegas</v>
      </c>
      <c r="N217">
        <f>IFERROR(VLOOKUP(K217,Employees!A:F,6,FALSE),"")</f>
        <v>1</v>
      </c>
      <c r="O217" t="str">
        <f>IFERROR(VLOOKUP(N217,Offices!A:B,2,FALSE),"")</f>
        <v>San Francisco</v>
      </c>
      <c r="P217" s="6">
        <f>IFERROR(VLOOKUP(J217,Payments!A:C,3,FALSE),"")</f>
        <v>38338</v>
      </c>
      <c r="Q217">
        <f>IFERROR(VLOOKUP(J217,Payments!A:D,4,FALSE),"")</f>
        <v>14191.12</v>
      </c>
      <c r="R217" t="str">
        <f>IFERROR(VLOOKUP(B217,Products!A:C,3,FALSE),"")</f>
        <v>Vintage Cars</v>
      </c>
      <c r="S217">
        <f>IFERROR(VLOOKUP(B217,Products!A:G,7,FALSE),"")</f>
        <v>540</v>
      </c>
      <c r="T217">
        <f>IFERROR(VLOOKUP(B217,Products!A:I,9,FALSE),"")</f>
        <v>60.54</v>
      </c>
      <c r="U217">
        <f t="shared" si="24"/>
        <v>4</v>
      </c>
      <c r="V217" t="str">
        <f t="shared" si="25"/>
        <v>Yes</v>
      </c>
      <c r="W217">
        <f t="shared" si="26"/>
        <v>2003</v>
      </c>
      <c r="X217">
        <f t="shared" si="27"/>
        <v>5</v>
      </c>
      <c r="Y217">
        <f>IFERROR(VLOOKUP(B217,Products!A:I,8,FALSE),"")</f>
        <v>33.299999999999997</v>
      </c>
      <c r="Z217">
        <f t="shared" si="28"/>
        <v>2441.04</v>
      </c>
      <c r="AA217">
        <f t="shared" si="29"/>
        <v>74.534534534534544</v>
      </c>
      <c r="AB217">
        <f t="shared" si="30"/>
        <v>1</v>
      </c>
      <c r="AC217">
        <f t="shared" si="31"/>
        <v>1042.44</v>
      </c>
    </row>
    <row r="218" spans="1:29">
      <c r="A218">
        <v>10124</v>
      </c>
      <c r="B218" t="s">
        <v>128</v>
      </c>
      <c r="C218">
        <v>42</v>
      </c>
      <c r="D218">
        <v>111.87</v>
      </c>
      <c r="E218">
        <v>3</v>
      </c>
      <c r="F218" s="6">
        <f>IFERROR(VLOOKUP(A218,Orders!A:B,2,FALSE),"")</f>
        <v>37762</v>
      </c>
      <c r="G218" s="6">
        <f>IFERROR(VLOOKUP(A218,Orders!A:C,3,FALSE),"")</f>
        <v>37770</v>
      </c>
      <c r="H218" s="6">
        <f>IFERROR(VLOOKUP(A218,Orders!A:D,4,FALSE),"")</f>
        <v>37766</v>
      </c>
      <c r="I218" t="str">
        <f>IFERROR(VLOOKUP(A218,Orders!A:E,5,FALSE),"")</f>
        <v>Shipped</v>
      </c>
      <c r="J218">
        <f>IFERROR(VLOOKUP(A218,Orders!A:G,7,FALSE),"")</f>
        <v>112</v>
      </c>
      <c r="K218">
        <f>IFERROR(VLOOKUP(J218,Customers!A:L,12,FALSE),"")</f>
        <v>1166</v>
      </c>
      <c r="L218">
        <f>IFERROR(VLOOKUP(J218,Customers!A:M,13,FALSE),"")</f>
        <v>71800</v>
      </c>
      <c r="M218" t="str">
        <f>IFERROR(VLOOKUP(J218,Customers!A:H,8,FALSE),"")</f>
        <v>Las Vegas</v>
      </c>
      <c r="N218">
        <f>IFERROR(VLOOKUP(K218,Employees!A:F,6,FALSE),"")</f>
        <v>1</v>
      </c>
      <c r="O218" t="str">
        <f>IFERROR(VLOOKUP(N218,Offices!A:B,2,FALSE),"")</f>
        <v>San Francisco</v>
      </c>
      <c r="P218" s="6">
        <f>IFERROR(VLOOKUP(J218,Payments!A:C,3,FALSE),"")</f>
        <v>38338</v>
      </c>
      <c r="Q218">
        <f>IFERROR(VLOOKUP(J218,Payments!A:D,4,FALSE),"")</f>
        <v>14191.12</v>
      </c>
      <c r="R218" t="str">
        <f>IFERROR(VLOOKUP(B218,Products!A:C,3,FALSE),"")</f>
        <v>Vintage Cars</v>
      </c>
      <c r="S218">
        <f>IFERROR(VLOOKUP(B218,Products!A:G,7,FALSE),"")</f>
        <v>9354</v>
      </c>
      <c r="T218">
        <f>IFERROR(VLOOKUP(B218,Products!A:I,9,FALSE),"")</f>
        <v>127.13</v>
      </c>
      <c r="U218">
        <f t="shared" si="24"/>
        <v>4</v>
      </c>
      <c r="V218" t="str">
        <f t="shared" si="25"/>
        <v>Yes</v>
      </c>
      <c r="W218">
        <f t="shared" si="26"/>
        <v>2003</v>
      </c>
      <c r="X218">
        <f t="shared" si="27"/>
        <v>5</v>
      </c>
      <c r="Y218">
        <f>IFERROR(VLOOKUP(B218,Products!A:I,8,FALSE),"")</f>
        <v>58.48</v>
      </c>
      <c r="Z218">
        <f t="shared" si="28"/>
        <v>4698.54</v>
      </c>
      <c r="AA218">
        <f t="shared" si="29"/>
        <v>91.296169630642979</v>
      </c>
      <c r="AB218">
        <f t="shared" si="30"/>
        <v>1</v>
      </c>
      <c r="AC218">
        <f t="shared" si="31"/>
        <v>2242.38</v>
      </c>
    </row>
    <row r="219" spans="1:29">
      <c r="A219">
        <v>10124</v>
      </c>
      <c r="B219" t="s">
        <v>126</v>
      </c>
      <c r="C219">
        <v>36</v>
      </c>
      <c r="D219">
        <v>75.459999999999994</v>
      </c>
      <c r="E219">
        <v>7</v>
      </c>
      <c r="F219" s="6">
        <f>IFERROR(VLOOKUP(A219,Orders!A:B,2,FALSE),"")</f>
        <v>37762</v>
      </c>
      <c r="G219" s="6">
        <f>IFERROR(VLOOKUP(A219,Orders!A:C,3,FALSE),"")</f>
        <v>37770</v>
      </c>
      <c r="H219" s="6">
        <f>IFERROR(VLOOKUP(A219,Orders!A:D,4,FALSE),"")</f>
        <v>37766</v>
      </c>
      <c r="I219" t="str">
        <f>IFERROR(VLOOKUP(A219,Orders!A:E,5,FALSE),"")</f>
        <v>Shipped</v>
      </c>
      <c r="J219">
        <f>IFERROR(VLOOKUP(A219,Orders!A:G,7,FALSE),"")</f>
        <v>112</v>
      </c>
      <c r="K219">
        <f>IFERROR(VLOOKUP(J219,Customers!A:L,12,FALSE),"")</f>
        <v>1166</v>
      </c>
      <c r="L219">
        <f>IFERROR(VLOOKUP(J219,Customers!A:M,13,FALSE),"")</f>
        <v>71800</v>
      </c>
      <c r="M219" t="str">
        <f>IFERROR(VLOOKUP(J219,Customers!A:H,8,FALSE),"")</f>
        <v>Las Vegas</v>
      </c>
      <c r="N219">
        <f>IFERROR(VLOOKUP(K219,Employees!A:F,6,FALSE),"")</f>
        <v>1</v>
      </c>
      <c r="O219" t="str">
        <f>IFERROR(VLOOKUP(N219,Offices!A:B,2,FALSE),"")</f>
        <v>San Francisco</v>
      </c>
      <c r="P219" s="6">
        <f>IFERROR(VLOOKUP(J219,Payments!A:C,3,FALSE),"")</f>
        <v>38338</v>
      </c>
      <c r="Q219">
        <f>IFERROR(VLOOKUP(J219,Payments!A:D,4,FALSE),"")</f>
        <v>14191.12</v>
      </c>
      <c r="R219" t="str">
        <f>IFERROR(VLOOKUP(B219,Products!A:C,3,FALSE),"")</f>
        <v>Vintage Cars</v>
      </c>
      <c r="S219">
        <f>IFERROR(VLOOKUP(B219,Products!A:G,7,FALSE),"")</f>
        <v>6553</v>
      </c>
      <c r="T219">
        <f>IFERROR(VLOOKUP(B219,Products!A:I,9,FALSE),"")</f>
        <v>92.03</v>
      </c>
      <c r="U219">
        <f t="shared" si="24"/>
        <v>4</v>
      </c>
      <c r="V219" t="str">
        <f t="shared" si="25"/>
        <v>Yes</v>
      </c>
      <c r="W219">
        <f t="shared" si="26"/>
        <v>2003</v>
      </c>
      <c r="X219">
        <f t="shared" si="27"/>
        <v>5</v>
      </c>
      <c r="Y219">
        <f>IFERROR(VLOOKUP(B219,Products!A:I,8,FALSE),"")</f>
        <v>43.26</v>
      </c>
      <c r="Z219">
        <f t="shared" si="28"/>
        <v>2716.56</v>
      </c>
      <c r="AA219">
        <f t="shared" si="29"/>
        <v>74.43365695792879</v>
      </c>
      <c r="AB219">
        <f t="shared" si="30"/>
        <v>1</v>
      </c>
      <c r="AC219">
        <f t="shared" si="31"/>
        <v>1159.1999999999998</v>
      </c>
    </row>
    <row r="220" spans="1:29">
      <c r="A220">
        <v>10124</v>
      </c>
      <c r="B220" t="s">
        <v>226</v>
      </c>
      <c r="C220">
        <v>23</v>
      </c>
      <c r="D220">
        <v>66.28</v>
      </c>
      <c r="E220">
        <v>8</v>
      </c>
      <c r="F220" s="6">
        <f>IFERROR(VLOOKUP(A220,Orders!A:B,2,FALSE),"")</f>
        <v>37762</v>
      </c>
      <c r="G220" s="6">
        <f>IFERROR(VLOOKUP(A220,Orders!A:C,3,FALSE),"")</f>
        <v>37770</v>
      </c>
      <c r="H220" s="6">
        <f>IFERROR(VLOOKUP(A220,Orders!A:D,4,FALSE),"")</f>
        <v>37766</v>
      </c>
      <c r="I220" t="str">
        <f>IFERROR(VLOOKUP(A220,Orders!A:E,5,FALSE),"")</f>
        <v>Shipped</v>
      </c>
      <c r="J220">
        <f>IFERROR(VLOOKUP(A220,Orders!A:G,7,FALSE),"")</f>
        <v>112</v>
      </c>
      <c r="K220">
        <f>IFERROR(VLOOKUP(J220,Customers!A:L,12,FALSE),"")</f>
        <v>1166</v>
      </c>
      <c r="L220">
        <f>IFERROR(VLOOKUP(J220,Customers!A:M,13,FALSE),"")</f>
        <v>71800</v>
      </c>
      <c r="M220" t="str">
        <f>IFERROR(VLOOKUP(J220,Customers!A:H,8,FALSE),"")</f>
        <v>Las Vegas</v>
      </c>
      <c r="N220">
        <f>IFERROR(VLOOKUP(K220,Employees!A:F,6,FALSE),"")</f>
        <v>1</v>
      </c>
      <c r="O220" t="str">
        <f>IFERROR(VLOOKUP(N220,Offices!A:B,2,FALSE),"")</f>
        <v>San Francisco</v>
      </c>
      <c r="P220" s="6">
        <f>IFERROR(VLOOKUP(J220,Payments!A:C,3,FALSE),"")</f>
        <v>38338</v>
      </c>
      <c r="Q220">
        <f>IFERROR(VLOOKUP(J220,Payments!A:D,4,FALSE),"")</f>
        <v>14191.12</v>
      </c>
      <c r="R220" t="str">
        <f>IFERROR(VLOOKUP(B220,Products!A:C,3,FALSE),"")</f>
        <v>Classic Cars</v>
      </c>
      <c r="S220">
        <f>IFERROR(VLOOKUP(B220,Products!A:G,7,FALSE),"")</f>
        <v>3209</v>
      </c>
      <c r="T220">
        <f>IFERROR(VLOOKUP(B220,Products!A:I,9,FALSE),"")</f>
        <v>71.27</v>
      </c>
      <c r="U220">
        <f t="shared" si="24"/>
        <v>4</v>
      </c>
      <c r="V220" t="str">
        <f t="shared" si="25"/>
        <v>Yes</v>
      </c>
      <c r="W220">
        <f t="shared" si="26"/>
        <v>2003</v>
      </c>
      <c r="X220">
        <f t="shared" si="27"/>
        <v>5</v>
      </c>
      <c r="Y220">
        <f>IFERROR(VLOOKUP(B220,Products!A:I,8,FALSE),"")</f>
        <v>34.21</v>
      </c>
      <c r="Z220">
        <f t="shared" si="28"/>
        <v>1524.44</v>
      </c>
      <c r="AA220">
        <f t="shared" si="29"/>
        <v>93.744519146448397</v>
      </c>
      <c r="AB220">
        <f t="shared" si="30"/>
        <v>1</v>
      </c>
      <c r="AC220">
        <f t="shared" si="31"/>
        <v>737.61</v>
      </c>
    </row>
    <row r="221" spans="1:29">
      <c r="A221">
        <v>10124</v>
      </c>
      <c r="B221" t="s">
        <v>227</v>
      </c>
      <c r="C221">
        <v>22</v>
      </c>
      <c r="D221">
        <v>62.47</v>
      </c>
      <c r="E221">
        <v>12</v>
      </c>
      <c r="F221" s="6">
        <f>IFERROR(VLOOKUP(A221,Orders!A:B,2,FALSE),"")</f>
        <v>37762</v>
      </c>
      <c r="G221" s="6">
        <f>IFERROR(VLOOKUP(A221,Orders!A:C,3,FALSE),"")</f>
        <v>37770</v>
      </c>
      <c r="H221" s="6">
        <f>IFERROR(VLOOKUP(A221,Orders!A:D,4,FALSE),"")</f>
        <v>37766</v>
      </c>
      <c r="I221" t="str">
        <f>IFERROR(VLOOKUP(A221,Orders!A:E,5,FALSE),"")</f>
        <v>Shipped</v>
      </c>
      <c r="J221">
        <f>IFERROR(VLOOKUP(A221,Orders!A:G,7,FALSE),"")</f>
        <v>112</v>
      </c>
      <c r="K221">
        <f>IFERROR(VLOOKUP(J221,Customers!A:L,12,FALSE),"")</f>
        <v>1166</v>
      </c>
      <c r="L221">
        <f>IFERROR(VLOOKUP(J221,Customers!A:M,13,FALSE),"")</f>
        <v>71800</v>
      </c>
      <c r="M221" t="str">
        <f>IFERROR(VLOOKUP(J221,Customers!A:H,8,FALSE),"")</f>
        <v>Las Vegas</v>
      </c>
      <c r="N221">
        <f>IFERROR(VLOOKUP(K221,Employees!A:F,6,FALSE),"")</f>
        <v>1</v>
      </c>
      <c r="O221" t="str">
        <f>IFERROR(VLOOKUP(N221,Offices!A:B,2,FALSE),"")</f>
        <v>San Francisco</v>
      </c>
      <c r="P221" s="6">
        <f>IFERROR(VLOOKUP(J221,Payments!A:C,3,FALSE),"")</f>
        <v>38338</v>
      </c>
      <c r="Q221">
        <f>IFERROR(VLOOKUP(J221,Payments!A:D,4,FALSE),"")</f>
        <v>14191.12</v>
      </c>
      <c r="R221" t="str">
        <f>IFERROR(VLOOKUP(B221,Products!A:C,3,FALSE),"")</f>
        <v>Classic Cars</v>
      </c>
      <c r="S221">
        <f>IFERROR(VLOOKUP(B221,Products!A:G,7,FALSE),"")</f>
        <v>1005</v>
      </c>
      <c r="T221">
        <f>IFERROR(VLOOKUP(B221,Products!A:I,9,FALSE),"")</f>
        <v>73.489999999999995</v>
      </c>
      <c r="U221">
        <f t="shared" si="24"/>
        <v>4</v>
      </c>
      <c r="V221" t="str">
        <f t="shared" si="25"/>
        <v>Yes</v>
      </c>
      <c r="W221">
        <f t="shared" si="26"/>
        <v>2003</v>
      </c>
      <c r="X221">
        <f t="shared" si="27"/>
        <v>5</v>
      </c>
      <c r="Y221">
        <f>IFERROR(VLOOKUP(B221,Products!A:I,8,FALSE),"")</f>
        <v>49.24</v>
      </c>
      <c r="Z221">
        <f t="shared" si="28"/>
        <v>1374.34</v>
      </c>
      <c r="AA221">
        <f t="shared" si="29"/>
        <v>26.868399675060918</v>
      </c>
      <c r="AB221">
        <f t="shared" si="30"/>
        <v>0</v>
      </c>
      <c r="AC221">
        <f t="shared" si="31"/>
        <v>291.05999999999995</v>
      </c>
    </row>
    <row r="222" spans="1:29">
      <c r="A222">
        <v>10124</v>
      </c>
      <c r="B222" t="s">
        <v>130</v>
      </c>
      <c r="C222">
        <v>45</v>
      </c>
      <c r="D222">
        <v>30.53</v>
      </c>
      <c r="E222">
        <v>2</v>
      </c>
      <c r="F222" s="6">
        <f>IFERROR(VLOOKUP(A222,Orders!A:B,2,FALSE),"")</f>
        <v>37762</v>
      </c>
      <c r="G222" s="6">
        <f>IFERROR(VLOOKUP(A222,Orders!A:C,3,FALSE),"")</f>
        <v>37770</v>
      </c>
      <c r="H222" s="6">
        <f>IFERROR(VLOOKUP(A222,Orders!A:D,4,FALSE),"")</f>
        <v>37766</v>
      </c>
      <c r="I222" t="str">
        <f>IFERROR(VLOOKUP(A222,Orders!A:E,5,FALSE),"")</f>
        <v>Shipped</v>
      </c>
      <c r="J222">
        <f>IFERROR(VLOOKUP(A222,Orders!A:G,7,FALSE),"")</f>
        <v>112</v>
      </c>
      <c r="K222">
        <f>IFERROR(VLOOKUP(J222,Customers!A:L,12,FALSE),"")</f>
        <v>1166</v>
      </c>
      <c r="L222">
        <f>IFERROR(VLOOKUP(J222,Customers!A:M,13,FALSE),"")</f>
        <v>71800</v>
      </c>
      <c r="M222" t="str">
        <f>IFERROR(VLOOKUP(J222,Customers!A:H,8,FALSE),"")</f>
        <v>Las Vegas</v>
      </c>
      <c r="N222">
        <f>IFERROR(VLOOKUP(K222,Employees!A:F,6,FALSE),"")</f>
        <v>1</v>
      </c>
      <c r="O222" t="str">
        <f>IFERROR(VLOOKUP(N222,Offices!A:B,2,FALSE),"")</f>
        <v>San Francisco</v>
      </c>
      <c r="P222" s="6">
        <f>IFERROR(VLOOKUP(J222,Payments!A:C,3,FALSE),"")</f>
        <v>38338</v>
      </c>
      <c r="Q222">
        <f>IFERROR(VLOOKUP(J222,Payments!A:D,4,FALSE),"")</f>
        <v>14191.12</v>
      </c>
      <c r="R222" t="str">
        <f>IFERROR(VLOOKUP(B222,Products!A:C,3,FALSE),"")</f>
        <v>Vintage Cars</v>
      </c>
      <c r="S222">
        <f>IFERROR(VLOOKUP(B222,Products!A:G,7,FALSE),"")</f>
        <v>7332</v>
      </c>
      <c r="T222">
        <f>IFERROR(VLOOKUP(B222,Products!A:I,9,FALSE),"")</f>
        <v>33.19</v>
      </c>
      <c r="U222">
        <f t="shared" si="24"/>
        <v>4</v>
      </c>
      <c r="V222" t="str">
        <f t="shared" si="25"/>
        <v>Yes</v>
      </c>
      <c r="W222">
        <f t="shared" si="26"/>
        <v>2003</v>
      </c>
      <c r="X222">
        <f t="shared" si="27"/>
        <v>5</v>
      </c>
      <c r="Y222">
        <f>IFERROR(VLOOKUP(B222,Products!A:I,8,FALSE),"")</f>
        <v>22.57</v>
      </c>
      <c r="Z222">
        <f t="shared" si="28"/>
        <v>1373.8500000000001</v>
      </c>
      <c r="AA222">
        <f t="shared" si="29"/>
        <v>35.26805494018609</v>
      </c>
      <c r="AB222">
        <f t="shared" si="30"/>
        <v>0</v>
      </c>
      <c r="AC222">
        <f t="shared" si="31"/>
        <v>358.20000000000005</v>
      </c>
    </row>
    <row r="223" spans="1:29">
      <c r="A223">
        <v>10124</v>
      </c>
      <c r="B223" t="s">
        <v>131</v>
      </c>
      <c r="C223">
        <v>22</v>
      </c>
      <c r="D223">
        <v>36.29</v>
      </c>
      <c r="E223">
        <v>1</v>
      </c>
      <c r="F223" s="6">
        <f>IFERROR(VLOOKUP(A223,Orders!A:B,2,FALSE),"")</f>
        <v>37762</v>
      </c>
      <c r="G223" s="6">
        <f>IFERROR(VLOOKUP(A223,Orders!A:C,3,FALSE),"")</f>
        <v>37770</v>
      </c>
      <c r="H223" s="6">
        <f>IFERROR(VLOOKUP(A223,Orders!A:D,4,FALSE),"")</f>
        <v>37766</v>
      </c>
      <c r="I223" t="str">
        <f>IFERROR(VLOOKUP(A223,Orders!A:E,5,FALSE),"")</f>
        <v>Shipped</v>
      </c>
      <c r="J223">
        <f>IFERROR(VLOOKUP(A223,Orders!A:G,7,FALSE),"")</f>
        <v>112</v>
      </c>
      <c r="K223">
        <f>IFERROR(VLOOKUP(J223,Customers!A:L,12,FALSE),"")</f>
        <v>1166</v>
      </c>
      <c r="L223">
        <f>IFERROR(VLOOKUP(J223,Customers!A:M,13,FALSE),"")</f>
        <v>71800</v>
      </c>
      <c r="M223" t="str">
        <f>IFERROR(VLOOKUP(J223,Customers!A:H,8,FALSE),"")</f>
        <v>Las Vegas</v>
      </c>
      <c r="N223">
        <f>IFERROR(VLOOKUP(K223,Employees!A:F,6,FALSE),"")</f>
        <v>1</v>
      </c>
      <c r="O223" t="str">
        <f>IFERROR(VLOOKUP(N223,Offices!A:B,2,FALSE),"")</f>
        <v>San Francisco</v>
      </c>
      <c r="P223" s="6">
        <f>IFERROR(VLOOKUP(J223,Payments!A:C,3,FALSE),"")</f>
        <v>38338</v>
      </c>
      <c r="Q223">
        <f>IFERROR(VLOOKUP(J223,Payments!A:D,4,FALSE),"")</f>
        <v>14191.12</v>
      </c>
      <c r="R223" t="str">
        <f>IFERROR(VLOOKUP(B223,Products!A:C,3,FALSE),"")</f>
        <v>Vintage Cars</v>
      </c>
      <c r="S223">
        <f>IFERROR(VLOOKUP(B223,Products!A:G,7,FALSE),"")</f>
        <v>2847</v>
      </c>
      <c r="T223">
        <f>IFERROR(VLOOKUP(B223,Products!A:I,9,FALSE),"")</f>
        <v>44.8</v>
      </c>
      <c r="U223">
        <f t="shared" si="24"/>
        <v>4</v>
      </c>
      <c r="V223" t="str">
        <f t="shared" si="25"/>
        <v>Yes</v>
      </c>
      <c r="W223">
        <f t="shared" si="26"/>
        <v>2003</v>
      </c>
      <c r="X223">
        <f t="shared" si="27"/>
        <v>5</v>
      </c>
      <c r="Y223">
        <f>IFERROR(VLOOKUP(B223,Products!A:I,8,FALSE),"")</f>
        <v>20.61</v>
      </c>
      <c r="Z223">
        <f t="shared" si="28"/>
        <v>798.38</v>
      </c>
      <c r="AA223">
        <f t="shared" si="29"/>
        <v>76.079573022804468</v>
      </c>
      <c r="AB223">
        <f t="shared" si="30"/>
        <v>1</v>
      </c>
      <c r="AC223">
        <f t="shared" si="31"/>
        <v>344.96</v>
      </c>
    </row>
    <row r="224" spans="1:29">
      <c r="A224">
        <v>10124</v>
      </c>
      <c r="B224" t="s">
        <v>229</v>
      </c>
      <c r="C224">
        <v>32</v>
      </c>
      <c r="D224">
        <v>74.510000000000005</v>
      </c>
      <c r="E224">
        <v>10</v>
      </c>
      <c r="F224" s="6">
        <f>IFERROR(VLOOKUP(A224,Orders!A:B,2,FALSE),"")</f>
        <v>37762</v>
      </c>
      <c r="G224" s="6">
        <f>IFERROR(VLOOKUP(A224,Orders!A:C,3,FALSE),"")</f>
        <v>37770</v>
      </c>
      <c r="H224" s="6">
        <f>IFERROR(VLOOKUP(A224,Orders!A:D,4,FALSE),"")</f>
        <v>37766</v>
      </c>
      <c r="I224" t="str">
        <f>IFERROR(VLOOKUP(A224,Orders!A:E,5,FALSE),"")</f>
        <v>Shipped</v>
      </c>
      <c r="J224">
        <f>IFERROR(VLOOKUP(A224,Orders!A:G,7,FALSE),"")</f>
        <v>112</v>
      </c>
      <c r="K224">
        <f>IFERROR(VLOOKUP(J224,Customers!A:L,12,FALSE),"")</f>
        <v>1166</v>
      </c>
      <c r="L224">
        <f>IFERROR(VLOOKUP(J224,Customers!A:M,13,FALSE),"")</f>
        <v>71800</v>
      </c>
      <c r="M224" t="str">
        <f>IFERROR(VLOOKUP(J224,Customers!A:H,8,FALSE),"")</f>
        <v>Las Vegas</v>
      </c>
      <c r="N224">
        <f>IFERROR(VLOOKUP(K224,Employees!A:F,6,FALSE),"")</f>
        <v>1</v>
      </c>
      <c r="O224" t="str">
        <f>IFERROR(VLOOKUP(N224,Offices!A:B,2,FALSE),"")</f>
        <v>San Francisco</v>
      </c>
      <c r="P224" s="6">
        <f>IFERROR(VLOOKUP(J224,Payments!A:C,3,FALSE),"")</f>
        <v>38338</v>
      </c>
      <c r="Q224">
        <f>IFERROR(VLOOKUP(J224,Payments!A:D,4,FALSE),"")</f>
        <v>14191.12</v>
      </c>
      <c r="R224" t="str">
        <f>IFERROR(VLOOKUP(B224,Products!A:C,3,FALSE),"")</f>
        <v>Classic Cars</v>
      </c>
      <c r="S224">
        <f>IFERROR(VLOOKUP(B224,Products!A:G,7,FALSE),"")</f>
        <v>2350</v>
      </c>
      <c r="T224">
        <f>IFERROR(VLOOKUP(B224,Products!A:I,9,FALSE),"")</f>
        <v>90.87</v>
      </c>
      <c r="U224">
        <f t="shared" si="24"/>
        <v>4</v>
      </c>
      <c r="V224" t="str">
        <f t="shared" si="25"/>
        <v>Yes</v>
      </c>
      <c r="W224">
        <f t="shared" si="26"/>
        <v>2003</v>
      </c>
      <c r="X224">
        <f t="shared" si="27"/>
        <v>5</v>
      </c>
      <c r="Y224">
        <f>IFERROR(VLOOKUP(B224,Products!A:I,8,FALSE),"")</f>
        <v>47.25</v>
      </c>
      <c r="Z224">
        <f t="shared" si="28"/>
        <v>2384.3200000000002</v>
      </c>
      <c r="AA224">
        <f t="shared" si="29"/>
        <v>57.693121693121711</v>
      </c>
      <c r="AB224">
        <f t="shared" si="30"/>
        <v>0</v>
      </c>
      <c r="AC224">
        <f t="shared" si="31"/>
        <v>872.32000000000016</v>
      </c>
    </row>
    <row r="225" spans="1:29">
      <c r="A225">
        <v>10124</v>
      </c>
      <c r="B225" t="s">
        <v>230</v>
      </c>
      <c r="C225">
        <v>25</v>
      </c>
      <c r="D225">
        <v>93.95</v>
      </c>
      <c r="E225">
        <v>9</v>
      </c>
      <c r="F225" s="6">
        <f>IFERROR(VLOOKUP(A225,Orders!A:B,2,FALSE),"")</f>
        <v>37762</v>
      </c>
      <c r="G225" s="6">
        <f>IFERROR(VLOOKUP(A225,Orders!A:C,3,FALSE),"")</f>
        <v>37770</v>
      </c>
      <c r="H225" s="6">
        <f>IFERROR(VLOOKUP(A225,Orders!A:D,4,FALSE),"")</f>
        <v>37766</v>
      </c>
      <c r="I225" t="str">
        <f>IFERROR(VLOOKUP(A225,Orders!A:E,5,FALSE),"")</f>
        <v>Shipped</v>
      </c>
      <c r="J225">
        <f>IFERROR(VLOOKUP(A225,Orders!A:G,7,FALSE),"")</f>
        <v>112</v>
      </c>
      <c r="K225">
        <f>IFERROR(VLOOKUP(J225,Customers!A:L,12,FALSE),"")</f>
        <v>1166</v>
      </c>
      <c r="L225">
        <f>IFERROR(VLOOKUP(J225,Customers!A:M,13,FALSE),"")</f>
        <v>71800</v>
      </c>
      <c r="M225" t="str">
        <f>IFERROR(VLOOKUP(J225,Customers!A:H,8,FALSE),"")</f>
        <v>Las Vegas</v>
      </c>
      <c r="N225">
        <f>IFERROR(VLOOKUP(K225,Employees!A:F,6,FALSE),"")</f>
        <v>1</v>
      </c>
      <c r="O225" t="str">
        <f>IFERROR(VLOOKUP(N225,Offices!A:B,2,FALSE),"")</f>
        <v>San Francisco</v>
      </c>
      <c r="P225" s="6">
        <f>IFERROR(VLOOKUP(J225,Payments!A:C,3,FALSE),"")</f>
        <v>38338</v>
      </c>
      <c r="Q225">
        <f>IFERROR(VLOOKUP(J225,Payments!A:D,4,FALSE),"")</f>
        <v>14191.12</v>
      </c>
      <c r="R225" t="str">
        <f>IFERROR(VLOOKUP(B225,Products!A:C,3,FALSE),"")</f>
        <v>Classic Cars</v>
      </c>
      <c r="S225">
        <f>IFERROR(VLOOKUP(B225,Products!A:G,7,FALSE),"")</f>
        <v>1452</v>
      </c>
      <c r="T225">
        <f>IFERROR(VLOOKUP(B225,Products!A:I,9,FALSE),"")</f>
        <v>117.44</v>
      </c>
      <c r="U225">
        <f t="shared" si="24"/>
        <v>4</v>
      </c>
      <c r="V225" t="str">
        <f t="shared" si="25"/>
        <v>Yes</v>
      </c>
      <c r="W225">
        <f t="shared" si="26"/>
        <v>2003</v>
      </c>
      <c r="X225">
        <f t="shared" si="27"/>
        <v>5</v>
      </c>
      <c r="Y225">
        <f>IFERROR(VLOOKUP(B225,Products!A:I,8,FALSE),"")</f>
        <v>72.819999999999993</v>
      </c>
      <c r="Z225">
        <f t="shared" si="28"/>
        <v>2348.75</v>
      </c>
      <c r="AA225">
        <f t="shared" si="29"/>
        <v>29.016753639110149</v>
      </c>
      <c r="AB225">
        <f t="shared" si="30"/>
        <v>0</v>
      </c>
      <c r="AC225">
        <f t="shared" si="31"/>
        <v>528.25000000000023</v>
      </c>
    </row>
    <row r="226" spans="1:29">
      <c r="A226">
        <v>10124</v>
      </c>
      <c r="B226" t="s">
        <v>231</v>
      </c>
      <c r="C226">
        <v>49</v>
      </c>
      <c r="D226">
        <v>76.19</v>
      </c>
      <c r="E226">
        <v>11</v>
      </c>
      <c r="F226" s="6">
        <f>IFERROR(VLOOKUP(A226,Orders!A:B,2,FALSE),"")</f>
        <v>37762</v>
      </c>
      <c r="G226" s="6">
        <f>IFERROR(VLOOKUP(A226,Orders!A:C,3,FALSE),"")</f>
        <v>37770</v>
      </c>
      <c r="H226" s="6">
        <f>IFERROR(VLOOKUP(A226,Orders!A:D,4,FALSE),"")</f>
        <v>37766</v>
      </c>
      <c r="I226" t="str">
        <f>IFERROR(VLOOKUP(A226,Orders!A:E,5,FALSE),"")</f>
        <v>Shipped</v>
      </c>
      <c r="J226">
        <f>IFERROR(VLOOKUP(A226,Orders!A:G,7,FALSE),"")</f>
        <v>112</v>
      </c>
      <c r="K226">
        <f>IFERROR(VLOOKUP(J226,Customers!A:L,12,FALSE),"")</f>
        <v>1166</v>
      </c>
      <c r="L226">
        <f>IFERROR(VLOOKUP(J226,Customers!A:M,13,FALSE),"")</f>
        <v>71800</v>
      </c>
      <c r="M226" t="str">
        <f>IFERROR(VLOOKUP(J226,Customers!A:H,8,FALSE),"")</f>
        <v>Las Vegas</v>
      </c>
      <c r="N226">
        <f>IFERROR(VLOOKUP(K226,Employees!A:F,6,FALSE),"")</f>
        <v>1</v>
      </c>
      <c r="O226" t="str">
        <f>IFERROR(VLOOKUP(N226,Offices!A:B,2,FALSE),"")</f>
        <v>San Francisco</v>
      </c>
      <c r="P226" s="6">
        <f>IFERROR(VLOOKUP(J226,Payments!A:C,3,FALSE),"")</f>
        <v>38338</v>
      </c>
      <c r="Q226">
        <f>IFERROR(VLOOKUP(J226,Payments!A:D,4,FALSE),"")</f>
        <v>14191.12</v>
      </c>
      <c r="R226" t="str">
        <f>IFERROR(VLOOKUP(B226,Products!A:C,3,FALSE),"")</f>
        <v>Classic Cars</v>
      </c>
      <c r="S226">
        <f>IFERROR(VLOOKUP(B226,Products!A:G,7,FALSE),"")</f>
        <v>4695</v>
      </c>
      <c r="T226">
        <f>IFERROR(VLOOKUP(B226,Products!A:I,9,FALSE),"")</f>
        <v>85.61</v>
      </c>
      <c r="U226">
        <f t="shared" si="24"/>
        <v>4</v>
      </c>
      <c r="V226" t="str">
        <f t="shared" si="25"/>
        <v>Yes</v>
      </c>
      <c r="W226">
        <f t="shared" si="26"/>
        <v>2003</v>
      </c>
      <c r="X226">
        <f t="shared" si="27"/>
        <v>5</v>
      </c>
      <c r="Y226">
        <f>IFERROR(VLOOKUP(B226,Products!A:I,8,FALSE),"")</f>
        <v>50.51</v>
      </c>
      <c r="Z226">
        <f t="shared" si="28"/>
        <v>3733.31</v>
      </c>
      <c r="AA226">
        <f t="shared" si="29"/>
        <v>50.841417541080979</v>
      </c>
      <c r="AB226">
        <f t="shared" si="30"/>
        <v>0</v>
      </c>
      <c r="AC226">
        <f t="shared" si="31"/>
        <v>1258.32</v>
      </c>
    </row>
    <row r="227" spans="1:29">
      <c r="A227">
        <v>10124</v>
      </c>
      <c r="B227" t="s">
        <v>232</v>
      </c>
      <c r="C227">
        <v>43</v>
      </c>
      <c r="D227">
        <v>101.73</v>
      </c>
      <c r="E227">
        <v>13</v>
      </c>
      <c r="F227" s="6">
        <f>IFERROR(VLOOKUP(A227,Orders!A:B,2,FALSE),"")</f>
        <v>37762</v>
      </c>
      <c r="G227" s="6">
        <f>IFERROR(VLOOKUP(A227,Orders!A:C,3,FALSE),"")</f>
        <v>37770</v>
      </c>
      <c r="H227" s="6">
        <f>IFERROR(VLOOKUP(A227,Orders!A:D,4,FALSE),"")</f>
        <v>37766</v>
      </c>
      <c r="I227" t="str">
        <f>IFERROR(VLOOKUP(A227,Orders!A:E,5,FALSE),"")</f>
        <v>Shipped</v>
      </c>
      <c r="J227">
        <f>IFERROR(VLOOKUP(A227,Orders!A:G,7,FALSE),"")</f>
        <v>112</v>
      </c>
      <c r="K227">
        <f>IFERROR(VLOOKUP(J227,Customers!A:L,12,FALSE),"")</f>
        <v>1166</v>
      </c>
      <c r="L227">
        <f>IFERROR(VLOOKUP(J227,Customers!A:M,13,FALSE),"")</f>
        <v>71800</v>
      </c>
      <c r="M227" t="str">
        <f>IFERROR(VLOOKUP(J227,Customers!A:H,8,FALSE),"")</f>
        <v>Las Vegas</v>
      </c>
      <c r="N227">
        <f>IFERROR(VLOOKUP(K227,Employees!A:F,6,FALSE),"")</f>
        <v>1</v>
      </c>
      <c r="O227" t="str">
        <f>IFERROR(VLOOKUP(N227,Offices!A:B,2,FALSE),"")</f>
        <v>San Francisco</v>
      </c>
      <c r="P227" s="6">
        <f>IFERROR(VLOOKUP(J227,Payments!A:C,3,FALSE),"")</f>
        <v>38338</v>
      </c>
      <c r="Q227">
        <f>IFERROR(VLOOKUP(J227,Payments!A:D,4,FALSE),"")</f>
        <v>14191.12</v>
      </c>
      <c r="R227" t="str">
        <f>IFERROR(VLOOKUP(B227,Products!A:C,3,FALSE),"")</f>
        <v>Classic Cars</v>
      </c>
      <c r="S227">
        <f>IFERROR(VLOOKUP(B227,Products!A:G,7,FALSE),"")</f>
        <v>9446</v>
      </c>
      <c r="T227">
        <f>IFERROR(VLOOKUP(B227,Products!A:I,9,FALSE),"")</f>
        <v>107.08</v>
      </c>
      <c r="U227">
        <f t="shared" si="24"/>
        <v>4</v>
      </c>
      <c r="V227" t="str">
        <f t="shared" si="25"/>
        <v>Yes</v>
      </c>
      <c r="W227">
        <f t="shared" si="26"/>
        <v>2003</v>
      </c>
      <c r="X227">
        <f t="shared" si="27"/>
        <v>5</v>
      </c>
      <c r="Y227">
        <f>IFERROR(VLOOKUP(B227,Products!A:I,8,FALSE),"")</f>
        <v>62.11</v>
      </c>
      <c r="Z227">
        <f t="shared" si="28"/>
        <v>4374.3900000000003</v>
      </c>
      <c r="AA227">
        <f t="shared" si="29"/>
        <v>63.790049911447447</v>
      </c>
      <c r="AB227">
        <f t="shared" si="30"/>
        <v>0</v>
      </c>
      <c r="AC227">
        <f t="shared" si="31"/>
        <v>1703.6600000000003</v>
      </c>
    </row>
    <row r="228" spans="1:29">
      <c r="A228">
        <v>10124</v>
      </c>
      <c r="B228" t="s">
        <v>127</v>
      </c>
      <c r="C228">
        <v>46</v>
      </c>
      <c r="D228">
        <v>36.11</v>
      </c>
      <c r="E228">
        <v>4</v>
      </c>
      <c r="F228" s="6">
        <f>IFERROR(VLOOKUP(A228,Orders!A:B,2,FALSE),"")</f>
        <v>37762</v>
      </c>
      <c r="G228" s="6">
        <f>IFERROR(VLOOKUP(A228,Orders!A:C,3,FALSE),"")</f>
        <v>37770</v>
      </c>
      <c r="H228" s="6">
        <f>IFERROR(VLOOKUP(A228,Orders!A:D,4,FALSE),"")</f>
        <v>37766</v>
      </c>
      <c r="I228" t="str">
        <f>IFERROR(VLOOKUP(A228,Orders!A:E,5,FALSE),"")</f>
        <v>Shipped</v>
      </c>
      <c r="J228">
        <f>IFERROR(VLOOKUP(A228,Orders!A:G,7,FALSE),"")</f>
        <v>112</v>
      </c>
      <c r="K228">
        <f>IFERROR(VLOOKUP(J228,Customers!A:L,12,FALSE),"")</f>
        <v>1166</v>
      </c>
      <c r="L228">
        <f>IFERROR(VLOOKUP(J228,Customers!A:M,13,FALSE),"")</f>
        <v>71800</v>
      </c>
      <c r="M228" t="str">
        <f>IFERROR(VLOOKUP(J228,Customers!A:H,8,FALSE),"")</f>
        <v>Las Vegas</v>
      </c>
      <c r="N228">
        <f>IFERROR(VLOOKUP(K228,Employees!A:F,6,FALSE),"")</f>
        <v>1</v>
      </c>
      <c r="O228" t="str">
        <f>IFERROR(VLOOKUP(N228,Offices!A:B,2,FALSE),"")</f>
        <v>San Francisco</v>
      </c>
      <c r="P228" s="6">
        <f>IFERROR(VLOOKUP(J228,Payments!A:C,3,FALSE),"")</f>
        <v>38338</v>
      </c>
      <c r="Q228">
        <f>IFERROR(VLOOKUP(J228,Payments!A:D,4,FALSE),"")</f>
        <v>14191.12</v>
      </c>
      <c r="R228" t="str">
        <f>IFERROR(VLOOKUP(B228,Products!A:C,3,FALSE),"")</f>
        <v>Vintage Cars</v>
      </c>
      <c r="S228">
        <f>IFERROR(VLOOKUP(B228,Products!A:G,7,FALSE),"")</f>
        <v>2081</v>
      </c>
      <c r="T228">
        <f>IFERROR(VLOOKUP(B228,Products!A:I,9,FALSE),"")</f>
        <v>41.03</v>
      </c>
      <c r="U228">
        <f t="shared" si="24"/>
        <v>4</v>
      </c>
      <c r="V228" t="str">
        <f t="shared" si="25"/>
        <v>Yes</v>
      </c>
      <c r="W228">
        <f t="shared" si="26"/>
        <v>2003</v>
      </c>
      <c r="X228">
        <f t="shared" si="27"/>
        <v>5</v>
      </c>
      <c r="Y228">
        <f>IFERROR(VLOOKUP(B228,Products!A:I,8,FALSE),"")</f>
        <v>21.75</v>
      </c>
      <c r="Z228">
        <f t="shared" si="28"/>
        <v>1661.06</v>
      </c>
      <c r="AA228">
        <f t="shared" si="29"/>
        <v>66.022988505747122</v>
      </c>
      <c r="AB228">
        <f t="shared" si="30"/>
        <v>0</v>
      </c>
      <c r="AC228">
        <f t="shared" si="31"/>
        <v>660.56</v>
      </c>
    </row>
    <row r="229" spans="1:29">
      <c r="A229">
        <v>10125</v>
      </c>
      <c r="B229" t="s">
        <v>132</v>
      </c>
      <c r="C229">
        <v>32</v>
      </c>
      <c r="D229">
        <v>89.38</v>
      </c>
      <c r="E229">
        <v>1</v>
      </c>
      <c r="F229" s="6">
        <f>IFERROR(VLOOKUP(A229,Orders!A:B,2,FALSE),"")</f>
        <v>37762</v>
      </c>
      <c r="G229" s="6">
        <f>IFERROR(VLOOKUP(A229,Orders!A:C,3,FALSE),"")</f>
        <v>37768</v>
      </c>
      <c r="H229" s="6">
        <f>IFERROR(VLOOKUP(A229,Orders!A:D,4,FALSE),"")</f>
        <v>37765</v>
      </c>
      <c r="I229" t="str">
        <f>IFERROR(VLOOKUP(A229,Orders!A:E,5,FALSE),"")</f>
        <v>Shipped</v>
      </c>
      <c r="J229">
        <f>IFERROR(VLOOKUP(A229,Orders!A:G,7,FALSE),"")</f>
        <v>114</v>
      </c>
      <c r="K229">
        <f>IFERROR(VLOOKUP(J229,Customers!A:L,12,FALSE),"")</f>
        <v>1611</v>
      </c>
      <c r="L229">
        <f>IFERROR(VLOOKUP(J229,Customers!A:M,13,FALSE),"")</f>
        <v>117300</v>
      </c>
      <c r="M229" t="str">
        <f>IFERROR(VLOOKUP(J229,Customers!A:H,8,FALSE),"")</f>
        <v>Melbourne</v>
      </c>
      <c r="N229">
        <f>IFERROR(VLOOKUP(K229,Employees!A:F,6,FALSE),"")</f>
        <v>6</v>
      </c>
      <c r="O229" t="str">
        <f>IFERROR(VLOOKUP(N229,Offices!A:B,2,FALSE),"")</f>
        <v>Sydney</v>
      </c>
      <c r="P229" s="6">
        <f>IFERROR(VLOOKUP(J229,Payments!A:C,3,FALSE),"")</f>
        <v>37761</v>
      </c>
      <c r="Q229">
        <f>IFERROR(VLOOKUP(J229,Payments!A:D,4,FALSE),"")</f>
        <v>45864.03</v>
      </c>
      <c r="R229" t="str">
        <f>IFERROR(VLOOKUP(B229,Products!A:C,3,FALSE),"")</f>
        <v>Vintage Cars</v>
      </c>
      <c r="S229">
        <f>IFERROR(VLOOKUP(B229,Products!A:G,7,FALSE),"")</f>
        <v>8693</v>
      </c>
      <c r="T229">
        <f>IFERROR(VLOOKUP(B229,Products!A:I,9,FALSE),"")</f>
        <v>102.74</v>
      </c>
      <c r="U229">
        <f t="shared" si="24"/>
        <v>3</v>
      </c>
      <c r="V229" t="str">
        <f t="shared" si="25"/>
        <v>Yes</v>
      </c>
      <c r="W229">
        <f t="shared" si="26"/>
        <v>2003</v>
      </c>
      <c r="X229">
        <f t="shared" si="27"/>
        <v>5</v>
      </c>
      <c r="Y229">
        <f>IFERROR(VLOOKUP(B229,Products!A:I,8,FALSE),"")</f>
        <v>60.62</v>
      </c>
      <c r="Z229">
        <f t="shared" si="28"/>
        <v>2860.16</v>
      </c>
      <c r="AA229">
        <f t="shared" si="29"/>
        <v>47.443088089739362</v>
      </c>
      <c r="AB229">
        <f t="shared" si="30"/>
        <v>0</v>
      </c>
      <c r="AC229">
        <f t="shared" si="31"/>
        <v>920.31999999999994</v>
      </c>
    </row>
    <row r="230" spans="1:29">
      <c r="A230">
        <v>10125</v>
      </c>
      <c r="B230" t="s">
        <v>129</v>
      </c>
      <c r="C230">
        <v>34</v>
      </c>
      <c r="D230">
        <v>138.38</v>
      </c>
      <c r="E230">
        <v>2</v>
      </c>
      <c r="F230" s="6">
        <f>IFERROR(VLOOKUP(A230,Orders!A:B,2,FALSE),"")</f>
        <v>37762</v>
      </c>
      <c r="G230" s="6">
        <f>IFERROR(VLOOKUP(A230,Orders!A:C,3,FALSE),"")</f>
        <v>37768</v>
      </c>
      <c r="H230" s="6">
        <f>IFERROR(VLOOKUP(A230,Orders!A:D,4,FALSE),"")</f>
        <v>37765</v>
      </c>
      <c r="I230" t="str">
        <f>IFERROR(VLOOKUP(A230,Orders!A:E,5,FALSE),"")</f>
        <v>Shipped</v>
      </c>
      <c r="J230">
        <f>IFERROR(VLOOKUP(A230,Orders!A:G,7,FALSE),"")</f>
        <v>114</v>
      </c>
      <c r="K230">
        <f>IFERROR(VLOOKUP(J230,Customers!A:L,12,FALSE),"")</f>
        <v>1611</v>
      </c>
      <c r="L230">
        <f>IFERROR(VLOOKUP(J230,Customers!A:M,13,FALSE),"")</f>
        <v>117300</v>
      </c>
      <c r="M230" t="str">
        <f>IFERROR(VLOOKUP(J230,Customers!A:H,8,FALSE),"")</f>
        <v>Melbourne</v>
      </c>
      <c r="N230">
        <f>IFERROR(VLOOKUP(K230,Employees!A:F,6,FALSE),"")</f>
        <v>6</v>
      </c>
      <c r="O230" t="str">
        <f>IFERROR(VLOOKUP(N230,Offices!A:B,2,FALSE),"")</f>
        <v>Sydney</v>
      </c>
      <c r="P230" s="6">
        <f>IFERROR(VLOOKUP(J230,Payments!A:C,3,FALSE),"")</f>
        <v>37761</v>
      </c>
      <c r="Q230">
        <f>IFERROR(VLOOKUP(J230,Payments!A:D,4,FALSE),"")</f>
        <v>45864.03</v>
      </c>
      <c r="R230" t="str">
        <f>IFERROR(VLOOKUP(B230,Products!A:C,3,FALSE),"")</f>
        <v>Vintage Cars</v>
      </c>
      <c r="S230">
        <f>IFERROR(VLOOKUP(B230,Products!A:G,7,FALSE),"")</f>
        <v>548</v>
      </c>
      <c r="T230">
        <f>IFERROR(VLOOKUP(B230,Products!A:I,9,FALSE),"")</f>
        <v>168.75</v>
      </c>
      <c r="U230">
        <f t="shared" si="24"/>
        <v>3</v>
      </c>
      <c r="V230" t="str">
        <f t="shared" si="25"/>
        <v>Yes</v>
      </c>
      <c r="W230">
        <f t="shared" si="26"/>
        <v>2003</v>
      </c>
      <c r="X230">
        <f t="shared" si="27"/>
        <v>5</v>
      </c>
      <c r="Y230">
        <f>IFERROR(VLOOKUP(B230,Products!A:I,8,FALSE),"")</f>
        <v>72.56</v>
      </c>
      <c r="Z230">
        <f t="shared" si="28"/>
        <v>4704.92</v>
      </c>
      <c r="AA230">
        <f t="shared" si="29"/>
        <v>90.71113561190738</v>
      </c>
      <c r="AB230">
        <f t="shared" si="30"/>
        <v>1</v>
      </c>
      <c r="AC230">
        <f t="shared" si="31"/>
        <v>2237.8799999999997</v>
      </c>
    </row>
    <row r="231" spans="1:29">
      <c r="A231">
        <v>10126</v>
      </c>
      <c r="B231" t="s">
        <v>134</v>
      </c>
      <c r="C231">
        <v>38</v>
      </c>
      <c r="D231">
        <v>205.73</v>
      </c>
      <c r="E231">
        <v>11</v>
      </c>
      <c r="F231" s="6">
        <f>IFERROR(VLOOKUP(A231,Orders!A:B,2,FALSE),"")</f>
        <v>37769</v>
      </c>
      <c r="G231" s="6">
        <f>IFERROR(VLOOKUP(A231,Orders!A:C,3,FALSE),"")</f>
        <v>37779</v>
      </c>
      <c r="H231" s="6">
        <f>IFERROR(VLOOKUP(A231,Orders!A:D,4,FALSE),"")</f>
        <v>37774</v>
      </c>
      <c r="I231" t="str">
        <f>IFERROR(VLOOKUP(A231,Orders!A:E,5,FALSE),"")</f>
        <v>Shipped</v>
      </c>
      <c r="J231">
        <f>IFERROR(VLOOKUP(A231,Orders!A:G,7,FALSE),"")</f>
        <v>458</v>
      </c>
      <c r="K231">
        <f>IFERROR(VLOOKUP(J231,Customers!A:L,12,FALSE),"")</f>
        <v>1702</v>
      </c>
      <c r="L231">
        <f>IFERROR(VLOOKUP(J231,Customers!A:M,13,FALSE),"")</f>
        <v>104600</v>
      </c>
      <c r="M231" t="str">
        <f>IFERROR(VLOOKUP(J231,Customers!A:H,8,FALSE),"")</f>
        <v>Madrid</v>
      </c>
      <c r="N231">
        <f>IFERROR(VLOOKUP(K231,Employees!A:F,6,FALSE),"")</f>
        <v>4</v>
      </c>
      <c r="O231" t="str">
        <f>IFERROR(VLOOKUP(N231,Offices!A:B,2,FALSE),"")</f>
        <v>Paris</v>
      </c>
      <c r="P231" s="6">
        <f>IFERROR(VLOOKUP(J231,Payments!A:C,3,FALSE),"")</f>
        <v>38306</v>
      </c>
      <c r="Q231">
        <f>IFERROR(VLOOKUP(J231,Payments!A:D,4,FALSE),"")</f>
        <v>33145.56</v>
      </c>
      <c r="R231" t="str">
        <f>IFERROR(VLOOKUP(B231,Products!A:C,3,FALSE),"")</f>
        <v>Classic Cars</v>
      </c>
      <c r="S231">
        <f>IFERROR(VLOOKUP(B231,Products!A:G,7,FALSE),"")</f>
        <v>7305</v>
      </c>
      <c r="T231">
        <f>IFERROR(VLOOKUP(B231,Products!A:I,9,FALSE),"")</f>
        <v>214.3</v>
      </c>
      <c r="U231">
        <f t="shared" si="24"/>
        <v>5</v>
      </c>
      <c r="V231" t="str">
        <f t="shared" si="25"/>
        <v>Yes</v>
      </c>
      <c r="W231">
        <f t="shared" si="26"/>
        <v>2003</v>
      </c>
      <c r="X231">
        <f t="shared" si="27"/>
        <v>5</v>
      </c>
      <c r="Y231">
        <f>IFERROR(VLOOKUP(B231,Products!A:I,8,FALSE),"")</f>
        <v>98.58</v>
      </c>
      <c r="Z231">
        <f t="shared" si="28"/>
        <v>7817.74</v>
      </c>
      <c r="AA231">
        <f t="shared" si="29"/>
        <v>108.69344694664231</v>
      </c>
      <c r="AB231">
        <f t="shared" si="30"/>
        <v>1</v>
      </c>
      <c r="AC231">
        <f t="shared" si="31"/>
        <v>4071.7</v>
      </c>
    </row>
    <row r="232" spans="1:29">
      <c r="A232">
        <v>10126</v>
      </c>
      <c r="B232" t="s">
        <v>135</v>
      </c>
      <c r="C232">
        <v>22</v>
      </c>
      <c r="D232">
        <v>122.62</v>
      </c>
      <c r="E232">
        <v>4</v>
      </c>
      <c r="F232" s="6">
        <f>IFERROR(VLOOKUP(A232,Orders!A:B,2,FALSE),"")</f>
        <v>37769</v>
      </c>
      <c r="G232" s="6">
        <f>IFERROR(VLOOKUP(A232,Orders!A:C,3,FALSE),"")</f>
        <v>37779</v>
      </c>
      <c r="H232" s="6">
        <f>IFERROR(VLOOKUP(A232,Orders!A:D,4,FALSE),"")</f>
        <v>37774</v>
      </c>
      <c r="I232" t="str">
        <f>IFERROR(VLOOKUP(A232,Orders!A:E,5,FALSE),"")</f>
        <v>Shipped</v>
      </c>
      <c r="J232">
        <f>IFERROR(VLOOKUP(A232,Orders!A:G,7,FALSE),"")</f>
        <v>458</v>
      </c>
      <c r="K232">
        <f>IFERROR(VLOOKUP(J232,Customers!A:L,12,FALSE),"")</f>
        <v>1702</v>
      </c>
      <c r="L232">
        <f>IFERROR(VLOOKUP(J232,Customers!A:M,13,FALSE),"")</f>
        <v>104600</v>
      </c>
      <c r="M232" t="str">
        <f>IFERROR(VLOOKUP(J232,Customers!A:H,8,FALSE),"")</f>
        <v>Madrid</v>
      </c>
      <c r="N232">
        <f>IFERROR(VLOOKUP(K232,Employees!A:F,6,FALSE),"")</f>
        <v>4</v>
      </c>
      <c r="O232" t="str">
        <f>IFERROR(VLOOKUP(N232,Offices!A:B,2,FALSE),"")</f>
        <v>Paris</v>
      </c>
      <c r="P232" s="6">
        <f>IFERROR(VLOOKUP(J232,Payments!A:C,3,FALSE),"")</f>
        <v>38306</v>
      </c>
      <c r="Q232">
        <f>IFERROR(VLOOKUP(J232,Payments!A:D,4,FALSE),"")</f>
        <v>33145.56</v>
      </c>
      <c r="R232" t="str">
        <f>IFERROR(VLOOKUP(B232,Products!A:C,3,FALSE),"")</f>
        <v>Classic Cars</v>
      </c>
      <c r="S232">
        <f>IFERROR(VLOOKUP(B232,Products!A:G,7,FALSE),"")</f>
        <v>6791</v>
      </c>
      <c r="T232">
        <f>IFERROR(VLOOKUP(B232,Products!A:I,9,FALSE),"")</f>
        <v>147.74</v>
      </c>
      <c r="U232">
        <f t="shared" si="24"/>
        <v>5</v>
      </c>
      <c r="V232" t="str">
        <f t="shared" si="25"/>
        <v>Yes</v>
      </c>
      <c r="W232">
        <f t="shared" si="26"/>
        <v>2003</v>
      </c>
      <c r="X232">
        <f t="shared" si="27"/>
        <v>5</v>
      </c>
      <c r="Y232">
        <f>IFERROR(VLOOKUP(B232,Products!A:I,8,FALSE),"")</f>
        <v>103.42</v>
      </c>
      <c r="Z232">
        <f t="shared" si="28"/>
        <v>2697.6400000000003</v>
      </c>
      <c r="AA232">
        <f t="shared" si="29"/>
        <v>18.565074453684012</v>
      </c>
      <c r="AB232">
        <f t="shared" si="30"/>
        <v>0</v>
      </c>
      <c r="AC232">
        <f t="shared" si="31"/>
        <v>422.40000000000009</v>
      </c>
    </row>
    <row r="233" spans="1:29">
      <c r="A233">
        <v>10126</v>
      </c>
      <c r="B233" t="s">
        <v>136</v>
      </c>
      <c r="C233">
        <v>21</v>
      </c>
      <c r="D233">
        <v>135.30000000000001</v>
      </c>
      <c r="E233">
        <v>8</v>
      </c>
      <c r="F233" s="6">
        <f>IFERROR(VLOOKUP(A233,Orders!A:B,2,FALSE),"")</f>
        <v>37769</v>
      </c>
      <c r="G233" s="6">
        <f>IFERROR(VLOOKUP(A233,Orders!A:C,3,FALSE),"")</f>
        <v>37779</v>
      </c>
      <c r="H233" s="6">
        <f>IFERROR(VLOOKUP(A233,Orders!A:D,4,FALSE),"")</f>
        <v>37774</v>
      </c>
      <c r="I233" t="str">
        <f>IFERROR(VLOOKUP(A233,Orders!A:E,5,FALSE),"")</f>
        <v>Shipped</v>
      </c>
      <c r="J233">
        <f>IFERROR(VLOOKUP(A233,Orders!A:G,7,FALSE),"")</f>
        <v>458</v>
      </c>
      <c r="K233">
        <f>IFERROR(VLOOKUP(J233,Customers!A:L,12,FALSE),"")</f>
        <v>1702</v>
      </c>
      <c r="L233">
        <f>IFERROR(VLOOKUP(J233,Customers!A:M,13,FALSE),"")</f>
        <v>104600</v>
      </c>
      <c r="M233" t="str">
        <f>IFERROR(VLOOKUP(J233,Customers!A:H,8,FALSE),"")</f>
        <v>Madrid</v>
      </c>
      <c r="N233">
        <f>IFERROR(VLOOKUP(K233,Employees!A:F,6,FALSE),"")</f>
        <v>4</v>
      </c>
      <c r="O233" t="str">
        <f>IFERROR(VLOOKUP(N233,Offices!A:B,2,FALSE),"")</f>
        <v>Paris</v>
      </c>
      <c r="P233" s="6">
        <f>IFERROR(VLOOKUP(J233,Payments!A:C,3,FALSE),"")</f>
        <v>38306</v>
      </c>
      <c r="Q233">
        <f>IFERROR(VLOOKUP(J233,Payments!A:D,4,FALSE),"")</f>
        <v>33145.56</v>
      </c>
      <c r="R233" t="str">
        <f>IFERROR(VLOOKUP(B233,Products!A:C,3,FALSE),"")</f>
        <v>Trucks and Buses</v>
      </c>
      <c r="S233">
        <f>IFERROR(VLOOKUP(B233,Products!A:G,7,FALSE),"")</f>
        <v>1579</v>
      </c>
      <c r="T233">
        <f>IFERROR(VLOOKUP(B233,Products!A:I,9,FALSE),"")</f>
        <v>136.66999999999999</v>
      </c>
      <c r="U233">
        <f t="shared" si="24"/>
        <v>5</v>
      </c>
      <c r="V233" t="str">
        <f t="shared" si="25"/>
        <v>Yes</v>
      </c>
      <c r="W233">
        <f t="shared" si="26"/>
        <v>2003</v>
      </c>
      <c r="X233">
        <f t="shared" si="27"/>
        <v>5</v>
      </c>
      <c r="Y233">
        <f>IFERROR(VLOOKUP(B233,Products!A:I,8,FALSE),"")</f>
        <v>77.900000000000006</v>
      </c>
      <c r="Z233">
        <f t="shared" si="28"/>
        <v>2841.3</v>
      </c>
      <c r="AA233">
        <f t="shared" si="29"/>
        <v>73.684210526315795</v>
      </c>
      <c r="AB233">
        <f t="shared" si="30"/>
        <v>1</v>
      </c>
      <c r="AC233">
        <f t="shared" si="31"/>
        <v>1205.4000000000001</v>
      </c>
    </row>
    <row r="234" spans="1:29">
      <c r="A234">
        <v>10126</v>
      </c>
      <c r="B234" t="s">
        <v>137</v>
      </c>
      <c r="C234">
        <v>38</v>
      </c>
      <c r="D234">
        <v>116.67</v>
      </c>
      <c r="E234">
        <v>10</v>
      </c>
      <c r="F234" s="6">
        <f>IFERROR(VLOOKUP(A234,Orders!A:B,2,FALSE),"")</f>
        <v>37769</v>
      </c>
      <c r="G234" s="6">
        <f>IFERROR(VLOOKUP(A234,Orders!A:C,3,FALSE),"")</f>
        <v>37779</v>
      </c>
      <c r="H234" s="6">
        <f>IFERROR(VLOOKUP(A234,Orders!A:D,4,FALSE),"")</f>
        <v>37774</v>
      </c>
      <c r="I234" t="str">
        <f>IFERROR(VLOOKUP(A234,Orders!A:E,5,FALSE),"")</f>
        <v>Shipped</v>
      </c>
      <c r="J234">
        <f>IFERROR(VLOOKUP(A234,Orders!A:G,7,FALSE),"")</f>
        <v>458</v>
      </c>
      <c r="K234">
        <f>IFERROR(VLOOKUP(J234,Customers!A:L,12,FALSE),"")</f>
        <v>1702</v>
      </c>
      <c r="L234">
        <f>IFERROR(VLOOKUP(J234,Customers!A:M,13,FALSE),"")</f>
        <v>104600</v>
      </c>
      <c r="M234" t="str">
        <f>IFERROR(VLOOKUP(J234,Customers!A:H,8,FALSE),"")</f>
        <v>Madrid</v>
      </c>
      <c r="N234">
        <f>IFERROR(VLOOKUP(K234,Employees!A:F,6,FALSE),"")</f>
        <v>4</v>
      </c>
      <c r="O234" t="str">
        <f>IFERROR(VLOOKUP(N234,Offices!A:B,2,FALSE),"")</f>
        <v>Paris</v>
      </c>
      <c r="P234" s="6">
        <f>IFERROR(VLOOKUP(J234,Payments!A:C,3,FALSE),"")</f>
        <v>38306</v>
      </c>
      <c r="Q234">
        <f>IFERROR(VLOOKUP(J234,Payments!A:D,4,FALSE),"")</f>
        <v>33145.56</v>
      </c>
      <c r="R234" t="str">
        <f>IFERROR(VLOOKUP(B234,Products!A:C,3,FALSE),"")</f>
        <v>Trucks and Buses</v>
      </c>
      <c r="S234">
        <f>IFERROR(VLOOKUP(B234,Products!A:G,7,FALSE),"")</f>
        <v>2613</v>
      </c>
      <c r="T234">
        <f>IFERROR(VLOOKUP(B234,Products!A:I,9,FALSE),"")</f>
        <v>116.67</v>
      </c>
      <c r="U234">
        <f t="shared" si="24"/>
        <v>5</v>
      </c>
      <c r="V234" t="str">
        <f t="shared" si="25"/>
        <v>Yes</v>
      </c>
      <c r="W234">
        <f t="shared" si="26"/>
        <v>2003</v>
      </c>
      <c r="X234">
        <f t="shared" si="27"/>
        <v>5</v>
      </c>
      <c r="Y234">
        <f>IFERROR(VLOOKUP(B234,Products!A:I,8,FALSE),"")</f>
        <v>58.33</v>
      </c>
      <c r="Z234">
        <f t="shared" si="28"/>
        <v>4433.46</v>
      </c>
      <c r="AA234">
        <f t="shared" si="29"/>
        <v>100.01714383679068</v>
      </c>
      <c r="AB234">
        <f t="shared" si="30"/>
        <v>1</v>
      </c>
      <c r="AC234">
        <f t="shared" si="31"/>
        <v>2216.92</v>
      </c>
    </row>
    <row r="235" spans="1:29">
      <c r="A235">
        <v>10126</v>
      </c>
      <c r="B235" t="s">
        <v>133</v>
      </c>
      <c r="C235">
        <v>42</v>
      </c>
      <c r="D235">
        <v>51.21</v>
      </c>
      <c r="E235">
        <v>17</v>
      </c>
      <c r="F235" s="6">
        <f>IFERROR(VLOOKUP(A235,Orders!A:B,2,FALSE),"")</f>
        <v>37769</v>
      </c>
      <c r="G235" s="6">
        <f>IFERROR(VLOOKUP(A235,Orders!A:C,3,FALSE),"")</f>
        <v>37779</v>
      </c>
      <c r="H235" s="6">
        <f>IFERROR(VLOOKUP(A235,Orders!A:D,4,FALSE),"")</f>
        <v>37774</v>
      </c>
      <c r="I235" t="str">
        <f>IFERROR(VLOOKUP(A235,Orders!A:E,5,FALSE),"")</f>
        <v>Shipped</v>
      </c>
      <c r="J235">
        <f>IFERROR(VLOOKUP(A235,Orders!A:G,7,FALSE),"")</f>
        <v>458</v>
      </c>
      <c r="K235">
        <f>IFERROR(VLOOKUP(J235,Customers!A:L,12,FALSE),"")</f>
        <v>1702</v>
      </c>
      <c r="L235">
        <f>IFERROR(VLOOKUP(J235,Customers!A:M,13,FALSE),"")</f>
        <v>104600</v>
      </c>
      <c r="M235" t="str">
        <f>IFERROR(VLOOKUP(J235,Customers!A:H,8,FALSE),"")</f>
        <v>Madrid</v>
      </c>
      <c r="N235">
        <f>IFERROR(VLOOKUP(K235,Employees!A:F,6,FALSE),"")</f>
        <v>4</v>
      </c>
      <c r="O235" t="str">
        <f>IFERROR(VLOOKUP(N235,Offices!A:B,2,FALSE),"")</f>
        <v>Paris</v>
      </c>
      <c r="P235" s="6">
        <f>IFERROR(VLOOKUP(J235,Payments!A:C,3,FALSE),"")</f>
        <v>38306</v>
      </c>
      <c r="Q235">
        <f>IFERROR(VLOOKUP(J235,Payments!A:D,4,FALSE),"")</f>
        <v>33145.56</v>
      </c>
      <c r="R235" t="str">
        <f>IFERROR(VLOOKUP(B235,Products!A:C,3,FALSE),"")</f>
        <v>Vintage Cars</v>
      </c>
      <c r="S235">
        <f>IFERROR(VLOOKUP(B235,Products!A:G,7,FALSE),"")</f>
        <v>8635</v>
      </c>
      <c r="T235">
        <f>IFERROR(VLOOKUP(B235,Products!A:I,9,FALSE),"")</f>
        <v>53.91</v>
      </c>
      <c r="U235">
        <f t="shared" si="24"/>
        <v>5</v>
      </c>
      <c r="V235" t="str">
        <f t="shared" si="25"/>
        <v>Yes</v>
      </c>
      <c r="W235">
        <f t="shared" si="26"/>
        <v>2003</v>
      </c>
      <c r="X235">
        <f t="shared" si="27"/>
        <v>5</v>
      </c>
      <c r="Y235">
        <f>IFERROR(VLOOKUP(B235,Products!A:I,8,FALSE),"")</f>
        <v>24.26</v>
      </c>
      <c r="Z235">
        <f t="shared" si="28"/>
        <v>2150.8200000000002</v>
      </c>
      <c r="AA235">
        <f t="shared" si="29"/>
        <v>111.08821104699092</v>
      </c>
      <c r="AB235">
        <f t="shared" si="30"/>
        <v>1</v>
      </c>
      <c r="AC235">
        <f t="shared" si="31"/>
        <v>1131.8999999999999</v>
      </c>
    </row>
    <row r="236" spans="1:29">
      <c r="A236">
        <v>10126</v>
      </c>
      <c r="B236" t="s">
        <v>138</v>
      </c>
      <c r="C236">
        <v>43</v>
      </c>
      <c r="D236">
        <v>51.05</v>
      </c>
      <c r="E236">
        <v>2</v>
      </c>
      <c r="F236" s="6">
        <f>IFERROR(VLOOKUP(A236,Orders!A:B,2,FALSE),"")</f>
        <v>37769</v>
      </c>
      <c r="G236" s="6">
        <f>IFERROR(VLOOKUP(A236,Orders!A:C,3,FALSE),"")</f>
        <v>37779</v>
      </c>
      <c r="H236" s="6">
        <f>IFERROR(VLOOKUP(A236,Orders!A:D,4,FALSE),"")</f>
        <v>37774</v>
      </c>
      <c r="I236" t="str">
        <f>IFERROR(VLOOKUP(A236,Orders!A:E,5,FALSE),"")</f>
        <v>Shipped</v>
      </c>
      <c r="J236">
        <f>IFERROR(VLOOKUP(A236,Orders!A:G,7,FALSE),"")</f>
        <v>458</v>
      </c>
      <c r="K236">
        <f>IFERROR(VLOOKUP(J236,Customers!A:L,12,FALSE),"")</f>
        <v>1702</v>
      </c>
      <c r="L236">
        <f>IFERROR(VLOOKUP(J236,Customers!A:M,13,FALSE),"")</f>
        <v>104600</v>
      </c>
      <c r="M236" t="str">
        <f>IFERROR(VLOOKUP(J236,Customers!A:H,8,FALSE),"")</f>
        <v>Madrid</v>
      </c>
      <c r="N236">
        <f>IFERROR(VLOOKUP(K236,Employees!A:F,6,FALSE),"")</f>
        <v>4</v>
      </c>
      <c r="O236" t="str">
        <f>IFERROR(VLOOKUP(N236,Offices!A:B,2,FALSE),"")</f>
        <v>Paris</v>
      </c>
      <c r="P236" s="6">
        <f>IFERROR(VLOOKUP(J236,Payments!A:C,3,FALSE),"")</f>
        <v>38306</v>
      </c>
      <c r="Q236">
        <f>IFERROR(VLOOKUP(J236,Payments!A:D,4,FALSE),"")</f>
        <v>33145.56</v>
      </c>
      <c r="R236" t="str">
        <f>IFERROR(VLOOKUP(B236,Products!A:C,3,FALSE),"")</f>
        <v>Trucks and Buses</v>
      </c>
      <c r="S236">
        <f>IFERROR(VLOOKUP(B236,Products!A:G,7,FALSE),"")</f>
        <v>2018</v>
      </c>
      <c r="T236">
        <f>IFERROR(VLOOKUP(B236,Products!A:I,9,FALSE),"")</f>
        <v>60.77</v>
      </c>
      <c r="U236">
        <f t="shared" si="24"/>
        <v>5</v>
      </c>
      <c r="V236" t="str">
        <f t="shared" si="25"/>
        <v>Yes</v>
      </c>
      <c r="W236">
        <f t="shared" si="26"/>
        <v>2003</v>
      </c>
      <c r="X236">
        <f t="shared" si="27"/>
        <v>5</v>
      </c>
      <c r="Y236">
        <f>IFERROR(VLOOKUP(B236,Products!A:I,8,FALSE),"")</f>
        <v>24.92</v>
      </c>
      <c r="Z236">
        <f t="shared" si="28"/>
        <v>2195.15</v>
      </c>
      <c r="AA236">
        <f t="shared" si="29"/>
        <v>104.85553772070624</v>
      </c>
      <c r="AB236">
        <f t="shared" si="30"/>
        <v>1</v>
      </c>
      <c r="AC236">
        <f t="shared" si="31"/>
        <v>1123.5899999999997</v>
      </c>
    </row>
    <row r="237" spans="1:29">
      <c r="A237">
        <v>10126</v>
      </c>
      <c r="B237" t="s">
        <v>139</v>
      </c>
      <c r="C237">
        <v>31</v>
      </c>
      <c r="D237">
        <v>93.21</v>
      </c>
      <c r="E237">
        <v>12</v>
      </c>
      <c r="F237" s="6">
        <f>IFERROR(VLOOKUP(A237,Orders!A:B,2,FALSE),"")</f>
        <v>37769</v>
      </c>
      <c r="G237" s="6">
        <f>IFERROR(VLOOKUP(A237,Orders!A:C,3,FALSE),"")</f>
        <v>37779</v>
      </c>
      <c r="H237" s="6">
        <f>IFERROR(VLOOKUP(A237,Orders!A:D,4,FALSE),"")</f>
        <v>37774</v>
      </c>
      <c r="I237" t="str">
        <f>IFERROR(VLOOKUP(A237,Orders!A:E,5,FALSE),"")</f>
        <v>Shipped</v>
      </c>
      <c r="J237">
        <f>IFERROR(VLOOKUP(A237,Orders!A:G,7,FALSE),"")</f>
        <v>458</v>
      </c>
      <c r="K237">
        <f>IFERROR(VLOOKUP(J237,Customers!A:L,12,FALSE),"")</f>
        <v>1702</v>
      </c>
      <c r="L237">
        <f>IFERROR(VLOOKUP(J237,Customers!A:M,13,FALSE),"")</f>
        <v>104600</v>
      </c>
      <c r="M237" t="str">
        <f>IFERROR(VLOOKUP(J237,Customers!A:H,8,FALSE),"")</f>
        <v>Madrid</v>
      </c>
      <c r="N237">
        <f>IFERROR(VLOOKUP(K237,Employees!A:F,6,FALSE),"")</f>
        <v>4</v>
      </c>
      <c r="O237" t="str">
        <f>IFERROR(VLOOKUP(N237,Offices!A:B,2,FALSE),"")</f>
        <v>Paris</v>
      </c>
      <c r="P237" s="6">
        <f>IFERROR(VLOOKUP(J237,Payments!A:C,3,FALSE),"")</f>
        <v>38306</v>
      </c>
      <c r="Q237">
        <f>IFERROR(VLOOKUP(J237,Payments!A:D,4,FALSE),"")</f>
        <v>33145.56</v>
      </c>
      <c r="R237" t="str">
        <f>IFERROR(VLOOKUP(B237,Products!A:C,3,FALSE),"")</f>
        <v>Vintage Cars</v>
      </c>
      <c r="S237">
        <f>IFERROR(VLOOKUP(B237,Products!A:G,7,FALSE),"")</f>
        <v>4189</v>
      </c>
      <c r="T237">
        <f>IFERROR(VLOOKUP(B237,Products!A:I,9,FALSE),"")</f>
        <v>101.31</v>
      </c>
      <c r="U237">
        <f t="shared" si="24"/>
        <v>5</v>
      </c>
      <c r="V237" t="str">
        <f t="shared" si="25"/>
        <v>Yes</v>
      </c>
      <c r="W237">
        <f t="shared" si="26"/>
        <v>2003</v>
      </c>
      <c r="X237">
        <f t="shared" si="27"/>
        <v>5</v>
      </c>
      <c r="Y237">
        <f>IFERROR(VLOOKUP(B237,Products!A:I,8,FALSE),"")</f>
        <v>60.78</v>
      </c>
      <c r="Z237">
        <f t="shared" si="28"/>
        <v>2889.5099999999998</v>
      </c>
      <c r="AA237">
        <f t="shared" si="29"/>
        <v>53.356367226061195</v>
      </c>
      <c r="AB237">
        <f t="shared" si="30"/>
        <v>0</v>
      </c>
      <c r="AC237">
        <f t="shared" si="31"/>
        <v>1005.3299999999998</v>
      </c>
    </row>
    <row r="238" spans="1:29">
      <c r="A238">
        <v>10126</v>
      </c>
      <c r="B238" t="s">
        <v>140</v>
      </c>
      <c r="C238">
        <v>46</v>
      </c>
      <c r="D238">
        <v>61.84</v>
      </c>
      <c r="E238">
        <v>14</v>
      </c>
      <c r="F238" s="6">
        <f>IFERROR(VLOOKUP(A238,Orders!A:B,2,FALSE),"")</f>
        <v>37769</v>
      </c>
      <c r="G238" s="6">
        <f>IFERROR(VLOOKUP(A238,Orders!A:C,3,FALSE),"")</f>
        <v>37779</v>
      </c>
      <c r="H238" s="6">
        <f>IFERROR(VLOOKUP(A238,Orders!A:D,4,FALSE),"")</f>
        <v>37774</v>
      </c>
      <c r="I238" t="str">
        <f>IFERROR(VLOOKUP(A238,Orders!A:E,5,FALSE),"")</f>
        <v>Shipped</v>
      </c>
      <c r="J238">
        <f>IFERROR(VLOOKUP(A238,Orders!A:G,7,FALSE),"")</f>
        <v>458</v>
      </c>
      <c r="K238">
        <f>IFERROR(VLOOKUP(J238,Customers!A:L,12,FALSE),"")</f>
        <v>1702</v>
      </c>
      <c r="L238">
        <f>IFERROR(VLOOKUP(J238,Customers!A:M,13,FALSE),"")</f>
        <v>104600</v>
      </c>
      <c r="M238" t="str">
        <f>IFERROR(VLOOKUP(J238,Customers!A:H,8,FALSE),"")</f>
        <v>Madrid</v>
      </c>
      <c r="N238">
        <f>IFERROR(VLOOKUP(K238,Employees!A:F,6,FALSE),"")</f>
        <v>4</v>
      </c>
      <c r="O238" t="str">
        <f>IFERROR(VLOOKUP(N238,Offices!A:B,2,FALSE),"")</f>
        <v>Paris</v>
      </c>
      <c r="P238" s="6">
        <f>IFERROR(VLOOKUP(J238,Payments!A:C,3,FALSE),"")</f>
        <v>38306</v>
      </c>
      <c r="Q238">
        <f>IFERROR(VLOOKUP(J238,Payments!A:D,4,FALSE),"")</f>
        <v>33145.56</v>
      </c>
      <c r="R238" t="str">
        <f>IFERROR(VLOOKUP(B238,Products!A:C,3,FALSE),"")</f>
        <v>Vintage Cars</v>
      </c>
      <c r="S238">
        <f>IFERROR(VLOOKUP(B238,Products!A:G,7,FALSE),"")</f>
        <v>5649</v>
      </c>
      <c r="T238">
        <f>IFERROR(VLOOKUP(B238,Products!A:I,9,FALSE),"")</f>
        <v>62.46</v>
      </c>
      <c r="U238">
        <f t="shared" si="24"/>
        <v>5</v>
      </c>
      <c r="V238" t="str">
        <f t="shared" si="25"/>
        <v>Yes</v>
      </c>
      <c r="W238">
        <f t="shared" si="26"/>
        <v>2003</v>
      </c>
      <c r="X238">
        <f t="shared" si="27"/>
        <v>5</v>
      </c>
      <c r="Y238">
        <f>IFERROR(VLOOKUP(B238,Products!A:I,8,FALSE),"")</f>
        <v>34.35</v>
      </c>
      <c r="Z238">
        <f t="shared" si="28"/>
        <v>2844.6400000000003</v>
      </c>
      <c r="AA238">
        <f t="shared" si="29"/>
        <v>80.02911208151383</v>
      </c>
      <c r="AB238">
        <f t="shared" si="30"/>
        <v>1</v>
      </c>
      <c r="AC238">
        <f t="shared" si="31"/>
        <v>1264.5400000000002</v>
      </c>
    </row>
    <row r="239" spans="1:29">
      <c r="A239">
        <v>10126</v>
      </c>
      <c r="B239" t="s">
        <v>141</v>
      </c>
      <c r="C239">
        <v>30</v>
      </c>
      <c r="D239">
        <v>93.2</v>
      </c>
      <c r="E239">
        <v>13</v>
      </c>
      <c r="F239" s="6">
        <f>IFERROR(VLOOKUP(A239,Orders!A:B,2,FALSE),"")</f>
        <v>37769</v>
      </c>
      <c r="G239" s="6">
        <f>IFERROR(VLOOKUP(A239,Orders!A:C,3,FALSE),"")</f>
        <v>37779</v>
      </c>
      <c r="H239" s="6">
        <f>IFERROR(VLOOKUP(A239,Orders!A:D,4,FALSE),"")</f>
        <v>37774</v>
      </c>
      <c r="I239" t="str">
        <f>IFERROR(VLOOKUP(A239,Orders!A:E,5,FALSE),"")</f>
        <v>Shipped</v>
      </c>
      <c r="J239">
        <f>IFERROR(VLOOKUP(A239,Orders!A:G,7,FALSE),"")</f>
        <v>458</v>
      </c>
      <c r="K239">
        <f>IFERROR(VLOOKUP(J239,Customers!A:L,12,FALSE),"")</f>
        <v>1702</v>
      </c>
      <c r="L239">
        <f>IFERROR(VLOOKUP(J239,Customers!A:M,13,FALSE),"")</f>
        <v>104600</v>
      </c>
      <c r="M239" t="str">
        <f>IFERROR(VLOOKUP(J239,Customers!A:H,8,FALSE),"")</f>
        <v>Madrid</v>
      </c>
      <c r="N239">
        <f>IFERROR(VLOOKUP(K239,Employees!A:F,6,FALSE),"")</f>
        <v>4</v>
      </c>
      <c r="O239" t="str">
        <f>IFERROR(VLOOKUP(N239,Offices!A:B,2,FALSE),"")</f>
        <v>Paris</v>
      </c>
      <c r="P239" s="6">
        <f>IFERROR(VLOOKUP(J239,Payments!A:C,3,FALSE),"")</f>
        <v>38306</v>
      </c>
      <c r="Q239">
        <f>IFERROR(VLOOKUP(J239,Payments!A:D,4,FALSE),"")</f>
        <v>33145.56</v>
      </c>
      <c r="R239" t="str">
        <f>IFERROR(VLOOKUP(B239,Products!A:C,3,FALSE),"")</f>
        <v>Vintage Cars</v>
      </c>
      <c r="S239">
        <f>IFERROR(VLOOKUP(B239,Products!A:G,7,FALSE),"")</f>
        <v>5992</v>
      </c>
      <c r="T239">
        <f>IFERROR(VLOOKUP(B239,Products!A:I,9,FALSE),"")</f>
        <v>104.72</v>
      </c>
      <c r="U239">
        <f t="shared" si="24"/>
        <v>5</v>
      </c>
      <c r="V239" t="str">
        <f t="shared" si="25"/>
        <v>Yes</v>
      </c>
      <c r="W239">
        <f t="shared" si="26"/>
        <v>2003</v>
      </c>
      <c r="X239">
        <f t="shared" si="27"/>
        <v>5</v>
      </c>
      <c r="Y239">
        <f>IFERROR(VLOOKUP(B239,Products!A:I,8,FALSE),"")</f>
        <v>60.74</v>
      </c>
      <c r="Z239">
        <f t="shared" si="28"/>
        <v>2796</v>
      </c>
      <c r="AA239">
        <f t="shared" si="29"/>
        <v>53.440895620678297</v>
      </c>
      <c r="AB239">
        <f t="shared" si="30"/>
        <v>0</v>
      </c>
      <c r="AC239">
        <f t="shared" si="31"/>
        <v>973.80000000000007</v>
      </c>
    </row>
    <row r="240" spans="1:29">
      <c r="A240">
        <v>10126</v>
      </c>
      <c r="B240" t="s">
        <v>142</v>
      </c>
      <c r="C240">
        <v>38</v>
      </c>
      <c r="D240">
        <v>94.25</v>
      </c>
      <c r="E240">
        <v>16</v>
      </c>
      <c r="F240" s="6">
        <f>IFERROR(VLOOKUP(A240,Orders!A:B,2,FALSE),"")</f>
        <v>37769</v>
      </c>
      <c r="G240" s="6">
        <f>IFERROR(VLOOKUP(A240,Orders!A:C,3,FALSE),"")</f>
        <v>37779</v>
      </c>
      <c r="H240" s="6">
        <f>IFERROR(VLOOKUP(A240,Orders!A:D,4,FALSE),"")</f>
        <v>37774</v>
      </c>
      <c r="I240" t="str">
        <f>IFERROR(VLOOKUP(A240,Orders!A:E,5,FALSE),"")</f>
        <v>Shipped</v>
      </c>
      <c r="J240">
        <f>IFERROR(VLOOKUP(A240,Orders!A:G,7,FALSE),"")</f>
        <v>458</v>
      </c>
      <c r="K240">
        <f>IFERROR(VLOOKUP(J240,Customers!A:L,12,FALSE),"")</f>
        <v>1702</v>
      </c>
      <c r="L240">
        <f>IFERROR(VLOOKUP(J240,Customers!A:M,13,FALSE),"")</f>
        <v>104600</v>
      </c>
      <c r="M240" t="str">
        <f>IFERROR(VLOOKUP(J240,Customers!A:H,8,FALSE),"")</f>
        <v>Madrid</v>
      </c>
      <c r="N240">
        <f>IFERROR(VLOOKUP(K240,Employees!A:F,6,FALSE),"")</f>
        <v>4</v>
      </c>
      <c r="O240" t="str">
        <f>IFERROR(VLOOKUP(N240,Offices!A:B,2,FALSE),"")</f>
        <v>Paris</v>
      </c>
      <c r="P240" s="6">
        <f>IFERROR(VLOOKUP(J240,Payments!A:C,3,FALSE),"")</f>
        <v>38306</v>
      </c>
      <c r="Q240">
        <f>IFERROR(VLOOKUP(J240,Payments!A:D,4,FALSE),"")</f>
        <v>33145.56</v>
      </c>
      <c r="R240" t="str">
        <f>IFERROR(VLOOKUP(B240,Products!A:C,3,FALSE),"")</f>
        <v>Vintage Cars</v>
      </c>
      <c r="S240">
        <f>IFERROR(VLOOKUP(B240,Products!A:G,7,FALSE),"")</f>
        <v>7913</v>
      </c>
      <c r="T240">
        <f>IFERROR(VLOOKUP(B240,Products!A:I,9,FALSE),"")</f>
        <v>99.21</v>
      </c>
      <c r="U240">
        <f t="shared" si="24"/>
        <v>5</v>
      </c>
      <c r="V240" t="str">
        <f t="shared" si="25"/>
        <v>Yes</v>
      </c>
      <c r="W240">
        <f t="shared" si="26"/>
        <v>2003</v>
      </c>
      <c r="X240">
        <f t="shared" si="27"/>
        <v>5</v>
      </c>
      <c r="Y240">
        <f>IFERROR(VLOOKUP(B240,Products!A:I,8,FALSE),"")</f>
        <v>57.54</v>
      </c>
      <c r="Z240">
        <f t="shared" si="28"/>
        <v>3581.5</v>
      </c>
      <c r="AA240">
        <f t="shared" si="29"/>
        <v>63.799096280848111</v>
      </c>
      <c r="AB240">
        <f t="shared" si="30"/>
        <v>0</v>
      </c>
      <c r="AC240">
        <f t="shared" si="31"/>
        <v>1394.98</v>
      </c>
    </row>
    <row r="241" spans="1:29">
      <c r="A241">
        <v>10126</v>
      </c>
      <c r="B241" t="s">
        <v>143</v>
      </c>
      <c r="C241">
        <v>50</v>
      </c>
      <c r="D241">
        <v>102.92</v>
      </c>
      <c r="E241">
        <v>5</v>
      </c>
      <c r="F241" s="6">
        <f>IFERROR(VLOOKUP(A241,Orders!A:B,2,FALSE),"")</f>
        <v>37769</v>
      </c>
      <c r="G241" s="6">
        <f>IFERROR(VLOOKUP(A241,Orders!A:C,3,FALSE),"")</f>
        <v>37779</v>
      </c>
      <c r="H241" s="6">
        <f>IFERROR(VLOOKUP(A241,Orders!A:D,4,FALSE),"")</f>
        <v>37774</v>
      </c>
      <c r="I241" t="str">
        <f>IFERROR(VLOOKUP(A241,Orders!A:E,5,FALSE),"")</f>
        <v>Shipped</v>
      </c>
      <c r="J241">
        <f>IFERROR(VLOOKUP(A241,Orders!A:G,7,FALSE),"")</f>
        <v>458</v>
      </c>
      <c r="K241">
        <f>IFERROR(VLOOKUP(J241,Customers!A:L,12,FALSE),"")</f>
        <v>1702</v>
      </c>
      <c r="L241">
        <f>IFERROR(VLOOKUP(J241,Customers!A:M,13,FALSE),"")</f>
        <v>104600</v>
      </c>
      <c r="M241" t="str">
        <f>IFERROR(VLOOKUP(J241,Customers!A:H,8,FALSE),"")</f>
        <v>Madrid</v>
      </c>
      <c r="N241">
        <f>IFERROR(VLOOKUP(K241,Employees!A:F,6,FALSE),"")</f>
        <v>4</v>
      </c>
      <c r="O241" t="str">
        <f>IFERROR(VLOOKUP(N241,Offices!A:B,2,FALSE),"")</f>
        <v>Paris</v>
      </c>
      <c r="P241" s="6">
        <f>IFERROR(VLOOKUP(J241,Payments!A:C,3,FALSE),"")</f>
        <v>38306</v>
      </c>
      <c r="Q241">
        <f>IFERROR(VLOOKUP(J241,Payments!A:D,4,FALSE),"")</f>
        <v>33145.56</v>
      </c>
      <c r="R241" t="str">
        <f>IFERROR(VLOOKUP(B241,Products!A:C,3,FALSE),"")</f>
        <v>Trucks and Buses</v>
      </c>
      <c r="S241">
        <f>IFERROR(VLOOKUP(B241,Products!A:G,7,FALSE),"")</f>
        <v>3128</v>
      </c>
      <c r="T241">
        <f>IFERROR(VLOOKUP(B241,Products!A:I,9,FALSE),"")</f>
        <v>121.08</v>
      </c>
      <c r="U241">
        <f t="shared" si="24"/>
        <v>5</v>
      </c>
      <c r="V241" t="str">
        <f t="shared" si="25"/>
        <v>Yes</v>
      </c>
      <c r="W241">
        <f t="shared" si="26"/>
        <v>2003</v>
      </c>
      <c r="X241">
        <f t="shared" si="27"/>
        <v>5</v>
      </c>
      <c r="Y241">
        <f>IFERROR(VLOOKUP(B241,Products!A:I,8,FALSE),"")</f>
        <v>84.76</v>
      </c>
      <c r="Z241">
        <f t="shared" si="28"/>
        <v>5146</v>
      </c>
      <c r="AA241">
        <f t="shared" si="29"/>
        <v>21.425200566304856</v>
      </c>
      <c r="AB241">
        <f t="shared" si="30"/>
        <v>0</v>
      </c>
      <c r="AC241">
        <f t="shared" si="31"/>
        <v>907.99999999999977</v>
      </c>
    </row>
    <row r="242" spans="1:29">
      <c r="A242">
        <v>10126</v>
      </c>
      <c r="B242" t="s">
        <v>144</v>
      </c>
      <c r="C242">
        <v>43</v>
      </c>
      <c r="D242">
        <v>47.29</v>
      </c>
      <c r="E242">
        <v>9</v>
      </c>
      <c r="F242" s="6">
        <f>IFERROR(VLOOKUP(A242,Orders!A:B,2,FALSE),"")</f>
        <v>37769</v>
      </c>
      <c r="G242" s="6">
        <f>IFERROR(VLOOKUP(A242,Orders!A:C,3,FALSE),"")</f>
        <v>37779</v>
      </c>
      <c r="H242" s="6">
        <f>IFERROR(VLOOKUP(A242,Orders!A:D,4,FALSE),"")</f>
        <v>37774</v>
      </c>
      <c r="I242" t="str">
        <f>IFERROR(VLOOKUP(A242,Orders!A:E,5,FALSE),"")</f>
        <v>Shipped</v>
      </c>
      <c r="J242">
        <f>IFERROR(VLOOKUP(A242,Orders!A:G,7,FALSE),"")</f>
        <v>458</v>
      </c>
      <c r="K242">
        <f>IFERROR(VLOOKUP(J242,Customers!A:L,12,FALSE),"")</f>
        <v>1702</v>
      </c>
      <c r="L242">
        <f>IFERROR(VLOOKUP(J242,Customers!A:M,13,FALSE),"")</f>
        <v>104600</v>
      </c>
      <c r="M242" t="str">
        <f>IFERROR(VLOOKUP(J242,Customers!A:H,8,FALSE),"")</f>
        <v>Madrid</v>
      </c>
      <c r="N242">
        <f>IFERROR(VLOOKUP(K242,Employees!A:F,6,FALSE),"")</f>
        <v>4</v>
      </c>
      <c r="O242" t="str">
        <f>IFERROR(VLOOKUP(N242,Offices!A:B,2,FALSE),"")</f>
        <v>Paris</v>
      </c>
      <c r="P242" s="6">
        <f>IFERROR(VLOOKUP(J242,Payments!A:C,3,FALSE),"")</f>
        <v>38306</v>
      </c>
      <c r="Q242">
        <f>IFERROR(VLOOKUP(J242,Payments!A:D,4,FALSE),"")</f>
        <v>33145.56</v>
      </c>
      <c r="R242" t="str">
        <f>IFERROR(VLOOKUP(B242,Products!A:C,3,FALSE),"")</f>
        <v>Vintage Cars</v>
      </c>
      <c r="S242">
        <f>IFERROR(VLOOKUP(B242,Products!A:G,7,FALSE),"")</f>
        <v>6645</v>
      </c>
      <c r="T242">
        <f>IFERROR(VLOOKUP(B242,Products!A:I,9,FALSE),"")</f>
        <v>50.31</v>
      </c>
      <c r="U242">
        <f t="shared" si="24"/>
        <v>5</v>
      </c>
      <c r="V242" t="str">
        <f t="shared" si="25"/>
        <v>Yes</v>
      </c>
      <c r="W242">
        <f t="shared" si="26"/>
        <v>2003</v>
      </c>
      <c r="X242">
        <f t="shared" si="27"/>
        <v>5</v>
      </c>
      <c r="Y242">
        <f>IFERROR(VLOOKUP(B242,Products!A:I,8,FALSE),"")</f>
        <v>23.14</v>
      </c>
      <c r="Z242">
        <f t="shared" si="28"/>
        <v>2033.47</v>
      </c>
      <c r="AA242">
        <f t="shared" si="29"/>
        <v>104.3647363872083</v>
      </c>
      <c r="AB242">
        <f t="shared" si="30"/>
        <v>1</v>
      </c>
      <c r="AC242">
        <f t="shared" si="31"/>
        <v>1038.45</v>
      </c>
    </row>
    <row r="243" spans="1:29">
      <c r="A243">
        <v>10126</v>
      </c>
      <c r="B243" t="s">
        <v>145</v>
      </c>
      <c r="C243">
        <v>27</v>
      </c>
      <c r="D243">
        <v>122.68</v>
      </c>
      <c r="E243">
        <v>1</v>
      </c>
      <c r="F243" s="6">
        <f>IFERROR(VLOOKUP(A243,Orders!A:B,2,FALSE),"")</f>
        <v>37769</v>
      </c>
      <c r="G243" s="6">
        <f>IFERROR(VLOOKUP(A243,Orders!A:C,3,FALSE),"")</f>
        <v>37779</v>
      </c>
      <c r="H243" s="6">
        <f>IFERROR(VLOOKUP(A243,Orders!A:D,4,FALSE),"")</f>
        <v>37774</v>
      </c>
      <c r="I243" t="str">
        <f>IFERROR(VLOOKUP(A243,Orders!A:E,5,FALSE),"")</f>
        <v>Shipped</v>
      </c>
      <c r="J243">
        <f>IFERROR(VLOOKUP(A243,Orders!A:G,7,FALSE),"")</f>
        <v>458</v>
      </c>
      <c r="K243">
        <f>IFERROR(VLOOKUP(J243,Customers!A:L,12,FALSE),"")</f>
        <v>1702</v>
      </c>
      <c r="L243">
        <f>IFERROR(VLOOKUP(J243,Customers!A:M,13,FALSE),"")</f>
        <v>104600</v>
      </c>
      <c r="M243" t="str">
        <f>IFERROR(VLOOKUP(J243,Customers!A:H,8,FALSE),"")</f>
        <v>Madrid</v>
      </c>
      <c r="N243">
        <f>IFERROR(VLOOKUP(K243,Employees!A:F,6,FALSE),"")</f>
        <v>4</v>
      </c>
      <c r="O243" t="str">
        <f>IFERROR(VLOOKUP(N243,Offices!A:B,2,FALSE),"")</f>
        <v>Paris</v>
      </c>
      <c r="P243" s="6">
        <f>IFERROR(VLOOKUP(J243,Payments!A:C,3,FALSE),"")</f>
        <v>38306</v>
      </c>
      <c r="Q243">
        <f>IFERROR(VLOOKUP(J243,Payments!A:D,4,FALSE),"")</f>
        <v>33145.56</v>
      </c>
      <c r="R243" t="str">
        <f>IFERROR(VLOOKUP(B243,Products!A:C,3,FALSE),"")</f>
        <v>Trucks and Buses</v>
      </c>
      <c r="S243">
        <f>IFERROR(VLOOKUP(B243,Products!A:G,7,FALSE),"")</f>
        <v>2327</v>
      </c>
      <c r="T243">
        <f>IFERROR(VLOOKUP(B243,Products!A:I,9,FALSE),"")</f>
        <v>127.79</v>
      </c>
      <c r="U243">
        <f t="shared" si="24"/>
        <v>5</v>
      </c>
      <c r="V243" t="str">
        <f t="shared" si="25"/>
        <v>Yes</v>
      </c>
      <c r="W243">
        <f t="shared" si="26"/>
        <v>2003</v>
      </c>
      <c r="X243">
        <f t="shared" si="27"/>
        <v>5</v>
      </c>
      <c r="Y243">
        <f>IFERROR(VLOOKUP(B243,Products!A:I,8,FALSE),"")</f>
        <v>61.34</v>
      </c>
      <c r="Z243">
        <f t="shared" si="28"/>
        <v>3312.36</v>
      </c>
      <c r="AA243">
        <f t="shared" si="29"/>
        <v>100</v>
      </c>
      <c r="AB243">
        <f t="shared" si="30"/>
        <v>1</v>
      </c>
      <c r="AC243">
        <f t="shared" si="31"/>
        <v>1656.18</v>
      </c>
    </row>
    <row r="244" spans="1:29">
      <c r="A244">
        <v>10126</v>
      </c>
      <c r="B244" t="s">
        <v>146</v>
      </c>
      <c r="C244">
        <v>34</v>
      </c>
      <c r="D244">
        <v>83.76</v>
      </c>
      <c r="E244">
        <v>15</v>
      </c>
      <c r="F244" s="6">
        <f>IFERROR(VLOOKUP(A244,Orders!A:B,2,FALSE),"")</f>
        <v>37769</v>
      </c>
      <c r="G244" s="6">
        <f>IFERROR(VLOOKUP(A244,Orders!A:C,3,FALSE),"")</f>
        <v>37779</v>
      </c>
      <c r="H244" s="6">
        <f>IFERROR(VLOOKUP(A244,Orders!A:D,4,FALSE),"")</f>
        <v>37774</v>
      </c>
      <c r="I244" t="str">
        <f>IFERROR(VLOOKUP(A244,Orders!A:E,5,FALSE),"")</f>
        <v>Shipped</v>
      </c>
      <c r="J244">
        <f>IFERROR(VLOOKUP(A244,Orders!A:G,7,FALSE),"")</f>
        <v>458</v>
      </c>
      <c r="K244">
        <f>IFERROR(VLOOKUP(J244,Customers!A:L,12,FALSE),"")</f>
        <v>1702</v>
      </c>
      <c r="L244">
        <f>IFERROR(VLOOKUP(J244,Customers!A:M,13,FALSE),"")</f>
        <v>104600</v>
      </c>
      <c r="M244" t="str">
        <f>IFERROR(VLOOKUP(J244,Customers!A:H,8,FALSE),"")</f>
        <v>Madrid</v>
      </c>
      <c r="N244">
        <f>IFERROR(VLOOKUP(K244,Employees!A:F,6,FALSE),"")</f>
        <v>4</v>
      </c>
      <c r="O244" t="str">
        <f>IFERROR(VLOOKUP(N244,Offices!A:B,2,FALSE),"")</f>
        <v>Paris</v>
      </c>
      <c r="P244" s="6">
        <f>IFERROR(VLOOKUP(J244,Payments!A:C,3,FALSE),"")</f>
        <v>38306</v>
      </c>
      <c r="Q244">
        <f>IFERROR(VLOOKUP(J244,Payments!A:D,4,FALSE),"")</f>
        <v>33145.56</v>
      </c>
      <c r="R244" t="str">
        <f>IFERROR(VLOOKUP(B244,Products!A:C,3,FALSE),"")</f>
        <v>Vintage Cars</v>
      </c>
      <c r="S244">
        <f>IFERROR(VLOOKUP(B244,Products!A:G,7,FALSE),"")</f>
        <v>4710</v>
      </c>
      <c r="T244">
        <f>IFERROR(VLOOKUP(B244,Products!A:I,9,FALSE),"")</f>
        <v>97.39</v>
      </c>
      <c r="U244">
        <f t="shared" si="24"/>
        <v>5</v>
      </c>
      <c r="V244" t="str">
        <f t="shared" si="25"/>
        <v>Yes</v>
      </c>
      <c r="W244">
        <f t="shared" si="26"/>
        <v>2003</v>
      </c>
      <c r="X244">
        <f t="shared" si="27"/>
        <v>5</v>
      </c>
      <c r="Y244">
        <f>IFERROR(VLOOKUP(B244,Products!A:I,8,FALSE),"")</f>
        <v>57.46</v>
      </c>
      <c r="Z244">
        <f t="shared" si="28"/>
        <v>2847.84</v>
      </c>
      <c r="AA244">
        <f t="shared" si="29"/>
        <v>45.770971110337634</v>
      </c>
      <c r="AB244">
        <f t="shared" si="30"/>
        <v>0</v>
      </c>
      <c r="AC244">
        <f t="shared" si="31"/>
        <v>894.20000000000016</v>
      </c>
    </row>
    <row r="245" spans="1:29">
      <c r="A245">
        <v>10126</v>
      </c>
      <c r="B245" t="s">
        <v>147</v>
      </c>
      <c r="C245">
        <v>43</v>
      </c>
      <c r="D245">
        <v>82.83</v>
      </c>
      <c r="E245">
        <v>3</v>
      </c>
      <c r="F245" s="6">
        <f>IFERROR(VLOOKUP(A245,Orders!A:B,2,FALSE),"")</f>
        <v>37769</v>
      </c>
      <c r="G245" s="6">
        <f>IFERROR(VLOOKUP(A245,Orders!A:C,3,FALSE),"")</f>
        <v>37779</v>
      </c>
      <c r="H245" s="6">
        <f>IFERROR(VLOOKUP(A245,Orders!A:D,4,FALSE),"")</f>
        <v>37774</v>
      </c>
      <c r="I245" t="str">
        <f>IFERROR(VLOOKUP(A245,Orders!A:E,5,FALSE),"")</f>
        <v>Shipped</v>
      </c>
      <c r="J245">
        <f>IFERROR(VLOOKUP(A245,Orders!A:G,7,FALSE),"")</f>
        <v>458</v>
      </c>
      <c r="K245">
        <f>IFERROR(VLOOKUP(J245,Customers!A:L,12,FALSE),"")</f>
        <v>1702</v>
      </c>
      <c r="L245">
        <f>IFERROR(VLOOKUP(J245,Customers!A:M,13,FALSE),"")</f>
        <v>104600</v>
      </c>
      <c r="M245" t="str">
        <f>IFERROR(VLOOKUP(J245,Customers!A:H,8,FALSE),"")</f>
        <v>Madrid</v>
      </c>
      <c r="N245">
        <f>IFERROR(VLOOKUP(K245,Employees!A:F,6,FALSE),"")</f>
        <v>4</v>
      </c>
      <c r="O245" t="str">
        <f>IFERROR(VLOOKUP(N245,Offices!A:B,2,FALSE),"")</f>
        <v>Paris</v>
      </c>
      <c r="P245" s="6">
        <f>IFERROR(VLOOKUP(J245,Payments!A:C,3,FALSE),"")</f>
        <v>38306</v>
      </c>
      <c r="Q245">
        <f>IFERROR(VLOOKUP(J245,Payments!A:D,4,FALSE),"")</f>
        <v>33145.56</v>
      </c>
      <c r="R245" t="str">
        <f>IFERROR(VLOOKUP(B245,Products!A:C,3,FALSE),"")</f>
        <v>Trucks and Buses</v>
      </c>
      <c r="S245">
        <f>IFERROR(VLOOKUP(B245,Products!A:G,7,FALSE),"")</f>
        <v>5099</v>
      </c>
      <c r="T245">
        <f>IFERROR(VLOOKUP(B245,Products!A:I,9,FALSE),"")</f>
        <v>96.31</v>
      </c>
      <c r="U245">
        <f t="shared" si="24"/>
        <v>5</v>
      </c>
      <c r="V245" t="str">
        <f t="shared" si="25"/>
        <v>Yes</v>
      </c>
      <c r="W245">
        <f t="shared" si="26"/>
        <v>2003</v>
      </c>
      <c r="X245">
        <f t="shared" si="27"/>
        <v>5</v>
      </c>
      <c r="Y245">
        <f>IFERROR(VLOOKUP(B245,Products!A:I,8,FALSE),"")</f>
        <v>53.93</v>
      </c>
      <c r="Z245">
        <f t="shared" si="28"/>
        <v>3561.69</v>
      </c>
      <c r="AA245">
        <f t="shared" si="29"/>
        <v>53.587984424253662</v>
      </c>
      <c r="AB245">
        <f t="shared" si="30"/>
        <v>0</v>
      </c>
      <c r="AC245">
        <f t="shared" si="31"/>
        <v>1242.7</v>
      </c>
    </row>
    <row r="246" spans="1:29">
      <c r="A246">
        <v>10126</v>
      </c>
      <c r="B246" t="s">
        <v>148</v>
      </c>
      <c r="C246">
        <v>26</v>
      </c>
      <c r="D246">
        <v>62.05</v>
      </c>
      <c r="E246">
        <v>7</v>
      </c>
      <c r="F246" s="6">
        <f>IFERROR(VLOOKUP(A246,Orders!A:B,2,FALSE),"")</f>
        <v>37769</v>
      </c>
      <c r="G246" s="6">
        <f>IFERROR(VLOOKUP(A246,Orders!A:C,3,FALSE),"")</f>
        <v>37779</v>
      </c>
      <c r="H246" s="6">
        <f>IFERROR(VLOOKUP(A246,Orders!A:D,4,FALSE),"")</f>
        <v>37774</v>
      </c>
      <c r="I246" t="str">
        <f>IFERROR(VLOOKUP(A246,Orders!A:E,5,FALSE),"")</f>
        <v>Shipped</v>
      </c>
      <c r="J246">
        <f>IFERROR(VLOOKUP(A246,Orders!A:G,7,FALSE),"")</f>
        <v>458</v>
      </c>
      <c r="K246">
        <f>IFERROR(VLOOKUP(J246,Customers!A:L,12,FALSE),"")</f>
        <v>1702</v>
      </c>
      <c r="L246">
        <f>IFERROR(VLOOKUP(J246,Customers!A:M,13,FALSE),"")</f>
        <v>104600</v>
      </c>
      <c r="M246" t="str">
        <f>IFERROR(VLOOKUP(J246,Customers!A:H,8,FALSE),"")</f>
        <v>Madrid</v>
      </c>
      <c r="N246">
        <f>IFERROR(VLOOKUP(K246,Employees!A:F,6,FALSE),"")</f>
        <v>4</v>
      </c>
      <c r="O246" t="str">
        <f>IFERROR(VLOOKUP(N246,Offices!A:B,2,FALSE),"")</f>
        <v>Paris</v>
      </c>
      <c r="P246" s="6">
        <f>IFERROR(VLOOKUP(J246,Payments!A:C,3,FALSE),"")</f>
        <v>38306</v>
      </c>
      <c r="Q246">
        <f>IFERROR(VLOOKUP(J246,Payments!A:D,4,FALSE),"")</f>
        <v>33145.56</v>
      </c>
      <c r="R246" t="str">
        <f>IFERROR(VLOOKUP(B246,Products!A:C,3,FALSE),"")</f>
        <v>Trucks and Buses</v>
      </c>
      <c r="S246">
        <f>IFERROR(VLOOKUP(B246,Products!A:G,7,FALSE),"")</f>
        <v>814</v>
      </c>
      <c r="T246">
        <f>IFERROR(VLOOKUP(B246,Products!A:I,9,FALSE),"")</f>
        <v>64.64</v>
      </c>
      <c r="U246">
        <f t="shared" si="24"/>
        <v>5</v>
      </c>
      <c r="V246" t="str">
        <f t="shared" si="25"/>
        <v>Yes</v>
      </c>
      <c r="W246">
        <f t="shared" si="26"/>
        <v>2003</v>
      </c>
      <c r="X246">
        <f t="shared" si="27"/>
        <v>5</v>
      </c>
      <c r="Y246">
        <f>IFERROR(VLOOKUP(B246,Products!A:I,8,FALSE),"")</f>
        <v>33.61</v>
      </c>
      <c r="Z246">
        <f t="shared" si="28"/>
        <v>1613.3</v>
      </c>
      <c r="AA246">
        <f t="shared" si="29"/>
        <v>84.617673311514423</v>
      </c>
      <c r="AB246">
        <f t="shared" si="30"/>
        <v>1</v>
      </c>
      <c r="AC246">
        <f t="shared" si="31"/>
        <v>739.43999999999994</v>
      </c>
    </row>
    <row r="247" spans="1:29">
      <c r="A247">
        <v>10126</v>
      </c>
      <c r="B247" t="s">
        <v>149</v>
      </c>
      <c r="C247">
        <v>45</v>
      </c>
      <c r="D247">
        <v>97.1</v>
      </c>
      <c r="E247">
        <v>6</v>
      </c>
      <c r="F247" s="6">
        <f>IFERROR(VLOOKUP(A247,Orders!A:B,2,FALSE),"")</f>
        <v>37769</v>
      </c>
      <c r="G247" s="6">
        <f>IFERROR(VLOOKUP(A247,Orders!A:C,3,FALSE),"")</f>
        <v>37779</v>
      </c>
      <c r="H247" s="6">
        <f>IFERROR(VLOOKUP(A247,Orders!A:D,4,FALSE),"")</f>
        <v>37774</v>
      </c>
      <c r="I247" t="str">
        <f>IFERROR(VLOOKUP(A247,Orders!A:E,5,FALSE),"")</f>
        <v>Shipped</v>
      </c>
      <c r="J247">
        <f>IFERROR(VLOOKUP(A247,Orders!A:G,7,FALSE),"")</f>
        <v>458</v>
      </c>
      <c r="K247">
        <f>IFERROR(VLOOKUP(J247,Customers!A:L,12,FALSE),"")</f>
        <v>1702</v>
      </c>
      <c r="L247">
        <f>IFERROR(VLOOKUP(J247,Customers!A:M,13,FALSE),"")</f>
        <v>104600</v>
      </c>
      <c r="M247" t="str">
        <f>IFERROR(VLOOKUP(J247,Customers!A:H,8,FALSE),"")</f>
        <v>Madrid</v>
      </c>
      <c r="N247">
        <f>IFERROR(VLOOKUP(K247,Employees!A:F,6,FALSE),"")</f>
        <v>4</v>
      </c>
      <c r="O247" t="str">
        <f>IFERROR(VLOOKUP(N247,Offices!A:B,2,FALSE),"")</f>
        <v>Paris</v>
      </c>
      <c r="P247" s="6">
        <f>IFERROR(VLOOKUP(J247,Payments!A:C,3,FALSE),"")</f>
        <v>38306</v>
      </c>
      <c r="Q247">
        <f>IFERROR(VLOOKUP(J247,Payments!A:D,4,FALSE),"")</f>
        <v>33145.56</v>
      </c>
      <c r="R247" t="str">
        <f>IFERROR(VLOOKUP(B247,Products!A:C,3,FALSE),"")</f>
        <v>Classic Cars</v>
      </c>
      <c r="S247">
        <f>IFERROR(VLOOKUP(B247,Products!A:G,7,FALSE),"")</f>
        <v>6934</v>
      </c>
      <c r="T247">
        <f>IFERROR(VLOOKUP(B247,Products!A:I,9,FALSE),"")</f>
        <v>101.15</v>
      </c>
      <c r="U247">
        <f t="shared" si="24"/>
        <v>5</v>
      </c>
      <c r="V247" t="str">
        <f t="shared" si="25"/>
        <v>Yes</v>
      </c>
      <c r="W247">
        <f t="shared" si="26"/>
        <v>2003</v>
      </c>
      <c r="X247">
        <f t="shared" si="27"/>
        <v>5</v>
      </c>
      <c r="Y247">
        <f>IFERROR(VLOOKUP(B247,Products!A:I,8,FALSE),"")</f>
        <v>46.53</v>
      </c>
      <c r="Z247">
        <f t="shared" si="28"/>
        <v>4369.5</v>
      </c>
      <c r="AA247">
        <f t="shared" si="29"/>
        <v>108.68257038469802</v>
      </c>
      <c r="AB247">
        <f t="shared" si="30"/>
        <v>1</v>
      </c>
      <c r="AC247">
        <f t="shared" si="31"/>
        <v>2275.6499999999996</v>
      </c>
    </row>
    <row r="248" spans="1:29">
      <c r="A248">
        <v>10127</v>
      </c>
      <c r="B248" t="s">
        <v>164</v>
      </c>
      <c r="C248">
        <v>46</v>
      </c>
      <c r="D248">
        <v>193.25</v>
      </c>
      <c r="E248">
        <v>2</v>
      </c>
      <c r="F248" s="6">
        <f>IFERROR(VLOOKUP(A248,Orders!A:B,2,FALSE),"")</f>
        <v>37775</v>
      </c>
      <c r="G248" s="6">
        <f>IFERROR(VLOOKUP(A248,Orders!A:C,3,FALSE),"")</f>
        <v>37781</v>
      </c>
      <c r="H248" s="6">
        <f>IFERROR(VLOOKUP(A248,Orders!A:D,4,FALSE),"")</f>
        <v>37778</v>
      </c>
      <c r="I248" t="str">
        <f>IFERROR(VLOOKUP(A248,Orders!A:E,5,FALSE),"")</f>
        <v>Shipped</v>
      </c>
      <c r="J248">
        <f>IFERROR(VLOOKUP(A248,Orders!A:G,7,FALSE),"")</f>
        <v>151</v>
      </c>
      <c r="K248">
        <f>IFERROR(VLOOKUP(J248,Customers!A:L,12,FALSE),"")</f>
        <v>1286</v>
      </c>
      <c r="L248">
        <f>IFERROR(VLOOKUP(J248,Customers!A:M,13,FALSE),"")</f>
        <v>138500</v>
      </c>
      <c r="M248" t="str">
        <f>IFERROR(VLOOKUP(J248,Customers!A:H,8,FALSE),"")</f>
        <v>NYC</v>
      </c>
      <c r="N248">
        <f>IFERROR(VLOOKUP(K248,Employees!A:F,6,FALSE),"")</f>
        <v>3</v>
      </c>
      <c r="O248" t="str">
        <f>IFERROR(VLOOKUP(N248,Offices!A:B,2,FALSE),"")</f>
        <v>NYC</v>
      </c>
      <c r="P248" s="6">
        <f>IFERROR(VLOOKUP(J248,Payments!A:C,3,FALSE),"")</f>
        <v>37977</v>
      </c>
      <c r="Q248">
        <f>IFERROR(VLOOKUP(J248,Payments!A:D,4,FALSE),"")</f>
        <v>58793.53</v>
      </c>
      <c r="R248" t="str">
        <f>IFERROR(VLOOKUP(B248,Products!A:C,3,FALSE),"")</f>
        <v>Classic Cars</v>
      </c>
      <c r="S248">
        <f>IFERROR(VLOOKUP(B248,Products!A:G,7,FALSE),"")</f>
        <v>3619</v>
      </c>
      <c r="T248">
        <f>IFERROR(VLOOKUP(B248,Products!A:I,9,FALSE),"")</f>
        <v>207.8</v>
      </c>
      <c r="U248">
        <f t="shared" si="24"/>
        <v>3</v>
      </c>
      <c r="V248" t="str">
        <f t="shared" si="25"/>
        <v>Yes</v>
      </c>
      <c r="W248">
        <f t="shared" si="26"/>
        <v>2003</v>
      </c>
      <c r="X248">
        <f t="shared" si="27"/>
        <v>6</v>
      </c>
      <c r="Y248">
        <f>IFERROR(VLOOKUP(B248,Products!A:I,8,FALSE),"")</f>
        <v>95.59</v>
      </c>
      <c r="Z248">
        <f t="shared" si="28"/>
        <v>8889.5</v>
      </c>
      <c r="AA248">
        <f t="shared" si="29"/>
        <v>102.16549848310493</v>
      </c>
      <c r="AB248">
        <f t="shared" si="30"/>
        <v>1</v>
      </c>
      <c r="AC248">
        <f t="shared" si="31"/>
        <v>4492.3599999999997</v>
      </c>
    </row>
    <row r="249" spans="1:29">
      <c r="A249">
        <v>10127</v>
      </c>
      <c r="B249" t="s">
        <v>150</v>
      </c>
      <c r="C249">
        <v>46</v>
      </c>
      <c r="D249">
        <v>140.5</v>
      </c>
      <c r="E249">
        <v>3</v>
      </c>
      <c r="F249" s="6">
        <f>IFERROR(VLOOKUP(A249,Orders!A:B,2,FALSE),"")</f>
        <v>37775</v>
      </c>
      <c r="G249" s="6">
        <f>IFERROR(VLOOKUP(A249,Orders!A:C,3,FALSE),"")</f>
        <v>37781</v>
      </c>
      <c r="H249" s="6">
        <f>IFERROR(VLOOKUP(A249,Orders!A:D,4,FALSE),"")</f>
        <v>37778</v>
      </c>
      <c r="I249" t="str">
        <f>IFERROR(VLOOKUP(A249,Orders!A:E,5,FALSE),"")</f>
        <v>Shipped</v>
      </c>
      <c r="J249">
        <f>IFERROR(VLOOKUP(A249,Orders!A:G,7,FALSE),"")</f>
        <v>151</v>
      </c>
      <c r="K249">
        <f>IFERROR(VLOOKUP(J249,Customers!A:L,12,FALSE),"")</f>
        <v>1286</v>
      </c>
      <c r="L249">
        <f>IFERROR(VLOOKUP(J249,Customers!A:M,13,FALSE),"")</f>
        <v>138500</v>
      </c>
      <c r="M249" t="str">
        <f>IFERROR(VLOOKUP(J249,Customers!A:H,8,FALSE),"")</f>
        <v>NYC</v>
      </c>
      <c r="N249">
        <f>IFERROR(VLOOKUP(K249,Employees!A:F,6,FALSE),"")</f>
        <v>3</v>
      </c>
      <c r="O249" t="str">
        <f>IFERROR(VLOOKUP(N249,Offices!A:B,2,FALSE),"")</f>
        <v>NYC</v>
      </c>
      <c r="P249" s="6">
        <f>IFERROR(VLOOKUP(J249,Payments!A:C,3,FALSE),"")</f>
        <v>37977</v>
      </c>
      <c r="Q249">
        <f>IFERROR(VLOOKUP(J249,Payments!A:D,4,FALSE),"")</f>
        <v>58793.53</v>
      </c>
      <c r="R249" t="str">
        <f>IFERROR(VLOOKUP(B249,Products!A:C,3,FALSE),"")</f>
        <v>Classic Cars</v>
      </c>
      <c r="S249">
        <f>IFERROR(VLOOKUP(B249,Products!A:G,7,FALSE),"")</f>
        <v>6906</v>
      </c>
      <c r="T249">
        <f>IFERROR(VLOOKUP(B249,Products!A:I,9,FALSE),"")</f>
        <v>151.08000000000001</v>
      </c>
      <c r="U249">
        <f t="shared" si="24"/>
        <v>3</v>
      </c>
      <c r="V249" t="str">
        <f t="shared" si="25"/>
        <v>Yes</v>
      </c>
      <c r="W249">
        <f t="shared" si="26"/>
        <v>2003</v>
      </c>
      <c r="X249">
        <f t="shared" si="27"/>
        <v>6</v>
      </c>
      <c r="Y249">
        <f>IFERROR(VLOOKUP(B249,Products!A:I,8,FALSE),"")</f>
        <v>89.14</v>
      </c>
      <c r="Z249">
        <f t="shared" si="28"/>
        <v>6463</v>
      </c>
      <c r="AA249">
        <f t="shared" si="29"/>
        <v>57.617231321516712</v>
      </c>
      <c r="AB249">
        <f t="shared" si="30"/>
        <v>0</v>
      </c>
      <c r="AC249">
        <f t="shared" si="31"/>
        <v>2362.56</v>
      </c>
    </row>
    <row r="250" spans="1:29">
      <c r="A250">
        <v>10127</v>
      </c>
      <c r="B250" t="s">
        <v>165</v>
      </c>
      <c r="C250">
        <v>42</v>
      </c>
      <c r="D250">
        <v>169.56</v>
      </c>
      <c r="E250">
        <v>1</v>
      </c>
      <c r="F250" s="6">
        <f>IFERROR(VLOOKUP(A250,Orders!A:B,2,FALSE),"")</f>
        <v>37775</v>
      </c>
      <c r="G250" s="6">
        <f>IFERROR(VLOOKUP(A250,Orders!A:C,3,FALSE),"")</f>
        <v>37781</v>
      </c>
      <c r="H250" s="6">
        <f>IFERROR(VLOOKUP(A250,Orders!A:D,4,FALSE),"")</f>
        <v>37778</v>
      </c>
      <c r="I250" t="str">
        <f>IFERROR(VLOOKUP(A250,Orders!A:E,5,FALSE),"")</f>
        <v>Shipped</v>
      </c>
      <c r="J250">
        <f>IFERROR(VLOOKUP(A250,Orders!A:G,7,FALSE),"")</f>
        <v>151</v>
      </c>
      <c r="K250">
        <f>IFERROR(VLOOKUP(J250,Customers!A:L,12,FALSE),"")</f>
        <v>1286</v>
      </c>
      <c r="L250">
        <f>IFERROR(VLOOKUP(J250,Customers!A:M,13,FALSE),"")</f>
        <v>138500</v>
      </c>
      <c r="M250" t="str">
        <f>IFERROR(VLOOKUP(J250,Customers!A:H,8,FALSE),"")</f>
        <v>NYC</v>
      </c>
      <c r="N250">
        <f>IFERROR(VLOOKUP(K250,Employees!A:F,6,FALSE),"")</f>
        <v>3</v>
      </c>
      <c r="O250" t="str">
        <f>IFERROR(VLOOKUP(N250,Offices!A:B,2,FALSE),"")</f>
        <v>NYC</v>
      </c>
      <c r="P250" s="6">
        <f>IFERROR(VLOOKUP(J250,Payments!A:C,3,FALSE),"")</f>
        <v>37977</v>
      </c>
      <c r="Q250">
        <f>IFERROR(VLOOKUP(J250,Payments!A:D,4,FALSE),"")</f>
        <v>58793.53</v>
      </c>
      <c r="R250" t="str">
        <f>IFERROR(VLOOKUP(B250,Products!A:C,3,FALSE),"")</f>
        <v>Classic Cars</v>
      </c>
      <c r="S250">
        <f>IFERROR(VLOOKUP(B250,Products!A:G,7,FALSE),"")</f>
        <v>1049</v>
      </c>
      <c r="T250">
        <f>IFERROR(VLOOKUP(B250,Products!A:I,9,FALSE),"")</f>
        <v>173.02</v>
      </c>
      <c r="U250">
        <f t="shared" si="24"/>
        <v>3</v>
      </c>
      <c r="V250" t="str">
        <f t="shared" si="25"/>
        <v>Yes</v>
      </c>
      <c r="W250">
        <f t="shared" si="26"/>
        <v>2003</v>
      </c>
      <c r="X250">
        <f t="shared" si="27"/>
        <v>6</v>
      </c>
      <c r="Y250">
        <f>IFERROR(VLOOKUP(B250,Products!A:I,8,FALSE),"")</f>
        <v>83.05</v>
      </c>
      <c r="Z250">
        <f t="shared" si="28"/>
        <v>7121.52</v>
      </c>
      <c r="AA250">
        <f t="shared" si="29"/>
        <v>104.16616496086695</v>
      </c>
      <c r="AB250">
        <f t="shared" si="30"/>
        <v>1</v>
      </c>
      <c r="AC250">
        <f t="shared" si="31"/>
        <v>3633.42</v>
      </c>
    </row>
    <row r="251" spans="1:29">
      <c r="A251">
        <v>10127</v>
      </c>
      <c r="B251" t="s">
        <v>151</v>
      </c>
      <c r="C251">
        <v>24</v>
      </c>
      <c r="D251">
        <v>100.73</v>
      </c>
      <c r="E251">
        <v>11</v>
      </c>
      <c r="F251" s="6">
        <f>IFERROR(VLOOKUP(A251,Orders!A:B,2,FALSE),"")</f>
        <v>37775</v>
      </c>
      <c r="G251" s="6">
        <f>IFERROR(VLOOKUP(A251,Orders!A:C,3,FALSE),"")</f>
        <v>37781</v>
      </c>
      <c r="H251" s="6">
        <f>IFERROR(VLOOKUP(A251,Orders!A:D,4,FALSE),"")</f>
        <v>37778</v>
      </c>
      <c r="I251" t="str">
        <f>IFERROR(VLOOKUP(A251,Orders!A:E,5,FALSE),"")</f>
        <v>Shipped</v>
      </c>
      <c r="J251">
        <f>IFERROR(VLOOKUP(A251,Orders!A:G,7,FALSE),"")</f>
        <v>151</v>
      </c>
      <c r="K251">
        <f>IFERROR(VLOOKUP(J251,Customers!A:L,12,FALSE),"")</f>
        <v>1286</v>
      </c>
      <c r="L251">
        <f>IFERROR(VLOOKUP(J251,Customers!A:M,13,FALSE),"")</f>
        <v>138500</v>
      </c>
      <c r="M251" t="str">
        <f>IFERROR(VLOOKUP(J251,Customers!A:H,8,FALSE),"")</f>
        <v>NYC</v>
      </c>
      <c r="N251">
        <f>IFERROR(VLOOKUP(K251,Employees!A:F,6,FALSE),"")</f>
        <v>3</v>
      </c>
      <c r="O251" t="str">
        <f>IFERROR(VLOOKUP(N251,Offices!A:B,2,FALSE),"")</f>
        <v>NYC</v>
      </c>
      <c r="P251" s="6">
        <f>IFERROR(VLOOKUP(J251,Payments!A:C,3,FALSE),"")</f>
        <v>37977</v>
      </c>
      <c r="Q251">
        <f>IFERROR(VLOOKUP(J251,Payments!A:D,4,FALSE),"")</f>
        <v>58793.53</v>
      </c>
      <c r="R251" t="str">
        <f>IFERROR(VLOOKUP(B251,Products!A:C,3,FALSE),"")</f>
        <v>Trucks and Buses</v>
      </c>
      <c r="S251">
        <f>IFERROR(VLOOKUP(B251,Products!A:G,7,FALSE),"")</f>
        <v>6125</v>
      </c>
      <c r="T251">
        <f>IFERROR(VLOOKUP(B251,Products!A:I,9,FALSE),"")</f>
        <v>118.5</v>
      </c>
      <c r="U251">
        <f t="shared" si="24"/>
        <v>3</v>
      </c>
      <c r="V251" t="str">
        <f t="shared" si="25"/>
        <v>Yes</v>
      </c>
      <c r="W251">
        <f t="shared" si="26"/>
        <v>2003</v>
      </c>
      <c r="X251">
        <f t="shared" si="27"/>
        <v>6</v>
      </c>
      <c r="Y251">
        <f>IFERROR(VLOOKUP(B251,Products!A:I,8,FALSE),"")</f>
        <v>55.7</v>
      </c>
      <c r="Z251">
        <f t="shared" si="28"/>
        <v>2417.52</v>
      </c>
      <c r="AA251">
        <f t="shared" si="29"/>
        <v>80.843806104129257</v>
      </c>
      <c r="AB251">
        <f t="shared" si="30"/>
        <v>1</v>
      </c>
      <c r="AC251">
        <f t="shared" si="31"/>
        <v>1080.72</v>
      </c>
    </row>
    <row r="252" spans="1:29">
      <c r="A252">
        <v>10127</v>
      </c>
      <c r="B252" t="s">
        <v>152</v>
      </c>
      <c r="C252">
        <v>45</v>
      </c>
      <c r="D252">
        <v>140.81</v>
      </c>
      <c r="E252">
        <v>10</v>
      </c>
      <c r="F252" s="6">
        <f>IFERROR(VLOOKUP(A252,Orders!A:B,2,FALSE),"")</f>
        <v>37775</v>
      </c>
      <c r="G252" s="6">
        <f>IFERROR(VLOOKUP(A252,Orders!A:C,3,FALSE),"")</f>
        <v>37781</v>
      </c>
      <c r="H252" s="6">
        <f>IFERROR(VLOOKUP(A252,Orders!A:D,4,FALSE),"")</f>
        <v>37778</v>
      </c>
      <c r="I252" t="str">
        <f>IFERROR(VLOOKUP(A252,Orders!A:E,5,FALSE),"")</f>
        <v>Shipped</v>
      </c>
      <c r="J252">
        <f>IFERROR(VLOOKUP(A252,Orders!A:G,7,FALSE),"")</f>
        <v>151</v>
      </c>
      <c r="K252">
        <f>IFERROR(VLOOKUP(J252,Customers!A:L,12,FALSE),"")</f>
        <v>1286</v>
      </c>
      <c r="L252">
        <f>IFERROR(VLOOKUP(J252,Customers!A:M,13,FALSE),"")</f>
        <v>138500</v>
      </c>
      <c r="M252" t="str">
        <f>IFERROR(VLOOKUP(J252,Customers!A:H,8,FALSE),"")</f>
        <v>NYC</v>
      </c>
      <c r="N252">
        <f>IFERROR(VLOOKUP(K252,Employees!A:F,6,FALSE),"")</f>
        <v>3</v>
      </c>
      <c r="O252" t="str">
        <f>IFERROR(VLOOKUP(N252,Offices!A:B,2,FALSE),"")</f>
        <v>NYC</v>
      </c>
      <c r="P252" s="6">
        <f>IFERROR(VLOOKUP(J252,Payments!A:C,3,FALSE),"")</f>
        <v>37977</v>
      </c>
      <c r="Q252">
        <f>IFERROR(VLOOKUP(J252,Payments!A:D,4,FALSE),"")</f>
        <v>58793.53</v>
      </c>
      <c r="R252" t="str">
        <f>IFERROR(VLOOKUP(B252,Products!A:C,3,FALSE),"")</f>
        <v>Classic Cars</v>
      </c>
      <c r="S252">
        <f>IFERROR(VLOOKUP(B252,Products!A:G,7,FALSE),"")</f>
        <v>4724</v>
      </c>
      <c r="T252">
        <f>IFERROR(VLOOKUP(B252,Products!A:I,9,FALSE),"")</f>
        <v>163.72999999999999</v>
      </c>
      <c r="U252">
        <f t="shared" si="24"/>
        <v>3</v>
      </c>
      <c r="V252" t="str">
        <f t="shared" si="25"/>
        <v>Yes</v>
      </c>
      <c r="W252">
        <f t="shared" si="26"/>
        <v>2003</v>
      </c>
      <c r="X252">
        <f t="shared" si="27"/>
        <v>6</v>
      </c>
      <c r="Y252">
        <f>IFERROR(VLOOKUP(B252,Products!A:I,8,FALSE),"")</f>
        <v>101.51</v>
      </c>
      <c r="Z252">
        <f t="shared" si="28"/>
        <v>6336.45</v>
      </c>
      <c r="AA252">
        <f t="shared" si="29"/>
        <v>38.715397497783464</v>
      </c>
      <c r="AB252">
        <f t="shared" si="30"/>
        <v>0</v>
      </c>
      <c r="AC252">
        <f t="shared" si="31"/>
        <v>1768.4999999999998</v>
      </c>
    </row>
    <row r="253" spans="1:29">
      <c r="A253">
        <v>10127</v>
      </c>
      <c r="B253" t="s">
        <v>153</v>
      </c>
      <c r="C253">
        <v>45</v>
      </c>
      <c r="D253">
        <v>114.14</v>
      </c>
      <c r="E253">
        <v>14</v>
      </c>
      <c r="F253" s="6">
        <f>IFERROR(VLOOKUP(A253,Orders!A:B,2,FALSE),"")</f>
        <v>37775</v>
      </c>
      <c r="G253" s="6">
        <f>IFERROR(VLOOKUP(A253,Orders!A:C,3,FALSE),"")</f>
        <v>37781</v>
      </c>
      <c r="H253" s="6">
        <f>IFERROR(VLOOKUP(A253,Orders!A:D,4,FALSE),"")</f>
        <v>37778</v>
      </c>
      <c r="I253" t="str">
        <f>IFERROR(VLOOKUP(A253,Orders!A:E,5,FALSE),"")</f>
        <v>Shipped</v>
      </c>
      <c r="J253">
        <f>IFERROR(VLOOKUP(A253,Orders!A:G,7,FALSE),"")</f>
        <v>151</v>
      </c>
      <c r="K253">
        <f>IFERROR(VLOOKUP(J253,Customers!A:L,12,FALSE),"")</f>
        <v>1286</v>
      </c>
      <c r="L253">
        <f>IFERROR(VLOOKUP(J253,Customers!A:M,13,FALSE),"")</f>
        <v>138500</v>
      </c>
      <c r="M253" t="str">
        <f>IFERROR(VLOOKUP(J253,Customers!A:H,8,FALSE),"")</f>
        <v>NYC</v>
      </c>
      <c r="N253">
        <f>IFERROR(VLOOKUP(K253,Employees!A:F,6,FALSE),"")</f>
        <v>3</v>
      </c>
      <c r="O253" t="str">
        <f>IFERROR(VLOOKUP(N253,Offices!A:B,2,FALSE),"")</f>
        <v>NYC</v>
      </c>
      <c r="P253" s="6">
        <f>IFERROR(VLOOKUP(J253,Payments!A:C,3,FALSE),"")</f>
        <v>37977</v>
      </c>
      <c r="Q253">
        <f>IFERROR(VLOOKUP(J253,Payments!A:D,4,FALSE),"")</f>
        <v>58793.53</v>
      </c>
      <c r="R253" t="str">
        <f>IFERROR(VLOOKUP(B253,Products!A:C,3,FALSE),"")</f>
        <v>Trucks and Buses</v>
      </c>
      <c r="S253">
        <f>IFERROR(VLOOKUP(B253,Products!A:G,7,FALSE),"")</f>
        <v>8258</v>
      </c>
      <c r="T253">
        <f>IFERROR(VLOOKUP(B253,Products!A:I,9,FALSE),"")</f>
        <v>122.73</v>
      </c>
      <c r="U253">
        <f t="shared" si="24"/>
        <v>3</v>
      </c>
      <c r="V253" t="str">
        <f t="shared" si="25"/>
        <v>Yes</v>
      </c>
      <c r="W253">
        <f t="shared" si="26"/>
        <v>2003</v>
      </c>
      <c r="X253">
        <f t="shared" si="27"/>
        <v>6</v>
      </c>
      <c r="Y253">
        <f>IFERROR(VLOOKUP(B253,Products!A:I,8,FALSE),"")</f>
        <v>74.86</v>
      </c>
      <c r="Z253">
        <f t="shared" si="28"/>
        <v>5136.3</v>
      </c>
      <c r="AA253">
        <f t="shared" si="29"/>
        <v>52.471279722148012</v>
      </c>
      <c r="AB253">
        <f t="shared" si="30"/>
        <v>0</v>
      </c>
      <c r="AC253">
        <f t="shared" si="31"/>
        <v>1767.6000000000001</v>
      </c>
    </row>
    <row r="254" spans="1:29">
      <c r="A254">
        <v>10127</v>
      </c>
      <c r="B254" t="s">
        <v>154</v>
      </c>
      <c r="C254">
        <v>22</v>
      </c>
      <c r="D254">
        <v>149.02000000000001</v>
      </c>
      <c r="E254">
        <v>15</v>
      </c>
      <c r="F254" s="6">
        <f>IFERROR(VLOOKUP(A254,Orders!A:B,2,FALSE),"")</f>
        <v>37775</v>
      </c>
      <c r="G254" s="6">
        <f>IFERROR(VLOOKUP(A254,Orders!A:C,3,FALSE),"")</f>
        <v>37781</v>
      </c>
      <c r="H254" s="6">
        <f>IFERROR(VLOOKUP(A254,Orders!A:D,4,FALSE),"")</f>
        <v>37778</v>
      </c>
      <c r="I254" t="str">
        <f>IFERROR(VLOOKUP(A254,Orders!A:E,5,FALSE),"")</f>
        <v>Shipped</v>
      </c>
      <c r="J254">
        <f>IFERROR(VLOOKUP(A254,Orders!A:G,7,FALSE),"")</f>
        <v>151</v>
      </c>
      <c r="K254">
        <f>IFERROR(VLOOKUP(J254,Customers!A:L,12,FALSE),"")</f>
        <v>1286</v>
      </c>
      <c r="L254">
        <f>IFERROR(VLOOKUP(J254,Customers!A:M,13,FALSE),"")</f>
        <v>138500</v>
      </c>
      <c r="M254" t="str">
        <f>IFERROR(VLOOKUP(J254,Customers!A:H,8,FALSE),"")</f>
        <v>NYC</v>
      </c>
      <c r="N254">
        <f>IFERROR(VLOOKUP(K254,Employees!A:F,6,FALSE),"")</f>
        <v>3</v>
      </c>
      <c r="O254" t="str">
        <f>IFERROR(VLOOKUP(N254,Offices!A:B,2,FALSE),"")</f>
        <v>NYC</v>
      </c>
      <c r="P254" s="6">
        <f>IFERROR(VLOOKUP(J254,Payments!A:C,3,FALSE),"")</f>
        <v>37977</v>
      </c>
      <c r="Q254">
        <f>IFERROR(VLOOKUP(J254,Payments!A:D,4,FALSE),"")</f>
        <v>58793.53</v>
      </c>
      <c r="R254" t="str">
        <f>IFERROR(VLOOKUP(B254,Products!A:C,3,FALSE),"")</f>
        <v>Classic Cars</v>
      </c>
      <c r="S254">
        <f>IFERROR(VLOOKUP(B254,Products!A:G,7,FALSE),"")</f>
        <v>8347</v>
      </c>
      <c r="T254">
        <f>IFERROR(VLOOKUP(B254,Products!A:I,9,FALSE),"")</f>
        <v>169.34</v>
      </c>
      <c r="U254">
        <f t="shared" si="24"/>
        <v>3</v>
      </c>
      <c r="V254" t="str">
        <f t="shared" si="25"/>
        <v>Yes</v>
      </c>
      <c r="W254">
        <f t="shared" si="26"/>
        <v>2003</v>
      </c>
      <c r="X254">
        <f t="shared" si="27"/>
        <v>6</v>
      </c>
      <c r="Y254">
        <f>IFERROR(VLOOKUP(B254,Products!A:I,8,FALSE),"")</f>
        <v>77.900000000000006</v>
      </c>
      <c r="Z254">
        <f t="shared" si="28"/>
        <v>3278.44</v>
      </c>
      <c r="AA254">
        <f t="shared" si="29"/>
        <v>91.296534017971751</v>
      </c>
      <c r="AB254">
        <f t="shared" si="30"/>
        <v>1</v>
      </c>
      <c r="AC254">
        <f t="shared" si="31"/>
        <v>1564.64</v>
      </c>
    </row>
    <row r="255" spans="1:29">
      <c r="A255">
        <v>10127</v>
      </c>
      <c r="B255" t="s">
        <v>155</v>
      </c>
      <c r="C255">
        <v>25</v>
      </c>
      <c r="D255">
        <v>126.39</v>
      </c>
      <c r="E255">
        <v>5</v>
      </c>
      <c r="F255" s="6">
        <f>IFERROR(VLOOKUP(A255,Orders!A:B,2,FALSE),"")</f>
        <v>37775</v>
      </c>
      <c r="G255" s="6">
        <f>IFERROR(VLOOKUP(A255,Orders!A:C,3,FALSE),"")</f>
        <v>37781</v>
      </c>
      <c r="H255" s="6">
        <f>IFERROR(VLOOKUP(A255,Orders!A:D,4,FALSE),"")</f>
        <v>37778</v>
      </c>
      <c r="I255" t="str">
        <f>IFERROR(VLOOKUP(A255,Orders!A:E,5,FALSE),"")</f>
        <v>Shipped</v>
      </c>
      <c r="J255">
        <f>IFERROR(VLOOKUP(A255,Orders!A:G,7,FALSE),"")</f>
        <v>151</v>
      </c>
      <c r="K255">
        <f>IFERROR(VLOOKUP(J255,Customers!A:L,12,FALSE),"")</f>
        <v>1286</v>
      </c>
      <c r="L255">
        <f>IFERROR(VLOOKUP(J255,Customers!A:M,13,FALSE),"")</f>
        <v>138500</v>
      </c>
      <c r="M255" t="str">
        <f>IFERROR(VLOOKUP(J255,Customers!A:H,8,FALSE),"")</f>
        <v>NYC</v>
      </c>
      <c r="N255">
        <f>IFERROR(VLOOKUP(K255,Employees!A:F,6,FALSE),"")</f>
        <v>3</v>
      </c>
      <c r="O255" t="str">
        <f>IFERROR(VLOOKUP(N255,Offices!A:B,2,FALSE),"")</f>
        <v>NYC</v>
      </c>
      <c r="P255" s="6">
        <f>IFERROR(VLOOKUP(J255,Payments!A:C,3,FALSE),"")</f>
        <v>37977</v>
      </c>
      <c r="Q255">
        <f>IFERROR(VLOOKUP(J255,Payments!A:D,4,FALSE),"")</f>
        <v>58793.53</v>
      </c>
      <c r="R255" t="str">
        <f>IFERROR(VLOOKUP(B255,Products!A:C,3,FALSE),"")</f>
        <v>Classic Cars</v>
      </c>
      <c r="S255">
        <f>IFERROR(VLOOKUP(B255,Products!A:G,7,FALSE),"")</f>
        <v>5545</v>
      </c>
      <c r="T255">
        <f>IFERROR(VLOOKUP(B255,Products!A:I,9,FALSE),"")</f>
        <v>143.62</v>
      </c>
      <c r="U255">
        <f t="shared" si="24"/>
        <v>3</v>
      </c>
      <c r="V255" t="str">
        <f t="shared" si="25"/>
        <v>Yes</v>
      </c>
      <c r="W255">
        <f t="shared" si="26"/>
        <v>2003</v>
      </c>
      <c r="X255">
        <f t="shared" si="27"/>
        <v>6</v>
      </c>
      <c r="Y255">
        <f>IFERROR(VLOOKUP(B255,Products!A:I,8,FALSE),"")</f>
        <v>91.92</v>
      </c>
      <c r="Z255">
        <f t="shared" si="28"/>
        <v>3159.75</v>
      </c>
      <c r="AA255">
        <f t="shared" si="29"/>
        <v>37.5</v>
      </c>
      <c r="AB255">
        <f t="shared" si="30"/>
        <v>0</v>
      </c>
      <c r="AC255">
        <f t="shared" si="31"/>
        <v>861.75</v>
      </c>
    </row>
    <row r="256" spans="1:29">
      <c r="A256">
        <v>10127</v>
      </c>
      <c r="B256" t="s">
        <v>156</v>
      </c>
      <c r="C256">
        <v>20</v>
      </c>
      <c r="D256">
        <v>50.86</v>
      </c>
      <c r="E256">
        <v>8</v>
      </c>
      <c r="F256" s="6">
        <f>IFERROR(VLOOKUP(A256,Orders!A:B,2,FALSE),"")</f>
        <v>37775</v>
      </c>
      <c r="G256" s="6">
        <f>IFERROR(VLOOKUP(A256,Orders!A:C,3,FALSE),"")</f>
        <v>37781</v>
      </c>
      <c r="H256" s="6">
        <f>IFERROR(VLOOKUP(A256,Orders!A:D,4,FALSE),"")</f>
        <v>37778</v>
      </c>
      <c r="I256" t="str">
        <f>IFERROR(VLOOKUP(A256,Orders!A:E,5,FALSE),"")</f>
        <v>Shipped</v>
      </c>
      <c r="J256">
        <f>IFERROR(VLOOKUP(A256,Orders!A:G,7,FALSE),"")</f>
        <v>151</v>
      </c>
      <c r="K256">
        <f>IFERROR(VLOOKUP(J256,Customers!A:L,12,FALSE),"")</f>
        <v>1286</v>
      </c>
      <c r="L256">
        <f>IFERROR(VLOOKUP(J256,Customers!A:M,13,FALSE),"")</f>
        <v>138500</v>
      </c>
      <c r="M256" t="str">
        <f>IFERROR(VLOOKUP(J256,Customers!A:H,8,FALSE),"")</f>
        <v>NYC</v>
      </c>
      <c r="N256">
        <f>IFERROR(VLOOKUP(K256,Employees!A:F,6,FALSE),"")</f>
        <v>3</v>
      </c>
      <c r="O256" t="str">
        <f>IFERROR(VLOOKUP(N256,Offices!A:B,2,FALSE),"")</f>
        <v>NYC</v>
      </c>
      <c r="P256" s="6">
        <f>IFERROR(VLOOKUP(J256,Payments!A:C,3,FALSE),"")</f>
        <v>37977</v>
      </c>
      <c r="Q256">
        <f>IFERROR(VLOOKUP(J256,Payments!A:D,4,FALSE),"")</f>
        <v>58793.53</v>
      </c>
      <c r="R256" t="str">
        <f>IFERROR(VLOOKUP(B256,Products!A:C,3,FALSE),"")</f>
        <v>Classic Cars</v>
      </c>
      <c r="S256">
        <f>IFERROR(VLOOKUP(B256,Products!A:G,7,FALSE),"")</f>
        <v>4074</v>
      </c>
      <c r="T256">
        <f>IFERROR(VLOOKUP(B256,Products!A:I,9,FALSE),"")</f>
        <v>57.8</v>
      </c>
      <c r="U256">
        <f t="shared" si="24"/>
        <v>3</v>
      </c>
      <c r="V256" t="str">
        <f t="shared" si="25"/>
        <v>Yes</v>
      </c>
      <c r="W256">
        <f t="shared" si="26"/>
        <v>2003</v>
      </c>
      <c r="X256">
        <f t="shared" si="27"/>
        <v>6</v>
      </c>
      <c r="Y256">
        <f>IFERROR(VLOOKUP(B256,Products!A:I,8,FALSE),"")</f>
        <v>32.369999999999997</v>
      </c>
      <c r="Z256">
        <f t="shared" si="28"/>
        <v>1017.2</v>
      </c>
      <c r="AA256">
        <f t="shared" si="29"/>
        <v>57.120790855730633</v>
      </c>
      <c r="AB256">
        <f t="shared" si="30"/>
        <v>0</v>
      </c>
      <c r="AC256">
        <f t="shared" si="31"/>
        <v>369.80000000000007</v>
      </c>
    </row>
    <row r="257" spans="1:29">
      <c r="A257">
        <v>10127</v>
      </c>
      <c r="B257" t="s">
        <v>157</v>
      </c>
      <c r="C257">
        <v>39</v>
      </c>
      <c r="D257">
        <v>34.299999999999997</v>
      </c>
      <c r="E257">
        <v>12</v>
      </c>
      <c r="F257" s="6">
        <f>IFERROR(VLOOKUP(A257,Orders!A:B,2,FALSE),"")</f>
        <v>37775</v>
      </c>
      <c r="G257" s="6">
        <f>IFERROR(VLOOKUP(A257,Orders!A:C,3,FALSE),"")</f>
        <v>37781</v>
      </c>
      <c r="H257" s="6">
        <f>IFERROR(VLOOKUP(A257,Orders!A:D,4,FALSE),"")</f>
        <v>37778</v>
      </c>
      <c r="I257" t="str">
        <f>IFERROR(VLOOKUP(A257,Orders!A:E,5,FALSE),"")</f>
        <v>Shipped</v>
      </c>
      <c r="J257">
        <f>IFERROR(VLOOKUP(A257,Orders!A:G,7,FALSE),"")</f>
        <v>151</v>
      </c>
      <c r="K257">
        <f>IFERROR(VLOOKUP(J257,Customers!A:L,12,FALSE),"")</f>
        <v>1286</v>
      </c>
      <c r="L257">
        <f>IFERROR(VLOOKUP(J257,Customers!A:M,13,FALSE),"")</f>
        <v>138500</v>
      </c>
      <c r="M257" t="str">
        <f>IFERROR(VLOOKUP(J257,Customers!A:H,8,FALSE),"")</f>
        <v>NYC</v>
      </c>
      <c r="N257">
        <f>IFERROR(VLOOKUP(K257,Employees!A:F,6,FALSE),"")</f>
        <v>3</v>
      </c>
      <c r="O257" t="str">
        <f>IFERROR(VLOOKUP(N257,Offices!A:B,2,FALSE),"")</f>
        <v>NYC</v>
      </c>
      <c r="P257" s="6">
        <f>IFERROR(VLOOKUP(J257,Payments!A:C,3,FALSE),"")</f>
        <v>37977</v>
      </c>
      <c r="Q257">
        <f>IFERROR(VLOOKUP(J257,Payments!A:D,4,FALSE),"")</f>
        <v>58793.53</v>
      </c>
      <c r="R257" t="str">
        <f>IFERROR(VLOOKUP(B257,Products!A:C,3,FALSE),"")</f>
        <v>Classic Cars</v>
      </c>
      <c r="S257">
        <f>IFERROR(VLOOKUP(B257,Products!A:G,7,FALSE),"")</f>
        <v>2542</v>
      </c>
      <c r="T257">
        <f>IFERROR(VLOOKUP(B257,Products!A:I,9,FALSE),"")</f>
        <v>35.36</v>
      </c>
      <c r="U257">
        <f t="shared" si="24"/>
        <v>3</v>
      </c>
      <c r="V257" t="str">
        <f t="shared" si="25"/>
        <v>Yes</v>
      </c>
      <c r="W257">
        <f t="shared" si="26"/>
        <v>2003</v>
      </c>
      <c r="X257">
        <f t="shared" si="27"/>
        <v>6</v>
      </c>
      <c r="Y257">
        <f>IFERROR(VLOOKUP(B257,Products!A:I,8,FALSE),"")</f>
        <v>15.91</v>
      </c>
      <c r="Z257">
        <f t="shared" si="28"/>
        <v>1337.6999999999998</v>
      </c>
      <c r="AA257">
        <f t="shared" si="29"/>
        <v>115.58768070395975</v>
      </c>
      <c r="AB257">
        <f t="shared" si="30"/>
        <v>1</v>
      </c>
      <c r="AC257">
        <f t="shared" si="31"/>
        <v>717.20999999999992</v>
      </c>
    </row>
    <row r="258" spans="1:29">
      <c r="A258">
        <v>10127</v>
      </c>
      <c r="B258" t="s">
        <v>158</v>
      </c>
      <c r="C258">
        <v>20</v>
      </c>
      <c r="D258">
        <v>107.63</v>
      </c>
      <c r="E258">
        <v>7</v>
      </c>
      <c r="F258" s="6">
        <f>IFERROR(VLOOKUP(A258,Orders!A:B,2,FALSE),"")</f>
        <v>37775</v>
      </c>
      <c r="G258" s="6">
        <f>IFERROR(VLOOKUP(A258,Orders!A:C,3,FALSE),"")</f>
        <v>37781</v>
      </c>
      <c r="H258" s="6">
        <f>IFERROR(VLOOKUP(A258,Orders!A:D,4,FALSE),"")</f>
        <v>37778</v>
      </c>
      <c r="I258" t="str">
        <f>IFERROR(VLOOKUP(A258,Orders!A:E,5,FALSE),"")</f>
        <v>Shipped</v>
      </c>
      <c r="J258">
        <f>IFERROR(VLOOKUP(A258,Orders!A:G,7,FALSE),"")</f>
        <v>151</v>
      </c>
      <c r="K258">
        <f>IFERROR(VLOOKUP(J258,Customers!A:L,12,FALSE),"")</f>
        <v>1286</v>
      </c>
      <c r="L258">
        <f>IFERROR(VLOOKUP(J258,Customers!A:M,13,FALSE),"")</f>
        <v>138500</v>
      </c>
      <c r="M258" t="str">
        <f>IFERROR(VLOOKUP(J258,Customers!A:H,8,FALSE),"")</f>
        <v>NYC</v>
      </c>
      <c r="N258">
        <f>IFERROR(VLOOKUP(K258,Employees!A:F,6,FALSE),"")</f>
        <v>3</v>
      </c>
      <c r="O258" t="str">
        <f>IFERROR(VLOOKUP(N258,Offices!A:B,2,FALSE),"")</f>
        <v>NYC</v>
      </c>
      <c r="P258" s="6">
        <f>IFERROR(VLOOKUP(J258,Payments!A:C,3,FALSE),"")</f>
        <v>37977</v>
      </c>
      <c r="Q258">
        <f>IFERROR(VLOOKUP(J258,Payments!A:D,4,FALSE),"")</f>
        <v>58793.53</v>
      </c>
      <c r="R258" t="str">
        <f>IFERROR(VLOOKUP(B258,Products!A:C,3,FALSE),"")</f>
        <v>Classic Cars</v>
      </c>
      <c r="S258">
        <f>IFERROR(VLOOKUP(B258,Products!A:G,7,FALSE),"")</f>
        <v>6582</v>
      </c>
      <c r="T258">
        <f>IFERROR(VLOOKUP(B258,Products!A:I,9,FALSE),"")</f>
        <v>118.28</v>
      </c>
      <c r="U258">
        <f t="shared" ref="U258:U321" si="32">G258-H258</f>
        <v>3</v>
      </c>
      <c r="V258" t="str">
        <f t="shared" ref="V258:V321" si="33">IF(OR(I258="Shipped",I258="Resolved"),IF(U258&lt;=6,"Yes","No"),"")</f>
        <v>Yes</v>
      </c>
      <c r="W258">
        <f t="shared" ref="W258:W321" si="34">YEAR(F258)</f>
        <v>2003</v>
      </c>
      <c r="X258">
        <f t="shared" ref="X258:X321" si="35">MONTH(F258)</f>
        <v>6</v>
      </c>
      <c r="Y258">
        <f>IFERROR(VLOOKUP(B258,Products!A:I,8,FALSE),"")</f>
        <v>69.78</v>
      </c>
      <c r="Z258">
        <f t="shared" ref="Z258:Z321" si="36">C258*D258</f>
        <v>2152.6</v>
      </c>
      <c r="AA258">
        <f t="shared" ref="AA258:AA321" si="37">((D258-Y258)/Y258)*100</f>
        <v>54.241903124104319</v>
      </c>
      <c r="AB258">
        <f t="shared" ref="AB258:AB321" si="38">IF(AA258&gt;=67, 1,0)</f>
        <v>0</v>
      </c>
      <c r="AC258">
        <f t="shared" ref="AC258:AC321" si="39">C258*(D258-Y258)</f>
        <v>756.99999999999989</v>
      </c>
    </row>
    <row r="259" spans="1:29">
      <c r="A259">
        <v>10127</v>
      </c>
      <c r="B259" t="s">
        <v>159</v>
      </c>
      <c r="C259">
        <v>45</v>
      </c>
      <c r="D259">
        <v>46.53</v>
      </c>
      <c r="E259">
        <v>13</v>
      </c>
      <c r="F259" s="6">
        <f>IFERROR(VLOOKUP(A259,Orders!A:B,2,FALSE),"")</f>
        <v>37775</v>
      </c>
      <c r="G259" s="6">
        <f>IFERROR(VLOOKUP(A259,Orders!A:C,3,FALSE),"")</f>
        <v>37781</v>
      </c>
      <c r="H259" s="6">
        <f>IFERROR(VLOOKUP(A259,Orders!A:D,4,FALSE),"")</f>
        <v>37778</v>
      </c>
      <c r="I259" t="str">
        <f>IFERROR(VLOOKUP(A259,Orders!A:E,5,FALSE),"")</f>
        <v>Shipped</v>
      </c>
      <c r="J259">
        <f>IFERROR(VLOOKUP(A259,Orders!A:G,7,FALSE),"")</f>
        <v>151</v>
      </c>
      <c r="K259">
        <f>IFERROR(VLOOKUP(J259,Customers!A:L,12,FALSE),"")</f>
        <v>1286</v>
      </c>
      <c r="L259">
        <f>IFERROR(VLOOKUP(J259,Customers!A:M,13,FALSE),"")</f>
        <v>138500</v>
      </c>
      <c r="M259" t="str">
        <f>IFERROR(VLOOKUP(J259,Customers!A:H,8,FALSE),"")</f>
        <v>NYC</v>
      </c>
      <c r="N259">
        <f>IFERROR(VLOOKUP(K259,Employees!A:F,6,FALSE),"")</f>
        <v>3</v>
      </c>
      <c r="O259" t="str">
        <f>IFERROR(VLOOKUP(N259,Offices!A:B,2,FALSE),"")</f>
        <v>NYC</v>
      </c>
      <c r="P259" s="6">
        <f>IFERROR(VLOOKUP(J259,Payments!A:C,3,FALSE),"")</f>
        <v>37977</v>
      </c>
      <c r="Q259">
        <f>IFERROR(VLOOKUP(J259,Payments!A:D,4,FALSE),"")</f>
        <v>58793.53</v>
      </c>
      <c r="R259" t="str">
        <f>IFERROR(VLOOKUP(B259,Products!A:C,3,FALSE),"")</f>
        <v>Trucks and Buses</v>
      </c>
      <c r="S259">
        <f>IFERROR(VLOOKUP(B259,Products!A:G,7,FALSE),"")</f>
        <v>2874</v>
      </c>
      <c r="T259">
        <f>IFERROR(VLOOKUP(B259,Products!A:I,9,FALSE),"")</f>
        <v>54.11</v>
      </c>
      <c r="U259">
        <f t="shared" si="32"/>
        <v>3</v>
      </c>
      <c r="V259" t="str">
        <f t="shared" si="33"/>
        <v>Yes</v>
      </c>
      <c r="W259">
        <f t="shared" si="34"/>
        <v>2003</v>
      </c>
      <c r="X259">
        <f t="shared" si="35"/>
        <v>6</v>
      </c>
      <c r="Y259">
        <f>IFERROR(VLOOKUP(B259,Products!A:I,8,FALSE),"")</f>
        <v>25.98</v>
      </c>
      <c r="Z259">
        <f t="shared" si="36"/>
        <v>2093.85</v>
      </c>
      <c r="AA259">
        <f t="shared" si="37"/>
        <v>79.099307159353344</v>
      </c>
      <c r="AB259">
        <f t="shared" si="38"/>
        <v>1</v>
      </c>
      <c r="AC259">
        <f t="shared" si="39"/>
        <v>924.75</v>
      </c>
    </row>
    <row r="260" spans="1:29">
      <c r="A260">
        <v>10127</v>
      </c>
      <c r="B260" t="s">
        <v>160</v>
      </c>
      <c r="C260">
        <v>29</v>
      </c>
      <c r="D260">
        <v>60.9</v>
      </c>
      <c r="E260">
        <v>6</v>
      </c>
      <c r="F260" s="6">
        <f>IFERROR(VLOOKUP(A260,Orders!A:B,2,FALSE),"")</f>
        <v>37775</v>
      </c>
      <c r="G260" s="6">
        <f>IFERROR(VLOOKUP(A260,Orders!A:C,3,FALSE),"")</f>
        <v>37781</v>
      </c>
      <c r="H260" s="6">
        <f>IFERROR(VLOOKUP(A260,Orders!A:D,4,FALSE),"")</f>
        <v>37778</v>
      </c>
      <c r="I260" t="str">
        <f>IFERROR(VLOOKUP(A260,Orders!A:E,5,FALSE),"")</f>
        <v>Shipped</v>
      </c>
      <c r="J260">
        <f>IFERROR(VLOOKUP(A260,Orders!A:G,7,FALSE),"")</f>
        <v>151</v>
      </c>
      <c r="K260">
        <f>IFERROR(VLOOKUP(J260,Customers!A:L,12,FALSE),"")</f>
        <v>1286</v>
      </c>
      <c r="L260">
        <f>IFERROR(VLOOKUP(J260,Customers!A:M,13,FALSE),"")</f>
        <v>138500</v>
      </c>
      <c r="M260" t="str">
        <f>IFERROR(VLOOKUP(J260,Customers!A:H,8,FALSE),"")</f>
        <v>NYC</v>
      </c>
      <c r="N260">
        <f>IFERROR(VLOOKUP(K260,Employees!A:F,6,FALSE),"")</f>
        <v>3</v>
      </c>
      <c r="O260" t="str">
        <f>IFERROR(VLOOKUP(N260,Offices!A:B,2,FALSE),"")</f>
        <v>NYC</v>
      </c>
      <c r="P260" s="6">
        <f>IFERROR(VLOOKUP(J260,Payments!A:C,3,FALSE),"")</f>
        <v>37977</v>
      </c>
      <c r="Q260">
        <f>IFERROR(VLOOKUP(J260,Payments!A:D,4,FALSE),"")</f>
        <v>58793.53</v>
      </c>
      <c r="R260" t="str">
        <f>IFERROR(VLOOKUP(B260,Products!A:C,3,FALSE),"")</f>
        <v>Trains</v>
      </c>
      <c r="S260">
        <f>IFERROR(VLOOKUP(B260,Products!A:G,7,FALSE),"")</f>
        <v>8601</v>
      </c>
      <c r="T260">
        <f>IFERROR(VLOOKUP(B260,Products!A:I,9,FALSE),"")</f>
        <v>62.14</v>
      </c>
      <c r="U260">
        <f t="shared" si="32"/>
        <v>3</v>
      </c>
      <c r="V260" t="str">
        <f t="shared" si="33"/>
        <v>Yes</v>
      </c>
      <c r="W260">
        <f t="shared" si="34"/>
        <v>2003</v>
      </c>
      <c r="X260">
        <f t="shared" si="35"/>
        <v>6</v>
      </c>
      <c r="Y260">
        <f>IFERROR(VLOOKUP(B260,Products!A:I,8,FALSE),"")</f>
        <v>26.72</v>
      </c>
      <c r="Z260">
        <f t="shared" si="36"/>
        <v>1766.1</v>
      </c>
      <c r="AA260">
        <f t="shared" si="37"/>
        <v>127.91916167664672</v>
      </c>
      <c r="AB260">
        <f t="shared" si="38"/>
        <v>1</v>
      </c>
      <c r="AC260">
        <f t="shared" si="39"/>
        <v>991.22</v>
      </c>
    </row>
    <row r="261" spans="1:29">
      <c r="A261">
        <v>10127</v>
      </c>
      <c r="B261" t="s">
        <v>161</v>
      </c>
      <c r="C261">
        <v>46</v>
      </c>
      <c r="D261">
        <v>111.12</v>
      </c>
      <c r="E261">
        <v>9</v>
      </c>
      <c r="F261" s="6">
        <f>IFERROR(VLOOKUP(A261,Orders!A:B,2,FALSE),"")</f>
        <v>37775</v>
      </c>
      <c r="G261" s="6">
        <f>IFERROR(VLOOKUP(A261,Orders!A:C,3,FALSE),"")</f>
        <v>37781</v>
      </c>
      <c r="H261" s="6">
        <f>IFERROR(VLOOKUP(A261,Orders!A:D,4,FALSE),"")</f>
        <v>37778</v>
      </c>
      <c r="I261" t="str">
        <f>IFERROR(VLOOKUP(A261,Orders!A:E,5,FALSE),"")</f>
        <v>Shipped</v>
      </c>
      <c r="J261">
        <f>IFERROR(VLOOKUP(A261,Orders!A:G,7,FALSE),"")</f>
        <v>151</v>
      </c>
      <c r="K261">
        <f>IFERROR(VLOOKUP(J261,Customers!A:L,12,FALSE),"")</f>
        <v>1286</v>
      </c>
      <c r="L261">
        <f>IFERROR(VLOOKUP(J261,Customers!A:M,13,FALSE),"")</f>
        <v>138500</v>
      </c>
      <c r="M261" t="str">
        <f>IFERROR(VLOOKUP(J261,Customers!A:H,8,FALSE),"")</f>
        <v>NYC</v>
      </c>
      <c r="N261">
        <f>IFERROR(VLOOKUP(K261,Employees!A:F,6,FALSE),"")</f>
        <v>3</v>
      </c>
      <c r="O261" t="str">
        <f>IFERROR(VLOOKUP(N261,Offices!A:B,2,FALSE),"")</f>
        <v>NYC</v>
      </c>
      <c r="P261" s="6">
        <f>IFERROR(VLOOKUP(J261,Payments!A:C,3,FALSE),"")</f>
        <v>37977</v>
      </c>
      <c r="Q261">
        <f>IFERROR(VLOOKUP(J261,Payments!A:D,4,FALSE),"")</f>
        <v>58793.53</v>
      </c>
      <c r="R261" t="str">
        <f>IFERROR(VLOOKUP(B261,Products!A:C,3,FALSE),"")</f>
        <v>Trucks and Buses</v>
      </c>
      <c r="S261">
        <f>IFERROR(VLOOKUP(B261,Products!A:G,7,FALSE),"")</f>
        <v>1016</v>
      </c>
      <c r="T261">
        <f>IFERROR(VLOOKUP(B261,Products!A:I,9,FALSE),"")</f>
        <v>115.75</v>
      </c>
      <c r="U261">
        <f t="shared" si="32"/>
        <v>3</v>
      </c>
      <c r="V261" t="str">
        <f t="shared" si="33"/>
        <v>Yes</v>
      </c>
      <c r="W261">
        <f t="shared" si="34"/>
        <v>2003</v>
      </c>
      <c r="X261">
        <f t="shared" si="35"/>
        <v>6</v>
      </c>
      <c r="Y261">
        <f>IFERROR(VLOOKUP(B261,Products!A:I,8,FALSE),"")</f>
        <v>68.290000000000006</v>
      </c>
      <c r="Z261">
        <f t="shared" si="36"/>
        <v>5111.5200000000004</v>
      </c>
      <c r="AA261">
        <f t="shared" si="37"/>
        <v>62.717821057255804</v>
      </c>
      <c r="AB261">
        <f t="shared" si="38"/>
        <v>0</v>
      </c>
      <c r="AC261">
        <f t="shared" si="39"/>
        <v>1970.1799999999998</v>
      </c>
    </row>
    <row r="262" spans="1:29">
      <c r="A262">
        <v>10127</v>
      </c>
      <c r="B262" t="s">
        <v>162</v>
      </c>
      <c r="C262">
        <v>46</v>
      </c>
      <c r="D262">
        <v>55.65</v>
      </c>
      <c r="E262">
        <v>4</v>
      </c>
      <c r="F262" s="6">
        <f>IFERROR(VLOOKUP(A262,Orders!A:B,2,FALSE),"")</f>
        <v>37775</v>
      </c>
      <c r="G262" s="6">
        <f>IFERROR(VLOOKUP(A262,Orders!A:C,3,FALSE),"")</f>
        <v>37781</v>
      </c>
      <c r="H262" s="6">
        <f>IFERROR(VLOOKUP(A262,Orders!A:D,4,FALSE),"")</f>
        <v>37778</v>
      </c>
      <c r="I262" t="str">
        <f>IFERROR(VLOOKUP(A262,Orders!A:E,5,FALSE),"")</f>
        <v>Shipped</v>
      </c>
      <c r="J262">
        <f>IFERROR(VLOOKUP(A262,Orders!A:G,7,FALSE),"")</f>
        <v>151</v>
      </c>
      <c r="K262">
        <f>IFERROR(VLOOKUP(J262,Customers!A:L,12,FALSE),"")</f>
        <v>1286</v>
      </c>
      <c r="L262">
        <f>IFERROR(VLOOKUP(J262,Customers!A:M,13,FALSE),"")</f>
        <v>138500</v>
      </c>
      <c r="M262" t="str">
        <f>IFERROR(VLOOKUP(J262,Customers!A:H,8,FALSE),"")</f>
        <v>NYC</v>
      </c>
      <c r="N262">
        <f>IFERROR(VLOOKUP(K262,Employees!A:F,6,FALSE),"")</f>
        <v>3</v>
      </c>
      <c r="O262" t="str">
        <f>IFERROR(VLOOKUP(N262,Offices!A:B,2,FALSE),"")</f>
        <v>NYC</v>
      </c>
      <c r="P262" s="6">
        <f>IFERROR(VLOOKUP(J262,Payments!A:C,3,FALSE),"")</f>
        <v>37977</v>
      </c>
      <c r="Q262">
        <f>IFERROR(VLOOKUP(J262,Payments!A:D,4,FALSE),"")</f>
        <v>58793.53</v>
      </c>
      <c r="R262" t="str">
        <f>IFERROR(VLOOKUP(B262,Products!A:C,3,FALSE),"")</f>
        <v>Trains</v>
      </c>
      <c r="S262">
        <f>IFERROR(VLOOKUP(B262,Products!A:G,7,FALSE),"")</f>
        <v>1645</v>
      </c>
      <c r="T262">
        <f>IFERROR(VLOOKUP(B262,Products!A:I,9,FALSE),"")</f>
        <v>58.58</v>
      </c>
      <c r="U262">
        <f t="shared" si="32"/>
        <v>3</v>
      </c>
      <c r="V262" t="str">
        <f t="shared" si="33"/>
        <v>Yes</v>
      </c>
      <c r="W262">
        <f t="shared" si="34"/>
        <v>2003</v>
      </c>
      <c r="X262">
        <f t="shared" si="35"/>
        <v>6</v>
      </c>
      <c r="Y262">
        <f>IFERROR(VLOOKUP(B262,Products!A:I,8,FALSE),"")</f>
        <v>37.49</v>
      </c>
      <c r="Z262">
        <f t="shared" si="36"/>
        <v>2559.9</v>
      </c>
      <c r="AA262">
        <f t="shared" si="37"/>
        <v>48.439583889037067</v>
      </c>
      <c r="AB262">
        <f t="shared" si="38"/>
        <v>0</v>
      </c>
      <c r="AC262">
        <f t="shared" si="39"/>
        <v>835.3599999999999</v>
      </c>
    </row>
    <row r="263" spans="1:29">
      <c r="A263">
        <v>10128</v>
      </c>
      <c r="B263" t="s">
        <v>166</v>
      </c>
      <c r="C263">
        <v>41</v>
      </c>
      <c r="D263">
        <v>120.2</v>
      </c>
      <c r="E263">
        <v>2</v>
      </c>
      <c r="F263" s="6">
        <f>IFERROR(VLOOKUP(A263,Orders!A:B,2,FALSE),"")</f>
        <v>37778</v>
      </c>
      <c r="G263" s="6">
        <f>IFERROR(VLOOKUP(A263,Orders!A:C,3,FALSE),"")</f>
        <v>37784</v>
      </c>
      <c r="H263" s="6">
        <f>IFERROR(VLOOKUP(A263,Orders!A:D,4,FALSE),"")</f>
        <v>37783</v>
      </c>
      <c r="I263" t="str">
        <f>IFERROR(VLOOKUP(A263,Orders!A:E,5,FALSE),"")</f>
        <v>Shipped</v>
      </c>
      <c r="J263">
        <f>IFERROR(VLOOKUP(A263,Orders!A:G,7,FALSE),"")</f>
        <v>141</v>
      </c>
      <c r="K263">
        <f>IFERROR(VLOOKUP(J263,Customers!A:L,12,FALSE),"")</f>
        <v>1370</v>
      </c>
      <c r="L263">
        <f>IFERROR(VLOOKUP(J263,Customers!A:M,13,FALSE),"")</f>
        <v>227600</v>
      </c>
      <c r="M263" t="str">
        <f>IFERROR(VLOOKUP(J263,Customers!A:H,8,FALSE),"")</f>
        <v>Madrid</v>
      </c>
      <c r="N263">
        <f>IFERROR(VLOOKUP(K263,Employees!A:F,6,FALSE),"")</f>
        <v>4</v>
      </c>
      <c r="O263" t="str">
        <f>IFERROR(VLOOKUP(N263,Offices!A:B,2,FALSE),"")</f>
        <v>Paris</v>
      </c>
      <c r="P263" s="6">
        <f>IFERROR(VLOOKUP(J263,Payments!A:C,3,FALSE),"")</f>
        <v>37821</v>
      </c>
      <c r="Q263">
        <f>IFERROR(VLOOKUP(J263,Payments!A:D,4,FALSE),"")</f>
        <v>36251.03</v>
      </c>
      <c r="R263" t="str">
        <f>IFERROR(VLOOKUP(B263,Products!A:C,3,FALSE),"")</f>
        <v>Vintage Cars</v>
      </c>
      <c r="S263">
        <f>IFERROR(VLOOKUP(B263,Products!A:G,7,FALSE),"")</f>
        <v>3913</v>
      </c>
      <c r="T263">
        <f>IFERROR(VLOOKUP(B263,Products!A:I,9,FALSE),"")</f>
        <v>136.59</v>
      </c>
      <c r="U263">
        <f t="shared" si="32"/>
        <v>1</v>
      </c>
      <c r="V263" t="str">
        <f t="shared" si="33"/>
        <v>Yes</v>
      </c>
      <c r="W263">
        <f t="shared" si="34"/>
        <v>2003</v>
      </c>
      <c r="X263">
        <f t="shared" si="35"/>
        <v>6</v>
      </c>
      <c r="Y263">
        <f>IFERROR(VLOOKUP(B263,Products!A:I,8,FALSE),"")</f>
        <v>68.3</v>
      </c>
      <c r="Z263">
        <f t="shared" si="36"/>
        <v>4928.2</v>
      </c>
      <c r="AA263">
        <f t="shared" si="37"/>
        <v>75.988286969253309</v>
      </c>
      <c r="AB263">
        <f t="shared" si="38"/>
        <v>1</v>
      </c>
      <c r="AC263">
        <f t="shared" si="39"/>
        <v>2127.9</v>
      </c>
    </row>
    <row r="264" spans="1:29">
      <c r="A264">
        <v>10128</v>
      </c>
      <c r="B264" t="s">
        <v>167</v>
      </c>
      <c r="C264">
        <v>41</v>
      </c>
      <c r="D264">
        <v>80.67</v>
      </c>
      <c r="E264">
        <v>4</v>
      </c>
      <c r="F264" s="6">
        <f>IFERROR(VLOOKUP(A264,Orders!A:B,2,FALSE),"")</f>
        <v>37778</v>
      </c>
      <c r="G264" s="6">
        <f>IFERROR(VLOOKUP(A264,Orders!A:C,3,FALSE),"")</f>
        <v>37784</v>
      </c>
      <c r="H264" s="6">
        <f>IFERROR(VLOOKUP(A264,Orders!A:D,4,FALSE),"")</f>
        <v>37783</v>
      </c>
      <c r="I264" t="str">
        <f>IFERROR(VLOOKUP(A264,Orders!A:E,5,FALSE),"")</f>
        <v>Shipped</v>
      </c>
      <c r="J264">
        <f>IFERROR(VLOOKUP(A264,Orders!A:G,7,FALSE),"")</f>
        <v>141</v>
      </c>
      <c r="K264">
        <f>IFERROR(VLOOKUP(J264,Customers!A:L,12,FALSE),"")</f>
        <v>1370</v>
      </c>
      <c r="L264">
        <f>IFERROR(VLOOKUP(J264,Customers!A:M,13,FALSE),"")</f>
        <v>227600</v>
      </c>
      <c r="M264" t="str">
        <f>IFERROR(VLOOKUP(J264,Customers!A:H,8,FALSE),"")</f>
        <v>Madrid</v>
      </c>
      <c r="N264">
        <f>IFERROR(VLOOKUP(K264,Employees!A:F,6,FALSE),"")</f>
        <v>4</v>
      </c>
      <c r="O264" t="str">
        <f>IFERROR(VLOOKUP(N264,Offices!A:B,2,FALSE),"")</f>
        <v>Paris</v>
      </c>
      <c r="P264" s="6">
        <f>IFERROR(VLOOKUP(J264,Payments!A:C,3,FALSE),"")</f>
        <v>37821</v>
      </c>
      <c r="Q264">
        <f>IFERROR(VLOOKUP(J264,Payments!A:D,4,FALSE),"")</f>
        <v>36251.03</v>
      </c>
      <c r="R264" t="str">
        <f>IFERROR(VLOOKUP(B264,Products!A:C,3,FALSE),"")</f>
        <v>Trains</v>
      </c>
      <c r="S264">
        <f>IFERROR(VLOOKUP(B264,Products!A:G,7,FALSE),"")</f>
        <v>6450</v>
      </c>
      <c r="T264">
        <f>IFERROR(VLOOKUP(B264,Products!A:I,9,FALSE),"")</f>
        <v>100.84</v>
      </c>
      <c r="U264">
        <f t="shared" si="32"/>
        <v>1</v>
      </c>
      <c r="V264" t="str">
        <f t="shared" si="33"/>
        <v>Yes</v>
      </c>
      <c r="W264">
        <f t="shared" si="34"/>
        <v>2003</v>
      </c>
      <c r="X264">
        <f t="shared" si="35"/>
        <v>6</v>
      </c>
      <c r="Y264">
        <f>IFERROR(VLOOKUP(B264,Products!A:I,8,FALSE),"")</f>
        <v>67.56</v>
      </c>
      <c r="Z264">
        <f t="shared" si="36"/>
        <v>3307.4700000000003</v>
      </c>
      <c r="AA264">
        <f t="shared" si="37"/>
        <v>19.404973357015983</v>
      </c>
      <c r="AB264">
        <f t="shared" si="38"/>
        <v>0</v>
      </c>
      <c r="AC264">
        <f t="shared" si="39"/>
        <v>537.51</v>
      </c>
    </row>
    <row r="265" spans="1:29">
      <c r="A265">
        <v>10128</v>
      </c>
      <c r="B265" t="s">
        <v>168</v>
      </c>
      <c r="C265">
        <v>43</v>
      </c>
      <c r="D265">
        <v>77.239999999999995</v>
      </c>
      <c r="E265">
        <v>1</v>
      </c>
      <c r="F265" s="6">
        <f>IFERROR(VLOOKUP(A265,Orders!A:B,2,FALSE),"")</f>
        <v>37778</v>
      </c>
      <c r="G265" s="6">
        <f>IFERROR(VLOOKUP(A265,Orders!A:C,3,FALSE),"")</f>
        <v>37784</v>
      </c>
      <c r="H265" s="6">
        <f>IFERROR(VLOOKUP(A265,Orders!A:D,4,FALSE),"")</f>
        <v>37783</v>
      </c>
      <c r="I265" t="str">
        <f>IFERROR(VLOOKUP(A265,Orders!A:E,5,FALSE),"")</f>
        <v>Shipped</v>
      </c>
      <c r="J265">
        <f>IFERROR(VLOOKUP(A265,Orders!A:G,7,FALSE),"")</f>
        <v>141</v>
      </c>
      <c r="K265">
        <f>IFERROR(VLOOKUP(J265,Customers!A:L,12,FALSE),"")</f>
        <v>1370</v>
      </c>
      <c r="L265">
        <f>IFERROR(VLOOKUP(J265,Customers!A:M,13,FALSE),"")</f>
        <v>227600</v>
      </c>
      <c r="M265" t="str">
        <f>IFERROR(VLOOKUP(J265,Customers!A:H,8,FALSE),"")</f>
        <v>Madrid</v>
      </c>
      <c r="N265">
        <f>IFERROR(VLOOKUP(K265,Employees!A:F,6,FALSE),"")</f>
        <v>4</v>
      </c>
      <c r="O265" t="str">
        <f>IFERROR(VLOOKUP(N265,Offices!A:B,2,FALSE),"")</f>
        <v>Paris</v>
      </c>
      <c r="P265" s="6">
        <f>IFERROR(VLOOKUP(J265,Payments!A:C,3,FALSE),"")</f>
        <v>37821</v>
      </c>
      <c r="Q265">
        <f>IFERROR(VLOOKUP(J265,Payments!A:D,4,FALSE),"")</f>
        <v>36251.03</v>
      </c>
      <c r="R265" t="str">
        <f>IFERROR(VLOOKUP(B265,Products!A:C,3,FALSE),"")</f>
        <v>Vintage Cars</v>
      </c>
      <c r="S265">
        <f>IFERROR(VLOOKUP(B265,Products!A:G,7,FALSE),"")</f>
        <v>8290</v>
      </c>
      <c r="T265">
        <f>IFERROR(VLOOKUP(B265,Products!A:I,9,FALSE),"")</f>
        <v>87.77</v>
      </c>
      <c r="U265">
        <f t="shared" si="32"/>
        <v>1</v>
      </c>
      <c r="V265" t="str">
        <f t="shared" si="33"/>
        <v>Yes</v>
      </c>
      <c r="W265">
        <f t="shared" si="34"/>
        <v>2003</v>
      </c>
      <c r="X265">
        <f t="shared" si="35"/>
        <v>6</v>
      </c>
      <c r="Y265">
        <f>IFERROR(VLOOKUP(B265,Products!A:I,8,FALSE),"")</f>
        <v>52.66</v>
      </c>
      <c r="Z265">
        <f t="shared" si="36"/>
        <v>3321.3199999999997</v>
      </c>
      <c r="AA265">
        <f t="shared" si="37"/>
        <v>46.676794530953288</v>
      </c>
      <c r="AB265">
        <f t="shared" si="38"/>
        <v>0</v>
      </c>
      <c r="AC265">
        <f t="shared" si="39"/>
        <v>1056.9399999999998</v>
      </c>
    </row>
    <row r="266" spans="1:29">
      <c r="A266">
        <v>10128</v>
      </c>
      <c r="B266" t="s">
        <v>173</v>
      </c>
      <c r="C266">
        <v>32</v>
      </c>
      <c r="D266">
        <v>72.75</v>
      </c>
      <c r="E266">
        <v>3</v>
      </c>
      <c r="F266" s="6">
        <f>IFERROR(VLOOKUP(A266,Orders!A:B,2,FALSE),"")</f>
        <v>37778</v>
      </c>
      <c r="G266" s="6">
        <f>IFERROR(VLOOKUP(A266,Orders!A:C,3,FALSE),"")</f>
        <v>37784</v>
      </c>
      <c r="H266" s="6">
        <f>IFERROR(VLOOKUP(A266,Orders!A:D,4,FALSE),"")</f>
        <v>37783</v>
      </c>
      <c r="I266" t="str">
        <f>IFERROR(VLOOKUP(A266,Orders!A:E,5,FALSE),"")</f>
        <v>Shipped</v>
      </c>
      <c r="J266">
        <f>IFERROR(VLOOKUP(A266,Orders!A:G,7,FALSE),"")</f>
        <v>141</v>
      </c>
      <c r="K266">
        <f>IFERROR(VLOOKUP(J266,Customers!A:L,12,FALSE),"")</f>
        <v>1370</v>
      </c>
      <c r="L266">
        <f>IFERROR(VLOOKUP(J266,Customers!A:M,13,FALSE),"")</f>
        <v>227600</v>
      </c>
      <c r="M266" t="str">
        <f>IFERROR(VLOOKUP(J266,Customers!A:H,8,FALSE),"")</f>
        <v>Madrid</v>
      </c>
      <c r="N266">
        <f>IFERROR(VLOOKUP(K266,Employees!A:F,6,FALSE),"")</f>
        <v>4</v>
      </c>
      <c r="O266" t="str">
        <f>IFERROR(VLOOKUP(N266,Offices!A:B,2,FALSE),"")</f>
        <v>Paris</v>
      </c>
      <c r="P266" s="6">
        <f>IFERROR(VLOOKUP(J266,Payments!A:C,3,FALSE),"")</f>
        <v>37821</v>
      </c>
      <c r="Q266">
        <f>IFERROR(VLOOKUP(J266,Payments!A:D,4,FALSE),"")</f>
        <v>36251.03</v>
      </c>
      <c r="R266" t="str">
        <f>IFERROR(VLOOKUP(B266,Products!A:C,3,FALSE),"")</f>
        <v>Ships</v>
      </c>
      <c r="S266">
        <f>IFERROR(VLOOKUP(B266,Products!A:G,7,FALSE),"")</f>
        <v>737</v>
      </c>
      <c r="T266">
        <f>IFERROR(VLOOKUP(B266,Products!A:I,9,FALSE),"")</f>
        <v>86.61</v>
      </c>
      <c r="U266">
        <f t="shared" si="32"/>
        <v>1</v>
      </c>
      <c r="V266" t="str">
        <f t="shared" si="33"/>
        <v>Yes</v>
      </c>
      <c r="W266">
        <f t="shared" si="34"/>
        <v>2003</v>
      </c>
      <c r="X266">
        <f t="shared" si="35"/>
        <v>6</v>
      </c>
      <c r="Y266">
        <f>IFERROR(VLOOKUP(B266,Products!A:I,8,FALSE),"")</f>
        <v>43.3</v>
      </c>
      <c r="Z266">
        <f t="shared" si="36"/>
        <v>2328</v>
      </c>
      <c r="AA266">
        <f t="shared" si="37"/>
        <v>68.013856812933042</v>
      </c>
      <c r="AB266">
        <f t="shared" si="38"/>
        <v>1</v>
      </c>
      <c r="AC266">
        <f t="shared" si="39"/>
        <v>942.40000000000009</v>
      </c>
    </row>
    <row r="267" spans="1:29">
      <c r="A267">
        <v>10129</v>
      </c>
      <c r="B267" t="s">
        <v>163</v>
      </c>
      <c r="C267">
        <v>33</v>
      </c>
      <c r="D267">
        <v>123.76</v>
      </c>
      <c r="E267">
        <v>2</v>
      </c>
      <c r="F267" s="6">
        <f>IFERROR(VLOOKUP(A267,Orders!A:B,2,FALSE),"")</f>
        <v>37784</v>
      </c>
      <c r="G267" s="6">
        <f>IFERROR(VLOOKUP(A267,Orders!A:C,3,FALSE),"")</f>
        <v>37790</v>
      </c>
      <c r="H267" s="6">
        <f>IFERROR(VLOOKUP(A267,Orders!A:D,4,FALSE),"")</f>
        <v>37786</v>
      </c>
      <c r="I267" t="str">
        <f>IFERROR(VLOOKUP(A267,Orders!A:E,5,FALSE),"")</f>
        <v>Shipped</v>
      </c>
      <c r="J267">
        <f>IFERROR(VLOOKUP(A267,Orders!A:G,7,FALSE),"")</f>
        <v>324</v>
      </c>
      <c r="K267">
        <f>IFERROR(VLOOKUP(J267,Customers!A:L,12,FALSE),"")</f>
        <v>1501</v>
      </c>
      <c r="L267">
        <f>IFERROR(VLOOKUP(J267,Customers!A:M,13,FALSE),"")</f>
        <v>77000</v>
      </c>
      <c r="M267" t="str">
        <f>IFERROR(VLOOKUP(J267,Customers!A:H,8,FALSE),"")</f>
        <v>London</v>
      </c>
      <c r="N267">
        <f>IFERROR(VLOOKUP(K267,Employees!A:F,6,FALSE),"")</f>
        <v>7</v>
      </c>
      <c r="O267" t="str">
        <f>IFERROR(VLOOKUP(N267,Offices!A:B,2,FALSE),"")</f>
        <v>London</v>
      </c>
      <c r="P267" s="6">
        <f>IFERROR(VLOOKUP(J267,Payments!A:C,3,FALSE),"")</f>
        <v>38334</v>
      </c>
      <c r="Q267">
        <f>IFERROR(VLOOKUP(J267,Payments!A:D,4,FALSE),"")</f>
        <v>13671.82</v>
      </c>
      <c r="R267" t="str">
        <f>IFERROR(VLOOKUP(B267,Products!A:C,3,FALSE),"")</f>
        <v>Classic Cars</v>
      </c>
      <c r="S267">
        <f>IFERROR(VLOOKUP(B267,Products!A:G,7,FALSE),"")</f>
        <v>3252</v>
      </c>
      <c r="T267">
        <f>IFERROR(VLOOKUP(B267,Products!A:I,9,FALSE),"")</f>
        <v>136</v>
      </c>
      <c r="U267">
        <f t="shared" si="32"/>
        <v>4</v>
      </c>
      <c r="V267" t="str">
        <f t="shared" si="33"/>
        <v>Yes</v>
      </c>
      <c r="W267">
        <f t="shared" si="34"/>
        <v>2003</v>
      </c>
      <c r="X267">
        <f t="shared" si="35"/>
        <v>6</v>
      </c>
      <c r="Y267">
        <f>IFERROR(VLOOKUP(B267,Products!A:I,8,FALSE),"")</f>
        <v>85.68</v>
      </c>
      <c r="Z267">
        <f t="shared" si="36"/>
        <v>4084.0800000000004</v>
      </c>
      <c r="AA267">
        <f t="shared" si="37"/>
        <v>44.444444444444436</v>
      </c>
      <c r="AB267">
        <f t="shared" si="38"/>
        <v>0</v>
      </c>
      <c r="AC267">
        <f t="shared" si="39"/>
        <v>1256.6399999999999</v>
      </c>
    </row>
    <row r="268" spans="1:29">
      <c r="A268">
        <v>10129</v>
      </c>
      <c r="B268" t="s">
        <v>169</v>
      </c>
      <c r="C268">
        <v>45</v>
      </c>
      <c r="D268">
        <v>113.06</v>
      </c>
      <c r="E268">
        <v>9</v>
      </c>
      <c r="F268" s="6">
        <f>IFERROR(VLOOKUP(A268,Orders!A:B,2,FALSE),"")</f>
        <v>37784</v>
      </c>
      <c r="G268" s="6">
        <f>IFERROR(VLOOKUP(A268,Orders!A:C,3,FALSE),"")</f>
        <v>37790</v>
      </c>
      <c r="H268" s="6">
        <f>IFERROR(VLOOKUP(A268,Orders!A:D,4,FALSE),"")</f>
        <v>37786</v>
      </c>
      <c r="I268" t="str">
        <f>IFERROR(VLOOKUP(A268,Orders!A:E,5,FALSE),"")</f>
        <v>Shipped</v>
      </c>
      <c r="J268">
        <f>IFERROR(VLOOKUP(A268,Orders!A:G,7,FALSE),"")</f>
        <v>324</v>
      </c>
      <c r="K268">
        <f>IFERROR(VLOOKUP(J268,Customers!A:L,12,FALSE),"")</f>
        <v>1501</v>
      </c>
      <c r="L268">
        <f>IFERROR(VLOOKUP(J268,Customers!A:M,13,FALSE),"")</f>
        <v>77000</v>
      </c>
      <c r="M268" t="str">
        <f>IFERROR(VLOOKUP(J268,Customers!A:H,8,FALSE),"")</f>
        <v>London</v>
      </c>
      <c r="N268">
        <f>IFERROR(VLOOKUP(K268,Employees!A:F,6,FALSE),"")</f>
        <v>7</v>
      </c>
      <c r="O268" t="str">
        <f>IFERROR(VLOOKUP(N268,Offices!A:B,2,FALSE),"")</f>
        <v>London</v>
      </c>
      <c r="P268" s="6">
        <f>IFERROR(VLOOKUP(J268,Payments!A:C,3,FALSE),"")</f>
        <v>38334</v>
      </c>
      <c r="Q268">
        <f>IFERROR(VLOOKUP(J268,Payments!A:D,4,FALSE),"")</f>
        <v>13671.82</v>
      </c>
      <c r="R268" t="str">
        <f>IFERROR(VLOOKUP(B268,Products!A:C,3,FALSE),"")</f>
        <v>Ships</v>
      </c>
      <c r="S268">
        <f>IFERROR(VLOOKUP(B268,Products!A:G,7,FALSE),"")</f>
        <v>1898</v>
      </c>
      <c r="T268">
        <f>IFERROR(VLOOKUP(B268,Products!A:I,9,FALSE),"")</f>
        <v>122.89</v>
      </c>
      <c r="U268">
        <f t="shared" si="32"/>
        <v>4</v>
      </c>
      <c r="V268" t="str">
        <f t="shared" si="33"/>
        <v>Yes</v>
      </c>
      <c r="W268">
        <f t="shared" si="34"/>
        <v>2003</v>
      </c>
      <c r="X268">
        <f t="shared" si="35"/>
        <v>6</v>
      </c>
      <c r="Y268">
        <f>IFERROR(VLOOKUP(B268,Products!A:I,8,FALSE),"")</f>
        <v>82.34</v>
      </c>
      <c r="Z268">
        <f t="shared" si="36"/>
        <v>5087.7</v>
      </c>
      <c r="AA268">
        <f t="shared" si="37"/>
        <v>37.308719941705121</v>
      </c>
      <c r="AB268">
        <f t="shared" si="38"/>
        <v>0</v>
      </c>
      <c r="AC268">
        <f t="shared" si="39"/>
        <v>1382.3999999999999</v>
      </c>
    </row>
    <row r="269" spans="1:29">
      <c r="A269">
        <v>10129</v>
      </c>
      <c r="B269" t="s">
        <v>170</v>
      </c>
      <c r="C269">
        <v>41</v>
      </c>
      <c r="D269">
        <v>81.430000000000007</v>
      </c>
      <c r="E269">
        <v>4</v>
      </c>
      <c r="F269" s="6">
        <f>IFERROR(VLOOKUP(A269,Orders!A:B,2,FALSE),"")</f>
        <v>37784</v>
      </c>
      <c r="G269" s="6">
        <f>IFERROR(VLOOKUP(A269,Orders!A:C,3,FALSE),"")</f>
        <v>37790</v>
      </c>
      <c r="H269" s="6">
        <f>IFERROR(VLOOKUP(A269,Orders!A:D,4,FALSE),"")</f>
        <v>37786</v>
      </c>
      <c r="I269" t="str">
        <f>IFERROR(VLOOKUP(A269,Orders!A:E,5,FALSE),"")</f>
        <v>Shipped</v>
      </c>
      <c r="J269">
        <f>IFERROR(VLOOKUP(A269,Orders!A:G,7,FALSE),"")</f>
        <v>324</v>
      </c>
      <c r="K269">
        <f>IFERROR(VLOOKUP(J269,Customers!A:L,12,FALSE),"")</f>
        <v>1501</v>
      </c>
      <c r="L269">
        <f>IFERROR(VLOOKUP(J269,Customers!A:M,13,FALSE),"")</f>
        <v>77000</v>
      </c>
      <c r="M269" t="str">
        <f>IFERROR(VLOOKUP(J269,Customers!A:H,8,FALSE),"")</f>
        <v>London</v>
      </c>
      <c r="N269">
        <f>IFERROR(VLOOKUP(K269,Employees!A:F,6,FALSE),"")</f>
        <v>7</v>
      </c>
      <c r="O269" t="str">
        <f>IFERROR(VLOOKUP(N269,Offices!A:B,2,FALSE),"")</f>
        <v>London</v>
      </c>
      <c r="P269" s="6">
        <f>IFERROR(VLOOKUP(J269,Payments!A:C,3,FALSE),"")</f>
        <v>38334</v>
      </c>
      <c r="Q269">
        <f>IFERROR(VLOOKUP(J269,Payments!A:D,4,FALSE),"")</f>
        <v>13671.82</v>
      </c>
      <c r="R269" t="str">
        <f>IFERROR(VLOOKUP(B269,Products!A:C,3,FALSE),"")</f>
        <v>Vintage Cars</v>
      </c>
      <c r="S269">
        <f>IFERROR(VLOOKUP(B269,Products!A:G,7,FALSE),"")</f>
        <v>9173</v>
      </c>
      <c r="T269">
        <f>IFERROR(VLOOKUP(B269,Products!A:I,9,FALSE),"")</f>
        <v>88.51</v>
      </c>
      <c r="U269">
        <f t="shared" si="32"/>
        <v>4</v>
      </c>
      <c r="V269" t="str">
        <f t="shared" si="33"/>
        <v>Yes</v>
      </c>
      <c r="W269">
        <f t="shared" si="34"/>
        <v>2003</v>
      </c>
      <c r="X269">
        <f t="shared" si="35"/>
        <v>6</v>
      </c>
      <c r="Y269">
        <f>IFERROR(VLOOKUP(B269,Products!A:I,8,FALSE),"")</f>
        <v>46.91</v>
      </c>
      <c r="Z269">
        <f t="shared" si="36"/>
        <v>3338.63</v>
      </c>
      <c r="AA269">
        <f t="shared" si="37"/>
        <v>73.587721168194449</v>
      </c>
      <c r="AB269">
        <f t="shared" si="38"/>
        <v>1</v>
      </c>
      <c r="AC269">
        <f t="shared" si="39"/>
        <v>1415.3200000000004</v>
      </c>
    </row>
    <row r="270" spans="1:29">
      <c r="A270">
        <v>10129</v>
      </c>
      <c r="B270" t="s">
        <v>171</v>
      </c>
      <c r="C270">
        <v>50</v>
      </c>
      <c r="D270">
        <v>76.31</v>
      </c>
      <c r="E270">
        <v>1</v>
      </c>
      <c r="F270" s="6">
        <f>IFERROR(VLOOKUP(A270,Orders!A:B,2,FALSE),"")</f>
        <v>37784</v>
      </c>
      <c r="G270" s="6">
        <f>IFERROR(VLOOKUP(A270,Orders!A:C,3,FALSE),"")</f>
        <v>37790</v>
      </c>
      <c r="H270" s="6">
        <f>IFERROR(VLOOKUP(A270,Orders!A:D,4,FALSE),"")</f>
        <v>37786</v>
      </c>
      <c r="I270" t="str">
        <f>IFERROR(VLOOKUP(A270,Orders!A:E,5,FALSE),"")</f>
        <v>Shipped</v>
      </c>
      <c r="J270">
        <f>IFERROR(VLOOKUP(A270,Orders!A:G,7,FALSE),"")</f>
        <v>324</v>
      </c>
      <c r="K270">
        <f>IFERROR(VLOOKUP(J270,Customers!A:L,12,FALSE),"")</f>
        <v>1501</v>
      </c>
      <c r="L270">
        <f>IFERROR(VLOOKUP(J270,Customers!A:M,13,FALSE),"")</f>
        <v>77000</v>
      </c>
      <c r="M270" t="str">
        <f>IFERROR(VLOOKUP(J270,Customers!A:H,8,FALSE),"")</f>
        <v>London</v>
      </c>
      <c r="N270">
        <f>IFERROR(VLOOKUP(K270,Employees!A:F,6,FALSE),"")</f>
        <v>7</v>
      </c>
      <c r="O270" t="str">
        <f>IFERROR(VLOOKUP(N270,Offices!A:B,2,FALSE),"")</f>
        <v>London</v>
      </c>
      <c r="P270" s="6">
        <f>IFERROR(VLOOKUP(J270,Payments!A:C,3,FALSE),"")</f>
        <v>38334</v>
      </c>
      <c r="Q270">
        <f>IFERROR(VLOOKUP(J270,Payments!A:D,4,FALSE),"")</f>
        <v>13671.82</v>
      </c>
      <c r="R270" t="str">
        <f>IFERROR(VLOOKUP(B270,Products!A:C,3,FALSE),"")</f>
        <v>Vintage Cars</v>
      </c>
      <c r="S270">
        <f>IFERROR(VLOOKUP(B270,Products!A:G,7,FALSE),"")</f>
        <v>6621</v>
      </c>
      <c r="T270">
        <f>IFERROR(VLOOKUP(B270,Products!A:I,9,FALSE),"")</f>
        <v>83.86</v>
      </c>
      <c r="U270">
        <f t="shared" si="32"/>
        <v>4</v>
      </c>
      <c r="V270" t="str">
        <f t="shared" si="33"/>
        <v>Yes</v>
      </c>
      <c r="W270">
        <f t="shared" si="34"/>
        <v>2003</v>
      </c>
      <c r="X270">
        <f t="shared" si="35"/>
        <v>6</v>
      </c>
      <c r="Y270">
        <f>IFERROR(VLOOKUP(B270,Products!A:I,8,FALSE),"")</f>
        <v>48.64</v>
      </c>
      <c r="Z270">
        <f t="shared" si="36"/>
        <v>3815.5</v>
      </c>
      <c r="AA270">
        <f t="shared" si="37"/>
        <v>56.887335526315795</v>
      </c>
      <c r="AB270">
        <f t="shared" si="38"/>
        <v>0</v>
      </c>
      <c r="AC270">
        <f t="shared" si="39"/>
        <v>1383.5</v>
      </c>
    </row>
    <row r="271" spans="1:29">
      <c r="A271">
        <v>10129</v>
      </c>
      <c r="B271" t="s">
        <v>172</v>
      </c>
      <c r="C271">
        <v>31</v>
      </c>
      <c r="D271">
        <v>58.67</v>
      </c>
      <c r="E271">
        <v>5</v>
      </c>
      <c r="F271" s="6">
        <f>IFERROR(VLOOKUP(A271,Orders!A:B,2,FALSE),"")</f>
        <v>37784</v>
      </c>
      <c r="G271" s="6">
        <f>IFERROR(VLOOKUP(A271,Orders!A:C,3,FALSE),"")</f>
        <v>37790</v>
      </c>
      <c r="H271" s="6">
        <f>IFERROR(VLOOKUP(A271,Orders!A:D,4,FALSE),"")</f>
        <v>37786</v>
      </c>
      <c r="I271" t="str">
        <f>IFERROR(VLOOKUP(A271,Orders!A:E,5,FALSE),"")</f>
        <v>Shipped</v>
      </c>
      <c r="J271">
        <f>IFERROR(VLOOKUP(A271,Orders!A:G,7,FALSE),"")</f>
        <v>324</v>
      </c>
      <c r="K271">
        <f>IFERROR(VLOOKUP(J271,Customers!A:L,12,FALSE),"")</f>
        <v>1501</v>
      </c>
      <c r="L271">
        <f>IFERROR(VLOOKUP(J271,Customers!A:M,13,FALSE),"")</f>
        <v>77000</v>
      </c>
      <c r="M271" t="str">
        <f>IFERROR(VLOOKUP(J271,Customers!A:H,8,FALSE),"")</f>
        <v>London</v>
      </c>
      <c r="N271">
        <f>IFERROR(VLOOKUP(K271,Employees!A:F,6,FALSE),"")</f>
        <v>7</v>
      </c>
      <c r="O271" t="str">
        <f>IFERROR(VLOOKUP(N271,Offices!A:B,2,FALSE),"")</f>
        <v>London</v>
      </c>
      <c r="P271" s="6">
        <f>IFERROR(VLOOKUP(J271,Payments!A:C,3,FALSE),"")</f>
        <v>38334</v>
      </c>
      <c r="Q271">
        <f>IFERROR(VLOOKUP(J271,Payments!A:D,4,FALSE),"")</f>
        <v>13671.82</v>
      </c>
      <c r="R271" t="str">
        <f>IFERROR(VLOOKUP(B271,Products!A:C,3,FALSE),"")</f>
        <v>Ships</v>
      </c>
      <c r="S271">
        <f>IFERROR(VLOOKUP(B271,Products!A:G,7,FALSE),"")</f>
        <v>1897</v>
      </c>
      <c r="T271">
        <f>IFERROR(VLOOKUP(B271,Products!A:I,9,FALSE),"")</f>
        <v>66.67</v>
      </c>
      <c r="U271">
        <f t="shared" si="32"/>
        <v>4</v>
      </c>
      <c r="V271" t="str">
        <f t="shared" si="33"/>
        <v>Yes</v>
      </c>
      <c r="W271">
        <f t="shared" si="34"/>
        <v>2003</v>
      </c>
      <c r="X271">
        <f t="shared" si="35"/>
        <v>6</v>
      </c>
      <c r="Y271">
        <f>IFERROR(VLOOKUP(B271,Products!A:I,8,FALSE),"")</f>
        <v>34</v>
      </c>
      <c r="Z271">
        <f t="shared" si="36"/>
        <v>1818.77</v>
      </c>
      <c r="AA271">
        <f t="shared" si="37"/>
        <v>72.558823529411768</v>
      </c>
      <c r="AB271">
        <f t="shared" si="38"/>
        <v>1</v>
      </c>
      <c r="AC271">
        <f t="shared" si="39"/>
        <v>764.7700000000001</v>
      </c>
    </row>
    <row r="272" spans="1:29">
      <c r="A272">
        <v>10129</v>
      </c>
      <c r="B272" t="s">
        <v>174</v>
      </c>
      <c r="C272">
        <v>45</v>
      </c>
      <c r="D272">
        <v>72.28</v>
      </c>
      <c r="E272">
        <v>3</v>
      </c>
      <c r="F272" s="6">
        <f>IFERROR(VLOOKUP(A272,Orders!A:B,2,FALSE),"")</f>
        <v>37784</v>
      </c>
      <c r="G272" s="6">
        <f>IFERROR(VLOOKUP(A272,Orders!A:C,3,FALSE),"")</f>
        <v>37790</v>
      </c>
      <c r="H272" s="6">
        <f>IFERROR(VLOOKUP(A272,Orders!A:D,4,FALSE),"")</f>
        <v>37786</v>
      </c>
      <c r="I272" t="str">
        <f>IFERROR(VLOOKUP(A272,Orders!A:E,5,FALSE),"")</f>
        <v>Shipped</v>
      </c>
      <c r="J272">
        <f>IFERROR(VLOOKUP(A272,Orders!A:G,7,FALSE),"")</f>
        <v>324</v>
      </c>
      <c r="K272">
        <f>IFERROR(VLOOKUP(J272,Customers!A:L,12,FALSE),"")</f>
        <v>1501</v>
      </c>
      <c r="L272">
        <f>IFERROR(VLOOKUP(J272,Customers!A:M,13,FALSE),"")</f>
        <v>77000</v>
      </c>
      <c r="M272" t="str">
        <f>IFERROR(VLOOKUP(J272,Customers!A:H,8,FALSE),"")</f>
        <v>London</v>
      </c>
      <c r="N272">
        <f>IFERROR(VLOOKUP(K272,Employees!A:F,6,FALSE),"")</f>
        <v>7</v>
      </c>
      <c r="O272" t="str">
        <f>IFERROR(VLOOKUP(N272,Offices!A:B,2,FALSE),"")</f>
        <v>London</v>
      </c>
      <c r="P272" s="6">
        <f>IFERROR(VLOOKUP(J272,Payments!A:C,3,FALSE),"")</f>
        <v>38334</v>
      </c>
      <c r="Q272">
        <f>IFERROR(VLOOKUP(J272,Payments!A:D,4,FALSE),"")</f>
        <v>13671.82</v>
      </c>
      <c r="R272" t="str">
        <f>IFERROR(VLOOKUP(B272,Products!A:C,3,FALSE),"")</f>
        <v>Ships</v>
      </c>
      <c r="S272">
        <f>IFERROR(VLOOKUP(B272,Products!A:G,7,FALSE),"")</f>
        <v>7083</v>
      </c>
      <c r="T272">
        <f>IFERROR(VLOOKUP(B272,Products!A:I,9,FALSE),"")</f>
        <v>72.28</v>
      </c>
      <c r="U272">
        <f t="shared" si="32"/>
        <v>4</v>
      </c>
      <c r="V272" t="str">
        <f t="shared" si="33"/>
        <v>Yes</v>
      </c>
      <c r="W272">
        <f t="shared" si="34"/>
        <v>2003</v>
      </c>
      <c r="X272">
        <f t="shared" si="35"/>
        <v>6</v>
      </c>
      <c r="Y272">
        <f>IFERROR(VLOOKUP(B272,Products!A:I,8,FALSE),"")</f>
        <v>33.97</v>
      </c>
      <c r="Z272">
        <f t="shared" si="36"/>
        <v>3252.6</v>
      </c>
      <c r="AA272">
        <f t="shared" si="37"/>
        <v>112.77597880482779</v>
      </c>
      <c r="AB272">
        <f t="shared" si="38"/>
        <v>1</v>
      </c>
      <c r="AC272">
        <f t="shared" si="39"/>
        <v>1723.95</v>
      </c>
    </row>
    <row r="273" spans="1:29">
      <c r="A273">
        <v>10129</v>
      </c>
      <c r="B273" t="s">
        <v>175</v>
      </c>
      <c r="C273">
        <v>42</v>
      </c>
      <c r="D273">
        <v>90.15</v>
      </c>
      <c r="E273">
        <v>6</v>
      </c>
      <c r="F273" s="6">
        <f>IFERROR(VLOOKUP(A273,Orders!A:B,2,FALSE),"")</f>
        <v>37784</v>
      </c>
      <c r="G273" s="6">
        <f>IFERROR(VLOOKUP(A273,Orders!A:C,3,FALSE),"")</f>
        <v>37790</v>
      </c>
      <c r="H273" s="6">
        <f>IFERROR(VLOOKUP(A273,Orders!A:D,4,FALSE),"")</f>
        <v>37786</v>
      </c>
      <c r="I273" t="str">
        <f>IFERROR(VLOOKUP(A273,Orders!A:E,5,FALSE),"")</f>
        <v>Shipped</v>
      </c>
      <c r="J273">
        <f>IFERROR(VLOOKUP(A273,Orders!A:G,7,FALSE),"")</f>
        <v>324</v>
      </c>
      <c r="K273">
        <f>IFERROR(VLOOKUP(J273,Customers!A:L,12,FALSE),"")</f>
        <v>1501</v>
      </c>
      <c r="L273">
        <f>IFERROR(VLOOKUP(J273,Customers!A:M,13,FALSE),"")</f>
        <v>77000</v>
      </c>
      <c r="M273" t="str">
        <f>IFERROR(VLOOKUP(J273,Customers!A:H,8,FALSE),"")</f>
        <v>London</v>
      </c>
      <c r="N273">
        <f>IFERROR(VLOOKUP(K273,Employees!A:F,6,FALSE),"")</f>
        <v>7</v>
      </c>
      <c r="O273" t="str">
        <f>IFERROR(VLOOKUP(N273,Offices!A:B,2,FALSE),"")</f>
        <v>London</v>
      </c>
      <c r="P273" s="6">
        <f>IFERROR(VLOOKUP(J273,Payments!A:C,3,FALSE),"")</f>
        <v>38334</v>
      </c>
      <c r="Q273">
        <f>IFERROR(VLOOKUP(J273,Payments!A:D,4,FALSE),"")</f>
        <v>13671.82</v>
      </c>
      <c r="R273" t="str">
        <f>IFERROR(VLOOKUP(B273,Products!A:C,3,FALSE),"")</f>
        <v>Ships</v>
      </c>
      <c r="S273">
        <f>IFERROR(VLOOKUP(B273,Products!A:G,7,FALSE),"")</f>
        <v>1956</v>
      </c>
      <c r="T273">
        <f>IFERROR(VLOOKUP(B273,Products!A:I,9,FALSE),"")</f>
        <v>100.17</v>
      </c>
      <c r="U273">
        <f t="shared" si="32"/>
        <v>4</v>
      </c>
      <c r="V273" t="str">
        <f t="shared" si="33"/>
        <v>Yes</v>
      </c>
      <c r="W273">
        <f t="shared" si="34"/>
        <v>2003</v>
      </c>
      <c r="X273">
        <f t="shared" si="35"/>
        <v>6</v>
      </c>
      <c r="Y273">
        <f>IFERROR(VLOOKUP(B273,Products!A:I,8,FALSE),"")</f>
        <v>51.09</v>
      </c>
      <c r="Z273">
        <f t="shared" si="36"/>
        <v>3786.3</v>
      </c>
      <c r="AA273">
        <f t="shared" si="37"/>
        <v>76.453317674691718</v>
      </c>
      <c r="AB273">
        <f t="shared" si="38"/>
        <v>1</v>
      </c>
      <c r="AC273">
        <f t="shared" si="39"/>
        <v>1640.52</v>
      </c>
    </row>
    <row r="274" spans="1:29">
      <c r="A274">
        <v>10129</v>
      </c>
      <c r="B274" t="s">
        <v>176</v>
      </c>
      <c r="C274">
        <v>30</v>
      </c>
      <c r="D274">
        <v>94.34</v>
      </c>
      <c r="E274">
        <v>7</v>
      </c>
      <c r="F274" s="6">
        <f>IFERROR(VLOOKUP(A274,Orders!A:B,2,FALSE),"")</f>
        <v>37784</v>
      </c>
      <c r="G274" s="6">
        <f>IFERROR(VLOOKUP(A274,Orders!A:C,3,FALSE),"")</f>
        <v>37790</v>
      </c>
      <c r="H274" s="6">
        <f>IFERROR(VLOOKUP(A274,Orders!A:D,4,FALSE),"")</f>
        <v>37786</v>
      </c>
      <c r="I274" t="str">
        <f>IFERROR(VLOOKUP(A274,Orders!A:E,5,FALSE),"")</f>
        <v>Shipped</v>
      </c>
      <c r="J274">
        <f>IFERROR(VLOOKUP(A274,Orders!A:G,7,FALSE),"")</f>
        <v>324</v>
      </c>
      <c r="K274">
        <f>IFERROR(VLOOKUP(J274,Customers!A:L,12,FALSE),"")</f>
        <v>1501</v>
      </c>
      <c r="L274">
        <f>IFERROR(VLOOKUP(J274,Customers!A:M,13,FALSE),"")</f>
        <v>77000</v>
      </c>
      <c r="M274" t="str">
        <f>IFERROR(VLOOKUP(J274,Customers!A:H,8,FALSE),"")</f>
        <v>London</v>
      </c>
      <c r="N274">
        <f>IFERROR(VLOOKUP(K274,Employees!A:F,6,FALSE),"")</f>
        <v>7</v>
      </c>
      <c r="O274" t="str">
        <f>IFERROR(VLOOKUP(N274,Offices!A:B,2,FALSE),"")</f>
        <v>London</v>
      </c>
      <c r="P274" s="6">
        <f>IFERROR(VLOOKUP(J274,Payments!A:C,3,FALSE),"")</f>
        <v>38334</v>
      </c>
      <c r="Q274">
        <f>IFERROR(VLOOKUP(J274,Payments!A:D,4,FALSE),"")</f>
        <v>13671.82</v>
      </c>
      <c r="R274" t="str">
        <f>IFERROR(VLOOKUP(B274,Products!A:C,3,FALSE),"")</f>
        <v>Ships</v>
      </c>
      <c r="S274">
        <f>IFERROR(VLOOKUP(B274,Products!A:G,7,FALSE),"")</f>
        <v>5088</v>
      </c>
      <c r="T274">
        <f>IFERROR(VLOOKUP(B274,Products!A:I,9,FALSE),"")</f>
        <v>99.31</v>
      </c>
      <c r="U274">
        <f t="shared" si="32"/>
        <v>4</v>
      </c>
      <c r="V274" t="str">
        <f t="shared" si="33"/>
        <v>Yes</v>
      </c>
      <c r="W274">
        <f t="shared" si="34"/>
        <v>2003</v>
      </c>
      <c r="X274">
        <f t="shared" si="35"/>
        <v>6</v>
      </c>
      <c r="Y274">
        <f>IFERROR(VLOOKUP(B274,Products!A:I,8,FALSE),"")</f>
        <v>53.63</v>
      </c>
      <c r="Z274">
        <f t="shared" si="36"/>
        <v>2830.2000000000003</v>
      </c>
      <c r="AA274">
        <f t="shared" si="37"/>
        <v>75.909006153272415</v>
      </c>
      <c r="AB274">
        <f t="shared" si="38"/>
        <v>1</v>
      </c>
      <c r="AC274">
        <f t="shared" si="39"/>
        <v>1221.3</v>
      </c>
    </row>
    <row r="275" spans="1:29">
      <c r="A275">
        <v>10129</v>
      </c>
      <c r="B275" t="s">
        <v>177</v>
      </c>
      <c r="C275">
        <v>32</v>
      </c>
      <c r="D275">
        <v>44.23</v>
      </c>
      <c r="E275">
        <v>8</v>
      </c>
      <c r="F275" s="6">
        <f>IFERROR(VLOOKUP(A275,Orders!A:B,2,FALSE),"")</f>
        <v>37784</v>
      </c>
      <c r="G275" s="6">
        <f>IFERROR(VLOOKUP(A275,Orders!A:C,3,FALSE),"")</f>
        <v>37790</v>
      </c>
      <c r="H275" s="6">
        <f>IFERROR(VLOOKUP(A275,Orders!A:D,4,FALSE),"")</f>
        <v>37786</v>
      </c>
      <c r="I275" t="str">
        <f>IFERROR(VLOOKUP(A275,Orders!A:E,5,FALSE),"")</f>
        <v>Shipped</v>
      </c>
      <c r="J275">
        <f>IFERROR(VLOOKUP(A275,Orders!A:G,7,FALSE),"")</f>
        <v>324</v>
      </c>
      <c r="K275">
        <f>IFERROR(VLOOKUP(J275,Customers!A:L,12,FALSE),"")</f>
        <v>1501</v>
      </c>
      <c r="L275">
        <f>IFERROR(VLOOKUP(J275,Customers!A:M,13,FALSE),"")</f>
        <v>77000</v>
      </c>
      <c r="M275" t="str">
        <f>IFERROR(VLOOKUP(J275,Customers!A:H,8,FALSE),"")</f>
        <v>London</v>
      </c>
      <c r="N275">
        <f>IFERROR(VLOOKUP(K275,Employees!A:F,6,FALSE),"")</f>
        <v>7</v>
      </c>
      <c r="O275" t="str">
        <f>IFERROR(VLOOKUP(N275,Offices!A:B,2,FALSE),"")</f>
        <v>London</v>
      </c>
      <c r="P275" s="6">
        <f>IFERROR(VLOOKUP(J275,Payments!A:C,3,FALSE),"")</f>
        <v>38334</v>
      </c>
      <c r="Q275">
        <f>IFERROR(VLOOKUP(J275,Payments!A:D,4,FALSE),"")</f>
        <v>13671.82</v>
      </c>
      <c r="R275" t="str">
        <f>IFERROR(VLOOKUP(B275,Products!A:C,3,FALSE),"")</f>
        <v>Ships</v>
      </c>
      <c r="S275">
        <f>IFERROR(VLOOKUP(B275,Products!A:G,7,FALSE),"")</f>
        <v>414</v>
      </c>
      <c r="T275">
        <f>IFERROR(VLOOKUP(B275,Products!A:I,9,FALSE),"")</f>
        <v>54.6</v>
      </c>
      <c r="U275">
        <f t="shared" si="32"/>
        <v>4</v>
      </c>
      <c r="V275" t="str">
        <f t="shared" si="33"/>
        <v>Yes</v>
      </c>
      <c r="W275">
        <f t="shared" si="34"/>
        <v>2003</v>
      </c>
      <c r="X275">
        <f t="shared" si="35"/>
        <v>6</v>
      </c>
      <c r="Y275">
        <f>IFERROR(VLOOKUP(B275,Products!A:I,8,FALSE),"")</f>
        <v>33.299999999999997</v>
      </c>
      <c r="Z275">
        <f t="shared" si="36"/>
        <v>1415.36</v>
      </c>
      <c r="AA275">
        <f t="shared" si="37"/>
        <v>32.822822822822822</v>
      </c>
      <c r="AB275">
        <f t="shared" si="38"/>
        <v>0</v>
      </c>
      <c r="AC275">
        <f t="shared" si="39"/>
        <v>349.76</v>
      </c>
    </row>
    <row r="276" spans="1:29">
      <c r="A276">
        <v>10130</v>
      </c>
      <c r="B276" t="s">
        <v>180</v>
      </c>
      <c r="C276">
        <v>40</v>
      </c>
      <c r="D276">
        <v>68.819999999999993</v>
      </c>
      <c r="E276">
        <v>2</v>
      </c>
      <c r="F276" s="6">
        <f>IFERROR(VLOOKUP(A276,Orders!A:B,2,FALSE),"")</f>
        <v>37788</v>
      </c>
      <c r="G276" s="6">
        <f>IFERROR(VLOOKUP(A276,Orders!A:C,3,FALSE),"")</f>
        <v>37796</v>
      </c>
      <c r="H276" s="6">
        <f>IFERROR(VLOOKUP(A276,Orders!A:D,4,FALSE),"")</f>
        <v>37793</v>
      </c>
      <c r="I276" t="str">
        <f>IFERROR(VLOOKUP(A276,Orders!A:E,5,FALSE),"")</f>
        <v>Shipped</v>
      </c>
      <c r="J276">
        <f>IFERROR(VLOOKUP(A276,Orders!A:G,7,FALSE),"")</f>
        <v>198</v>
      </c>
      <c r="K276">
        <f>IFERROR(VLOOKUP(J276,Customers!A:L,12,FALSE),"")</f>
        <v>1216</v>
      </c>
      <c r="L276">
        <f>IFERROR(VLOOKUP(J276,Customers!A:M,13,FALSE),"")</f>
        <v>23000</v>
      </c>
      <c r="M276" t="str">
        <f>IFERROR(VLOOKUP(J276,Customers!A:H,8,FALSE),"")</f>
        <v>Brickhaven</v>
      </c>
      <c r="N276">
        <f>IFERROR(VLOOKUP(K276,Employees!A:F,6,FALSE),"")</f>
        <v>2</v>
      </c>
      <c r="O276" t="str">
        <f>IFERROR(VLOOKUP(N276,Offices!A:B,2,FALSE),"")</f>
        <v>Boston</v>
      </c>
      <c r="P276" s="6">
        <f>IFERROR(VLOOKUP(J276,Payments!A:C,3,FALSE),"")</f>
        <v>38327</v>
      </c>
      <c r="Q276">
        <f>IFERROR(VLOOKUP(J276,Payments!A:D,4,FALSE),"")</f>
        <v>9658.74</v>
      </c>
      <c r="R276" t="str">
        <f>IFERROR(VLOOKUP(B276,Products!A:C,3,FALSE),"")</f>
        <v>Ships</v>
      </c>
      <c r="S276">
        <f>IFERROR(VLOOKUP(B276,Products!A:G,7,FALSE),"")</f>
        <v>4259</v>
      </c>
      <c r="T276">
        <f>IFERROR(VLOOKUP(B276,Products!A:I,9,FALSE),"")</f>
        <v>86.02</v>
      </c>
      <c r="U276">
        <f t="shared" si="32"/>
        <v>3</v>
      </c>
      <c r="V276" t="str">
        <f t="shared" si="33"/>
        <v>Yes</v>
      </c>
      <c r="W276">
        <f t="shared" si="34"/>
        <v>2003</v>
      </c>
      <c r="X276">
        <f t="shared" si="35"/>
        <v>6</v>
      </c>
      <c r="Y276">
        <f>IFERROR(VLOOKUP(B276,Products!A:I,8,FALSE),"")</f>
        <v>51.61</v>
      </c>
      <c r="Z276">
        <f t="shared" si="36"/>
        <v>2752.7999999999997</v>
      </c>
      <c r="AA276">
        <f t="shared" si="37"/>
        <v>33.346250726603358</v>
      </c>
      <c r="AB276">
        <f t="shared" si="38"/>
        <v>0</v>
      </c>
      <c r="AC276">
        <f t="shared" si="39"/>
        <v>688.39999999999975</v>
      </c>
    </row>
    <row r="277" spans="1:29">
      <c r="A277">
        <v>10130</v>
      </c>
      <c r="B277" t="s">
        <v>181</v>
      </c>
      <c r="C277">
        <v>33</v>
      </c>
      <c r="D277">
        <v>99.52</v>
      </c>
      <c r="E277">
        <v>1</v>
      </c>
      <c r="F277" s="6">
        <f>IFERROR(VLOOKUP(A277,Orders!A:B,2,FALSE),"")</f>
        <v>37788</v>
      </c>
      <c r="G277" s="6">
        <f>IFERROR(VLOOKUP(A277,Orders!A:C,3,FALSE),"")</f>
        <v>37796</v>
      </c>
      <c r="H277" s="6">
        <f>IFERROR(VLOOKUP(A277,Orders!A:D,4,FALSE),"")</f>
        <v>37793</v>
      </c>
      <c r="I277" t="str">
        <f>IFERROR(VLOOKUP(A277,Orders!A:E,5,FALSE),"")</f>
        <v>Shipped</v>
      </c>
      <c r="J277">
        <f>IFERROR(VLOOKUP(A277,Orders!A:G,7,FALSE),"")</f>
        <v>198</v>
      </c>
      <c r="K277">
        <f>IFERROR(VLOOKUP(J277,Customers!A:L,12,FALSE),"")</f>
        <v>1216</v>
      </c>
      <c r="L277">
        <f>IFERROR(VLOOKUP(J277,Customers!A:M,13,FALSE),"")</f>
        <v>23000</v>
      </c>
      <c r="M277" t="str">
        <f>IFERROR(VLOOKUP(J277,Customers!A:H,8,FALSE),"")</f>
        <v>Brickhaven</v>
      </c>
      <c r="N277">
        <f>IFERROR(VLOOKUP(K277,Employees!A:F,6,FALSE),"")</f>
        <v>2</v>
      </c>
      <c r="O277" t="str">
        <f>IFERROR(VLOOKUP(N277,Offices!A:B,2,FALSE),"")</f>
        <v>Boston</v>
      </c>
      <c r="P277" s="6">
        <f>IFERROR(VLOOKUP(J277,Payments!A:C,3,FALSE),"")</f>
        <v>38327</v>
      </c>
      <c r="Q277">
        <f>IFERROR(VLOOKUP(J277,Payments!A:D,4,FALSE),"")</f>
        <v>9658.74</v>
      </c>
      <c r="R277" t="str">
        <f>IFERROR(VLOOKUP(B277,Products!A:C,3,FALSE),"")</f>
        <v>Vintage Cars</v>
      </c>
      <c r="S277">
        <f>IFERROR(VLOOKUP(B277,Products!A:G,7,FALSE),"")</f>
        <v>2378</v>
      </c>
      <c r="T277">
        <f>IFERROR(VLOOKUP(B277,Products!A:I,9,FALSE),"")</f>
        <v>105.87</v>
      </c>
      <c r="U277">
        <f t="shared" si="32"/>
        <v>3</v>
      </c>
      <c r="V277" t="str">
        <f t="shared" si="33"/>
        <v>Yes</v>
      </c>
      <c r="W277">
        <f t="shared" si="34"/>
        <v>2003</v>
      </c>
      <c r="X277">
        <f t="shared" si="35"/>
        <v>6</v>
      </c>
      <c r="Y277">
        <f>IFERROR(VLOOKUP(B277,Products!A:I,8,FALSE),"")</f>
        <v>64.58</v>
      </c>
      <c r="Z277">
        <f t="shared" si="36"/>
        <v>3284.16</v>
      </c>
      <c r="AA277">
        <f t="shared" si="37"/>
        <v>54.103437596779195</v>
      </c>
      <c r="AB277">
        <f t="shared" si="38"/>
        <v>0</v>
      </c>
      <c r="AC277">
        <f t="shared" si="39"/>
        <v>1153.02</v>
      </c>
    </row>
    <row r="278" spans="1:29">
      <c r="A278">
        <v>10131</v>
      </c>
      <c r="B278" t="s">
        <v>178</v>
      </c>
      <c r="C278">
        <v>21</v>
      </c>
      <c r="D278">
        <v>141.91999999999999</v>
      </c>
      <c r="E278">
        <v>4</v>
      </c>
      <c r="F278" s="6">
        <f>IFERROR(VLOOKUP(A278,Orders!A:B,2,FALSE),"")</f>
        <v>37788</v>
      </c>
      <c r="G278" s="6">
        <f>IFERROR(VLOOKUP(A278,Orders!A:C,3,FALSE),"")</f>
        <v>37797</v>
      </c>
      <c r="H278" s="6">
        <f>IFERROR(VLOOKUP(A278,Orders!A:D,4,FALSE),"")</f>
        <v>37793</v>
      </c>
      <c r="I278" t="str">
        <f>IFERROR(VLOOKUP(A278,Orders!A:E,5,FALSE),"")</f>
        <v>Shipped</v>
      </c>
      <c r="J278">
        <f>IFERROR(VLOOKUP(A278,Orders!A:G,7,FALSE),"")</f>
        <v>447</v>
      </c>
      <c r="K278">
        <f>IFERROR(VLOOKUP(J278,Customers!A:L,12,FALSE),"")</f>
        <v>1323</v>
      </c>
      <c r="L278">
        <f>IFERROR(VLOOKUP(J278,Customers!A:M,13,FALSE),"")</f>
        <v>49700</v>
      </c>
      <c r="M278" t="str">
        <f>IFERROR(VLOOKUP(J278,Customers!A:H,8,FALSE),"")</f>
        <v>Glendale</v>
      </c>
      <c r="N278">
        <f>IFERROR(VLOOKUP(K278,Employees!A:F,6,FALSE),"")</f>
        <v>3</v>
      </c>
      <c r="O278" t="str">
        <f>IFERROR(VLOOKUP(N278,Offices!A:B,2,FALSE),"")</f>
        <v>NYC</v>
      </c>
      <c r="P278" s="6">
        <f>IFERROR(VLOOKUP(J278,Payments!A:C,3,FALSE),"")</f>
        <v>37879</v>
      </c>
      <c r="Q278">
        <f>IFERROR(VLOOKUP(J278,Payments!A:D,4,FALSE),"")</f>
        <v>6631.36</v>
      </c>
      <c r="R278" t="str">
        <f>IFERROR(VLOOKUP(B278,Products!A:C,3,FALSE),"")</f>
        <v>Planes</v>
      </c>
      <c r="S278">
        <f>IFERROR(VLOOKUP(B278,Products!A:G,7,FALSE),"")</f>
        <v>5330</v>
      </c>
      <c r="T278">
        <f>IFERROR(VLOOKUP(B278,Products!A:I,9,FALSE),"")</f>
        <v>157.69</v>
      </c>
      <c r="U278">
        <f t="shared" si="32"/>
        <v>4</v>
      </c>
      <c r="V278" t="str">
        <f t="shared" si="33"/>
        <v>Yes</v>
      </c>
      <c r="W278">
        <f t="shared" si="34"/>
        <v>2003</v>
      </c>
      <c r="X278">
        <f t="shared" si="35"/>
        <v>6</v>
      </c>
      <c r="Y278">
        <f>IFERROR(VLOOKUP(B278,Products!A:I,8,FALSE),"")</f>
        <v>77.27</v>
      </c>
      <c r="Z278">
        <f t="shared" si="36"/>
        <v>2980.3199999999997</v>
      </c>
      <c r="AA278">
        <f t="shared" si="37"/>
        <v>83.667658858547938</v>
      </c>
      <c r="AB278">
        <f t="shared" si="38"/>
        <v>1</v>
      </c>
      <c r="AC278">
        <f t="shared" si="39"/>
        <v>1357.6499999999999</v>
      </c>
    </row>
    <row r="279" spans="1:29">
      <c r="A279">
        <v>10131</v>
      </c>
      <c r="B279" t="s">
        <v>183</v>
      </c>
      <c r="C279">
        <v>35</v>
      </c>
      <c r="D279">
        <v>60.97</v>
      </c>
      <c r="E279">
        <v>5</v>
      </c>
      <c r="F279" s="6">
        <f>IFERROR(VLOOKUP(A279,Orders!A:B,2,FALSE),"")</f>
        <v>37788</v>
      </c>
      <c r="G279" s="6">
        <f>IFERROR(VLOOKUP(A279,Orders!A:C,3,FALSE),"")</f>
        <v>37797</v>
      </c>
      <c r="H279" s="6">
        <f>IFERROR(VLOOKUP(A279,Orders!A:D,4,FALSE),"")</f>
        <v>37793</v>
      </c>
      <c r="I279" t="str">
        <f>IFERROR(VLOOKUP(A279,Orders!A:E,5,FALSE),"")</f>
        <v>Shipped</v>
      </c>
      <c r="J279">
        <f>IFERROR(VLOOKUP(A279,Orders!A:G,7,FALSE),"")</f>
        <v>447</v>
      </c>
      <c r="K279">
        <f>IFERROR(VLOOKUP(J279,Customers!A:L,12,FALSE),"")</f>
        <v>1323</v>
      </c>
      <c r="L279">
        <f>IFERROR(VLOOKUP(J279,Customers!A:M,13,FALSE),"")</f>
        <v>49700</v>
      </c>
      <c r="M279" t="str">
        <f>IFERROR(VLOOKUP(J279,Customers!A:H,8,FALSE),"")</f>
        <v>Glendale</v>
      </c>
      <c r="N279">
        <f>IFERROR(VLOOKUP(K279,Employees!A:F,6,FALSE),"")</f>
        <v>3</v>
      </c>
      <c r="O279" t="str">
        <f>IFERROR(VLOOKUP(N279,Offices!A:B,2,FALSE),"")</f>
        <v>NYC</v>
      </c>
      <c r="P279" s="6">
        <f>IFERROR(VLOOKUP(J279,Payments!A:C,3,FALSE),"")</f>
        <v>37879</v>
      </c>
      <c r="Q279">
        <f>IFERROR(VLOOKUP(J279,Payments!A:D,4,FALSE),"")</f>
        <v>6631.36</v>
      </c>
      <c r="R279" t="str">
        <f>IFERROR(VLOOKUP(B279,Products!A:C,3,FALSE),"")</f>
        <v>Planes</v>
      </c>
      <c r="S279">
        <f>IFERROR(VLOOKUP(B279,Products!A:G,7,FALSE),"")</f>
        <v>5942</v>
      </c>
      <c r="T279">
        <f>IFERROR(VLOOKUP(B279,Products!A:I,9,FALSE),"")</f>
        <v>68.510000000000005</v>
      </c>
      <c r="U279">
        <f t="shared" si="32"/>
        <v>4</v>
      </c>
      <c r="V279" t="str">
        <f t="shared" si="33"/>
        <v>Yes</v>
      </c>
      <c r="W279">
        <f t="shared" si="34"/>
        <v>2003</v>
      </c>
      <c r="X279">
        <f t="shared" si="35"/>
        <v>6</v>
      </c>
      <c r="Y279">
        <f>IFERROR(VLOOKUP(B279,Products!A:I,8,FALSE),"")</f>
        <v>34.25</v>
      </c>
      <c r="Z279">
        <f t="shared" si="36"/>
        <v>2133.9499999999998</v>
      </c>
      <c r="AA279">
        <f t="shared" si="37"/>
        <v>78.014598540145982</v>
      </c>
      <c r="AB279">
        <f t="shared" si="38"/>
        <v>1</v>
      </c>
      <c r="AC279">
        <f t="shared" si="39"/>
        <v>935.19999999999993</v>
      </c>
    </row>
    <row r="280" spans="1:29">
      <c r="A280">
        <v>10131</v>
      </c>
      <c r="B280" t="s">
        <v>184</v>
      </c>
      <c r="C280">
        <v>29</v>
      </c>
      <c r="D280">
        <v>52.6</v>
      </c>
      <c r="E280">
        <v>6</v>
      </c>
      <c r="F280" s="6">
        <f>IFERROR(VLOOKUP(A280,Orders!A:B,2,FALSE),"")</f>
        <v>37788</v>
      </c>
      <c r="G280" s="6">
        <f>IFERROR(VLOOKUP(A280,Orders!A:C,3,FALSE),"")</f>
        <v>37797</v>
      </c>
      <c r="H280" s="6">
        <f>IFERROR(VLOOKUP(A280,Orders!A:D,4,FALSE),"")</f>
        <v>37793</v>
      </c>
      <c r="I280" t="str">
        <f>IFERROR(VLOOKUP(A280,Orders!A:E,5,FALSE),"")</f>
        <v>Shipped</v>
      </c>
      <c r="J280">
        <f>IFERROR(VLOOKUP(A280,Orders!A:G,7,FALSE),"")</f>
        <v>447</v>
      </c>
      <c r="K280">
        <f>IFERROR(VLOOKUP(J280,Customers!A:L,12,FALSE),"")</f>
        <v>1323</v>
      </c>
      <c r="L280">
        <f>IFERROR(VLOOKUP(J280,Customers!A:M,13,FALSE),"")</f>
        <v>49700</v>
      </c>
      <c r="M280" t="str">
        <f>IFERROR(VLOOKUP(J280,Customers!A:H,8,FALSE),"")</f>
        <v>Glendale</v>
      </c>
      <c r="N280">
        <f>IFERROR(VLOOKUP(K280,Employees!A:F,6,FALSE),"")</f>
        <v>3</v>
      </c>
      <c r="O280" t="str">
        <f>IFERROR(VLOOKUP(N280,Offices!A:B,2,FALSE),"")</f>
        <v>NYC</v>
      </c>
      <c r="P280" s="6">
        <f>IFERROR(VLOOKUP(J280,Payments!A:C,3,FALSE),"")</f>
        <v>37879</v>
      </c>
      <c r="Q280">
        <f>IFERROR(VLOOKUP(J280,Payments!A:D,4,FALSE),"")</f>
        <v>6631.36</v>
      </c>
      <c r="R280" t="str">
        <f>IFERROR(VLOOKUP(B280,Products!A:C,3,FALSE),"")</f>
        <v>Vintage Cars</v>
      </c>
      <c r="S280">
        <f>IFERROR(VLOOKUP(B280,Products!A:G,7,FALSE),"")</f>
        <v>2902</v>
      </c>
      <c r="T280">
        <f>IFERROR(VLOOKUP(B280,Products!A:I,9,FALSE),"")</f>
        <v>65.75</v>
      </c>
      <c r="U280">
        <f t="shared" si="32"/>
        <v>4</v>
      </c>
      <c r="V280" t="str">
        <f t="shared" si="33"/>
        <v>Yes</v>
      </c>
      <c r="W280">
        <f t="shared" si="34"/>
        <v>2003</v>
      </c>
      <c r="X280">
        <f t="shared" si="35"/>
        <v>6</v>
      </c>
      <c r="Y280">
        <f>IFERROR(VLOOKUP(B280,Products!A:I,8,FALSE),"")</f>
        <v>26.3</v>
      </c>
      <c r="Z280">
        <f t="shared" si="36"/>
        <v>1525.4</v>
      </c>
      <c r="AA280">
        <f t="shared" si="37"/>
        <v>100</v>
      </c>
      <c r="AB280">
        <f t="shared" si="38"/>
        <v>1</v>
      </c>
      <c r="AC280">
        <f t="shared" si="39"/>
        <v>762.7</v>
      </c>
    </row>
    <row r="281" spans="1:29">
      <c r="A281">
        <v>10131</v>
      </c>
      <c r="B281" t="s">
        <v>185</v>
      </c>
      <c r="C281">
        <v>50</v>
      </c>
      <c r="D281">
        <v>54.59</v>
      </c>
      <c r="E281">
        <v>3</v>
      </c>
      <c r="F281" s="6">
        <f>IFERROR(VLOOKUP(A281,Orders!A:B,2,FALSE),"")</f>
        <v>37788</v>
      </c>
      <c r="G281" s="6">
        <f>IFERROR(VLOOKUP(A281,Orders!A:C,3,FALSE),"")</f>
        <v>37797</v>
      </c>
      <c r="H281" s="6">
        <f>IFERROR(VLOOKUP(A281,Orders!A:D,4,FALSE),"")</f>
        <v>37793</v>
      </c>
      <c r="I281" t="str">
        <f>IFERROR(VLOOKUP(A281,Orders!A:E,5,FALSE),"")</f>
        <v>Shipped</v>
      </c>
      <c r="J281">
        <f>IFERROR(VLOOKUP(A281,Orders!A:G,7,FALSE),"")</f>
        <v>447</v>
      </c>
      <c r="K281">
        <f>IFERROR(VLOOKUP(J281,Customers!A:L,12,FALSE),"")</f>
        <v>1323</v>
      </c>
      <c r="L281">
        <f>IFERROR(VLOOKUP(J281,Customers!A:M,13,FALSE),"")</f>
        <v>49700</v>
      </c>
      <c r="M281" t="str">
        <f>IFERROR(VLOOKUP(J281,Customers!A:H,8,FALSE),"")</f>
        <v>Glendale</v>
      </c>
      <c r="N281">
        <f>IFERROR(VLOOKUP(K281,Employees!A:F,6,FALSE),"")</f>
        <v>3</v>
      </c>
      <c r="O281" t="str">
        <f>IFERROR(VLOOKUP(N281,Offices!A:B,2,FALSE),"")</f>
        <v>NYC</v>
      </c>
      <c r="P281" s="6">
        <f>IFERROR(VLOOKUP(J281,Payments!A:C,3,FALSE),"")</f>
        <v>37879</v>
      </c>
      <c r="Q281">
        <f>IFERROR(VLOOKUP(J281,Payments!A:D,4,FALSE),"")</f>
        <v>6631.36</v>
      </c>
      <c r="R281" t="str">
        <f>IFERROR(VLOOKUP(B281,Products!A:C,3,FALSE),"")</f>
        <v>Planes</v>
      </c>
      <c r="S281">
        <f>IFERROR(VLOOKUP(B281,Products!A:G,7,FALSE),"")</f>
        <v>6812</v>
      </c>
      <c r="T281">
        <f>IFERROR(VLOOKUP(B281,Products!A:I,9,FALSE),"")</f>
        <v>68.239999999999995</v>
      </c>
      <c r="U281">
        <f t="shared" si="32"/>
        <v>4</v>
      </c>
      <c r="V281" t="str">
        <f t="shared" si="33"/>
        <v>Yes</v>
      </c>
      <c r="W281">
        <f t="shared" si="34"/>
        <v>2003</v>
      </c>
      <c r="X281">
        <f t="shared" si="35"/>
        <v>6</v>
      </c>
      <c r="Y281">
        <f>IFERROR(VLOOKUP(B281,Products!A:I,8,FALSE),"")</f>
        <v>29.34</v>
      </c>
      <c r="Z281">
        <f t="shared" si="36"/>
        <v>2729.5</v>
      </c>
      <c r="AA281">
        <f t="shared" si="37"/>
        <v>86.059986366734847</v>
      </c>
      <c r="AB281">
        <f t="shared" si="38"/>
        <v>1</v>
      </c>
      <c r="AC281">
        <f t="shared" si="39"/>
        <v>1262.5000000000002</v>
      </c>
    </row>
    <row r="282" spans="1:29">
      <c r="A282">
        <v>10131</v>
      </c>
      <c r="B282" t="s">
        <v>190</v>
      </c>
      <c r="C282">
        <v>22</v>
      </c>
      <c r="D282">
        <v>76.94</v>
      </c>
      <c r="E282">
        <v>8</v>
      </c>
      <c r="F282" s="6">
        <f>IFERROR(VLOOKUP(A282,Orders!A:B,2,FALSE),"")</f>
        <v>37788</v>
      </c>
      <c r="G282" s="6">
        <f>IFERROR(VLOOKUP(A282,Orders!A:C,3,FALSE),"")</f>
        <v>37797</v>
      </c>
      <c r="H282" s="6">
        <f>IFERROR(VLOOKUP(A282,Orders!A:D,4,FALSE),"")</f>
        <v>37793</v>
      </c>
      <c r="I282" t="str">
        <f>IFERROR(VLOOKUP(A282,Orders!A:E,5,FALSE),"")</f>
        <v>Shipped</v>
      </c>
      <c r="J282">
        <f>IFERROR(VLOOKUP(A282,Orders!A:G,7,FALSE),"")</f>
        <v>447</v>
      </c>
      <c r="K282">
        <f>IFERROR(VLOOKUP(J282,Customers!A:L,12,FALSE),"")</f>
        <v>1323</v>
      </c>
      <c r="L282">
        <f>IFERROR(VLOOKUP(J282,Customers!A:M,13,FALSE),"")</f>
        <v>49700</v>
      </c>
      <c r="M282" t="str">
        <f>IFERROR(VLOOKUP(J282,Customers!A:H,8,FALSE),"")</f>
        <v>Glendale</v>
      </c>
      <c r="N282">
        <f>IFERROR(VLOOKUP(K282,Employees!A:F,6,FALSE),"")</f>
        <v>3</v>
      </c>
      <c r="O282" t="str">
        <f>IFERROR(VLOOKUP(N282,Offices!A:B,2,FALSE),"")</f>
        <v>NYC</v>
      </c>
      <c r="P282" s="6">
        <f>IFERROR(VLOOKUP(J282,Payments!A:C,3,FALSE),"")</f>
        <v>37879</v>
      </c>
      <c r="Q282">
        <f>IFERROR(VLOOKUP(J282,Payments!A:D,4,FALSE),"")</f>
        <v>6631.36</v>
      </c>
      <c r="R282" t="str">
        <f>IFERROR(VLOOKUP(B282,Products!A:C,3,FALSE),"")</f>
        <v>Ships</v>
      </c>
      <c r="S282">
        <f>IFERROR(VLOOKUP(B282,Products!A:G,7,FALSE),"")</f>
        <v>3501</v>
      </c>
      <c r="T282">
        <f>IFERROR(VLOOKUP(B282,Products!A:I,9,FALSE),"")</f>
        <v>90.52</v>
      </c>
      <c r="U282">
        <f t="shared" si="32"/>
        <v>4</v>
      </c>
      <c r="V282" t="str">
        <f t="shared" si="33"/>
        <v>Yes</v>
      </c>
      <c r="W282">
        <f t="shared" si="34"/>
        <v>2003</v>
      </c>
      <c r="X282">
        <f t="shared" si="35"/>
        <v>6</v>
      </c>
      <c r="Y282">
        <f>IFERROR(VLOOKUP(B282,Products!A:I,8,FALSE),"")</f>
        <v>39.83</v>
      </c>
      <c r="Z282">
        <f t="shared" si="36"/>
        <v>1692.6799999999998</v>
      </c>
      <c r="AA282">
        <f t="shared" si="37"/>
        <v>93.170976650765752</v>
      </c>
      <c r="AB282">
        <f t="shared" si="38"/>
        <v>1</v>
      </c>
      <c r="AC282">
        <f t="shared" si="39"/>
        <v>816.42</v>
      </c>
    </row>
    <row r="283" spans="1:29">
      <c r="A283">
        <v>10131</v>
      </c>
      <c r="B283" t="s">
        <v>191</v>
      </c>
      <c r="C283">
        <v>40</v>
      </c>
      <c r="D283">
        <v>86.76</v>
      </c>
      <c r="E283">
        <v>1</v>
      </c>
      <c r="F283" s="6">
        <f>IFERROR(VLOOKUP(A283,Orders!A:B,2,FALSE),"")</f>
        <v>37788</v>
      </c>
      <c r="G283" s="6">
        <f>IFERROR(VLOOKUP(A283,Orders!A:C,3,FALSE),"")</f>
        <v>37797</v>
      </c>
      <c r="H283" s="6">
        <f>IFERROR(VLOOKUP(A283,Orders!A:D,4,FALSE),"")</f>
        <v>37793</v>
      </c>
      <c r="I283" t="str">
        <f>IFERROR(VLOOKUP(A283,Orders!A:E,5,FALSE),"")</f>
        <v>Shipped</v>
      </c>
      <c r="J283">
        <f>IFERROR(VLOOKUP(A283,Orders!A:G,7,FALSE),"")</f>
        <v>447</v>
      </c>
      <c r="K283">
        <f>IFERROR(VLOOKUP(J283,Customers!A:L,12,FALSE),"")</f>
        <v>1323</v>
      </c>
      <c r="L283">
        <f>IFERROR(VLOOKUP(J283,Customers!A:M,13,FALSE),"")</f>
        <v>49700</v>
      </c>
      <c r="M283" t="str">
        <f>IFERROR(VLOOKUP(J283,Customers!A:H,8,FALSE),"")</f>
        <v>Glendale</v>
      </c>
      <c r="N283">
        <f>IFERROR(VLOOKUP(K283,Employees!A:F,6,FALSE),"")</f>
        <v>3</v>
      </c>
      <c r="O283" t="str">
        <f>IFERROR(VLOOKUP(N283,Offices!A:B,2,FALSE),"")</f>
        <v>NYC</v>
      </c>
      <c r="P283" s="6">
        <f>IFERROR(VLOOKUP(J283,Payments!A:C,3,FALSE),"")</f>
        <v>37879</v>
      </c>
      <c r="Q283">
        <f>IFERROR(VLOOKUP(J283,Payments!A:D,4,FALSE),"")</f>
        <v>6631.36</v>
      </c>
      <c r="R283" t="str">
        <f>IFERROR(VLOOKUP(B283,Products!A:C,3,FALSE),"")</f>
        <v>Planes</v>
      </c>
      <c r="S283">
        <f>IFERROR(VLOOKUP(B283,Products!A:G,7,FALSE),"")</f>
        <v>9653</v>
      </c>
      <c r="T283">
        <f>IFERROR(VLOOKUP(B283,Products!A:I,9,FALSE),"")</f>
        <v>99.72</v>
      </c>
      <c r="U283">
        <f t="shared" si="32"/>
        <v>4</v>
      </c>
      <c r="V283" t="str">
        <f t="shared" si="33"/>
        <v>Yes</v>
      </c>
      <c r="W283">
        <f t="shared" si="34"/>
        <v>2003</v>
      </c>
      <c r="X283">
        <f t="shared" si="35"/>
        <v>6</v>
      </c>
      <c r="Y283">
        <f>IFERROR(VLOOKUP(B283,Products!A:I,8,FALSE),"")</f>
        <v>68.8</v>
      </c>
      <c r="Z283">
        <f t="shared" si="36"/>
        <v>3470.4</v>
      </c>
      <c r="AA283">
        <f t="shared" si="37"/>
        <v>26.104651162790709</v>
      </c>
      <c r="AB283">
        <f t="shared" si="38"/>
        <v>0</v>
      </c>
      <c r="AC283">
        <f t="shared" si="39"/>
        <v>718.40000000000032</v>
      </c>
    </row>
    <row r="284" spans="1:29">
      <c r="A284">
        <v>10131</v>
      </c>
      <c r="B284" t="s">
        <v>194</v>
      </c>
      <c r="C284">
        <v>26</v>
      </c>
      <c r="D284">
        <v>63.67</v>
      </c>
      <c r="E284">
        <v>2</v>
      </c>
      <c r="F284" s="6">
        <f>IFERROR(VLOOKUP(A284,Orders!A:B,2,FALSE),"")</f>
        <v>37788</v>
      </c>
      <c r="G284" s="6">
        <f>IFERROR(VLOOKUP(A284,Orders!A:C,3,FALSE),"")</f>
        <v>37797</v>
      </c>
      <c r="H284" s="6">
        <f>IFERROR(VLOOKUP(A284,Orders!A:D,4,FALSE),"")</f>
        <v>37793</v>
      </c>
      <c r="I284" t="str">
        <f>IFERROR(VLOOKUP(A284,Orders!A:E,5,FALSE),"")</f>
        <v>Shipped</v>
      </c>
      <c r="J284">
        <f>IFERROR(VLOOKUP(A284,Orders!A:G,7,FALSE),"")</f>
        <v>447</v>
      </c>
      <c r="K284">
        <f>IFERROR(VLOOKUP(J284,Customers!A:L,12,FALSE),"")</f>
        <v>1323</v>
      </c>
      <c r="L284">
        <f>IFERROR(VLOOKUP(J284,Customers!A:M,13,FALSE),"")</f>
        <v>49700</v>
      </c>
      <c r="M284" t="str">
        <f>IFERROR(VLOOKUP(J284,Customers!A:H,8,FALSE),"")</f>
        <v>Glendale</v>
      </c>
      <c r="N284">
        <f>IFERROR(VLOOKUP(K284,Employees!A:F,6,FALSE),"")</f>
        <v>3</v>
      </c>
      <c r="O284" t="str">
        <f>IFERROR(VLOOKUP(N284,Offices!A:B,2,FALSE),"")</f>
        <v>NYC</v>
      </c>
      <c r="P284" s="6">
        <f>IFERROR(VLOOKUP(J284,Payments!A:C,3,FALSE),"")</f>
        <v>37879</v>
      </c>
      <c r="Q284">
        <f>IFERROR(VLOOKUP(J284,Payments!A:D,4,FALSE),"")</f>
        <v>6631.36</v>
      </c>
      <c r="R284" t="str">
        <f>IFERROR(VLOOKUP(B284,Products!A:C,3,FALSE),"")</f>
        <v>Planes</v>
      </c>
      <c r="S284">
        <f>IFERROR(VLOOKUP(B284,Products!A:G,7,FALSE),"")</f>
        <v>8820</v>
      </c>
      <c r="T284">
        <f>IFERROR(VLOOKUP(B284,Products!A:I,9,FALSE),"")</f>
        <v>74.03</v>
      </c>
      <c r="U284">
        <f t="shared" si="32"/>
        <v>4</v>
      </c>
      <c r="V284" t="str">
        <f t="shared" si="33"/>
        <v>Yes</v>
      </c>
      <c r="W284">
        <f t="shared" si="34"/>
        <v>2003</v>
      </c>
      <c r="X284">
        <f t="shared" si="35"/>
        <v>6</v>
      </c>
      <c r="Y284">
        <f>IFERROR(VLOOKUP(B284,Products!A:I,8,FALSE),"")</f>
        <v>36.270000000000003</v>
      </c>
      <c r="Z284">
        <f t="shared" si="36"/>
        <v>1655.42</v>
      </c>
      <c r="AA284">
        <f t="shared" si="37"/>
        <v>75.54452715743038</v>
      </c>
      <c r="AB284">
        <f t="shared" si="38"/>
        <v>1</v>
      </c>
      <c r="AC284">
        <f t="shared" si="39"/>
        <v>712.4</v>
      </c>
    </row>
    <row r="285" spans="1:29">
      <c r="A285">
        <v>10131</v>
      </c>
      <c r="B285" t="s">
        <v>195</v>
      </c>
      <c r="C285">
        <v>21</v>
      </c>
      <c r="D285">
        <v>40.22</v>
      </c>
      <c r="E285">
        <v>7</v>
      </c>
      <c r="F285" s="6">
        <f>IFERROR(VLOOKUP(A285,Orders!A:B,2,FALSE),"")</f>
        <v>37788</v>
      </c>
      <c r="G285" s="6">
        <f>IFERROR(VLOOKUP(A285,Orders!A:C,3,FALSE),"")</f>
        <v>37797</v>
      </c>
      <c r="H285" s="6">
        <f>IFERROR(VLOOKUP(A285,Orders!A:D,4,FALSE),"")</f>
        <v>37793</v>
      </c>
      <c r="I285" t="str">
        <f>IFERROR(VLOOKUP(A285,Orders!A:E,5,FALSE),"")</f>
        <v>Shipped</v>
      </c>
      <c r="J285">
        <f>IFERROR(VLOOKUP(A285,Orders!A:G,7,FALSE),"")</f>
        <v>447</v>
      </c>
      <c r="K285">
        <f>IFERROR(VLOOKUP(J285,Customers!A:L,12,FALSE),"")</f>
        <v>1323</v>
      </c>
      <c r="L285">
        <f>IFERROR(VLOOKUP(J285,Customers!A:M,13,FALSE),"")</f>
        <v>49700</v>
      </c>
      <c r="M285" t="str">
        <f>IFERROR(VLOOKUP(J285,Customers!A:H,8,FALSE),"")</f>
        <v>Glendale</v>
      </c>
      <c r="N285">
        <f>IFERROR(VLOOKUP(K285,Employees!A:F,6,FALSE),"")</f>
        <v>3</v>
      </c>
      <c r="O285" t="str">
        <f>IFERROR(VLOOKUP(N285,Offices!A:B,2,FALSE),"")</f>
        <v>NYC</v>
      </c>
      <c r="P285" s="6">
        <f>IFERROR(VLOOKUP(J285,Payments!A:C,3,FALSE),"")</f>
        <v>37879</v>
      </c>
      <c r="Q285">
        <f>IFERROR(VLOOKUP(J285,Payments!A:D,4,FALSE),"")</f>
        <v>6631.36</v>
      </c>
      <c r="R285" t="str">
        <f>IFERROR(VLOOKUP(B285,Products!A:C,3,FALSE),"")</f>
        <v>Planes</v>
      </c>
      <c r="S285">
        <f>IFERROR(VLOOKUP(B285,Products!A:G,7,FALSE),"")</f>
        <v>4857</v>
      </c>
      <c r="T285">
        <f>IFERROR(VLOOKUP(B285,Products!A:I,9,FALSE),"")</f>
        <v>49.66</v>
      </c>
      <c r="U285">
        <f t="shared" si="32"/>
        <v>4</v>
      </c>
      <c r="V285" t="str">
        <f t="shared" si="33"/>
        <v>Yes</v>
      </c>
      <c r="W285">
        <f t="shared" si="34"/>
        <v>2003</v>
      </c>
      <c r="X285">
        <f t="shared" si="35"/>
        <v>6</v>
      </c>
      <c r="Y285">
        <f>IFERROR(VLOOKUP(B285,Products!A:I,8,FALSE),"")</f>
        <v>32.770000000000003</v>
      </c>
      <c r="Z285">
        <f t="shared" si="36"/>
        <v>844.62</v>
      </c>
      <c r="AA285">
        <f t="shared" si="37"/>
        <v>22.734208117180334</v>
      </c>
      <c r="AB285">
        <f t="shared" si="38"/>
        <v>0</v>
      </c>
      <c r="AC285">
        <f t="shared" si="39"/>
        <v>156.4499999999999</v>
      </c>
    </row>
    <row r="286" spans="1:29">
      <c r="A286">
        <v>10132</v>
      </c>
      <c r="B286" t="s">
        <v>193</v>
      </c>
      <c r="C286">
        <v>36</v>
      </c>
      <c r="D286">
        <v>80</v>
      </c>
      <c r="E286">
        <v>1</v>
      </c>
      <c r="F286" s="6">
        <f>IFERROR(VLOOKUP(A286,Orders!A:B,2,FALSE),"")</f>
        <v>37797</v>
      </c>
      <c r="G286" s="6">
        <f>IFERROR(VLOOKUP(A286,Orders!A:C,3,FALSE),"")</f>
        <v>37803</v>
      </c>
      <c r="H286" s="6">
        <f>IFERROR(VLOOKUP(A286,Orders!A:D,4,FALSE),"")</f>
        <v>37800</v>
      </c>
      <c r="I286" t="str">
        <f>IFERROR(VLOOKUP(A286,Orders!A:E,5,FALSE),"")</f>
        <v>Shipped</v>
      </c>
      <c r="J286">
        <f>IFERROR(VLOOKUP(A286,Orders!A:G,7,FALSE),"")</f>
        <v>323</v>
      </c>
      <c r="K286">
        <f>IFERROR(VLOOKUP(J286,Customers!A:L,12,FALSE),"")</f>
        <v>1612</v>
      </c>
      <c r="L286">
        <f>IFERROR(VLOOKUP(J286,Customers!A:M,13,FALSE),"")</f>
        <v>88000</v>
      </c>
      <c r="M286" t="str">
        <f>IFERROR(VLOOKUP(J286,Customers!A:H,8,FALSE),"")</f>
        <v xml:space="preserve">Auckland  </v>
      </c>
      <c r="N286">
        <f>IFERROR(VLOOKUP(K286,Employees!A:F,6,FALSE),"")</f>
        <v>6</v>
      </c>
      <c r="O286" t="str">
        <f>IFERROR(VLOOKUP(N286,Offices!A:B,2,FALSE),"")</f>
        <v>Sydney</v>
      </c>
      <c r="P286" s="6">
        <f>IFERROR(VLOOKUP(J286,Payments!A:C,3,FALSE),"")</f>
        <v>38495</v>
      </c>
      <c r="Q286">
        <f>IFERROR(VLOOKUP(J286,Payments!A:D,4,FALSE),"")</f>
        <v>75020.13</v>
      </c>
      <c r="R286" t="str">
        <f>IFERROR(VLOOKUP(B286,Products!A:C,3,FALSE),"")</f>
        <v>Planes</v>
      </c>
      <c r="S286">
        <f>IFERROR(VLOOKUP(B286,Products!A:G,7,FALSE),"")</f>
        <v>551</v>
      </c>
      <c r="T286">
        <f>IFERROR(VLOOKUP(B286,Products!A:I,9,FALSE),"")</f>
        <v>80</v>
      </c>
      <c r="U286">
        <f t="shared" si="32"/>
        <v>3</v>
      </c>
      <c r="V286" t="str">
        <f t="shared" si="33"/>
        <v>Yes</v>
      </c>
      <c r="W286">
        <f t="shared" si="34"/>
        <v>2003</v>
      </c>
      <c r="X286">
        <f t="shared" si="35"/>
        <v>6</v>
      </c>
      <c r="Y286">
        <f>IFERROR(VLOOKUP(B286,Products!A:I,8,FALSE),"")</f>
        <v>54.4</v>
      </c>
      <c r="Z286">
        <f t="shared" si="36"/>
        <v>2880</v>
      </c>
      <c r="AA286">
        <f t="shared" si="37"/>
        <v>47.058823529411768</v>
      </c>
      <c r="AB286">
        <f t="shared" si="38"/>
        <v>0</v>
      </c>
      <c r="AC286">
        <f t="shared" si="39"/>
        <v>921.6</v>
      </c>
    </row>
    <row r="287" spans="1:29">
      <c r="A287">
        <v>10133</v>
      </c>
      <c r="B287" t="s">
        <v>179</v>
      </c>
      <c r="C287">
        <v>49</v>
      </c>
      <c r="D287">
        <v>80.260000000000005</v>
      </c>
      <c r="E287">
        <v>3</v>
      </c>
      <c r="F287" s="6">
        <f>IFERROR(VLOOKUP(A287,Orders!A:B,2,FALSE),"")</f>
        <v>37799</v>
      </c>
      <c r="G287" s="6">
        <f>IFERROR(VLOOKUP(A287,Orders!A:C,3,FALSE),"")</f>
        <v>37806</v>
      </c>
      <c r="H287" s="6">
        <f>IFERROR(VLOOKUP(A287,Orders!A:D,4,FALSE),"")</f>
        <v>37805</v>
      </c>
      <c r="I287" t="str">
        <f>IFERROR(VLOOKUP(A287,Orders!A:E,5,FALSE),"")</f>
        <v>Shipped</v>
      </c>
      <c r="J287">
        <f>IFERROR(VLOOKUP(A287,Orders!A:G,7,FALSE),"")</f>
        <v>141</v>
      </c>
      <c r="K287">
        <f>IFERROR(VLOOKUP(J287,Customers!A:L,12,FALSE),"")</f>
        <v>1370</v>
      </c>
      <c r="L287">
        <f>IFERROR(VLOOKUP(J287,Customers!A:M,13,FALSE),"")</f>
        <v>227600</v>
      </c>
      <c r="M287" t="str">
        <f>IFERROR(VLOOKUP(J287,Customers!A:H,8,FALSE),"")</f>
        <v>Madrid</v>
      </c>
      <c r="N287">
        <f>IFERROR(VLOOKUP(K287,Employees!A:F,6,FALSE),"")</f>
        <v>4</v>
      </c>
      <c r="O287" t="str">
        <f>IFERROR(VLOOKUP(N287,Offices!A:B,2,FALSE),"")</f>
        <v>Paris</v>
      </c>
      <c r="P287" s="6">
        <f>IFERROR(VLOOKUP(J287,Payments!A:C,3,FALSE),"")</f>
        <v>37821</v>
      </c>
      <c r="Q287">
        <f>IFERROR(VLOOKUP(J287,Payments!A:D,4,FALSE),"")</f>
        <v>36251.03</v>
      </c>
      <c r="R287" t="str">
        <f>IFERROR(VLOOKUP(B287,Products!A:C,3,FALSE),"")</f>
        <v>Planes</v>
      </c>
      <c r="S287">
        <f>IFERROR(VLOOKUP(B287,Products!A:G,7,FALSE),"")</f>
        <v>992</v>
      </c>
      <c r="T287">
        <f>IFERROR(VLOOKUP(B287,Products!A:I,9,FALSE),"")</f>
        <v>84.48</v>
      </c>
      <c r="U287">
        <f t="shared" si="32"/>
        <v>1</v>
      </c>
      <c r="V287" t="str">
        <f t="shared" si="33"/>
        <v>Yes</v>
      </c>
      <c r="W287">
        <f t="shared" si="34"/>
        <v>2003</v>
      </c>
      <c r="X287">
        <f t="shared" si="35"/>
        <v>6</v>
      </c>
      <c r="Y287">
        <f>IFERROR(VLOOKUP(B287,Products!A:I,8,FALSE),"")</f>
        <v>49</v>
      </c>
      <c r="Z287">
        <f t="shared" si="36"/>
        <v>3932.7400000000002</v>
      </c>
      <c r="AA287">
        <f t="shared" si="37"/>
        <v>63.79591836734695</v>
      </c>
      <c r="AB287">
        <f t="shared" si="38"/>
        <v>0</v>
      </c>
      <c r="AC287">
        <f t="shared" si="39"/>
        <v>1531.7400000000002</v>
      </c>
    </row>
    <row r="288" spans="1:29">
      <c r="A288">
        <v>10133</v>
      </c>
      <c r="B288" t="s">
        <v>182</v>
      </c>
      <c r="C288">
        <v>41</v>
      </c>
      <c r="D288">
        <v>109.42</v>
      </c>
      <c r="E288">
        <v>5</v>
      </c>
      <c r="F288" s="6">
        <f>IFERROR(VLOOKUP(A288,Orders!A:B,2,FALSE),"")</f>
        <v>37799</v>
      </c>
      <c r="G288" s="6">
        <f>IFERROR(VLOOKUP(A288,Orders!A:C,3,FALSE),"")</f>
        <v>37806</v>
      </c>
      <c r="H288" s="6">
        <f>IFERROR(VLOOKUP(A288,Orders!A:D,4,FALSE),"")</f>
        <v>37805</v>
      </c>
      <c r="I288" t="str">
        <f>IFERROR(VLOOKUP(A288,Orders!A:E,5,FALSE),"")</f>
        <v>Shipped</v>
      </c>
      <c r="J288">
        <f>IFERROR(VLOOKUP(A288,Orders!A:G,7,FALSE),"")</f>
        <v>141</v>
      </c>
      <c r="K288">
        <f>IFERROR(VLOOKUP(J288,Customers!A:L,12,FALSE),"")</f>
        <v>1370</v>
      </c>
      <c r="L288">
        <f>IFERROR(VLOOKUP(J288,Customers!A:M,13,FALSE),"")</f>
        <v>227600</v>
      </c>
      <c r="M288" t="str">
        <f>IFERROR(VLOOKUP(J288,Customers!A:H,8,FALSE),"")</f>
        <v>Madrid</v>
      </c>
      <c r="N288">
        <f>IFERROR(VLOOKUP(K288,Employees!A:F,6,FALSE),"")</f>
        <v>4</v>
      </c>
      <c r="O288" t="str">
        <f>IFERROR(VLOOKUP(N288,Offices!A:B,2,FALSE),"")</f>
        <v>Paris</v>
      </c>
      <c r="P288" s="6">
        <f>IFERROR(VLOOKUP(J288,Payments!A:C,3,FALSE),"")</f>
        <v>37821</v>
      </c>
      <c r="Q288">
        <f>IFERROR(VLOOKUP(J288,Payments!A:D,4,FALSE),"")</f>
        <v>36251.03</v>
      </c>
      <c r="R288" t="str">
        <f>IFERROR(VLOOKUP(B288,Products!A:C,3,FALSE),"")</f>
        <v>Planes</v>
      </c>
      <c r="S288">
        <f>IFERROR(VLOOKUP(B288,Products!A:G,7,FALSE),"")</f>
        <v>3627</v>
      </c>
      <c r="T288">
        <f>IFERROR(VLOOKUP(B288,Products!A:I,9,FALSE),"")</f>
        <v>109.42</v>
      </c>
      <c r="U288">
        <f t="shared" si="32"/>
        <v>1</v>
      </c>
      <c r="V288" t="str">
        <f t="shared" si="33"/>
        <v>Yes</v>
      </c>
      <c r="W288">
        <f t="shared" si="34"/>
        <v>2003</v>
      </c>
      <c r="X288">
        <f t="shared" si="35"/>
        <v>6</v>
      </c>
      <c r="Y288">
        <f>IFERROR(VLOOKUP(B288,Products!A:I,8,FALSE),"")</f>
        <v>66.739999999999995</v>
      </c>
      <c r="Z288">
        <f t="shared" si="36"/>
        <v>4486.22</v>
      </c>
      <c r="AA288">
        <f t="shared" si="37"/>
        <v>63.949655379083026</v>
      </c>
      <c r="AB288">
        <f t="shared" si="38"/>
        <v>0</v>
      </c>
      <c r="AC288">
        <f t="shared" si="39"/>
        <v>1749.8800000000003</v>
      </c>
    </row>
    <row r="289" spans="1:29">
      <c r="A289">
        <v>10133</v>
      </c>
      <c r="B289" t="s">
        <v>186</v>
      </c>
      <c r="C289">
        <v>46</v>
      </c>
      <c r="D289">
        <v>61.58</v>
      </c>
      <c r="E289">
        <v>4</v>
      </c>
      <c r="F289" s="6">
        <f>IFERROR(VLOOKUP(A289,Orders!A:B,2,FALSE),"")</f>
        <v>37799</v>
      </c>
      <c r="G289" s="6">
        <f>IFERROR(VLOOKUP(A289,Orders!A:C,3,FALSE),"")</f>
        <v>37806</v>
      </c>
      <c r="H289" s="6">
        <f>IFERROR(VLOOKUP(A289,Orders!A:D,4,FALSE),"")</f>
        <v>37805</v>
      </c>
      <c r="I289" t="str">
        <f>IFERROR(VLOOKUP(A289,Orders!A:E,5,FALSE),"")</f>
        <v>Shipped</v>
      </c>
      <c r="J289">
        <f>IFERROR(VLOOKUP(A289,Orders!A:G,7,FALSE),"")</f>
        <v>141</v>
      </c>
      <c r="K289">
        <f>IFERROR(VLOOKUP(J289,Customers!A:L,12,FALSE),"")</f>
        <v>1370</v>
      </c>
      <c r="L289">
        <f>IFERROR(VLOOKUP(J289,Customers!A:M,13,FALSE),"")</f>
        <v>227600</v>
      </c>
      <c r="M289" t="str">
        <f>IFERROR(VLOOKUP(J289,Customers!A:H,8,FALSE),"")</f>
        <v>Madrid</v>
      </c>
      <c r="N289">
        <f>IFERROR(VLOOKUP(K289,Employees!A:F,6,FALSE),"")</f>
        <v>4</v>
      </c>
      <c r="O289" t="str">
        <f>IFERROR(VLOOKUP(N289,Offices!A:B,2,FALSE),"")</f>
        <v>Paris</v>
      </c>
      <c r="P289" s="6">
        <f>IFERROR(VLOOKUP(J289,Payments!A:C,3,FALSE),"")</f>
        <v>37821</v>
      </c>
      <c r="Q289">
        <f>IFERROR(VLOOKUP(J289,Payments!A:D,4,FALSE),"")</f>
        <v>36251.03</v>
      </c>
      <c r="R289" t="str">
        <f>IFERROR(VLOOKUP(B289,Products!A:C,3,FALSE),"")</f>
        <v>Planes</v>
      </c>
      <c r="S289">
        <f>IFERROR(VLOOKUP(B289,Products!A:G,7,FALSE),"")</f>
        <v>2756</v>
      </c>
      <c r="T289">
        <f>IFERROR(VLOOKUP(B289,Products!A:I,9,FALSE),"")</f>
        <v>72.45</v>
      </c>
      <c r="U289">
        <f t="shared" si="32"/>
        <v>1</v>
      </c>
      <c r="V289" t="str">
        <f t="shared" si="33"/>
        <v>Yes</v>
      </c>
      <c r="W289">
        <f t="shared" si="34"/>
        <v>2003</v>
      </c>
      <c r="X289">
        <f t="shared" si="35"/>
        <v>6</v>
      </c>
      <c r="Y289">
        <f>IFERROR(VLOOKUP(B289,Products!A:I,8,FALSE),"")</f>
        <v>36.229999999999997</v>
      </c>
      <c r="Z289">
        <f t="shared" si="36"/>
        <v>2832.68</v>
      </c>
      <c r="AA289">
        <f t="shared" si="37"/>
        <v>69.969638421197914</v>
      </c>
      <c r="AB289">
        <f t="shared" si="38"/>
        <v>1</v>
      </c>
      <c r="AC289">
        <f t="shared" si="39"/>
        <v>1166.1000000000001</v>
      </c>
    </row>
    <row r="290" spans="1:29">
      <c r="A290">
        <v>10133</v>
      </c>
      <c r="B290" t="s">
        <v>203</v>
      </c>
      <c r="C290">
        <v>23</v>
      </c>
      <c r="D290">
        <v>80.91</v>
      </c>
      <c r="E290">
        <v>1</v>
      </c>
      <c r="F290" s="6">
        <f>IFERROR(VLOOKUP(A290,Orders!A:B,2,FALSE),"")</f>
        <v>37799</v>
      </c>
      <c r="G290" s="6">
        <f>IFERROR(VLOOKUP(A290,Orders!A:C,3,FALSE),"")</f>
        <v>37806</v>
      </c>
      <c r="H290" s="6">
        <f>IFERROR(VLOOKUP(A290,Orders!A:D,4,FALSE),"")</f>
        <v>37805</v>
      </c>
      <c r="I290" t="str">
        <f>IFERROR(VLOOKUP(A290,Orders!A:E,5,FALSE),"")</f>
        <v>Shipped</v>
      </c>
      <c r="J290">
        <f>IFERROR(VLOOKUP(A290,Orders!A:G,7,FALSE),"")</f>
        <v>141</v>
      </c>
      <c r="K290">
        <f>IFERROR(VLOOKUP(J290,Customers!A:L,12,FALSE),"")</f>
        <v>1370</v>
      </c>
      <c r="L290">
        <f>IFERROR(VLOOKUP(J290,Customers!A:M,13,FALSE),"")</f>
        <v>227600</v>
      </c>
      <c r="M290" t="str">
        <f>IFERROR(VLOOKUP(J290,Customers!A:H,8,FALSE),"")</f>
        <v>Madrid</v>
      </c>
      <c r="N290">
        <f>IFERROR(VLOOKUP(K290,Employees!A:F,6,FALSE),"")</f>
        <v>4</v>
      </c>
      <c r="O290" t="str">
        <f>IFERROR(VLOOKUP(N290,Offices!A:B,2,FALSE),"")</f>
        <v>Paris</v>
      </c>
      <c r="P290" s="6">
        <f>IFERROR(VLOOKUP(J290,Payments!A:C,3,FALSE),"")</f>
        <v>37821</v>
      </c>
      <c r="Q290">
        <f>IFERROR(VLOOKUP(J290,Payments!A:D,4,FALSE),"")</f>
        <v>36251.03</v>
      </c>
      <c r="R290" t="str">
        <f>IFERROR(VLOOKUP(B290,Products!A:C,3,FALSE),"")</f>
        <v>Motorcycles</v>
      </c>
      <c r="S290">
        <f>IFERROR(VLOOKUP(B290,Products!A:G,7,FALSE),"")</f>
        <v>178</v>
      </c>
      <c r="T290">
        <f>IFERROR(VLOOKUP(B290,Products!A:I,9,FALSE),"")</f>
        <v>99.89</v>
      </c>
      <c r="U290">
        <f t="shared" si="32"/>
        <v>1</v>
      </c>
      <c r="V290" t="str">
        <f t="shared" si="33"/>
        <v>Yes</v>
      </c>
      <c r="W290">
        <f t="shared" si="34"/>
        <v>2003</v>
      </c>
      <c r="X290">
        <f t="shared" si="35"/>
        <v>6</v>
      </c>
      <c r="Y290">
        <f>IFERROR(VLOOKUP(B290,Products!A:I,8,FALSE),"")</f>
        <v>66.92</v>
      </c>
      <c r="Z290">
        <f t="shared" si="36"/>
        <v>1860.9299999999998</v>
      </c>
      <c r="AA290">
        <f t="shared" si="37"/>
        <v>20.905558876270163</v>
      </c>
      <c r="AB290">
        <f t="shared" si="38"/>
        <v>0</v>
      </c>
      <c r="AC290">
        <f t="shared" si="39"/>
        <v>321.76999999999987</v>
      </c>
    </row>
    <row r="291" spans="1:29">
      <c r="A291">
        <v>10133</v>
      </c>
      <c r="B291" t="s">
        <v>187</v>
      </c>
      <c r="C291">
        <v>49</v>
      </c>
      <c r="D291">
        <v>67.41</v>
      </c>
      <c r="E291">
        <v>6</v>
      </c>
      <c r="F291" s="6">
        <f>IFERROR(VLOOKUP(A291,Orders!A:B,2,FALSE),"")</f>
        <v>37799</v>
      </c>
      <c r="G291" s="6">
        <f>IFERROR(VLOOKUP(A291,Orders!A:C,3,FALSE),"")</f>
        <v>37806</v>
      </c>
      <c r="H291" s="6">
        <f>IFERROR(VLOOKUP(A291,Orders!A:D,4,FALSE),"")</f>
        <v>37805</v>
      </c>
      <c r="I291" t="str">
        <f>IFERROR(VLOOKUP(A291,Orders!A:E,5,FALSE),"")</f>
        <v>Shipped</v>
      </c>
      <c r="J291">
        <f>IFERROR(VLOOKUP(A291,Orders!A:G,7,FALSE),"")</f>
        <v>141</v>
      </c>
      <c r="K291">
        <f>IFERROR(VLOOKUP(J291,Customers!A:L,12,FALSE),"")</f>
        <v>1370</v>
      </c>
      <c r="L291">
        <f>IFERROR(VLOOKUP(J291,Customers!A:M,13,FALSE),"")</f>
        <v>227600</v>
      </c>
      <c r="M291" t="str">
        <f>IFERROR(VLOOKUP(J291,Customers!A:H,8,FALSE),"")</f>
        <v>Madrid</v>
      </c>
      <c r="N291">
        <f>IFERROR(VLOOKUP(K291,Employees!A:F,6,FALSE),"")</f>
        <v>4</v>
      </c>
      <c r="O291" t="str">
        <f>IFERROR(VLOOKUP(N291,Offices!A:B,2,FALSE),"")</f>
        <v>Paris</v>
      </c>
      <c r="P291" s="6">
        <f>IFERROR(VLOOKUP(J291,Payments!A:C,3,FALSE),"")</f>
        <v>37821</v>
      </c>
      <c r="Q291">
        <f>IFERROR(VLOOKUP(J291,Payments!A:D,4,FALSE),"")</f>
        <v>36251.03</v>
      </c>
      <c r="R291" t="str">
        <f>IFERROR(VLOOKUP(B291,Products!A:C,3,FALSE),"")</f>
        <v>Vintage Cars</v>
      </c>
      <c r="S291">
        <f>IFERROR(VLOOKUP(B291,Products!A:G,7,FALSE),"")</f>
        <v>136</v>
      </c>
      <c r="T291">
        <f>IFERROR(VLOOKUP(B291,Products!A:I,9,FALSE),"")</f>
        <v>68.790000000000006</v>
      </c>
      <c r="U291">
        <f t="shared" si="32"/>
        <v>1</v>
      </c>
      <c r="V291" t="str">
        <f t="shared" si="33"/>
        <v>Yes</v>
      </c>
      <c r="W291">
        <f t="shared" si="34"/>
        <v>2003</v>
      </c>
      <c r="X291">
        <f t="shared" si="35"/>
        <v>6</v>
      </c>
      <c r="Y291">
        <f>IFERROR(VLOOKUP(B291,Products!A:I,8,FALSE),"")</f>
        <v>33.020000000000003</v>
      </c>
      <c r="Z291">
        <f t="shared" si="36"/>
        <v>3303.0899999999997</v>
      </c>
      <c r="AA291">
        <f t="shared" si="37"/>
        <v>104.1490006056935</v>
      </c>
      <c r="AB291">
        <f t="shared" si="38"/>
        <v>1</v>
      </c>
      <c r="AC291">
        <f t="shared" si="39"/>
        <v>1685.1099999999997</v>
      </c>
    </row>
    <row r="292" spans="1:29">
      <c r="A292">
        <v>10133</v>
      </c>
      <c r="B292" t="s">
        <v>188</v>
      </c>
      <c r="C292">
        <v>27</v>
      </c>
      <c r="D292">
        <v>37.090000000000003</v>
      </c>
      <c r="E292">
        <v>7</v>
      </c>
      <c r="F292" s="6">
        <f>IFERROR(VLOOKUP(A292,Orders!A:B,2,FALSE),"")</f>
        <v>37799</v>
      </c>
      <c r="G292" s="6">
        <f>IFERROR(VLOOKUP(A292,Orders!A:C,3,FALSE),"")</f>
        <v>37806</v>
      </c>
      <c r="H292" s="6">
        <f>IFERROR(VLOOKUP(A292,Orders!A:D,4,FALSE),"")</f>
        <v>37805</v>
      </c>
      <c r="I292" t="str">
        <f>IFERROR(VLOOKUP(A292,Orders!A:E,5,FALSE),"")</f>
        <v>Shipped</v>
      </c>
      <c r="J292">
        <f>IFERROR(VLOOKUP(A292,Orders!A:G,7,FALSE),"")</f>
        <v>141</v>
      </c>
      <c r="K292">
        <f>IFERROR(VLOOKUP(J292,Customers!A:L,12,FALSE),"")</f>
        <v>1370</v>
      </c>
      <c r="L292">
        <f>IFERROR(VLOOKUP(J292,Customers!A:M,13,FALSE),"")</f>
        <v>227600</v>
      </c>
      <c r="M292" t="str">
        <f>IFERROR(VLOOKUP(J292,Customers!A:H,8,FALSE),"")</f>
        <v>Madrid</v>
      </c>
      <c r="N292">
        <f>IFERROR(VLOOKUP(K292,Employees!A:F,6,FALSE),"")</f>
        <v>4</v>
      </c>
      <c r="O292" t="str">
        <f>IFERROR(VLOOKUP(N292,Offices!A:B,2,FALSE),"")</f>
        <v>Paris</v>
      </c>
      <c r="P292" s="6">
        <f>IFERROR(VLOOKUP(J292,Payments!A:C,3,FALSE),"")</f>
        <v>37821</v>
      </c>
      <c r="Q292">
        <f>IFERROR(VLOOKUP(J292,Payments!A:D,4,FALSE),"")</f>
        <v>36251.03</v>
      </c>
      <c r="R292" t="str">
        <f>IFERROR(VLOOKUP(B292,Products!A:C,3,FALSE),"")</f>
        <v>Vintage Cars</v>
      </c>
      <c r="S292">
        <f>IFERROR(VLOOKUP(B292,Products!A:G,7,FALSE),"")</f>
        <v>7062</v>
      </c>
      <c r="T292">
        <f>IFERROR(VLOOKUP(B292,Products!A:I,9,FALSE),"")</f>
        <v>43.64</v>
      </c>
      <c r="U292">
        <f t="shared" si="32"/>
        <v>1</v>
      </c>
      <c r="V292" t="str">
        <f t="shared" si="33"/>
        <v>Yes</v>
      </c>
      <c r="W292">
        <f t="shared" si="34"/>
        <v>2003</v>
      </c>
      <c r="X292">
        <f t="shared" si="35"/>
        <v>6</v>
      </c>
      <c r="Y292">
        <f>IFERROR(VLOOKUP(B292,Products!A:I,8,FALSE),"")</f>
        <v>27.06</v>
      </c>
      <c r="Z292">
        <f t="shared" si="36"/>
        <v>1001.4300000000001</v>
      </c>
      <c r="AA292">
        <f t="shared" si="37"/>
        <v>37.065779748706596</v>
      </c>
      <c r="AB292">
        <f t="shared" si="38"/>
        <v>0</v>
      </c>
      <c r="AC292">
        <f t="shared" si="39"/>
        <v>270.81000000000012</v>
      </c>
    </row>
    <row r="293" spans="1:29">
      <c r="A293">
        <v>10133</v>
      </c>
      <c r="B293" t="s">
        <v>189</v>
      </c>
      <c r="C293">
        <v>24</v>
      </c>
      <c r="D293">
        <v>76.73</v>
      </c>
      <c r="E293">
        <v>8</v>
      </c>
      <c r="F293" s="6">
        <f>IFERROR(VLOOKUP(A293,Orders!A:B,2,FALSE),"")</f>
        <v>37799</v>
      </c>
      <c r="G293" s="6">
        <f>IFERROR(VLOOKUP(A293,Orders!A:C,3,FALSE),"")</f>
        <v>37806</v>
      </c>
      <c r="H293" s="6">
        <f>IFERROR(VLOOKUP(A293,Orders!A:D,4,FALSE),"")</f>
        <v>37805</v>
      </c>
      <c r="I293" t="str">
        <f>IFERROR(VLOOKUP(A293,Orders!A:E,5,FALSE),"")</f>
        <v>Shipped</v>
      </c>
      <c r="J293">
        <f>IFERROR(VLOOKUP(A293,Orders!A:G,7,FALSE),"")</f>
        <v>141</v>
      </c>
      <c r="K293">
        <f>IFERROR(VLOOKUP(J293,Customers!A:L,12,FALSE),"")</f>
        <v>1370</v>
      </c>
      <c r="L293">
        <f>IFERROR(VLOOKUP(J293,Customers!A:M,13,FALSE),"")</f>
        <v>227600</v>
      </c>
      <c r="M293" t="str">
        <f>IFERROR(VLOOKUP(J293,Customers!A:H,8,FALSE),"")</f>
        <v>Madrid</v>
      </c>
      <c r="N293">
        <f>IFERROR(VLOOKUP(K293,Employees!A:F,6,FALSE),"")</f>
        <v>4</v>
      </c>
      <c r="O293" t="str">
        <f>IFERROR(VLOOKUP(N293,Offices!A:B,2,FALSE),"")</f>
        <v>Paris</v>
      </c>
      <c r="P293" s="6">
        <f>IFERROR(VLOOKUP(J293,Payments!A:C,3,FALSE),"")</f>
        <v>37821</v>
      </c>
      <c r="Q293">
        <f>IFERROR(VLOOKUP(J293,Payments!A:D,4,FALSE),"")</f>
        <v>36251.03</v>
      </c>
      <c r="R293" t="str">
        <f>IFERROR(VLOOKUP(B293,Products!A:C,3,FALSE),"")</f>
        <v>Planes</v>
      </c>
      <c r="S293">
        <f>IFERROR(VLOOKUP(B293,Products!A:G,7,FALSE),"")</f>
        <v>5841</v>
      </c>
      <c r="T293">
        <f>IFERROR(VLOOKUP(B293,Products!A:I,9,FALSE),"")</f>
        <v>91.34</v>
      </c>
      <c r="U293">
        <f t="shared" si="32"/>
        <v>1</v>
      </c>
      <c r="V293" t="str">
        <f t="shared" si="33"/>
        <v>Yes</v>
      </c>
      <c r="W293">
        <f t="shared" si="34"/>
        <v>2003</v>
      </c>
      <c r="X293">
        <f t="shared" si="35"/>
        <v>6</v>
      </c>
      <c r="Y293">
        <f>IFERROR(VLOOKUP(B293,Products!A:I,8,FALSE),"")</f>
        <v>51.15</v>
      </c>
      <c r="Z293">
        <f t="shared" si="36"/>
        <v>1841.52</v>
      </c>
      <c r="AA293">
        <f t="shared" si="37"/>
        <v>50.009775171065506</v>
      </c>
      <c r="AB293">
        <f t="shared" si="38"/>
        <v>0</v>
      </c>
      <c r="AC293">
        <f t="shared" si="39"/>
        <v>613.92000000000007</v>
      </c>
    </row>
    <row r="294" spans="1:29">
      <c r="A294">
        <v>10133</v>
      </c>
      <c r="B294" t="s">
        <v>192</v>
      </c>
      <c r="C294">
        <v>27</v>
      </c>
      <c r="D294">
        <v>115.09</v>
      </c>
      <c r="E294">
        <v>2</v>
      </c>
      <c r="F294" s="6">
        <f>IFERROR(VLOOKUP(A294,Orders!A:B,2,FALSE),"")</f>
        <v>37799</v>
      </c>
      <c r="G294" s="6">
        <f>IFERROR(VLOOKUP(A294,Orders!A:C,3,FALSE),"")</f>
        <v>37806</v>
      </c>
      <c r="H294" s="6">
        <f>IFERROR(VLOOKUP(A294,Orders!A:D,4,FALSE),"")</f>
        <v>37805</v>
      </c>
      <c r="I294" t="str">
        <f>IFERROR(VLOOKUP(A294,Orders!A:E,5,FALSE),"")</f>
        <v>Shipped</v>
      </c>
      <c r="J294">
        <f>IFERROR(VLOOKUP(A294,Orders!A:G,7,FALSE),"")</f>
        <v>141</v>
      </c>
      <c r="K294">
        <f>IFERROR(VLOOKUP(J294,Customers!A:L,12,FALSE),"")</f>
        <v>1370</v>
      </c>
      <c r="L294">
        <f>IFERROR(VLOOKUP(J294,Customers!A:M,13,FALSE),"")</f>
        <v>227600</v>
      </c>
      <c r="M294" t="str">
        <f>IFERROR(VLOOKUP(J294,Customers!A:H,8,FALSE),"")</f>
        <v>Madrid</v>
      </c>
      <c r="N294">
        <f>IFERROR(VLOOKUP(K294,Employees!A:F,6,FALSE),"")</f>
        <v>4</v>
      </c>
      <c r="O294" t="str">
        <f>IFERROR(VLOOKUP(N294,Offices!A:B,2,FALSE),"")</f>
        <v>Paris</v>
      </c>
      <c r="P294" s="6">
        <f>IFERROR(VLOOKUP(J294,Payments!A:C,3,FALSE),"")</f>
        <v>37821</v>
      </c>
      <c r="Q294">
        <f>IFERROR(VLOOKUP(J294,Payments!A:D,4,FALSE),"")</f>
        <v>36251.03</v>
      </c>
      <c r="R294" t="str">
        <f>IFERROR(VLOOKUP(B294,Products!A:C,3,FALSE),"")</f>
        <v>Planes</v>
      </c>
      <c r="S294">
        <f>IFERROR(VLOOKUP(B294,Products!A:G,7,FALSE),"")</f>
        <v>7106</v>
      </c>
      <c r="T294">
        <f>IFERROR(VLOOKUP(B294,Products!A:I,9,FALSE),"")</f>
        <v>118.65</v>
      </c>
      <c r="U294">
        <f t="shared" si="32"/>
        <v>1</v>
      </c>
      <c r="V294" t="str">
        <f t="shared" si="33"/>
        <v>Yes</v>
      </c>
      <c r="W294">
        <f t="shared" si="34"/>
        <v>2003</v>
      </c>
      <c r="X294">
        <f t="shared" si="35"/>
        <v>6</v>
      </c>
      <c r="Y294">
        <f>IFERROR(VLOOKUP(B294,Products!A:I,8,FALSE),"")</f>
        <v>59.33</v>
      </c>
      <c r="Z294">
        <f t="shared" si="36"/>
        <v>3107.4300000000003</v>
      </c>
      <c r="AA294">
        <f t="shared" si="37"/>
        <v>93.982808022922654</v>
      </c>
      <c r="AB294">
        <f t="shared" si="38"/>
        <v>1</v>
      </c>
      <c r="AC294">
        <f t="shared" si="39"/>
        <v>1505.5200000000002</v>
      </c>
    </row>
    <row r="295" spans="1:29">
      <c r="A295">
        <v>10134</v>
      </c>
      <c r="B295" t="s">
        <v>196</v>
      </c>
      <c r="C295">
        <v>41</v>
      </c>
      <c r="D295">
        <v>90.92</v>
      </c>
      <c r="E295">
        <v>2</v>
      </c>
      <c r="F295" s="6">
        <f>IFERROR(VLOOKUP(A295,Orders!A:B,2,FALSE),"")</f>
        <v>37803</v>
      </c>
      <c r="G295" s="6">
        <f>IFERROR(VLOOKUP(A295,Orders!A:C,3,FALSE),"")</f>
        <v>37812</v>
      </c>
      <c r="H295" s="6">
        <f>IFERROR(VLOOKUP(A295,Orders!A:D,4,FALSE),"")</f>
        <v>37807</v>
      </c>
      <c r="I295" t="str">
        <f>IFERROR(VLOOKUP(A295,Orders!A:E,5,FALSE),"")</f>
        <v>Shipped</v>
      </c>
      <c r="J295">
        <f>IFERROR(VLOOKUP(A295,Orders!A:G,7,FALSE),"")</f>
        <v>250</v>
      </c>
      <c r="K295">
        <f>IFERROR(VLOOKUP(J295,Customers!A:L,12,FALSE),"")</f>
        <v>1337</v>
      </c>
      <c r="L295">
        <f>IFERROR(VLOOKUP(J295,Customers!A:M,13,FALSE),"")</f>
        <v>68100</v>
      </c>
      <c r="M295" t="str">
        <f>IFERROR(VLOOKUP(J295,Customers!A:H,8,FALSE),"")</f>
        <v>Paris</v>
      </c>
      <c r="N295">
        <f>IFERROR(VLOOKUP(K295,Employees!A:F,6,FALSE),"")</f>
        <v>4</v>
      </c>
      <c r="O295" t="str">
        <f>IFERROR(VLOOKUP(N295,Offices!A:B,2,FALSE),"")</f>
        <v>Paris</v>
      </c>
      <c r="P295" s="6">
        <f>IFERROR(VLOOKUP(J295,Payments!A:C,3,FALSE),"")</f>
        <v>38489</v>
      </c>
      <c r="Q295">
        <f>IFERROR(VLOOKUP(J295,Payments!A:D,4,FALSE),"")</f>
        <v>17928.09</v>
      </c>
      <c r="R295" t="str">
        <f>IFERROR(VLOOKUP(B295,Products!A:C,3,FALSE),"")</f>
        <v>Motorcycles</v>
      </c>
      <c r="S295">
        <f>IFERROR(VLOOKUP(B295,Products!A:G,7,FALSE),"")</f>
        <v>7933</v>
      </c>
      <c r="T295">
        <f>IFERROR(VLOOKUP(B295,Products!A:I,9,FALSE),"")</f>
        <v>95.7</v>
      </c>
      <c r="U295">
        <f t="shared" si="32"/>
        <v>5</v>
      </c>
      <c r="V295" t="str">
        <f t="shared" si="33"/>
        <v>Yes</v>
      </c>
      <c r="W295">
        <f t="shared" si="34"/>
        <v>2003</v>
      </c>
      <c r="X295">
        <f t="shared" si="35"/>
        <v>7</v>
      </c>
      <c r="Y295">
        <f>IFERROR(VLOOKUP(B295,Products!A:I,8,FALSE),"")</f>
        <v>48.81</v>
      </c>
      <c r="Z295">
        <f t="shared" si="36"/>
        <v>3727.7200000000003</v>
      </c>
      <c r="AA295">
        <f t="shared" si="37"/>
        <v>86.273304650686327</v>
      </c>
      <c r="AB295">
        <f t="shared" si="38"/>
        <v>1</v>
      </c>
      <c r="AC295">
        <f t="shared" si="39"/>
        <v>1726.51</v>
      </c>
    </row>
    <row r="296" spans="1:29">
      <c r="A296">
        <v>10134</v>
      </c>
      <c r="B296" t="s">
        <v>197</v>
      </c>
      <c r="C296">
        <v>27</v>
      </c>
      <c r="D296">
        <v>116.56</v>
      </c>
      <c r="E296">
        <v>5</v>
      </c>
      <c r="F296" s="6">
        <f>IFERROR(VLOOKUP(A296,Orders!A:B,2,FALSE),"")</f>
        <v>37803</v>
      </c>
      <c r="G296" s="6">
        <f>IFERROR(VLOOKUP(A296,Orders!A:C,3,FALSE),"")</f>
        <v>37812</v>
      </c>
      <c r="H296" s="6">
        <f>IFERROR(VLOOKUP(A296,Orders!A:D,4,FALSE),"")</f>
        <v>37807</v>
      </c>
      <c r="I296" t="str">
        <f>IFERROR(VLOOKUP(A296,Orders!A:E,5,FALSE),"")</f>
        <v>Shipped</v>
      </c>
      <c r="J296">
        <f>IFERROR(VLOOKUP(A296,Orders!A:G,7,FALSE),"")</f>
        <v>250</v>
      </c>
      <c r="K296">
        <f>IFERROR(VLOOKUP(J296,Customers!A:L,12,FALSE),"")</f>
        <v>1337</v>
      </c>
      <c r="L296">
        <f>IFERROR(VLOOKUP(J296,Customers!A:M,13,FALSE),"")</f>
        <v>68100</v>
      </c>
      <c r="M296" t="str">
        <f>IFERROR(VLOOKUP(J296,Customers!A:H,8,FALSE),"")</f>
        <v>Paris</v>
      </c>
      <c r="N296">
        <f>IFERROR(VLOOKUP(K296,Employees!A:F,6,FALSE),"")</f>
        <v>4</v>
      </c>
      <c r="O296" t="str">
        <f>IFERROR(VLOOKUP(N296,Offices!A:B,2,FALSE),"")</f>
        <v>Paris</v>
      </c>
      <c r="P296" s="6">
        <f>IFERROR(VLOOKUP(J296,Payments!A:C,3,FALSE),"")</f>
        <v>38489</v>
      </c>
      <c r="Q296">
        <f>IFERROR(VLOOKUP(J296,Payments!A:D,4,FALSE),"")</f>
        <v>17928.09</v>
      </c>
      <c r="R296" t="str">
        <f>IFERROR(VLOOKUP(B296,Products!A:C,3,FALSE),"")</f>
        <v>Motorcycles</v>
      </c>
      <c r="S296">
        <f>IFERROR(VLOOKUP(B296,Products!A:G,7,FALSE),"")</f>
        <v>6625</v>
      </c>
      <c r="T296">
        <f>IFERROR(VLOOKUP(B296,Products!A:I,9,FALSE),"")</f>
        <v>118.94</v>
      </c>
      <c r="U296">
        <f t="shared" si="32"/>
        <v>5</v>
      </c>
      <c r="V296" t="str">
        <f t="shared" si="33"/>
        <v>Yes</v>
      </c>
      <c r="W296">
        <f t="shared" si="34"/>
        <v>2003</v>
      </c>
      <c r="X296">
        <f t="shared" si="35"/>
        <v>7</v>
      </c>
      <c r="Y296">
        <f>IFERROR(VLOOKUP(B296,Products!A:I,8,FALSE),"")</f>
        <v>68.989999999999995</v>
      </c>
      <c r="Z296">
        <f t="shared" si="36"/>
        <v>3147.12</v>
      </c>
      <c r="AA296">
        <f t="shared" si="37"/>
        <v>68.95202203217859</v>
      </c>
      <c r="AB296">
        <f t="shared" si="38"/>
        <v>1</v>
      </c>
      <c r="AC296">
        <f t="shared" si="39"/>
        <v>1284.3900000000001</v>
      </c>
    </row>
    <row r="297" spans="1:29">
      <c r="A297">
        <v>10134</v>
      </c>
      <c r="B297" t="s">
        <v>198</v>
      </c>
      <c r="C297">
        <v>31</v>
      </c>
      <c r="D297">
        <v>187.85</v>
      </c>
      <c r="E297">
        <v>4</v>
      </c>
      <c r="F297" s="6">
        <f>IFERROR(VLOOKUP(A297,Orders!A:B,2,FALSE),"")</f>
        <v>37803</v>
      </c>
      <c r="G297" s="6">
        <f>IFERROR(VLOOKUP(A297,Orders!A:C,3,FALSE),"")</f>
        <v>37812</v>
      </c>
      <c r="H297" s="6">
        <f>IFERROR(VLOOKUP(A297,Orders!A:D,4,FALSE),"")</f>
        <v>37807</v>
      </c>
      <c r="I297" t="str">
        <f>IFERROR(VLOOKUP(A297,Orders!A:E,5,FALSE),"")</f>
        <v>Shipped</v>
      </c>
      <c r="J297">
        <f>IFERROR(VLOOKUP(A297,Orders!A:G,7,FALSE),"")</f>
        <v>250</v>
      </c>
      <c r="K297">
        <f>IFERROR(VLOOKUP(J297,Customers!A:L,12,FALSE),"")</f>
        <v>1337</v>
      </c>
      <c r="L297">
        <f>IFERROR(VLOOKUP(J297,Customers!A:M,13,FALSE),"")</f>
        <v>68100</v>
      </c>
      <c r="M297" t="str">
        <f>IFERROR(VLOOKUP(J297,Customers!A:H,8,FALSE),"")</f>
        <v>Paris</v>
      </c>
      <c r="N297">
        <f>IFERROR(VLOOKUP(K297,Employees!A:F,6,FALSE),"")</f>
        <v>4</v>
      </c>
      <c r="O297" t="str">
        <f>IFERROR(VLOOKUP(N297,Offices!A:B,2,FALSE),"")</f>
        <v>Paris</v>
      </c>
      <c r="P297" s="6">
        <f>IFERROR(VLOOKUP(J297,Payments!A:C,3,FALSE),"")</f>
        <v>38489</v>
      </c>
      <c r="Q297">
        <f>IFERROR(VLOOKUP(J297,Payments!A:D,4,FALSE),"")</f>
        <v>17928.09</v>
      </c>
      <c r="R297" t="str">
        <f>IFERROR(VLOOKUP(B297,Products!A:C,3,FALSE),"")</f>
        <v>Motorcycles</v>
      </c>
      <c r="S297">
        <f>IFERROR(VLOOKUP(B297,Products!A:G,7,FALSE),"")</f>
        <v>5582</v>
      </c>
      <c r="T297">
        <f>IFERROR(VLOOKUP(B297,Products!A:I,9,FALSE),"")</f>
        <v>193.66</v>
      </c>
      <c r="U297">
        <f t="shared" si="32"/>
        <v>5</v>
      </c>
      <c r="V297" t="str">
        <f t="shared" si="33"/>
        <v>Yes</v>
      </c>
      <c r="W297">
        <f t="shared" si="34"/>
        <v>2003</v>
      </c>
      <c r="X297">
        <f t="shared" si="35"/>
        <v>7</v>
      </c>
      <c r="Y297">
        <f>IFERROR(VLOOKUP(B297,Products!A:I,8,FALSE),"")</f>
        <v>91.02</v>
      </c>
      <c r="Z297">
        <f t="shared" si="36"/>
        <v>5823.3499999999995</v>
      </c>
      <c r="AA297">
        <f t="shared" si="37"/>
        <v>106.38321248077347</v>
      </c>
      <c r="AB297">
        <f t="shared" si="38"/>
        <v>1</v>
      </c>
      <c r="AC297">
        <f t="shared" si="39"/>
        <v>3001.73</v>
      </c>
    </row>
    <row r="298" spans="1:29">
      <c r="A298">
        <v>10134</v>
      </c>
      <c r="B298" t="s">
        <v>199</v>
      </c>
      <c r="C298">
        <v>20</v>
      </c>
      <c r="D298">
        <v>131.04</v>
      </c>
      <c r="E298">
        <v>1</v>
      </c>
      <c r="F298" s="6">
        <f>IFERROR(VLOOKUP(A298,Orders!A:B,2,FALSE),"")</f>
        <v>37803</v>
      </c>
      <c r="G298" s="6">
        <f>IFERROR(VLOOKUP(A298,Orders!A:C,3,FALSE),"")</f>
        <v>37812</v>
      </c>
      <c r="H298" s="6">
        <f>IFERROR(VLOOKUP(A298,Orders!A:D,4,FALSE),"")</f>
        <v>37807</v>
      </c>
      <c r="I298" t="str">
        <f>IFERROR(VLOOKUP(A298,Orders!A:E,5,FALSE),"")</f>
        <v>Shipped</v>
      </c>
      <c r="J298">
        <f>IFERROR(VLOOKUP(A298,Orders!A:G,7,FALSE),"")</f>
        <v>250</v>
      </c>
      <c r="K298">
        <f>IFERROR(VLOOKUP(J298,Customers!A:L,12,FALSE),"")</f>
        <v>1337</v>
      </c>
      <c r="L298">
        <f>IFERROR(VLOOKUP(J298,Customers!A:M,13,FALSE),"")</f>
        <v>68100</v>
      </c>
      <c r="M298" t="str">
        <f>IFERROR(VLOOKUP(J298,Customers!A:H,8,FALSE),"")</f>
        <v>Paris</v>
      </c>
      <c r="N298">
        <f>IFERROR(VLOOKUP(K298,Employees!A:F,6,FALSE),"")</f>
        <v>4</v>
      </c>
      <c r="O298" t="str">
        <f>IFERROR(VLOOKUP(N298,Offices!A:B,2,FALSE),"")</f>
        <v>Paris</v>
      </c>
      <c r="P298" s="6">
        <f>IFERROR(VLOOKUP(J298,Payments!A:C,3,FALSE),"")</f>
        <v>38489</v>
      </c>
      <c r="Q298">
        <f>IFERROR(VLOOKUP(J298,Payments!A:D,4,FALSE),"")</f>
        <v>17928.09</v>
      </c>
      <c r="R298" t="str">
        <f>IFERROR(VLOOKUP(B298,Products!A:C,3,FALSE),"")</f>
        <v>Motorcycles</v>
      </c>
      <c r="S298">
        <f>IFERROR(VLOOKUP(B298,Products!A:G,7,FALSE),"")</f>
        <v>9997</v>
      </c>
      <c r="T298">
        <f>IFERROR(VLOOKUP(B298,Products!A:I,9,FALSE),"")</f>
        <v>150.62</v>
      </c>
      <c r="U298">
        <f t="shared" si="32"/>
        <v>5</v>
      </c>
      <c r="V298" t="str">
        <f t="shared" si="33"/>
        <v>Yes</v>
      </c>
      <c r="W298">
        <f t="shared" si="34"/>
        <v>2003</v>
      </c>
      <c r="X298">
        <f t="shared" si="35"/>
        <v>7</v>
      </c>
      <c r="Y298">
        <f>IFERROR(VLOOKUP(B298,Products!A:I,8,FALSE),"")</f>
        <v>66.27</v>
      </c>
      <c r="Z298">
        <f t="shared" si="36"/>
        <v>2620.7999999999997</v>
      </c>
      <c r="AA298">
        <f t="shared" si="37"/>
        <v>97.736532367587145</v>
      </c>
      <c r="AB298">
        <f t="shared" si="38"/>
        <v>1</v>
      </c>
      <c r="AC298">
        <f t="shared" si="39"/>
        <v>1295.3999999999999</v>
      </c>
    </row>
    <row r="299" spans="1:29">
      <c r="A299">
        <v>10134</v>
      </c>
      <c r="B299" t="s">
        <v>200</v>
      </c>
      <c r="C299">
        <v>30</v>
      </c>
      <c r="D299">
        <v>51.48</v>
      </c>
      <c r="E299">
        <v>6</v>
      </c>
      <c r="F299" s="6">
        <f>IFERROR(VLOOKUP(A299,Orders!A:B,2,FALSE),"")</f>
        <v>37803</v>
      </c>
      <c r="G299" s="6">
        <f>IFERROR(VLOOKUP(A299,Orders!A:C,3,FALSE),"")</f>
        <v>37812</v>
      </c>
      <c r="H299" s="6">
        <f>IFERROR(VLOOKUP(A299,Orders!A:D,4,FALSE),"")</f>
        <v>37807</v>
      </c>
      <c r="I299" t="str">
        <f>IFERROR(VLOOKUP(A299,Orders!A:E,5,FALSE),"")</f>
        <v>Shipped</v>
      </c>
      <c r="J299">
        <f>IFERROR(VLOOKUP(A299,Orders!A:G,7,FALSE),"")</f>
        <v>250</v>
      </c>
      <c r="K299">
        <f>IFERROR(VLOOKUP(J299,Customers!A:L,12,FALSE),"")</f>
        <v>1337</v>
      </c>
      <c r="L299">
        <f>IFERROR(VLOOKUP(J299,Customers!A:M,13,FALSE),"")</f>
        <v>68100</v>
      </c>
      <c r="M299" t="str">
        <f>IFERROR(VLOOKUP(J299,Customers!A:H,8,FALSE),"")</f>
        <v>Paris</v>
      </c>
      <c r="N299">
        <f>IFERROR(VLOOKUP(K299,Employees!A:F,6,FALSE),"")</f>
        <v>4</v>
      </c>
      <c r="O299" t="str">
        <f>IFERROR(VLOOKUP(N299,Offices!A:B,2,FALSE),"")</f>
        <v>Paris</v>
      </c>
      <c r="P299" s="6">
        <f>IFERROR(VLOOKUP(J299,Payments!A:C,3,FALSE),"")</f>
        <v>38489</v>
      </c>
      <c r="Q299">
        <f>IFERROR(VLOOKUP(J299,Payments!A:D,4,FALSE),"")</f>
        <v>17928.09</v>
      </c>
      <c r="R299" t="str">
        <f>IFERROR(VLOOKUP(B299,Products!A:C,3,FALSE),"")</f>
        <v>Motorcycles</v>
      </c>
      <c r="S299">
        <f>IFERROR(VLOOKUP(B299,Products!A:G,7,FALSE),"")</f>
        <v>4357</v>
      </c>
      <c r="T299">
        <f>IFERROR(VLOOKUP(B299,Products!A:I,9,FALSE),"")</f>
        <v>60.57</v>
      </c>
      <c r="U299">
        <f t="shared" si="32"/>
        <v>5</v>
      </c>
      <c r="V299" t="str">
        <f t="shared" si="33"/>
        <v>Yes</v>
      </c>
      <c r="W299">
        <f t="shared" si="34"/>
        <v>2003</v>
      </c>
      <c r="X299">
        <f t="shared" si="35"/>
        <v>7</v>
      </c>
      <c r="Y299">
        <f>IFERROR(VLOOKUP(B299,Products!A:I,8,FALSE),"")</f>
        <v>24.23</v>
      </c>
      <c r="Z299">
        <f t="shared" si="36"/>
        <v>1544.3999999999999</v>
      </c>
      <c r="AA299">
        <f t="shared" si="37"/>
        <v>112.463887742468</v>
      </c>
      <c r="AB299">
        <f t="shared" si="38"/>
        <v>1</v>
      </c>
      <c r="AC299">
        <f t="shared" si="39"/>
        <v>817.49999999999989</v>
      </c>
    </row>
    <row r="300" spans="1:29">
      <c r="A300">
        <v>10134</v>
      </c>
      <c r="B300" t="s">
        <v>201</v>
      </c>
      <c r="C300">
        <v>35</v>
      </c>
      <c r="D300">
        <v>94.67</v>
      </c>
      <c r="E300">
        <v>3</v>
      </c>
      <c r="F300" s="6">
        <f>IFERROR(VLOOKUP(A300,Orders!A:B,2,FALSE),"")</f>
        <v>37803</v>
      </c>
      <c r="G300" s="6">
        <f>IFERROR(VLOOKUP(A300,Orders!A:C,3,FALSE),"")</f>
        <v>37812</v>
      </c>
      <c r="H300" s="6">
        <f>IFERROR(VLOOKUP(A300,Orders!A:D,4,FALSE),"")</f>
        <v>37807</v>
      </c>
      <c r="I300" t="str">
        <f>IFERROR(VLOOKUP(A300,Orders!A:E,5,FALSE),"")</f>
        <v>Shipped</v>
      </c>
      <c r="J300">
        <f>IFERROR(VLOOKUP(A300,Orders!A:G,7,FALSE),"")</f>
        <v>250</v>
      </c>
      <c r="K300">
        <f>IFERROR(VLOOKUP(J300,Customers!A:L,12,FALSE),"")</f>
        <v>1337</v>
      </c>
      <c r="L300">
        <f>IFERROR(VLOOKUP(J300,Customers!A:M,13,FALSE),"")</f>
        <v>68100</v>
      </c>
      <c r="M300" t="str">
        <f>IFERROR(VLOOKUP(J300,Customers!A:H,8,FALSE),"")</f>
        <v>Paris</v>
      </c>
      <c r="N300">
        <f>IFERROR(VLOOKUP(K300,Employees!A:F,6,FALSE),"")</f>
        <v>4</v>
      </c>
      <c r="O300" t="str">
        <f>IFERROR(VLOOKUP(N300,Offices!A:B,2,FALSE),"")</f>
        <v>Paris</v>
      </c>
      <c r="P300" s="6">
        <f>IFERROR(VLOOKUP(J300,Payments!A:C,3,FALSE),"")</f>
        <v>38489</v>
      </c>
      <c r="Q300">
        <f>IFERROR(VLOOKUP(J300,Payments!A:D,4,FALSE),"")</f>
        <v>17928.09</v>
      </c>
      <c r="R300" t="str">
        <f>IFERROR(VLOOKUP(B300,Products!A:C,3,FALSE),"")</f>
        <v>Motorcycles</v>
      </c>
      <c r="S300">
        <f>IFERROR(VLOOKUP(B300,Products!A:G,7,FALSE),"")</f>
        <v>7003</v>
      </c>
      <c r="T300">
        <f>IFERROR(VLOOKUP(B300,Products!A:I,9,FALSE),"")</f>
        <v>112.7</v>
      </c>
      <c r="U300">
        <f t="shared" si="32"/>
        <v>5</v>
      </c>
      <c r="V300" t="str">
        <f t="shared" si="33"/>
        <v>Yes</v>
      </c>
      <c r="W300">
        <f t="shared" si="34"/>
        <v>2003</v>
      </c>
      <c r="X300">
        <f t="shared" si="35"/>
        <v>7</v>
      </c>
      <c r="Y300">
        <f>IFERROR(VLOOKUP(B300,Products!A:I,8,FALSE),"")</f>
        <v>60.86</v>
      </c>
      <c r="Z300">
        <f t="shared" si="36"/>
        <v>3313.4500000000003</v>
      </c>
      <c r="AA300">
        <f t="shared" si="37"/>
        <v>55.553729871837007</v>
      </c>
      <c r="AB300">
        <f t="shared" si="38"/>
        <v>0</v>
      </c>
      <c r="AC300">
        <f t="shared" si="39"/>
        <v>1183.3500000000001</v>
      </c>
    </row>
    <row r="301" spans="1:29">
      <c r="A301">
        <v>10134</v>
      </c>
      <c r="B301" t="s">
        <v>202</v>
      </c>
      <c r="C301">
        <v>43</v>
      </c>
      <c r="D301">
        <v>75.41</v>
      </c>
      <c r="E301">
        <v>7</v>
      </c>
      <c r="F301" s="6">
        <f>IFERROR(VLOOKUP(A301,Orders!A:B,2,FALSE),"")</f>
        <v>37803</v>
      </c>
      <c r="G301" s="6">
        <f>IFERROR(VLOOKUP(A301,Orders!A:C,3,FALSE),"")</f>
        <v>37812</v>
      </c>
      <c r="H301" s="6">
        <f>IFERROR(VLOOKUP(A301,Orders!A:D,4,FALSE),"")</f>
        <v>37807</v>
      </c>
      <c r="I301" t="str">
        <f>IFERROR(VLOOKUP(A301,Orders!A:E,5,FALSE),"")</f>
        <v>Shipped</v>
      </c>
      <c r="J301">
        <f>IFERROR(VLOOKUP(A301,Orders!A:G,7,FALSE),"")</f>
        <v>250</v>
      </c>
      <c r="K301">
        <f>IFERROR(VLOOKUP(J301,Customers!A:L,12,FALSE),"")</f>
        <v>1337</v>
      </c>
      <c r="L301">
        <f>IFERROR(VLOOKUP(J301,Customers!A:M,13,FALSE),"")</f>
        <v>68100</v>
      </c>
      <c r="M301" t="str">
        <f>IFERROR(VLOOKUP(J301,Customers!A:H,8,FALSE),"")</f>
        <v>Paris</v>
      </c>
      <c r="N301">
        <f>IFERROR(VLOOKUP(K301,Employees!A:F,6,FALSE),"")</f>
        <v>4</v>
      </c>
      <c r="O301" t="str">
        <f>IFERROR(VLOOKUP(N301,Offices!A:B,2,FALSE),"")</f>
        <v>Paris</v>
      </c>
      <c r="P301" s="6">
        <f>IFERROR(VLOOKUP(J301,Payments!A:C,3,FALSE),"")</f>
        <v>38489</v>
      </c>
      <c r="Q301">
        <f>IFERROR(VLOOKUP(J301,Payments!A:D,4,FALSE),"")</f>
        <v>17928.09</v>
      </c>
      <c r="R301" t="str">
        <f>IFERROR(VLOOKUP(B301,Products!A:C,3,FALSE),"")</f>
        <v>Motorcycles</v>
      </c>
      <c r="S301">
        <f>IFERROR(VLOOKUP(B301,Products!A:G,7,FALSE),"")</f>
        <v>15</v>
      </c>
      <c r="T301">
        <f>IFERROR(VLOOKUP(B301,Products!A:I,9,FALSE),"")</f>
        <v>76.17</v>
      </c>
      <c r="U301">
        <f t="shared" si="32"/>
        <v>5</v>
      </c>
      <c r="V301" t="str">
        <f t="shared" si="33"/>
        <v>Yes</v>
      </c>
      <c r="W301">
        <f t="shared" si="34"/>
        <v>2003</v>
      </c>
      <c r="X301">
        <f t="shared" si="35"/>
        <v>7</v>
      </c>
      <c r="Y301">
        <f>IFERROR(VLOOKUP(B301,Products!A:I,8,FALSE),"")</f>
        <v>37.32</v>
      </c>
      <c r="Z301">
        <f t="shared" si="36"/>
        <v>3242.6299999999997</v>
      </c>
      <c r="AA301">
        <f t="shared" si="37"/>
        <v>102.06323687031083</v>
      </c>
      <c r="AB301">
        <f t="shared" si="38"/>
        <v>1</v>
      </c>
      <c r="AC301">
        <f t="shared" si="39"/>
        <v>1637.87</v>
      </c>
    </row>
    <row r="302" spans="1:29">
      <c r="A302">
        <v>10135</v>
      </c>
      <c r="B302" t="s">
        <v>204</v>
      </c>
      <c r="C302">
        <v>42</v>
      </c>
      <c r="D302">
        <v>173.17</v>
      </c>
      <c r="E302">
        <v>7</v>
      </c>
      <c r="F302" s="6">
        <f>IFERROR(VLOOKUP(A302,Orders!A:B,2,FALSE),"")</f>
        <v>37804</v>
      </c>
      <c r="G302" s="6">
        <f>IFERROR(VLOOKUP(A302,Orders!A:C,3,FALSE),"")</f>
        <v>37814</v>
      </c>
      <c r="H302" s="6">
        <f>IFERROR(VLOOKUP(A302,Orders!A:D,4,FALSE),"")</f>
        <v>37805</v>
      </c>
      <c r="I302" t="str">
        <f>IFERROR(VLOOKUP(A302,Orders!A:E,5,FALSE),"")</f>
        <v>Shipped</v>
      </c>
      <c r="J302">
        <f>IFERROR(VLOOKUP(A302,Orders!A:G,7,FALSE),"")</f>
        <v>124</v>
      </c>
      <c r="K302">
        <f>IFERROR(VLOOKUP(J302,Customers!A:L,12,FALSE),"")</f>
        <v>1165</v>
      </c>
      <c r="L302">
        <f>IFERROR(VLOOKUP(J302,Customers!A:M,13,FALSE),"")</f>
        <v>210500</v>
      </c>
      <c r="M302" t="str">
        <f>IFERROR(VLOOKUP(J302,Customers!A:H,8,FALSE),"")</f>
        <v>San Rafael</v>
      </c>
      <c r="N302">
        <f>IFERROR(VLOOKUP(K302,Employees!A:F,6,FALSE),"")</f>
        <v>1</v>
      </c>
      <c r="O302" t="str">
        <f>IFERROR(VLOOKUP(N302,Offices!A:B,2,FALSE),"")</f>
        <v>San Francisco</v>
      </c>
      <c r="P302" s="6">
        <f>IFERROR(VLOOKUP(J302,Payments!A:C,3,FALSE),"")</f>
        <v>38416</v>
      </c>
      <c r="Q302">
        <f>IFERROR(VLOOKUP(J302,Payments!A:D,4,FALSE),"")</f>
        <v>101244.59</v>
      </c>
      <c r="R302" t="str">
        <f>IFERROR(VLOOKUP(B302,Products!A:C,3,FALSE),"")</f>
        <v>Classic Cars</v>
      </c>
      <c r="S302">
        <f>IFERROR(VLOOKUP(B302,Products!A:G,7,FALSE),"")</f>
        <v>68</v>
      </c>
      <c r="T302">
        <f>IFERROR(VLOOKUP(B302,Products!A:I,9,FALSE),"")</f>
        <v>194.57</v>
      </c>
      <c r="U302">
        <f t="shared" si="32"/>
        <v>9</v>
      </c>
      <c r="V302" t="str">
        <f t="shared" si="33"/>
        <v>No</v>
      </c>
      <c r="W302">
        <f t="shared" si="34"/>
        <v>2003</v>
      </c>
      <c r="X302">
        <f t="shared" si="35"/>
        <v>7</v>
      </c>
      <c r="Y302">
        <f>IFERROR(VLOOKUP(B302,Products!A:I,8,FALSE),"")</f>
        <v>95.34</v>
      </c>
      <c r="Z302">
        <f t="shared" si="36"/>
        <v>7273.1399999999994</v>
      </c>
      <c r="AA302">
        <f t="shared" si="37"/>
        <v>81.634151457939979</v>
      </c>
      <c r="AB302">
        <f t="shared" si="38"/>
        <v>1</v>
      </c>
      <c r="AC302">
        <f t="shared" si="39"/>
        <v>3268.8599999999992</v>
      </c>
    </row>
    <row r="303" spans="1:29">
      <c r="A303">
        <v>10135</v>
      </c>
      <c r="B303" t="s">
        <v>205</v>
      </c>
      <c r="C303">
        <v>48</v>
      </c>
      <c r="D303">
        <v>110.39</v>
      </c>
      <c r="E303">
        <v>5</v>
      </c>
      <c r="F303" s="6">
        <f>IFERROR(VLOOKUP(A303,Orders!A:B,2,FALSE),"")</f>
        <v>37804</v>
      </c>
      <c r="G303" s="6">
        <f>IFERROR(VLOOKUP(A303,Orders!A:C,3,FALSE),"")</f>
        <v>37814</v>
      </c>
      <c r="H303" s="6">
        <f>IFERROR(VLOOKUP(A303,Orders!A:D,4,FALSE),"")</f>
        <v>37805</v>
      </c>
      <c r="I303" t="str">
        <f>IFERROR(VLOOKUP(A303,Orders!A:E,5,FALSE),"")</f>
        <v>Shipped</v>
      </c>
      <c r="J303">
        <f>IFERROR(VLOOKUP(A303,Orders!A:G,7,FALSE),"")</f>
        <v>124</v>
      </c>
      <c r="K303">
        <f>IFERROR(VLOOKUP(J303,Customers!A:L,12,FALSE),"")</f>
        <v>1165</v>
      </c>
      <c r="L303">
        <f>IFERROR(VLOOKUP(J303,Customers!A:M,13,FALSE),"")</f>
        <v>210500</v>
      </c>
      <c r="M303" t="str">
        <f>IFERROR(VLOOKUP(J303,Customers!A:H,8,FALSE),"")</f>
        <v>San Rafael</v>
      </c>
      <c r="N303">
        <f>IFERROR(VLOOKUP(K303,Employees!A:F,6,FALSE),"")</f>
        <v>1</v>
      </c>
      <c r="O303" t="str">
        <f>IFERROR(VLOOKUP(N303,Offices!A:B,2,FALSE),"")</f>
        <v>San Francisco</v>
      </c>
      <c r="P303" s="6">
        <f>IFERROR(VLOOKUP(J303,Payments!A:C,3,FALSE),"")</f>
        <v>38416</v>
      </c>
      <c r="Q303">
        <f>IFERROR(VLOOKUP(J303,Payments!A:D,4,FALSE),"")</f>
        <v>101244.59</v>
      </c>
      <c r="R303" t="str">
        <f>IFERROR(VLOOKUP(B303,Products!A:C,3,FALSE),"")</f>
        <v>Classic Cars</v>
      </c>
      <c r="S303">
        <f>IFERROR(VLOOKUP(B303,Products!A:G,7,FALSE),"")</f>
        <v>9123</v>
      </c>
      <c r="T303">
        <f>IFERROR(VLOOKUP(B303,Products!A:I,9,FALSE),"")</f>
        <v>117.44</v>
      </c>
      <c r="U303">
        <f t="shared" si="32"/>
        <v>9</v>
      </c>
      <c r="V303" t="str">
        <f t="shared" si="33"/>
        <v>No</v>
      </c>
      <c r="W303">
        <f t="shared" si="34"/>
        <v>2003</v>
      </c>
      <c r="X303">
        <f t="shared" si="35"/>
        <v>7</v>
      </c>
      <c r="Y303">
        <f>IFERROR(VLOOKUP(B303,Products!A:I,8,FALSE),"")</f>
        <v>75.16</v>
      </c>
      <c r="Z303">
        <f t="shared" si="36"/>
        <v>5298.72</v>
      </c>
      <c r="AA303">
        <f t="shared" si="37"/>
        <v>46.873336881319858</v>
      </c>
      <c r="AB303">
        <f t="shared" si="38"/>
        <v>0</v>
      </c>
      <c r="AC303">
        <f t="shared" si="39"/>
        <v>1691.0400000000002</v>
      </c>
    </row>
    <row r="304" spans="1:29">
      <c r="A304">
        <v>10135</v>
      </c>
      <c r="B304" t="s">
        <v>206</v>
      </c>
      <c r="C304">
        <v>24</v>
      </c>
      <c r="D304">
        <v>72.62</v>
      </c>
      <c r="E304">
        <v>8</v>
      </c>
      <c r="F304" s="6">
        <f>IFERROR(VLOOKUP(A304,Orders!A:B,2,FALSE),"")</f>
        <v>37804</v>
      </c>
      <c r="G304" s="6">
        <f>IFERROR(VLOOKUP(A304,Orders!A:C,3,FALSE),"")</f>
        <v>37814</v>
      </c>
      <c r="H304" s="6">
        <f>IFERROR(VLOOKUP(A304,Orders!A:D,4,FALSE),"")</f>
        <v>37805</v>
      </c>
      <c r="I304" t="str">
        <f>IFERROR(VLOOKUP(A304,Orders!A:E,5,FALSE),"")</f>
        <v>Shipped</v>
      </c>
      <c r="J304">
        <f>IFERROR(VLOOKUP(A304,Orders!A:G,7,FALSE),"")</f>
        <v>124</v>
      </c>
      <c r="K304">
        <f>IFERROR(VLOOKUP(J304,Customers!A:L,12,FALSE),"")</f>
        <v>1165</v>
      </c>
      <c r="L304">
        <f>IFERROR(VLOOKUP(J304,Customers!A:M,13,FALSE),"")</f>
        <v>210500</v>
      </c>
      <c r="M304" t="str">
        <f>IFERROR(VLOOKUP(J304,Customers!A:H,8,FALSE),"")</f>
        <v>San Rafael</v>
      </c>
      <c r="N304">
        <f>IFERROR(VLOOKUP(K304,Employees!A:F,6,FALSE),"")</f>
        <v>1</v>
      </c>
      <c r="O304" t="str">
        <f>IFERROR(VLOOKUP(N304,Offices!A:B,2,FALSE),"")</f>
        <v>San Francisco</v>
      </c>
      <c r="P304" s="6">
        <f>IFERROR(VLOOKUP(J304,Payments!A:C,3,FALSE),"")</f>
        <v>38416</v>
      </c>
      <c r="Q304">
        <f>IFERROR(VLOOKUP(J304,Payments!A:D,4,FALSE),"")</f>
        <v>101244.59</v>
      </c>
      <c r="R304" t="str">
        <f>IFERROR(VLOOKUP(B304,Products!A:C,3,FALSE),"")</f>
        <v>Classic Cars</v>
      </c>
      <c r="S304">
        <f>IFERROR(VLOOKUP(B304,Products!A:G,7,FALSE),"")</f>
        <v>5663</v>
      </c>
      <c r="T304">
        <f>IFERROR(VLOOKUP(B304,Products!A:I,9,FALSE),"")</f>
        <v>79.8</v>
      </c>
      <c r="U304">
        <f t="shared" si="32"/>
        <v>9</v>
      </c>
      <c r="V304" t="str">
        <f t="shared" si="33"/>
        <v>No</v>
      </c>
      <c r="W304">
        <f t="shared" si="34"/>
        <v>2003</v>
      </c>
      <c r="X304">
        <f t="shared" si="35"/>
        <v>7</v>
      </c>
      <c r="Y304">
        <f>IFERROR(VLOOKUP(B304,Products!A:I,8,FALSE),"")</f>
        <v>31.92</v>
      </c>
      <c r="Z304">
        <f t="shared" si="36"/>
        <v>1742.88</v>
      </c>
      <c r="AA304">
        <f t="shared" si="37"/>
        <v>127.50626566416041</v>
      </c>
      <c r="AB304">
        <f t="shared" si="38"/>
        <v>1</v>
      </c>
      <c r="AC304">
        <f t="shared" si="39"/>
        <v>976.80000000000007</v>
      </c>
    </row>
    <row r="305" spans="1:29">
      <c r="A305">
        <v>10135</v>
      </c>
      <c r="B305" t="s">
        <v>207</v>
      </c>
      <c r="C305">
        <v>29</v>
      </c>
      <c r="D305">
        <v>103.64</v>
      </c>
      <c r="E305">
        <v>4</v>
      </c>
      <c r="F305" s="6">
        <f>IFERROR(VLOOKUP(A305,Orders!A:B,2,FALSE),"")</f>
        <v>37804</v>
      </c>
      <c r="G305" s="6">
        <f>IFERROR(VLOOKUP(A305,Orders!A:C,3,FALSE),"")</f>
        <v>37814</v>
      </c>
      <c r="H305" s="6">
        <f>IFERROR(VLOOKUP(A305,Orders!A:D,4,FALSE),"")</f>
        <v>37805</v>
      </c>
      <c r="I305" t="str">
        <f>IFERROR(VLOOKUP(A305,Orders!A:E,5,FALSE),"")</f>
        <v>Shipped</v>
      </c>
      <c r="J305">
        <f>IFERROR(VLOOKUP(A305,Orders!A:G,7,FALSE),"")</f>
        <v>124</v>
      </c>
      <c r="K305">
        <f>IFERROR(VLOOKUP(J305,Customers!A:L,12,FALSE),"")</f>
        <v>1165</v>
      </c>
      <c r="L305">
        <f>IFERROR(VLOOKUP(J305,Customers!A:M,13,FALSE),"")</f>
        <v>210500</v>
      </c>
      <c r="M305" t="str">
        <f>IFERROR(VLOOKUP(J305,Customers!A:H,8,FALSE),"")</f>
        <v>San Rafael</v>
      </c>
      <c r="N305">
        <f>IFERROR(VLOOKUP(K305,Employees!A:F,6,FALSE),"")</f>
        <v>1</v>
      </c>
      <c r="O305" t="str">
        <f>IFERROR(VLOOKUP(N305,Offices!A:B,2,FALSE),"")</f>
        <v>San Francisco</v>
      </c>
      <c r="P305" s="6">
        <f>IFERROR(VLOOKUP(J305,Payments!A:C,3,FALSE),"")</f>
        <v>38416</v>
      </c>
      <c r="Q305">
        <f>IFERROR(VLOOKUP(J305,Payments!A:D,4,FALSE),"")</f>
        <v>101244.59</v>
      </c>
      <c r="R305" t="str">
        <f>IFERROR(VLOOKUP(B305,Products!A:C,3,FALSE),"")</f>
        <v>Classic Cars</v>
      </c>
      <c r="S305">
        <f>IFERROR(VLOOKUP(B305,Products!A:G,7,FALSE),"")</f>
        <v>7323</v>
      </c>
      <c r="T305">
        <f>IFERROR(VLOOKUP(B305,Products!A:I,9,FALSE),"")</f>
        <v>115.16</v>
      </c>
      <c r="U305">
        <f t="shared" si="32"/>
        <v>9</v>
      </c>
      <c r="V305" t="str">
        <f t="shared" si="33"/>
        <v>No</v>
      </c>
      <c r="W305">
        <f t="shared" si="34"/>
        <v>2003</v>
      </c>
      <c r="X305">
        <f t="shared" si="35"/>
        <v>7</v>
      </c>
      <c r="Y305">
        <f>IFERROR(VLOOKUP(B305,Products!A:I,8,FALSE),"")</f>
        <v>58.73</v>
      </c>
      <c r="Z305">
        <f t="shared" si="36"/>
        <v>3005.56</v>
      </c>
      <c r="AA305">
        <f t="shared" si="37"/>
        <v>76.468585050229876</v>
      </c>
      <c r="AB305">
        <f t="shared" si="38"/>
        <v>1</v>
      </c>
      <c r="AC305">
        <f t="shared" si="39"/>
        <v>1302.3900000000001</v>
      </c>
    </row>
    <row r="306" spans="1:29">
      <c r="A306">
        <v>10135</v>
      </c>
      <c r="B306" t="s">
        <v>208</v>
      </c>
      <c r="C306">
        <v>48</v>
      </c>
      <c r="D306">
        <v>66.989999999999995</v>
      </c>
      <c r="E306">
        <v>3</v>
      </c>
      <c r="F306" s="6">
        <f>IFERROR(VLOOKUP(A306,Orders!A:B,2,FALSE),"")</f>
        <v>37804</v>
      </c>
      <c r="G306" s="6">
        <f>IFERROR(VLOOKUP(A306,Orders!A:C,3,FALSE),"")</f>
        <v>37814</v>
      </c>
      <c r="H306" s="6">
        <f>IFERROR(VLOOKUP(A306,Orders!A:D,4,FALSE),"")</f>
        <v>37805</v>
      </c>
      <c r="I306" t="str">
        <f>IFERROR(VLOOKUP(A306,Orders!A:E,5,FALSE),"")</f>
        <v>Shipped</v>
      </c>
      <c r="J306">
        <f>IFERROR(VLOOKUP(A306,Orders!A:G,7,FALSE),"")</f>
        <v>124</v>
      </c>
      <c r="K306">
        <f>IFERROR(VLOOKUP(J306,Customers!A:L,12,FALSE),"")</f>
        <v>1165</v>
      </c>
      <c r="L306">
        <f>IFERROR(VLOOKUP(J306,Customers!A:M,13,FALSE),"")</f>
        <v>210500</v>
      </c>
      <c r="M306" t="str">
        <f>IFERROR(VLOOKUP(J306,Customers!A:H,8,FALSE),"")</f>
        <v>San Rafael</v>
      </c>
      <c r="N306">
        <f>IFERROR(VLOOKUP(K306,Employees!A:F,6,FALSE),"")</f>
        <v>1</v>
      </c>
      <c r="O306" t="str">
        <f>IFERROR(VLOOKUP(N306,Offices!A:B,2,FALSE),"")</f>
        <v>San Francisco</v>
      </c>
      <c r="P306" s="6">
        <f>IFERROR(VLOOKUP(J306,Payments!A:C,3,FALSE),"")</f>
        <v>38416</v>
      </c>
      <c r="Q306">
        <f>IFERROR(VLOOKUP(J306,Payments!A:D,4,FALSE),"")</f>
        <v>101244.59</v>
      </c>
      <c r="R306" t="str">
        <f>IFERROR(VLOOKUP(B306,Products!A:C,3,FALSE),"")</f>
        <v>Classic Cars</v>
      </c>
      <c r="S306">
        <f>IFERROR(VLOOKUP(B306,Products!A:G,7,FALSE),"")</f>
        <v>8826</v>
      </c>
      <c r="T306">
        <f>IFERROR(VLOOKUP(B306,Products!A:I,9,FALSE),"")</f>
        <v>77</v>
      </c>
      <c r="U306">
        <f t="shared" si="32"/>
        <v>9</v>
      </c>
      <c r="V306" t="str">
        <f t="shared" si="33"/>
        <v>No</v>
      </c>
      <c r="W306">
        <f t="shared" si="34"/>
        <v>2003</v>
      </c>
      <c r="X306">
        <f t="shared" si="35"/>
        <v>7</v>
      </c>
      <c r="Y306">
        <f>IFERROR(VLOOKUP(B306,Products!A:I,8,FALSE),"")</f>
        <v>53.9</v>
      </c>
      <c r="Z306">
        <f t="shared" si="36"/>
        <v>3215.5199999999995</v>
      </c>
      <c r="AA306">
        <f t="shared" si="37"/>
        <v>24.285714285714281</v>
      </c>
      <c r="AB306">
        <f t="shared" si="38"/>
        <v>0</v>
      </c>
      <c r="AC306">
        <f t="shared" si="39"/>
        <v>628.31999999999982</v>
      </c>
    </row>
    <row r="307" spans="1:29">
      <c r="A307">
        <v>10135</v>
      </c>
      <c r="B307" t="s">
        <v>209</v>
      </c>
      <c r="C307">
        <v>45</v>
      </c>
      <c r="D307">
        <v>65.94</v>
      </c>
      <c r="E307">
        <v>10</v>
      </c>
      <c r="F307" s="6">
        <f>IFERROR(VLOOKUP(A307,Orders!A:B,2,FALSE),"")</f>
        <v>37804</v>
      </c>
      <c r="G307" s="6">
        <f>IFERROR(VLOOKUP(A307,Orders!A:C,3,FALSE),"")</f>
        <v>37814</v>
      </c>
      <c r="H307" s="6">
        <f>IFERROR(VLOOKUP(A307,Orders!A:D,4,FALSE),"")</f>
        <v>37805</v>
      </c>
      <c r="I307" t="str">
        <f>IFERROR(VLOOKUP(A307,Orders!A:E,5,FALSE),"")</f>
        <v>Shipped</v>
      </c>
      <c r="J307">
        <f>IFERROR(VLOOKUP(A307,Orders!A:G,7,FALSE),"")</f>
        <v>124</v>
      </c>
      <c r="K307">
        <f>IFERROR(VLOOKUP(J307,Customers!A:L,12,FALSE),"")</f>
        <v>1165</v>
      </c>
      <c r="L307">
        <f>IFERROR(VLOOKUP(J307,Customers!A:M,13,FALSE),"")</f>
        <v>210500</v>
      </c>
      <c r="M307" t="str">
        <f>IFERROR(VLOOKUP(J307,Customers!A:H,8,FALSE),"")</f>
        <v>San Rafael</v>
      </c>
      <c r="N307">
        <f>IFERROR(VLOOKUP(K307,Employees!A:F,6,FALSE),"")</f>
        <v>1</v>
      </c>
      <c r="O307" t="str">
        <f>IFERROR(VLOOKUP(N307,Offices!A:B,2,FALSE),"")</f>
        <v>San Francisco</v>
      </c>
      <c r="P307" s="6">
        <f>IFERROR(VLOOKUP(J307,Payments!A:C,3,FALSE),"")</f>
        <v>38416</v>
      </c>
      <c r="Q307">
        <f>IFERROR(VLOOKUP(J307,Payments!A:D,4,FALSE),"")</f>
        <v>101244.59</v>
      </c>
      <c r="R307" t="str">
        <f>IFERROR(VLOOKUP(B307,Products!A:C,3,FALSE),"")</f>
        <v>Classic Cars</v>
      </c>
      <c r="S307">
        <f>IFERROR(VLOOKUP(B307,Products!A:G,7,FALSE),"")</f>
        <v>1917</v>
      </c>
      <c r="T307">
        <f>IFERROR(VLOOKUP(B307,Products!A:I,9,FALSE),"")</f>
        <v>80.41</v>
      </c>
      <c r="U307">
        <f t="shared" si="32"/>
        <v>9</v>
      </c>
      <c r="V307" t="str">
        <f t="shared" si="33"/>
        <v>No</v>
      </c>
      <c r="W307">
        <f t="shared" si="34"/>
        <v>2003</v>
      </c>
      <c r="X307">
        <f t="shared" si="35"/>
        <v>7</v>
      </c>
      <c r="Y307">
        <f>IFERROR(VLOOKUP(B307,Products!A:I,8,FALSE),"")</f>
        <v>49.05</v>
      </c>
      <c r="Z307">
        <f t="shared" si="36"/>
        <v>2967.2999999999997</v>
      </c>
      <c r="AA307">
        <f t="shared" si="37"/>
        <v>34.434250764525999</v>
      </c>
      <c r="AB307">
        <f t="shared" si="38"/>
        <v>0</v>
      </c>
      <c r="AC307">
        <f t="shared" si="39"/>
        <v>760.05000000000007</v>
      </c>
    </row>
    <row r="308" spans="1:29">
      <c r="A308">
        <v>10135</v>
      </c>
      <c r="B308" t="s">
        <v>210</v>
      </c>
      <c r="C308">
        <v>42</v>
      </c>
      <c r="D308">
        <v>139.63999999999999</v>
      </c>
      <c r="E308">
        <v>9</v>
      </c>
      <c r="F308" s="6">
        <f>IFERROR(VLOOKUP(A308,Orders!A:B,2,FALSE),"")</f>
        <v>37804</v>
      </c>
      <c r="G308" s="6">
        <f>IFERROR(VLOOKUP(A308,Orders!A:C,3,FALSE),"")</f>
        <v>37814</v>
      </c>
      <c r="H308" s="6">
        <f>IFERROR(VLOOKUP(A308,Orders!A:D,4,FALSE),"")</f>
        <v>37805</v>
      </c>
      <c r="I308" t="str">
        <f>IFERROR(VLOOKUP(A308,Orders!A:E,5,FALSE),"")</f>
        <v>Shipped</v>
      </c>
      <c r="J308">
        <f>IFERROR(VLOOKUP(A308,Orders!A:G,7,FALSE),"")</f>
        <v>124</v>
      </c>
      <c r="K308">
        <f>IFERROR(VLOOKUP(J308,Customers!A:L,12,FALSE),"")</f>
        <v>1165</v>
      </c>
      <c r="L308">
        <f>IFERROR(VLOOKUP(J308,Customers!A:M,13,FALSE),"")</f>
        <v>210500</v>
      </c>
      <c r="M308" t="str">
        <f>IFERROR(VLOOKUP(J308,Customers!A:H,8,FALSE),"")</f>
        <v>San Rafael</v>
      </c>
      <c r="N308">
        <f>IFERROR(VLOOKUP(K308,Employees!A:F,6,FALSE),"")</f>
        <v>1</v>
      </c>
      <c r="O308" t="str">
        <f>IFERROR(VLOOKUP(N308,Offices!A:B,2,FALSE),"")</f>
        <v>San Francisco</v>
      </c>
      <c r="P308" s="6">
        <f>IFERROR(VLOOKUP(J308,Payments!A:C,3,FALSE),"")</f>
        <v>38416</v>
      </c>
      <c r="Q308">
        <f>IFERROR(VLOOKUP(J308,Payments!A:D,4,FALSE),"")</f>
        <v>101244.59</v>
      </c>
      <c r="R308" t="str">
        <f>IFERROR(VLOOKUP(B308,Products!A:C,3,FALSE),"")</f>
        <v>Classic Cars</v>
      </c>
      <c r="S308">
        <f>IFERROR(VLOOKUP(B308,Products!A:G,7,FALSE),"")</f>
        <v>9127</v>
      </c>
      <c r="T308">
        <f>IFERROR(VLOOKUP(B308,Products!A:I,9,FALSE),"")</f>
        <v>146.99</v>
      </c>
      <c r="U308">
        <f t="shared" si="32"/>
        <v>9</v>
      </c>
      <c r="V308" t="str">
        <f t="shared" si="33"/>
        <v>No</v>
      </c>
      <c r="W308">
        <f t="shared" si="34"/>
        <v>2003</v>
      </c>
      <c r="X308">
        <f t="shared" si="35"/>
        <v>7</v>
      </c>
      <c r="Y308">
        <f>IFERROR(VLOOKUP(B308,Products!A:I,8,FALSE),"")</f>
        <v>73.489999999999995</v>
      </c>
      <c r="Z308">
        <f t="shared" si="36"/>
        <v>5864.8799999999992</v>
      </c>
      <c r="AA308">
        <f t="shared" si="37"/>
        <v>90.012246564158389</v>
      </c>
      <c r="AB308">
        <f t="shared" si="38"/>
        <v>1</v>
      </c>
      <c r="AC308">
        <f t="shared" si="39"/>
        <v>2778.2999999999997</v>
      </c>
    </row>
    <row r="309" spans="1:29">
      <c r="A309">
        <v>10135</v>
      </c>
      <c r="B309" t="s">
        <v>211</v>
      </c>
      <c r="C309">
        <v>45</v>
      </c>
      <c r="D309">
        <v>49.74</v>
      </c>
      <c r="E309">
        <v>13</v>
      </c>
      <c r="F309" s="6">
        <f>IFERROR(VLOOKUP(A309,Orders!A:B,2,FALSE),"")</f>
        <v>37804</v>
      </c>
      <c r="G309" s="6">
        <f>IFERROR(VLOOKUP(A309,Orders!A:C,3,FALSE),"")</f>
        <v>37814</v>
      </c>
      <c r="H309" s="6">
        <f>IFERROR(VLOOKUP(A309,Orders!A:D,4,FALSE),"")</f>
        <v>37805</v>
      </c>
      <c r="I309" t="str">
        <f>IFERROR(VLOOKUP(A309,Orders!A:E,5,FALSE),"")</f>
        <v>Shipped</v>
      </c>
      <c r="J309">
        <f>IFERROR(VLOOKUP(A309,Orders!A:G,7,FALSE),"")</f>
        <v>124</v>
      </c>
      <c r="K309">
        <f>IFERROR(VLOOKUP(J309,Customers!A:L,12,FALSE),"")</f>
        <v>1165</v>
      </c>
      <c r="L309">
        <f>IFERROR(VLOOKUP(J309,Customers!A:M,13,FALSE),"")</f>
        <v>210500</v>
      </c>
      <c r="M309" t="str">
        <f>IFERROR(VLOOKUP(J309,Customers!A:H,8,FALSE),"")</f>
        <v>San Rafael</v>
      </c>
      <c r="N309">
        <f>IFERROR(VLOOKUP(K309,Employees!A:F,6,FALSE),"")</f>
        <v>1</v>
      </c>
      <c r="O309" t="str">
        <f>IFERROR(VLOOKUP(N309,Offices!A:B,2,FALSE),"")</f>
        <v>San Francisco</v>
      </c>
      <c r="P309" s="6">
        <f>IFERROR(VLOOKUP(J309,Payments!A:C,3,FALSE),"")</f>
        <v>38416</v>
      </c>
      <c r="Q309">
        <f>IFERROR(VLOOKUP(J309,Payments!A:D,4,FALSE),"")</f>
        <v>101244.59</v>
      </c>
      <c r="R309" t="str">
        <f>IFERROR(VLOOKUP(B309,Products!A:C,3,FALSE),"")</f>
        <v>Motorcycles</v>
      </c>
      <c r="S309">
        <f>IFERROR(VLOOKUP(B309,Products!A:G,7,FALSE),"")</f>
        <v>7689</v>
      </c>
      <c r="T309">
        <f>IFERROR(VLOOKUP(B309,Products!A:I,9,FALSE),"")</f>
        <v>62.17</v>
      </c>
      <c r="U309">
        <f t="shared" si="32"/>
        <v>9</v>
      </c>
      <c r="V309" t="str">
        <f t="shared" si="33"/>
        <v>No</v>
      </c>
      <c r="W309">
        <f t="shared" si="34"/>
        <v>2003</v>
      </c>
      <c r="X309">
        <f t="shared" si="35"/>
        <v>7</v>
      </c>
      <c r="Y309">
        <f>IFERROR(VLOOKUP(B309,Products!A:I,8,FALSE),"")</f>
        <v>32.950000000000003</v>
      </c>
      <c r="Z309">
        <f t="shared" si="36"/>
        <v>2238.3000000000002</v>
      </c>
      <c r="AA309">
        <f t="shared" si="37"/>
        <v>50.955993930197266</v>
      </c>
      <c r="AB309">
        <f t="shared" si="38"/>
        <v>0</v>
      </c>
      <c r="AC309">
        <f t="shared" si="39"/>
        <v>755.55</v>
      </c>
    </row>
    <row r="310" spans="1:29">
      <c r="A310">
        <v>10135</v>
      </c>
      <c r="B310" t="s">
        <v>212</v>
      </c>
      <c r="C310">
        <v>31</v>
      </c>
      <c r="D310">
        <v>133.91999999999999</v>
      </c>
      <c r="E310">
        <v>12</v>
      </c>
      <c r="F310" s="6">
        <f>IFERROR(VLOOKUP(A310,Orders!A:B,2,FALSE),"")</f>
        <v>37804</v>
      </c>
      <c r="G310" s="6">
        <f>IFERROR(VLOOKUP(A310,Orders!A:C,3,FALSE),"")</f>
        <v>37814</v>
      </c>
      <c r="H310" s="6">
        <f>IFERROR(VLOOKUP(A310,Orders!A:D,4,FALSE),"")</f>
        <v>37805</v>
      </c>
      <c r="I310" t="str">
        <f>IFERROR(VLOOKUP(A310,Orders!A:E,5,FALSE),"")</f>
        <v>Shipped</v>
      </c>
      <c r="J310">
        <f>IFERROR(VLOOKUP(A310,Orders!A:G,7,FALSE),"")</f>
        <v>124</v>
      </c>
      <c r="K310">
        <f>IFERROR(VLOOKUP(J310,Customers!A:L,12,FALSE),"")</f>
        <v>1165</v>
      </c>
      <c r="L310">
        <f>IFERROR(VLOOKUP(J310,Customers!A:M,13,FALSE),"")</f>
        <v>210500</v>
      </c>
      <c r="M310" t="str">
        <f>IFERROR(VLOOKUP(J310,Customers!A:H,8,FALSE),"")</f>
        <v>San Rafael</v>
      </c>
      <c r="N310">
        <f>IFERROR(VLOOKUP(K310,Employees!A:F,6,FALSE),"")</f>
        <v>1</v>
      </c>
      <c r="O310" t="str">
        <f>IFERROR(VLOOKUP(N310,Offices!A:B,2,FALSE),"")</f>
        <v>San Francisco</v>
      </c>
      <c r="P310" s="6">
        <f>IFERROR(VLOOKUP(J310,Payments!A:C,3,FALSE),"")</f>
        <v>38416</v>
      </c>
      <c r="Q310">
        <f>IFERROR(VLOOKUP(J310,Payments!A:D,4,FALSE),"")</f>
        <v>101244.59</v>
      </c>
      <c r="R310" t="str">
        <f>IFERROR(VLOOKUP(B310,Products!A:C,3,FALSE),"")</f>
        <v>Classic Cars</v>
      </c>
      <c r="S310">
        <f>IFERROR(VLOOKUP(B310,Products!A:G,7,FALSE),"")</f>
        <v>1249</v>
      </c>
      <c r="T310">
        <f>IFERROR(VLOOKUP(B310,Products!A:I,9,FALSE),"")</f>
        <v>148.80000000000001</v>
      </c>
      <c r="U310">
        <f t="shared" si="32"/>
        <v>9</v>
      </c>
      <c r="V310" t="str">
        <f t="shared" si="33"/>
        <v>No</v>
      </c>
      <c r="W310">
        <f t="shared" si="34"/>
        <v>2003</v>
      </c>
      <c r="X310">
        <f t="shared" si="35"/>
        <v>7</v>
      </c>
      <c r="Y310">
        <f>IFERROR(VLOOKUP(B310,Products!A:I,8,FALSE),"")</f>
        <v>69.930000000000007</v>
      </c>
      <c r="Z310">
        <f t="shared" si="36"/>
        <v>4151.5199999999995</v>
      </c>
      <c r="AA310">
        <f t="shared" si="37"/>
        <v>91.505791505791464</v>
      </c>
      <c r="AB310">
        <f t="shared" si="38"/>
        <v>1</v>
      </c>
      <c r="AC310">
        <f t="shared" si="39"/>
        <v>1983.6899999999994</v>
      </c>
    </row>
    <row r="311" spans="1:29">
      <c r="A311">
        <v>10135</v>
      </c>
      <c r="B311" t="s">
        <v>213</v>
      </c>
      <c r="C311">
        <v>29</v>
      </c>
      <c r="D311">
        <v>67.180000000000007</v>
      </c>
      <c r="E311">
        <v>16</v>
      </c>
      <c r="F311" s="6">
        <f>IFERROR(VLOOKUP(A311,Orders!A:B,2,FALSE),"")</f>
        <v>37804</v>
      </c>
      <c r="G311" s="6">
        <f>IFERROR(VLOOKUP(A311,Orders!A:C,3,FALSE),"")</f>
        <v>37814</v>
      </c>
      <c r="H311" s="6">
        <f>IFERROR(VLOOKUP(A311,Orders!A:D,4,FALSE),"")</f>
        <v>37805</v>
      </c>
      <c r="I311" t="str">
        <f>IFERROR(VLOOKUP(A311,Orders!A:E,5,FALSE),"")</f>
        <v>Shipped</v>
      </c>
      <c r="J311">
        <f>IFERROR(VLOOKUP(A311,Orders!A:G,7,FALSE),"")</f>
        <v>124</v>
      </c>
      <c r="K311">
        <f>IFERROR(VLOOKUP(J311,Customers!A:L,12,FALSE),"")</f>
        <v>1165</v>
      </c>
      <c r="L311">
        <f>IFERROR(VLOOKUP(J311,Customers!A:M,13,FALSE),"")</f>
        <v>210500</v>
      </c>
      <c r="M311" t="str">
        <f>IFERROR(VLOOKUP(J311,Customers!A:H,8,FALSE),"")</f>
        <v>San Rafael</v>
      </c>
      <c r="N311">
        <f>IFERROR(VLOOKUP(K311,Employees!A:F,6,FALSE),"")</f>
        <v>1</v>
      </c>
      <c r="O311" t="str">
        <f>IFERROR(VLOOKUP(N311,Offices!A:B,2,FALSE),"")</f>
        <v>San Francisco</v>
      </c>
      <c r="P311" s="6">
        <f>IFERROR(VLOOKUP(J311,Payments!A:C,3,FALSE),"")</f>
        <v>38416</v>
      </c>
      <c r="Q311">
        <f>IFERROR(VLOOKUP(J311,Payments!A:D,4,FALSE),"")</f>
        <v>101244.59</v>
      </c>
      <c r="R311" t="str">
        <f>IFERROR(VLOOKUP(B311,Products!A:C,3,FALSE),"")</f>
        <v>Motorcycles</v>
      </c>
      <c r="S311">
        <f>IFERROR(VLOOKUP(B311,Products!A:G,7,FALSE),"")</f>
        <v>6840</v>
      </c>
      <c r="T311">
        <f>IFERROR(VLOOKUP(B311,Products!A:I,9,FALSE),"")</f>
        <v>69.260000000000005</v>
      </c>
      <c r="U311">
        <f t="shared" si="32"/>
        <v>9</v>
      </c>
      <c r="V311" t="str">
        <f t="shared" si="33"/>
        <v>No</v>
      </c>
      <c r="W311">
        <f t="shared" si="34"/>
        <v>2003</v>
      </c>
      <c r="X311">
        <f t="shared" si="35"/>
        <v>7</v>
      </c>
      <c r="Y311">
        <f>IFERROR(VLOOKUP(B311,Products!A:I,8,FALSE),"")</f>
        <v>47.1</v>
      </c>
      <c r="Z311">
        <f t="shared" si="36"/>
        <v>1948.2200000000003</v>
      </c>
      <c r="AA311">
        <f t="shared" si="37"/>
        <v>42.63269639065819</v>
      </c>
      <c r="AB311">
        <f t="shared" si="38"/>
        <v>0</v>
      </c>
      <c r="AC311">
        <f t="shared" si="39"/>
        <v>582.32000000000016</v>
      </c>
    </row>
    <row r="312" spans="1:29">
      <c r="A312">
        <v>10135</v>
      </c>
      <c r="B312" t="s">
        <v>224</v>
      </c>
      <c r="C312">
        <v>20</v>
      </c>
      <c r="D312">
        <v>34.36</v>
      </c>
      <c r="E312">
        <v>1</v>
      </c>
      <c r="F312" s="6">
        <f>IFERROR(VLOOKUP(A312,Orders!A:B,2,FALSE),"")</f>
        <v>37804</v>
      </c>
      <c r="G312" s="6">
        <f>IFERROR(VLOOKUP(A312,Orders!A:C,3,FALSE),"")</f>
        <v>37814</v>
      </c>
      <c r="H312" s="6">
        <f>IFERROR(VLOOKUP(A312,Orders!A:D,4,FALSE),"")</f>
        <v>37805</v>
      </c>
      <c r="I312" t="str">
        <f>IFERROR(VLOOKUP(A312,Orders!A:E,5,FALSE),"")</f>
        <v>Shipped</v>
      </c>
      <c r="J312">
        <f>IFERROR(VLOOKUP(A312,Orders!A:G,7,FALSE),"")</f>
        <v>124</v>
      </c>
      <c r="K312">
        <f>IFERROR(VLOOKUP(J312,Customers!A:L,12,FALSE),"")</f>
        <v>1165</v>
      </c>
      <c r="L312">
        <f>IFERROR(VLOOKUP(J312,Customers!A:M,13,FALSE),"")</f>
        <v>210500</v>
      </c>
      <c r="M312" t="str">
        <f>IFERROR(VLOOKUP(J312,Customers!A:H,8,FALSE),"")</f>
        <v>San Rafael</v>
      </c>
      <c r="N312">
        <f>IFERROR(VLOOKUP(K312,Employees!A:F,6,FALSE),"")</f>
        <v>1</v>
      </c>
      <c r="O312" t="str">
        <f>IFERROR(VLOOKUP(N312,Offices!A:B,2,FALSE),"")</f>
        <v>San Francisco</v>
      </c>
      <c r="P312" s="6">
        <f>IFERROR(VLOOKUP(J312,Payments!A:C,3,FALSE),"")</f>
        <v>38416</v>
      </c>
      <c r="Q312">
        <f>IFERROR(VLOOKUP(J312,Payments!A:D,4,FALSE),"")</f>
        <v>101244.59</v>
      </c>
      <c r="R312" t="str">
        <f>IFERROR(VLOOKUP(B312,Products!A:C,3,FALSE),"")</f>
        <v>Classic Cars</v>
      </c>
      <c r="S312">
        <f>IFERROR(VLOOKUP(B312,Products!A:G,7,FALSE),"")</f>
        <v>7723</v>
      </c>
      <c r="T312">
        <f>IFERROR(VLOOKUP(B312,Products!A:I,9,FALSE),"")</f>
        <v>37.76</v>
      </c>
      <c r="U312">
        <f t="shared" si="32"/>
        <v>9</v>
      </c>
      <c r="V312" t="str">
        <f t="shared" si="33"/>
        <v>No</v>
      </c>
      <c r="W312">
        <f t="shared" si="34"/>
        <v>2003</v>
      </c>
      <c r="X312">
        <f t="shared" si="35"/>
        <v>7</v>
      </c>
      <c r="Y312">
        <f>IFERROR(VLOOKUP(B312,Products!A:I,8,FALSE),"")</f>
        <v>16.239999999999998</v>
      </c>
      <c r="Z312">
        <f t="shared" si="36"/>
        <v>687.2</v>
      </c>
      <c r="AA312">
        <f t="shared" si="37"/>
        <v>111.57635467980298</v>
      </c>
      <c r="AB312">
        <f t="shared" si="38"/>
        <v>1</v>
      </c>
      <c r="AC312">
        <f t="shared" si="39"/>
        <v>362.40000000000003</v>
      </c>
    </row>
    <row r="313" spans="1:29">
      <c r="A313">
        <v>10135</v>
      </c>
      <c r="B313" t="s">
        <v>214</v>
      </c>
      <c r="C313">
        <v>27</v>
      </c>
      <c r="D313">
        <v>52.05</v>
      </c>
      <c r="E313">
        <v>6</v>
      </c>
      <c r="F313" s="6">
        <f>IFERROR(VLOOKUP(A313,Orders!A:B,2,FALSE),"")</f>
        <v>37804</v>
      </c>
      <c r="G313" s="6">
        <f>IFERROR(VLOOKUP(A313,Orders!A:C,3,FALSE),"")</f>
        <v>37814</v>
      </c>
      <c r="H313" s="6">
        <f>IFERROR(VLOOKUP(A313,Orders!A:D,4,FALSE),"")</f>
        <v>37805</v>
      </c>
      <c r="I313" t="str">
        <f>IFERROR(VLOOKUP(A313,Orders!A:E,5,FALSE),"")</f>
        <v>Shipped</v>
      </c>
      <c r="J313">
        <f>IFERROR(VLOOKUP(A313,Orders!A:G,7,FALSE),"")</f>
        <v>124</v>
      </c>
      <c r="K313">
        <f>IFERROR(VLOOKUP(J313,Customers!A:L,12,FALSE),"")</f>
        <v>1165</v>
      </c>
      <c r="L313">
        <f>IFERROR(VLOOKUP(J313,Customers!A:M,13,FALSE),"")</f>
        <v>210500</v>
      </c>
      <c r="M313" t="str">
        <f>IFERROR(VLOOKUP(J313,Customers!A:H,8,FALSE),"")</f>
        <v>San Rafael</v>
      </c>
      <c r="N313">
        <f>IFERROR(VLOOKUP(K313,Employees!A:F,6,FALSE),"")</f>
        <v>1</v>
      </c>
      <c r="O313" t="str">
        <f>IFERROR(VLOOKUP(N313,Offices!A:B,2,FALSE),"")</f>
        <v>San Francisco</v>
      </c>
      <c r="P313" s="6">
        <f>IFERROR(VLOOKUP(J313,Payments!A:C,3,FALSE),"")</f>
        <v>38416</v>
      </c>
      <c r="Q313">
        <f>IFERROR(VLOOKUP(J313,Payments!A:D,4,FALSE),"")</f>
        <v>101244.59</v>
      </c>
      <c r="R313" t="str">
        <f>IFERROR(VLOOKUP(B313,Products!A:C,3,FALSE),"")</f>
        <v>Classic Cars</v>
      </c>
      <c r="S313">
        <f>IFERROR(VLOOKUP(B313,Products!A:G,7,FALSE),"")</f>
        <v>7995</v>
      </c>
      <c r="T313">
        <f>IFERROR(VLOOKUP(B313,Products!A:I,9,FALSE),"")</f>
        <v>61.23</v>
      </c>
      <c r="U313">
        <f t="shared" si="32"/>
        <v>9</v>
      </c>
      <c r="V313" t="str">
        <f t="shared" si="33"/>
        <v>No</v>
      </c>
      <c r="W313">
        <f t="shared" si="34"/>
        <v>2003</v>
      </c>
      <c r="X313">
        <f t="shared" si="35"/>
        <v>7</v>
      </c>
      <c r="Y313">
        <f>IFERROR(VLOOKUP(B313,Products!A:I,8,FALSE),"")</f>
        <v>38.58</v>
      </c>
      <c r="Z313">
        <f t="shared" si="36"/>
        <v>1405.35</v>
      </c>
      <c r="AA313">
        <f t="shared" si="37"/>
        <v>34.914463452566096</v>
      </c>
      <c r="AB313">
        <f t="shared" si="38"/>
        <v>0</v>
      </c>
      <c r="AC313">
        <f t="shared" si="39"/>
        <v>363.68999999999994</v>
      </c>
    </row>
    <row r="314" spans="1:29">
      <c r="A314">
        <v>10135</v>
      </c>
      <c r="B314" t="s">
        <v>215</v>
      </c>
      <c r="C314">
        <v>47</v>
      </c>
      <c r="D314">
        <v>139.03</v>
      </c>
      <c r="E314">
        <v>2</v>
      </c>
      <c r="F314" s="6">
        <f>IFERROR(VLOOKUP(A314,Orders!A:B,2,FALSE),"")</f>
        <v>37804</v>
      </c>
      <c r="G314" s="6">
        <f>IFERROR(VLOOKUP(A314,Orders!A:C,3,FALSE),"")</f>
        <v>37814</v>
      </c>
      <c r="H314" s="6">
        <f>IFERROR(VLOOKUP(A314,Orders!A:D,4,FALSE),"")</f>
        <v>37805</v>
      </c>
      <c r="I314" t="str">
        <f>IFERROR(VLOOKUP(A314,Orders!A:E,5,FALSE),"")</f>
        <v>Shipped</v>
      </c>
      <c r="J314">
        <f>IFERROR(VLOOKUP(A314,Orders!A:G,7,FALSE),"")</f>
        <v>124</v>
      </c>
      <c r="K314">
        <f>IFERROR(VLOOKUP(J314,Customers!A:L,12,FALSE),"")</f>
        <v>1165</v>
      </c>
      <c r="L314">
        <f>IFERROR(VLOOKUP(J314,Customers!A:M,13,FALSE),"")</f>
        <v>210500</v>
      </c>
      <c r="M314" t="str">
        <f>IFERROR(VLOOKUP(J314,Customers!A:H,8,FALSE),"")</f>
        <v>San Rafael</v>
      </c>
      <c r="N314">
        <f>IFERROR(VLOOKUP(K314,Employees!A:F,6,FALSE),"")</f>
        <v>1</v>
      </c>
      <c r="O314" t="str">
        <f>IFERROR(VLOOKUP(N314,Offices!A:B,2,FALSE),"")</f>
        <v>San Francisco</v>
      </c>
      <c r="P314" s="6">
        <f>IFERROR(VLOOKUP(J314,Payments!A:C,3,FALSE),"")</f>
        <v>38416</v>
      </c>
      <c r="Q314">
        <f>IFERROR(VLOOKUP(J314,Payments!A:D,4,FALSE),"")</f>
        <v>101244.59</v>
      </c>
      <c r="R314" t="str">
        <f>IFERROR(VLOOKUP(B314,Products!A:C,3,FALSE),"")</f>
        <v>Classic Cars</v>
      </c>
      <c r="S314">
        <f>IFERROR(VLOOKUP(B314,Products!A:G,7,FALSE),"")</f>
        <v>6600</v>
      </c>
      <c r="T314">
        <f>IFERROR(VLOOKUP(B314,Products!A:I,9,FALSE),"")</f>
        <v>140.43</v>
      </c>
      <c r="U314">
        <f t="shared" si="32"/>
        <v>9</v>
      </c>
      <c r="V314" t="str">
        <f t="shared" si="33"/>
        <v>No</v>
      </c>
      <c r="W314">
        <f t="shared" si="34"/>
        <v>2003</v>
      </c>
      <c r="X314">
        <f t="shared" si="35"/>
        <v>7</v>
      </c>
      <c r="Y314">
        <f>IFERROR(VLOOKUP(B314,Products!A:I,8,FALSE),"")</f>
        <v>98.3</v>
      </c>
      <c r="Z314">
        <f t="shared" si="36"/>
        <v>6534.41</v>
      </c>
      <c r="AA314">
        <f t="shared" si="37"/>
        <v>41.434384537131237</v>
      </c>
      <c r="AB314">
        <f t="shared" si="38"/>
        <v>0</v>
      </c>
      <c r="AC314">
        <f t="shared" si="39"/>
        <v>1914.3100000000002</v>
      </c>
    </row>
    <row r="315" spans="1:29">
      <c r="A315">
        <v>10135</v>
      </c>
      <c r="B315" t="s">
        <v>216</v>
      </c>
      <c r="C315">
        <v>23</v>
      </c>
      <c r="D315">
        <v>76.8</v>
      </c>
      <c r="E315">
        <v>11</v>
      </c>
      <c r="F315" s="6">
        <f>IFERROR(VLOOKUP(A315,Orders!A:B,2,FALSE),"")</f>
        <v>37804</v>
      </c>
      <c r="G315" s="6">
        <f>IFERROR(VLOOKUP(A315,Orders!A:C,3,FALSE),"")</f>
        <v>37814</v>
      </c>
      <c r="H315" s="6">
        <f>IFERROR(VLOOKUP(A315,Orders!A:D,4,FALSE),"")</f>
        <v>37805</v>
      </c>
      <c r="I315" t="str">
        <f>IFERROR(VLOOKUP(A315,Orders!A:E,5,FALSE),"")</f>
        <v>Shipped</v>
      </c>
      <c r="J315">
        <f>IFERROR(VLOOKUP(A315,Orders!A:G,7,FALSE),"")</f>
        <v>124</v>
      </c>
      <c r="K315">
        <f>IFERROR(VLOOKUP(J315,Customers!A:L,12,FALSE),"")</f>
        <v>1165</v>
      </c>
      <c r="L315">
        <f>IFERROR(VLOOKUP(J315,Customers!A:M,13,FALSE),"")</f>
        <v>210500</v>
      </c>
      <c r="M315" t="str">
        <f>IFERROR(VLOOKUP(J315,Customers!A:H,8,FALSE),"")</f>
        <v>San Rafael</v>
      </c>
      <c r="N315">
        <f>IFERROR(VLOOKUP(K315,Employees!A:F,6,FALSE),"")</f>
        <v>1</v>
      </c>
      <c r="O315" t="str">
        <f>IFERROR(VLOOKUP(N315,Offices!A:B,2,FALSE),"")</f>
        <v>San Francisco</v>
      </c>
      <c r="P315" s="6">
        <f>IFERROR(VLOOKUP(J315,Payments!A:C,3,FALSE),"")</f>
        <v>38416</v>
      </c>
      <c r="Q315">
        <f>IFERROR(VLOOKUP(J315,Payments!A:D,4,FALSE),"")</f>
        <v>101244.59</v>
      </c>
      <c r="R315" t="str">
        <f>IFERROR(VLOOKUP(B315,Products!A:C,3,FALSE),"")</f>
        <v>Classic Cars</v>
      </c>
      <c r="S315">
        <f>IFERROR(VLOOKUP(B315,Products!A:G,7,FALSE),"")</f>
        <v>7869</v>
      </c>
      <c r="T315">
        <f>IFERROR(VLOOKUP(B315,Products!A:I,9,FALSE),"")</f>
        <v>80.84</v>
      </c>
      <c r="U315">
        <f t="shared" si="32"/>
        <v>9</v>
      </c>
      <c r="V315" t="str">
        <f t="shared" si="33"/>
        <v>No</v>
      </c>
      <c r="W315">
        <f t="shared" si="34"/>
        <v>2003</v>
      </c>
      <c r="X315">
        <f t="shared" si="35"/>
        <v>7</v>
      </c>
      <c r="Y315">
        <f>IFERROR(VLOOKUP(B315,Products!A:I,8,FALSE),"")</f>
        <v>32.33</v>
      </c>
      <c r="Z315">
        <f t="shared" si="36"/>
        <v>1766.3999999999999</v>
      </c>
      <c r="AA315">
        <f t="shared" si="37"/>
        <v>137.55026291370245</v>
      </c>
      <c r="AB315">
        <f t="shared" si="38"/>
        <v>1</v>
      </c>
      <c r="AC315">
        <f t="shared" si="39"/>
        <v>1022.81</v>
      </c>
    </row>
    <row r="316" spans="1:29">
      <c r="A316">
        <v>10135</v>
      </c>
      <c r="B316" t="s">
        <v>217</v>
      </c>
      <c r="C316">
        <v>33</v>
      </c>
      <c r="D316">
        <v>38.619999999999997</v>
      </c>
      <c r="E316">
        <v>14</v>
      </c>
      <c r="F316" s="6">
        <f>IFERROR(VLOOKUP(A316,Orders!A:B,2,FALSE),"")</f>
        <v>37804</v>
      </c>
      <c r="G316" s="6">
        <f>IFERROR(VLOOKUP(A316,Orders!A:C,3,FALSE),"")</f>
        <v>37814</v>
      </c>
      <c r="H316" s="6">
        <f>IFERROR(VLOOKUP(A316,Orders!A:D,4,FALSE),"")</f>
        <v>37805</v>
      </c>
      <c r="I316" t="str">
        <f>IFERROR(VLOOKUP(A316,Orders!A:E,5,FALSE),"")</f>
        <v>Shipped</v>
      </c>
      <c r="J316">
        <f>IFERROR(VLOOKUP(A316,Orders!A:G,7,FALSE),"")</f>
        <v>124</v>
      </c>
      <c r="K316">
        <f>IFERROR(VLOOKUP(J316,Customers!A:L,12,FALSE),"")</f>
        <v>1165</v>
      </c>
      <c r="L316">
        <f>IFERROR(VLOOKUP(J316,Customers!A:M,13,FALSE),"")</f>
        <v>210500</v>
      </c>
      <c r="M316" t="str">
        <f>IFERROR(VLOOKUP(J316,Customers!A:H,8,FALSE),"")</f>
        <v>San Rafael</v>
      </c>
      <c r="N316">
        <f>IFERROR(VLOOKUP(K316,Employees!A:F,6,FALSE),"")</f>
        <v>1</v>
      </c>
      <c r="O316" t="str">
        <f>IFERROR(VLOOKUP(N316,Offices!A:B,2,FALSE),"")</f>
        <v>San Francisco</v>
      </c>
      <c r="P316" s="6">
        <f>IFERROR(VLOOKUP(J316,Payments!A:C,3,FALSE),"")</f>
        <v>38416</v>
      </c>
      <c r="Q316">
        <f>IFERROR(VLOOKUP(J316,Payments!A:D,4,FALSE),"")</f>
        <v>101244.59</v>
      </c>
      <c r="R316" t="str">
        <f>IFERROR(VLOOKUP(B316,Products!A:C,3,FALSE),"")</f>
        <v>Motorcycles</v>
      </c>
      <c r="S316">
        <f>IFERROR(VLOOKUP(B316,Products!A:G,7,FALSE),"")</f>
        <v>9241</v>
      </c>
      <c r="T316">
        <f>IFERROR(VLOOKUP(B316,Products!A:I,9,FALSE),"")</f>
        <v>40.229999999999997</v>
      </c>
      <c r="U316">
        <f t="shared" si="32"/>
        <v>9</v>
      </c>
      <c r="V316" t="str">
        <f t="shared" si="33"/>
        <v>No</v>
      </c>
      <c r="W316">
        <f t="shared" si="34"/>
        <v>2003</v>
      </c>
      <c r="X316">
        <f t="shared" si="35"/>
        <v>7</v>
      </c>
      <c r="Y316">
        <f>IFERROR(VLOOKUP(B316,Products!A:I,8,FALSE),"")</f>
        <v>24.14</v>
      </c>
      <c r="Z316">
        <f t="shared" si="36"/>
        <v>1274.4599999999998</v>
      </c>
      <c r="AA316">
        <f t="shared" si="37"/>
        <v>59.983429991714978</v>
      </c>
      <c r="AB316">
        <f t="shared" si="38"/>
        <v>0</v>
      </c>
      <c r="AC316">
        <f t="shared" si="39"/>
        <v>477.83999999999992</v>
      </c>
    </row>
    <row r="317" spans="1:29">
      <c r="A317">
        <v>10135</v>
      </c>
      <c r="B317" t="s">
        <v>218</v>
      </c>
      <c r="C317">
        <v>30</v>
      </c>
      <c r="D317">
        <v>91.85</v>
      </c>
      <c r="E317">
        <v>17</v>
      </c>
      <c r="F317" s="6">
        <f>IFERROR(VLOOKUP(A317,Orders!A:B,2,FALSE),"")</f>
        <v>37804</v>
      </c>
      <c r="G317" s="6">
        <f>IFERROR(VLOOKUP(A317,Orders!A:C,3,FALSE),"")</f>
        <v>37814</v>
      </c>
      <c r="H317" s="6">
        <f>IFERROR(VLOOKUP(A317,Orders!A:D,4,FALSE),"")</f>
        <v>37805</v>
      </c>
      <c r="I317" t="str">
        <f>IFERROR(VLOOKUP(A317,Orders!A:E,5,FALSE),"")</f>
        <v>Shipped</v>
      </c>
      <c r="J317">
        <f>IFERROR(VLOOKUP(A317,Orders!A:G,7,FALSE),"")</f>
        <v>124</v>
      </c>
      <c r="K317">
        <f>IFERROR(VLOOKUP(J317,Customers!A:L,12,FALSE),"")</f>
        <v>1165</v>
      </c>
      <c r="L317">
        <f>IFERROR(VLOOKUP(J317,Customers!A:M,13,FALSE),"")</f>
        <v>210500</v>
      </c>
      <c r="M317" t="str">
        <f>IFERROR(VLOOKUP(J317,Customers!A:H,8,FALSE),"")</f>
        <v>San Rafael</v>
      </c>
      <c r="N317">
        <f>IFERROR(VLOOKUP(K317,Employees!A:F,6,FALSE),"")</f>
        <v>1</v>
      </c>
      <c r="O317" t="str">
        <f>IFERROR(VLOOKUP(N317,Offices!A:B,2,FALSE),"")</f>
        <v>San Francisco</v>
      </c>
      <c r="P317" s="6">
        <f>IFERROR(VLOOKUP(J317,Payments!A:C,3,FALSE),"")</f>
        <v>38416</v>
      </c>
      <c r="Q317">
        <f>IFERROR(VLOOKUP(J317,Payments!A:D,4,FALSE),"")</f>
        <v>101244.59</v>
      </c>
      <c r="R317" t="str">
        <f>IFERROR(VLOOKUP(B317,Products!A:C,3,FALSE),"")</f>
        <v>Motorcycles</v>
      </c>
      <c r="S317">
        <f>IFERROR(VLOOKUP(B317,Products!A:G,7,FALSE),"")</f>
        <v>3341</v>
      </c>
      <c r="T317">
        <f>IFERROR(VLOOKUP(B317,Products!A:I,9,FALSE),"")</f>
        <v>102.05</v>
      </c>
      <c r="U317">
        <f t="shared" si="32"/>
        <v>9</v>
      </c>
      <c r="V317" t="str">
        <f t="shared" si="33"/>
        <v>No</v>
      </c>
      <c r="W317">
        <f t="shared" si="34"/>
        <v>2003</v>
      </c>
      <c r="X317">
        <f t="shared" si="35"/>
        <v>7</v>
      </c>
      <c r="Y317">
        <f>IFERROR(VLOOKUP(B317,Products!A:I,8,FALSE),"")</f>
        <v>56.13</v>
      </c>
      <c r="Z317">
        <f t="shared" si="36"/>
        <v>2755.5</v>
      </c>
      <c r="AA317">
        <f t="shared" si="37"/>
        <v>63.63798325316229</v>
      </c>
      <c r="AB317">
        <f t="shared" si="38"/>
        <v>0</v>
      </c>
      <c r="AC317">
        <f t="shared" si="39"/>
        <v>1071.5999999999997</v>
      </c>
    </row>
    <row r="318" spans="1:29">
      <c r="A318">
        <v>10135</v>
      </c>
      <c r="B318" t="s">
        <v>219</v>
      </c>
      <c r="C318">
        <v>44</v>
      </c>
      <c r="D318">
        <v>78.92</v>
      </c>
      <c r="E318">
        <v>15</v>
      </c>
      <c r="F318" s="6">
        <f>IFERROR(VLOOKUP(A318,Orders!A:B,2,FALSE),"")</f>
        <v>37804</v>
      </c>
      <c r="G318" s="6">
        <f>IFERROR(VLOOKUP(A318,Orders!A:C,3,FALSE),"")</f>
        <v>37814</v>
      </c>
      <c r="H318" s="6">
        <f>IFERROR(VLOOKUP(A318,Orders!A:D,4,FALSE),"")</f>
        <v>37805</v>
      </c>
      <c r="I318" t="str">
        <f>IFERROR(VLOOKUP(A318,Orders!A:E,5,FALSE),"")</f>
        <v>Shipped</v>
      </c>
      <c r="J318">
        <f>IFERROR(VLOOKUP(A318,Orders!A:G,7,FALSE),"")</f>
        <v>124</v>
      </c>
      <c r="K318">
        <f>IFERROR(VLOOKUP(J318,Customers!A:L,12,FALSE),"")</f>
        <v>1165</v>
      </c>
      <c r="L318">
        <f>IFERROR(VLOOKUP(J318,Customers!A:M,13,FALSE),"")</f>
        <v>210500</v>
      </c>
      <c r="M318" t="str">
        <f>IFERROR(VLOOKUP(J318,Customers!A:H,8,FALSE),"")</f>
        <v>San Rafael</v>
      </c>
      <c r="N318">
        <f>IFERROR(VLOOKUP(K318,Employees!A:F,6,FALSE),"")</f>
        <v>1</v>
      </c>
      <c r="O318" t="str">
        <f>IFERROR(VLOOKUP(N318,Offices!A:B,2,FALSE),"")</f>
        <v>San Francisco</v>
      </c>
      <c r="P318" s="6">
        <f>IFERROR(VLOOKUP(J318,Payments!A:C,3,FALSE),"")</f>
        <v>38416</v>
      </c>
      <c r="Q318">
        <f>IFERROR(VLOOKUP(J318,Payments!A:D,4,FALSE),"")</f>
        <v>101244.59</v>
      </c>
      <c r="R318" t="str">
        <f>IFERROR(VLOOKUP(B318,Products!A:C,3,FALSE),"")</f>
        <v>Motorcycles</v>
      </c>
      <c r="S318">
        <f>IFERROR(VLOOKUP(B318,Products!A:G,7,FALSE),"")</f>
        <v>600</v>
      </c>
      <c r="T318">
        <f>IFERROR(VLOOKUP(B318,Products!A:I,9,FALSE),"")</f>
        <v>81.36</v>
      </c>
      <c r="U318">
        <f t="shared" si="32"/>
        <v>9</v>
      </c>
      <c r="V318" t="str">
        <f t="shared" si="33"/>
        <v>No</v>
      </c>
      <c r="W318">
        <f t="shared" si="34"/>
        <v>2003</v>
      </c>
      <c r="X318">
        <f t="shared" si="35"/>
        <v>7</v>
      </c>
      <c r="Y318">
        <f>IFERROR(VLOOKUP(B318,Products!A:I,8,FALSE),"")</f>
        <v>34.17</v>
      </c>
      <c r="Z318">
        <f t="shared" si="36"/>
        <v>3472.48</v>
      </c>
      <c r="AA318">
        <f t="shared" si="37"/>
        <v>130.96283289435175</v>
      </c>
      <c r="AB318">
        <f t="shared" si="38"/>
        <v>1</v>
      </c>
      <c r="AC318">
        <f t="shared" si="39"/>
        <v>1969</v>
      </c>
    </row>
    <row r="319" spans="1:29">
      <c r="A319">
        <v>10136</v>
      </c>
      <c r="B319" t="s">
        <v>220</v>
      </c>
      <c r="C319">
        <v>25</v>
      </c>
      <c r="D319">
        <v>117.48</v>
      </c>
      <c r="E319">
        <v>2</v>
      </c>
      <c r="F319" s="6">
        <f>IFERROR(VLOOKUP(A319,Orders!A:B,2,FALSE),"")</f>
        <v>37806</v>
      </c>
      <c r="G319" s="6">
        <f>IFERROR(VLOOKUP(A319,Orders!A:C,3,FALSE),"")</f>
        <v>37816</v>
      </c>
      <c r="H319" s="6">
        <f>IFERROR(VLOOKUP(A319,Orders!A:D,4,FALSE),"")</f>
        <v>37808</v>
      </c>
      <c r="I319" t="str">
        <f>IFERROR(VLOOKUP(A319,Orders!A:E,5,FALSE),"")</f>
        <v>Shipped</v>
      </c>
      <c r="J319">
        <f>IFERROR(VLOOKUP(A319,Orders!A:G,7,FALSE),"")</f>
        <v>242</v>
      </c>
      <c r="K319">
        <f>IFERROR(VLOOKUP(J319,Customers!A:L,12,FALSE),"")</f>
        <v>1370</v>
      </c>
      <c r="L319">
        <f>IFERROR(VLOOKUP(J319,Customers!A:M,13,FALSE),"")</f>
        <v>61100</v>
      </c>
      <c r="M319" t="str">
        <f>IFERROR(VLOOKUP(J319,Customers!A:H,8,FALSE),"")</f>
        <v>Toulouse</v>
      </c>
      <c r="N319">
        <f>IFERROR(VLOOKUP(K319,Employees!A:F,6,FALSE),"")</f>
        <v>4</v>
      </c>
      <c r="O319" t="str">
        <f>IFERROR(VLOOKUP(N319,Offices!A:B,2,FALSE),"")</f>
        <v>Paris</v>
      </c>
      <c r="P319" s="6">
        <f>IFERROR(VLOOKUP(J319,Payments!A:C,3,FALSE),"")</f>
        <v>37947</v>
      </c>
      <c r="Q319">
        <f>IFERROR(VLOOKUP(J319,Payments!A:D,4,FALSE),"")</f>
        <v>33818.339999999997</v>
      </c>
      <c r="R319" t="str">
        <f>IFERROR(VLOOKUP(B319,Products!A:C,3,FALSE),"")</f>
        <v>Classic Cars</v>
      </c>
      <c r="S319">
        <f>IFERROR(VLOOKUP(B319,Products!A:G,7,FALSE),"")</f>
        <v>3975</v>
      </c>
      <c r="T319">
        <f>IFERROR(VLOOKUP(B319,Products!A:I,9,FALSE),"")</f>
        <v>141.54</v>
      </c>
      <c r="U319">
        <f t="shared" si="32"/>
        <v>8</v>
      </c>
      <c r="V319" t="str">
        <f t="shared" si="33"/>
        <v>No</v>
      </c>
      <c r="W319">
        <f t="shared" si="34"/>
        <v>2003</v>
      </c>
      <c r="X319">
        <f t="shared" si="35"/>
        <v>7</v>
      </c>
      <c r="Y319">
        <f>IFERROR(VLOOKUP(B319,Products!A:I,8,FALSE),"")</f>
        <v>83.51</v>
      </c>
      <c r="Z319">
        <f t="shared" si="36"/>
        <v>2937</v>
      </c>
      <c r="AA319">
        <f t="shared" si="37"/>
        <v>40.677763142138659</v>
      </c>
      <c r="AB319">
        <f t="shared" si="38"/>
        <v>0</v>
      </c>
      <c r="AC319">
        <f t="shared" si="39"/>
        <v>849.25</v>
      </c>
    </row>
    <row r="320" spans="1:29">
      <c r="A320">
        <v>10136</v>
      </c>
      <c r="B320" t="s">
        <v>221</v>
      </c>
      <c r="C320">
        <v>36</v>
      </c>
      <c r="D320">
        <v>120.91</v>
      </c>
      <c r="E320">
        <v>1</v>
      </c>
      <c r="F320" s="6">
        <f>IFERROR(VLOOKUP(A320,Orders!A:B,2,FALSE),"")</f>
        <v>37806</v>
      </c>
      <c r="G320" s="6">
        <f>IFERROR(VLOOKUP(A320,Orders!A:C,3,FALSE),"")</f>
        <v>37816</v>
      </c>
      <c r="H320" s="6">
        <f>IFERROR(VLOOKUP(A320,Orders!A:D,4,FALSE),"")</f>
        <v>37808</v>
      </c>
      <c r="I320" t="str">
        <f>IFERROR(VLOOKUP(A320,Orders!A:E,5,FALSE),"")</f>
        <v>Shipped</v>
      </c>
      <c r="J320">
        <f>IFERROR(VLOOKUP(A320,Orders!A:G,7,FALSE),"")</f>
        <v>242</v>
      </c>
      <c r="K320">
        <f>IFERROR(VLOOKUP(J320,Customers!A:L,12,FALSE),"")</f>
        <v>1370</v>
      </c>
      <c r="L320">
        <f>IFERROR(VLOOKUP(J320,Customers!A:M,13,FALSE),"")</f>
        <v>61100</v>
      </c>
      <c r="M320" t="str">
        <f>IFERROR(VLOOKUP(J320,Customers!A:H,8,FALSE),"")</f>
        <v>Toulouse</v>
      </c>
      <c r="N320">
        <f>IFERROR(VLOOKUP(K320,Employees!A:F,6,FALSE),"")</f>
        <v>4</v>
      </c>
      <c r="O320" t="str">
        <f>IFERROR(VLOOKUP(N320,Offices!A:B,2,FALSE),"")</f>
        <v>Paris</v>
      </c>
      <c r="P320" s="6">
        <f>IFERROR(VLOOKUP(J320,Payments!A:C,3,FALSE),"")</f>
        <v>37947</v>
      </c>
      <c r="Q320">
        <f>IFERROR(VLOOKUP(J320,Payments!A:D,4,FALSE),"")</f>
        <v>33818.339999999997</v>
      </c>
      <c r="R320" t="str">
        <f>IFERROR(VLOOKUP(B320,Products!A:C,3,FALSE),"")</f>
        <v>Classic Cars</v>
      </c>
      <c r="S320">
        <f>IFERROR(VLOOKUP(B320,Products!A:G,7,FALSE),"")</f>
        <v>9772</v>
      </c>
      <c r="T320">
        <f>IFERROR(VLOOKUP(B320,Products!A:I,9,FALSE),"")</f>
        <v>142.25</v>
      </c>
      <c r="U320">
        <f t="shared" si="32"/>
        <v>8</v>
      </c>
      <c r="V320" t="str">
        <f t="shared" si="33"/>
        <v>No</v>
      </c>
      <c r="W320">
        <f t="shared" si="34"/>
        <v>2003</v>
      </c>
      <c r="X320">
        <f t="shared" si="35"/>
        <v>7</v>
      </c>
      <c r="Y320">
        <f>IFERROR(VLOOKUP(B320,Products!A:I,8,FALSE),"")</f>
        <v>93.89</v>
      </c>
      <c r="Z320">
        <f t="shared" si="36"/>
        <v>4352.76</v>
      </c>
      <c r="AA320">
        <f t="shared" si="37"/>
        <v>28.778357652572158</v>
      </c>
      <c r="AB320">
        <f t="shared" si="38"/>
        <v>0</v>
      </c>
      <c r="AC320">
        <f t="shared" si="39"/>
        <v>972.7199999999998</v>
      </c>
    </row>
    <row r="321" spans="1:29">
      <c r="A321">
        <v>10136</v>
      </c>
      <c r="B321" t="s">
        <v>154</v>
      </c>
      <c r="C321">
        <v>41</v>
      </c>
      <c r="D321">
        <v>169.34</v>
      </c>
      <c r="E321">
        <v>3</v>
      </c>
      <c r="F321" s="6">
        <f>IFERROR(VLOOKUP(A321,Orders!A:B,2,FALSE),"")</f>
        <v>37806</v>
      </c>
      <c r="G321" s="6">
        <f>IFERROR(VLOOKUP(A321,Orders!A:C,3,FALSE),"")</f>
        <v>37816</v>
      </c>
      <c r="H321" s="6">
        <f>IFERROR(VLOOKUP(A321,Orders!A:D,4,FALSE),"")</f>
        <v>37808</v>
      </c>
      <c r="I321" t="str">
        <f>IFERROR(VLOOKUP(A321,Orders!A:E,5,FALSE),"")</f>
        <v>Shipped</v>
      </c>
      <c r="J321">
        <f>IFERROR(VLOOKUP(A321,Orders!A:G,7,FALSE),"")</f>
        <v>242</v>
      </c>
      <c r="K321">
        <f>IFERROR(VLOOKUP(J321,Customers!A:L,12,FALSE),"")</f>
        <v>1370</v>
      </c>
      <c r="L321">
        <f>IFERROR(VLOOKUP(J321,Customers!A:M,13,FALSE),"")</f>
        <v>61100</v>
      </c>
      <c r="M321" t="str">
        <f>IFERROR(VLOOKUP(J321,Customers!A:H,8,FALSE),"")</f>
        <v>Toulouse</v>
      </c>
      <c r="N321">
        <f>IFERROR(VLOOKUP(K321,Employees!A:F,6,FALSE),"")</f>
        <v>4</v>
      </c>
      <c r="O321" t="str">
        <f>IFERROR(VLOOKUP(N321,Offices!A:B,2,FALSE),"")</f>
        <v>Paris</v>
      </c>
      <c r="P321" s="6">
        <f>IFERROR(VLOOKUP(J321,Payments!A:C,3,FALSE),"")</f>
        <v>37947</v>
      </c>
      <c r="Q321">
        <f>IFERROR(VLOOKUP(J321,Payments!A:D,4,FALSE),"")</f>
        <v>33818.339999999997</v>
      </c>
      <c r="R321" t="str">
        <f>IFERROR(VLOOKUP(B321,Products!A:C,3,FALSE),"")</f>
        <v>Classic Cars</v>
      </c>
      <c r="S321">
        <f>IFERROR(VLOOKUP(B321,Products!A:G,7,FALSE),"")</f>
        <v>8347</v>
      </c>
      <c r="T321">
        <f>IFERROR(VLOOKUP(B321,Products!A:I,9,FALSE),"")</f>
        <v>169.34</v>
      </c>
      <c r="U321">
        <f t="shared" si="32"/>
        <v>8</v>
      </c>
      <c r="V321" t="str">
        <f t="shared" si="33"/>
        <v>No</v>
      </c>
      <c r="W321">
        <f t="shared" si="34"/>
        <v>2003</v>
      </c>
      <c r="X321">
        <f t="shared" si="35"/>
        <v>7</v>
      </c>
      <c r="Y321">
        <f>IFERROR(VLOOKUP(B321,Products!A:I,8,FALSE),"")</f>
        <v>77.900000000000006</v>
      </c>
      <c r="Z321">
        <f t="shared" si="36"/>
        <v>6942.9400000000005</v>
      </c>
      <c r="AA321">
        <f t="shared" si="37"/>
        <v>117.38125802310653</v>
      </c>
      <c r="AB321">
        <f t="shared" si="38"/>
        <v>1</v>
      </c>
      <c r="AC321">
        <f t="shared" si="39"/>
        <v>3749.04</v>
      </c>
    </row>
    <row r="322" spans="1:29">
      <c r="A322">
        <v>10137</v>
      </c>
      <c r="B322" t="s">
        <v>225</v>
      </c>
      <c r="C322">
        <v>44</v>
      </c>
      <c r="D322">
        <v>115.73</v>
      </c>
      <c r="E322">
        <v>2</v>
      </c>
      <c r="F322" s="6">
        <f>IFERROR(VLOOKUP(A322,Orders!A:B,2,FALSE),"")</f>
        <v>37812</v>
      </c>
      <c r="G322" s="6">
        <f>IFERROR(VLOOKUP(A322,Orders!A:C,3,FALSE),"")</f>
        <v>37822</v>
      </c>
      <c r="H322" s="6">
        <f>IFERROR(VLOOKUP(A322,Orders!A:D,4,FALSE),"")</f>
        <v>37816</v>
      </c>
      <c r="I322" t="str">
        <f>IFERROR(VLOOKUP(A322,Orders!A:E,5,FALSE),"")</f>
        <v>Shipped</v>
      </c>
      <c r="J322">
        <f>IFERROR(VLOOKUP(A322,Orders!A:G,7,FALSE),"")</f>
        <v>353</v>
      </c>
      <c r="K322">
        <f>IFERROR(VLOOKUP(J322,Customers!A:L,12,FALSE),"")</f>
        <v>1337</v>
      </c>
      <c r="L322">
        <f>IFERROR(VLOOKUP(J322,Customers!A:M,13,FALSE),"")</f>
        <v>81100</v>
      </c>
      <c r="M322" t="str">
        <f>IFERROR(VLOOKUP(J322,Customers!A:H,8,FALSE),"")</f>
        <v>Reims</v>
      </c>
      <c r="N322">
        <f>IFERROR(VLOOKUP(K322,Employees!A:F,6,FALSE),"")</f>
        <v>4</v>
      </c>
      <c r="O322" t="str">
        <f>IFERROR(VLOOKUP(N322,Offices!A:B,2,FALSE),"")</f>
        <v>Paris</v>
      </c>
      <c r="P322" s="6">
        <f>IFERROR(VLOOKUP(J322,Payments!A:C,3,FALSE),"")</f>
        <v>38362</v>
      </c>
      <c r="Q322">
        <f>IFERROR(VLOOKUP(J322,Payments!A:D,4,FALSE),"")</f>
        <v>49705.52</v>
      </c>
      <c r="R322" t="str">
        <f>IFERROR(VLOOKUP(B322,Products!A:C,3,FALSE),"")</f>
        <v>Classic Cars</v>
      </c>
      <c r="S322">
        <f>IFERROR(VLOOKUP(B322,Products!A:G,7,FALSE),"")</f>
        <v>9042</v>
      </c>
      <c r="T322">
        <f>IFERROR(VLOOKUP(B322,Products!A:I,9,FALSE),"")</f>
        <v>124.44</v>
      </c>
      <c r="U322">
        <f t="shared" ref="U322:U385" si="40">G322-H322</f>
        <v>6</v>
      </c>
      <c r="V322" t="str">
        <f t="shared" ref="V322:V385" si="41">IF(OR(I322="Shipped",I322="Resolved"),IF(U322&lt;=6,"Yes","No"),"")</f>
        <v>Yes</v>
      </c>
      <c r="W322">
        <f t="shared" ref="W322:W385" si="42">YEAR(F322)</f>
        <v>2003</v>
      </c>
      <c r="X322">
        <f t="shared" ref="X322:X385" si="43">MONTH(F322)</f>
        <v>7</v>
      </c>
      <c r="Y322">
        <f>IFERROR(VLOOKUP(B322,Products!A:I,8,FALSE),"")</f>
        <v>65.959999999999994</v>
      </c>
      <c r="Z322">
        <f t="shared" ref="Z322:Z385" si="44">C322*D322</f>
        <v>5092.12</v>
      </c>
      <c r="AA322">
        <f t="shared" ref="AA322:AA385" si="45">((D322-Y322)/Y322)*100</f>
        <v>75.454821103699231</v>
      </c>
      <c r="AB322">
        <f t="shared" ref="AB322:AB385" si="46">IF(AA322&gt;=67, 1,0)</f>
        <v>1</v>
      </c>
      <c r="AC322">
        <f t="shared" ref="AC322:AC385" si="47">C322*(D322-Y322)</f>
        <v>2189.8800000000006</v>
      </c>
    </row>
    <row r="323" spans="1:29">
      <c r="A323">
        <v>10137</v>
      </c>
      <c r="B323" t="s">
        <v>222</v>
      </c>
      <c r="C323">
        <v>37</v>
      </c>
      <c r="D323">
        <v>110.88</v>
      </c>
      <c r="E323">
        <v>3</v>
      </c>
      <c r="F323" s="6">
        <f>IFERROR(VLOOKUP(A323,Orders!A:B,2,FALSE),"")</f>
        <v>37812</v>
      </c>
      <c r="G323" s="6">
        <f>IFERROR(VLOOKUP(A323,Orders!A:C,3,FALSE),"")</f>
        <v>37822</v>
      </c>
      <c r="H323" s="6">
        <f>IFERROR(VLOOKUP(A323,Orders!A:D,4,FALSE),"")</f>
        <v>37816</v>
      </c>
      <c r="I323" t="str">
        <f>IFERROR(VLOOKUP(A323,Orders!A:E,5,FALSE),"")</f>
        <v>Shipped</v>
      </c>
      <c r="J323">
        <f>IFERROR(VLOOKUP(A323,Orders!A:G,7,FALSE),"")</f>
        <v>353</v>
      </c>
      <c r="K323">
        <f>IFERROR(VLOOKUP(J323,Customers!A:L,12,FALSE),"")</f>
        <v>1337</v>
      </c>
      <c r="L323">
        <f>IFERROR(VLOOKUP(J323,Customers!A:M,13,FALSE),"")</f>
        <v>81100</v>
      </c>
      <c r="M323" t="str">
        <f>IFERROR(VLOOKUP(J323,Customers!A:H,8,FALSE),"")</f>
        <v>Reims</v>
      </c>
      <c r="N323">
        <f>IFERROR(VLOOKUP(K323,Employees!A:F,6,FALSE),"")</f>
        <v>4</v>
      </c>
      <c r="O323" t="str">
        <f>IFERROR(VLOOKUP(N323,Offices!A:B,2,FALSE),"")</f>
        <v>Paris</v>
      </c>
      <c r="P323" s="6">
        <f>IFERROR(VLOOKUP(J323,Payments!A:C,3,FALSE),"")</f>
        <v>38362</v>
      </c>
      <c r="Q323">
        <f>IFERROR(VLOOKUP(J323,Payments!A:D,4,FALSE),"")</f>
        <v>49705.52</v>
      </c>
      <c r="R323" t="str">
        <f>IFERROR(VLOOKUP(B323,Products!A:C,3,FALSE),"")</f>
        <v>Classic Cars</v>
      </c>
      <c r="S323">
        <f>IFERROR(VLOOKUP(B323,Products!A:G,7,FALSE),"")</f>
        <v>8164</v>
      </c>
      <c r="T323">
        <f>IFERROR(VLOOKUP(B323,Products!A:I,9,FALSE),"")</f>
        <v>132</v>
      </c>
      <c r="U323">
        <f t="shared" si="40"/>
        <v>6</v>
      </c>
      <c r="V323" t="str">
        <f t="shared" si="41"/>
        <v>Yes</v>
      </c>
      <c r="W323">
        <f t="shared" si="42"/>
        <v>2003</v>
      </c>
      <c r="X323">
        <f t="shared" si="43"/>
        <v>7</v>
      </c>
      <c r="Y323">
        <f>IFERROR(VLOOKUP(B323,Products!A:I,8,FALSE),"")</f>
        <v>56.76</v>
      </c>
      <c r="Z323">
        <f t="shared" si="44"/>
        <v>4102.5599999999995</v>
      </c>
      <c r="AA323">
        <f t="shared" si="45"/>
        <v>95.348837209302332</v>
      </c>
      <c r="AB323">
        <f t="shared" si="46"/>
        <v>1</v>
      </c>
      <c r="AC323">
        <f t="shared" si="47"/>
        <v>2002.4399999999998</v>
      </c>
    </row>
    <row r="324" spans="1:29">
      <c r="A324">
        <v>10137</v>
      </c>
      <c r="B324" t="s">
        <v>223</v>
      </c>
      <c r="C324">
        <v>31</v>
      </c>
      <c r="D324">
        <v>118.68</v>
      </c>
      <c r="E324">
        <v>4</v>
      </c>
      <c r="F324" s="6">
        <f>IFERROR(VLOOKUP(A324,Orders!A:B,2,FALSE),"")</f>
        <v>37812</v>
      </c>
      <c r="G324" s="6">
        <f>IFERROR(VLOOKUP(A324,Orders!A:C,3,FALSE),"")</f>
        <v>37822</v>
      </c>
      <c r="H324" s="6">
        <f>IFERROR(VLOOKUP(A324,Orders!A:D,4,FALSE),"")</f>
        <v>37816</v>
      </c>
      <c r="I324" t="str">
        <f>IFERROR(VLOOKUP(A324,Orders!A:E,5,FALSE),"")</f>
        <v>Shipped</v>
      </c>
      <c r="J324">
        <f>IFERROR(VLOOKUP(A324,Orders!A:G,7,FALSE),"")</f>
        <v>353</v>
      </c>
      <c r="K324">
        <f>IFERROR(VLOOKUP(J324,Customers!A:L,12,FALSE),"")</f>
        <v>1337</v>
      </c>
      <c r="L324">
        <f>IFERROR(VLOOKUP(J324,Customers!A:M,13,FALSE),"")</f>
        <v>81100</v>
      </c>
      <c r="M324" t="str">
        <f>IFERROR(VLOOKUP(J324,Customers!A:H,8,FALSE),"")</f>
        <v>Reims</v>
      </c>
      <c r="N324">
        <f>IFERROR(VLOOKUP(K324,Employees!A:F,6,FALSE),"")</f>
        <v>4</v>
      </c>
      <c r="O324" t="str">
        <f>IFERROR(VLOOKUP(N324,Offices!A:B,2,FALSE),"")</f>
        <v>Paris</v>
      </c>
      <c r="P324" s="6">
        <f>IFERROR(VLOOKUP(J324,Payments!A:C,3,FALSE),"")</f>
        <v>38362</v>
      </c>
      <c r="Q324">
        <f>IFERROR(VLOOKUP(J324,Payments!A:D,4,FALSE),"")</f>
        <v>49705.52</v>
      </c>
      <c r="R324" t="str">
        <f>IFERROR(VLOOKUP(B324,Products!A:C,3,FALSE),"")</f>
        <v>Classic Cars</v>
      </c>
      <c r="S324">
        <f>IFERROR(VLOOKUP(B324,Products!A:G,7,FALSE),"")</f>
        <v>8990</v>
      </c>
      <c r="T324">
        <f>IFERROR(VLOOKUP(B324,Products!A:I,9,FALSE),"")</f>
        <v>141.28</v>
      </c>
      <c r="U324">
        <f t="shared" si="40"/>
        <v>6</v>
      </c>
      <c r="V324" t="str">
        <f t="shared" si="41"/>
        <v>Yes</v>
      </c>
      <c r="W324">
        <f t="shared" si="42"/>
        <v>2003</v>
      </c>
      <c r="X324">
        <f t="shared" si="43"/>
        <v>7</v>
      </c>
      <c r="Y324">
        <f>IFERROR(VLOOKUP(B324,Products!A:I,8,FALSE),"")</f>
        <v>62.16</v>
      </c>
      <c r="Z324">
        <f t="shared" si="44"/>
        <v>3679.0800000000004</v>
      </c>
      <c r="AA324">
        <f t="shared" si="45"/>
        <v>90.926640926640943</v>
      </c>
      <c r="AB324">
        <f t="shared" si="46"/>
        <v>1</v>
      </c>
      <c r="AC324">
        <f t="shared" si="47"/>
        <v>1752.1200000000003</v>
      </c>
    </row>
    <row r="325" spans="1:29">
      <c r="A325">
        <v>10137</v>
      </c>
      <c r="B325" t="s">
        <v>228</v>
      </c>
      <c r="C325">
        <v>26</v>
      </c>
      <c r="D325">
        <v>40.25</v>
      </c>
      <c r="E325">
        <v>1</v>
      </c>
      <c r="F325" s="6">
        <f>IFERROR(VLOOKUP(A325,Orders!A:B,2,FALSE),"")</f>
        <v>37812</v>
      </c>
      <c r="G325" s="6">
        <f>IFERROR(VLOOKUP(A325,Orders!A:C,3,FALSE),"")</f>
        <v>37822</v>
      </c>
      <c r="H325" s="6">
        <f>IFERROR(VLOOKUP(A325,Orders!A:D,4,FALSE),"")</f>
        <v>37816</v>
      </c>
      <c r="I325" t="str">
        <f>IFERROR(VLOOKUP(A325,Orders!A:E,5,FALSE),"")</f>
        <v>Shipped</v>
      </c>
      <c r="J325">
        <f>IFERROR(VLOOKUP(A325,Orders!A:G,7,FALSE),"")</f>
        <v>353</v>
      </c>
      <c r="K325">
        <f>IFERROR(VLOOKUP(J325,Customers!A:L,12,FALSE),"")</f>
        <v>1337</v>
      </c>
      <c r="L325">
        <f>IFERROR(VLOOKUP(J325,Customers!A:M,13,FALSE),"")</f>
        <v>81100</v>
      </c>
      <c r="M325" t="str">
        <f>IFERROR(VLOOKUP(J325,Customers!A:H,8,FALSE),"")</f>
        <v>Reims</v>
      </c>
      <c r="N325">
        <f>IFERROR(VLOOKUP(K325,Employees!A:F,6,FALSE),"")</f>
        <v>4</v>
      </c>
      <c r="O325" t="str">
        <f>IFERROR(VLOOKUP(N325,Offices!A:B,2,FALSE),"")</f>
        <v>Paris</v>
      </c>
      <c r="P325" s="6">
        <f>IFERROR(VLOOKUP(J325,Payments!A:C,3,FALSE),"")</f>
        <v>38362</v>
      </c>
      <c r="Q325">
        <f>IFERROR(VLOOKUP(J325,Payments!A:D,4,FALSE),"")</f>
        <v>49705.52</v>
      </c>
      <c r="R325" t="str">
        <f>IFERROR(VLOOKUP(B325,Products!A:C,3,FALSE),"")</f>
        <v>Classic Cars</v>
      </c>
      <c r="S325">
        <f>IFERROR(VLOOKUP(B325,Products!A:G,7,FALSE),"")</f>
        <v>8197</v>
      </c>
      <c r="T325">
        <f>IFERROR(VLOOKUP(B325,Products!A:I,9,FALSE),"")</f>
        <v>50.31</v>
      </c>
      <c r="U325">
        <f t="shared" si="40"/>
        <v>6</v>
      </c>
      <c r="V325" t="str">
        <f t="shared" si="41"/>
        <v>Yes</v>
      </c>
      <c r="W325">
        <f t="shared" si="42"/>
        <v>2003</v>
      </c>
      <c r="X325">
        <f t="shared" si="43"/>
        <v>7</v>
      </c>
      <c r="Y325">
        <f>IFERROR(VLOOKUP(B325,Products!A:I,8,FALSE),"")</f>
        <v>29.18</v>
      </c>
      <c r="Z325">
        <f t="shared" si="44"/>
        <v>1046.5</v>
      </c>
      <c r="AA325">
        <f t="shared" si="45"/>
        <v>37.936943111720353</v>
      </c>
      <c r="AB325">
        <f t="shared" si="46"/>
        <v>0</v>
      </c>
      <c r="AC325">
        <f t="shared" si="47"/>
        <v>287.82</v>
      </c>
    </row>
    <row r="326" spans="1:29">
      <c r="A326">
        <v>10138</v>
      </c>
      <c r="B326" t="s">
        <v>124</v>
      </c>
      <c r="C326">
        <v>33</v>
      </c>
      <c r="D326">
        <v>149.6</v>
      </c>
      <c r="E326">
        <v>6</v>
      </c>
      <c r="F326" s="6">
        <f>IFERROR(VLOOKUP(A326,Orders!A:B,2,FALSE),"")</f>
        <v>37809</v>
      </c>
      <c r="G326" s="6">
        <f>IFERROR(VLOOKUP(A326,Orders!A:C,3,FALSE),"")</f>
        <v>37818</v>
      </c>
      <c r="H326" s="6">
        <f>IFERROR(VLOOKUP(A326,Orders!A:D,4,FALSE),"")</f>
        <v>37815</v>
      </c>
      <c r="I326" t="str">
        <f>IFERROR(VLOOKUP(A326,Orders!A:E,5,FALSE),"")</f>
        <v>Shipped</v>
      </c>
      <c r="J326">
        <f>IFERROR(VLOOKUP(A326,Orders!A:G,7,FALSE),"")</f>
        <v>496</v>
      </c>
      <c r="K326">
        <f>IFERROR(VLOOKUP(J326,Customers!A:L,12,FALSE),"")</f>
        <v>1612</v>
      </c>
      <c r="L326">
        <f>IFERROR(VLOOKUP(J326,Customers!A:M,13,FALSE),"")</f>
        <v>110000</v>
      </c>
      <c r="M326" t="str">
        <f>IFERROR(VLOOKUP(J326,Customers!A:H,8,FALSE),"")</f>
        <v xml:space="preserve">Auckland  </v>
      </c>
      <c r="N326">
        <f>IFERROR(VLOOKUP(K326,Employees!A:F,6,FALSE),"")</f>
        <v>6</v>
      </c>
      <c r="O326" t="str">
        <f>IFERROR(VLOOKUP(N326,Offices!A:B,2,FALSE),"")</f>
        <v>Sydney</v>
      </c>
      <c r="P326" s="6">
        <f>IFERROR(VLOOKUP(J326,Payments!A:C,3,FALSE),"")</f>
        <v>38497</v>
      </c>
      <c r="Q326">
        <f>IFERROR(VLOOKUP(J326,Payments!A:D,4,FALSE),"")</f>
        <v>30253.75</v>
      </c>
      <c r="R326" t="str">
        <f>IFERROR(VLOOKUP(B326,Products!A:C,3,FALSE),"")</f>
        <v>Vintage Cars</v>
      </c>
      <c r="S326">
        <f>IFERROR(VLOOKUP(B326,Products!A:G,7,FALSE),"")</f>
        <v>2724</v>
      </c>
      <c r="T326">
        <f>IFERROR(VLOOKUP(B326,Products!A:I,9,FALSE),"")</f>
        <v>170</v>
      </c>
      <c r="U326">
        <f t="shared" si="40"/>
        <v>3</v>
      </c>
      <c r="V326" t="str">
        <f t="shared" si="41"/>
        <v>Yes</v>
      </c>
      <c r="W326">
        <f t="shared" si="42"/>
        <v>2003</v>
      </c>
      <c r="X326">
        <f t="shared" si="43"/>
        <v>7</v>
      </c>
      <c r="Y326">
        <f>IFERROR(VLOOKUP(B326,Products!A:I,8,FALSE),"")</f>
        <v>86.7</v>
      </c>
      <c r="Z326">
        <f t="shared" si="44"/>
        <v>4936.8</v>
      </c>
      <c r="AA326">
        <f t="shared" si="45"/>
        <v>72.549019607843121</v>
      </c>
      <c r="AB326">
        <f t="shared" si="46"/>
        <v>1</v>
      </c>
      <c r="AC326">
        <f t="shared" si="47"/>
        <v>2075.6999999999998</v>
      </c>
    </row>
    <row r="327" spans="1:29">
      <c r="A327">
        <v>10138</v>
      </c>
      <c r="B327" t="s">
        <v>125</v>
      </c>
      <c r="C327">
        <v>22</v>
      </c>
      <c r="D327">
        <v>51.46</v>
      </c>
      <c r="E327">
        <v>5</v>
      </c>
      <c r="F327" s="6">
        <f>IFERROR(VLOOKUP(A327,Orders!A:B,2,FALSE),"")</f>
        <v>37809</v>
      </c>
      <c r="G327" s="6">
        <f>IFERROR(VLOOKUP(A327,Orders!A:C,3,FALSE),"")</f>
        <v>37818</v>
      </c>
      <c r="H327" s="6">
        <f>IFERROR(VLOOKUP(A327,Orders!A:D,4,FALSE),"")</f>
        <v>37815</v>
      </c>
      <c r="I327" t="str">
        <f>IFERROR(VLOOKUP(A327,Orders!A:E,5,FALSE),"")</f>
        <v>Shipped</v>
      </c>
      <c r="J327">
        <f>IFERROR(VLOOKUP(A327,Orders!A:G,7,FALSE),"")</f>
        <v>496</v>
      </c>
      <c r="K327">
        <f>IFERROR(VLOOKUP(J327,Customers!A:L,12,FALSE),"")</f>
        <v>1612</v>
      </c>
      <c r="L327">
        <f>IFERROR(VLOOKUP(J327,Customers!A:M,13,FALSE),"")</f>
        <v>110000</v>
      </c>
      <c r="M327" t="str">
        <f>IFERROR(VLOOKUP(J327,Customers!A:H,8,FALSE),"")</f>
        <v xml:space="preserve">Auckland  </v>
      </c>
      <c r="N327">
        <f>IFERROR(VLOOKUP(K327,Employees!A:F,6,FALSE),"")</f>
        <v>6</v>
      </c>
      <c r="O327" t="str">
        <f>IFERROR(VLOOKUP(N327,Offices!A:B,2,FALSE),"")</f>
        <v>Sydney</v>
      </c>
      <c r="P327" s="6">
        <f>IFERROR(VLOOKUP(J327,Payments!A:C,3,FALSE),"")</f>
        <v>38497</v>
      </c>
      <c r="Q327">
        <f>IFERROR(VLOOKUP(J327,Payments!A:D,4,FALSE),"")</f>
        <v>30253.75</v>
      </c>
      <c r="R327" t="str">
        <f>IFERROR(VLOOKUP(B327,Products!A:C,3,FALSE),"")</f>
        <v>Vintage Cars</v>
      </c>
      <c r="S327">
        <f>IFERROR(VLOOKUP(B327,Products!A:G,7,FALSE),"")</f>
        <v>540</v>
      </c>
      <c r="T327">
        <f>IFERROR(VLOOKUP(B327,Products!A:I,9,FALSE),"")</f>
        <v>60.54</v>
      </c>
      <c r="U327">
        <f t="shared" si="40"/>
        <v>3</v>
      </c>
      <c r="V327" t="str">
        <f t="shared" si="41"/>
        <v>Yes</v>
      </c>
      <c r="W327">
        <f t="shared" si="42"/>
        <v>2003</v>
      </c>
      <c r="X327">
        <f t="shared" si="43"/>
        <v>7</v>
      </c>
      <c r="Y327">
        <f>IFERROR(VLOOKUP(B327,Products!A:I,8,FALSE),"")</f>
        <v>33.299999999999997</v>
      </c>
      <c r="Z327">
        <f t="shared" si="44"/>
        <v>1132.1200000000001</v>
      </c>
      <c r="AA327">
        <f t="shared" si="45"/>
        <v>54.534534534534551</v>
      </c>
      <c r="AB327">
        <f t="shared" si="46"/>
        <v>0</v>
      </c>
      <c r="AC327">
        <f t="shared" si="47"/>
        <v>399.5200000000001</v>
      </c>
    </row>
    <row r="328" spans="1:29">
      <c r="A328">
        <v>10138</v>
      </c>
      <c r="B328" t="s">
        <v>128</v>
      </c>
      <c r="C328">
        <v>38</v>
      </c>
      <c r="D328">
        <v>114.42</v>
      </c>
      <c r="E328">
        <v>3</v>
      </c>
      <c r="F328" s="6">
        <f>IFERROR(VLOOKUP(A328,Orders!A:B,2,FALSE),"")</f>
        <v>37809</v>
      </c>
      <c r="G328" s="6">
        <f>IFERROR(VLOOKUP(A328,Orders!A:C,3,FALSE),"")</f>
        <v>37818</v>
      </c>
      <c r="H328" s="6">
        <f>IFERROR(VLOOKUP(A328,Orders!A:D,4,FALSE),"")</f>
        <v>37815</v>
      </c>
      <c r="I328" t="str">
        <f>IFERROR(VLOOKUP(A328,Orders!A:E,5,FALSE),"")</f>
        <v>Shipped</v>
      </c>
      <c r="J328">
        <f>IFERROR(VLOOKUP(A328,Orders!A:G,7,FALSE),"")</f>
        <v>496</v>
      </c>
      <c r="K328">
        <f>IFERROR(VLOOKUP(J328,Customers!A:L,12,FALSE),"")</f>
        <v>1612</v>
      </c>
      <c r="L328">
        <f>IFERROR(VLOOKUP(J328,Customers!A:M,13,FALSE),"")</f>
        <v>110000</v>
      </c>
      <c r="M328" t="str">
        <f>IFERROR(VLOOKUP(J328,Customers!A:H,8,FALSE),"")</f>
        <v xml:space="preserve">Auckland  </v>
      </c>
      <c r="N328">
        <f>IFERROR(VLOOKUP(K328,Employees!A:F,6,FALSE),"")</f>
        <v>6</v>
      </c>
      <c r="O328" t="str">
        <f>IFERROR(VLOOKUP(N328,Offices!A:B,2,FALSE),"")</f>
        <v>Sydney</v>
      </c>
      <c r="P328" s="6">
        <f>IFERROR(VLOOKUP(J328,Payments!A:C,3,FALSE),"")</f>
        <v>38497</v>
      </c>
      <c r="Q328">
        <f>IFERROR(VLOOKUP(J328,Payments!A:D,4,FALSE),"")</f>
        <v>30253.75</v>
      </c>
      <c r="R328" t="str">
        <f>IFERROR(VLOOKUP(B328,Products!A:C,3,FALSE),"")</f>
        <v>Vintage Cars</v>
      </c>
      <c r="S328">
        <f>IFERROR(VLOOKUP(B328,Products!A:G,7,FALSE),"")</f>
        <v>9354</v>
      </c>
      <c r="T328">
        <f>IFERROR(VLOOKUP(B328,Products!A:I,9,FALSE),"")</f>
        <v>127.13</v>
      </c>
      <c r="U328">
        <f t="shared" si="40"/>
        <v>3</v>
      </c>
      <c r="V328" t="str">
        <f t="shared" si="41"/>
        <v>Yes</v>
      </c>
      <c r="W328">
        <f t="shared" si="42"/>
        <v>2003</v>
      </c>
      <c r="X328">
        <f t="shared" si="43"/>
        <v>7</v>
      </c>
      <c r="Y328">
        <f>IFERROR(VLOOKUP(B328,Products!A:I,8,FALSE),"")</f>
        <v>58.48</v>
      </c>
      <c r="Z328">
        <f t="shared" si="44"/>
        <v>4347.96</v>
      </c>
      <c r="AA328">
        <f t="shared" si="45"/>
        <v>95.656634746922037</v>
      </c>
      <c r="AB328">
        <f t="shared" si="46"/>
        <v>1</v>
      </c>
      <c r="AC328">
        <f t="shared" si="47"/>
        <v>2125.7200000000003</v>
      </c>
    </row>
    <row r="329" spans="1:29">
      <c r="A329">
        <v>10138</v>
      </c>
      <c r="B329" t="s">
        <v>126</v>
      </c>
      <c r="C329">
        <v>47</v>
      </c>
      <c r="D329">
        <v>79.150000000000006</v>
      </c>
      <c r="E329">
        <v>7</v>
      </c>
      <c r="F329" s="6">
        <f>IFERROR(VLOOKUP(A329,Orders!A:B,2,FALSE),"")</f>
        <v>37809</v>
      </c>
      <c r="G329" s="6">
        <f>IFERROR(VLOOKUP(A329,Orders!A:C,3,FALSE),"")</f>
        <v>37818</v>
      </c>
      <c r="H329" s="6">
        <f>IFERROR(VLOOKUP(A329,Orders!A:D,4,FALSE),"")</f>
        <v>37815</v>
      </c>
      <c r="I329" t="str">
        <f>IFERROR(VLOOKUP(A329,Orders!A:E,5,FALSE),"")</f>
        <v>Shipped</v>
      </c>
      <c r="J329">
        <f>IFERROR(VLOOKUP(A329,Orders!A:G,7,FALSE),"")</f>
        <v>496</v>
      </c>
      <c r="K329">
        <f>IFERROR(VLOOKUP(J329,Customers!A:L,12,FALSE),"")</f>
        <v>1612</v>
      </c>
      <c r="L329">
        <f>IFERROR(VLOOKUP(J329,Customers!A:M,13,FALSE),"")</f>
        <v>110000</v>
      </c>
      <c r="M329" t="str">
        <f>IFERROR(VLOOKUP(J329,Customers!A:H,8,FALSE),"")</f>
        <v xml:space="preserve">Auckland  </v>
      </c>
      <c r="N329">
        <f>IFERROR(VLOOKUP(K329,Employees!A:F,6,FALSE),"")</f>
        <v>6</v>
      </c>
      <c r="O329" t="str">
        <f>IFERROR(VLOOKUP(N329,Offices!A:B,2,FALSE),"")</f>
        <v>Sydney</v>
      </c>
      <c r="P329" s="6">
        <f>IFERROR(VLOOKUP(J329,Payments!A:C,3,FALSE),"")</f>
        <v>38497</v>
      </c>
      <c r="Q329">
        <f>IFERROR(VLOOKUP(J329,Payments!A:D,4,FALSE),"")</f>
        <v>30253.75</v>
      </c>
      <c r="R329" t="str">
        <f>IFERROR(VLOOKUP(B329,Products!A:C,3,FALSE),"")</f>
        <v>Vintage Cars</v>
      </c>
      <c r="S329">
        <f>IFERROR(VLOOKUP(B329,Products!A:G,7,FALSE),"")</f>
        <v>6553</v>
      </c>
      <c r="T329">
        <f>IFERROR(VLOOKUP(B329,Products!A:I,9,FALSE),"")</f>
        <v>92.03</v>
      </c>
      <c r="U329">
        <f t="shared" si="40"/>
        <v>3</v>
      </c>
      <c r="V329" t="str">
        <f t="shared" si="41"/>
        <v>Yes</v>
      </c>
      <c r="W329">
        <f t="shared" si="42"/>
        <v>2003</v>
      </c>
      <c r="X329">
        <f t="shared" si="43"/>
        <v>7</v>
      </c>
      <c r="Y329">
        <f>IFERROR(VLOOKUP(B329,Products!A:I,8,FALSE),"")</f>
        <v>43.26</v>
      </c>
      <c r="Z329">
        <f t="shared" si="44"/>
        <v>3720.05</v>
      </c>
      <c r="AA329">
        <f t="shared" si="45"/>
        <v>82.96347665279707</v>
      </c>
      <c r="AB329">
        <f t="shared" si="46"/>
        <v>1</v>
      </c>
      <c r="AC329">
        <f t="shared" si="47"/>
        <v>1686.8300000000004</v>
      </c>
    </row>
    <row r="330" spans="1:29">
      <c r="A330">
        <v>10138</v>
      </c>
      <c r="B330" t="s">
        <v>226</v>
      </c>
      <c r="C330">
        <v>23</v>
      </c>
      <c r="D330">
        <v>64.86</v>
      </c>
      <c r="E330">
        <v>8</v>
      </c>
      <c r="F330" s="6">
        <f>IFERROR(VLOOKUP(A330,Orders!A:B,2,FALSE),"")</f>
        <v>37809</v>
      </c>
      <c r="G330" s="6">
        <f>IFERROR(VLOOKUP(A330,Orders!A:C,3,FALSE),"")</f>
        <v>37818</v>
      </c>
      <c r="H330" s="6">
        <f>IFERROR(VLOOKUP(A330,Orders!A:D,4,FALSE),"")</f>
        <v>37815</v>
      </c>
      <c r="I330" t="str">
        <f>IFERROR(VLOOKUP(A330,Orders!A:E,5,FALSE),"")</f>
        <v>Shipped</v>
      </c>
      <c r="J330">
        <f>IFERROR(VLOOKUP(A330,Orders!A:G,7,FALSE),"")</f>
        <v>496</v>
      </c>
      <c r="K330">
        <f>IFERROR(VLOOKUP(J330,Customers!A:L,12,FALSE),"")</f>
        <v>1612</v>
      </c>
      <c r="L330">
        <f>IFERROR(VLOOKUP(J330,Customers!A:M,13,FALSE),"")</f>
        <v>110000</v>
      </c>
      <c r="M330" t="str">
        <f>IFERROR(VLOOKUP(J330,Customers!A:H,8,FALSE),"")</f>
        <v xml:space="preserve">Auckland  </v>
      </c>
      <c r="N330">
        <f>IFERROR(VLOOKUP(K330,Employees!A:F,6,FALSE),"")</f>
        <v>6</v>
      </c>
      <c r="O330" t="str">
        <f>IFERROR(VLOOKUP(N330,Offices!A:B,2,FALSE),"")</f>
        <v>Sydney</v>
      </c>
      <c r="P330" s="6">
        <f>IFERROR(VLOOKUP(J330,Payments!A:C,3,FALSE),"")</f>
        <v>38497</v>
      </c>
      <c r="Q330">
        <f>IFERROR(VLOOKUP(J330,Payments!A:D,4,FALSE),"")</f>
        <v>30253.75</v>
      </c>
      <c r="R330" t="str">
        <f>IFERROR(VLOOKUP(B330,Products!A:C,3,FALSE),"")</f>
        <v>Classic Cars</v>
      </c>
      <c r="S330">
        <f>IFERROR(VLOOKUP(B330,Products!A:G,7,FALSE),"")</f>
        <v>3209</v>
      </c>
      <c r="T330">
        <f>IFERROR(VLOOKUP(B330,Products!A:I,9,FALSE),"")</f>
        <v>71.27</v>
      </c>
      <c r="U330">
        <f t="shared" si="40"/>
        <v>3</v>
      </c>
      <c r="V330" t="str">
        <f t="shared" si="41"/>
        <v>Yes</v>
      </c>
      <c r="W330">
        <f t="shared" si="42"/>
        <v>2003</v>
      </c>
      <c r="X330">
        <f t="shared" si="43"/>
        <v>7</v>
      </c>
      <c r="Y330">
        <f>IFERROR(VLOOKUP(B330,Products!A:I,8,FALSE),"")</f>
        <v>34.21</v>
      </c>
      <c r="Z330">
        <f t="shared" si="44"/>
        <v>1491.78</v>
      </c>
      <c r="AA330">
        <f t="shared" si="45"/>
        <v>89.593686056708549</v>
      </c>
      <c r="AB330">
        <f t="shared" si="46"/>
        <v>1</v>
      </c>
      <c r="AC330">
        <f t="shared" si="47"/>
        <v>704.94999999999993</v>
      </c>
    </row>
    <row r="331" spans="1:29">
      <c r="A331">
        <v>10138</v>
      </c>
      <c r="B331" t="s">
        <v>227</v>
      </c>
      <c r="C331">
        <v>45</v>
      </c>
      <c r="D331">
        <v>59.53</v>
      </c>
      <c r="E331">
        <v>12</v>
      </c>
      <c r="F331" s="6">
        <f>IFERROR(VLOOKUP(A331,Orders!A:B,2,FALSE),"")</f>
        <v>37809</v>
      </c>
      <c r="G331" s="6">
        <f>IFERROR(VLOOKUP(A331,Orders!A:C,3,FALSE),"")</f>
        <v>37818</v>
      </c>
      <c r="H331" s="6">
        <f>IFERROR(VLOOKUP(A331,Orders!A:D,4,FALSE),"")</f>
        <v>37815</v>
      </c>
      <c r="I331" t="str">
        <f>IFERROR(VLOOKUP(A331,Orders!A:E,5,FALSE),"")</f>
        <v>Shipped</v>
      </c>
      <c r="J331">
        <f>IFERROR(VLOOKUP(A331,Orders!A:G,7,FALSE),"")</f>
        <v>496</v>
      </c>
      <c r="K331">
        <f>IFERROR(VLOOKUP(J331,Customers!A:L,12,FALSE),"")</f>
        <v>1612</v>
      </c>
      <c r="L331">
        <f>IFERROR(VLOOKUP(J331,Customers!A:M,13,FALSE),"")</f>
        <v>110000</v>
      </c>
      <c r="M331" t="str">
        <f>IFERROR(VLOOKUP(J331,Customers!A:H,8,FALSE),"")</f>
        <v xml:space="preserve">Auckland  </v>
      </c>
      <c r="N331">
        <f>IFERROR(VLOOKUP(K331,Employees!A:F,6,FALSE),"")</f>
        <v>6</v>
      </c>
      <c r="O331" t="str">
        <f>IFERROR(VLOOKUP(N331,Offices!A:B,2,FALSE),"")</f>
        <v>Sydney</v>
      </c>
      <c r="P331" s="6">
        <f>IFERROR(VLOOKUP(J331,Payments!A:C,3,FALSE),"")</f>
        <v>38497</v>
      </c>
      <c r="Q331">
        <f>IFERROR(VLOOKUP(J331,Payments!A:D,4,FALSE),"")</f>
        <v>30253.75</v>
      </c>
      <c r="R331" t="str">
        <f>IFERROR(VLOOKUP(B331,Products!A:C,3,FALSE),"")</f>
        <v>Classic Cars</v>
      </c>
      <c r="S331">
        <f>IFERROR(VLOOKUP(B331,Products!A:G,7,FALSE),"")</f>
        <v>1005</v>
      </c>
      <c r="T331">
        <f>IFERROR(VLOOKUP(B331,Products!A:I,9,FALSE),"")</f>
        <v>73.489999999999995</v>
      </c>
      <c r="U331">
        <f t="shared" si="40"/>
        <v>3</v>
      </c>
      <c r="V331" t="str">
        <f t="shared" si="41"/>
        <v>Yes</v>
      </c>
      <c r="W331">
        <f t="shared" si="42"/>
        <v>2003</v>
      </c>
      <c r="X331">
        <f t="shared" si="43"/>
        <v>7</v>
      </c>
      <c r="Y331">
        <f>IFERROR(VLOOKUP(B331,Products!A:I,8,FALSE),"")</f>
        <v>49.24</v>
      </c>
      <c r="Z331">
        <f t="shared" si="44"/>
        <v>2678.85</v>
      </c>
      <c r="AA331">
        <f t="shared" si="45"/>
        <v>20.897644191714051</v>
      </c>
      <c r="AB331">
        <f t="shared" si="46"/>
        <v>0</v>
      </c>
      <c r="AC331">
        <f t="shared" si="47"/>
        <v>463.04999999999995</v>
      </c>
    </row>
    <row r="332" spans="1:29">
      <c r="A332">
        <v>10138</v>
      </c>
      <c r="B332" t="s">
        <v>130</v>
      </c>
      <c r="C332">
        <v>22</v>
      </c>
      <c r="D332">
        <v>33.19</v>
      </c>
      <c r="E332">
        <v>2</v>
      </c>
      <c r="F332" s="6">
        <f>IFERROR(VLOOKUP(A332,Orders!A:B,2,FALSE),"")</f>
        <v>37809</v>
      </c>
      <c r="G332" s="6">
        <f>IFERROR(VLOOKUP(A332,Orders!A:C,3,FALSE),"")</f>
        <v>37818</v>
      </c>
      <c r="H332" s="6">
        <f>IFERROR(VLOOKUP(A332,Orders!A:D,4,FALSE),"")</f>
        <v>37815</v>
      </c>
      <c r="I332" t="str">
        <f>IFERROR(VLOOKUP(A332,Orders!A:E,5,FALSE),"")</f>
        <v>Shipped</v>
      </c>
      <c r="J332">
        <f>IFERROR(VLOOKUP(A332,Orders!A:G,7,FALSE),"")</f>
        <v>496</v>
      </c>
      <c r="K332">
        <f>IFERROR(VLOOKUP(J332,Customers!A:L,12,FALSE),"")</f>
        <v>1612</v>
      </c>
      <c r="L332">
        <f>IFERROR(VLOOKUP(J332,Customers!A:M,13,FALSE),"")</f>
        <v>110000</v>
      </c>
      <c r="M332" t="str">
        <f>IFERROR(VLOOKUP(J332,Customers!A:H,8,FALSE),"")</f>
        <v xml:space="preserve">Auckland  </v>
      </c>
      <c r="N332">
        <f>IFERROR(VLOOKUP(K332,Employees!A:F,6,FALSE),"")</f>
        <v>6</v>
      </c>
      <c r="O332" t="str">
        <f>IFERROR(VLOOKUP(N332,Offices!A:B,2,FALSE),"")</f>
        <v>Sydney</v>
      </c>
      <c r="P332" s="6">
        <f>IFERROR(VLOOKUP(J332,Payments!A:C,3,FALSE),"")</f>
        <v>38497</v>
      </c>
      <c r="Q332">
        <f>IFERROR(VLOOKUP(J332,Payments!A:D,4,FALSE),"")</f>
        <v>30253.75</v>
      </c>
      <c r="R332" t="str">
        <f>IFERROR(VLOOKUP(B332,Products!A:C,3,FALSE),"")</f>
        <v>Vintage Cars</v>
      </c>
      <c r="S332">
        <f>IFERROR(VLOOKUP(B332,Products!A:G,7,FALSE),"")</f>
        <v>7332</v>
      </c>
      <c r="T332">
        <f>IFERROR(VLOOKUP(B332,Products!A:I,9,FALSE),"")</f>
        <v>33.19</v>
      </c>
      <c r="U332">
        <f t="shared" si="40"/>
        <v>3</v>
      </c>
      <c r="V332" t="str">
        <f t="shared" si="41"/>
        <v>Yes</v>
      </c>
      <c r="W332">
        <f t="shared" si="42"/>
        <v>2003</v>
      </c>
      <c r="X332">
        <f t="shared" si="43"/>
        <v>7</v>
      </c>
      <c r="Y332">
        <f>IFERROR(VLOOKUP(B332,Products!A:I,8,FALSE),"")</f>
        <v>22.57</v>
      </c>
      <c r="Z332">
        <f t="shared" si="44"/>
        <v>730.18</v>
      </c>
      <c r="AA332">
        <f t="shared" si="45"/>
        <v>47.053610988037207</v>
      </c>
      <c r="AB332">
        <f t="shared" si="46"/>
        <v>0</v>
      </c>
      <c r="AC332">
        <f t="shared" si="47"/>
        <v>233.63999999999993</v>
      </c>
    </row>
    <row r="333" spans="1:29">
      <c r="A333">
        <v>10138</v>
      </c>
      <c r="B333" t="s">
        <v>131</v>
      </c>
      <c r="C333">
        <v>33</v>
      </c>
      <c r="D333">
        <v>38.53</v>
      </c>
      <c r="E333">
        <v>1</v>
      </c>
      <c r="F333" s="6">
        <f>IFERROR(VLOOKUP(A333,Orders!A:B,2,FALSE),"")</f>
        <v>37809</v>
      </c>
      <c r="G333" s="6">
        <f>IFERROR(VLOOKUP(A333,Orders!A:C,3,FALSE),"")</f>
        <v>37818</v>
      </c>
      <c r="H333" s="6">
        <f>IFERROR(VLOOKUP(A333,Orders!A:D,4,FALSE),"")</f>
        <v>37815</v>
      </c>
      <c r="I333" t="str">
        <f>IFERROR(VLOOKUP(A333,Orders!A:E,5,FALSE),"")</f>
        <v>Shipped</v>
      </c>
      <c r="J333">
        <f>IFERROR(VLOOKUP(A333,Orders!A:G,7,FALSE),"")</f>
        <v>496</v>
      </c>
      <c r="K333">
        <f>IFERROR(VLOOKUP(J333,Customers!A:L,12,FALSE),"")</f>
        <v>1612</v>
      </c>
      <c r="L333">
        <f>IFERROR(VLOOKUP(J333,Customers!A:M,13,FALSE),"")</f>
        <v>110000</v>
      </c>
      <c r="M333" t="str">
        <f>IFERROR(VLOOKUP(J333,Customers!A:H,8,FALSE),"")</f>
        <v xml:space="preserve">Auckland  </v>
      </c>
      <c r="N333">
        <f>IFERROR(VLOOKUP(K333,Employees!A:F,6,FALSE),"")</f>
        <v>6</v>
      </c>
      <c r="O333" t="str">
        <f>IFERROR(VLOOKUP(N333,Offices!A:B,2,FALSE),"")</f>
        <v>Sydney</v>
      </c>
      <c r="P333" s="6">
        <f>IFERROR(VLOOKUP(J333,Payments!A:C,3,FALSE),"")</f>
        <v>38497</v>
      </c>
      <c r="Q333">
        <f>IFERROR(VLOOKUP(J333,Payments!A:D,4,FALSE),"")</f>
        <v>30253.75</v>
      </c>
      <c r="R333" t="str">
        <f>IFERROR(VLOOKUP(B333,Products!A:C,3,FALSE),"")</f>
        <v>Vintage Cars</v>
      </c>
      <c r="S333">
        <f>IFERROR(VLOOKUP(B333,Products!A:G,7,FALSE),"")</f>
        <v>2847</v>
      </c>
      <c r="T333">
        <f>IFERROR(VLOOKUP(B333,Products!A:I,9,FALSE),"")</f>
        <v>44.8</v>
      </c>
      <c r="U333">
        <f t="shared" si="40"/>
        <v>3</v>
      </c>
      <c r="V333" t="str">
        <f t="shared" si="41"/>
        <v>Yes</v>
      </c>
      <c r="W333">
        <f t="shared" si="42"/>
        <v>2003</v>
      </c>
      <c r="X333">
        <f t="shared" si="43"/>
        <v>7</v>
      </c>
      <c r="Y333">
        <f>IFERROR(VLOOKUP(B333,Products!A:I,8,FALSE),"")</f>
        <v>20.61</v>
      </c>
      <c r="Z333">
        <f t="shared" si="44"/>
        <v>1271.49</v>
      </c>
      <c r="AA333">
        <f t="shared" si="45"/>
        <v>86.948083454633689</v>
      </c>
      <c r="AB333">
        <f t="shared" si="46"/>
        <v>1</v>
      </c>
      <c r="AC333">
        <f t="shared" si="47"/>
        <v>591.36</v>
      </c>
    </row>
    <row r="334" spans="1:29">
      <c r="A334">
        <v>10138</v>
      </c>
      <c r="B334" t="s">
        <v>229</v>
      </c>
      <c r="C334">
        <v>28</v>
      </c>
      <c r="D334">
        <v>73.599999999999994</v>
      </c>
      <c r="E334">
        <v>10</v>
      </c>
      <c r="F334" s="6">
        <f>IFERROR(VLOOKUP(A334,Orders!A:B,2,FALSE),"")</f>
        <v>37809</v>
      </c>
      <c r="G334" s="6">
        <f>IFERROR(VLOOKUP(A334,Orders!A:C,3,FALSE),"")</f>
        <v>37818</v>
      </c>
      <c r="H334" s="6">
        <f>IFERROR(VLOOKUP(A334,Orders!A:D,4,FALSE),"")</f>
        <v>37815</v>
      </c>
      <c r="I334" t="str">
        <f>IFERROR(VLOOKUP(A334,Orders!A:E,5,FALSE),"")</f>
        <v>Shipped</v>
      </c>
      <c r="J334">
        <f>IFERROR(VLOOKUP(A334,Orders!A:G,7,FALSE),"")</f>
        <v>496</v>
      </c>
      <c r="K334">
        <f>IFERROR(VLOOKUP(J334,Customers!A:L,12,FALSE),"")</f>
        <v>1612</v>
      </c>
      <c r="L334">
        <f>IFERROR(VLOOKUP(J334,Customers!A:M,13,FALSE),"")</f>
        <v>110000</v>
      </c>
      <c r="M334" t="str">
        <f>IFERROR(VLOOKUP(J334,Customers!A:H,8,FALSE),"")</f>
        <v xml:space="preserve">Auckland  </v>
      </c>
      <c r="N334">
        <f>IFERROR(VLOOKUP(K334,Employees!A:F,6,FALSE),"")</f>
        <v>6</v>
      </c>
      <c r="O334" t="str">
        <f>IFERROR(VLOOKUP(N334,Offices!A:B,2,FALSE),"")</f>
        <v>Sydney</v>
      </c>
      <c r="P334" s="6">
        <f>IFERROR(VLOOKUP(J334,Payments!A:C,3,FALSE),"")</f>
        <v>38497</v>
      </c>
      <c r="Q334">
        <f>IFERROR(VLOOKUP(J334,Payments!A:D,4,FALSE),"")</f>
        <v>30253.75</v>
      </c>
      <c r="R334" t="str">
        <f>IFERROR(VLOOKUP(B334,Products!A:C,3,FALSE),"")</f>
        <v>Classic Cars</v>
      </c>
      <c r="S334">
        <f>IFERROR(VLOOKUP(B334,Products!A:G,7,FALSE),"")</f>
        <v>2350</v>
      </c>
      <c r="T334">
        <f>IFERROR(VLOOKUP(B334,Products!A:I,9,FALSE),"")</f>
        <v>90.87</v>
      </c>
      <c r="U334">
        <f t="shared" si="40"/>
        <v>3</v>
      </c>
      <c r="V334" t="str">
        <f t="shared" si="41"/>
        <v>Yes</v>
      </c>
      <c r="W334">
        <f t="shared" si="42"/>
        <v>2003</v>
      </c>
      <c r="X334">
        <f t="shared" si="43"/>
        <v>7</v>
      </c>
      <c r="Y334">
        <f>IFERROR(VLOOKUP(B334,Products!A:I,8,FALSE),"")</f>
        <v>47.25</v>
      </c>
      <c r="Z334">
        <f t="shared" si="44"/>
        <v>2060.7999999999997</v>
      </c>
      <c r="AA334">
        <f t="shared" si="45"/>
        <v>55.767195767195751</v>
      </c>
      <c r="AB334">
        <f t="shared" si="46"/>
        <v>0</v>
      </c>
      <c r="AC334">
        <f t="shared" si="47"/>
        <v>737.79999999999984</v>
      </c>
    </row>
    <row r="335" spans="1:29">
      <c r="A335">
        <v>10138</v>
      </c>
      <c r="B335" t="s">
        <v>230</v>
      </c>
      <c r="C335">
        <v>30</v>
      </c>
      <c r="D335">
        <v>96.3</v>
      </c>
      <c r="E335">
        <v>9</v>
      </c>
      <c r="F335" s="6">
        <f>IFERROR(VLOOKUP(A335,Orders!A:B,2,FALSE),"")</f>
        <v>37809</v>
      </c>
      <c r="G335" s="6">
        <f>IFERROR(VLOOKUP(A335,Orders!A:C,3,FALSE),"")</f>
        <v>37818</v>
      </c>
      <c r="H335" s="6">
        <f>IFERROR(VLOOKUP(A335,Orders!A:D,4,FALSE),"")</f>
        <v>37815</v>
      </c>
      <c r="I335" t="str">
        <f>IFERROR(VLOOKUP(A335,Orders!A:E,5,FALSE),"")</f>
        <v>Shipped</v>
      </c>
      <c r="J335">
        <f>IFERROR(VLOOKUP(A335,Orders!A:G,7,FALSE),"")</f>
        <v>496</v>
      </c>
      <c r="K335">
        <f>IFERROR(VLOOKUP(J335,Customers!A:L,12,FALSE),"")</f>
        <v>1612</v>
      </c>
      <c r="L335">
        <f>IFERROR(VLOOKUP(J335,Customers!A:M,13,FALSE),"")</f>
        <v>110000</v>
      </c>
      <c r="M335" t="str">
        <f>IFERROR(VLOOKUP(J335,Customers!A:H,8,FALSE),"")</f>
        <v xml:space="preserve">Auckland  </v>
      </c>
      <c r="N335">
        <f>IFERROR(VLOOKUP(K335,Employees!A:F,6,FALSE),"")</f>
        <v>6</v>
      </c>
      <c r="O335" t="str">
        <f>IFERROR(VLOOKUP(N335,Offices!A:B,2,FALSE),"")</f>
        <v>Sydney</v>
      </c>
      <c r="P335" s="6">
        <f>IFERROR(VLOOKUP(J335,Payments!A:C,3,FALSE),"")</f>
        <v>38497</v>
      </c>
      <c r="Q335">
        <f>IFERROR(VLOOKUP(J335,Payments!A:D,4,FALSE),"")</f>
        <v>30253.75</v>
      </c>
      <c r="R335" t="str">
        <f>IFERROR(VLOOKUP(B335,Products!A:C,3,FALSE),"")</f>
        <v>Classic Cars</v>
      </c>
      <c r="S335">
        <f>IFERROR(VLOOKUP(B335,Products!A:G,7,FALSE),"")</f>
        <v>1452</v>
      </c>
      <c r="T335">
        <f>IFERROR(VLOOKUP(B335,Products!A:I,9,FALSE),"")</f>
        <v>117.44</v>
      </c>
      <c r="U335">
        <f t="shared" si="40"/>
        <v>3</v>
      </c>
      <c r="V335" t="str">
        <f t="shared" si="41"/>
        <v>Yes</v>
      </c>
      <c r="W335">
        <f t="shared" si="42"/>
        <v>2003</v>
      </c>
      <c r="X335">
        <f t="shared" si="43"/>
        <v>7</v>
      </c>
      <c r="Y335">
        <f>IFERROR(VLOOKUP(B335,Products!A:I,8,FALSE),"")</f>
        <v>72.819999999999993</v>
      </c>
      <c r="Z335">
        <f t="shared" si="44"/>
        <v>2889</v>
      </c>
      <c r="AA335">
        <f t="shared" si="45"/>
        <v>32.24388904147213</v>
      </c>
      <c r="AB335">
        <f t="shared" si="46"/>
        <v>0</v>
      </c>
      <c r="AC335">
        <f t="shared" si="47"/>
        <v>704.40000000000009</v>
      </c>
    </row>
    <row r="336" spans="1:29">
      <c r="A336">
        <v>10138</v>
      </c>
      <c r="B336" t="s">
        <v>231</v>
      </c>
      <c r="C336">
        <v>49</v>
      </c>
      <c r="D336">
        <v>77.05</v>
      </c>
      <c r="E336">
        <v>11</v>
      </c>
      <c r="F336" s="6">
        <f>IFERROR(VLOOKUP(A336,Orders!A:B,2,FALSE),"")</f>
        <v>37809</v>
      </c>
      <c r="G336" s="6">
        <f>IFERROR(VLOOKUP(A336,Orders!A:C,3,FALSE),"")</f>
        <v>37818</v>
      </c>
      <c r="H336" s="6">
        <f>IFERROR(VLOOKUP(A336,Orders!A:D,4,FALSE),"")</f>
        <v>37815</v>
      </c>
      <c r="I336" t="str">
        <f>IFERROR(VLOOKUP(A336,Orders!A:E,5,FALSE),"")</f>
        <v>Shipped</v>
      </c>
      <c r="J336">
        <f>IFERROR(VLOOKUP(A336,Orders!A:G,7,FALSE),"")</f>
        <v>496</v>
      </c>
      <c r="K336">
        <f>IFERROR(VLOOKUP(J336,Customers!A:L,12,FALSE),"")</f>
        <v>1612</v>
      </c>
      <c r="L336">
        <f>IFERROR(VLOOKUP(J336,Customers!A:M,13,FALSE),"")</f>
        <v>110000</v>
      </c>
      <c r="M336" t="str">
        <f>IFERROR(VLOOKUP(J336,Customers!A:H,8,FALSE),"")</f>
        <v xml:space="preserve">Auckland  </v>
      </c>
      <c r="N336">
        <f>IFERROR(VLOOKUP(K336,Employees!A:F,6,FALSE),"")</f>
        <v>6</v>
      </c>
      <c r="O336" t="str">
        <f>IFERROR(VLOOKUP(N336,Offices!A:B,2,FALSE),"")</f>
        <v>Sydney</v>
      </c>
      <c r="P336" s="6">
        <f>IFERROR(VLOOKUP(J336,Payments!A:C,3,FALSE),"")</f>
        <v>38497</v>
      </c>
      <c r="Q336">
        <f>IFERROR(VLOOKUP(J336,Payments!A:D,4,FALSE),"")</f>
        <v>30253.75</v>
      </c>
      <c r="R336" t="str">
        <f>IFERROR(VLOOKUP(B336,Products!A:C,3,FALSE),"")</f>
        <v>Classic Cars</v>
      </c>
      <c r="S336">
        <f>IFERROR(VLOOKUP(B336,Products!A:G,7,FALSE),"")</f>
        <v>4695</v>
      </c>
      <c r="T336">
        <f>IFERROR(VLOOKUP(B336,Products!A:I,9,FALSE),"")</f>
        <v>85.61</v>
      </c>
      <c r="U336">
        <f t="shared" si="40"/>
        <v>3</v>
      </c>
      <c r="V336" t="str">
        <f t="shared" si="41"/>
        <v>Yes</v>
      </c>
      <c r="W336">
        <f t="shared" si="42"/>
        <v>2003</v>
      </c>
      <c r="X336">
        <f t="shared" si="43"/>
        <v>7</v>
      </c>
      <c r="Y336">
        <f>IFERROR(VLOOKUP(B336,Products!A:I,8,FALSE),"")</f>
        <v>50.51</v>
      </c>
      <c r="Z336">
        <f t="shared" si="44"/>
        <v>3775.45</v>
      </c>
      <c r="AA336">
        <f t="shared" si="45"/>
        <v>52.544050683033063</v>
      </c>
      <c r="AB336">
        <f t="shared" si="46"/>
        <v>0</v>
      </c>
      <c r="AC336">
        <f t="shared" si="47"/>
        <v>1300.46</v>
      </c>
    </row>
    <row r="337" spans="1:29">
      <c r="A337">
        <v>10138</v>
      </c>
      <c r="B337" t="s">
        <v>232</v>
      </c>
      <c r="C337">
        <v>21</v>
      </c>
      <c r="D337">
        <v>99.58</v>
      </c>
      <c r="E337">
        <v>13</v>
      </c>
      <c r="F337" s="6">
        <f>IFERROR(VLOOKUP(A337,Orders!A:B,2,FALSE),"")</f>
        <v>37809</v>
      </c>
      <c r="G337" s="6">
        <f>IFERROR(VLOOKUP(A337,Orders!A:C,3,FALSE),"")</f>
        <v>37818</v>
      </c>
      <c r="H337" s="6">
        <f>IFERROR(VLOOKUP(A337,Orders!A:D,4,FALSE),"")</f>
        <v>37815</v>
      </c>
      <c r="I337" t="str">
        <f>IFERROR(VLOOKUP(A337,Orders!A:E,5,FALSE),"")</f>
        <v>Shipped</v>
      </c>
      <c r="J337">
        <f>IFERROR(VLOOKUP(A337,Orders!A:G,7,FALSE),"")</f>
        <v>496</v>
      </c>
      <c r="K337">
        <f>IFERROR(VLOOKUP(J337,Customers!A:L,12,FALSE),"")</f>
        <v>1612</v>
      </c>
      <c r="L337">
        <f>IFERROR(VLOOKUP(J337,Customers!A:M,13,FALSE),"")</f>
        <v>110000</v>
      </c>
      <c r="M337" t="str">
        <f>IFERROR(VLOOKUP(J337,Customers!A:H,8,FALSE),"")</f>
        <v xml:space="preserve">Auckland  </v>
      </c>
      <c r="N337">
        <f>IFERROR(VLOOKUP(K337,Employees!A:F,6,FALSE),"")</f>
        <v>6</v>
      </c>
      <c r="O337" t="str">
        <f>IFERROR(VLOOKUP(N337,Offices!A:B,2,FALSE),"")</f>
        <v>Sydney</v>
      </c>
      <c r="P337" s="6">
        <f>IFERROR(VLOOKUP(J337,Payments!A:C,3,FALSE),"")</f>
        <v>38497</v>
      </c>
      <c r="Q337">
        <f>IFERROR(VLOOKUP(J337,Payments!A:D,4,FALSE),"")</f>
        <v>30253.75</v>
      </c>
      <c r="R337" t="str">
        <f>IFERROR(VLOOKUP(B337,Products!A:C,3,FALSE),"")</f>
        <v>Classic Cars</v>
      </c>
      <c r="S337">
        <f>IFERROR(VLOOKUP(B337,Products!A:G,7,FALSE),"")</f>
        <v>9446</v>
      </c>
      <c r="T337">
        <f>IFERROR(VLOOKUP(B337,Products!A:I,9,FALSE),"")</f>
        <v>107.08</v>
      </c>
      <c r="U337">
        <f t="shared" si="40"/>
        <v>3</v>
      </c>
      <c r="V337" t="str">
        <f t="shared" si="41"/>
        <v>Yes</v>
      </c>
      <c r="W337">
        <f t="shared" si="42"/>
        <v>2003</v>
      </c>
      <c r="X337">
        <f t="shared" si="43"/>
        <v>7</v>
      </c>
      <c r="Y337">
        <f>IFERROR(VLOOKUP(B337,Products!A:I,8,FALSE),"")</f>
        <v>62.11</v>
      </c>
      <c r="Z337">
        <f t="shared" si="44"/>
        <v>2091.1799999999998</v>
      </c>
      <c r="AA337">
        <f t="shared" si="45"/>
        <v>60.32844952503622</v>
      </c>
      <c r="AB337">
        <f t="shared" si="46"/>
        <v>0</v>
      </c>
      <c r="AC337">
        <f t="shared" si="47"/>
        <v>786.87</v>
      </c>
    </row>
    <row r="338" spans="1:29">
      <c r="A338">
        <v>10138</v>
      </c>
      <c r="B338" t="s">
        <v>127</v>
      </c>
      <c r="C338">
        <v>29</v>
      </c>
      <c r="D338">
        <v>32.82</v>
      </c>
      <c r="E338">
        <v>4</v>
      </c>
      <c r="F338" s="6">
        <f>IFERROR(VLOOKUP(A338,Orders!A:B,2,FALSE),"")</f>
        <v>37809</v>
      </c>
      <c r="G338" s="6">
        <f>IFERROR(VLOOKUP(A338,Orders!A:C,3,FALSE),"")</f>
        <v>37818</v>
      </c>
      <c r="H338" s="6">
        <f>IFERROR(VLOOKUP(A338,Orders!A:D,4,FALSE),"")</f>
        <v>37815</v>
      </c>
      <c r="I338" t="str">
        <f>IFERROR(VLOOKUP(A338,Orders!A:E,5,FALSE),"")</f>
        <v>Shipped</v>
      </c>
      <c r="J338">
        <f>IFERROR(VLOOKUP(A338,Orders!A:G,7,FALSE),"")</f>
        <v>496</v>
      </c>
      <c r="K338">
        <f>IFERROR(VLOOKUP(J338,Customers!A:L,12,FALSE),"")</f>
        <v>1612</v>
      </c>
      <c r="L338">
        <f>IFERROR(VLOOKUP(J338,Customers!A:M,13,FALSE),"")</f>
        <v>110000</v>
      </c>
      <c r="M338" t="str">
        <f>IFERROR(VLOOKUP(J338,Customers!A:H,8,FALSE),"")</f>
        <v xml:space="preserve">Auckland  </v>
      </c>
      <c r="N338">
        <f>IFERROR(VLOOKUP(K338,Employees!A:F,6,FALSE),"")</f>
        <v>6</v>
      </c>
      <c r="O338" t="str">
        <f>IFERROR(VLOOKUP(N338,Offices!A:B,2,FALSE),"")</f>
        <v>Sydney</v>
      </c>
      <c r="P338" s="6">
        <f>IFERROR(VLOOKUP(J338,Payments!A:C,3,FALSE),"")</f>
        <v>38497</v>
      </c>
      <c r="Q338">
        <f>IFERROR(VLOOKUP(J338,Payments!A:D,4,FALSE),"")</f>
        <v>30253.75</v>
      </c>
      <c r="R338" t="str">
        <f>IFERROR(VLOOKUP(B338,Products!A:C,3,FALSE),"")</f>
        <v>Vintage Cars</v>
      </c>
      <c r="S338">
        <f>IFERROR(VLOOKUP(B338,Products!A:G,7,FALSE),"")</f>
        <v>2081</v>
      </c>
      <c r="T338">
        <f>IFERROR(VLOOKUP(B338,Products!A:I,9,FALSE),"")</f>
        <v>41.03</v>
      </c>
      <c r="U338">
        <f t="shared" si="40"/>
        <v>3</v>
      </c>
      <c r="V338" t="str">
        <f t="shared" si="41"/>
        <v>Yes</v>
      </c>
      <c r="W338">
        <f t="shared" si="42"/>
        <v>2003</v>
      </c>
      <c r="X338">
        <f t="shared" si="43"/>
        <v>7</v>
      </c>
      <c r="Y338">
        <f>IFERROR(VLOOKUP(B338,Products!A:I,8,FALSE),"")</f>
        <v>21.75</v>
      </c>
      <c r="Z338">
        <f t="shared" si="44"/>
        <v>951.78</v>
      </c>
      <c r="AA338">
        <f t="shared" si="45"/>
        <v>50.896551724137929</v>
      </c>
      <c r="AB338">
        <f t="shared" si="46"/>
        <v>0</v>
      </c>
      <c r="AC338">
        <f t="shared" si="47"/>
        <v>321.03000000000003</v>
      </c>
    </row>
    <row r="339" spans="1:29">
      <c r="A339">
        <v>10139</v>
      </c>
      <c r="B339" t="s">
        <v>132</v>
      </c>
      <c r="C339">
        <v>31</v>
      </c>
      <c r="D339">
        <v>89.38</v>
      </c>
      <c r="E339">
        <v>7</v>
      </c>
      <c r="F339" s="6">
        <f>IFERROR(VLOOKUP(A339,Orders!A:B,2,FALSE),"")</f>
        <v>37818</v>
      </c>
      <c r="G339" s="6">
        <f>IFERROR(VLOOKUP(A339,Orders!A:C,3,FALSE),"")</f>
        <v>37825</v>
      </c>
      <c r="H339" s="6">
        <f>IFERROR(VLOOKUP(A339,Orders!A:D,4,FALSE),"")</f>
        <v>37823</v>
      </c>
      <c r="I339" t="str">
        <f>IFERROR(VLOOKUP(A339,Orders!A:E,5,FALSE),"")</f>
        <v>Shipped</v>
      </c>
      <c r="J339">
        <f>IFERROR(VLOOKUP(A339,Orders!A:G,7,FALSE),"")</f>
        <v>282</v>
      </c>
      <c r="K339">
        <f>IFERROR(VLOOKUP(J339,Customers!A:L,12,FALSE),"")</f>
        <v>1611</v>
      </c>
      <c r="L339">
        <f>IFERROR(VLOOKUP(J339,Customers!A:M,13,FALSE),"")</f>
        <v>93300</v>
      </c>
      <c r="M339" t="str">
        <f>IFERROR(VLOOKUP(J339,Customers!A:H,8,FALSE),"")</f>
        <v>Chatswood</v>
      </c>
      <c r="N339">
        <f>IFERROR(VLOOKUP(K339,Employees!A:F,6,FALSE),"")</f>
        <v>6</v>
      </c>
      <c r="O339" t="str">
        <f>IFERROR(VLOOKUP(N339,Offices!A:B,2,FALSE),"")</f>
        <v>Sydney</v>
      </c>
      <c r="P339" s="6">
        <f>IFERROR(VLOOKUP(J339,Payments!A:C,3,FALSE),"")</f>
        <v>37836</v>
      </c>
      <c r="Q339">
        <f>IFERROR(VLOOKUP(J339,Payments!A:D,4,FALSE),"")</f>
        <v>24013.52</v>
      </c>
      <c r="R339" t="str">
        <f>IFERROR(VLOOKUP(B339,Products!A:C,3,FALSE),"")</f>
        <v>Vintage Cars</v>
      </c>
      <c r="S339">
        <f>IFERROR(VLOOKUP(B339,Products!A:G,7,FALSE),"")</f>
        <v>8693</v>
      </c>
      <c r="T339">
        <f>IFERROR(VLOOKUP(B339,Products!A:I,9,FALSE),"")</f>
        <v>102.74</v>
      </c>
      <c r="U339">
        <f t="shared" si="40"/>
        <v>2</v>
      </c>
      <c r="V339" t="str">
        <f t="shared" si="41"/>
        <v>Yes</v>
      </c>
      <c r="W339">
        <f t="shared" si="42"/>
        <v>2003</v>
      </c>
      <c r="X339">
        <f t="shared" si="43"/>
        <v>7</v>
      </c>
      <c r="Y339">
        <f>IFERROR(VLOOKUP(B339,Products!A:I,8,FALSE),"")</f>
        <v>60.62</v>
      </c>
      <c r="Z339">
        <f t="shared" si="44"/>
        <v>2770.7799999999997</v>
      </c>
      <c r="AA339">
        <f t="shared" si="45"/>
        <v>47.443088089739362</v>
      </c>
      <c r="AB339">
        <f t="shared" si="46"/>
        <v>0</v>
      </c>
      <c r="AC339">
        <f t="shared" si="47"/>
        <v>891.56</v>
      </c>
    </row>
    <row r="340" spans="1:29">
      <c r="A340">
        <v>10139</v>
      </c>
      <c r="B340" t="s">
        <v>133</v>
      </c>
      <c r="C340">
        <v>49</v>
      </c>
      <c r="D340">
        <v>52.83</v>
      </c>
      <c r="E340">
        <v>6</v>
      </c>
      <c r="F340" s="6">
        <f>IFERROR(VLOOKUP(A340,Orders!A:B,2,FALSE),"")</f>
        <v>37818</v>
      </c>
      <c r="G340" s="6">
        <f>IFERROR(VLOOKUP(A340,Orders!A:C,3,FALSE),"")</f>
        <v>37825</v>
      </c>
      <c r="H340" s="6">
        <f>IFERROR(VLOOKUP(A340,Orders!A:D,4,FALSE),"")</f>
        <v>37823</v>
      </c>
      <c r="I340" t="str">
        <f>IFERROR(VLOOKUP(A340,Orders!A:E,5,FALSE),"")</f>
        <v>Shipped</v>
      </c>
      <c r="J340">
        <f>IFERROR(VLOOKUP(A340,Orders!A:G,7,FALSE),"")</f>
        <v>282</v>
      </c>
      <c r="K340">
        <f>IFERROR(VLOOKUP(J340,Customers!A:L,12,FALSE),"")</f>
        <v>1611</v>
      </c>
      <c r="L340">
        <f>IFERROR(VLOOKUP(J340,Customers!A:M,13,FALSE),"")</f>
        <v>93300</v>
      </c>
      <c r="M340" t="str">
        <f>IFERROR(VLOOKUP(J340,Customers!A:H,8,FALSE),"")</f>
        <v>Chatswood</v>
      </c>
      <c r="N340">
        <f>IFERROR(VLOOKUP(K340,Employees!A:F,6,FALSE),"")</f>
        <v>6</v>
      </c>
      <c r="O340" t="str">
        <f>IFERROR(VLOOKUP(N340,Offices!A:B,2,FALSE),"")</f>
        <v>Sydney</v>
      </c>
      <c r="P340" s="6">
        <f>IFERROR(VLOOKUP(J340,Payments!A:C,3,FALSE),"")</f>
        <v>37836</v>
      </c>
      <c r="Q340">
        <f>IFERROR(VLOOKUP(J340,Payments!A:D,4,FALSE),"")</f>
        <v>24013.52</v>
      </c>
      <c r="R340" t="str">
        <f>IFERROR(VLOOKUP(B340,Products!A:C,3,FALSE),"")</f>
        <v>Vintage Cars</v>
      </c>
      <c r="S340">
        <f>IFERROR(VLOOKUP(B340,Products!A:G,7,FALSE),"")</f>
        <v>8635</v>
      </c>
      <c r="T340">
        <f>IFERROR(VLOOKUP(B340,Products!A:I,9,FALSE),"")</f>
        <v>53.91</v>
      </c>
      <c r="U340">
        <f t="shared" si="40"/>
        <v>2</v>
      </c>
      <c r="V340" t="str">
        <f t="shared" si="41"/>
        <v>Yes</v>
      </c>
      <c r="W340">
        <f t="shared" si="42"/>
        <v>2003</v>
      </c>
      <c r="X340">
        <f t="shared" si="43"/>
        <v>7</v>
      </c>
      <c r="Y340">
        <f>IFERROR(VLOOKUP(B340,Products!A:I,8,FALSE),"")</f>
        <v>24.26</v>
      </c>
      <c r="Z340">
        <f t="shared" si="44"/>
        <v>2588.67</v>
      </c>
      <c r="AA340">
        <f t="shared" si="45"/>
        <v>117.76586974443526</v>
      </c>
      <c r="AB340">
        <f t="shared" si="46"/>
        <v>1</v>
      </c>
      <c r="AC340">
        <f t="shared" si="47"/>
        <v>1399.9299999999998</v>
      </c>
    </row>
    <row r="341" spans="1:29">
      <c r="A341">
        <v>10139</v>
      </c>
      <c r="B341" t="s">
        <v>129</v>
      </c>
      <c r="C341">
        <v>41</v>
      </c>
      <c r="D341">
        <v>151.88</v>
      </c>
      <c r="E341">
        <v>8</v>
      </c>
      <c r="F341" s="6">
        <f>IFERROR(VLOOKUP(A341,Orders!A:B,2,FALSE),"")</f>
        <v>37818</v>
      </c>
      <c r="G341" s="6">
        <f>IFERROR(VLOOKUP(A341,Orders!A:C,3,FALSE),"")</f>
        <v>37825</v>
      </c>
      <c r="H341" s="6">
        <f>IFERROR(VLOOKUP(A341,Orders!A:D,4,FALSE),"")</f>
        <v>37823</v>
      </c>
      <c r="I341" t="str">
        <f>IFERROR(VLOOKUP(A341,Orders!A:E,5,FALSE),"")</f>
        <v>Shipped</v>
      </c>
      <c r="J341">
        <f>IFERROR(VLOOKUP(A341,Orders!A:G,7,FALSE),"")</f>
        <v>282</v>
      </c>
      <c r="K341">
        <f>IFERROR(VLOOKUP(J341,Customers!A:L,12,FALSE),"")</f>
        <v>1611</v>
      </c>
      <c r="L341">
        <f>IFERROR(VLOOKUP(J341,Customers!A:M,13,FALSE),"")</f>
        <v>93300</v>
      </c>
      <c r="M341" t="str">
        <f>IFERROR(VLOOKUP(J341,Customers!A:H,8,FALSE),"")</f>
        <v>Chatswood</v>
      </c>
      <c r="N341">
        <f>IFERROR(VLOOKUP(K341,Employees!A:F,6,FALSE),"")</f>
        <v>6</v>
      </c>
      <c r="O341" t="str">
        <f>IFERROR(VLOOKUP(N341,Offices!A:B,2,FALSE),"")</f>
        <v>Sydney</v>
      </c>
      <c r="P341" s="6">
        <f>IFERROR(VLOOKUP(J341,Payments!A:C,3,FALSE),"")</f>
        <v>37836</v>
      </c>
      <c r="Q341">
        <f>IFERROR(VLOOKUP(J341,Payments!A:D,4,FALSE),"")</f>
        <v>24013.52</v>
      </c>
      <c r="R341" t="str">
        <f>IFERROR(VLOOKUP(B341,Products!A:C,3,FALSE),"")</f>
        <v>Vintage Cars</v>
      </c>
      <c r="S341">
        <f>IFERROR(VLOOKUP(B341,Products!A:G,7,FALSE),"")</f>
        <v>548</v>
      </c>
      <c r="T341">
        <f>IFERROR(VLOOKUP(B341,Products!A:I,9,FALSE),"")</f>
        <v>168.75</v>
      </c>
      <c r="U341">
        <f t="shared" si="40"/>
        <v>2</v>
      </c>
      <c r="V341" t="str">
        <f t="shared" si="41"/>
        <v>Yes</v>
      </c>
      <c r="W341">
        <f t="shared" si="42"/>
        <v>2003</v>
      </c>
      <c r="X341">
        <f t="shared" si="43"/>
        <v>7</v>
      </c>
      <c r="Y341">
        <f>IFERROR(VLOOKUP(B341,Products!A:I,8,FALSE),"")</f>
        <v>72.56</v>
      </c>
      <c r="Z341">
        <f t="shared" si="44"/>
        <v>6227.08</v>
      </c>
      <c r="AA341">
        <f t="shared" si="45"/>
        <v>109.31642778390295</v>
      </c>
      <c r="AB341">
        <f t="shared" si="46"/>
        <v>1</v>
      </c>
      <c r="AC341">
        <f t="shared" si="47"/>
        <v>3252.12</v>
      </c>
    </row>
    <row r="342" spans="1:29">
      <c r="A342">
        <v>10139</v>
      </c>
      <c r="B342" t="s">
        <v>139</v>
      </c>
      <c r="C342">
        <v>46</v>
      </c>
      <c r="D342">
        <v>91.18</v>
      </c>
      <c r="E342">
        <v>1</v>
      </c>
      <c r="F342" s="6">
        <f>IFERROR(VLOOKUP(A342,Orders!A:B,2,FALSE),"")</f>
        <v>37818</v>
      </c>
      <c r="G342" s="6">
        <f>IFERROR(VLOOKUP(A342,Orders!A:C,3,FALSE),"")</f>
        <v>37825</v>
      </c>
      <c r="H342" s="6">
        <f>IFERROR(VLOOKUP(A342,Orders!A:D,4,FALSE),"")</f>
        <v>37823</v>
      </c>
      <c r="I342" t="str">
        <f>IFERROR(VLOOKUP(A342,Orders!A:E,5,FALSE),"")</f>
        <v>Shipped</v>
      </c>
      <c r="J342">
        <f>IFERROR(VLOOKUP(A342,Orders!A:G,7,FALSE),"")</f>
        <v>282</v>
      </c>
      <c r="K342">
        <f>IFERROR(VLOOKUP(J342,Customers!A:L,12,FALSE),"")</f>
        <v>1611</v>
      </c>
      <c r="L342">
        <f>IFERROR(VLOOKUP(J342,Customers!A:M,13,FALSE),"")</f>
        <v>93300</v>
      </c>
      <c r="M342" t="str">
        <f>IFERROR(VLOOKUP(J342,Customers!A:H,8,FALSE),"")</f>
        <v>Chatswood</v>
      </c>
      <c r="N342">
        <f>IFERROR(VLOOKUP(K342,Employees!A:F,6,FALSE),"")</f>
        <v>6</v>
      </c>
      <c r="O342" t="str">
        <f>IFERROR(VLOOKUP(N342,Offices!A:B,2,FALSE),"")</f>
        <v>Sydney</v>
      </c>
      <c r="P342" s="6">
        <f>IFERROR(VLOOKUP(J342,Payments!A:C,3,FALSE),"")</f>
        <v>37836</v>
      </c>
      <c r="Q342">
        <f>IFERROR(VLOOKUP(J342,Payments!A:D,4,FALSE),"")</f>
        <v>24013.52</v>
      </c>
      <c r="R342" t="str">
        <f>IFERROR(VLOOKUP(B342,Products!A:C,3,FALSE),"")</f>
        <v>Vintage Cars</v>
      </c>
      <c r="S342">
        <f>IFERROR(VLOOKUP(B342,Products!A:G,7,FALSE),"")</f>
        <v>4189</v>
      </c>
      <c r="T342">
        <f>IFERROR(VLOOKUP(B342,Products!A:I,9,FALSE),"")</f>
        <v>101.31</v>
      </c>
      <c r="U342">
        <f t="shared" si="40"/>
        <v>2</v>
      </c>
      <c r="V342" t="str">
        <f t="shared" si="41"/>
        <v>Yes</v>
      </c>
      <c r="W342">
        <f t="shared" si="42"/>
        <v>2003</v>
      </c>
      <c r="X342">
        <f t="shared" si="43"/>
        <v>7</v>
      </c>
      <c r="Y342">
        <f>IFERROR(VLOOKUP(B342,Products!A:I,8,FALSE),"")</f>
        <v>60.78</v>
      </c>
      <c r="Z342">
        <f t="shared" si="44"/>
        <v>4194.2800000000007</v>
      </c>
      <c r="AA342">
        <f t="shared" si="45"/>
        <v>50.016452780519913</v>
      </c>
      <c r="AB342">
        <f t="shared" si="46"/>
        <v>0</v>
      </c>
      <c r="AC342">
        <f t="shared" si="47"/>
        <v>1398.4000000000003</v>
      </c>
    </row>
    <row r="343" spans="1:29">
      <c r="A343">
        <v>10139</v>
      </c>
      <c r="B343" t="s">
        <v>140</v>
      </c>
      <c r="C343">
        <v>20</v>
      </c>
      <c r="D343">
        <v>52.47</v>
      </c>
      <c r="E343">
        <v>3</v>
      </c>
      <c r="F343" s="6">
        <f>IFERROR(VLOOKUP(A343,Orders!A:B,2,FALSE),"")</f>
        <v>37818</v>
      </c>
      <c r="G343" s="6">
        <f>IFERROR(VLOOKUP(A343,Orders!A:C,3,FALSE),"")</f>
        <v>37825</v>
      </c>
      <c r="H343" s="6">
        <f>IFERROR(VLOOKUP(A343,Orders!A:D,4,FALSE),"")</f>
        <v>37823</v>
      </c>
      <c r="I343" t="str">
        <f>IFERROR(VLOOKUP(A343,Orders!A:E,5,FALSE),"")</f>
        <v>Shipped</v>
      </c>
      <c r="J343">
        <f>IFERROR(VLOOKUP(A343,Orders!A:G,7,FALSE),"")</f>
        <v>282</v>
      </c>
      <c r="K343">
        <f>IFERROR(VLOOKUP(J343,Customers!A:L,12,FALSE),"")</f>
        <v>1611</v>
      </c>
      <c r="L343">
        <f>IFERROR(VLOOKUP(J343,Customers!A:M,13,FALSE),"")</f>
        <v>93300</v>
      </c>
      <c r="M343" t="str">
        <f>IFERROR(VLOOKUP(J343,Customers!A:H,8,FALSE),"")</f>
        <v>Chatswood</v>
      </c>
      <c r="N343">
        <f>IFERROR(VLOOKUP(K343,Employees!A:F,6,FALSE),"")</f>
        <v>6</v>
      </c>
      <c r="O343" t="str">
        <f>IFERROR(VLOOKUP(N343,Offices!A:B,2,FALSE),"")</f>
        <v>Sydney</v>
      </c>
      <c r="P343" s="6">
        <f>IFERROR(VLOOKUP(J343,Payments!A:C,3,FALSE),"")</f>
        <v>37836</v>
      </c>
      <c r="Q343">
        <f>IFERROR(VLOOKUP(J343,Payments!A:D,4,FALSE),"")</f>
        <v>24013.52</v>
      </c>
      <c r="R343" t="str">
        <f>IFERROR(VLOOKUP(B343,Products!A:C,3,FALSE),"")</f>
        <v>Vintage Cars</v>
      </c>
      <c r="S343">
        <f>IFERROR(VLOOKUP(B343,Products!A:G,7,FALSE),"")</f>
        <v>5649</v>
      </c>
      <c r="T343">
        <f>IFERROR(VLOOKUP(B343,Products!A:I,9,FALSE),"")</f>
        <v>62.46</v>
      </c>
      <c r="U343">
        <f t="shared" si="40"/>
        <v>2</v>
      </c>
      <c r="V343" t="str">
        <f t="shared" si="41"/>
        <v>Yes</v>
      </c>
      <c r="W343">
        <f t="shared" si="42"/>
        <v>2003</v>
      </c>
      <c r="X343">
        <f t="shared" si="43"/>
        <v>7</v>
      </c>
      <c r="Y343">
        <f>IFERROR(VLOOKUP(B343,Products!A:I,8,FALSE),"")</f>
        <v>34.35</v>
      </c>
      <c r="Z343">
        <f t="shared" si="44"/>
        <v>1049.4000000000001</v>
      </c>
      <c r="AA343">
        <f t="shared" si="45"/>
        <v>52.751091703056765</v>
      </c>
      <c r="AB343">
        <f t="shared" si="46"/>
        <v>0</v>
      </c>
      <c r="AC343">
        <f t="shared" si="47"/>
        <v>362.4</v>
      </c>
    </row>
    <row r="344" spans="1:29">
      <c r="A344">
        <v>10139</v>
      </c>
      <c r="B344" t="s">
        <v>141</v>
      </c>
      <c r="C344">
        <v>20</v>
      </c>
      <c r="D344">
        <v>101.58</v>
      </c>
      <c r="E344">
        <v>2</v>
      </c>
      <c r="F344" s="6">
        <f>IFERROR(VLOOKUP(A344,Orders!A:B,2,FALSE),"")</f>
        <v>37818</v>
      </c>
      <c r="G344" s="6">
        <f>IFERROR(VLOOKUP(A344,Orders!A:C,3,FALSE),"")</f>
        <v>37825</v>
      </c>
      <c r="H344" s="6">
        <f>IFERROR(VLOOKUP(A344,Orders!A:D,4,FALSE),"")</f>
        <v>37823</v>
      </c>
      <c r="I344" t="str">
        <f>IFERROR(VLOOKUP(A344,Orders!A:E,5,FALSE),"")</f>
        <v>Shipped</v>
      </c>
      <c r="J344">
        <f>IFERROR(VLOOKUP(A344,Orders!A:G,7,FALSE),"")</f>
        <v>282</v>
      </c>
      <c r="K344">
        <f>IFERROR(VLOOKUP(J344,Customers!A:L,12,FALSE),"")</f>
        <v>1611</v>
      </c>
      <c r="L344">
        <f>IFERROR(VLOOKUP(J344,Customers!A:M,13,FALSE),"")</f>
        <v>93300</v>
      </c>
      <c r="M344" t="str">
        <f>IFERROR(VLOOKUP(J344,Customers!A:H,8,FALSE),"")</f>
        <v>Chatswood</v>
      </c>
      <c r="N344">
        <f>IFERROR(VLOOKUP(K344,Employees!A:F,6,FALSE),"")</f>
        <v>6</v>
      </c>
      <c r="O344" t="str">
        <f>IFERROR(VLOOKUP(N344,Offices!A:B,2,FALSE),"")</f>
        <v>Sydney</v>
      </c>
      <c r="P344" s="6">
        <f>IFERROR(VLOOKUP(J344,Payments!A:C,3,FALSE),"")</f>
        <v>37836</v>
      </c>
      <c r="Q344">
        <f>IFERROR(VLOOKUP(J344,Payments!A:D,4,FALSE),"")</f>
        <v>24013.52</v>
      </c>
      <c r="R344" t="str">
        <f>IFERROR(VLOOKUP(B344,Products!A:C,3,FALSE),"")</f>
        <v>Vintage Cars</v>
      </c>
      <c r="S344">
        <f>IFERROR(VLOOKUP(B344,Products!A:G,7,FALSE),"")</f>
        <v>5992</v>
      </c>
      <c r="T344">
        <f>IFERROR(VLOOKUP(B344,Products!A:I,9,FALSE),"")</f>
        <v>104.72</v>
      </c>
      <c r="U344">
        <f t="shared" si="40"/>
        <v>2</v>
      </c>
      <c r="V344" t="str">
        <f t="shared" si="41"/>
        <v>Yes</v>
      </c>
      <c r="W344">
        <f t="shared" si="42"/>
        <v>2003</v>
      </c>
      <c r="X344">
        <f t="shared" si="43"/>
        <v>7</v>
      </c>
      <c r="Y344">
        <f>IFERROR(VLOOKUP(B344,Products!A:I,8,FALSE),"")</f>
        <v>60.74</v>
      </c>
      <c r="Z344">
        <f t="shared" si="44"/>
        <v>2031.6</v>
      </c>
      <c r="AA344">
        <f t="shared" si="45"/>
        <v>67.237405334211388</v>
      </c>
      <c r="AB344">
        <f t="shared" si="46"/>
        <v>1</v>
      </c>
      <c r="AC344">
        <f t="shared" si="47"/>
        <v>816.8</v>
      </c>
    </row>
    <row r="345" spans="1:29">
      <c r="A345">
        <v>10139</v>
      </c>
      <c r="B345" t="s">
        <v>142</v>
      </c>
      <c r="C345">
        <v>30</v>
      </c>
      <c r="D345">
        <v>81.349999999999994</v>
      </c>
      <c r="E345">
        <v>5</v>
      </c>
      <c r="F345" s="6">
        <f>IFERROR(VLOOKUP(A345,Orders!A:B,2,FALSE),"")</f>
        <v>37818</v>
      </c>
      <c r="G345" s="6">
        <f>IFERROR(VLOOKUP(A345,Orders!A:C,3,FALSE),"")</f>
        <v>37825</v>
      </c>
      <c r="H345" s="6">
        <f>IFERROR(VLOOKUP(A345,Orders!A:D,4,FALSE),"")</f>
        <v>37823</v>
      </c>
      <c r="I345" t="str">
        <f>IFERROR(VLOOKUP(A345,Orders!A:E,5,FALSE),"")</f>
        <v>Shipped</v>
      </c>
      <c r="J345">
        <f>IFERROR(VLOOKUP(A345,Orders!A:G,7,FALSE),"")</f>
        <v>282</v>
      </c>
      <c r="K345">
        <f>IFERROR(VLOOKUP(J345,Customers!A:L,12,FALSE),"")</f>
        <v>1611</v>
      </c>
      <c r="L345">
        <f>IFERROR(VLOOKUP(J345,Customers!A:M,13,FALSE),"")</f>
        <v>93300</v>
      </c>
      <c r="M345" t="str">
        <f>IFERROR(VLOOKUP(J345,Customers!A:H,8,FALSE),"")</f>
        <v>Chatswood</v>
      </c>
      <c r="N345">
        <f>IFERROR(VLOOKUP(K345,Employees!A:F,6,FALSE),"")</f>
        <v>6</v>
      </c>
      <c r="O345" t="str">
        <f>IFERROR(VLOOKUP(N345,Offices!A:B,2,FALSE),"")</f>
        <v>Sydney</v>
      </c>
      <c r="P345" s="6">
        <f>IFERROR(VLOOKUP(J345,Payments!A:C,3,FALSE),"")</f>
        <v>37836</v>
      </c>
      <c r="Q345">
        <f>IFERROR(VLOOKUP(J345,Payments!A:D,4,FALSE),"")</f>
        <v>24013.52</v>
      </c>
      <c r="R345" t="str">
        <f>IFERROR(VLOOKUP(B345,Products!A:C,3,FALSE),"")</f>
        <v>Vintage Cars</v>
      </c>
      <c r="S345">
        <f>IFERROR(VLOOKUP(B345,Products!A:G,7,FALSE),"")</f>
        <v>7913</v>
      </c>
      <c r="T345">
        <f>IFERROR(VLOOKUP(B345,Products!A:I,9,FALSE),"")</f>
        <v>99.21</v>
      </c>
      <c r="U345">
        <f t="shared" si="40"/>
        <v>2</v>
      </c>
      <c r="V345" t="str">
        <f t="shared" si="41"/>
        <v>Yes</v>
      </c>
      <c r="W345">
        <f t="shared" si="42"/>
        <v>2003</v>
      </c>
      <c r="X345">
        <f t="shared" si="43"/>
        <v>7</v>
      </c>
      <c r="Y345">
        <f>IFERROR(VLOOKUP(B345,Products!A:I,8,FALSE),"")</f>
        <v>57.54</v>
      </c>
      <c r="Z345">
        <f t="shared" si="44"/>
        <v>2440.5</v>
      </c>
      <c r="AA345">
        <f t="shared" si="45"/>
        <v>41.379909628084803</v>
      </c>
      <c r="AB345">
        <f t="shared" si="46"/>
        <v>0</v>
      </c>
      <c r="AC345">
        <f t="shared" si="47"/>
        <v>714.29999999999984</v>
      </c>
    </row>
    <row r="346" spans="1:29">
      <c r="A346">
        <v>10139</v>
      </c>
      <c r="B346" t="s">
        <v>146</v>
      </c>
      <c r="C346">
        <v>29</v>
      </c>
      <c r="D346">
        <v>93.49</v>
      </c>
      <c r="E346">
        <v>4</v>
      </c>
      <c r="F346" s="6">
        <f>IFERROR(VLOOKUP(A346,Orders!A:B,2,FALSE),"")</f>
        <v>37818</v>
      </c>
      <c r="G346" s="6">
        <f>IFERROR(VLOOKUP(A346,Orders!A:C,3,FALSE),"")</f>
        <v>37825</v>
      </c>
      <c r="H346" s="6">
        <f>IFERROR(VLOOKUP(A346,Orders!A:D,4,FALSE),"")</f>
        <v>37823</v>
      </c>
      <c r="I346" t="str">
        <f>IFERROR(VLOOKUP(A346,Orders!A:E,5,FALSE),"")</f>
        <v>Shipped</v>
      </c>
      <c r="J346">
        <f>IFERROR(VLOOKUP(A346,Orders!A:G,7,FALSE),"")</f>
        <v>282</v>
      </c>
      <c r="K346">
        <f>IFERROR(VLOOKUP(J346,Customers!A:L,12,FALSE),"")</f>
        <v>1611</v>
      </c>
      <c r="L346">
        <f>IFERROR(VLOOKUP(J346,Customers!A:M,13,FALSE),"")</f>
        <v>93300</v>
      </c>
      <c r="M346" t="str">
        <f>IFERROR(VLOOKUP(J346,Customers!A:H,8,FALSE),"")</f>
        <v>Chatswood</v>
      </c>
      <c r="N346">
        <f>IFERROR(VLOOKUP(K346,Employees!A:F,6,FALSE),"")</f>
        <v>6</v>
      </c>
      <c r="O346" t="str">
        <f>IFERROR(VLOOKUP(N346,Offices!A:B,2,FALSE),"")</f>
        <v>Sydney</v>
      </c>
      <c r="P346" s="6">
        <f>IFERROR(VLOOKUP(J346,Payments!A:C,3,FALSE),"")</f>
        <v>37836</v>
      </c>
      <c r="Q346">
        <f>IFERROR(VLOOKUP(J346,Payments!A:D,4,FALSE),"")</f>
        <v>24013.52</v>
      </c>
      <c r="R346" t="str">
        <f>IFERROR(VLOOKUP(B346,Products!A:C,3,FALSE),"")</f>
        <v>Vintage Cars</v>
      </c>
      <c r="S346">
        <f>IFERROR(VLOOKUP(B346,Products!A:G,7,FALSE),"")</f>
        <v>4710</v>
      </c>
      <c r="T346">
        <f>IFERROR(VLOOKUP(B346,Products!A:I,9,FALSE),"")</f>
        <v>97.39</v>
      </c>
      <c r="U346">
        <f t="shared" si="40"/>
        <v>2</v>
      </c>
      <c r="V346" t="str">
        <f t="shared" si="41"/>
        <v>Yes</v>
      </c>
      <c r="W346">
        <f t="shared" si="42"/>
        <v>2003</v>
      </c>
      <c r="X346">
        <f t="shared" si="43"/>
        <v>7</v>
      </c>
      <c r="Y346">
        <f>IFERROR(VLOOKUP(B346,Products!A:I,8,FALSE),"")</f>
        <v>57.46</v>
      </c>
      <c r="Z346">
        <f t="shared" si="44"/>
        <v>2711.21</v>
      </c>
      <c r="AA346">
        <f t="shared" si="45"/>
        <v>62.704490080055677</v>
      </c>
      <c r="AB346">
        <f t="shared" si="46"/>
        <v>0</v>
      </c>
      <c r="AC346">
        <f t="shared" si="47"/>
        <v>1044.8699999999999</v>
      </c>
    </row>
    <row r="347" spans="1:29">
      <c r="A347">
        <v>10140</v>
      </c>
      <c r="B347" t="s">
        <v>134</v>
      </c>
      <c r="C347">
        <v>37</v>
      </c>
      <c r="D347">
        <v>186.44</v>
      </c>
      <c r="E347">
        <v>11</v>
      </c>
      <c r="F347" s="6">
        <f>IFERROR(VLOOKUP(A347,Orders!A:B,2,FALSE),"")</f>
        <v>37826</v>
      </c>
      <c r="G347" s="6">
        <f>IFERROR(VLOOKUP(A347,Orders!A:C,3,FALSE),"")</f>
        <v>37835</v>
      </c>
      <c r="H347" s="6">
        <f>IFERROR(VLOOKUP(A347,Orders!A:D,4,FALSE),"")</f>
        <v>37832</v>
      </c>
      <c r="I347" t="str">
        <f>IFERROR(VLOOKUP(A347,Orders!A:E,5,FALSE),"")</f>
        <v>Shipped</v>
      </c>
      <c r="J347">
        <f>IFERROR(VLOOKUP(A347,Orders!A:G,7,FALSE),"")</f>
        <v>161</v>
      </c>
      <c r="K347">
        <f>IFERROR(VLOOKUP(J347,Customers!A:L,12,FALSE),"")</f>
        <v>1165</v>
      </c>
      <c r="L347">
        <f>IFERROR(VLOOKUP(J347,Customers!A:M,13,FALSE),"")</f>
        <v>84600</v>
      </c>
      <c r="M347" t="str">
        <f>IFERROR(VLOOKUP(J347,Customers!A:H,8,FALSE),"")</f>
        <v>Burlingame</v>
      </c>
      <c r="N347">
        <f>IFERROR(VLOOKUP(K347,Employees!A:F,6,FALSE),"")</f>
        <v>1</v>
      </c>
      <c r="O347" t="str">
        <f>IFERROR(VLOOKUP(N347,Offices!A:B,2,FALSE),"")</f>
        <v>San Francisco</v>
      </c>
      <c r="P347" s="6">
        <f>IFERROR(VLOOKUP(J347,Payments!A:C,3,FALSE),"")</f>
        <v>38305</v>
      </c>
      <c r="Q347">
        <f>IFERROR(VLOOKUP(J347,Payments!A:D,4,FALSE),"")</f>
        <v>2434.25</v>
      </c>
      <c r="R347" t="str">
        <f>IFERROR(VLOOKUP(B347,Products!A:C,3,FALSE),"")</f>
        <v>Classic Cars</v>
      </c>
      <c r="S347">
        <f>IFERROR(VLOOKUP(B347,Products!A:G,7,FALSE),"")</f>
        <v>7305</v>
      </c>
      <c r="T347">
        <f>IFERROR(VLOOKUP(B347,Products!A:I,9,FALSE),"")</f>
        <v>214.3</v>
      </c>
      <c r="U347">
        <f t="shared" si="40"/>
        <v>3</v>
      </c>
      <c r="V347" t="str">
        <f t="shared" si="41"/>
        <v>Yes</v>
      </c>
      <c r="W347">
        <f t="shared" si="42"/>
        <v>2003</v>
      </c>
      <c r="X347">
        <f t="shared" si="43"/>
        <v>7</v>
      </c>
      <c r="Y347">
        <f>IFERROR(VLOOKUP(B347,Products!A:I,8,FALSE),"")</f>
        <v>98.58</v>
      </c>
      <c r="Z347">
        <f t="shared" si="44"/>
        <v>6898.28</v>
      </c>
      <c r="AA347">
        <f t="shared" si="45"/>
        <v>89.125583282613107</v>
      </c>
      <c r="AB347">
        <f t="shared" si="46"/>
        <v>1</v>
      </c>
      <c r="AC347">
        <f t="shared" si="47"/>
        <v>3250.82</v>
      </c>
    </row>
    <row r="348" spans="1:29">
      <c r="A348">
        <v>10140</v>
      </c>
      <c r="B348" t="s">
        <v>135</v>
      </c>
      <c r="C348">
        <v>26</v>
      </c>
      <c r="D348">
        <v>131.49</v>
      </c>
      <c r="E348">
        <v>4</v>
      </c>
      <c r="F348" s="6">
        <f>IFERROR(VLOOKUP(A348,Orders!A:B,2,FALSE),"")</f>
        <v>37826</v>
      </c>
      <c r="G348" s="6">
        <f>IFERROR(VLOOKUP(A348,Orders!A:C,3,FALSE),"")</f>
        <v>37835</v>
      </c>
      <c r="H348" s="6">
        <f>IFERROR(VLOOKUP(A348,Orders!A:D,4,FALSE),"")</f>
        <v>37832</v>
      </c>
      <c r="I348" t="str">
        <f>IFERROR(VLOOKUP(A348,Orders!A:E,5,FALSE),"")</f>
        <v>Shipped</v>
      </c>
      <c r="J348">
        <f>IFERROR(VLOOKUP(A348,Orders!A:G,7,FALSE),"")</f>
        <v>161</v>
      </c>
      <c r="K348">
        <f>IFERROR(VLOOKUP(J348,Customers!A:L,12,FALSE),"")</f>
        <v>1165</v>
      </c>
      <c r="L348">
        <f>IFERROR(VLOOKUP(J348,Customers!A:M,13,FALSE),"")</f>
        <v>84600</v>
      </c>
      <c r="M348" t="str">
        <f>IFERROR(VLOOKUP(J348,Customers!A:H,8,FALSE),"")</f>
        <v>Burlingame</v>
      </c>
      <c r="N348">
        <f>IFERROR(VLOOKUP(K348,Employees!A:F,6,FALSE),"")</f>
        <v>1</v>
      </c>
      <c r="O348" t="str">
        <f>IFERROR(VLOOKUP(N348,Offices!A:B,2,FALSE),"")</f>
        <v>San Francisco</v>
      </c>
      <c r="P348" s="6">
        <f>IFERROR(VLOOKUP(J348,Payments!A:C,3,FALSE),"")</f>
        <v>38305</v>
      </c>
      <c r="Q348">
        <f>IFERROR(VLOOKUP(J348,Payments!A:D,4,FALSE),"")</f>
        <v>2434.25</v>
      </c>
      <c r="R348" t="str">
        <f>IFERROR(VLOOKUP(B348,Products!A:C,3,FALSE),"")</f>
        <v>Classic Cars</v>
      </c>
      <c r="S348">
        <f>IFERROR(VLOOKUP(B348,Products!A:G,7,FALSE),"")</f>
        <v>6791</v>
      </c>
      <c r="T348">
        <f>IFERROR(VLOOKUP(B348,Products!A:I,9,FALSE),"")</f>
        <v>147.74</v>
      </c>
      <c r="U348">
        <f t="shared" si="40"/>
        <v>3</v>
      </c>
      <c r="V348" t="str">
        <f t="shared" si="41"/>
        <v>Yes</v>
      </c>
      <c r="W348">
        <f t="shared" si="42"/>
        <v>2003</v>
      </c>
      <c r="X348">
        <f t="shared" si="43"/>
        <v>7</v>
      </c>
      <c r="Y348">
        <f>IFERROR(VLOOKUP(B348,Products!A:I,8,FALSE),"")</f>
        <v>103.42</v>
      </c>
      <c r="Z348">
        <f t="shared" si="44"/>
        <v>3418.7400000000002</v>
      </c>
      <c r="AA348">
        <f t="shared" si="45"/>
        <v>27.141752078901572</v>
      </c>
      <c r="AB348">
        <f t="shared" si="46"/>
        <v>0</v>
      </c>
      <c r="AC348">
        <f t="shared" si="47"/>
        <v>729.82000000000016</v>
      </c>
    </row>
    <row r="349" spans="1:29">
      <c r="A349">
        <v>10140</v>
      </c>
      <c r="B349" t="s">
        <v>136</v>
      </c>
      <c r="C349">
        <v>38</v>
      </c>
      <c r="D349">
        <v>118.9</v>
      </c>
      <c r="E349">
        <v>8</v>
      </c>
      <c r="F349" s="6">
        <f>IFERROR(VLOOKUP(A349,Orders!A:B,2,FALSE),"")</f>
        <v>37826</v>
      </c>
      <c r="G349" s="6">
        <f>IFERROR(VLOOKUP(A349,Orders!A:C,3,FALSE),"")</f>
        <v>37835</v>
      </c>
      <c r="H349" s="6">
        <f>IFERROR(VLOOKUP(A349,Orders!A:D,4,FALSE),"")</f>
        <v>37832</v>
      </c>
      <c r="I349" t="str">
        <f>IFERROR(VLOOKUP(A349,Orders!A:E,5,FALSE),"")</f>
        <v>Shipped</v>
      </c>
      <c r="J349">
        <f>IFERROR(VLOOKUP(A349,Orders!A:G,7,FALSE),"")</f>
        <v>161</v>
      </c>
      <c r="K349">
        <f>IFERROR(VLOOKUP(J349,Customers!A:L,12,FALSE),"")</f>
        <v>1165</v>
      </c>
      <c r="L349">
        <f>IFERROR(VLOOKUP(J349,Customers!A:M,13,FALSE),"")</f>
        <v>84600</v>
      </c>
      <c r="M349" t="str">
        <f>IFERROR(VLOOKUP(J349,Customers!A:H,8,FALSE),"")</f>
        <v>Burlingame</v>
      </c>
      <c r="N349">
        <f>IFERROR(VLOOKUP(K349,Employees!A:F,6,FALSE),"")</f>
        <v>1</v>
      </c>
      <c r="O349" t="str">
        <f>IFERROR(VLOOKUP(N349,Offices!A:B,2,FALSE),"")</f>
        <v>San Francisco</v>
      </c>
      <c r="P349" s="6">
        <f>IFERROR(VLOOKUP(J349,Payments!A:C,3,FALSE),"")</f>
        <v>38305</v>
      </c>
      <c r="Q349">
        <f>IFERROR(VLOOKUP(J349,Payments!A:D,4,FALSE),"")</f>
        <v>2434.25</v>
      </c>
      <c r="R349" t="str">
        <f>IFERROR(VLOOKUP(B349,Products!A:C,3,FALSE),"")</f>
        <v>Trucks and Buses</v>
      </c>
      <c r="S349">
        <f>IFERROR(VLOOKUP(B349,Products!A:G,7,FALSE),"")</f>
        <v>1579</v>
      </c>
      <c r="T349">
        <f>IFERROR(VLOOKUP(B349,Products!A:I,9,FALSE),"")</f>
        <v>136.66999999999999</v>
      </c>
      <c r="U349">
        <f t="shared" si="40"/>
        <v>3</v>
      </c>
      <c r="V349" t="str">
        <f t="shared" si="41"/>
        <v>Yes</v>
      </c>
      <c r="W349">
        <f t="shared" si="42"/>
        <v>2003</v>
      </c>
      <c r="X349">
        <f t="shared" si="43"/>
        <v>7</v>
      </c>
      <c r="Y349">
        <f>IFERROR(VLOOKUP(B349,Products!A:I,8,FALSE),"")</f>
        <v>77.900000000000006</v>
      </c>
      <c r="Z349">
        <f t="shared" si="44"/>
        <v>4518.2</v>
      </c>
      <c r="AA349">
        <f t="shared" si="45"/>
        <v>52.631578947368418</v>
      </c>
      <c r="AB349">
        <f t="shared" si="46"/>
        <v>0</v>
      </c>
      <c r="AC349">
        <f t="shared" si="47"/>
        <v>1558</v>
      </c>
    </row>
    <row r="350" spans="1:29">
      <c r="A350">
        <v>10140</v>
      </c>
      <c r="B350" t="s">
        <v>137</v>
      </c>
      <c r="C350">
        <v>32</v>
      </c>
      <c r="D350">
        <v>95.67</v>
      </c>
      <c r="E350">
        <v>10</v>
      </c>
      <c r="F350" s="6">
        <f>IFERROR(VLOOKUP(A350,Orders!A:B,2,FALSE),"")</f>
        <v>37826</v>
      </c>
      <c r="G350" s="6">
        <f>IFERROR(VLOOKUP(A350,Orders!A:C,3,FALSE),"")</f>
        <v>37835</v>
      </c>
      <c r="H350" s="6">
        <f>IFERROR(VLOOKUP(A350,Orders!A:D,4,FALSE),"")</f>
        <v>37832</v>
      </c>
      <c r="I350" t="str">
        <f>IFERROR(VLOOKUP(A350,Orders!A:E,5,FALSE),"")</f>
        <v>Shipped</v>
      </c>
      <c r="J350">
        <f>IFERROR(VLOOKUP(A350,Orders!A:G,7,FALSE),"")</f>
        <v>161</v>
      </c>
      <c r="K350">
        <f>IFERROR(VLOOKUP(J350,Customers!A:L,12,FALSE),"")</f>
        <v>1165</v>
      </c>
      <c r="L350">
        <f>IFERROR(VLOOKUP(J350,Customers!A:M,13,FALSE),"")</f>
        <v>84600</v>
      </c>
      <c r="M350" t="str">
        <f>IFERROR(VLOOKUP(J350,Customers!A:H,8,FALSE),"")</f>
        <v>Burlingame</v>
      </c>
      <c r="N350">
        <f>IFERROR(VLOOKUP(K350,Employees!A:F,6,FALSE),"")</f>
        <v>1</v>
      </c>
      <c r="O350" t="str">
        <f>IFERROR(VLOOKUP(N350,Offices!A:B,2,FALSE),"")</f>
        <v>San Francisco</v>
      </c>
      <c r="P350" s="6">
        <f>IFERROR(VLOOKUP(J350,Payments!A:C,3,FALSE),"")</f>
        <v>38305</v>
      </c>
      <c r="Q350">
        <f>IFERROR(VLOOKUP(J350,Payments!A:D,4,FALSE),"")</f>
        <v>2434.25</v>
      </c>
      <c r="R350" t="str">
        <f>IFERROR(VLOOKUP(B350,Products!A:C,3,FALSE),"")</f>
        <v>Trucks and Buses</v>
      </c>
      <c r="S350">
        <f>IFERROR(VLOOKUP(B350,Products!A:G,7,FALSE),"")</f>
        <v>2613</v>
      </c>
      <c r="T350">
        <f>IFERROR(VLOOKUP(B350,Products!A:I,9,FALSE),"")</f>
        <v>116.67</v>
      </c>
      <c r="U350">
        <f t="shared" si="40"/>
        <v>3</v>
      </c>
      <c r="V350" t="str">
        <f t="shared" si="41"/>
        <v>Yes</v>
      </c>
      <c r="W350">
        <f t="shared" si="42"/>
        <v>2003</v>
      </c>
      <c r="X350">
        <f t="shared" si="43"/>
        <v>7</v>
      </c>
      <c r="Y350">
        <f>IFERROR(VLOOKUP(B350,Products!A:I,8,FALSE),"")</f>
        <v>58.33</v>
      </c>
      <c r="Z350">
        <f t="shared" si="44"/>
        <v>3061.44</v>
      </c>
      <c r="AA350">
        <f t="shared" si="45"/>
        <v>64.015086576375808</v>
      </c>
      <c r="AB350">
        <f t="shared" si="46"/>
        <v>0</v>
      </c>
      <c r="AC350">
        <f t="shared" si="47"/>
        <v>1194.8800000000001</v>
      </c>
    </row>
    <row r="351" spans="1:29">
      <c r="A351">
        <v>10140</v>
      </c>
      <c r="B351" t="s">
        <v>138</v>
      </c>
      <c r="C351">
        <v>46</v>
      </c>
      <c r="D351">
        <v>51.05</v>
      </c>
      <c r="E351">
        <v>2</v>
      </c>
      <c r="F351" s="6">
        <f>IFERROR(VLOOKUP(A351,Orders!A:B,2,FALSE),"")</f>
        <v>37826</v>
      </c>
      <c r="G351" s="6">
        <f>IFERROR(VLOOKUP(A351,Orders!A:C,3,FALSE),"")</f>
        <v>37835</v>
      </c>
      <c r="H351" s="6">
        <f>IFERROR(VLOOKUP(A351,Orders!A:D,4,FALSE),"")</f>
        <v>37832</v>
      </c>
      <c r="I351" t="str">
        <f>IFERROR(VLOOKUP(A351,Orders!A:E,5,FALSE),"")</f>
        <v>Shipped</v>
      </c>
      <c r="J351">
        <f>IFERROR(VLOOKUP(A351,Orders!A:G,7,FALSE),"")</f>
        <v>161</v>
      </c>
      <c r="K351">
        <f>IFERROR(VLOOKUP(J351,Customers!A:L,12,FALSE),"")</f>
        <v>1165</v>
      </c>
      <c r="L351">
        <f>IFERROR(VLOOKUP(J351,Customers!A:M,13,FALSE),"")</f>
        <v>84600</v>
      </c>
      <c r="M351" t="str">
        <f>IFERROR(VLOOKUP(J351,Customers!A:H,8,FALSE),"")</f>
        <v>Burlingame</v>
      </c>
      <c r="N351">
        <f>IFERROR(VLOOKUP(K351,Employees!A:F,6,FALSE),"")</f>
        <v>1</v>
      </c>
      <c r="O351" t="str">
        <f>IFERROR(VLOOKUP(N351,Offices!A:B,2,FALSE),"")</f>
        <v>San Francisco</v>
      </c>
      <c r="P351" s="6">
        <f>IFERROR(VLOOKUP(J351,Payments!A:C,3,FALSE),"")</f>
        <v>38305</v>
      </c>
      <c r="Q351">
        <f>IFERROR(VLOOKUP(J351,Payments!A:D,4,FALSE),"")</f>
        <v>2434.25</v>
      </c>
      <c r="R351" t="str">
        <f>IFERROR(VLOOKUP(B351,Products!A:C,3,FALSE),"")</f>
        <v>Trucks and Buses</v>
      </c>
      <c r="S351">
        <f>IFERROR(VLOOKUP(B351,Products!A:G,7,FALSE),"")</f>
        <v>2018</v>
      </c>
      <c r="T351">
        <f>IFERROR(VLOOKUP(B351,Products!A:I,9,FALSE),"")</f>
        <v>60.77</v>
      </c>
      <c r="U351">
        <f t="shared" si="40"/>
        <v>3</v>
      </c>
      <c r="V351" t="str">
        <f t="shared" si="41"/>
        <v>Yes</v>
      </c>
      <c r="W351">
        <f t="shared" si="42"/>
        <v>2003</v>
      </c>
      <c r="X351">
        <f t="shared" si="43"/>
        <v>7</v>
      </c>
      <c r="Y351">
        <f>IFERROR(VLOOKUP(B351,Products!A:I,8,FALSE),"")</f>
        <v>24.92</v>
      </c>
      <c r="Z351">
        <f t="shared" si="44"/>
        <v>2348.2999999999997</v>
      </c>
      <c r="AA351">
        <f t="shared" si="45"/>
        <v>104.85553772070624</v>
      </c>
      <c r="AB351">
        <f t="shared" si="46"/>
        <v>1</v>
      </c>
      <c r="AC351">
        <f t="shared" si="47"/>
        <v>1201.9799999999998</v>
      </c>
    </row>
    <row r="352" spans="1:29">
      <c r="A352">
        <v>10140</v>
      </c>
      <c r="B352" t="s">
        <v>143</v>
      </c>
      <c r="C352">
        <v>40</v>
      </c>
      <c r="D352">
        <v>100.5</v>
      </c>
      <c r="E352">
        <v>5</v>
      </c>
      <c r="F352" s="6">
        <f>IFERROR(VLOOKUP(A352,Orders!A:B,2,FALSE),"")</f>
        <v>37826</v>
      </c>
      <c r="G352" s="6">
        <f>IFERROR(VLOOKUP(A352,Orders!A:C,3,FALSE),"")</f>
        <v>37835</v>
      </c>
      <c r="H352" s="6">
        <f>IFERROR(VLOOKUP(A352,Orders!A:D,4,FALSE),"")</f>
        <v>37832</v>
      </c>
      <c r="I352" t="str">
        <f>IFERROR(VLOOKUP(A352,Orders!A:E,5,FALSE),"")</f>
        <v>Shipped</v>
      </c>
      <c r="J352">
        <f>IFERROR(VLOOKUP(A352,Orders!A:G,7,FALSE),"")</f>
        <v>161</v>
      </c>
      <c r="K352">
        <f>IFERROR(VLOOKUP(J352,Customers!A:L,12,FALSE),"")</f>
        <v>1165</v>
      </c>
      <c r="L352">
        <f>IFERROR(VLOOKUP(J352,Customers!A:M,13,FALSE),"")</f>
        <v>84600</v>
      </c>
      <c r="M352" t="str">
        <f>IFERROR(VLOOKUP(J352,Customers!A:H,8,FALSE),"")</f>
        <v>Burlingame</v>
      </c>
      <c r="N352">
        <f>IFERROR(VLOOKUP(K352,Employees!A:F,6,FALSE),"")</f>
        <v>1</v>
      </c>
      <c r="O352" t="str">
        <f>IFERROR(VLOOKUP(N352,Offices!A:B,2,FALSE),"")</f>
        <v>San Francisco</v>
      </c>
      <c r="P352" s="6">
        <f>IFERROR(VLOOKUP(J352,Payments!A:C,3,FALSE),"")</f>
        <v>38305</v>
      </c>
      <c r="Q352">
        <f>IFERROR(VLOOKUP(J352,Payments!A:D,4,FALSE),"")</f>
        <v>2434.25</v>
      </c>
      <c r="R352" t="str">
        <f>IFERROR(VLOOKUP(B352,Products!A:C,3,FALSE),"")</f>
        <v>Trucks and Buses</v>
      </c>
      <c r="S352">
        <f>IFERROR(VLOOKUP(B352,Products!A:G,7,FALSE),"")</f>
        <v>3128</v>
      </c>
      <c r="T352">
        <f>IFERROR(VLOOKUP(B352,Products!A:I,9,FALSE),"")</f>
        <v>121.08</v>
      </c>
      <c r="U352">
        <f t="shared" si="40"/>
        <v>3</v>
      </c>
      <c r="V352" t="str">
        <f t="shared" si="41"/>
        <v>Yes</v>
      </c>
      <c r="W352">
        <f t="shared" si="42"/>
        <v>2003</v>
      </c>
      <c r="X352">
        <f t="shared" si="43"/>
        <v>7</v>
      </c>
      <c r="Y352">
        <f>IFERROR(VLOOKUP(B352,Products!A:I,8,FALSE),"")</f>
        <v>84.76</v>
      </c>
      <c r="Z352">
        <f t="shared" si="44"/>
        <v>4020</v>
      </c>
      <c r="AA352">
        <f t="shared" si="45"/>
        <v>18.570080226521938</v>
      </c>
      <c r="AB352">
        <f t="shared" si="46"/>
        <v>0</v>
      </c>
      <c r="AC352">
        <f t="shared" si="47"/>
        <v>629.5999999999998</v>
      </c>
    </row>
    <row r="353" spans="1:29">
      <c r="A353">
        <v>10140</v>
      </c>
      <c r="B353" t="s">
        <v>144</v>
      </c>
      <c r="C353">
        <v>29</v>
      </c>
      <c r="D353">
        <v>40.25</v>
      </c>
      <c r="E353">
        <v>9</v>
      </c>
      <c r="F353" s="6">
        <f>IFERROR(VLOOKUP(A353,Orders!A:B,2,FALSE),"")</f>
        <v>37826</v>
      </c>
      <c r="G353" s="6">
        <f>IFERROR(VLOOKUP(A353,Orders!A:C,3,FALSE),"")</f>
        <v>37835</v>
      </c>
      <c r="H353" s="6">
        <f>IFERROR(VLOOKUP(A353,Orders!A:D,4,FALSE),"")</f>
        <v>37832</v>
      </c>
      <c r="I353" t="str">
        <f>IFERROR(VLOOKUP(A353,Orders!A:E,5,FALSE),"")</f>
        <v>Shipped</v>
      </c>
      <c r="J353">
        <f>IFERROR(VLOOKUP(A353,Orders!A:G,7,FALSE),"")</f>
        <v>161</v>
      </c>
      <c r="K353">
        <f>IFERROR(VLOOKUP(J353,Customers!A:L,12,FALSE),"")</f>
        <v>1165</v>
      </c>
      <c r="L353">
        <f>IFERROR(VLOOKUP(J353,Customers!A:M,13,FALSE),"")</f>
        <v>84600</v>
      </c>
      <c r="M353" t="str">
        <f>IFERROR(VLOOKUP(J353,Customers!A:H,8,FALSE),"")</f>
        <v>Burlingame</v>
      </c>
      <c r="N353">
        <f>IFERROR(VLOOKUP(K353,Employees!A:F,6,FALSE),"")</f>
        <v>1</v>
      </c>
      <c r="O353" t="str">
        <f>IFERROR(VLOOKUP(N353,Offices!A:B,2,FALSE),"")</f>
        <v>San Francisco</v>
      </c>
      <c r="P353" s="6">
        <f>IFERROR(VLOOKUP(J353,Payments!A:C,3,FALSE),"")</f>
        <v>38305</v>
      </c>
      <c r="Q353">
        <f>IFERROR(VLOOKUP(J353,Payments!A:D,4,FALSE),"")</f>
        <v>2434.25</v>
      </c>
      <c r="R353" t="str">
        <f>IFERROR(VLOOKUP(B353,Products!A:C,3,FALSE),"")</f>
        <v>Vintage Cars</v>
      </c>
      <c r="S353">
        <f>IFERROR(VLOOKUP(B353,Products!A:G,7,FALSE),"")</f>
        <v>6645</v>
      </c>
      <c r="T353">
        <f>IFERROR(VLOOKUP(B353,Products!A:I,9,FALSE),"")</f>
        <v>50.31</v>
      </c>
      <c r="U353">
        <f t="shared" si="40"/>
        <v>3</v>
      </c>
      <c r="V353" t="str">
        <f t="shared" si="41"/>
        <v>Yes</v>
      </c>
      <c r="W353">
        <f t="shared" si="42"/>
        <v>2003</v>
      </c>
      <c r="X353">
        <f t="shared" si="43"/>
        <v>7</v>
      </c>
      <c r="Y353">
        <f>IFERROR(VLOOKUP(B353,Products!A:I,8,FALSE),"")</f>
        <v>23.14</v>
      </c>
      <c r="Z353">
        <f t="shared" si="44"/>
        <v>1167.25</v>
      </c>
      <c r="AA353">
        <f t="shared" si="45"/>
        <v>73.941227312013822</v>
      </c>
      <c r="AB353">
        <f t="shared" si="46"/>
        <v>1</v>
      </c>
      <c r="AC353">
        <f t="shared" si="47"/>
        <v>496.19</v>
      </c>
    </row>
    <row r="354" spans="1:29">
      <c r="A354">
        <v>10140</v>
      </c>
      <c r="B354" t="s">
        <v>145</v>
      </c>
      <c r="C354">
        <v>47</v>
      </c>
      <c r="D354">
        <v>118.84</v>
      </c>
      <c r="E354">
        <v>1</v>
      </c>
      <c r="F354" s="6">
        <f>IFERROR(VLOOKUP(A354,Orders!A:B,2,FALSE),"")</f>
        <v>37826</v>
      </c>
      <c r="G354" s="6">
        <f>IFERROR(VLOOKUP(A354,Orders!A:C,3,FALSE),"")</f>
        <v>37835</v>
      </c>
      <c r="H354" s="6">
        <f>IFERROR(VLOOKUP(A354,Orders!A:D,4,FALSE),"")</f>
        <v>37832</v>
      </c>
      <c r="I354" t="str">
        <f>IFERROR(VLOOKUP(A354,Orders!A:E,5,FALSE),"")</f>
        <v>Shipped</v>
      </c>
      <c r="J354">
        <f>IFERROR(VLOOKUP(A354,Orders!A:G,7,FALSE),"")</f>
        <v>161</v>
      </c>
      <c r="K354">
        <f>IFERROR(VLOOKUP(J354,Customers!A:L,12,FALSE),"")</f>
        <v>1165</v>
      </c>
      <c r="L354">
        <f>IFERROR(VLOOKUP(J354,Customers!A:M,13,FALSE),"")</f>
        <v>84600</v>
      </c>
      <c r="M354" t="str">
        <f>IFERROR(VLOOKUP(J354,Customers!A:H,8,FALSE),"")</f>
        <v>Burlingame</v>
      </c>
      <c r="N354">
        <f>IFERROR(VLOOKUP(K354,Employees!A:F,6,FALSE),"")</f>
        <v>1</v>
      </c>
      <c r="O354" t="str">
        <f>IFERROR(VLOOKUP(N354,Offices!A:B,2,FALSE),"")</f>
        <v>San Francisco</v>
      </c>
      <c r="P354" s="6">
        <f>IFERROR(VLOOKUP(J354,Payments!A:C,3,FALSE),"")</f>
        <v>38305</v>
      </c>
      <c r="Q354">
        <f>IFERROR(VLOOKUP(J354,Payments!A:D,4,FALSE),"")</f>
        <v>2434.25</v>
      </c>
      <c r="R354" t="str">
        <f>IFERROR(VLOOKUP(B354,Products!A:C,3,FALSE),"")</f>
        <v>Trucks and Buses</v>
      </c>
      <c r="S354">
        <f>IFERROR(VLOOKUP(B354,Products!A:G,7,FALSE),"")</f>
        <v>2327</v>
      </c>
      <c r="T354">
        <f>IFERROR(VLOOKUP(B354,Products!A:I,9,FALSE),"")</f>
        <v>127.79</v>
      </c>
      <c r="U354">
        <f t="shared" si="40"/>
        <v>3</v>
      </c>
      <c r="V354" t="str">
        <f t="shared" si="41"/>
        <v>Yes</v>
      </c>
      <c r="W354">
        <f t="shared" si="42"/>
        <v>2003</v>
      </c>
      <c r="X354">
        <f t="shared" si="43"/>
        <v>7</v>
      </c>
      <c r="Y354">
        <f>IFERROR(VLOOKUP(B354,Products!A:I,8,FALSE),"")</f>
        <v>61.34</v>
      </c>
      <c r="Z354">
        <f t="shared" si="44"/>
        <v>5585.4800000000005</v>
      </c>
      <c r="AA354">
        <f t="shared" si="45"/>
        <v>93.739810890120637</v>
      </c>
      <c r="AB354">
        <f t="shared" si="46"/>
        <v>1</v>
      </c>
      <c r="AC354">
        <f t="shared" si="47"/>
        <v>2702.5</v>
      </c>
    </row>
    <row r="355" spans="1:29">
      <c r="A355">
        <v>10140</v>
      </c>
      <c r="B355" t="s">
        <v>147</v>
      </c>
      <c r="C355">
        <v>26</v>
      </c>
      <c r="D355">
        <v>87.64</v>
      </c>
      <c r="E355">
        <v>3</v>
      </c>
      <c r="F355" s="6">
        <f>IFERROR(VLOOKUP(A355,Orders!A:B,2,FALSE),"")</f>
        <v>37826</v>
      </c>
      <c r="G355" s="6">
        <f>IFERROR(VLOOKUP(A355,Orders!A:C,3,FALSE),"")</f>
        <v>37835</v>
      </c>
      <c r="H355" s="6">
        <f>IFERROR(VLOOKUP(A355,Orders!A:D,4,FALSE),"")</f>
        <v>37832</v>
      </c>
      <c r="I355" t="str">
        <f>IFERROR(VLOOKUP(A355,Orders!A:E,5,FALSE),"")</f>
        <v>Shipped</v>
      </c>
      <c r="J355">
        <f>IFERROR(VLOOKUP(A355,Orders!A:G,7,FALSE),"")</f>
        <v>161</v>
      </c>
      <c r="K355">
        <f>IFERROR(VLOOKUP(J355,Customers!A:L,12,FALSE),"")</f>
        <v>1165</v>
      </c>
      <c r="L355">
        <f>IFERROR(VLOOKUP(J355,Customers!A:M,13,FALSE),"")</f>
        <v>84600</v>
      </c>
      <c r="M355" t="str">
        <f>IFERROR(VLOOKUP(J355,Customers!A:H,8,FALSE),"")</f>
        <v>Burlingame</v>
      </c>
      <c r="N355">
        <f>IFERROR(VLOOKUP(K355,Employees!A:F,6,FALSE),"")</f>
        <v>1</v>
      </c>
      <c r="O355" t="str">
        <f>IFERROR(VLOOKUP(N355,Offices!A:B,2,FALSE),"")</f>
        <v>San Francisco</v>
      </c>
      <c r="P355" s="6">
        <f>IFERROR(VLOOKUP(J355,Payments!A:C,3,FALSE),"")</f>
        <v>38305</v>
      </c>
      <c r="Q355">
        <f>IFERROR(VLOOKUP(J355,Payments!A:D,4,FALSE),"")</f>
        <v>2434.25</v>
      </c>
      <c r="R355" t="str">
        <f>IFERROR(VLOOKUP(B355,Products!A:C,3,FALSE),"")</f>
        <v>Trucks and Buses</v>
      </c>
      <c r="S355">
        <f>IFERROR(VLOOKUP(B355,Products!A:G,7,FALSE),"")</f>
        <v>5099</v>
      </c>
      <c r="T355">
        <f>IFERROR(VLOOKUP(B355,Products!A:I,9,FALSE),"")</f>
        <v>96.31</v>
      </c>
      <c r="U355">
        <f t="shared" si="40"/>
        <v>3</v>
      </c>
      <c r="V355" t="str">
        <f t="shared" si="41"/>
        <v>Yes</v>
      </c>
      <c r="W355">
        <f t="shared" si="42"/>
        <v>2003</v>
      </c>
      <c r="X355">
        <f t="shared" si="43"/>
        <v>7</v>
      </c>
      <c r="Y355">
        <f>IFERROR(VLOOKUP(B355,Products!A:I,8,FALSE),"")</f>
        <v>53.93</v>
      </c>
      <c r="Z355">
        <f t="shared" si="44"/>
        <v>2278.64</v>
      </c>
      <c r="AA355">
        <f t="shared" si="45"/>
        <v>62.506953458186544</v>
      </c>
      <c r="AB355">
        <f t="shared" si="46"/>
        <v>0</v>
      </c>
      <c r="AC355">
        <f t="shared" si="47"/>
        <v>876.46</v>
      </c>
    </row>
    <row r="356" spans="1:29">
      <c r="A356">
        <v>10140</v>
      </c>
      <c r="B356" t="s">
        <v>148</v>
      </c>
      <c r="C356">
        <v>28</v>
      </c>
      <c r="D356">
        <v>62.05</v>
      </c>
      <c r="E356">
        <v>7</v>
      </c>
      <c r="F356" s="6">
        <f>IFERROR(VLOOKUP(A356,Orders!A:B,2,FALSE),"")</f>
        <v>37826</v>
      </c>
      <c r="G356" s="6">
        <f>IFERROR(VLOOKUP(A356,Orders!A:C,3,FALSE),"")</f>
        <v>37835</v>
      </c>
      <c r="H356" s="6">
        <f>IFERROR(VLOOKUP(A356,Orders!A:D,4,FALSE),"")</f>
        <v>37832</v>
      </c>
      <c r="I356" t="str">
        <f>IFERROR(VLOOKUP(A356,Orders!A:E,5,FALSE),"")</f>
        <v>Shipped</v>
      </c>
      <c r="J356">
        <f>IFERROR(VLOOKUP(A356,Orders!A:G,7,FALSE),"")</f>
        <v>161</v>
      </c>
      <c r="K356">
        <f>IFERROR(VLOOKUP(J356,Customers!A:L,12,FALSE),"")</f>
        <v>1165</v>
      </c>
      <c r="L356">
        <f>IFERROR(VLOOKUP(J356,Customers!A:M,13,FALSE),"")</f>
        <v>84600</v>
      </c>
      <c r="M356" t="str">
        <f>IFERROR(VLOOKUP(J356,Customers!A:H,8,FALSE),"")</f>
        <v>Burlingame</v>
      </c>
      <c r="N356">
        <f>IFERROR(VLOOKUP(K356,Employees!A:F,6,FALSE),"")</f>
        <v>1</v>
      </c>
      <c r="O356" t="str">
        <f>IFERROR(VLOOKUP(N356,Offices!A:B,2,FALSE),"")</f>
        <v>San Francisco</v>
      </c>
      <c r="P356" s="6">
        <f>IFERROR(VLOOKUP(J356,Payments!A:C,3,FALSE),"")</f>
        <v>38305</v>
      </c>
      <c r="Q356">
        <f>IFERROR(VLOOKUP(J356,Payments!A:D,4,FALSE),"")</f>
        <v>2434.25</v>
      </c>
      <c r="R356" t="str">
        <f>IFERROR(VLOOKUP(B356,Products!A:C,3,FALSE),"")</f>
        <v>Trucks and Buses</v>
      </c>
      <c r="S356">
        <f>IFERROR(VLOOKUP(B356,Products!A:G,7,FALSE),"")</f>
        <v>814</v>
      </c>
      <c r="T356">
        <f>IFERROR(VLOOKUP(B356,Products!A:I,9,FALSE),"")</f>
        <v>64.64</v>
      </c>
      <c r="U356">
        <f t="shared" si="40"/>
        <v>3</v>
      </c>
      <c r="V356" t="str">
        <f t="shared" si="41"/>
        <v>Yes</v>
      </c>
      <c r="W356">
        <f t="shared" si="42"/>
        <v>2003</v>
      </c>
      <c r="X356">
        <f t="shared" si="43"/>
        <v>7</v>
      </c>
      <c r="Y356">
        <f>IFERROR(VLOOKUP(B356,Products!A:I,8,FALSE),"")</f>
        <v>33.61</v>
      </c>
      <c r="Z356">
        <f t="shared" si="44"/>
        <v>1737.3999999999999</v>
      </c>
      <c r="AA356">
        <f t="shared" si="45"/>
        <v>84.617673311514423</v>
      </c>
      <c r="AB356">
        <f t="shared" si="46"/>
        <v>1</v>
      </c>
      <c r="AC356">
        <f t="shared" si="47"/>
        <v>796.31999999999994</v>
      </c>
    </row>
    <row r="357" spans="1:29">
      <c r="A357">
        <v>10140</v>
      </c>
      <c r="B357" t="s">
        <v>149</v>
      </c>
      <c r="C357">
        <v>36</v>
      </c>
      <c r="D357">
        <v>101.15</v>
      </c>
      <c r="E357">
        <v>6</v>
      </c>
      <c r="F357" s="6">
        <f>IFERROR(VLOOKUP(A357,Orders!A:B,2,FALSE),"")</f>
        <v>37826</v>
      </c>
      <c r="G357" s="6">
        <f>IFERROR(VLOOKUP(A357,Orders!A:C,3,FALSE),"")</f>
        <v>37835</v>
      </c>
      <c r="H357" s="6">
        <f>IFERROR(VLOOKUP(A357,Orders!A:D,4,FALSE),"")</f>
        <v>37832</v>
      </c>
      <c r="I357" t="str">
        <f>IFERROR(VLOOKUP(A357,Orders!A:E,5,FALSE),"")</f>
        <v>Shipped</v>
      </c>
      <c r="J357">
        <f>IFERROR(VLOOKUP(A357,Orders!A:G,7,FALSE),"")</f>
        <v>161</v>
      </c>
      <c r="K357">
        <f>IFERROR(VLOOKUP(J357,Customers!A:L,12,FALSE),"")</f>
        <v>1165</v>
      </c>
      <c r="L357">
        <f>IFERROR(VLOOKUP(J357,Customers!A:M,13,FALSE),"")</f>
        <v>84600</v>
      </c>
      <c r="M357" t="str">
        <f>IFERROR(VLOOKUP(J357,Customers!A:H,8,FALSE),"")</f>
        <v>Burlingame</v>
      </c>
      <c r="N357">
        <f>IFERROR(VLOOKUP(K357,Employees!A:F,6,FALSE),"")</f>
        <v>1</v>
      </c>
      <c r="O357" t="str">
        <f>IFERROR(VLOOKUP(N357,Offices!A:B,2,FALSE),"")</f>
        <v>San Francisco</v>
      </c>
      <c r="P357" s="6">
        <f>IFERROR(VLOOKUP(J357,Payments!A:C,3,FALSE),"")</f>
        <v>38305</v>
      </c>
      <c r="Q357">
        <f>IFERROR(VLOOKUP(J357,Payments!A:D,4,FALSE),"")</f>
        <v>2434.25</v>
      </c>
      <c r="R357" t="str">
        <f>IFERROR(VLOOKUP(B357,Products!A:C,3,FALSE),"")</f>
        <v>Classic Cars</v>
      </c>
      <c r="S357">
        <f>IFERROR(VLOOKUP(B357,Products!A:G,7,FALSE),"")</f>
        <v>6934</v>
      </c>
      <c r="T357">
        <f>IFERROR(VLOOKUP(B357,Products!A:I,9,FALSE),"")</f>
        <v>101.15</v>
      </c>
      <c r="U357">
        <f t="shared" si="40"/>
        <v>3</v>
      </c>
      <c r="V357" t="str">
        <f t="shared" si="41"/>
        <v>Yes</v>
      </c>
      <c r="W357">
        <f t="shared" si="42"/>
        <v>2003</v>
      </c>
      <c r="X357">
        <f t="shared" si="43"/>
        <v>7</v>
      </c>
      <c r="Y357">
        <f>IFERROR(VLOOKUP(B357,Products!A:I,8,FALSE),"")</f>
        <v>46.53</v>
      </c>
      <c r="Z357">
        <f t="shared" si="44"/>
        <v>3641.4</v>
      </c>
      <c r="AA357">
        <f t="shared" si="45"/>
        <v>117.3866322802493</v>
      </c>
      <c r="AB357">
        <f t="shared" si="46"/>
        <v>1</v>
      </c>
      <c r="AC357">
        <f t="shared" si="47"/>
        <v>1966.3200000000002</v>
      </c>
    </row>
    <row r="358" spans="1:29">
      <c r="A358">
        <v>10141</v>
      </c>
      <c r="B358" t="s">
        <v>151</v>
      </c>
      <c r="C358">
        <v>21</v>
      </c>
      <c r="D358">
        <v>114.95</v>
      </c>
      <c r="E358">
        <v>5</v>
      </c>
      <c r="F358" s="6">
        <f>IFERROR(VLOOKUP(A358,Orders!A:B,2,FALSE),"")</f>
        <v>37834</v>
      </c>
      <c r="G358" s="6">
        <f>IFERROR(VLOOKUP(A358,Orders!A:C,3,FALSE),"")</f>
        <v>37842</v>
      </c>
      <c r="H358" s="6">
        <f>IFERROR(VLOOKUP(A358,Orders!A:D,4,FALSE),"")</f>
        <v>37837</v>
      </c>
      <c r="I358" t="str">
        <f>IFERROR(VLOOKUP(A358,Orders!A:E,5,FALSE),"")</f>
        <v>Shipped</v>
      </c>
      <c r="J358">
        <f>IFERROR(VLOOKUP(A358,Orders!A:G,7,FALSE),"")</f>
        <v>334</v>
      </c>
      <c r="K358">
        <f>IFERROR(VLOOKUP(J358,Customers!A:L,12,FALSE),"")</f>
        <v>1501</v>
      </c>
      <c r="L358">
        <f>IFERROR(VLOOKUP(J358,Customers!A:M,13,FALSE),"")</f>
        <v>98800</v>
      </c>
      <c r="M358" t="str">
        <f>IFERROR(VLOOKUP(J358,Customers!A:H,8,FALSE),"")</f>
        <v>Espoo</v>
      </c>
      <c r="N358">
        <f>IFERROR(VLOOKUP(K358,Employees!A:F,6,FALSE),"")</f>
        <v>7</v>
      </c>
      <c r="O358" t="str">
        <f>IFERROR(VLOOKUP(N358,Offices!A:B,2,FALSE),"")</f>
        <v>London</v>
      </c>
      <c r="P358" s="6">
        <f>IFERROR(VLOOKUP(J358,Payments!A:C,3,FALSE),"")</f>
        <v>38379</v>
      </c>
      <c r="Q358">
        <f>IFERROR(VLOOKUP(J358,Payments!A:D,4,FALSE),"")</f>
        <v>45785.34</v>
      </c>
      <c r="R358" t="str">
        <f>IFERROR(VLOOKUP(B358,Products!A:C,3,FALSE),"")</f>
        <v>Trucks and Buses</v>
      </c>
      <c r="S358">
        <f>IFERROR(VLOOKUP(B358,Products!A:G,7,FALSE),"")</f>
        <v>6125</v>
      </c>
      <c r="T358">
        <f>IFERROR(VLOOKUP(B358,Products!A:I,9,FALSE),"")</f>
        <v>118.5</v>
      </c>
      <c r="U358">
        <f t="shared" si="40"/>
        <v>5</v>
      </c>
      <c r="V358" t="str">
        <f t="shared" si="41"/>
        <v>Yes</v>
      </c>
      <c r="W358">
        <f t="shared" si="42"/>
        <v>2003</v>
      </c>
      <c r="X358">
        <f t="shared" si="43"/>
        <v>8</v>
      </c>
      <c r="Y358">
        <f>IFERROR(VLOOKUP(B358,Products!A:I,8,FALSE),"")</f>
        <v>55.7</v>
      </c>
      <c r="Z358">
        <f t="shared" si="44"/>
        <v>2413.9500000000003</v>
      </c>
      <c r="AA358">
        <f t="shared" si="45"/>
        <v>106.3734290843806</v>
      </c>
      <c r="AB358">
        <f t="shared" si="46"/>
        <v>1</v>
      </c>
      <c r="AC358">
        <f t="shared" si="47"/>
        <v>1244.25</v>
      </c>
    </row>
    <row r="359" spans="1:29">
      <c r="A359">
        <v>10141</v>
      </c>
      <c r="B359" t="s">
        <v>152</v>
      </c>
      <c r="C359">
        <v>39</v>
      </c>
      <c r="D359">
        <v>160.46</v>
      </c>
      <c r="E359">
        <v>4</v>
      </c>
      <c r="F359" s="6">
        <f>IFERROR(VLOOKUP(A359,Orders!A:B,2,FALSE),"")</f>
        <v>37834</v>
      </c>
      <c r="G359" s="6">
        <f>IFERROR(VLOOKUP(A359,Orders!A:C,3,FALSE),"")</f>
        <v>37842</v>
      </c>
      <c r="H359" s="6">
        <f>IFERROR(VLOOKUP(A359,Orders!A:D,4,FALSE),"")</f>
        <v>37837</v>
      </c>
      <c r="I359" t="str">
        <f>IFERROR(VLOOKUP(A359,Orders!A:E,5,FALSE),"")</f>
        <v>Shipped</v>
      </c>
      <c r="J359">
        <f>IFERROR(VLOOKUP(A359,Orders!A:G,7,FALSE),"")</f>
        <v>334</v>
      </c>
      <c r="K359">
        <f>IFERROR(VLOOKUP(J359,Customers!A:L,12,FALSE),"")</f>
        <v>1501</v>
      </c>
      <c r="L359">
        <f>IFERROR(VLOOKUP(J359,Customers!A:M,13,FALSE),"")</f>
        <v>98800</v>
      </c>
      <c r="M359" t="str">
        <f>IFERROR(VLOOKUP(J359,Customers!A:H,8,FALSE),"")</f>
        <v>Espoo</v>
      </c>
      <c r="N359">
        <f>IFERROR(VLOOKUP(K359,Employees!A:F,6,FALSE),"")</f>
        <v>7</v>
      </c>
      <c r="O359" t="str">
        <f>IFERROR(VLOOKUP(N359,Offices!A:B,2,FALSE),"")</f>
        <v>London</v>
      </c>
      <c r="P359" s="6">
        <f>IFERROR(VLOOKUP(J359,Payments!A:C,3,FALSE),"")</f>
        <v>38379</v>
      </c>
      <c r="Q359">
        <f>IFERROR(VLOOKUP(J359,Payments!A:D,4,FALSE),"")</f>
        <v>45785.34</v>
      </c>
      <c r="R359" t="str">
        <f>IFERROR(VLOOKUP(B359,Products!A:C,3,FALSE),"")</f>
        <v>Classic Cars</v>
      </c>
      <c r="S359">
        <f>IFERROR(VLOOKUP(B359,Products!A:G,7,FALSE),"")</f>
        <v>4724</v>
      </c>
      <c r="T359">
        <f>IFERROR(VLOOKUP(B359,Products!A:I,9,FALSE),"")</f>
        <v>163.72999999999999</v>
      </c>
      <c r="U359">
        <f t="shared" si="40"/>
        <v>5</v>
      </c>
      <c r="V359" t="str">
        <f t="shared" si="41"/>
        <v>Yes</v>
      </c>
      <c r="W359">
        <f t="shared" si="42"/>
        <v>2003</v>
      </c>
      <c r="X359">
        <f t="shared" si="43"/>
        <v>8</v>
      </c>
      <c r="Y359">
        <f>IFERROR(VLOOKUP(B359,Products!A:I,8,FALSE),"")</f>
        <v>101.51</v>
      </c>
      <c r="Z359">
        <f t="shared" si="44"/>
        <v>6257.9400000000005</v>
      </c>
      <c r="AA359">
        <f t="shared" si="45"/>
        <v>58.073096246675206</v>
      </c>
      <c r="AB359">
        <f t="shared" si="46"/>
        <v>0</v>
      </c>
      <c r="AC359">
        <f t="shared" si="47"/>
        <v>2299.0500000000002</v>
      </c>
    </row>
    <row r="360" spans="1:29">
      <c r="A360">
        <v>10141</v>
      </c>
      <c r="B360" t="s">
        <v>153</v>
      </c>
      <c r="C360">
        <v>47</v>
      </c>
      <c r="D360">
        <v>103.09</v>
      </c>
      <c r="E360">
        <v>8</v>
      </c>
      <c r="F360" s="6">
        <f>IFERROR(VLOOKUP(A360,Orders!A:B,2,FALSE),"")</f>
        <v>37834</v>
      </c>
      <c r="G360" s="6">
        <f>IFERROR(VLOOKUP(A360,Orders!A:C,3,FALSE),"")</f>
        <v>37842</v>
      </c>
      <c r="H360" s="6">
        <f>IFERROR(VLOOKUP(A360,Orders!A:D,4,FALSE),"")</f>
        <v>37837</v>
      </c>
      <c r="I360" t="str">
        <f>IFERROR(VLOOKUP(A360,Orders!A:E,5,FALSE),"")</f>
        <v>Shipped</v>
      </c>
      <c r="J360">
        <f>IFERROR(VLOOKUP(A360,Orders!A:G,7,FALSE),"")</f>
        <v>334</v>
      </c>
      <c r="K360">
        <f>IFERROR(VLOOKUP(J360,Customers!A:L,12,FALSE),"")</f>
        <v>1501</v>
      </c>
      <c r="L360">
        <f>IFERROR(VLOOKUP(J360,Customers!A:M,13,FALSE),"")</f>
        <v>98800</v>
      </c>
      <c r="M360" t="str">
        <f>IFERROR(VLOOKUP(J360,Customers!A:H,8,FALSE),"")</f>
        <v>Espoo</v>
      </c>
      <c r="N360">
        <f>IFERROR(VLOOKUP(K360,Employees!A:F,6,FALSE),"")</f>
        <v>7</v>
      </c>
      <c r="O360" t="str">
        <f>IFERROR(VLOOKUP(N360,Offices!A:B,2,FALSE),"")</f>
        <v>London</v>
      </c>
      <c r="P360" s="6">
        <f>IFERROR(VLOOKUP(J360,Payments!A:C,3,FALSE),"")</f>
        <v>38379</v>
      </c>
      <c r="Q360">
        <f>IFERROR(VLOOKUP(J360,Payments!A:D,4,FALSE),"")</f>
        <v>45785.34</v>
      </c>
      <c r="R360" t="str">
        <f>IFERROR(VLOOKUP(B360,Products!A:C,3,FALSE),"")</f>
        <v>Trucks and Buses</v>
      </c>
      <c r="S360">
        <f>IFERROR(VLOOKUP(B360,Products!A:G,7,FALSE),"")</f>
        <v>8258</v>
      </c>
      <c r="T360">
        <f>IFERROR(VLOOKUP(B360,Products!A:I,9,FALSE),"")</f>
        <v>122.73</v>
      </c>
      <c r="U360">
        <f t="shared" si="40"/>
        <v>5</v>
      </c>
      <c r="V360" t="str">
        <f t="shared" si="41"/>
        <v>Yes</v>
      </c>
      <c r="W360">
        <f t="shared" si="42"/>
        <v>2003</v>
      </c>
      <c r="X360">
        <f t="shared" si="43"/>
        <v>8</v>
      </c>
      <c r="Y360">
        <f>IFERROR(VLOOKUP(B360,Products!A:I,8,FALSE),"")</f>
        <v>74.86</v>
      </c>
      <c r="Z360">
        <f t="shared" si="44"/>
        <v>4845.2300000000005</v>
      </c>
      <c r="AA360">
        <f t="shared" si="45"/>
        <v>37.710392733101791</v>
      </c>
      <c r="AB360">
        <f t="shared" si="46"/>
        <v>0</v>
      </c>
      <c r="AC360">
        <f t="shared" si="47"/>
        <v>1326.8100000000002</v>
      </c>
    </row>
    <row r="361" spans="1:29">
      <c r="A361">
        <v>10141</v>
      </c>
      <c r="B361" t="s">
        <v>154</v>
      </c>
      <c r="C361">
        <v>34</v>
      </c>
      <c r="D361">
        <v>143.94</v>
      </c>
      <c r="E361">
        <v>9</v>
      </c>
      <c r="F361" s="6">
        <f>IFERROR(VLOOKUP(A361,Orders!A:B,2,FALSE),"")</f>
        <v>37834</v>
      </c>
      <c r="G361" s="6">
        <f>IFERROR(VLOOKUP(A361,Orders!A:C,3,FALSE),"")</f>
        <v>37842</v>
      </c>
      <c r="H361" s="6">
        <f>IFERROR(VLOOKUP(A361,Orders!A:D,4,FALSE),"")</f>
        <v>37837</v>
      </c>
      <c r="I361" t="str">
        <f>IFERROR(VLOOKUP(A361,Orders!A:E,5,FALSE),"")</f>
        <v>Shipped</v>
      </c>
      <c r="J361">
        <f>IFERROR(VLOOKUP(A361,Orders!A:G,7,FALSE),"")</f>
        <v>334</v>
      </c>
      <c r="K361">
        <f>IFERROR(VLOOKUP(J361,Customers!A:L,12,FALSE),"")</f>
        <v>1501</v>
      </c>
      <c r="L361">
        <f>IFERROR(VLOOKUP(J361,Customers!A:M,13,FALSE),"")</f>
        <v>98800</v>
      </c>
      <c r="M361" t="str">
        <f>IFERROR(VLOOKUP(J361,Customers!A:H,8,FALSE),"")</f>
        <v>Espoo</v>
      </c>
      <c r="N361">
        <f>IFERROR(VLOOKUP(K361,Employees!A:F,6,FALSE),"")</f>
        <v>7</v>
      </c>
      <c r="O361" t="str">
        <f>IFERROR(VLOOKUP(N361,Offices!A:B,2,FALSE),"")</f>
        <v>London</v>
      </c>
      <c r="P361" s="6">
        <f>IFERROR(VLOOKUP(J361,Payments!A:C,3,FALSE),"")</f>
        <v>38379</v>
      </c>
      <c r="Q361">
        <f>IFERROR(VLOOKUP(J361,Payments!A:D,4,FALSE),"")</f>
        <v>45785.34</v>
      </c>
      <c r="R361" t="str">
        <f>IFERROR(VLOOKUP(B361,Products!A:C,3,FALSE),"")</f>
        <v>Classic Cars</v>
      </c>
      <c r="S361">
        <f>IFERROR(VLOOKUP(B361,Products!A:G,7,FALSE),"")</f>
        <v>8347</v>
      </c>
      <c r="T361">
        <f>IFERROR(VLOOKUP(B361,Products!A:I,9,FALSE),"")</f>
        <v>169.34</v>
      </c>
      <c r="U361">
        <f t="shared" si="40"/>
        <v>5</v>
      </c>
      <c r="V361" t="str">
        <f t="shared" si="41"/>
        <v>Yes</v>
      </c>
      <c r="W361">
        <f t="shared" si="42"/>
        <v>2003</v>
      </c>
      <c r="X361">
        <f t="shared" si="43"/>
        <v>8</v>
      </c>
      <c r="Y361">
        <f>IFERROR(VLOOKUP(B361,Products!A:I,8,FALSE),"")</f>
        <v>77.900000000000006</v>
      </c>
      <c r="Z361">
        <f t="shared" si="44"/>
        <v>4893.96</v>
      </c>
      <c r="AA361">
        <f t="shared" si="45"/>
        <v>84.775353016688044</v>
      </c>
      <c r="AB361">
        <f t="shared" si="46"/>
        <v>1</v>
      </c>
      <c r="AC361">
        <f t="shared" si="47"/>
        <v>2245.3599999999997</v>
      </c>
    </row>
    <row r="362" spans="1:29">
      <c r="A362">
        <v>10141</v>
      </c>
      <c r="B362" t="s">
        <v>156</v>
      </c>
      <c r="C362">
        <v>20</v>
      </c>
      <c r="D362">
        <v>50.86</v>
      </c>
      <c r="E362">
        <v>2</v>
      </c>
      <c r="F362" s="6">
        <f>IFERROR(VLOOKUP(A362,Orders!A:B,2,FALSE),"")</f>
        <v>37834</v>
      </c>
      <c r="G362" s="6">
        <f>IFERROR(VLOOKUP(A362,Orders!A:C,3,FALSE),"")</f>
        <v>37842</v>
      </c>
      <c r="H362" s="6">
        <f>IFERROR(VLOOKUP(A362,Orders!A:D,4,FALSE),"")</f>
        <v>37837</v>
      </c>
      <c r="I362" t="str">
        <f>IFERROR(VLOOKUP(A362,Orders!A:E,5,FALSE),"")</f>
        <v>Shipped</v>
      </c>
      <c r="J362">
        <f>IFERROR(VLOOKUP(A362,Orders!A:G,7,FALSE),"")</f>
        <v>334</v>
      </c>
      <c r="K362">
        <f>IFERROR(VLOOKUP(J362,Customers!A:L,12,FALSE),"")</f>
        <v>1501</v>
      </c>
      <c r="L362">
        <f>IFERROR(VLOOKUP(J362,Customers!A:M,13,FALSE),"")</f>
        <v>98800</v>
      </c>
      <c r="M362" t="str">
        <f>IFERROR(VLOOKUP(J362,Customers!A:H,8,FALSE),"")</f>
        <v>Espoo</v>
      </c>
      <c r="N362">
        <f>IFERROR(VLOOKUP(K362,Employees!A:F,6,FALSE),"")</f>
        <v>7</v>
      </c>
      <c r="O362" t="str">
        <f>IFERROR(VLOOKUP(N362,Offices!A:B,2,FALSE),"")</f>
        <v>London</v>
      </c>
      <c r="P362" s="6">
        <f>IFERROR(VLOOKUP(J362,Payments!A:C,3,FALSE),"")</f>
        <v>38379</v>
      </c>
      <c r="Q362">
        <f>IFERROR(VLOOKUP(J362,Payments!A:D,4,FALSE),"")</f>
        <v>45785.34</v>
      </c>
      <c r="R362" t="str">
        <f>IFERROR(VLOOKUP(B362,Products!A:C,3,FALSE),"")</f>
        <v>Classic Cars</v>
      </c>
      <c r="S362">
        <f>IFERROR(VLOOKUP(B362,Products!A:G,7,FALSE),"")</f>
        <v>4074</v>
      </c>
      <c r="T362">
        <f>IFERROR(VLOOKUP(B362,Products!A:I,9,FALSE),"")</f>
        <v>57.8</v>
      </c>
      <c r="U362">
        <f t="shared" si="40"/>
        <v>5</v>
      </c>
      <c r="V362" t="str">
        <f t="shared" si="41"/>
        <v>Yes</v>
      </c>
      <c r="W362">
        <f t="shared" si="42"/>
        <v>2003</v>
      </c>
      <c r="X362">
        <f t="shared" si="43"/>
        <v>8</v>
      </c>
      <c r="Y362">
        <f>IFERROR(VLOOKUP(B362,Products!A:I,8,FALSE),"")</f>
        <v>32.369999999999997</v>
      </c>
      <c r="Z362">
        <f t="shared" si="44"/>
        <v>1017.2</v>
      </c>
      <c r="AA362">
        <f t="shared" si="45"/>
        <v>57.120790855730633</v>
      </c>
      <c r="AB362">
        <f t="shared" si="46"/>
        <v>0</v>
      </c>
      <c r="AC362">
        <f t="shared" si="47"/>
        <v>369.80000000000007</v>
      </c>
    </row>
    <row r="363" spans="1:29">
      <c r="A363">
        <v>10141</v>
      </c>
      <c r="B363" t="s">
        <v>157</v>
      </c>
      <c r="C363">
        <v>21</v>
      </c>
      <c r="D363">
        <v>32.18</v>
      </c>
      <c r="E363">
        <v>6</v>
      </c>
      <c r="F363" s="6">
        <f>IFERROR(VLOOKUP(A363,Orders!A:B,2,FALSE),"")</f>
        <v>37834</v>
      </c>
      <c r="G363" s="6">
        <f>IFERROR(VLOOKUP(A363,Orders!A:C,3,FALSE),"")</f>
        <v>37842</v>
      </c>
      <c r="H363" s="6">
        <f>IFERROR(VLOOKUP(A363,Orders!A:D,4,FALSE),"")</f>
        <v>37837</v>
      </c>
      <c r="I363" t="str">
        <f>IFERROR(VLOOKUP(A363,Orders!A:E,5,FALSE),"")</f>
        <v>Shipped</v>
      </c>
      <c r="J363">
        <f>IFERROR(VLOOKUP(A363,Orders!A:G,7,FALSE),"")</f>
        <v>334</v>
      </c>
      <c r="K363">
        <f>IFERROR(VLOOKUP(J363,Customers!A:L,12,FALSE),"")</f>
        <v>1501</v>
      </c>
      <c r="L363">
        <f>IFERROR(VLOOKUP(J363,Customers!A:M,13,FALSE),"")</f>
        <v>98800</v>
      </c>
      <c r="M363" t="str">
        <f>IFERROR(VLOOKUP(J363,Customers!A:H,8,FALSE),"")</f>
        <v>Espoo</v>
      </c>
      <c r="N363">
        <f>IFERROR(VLOOKUP(K363,Employees!A:F,6,FALSE),"")</f>
        <v>7</v>
      </c>
      <c r="O363" t="str">
        <f>IFERROR(VLOOKUP(N363,Offices!A:B,2,FALSE),"")</f>
        <v>London</v>
      </c>
      <c r="P363" s="6">
        <f>IFERROR(VLOOKUP(J363,Payments!A:C,3,FALSE),"")</f>
        <v>38379</v>
      </c>
      <c r="Q363">
        <f>IFERROR(VLOOKUP(J363,Payments!A:D,4,FALSE),"")</f>
        <v>45785.34</v>
      </c>
      <c r="R363" t="str">
        <f>IFERROR(VLOOKUP(B363,Products!A:C,3,FALSE),"")</f>
        <v>Classic Cars</v>
      </c>
      <c r="S363">
        <f>IFERROR(VLOOKUP(B363,Products!A:G,7,FALSE),"")</f>
        <v>2542</v>
      </c>
      <c r="T363">
        <f>IFERROR(VLOOKUP(B363,Products!A:I,9,FALSE),"")</f>
        <v>35.36</v>
      </c>
      <c r="U363">
        <f t="shared" si="40"/>
        <v>5</v>
      </c>
      <c r="V363" t="str">
        <f t="shared" si="41"/>
        <v>Yes</v>
      </c>
      <c r="W363">
        <f t="shared" si="42"/>
        <v>2003</v>
      </c>
      <c r="X363">
        <f t="shared" si="43"/>
        <v>8</v>
      </c>
      <c r="Y363">
        <f>IFERROR(VLOOKUP(B363,Products!A:I,8,FALSE),"")</f>
        <v>15.91</v>
      </c>
      <c r="Z363">
        <f t="shared" si="44"/>
        <v>675.78</v>
      </c>
      <c r="AA363">
        <f t="shared" si="45"/>
        <v>102.26272784412318</v>
      </c>
      <c r="AB363">
        <f t="shared" si="46"/>
        <v>1</v>
      </c>
      <c r="AC363">
        <f t="shared" si="47"/>
        <v>341.67</v>
      </c>
    </row>
    <row r="364" spans="1:29">
      <c r="A364">
        <v>10141</v>
      </c>
      <c r="B364" t="s">
        <v>158</v>
      </c>
      <c r="C364">
        <v>40</v>
      </c>
      <c r="D364">
        <v>104.09</v>
      </c>
      <c r="E364">
        <v>1</v>
      </c>
      <c r="F364" s="6">
        <f>IFERROR(VLOOKUP(A364,Orders!A:B,2,FALSE),"")</f>
        <v>37834</v>
      </c>
      <c r="G364" s="6">
        <f>IFERROR(VLOOKUP(A364,Orders!A:C,3,FALSE),"")</f>
        <v>37842</v>
      </c>
      <c r="H364" s="6">
        <f>IFERROR(VLOOKUP(A364,Orders!A:D,4,FALSE),"")</f>
        <v>37837</v>
      </c>
      <c r="I364" t="str">
        <f>IFERROR(VLOOKUP(A364,Orders!A:E,5,FALSE),"")</f>
        <v>Shipped</v>
      </c>
      <c r="J364">
        <f>IFERROR(VLOOKUP(A364,Orders!A:G,7,FALSE),"")</f>
        <v>334</v>
      </c>
      <c r="K364">
        <f>IFERROR(VLOOKUP(J364,Customers!A:L,12,FALSE),"")</f>
        <v>1501</v>
      </c>
      <c r="L364">
        <f>IFERROR(VLOOKUP(J364,Customers!A:M,13,FALSE),"")</f>
        <v>98800</v>
      </c>
      <c r="M364" t="str">
        <f>IFERROR(VLOOKUP(J364,Customers!A:H,8,FALSE),"")</f>
        <v>Espoo</v>
      </c>
      <c r="N364">
        <f>IFERROR(VLOOKUP(K364,Employees!A:F,6,FALSE),"")</f>
        <v>7</v>
      </c>
      <c r="O364" t="str">
        <f>IFERROR(VLOOKUP(N364,Offices!A:B,2,FALSE),"")</f>
        <v>London</v>
      </c>
      <c r="P364" s="6">
        <f>IFERROR(VLOOKUP(J364,Payments!A:C,3,FALSE),"")</f>
        <v>38379</v>
      </c>
      <c r="Q364">
        <f>IFERROR(VLOOKUP(J364,Payments!A:D,4,FALSE),"")</f>
        <v>45785.34</v>
      </c>
      <c r="R364" t="str">
        <f>IFERROR(VLOOKUP(B364,Products!A:C,3,FALSE),"")</f>
        <v>Classic Cars</v>
      </c>
      <c r="S364">
        <f>IFERROR(VLOOKUP(B364,Products!A:G,7,FALSE),"")</f>
        <v>6582</v>
      </c>
      <c r="T364">
        <f>IFERROR(VLOOKUP(B364,Products!A:I,9,FALSE),"")</f>
        <v>118.28</v>
      </c>
      <c r="U364">
        <f t="shared" si="40"/>
        <v>5</v>
      </c>
      <c r="V364" t="str">
        <f t="shared" si="41"/>
        <v>Yes</v>
      </c>
      <c r="W364">
        <f t="shared" si="42"/>
        <v>2003</v>
      </c>
      <c r="X364">
        <f t="shared" si="43"/>
        <v>8</v>
      </c>
      <c r="Y364">
        <f>IFERROR(VLOOKUP(B364,Products!A:I,8,FALSE),"")</f>
        <v>69.78</v>
      </c>
      <c r="Z364">
        <f t="shared" si="44"/>
        <v>4163.6000000000004</v>
      </c>
      <c r="AA364">
        <f t="shared" si="45"/>
        <v>49.168816279736319</v>
      </c>
      <c r="AB364">
        <f t="shared" si="46"/>
        <v>0</v>
      </c>
      <c r="AC364">
        <f t="shared" si="47"/>
        <v>1372.4</v>
      </c>
    </row>
    <row r="365" spans="1:29">
      <c r="A365">
        <v>10141</v>
      </c>
      <c r="B365" t="s">
        <v>159</v>
      </c>
      <c r="C365">
        <v>24</v>
      </c>
      <c r="D365">
        <v>53.03</v>
      </c>
      <c r="E365">
        <v>7</v>
      </c>
      <c r="F365" s="6">
        <f>IFERROR(VLOOKUP(A365,Orders!A:B,2,FALSE),"")</f>
        <v>37834</v>
      </c>
      <c r="G365" s="6">
        <f>IFERROR(VLOOKUP(A365,Orders!A:C,3,FALSE),"")</f>
        <v>37842</v>
      </c>
      <c r="H365" s="6">
        <f>IFERROR(VLOOKUP(A365,Orders!A:D,4,FALSE),"")</f>
        <v>37837</v>
      </c>
      <c r="I365" t="str">
        <f>IFERROR(VLOOKUP(A365,Orders!A:E,5,FALSE),"")</f>
        <v>Shipped</v>
      </c>
      <c r="J365">
        <f>IFERROR(VLOOKUP(A365,Orders!A:G,7,FALSE),"")</f>
        <v>334</v>
      </c>
      <c r="K365">
        <f>IFERROR(VLOOKUP(J365,Customers!A:L,12,FALSE),"")</f>
        <v>1501</v>
      </c>
      <c r="L365">
        <f>IFERROR(VLOOKUP(J365,Customers!A:M,13,FALSE),"")</f>
        <v>98800</v>
      </c>
      <c r="M365" t="str">
        <f>IFERROR(VLOOKUP(J365,Customers!A:H,8,FALSE),"")</f>
        <v>Espoo</v>
      </c>
      <c r="N365">
        <f>IFERROR(VLOOKUP(K365,Employees!A:F,6,FALSE),"")</f>
        <v>7</v>
      </c>
      <c r="O365" t="str">
        <f>IFERROR(VLOOKUP(N365,Offices!A:B,2,FALSE),"")</f>
        <v>London</v>
      </c>
      <c r="P365" s="6">
        <f>IFERROR(VLOOKUP(J365,Payments!A:C,3,FALSE),"")</f>
        <v>38379</v>
      </c>
      <c r="Q365">
        <f>IFERROR(VLOOKUP(J365,Payments!A:D,4,FALSE),"")</f>
        <v>45785.34</v>
      </c>
      <c r="R365" t="str">
        <f>IFERROR(VLOOKUP(B365,Products!A:C,3,FALSE),"")</f>
        <v>Trucks and Buses</v>
      </c>
      <c r="S365">
        <f>IFERROR(VLOOKUP(B365,Products!A:G,7,FALSE),"")</f>
        <v>2874</v>
      </c>
      <c r="T365">
        <f>IFERROR(VLOOKUP(B365,Products!A:I,9,FALSE),"")</f>
        <v>54.11</v>
      </c>
      <c r="U365">
        <f t="shared" si="40"/>
        <v>5</v>
      </c>
      <c r="V365" t="str">
        <f t="shared" si="41"/>
        <v>Yes</v>
      </c>
      <c r="W365">
        <f t="shared" si="42"/>
        <v>2003</v>
      </c>
      <c r="X365">
        <f t="shared" si="43"/>
        <v>8</v>
      </c>
      <c r="Y365">
        <f>IFERROR(VLOOKUP(B365,Products!A:I,8,FALSE),"")</f>
        <v>25.98</v>
      </c>
      <c r="Z365">
        <f t="shared" si="44"/>
        <v>1272.72</v>
      </c>
      <c r="AA365">
        <f t="shared" si="45"/>
        <v>104.11855273287145</v>
      </c>
      <c r="AB365">
        <f t="shared" si="46"/>
        <v>1</v>
      </c>
      <c r="AC365">
        <f t="shared" si="47"/>
        <v>649.20000000000005</v>
      </c>
    </row>
    <row r="366" spans="1:29">
      <c r="A366">
        <v>10141</v>
      </c>
      <c r="B366" t="s">
        <v>161</v>
      </c>
      <c r="C366">
        <v>44</v>
      </c>
      <c r="D366">
        <v>94.92</v>
      </c>
      <c r="E366">
        <v>3</v>
      </c>
      <c r="F366" s="6">
        <f>IFERROR(VLOOKUP(A366,Orders!A:B,2,FALSE),"")</f>
        <v>37834</v>
      </c>
      <c r="G366" s="6">
        <f>IFERROR(VLOOKUP(A366,Orders!A:C,3,FALSE),"")</f>
        <v>37842</v>
      </c>
      <c r="H366" s="6">
        <f>IFERROR(VLOOKUP(A366,Orders!A:D,4,FALSE),"")</f>
        <v>37837</v>
      </c>
      <c r="I366" t="str">
        <f>IFERROR(VLOOKUP(A366,Orders!A:E,5,FALSE),"")</f>
        <v>Shipped</v>
      </c>
      <c r="J366">
        <f>IFERROR(VLOOKUP(A366,Orders!A:G,7,FALSE),"")</f>
        <v>334</v>
      </c>
      <c r="K366">
        <f>IFERROR(VLOOKUP(J366,Customers!A:L,12,FALSE),"")</f>
        <v>1501</v>
      </c>
      <c r="L366">
        <f>IFERROR(VLOOKUP(J366,Customers!A:M,13,FALSE),"")</f>
        <v>98800</v>
      </c>
      <c r="M366" t="str">
        <f>IFERROR(VLOOKUP(J366,Customers!A:H,8,FALSE),"")</f>
        <v>Espoo</v>
      </c>
      <c r="N366">
        <f>IFERROR(VLOOKUP(K366,Employees!A:F,6,FALSE),"")</f>
        <v>7</v>
      </c>
      <c r="O366" t="str">
        <f>IFERROR(VLOOKUP(N366,Offices!A:B,2,FALSE),"")</f>
        <v>London</v>
      </c>
      <c r="P366" s="6">
        <f>IFERROR(VLOOKUP(J366,Payments!A:C,3,FALSE),"")</f>
        <v>38379</v>
      </c>
      <c r="Q366">
        <f>IFERROR(VLOOKUP(J366,Payments!A:D,4,FALSE),"")</f>
        <v>45785.34</v>
      </c>
      <c r="R366" t="str">
        <f>IFERROR(VLOOKUP(B366,Products!A:C,3,FALSE),"")</f>
        <v>Trucks and Buses</v>
      </c>
      <c r="S366">
        <f>IFERROR(VLOOKUP(B366,Products!A:G,7,FALSE),"")</f>
        <v>1016</v>
      </c>
      <c r="T366">
        <f>IFERROR(VLOOKUP(B366,Products!A:I,9,FALSE),"")</f>
        <v>115.75</v>
      </c>
      <c r="U366">
        <f t="shared" si="40"/>
        <v>5</v>
      </c>
      <c r="V366" t="str">
        <f t="shared" si="41"/>
        <v>Yes</v>
      </c>
      <c r="W366">
        <f t="shared" si="42"/>
        <v>2003</v>
      </c>
      <c r="X366">
        <f t="shared" si="43"/>
        <v>8</v>
      </c>
      <c r="Y366">
        <f>IFERROR(VLOOKUP(B366,Products!A:I,8,FALSE),"")</f>
        <v>68.290000000000006</v>
      </c>
      <c r="Z366">
        <f t="shared" si="44"/>
        <v>4176.4800000000005</v>
      </c>
      <c r="AA366">
        <f t="shared" si="45"/>
        <v>38.995460535949618</v>
      </c>
      <c r="AB366">
        <f t="shared" si="46"/>
        <v>0</v>
      </c>
      <c r="AC366">
        <f t="shared" si="47"/>
        <v>1171.7199999999998</v>
      </c>
    </row>
    <row r="367" spans="1:29">
      <c r="A367">
        <v>10142</v>
      </c>
      <c r="B367" t="s">
        <v>164</v>
      </c>
      <c r="C367">
        <v>33</v>
      </c>
      <c r="D367">
        <v>166.24</v>
      </c>
      <c r="E367">
        <v>12</v>
      </c>
      <c r="F367" s="6">
        <f>IFERROR(VLOOKUP(A367,Orders!A:B,2,FALSE),"")</f>
        <v>37841</v>
      </c>
      <c r="G367" s="6">
        <f>IFERROR(VLOOKUP(A367,Orders!A:C,3,FALSE),"")</f>
        <v>37849</v>
      </c>
      <c r="H367" s="6">
        <f>IFERROR(VLOOKUP(A367,Orders!A:D,4,FALSE),"")</f>
        <v>37846</v>
      </c>
      <c r="I367" t="str">
        <f>IFERROR(VLOOKUP(A367,Orders!A:E,5,FALSE),"")</f>
        <v>Shipped</v>
      </c>
      <c r="J367">
        <f>IFERROR(VLOOKUP(A367,Orders!A:G,7,FALSE),"")</f>
        <v>124</v>
      </c>
      <c r="K367">
        <f>IFERROR(VLOOKUP(J367,Customers!A:L,12,FALSE),"")</f>
        <v>1165</v>
      </c>
      <c r="L367">
        <f>IFERROR(VLOOKUP(J367,Customers!A:M,13,FALSE),"")</f>
        <v>210500</v>
      </c>
      <c r="M367" t="str">
        <f>IFERROR(VLOOKUP(J367,Customers!A:H,8,FALSE),"")</f>
        <v>San Rafael</v>
      </c>
      <c r="N367">
        <f>IFERROR(VLOOKUP(K367,Employees!A:F,6,FALSE),"")</f>
        <v>1</v>
      </c>
      <c r="O367" t="str">
        <f>IFERROR(VLOOKUP(N367,Offices!A:B,2,FALSE),"")</f>
        <v>San Francisco</v>
      </c>
      <c r="P367" s="6">
        <f>IFERROR(VLOOKUP(J367,Payments!A:C,3,FALSE),"")</f>
        <v>38416</v>
      </c>
      <c r="Q367">
        <f>IFERROR(VLOOKUP(J367,Payments!A:D,4,FALSE),"")</f>
        <v>101244.59</v>
      </c>
      <c r="R367" t="str">
        <f>IFERROR(VLOOKUP(B367,Products!A:C,3,FALSE),"")</f>
        <v>Classic Cars</v>
      </c>
      <c r="S367">
        <f>IFERROR(VLOOKUP(B367,Products!A:G,7,FALSE),"")</f>
        <v>3619</v>
      </c>
      <c r="T367">
        <f>IFERROR(VLOOKUP(B367,Products!A:I,9,FALSE),"")</f>
        <v>207.8</v>
      </c>
      <c r="U367">
        <f t="shared" si="40"/>
        <v>3</v>
      </c>
      <c r="V367" t="str">
        <f t="shared" si="41"/>
        <v>Yes</v>
      </c>
      <c r="W367">
        <f t="shared" si="42"/>
        <v>2003</v>
      </c>
      <c r="X367">
        <f t="shared" si="43"/>
        <v>8</v>
      </c>
      <c r="Y367">
        <f>IFERROR(VLOOKUP(B367,Products!A:I,8,FALSE),"")</f>
        <v>95.59</v>
      </c>
      <c r="Z367">
        <f t="shared" si="44"/>
        <v>5485.92</v>
      </c>
      <c r="AA367">
        <f t="shared" si="45"/>
        <v>73.909404749450786</v>
      </c>
      <c r="AB367">
        <f t="shared" si="46"/>
        <v>1</v>
      </c>
      <c r="AC367">
        <f t="shared" si="47"/>
        <v>2331.4500000000003</v>
      </c>
    </row>
    <row r="368" spans="1:29">
      <c r="A368">
        <v>10142</v>
      </c>
      <c r="B368" t="s">
        <v>150</v>
      </c>
      <c r="C368">
        <v>33</v>
      </c>
      <c r="D368">
        <v>140.5</v>
      </c>
      <c r="E368">
        <v>13</v>
      </c>
      <c r="F368" s="6">
        <f>IFERROR(VLOOKUP(A368,Orders!A:B,2,FALSE),"")</f>
        <v>37841</v>
      </c>
      <c r="G368" s="6">
        <f>IFERROR(VLOOKUP(A368,Orders!A:C,3,FALSE),"")</f>
        <v>37849</v>
      </c>
      <c r="H368" s="6">
        <f>IFERROR(VLOOKUP(A368,Orders!A:D,4,FALSE),"")</f>
        <v>37846</v>
      </c>
      <c r="I368" t="str">
        <f>IFERROR(VLOOKUP(A368,Orders!A:E,5,FALSE),"")</f>
        <v>Shipped</v>
      </c>
      <c r="J368">
        <f>IFERROR(VLOOKUP(A368,Orders!A:G,7,FALSE),"")</f>
        <v>124</v>
      </c>
      <c r="K368">
        <f>IFERROR(VLOOKUP(J368,Customers!A:L,12,FALSE),"")</f>
        <v>1165</v>
      </c>
      <c r="L368">
        <f>IFERROR(VLOOKUP(J368,Customers!A:M,13,FALSE),"")</f>
        <v>210500</v>
      </c>
      <c r="M368" t="str">
        <f>IFERROR(VLOOKUP(J368,Customers!A:H,8,FALSE),"")</f>
        <v>San Rafael</v>
      </c>
      <c r="N368">
        <f>IFERROR(VLOOKUP(K368,Employees!A:F,6,FALSE),"")</f>
        <v>1</v>
      </c>
      <c r="O368" t="str">
        <f>IFERROR(VLOOKUP(N368,Offices!A:B,2,FALSE),"")</f>
        <v>San Francisco</v>
      </c>
      <c r="P368" s="6">
        <f>IFERROR(VLOOKUP(J368,Payments!A:C,3,FALSE),"")</f>
        <v>38416</v>
      </c>
      <c r="Q368">
        <f>IFERROR(VLOOKUP(J368,Payments!A:D,4,FALSE),"")</f>
        <v>101244.59</v>
      </c>
      <c r="R368" t="str">
        <f>IFERROR(VLOOKUP(B368,Products!A:C,3,FALSE),"")</f>
        <v>Classic Cars</v>
      </c>
      <c r="S368">
        <f>IFERROR(VLOOKUP(B368,Products!A:G,7,FALSE),"")</f>
        <v>6906</v>
      </c>
      <c r="T368">
        <f>IFERROR(VLOOKUP(B368,Products!A:I,9,FALSE),"")</f>
        <v>151.08000000000001</v>
      </c>
      <c r="U368">
        <f t="shared" si="40"/>
        <v>3</v>
      </c>
      <c r="V368" t="str">
        <f t="shared" si="41"/>
        <v>Yes</v>
      </c>
      <c r="W368">
        <f t="shared" si="42"/>
        <v>2003</v>
      </c>
      <c r="X368">
        <f t="shared" si="43"/>
        <v>8</v>
      </c>
      <c r="Y368">
        <f>IFERROR(VLOOKUP(B368,Products!A:I,8,FALSE),"")</f>
        <v>89.14</v>
      </c>
      <c r="Z368">
        <f t="shared" si="44"/>
        <v>4636.5</v>
      </c>
      <c r="AA368">
        <f t="shared" si="45"/>
        <v>57.617231321516712</v>
      </c>
      <c r="AB368">
        <f t="shared" si="46"/>
        <v>0</v>
      </c>
      <c r="AC368">
        <f t="shared" si="47"/>
        <v>1694.8799999999999</v>
      </c>
    </row>
    <row r="369" spans="1:29">
      <c r="A369">
        <v>10142</v>
      </c>
      <c r="B369" t="s">
        <v>165</v>
      </c>
      <c r="C369">
        <v>46</v>
      </c>
      <c r="D369">
        <v>167.83</v>
      </c>
      <c r="E369">
        <v>11</v>
      </c>
      <c r="F369" s="6">
        <f>IFERROR(VLOOKUP(A369,Orders!A:B,2,FALSE),"")</f>
        <v>37841</v>
      </c>
      <c r="G369" s="6">
        <f>IFERROR(VLOOKUP(A369,Orders!A:C,3,FALSE),"")</f>
        <v>37849</v>
      </c>
      <c r="H369" s="6">
        <f>IFERROR(VLOOKUP(A369,Orders!A:D,4,FALSE),"")</f>
        <v>37846</v>
      </c>
      <c r="I369" t="str">
        <f>IFERROR(VLOOKUP(A369,Orders!A:E,5,FALSE),"")</f>
        <v>Shipped</v>
      </c>
      <c r="J369">
        <f>IFERROR(VLOOKUP(A369,Orders!A:G,7,FALSE),"")</f>
        <v>124</v>
      </c>
      <c r="K369">
        <f>IFERROR(VLOOKUP(J369,Customers!A:L,12,FALSE),"")</f>
        <v>1165</v>
      </c>
      <c r="L369">
        <f>IFERROR(VLOOKUP(J369,Customers!A:M,13,FALSE),"")</f>
        <v>210500</v>
      </c>
      <c r="M369" t="str">
        <f>IFERROR(VLOOKUP(J369,Customers!A:H,8,FALSE),"")</f>
        <v>San Rafael</v>
      </c>
      <c r="N369">
        <f>IFERROR(VLOOKUP(K369,Employees!A:F,6,FALSE),"")</f>
        <v>1</v>
      </c>
      <c r="O369" t="str">
        <f>IFERROR(VLOOKUP(N369,Offices!A:B,2,FALSE),"")</f>
        <v>San Francisco</v>
      </c>
      <c r="P369" s="6">
        <f>IFERROR(VLOOKUP(J369,Payments!A:C,3,FALSE),"")</f>
        <v>38416</v>
      </c>
      <c r="Q369">
        <f>IFERROR(VLOOKUP(J369,Payments!A:D,4,FALSE),"")</f>
        <v>101244.59</v>
      </c>
      <c r="R369" t="str">
        <f>IFERROR(VLOOKUP(B369,Products!A:C,3,FALSE),"")</f>
        <v>Classic Cars</v>
      </c>
      <c r="S369">
        <f>IFERROR(VLOOKUP(B369,Products!A:G,7,FALSE),"")</f>
        <v>1049</v>
      </c>
      <c r="T369">
        <f>IFERROR(VLOOKUP(B369,Products!A:I,9,FALSE),"")</f>
        <v>173.02</v>
      </c>
      <c r="U369">
        <f t="shared" si="40"/>
        <v>3</v>
      </c>
      <c r="V369" t="str">
        <f t="shared" si="41"/>
        <v>Yes</v>
      </c>
      <c r="W369">
        <f t="shared" si="42"/>
        <v>2003</v>
      </c>
      <c r="X369">
        <f t="shared" si="43"/>
        <v>8</v>
      </c>
      <c r="Y369">
        <f>IFERROR(VLOOKUP(B369,Products!A:I,8,FALSE),"")</f>
        <v>83.05</v>
      </c>
      <c r="Z369">
        <f t="shared" si="44"/>
        <v>7720.18</v>
      </c>
      <c r="AA369">
        <f t="shared" si="45"/>
        <v>102.08308248043349</v>
      </c>
      <c r="AB369">
        <f t="shared" si="46"/>
        <v>1</v>
      </c>
      <c r="AC369">
        <f t="shared" si="47"/>
        <v>3899.8800000000006</v>
      </c>
    </row>
    <row r="370" spans="1:29">
      <c r="A370">
        <v>10142</v>
      </c>
      <c r="B370" t="s">
        <v>166</v>
      </c>
      <c r="C370">
        <v>47</v>
      </c>
      <c r="D370">
        <v>129.76</v>
      </c>
      <c r="E370">
        <v>8</v>
      </c>
      <c r="F370" s="6">
        <f>IFERROR(VLOOKUP(A370,Orders!A:B,2,FALSE),"")</f>
        <v>37841</v>
      </c>
      <c r="G370" s="6">
        <f>IFERROR(VLOOKUP(A370,Orders!A:C,3,FALSE),"")</f>
        <v>37849</v>
      </c>
      <c r="H370" s="6">
        <f>IFERROR(VLOOKUP(A370,Orders!A:D,4,FALSE),"")</f>
        <v>37846</v>
      </c>
      <c r="I370" t="str">
        <f>IFERROR(VLOOKUP(A370,Orders!A:E,5,FALSE),"")</f>
        <v>Shipped</v>
      </c>
      <c r="J370">
        <f>IFERROR(VLOOKUP(A370,Orders!A:G,7,FALSE),"")</f>
        <v>124</v>
      </c>
      <c r="K370">
        <f>IFERROR(VLOOKUP(J370,Customers!A:L,12,FALSE),"")</f>
        <v>1165</v>
      </c>
      <c r="L370">
        <f>IFERROR(VLOOKUP(J370,Customers!A:M,13,FALSE),"")</f>
        <v>210500</v>
      </c>
      <c r="M370" t="str">
        <f>IFERROR(VLOOKUP(J370,Customers!A:H,8,FALSE),"")</f>
        <v>San Rafael</v>
      </c>
      <c r="N370">
        <f>IFERROR(VLOOKUP(K370,Employees!A:F,6,FALSE),"")</f>
        <v>1</v>
      </c>
      <c r="O370" t="str">
        <f>IFERROR(VLOOKUP(N370,Offices!A:B,2,FALSE),"")</f>
        <v>San Francisco</v>
      </c>
      <c r="P370" s="6">
        <f>IFERROR(VLOOKUP(J370,Payments!A:C,3,FALSE),"")</f>
        <v>38416</v>
      </c>
      <c r="Q370">
        <f>IFERROR(VLOOKUP(J370,Payments!A:D,4,FALSE),"")</f>
        <v>101244.59</v>
      </c>
      <c r="R370" t="str">
        <f>IFERROR(VLOOKUP(B370,Products!A:C,3,FALSE),"")</f>
        <v>Vintage Cars</v>
      </c>
      <c r="S370">
        <f>IFERROR(VLOOKUP(B370,Products!A:G,7,FALSE),"")</f>
        <v>3913</v>
      </c>
      <c r="T370">
        <f>IFERROR(VLOOKUP(B370,Products!A:I,9,FALSE),"")</f>
        <v>136.59</v>
      </c>
      <c r="U370">
        <f t="shared" si="40"/>
        <v>3</v>
      </c>
      <c r="V370" t="str">
        <f t="shared" si="41"/>
        <v>Yes</v>
      </c>
      <c r="W370">
        <f t="shared" si="42"/>
        <v>2003</v>
      </c>
      <c r="X370">
        <f t="shared" si="43"/>
        <v>8</v>
      </c>
      <c r="Y370">
        <f>IFERROR(VLOOKUP(B370,Products!A:I,8,FALSE),"")</f>
        <v>68.3</v>
      </c>
      <c r="Z370">
        <f t="shared" si="44"/>
        <v>6098.7199999999993</v>
      </c>
      <c r="AA370">
        <f t="shared" si="45"/>
        <v>89.985358711566604</v>
      </c>
      <c r="AB370">
        <f t="shared" si="46"/>
        <v>1</v>
      </c>
      <c r="AC370">
        <f t="shared" si="47"/>
        <v>2888.62</v>
      </c>
    </row>
    <row r="371" spans="1:29">
      <c r="A371">
        <v>10142</v>
      </c>
      <c r="B371" t="s">
        <v>167</v>
      </c>
      <c r="C371">
        <v>22</v>
      </c>
      <c r="D371">
        <v>95.8</v>
      </c>
      <c r="E371">
        <v>10</v>
      </c>
      <c r="F371" s="6">
        <f>IFERROR(VLOOKUP(A371,Orders!A:B,2,FALSE),"")</f>
        <v>37841</v>
      </c>
      <c r="G371" s="6">
        <f>IFERROR(VLOOKUP(A371,Orders!A:C,3,FALSE),"")</f>
        <v>37849</v>
      </c>
      <c r="H371" s="6">
        <f>IFERROR(VLOOKUP(A371,Orders!A:D,4,FALSE),"")</f>
        <v>37846</v>
      </c>
      <c r="I371" t="str">
        <f>IFERROR(VLOOKUP(A371,Orders!A:E,5,FALSE),"")</f>
        <v>Shipped</v>
      </c>
      <c r="J371">
        <f>IFERROR(VLOOKUP(A371,Orders!A:G,7,FALSE),"")</f>
        <v>124</v>
      </c>
      <c r="K371">
        <f>IFERROR(VLOOKUP(J371,Customers!A:L,12,FALSE),"")</f>
        <v>1165</v>
      </c>
      <c r="L371">
        <f>IFERROR(VLOOKUP(J371,Customers!A:M,13,FALSE),"")</f>
        <v>210500</v>
      </c>
      <c r="M371" t="str">
        <f>IFERROR(VLOOKUP(J371,Customers!A:H,8,FALSE),"")</f>
        <v>San Rafael</v>
      </c>
      <c r="N371">
        <f>IFERROR(VLOOKUP(K371,Employees!A:F,6,FALSE),"")</f>
        <v>1</v>
      </c>
      <c r="O371" t="str">
        <f>IFERROR(VLOOKUP(N371,Offices!A:B,2,FALSE),"")</f>
        <v>San Francisco</v>
      </c>
      <c r="P371" s="6">
        <f>IFERROR(VLOOKUP(J371,Payments!A:C,3,FALSE),"")</f>
        <v>38416</v>
      </c>
      <c r="Q371">
        <f>IFERROR(VLOOKUP(J371,Payments!A:D,4,FALSE),"")</f>
        <v>101244.59</v>
      </c>
      <c r="R371" t="str">
        <f>IFERROR(VLOOKUP(B371,Products!A:C,3,FALSE),"")</f>
        <v>Trains</v>
      </c>
      <c r="S371">
        <f>IFERROR(VLOOKUP(B371,Products!A:G,7,FALSE),"")</f>
        <v>6450</v>
      </c>
      <c r="T371">
        <f>IFERROR(VLOOKUP(B371,Products!A:I,9,FALSE),"")</f>
        <v>100.84</v>
      </c>
      <c r="U371">
        <f t="shared" si="40"/>
        <v>3</v>
      </c>
      <c r="V371" t="str">
        <f t="shared" si="41"/>
        <v>Yes</v>
      </c>
      <c r="W371">
        <f t="shared" si="42"/>
        <v>2003</v>
      </c>
      <c r="X371">
        <f t="shared" si="43"/>
        <v>8</v>
      </c>
      <c r="Y371">
        <f>IFERROR(VLOOKUP(B371,Products!A:I,8,FALSE),"")</f>
        <v>67.56</v>
      </c>
      <c r="Z371">
        <f t="shared" si="44"/>
        <v>2107.6</v>
      </c>
      <c r="AA371">
        <f t="shared" si="45"/>
        <v>41.799881586737712</v>
      </c>
      <c r="AB371">
        <f t="shared" si="46"/>
        <v>0</v>
      </c>
      <c r="AC371">
        <f t="shared" si="47"/>
        <v>621.27999999999986</v>
      </c>
    </row>
    <row r="372" spans="1:29">
      <c r="A372">
        <v>10142</v>
      </c>
      <c r="B372" t="s">
        <v>155</v>
      </c>
      <c r="C372">
        <v>24</v>
      </c>
      <c r="D372">
        <v>122.08</v>
      </c>
      <c r="E372">
        <v>15</v>
      </c>
      <c r="F372" s="6">
        <f>IFERROR(VLOOKUP(A372,Orders!A:B,2,FALSE),"")</f>
        <v>37841</v>
      </c>
      <c r="G372" s="6">
        <f>IFERROR(VLOOKUP(A372,Orders!A:C,3,FALSE),"")</f>
        <v>37849</v>
      </c>
      <c r="H372" s="6">
        <f>IFERROR(VLOOKUP(A372,Orders!A:D,4,FALSE),"")</f>
        <v>37846</v>
      </c>
      <c r="I372" t="str">
        <f>IFERROR(VLOOKUP(A372,Orders!A:E,5,FALSE),"")</f>
        <v>Shipped</v>
      </c>
      <c r="J372">
        <f>IFERROR(VLOOKUP(A372,Orders!A:G,7,FALSE),"")</f>
        <v>124</v>
      </c>
      <c r="K372">
        <f>IFERROR(VLOOKUP(J372,Customers!A:L,12,FALSE),"")</f>
        <v>1165</v>
      </c>
      <c r="L372">
        <f>IFERROR(VLOOKUP(J372,Customers!A:M,13,FALSE),"")</f>
        <v>210500</v>
      </c>
      <c r="M372" t="str">
        <f>IFERROR(VLOOKUP(J372,Customers!A:H,8,FALSE),"")</f>
        <v>San Rafael</v>
      </c>
      <c r="N372">
        <f>IFERROR(VLOOKUP(K372,Employees!A:F,6,FALSE),"")</f>
        <v>1</v>
      </c>
      <c r="O372" t="str">
        <f>IFERROR(VLOOKUP(N372,Offices!A:B,2,FALSE),"")</f>
        <v>San Francisco</v>
      </c>
      <c r="P372" s="6">
        <f>IFERROR(VLOOKUP(J372,Payments!A:C,3,FALSE),"")</f>
        <v>38416</v>
      </c>
      <c r="Q372">
        <f>IFERROR(VLOOKUP(J372,Payments!A:D,4,FALSE),"")</f>
        <v>101244.59</v>
      </c>
      <c r="R372" t="str">
        <f>IFERROR(VLOOKUP(B372,Products!A:C,3,FALSE),"")</f>
        <v>Classic Cars</v>
      </c>
      <c r="S372">
        <f>IFERROR(VLOOKUP(B372,Products!A:G,7,FALSE),"")</f>
        <v>5545</v>
      </c>
      <c r="T372">
        <f>IFERROR(VLOOKUP(B372,Products!A:I,9,FALSE),"")</f>
        <v>143.62</v>
      </c>
      <c r="U372">
        <f t="shared" si="40"/>
        <v>3</v>
      </c>
      <c r="V372" t="str">
        <f t="shared" si="41"/>
        <v>Yes</v>
      </c>
      <c r="W372">
        <f t="shared" si="42"/>
        <v>2003</v>
      </c>
      <c r="X372">
        <f t="shared" si="43"/>
        <v>8</v>
      </c>
      <c r="Y372">
        <f>IFERROR(VLOOKUP(B372,Products!A:I,8,FALSE),"")</f>
        <v>91.92</v>
      </c>
      <c r="Z372">
        <f t="shared" si="44"/>
        <v>2929.92</v>
      </c>
      <c r="AA372">
        <f t="shared" si="45"/>
        <v>32.811140121845078</v>
      </c>
      <c r="AB372">
        <f t="shared" si="46"/>
        <v>0</v>
      </c>
      <c r="AC372">
        <f t="shared" si="47"/>
        <v>723.83999999999992</v>
      </c>
    </row>
    <row r="373" spans="1:29">
      <c r="A373">
        <v>10142</v>
      </c>
      <c r="B373" t="s">
        <v>168</v>
      </c>
      <c r="C373">
        <v>24</v>
      </c>
      <c r="D373">
        <v>79.87</v>
      </c>
      <c r="E373">
        <v>7</v>
      </c>
      <c r="F373" s="6">
        <f>IFERROR(VLOOKUP(A373,Orders!A:B,2,FALSE),"")</f>
        <v>37841</v>
      </c>
      <c r="G373" s="6">
        <f>IFERROR(VLOOKUP(A373,Orders!A:C,3,FALSE),"")</f>
        <v>37849</v>
      </c>
      <c r="H373" s="6">
        <f>IFERROR(VLOOKUP(A373,Orders!A:D,4,FALSE),"")</f>
        <v>37846</v>
      </c>
      <c r="I373" t="str">
        <f>IFERROR(VLOOKUP(A373,Orders!A:E,5,FALSE),"")</f>
        <v>Shipped</v>
      </c>
      <c r="J373">
        <f>IFERROR(VLOOKUP(A373,Orders!A:G,7,FALSE),"")</f>
        <v>124</v>
      </c>
      <c r="K373">
        <f>IFERROR(VLOOKUP(J373,Customers!A:L,12,FALSE),"")</f>
        <v>1165</v>
      </c>
      <c r="L373">
        <f>IFERROR(VLOOKUP(J373,Customers!A:M,13,FALSE),"")</f>
        <v>210500</v>
      </c>
      <c r="M373" t="str">
        <f>IFERROR(VLOOKUP(J373,Customers!A:H,8,FALSE),"")</f>
        <v>San Rafael</v>
      </c>
      <c r="N373">
        <f>IFERROR(VLOOKUP(K373,Employees!A:F,6,FALSE),"")</f>
        <v>1</v>
      </c>
      <c r="O373" t="str">
        <f>IFERROR(VLOOKUP(N373,Offices!A:B,2,FALSE),"")</f>
        <v>San Francisco</v>
      </c>
      <c r="P373" s="6">
        <f>IFERROR(VLOOKUP(J373,Payments!A:C,3,FALSE),"")</f>
        <v>38416</v>
      </c>
      <c r="Q373">
        <f>IFERROR(VLOOKUP(J373,Payments!A:D,4,FALSE),"")</f>
        <v>101244.59</v>
      </c>
      <c r="R373" t="str">
        <f>IFERROR(VLOOKUP(B373,Products!A:C,3,FALSE),"")</f>
        <v>Vintage Cars</v>
      </c>
      <c r="S373">
        <f>IFERROR(VLOOKUP(B373,Products!A:G,7,FALSE),"")</f>
        <v>8290</v>
      </c>
      <c r="T373">
        <f>IFERROR(VLOOKUP(B373,Products!A:I,9,FALSE),"")</f>
        <v>87.77</v>
      </c>
      <c r="U373">
        <f t="shared" si="40"/>
        <v>3</v>
      </c>
      <c r="V373" t="str">
        <f t="shared" si="41"/>
        <v>Yes</v>
      </c>
      <c r="W373">
        <f t="shared" si="42"/>
        <v>2003</v>
      </c>
      <c r="X373">
        <f t="shared" si="43"/>
        <v>8</v>
      </c>
      <c r="Y373">
        <f>IFERROR(VLOOKUP(B373,Products!A:I,8,FALSE),"")</f>
        <v>52.66</v>
      </c>
      <c r="Z373">
        <f t="shared" si="44"/>
        <v>1916.88</v>
      </c>
      <c r="AA373">
        <f t="shared" si="45"/>
        <v>51.671097607292083</v>
      </c>
      <c r="AB373">
        <f t="shared" si="46"/>
        <v>0</v>
      </c>
      <c r="AC373">
        <f t="shared" si="47"/>
        <v>653.04000000000019</v>
      </c>
    </row>
    <row r="374" spans="1:29">
      <c r="A374">
        <v>10142</v>
      </c>
      <c r="B374" t="s">
        <v>169</v>
      </c>
      <c r="C374">
        <v>33</v>
      </c>
      <c r="D374">
        <v>114.29</v>
      </c>
      <c r="E374">
        <v>6</v>
      </c>
      <c r="F374" s="6">
        <f>IFERROR(VLOOKUP(A374,Orders!A:B,2,FALSE),"")</f>
        <v>37841</v>
      </c>
      <c r="G374" s="6">
        <f>IFERROR(VLOOKUP(A374,Orders!A:C,3,FALSE),"")</f>
        <v>37849</v>
      </c>
      <c r="H374" s="6">
        <f>IFERROR(VLOOKUP(A374,Orders!A:D,4,FALSE),"")</f>
        <v>37846</v>
      </c>
      <c r="I374" t="str">
        <f>IFERROR(VLOOKUP(A374,Orders!A:E,5,FALSE),"")</f>
        <v>Shipped</v>
      </c>
      <c r="J374">
        <f>IFERROR(VLOOKUP(A374,Orders!A:G,7,FALSE),"")</f>
        <v>124</v>
      </c>
      <c r="K374">
        <f>IFERROR(VLOOKUP(J374,Customers!A:L,12,FALSE),"")</f>
        <v>1165</v>
      </c>
      <c r="L374">
        <f>IFERROR(VLOOKUP(J374,Customers!A:M,13,FALSE),"")</f>
        <v>210500</v>
      </c>
      <c r="M374" t="str">
        <f>IFERROR(VLOOKUP(J374,Customers!A:H,8,FALSE),"")</f>
        <v>San Rafael</v>
      </c>
      <c r="N374">
        <f>IFERROR(VLOOKUP(K374,Employees!A:F,6,FALSE),"")</f>
        <v>1</v>
      </c>
      <c r="O374" t="str">
        <f>IFERROR(VLOOKUP(N374,Offices!A:B,2,FALSE),"")</f>
        <v>San Francisco</v>
      </c>
      <c r="P374" s="6">
        <f>IFERROR(VLOOKUP(J374,Payments!A:C,3,FALSE),"")</f>
        <v>38416</v>
      </c>
      <c r="Q374">
        <f>IFERROR(VLOOKUP(J374,Payments!A:D,4,FALSE),"")</f>
        <v>101244.59</v>
      </c>
      <c r="R374" t="str">
        <f>IFERROR(VLOOKUP(B374,Products!A:C,3,FALSE),"")</f>
        <v>Ships</v>
      </c>
      <c r="S374">
        <f>IFERROR(VLOOKUP(B374,Products!A:G,7,FALSE),"")</f>
        <v>1898</v>
      </c>
      <c r="T374">
        <f>IFERROR(VLOOKUP(B374,Products!A:I,9,FALSE),"")</f>
        <v>122.89</v>
      </c>
      <c r="U374">
        <f t="shared" si="40"/>
        <v>3</v>
      </c>
      <c r="V374" t="str">
        <f t="shared" si="41"/>
        <v>Yes</v>
      </c>
      <c r="W374">
        <f t="shared" si="42"/>
        <v>2003</v>
      </c>
      <c r="X374">
        <f t="shared" si="43"/>
        <v>8</v>
      </c>
      <c r="Y374">
        <f>IFERROR(VLOOKUP(B374,Products!A:I,8,FALSE),"")</f>
        <v>82.34</v>
      </c>
      <c r="Z374">
        <f t="shared" si="44"/>
        <v>3771.57</v>
      </c>
      <c r="AA374">
        <f t="shared" si="45"/>
        <v>38.802526111246053</v>
      </c>
      <c r="AB374">
        <f t="shared" si="46"/>
        <v>0</v>
      </c>
      <c r="AC374">
        <f t="shared" si="47"/>
        <v>1054.3500000000001</v>
      </c>
    </row>
    <row r="375" spans="1:29">
      <c r="A375">
        <v>10142</v>
      </c>
      <c r="B375" t="s">
        <v>170</v>
      </c>
      <c r="C375">
        <v>49</v>
      </c>
      <c r="D375">
        <v>74.349999999999994</v>
      </c>
      <c r="E375">
        <v>1</v>
      </c>
      <c r="F375" s="6">
        <f>IFERROR(VLOOKUP(A375,Orders!A:B,2,FALSE),"")</f>
        <v>37841</v>
      </c>
      <c r="G375" s="6">
        <f>IFERROR(VLOOKUP(A375,Orders!A:C,3,FALSE),"")</f>
        <v>37849</v>
      </c>
      <c r="H375" s="6">
        <f>IFERROR(VLOOKUP(A375,Orders!A:D,4,FALSE),"")</f>
        <v>37846</v>
      </c>
      <c r="I375" t="str">
        <f>IFERROR(VLOOKUP(A375,Orders!A:E,5,FALSE),"")</f>
        <v>Shipped</v>
      </c>
      <c r="J375">
        <f>IFERROR(VLOOKUP(A375,Orders!A:G,7,FALSE),"")</f>
        <v>124</v>
      </c>
      <c r="K375">
        <f>IFERROR(VLOOKUP(J375,Customers!A:L,12,FALSE),"")</f>
        <v>1165</v>
      </c>
      <c r="L375">
        <f>IFERROR(VLOOKUP(J375,Customers!A:M,13,FALSE),"")</f>
        <v>210500</v>
      </c>
      <c r="M375" t="str">
        <f>IFERROR(VLOOKUP(J375,Customers!A:H,8,FALSE),"")</f>
        <v>San Rafael</v>
      </c>
      <c r="N375">
        <f>IFERROR(VLOOKUP(K375,Employees!A:F,6,FALSE),"")</f>
        <v>1</v>
      </c>
      <c r="O375" t="str">
        <f>IFERROR(VLOOKUP(N375,Offices!A:B,2,FALSE),"")</f>
        <v>San Francisco</v>
      </c>
      <c r="P375" s="6">
        <f>IFERROR(VLOOKUP(J375,Payments!A:C,3,FALSE),"")</f>
        <v>38416</v>
      </c>
      <c r="Q375">
        <f>IFERROR(VLOOKUP(J375,Payments!A:D,4,FALSE),"")</f>
        <v>101244.59</v>
      </c>
      <c r="R375" t="str">
        <f>IFERROR(VLOOKUP(B375,Products!A:C,3,FALSE),"")</f>
        <v>Vintage Cars</v>
      </c>
      <c r="S375">
        <f>IFERROR(VLOOKUP(B375,Products!A:G,7,FALSE),"")</f>
        <v>9173</v>
      </c>
      <c r="T375">
        <f>IFERROR(VLOOKUP(B375,Products!A:I,9,FALSE),"")</f>
        <v>88.51</v>
      </c>
      <c r="U375">
        <f t="shared" si="40"/>
        <v>3</v>
      </c>
      <c r="V375" t="str">
        <f t="shared" si="41"/>
        <v>Yes</v>
      </c>
      <c r="W375">
        <f t="shared" si="42"/>
        <v>2003</v>
      </c>
      <c r="X375">
        <f t="shared" si="43"/>
        <v>8</v>
      </c>
      <c r="Y375">
        <f>IFERROR(VLOOKUP(B375,Products!A:I,8,FALSE),"")</f>
        <v>46.91</v>
      </c>
      <c r="Z375">
        <f t="shared" si="44"/>
        <v>3643.1499999999996</v>
      </c>
      <c r="AA375">
        <f t="shared" si="45"/>
        <v>58.494990407162653</v>
      </c>
      <c r="AB375">
        <f t="shared" si="46"/>
        <v>0</v>
      </c>
      <c r="AC375">
        <f t="shared" si="47"/>
        <v>1344.56</v>
      </c>
    </row>
    <row r="376" spans="1:29">
      <c r="A376">
        <v>10142</v>
      </c>
      <c r="B376" t="s">
        <v>160</v>
      </c>
      <c r="C376">
        <v>42</v>
      </c>
      <c r="D376">
        <v>60.9</v>
      </c>
      <c r="E376">
        <v>16</v>
      </c>
      <c r="F376" s="6">
        <f>IFERROR(VLOOKUP(A376,Orders!A:B,2,FALSE),"")</f>
        <v>37841</v>
      </c>
      <c r="G376" s="6">
        <f>IFERROR(VLOOKUP(A376,Orders!A:C,3,FALSE),"")</f>
        <v>37849</v>
      </c>
      <c r="H376" s="6">
        <f>IFERROR(VLOOKUP(A376,Orders!A:D,4,FALSE),"")</f>
        <v>37846</v>
      </c>
      <c r="I376" t="str">
        <f>IFERROR(VLOOKUP(A376,Orders!A:E,5,FALSE),"")</f>
        <v>Shipped</v>
      </c>
      <c r="J376">
        <f>IFERROR(VLOOKUP(A376,Orders!A:G,7,FALSE),"")</f>
        <v>124</v>
      </c>
      <c r="K376">
        <f>IFERROR(VLOOKUP(J376,Customers!A:L,12,FALSE),"")</f>
        <v>1165</v>
      </c>
      <c r="L376">
        <f>IFERROR(VLOOKUP(J376,Customers!A:M,13,FALSE),"")</f>
        <v>210500</v>
      </c>
      <c r="M376" t="str">
        <f>IFERROR(VLOOKUP(J376,Customers!A:H,8,FALSE),"")</f>
        <v>San Rafael</v>
      </c>
      <c r="N376">
        <f>IFERROR(VLOOKUP(K376,Employees!A:F,6,FALSE),"")</f>
        <v>1</v>
      </c>
      <c r="O376" t="str">
        <f>IFERROR(VLOOKUP(N376,Offices!A:B,2,FALSE),"")</f>
        <v>San Francisco</v>
      </c>
      <c r="P376" s="6">
        <f>IFERROR(VLOOKUP(J376,Payments!A:C,3,FALSE),"")</f>
        <v>38416</v>
      </c>
      <c r="Q376">
        <f>IFERROR(VLOOKUP(J376,Payments!A:D,4,FALSE),"")</f>
        <v>101244.59</v>
      </c>
      <c r="R376" t="str">
        <f>IFERROR(VLOOKUP(B376,Products!A:C,3,FALSE),"")</f>
        <v>Trains</v>
      </c>
      <c r="S376">
        <f>IFERROR(VLOOKUP(B376,Products!A:G,7,FALSE),"")</f>
        <v>8601</v>
      </c>
      <c r="T376">
        <f>IFERROR(VLOOKUP(B376,Products!A:I,9,FALSE),"")</f>
        <v>62.14</v>
      </c>
      <c r="U376">
        <f t="shared" si="40"/>
        <v>3</v>
      </c>
      <c r="V376" t="str">
        <f t="shared" si="41"/>
        <v>Yes</v>
      </c>
      <c r="W376">
        <f t="shared" si="42"/>
        <v>2003</v>
      </c>
      <c r="X376">
        <f t="shared" si="43"/>
        <v>8</v>
      </c>
      <c r="Y376">
        <f>IFERROR(VLOOKUP(B376,Products!A:I,8,FALSE),"")</f>
        <v>26.72</v>
      </c>
      <c r="Z376">
        <f t="shared" si="44"/>
        <v>2557.7999999999997</v>
      </c>
      <c r="AA376">
        <f t="shared" si="45"/>
        <v>127.91916167664672</v>
      </c>
      <c r="AB376">
        <f t="shared" si="46"/>
        <v>1</v>
      </c>
      <c r="AC376">
        <f t="shared" si="47"/>
        <v>1435.56</v>
      </c>
    </row>
    <row r="377" spans="1:29">
      <c r="A377">
        <v>10142</v>
      </c>
      <c r="B377" t="s">
        <v>162</v>
      </c>
      <c r="C377">
        <v>42</v>
      </c>
      <c r="D377">
        <v>56.24</v>
      </c>
      <c r="E377">
        <v>14</v>
      </c>
      <c r="F377" s="6">
        <f>IFERROR(VLOOKUP(A377,Orders!A:B,2,FALSE),"")</f>
        <v>37841</v>
      </c>
      <c r="G377" s="6">
        <f>IFERROR(VLOOKUP(A377,Orders!A:C,3,FALSE),"")</f>
        <v>37849</v>
      </c>
      <c r="H377" s="6">
        <f>IFERROR(VLOOKUP(A377,Orders!A:D,4,FALSE),"")</f>
        <v>37846</v>
      </c>
      <c r="I377" t="str">
        <f>IFERROR(VLOOKUP(A377,Orders!A:E,5,FALSE),"")</f>
        <v>Shipped</v>
      </c>
      <c r="J377">
        <f>IFERROR(VLOOKUP(A377,Orders!A:G,7,FALSE),"")</f>
        <v>124</v>
      </c>
      <c r="K377">
        <f>IFERROR(VLOOKUP(J377,Customers!A:L,12,FALSE),"")</f>
        <v>1165</v>
      </c>
      <c r="L377">
        <f>IFERROR(VLOOKUP(J377,Customers!A:M,13,FALSE),"")</f>
        <v>210500</v>
      </c>
      <c r="M377" t="str">
        <f>IFERROR(VLOOKUP(J377,Customers!A:H,8,FALSE),"")</f>
        <v>San Rafael</v>
      </c>
      <c r="N377">
        <f>IFERROR(VLOOKUP(K377,Employees!A:F,6,FALSE),"")</f>
        <v>1</v>
      </c>
      <c r="O377" t="str">
        <f>IFERROR(VLOOKUP(N377,Offices!A:B,2,FALSE),"")</f>
        <v>San Francisco</v>
      </c>
      <c r="P377" s="6">
        <f>IFERROR(VLOOKUP(J377,Payments!A:C,3,FALSE),"")</f>
        <v>38416</v>
      </c>
      <c r="Q377">
        <f>IFERROR(VLOOKUP(J377,Payments!A:D,4,FALSE),"")</f>
        <v>101244.59</v>
      </c>
      <c r="R377" t="str">
        <f>IFERROR(VLOOKUP(B377,Products!A:C,3,FALSE),"")</f>
        <v>Trains</v>
      </c>
      <c r="S377">
        <f>IFERROR(VLOOKUP(B377,Products!A:G,7,FALSE),"")</f>
        <v>1645</v>
      </c>
      <c r="T377">
        <f>IFERROR(VLOOKUP(B377,Products!A:I,9,FALSE),"")</f>
        <v>58.58</v>
      </c>
      <c r="U377">
        <f t="shared" si="40"/>
        <v>3</v>
      </c>
      <c r="V377" t="str">
        <f t="shared" si="41"/>
        <v>Yes</v>
      </c>
      <c r="W377">
        <f t="shared" si="42"/>
        <v>2003</v>
      </c>
      <c r="X377">
        <f t="shared" si="43"/>
        <v>8</v>
      </c>
      <c r="Y377">
        <f>IFERROR(VLOOKUP(B377,Products!A:I,8,FALSE),"")</f>
        <v>37.49</v>
      </c>
      <c r="Z377">
        <f t="shared" si="44"/>
        <v>2362.08</v>
      </c>
      <c r="AA377">
        <f t="shared" si="45"/>
        <v>50.013336889837291</v>
      </c>
      <c r="AB377">
        <f t="shared" si="46"/>
        <v>0</v>
      </c>
      <c r="AC377">
        <f t="shared" si="47"/>
        <v>787.5</v>
      </c>
    </row>
    <row r="378" spans="1:29">
      <c r="A378">
        <v>10142</v>
      </c>
      <c r="B378" t="s">
        <v>172</v>
      </c>
      <c r="C378">
        <v>41</v>
      </c>
      <c r="D378">
        <v>55.34</v>
      </c>
      <c r="E378">
        <v>2</v>
      </c>
      <c r="F378" s="6">
        <f>IFERROR(VLOOKUP(A378,Orders!A:B,2,FALSE),"")</f>
        <v>37841</v>
      </c>
      <c r="G378" s="6">
        <f>IFERROR(VLOOKUP(A378,Orders!A:C,3,FALSE),"")</f>
        <v>37849</v>
      </c>
      <c r="H378" s="6">
        <f>IFERROR(VLOOKUP(A378,Orders!A:D,4,FALSE),"")</f>
        <v>37846</v>
      </c>
      <c r="I378" t="str">
        <f>IFERROR(VLOOKUP(A378,Orders!A:E,5,FALSE),"")</f>
        <v>Shipped</v>
      </c>
      <c r="J378">
        <f>IFERROR(VLOOKUP(A378,Orders!A:G,7,FALSE),"")</f>
        <v>124</v>
      </c>
      <c r="K378">
        <f>IFERROR(VLOOKUP(J378,Customers!A:L,12,FALSE),"")</f>
        <v>1165</v>
      </c>
      <c r="L378">
        <f>IFERROR(VLOOKUP(J378,Customers!A:M,13,FALSE),"")</f>
        <v>210500</v>
      </c>
      <c r="M378" t="str">
        <f>IFERROR(VLOOKUP(J378,Customers!A:H,8,FALSE),"")</f>
        <v>San Rafael</v>
      </c>
      <c r="N378">
        <f>IFERROR(VLOOKUP(K378,Employees!A:F,6,FALSE),"")</f>
        <v>1</v>
      </c>
      <c r="O378" t="str">
        <f>IFERROR(VLOOKUP(N378,Offices!A:B,2,FALSE),"")</f>
        <v>San Francisco</v>
      </c>
      <c r="P378" s="6">
        <f>IFERROR(VLOOKUP(J378,Payments!A:C,3,FALSE),"")</f>
        <v>38416</v>
      </c>
      <c r="Q378">
        <f>IFERROR(VLOOKUP(J378,Payments!A:D,4,FALSE),"")</f>
        <v>101244.59</v>
      </c>
      <c r="R378" t="str">
        <f>IFERROR(VLOOKUP(B378,Products!A:C,3,FALSE),"")</f>
        <v>Ships</v>
      </c>
      <c r="S378">
        <f>IFERROR(VLOOKUP(B378,Products!A:G,7,FALSE),"")</f>
        <v>1897</v>
      </c>
      <c r="T378">
        <f>IFERROR(VLOOKUP(B378,Products!A:I,9,FALSE),"")</f>
        <v>66.67</v>
      </c>
      <c r="U378">
        <f t="shared" si="40"/>
        <v>3</v>
      </c>
      <c r="V378" t="str">
        <f t="shared" si="41"/>
        <v>Yes</v>
      </c>
      <c r="W378">
        <f t="shared" si="42"/>
        <v>2003</v>
      </c>
      <c r="X378">
        <f t="shared" si="43"/>
        <v>8</v>
      </c>
      <c r="Y378">
        <f>IFERROR(VLOOKUP(B378,Products!A:I,8,FALSE),"")</f>
        <v>34</v>
      </c>
      <c r="Z378">
        <f t="shared" si="44"/>
        <v>2268.94</v>
      </c>
      <c r="AA378">
        <f t="shared" si="45"/>
        <v>62.764705882352956</v>
      </c>
      <c r="AB378">
        <f t="shared" si="46"/>
        <v>0</v>
      </c>
      <c r="AC378">
        <f t="shared" si="47"/>
        <v>874.94000000000017</v>
      </c>
    </row>
    <row r="379" spans="1:29">
      <c r="A379">
        <v>10142</v>
      </c>
      <c r="B379" t="s">
        <v>173</v>
      </c>
      <c r="C379">
        <v>43</v>
      </c>
      <c r="D379">
        <v>77.08</v>
      </c>
      <c r="E379">
        <v>9</v>
      </c>
      <c r="F379" s="6">
        <f>IFERROR(VLOOKUP(A379,Orders!A:B,2,FALSE),"")</f>
        <v>37841</v>
      </c>
      <c r="G379" s="6">
        <f>IFERROR(VLOOKUP(A379,Orders!A:C,3,FALSE),"")</f>
        <v>37849</v>
      </c>
      <c r="H379" s="6">
        <f>IFERROR(VLOOKUP(A379,Orders!A:D,4,FALSE),"")</f>
        <v>37846</v>
      </c>
      <c r="I379" t="str">
        <f>IFERROR(VLOOKUP(A379,Orders!A:E,5,FALSE),"")</f>
        <v>Shipped</v>
      </c>
      <c r="J379">
        <f>IFERROR(VLOOKUP(A379,Orders!A:G,7,FALSE),"")</f>
        <v>124</v>
      </c>
      <c r="K379">
        <f>IFERROR(VLOOKUP(J379,Customers!A:L,12,FALSE),"")</f>
        <v>1165</v>
      </c>
      <c r="L379">
        <f>IFERROR(VLOOKUP(J379,Customers!A:M,13,FALSE),"")</f>
        <v>210500</v>
      </c>
      <c r="M379" t="str">
        <f>IFERROR(VLOOKUP(J379,Customers!A:H,8,FALSE),"")</f>
        <v>San Rafael</v>
      </c>
      <c r="N379">
        <f>IFERROR(VLOOKUP(K379,Employees!A:F,6,FALSE),"")</f>
        <v>1</v>
      </c>
      <c r="O379" t="str">
        <f>IFERROR(VLOOKUP(N379,Offices!A:B,2,FALSE),"")</f>
        <v>San Francisco</v>
      </c>
      <c r="P379" s="6">
        <f>IFERROR(VLOOKUP(J379,Payments!A:C,3,FALSE),"")</f>
        <v>38416</v>
      </c>
      <c r="Q379">
        <f>IFERROR(VLOOKUP(J379,Payments!A:D,4,FALSE),"")</f>
        <v>101244.59</v>
      </c>
      <c r="R379" t="str">
        <f>IFERROR(VLOOKUP(B379,Products!A:C,3,FALSE),"")</f>
        <v>Ships</v>
      </c>
      <c r="S379">
        <f>IFERROR(VLOOKUP(B379,Products!A:G,7,FALSE),"")</f>
        <v>737</v>
      </c>
      <c r="T379">
        <f>IFERROR(VLOOKUP(B379,Products!A:I,9,FALSE),"")</f>
        <v>86.61</v>
      </c>
      <c r="U379">
        <f t="shared" si="40"/>
        <v>3</v>
      </c>
      <c r="V379" t="str">
        <f t="shared" si="41"/>
        <v>Yes</v>
      </c>
      <c r="W379">
        <f t="shared" si="42"/>
        <v>2003</v>
      </c>
      <c r="X379">
        <f t="shared" si="43"/>
        <v>8</v>
      </c>
      <c r="Y379">
        <f>IFERROR(VLOOKUP(B379,Products!A:I,8,FALSE),"")</f>
        <v>43.3</v>
      </c>
      <c r="Z379">
        <f t="shared" si="44"/>
        <v>3314.44</v>
      </c>
      <c r="AA379">
        <f t="shared" si="45"/>
        <v>78.013856812933042</v>
      </c>
      <c r="AB379">
        <f t="shared" si="46"/>
        <v>1</v>
      </c>
      <c r="AC379">
        <f t="shared" si="47"/>
        <v>1452.54</v>
      </c>
    </row>
    <row r="380" spans="1:29">
      <c r="A380">
        <v>10142</v>
      </c>
      <c r="B380" t="s">
        <v>175</v>
      </c>
      <c r="C380">
        <v>21</v>
      </c>
      <c r="D380">
        <v>92.16</v>
      </c>
      <c r="E380">
        <v>3</v>
      </c>
      <c r="F380" s="6">
        <f>IFERROR(VLOOKUP(A380,Orders!A:B,2,FALSE),"")</f>
        <v>37841</v>
      </c>
      <c r="G380" s="6">
        <f>IFERROR(VLOOKUP(A380,Orders!A:C,3,FALSE),"")</f>
        <v>37849</v>
      </c>
      <c r="H380" s="6">
        <f>IFERROR(VLOOKUP(A380,Orders!A:D,4,FALSE),"")</f>
        <v>37846</v>
      </c>
      <c r="I380" t="str">
        <f>IFERROR(VLOOKUP(A380,Orders!A:E,5,FALSE),"")</f>
        <v>Shipped</v>
      </c>
      <c r="J380">
        <f>IFERROR(VLOOKUP(A380,Orders!A:G,7,FALSE),"")</f>
        <v>124</v>
      </c>
      <c r="K380">
        <f>IFERROR(VLOOKUP(J380,Customers!A:L,12,FALSE),"")</f>
        <v>1165</v>
      </c>
      <c r="L380">
        <f>IFERROR(VLOOKUP(J380,Customers!A:M,13,FALSE),"")</f>
        <v>210500</v>
      </c>
      <c r="M380" t="str">
        <f>IFERROR(VLOOKUP(J380,Customers!A:H,8,FALSE),"")</f>
        <v>San Rafael</v>
      </c>
      <c r="N380">
        <f>IFERROR(VLOOKUP(K380,Employees!A:F,6,FALSE),"")</f>
        <v>1</v>
      </c>
      <c r="O380" t="str">
        <f>IFERROR(VLOOKUP(N380,Offices!A:B,2,FALSE),"")</f>
        <v>San Francisco</v>
      </c>
      <c r="P380" s="6">
        <f>IFERROR(VLOOKUP(J380,Payments!A:C,3,FALSE),"")</f>
        <v>38416</v>
      </c>
      <c r="Q380">
        <f>IFERROR(VLOOKUP(J380,Payments!A:D,4,FALSE),"")</f>
        <v>101244.59</v>
      </c>
      <c r="R380" t="str">
        <f>IFERROR(VLOOKUP(B380,Products!A:C,3,FALSE),"")</f>
        <v>Ships</v>
      </c>
      <c r="S380">
        <f>IFERROR(VLOOKUP(B380,Products!A:G,7,FALSE),"")</f>
        <v>1956</v>
      </c>
      <c r="T380">
        <f>IFERROR(VLOOKUP(B380,Products!A:I,9,FALSE),"")</f>
        <v>100.17</v>
      </c>
      <c r="U380">
        <f t="shared" si="40"/>
        <v>3</v>
      </c>
      <c r="V380" t="str">
        <f t="shared" si="41"/>
        <v>Yes</v>
      </c>
      <c r="W380">
        <f t="shared" si="42"/>
        <v>2003</v>
      </c>
      <c r="X380">
        <f t="shared" si="43"/>
        <v>8</v>
      </c>
      <c r="Y380">
        <f>IFERROR(VLOOKUP(B380,Products!A:I,8,FALSE),"")</f>
        <v>51.09</v>
      </c>
      <c r="Z380">
        <f t="shared" si="44"/>
        <v>1935.36</v>
      </c>
      <c r="AA380">
        <f t="shared" si="45"/>
        <v>80.387551379917781</v>
      </c>
      <c r="AB380">
        <f t="shared" si="46"/>
        <v>1</v>
      </c>
      <c r="AC380">
        <f t="shared" si="47"/>
        <v>862.4699999999998</v>
      </c>
    </row>
    <row r="381" spans="1:29">
      <c r="A381">
        <v>10142</v>
      </c>
      <c r="B381" t="s">
        <v>176</v>
      </c>
      <c r="C381">
        <v>38</v>
      </c>
      <c r="D381">
        <v>91.37</v>
      </c>
      <c r="E381">
        <v>4</v>
      </c>
      <c r="F381" s="6">
        <f>IFERROR(VLOOKUP(A381,Orders!A:B,2,FALSE),"")</f>
        <v>37841</v>
      </c>
      <c r="G381" s="6">
        <f>IFERROR(VLOOKUP(A381,Orders!A:C,3,FALSE),"")</f>
        <v>37849</v>
      </c>
      <c r="H381" s="6">
        <f>IFERROR(VLOOKUP(A381,Orders!A:D,4,FALSE),"")</f>
        <v>37846</v>
      </c>
      <c r="I381" t="str">
        <f>IFERROR(VLOOKUP(A381,Orders!A:E,5,FALSE),"")</f>
        <v>Shipped</v>
      </c>
      <c r="J381">
        <f>IFERROR(VLOOKUP(A381,Orders!A:G,7,FALSE),"")</f>
        <v>124</v>
      </c>
      <c r="K381">
        <f>IFERROR(VLOOKUP(J381,Customers!A:L,12,FALSE),"")</f>
        <v>1165</v>
      </c>
      <c r="L381">
        <f>IFERROR(VLOOKUP(J381,Customers!A:M,13,FALSE),"")</f>
        <v>210500</v>
      </c>
      <c r="M381" t="str">
        <f>IFERROR(VLOOKUP(J381,Customers!A:H,8,FALSE),"")</f>
        <v>San Rafael</v>
      </c>
      <c r="N381">
        <f>IFERROR(VLOOKUP(K381,Employees!A:F,6,FALSE),"")</f>
        <v>1</v>
      </c>
      <c r="O381" t="str">
        <f>IFERROR(VLOOKUP(N381,Offices!A:B,2,FALSE),"")</f>
        <v>San Francisco</v>
      </c>
      <c r="P381" s="6">
        <f>IFERROR(VLOOKUP(J381,Payments!A:C,3,FALSE),"")</f>
        <v>38416</v>
      </c>
      <c r="Q381">
        <f>IFERROR(VLOOKUP(J381,Payments!A:D,4,FALSE),"")</f>
        <v>101244.59</v>
      </c>
      <c r="R381" t="str">
        <f>IFERROR(VLOOKUP(B381,Products!A:C,3,FALSE),"")</f>
        <v>Ships</v>
      </c>
      <c r="S381">
        <f>IFERROR(VLOOKUP(B381,Products!A:G,7,FALSE),"")</f>
        <v>5088</v>
      </c>
      <c r="T381">
        <f>IFERROR(VLOOKUP(B381,Products!A:I,9,FALSE),"")</f>
        <v>99.31</v>
      </c>
      <c r="U381">
        <f t="shared" si="40"/>
        <v>3</v>
      </c>
      <c r="V381" t="str">
        <f t="shared" si="41"/>
        <v>Yes</v>
      </c>
      <c r="W381">
        <f t="shared" si="42"/>
        <v>2003</v>
      </c>
      <c r="X381">
        <f t="shared" si="43"/>
        <v>8</v>
      </c>
      <c r="Y381">
        <f>IFERROR(VLOOKUP(B381,Products!A:I,8,FALSE),"")</f>
        <v>53.63</v>
      </c>
      <c r="Z381">
        <f t="shared" si="44"/>
        <v>3472.0600000000004</v>
      </c>
      <c r="AA381">
        <f t="shared" si="45"/>
        <v>70.371060973335815</v>
      </c>
      <c r="AB381">
        <f t="shared" si="46"/>
        <v>1</v>
      </c>
      <c r="AC381">
        <f t="shared" si="47"/>
        <v>1434.1200000000001</v>
      </c>
    </row>
    <row r="382" spans="1:29">
      <c r="A382">
        <v>10142</v>
      </c>
      <c r="B382" t="s">
        <v>177</v>
      </c>
      <c r="C382">
        <v>39</v>
      </c>
      <c r="D382">
        <v>46.96</v>
      </c>
      <c r="E382">
        <v>5</v>
      </c>
      <c r="F382" s="6">
        <f>IFERROR(VLOOKUP(A382,Orders!A:B,2,FALSE),"")</f>
        <v>37841</v>
      </c>
      <c r="G382" s="6">
        <f>IFERROR(VLOOKUP(A382,Orders!A:C,3,FALSE),"")</f>
        <v>37849</v>
      </c>
      <c r="H382" s="6">
        <f>IFERROR(VLOOKUP(A382,Orders!A:D,4,FALSE),"")</f>
        <v>37846</v>
      </c>
      <c r="I382" t="str">
        <f>IFERROR(VLOOKUP(A382,Orders!A:E,5,FALSE),"")</f>
        <v>Shipped</v>
      </c>
      <c r="J382">
        <f>IFERROR(VLOOKUP(A382,Orders!A:G,7,FALSE),"")</f>
        <v>124</v>
      </c>
      <c r="K382">
        <f>IFERROR(VLOOKUP(J382,Customers!A:L,12,FALSE),"")</f>
        <v>1165</v>
      </c>
      <c r="L382">
        <f>IFERROR(VLOOKUP(J382,Customers!A:M,13,FALSE),"")</f>
        <v>210500</v>
      </c>
      <c r="M382" t="str">
        <f>IFERROR(VLOOKUP(J382,Customers!A:H,8,FALSE),"")</f>
        <v>San Rafael</v>
      </c>
      <c r="N382">
        <f>IFERROR(VLOOKUP(K382,Employees!A:F,6,FALSE),"")</f>
        <v>1</v>
      </c>
      <c r="O382" t="str">
        <f>IFERROR(VLOOKUP(N382,Offices!A:B,2,FALSE),"")</f>
        <v>San Francisco</v>
      </c>
      <c r="P382" s="6">
        <f>IFERROR(VLOOKUP(J382,Payments!A:C,3,FALSE),"")</f>
        <v>38416</v>
      </c>
      <c r="Q382">
        <f>IFERROR(VLOOKUP(J382,Payments!A:D,4,FALSE),"")</f>
        <v>101244.59</v>
      </c>
      <c r="R382" t="str">
        <f>IFERROR(VLOOKUP(B382,Products!A:C,3,FALSE),"")</f>
        <v>Ships</v>
      </c>
      <c r="S382">
        <f>IFERROR(VLOOKUP(B382,Products!A:G,7,FALSE),"")</f>
        <v>414</v>
      </c>
      <c r="T382">
        <f>IFERROR(VLOOKUP(B382,Products!A:I,9,FALSE),"")</f>
        <v>54.6</v>
      </c>
      <c r="U382">
        <f t="shared" si="40"/>
        <v>3</v>
      </c>
      <c r="V382" t="str">
        <f t="shared" si="41"/>
        <v>Yes</v>
      </c>
      <c r="W382">
        <f t="shared" si="42"/>
        <v>2003</v>
      </c>
      <c r="X382">
        <f t="shared" si="43"/>
        <v>8</v>
      </c>
      <c r="Y382">
        <f>IFERROR(VLOOKUP(B382,Products!A:I,8,FALSE),"")</f>
        <v>33.299999999999997</v>
      </c>
      <c r="Z382">
        <f t="shared" si="44"/>
        <v>1831.44</v>
      </c>
      <c r="AA382">
        <f t="shared" si="45"/>
        <v>41.021021021021035</v>
      </c>
      <c r="AB382">
        <f t="shared" si="46"/>
        <v>0</v>
      </c>
      <c r="AC382">
        <f t="shared" si="47"/>
        <v>532.74000000000012</v>
      </c>
    </row>
    <row r="383" spans="1:29">
      <c r="A383">
        <v>10143</v>
      </c>
      <c r="B383" t="s">
        <v>163</v>
      </c>
      <c r="C383">
        <v>49</v>
      </c>
      <c r="D383">
        <v>133.28</v>
      </c>
      <c r="E383">
        <v>15</v>
      </c>
      <c r="F383" s="6">
        <f>IFERROR(VLOOKUP(A383,Orders!A:B,2,FALSE),"")</f>
        <v>37843</v>
      </c>
      <c r="G383" s="6">
        <f>IFERROR(VLOOKUP(A383,Orders!A:C,3,FALSE),"")</f>
        <v>37851</v>
      </c>
      <c r="H383" s="6">
        <f>IFERROR(VLOOKUP(A383,Orders!A:D,4,FALSE),"")</f>
        <v>37845</v>
      </c>
      <c r="I383" t="str">
        <f>IFERROR(VLOOKUP(A383,Orders!A:E,5,FALSE),"")</f>
        <v>Shipped</v>
      </c>
      <c r="J383">
        <f>IFERROR(VLOOKUP(A383,Orders!A:G,7,FALSE),"")</f>
        <v>320</v>
      </c>
      <c r="K383">
        <f>IFERROR(VLOOKUP(J383,Customers!A:L,12,FALSE),"")</f>
        <v>1188</v>
      </c>
      <c r="L383">
        <f>IFERROR(VLOOKUP(J383,Customers!A:M,13,FALSE),"")</f>
        <v>94500</v>
      </c>
      <c r="M383" t="str">
        <f>IFERROR(VLOOKUP(J383,Customers!A:H,8,FALSE),"")</f>
        <v>New Bedford</v>
      </c>
      <c r="N383">
        <f>IFERROR(VLOOKUP(K383,Employees!A:F,6,FALSE),"")</f>
        <v>2</v>
      </c>
      <c r="O383" t="str">
        <f>IFERROR(VLOOKUP(N383,Offices!A:B,2,FALSE),"")</f>
        <v>Boston</v>
      </c>
      <c r="P383" s="6">
        <f>IFERROR(VLOOKUP(J383,Payments!A:C,3,FALSE),"")</f>
        <v>38370</v>
      </c>
      <c r="Q383">
        <f>IFERROR(VLOOKUP(J383,Payments!A:D,4,FALSE),"")</f>
        <v>8307.2800000000007</v>
      </c>
      <c r="R383" t="str">
        <f>IFERROR(VLOOKUP(B383,Products!A:C,3,FALSE),"")</f>
        <v>Classic Cars</v>
      </c>
      <c r="S383">
        <f>IFERROR(VLOOKUP(B383,Products!A:G,7,FALSE),"")</f>
        <v>3252</v>
      </c>
      <c r="T383">
        <f>IFERROR(VLOOKUP(B383,Products!A:I,9,FALSE),"")</f>
        <v>136</v>
      </c>
      <c r="U383">
        <f t="shared" si="40"/>
        <v>6</v>
      </c>
      <c r="V383" t="str">
        <f t="shared" si="41"/>
        <v>Yes</v>
      </c>
      <c r="W383">
        <f t="shared" si="42"/>
        <v>2003</v>
      </c>
      <c r="X383">
        <f t="shared" si="43"/>
        <v>8</v>
      </c>
      <c r="Y383">
        <f>IFERROR(VLOOKUP(B383,Products!A:I,8,FALSE),"")</f>
        <v>85.68</v>
      </c>
      <c r="Z383">
        <f t="shared" si="44"/>
        <v>6530.72</v>
      </c>
      <c r="AA383">
        <f t="shared" si="45"/>
        <v>55.55555555555555</v>
      </c>
      <c r="AB383">
        <f t="shared" si="46"/>
        <v>0</v>
      </c>
      <c r="AC383">
        <f t="shared" si="47"/>
        <v>2332.3999999999996</v>
      </c>
    </row>
    <row r="384" spans="1:29">
      <c r="A384">
        <v>10143</v>
      </c>
      <c r="B384" t="s">
        <v>178</v>
      </c>
      <c r="C384">
        <v>32</v>
      </c>
      <c r="D384">
        <v>126.15</v>
      </c>
      <c r="E384">
        <v>7</v>
      </c>
      <c r="F384" s="6">
        <f>IFERROR(VLOOKUP(A384,Orders!A:B,2,FALSE),"")</f>
        <v>37843</v>
      </c>
      <c r="G384" s="6">
        <f>IFERROR(VLOOKUP(A384,Orders!A:C,3,FALSE),"")</f>
        <v>37851</v>
      </c>
      <c r="H384" s="6">
        <f>IFERROR(VLOOKUP(A384,Orders!A:D,4,FALSE),"")</f>
        <v>37845</v>
      </c>
      <c r="I384" t="str">
        <f>IFERROR(VLOOKUP(A384,Orders!A:E,5,FALSE),"")</f>
        <v>Shipped</v>
      </c>
      <c r="J384">
        <f>IFERROR(VLOOKUP(A384,Orders!A:G,7,FALSE),"")</f>
        <v>320</v>
      </c>
      <c r="K384">
        <f>IFERROR(VLOOKUP(J384,Customers!A:L,12,FALSE),"")</f>
        <v>1188</v>
      </c>
      <c r="L384">
        <f>IFERROR(VLOOKUP(J384,Customers!A:M,13,FALSE),"")</f>
        <v>94500</v>
      </c>
      <c r="M384" t="str">
        <f>IFERROR(VLOOKUP(J384,Customers!A:H,8,FALSE),"")</f>
        <v>New Bedford</v>
      </c>
      <c r="N384">
        <f>IFERROR(VLOOKUP(K384,Employees!A:F,6,FALSE),"")</f>
        <v>2</v>
      </c>
      <c r="O384" t="str">
        <f>IFERROR(VLOOKUP(N384,Offices!A:B,2,FALSE),"")</f>
        <v>Boston</v>
      </c>
      <c r="P384" s="6">
        <f>IFERROR(VLOOKUP(J384,Payments!A:C,3,FALSE),"")</f>
        <v>38370</v>
      </c>
      <c r="Q384">
        <f>IFERROR(VLOOKUP(J384,Payments!A:D,4,FALSE),"")</f>
        <v>8307.2800000000007</v>
      </c>
      <c r="R384" t="str">
        <f>IFERROR(VLOOKUP(B384,Products!A:C,3,FALSE),"")</f>
        <v>Planes</v>
      </c>
      <c r="S384">
        <f>IFERROR(VLOOKUP(B384,Products!A:G,7,FALSE),"")</f>
        <v>5330</v>
      </c>
      <c r="T384">
        <f>IFERROR(VLOOKUP(B384,Products!A:I,9,FALSE),"")</f>
        <v>157.69</v>
      </c>
      <c r="U384">
        <f t="shared" si="40"/>
        <v>6</v>
      </c>
      <c r="V384" t="str">
        <f t="shared" si="41"/>
        <v>Yes</v>
      </c>
      <c r="W384">
        <f t="shared" si="42"/>
        <v>2003</v>
      </c>
      <c r="X384">
        <f t="shared" si="43"/>
        <v>8</v>
      </c>
      <c r="Y384">
        <f>IFERROR(VLOOKUP(B384,Products!A:I,8,FALSE),"")</f>
        <v>77.27</v>
      </c>
      <c r="Z384">
        <f t="shared" si="44"/>
        <v>4036.8</v>
      </c>
      <c r="AA384">
        <f t="shared" si="45"/>
        <v>63.25870324834996</v>
      </c>
      <c r="AB384">
        <f t="shared" si="46"/>
        <v>0</v>
      </c>
      <c r="AC384">
        <f t="shared" si="47"/>
        <v>1564.1600000000003</v>
      </c>
    </row>
    <row r="385" spans="1:29">
      <c r="A385">
        <v>10143</v>
      </c>
      <c r="B385" t="s">
        <v>180</v>
      </c>
      <c r="C385">
        <v>46</v>
      </c>
      <c r="D385">
        <v>70.540000000000006</v>
      </c>
      <c r="E385">
        <v>13</v>
      </c>
      <c r="F385" s="6">
        <f>IFERROR(VLOOKUP(A385,Orders!A:B,2,FALSE),"")</f>
        <v>37843</v>
      </c>
      <c r="G385" s="6">
        <f>IFERROR(VLOOKUP(A385,Orders!A:C,3,FALSE),"")</f>
        <v>37851</v>
      </c>
      <c r="H385" s="6">
        <f>IFERROR(VLOOKUP(A385,Orders!A:D,4,FALSE),"")</f>
        <v>37845</v>
      </c>
      <c r="I385" t="str">
        <f>IFERROR(VLOOKUP(A385,Orders!A:E,5,FALSE),"")</f>
        <v>Shipped</v>
      </c>
      <c r="J385">
        <f>IFERROR(VLOOKUP(A385,Orders!A:G,7,FALSE),"")</f>
        <v>320</v>
      </c>
      <c r="K385">
        <f>IFERROR(VLOOKUP(J385,Customers!A:L,12,FALSE),"")</f>
        <v>1188</v>
      </c>
      <c r="L385">
        <f>IFERROR(VLOOKUP(J385,Customers!A:M,13,FALSE),"")</f>
        <v>94500</v>
      </c>
      <c r="M385" t="str">
        <f>IFERROR(VLOOKUP(J385,Customers!A:H,8,FALSE),"")</f>
        <v>New Bedford</v>
      </c>
      <c r="N385">
        <f>IFERROR(VLOOKUP(K385,Employees!A:F,6,FALSE),"")</f>
        <v>2</v>
      </c>
      <c r="O385" t="str">
        <f>IFERROR(VLOOKUP(N385,Offices!A:B,2,FALSE),"")</f>
        <v>Boston</v>
      </c>
      <c r="P385" s="6">
        <f>IFERROR(VLOOKUP(J385,Payments!A:C,3,FALSE),"")</f>
        <v>38370</v>
      </c>
      <c r="Q385">
        <f>IFERROR(VLOOKUP(J385,Payments!A:D,4,FALSE),"")</f>
        <v>8307.2800000000007</v>
      </c>
      <c r="R385" t="str">
        <f>IFERROR(VLOOKUP(B385,Products!A:C,3,FALSE),"")</f>
        <v>Ships</v>
      </c>
      <c r="S385">
        <f>IFERROR(VLOOKUP(B385,Products!A:G,7,FALSE),"")</f>
        <v>4259</v>
      </c>
      <c r="T385">
        <f>IFERROR(VLOOKUP(B385,Products!A:I,9,FALSE),"")</f>
        <v>86.02</v>
      </c>
      <c r="U385">
        <f t="shared" si="40"/>
        <v>6</v>
      </c>
      <c r="V385" t="str">
        <f t="shared" si="41"/>
        <v>Yes</v>
      </c>
      <c r="W385">
        <f t="shared" si="42"/>
        <v>2003</v>
      </c>
      <c r="X385">
        <f t="shared" si="43"/>
        <v>8</v>
      </c>
      <c r="Y385">
        <f>IFERROR(VLOOKUP(B385,Products!A:I,8,FALSE),"")</f>
        <v>51.61</v>
      </c>
      <c r="Z385">
        <f t="shared" si="44"/>
        <v>3244.84</v>
      </c>
      <c r="AA385">
        <f t="shared" si="45"/>
        <v>36.678938190273222</v>
      </c>
      <c r="AB385">
        <f t="shared" si="46"/>
        <v>0</v>
      </c>
      <c r="AC385">
        <f t="shared" si="47"/>
        <v>870.78000000000031</v>
      </c>
    </row>
    <row r="386" spans="1:29">
      <c r="A386">
        <v>10143</v>
      </c>
      <c r="B386" t="s">
        <v>181</v>
      </c>
      <c r="C386">
        <v>34</v>
      </c>
      <c r="D386">
        <v>99.52</v>
      </c>
      <c r="E386">
        <v>12</v>
      </c>
      <c r="F386" s="6">
        <f>IFERROR(VLOOKUP(A386,Orders!A:B,2,FALSE),"")</f>
        <v>37843</v>
      </c>
      <c r="G386" s="6">
        <f>IFERROR(VLOOKUP(A386,Orders!A:C,3,FALSE),"")</f>
        <v>37851</v>
      </c>
      <c r="H386" s="6">
        <f>IFERROR(VLOOKUP(A386,Orders!A:D,4,FALSE),"")</f>
        <v>37845</v>
      </c>
      <c r="I386" t="str">
        <f>IFERROR(VLOOKUP(A386,Orders!A:E,5,FALSE),"")</f>
        <v>Shipped</v>
      </c>
      <c r="J386">
        <f>IFERROR(VLOOKUP(A386,Orders!A:G,7,FALSE),"")</f>
        <v>320</v>
      </c>
      <c r="K386">
        <f>IFERROR(VLOOKUP(J386,Customers!A:L,12,FALSE),"")</f>
        <v>1188</v>
      </c>
      <c r="L386">
        <f>IFERROR(VLOOKUP(J386,Customers!A:M,13,FALSE),"")</f>
        <v>94500</v>
      </c>
      <c r="M386" t="str">
        <f>IFERROR(VLOOKUP(J386,Customers!A:H,8,FALSE),"")</f>
        <v>New Bedford</v>
      </c>
      <c r="N386">
        <f>IFERROR(VLOOKUP(K386,Employees!A:F,6,FALSE),"")</f>
        <v>2</v>
      </c>
      <c r="O386" t="str">
        <f>IFERROR(VLOOKUP(N386,Offices!A:B,2,FALSE),"")</f>
        <v>Boston</v>
      </c>
      <c r="P386" s="6">
        <f>IFERROR(VLOOKUP(J386,Payments!A:C,3,FALSE),"")</f>
        <v>38370</v>
      </c>
      <c r="Q386">
        <f>IFERROR(VLOOKUP(J386,Payments!A:D,4,FALSE),"")</f>
        <v>8307.2800000000007</v>
      </c>
      <c r="R386" t="str">
        <f>IFERROR(VLOOKUP(B386,Products!A:C,3,FALSE),"")</f>
        <v>Vintage Cars</v>
      </c>
      <c r="S386">
        <f>IFERROR(VLOOKUP(B386,Products!A:G,7,FALSE),"")</f>
        <v>2378</v>
      </c>
      <c r="T386">
        <f>IFERROR(VLOOKUP(B386,Products!A:I,9,FALSE),"")</f>
        <v>105.87</v>
      </c>
      <c r="U386">
        <f t="shared" ref="U386:U449" si="48">G386-H386</f>
        <v>6</v>
      </c>
      <c r="V386" t="str">
        <f t="shared" ref="V386:V449" si="49">IF(OR(I386="Shipped",I386="Resolved"),IF(U386&lt;=6,"Yes","No"),"")</f>
        <v>Yes</v>
      </c>
      <c r="W386">
        <f t="shared" ref="W386:W449" si="50">YEAR(F386)</f>
        <v>2003</v>
      </c>
      <c r="X386">
        <f t="shared" ref="X386:X449" si="51">MONTH(F386)</f>
        <v>8</v>
      </c>
      <c r="Y386">
        <f>IFERROR(VLOOKUP(B386,Products!A:I,8,FALSE),"")</f>
        <v>64.58</v>
      </c>
      <c r="Z386">
        <f t="shared" ref="Z386:Z449" si="52">C386*D386</f>
        <v>3383.68</v>
      </c>
      <c r="AA386">
        <f t="shared" ref="AA386:AA449" si="53">((D386-Y386)/Y386)*100</f>
        <v>54.103437596779195</v>
      </c>
      <c r="AB386">
        <f t="shared" ref="AB386:AB449" si="54">IF(AA386&gt;=67, 1,0)</f>
        <v>0</v>
      </c>
      <c r="AC386">
        <f t="shared" ref="AC386:AC449" si="55">C386*(D386-Y386)</f>
        <v>1187.96</v>
      </c>
    </row>
    <row r="387" spans="1:29">
      <c r="A387">
        <v>10143</v>
      </c>
      <c r="B387" t="s">
        <v>183</v>
      </c>
      <c r="C387">
        <v>27</v>
      </c>
      <c r="D387">
        <v>63.71</v>
      </c>
      <c r="E387">
        <v>8</v>
      </c>
      <c r="F387" s="6">
        <f>IFERROR(VLOOKUP(A387,Orders!A:B,2,FALSE),"")</f>
        <v>37843</v>
      </c>
      <c r="G387" s="6">
        <f>IFERROR(VLOOKUP(A387,Orders!A:C,3,FALSE),"")</f>
        <v>37851</v>
      </c>
      <c r="H387" s="6">
        <f>IFERROR(VLOOKUP(A387,Orders!A:D,4,FALSE),"")</f>
        <v>37845</v>
      </c>
      <c r="I387" t="str">
        <f>IFERROR(VLOOKUP(A387,Orders!A:E,5,FALSE),"")</f>
        <v>Shipped</v>
      </c>
      <c r="J387">
        <f>IFERROR(VLOOKUP(A387,Orders!A:G,7,FALSE),"")</f>
        <v>320</v>
      </c>
      <c r="K387">
        <f>IFERROR(VLOOKUP(J387,Customers!A:L,12,FALSE),"")</f>
        <v>1188</v>
      </c>
      <c r="L387">
        <f>IFERROR(VLOOKUP(J387,Customers!A:M,13,FALSE),"")</f>
        <v>94500</v>
      </c>
      <c r="M387" t="str">
        <f>IFERROR(VLOOKUP(J387,Customers!A:H,8,FALSE),"")</f>
        <v>New Bedford</v>
      </c>
      <c r="N387">
        <f>IFERROR(VLOOKUP(K387,Employees!A:F,6,FALSE),"")</f>
        <v>2</v>
      </c>
      <c r="O387" t="str">
        <f>IFERROR(VLOOKUP(N387,Offices!A:B,2,FALSE),"")</f>
        <v>Boston</v>
      </c>
      <c r="P387" s="6">
        <f>IFERROR(VLOOKUP(J387,Payments!A:C,3,FALSE),"")</f>
        <v>38370</v>
      </c>
      <c r="Q387">
        <f>IFERROR(VLOOKUP(J387,Payments!A:D,4,FALSE),"")</f>
        <v>8307.2800000000007</v>
      </c>
      <c r="R387" t="str">
        <f>IFERROR(VLOOKUP(B387,Products!A:C,3,FALSE),"")</f>
        <v>Planes</v>
      </c>
      <c r="S387">
        <f>IFERROR(VLOOKUP(B387,Products!A:G,7,FALSE),"")</f>
        <v>5942</v>
      </c>
      <c r="T387">
        <f>IFERROR(VLOOKUP(B387,Products!A:I,9,FALSE),"")</f>
        <v>68.510000000000005</v>
      </c>
      <c r="U387">
        <f t="shared" si="48"/>
        <v>6</v>
      </c>
      <c r="V387" t="str">
        <f t="shared" si="49"/>
        <v>Yes</v>
      </c>
      <c r="W387">
        <f t="shared" si="50"/>
        <v>2003</v>
      </c>
      <c r="X387">
        <f t="shared" si="51"/>
        <v>8</v>
      </c>
      <c r="Y387">
        <f>IFERROR(VLOOKUP(B387,Products!A:I,8,FALSE),"")</f>
        <v>34.25</v>
      </c>
      <c r="Z387">
        <f t="shared" si="52"/>
        <v>1720.17</v>
      </c>
      <c r="AA387">
        <f t="shared" si="53"/>
        <v>86.014598540145997</v>
      </c>
      <c r="AB387">
        <f t="shared" si="54"/>
        <v>1</v>
      </c>
      <c r="AC387">
        <f t="shared" si="55"/>
        <v>795.42000000000007</v>
      </c>
    </row>
    <row r="388" spans="1:29">
      <c r="A388">
        <v>10143</v>
      </c>
      <c r="B388" t="s">
        <v>184</v>
      </c>
      <c r="C388">
        <v>33</v>
      </c>
      <c r="D388">
        <v>59.83</v>
      </c>
      <c r="E388">
        <v>9</v>
      </c>
      <c r="F388" s="6">
        <f>IFERROR(VLOOKUP(A388,Orders!A:B,2,FALSE),"")</f>
        <v>37843</v>
      </c>
      <c r="G388" s="6">
        <f>IFERROR(VLOOKUP(A388,Orders!A:C,3,FALSE),"")</f>
        <v>37851</v>
      </c>
      <c r="H388" s="6">
        <f>IFERROR(VLOOKUP(A388,Orders!A:D,4,FALSE),"")</f>
        <v>37845</v>
      </c>
      <c r="I388" t="str">
        <f>IFERROR(VLOOKUP(A388,Orders!A:E,5,FALSE),"")</f>
        <v>Shipped</v>
      </c>
      <c r="J388">
        <f>IFERROR(VLOOKUP(A388,Orders!A:G,7,FALSE),"")</f>
        <v>320</v>
      </c>
      <c r="K388">
        <f>IFERROR(VLOOKUP(J388,Customers!A:L,12,FALSE),"")</f>
        <v>1188</v>
      </c>
      <c r="L388">
        <f>IFERROR(VLOOKUP(J388,Customers!A:M,13,FALSE),"")</f>
        <v>94500</v>
      </c>
      <c r="M388" t="str">
        <f>IFERROR(VLOOKUP(J388,Customers!A:H,8,FALSE),"")</f>
        <v>New Bedford</v>
      </c>
      <c r="N388">
        <f>IFERROR(VLOOKUP(K388,Employees!A:F,6,FALSE),"")</f>
        <v>2</v>
      </c>
      <c r="O388" t="str">
        <f>IFERROR(VLOOKUP(N388,Offices!A:B,2,FALSE),"")</f>
        <v>Boston</v>
      </c>
      <c r="P388" s="6">
        <f>IFERROR(VLOOKUP(J388,Payments!A:C,3,FALSE),"")</f>
        <v>38370</v>
      </c>
      <c r="Q388">
        <f>IFERROR(VLOOKUP(J388,Payments!A:D,4,FALSE),"")</f>
        <v>8307.2800000000007</v>
      </c>
      <c r="R388" t="str">
        <f>IFERROR(VLOOKUP(B388,Products!A:C,3,FALSE),"")</f>
        <v>Vintage Cars</v>
      </c>
      <c r="S388">
        <f>IFERROR(VLOOKUP(B388,Products!A:G,7,FALSE),"")</f>
        <v>2902</v>
      </c>
      <c r="T388">
        <f>IFERROR(VLOOKUP(B388,Products!A:I,9,FALSE),"")</f>
        <v>65.75</v>
      </c>
      <c r="U388">
        <f t="shared" si="48"/>
        <v>6</v>
      </c>
      <c r="V388" t="str">
        <f t="shared" si="49"/>
        <v>Yes</v>
      </c>
      <c r="W388">
        <f t="shared" si="50"/>
        <v>2003</v>
      </c>
      <c r="X388">
        <f t="shared" si="51"/>
        <v>8</v>
      </c>
      <c r="Y388">
        <f>IFERROR(VLOOKUP(B388,Products!A:I,8,FALSE),"")</f>
        <v>26.3</v>
      </c>
      <c r="Z388">
        <f t="shared" si="52"/>
        <v>1974.3899999999999</v>
      </c>
      <c r="AA388">
        <f t="shared" si="53"/>
        <v>127.49049429657795</v>
      </c>
      <c r="AB388">
        <f t="shared" si="54"/>
        <v>1</v>
      </c>
      <c r="AC388">
        <f t="shared" si="55"/>
        <v>1106.49</v>
      </c>
    </row>
    <row r="389" spans="1:29">
      <c r="A389">
        <v>10143</v>
      </c>
      <c r="B389" t="s">
        <v>171</v>
      </c>
      <c r="C389">
        <v>23</v>
      </c>
      <c r="D389">
        <v>74.64</v>
      </c>
      <c r="E389">
        <v>14</v>
      </c>
      <c r="F389" s="6">
        <f>IFERROR(VLOOKUP(A389,Orders!A:B,2,FALSE),"")</f>
        <v>37843</v>
      </c>
      <c r="G389" s="6">
        <f>IFERROR(VLOOKUP(A389,Orders!A:C,3,FALSE),"")</f>
        <v>37851</v>
      </c>
      <c r="H389" s="6">
        <f>IFERROR(VLOOKUP(A389,Orders!A:D,4,FALSE),"")</f>
        <v>37845</v>
      </c>
      <c r="I389" t="str">
        <f>IFERROR(VLOOKUP(A389,Orders!A:E,5,FALSE),"")</f>
        <v>Shipped</v>
      </c>
      <c r="J389">
        <f>IFERROR(VLOOKUP(A389,Orders!A:G,7,FALSE),"")</f>
        <v>320</v>
      </c>
      <c r="K389">
        <f>IFERROR(VLOOKUP(J389,Customers!A:L,12,FALSE),"")</f>
        <v>1188</v>
      </c>
      <c r="L389">
        <f>IFERROR(VLOOKUP(J389,Customers!A:M,13,FALSE),"")</f>
        <v>94500</v>
      </c>
      <c r="M389" t="str">
        <f>IFERROR(VLOOKUP(J389,Customers!A:H,8,FALSE),"")</f>
        <v>New Bedford</v>
      </c>
      <c r="N389">
        <f>IFERROR(VLOOKUP(K389,Employees!A:F,6,FALSE),"")</f>
        <v>2</v>
      </c>
      <c r="O389" t="str">
        <f>IFERROR(VLOOKUP(N389,Offices!A:B,2,FALSE),"")</f>
        <v>Boston</v>
      </c>
      <c r="P389" s="6">
        <f>IFERROR(VLOOKUP(J389,Payments!A:C,3,FALSE),"")</f>
        <v>38370</v>
      </c>
      <c r="Q389">
        <f>IFERROR(VLOOKUP(J389,Payments!A:D,4,FALSE),"")</f>
        <v>8307.2800000000007</v>
      </c>
      <c r="R389" t="str">
        <f>IFERROR(VLOOKUP(B389,Products!A:C,3,FALSE),"")</f>
        <v>Vintage Cars</v>
      </c>
      <c r="S389">
        <f>IFERROR(VLOOKUP(B389,Products!A:G,7,FALSE),"")</f>
        <v>6621</v>
      </c>
      <c r="T389">
        <f>IFERROR(VLOOKUP(B389,Products!A:I,9,FALSE),"")</f>
        <v>83.86</v>
      </c>
      <c r="U389">
        <f t="shared" si="48"/>
        <v>6</v>
      </c>
      <c r="V389" t="str">
        <f t="shared" si="49"/>
        <v>Yes</v>
      </c>
      <c r="W389">
        <f t="shared" si="50"/>
        <v>2003</v>
      </c>
      <c r="X389">
        <f t="shared" si="51"/>
        <v>8</v>
      </c>
      <c r="Y389">
        <f>IFERROR(VLOOKUP(B389,Products!A:I,8,FALSE),"")</f>
        <v>48.64</v>
      </c>
      <c r="Z389">
        <f t="shared" si="52"/>
        <v>1716.72</v>
      </c>
      <c r="AA389">
        <f t="shared" si="53"/>
        <v>53.453947368421048</v>
      </c>
      <c r="AB389">
        <f t="shared" si="54"/>
        <v>0</v>
      </c>
      <c r="AC389">
        <f t="shared" si="55"/>
        <v>598</v>
      </c>
    </row>
    <row r="390" spans="1:29">
      <c r="A390">
        <v>10143</v>
      </c>
      <c r="B390" t="s">
        <v>185</v>
      </c>
      <c r="C390">
        <v>28</v>
      </c>
      <c r="D390">
        <v>55.96</v>
      </c>
      <c r="E390">
        <v>6</v>
      </c>
      <c r="F390" s="6">
        <f>IFERROR(VLOOKUP(A390,Orders!A:B,2,FALSE),"")</f>
        <v>37843</v>
      </c>
      <c r="G390" s="6">
        <f>IFERROR(VLOOKUP(A390,Orders!A:C,3,FALSE),"")</f>
        <v>37851</v>
      </c>
      <c r="H390" s="6">
        <f>IFERROR(VLOOKUP(A390,Orders!A:D,4,FALSE),"")</f>
        <v>37845</v>
      </c>
      <c r="I390" t="str">
        <f>IFERROR(VLOOKUP(A390,Orders!A:E,5,FALSE),"")</f>
        <v>Shipped</v>
      </c>
      <c r="J390">
        <f>IFERROR(VLOOKUP(A390,Orders!A:G,7,FALSE),"")</f>
        <v>320</v>
      </c>
      <c r="K390">
        <f>IFERROR(VLOOKUP(J390,Customers!A:L,12,FALSE),"")</f>
        <v>1188</v>
      </c>
      <c r="L390">
        <f>IFERROR(VLOOKUP(J390,Customers!A:M,13,FALSE),"")</f>
        <v>94500</v>
      </c>
      <c r="M390" t="str">
        <f>IFERROR(VLOOKUP(J390,Customers!A:H,8,FALSE),"")</f>
        <v>New Bedford</v>
      </c>
      <c r="N390">
        <f>IFERROR(VLOOKUP(K390,Employees!A:F,6,FALSE),"")</f>
        <v>2</v>
      </c>
      <c r="O390" t="str">
        <f>IFERROR(VLOOKUP(N390,Offices!A:B,2,FALSE),"")</f>
        <v>Boston</v>
      </c>
      <c r="P390" s="6">
        <f>IFERROR(VLOOKUP(J390,Payments!A:C,3,FALSE),"")</f>
        <v>38370</v>
      </c>
      <c r="Q390">
        <f>IFERROR(VLOOKUP(J390,Payments!A:D,4,FALSE),"")</f>
        <v>8307.2800000000007</v>
      </c>
      <c r="R390" t="str">
        <f>IFERROR(VLOOKUP(B390,Products!A:C,3,FALSE),"")</f>
        <v>Planes</v>
      </c>
      <c r="S390">
        <f>IFERROR(VLOOKUP(B390,Products!A:G,7,FALSE),"")</f>
        <v>6812</v>
      </c>
      <c r="T390">
        <f>IFERROR(VLOOKUP(B390,Products!A:I,9,FALSE),"")</f>
        <v>68.239999999999995</v>
      </c>
      <c r="U390">
        <f t="shared" si="48"/>
        <v>6</v>
      </c>
      <c r="V390" t="str">
        <f t="shared" si="49"/>
        <v>Yes</v>
      </c>
      <c r="W390">
        <f t="shared" si="50"/>
        <v>2003</v>
      </c>
      <c r="X390">
        <f t="shared" si="51"/>
        <v>8</v>
      </c>
      <c r="Y390">
        <f>IFERROR(VLOOKUP(B390,Products!A:I,8,FALSE),"")</f>
        <v>29.34</v>
      </c>
      <c r="Z390">
        <f t="shared" si="52"/>
        <v>1566.88</v>
      </c>
      <c r="AA390">
        <f t="shared" si="53"/>
        <v>90.72937968643491</v>
      </c>
      <c r="AB390">
        <f t="shared" si="54"/>
        <v>1</v>
      </c>
      <c r="AC390">
        <f t="shared" si="55"/>
        <v>745.36</v>
      </c>
    </row>
    <row r="391" spans="1:29">
      <c r="A391">
        <v>10143</v>
      </c>
      <c r="B391" t="s">
        <v>188</v>
      </c>
      <c r="C391">
        <v>34</v>
      </c>
      <c r="D391">
        <v>34.909999999999997</v>
      </c>
      <c r="E391">
        <v>1</v>
      </c>
      <c r="F391" s="6">
        <f>IFERROR(VLOOKUP(A391,Orders!A:B,2,FALSE),"")</f>
        <v>37843</v>
      </c>
      <c r="G391" s="6">
        <f>IFERROR(VLOOKUP(A391,Orders!A:C,3,FALSE),"")</f>
        <v>37851</v>
      </c>
      <c r="H391" s="6">
        <f>IFERROR(VLOOKUP(A391,Orders!A:D,4,FALSE),"")</f>
        <v>37845</v>
      </c>
      <c r="I391" t="str">
        <f>IFERROR(VLOOKUP(A391,Orders!A:E,5,FALSE),"")</f>
        <v>Shipped</v>
      </c>
      <c r="J391">
        <f>IFERROR(VLOOKUP(A391,Orders!A:G,7,FALSE),"")</f>
        <v>320</v>
      </c>
      <c r="K391">
        <f>IFERROR(VLOOKUP(J391,Customers!A:L,12,FALSE),"")</f>
        <v>1188</v>
      </c>
      <c r="L391">
        <f>IFERROR(VLOOKUP(J391,Customers!A:M,13,FALSE),"")</f>
        <v>94500</v>
      </c>
      <c r="M391" t="str">
        <f>IFERROR(VLOOKUP(J391,Customers!A:H,8,FALSE),"")</f>
        <v>New Bedford</v>
      </c>
      <c r="N391">
        <f>IFERROR(VLOOKUP(K391,Employees!A:F,6,FALSE),"")</f>
        <v>2</v>
      </c>
      <c r="O391" t="str">
        <f>IFERROR(VLOOKUP(N391,Offices!A:B,2,FALSE),"")</f>
        <v>Boston</v>
      </c>
      <c r="P391" s="6">
        <f>IFERROR(VLOOKUP(J391,Payments!A:C,3,FALSE),"")</f>
        <v>38370</v>
      </c>
      <c r="Q391">
        <f>IFERROR(VLOOKUP(J391,Payments!A:D,4,FALSE),"")</f>
        <v>8307.2800000000007</v>
      </c>
      <c r="R391" t="str">
        <f>IFERROR(VLOOKUP(B391,Products!A:C,3,FALSE),"")</f>
        <v>Vintage Cars</v>
      </c>
      <c r="S391">
        <f>IFERROR(VLOOKUP(B391,Products!A:G,7,FALSE),"")</f>
        <v>7062</v>
      </c>
      <c r="T391">
        <f>IFERROR(VLOOKUP(B391,Products!A:I,9,FALSE),"")</f>
        <v>43.64</v>
      </c>
      <c r="U391">
        <f t="shared" si="48"/>
        <v>6</v>
      </c>
      <c r="V391" t="str">
        <f t="shared" si="49"/>
        <v>Yes</v>
      </c>
      <c r="W391">
        <f t="shared" si="50"/>
        <v>2003</v>
      </c>
      <c r="X391">
        <f t="shared" si="51"/>
        <v>8</v>
      </c>
      <c r="Y391">
        <f>IFERROR(VLOOKUP(B391,Products!A:I,8,FALSE),"")</f>
        <v>27.06</v>
      </c>
      <c r="Z391">
        <f t="shared" si="52"/>
        <v>1186.9399999999998</v>
      </c>
      <c r="AA391">
        <f t="shared" si="53"/>
        <v>29.009608277900956</v>
      </c>
      <c r="AB391">
        <f t="shared" si="54"/>
        <v>0</v>
      </c>
      <c r="AC391">
        <f t="shared" si="55"/>
        <v>266.89999999999992</v>
      </c>
    </row>
    <row r="392" spans="1:29">
      <c r="A392">
        <v>10143</v>
      </c>
      <c r="B392" t="s">
        <v>189</v>
      </c>
      <c r="C392">
        <v>36</v>
      </c>
      <c r="D392">
        <v>86.77</v>
      </c>
      <c r="E392">
        <v>2</v>
      </c>
      <c r="F392" s="6">
        <f>IFERROR(VLOOKUP(A392,Orders!A:B,2,FALSE),"")</f>
        <v>37843</v>
      </c>
      <c r="G392" s="6">
        <f>IFERROR(VLOOKUP(A392,Orders!A:C,3,FALSE),"")</f>
        <v>37851</v>
      </c>
      <c r="H392" s="6">
        <f>IFERROR(VLOOKUP(A392,Orders!A:D,4,FALSE),"")</f>
        <v>37845</v>
      </c>
      <c r="I392" t="str">
        <f>IFERROR(VLOOKUP(A392,Orders!A:E,5,FALSE),"")</f>
        <v>Shipped</v>
      </c>
      <c r="J392">
        <f>IFERROR(VLOOKUP(A392,Orders!A:G,7,FALSE),"")</f>
        <v>320</v>
      </c>
      <c r="K392">
        <f>IFERROR(VLOOKUP(J392,Customers!A:L,12,FALSE),"")</f>
        <v>1188</v>
      </c>
      <c r="L392">
        <f>IFERROR(VLOOKUP(J392,Customers!A:M,13,FALSE),"")</f>
        <v>94500</v>
      </c>
      <c r="M392" t="str">
        <f>IFERROR(VLOOKUP(J392,Customers!A:H,8,FALSE),"")</f>
        <v>New Bedford</v>
      </c>
      <c r="N392">
        <f>IFERROR(VLOOKUP(K392,Employees!A:F,6,FALSE),"")</f>
        <v>2</v>
      </c>
      <c r="O392" t="str">
        <f>IFERROR(VLOOKUP(N392,Offices!A:B,2,FALSE),"")</f>
        <v>Boston</v>
      </c>
      <c r="P392" s="6">
        <f>IFERROR(VLOOKUP(J392,Payments!A:C,3,FALSE),"")</f>
        <v>38370</v>
      </c>
      <c r="Q392">
        <f>IFERROR(VLOOKUP(J392,Payments!A:D,4,FALSE),"")</f>
        <v>8307.2800000000007</v>
      </c>
      <c r="R392" t="str">
        <f>IFERROR(VLOOKUP(B392,Products!A:C,3,FALSE),"")</f>
        <v>Planes</v>
      </c>
      <c r="S392">
        <f>IFERROR(VLOOKUP(B392,Products!A:G,7,FALSE),"")</f>
        <v>5841</v>
      </c>
      <c r="T392">
        <f>IFERROR(VLOOKUP(B392,Products!A:I,9,FALSE),"")</f>
        <v>91.34</v>
      </c>
      <c r="U392">
        <f t="shared" si="48"/>
        <v>6</v>
      </c>
      <c r="V392" t="str">
        <f t="shared" si="49"/>
        <v>Yes</v>
      </c>
      <c r="W392">
        <f t="shared" si="50"/>
        <v>2003</v>
      </c>
      <c r="X392">
        <f t="shared" si="51"/>
        <v>8</v>
      </c>
      <c r="Y392">
        <f>IFERROR(VLOOKUP(B392,Products!A:I,8,FALSE),"")</f>
        <v>51.15</v>
      </c>
      <c r="Z392">
        <f t="shared" si="52"/>
        <v>3123.72</v>
      </c>
      <c r="AA392">
        <f t="shared" si="53"/>
        <v>69.638318670576723</v>
      </c>
      <c r="AB392">
        <f t="shared" si="54"/>
        <v>1</v>
      </c>
      <c r="AC392">
        <f t="shared" si="55"/>
        <v>1282.32</v>
      </c>
    </row>
    <row r="393" spans="1:29">
      <c r="A393">
        <v>10143</v>
      </c>
      <c r="B393" t="s">
        <v>190</v>
      </c>
      <c r="C393">
        <v>26</v>
      </c>
      <c r="D393">
        <v>87.8</v>
      </c>
      <c r="E393">
        <v>11</v>
      </c>
      <c r="F393" s="6">
        <f>IFERROR(VLOOKUP(A393,Orders!A:B,2,FALSE),"")</f>
        <v>37843</v>
      </c>
      <c r="G393" s="6">
        <f>IFERROR(VLOOKUP(A393,Orders!A:C,3,FALSE),"")</f>
        <v>37851</v>
      </c>
      <c r="H393" s="6">
        <f>IFERROR(VLOOKUP(A393,Orders!A:D,4,FALSE),"")</f>
        <v>37845</v>
      </c>
      <c r="I393" t="str">
        <f>IFERROR(VLOOKUP(A393,Orders!A:E,5,FALSE),"")</f>
        <v>Shipped</v>
      </c>
      <c r="J393">
        <f>IFERROR(VLOOKUP(A393,Orders!A:G,7,FALSE),"")</f>
        <v>320</v>
      </c>
      <c r="K393">
        <f>IFERROR(VLOOKUP(J393,Customers!A:L,12,FALSE),"")</f>
        <v>1188</v>
      </c>
      <c r="L393">
        <f>IFERROR(VLOOKUP(J393,Customers!A:M,13,FALSE),"")</f>
        <v>94500</v>
      </c>
      <c r="M393" t="str">
        <f>IFERROR(VLOOKUP(J393,Customers!A:H,8,FALSE),"")</f>
        <v>New Bedford</v>
      </c>
      <c r="N393">
        <f>IFERROR(VLOOKUP(K393,Employees!A:F,6,FALSE),"")</f>
        <v>2</v>
      </c>
      <c r="O393" t="str">
        <f>IFERROR(VLOOKUP(N393,Offices!A:B,2,FALSE),"")</f>
        <v>Boston</v>
      </c>
      <c r="P393" s="6">
        <f>IFERROR(VLOOKUP(J393,Payments!A:C,3,FALSE),"")</f>
        <v>38370</v>
      </c>
      <c r="Q393">
        <f>IFERROR(VLOOKUP(J393,Payments!A:D,4,FALSE),"")</f>
        <v>8307.2800000000007</v>
      </c>
      <c r="R393" t="str">
        <f>IFERROR(VLOOKUP(B393,Products!A:C,3,FALSE),"")</f>
        <v>Ships</v>
      </c>
      <c r="S393">
        <f>IFERROR(VLOOKUP(B393,Products!A:G,7,FALSE),"")</f>
        <v>3501</v>
      </c>
      <c r="T393">
        <f>IFERROR(VLOOKUP(B393,Products!A:I,9,FALSE),"")</f>
        <v>90.52</v>
      </c>
      <c r="U393">
        <f t="shared" si="48"/>
        <v>6</v>
      </c>
      <c r="V393" t="str">
        <f t="shared" si="49"/>
        <v>Yes</v>
      </c>
      <c r="W393">
        <f t="shared" si="50"/>
        <v>2003</v>
      </c>
      <c r="X393">
        <f t="shared" si="51"/>
        <v>8</v>
      </c>
      <c r="Y393">
        <f>IFERROR(VLOOKUP(B393,Products!A:I,8,FALSE),"")</f>
        <v>39.83</v>
      </c>
      <c r="Z393">
        <f t="shared" si="52"/>
        <v>2282.7999999999997</v>
      </c>
      <c r="AA393">
        <f t="shared" si="53"/>
        <v>120.43685664072308</v>
      </c>
      <c r="AB393">
        <f t="shared" si="54"/>
        <v>1</v>
      </c>
      <c r="AC393">
        <f t="shared" si="55"/>
        <v>1247.22</v>
      </c>
    </row>
    <row r="394" spans="1:29">
      <c r="A394">
        <v>10143</v>
      </c>
      <c r="B394" t="s">
        <v>191</v>
      </c>
      <c r="C394">
        <v>26</v>
      </c>
      <c r="D394">
        <v>79.78</v>
      </c>
      <c r="E394">
        <v>4</v>
      </c>
      <c r="F394" s="6">
        <f>IFERROR(VLOOKUP(A394,Orders!A:B,2,FALSE),"")</f>
        <v>37843</v>
      </c>
      <c r="G394" s="6">
        <f>IFERROR(VLOOKUP(A394,Orders!A:C,3,FALSE),"")</f>
        <v>37851</v>
      </c>
      <c r="H394" s="6">
        <f>IFERROR(VLOOKUP(A394,Orders!A:D,4,FALSE),"")</f>
        <v>37845</v>
      </c>
      <c r="I394" t="str">
        <f>IFERROR(VLOOKUP(A394,Orders!A:E,5,FALSE),"")</f>
        <v>Shipped</v>
      </c>
      <c r="J394">
        <f>IFERROR(VLOOKUP(A394,Orders!A:G,7,FALSE),"")</f>
        <v>320</v>
      </c>
      <c r="K394">
        <f>IFERROR(VLOOKUP(J394,Customers!A:L,12,FALSE),"")</f>
        <v>1188</v>
      </c>
      <c r="L394">
        <f>IFERROR(VLOOKUP(J394,Customers!A:M,13,FALSE),"")</f>
        <v>94500</v>
      </c>
      <c r="M394" t="str">
        <f>IFERROR(VLOOKUP(J394,Customers!A:H,8,FALSE),"")</f>
        <v>New Bedford</v>
      </c>
      <c r="N394">
        <f>IFERROR(VLOOKUP(K394,Employees!A:F,6,FALSE),"")</f>
        <v>2</v>
      </c>
      <c r="O394" t="str">
        <f>IFERROR(VLOOKUP(N394,Offices!A:B,2,FALSE),"")</f>
        <v>Boston</v>
      </c>
      <c r="P394" s="6">
        <f>IFERROR(VLOOKUP(J394,Payments!A:C,3,FALSE),"")</f>
        <v>38370</v>
      </c>
      <c r="Q394">
        <f>IFERROR(VLOOKUP(J394,Payments!A:D,4,FALSE),"")</f>
        <v>8307.2800000000007</v>
      </c>
      <c r="R394" t="str">
        <f>IFERROR(VLOOKUP(B394,Products!A:C,3,FALSE),"")</f>
        <v>Planes</v>
      </c>
      <c r="S394">
        <f>IFERROR(VLOOKUP(B394,Products!A:G,7,FALSE),"")</f>
        <v>9653</v>
      </c>
      <c r="T394">
        <f>IFERROR(VLOOKUP(B394,Products!A:I,9,FALSE),"")</f>
        <v>99.72</v>
      </c>
      <c r="U394">
        <f t="shared" si="48"/>
        <v>6</v>
      </c>
      <c r="V394" t="str">
        <f t="shared" si="49"/>
        <v>Yes</v>
      </c>
      <c r="W394">
        <f t="shared" si="50"/>
        <v>2003</v>
      </c>
      <c r="X394">
        <f t="shared" si="51"/>
        <v>8</v>
      </c>
      <c r="Y394">
        <f>IFERROR(VLOOKUP(B394,Products!A:I,8,FALSE),"")</f>
        <v>68.8</v>
      </c>
      <c r="Z394">
        <f t="shared" si="52"/>
        <v>2074.2800000000002</v>
      </c>
      <c r="AA394">
        <f t="shared" si="53"/>
        <v>15.959302325581401</v>
      </c>
      <c r="AB394">
        <f t="shared" si="54"/>
        <v>0</v>
      </c>
      <c r="AC394">
        <f t="shared" si="55"/>
        <v>285.48000000000013</v>
      </c>
    </row>
    <row r="395" spans="1:29">
      <c r="A395">
        <v>10143</v>
      </c>
      <c r="B395" t="s">
        <v>174</v>
      </c>
      <c r="C395">
        <v>31</v>
      </c>
      <c r="D395">
        <v>69.39</v>
      </c>
      <c r="E395">
        <v>16</v>
      </c>
      <c r="F395" s="6">
        <f>IFERROR(VLOOKUP(A395,Orders!A:B,2,FALSE),"")</f>
        <v>37843</v>
      </c>
      <c r="G395" s="6">
        <f>IFERROR(VLOOKUP(A395,Orders!A:C,3,FALSE),"")</f>
        <v>37851</v>
      </c>
      <c r="H395" s="6">
        <f>IFERROR(VLOOKUP(A395,Orders!A:D,4,FALSE),"")</f>
        <v>37845</v>
      </c>
      <c r="I395" t="str">
        <f>IFERROR(VLOOKUP(A395,Orders!A:E,5,FALSE),"")</f>
        <v>Shipped</v>
      </c>
      <c r="J395">
        <f>IFERROR(VLOOKUP(A395,Orders!A:G,7,FALSE),"")</f>
        <v>320</v>
      </c>
      <c r="K395">
        <f>IFERROR(VLOOKUP(J395,Customers!A:L,12,FALSE),"")</f>
        <v>1188</v>
      </c>
      <c r="L395">
        <f>IFERROR(VLOOKUP(J395,Customers!A:M,13,FALSE),"")</f>
        <v>94500</v>
      </c>
      <c r="M395" t="str">
        <f>IFERROR(VLOOKUP(J395,Customers!A:H,8,FALSE),"")</f>
        <v>New Bedford</v>
      </c>
      <c r="N395">
        <f>IFERROR(VLOOKUP(K395,Employees!A:F,6,FALSE),"")</f>
        <v>2</v>
      </c>
      <c r="O395" t="str">
        <f>IFERROR(VLOOKUP(N395,Offices!A:B,2,FALSE),"")</f>
        <v>Boston</v>
      </c>
      <c r="P395" s="6">
        <f>IFERROR(VLOOKUP(J395,Payments!A:C,3,FALSE),"")</f>
        <v>38370</v>
      </c>
      <c r="Q395">
        <f>IFERROR(VLOOKUP(J395,Payments!A:D,4,FALSE),"")</f>
        <v>8307.2800000000007</v>
      </c>
      <c r="R395" t="str">
        <f>IFERROR(VLOOKUP(B395,Products!A:C,3,FALSE),"")</f>
        <v>Ships</v>
      </c>
      <c r="S395">
        <f>IFERROR(VLOOKUP(B395,Products!A:G,7,FALSE),"")</f>
        <v>7083</v>
      </c>
      <c r="T395">
        <f>IFERROR(VLOOKUP(B395,Products!A:I,9,FALSE),"")</f>
        <v>72.28</v>
      </c>
      <c r="U395">
        <f t="shared" si="48"/>
        <v>6</v>
      </c>
      <c r="V395" t="str">
        <f t="shared" si="49"/>
        <v>Yes</v>
      </c>
      <c r="W395">
        <f t="shared" si="50"/>
        <v>2003</v>
      </c>
      <c r="X395">
        <f t="shared" si="51"/>
        <v>8</v>
      </c>
      <c r="Y395">
        <f>IFERROR(VLOOKUP(B395,Products!A:I,8,FALSE),"")</f>
        <v>33.97</v>
      </c>
      <c r="Z395">
        <f t="shared" si="52"/>
        <v>2151.09</v>
      </c>
      <c r="AA395">
        <f t="shared" si="53"/>
        <v>104.26847218133648</v>
      </c>
      <c r="AB395">
        <f t="shared" si="54"/>
        <v>1</v>
      </c>
      <c r="AC395">
        <f t="shared" si="55"/>
        <v>1098.02</v>
      </c>
    </row>
    <row r="396" spans="1:29">
      <c r="A396">
        <v>10143</v>
      </c>
      <c r="B396" t="s">
        <v>193</v>
      </c>
      <c r="C396">
        <v>28</v>
      </c>
      <c r="D396">
        <v>70.400000000000006</v>
      </c>
      <c r="E396">
        <v>3</v>
      </c>
      <c r="F396" s="6">
        <f>IFERROR(VLOOKUP(A396,Orders!A:B,2,FALSE),"")</f>
        <v>37843</v>
      </c>
      <c r="G396" s="6">
        <f>IFERROR(VLOOKUP(A396,Orders!A:C,3,FALSE),"")</f>
        <v>37851</v>
      </c>
      <c r="H396" s="6">
        <f>IFERROR(VLOOKUP(A396,Orders!A:D,4,FALSE),"")</f>
        <v>37845</v>
      </c>
      <c r="I396" t="str">
        <f>IFERROR(VLOOKUP(A396,Orders!A:E,5,FALSE),"")</f>
        <v>Shipped</v>
      </c>
      <c r="J396">
        <f>IFERROR(VLOOKUP(A396,Orders!A:G,7,FALSE),"")</f>
        <v>320</v>
      </c>
      <c r="K396">
        <f>IFERROR(VLOOKUP(J396,Customers!A:L,12,FALSE),"")</f>
        <v>1188</v>
      </c>
      <c r="L396">
        <f>IFERROR(VLOOKUP(J396,Customers!A:M,13,FALSE),"")</f>
        <v>94500</v>
      </c>
      <c r="M396" t="str">
        <f>IFERROR(VLOOKUP(J396,Customers!A:H,8,FALSE),"")</f>
        <v>New Bedford</v>
      </c>
      <c r="N396">
        <f>IFERROR(VLOOKUP(K396,Employees!A:F,6,FALSE),"")</f>
        <v>2</v>
      </c>
      <c r="O396" t="str">
        <f>IFERROR(VLOOKUP(N396,Offices!A:B,2,FALSE),"")</f>
        <v>Boston</v>
      </c>
      <c r="P396" s="6">
        <f>IFERROR(VLOOKUP(J396,Payments!A:C,3,FALSE),"")</f>
        <v>38370</v>
      </c>
      <c r="Q396">
        <f>IFERROR(VLOOKUP(J396,Payments!A:D,4,FALSE),"")</f>
        <v>8307.2800000000007</v>
      </c>
      <c r="R396" t="str">
        <f>IFERROR(VLOOKUP(B396,Products!A:C,3,FALSE),"")</f>
        <v>Planes</v>
      </c>
      <c r="S396">
        <f>IFERROR(VLOOKUP(B396,Products!A:G,7,FALSE),"")</f>
        <v>551</v>
      </c>
      <c r="T396">
        <f>IFERROR(VLOOKUP(B396,Products!A:I,9,FALSE),"")</f>
        <v>80</v>
      </c>
      <c r="U396">
        <f t="shared" si="48"/>
        <v>6</v>
      </c>
      <c r="V396" t="str">
        <f t="shared" si="49"/>
        <v>Yes</v>
      </c>
      <c r="W396">
        <f t="shared" si="50"/>
        <v>2003</v>
      </c>
      <c r="X396">
        <f t="shared" si="51"/>
        <v>8</v>
      </c>
      <c r="Y396">
        <f>IFERROR(VLOOKUP(B396,Products!A:I,8,FALSE),"")</f>
        <v>54.4</v>
      </c>
      <c r="Z396">
        <f t="shared" si="52"/>
        <v>1971.2000000000003</v>
      </c>
      <c r="AA396">
        <f t="shared" si="53"/>
        <v>29.411764705882366</v>
      </c>
      <c r="AB396">
        <f t="shared" si="54"/>
        <v>0</v>
      </c>
      <c r="AC396">
        <f t="shared" si="55"/>
        <v>448.00000000000023</v>
      </c>
    </row>
    <row r="397" spans="1:29">
      <c r="A397">
        <v>10143</v>
      </c>
      <c r="B397" t="s">
        <v>194</v>
      </c>
      <c r="C397">
        <v>34</v>
      </c>
      <c r="D397">
        <v>65.150000000000006</v>
      </c>
      <c r="E397">
        <v>5</v>
      </c>
      <c r="F397" s="6">
        <f>IFERROR(VLOOKUP(A397,Orders!A:B,2,FALSE),"")</f>
        <v>37843</v>
      </c>
      <c r="G397" s="6">
        <f>IFERROR(VLOOKUP(A397,Orders!A:C,3,FALSE),"")</f>
        <v>37851</v>
      </c>
      <c r="H397" s="6">
        <f>IFERROR(VLOOKUP(A397,Orders!A:D,4,FALSE),"")</f>
        <v>37845</v>
      </c>
      <c r="I397" t="str">
        <f>IFERROR(VLOOKUP(A397,Orders!A:E,5,FALSE),"")</f>
        <v>Shipped</v>
      </c>
      <c r="J397">
        <f>IFERROR(VLOOKUP(A397,Orders!A:G,7,FALSE),"")</f>
        <v>320</v>
      </c>
      <c r="K397">
        <f>IFERROR(VLOOKUP(J397,Customers!A:L,12,FALSE),"")</f>
        <v>1188</v>
      </c>
      <c r="L397">
        <f>IFERROR(VLOOKUP(J397,Customers!A:M,13,FALSE),"")</f>
        <v>94500</v>
      </c>
      <c r="M397" t="str">
        <f>IFERROR(VLOOKUP(J397,Customers!A:H,8,FALSE),"")</f>
        <v>New Bedford</v>
      </c>
      <c r="N397">
        <f>IFERROR(VLOOKUP(K397,Employees!A:F,6,FALSE),"")</f>
        <v>2</v>
      </c>
      <c r="O397" t="str">
        <f>IFERROR(VLOOKUP(N397,Offices!A:B,2,FALSE),"")</f>
        <v>Boston</v>
      </c>
      <c r="P397" s="6">
        <f>IFERROR(VLOOKUP(J397,Payments!A:C,3,FALSE),"")</f>
        <v>38370</v>
      </c>
      <c r="Q397">
        <f>IFERROR(VLOOKUP(J397,Payments!A:D,4,FALSE),"")</f>
        <v>8307.2800000000007</v>
      </c>
      <c r="R397" t="str">
        <f>IFERROR(VLOOKUP(B397,Products!A:C,3,FALSE),"")</f>
        <v>Planes</v>
      </c>
      <c r="S397">
        <f>IFERROR(VLOOKUP(B397,Products!A:G,7,FALSE),"")</f>
        <v>8820</v>
      </c>
      <c r="T397">
        <f>IFERROR(VLOOKUP(B397,Products!A:I,9,FALSE),"")</f>
        <v>74.03</v>
      </c>
      <c r="U397">
        <f t="shared" si="48"/>
        <v>6</v>
      </c>
      <c r="V397" t="str">
        <f t="shared" si="49"/>
        <v>Yes</v>
      </c>
      <c r="W397">
        <f t="shared" si="50"/>
        <v>2003</v>
      </c>
      <c r="X397">
        <f t="shared" si="51"/>
        <v>8</v>
      </c>
      <c r="Y397">
        <f>IFERROR(VLOOKUP(B397,Products!A:I,8,FALSE),"")</f>
        <v>36.270000000000003</v>
      </c>
      <c r="Z397">
        <f t="shared" si="52"/>
        <v>2215.1000000000004</v>
      </c>
      <c r="AA397">
        <f t="shared" si="53"/>
        <v>79.625034463744143</v>
      </c>
      <c r="AB397">
        <f t="shared" si="54"/>
        <v>1</v>
      </c>
      <c r="AC397">
        <f t="shared" si="55"/>
        <v>981.92000000000007</v>
      </c>
    </row>
    <row r="398" spans="1:29">
      <c r="A398">
        <v>10143</v>
      </c>
      <c r="B398" t="s">
        <v>195</v>
      </c>
      <c r="C398">
        <v>37</v>
      </c>
      <c r="D398">
        <v>49.66</v>
      </c>
      <c r="E398">
        <v>10</v>
      </c>
      <c r="F398" s="6">
        <f>IFERROR(VLOOKUP(A398,Orders!A:B,2,FALSE),"")</f>
        <v>37843</v>
      </c>
      <c r="G398" s="6">
        <f>IFERROR(VLOOKUP(A398,Orders!A:C,3,FALSE),"")</f>
        <v>37851</v>
      </c>
      <c r="H398" s="6">
        <f>IFERROR(VLOOKUP(A398,Orders!A:D,4,FALSE),"")</f>
        <v>37845</v>
      </c>
      <c r="I398" t="str">
        <f>IFERROR(VLOOKUP(A398,Orders!A:E,5,FALSE),"")</f>
        <v>Shipped</v>
      </c>
      <c r="J398">
        <f>IFERROR(VLOOKUP(A398,Orders!A:G,7,FALSE),"")</f>
        <v>320</v>
      </c>
      <c r="K398">
        <f>IFERROR(VLOOKUP(J398,Customers!A:L,12,FALSE),"")</f>
        <v>1188</v>
      </c>
      <c r="L398">
        <f>IFERROR(VLOOKUP(J398,Customers!A:M,13,FALSE),"")</f>
        <v>94500</v>
      </c>
      <c r="M398" t="str">
        <f>IFERROR(VLOOKUP(J398,Customers!A:H,8,FALSE),"")</f>
        <v>New Bedford</v>
      </c>
      <c r="N398">
        <f>IFERROR(VLOOKUP(K398,Employees!A:F,6,FALSE),"")</f>
        <v>2</v>
      </c>
      <c r="O398" t="str">
        <f>IFERROR(VLOOKUP(N398,Offices!A:B,2,FALSE),"")</f>
        <v>Boston</v>
      </c>
      <c r="P398" s="6">
        <f>IFERROR(VLOOKUP(J398,Payments!A:C,3,FALSE),"")</f>
        <v>38370</v>
      </c>
      <c r="Q398">
        <f>IFERROR(VLOOKUP(J398,Payments!A:D,4,FALSE),"")</f>
        <v>8307.2800000000007</v>
      </c>
      <c r="R398" t="str">
        <f>IFERROR(VLOOKUP(B398,Products!A:C,3,FALSE),"")</f>
        <v>Planes</v>
      </c>
      <c r="S398">
        <f>IFERROR(VLOOKUP(B398,Products!A:G,7,FALSE),"")</f>
        <v>4857</v>
      </c>
      <c r="T398">
        <f>IFERROR(VLOOKUP(B398,Products!A:I,9,FALSE),"")</f>
        <v>49.66</v>
      </c>
      <c r="U398">
        <f t="shared" si="48"/>
        <v>6</v>
      </c>
      <c r="V398" t="str">
        <f t="shared" si="49"/>
        <v>Yes</v>
      </c>
      <c r="W398">
        <f t="shared" si="50"/>
        <v>2003</v>
      </c>
      <c r="X398">
        <f t="shared" si="51"/>
        <v>8</v>
      </c>
      <c r="Y398">
        <f>IFERROR(VLOOKUP(B398,Products!A:I,8,FALSE),"")</f>
        <v>32.770000000000003</v>
      </c>
      <c r="Z398">
        <f t="shared" si="52"/>
        <v>1837.4199999999998</v>
      </c>
      <c r="AA398">
        <f t="shared" si="53"/>
        <v>51.541043637473273</v>
      </c>
      <c r="AB398">
        <f t="shared" si="54"/>
        <v>0</v>
      </c>
      <c r="AC398">
        <f t="shared" si="55"/>
        <v>624.92999999999972</v>
      </c>
    </row>
    <row r="399" spans="1:29">
      <c r="A399">
        <v>10144</v>
      </c>
      <c r="B399" t="s">
        <v>187</v>
      </c>
      <c r="C399">
        <v>20</v>
      </c>
      <c r="D399">
        <v>56.41</v>
      </c>
      <c r="E399">
        <v>1</v>
      </c>
      <c r="F399" s="6">
        <f>IFERROR(VLOOKUP(A399,Orders!A:B,2,FALSE),"")</f>
        <v>37846</v>
      </c>
      <c r="G399" s="6">
        <f>IFERROR(VLOOKUP(A399,Orders!A:C,3,FALSE),"")</f>
        <v>37854</v>
      </c>
      <c r="H399" s="6">
        <f>IFERROR(VLOOKUP(A399,Orders!A:D,4,FALSE),"")</f>
        <v>37847</v>
      </c>
      <c r="I399" t="str">
        <f>IFERROR(VLOOKUP(A399,Orders!A:E,5,FALSE),"")</f>
        <v>Shipped</v>
      </c>
      <c r="J399">
        <f>IFERROR(VLOOKUP(A399,Orders!A:G,7,FALSE),"")</f>
        <v>381</v>
      </c>
      <c r="K399">
        <f>IFERROR(VLOOKUP(J399,Customers!A:L,12,FALSE),"")</f>
        <v>1401</v>
      </c>
      <c r="L399">
        <f>IFERROR(VLOOKUP(J399,Customers!A:M,13,FALSE),"")</f>
        <v>23500</v>
      </c>
      <c r="M399" t="str">
        <f>IFERROR(VLOOKUP(J399,Customers!A:H,8,FALSE),"")</f>
        <v>Charleroi</v>
      </c>
      <c r="N399">
        <f>IFERROR(VLOOKUP(K399,Employees!A:F,6,FALSE),"")</f>
        <v>4</v>
      </c>
      <c r="O399" t="str">
        <f>IFERROR(VLOOKUP(N399,Offices!A:B,2,FALSE),"")</f>
        <v>Paris</v>
      </c>
      <c r="P399" s="6">
        <f>IFERROR(VLOOKUP(J399,Payments!A:C,3,FALSE),"")</f>
        <v>38324</v>
      </c>
      <c r="Q399">
        <f>IFERROR(VLOOKUP(J399,Payments!A:D,4,FALSE),"")</f>
        <v>12081.52</v>
      </c>
      <c r="R399" t="str">
        <f>IFERROR(VLOOKUP(B399,Products!A:C,3,FALSE),"")</f>
        <v>Vintage Cars</v>
      </c>
      <c r="S399">
        <f>IFERROR(VLOOKUP(B399,Products!A:G,7,FALSE),"")</f>
        <v>136</v>
      </c>
      <c r="T399">
        <f>IFERROR(VLOOKUP(B399,Products!A:I,9,FALSE),"")</f>
        <v>68.790000000000006</v>
      </c>
      <c r="U399">
        <f t="shared" si="48"/>
        <v>7</v>
      </c>
      <c r="V399" t="str">
        <f t="shared" si="49"/>
        <v>No</v>
      </c>
      <c r="W399">
        <f t="shared" si="50"/>
        <v>2003</v>
      </c>
      <c r="X399">
        <f t="shared" si="51"/>
        <v>8</v>
      </c>
      <c r="Y399">
        <f>IFERROR(VLOOKUP(B399,Products!A:I,8,FALSE),"")</f>
        <v>33.020000000000003</v>
      </c>
      <c r="Z399">
        <f t="shared" si="52"/>
        <v>1128.1999999999998</v>
      </c>
      <c r="AA399">
        <f t="shared" si="53"/>
        <v>70.835857056329459</v>
      </c>
      <c r="AB399">
        <f t="shared" si="54"/>
        <v>1</v>
      </c>
      <c r="AC399">
        <f t="shared" si="55"/>
        <v>467.79999999999984</v>
      </c>
    </row>
    <row r="400" spans="1:29">
      <c r="A400">
        <v>10145</v>
      </c>
      <c r="B400" t="s">
        <v>196</v>
      </c>
      <c r="C400">
        <v>45</v>
      </c>
      <c r="D400">
        <v>76.56</v>
      </c>
      <c r="E400">
        <v>6</v>
      </c>
      <c r="F400" s="6">
        <f>IFERROR(VLOOKUP(A400,Orders!A:B,2,FALSE),"")</f>
        <v>37858</v>
      </c>
      <c r="G400" s="6">
        <f>IFERROR(VLOOKUP(A400,Orders!A:C,3,FALSE),"")</f>
        <v>37866</v>
      </c>
      <c r="H400" s="6">
        <f>IFERROR(VLOOKUP(A400,Orders!A:D,4,FALSE),"")</f>
        <v>37864</v>
      </c>
      <c r="I400" t="str">
        <f>IFERROR(VLOOKUP(A400,Orders!A:E,5,FALSE),"")</f>
        <v>Shipped</v>
      </c>
      <c r="J400">
        <f>IFERROR(VLOOKUP(A400,Orders!A:G,7,FALSE),"")</f>
        <v>205</v>
      </c>
      <c r="K400">
        <f>IFERROR(VLOOKUP(J400,Customers!A:L,12,FALSE),"")</f>
        <v>1166</v>
      </c>
      <c r="L400">
        <f>IFERROR(VLOOKUP(J400,Customers!A:M,13,FALSE),"")</f>
        <v>90700</v>
      </c>
      <c r="M400" t="str">
        <f>IFERROR(VLOOKUP(J400,Customers!A:H,8,FALSE),"")</f>
        <v>Pasadena</v>
      </c>
      <c r="N400">
        <f>IFERROR(VLOOKUP(K400,Employees!A:F,6,FALSE),"")</f>
        <v>1</v>
      </c>
      <c r="O400" t="str">
        <f>IFERROR(VLOOKUP(N400,Offices!A:B,2,FALSE),"")</f>
        <v>San Francisco</v>
      </c>
      <c r="P400" s="6">
        <f>IFERROR(VLOOKUP(J400,Payments!A:C,3,FALSE),"")</f>
        <v>37959</v>
      </c>
      <c r="Q400">
        <f>IFERROR(VLOOKUP(J400,Payments!A:D,4,FALSE),"")</f>
        <v>3879.96</v>
      </c>
      <c r="R400" t="str">
        <f>IFERROR(VLOOKUP(B400,Products!A:C,3,FALSE),"")</f>
        <v>Motorcycles</v>
      </c>
      <c r="S400">
        <f>IFERROR(VLOOKUP(B400,Products!A:G,7,FALSE),"")</f>
        <v>7933</v>
      </c>
      <c r="T400">
        <f>IFERROR(VLOOKUP(B400,Products!A:I,9,FALSE),"")</f>
        <v>95.7</v>
      </c>
      <c r="U400">
        <f t="shared" si="48"/>
        <v>2</v>
      </c>
      <c r="V400" t="str">
        <f t="shared" si="49"/>
        <v>Yes</v>
      </c>
      <c r="W400">
        <f t="shared" si="50"/>
        <v>2003</v>
      </c>
      <c r="X400">
        <f t="shared" si="51"/>
        <v>8</v>
      </c>
      <c r="Y400">
        <f>IFERROR(VLOOKUP(B400,Products!A:I,8,FALSE),"")</f>
        <v>48.81</v>
      </c>
      <c r="Z400">
        <f t="shared" si="52"/>
        <v>3445.2000000000003</v>
      </c>
      <c r="AA400">
        <f t="shared" si="53"/>
        <v>56.853103872157341</v>
      </c>
      <c r="AB400">
        <f t="shared" si="54"/>
        <v>0</v>
      </c>
      <c r="AC400">
        <f t="shared" si="55"/>
        <v>1248.75</v>
      </c>
    </row>
    <row r="401" spans="1:29">
      <c r="A401">
        <v>10145</v>
      </c>
      <c r="B401" t="s">
        <v>197</v>
      </c>
      <c r="C401">
        <v>37</v>
      </c>
      <c r="D401">
        <v>104.67</v>
      </c>
      <c r="E401">
        <v>9</v>
      </c>
      <c r="F401" s="6">
        <f>IFERROR(VLOOKUP(A401,Orders!A:B,2,FALSE),"")</f>
        <v>37858</v>
      </c>
      <c r="G401" s="6">
        <f>IFERROR(VLOOKUP(A401,Orders!A:C,3,FALSE),"")</f>
        <v>37866</v>
      </c>
      <c r="H401" s="6">
        <f>IFERROR(VLOOKUP(A401,Orders!A:D,4,FALSE),"")</f>
        <v>37864</v>
      </c>
      <c r="I401" t="str">
        <f>IFERROR(VLOOKUP(A401,Orders!A:E,5,FALSE),"")</f>
        <v>Shipped</v>
      </c>
      <c r="J401">
        <f>IFERROR(VLOOKUP(A401,Orders!A:G,7,FALSE),"")</f>
        <v>205</v>
      </c>
      <c r="K401">
        <f>IFERROR(VLOOKUP(J401,Customers!A:L,12,FALSE),"")</f>
        <v>1166</v>
      </c>
      <c r="L401">
        <f>IFERROR(VLOOKUP(J401,Customers!A:M,13,FALSE),"")</f>
        <v>90700</v>
      </c>
      <c r="M401" t="str">
        <f>IFERROR(VLOOKUP(J401,Customers!A:H,8,FALSE),"")</f>
        <v>Pasadena</v>
      </c>
      <c r="N401">
        <f>IFERROR(VLOOKUP(K401,Employees!A:F,6,FALSE),"")</f>
        <v>1</v>
      </c>
      <c r="O401" t="str">
        <f>IFERROR(VLOOKUP(N401,Offices!A:B,2,FALSE),"")</f>
        <v>San Francisco</v>
      </c>
      <c r="P401" s="6">
        <f>IFERROR(VLOOKUP(J401,Payments!A:C,3,FALSE),"")</f>
        <v>37959</v>
      </c>
      <c r="Q401">
        <f>IFERROR(VLOOKUP(J401,Payments!A:D,4,FALSE),"")</f>
        <v>3879.96</v>
      </c>
      <c r="R401" t="str">
        <f>IFERROR(VLOOKUP(B401,Products!A:C,3,FALSE),"")</f>
        <v>Motorcycles</v>
      </c>
      <c r="S401">
        <f>IFERROR(VLOOKUP(B401,Products!A:G,7,FALSE),"")</f>
        <v>6625</v>
      </c>
      <c r="T401">
        <f>IFERROR(VLOOKUP(B401,Products!A:I,9,FALSE),"")</f>
        <v>118.94</v>
      </c>
      <c r="U401">
        <f t="shared" si="48"/>
        <v>2</v>
      </c>
      <c r="V401" t="str">
        <f t="shared" si="49"/>
        <v>Yes</v>
      </c>
      <c r="W401">
        <f t="shared" si="50"/>
        <v>2003</v>
      </c>
      <c r="X401">
        <f t="shared" si="51"/>
        <v>8</v>
      </c>
      <c r="Y401">
        <f>IFERROR(VLOOKUP(B401,Products!A:I,8,FALSE),"")</f>
        <v>68.989999999999995</v>
      </c>
      <c r="Z401">
        <f t="shared" si="52"/>
        <v>3872.79</v>
      </c>
      <c r="AA401">
        <f t="shared" si="53"/>
        <v>51.717640237715621</v>
      </c>
      <c r="AB401">
        <f t="shared" si="54"/>
        <v>0</v>
      </c>
      <c r="AC401">
        <f t="shared" si="55"/>
        <v>1320.1600000000003</v>
      </c>
    </row>
    <row r="402" spans="1:29">
      <c r="A402">
        <v>10145</v>
      </c>
      <c r="B402" t="s">
        <v>198</v>
      </c>
      <c r="C402">
        <v>33</v>
      </c>
      <c r="D402">
        <v>154.93</v>
      </c>
      <c r="E402">
        <v>8</v>
      </c>
      <c r="F402" s="6">
        <f>IFERROR(VLOOKUP(A402,Orders!A:B,2,FALSE),"")</f>
        <v>37858</v>
      </c>
      <c r="G402" s="6">
        <f>IFERROR(VLOOKUP(A402,Orders!A:C,3,FALSE),"")</f>
        <v>37866</v>
      </c>
      <c r="H402" s="6">
        <f>IFERROR(VLOOKUP(A402,Orders!A:D,4,FALSE),"")</f>
        <v>37864</v>
      </c>
      <c r="I402" t="str">
        <f>IFERROR(VLOOKUP(A402,Orders!A:E,5,FALSE),"")</f>
        <v>Shipped</v>
      </c>
      <c r="J402">
        <f>IFERROR(VLOOKUP(A402,Orders!A:G,7,FALSE),"")</f>
        <v>205</v>
      </c>
      <c r="K402">
        <f>IFERROR(VLOOKUP(J402,Customers!A:L,12,FALSE),"")</f>
        <v>1166</v>
      </c>
      <c r="L402">
        <f>IFERROR(VLOOKUP(J402,Customers!A:M,13,FALSE),"")</f>
        <v>90700</v>
      </c>
      <c r="M402" t="str">
        <f>IFERROR(VLOOKUP(J402,Customers!A:H,8,FALSE),"")</f>
        <v>Pasadena</v>
      </c>
      <c r="N402">
        <f>IFERROR(VLOOKUP(K402,Employees!A:F,6,FALSE),"")</f>
        <v>1</v>
      </c>
      <c r="O402" t="str">
        <f>IFERROR(VLOOKUP(N402,Offices!A:B,2,FALSE),"")</f>
        <v>San Francisco</v>
      </c>
      <c r="P402" s="6">
        <f>IFERROR(VLOOKUP(J402,Payments!A:C,3,FALSE),"")</f>
        <v>37959</v>
      </c>
      <c r="Q402">
        <f>IFERROR(VLOOKUP(J402,Payments!A:D,4,FALSE),"")</f>
        <v>3879.96</v>
      </c>
      <c r="R402" t="str">
        <f>IFERROR(VLOOKUP(B402,Products!A:C,3,FALSE),"")</f>
        <v>Motorcycles</v>
      </c>
      <c r="S402">
        <f>IFERROR(VLOOKUP(B402,Products!A:G,7,FALSE),"")</f>
        <v>5582</v>
      </c>
      <c r="T402">
        <f>IFERROR(VLOOKUP(B402,Products!A:I,9,FALSE),"")</f>
        <v>193.66</v>
      </c>
      <c r="U402">
        <f t="shared" si="48"/>
        <v>2</v>
      </c>
      <c r="V402" t="str">
        <f t="shared" si="49"/>
        <v>Yes</v>
      </c>
      <c r="W402">
        <f t="shared" si="50"/>
        <v>2003</v>
      </c>
      <c r="X402">
        <f t="shared" si="51"/>
        <v>8</v>
      </c>
      <c r="Y402">
        <f>IFERROR(VLOOKUP(B402,Products!A:I,8,FALSE),"")</f>
        <v>91.02</v>
      </c>
      <c r="Z402">
        <f t="shared" si="52"/>
        <v>5112.6900000000005</v>
      </c>
      <c r="AA402">
        <f t="shared" si="53"/>
        <v>70.215337288508039</v>
      </c>
      <c r="AB402">
        <f t="shared" si="54"/>
        <v>1</v>
      </c>
      <c r="AC402">
        <f t="shared" si="55"/>
        <v>2109.0300000000002</v>
      </c>
    </row>
    <row r="403" spans="1:29">
      <c r="A403">
        <v>10145</v>
      </c>
      <c r="B403" t="s">
        <v>199</v>
      </c>
      <c r="C403">
        <v>49</v>
      </c>
      <c r="D403">
        <v>146.1</v>
      </c>
      <c r="E403">
        <v>5</v>
      </c>
      <c r="F403" s="6">
        <f>IFERROR(VLOOKUP(A403,Orders!A:B,2,FALSE),"")</f>
        <v>37858</v>
      </c>
      <c r="G403" s="6">
        <f>IFERROR(VLOOKUP(A403,Orders!A:C,3,FALSE),"")</f>
        <v>37866</v>
      </c>
      <c r="H403" s="6">
        <f>IFERROR(VLOOKUP(A403,Orders!A:D,4,FALSE),"")</f>
        <v>37864</v>
      </c>
      <c r="I403" t="str">
        <f>IFERROR(VLOOKUP(A403,Orders!A:E,5,FALSE),"")</f>
        <v>Shipped</v>
      </c>
      <c r="J403">
        <f>IFERROR(VLOOKUP(A403,Orders!A:G,7,FALSE),"")</f>
        <v>205</v>
      </c>
      <c r="K403">
        <f>IFERROR(VLOOKUP(J403,Customers!A:L,12,FALSE),"")</f>
        <v>1166</v>
      </c>
      <c r="L403">
        <f>IFERROR(VLOOKUP(J403,Customers!A:M,13,FALSE),"")</f>
        <v>90700</v>
      </c>
      <c r="M403" t="str">
        <f>IFERROR(VLOOKUP(J403,Customers!A:H,8,FALSE),"")</f>
        <v>Pasadena</v>
      </c>
      <c r="N403">
        <f>IFERROR(VLOOKUP(K403,Employees!A:F,6,FALSE),"")</f>
        <v>1</v>
      </c>
      <c r="O403" t="str">
        <f>IFERROR(VLOOKUP(N403,Offices!A:B,2,FALSE),"")</f>
        <v>San Francisco</v>
      </c>
      <c r="P403" s="6">
        <f>IFERROR(VLOOKUP(J403,Payments!A:C,3,FALSE),"")</f>
        <v>37959</v>
      </c>
      <c r="Q403">
        <f>IFERROR(VLOOKUP(J403,Payments!A:D,4,FALSE),"")</f>
        <v>3879.96</v>
      </c>
      <c r="R403" t="str">
        <f>IFERROR(VLOOKUP(B403,Products!A:C,3,FALSE),"")</f>
        <v>Motorcycles</v>
      </c>
      <c r="S403">
        <f>IFERROR(VLOOKUP(B403,Products!A:G,7,FALSE),"")</f>
        <v>9997</v>
      </c>
      <c r="T403">
        <f>IFERROR(VLOOKUP(B403,Products!A:I,9,FALSE),"")</f>
        <v>150.62</v>
      </c>
      <c r="U403">
        <f t="shared" si="48"/>
        <v>2</v>
      </c>
      <c r="V403" t="str">
        <f t="shared" si="49"/>
        <v>Yes</v>
      </c>
      <c r="W403">
        <f t="shared" si="50"/>
        <v>2003</v>
      </c>
      <c r="X403">
        <f t="shared" si="51"/>
        <v>8</v>
      </c>
      <c r="Y403">
        <f>IFERROR(VLOOKUP(B403,Products!A:I,8,FALSE),"")</f>
        <v>66.27</v>
      </c>
      <c r="Z403">
        <f t="shared" si="52"/>
        <v>7158.9</v>
      </c>
      <c r="AA403">
        <f t="shared" si="53"/>
        <v>120.46174739701223</v>
      </c>
      <c r="AB403">
        <f t="shared" si="54"/>
        <v>1</v>
      </c>
      <c r="AC403">
        <f t="shared" si="55"/>
        <v>3911.67</v>
      </c>
    </row>
    <row r="404" spans="1:29">
      <c r="A404">
        <v>10145</v>
      </c>
      <c r="B404" t="s">
        <v>179</v>
      </c>
      <c r="C404">
        <v>30</v>
      </c>
      <c r="D404">
        <v>71.81</v>
      </c>
      <c r="E404">
        <v>14</v>
      </c>
      <c r="F404" s="6">
        <f>IFERROR(VLOOKUP(A404,Orders!A:B,2,FALSE),"")</f>
        <v>37858</v>
      </c>
      <c r="G404" s="6">
        <f>IFERROR(VLOOKUP(A404,Orders!A:C,3,FALSE),"")</f>
        <v>37866</v>
      </c>
      <c r="H404" s="6">
        <f>IFERROR(VLOOKUP(A404,Orders!A:D,4,FALSE),"")</f>
        <v>37864</v>
      </c>
      <c r="I404" t="str">
        <f>IFERROR(VLOOKUP(A404,Orders!A:E,5,FALSE),"")</f>
        <v>Shipped</v>
      </c>
      <c r="J404">
        <f>IFERROR(VLOOKUP(A404,Orders!A:G,7,FALSE),"")</f>
        <v>205</v>
      </c>
      <c r="K404">
        <f>IFERROR(VLOOKUP(J404,Customers!A:L,12,FALSE),"")</f>
        <v>1166</v>
      </c>
      <c r="L404">
        <f>IFERROR(VLOOKUP(J404,Customers!A:M,13,FALSE),"")</f>
        <v>90700</v>
      </c>
      <c r="M404" t="str">
        <f>IFERROR(VLOOKUP(J404,Customers!A:H,8,FALSE),"")</f>
        <v>Pasadena</v>
      </c>
      <c r="N404">
        <f>IFERROR(VLOOKUP(K404,Employees!A:F,6,FALSE),"")</f>
        <v>1</v>
      </c>
      <c r="O404" t="str">
        <f>IFERROR(VLOOKUP(N404,Offices!A:B,2,FALSE),"")</f>
        <v>San Francisco</v>
      </c>
      <c r="P404" s="6">
        <f>IFERROR(VLOOKUP(J404,Payments!A:C,3,FALSE),"")</f>
        <v>37959</v>
      </c>
      <c r="Q404">
        <f>IFERROR(VLOOKUP(J404,Payments!A:D,4,FALSE),"")</f>
        <v>3879.96</v>
      </c>
      <c r="R404" t="str">
        <f>IFERROR(VLOOKUP(B404,Products!A:C,3,FALSE),"")</f>
        <v>Planes</v>
      </c>
      <c r="S404">
        <f>IFERROR(VLOOKUP(B404,Products!A:G,7,FALSE),"")</f>
        <v>992</v>
      </c>
      <c r="T404">
        <f>IFERROR(VLOOKUP(B404,Products!A:I,9,FALSE),"")</f>
        <v>84.48</v>
      </c>
      <c r="U404">
        <f t="shared" si="48"/>
        <v>2</v>
      </c>
      <c r="V404" t="str">
        <f t="shared" si="49"/>
        <v>Yes</v>
      </c>
      <c r="W404">
        <f t="shared" si="50"/>
        <v>2003</v>
      </c>
      <c r="X404">
        <f t="shared" si="51"/>
        <v>8</v>
      </c>
      <c r="Y404">
        <f>IFERROR(VLOOKUP(B404,Products!A:I,8,FALSE),"")</f>
        <v>49</v>
      </c>
      <c r="Z404">
        <f t="shared" si="52"/>
        <v>2154.3000000000002</v>
      </c>
      <c r="AA404">
        <f t="shared" si="53"/>
        <v>46.551020408163268</v>
      </c>
      <c r="AB404">
        <f t="shared" si="54"/>
        <v>0</v>
      </c>
      <c r="AC404">
        <f t="shared" si="55"/>
        <v>684.30000000000007</v>
      </c>
    </row>
    <row r="405" spans="1:29">
      <c r="A405">
        <v>10145</v>
      </c>
      <c r="B405" t="s">
        <v>200</v>
      </c>
      <c r="C405">
        <v>30</v>
      </c>
      <c r="D405">
        <v>52.7</v>
      </c>
      <c r="E405">
        <v>10</v>
      </c>
      <c r="F405" s="6">
        <f>IFERROR(VLOOKUP(A405,Orders!A:B,2,FALSE),"")</f>
        <v>37858</v>
      </c>
      <c r="G405" s="6">
        <f>IFERROR(VLOOKUP(A405,Orders!A:C,3,FALSE),"")</f>
        <v>37866</v>
      </c>
      <c r="H405" s="6">
        <f>IFERROR(VLOOKUP(A405,Orders!A:D,4,FALSE),"")</f>
        <v>37864</v>
      </c>
      <c r="I405" t="str">
        <f>IFERROR(VLOOKUP(A405,Orders!A:E,5,FALSE),"")</f>
        <v>Shipped</v>
      </c>
      <c r="J405">
        <f>IFERROR(VLOOKUP(A405,Orders!A:G,7,FALSE),"")</f>
        <v>205</v>
      </c>
      <c r="K405">
        <f>IFERROR(VLOOKUP(J405,Customers!A:L,12,FALSE),"")</f>
        <v>1166</v>
      </c>
      <c r="L405">
        <f>IFERROR(VLOOKUP(J405,Customers!A:M,13,FALSE),"")</f>
        <v>90700</v>
      </c>
      <c r="M405" t="str">
        <f>IFERROR(VLOOKUP(J405,Customers!A:H,8,FALSE),"")</f>
        <v>Pasadena</v>
      </c>
      <c r="N405">
        <f>IFERROR(VLOOKUP(K405,Employees!A:F,6,FALSE),"")</f>
        <v>1</v>
      </c>
      <c r="O405" t="str">
        <f>IFERROR(VLOOKUP(N405,Offices!A:B,2,FALSE),"")</f>
        <v>San Francisco</v>
      </c>
      <c r="P405" s="6">
        <f>IFERROR(VLOOKUP(J405,Payments!A:C,3,FALSE),"")</f>
        <v>37959</v>
      </c>
      <c r="Q405">
        <f>IFERROR(VLOOKUP(J405,Payments!A:D,4,FALSE),"")</f>
        <v>3879.96</v>
      </c>
      <c r="R405" t="str">
        <f>IFERROR(VLOOKUP(B405,Products!A:C,3,FALSE),"")</f>
        <v>Motorcycles</v>
      </c>
      <c r="S405">
        <f>IFERROR(VLOOKUP(B405,Products!A:G,7,FALSE),"")</f>
        <v>4357</v>
      </c>
      <c r="T405">
        <f>IFERROR(VLOOKUP(B405,Products!A:I,9,FALSE),"")</f>
        <v>60.57</v>
      </c>
      <c r="U405">
        <f t="shared" si="48"/>
        <v>2</v>
      </c>
      <c r="V405" t="str">
        <f t="shared" si="49"/>
        <v>Yes</v>
      </c>
      <c r="W405">
        <f t="shared" si="50"/>
        <v>2003</v>
      </c>
      <c r="X405">
        <f t="shared" si="51"/>
        <v>8</v>
      </c>
      <c r="Y405">
        <f>IFERROR(VLOOKUP(B405,Products!A:I,8,FALSE),"")</f>
        <v>24.23</v>
      </c>
      <c r="Z405">
        <f t="shared" si="52"/>
        <v>1581</v>
      </c>
      <c r="AA405">
        <f t="shared" si="53"/>
        <v>117.49896822121337</v>
      </c>
      <c r="AB405">
        <f t="shared" si="54"/>
        <v>1</v>
      </c>
      <c r="AC405">
        <f t="shared" si="55"/>
        <v>854.1</v>
      </c>
    </row>
    <row r="406" spans="1:29">
      <c r="A406">
        <v>10145</v>
      </c>
      <c r="B406" t="s">
        <v>201</v>
      </c>
      <c r="C406">
        <v>43</v>
      </c>
      <c r="D406">
        <v>103.68</v>
      </c>
      <c r="E406">
        <v>7</v>
      </c>
      <c r="F406" s="6">
        <f>IFERROR(VLOOKUP(A406,Orders!A:B,2,FALSE),"")</f>
        <v>37858</v>
      </c>
      <c r="G406" s="6">
        <f>IFERROR(VLOOKUP(A406,Orders!A:C,3,FALSE),"")</f>
        <v>37866</v>
      </c>
      <c r="H406" s="6">
        <f>IFERROR(VLOOKUP(A406,Orders!A:D,4,FALSE),"")</f>
        <v>37864</v>
      </c>
      <c r="I406" t="str">
        <f>IFERROR(VLOOKUP(A406,Orders!A:E,5,FALSE),"")</f>
        <v>Shipped</v>
      </c>
      <c r="J406">
        <f>IFERROR(VLOOKUP(A406,Orders!A:G,7,FALSE),"")</f>
        <v>205</v>
      </c>
      <c r="K406">
        <f>IFERROR(VLOOKUP(J406,Customers!A:L,12,FALSE),"")</f>
        <v>1166</v>
      </c>
      <c r="L406">
        <f>IFERROR(VLOOKUP(J406,Customers!A:M,13,FALSE),"")</f>
        <v>90700</v>
      </c>
      <c r="M406" t="str">
        <f>IFERROR(VLOOKUP(J406,Customers!A:H,8,FALSE),"")</f>
        <v>Pasadena</v>
      </c>
      <c r="N406">
        <f>IFERROR(VLOOKUP(K406,Employees!A:F,6,FALSE),"")</f>
        <v>1</v>
      </c>
      <c r="O406" t="str">
        <f>IFERROR(VLOOKUP(N406,Offices!A:B,2,FALSE),"")</f>
        <v>San Francisco</v>
      </c>
      <c r="P406" s="6">
        <f>IFERROR(VLOOKUP(J406,Payments!A:C,3,FALSE),"")</f>
        <v>37959</v>
      </c>
      <c r="Q406">
        <f>IFERROR(VLOOKUP(J406,Payments!A:D,4,FALSE),"")</f>
        <v>3879.96</v>
      </c>
      <c r="R406" t="str">
        <f>IFERROR(VLOOKUP(B406,Products!A:C,3,FALSE),"")</f>
        <v>Motorcycles</v>
      </c>
      <c r="S406">
        <f>IFERROR(VLOOKUP(B406,Products!A:G,7,FALSE),"")</f>
        <v>7003</v>
      </c>
      <c r="T406">
        <f>IFERROR(VLOOKUP(B406,Products!A:I,9,FALSE),"")</f>
        <v>112.7</v>
      </c>
      <c r="U406">
        <f t="shared" si="48"/>
        <v>2</v>
      </c>
      <c r="V406" t="str">
        <f t="shared" si="49"/>
        <v>Yes</v>
      </c>
      <c r="W406">
        <f t="shared" si="50"/>
        <v>2003</v>
      </c>
      <c r="X406">
        <f t="shared" si="51"/>
        <v>8</v>
      </c>
      <c r="Y406">
        <f>IFERROR(VLOOKUP(B406,Products!A:I,8,FALSE),"")</f>
        <v>60.86</v>
      </c>
      <c r="Z406">
        <f t="shared" si="52"/>
        <v>4458.2400000000007</v>
      </c>
      <c r="AA406">
        <f t="shared" si="53"/>
        <v>70.358199145580031</v>
      </c>
      <c r="AB406">
        <f t="shared" si="54"/>
        <v>1</v>
      </c>
      <c r="AC406">
        <f t="shared" si="55"/>
        <v>1841.2600000000002</v>
      </c>
    </row>
    <row r="407" spans="1:29">
      <c r="A407">
        <v>10145</v>
      </c>
      <c r="B407" t="s">
        <v>182</v>
      </c>
      <c r="C407">
        <v>40</v>
      </c>
      <c r="D407">
        <v>87.54</v>
      </c>
      <c r="E407">
        <v>16</v>
      </c>
      <c r="F407" s="6">
        <f>IFERROR(VLOOKUP(A407,Orders!A:B,2,FALSE),"")</f>
        <v>37858</v>
      </c>
      <c r="G407" s="6">
        <f>IFERROR(VLOOKUP(A407,Orders!A:C,3,FALSE),"")</f>
        <v>37866</v>
      </c>
      <c r="H407" s="6">
        <f>IFERROR(VLOOKUP(A407,Orders!A:D,4,FALSE),"")</f>
        <v>37864</v>
      </c>
      <c r="I407" t="str">
        <f>IFERROR(VLOOKUP(A407,Orders!A:E,5,FALSE),"")</f>
        <v>Shipped</v>
      </c>
      <c r="J407">
        <f>IFERROR(VLOOKUP(A407,Orders!A:G,7,FALSE),"")</f>
        <v>205</v>
      </c>
      <c r="K407">
        <f>IFERROR(VLOOKUP(J407,Customers!A:L,12,FALSE),"")</f>
        <v>1166</v>
      </c>
      <c r="L407">
        <f>IFERROR(VLOOKUP(J407,Customers!A:M,13,FALSE),"")</f>
        <v>90700</v>
      </c>
      <c r="M407" t="str">
        <f>IFERROR(VLOOKUP(J407,Customers!A:H,8,FALSE),"")</f>
        <v>Pasadena</v>
      </c>
      <c r="N407">
        <f>IFERROR(VLOOKUP(K407,Employees!A:F,6,FALSE),"")</f>
        <v>1</v>
      </c>
      <c r="O407" t="str">
        <f>IFERROR(VLOOKUP(N407,Offices!A:B,2,FALSE),"")</f>
        <v>San Francisco</v>
      </c>
      <c r="P407" s="6">
        <f>IFERROR(VLOOKUP(J407,Payments!A:C,3,FALSE),"")</f>
        <v>37959</v>
      </c>
      <c r="Q407">
        <f>IFERROR(VLOOKUP(J407,Payments!A:D,4,FALSE),"")</f>
        <v>3879.96</v>
      </c>
      <c r="R407" t="str">
        <f>IFERROR(VLOOKUP(B407,Products!A:C,3,FALSE),"")</f>
        <v>Planes</v>
      </c>
      <c r="S407">
        <f>IFERROR(VLOOKUP(B407,Products!A:G,7,FALSE),"")</f>
        <v>3627</v>
      </c>
      <c r="T407">
        <f>IFERROR(VLOOKUP(B407,Products!A:I,9,FALSE),"")</f>
        <v>109.42</v>
      </c>
      <c r="U407">
        <f t="shared" si="48"/>
        <v>2</v>
      </c>
      <c r="V407" t="str">
        <f t="shared" si="49"/>
        <v>Yes</v>
      </c>
      <c r="W407">
        <f t="shared" si="50"/>
        <v>2003</v>
      </c>
      <c r="X407">
        <f t="shared" si="51"/>
        <v>8</v>
      </c>
      <c r="Y407">
        <f>IFERROR(VLOOKUP(B407,Products!A:I,8,FALSE),"")</f>
        <v>66.739999999999995</v>
      </c>
      <c r="Z407">
        <f t="shared" si="52"/>
        <v>3501.6000000000004</v>
      </c>
      <c r="AA407">
        <f t="shared" si="53"/>
        <v>31.165717710518447</v>
      </c>
      <c r="AB407">
        <f t="shared" si="54"/>
        <v>0</v>
      </c>
      <c r="AC407">
        <f t="shared" si="55"/>
        <v>832.00000000000045</v>
      </c>
    </row>
    <row r="408" spans="1:29">
      <c r="A408">
        <v>10145</v>
      </c>
      <c r="B408" t="s">
        <v>202</v>
      </c>
      <c r="C408">
        <v>47</v>
      </c>
      <c r="D408">
        <v>63.98</v>
      </c>
      <c r="E408">
        <v>11</v>
      </c>
      <c r="F408" s="6">
        <f>IFERROR(VLOOKUP(A408,Orders!A:B,2,FALSE),"")</f>
        <v>37858</v>
      </c>
      <c r="G408" s="6">
        <f>IFERROR(VLOOKUP(A408,Orders!A:C,3,FALSE),"")</f>
        <v>37866</v>
      </c>
      <c r="H408" s="6">
        <f>IFERROR(VLOOKUP(A408,Orders!A:D,4,FALSE),"")</f>
        <v>37864</v>
      </c>
      <c r="I408" t="str">
        <f>IFERROR(VLOOKUP(A408,Orders!A:E,5,FALSE),"")</f>
        <v>Shipped</v>
      </c>
      <c r="J408">
        <f>IFERROR(VLOOKUP(A408,Orders!A:G,7,FALSE),"")</f>
        <v>205</v>
      </c>
      <c r="K408">
        <f>IFERROR(VLOOKUP(J408,Customers!A:L,12,FALSE),"")</f>
        <v>1166</v>
      </c>
      <c r="L408">
        <f>IFERROR(VLOOKUP(J408,Customers!A:M,13,FALSE),"")</f>
        <v>90700</v>
      </c>
      <c r="M408" t="str">
        <f>IFERROR(VLOOKUP(J408,Customers!A:H,8,FALSE),"")</f>
        <v>Pasadena</v>
      </c>
      <c r="N408">
        <f>IFERROR(VLOOKUP(K408,Employees!A:F,6,FALSE),"")</f>
        <v>1</v>
      </c>
      <c r="O408" t="str">
        <f>IFERROR(VLOOKUP(N408,Offices!A:B,2,FALSE),"")</f>
        <v>San Francisco</v>
      </c>
      <c r="P408" s="6">
        <f>IFERROR(VLOOKUP(J408,Payments!A:C,3,FALSE),"")</f>
        <v>37959</v>
      </c>
      <c r="Q408">
        <f>IFERROR(VLOOKUP(J408,Payments!A:D,4,FALSE),"")</f>
        <v>3879.96</v>
      </c>
      <c r="R408" t="str">
        <f>IFERROR(VLOOKUP(B408,Products!A:C,3,FALSE),"")</f>
        <v>Motorcycles</v>
      </c>
      <c r="S408">
        <f>IFERROR(VLOOKUP(B408,Products!A:G,7,FALSE),"")</f>
        <v>15</v>
      </c>
      <c r="T408">
        <f>IFERROR(VLOOKUP(B408,Products!A:I,9,FALSE),"")</f>
        <v>76.17</v>
      </c>
      <c r="U408">
        <f t="shared" si="48"/>
        <v>2</v>
      </c>
      <c r="V408" t="str">
        <f t="shared" si="49"/>
        <v>Yes</v>
      </c>
      <c r="W408">
        <f t="shared" si="50"/>
        <v>2003</v>
      </c>
      <c r="X408">
        <f t="shared" si="51"/>
        <v>8</v>
      </c>
      <c r="Y408">
        <f>IFERROR(VLOOKUP(B408,Products!A:I,8,FALSE),"")</f>
        <v>37.32</v>
      </c>
      <c r="Z408">
        <f t="shared" si="52"/>
        <v>3007.06</v>
      </c>
      <c r="AA408">
        <f t="shared" si="53"/>
        <v>71.436227224008562</v>
      </c>
      <c r="AB408">
        <f t="shared" si="54"/>
        <v>1</v>
      </c>
      <c r="AC408">
        <f t="shared" si="55"/>
        <v>1253.0199999999998</v>
      </c>
    </row>
    <row r="409" spans="1:29">
      <c r="A409">
        <v>10145</v>
      </c>
      <c r="B409" t="s">
        <v>213</v>
      </c>
      <c r="C409">
        <v>27</v>
      </c>
      <c r="D409">
        <v>56.1</v>
      </c>
      <c r="E409">
        <v>3</v>
      </c>
      <c r="F409" s="6">
        <f>IFERROR(VLOOKUP(A409,Orders!A:B,2,FALSE),"")</f>
        <v>37858</v>
      </c>
      <c r="G409" s="6">
        <f>IFERROR(VLOOKUP(A409,Orders!A:C,3,FALSE),"")</f>
        <v>37866</v>
      </c>
      <c r="H409" s="6">
        <f>IFERROR(VLOOKUP(A409,Orders!A:D,4,FALSE),"")</f>
        <v>37864</v>
      </c>
      <c r="I409" t="str">
        <f>IFERROR(VLOOKUP(A409,Orders!A:E,5,FALSE),"")</f>
        <v>Shipped</v>
      </c>
      <c r="J409">
        <f>IFERROR(VLOOKUP(A409,Orders!A:G,7,FALSE),"")</f>
        <v>205</v>
      </c>
      <c r="K409">
        <f>IFERROR(VLOOKUP(J409,Customers!A:L,12,FALSE),"")</f>
        <v>1166</v>
      </c>
      <c r="L409">
        <f>IFERROR(VLOOKUP(J409,Customers!A:M,13,FALSE),"")</f>
        <v>90700</v>
      </c>
      <c r="M409" t="str">
        <f>IFERROR(VLOOKUP(J409,Customers!A:H,8,FALSE),"")</f>
        <v>Pasadena</v>
      </c>
      <c r="N409">
        <f>IFERROR(VLOOKUP(K409,Employees!A:F,6,FALSE),"")</f>
        <v>1</v>
      </c>
      <c r="O409" t="str">
        <f>IFERROR(VLOOKUP(N409,Offices!A:B,2,FALSE),"")</f>
        <v>San Francisco</v>
      </c>
      <c r="P409" s="6">
        <f>IFERROR(VLOOKUP(J409,Payments!A:C,3,FALSE),"")</f>
        <v>37959</v>
      </c>
      <c r="Q409">
        <f>IFERROR(VLOOKUP(J409,Payments!A:D,4,FALSE),"")</f>
        <v>3879.96</v>
      </c>
      <c r="R409" t="str">
        <f>IFERROR(VLOOKUP(B409,Products!A:C,3,FALSE),"")</f>
        <v>Motorcycles</v>
      </c>
      <c r="S409">
        <f>IFERROR(VLOOKUP(B409,Products!A:G,7,FALSE),"")</f>
        <v>6840</v>
      </c>
      <c r="T409">
        <f>IFERROR(VLOOKUP(B409,Products!A:I,9,FALSE),"")</f>
        <v>69.260000000000005</v>
      </c>
      <c r="U409">
        <f t="shared" si="48"/>
        <v>2</v>
      </c>
      <c r="V409" t="str">
        <f t="shared" si="49"/>
        <v>Yes</v>
      </c>
      <c r="W409">
        <f t="shared" si="50"/>
        <v>2003</v>
      </c>
      <c r="X409">
        <f t="shared" si="51"/>
        <v>8</v>
      </c>
      <c r="Y409">
        <f>IFERROR(VLOOKUP(B409,Products!A:I,8,FALSE),"")</f>
        <v>47.1</v>
      </c>
      <c r="Z409">
        <f t="shared" si="52"/>
        <v>1514.7</v>
      </c>
      <c r="AA409">
        <f t="shared" si="53"/>
        <v>19.108280254777068</v>
      </c>
      <c r="AB409">
        <f t="shared" si="54"/>
        <v>0</v>
      </c>
      <c r="AC409">
        <f t="shared" si="55"/>
        <v>243</v>
      </c>
    </row>
    <row r="410" spans="1:29">
      <c r="A410">
        <v>10145</v>
      </c>
      <c r="B410" t="s">
        <v>186</v>
      </c>
      <c r="C410">
        <v>33</v>
      </c>
      <c r="D410">
        <v>71.73</v>
      </c>
      <c r="E410">
        <v>15</v>
      </c>
      <c r="F410" s="6">
        <f>IFERROR(VLOOKUP(A410,Orders!A:B,2,FALSE),"")</f>
        <v>37858</v>
      </c>
      <c r="G410" s="6">
        <f>IFERROR(VLOOKUP(A410,Orders!A:C,3,FALSE),"")</f>
        <v>37866</v>
      </c>
      <c r="H410" s="6">
        <f>IFERROR(VLOOKUP(A410,Orders!A:D,4,FALSE),"")</f>
        <v>37864</v>
      </c>
      <c r="I410" t="str">
        <f>IFERROR(VLOOKUP(A410,Orders!A:E,5,FALSE),"")</f>
        <v>Shipped</v>
      </c>
      <c r="J410">
        <f>IFERROR(VLOOKUP(A410,Orders!A:G,7,FALSE),"")</f>
        <v>205</v>
      </c>
      <c r="K410">
        <f>IFERROR(VLOOKUP(J410,Customers!A:L,12,FALSE),"")</f>
        <v>1166</v>
      </c>
      <c r="L410">
        <f>IFERROR(VLOOKUP(J410,Customers!A:M,13,FALSE),"")</f>
        <v>90700</v>
      </c>
      <c r="M410" t="str">
        <f>IFERROR(VLOOKUP(J410,Customers!A:H,8,FALSE),"")</f>
        <v>Pasadena</v>
      </c>
      <c r="N410">
        <f>IFERROR(VLOOKUP(K410,Employees!A:F,6,FALSE),"")</f>
        <v>1</v>
      </c>
      <c r="O410" t="str">
        <f>IFERROR(VLOOKUP(N410,Offices!A:B,2,FALSE),"")</f>
        <v>San Francisco</v>
      </c>
      <c r="P410" s="6">
        <f>IFERROR(VLOOKUP(J410,Payments!A:C,3,FALSE),"")</f>
        <v>37959</v>
      </c>
      <c r="Q410">
        <f>IFERROR(VLOOKUP(J410,Payments!A:D,4,FALSE),"")</f>
        <v>3879.96</v>
      </c>
      <c r="R410" t="str">
        <f>IFERROR(VLOOKUP(B410,Products!A:C,3,FALSE),"")</f>
        <v>Planes</v>
      </c>
      <c r="S410">
        <f>IFERROR(VLOOKUP(B410,Products!A:G,7,FALSE),"")</f>
        <v>2756</v>
      </c>
      <c r="T410">
        <f>IFERROR(VLOOKUP(B410,Products!A:I,9,FALSE),"")</f>
        <v>72.45</v>
      </c>
      <c r="U410">
        <f t="shared" si="48"/>
        <v>2</v>
      </c>
      <c r="V410" t="str">
        <f t="shared" si="49"/>
        <v>Yes</v>
      </c>
      <c r="W410">
        <f t="shared" si="50"/>
        <v>2003</v>
      </c>
      <c r="X410">
        <f t="shared" si="51"/>
        <v>8</v>
      </c>
      <c r="Y410">
        <f>IFERROR(VLOOKUP(B410,Products!A:I,8,FALSE),"")</f>
        <v>36.229999999999997</v>
      </c>
      <c r="Z410">
        <f t="shared" si="52"/>
        <v>2367.09</v>
      </c>
      <c r="AA410">
        <f t="shared" si="53"/>
        <v>97.985095224951721</v>
      </c>
      <c r="AB410">
        <f t="shared" si="54"/>
        <v>1</v>
      </c>
      <c r="AC410">
        <f t="shared" si="55"/>
        <v>1171.5000000000002</v>
      </c>
    </row>
    <row r="411" spans="1:29">
      <c r="A411">
        <v>10145</v>
      </c>
      <c r="B411" t="s">
        <v>203</v>
      </c>
      <c r="C411">
        <v>33</v>
      </c>
      <c r="D411">
        <v>99.89</v>
      </c>
      <c r="E411">
        <v>12</v>
      </c>
      <c r="F411" s="6">
        <f>IFERROR(VLOOKUP(A411,Orders!A:B,2,FALSE),"")</f>
        <v>37858</v>
      </c>
      <c r="G411" s="6">
        <f>IFERROR(VLOOKUP(A411,Orders!A:C,3,FALSE),"")</f>
        <v>37866</v>
      </c>
      <c r="H411" s="6">
        <f>IFERROR(VLOOKUP(A411,Orders!A:D,4,FALSE),"")</f>
        <v>37864</v>
      </c>
      <c r="I411" t="str">
        <f>IFERROR(VLOOKUP(A411,Orders!A:E,5,FALSE),"")</f>
        <v>Shipped</v>
      </c>
      <c r="J411">
        <f>IFERROR(VLOOKUP(A411,Orders!A:G,7,FALSE),"")</f>
        <v>205</v>
      </c>
      <c r="K411">
        <f>IFERROR(VLOOKUP(J411,Customers!A:L,12,FALSE),"")</f>
        <v>1166</v>
      </c>
      <c r="L411">
        <f>IFERROR(VLOOKUP(J411,Customers!A:M,13,FALSE),"")</f>
        <v>90700</v>
      </c>
      <c r="M411" t="str">
        <f>IFERROR(VLOOKUP(J411,Customers!A:H,8,FALSE),"")</f>
        <v>Pasadena</v>
      </c>
      <c r="N411">
        <f>IFERROR(VLOOKUP(K411,Employees!A:F,6,FALSE),"")</f>
        <v>1</v>
      </c>
      <c r="O411" t="str">
        <f>IFERROR(VLOOKUP(N411,Offices!A:B,2,FALSE),"")</f>
        <v>San Francisco</v>
      </c>
      <c r="P411" s="6">
        <f>IFERROR(VLOOKUP(J411,Payments!A:C,3,FALSE),"")</f>
        <v>37959</v>
      </c>
      <c r="Q411">
        <f>IFERROR(VLOOKUP(J411,Payments!A:D,4,FALSE),"")</f>
        <v>3879.96</v>
      </c>
      <c r="R411" t="str">
        <f>IFERROR(VLOOKUP(B411,Products!A:C,3,FALSE),"")</f>
        <v>Motorcycles</v>
      </c>
      <c r="S411">
        <f>IFERROR(VLOOKUP(B411,Products!A:G,7,FALSE),"")</f>
        <v>178</v>
      </c>
      <c r="T411">
        <f>IFERROR(VLOOKUP(B411,Products!A:I,9,FALSE),"")</f>
        <v>99.89</v>
      </c>
      <c r="U411">
        <f t="shared" si="48"/>
        <v>2</v>
      </c>
      <c r="V411" t="str">
        <f t="shared" si="49"/>
        <v>Yes</v>
      </c>
      <c r="W411">
        <f t="shared" si="50"/>
        <v>2003</v>
      </c>
      <c r="X411">
        <f t="shared" si="51"/>
        <v>8</v>
      </c>
      <c r="Y411">
        <f>IFERROR(VLOOKUP(B411,Products!A:I,8,FALSE),"")</f>
        <v>66.92</v>
      </c>
      <c r="Z411">
        <f t="shared" si="52"/>
        <v>3296.37</v>
      </c>
      <c r="AA411">
        <f t="shared" si="53"/>
        <v>49.26778242677824</v>
      </c>
      <c r="AB411">
        <f t="shared" si="54"/>
        <v>0</v>
      </c>
      <c r="AC411">
        <f t="shared" si="55"/>
        <v>1088.01</v>
      </c>
    </row>
    <row r="412" spans="1:29">
      <c r="A412">
        <v>10145</v>
      </c>
      <c r="B412" t="s">
        <v>217</v>
      </c>
      <c r="C412">
        <v>31</v>
      </c>
      <c r="D412">
        <v>39.43</v>
      </c>
      <c r="E412">
        <v>1</v>
      </c>
      <c r="F412" s="6">
        <f>IFERROR(VLOOKUP(A412,Orders!A:B,2,FALSE),"")</f>
        <v>37858</v>
      </c>
      <c r="G412" s="6">
        <f>IFERROR(VLOOKUP(A412,Orders!A:C,3,FALSE),"")</f>
        <v>37866</v>
      </c>
      <c r="H412" s="6">
        <f>IFERROR(VLOOKUP(A412,Orders!A:D,4,FALSE),"")</f>
        <v>37864</v>
      </c>
      <c r="I412" t="str">
        <f>IFERROR(VLOOKUP(A412,Orders!A:E,5,FALSE),"")</f>
        <v>Shipped</v>
      </c>
      <c r="J412">
        <f>IFERROR(VLOOKUP(A412,Orders!A:G,7,FALSE),"")</f>
        <v>205</v>
      </c>
      <c r="K412">
        <f>IFERROR(VLOOKUP(J412,Customers!A:L,12,FALSE),"")</f>
        <v>1166</v>
      </c>
      <c r="L412">
        <f>IFERROR(VLOOKUP(J412,Customers!A:M,13,FALSE),"")</f>
        <v>90700</v>
      </c>
      <c r="M412" t="str">
        <f>IFERROR(VLOOKUP(J412,Customers!A:H,8,FALSE),"")</f>
        <v>Pasadena</v>
      </c>
      <c r="N412">
        <f>IFERROR(VLOOKUP(K412,Employees!A:F,6,FALSE),"")</f>
        <v>1</v>
      </c>
      <c r="O412" t="str">
        <f>IFERROR(VLOOKUP(N412,Offices!A:B,2,FALSE),"")</f>
        <v>San Francisco</v>
      </c>
      <c r="P412" s="6">
        <f>IFERROR(VLOOKUP(J412,Payments!A:C,3,FALSE),"")</f>
        <v>37959</v>
      </c>
      <c r="Q412">
        <f>IFERROR(VLOOKUP(J412,Payments!A:D,4,FALSE),"")</f>
        <v>3879.96</v>
      </c>
      <c r="R412" t="str">
        <f>IFERROR(VLOOKUP(B412,Products!A:C,3,FALSE),"")</f>
        <v>Motorcycles</v>
      </c>
      <c r="S412">
        <f>IFERROR(VLOOKUP(B412,Products!A:G,7,FALSE),"")</f>
        <v>9241</v>
      </c>
      <c r="T412">
        <f>IFERROR(VLOOKUP(B412,Products!A:I,9,FALSE),"")</f>
        <v>40.229999999999997</v>
      </c>
      <c r="U412">
        <f t="shared" si="48"/>
        <v>2</v>
      </c>
      <c r="V412" t="str">
        <f t="shared" si="49"/>
        <v>Yes</v>
      </c>
      <c r="W412">
        <f t="shared" si="50"/>
        <v>2003</v>
      </c>
      <c r="X412">
        <f t="shared" si="51"/>
        <v>8</v>
      </c>
      <c r="Y412">
        <f>IFERROR(VLOOKUP(B412,Products!A:I,8,FALSE),"")</f>
        <v>24.14</v>
      </c>
      <c r="Z412">
        <f t="shared" si="52"/>
        <v>1222.33</v>
      </c>
      <c r="AA412">
        <f t="shared" si="53"/>
        <v>63.338856669428331</v>
      </c>
      <c r="AB412">
        <f t="shared" si="54"/>
        <v>0</v>
      </c>
      <c r="AC412">
        <f t="shared" si="55"/>
        <v>473.98999999999995</v>
      </c>
    </row>
    <row r="413" spans="1:29">
      <c r="A413">
        <v>10145</v>
      </c>
      <c r="B413" t="s">
        <v>218</v>
      </c>
      <c r="C413">
        <v>27</v>
      </c>
      <c r="D413">
        <v>95.93</v>
      </c>
      <c r="E413">
        <v>4</v>
      </c>
      <c r="F413" s="6">
        <f>IFERROR(VLOOKUP(A413,Orders!A:B,2,FALSE),"")</f>
        <v>37858</v>
      </c>
      <c r="G413" s="6">
        <f>IFERROR(VLOOKUP(A413,Orders!A:C,3,FALSE),"")</f>
        <v>37866</v>
      </c>
      <c r="H413" s="6">
        <f>IFERROR(VLOOKUP(A413,Orders!A:D,4,FALSE),"")</f>
        <v>37864</v>
      </c>
      <c r="I413" t="str">
        <f>IFERROR(VLOOKUP(A413,Orders!A:E,5,FALSE),"")</f>
        <v>Shipped</v>
      </c>
      <c r="J413">
        <f>IFERROR(VLOOKUP(A413,Orders!A:G,7,FALSE),"")</f>
        <v>205</v>
      </c>
      <c r="K413">
        <f>IFERROR(VLOOKUP(J413,Customers!A:L,12,FALSE),"")</f>
        <v>1166</v>
      </c>
      <c r="L413">
        <f>IFERROR(VLOOKUP(J413,Customers!A:M,13,FALSE),"")</f>
        <v>90700</v>
      </c>
      <c r="M413" t="str">
        <f>IFERROR(VLOOKUP(J413,Customers!A:H,8,FALSE),"")</f>
        <v>Pasadena</v>
      </c>
      <c r="N413">
        <f>IFERROR(VLOOKUP(K413,Employees!A:F,6,FALSE),"")</f>
        <v>1</v>
      </c>
      <c r="O413" t="str">
        <f>IFERROR(VLOOKUP(N413,Offices!A:B,2,FALSE),"")</f>
        <v>San Francisco</v>
      </c>
      <c r="P413" s="6">
        <f>IFERROR(VLOOKUP(J413,Payments!A:C,3,FALSE),"")</f>
        <v>37959</v>
      </c>
      <c r="Q413">
        <f>IFERROR(VLOOKUP(J413,Payments!A:D,4,FALSE),"")</f>
        <v>3879.96</v>
      </c>
      <c r="R413" t="str">
        <f>IFERROR(VLOOKUP(B413,Products!A:C,3,FALSE),"")</f>
        <v>Motorcycles</v>
      </c>
      <c r="S413">
        <f>IFERROR(VLOOKUP(B413,Products!A:G,7,FALSE),"")</f>
        <v>3341</v>
      </c>
      <c r="T413">
        <f>IFERROR(VLOOKUP(B413,Products!A:I,9,FALSE),"")</f>
        <v>102.05</v>
      </c>
      <c r="U413">
        <f t="shared" si="48"/>
        <v>2</v>
      </c>
      <c r="V413" t="str">
        <f t="shared" si="49"/>
        <v>Yes</v>
      </c>
      <c r="W413">
        <f t="shared" si="50"/>
        <v>2003</v>
      </c>
      <c r="X413">
        <f t="shared" si="51"/>
        <v>8</v>
      </c>
      <c r="Y413">
        <f>IFERROR(VLOOKUP(B413,Products!A:I,8,FALSE),"")</f>
        <v>56.13</v>
      </c>
      <c r="Z413">
        <f t="shared" si="52"/>
        <v>2590.11</v>
      </c>
      <c r="AA413">
        <f t="shared" si="53"/>
        <v>70.906823445572783</v>
      </c>
      <c r="AB413">
        <f t="shared" si="54"/>
        <v>1</v>
      </c>
      <c r="AC413">
        <f t="shared" si="55"/>
        <v>1074.6000000000001</v>
      </c>
    </row>
    <row r="414" spans="1:29">
      <c r="A414">
        <v>10145</v>
      </c>
      <c r="B414" t="s">
        <v>219</v>
      </c>
      <c r="C414">
        <v>38</v>
      </c>
      <c r="D414">
        <v>73.22</v>
      </c>
      <c r="E414">
        <v>2</v>
      </c>
      <c r="F414" s="6">
        <f>IFERROR(VLOOKUP(A414,Orders!A:B,2,FALSE),"")</f>
        <v>37858</v>
      </c>
      <c r="G414" s="6">
        <f>IFERROR(VLOOKUP(A414,Orders!A:C,3,FALSE),"")</f>
        <v>37866</v>
      </c>
      <c r="H414" s="6">
        <f>IFERROR(VLOOKUP(A414,Orders!A:D,4,FALSE),"")</f>
        <v>37864</v>
      </c>
      <c r="I414" t="str">
        <f>IFERROR(VLOOKUP(A414,Orders!A:E,5,FALSE),"")</f>
        <v>Shipped</v>
      </c>
      <c r="J414">
        <f>IFERROR(VLOOKUP(A414,Orders!A:G,7,FALSE),"")</f>
        <v>205</v>
      </c>
      <c r="K414">
        <f>IFERROR(VLOOKUP(J414,Customers!A:L,12,FALSE),"")</f>
        <v>1166</v>
      </c>
      <c r="L414">
        <f>IFERROR(VLOOKUP(J414,Customers!A:M,13,FALSE),"")</f>
        <v>90700</v>
      </c>
      <c r="M414" t="str">
        <f>IFERROR(VLOOKUP(J414,Customers!A:H,8,FALSE),"")</f>
        <v>Pasadena</v>
      </c>
      <c r="N414">
        <f>IFERROR(VLOOKUP(K414,Employees!A:F,6,FALSE),"")</f>
        <v>1</v>
      </c>
      <c r="O414" t="str">
        <f>IFERROR(VLOOKUP(N414,Offices!A:B,2,FALSE),"")</f>
        <v>San Francisco</v>
      </c>
      <c r="P414" s="6">
        <f>IFERROR(VLOOKUP(J414,Payments!A:C,3,FALSE),"")</f>
        <v>37959</v>
      </c>
      <c r="Q414">
        <f>IFERROR(VLOOKUP(J414,Payments!A:D,4,FALSE),"")</f>
        <v>3879.96</v>
      </c>
      <c r="R414" t="str">
        <f>IFERROR(VLOOKUP(B414,Products!A:C,3,FALSE),"")</f>
        <v>Motorcycles</v>
      </c>
      <c r="S414">
        <f>IFERROR(VLOOKUP(B414,Products!A:G,7,FALSE),"")</f>
        <v>600</v>
      </c>
      <c r="T414">
        <f>IFERROR(VLOOKUP(B414,Products!A:I,9,FALSE),"")</f>
        <v>81.36</v>
      </c>
      <c r="U414">
        <f t="shared" si="48"/>
        <v>2</v>
      </c>
      <c r="V414" t="str">
        <f t="shared" si="49"/>
        <v>Yes</v>
      </c>
      <c r="W414">
        <f t="shared" si="50"/>
        <v>2003</v>
      </c>
      <c r="X414">
        <f t="shared" si="51"/>
        <v>8</v>
      </c>
      <c r="Y414">
        <f>IFERROR(VLOOKUP(B414,Products!A:I,8,FALSE),"")</f>
        <v>34.17</v>
      </c>
      <c r="Z414">
        <f t="shared" si="52"/>
        <v>2782.36</v>
      </c>
      <c r="AA414">
        <f t="shared" si="53"/>
        <v>114.28153350892593</v>
      </c>
      <c r="AB414">
        <f t="shared" si="54"/>
        <v>1</v>
      </c>
      <c r="AC414">
        <f t="shared" si="55"/>
        <v>1483.8999999999999</v>
      </c>
    </row>
    <row r="415" spans="1:29">
      <c r="A415">
        <v>10145</v>
      </c>
      <c r="B415" t="s">
        <v>192</v>
      </c>
      <c r="C415">
        <v>20</v>
      </c>
      <c r="D415">
        <v>113.9</v>
      </c>
      <c r="E415">
        <v>13</v>
      </c>
      <c r="F415" s="6">
        <f>IFERROR(VLOOKUP(A415,Orders!A:B,2,FALSE),"")</f>
        <v>37858</v>
      </c>
      <c r="G415" s="6">
        <f>IFERROR(VLOOKUP(A415,Orders!A:C,3,FALSE),"")</f>
        <v>37866</v>
      </c>
      <c r="H415" s="6">
        <f>IFERROR(VLOOKUP(A415,Orders!A:D,4,FALSE),"")</f>
        <v>37864</v>
      </c>
      <c r="I415" t="str">
        <f>IFERROR(VLOOKUP(A415,Orders!A:E,5,FALSE),"")</f>
        <v>Shipped</v>
      </c>
      <c r="J415">
        <f>IFERROR(VLOOKUP(A415,Orders!A:G,7,FALSE),"")</f>
        <v>205</v>
      </c>
      <c r="K415">
        <f>IFERROR(VLOOKUP(J415,Customers!A:L,12,FALSE),"")</f>
        <v>1166</v>
      </c>
      <c r="L415">
        <f>IFERROR(VLOOKUP(J415,Customers!A:M,13,FALSE),"")</f>
        <v>90700</v>
      </c>
      <c r="M415" t="str">
        <f>IFERROR(VLOOKUP(J415,Customers!A:H,8,FALSE),"")</f>
        <v>Pasadena</v>
      </c>
      <c r="N415">
        <f>IFERROR(VLOOKUP(K415,Employees!A:F,6,FALSE),"")</f>
        <v>1</v>
      </c>
      <c r="O415" t="str">
        <f>IFERROR(VLOOKUP(N415,Offices!A:B,2,FALSE),"")</f>
        <v>San Francisco</v>
      </c>
      <c r="P415" s="6">
        <f>IFERROR(VLOOKUP(J415,Payments!A:C,3,FALSE),"")</f>
        <v>37959</v>
      </c>
      <c r="Q415">
        <f>IFERROR(VLOOKUP(J415,Payments!A:D,4,FALSE),"")</f>
        <v>3879.96</v>
      </c>
      <c r="R415" t="str">
        <f>IFERROR(VLOOKUP(B415,Products!A:C,3,FALSE),"")</f>
        <v>Planes</v>
      </c>
      <c r="S415">
        <f>IFERROR(VLOOKUP(B415,Products!A:G,7,FALSE),"")</f>
        <v>7106</v>
      </c>
      <c r="T415">
        <f>IFERROR(VLOOKUP(B415,Products!A:I,9,FALSE),"")</f>
        <v>118.65</v>
      </c>
      <c r="U415">
        <f t="shared" si="48"/>
        <v>2</v>
      </c>
      <c r="V415" t="str">
        <f t="shared" si="49"/>
        <v>Yes</v>
      </c>
      <c r="W415">
        <f t="shared" si="50"/>
        <v>2003</v>
      </c>
      <c r="X415">
        <f t="shared" si="51"/>
        <v>8</v>
      </c>
      <c r="Y415">
        <f>IFERROR(VLOOKUP(B415,Products!A:I,8,FALSE),"")</f>
        <v>59.33</v>
      </c>
      <c r="Z415">
        <f t="shared" si="52"/>
        <v>2278</v>
      </c>
      <c r="AA415">
        <f t="shared" si="53"/>
        <v>91.977077363896868</v>
      </c>
      <c r="AB415">
        <f t="shared" si="54"/>
        <v>1</v>
      </c>
      <c r="AC415">
        <f t="shared" si="55"/>
        <v>1091.4000000000001</v>
      </c>
    </row>
    <row r="416" spans="1:29">
      <c r="A416">
        <v>10146</v>
      </c>
      <c r="B416" t="s">
        <v>211</v>
      </c>
      <c r="C416">
        <v>47</v>
      </c>
      <c r="D416">
        <v>60.3</v>
      </c>
      <c r="E416">
        <v>2</v>
      </c>
      <c r="F416" s="6">
        <f>IFERROR(VLOOKUP(A416,Orders!A:B,2,FALSE),"")</f>
        <v>37867</v>
      </c>
      <c r="G416" s="6">
        <f>IFERROR(VLOOKUP(A416,Orders!A:C,3,FALSE),"")</f>
        <v>37877</v>
      </c>
      <c r="H416" s="6">
        <f>IFERROR(VLOOKUP(A416,Orders!A:D,4,FALSE),"")</f>
        <v>37870</v>
      </c>
      <c r="I416" t="str">
        <f>IFERROR(VLOOKUP(A416,Orders!A:E,5,FALSE),"")</f>
        <v>Shipped</v>
      </c>
      <c r="J416">
        <f>IFERROR(VLOOKUP(A416,Orders!A:G,7,FALSE),"")</f>
        <v>447</v>
      </c>
      <c r="K416">
        <f>IFERROR(VLOOKUP(J416,Customers!A:L,12,FALSE),"")</f>
        <v>1323</v>
      </c>
      <c r="L416">
        <f>IFERROR(VLOOKUP(J416,Customers!A:M,13,FALSE),"")</f>
        <v>49700</v>
      </c>
      <c r="M416" t="str">
        <f>IFERROR(VLOOKUP(J416,Customers!A:H,8,FALSE),"")</f>
        <v>Glendale</v>
      </c>
      <c r="N416">
        <f>IFERROR(VLOOKUP(K416,Employees!A:F,6,FALSE),"")</f>
        <v>3</v>
      </c>
      <c r="O416" t="str">
        <f>IFERROR(VLOOKUP(N416,Offices!A:B,2,FALSE),"")</f>
        <v>NYC</v>
      </c>
      <c r="P416" s="6">
        <f>IFERROR(VLOOKUP(J416,Payments!A:C,3,FALSE),"")</f>
        <v>37879</v>
      </c>
      <c r="Q416">
        <f>IFERROR(VLOOKUP(J416,Payments!A:D,4,FALSE),"")</f>
        <v>6631.36</v>
      </c>
      <c r="R416" t="str">
        <f>IFERROR(VLOOKUP(B416,Products!A:C,3,FALSE),"")</f>
        <v>Motorcycles</v>
      </c>
      <c r="S416">
        <f>IFERROR(VLOOKUP(B416,Products!A:G,7,FALSE),"")</f>
        <v>7689</v>
      </c>
      <c r="T416">
        <f>IFERROR(VLOOKUP(B416,Products!A:I,9,FALSE),"")</f>
        <v>62.17</v>
      </c>
      <c r="U416">
        <f t="shared" si="48"/>
        <v>7</v>
      </c>
      <c r="V416" t="str">
        <f t="shared" si="49"/>
        <v>No</v>
      </c>
      <c r="W416">
        <f t="shared" si="50"/>
        <v>2003</v>
      </c>
      <c r="X416">
        <f t="shared" si="51"/>
        <v>9</v>
      </c>
      <c r="Y416">
        <f>IFERROR(VLOOKUP(B416,Products!A:I,8,FALSE),"")</f>
        <v>32.950000000000003</v>
      </c>
      <c r="Z416">
        <f t="shared" si="52"/>
        <v>2834.1</v>
      </c>
      <c r="AA416">
        <f t="shared" si="53"/>
        <v>83.004552352048535</v>
      </c>
      <c r="AB416">
        <f t="shared" si="54"/>
        <v>1</v>
      </c>
      <c r="AC416">
        <f t="shared" si="55"/>
        <v>1285.4499999999998</v>
      </c>
    </row>
    <row r="417" spans="1:29">
      <c r="A417">
        <v>10146</v>
      </c>
      <c r="B417" t="s">
        <v>212</v>
      </c>
      <c r="C417">
        <v>29</v>
      </c>
      <c r="D417">
        <v>130.94</v>
      </c>
      <c r="E417">
        <v>1</v>
      </c>
      <c r="F417" s="6">
        <f>IFERROR(VLOOKUP(A417,Orders!A:B,2,FALSE),"")</f>
        <v>37867</v>
      </c>
      <c r="G417" s="6">
        <f>IFERROR(VLOOKUP(A417,Orders!A:C,3,FALSE),"")</f>
        <v>37877</v>
      </c>
      <c r="H417" s="6">
        <f>IFERROR(VLOOKUP(A417,Orders!A:D,4,FALSE),"")</f>
        <v>37870</v>
      </c>
      <c r="I417" t="str">
        <f>IFERROR(VLOOKUP(A417,Orders!A:E,5,FALSE),"")</f>
        <v>Shipped</v>
      </c>
      <c r="J417">
        <f>IFERROR(VLOOKUP(A417,Orders!A:G,7,FALSE),"")</f>
        <v>447</v>
      </c>
      <c r="K417">
        <f>IFERROR(VLOOKUP(J417,Customers!A:L,12,FALSE),"")</f>
        <v>1323</v>
      </c>
      <c r="L417">
        <f>IFERROR(VLOOKUP(J417,Customers!A:M,13,FALSE),"")</f>
        <v>49700</v>
      </c>
      <c r="M417" t="str">
        <f>IFERROR(VLOOKUP(J417,Customers!A:H,8,FALSE),"")</f>
        <v>Glendale</v>
      </c>
      <c r="N417">
        <f>IFERROR(VLOOKUP(K417,Employees!A:F,6,FALSE),"")</f>
        <v>3</v>
      </c>
      <c r="O417" t="str">
        <f>IFERROR(VLOOKUP(N417,Offices!A:B,2,FALSE),"")</f>
        <v>NYC</v>
      </c>
      <c r="P417" s="6">
        <f>IFERROR(VLOOKUP(J417,Payments!A:C,3,FALSE),"")</f>
        <v>37879</v>
      </c>
      <c r="Q417">
        <f>IFERROR(VLOOKUP(J417,Payments!A:D,4,FALSE),"")</f>
        <v>6631.36</v>
      </c>
      <c r="R417" t="str">
        <f>IFERROR(VLOOKUP(B417,Products!A:C,3,FALSE),"")</f>
        <v>Classic Cars</v>
      </c>
      <c r="S417">
        <f>IFERROR(VLOOKUP(B417,Products!A:G,7,FALSE),"")</f>
        <v>1249</v>
      </c>
      <c r="T417">
        <f>IFERROR(VLOOKUP(B417,Products!A:I,9,FALSE),"")</f>
        <v>148.80000000000001</v>
      </c>
      <c r="U417">
        <f t="shared" si="48"/>
        <v>7</v>
      </c>
      <c r="V417" t="str">
        <f t="shared" si="49"/>
        <v>No</v>
      </c>
      <c r="W417">
        <f t="shared" si="50"/>
        <v>2003</v>
      </c>
      <c r="X417">
        <f t="shared" si="51"/>
        <v>9</v>
      </c>
      <c r="Y417">
        <f>IFERROR(VLOOKUP(B417,Products!A:I,8,FALSE),"")</f>
        <v>69.930000000000007</v>
      </c>
      <c r="Z417">
        <f t="shared" si="52"/>
        <v>3797.2599999999998</v>
      </c>
      <c r="AA417">
        <f t="shared" si="53"/>
        <v>87.244387244387227</v>
      </c>
      <c r="AB417">
        <f t="shared" si="54"/>
        <v>1</v>
      </c>
      <c r="AC417">
        <f t="shared" si="55"/>
        <v>1769.2899999999997</v>
      </c>
    </row>
    <row r="418" spans="1:29">
      <c r="A418">
        <v>10147</v>
      </c>
      <c r="B418" t="s">
        <v>204</v>
      </c>
      <c r="C418">
        <v>48</v>
      </c>
      <c r="D418">
        <v>161.49</v>
      </c>
      <c r="E418">
        <v>7</v>
      </c>
      <c r="F418" s="6">
        <f>IFERROR(VLOOKUP(A418,Orders!A:B,2,FALSE),"")</f>
        <v>37869</v>
      </c>
      <c r="G418" s="6">
        <f>IFERROR(VLOOKUP(A418,Orders!A:C,3,FALSE),"")</f>
        <v>37876</v>
      </c>
      <c r="H418" s="6">
        <f>IFERROR(VLOOKUP(A418,Orders!A:D,4,FALSE),"")</f>
        <v>37873</v>
      </c>
      <c r="I418" t="str">
        <f>IFERROR(VLOOKUP(A418,Orders!A:E,5,FALSE),"")</f>
        <v>Shipped</v>
      </c>
      <c r="J418">
        <f>IFERROR(VLOOKUP(A418,Orders!A:G,7,FALSE),"")</f>
        <v>379</v>
      </c>
      <c r="K418">
        <f>IFERROR(VLOOKUP(J418,Customers!A:L,12,FALSE),"")</f>
        <v>1188</v>
      </c>
      <c r="L418">
        <f>IFERROR(VLOOKUP(J418,Customers!A:M,13,FALSE),"")</f>
        <v>70700</v>
      </c>
      <c r="M418" t="str">
        <f>IFERROR(VLOOKUP(J418,Customers!A:H,8,FALSE),"")</f>
        <v>Brickhaven</v>
      </c>
      <c r="N418">
        <f>IFERROR(VLOOKUP(K418,Employees!A:F,6,FALSE),"")</f>
        <v>2</v>
      </c>
      <c r="O418" t="str">
        <f>IFERROR(VLOOKUP(N418,Offices!A:B,2,FALSE),"")</f>
        <v>Boston</v>
      </c>
      <c r="P418" s="6">
        <f>IFERROR(VLOOKUP(J418,Payments!A:C,3,FALSE),"")</f>
        <v>38395</v>
      </c>
      <c r="Q418">
        <f>IFERROR(VLOOKUP(J418,Payments!A:D,4,FALSE),"")</f>
        <v>28322.83</v>
      </c>
      <c r="R418" t="str">
        <f>IFERROR(VLOOKUP(B418,Products!A:C,3,FALSE),"")</f>
        <v>Classic Cars</v>
      </c>
      <c r="S418">
        <f>IFERROR(VLOOKUP(B418,Products!A:G,7,FALSE),"")</f>
        <v>68</v>
      </c>
      <c r="T418">
        <f>IFERROR(VLOOKUP(B418,Products!A:I,9,FALSE),"")</f>
        <v>194.57</v>
      </c>
      <c r="U418">
        <f t="shared" si="48"/>
        <v>3</v>
      </c>
      <c r="V418" t="str">
        <f t="shared" si="49"/>
        <v>Yes</v>
      </c>
      <c r="W418">
        <f t="shared" si="50"/>
        <v>2003</v>
      </c>
      <c r="X418">
        <f t="shared" si="51"/>
        <v>9</v>
      </c>
      <c r="Y418">
        <f>IFERROR(VLOOKUP(B418,Products!A:I,8,FALSE),"")</f>
        <v>95.34</v>
      </c>
      <c r="Z418">
        <f t="shared" si="52"/>
        <v>7751.52</v>
      </c>
      <c r="AA418">
        <f t="shared" si="53"/>
        <v>69.383259911894285</v>
      </c>
      <c r="AB418">
        <f t="shared" si="54"/>
        <v>1</v>
      </c>
      <c r="AC418">
        <f t="shared" si="55"/>
        <v>3175.2000000000003</v>
      </c>
    </row>
    <row r="419" spans="1:29">
      <c r="A419">
        <v>10147</v>
      </c>
      <c r="B419" t="s">
        <v>205</v>
      </c>
      <c r="C419">
        <v>31</v>
      </c>
      <c r="D419">
        <v>110.39</v>
      </c>
      <c r="E419">
        <v>5</v>
      </c>
      <c r="F419" s="6">
        <f>IFERROR(VLOOKUP(A419,Orders!A:B,2,FALSE),"")</f>
        <v>37869</v>
      </c>
      <c r="G419" s="6">
        <f>IFERROR(VLOOKUP(A419,Orders!A:C,3,FALSE),"")</f>
        <v>37876</v>
      </c>
      <c r="H419" s="6">
        <f>IFERROR(VLOOKUP(A419,Orders!A:D,4,FALSE),"")</f>
        <v>37873</v>
      </c>
      <c r="I419" t="str">
        <f>IFERROR(VLOOKUP(A419,Orders!A:E,5,FALSE),"")</f>
        <v>Shipped</v>
      </c>
      <c r="J419">
        <f>IFERROR(VLOOKUP(A419,Orders!A:G,7,FALSE),"")</f>
        <v>379</v>
      </c>
      <c r="K419">
        <f>IFERROR(VLOOKUP(J419,Customers!A:L,12,FALSE),"")</f>
        <v>1188</v>
      </c>
      <c r="L419">
        <f>IFERROR(VLOOKUP(J419,Customers!A:M,13,FALSE),"")</f>
        <v>70700</v>
      </c>
      <c r="M419" t="str">
        <f>IFERROR(VLOOKUP(J419,Customers!A:H,8,FALSE),"")</f>
        <v>Brickhaven</v>
      </c>
      <c r="N419">
        <f>IFERROR(VLOOKUP(K419,Employees!A:F,6,FALSE),"")</f>
        <v>2</v>
      </c>
      <c r="O419" t="str">
        <f>IFERROR(VLOOKUP(N419,Offices!A:B,2,FALSE),"")</f>
        <v>Boston</v>
      </c>
      <c r="P419" s="6">
        <f>IFERROR(VLOOKUP(J419,Payments!A:C,3,FALSE),"")</f>
        <v>38395</v>
      </c>
      <c r="Q419">
        <f>IFERROR(VLOOKUP(J419,Payments!A:D,4,FALSE),"")</f>
        <v>28322.83</v>
      </c>
      <c r="R419" t="str">
        <f>IFERROR(VLOOKUP(B419,Products!A:C,3,FALSE),"")</f>
        <v>Classic Cars</v>
      </c>
      <c r="S419">
        <f>IFERROR(VLOOKUP(B419,Products!A:G,7,FALSE),"")</f>
        <v>9123</v>
      </c>
      <c r="T419">
        <f>IFERROR(VLOOKUP(B419,Products!A:I,9,FALSE),"")</f>
        <v>117.44</v>
      </c>
      <c r="U419">
        <f t="shared" si="48"/>
        <v>3</v>
      </c>
      <c r="V419" t="str">
        <f t="shared" si="49"/>
        <v>Yes</v>
      </c>
      <c r="W419">
        <f t="shared" si="50"/>
        <v>2003</v>
      </c>
      <c r="X419">
        <f t="shared" si="51"/>
        <v>9</v>
      </c>
      <c r="Y419">
        <f>IFERROR(VLOOKUP(B419,Products!A:I,8,FALSE),"")</f>
        <v>75.16</v>
      </c>
      <c r="Z419">
        <f t="shared" si="52"/>
        <v>3422.09</v>
      </c>
      <c r="AA419">
        <f t="shared" si="53"/>
        <v>46.873336881319858</v>
      </c>
      <c r="AB419">
        <f t="shared" si="54"/>
        <v>0</v>
      </c>
      <c r="AC419">
        <f t="shared" si="55"/>
        <v>1092.1300000000001</v>
      </c>
    </row>
    <row r="420" spans="1:29">
      <c r="A420">
        <v>10147</v>
      </c>
      <c r="B420" t="s">
        <v>206</v>
      </c>
      <c r="C420">
        <v>21</v>
      </c>
      <c r="D420">
        <v>74.209999999999994</v>
      </c>
      <c r="E420">
        <v>8</v>
      </c>
      <c r="F420" s="6">
        <f>IFERROR(VLOOKUP(A420,Orders!A:B,2,FALSE),"")</f>
        <v>37869</v>
      </c>
      <c r="G420" s="6">
        <f>IFERROR(VLOOKUP(A420,Orders!A:C,3,FALSE),"")</f>
        <v>37876</v>
      </c>
      <c r="H420" s="6">
        <f>IFERROR(VLOOKUP(A420,Orders!A:D,4,FALSE),"")</f>
        <v>37873</v>
      </c>
      <c r="I420" t="str">
        <f>IFERROR(VLOOKUP(A420,Orders!A:E,5,FALSE),"")</f>
        <v>Shipped</v>
      </c>
      <c r="J420">
        <f>IFERROR(VLOOKUP(A420,Orders!A:G,7,FALSE),"")</f>
        <v>379</v>
      </c>
      <c r="K420">
        <f>IFERROR(VLOOKUP(J420,Customers!A:L,12,FALSE),"")</f>
        <v>1188</v>
      </c>
      <c r="L420">
        <f>IFERROR(VLOOKUP(J420,Customers!A:M,13,FALSE),"")</f>
        <v>70700</v>
      </c>
      <c r="M420" t="str">
        <f>IFERROR(VLOOKUP(J420,Customers!A:H,8,FALSE),"")</f>
        <v>Brickhaven</v>
      </c>
      <c r="N420">
        <f>IFERROR(VLOOKUP(K420,Employees!A:F,6,FALSE),"")</f>
        <v>2</v>
      </c>
      <c r="O420" t="str">
        <f>IFERROR(VLOOKUP(N420,Offices!A:B,2,FALSE),"")</f>
        <v>Boston</v>
      </c>
      <c r="P420" s="6">
        <f>IFERROR(VLOOKUP(J420,Payments!A:C,3,FALSE),"")</f>
        <v>38395</v>
      </c>
      <c r="Q420">
        <f>IFERROR(VLOOKUP(J420,Payments!A:D,4,FALSE),"")</f>
        <v>28322.83</v>
      </c>
      <c r="R420" t="str">
        <f>IFERROR(VLOOKUP(B420,Products!A:C,3,FALSE),"")</f>
        <v>Classic Cars</v>
      </c>
      <c r="S420">
        <f>IFERROR(VLOOKUP(B420,Products!A:G,7,FALSE),"")</f>
        <v>5663</v>
      </c>
      <c r="T420">
        <f>IFERROR(VLOOKUP(B420,Products!A:I,9,FALSE),"")</f>
        <v>79.8</v>
      </c>
      <c r="U420">
        <f t="shared" si="48"/>
        <v>3</v>
      </c>
      <c r="V420" t="str">
        <f t="shared" si="49"/>
        <v>Yes</v>
      </c>
      <c r="W420">
        <f t="shared" si="50"/>
        <v>2003</v>
      </c>
      <c r="X420">
        <f t="shared" si="51"/>
        <v>9</v>
      </c>
      <c r="Y420">
        <f>IFERROR(VLOOKUP(B420,Products!A:I,8,FALSE),"")</f>
        <v>31.92</v>
      </c>
      <c r="Z420">
        <f t="shared" si="52"/>
        <v>1558.4099999999999</v>
      </c>
      <c r="AA420">
        <f t="shared" si="53"/>
        <v>132.48746867167918</v>
      </c>
      <c r="AB420">
        <f t="shared" si="54"/>
        <v>1</v>
      </c>
      <c r="AC420">
        <f t="shared" si="55"/>
        <v>888.0899999999998</v>
      </c>
    </row>
    <row r="421" spans="1:29">
      <c r="A421">
        <v>10147</v>
      </c>
      <c r="B421" t="s">
        <v>207</v>
      </c>
      <c r="C421">
        <v>33</v>
      </c>
      <c r="D421">
        <v>97.89</v>
      </c>
      <c r="E421">
        <v>4</v>
      </c>
      <c r="F421" s="6">
        <f>IFERROR(VLOOKUP(A421,Orders!A:B,2,FALSE),"")</f>
        <v>37869</v>
      </c>
      <c r="G421" s="6">
        <f>IFERROR(VLOOKUP(A421,Orders!A:C,3,FALSE),"")</f>
        <v>37876</v>
      </c>
      <c r="H421" s="6">
        <f>IFERROR(VLOOKUP(A421,Orders!A:D,4,FALSE),"")</f>
        <v>37873</v>
      </c>
      <c r="I421" t="str">
        <f>IFERROR(VLOOKUP(A421,Orders!A:E,5,FALSE),"")</f>
        <v>Shipped</v>
      </c>
      <c r="J421">
        <f>IFERROR(VLOOKUP(A421,Orders!A:G,7,FALSE),"")</f>
        <v>379</v>
      </c>
      <c r="K421">
        <f>IFERROR(VLOOKUP(J421,Customers!A:L,12,FALSE),"")</f>
        <v>1188</v>
      </c>
      <c r="L421">
        <f>IFERROR(VLOOKUP(J421,Customers!A:M,13,FALSE),"")</f>
        <v>70700</v>
      </c>
      <c r="M421" t="str">
        <f>IFERROR(VLOOKUP(J421,Customers!A:H,8,FALSE),"")</f>
        <v>Brickhaven</v>
      </c>
      <c r="N421">
        <f>IFERROR(VLOOKUP(K421,Employees!A:F,6,FALSE),"")</f>
        <v>2</v>
      </c>
      <c r="O421" t="str">
        <f>IFERROR(VLOOKUP(N421,Offices!A:B,2,FALSE),"")</f>
        <v>Boston</v>
      </c>
      <c r="P421" s="6">
        <f>IFERROR(VLOOKUP(J421,Payments!A:C,3,FALSE),"")</f>
        <v>38395</v>
      </c>
      <c r="Q421">
        <f>IFERROR(VLOOKUP(J421,Payments!A:D,4,FALSE),"")</f>
        <v>28322.83</v>
      </c>
      <c r="R421" t="str">
        <f>IFERROR(VLOOKUP(B421,Products!A:C,3,FALSE),"")</f>
        <v>Classic Cars</v>
      </c>
      <c r="S421">
        <f>IFERROR(VLOOKUP(B421,Products!A:G,7,FALSE),"")</f>
        <v>7323</v>
      </c>
      <c r="T421">
        <f>IFERROR(VLOOKUP(B421,Products!A:I,9,FALSE),"")</f>
        <v>115.16</v>
      </c>
      <c r="U421">
        <f t="shared" si="48"/>
        <v>3</v>
      </c>
      <c r="V421" t="str">
        <f t="shared" si="49"/>
        <v>Yes</v>
      </c>
      <c r="W421">
        <f t="shared" si="50"/>
        <v>2003</v>
      </c>
      <c r="X421">
        <f t="shared" si="51"/>
        <v>9</v>
      </c>
      <c r="Y421">
        <f>IFERROR(VLOOKUP(B421,Products!A:I,8,FALSE),"")</f>
        <v>58.73</v>
      </c>
      <c r="Z421">
        <f t="shared" si="52"/>
        <v>3230.37</v>
      </c>
      <c r="AA421">
        <f t="shared" si="53"/>
        <v>66.678018048697439</v>
      </c>
      <c r="AB421">
        <f t="shared" si="54"/>
        <v>0</v>
      </c>
      <c r="AC421">
        <f t="shared" si="55"/>
        <v>1292.2800000000002</v>
      </c>
    </row>
    <row r="422" spans="1:29">
      <c r="A422">
        <v>10147</v>
      </c>
      <c r="B422" t="s">
        <v>208</v>
      </c>
      <c r="C422">
        <v>26</v>
      </c>
      <c r="D422">
        <v>70.84</v>
      </c>
      <c r="E422">
        <v>3</v>
      </c>
      <c r="F422" s="6">
        <f>IFERROR(VLOOKUP(A422,Orders!A:B,2,FALSE),"")</f>
        <v>37869</v>
      </c>
      <c r="G422" s="6">
        <f>IFERROR(VLOOKUP(A422,Orders!A:C,3,FALSE),"")</f>
        <v>37876</v>
      </c>
      <c r="H422" s="6">
        <f>IFERROR(VLOOKUP(A422,Orders!A:D,4,FALSE),"")</f>
        <v>37873</v>
      </c>
      <c r="I422" t="str">
        <f>IFERROR(VLOOKUP(A422,Orders!A:E,5,FALSE),"")</f>
        <v>Shipped</v>
      </c>
      <c r="J422">
        <f>IFERROR(VLOOKUP(A422,Orders!A:G,7,FALSE),"")</f>
        <v>379</v>
      </c>
      <c r="K422">
        <f>IFERROR(VLOOKUP(J422,Customers!A:L,12,FALSE),"")</f>
        <v>1188</v>
      </c>
      <c r="L422">
        <f>IFERROR(VLOOKUP(J422,Customers!A:M,13,FALSE),"")</f>
        <v>70700</v>
      </c>
      <c r="M422" t="str">
        <f>IFERROR(VLOOKUP(J422,Customers!A:H,8,FALSE),"")</f>
        <v>Brickhaven</v>
      </c>
      <c r="N422">
        <f>IFERROR(VLOOKUP(K422,Employees!A:F,6,FALSE),"")</f>
        <v>2</v>
      </c>
      <c r="O422" t="str">
        <f>IFERROR(VLOOKUP(N422,Offices!A:B,2,FALSE),"")</f>
        <v>Boston</v>
      </c>
      <c r="P422" s="6">
        <f>IFERROR(VLOOKUP(J422,Payments!A:C,3,FALSE),"")</f>
        <v>38395</v>
      </c>
      <c r="Q422">
        <f>IFERROR(VLOOKUP(J422,Payments!A:D,4,FALSE),"")</f>
        <v>28322.83</v>
      </c>
      <c r="R422" t="str">
        <f>IFERROR(VLOOKUP(B422,Products!A:C,3,FALSE),"")</f>
        <v>Classic Cars</v>
      </c>
      <c r="S422">
        <f>IFERROR(VLOOKUP(B422,Products!A:G,7,FALSE),"")</f>
        <v>8826</v>
      </c>
      <c r="T422">
        <f>IFERROR(VLOOKUP(B422,Products!A:I,9,FALSE),"")</f>
        <v>77</v>
      </c>
      <c r="U422">
        <f t="shared" si="48"/>
        <v>3</v>
      </c>
      <c r="V422" t="str">
        <f t="shared" si="49"/>
        <v>Yes</v>
      </c>
      <c r="W422">
        <f t="shared" si="50"/>
        <v>2003</v>
      </c>
      <c r="X422">
        <f t="shared" si="51"/>
        <v>9</v>
      </c>
      <c r="Y422">
        <f>IFERROR(VLOOKUP(B422,Products!A:I,8,FALSE),"")</f>
        <v>53.9</v>
      </c>
      <c r="Z422">
        <f t="shared" si="52"/>
        <v>1841.8400000000001</v>
      </c>
      <c r="AA422">
        <f t="shared" si="53"/>
        <v>31.428571428571438</v>
      </c>
      <c r="AB422">
        <f t="shared" si="54"/>
        <v>0</v>
      </c>
      <c r="AC422">
        <f t="shared" si="55"/>
        <v>440.44000000000011</v>
      </c>
    </row>
    <row r="423" spans="1:29">
      <c r="A423">
        <v>10147</v>
      </c>
      <c r="B423" t="s">
        <v>209</v>
      </c>
      <c r="C423">
        <v>36</v>
      </c>
      <c r="D423">
        <v>74.78</v>
      </c>
      <c r="E423">
        <v>10</v>
      </c>
      <c r="F423" s="6">
        <f>IFERROR(VLOOKUP(A423,Orders!A:B,2,FALSE),"")</f>
        <v>37869</v>
      </c>
      <c r="G423" s="6">
        <f>IFERROR(VLOOKUP(A423,Orders!A:C,3,FALSE),"")</f>
        <v>37876</v>
      </c>
      <c r="H423" s="6">
        <f>IFERROR(VLOOKUP(A423,Orders!A:D,4,FALSE),"")</f>
        <v>37873</v>
      </c>
      <c r="I423" t="str">
        <f>IFERROR(VLOOKUP(A423,Orders!A:E,5,FALSE),"")</f>
        <v>Shipped</v>
      </c>
      <c r="J423">
        <f>IFERROR(VLOOKUP(A423,Orders!A:G,7,FALSE),"")</f>
        <v>379</v>
      </c>
      <c r="K423">
        <f>IFERROR(VLOOKUP(J423,Customers!A:L,12,FALSE),"")</f>
        <v>1188</v>
      </c>
      <c r="L423">
        <f>IFERROR(VLOOKUP(J423,Customers!A:M,13,FALSE),"")</f>
        <v>70700</v>
      </c>
      <c r="M423" t="str">
        <f>IFERROR(VLOOKUP(J423,Customers!A:H,8,FALSE),"")</f>
        <v>Brickhaven</v>
      </c>
      <c r="N423">
        <f>IFERROR(VLOOKUP(K423,Employees!A:F,6,FALSE),"")</f>
        <v>2</v>
      </c>
      <c r="O423" t="str">
        <f>IFERROR(VLOOKUP(N423,Offices!A:B,2,FALSE),"")</f>
        <v>Boston</v>
      </c>
      <c r="P423" s="6">
        <f>IFERROR(VLOOKUP(J423,Payments!A:C,3,FALSE),"")</f>
        <v>38395</v>
      </c>
      <c r="Q423">
        <f>IFERROR(VLOOKUP(J423,Payments!A:D,4,FALSE),"")</f>
        <v>28322.83</v>
      </c>
      <c r="R423" t="str">
        <f>IFERROR(VLOOKUP(B423,Products!A:C,3,FALSE),"")</f>
        <v>Classic Cars</v>
      </c>
      <c r="S423">
        <f>IFERROR(VLOOKUP(B423,Products!A:G,7,FALSE),"")</f>
        <v>1917</v>
      </c>
      <c r="T423">
        <f>IFERROR(VLOOKUP(B423,Products!A:I,9,FALSE),"")</f>
        <v>80.41</v>
      </c>
      <c r="U423">
        <f t="shared" si="48"/>
        <v>3</v>
      </c>
      <c r="V423" t="str">
        <f t="shared" si="49"/>
        <v>Yes</v>
      </c>
      <c r="W423">
        <f t="shared" si="50"/>
        <v>2003</v>
      </c>
      <c r="X423">
        <f t="shared" si="51"/>
        <v>9</v>
      </c>
      <c r="Y423">
        <f>IFERROR(VLOOKUP(B423,Products!A:I,8,FALSE),"")</f>
        <v>49.05</v>
      </c>
      <c r="Z423">
        <f t="shared" si="52"/>
        <v>2692.08</v>
      </c>
      <c r="AA423">
        <f t="shared" si="53"/>
        <v>52.456676860346597</v>
      </c>
      <c r="AB423">
        <f t="shared" si="54"/>
        <v>0</v>
      </c>
      <c r="AC423">
        <f t="shared" si="55"/>
        <v>926.2800000000002</v>
      </c>
    </row>
    <row r="424" spans="1:29">
      <c r="A424">
        <v>10147</v>
      </c>
      <c r="B424" t="s">
        <v>210</v>
      </c>
      <c r="C424">
        <v>37</v>
      </c>
      <c r="D424">
        <v>129.35</v>
      </c>
      <c r="E424">
        <v>9</v>
      </c>
      <c r="F424" s="6">
        <f>IFERROR(VLOOKUP(A424,Orders!A:B,2,FALSE),"")</f>
        <v>37869</v>
      </c>
      <c r="G424" s="6">
        <f>IFERROR(VLOOKUP(A424,Orders!A:C,3,FALSE),"")</f>
        <v>37876</v>
      </c>
      <c r="H424" s="6">
        <f>IFERROR(VLOOKUP(A424,Orders!A:D,4,FALSE),"")</f>
        <v>37873</v>
      </c>
      <c r="I424" t="str">
        <f>IFERROR(VLOOKUP(A424,Orders!A:E,5,FALSE),"")</f>
        <v>Shipped</v>
      </c>
      <c r="J424">
        <f>IFERROR(VLOOKUP(A424,Orders!A:G,7,FALSE),"")</f>
        <v>379</v>
      </c>
      <c r="K424">
        <f>IFERROR(VLOOKUP(J424,Customers!A:L,12,FALSE),"")</f>
        <v>1188</v>
      </c>
      <c r="L424">
        <f>IFERROR(VLOOKUP(J424,Customers!A:M,13,FALSE),"")</f>
        <v>70700</v>
      </c>
      <c r="M424" t="str">
        <f>IFERROR(VLOOKUP(J424,Customers!A:H,8,FALSE),"")</f>
        <v>Brickhaven</v>
      </c>
      <c r="N424">
        <f>IFERROR(VLOOKUP(K424,Employees!A:F,6,FALSE),"")</f>
        <v>2</v>
      </c>
      <c r="O424" t="str">
        <f>IFERROR(VLOOKUP(N424,Offices!A:B,2,FALSE),"")</f>
        <v>Boston</v>
      </c>
      <c r="P424" s="6">
        <f>IFERROR(VLOOKUP(J424,Payments!A:C,3,FALSE),"")</f>
        <v>38395</v>
      </c>
      <c r="Q424">
        <f>IFERROR(VLOOKUP(J424,Payments!A:D,4,FALSE),"")</f>
        <v>28322.83</v>
      </c>
      <c r="R424" t="str">
        <f>IFERROR(VLOOKUP(B424,Products!A:C,3,FALSE),"")</f>
        <v>Classic Cars</v>
      </c>
      <c r="S424">
        <f>IFERROR(VLOOKUP(B424,Products!A:G,7,FALSE),"")</f>
        <v>9127</v>
      </c>
      <c r="T424">
        <f>IFERROR(VLOOKUP(B424,Products!A:I,9,FALSE),"")</f>
        <v>146.99</v>
      </c>
      <c r="U424">
        <f t="shared" si="48"/>
        <v>3</v>
      </c>
      <c r="V424" t="str">
        <f t="shared" si="49"/>
        <v>Yes</v>
      </c>
      <c r="W424">
        <f t="shared" si="50"/>
        <v>2003</v>
      </c>
      <c r="X424">
        <f t="shared" si="51"/>
        <v>9</v>
      </c>
      <c r="Y424">
        <f>IFERROR(VLOOKUP(B424,Products!A:I,8,FALSE),"")</f>
        <v>73.489999999999995</v>
      </c>
      <c r="Z424">
        <f t="shared" si="52"/>
        <v>4785.95</v>
      </c>
      <c r="AA424">
        <f t="shared" si="53"/>
        <v>76.010341543067085</v>
      </c>
      <c r="AB424">
        <f t="shared" si="54"/>
        <v>1</v>
      </c>
      <c r="AC424">
        <f t="shared" si="55"/>
        <v>2066.8200000000002</v>
      </c>
    </row>
    <row r="425" spans="1:29">
      <c r="A425">
        <v>10147</v>
      </c>
      <c r="B425" t="s">
        <v>224</v>
      </c>
      <c r="C425">
        <v>25</v>
      </c>
      <c r="D425">
        <v>33.229999999999997</v>
      </c>
      <c r="E425">
        <v>1</v>
      </c>
      <c r="F425" s="6">
        <f>IFERROR(VLOOKUP(A425,Orders!A:B,2,FALSE),"")</f>
        <v>37869</v>
      </c>
      <c r="G425" s="6">
        <f>IFERROR(VLOOKUP(A425,Orders!A:C,3,FALSE),"")</f>
        <v>37876</v>
      </c>
      <c r="H425" s="6">
        <f>IFERROR(VLOOKUP(A425,Orders!A:D,4,FALSE),"")</f>
        <v>37873</v>
      </c>
      <c r="I425" t="str">
        <f>IFERROR(VLOOKUP(A425,Orders!A:E,5,FALSE),"")</f>
        <v>Shipped</v>
      </c>
      <c r="J425">
        <f>IFERROR(VLOOKUP(A425,Orders!A:G,7,FALSE),"")</f>
        <v>379</v>
      </c>
      <c r="K425">
        <f>IFERROR(VLOOKUP(J425,Customers!A:L,12,FALSE),"")</f>
        <v>1188</v>
      </c>
      <c r="L425">
        <f>IFERROR(VLOOKUP(J425,Customers!A:M,13,FALSE),"")</f>
        <v>70700</v>
      </c>
      <c r="M425" t="str">
        <f>IFERROR(VLOOKUP(J425,Customers!A:H,8,FALSE),"")</f>
        <v>Brickhaven</v>
      </c>
      <c r="N425">
        <f>IFERROR(VLOOKUP(K425,Employees!A:F,6,FALSE),"")</f>
        <v>2</v>
      </c>
      <c r="O425" t="str">
        <f>IFERROR(VLOOKUP(N425,Offices!A:B,2,FALSE),"")</f>
        <v>Boston</v>
      </c>
      <c r="P425" s="6">
        <f>IFERROR(VLOOKUP(J425,Payments!A:C,3,FALSE),"")</f>
        <v>38395</v>
      </c>
      <c r="Q425">
        <f>IFERROR(VLOOKUP(J425,Payments!A:D,4,FALSE),"")</f>
        <v>28322.83</v>
      </c>
      <c r="R425" t="str">
        <f>IFERROR(VLOOKUP(B425,Products!A:C,3,FALSE),"")</f>
        <v>Classic Cars</v>
      </c>
      <c r="S425">
        <f>IFERROR(VLOOKUP(B425,Products!A:G,7,FALSE),"")</f>
        <v>7723</v>
      </c>
      <c r="T425">
        <f>IFERROR(VLOOKUP(B425,Products!A:I,9,FALSE),"")</f>
        <v>37.76</v>
      </c>
      <c r="U425">
        <f t="shared" si="48"/>
        <v>3</v>
      </c>
      <c r="V425" t="str">
        <f t="shared" si="49"/>
        <v>Yes</v>
      </c>
      <c r="W425">
        <f t="shared" si="50"/>
        <v>2003</v>
      </c>
      <c r="X425">
        <f t="shared" si="51"/>
        <v>9</v>
      </c>
      <c r="Y425">
        <f>IFERROR(VLOOKUP(B425,Products!A:I,8,FALSE),"")</f>
        <v>16.239999999999998</v>
      </c>
      <c r="Z425">
        <f t="shared" si="52"/>
        <v>830.74999999999989</v>
      </c>
      <c r="AA425">
        <f t="shared" si="53"/>
        <v>104.61822660098522</v>
      </c>
      <c r="AB425">
        <f t="shared" si="54"/>
        <v>1</v>
      </c>
      <c r="AC425">
        <f t="shared" si="55"/>
        <v>424.74999999999994</v>
      </c>
    </row>
    <row r="426" spans="1:29">
      <c r="A426">
        <v>10147</v>
      </c>
      <c r="B426" t="s">
        <v>214</v>
      </c>
      <c r="C426">
        <v>30</v>
      </c>
      <c r="D426">
        <v>48.98</v>
      </c>
      <c r="E426">
        <v>6</v>
      </c>
      <c r="F426" s="6">
        <f>IFERROR(VLOOKUP(A426,Orders!A:B,2,FALSE),"")</f>
        <v>37869</v>
      </c>
      <c r="G426" s="6">
        <f>IFERROR(VLOOKUP(A426,Orders!A:C,3,FALSE),"")</f>
        <v>37876</v>
      </c>
      <c r="H426" s="6">
        <f>IFERROR(VLOOKUP(A426,Orders!A:D,4,FALSE),"")</f>
        <v>37873</v>
      </c>
      <c r="I426" t="str">
        <f>IFERROR(VLOOKUP(A426,Orders!A:E,5,FALSE),"")</f>
        <v>Shipped</v>
      </c>
      <c r="J426">
        <f>IFERROR(VLOOKUP(A426,Orders!A:G,7,FALSE),"")</f>
        <v>379</v>
      </c>
      <c r="K426">
        <f>IFERROR(VLOOKUP(J426,Customers!A:L,12,FALSE),"")</f>
        <v>1188</v>
      </c>
      <c r="L426">
        <f>IFERROR(VLOOKUP(J426,Customers!A:M,13,FALSE),"")</f>
        <v>70700</v>
      </c>
      <c r="M426" t="str">
        <f>IFERROR(VLOOKUP(J426,Customers!A:H,8,FALSE),"")</f>
        <v>Brickhaven</v>
      </c>
      <c r="N426">
        <f>IFERROR(VLOOKUP(K426,Employees!A:F,6,FALSE),"")</f>
        <v>2</v>
      </c>
      <c r="O426" t="str">
        <f>IFERROR(VLOOKUP(N426,Offices!A:B,2,FALSE),"")</f>
        <v>Boston</v>
      </c>
      <c r="P426" s="6">
        <f>IFERROR(VLOOKUP(J426,Payments!A:C,3,FALSE),"")</f>
        <v>38395</v>
      </c>
      <c r="Q426">
        <f>IFERROR(VLOOKUP(J426,Payments!A:D,4,FALSE),"")</f>
        <v>28322.83</v>
      </c>
      <c r="R426" t="str">
        <f>IFERROR(VLOOKUP(B426,Products!A:C,3,FALSE),"")</f>
        <v>Classic Cars</v>
      </c>
      <c r="S426">
        <f>IFERROR(VLOOKUP(B426,Products!A:G,7,FALSE),"")</f>
        <v>7995</v>
      </c>
      <c r="T426">
        <f>IFERROR(VLOOKUP(B426,Products!A:I,9,FALSE),"")</f>
        <v>61.23</v>
      </c>
      <c r="U426">
        <f t="shared" si="48"/>
        <v>3</v>
      </c>
      <c r="V426" t="str">
        <f t="shared" si="49"/>
        <v>Yes</v>
      </c>
      <c r="W426">
        <f t="shared" si="50"/>
        <v>2003</v>
      </c>
      <c r="X426">
        <f t="shared" si="51"/>
        <v>9</v>
      </c>
      <c r="Y426">
        <f>IFERROR(VLOOKUP(B426,Products!A:I,8,FALSE),"")</f>
        <v>38.58</v>
      </c>
      <c r="Z426">
        <f t="shared" si="52"/>
        <v>1469.3999999999999</v>
      </c>
      <c r="AA426">
        <f t="shared" si="53"/>
        <v>26.956972524624156</v>
      </c>
      <c r="AB426">
        <f t="shared" si="54"/>
        <v>0</v>
      </c>
      <c r="AC426">
        <f t="shared" si="55"/>
        <v>311.99999999999994</v>
      </c>
    </row>
    <row r="427" spans="1:29">
      <c r="A427">
        <v>10147</v>
      </c>
      <c r="B427" t="s">
        <v>215</v>
      </c>
      <c r="C427">
        <v>23</v>
      </c>
      <c r="D427">
        <v>123.58</v>
      </c>
      <c r="E427">
        <v>2</v>
      </c>
      <c r="F427" s="6">
        <f>IFERROR(VLOOKUP(A427,Orders!A:B,2,FALSE),"")</f>
        <v>37869</v>
      </c>
      <c r="G427" s="6">
        <f>IFERROR(VLOOKUP(A427,Orders!A:C,3,FALSE),"")</f>
        <v>37876</v>
      </c>
      <c r="H427" s="6">
        <f>IFERROR(VLOOKUP(A427,Orders!A:D,4,FALSE),"")</f>
        <v>37873</v>
      </c>
      <c r="I427" t="str">
        <f>IFERROR(VLOOKUP(A427,Orders!A:E,5,FALSE),"")</f>
        <v>Shipped</v>
      </c>
      <c r="J427">
        <f>IFERROR(VLOOKUP(A427,Orders!A:G,7,FALSE),"")</f>
        <v>379</v>
      </c>
      <c r="K427">
        <f>IFERROR(VLOOKUP(J427,Customers!A:L,12,FALSE),"")</f>
        <v>1188</v>
      </c>
      <c r="L427">
        <f>IFERROR(VLOOKUP(J427,Customers!A:M,13,FALSE),"")</f>
        <v>70700</v>
      </c>
      <c r="M427" t="str">
        <f>IFERROR(VLOOKUP(J427,Customers!A:H,8,FALSE),"")</f>
        <v>Brickhaven</v>
      </c>
      <c r="N427">
        <f>IFERROR(VLOOKUP(K427,Employees!A:F,6,FALSE),"")</f>
        <v>2</v>
      </c>
      <c r="O427" t="str">
        <f>IFERROR(VLOOKUP(N427,Offices!A:B,2,FALSE),"")</f>
        <v>Boston</v>
      </c>
      <c r="P427" s="6">
        <f>IFERROR(VLOOKUP(J427,Payments!A:C,3,FALSE),"")</f>
        <v>38395</v>
      </c>
      <c r="Q427">
        <f>IFERROR(VLOOKUP(J427,Payments!A:D,4,FALSE),"")</f>
        <v>28322.83</v>
      </c>
      <c r="R427" t="str">
        <f>IFERROR(VLOOKUP(B427,Products!A:C,3,FALSE),"")</f>
        <v>Classic Cars</v>
      </c>
      <c r="S427">
        <f>IFERROR(VLOOKUP(B427,Products!A:G,7,FALSE),"")</f>
        <v>6600</v>
      </c>
      <c r="T427">
        <f>IFERROR(VLOOKUP(B427,Products!A:I,9,FALSE),"")</f>
        <v>140.43</v>
      </c>
      <c r="U427">
        <f t="shared" si="48"/>
        <v>3</v>
      </c>
      <c r="V427" t="str">
        <f t="shared" si="49"/>
        <v>Yes</v>
      </c>
      <c r="W427">
        <f t="shared" si="50"/>
        <v>2003</v>
      </c>
      <c r="X427">
        <f t="shared" si="51"/>
        <v>9</v>
      </c>
      <c r="Y427">
        <f>IFERROR(VLOOKUP(B427,Products!A:I,8,FALSE),"")</f>
        <v>98.3</v>
      </c>
      <c r="Z427">
        <f t="shared" si="52"/>
        <v>2842.34</v>
      </c>
      <c r="AA427">
        <f t="shared" si="53"/>
        <v>25.717192268565618</v>
      </c>
      <c r="AB427">
        <f t="shared" si="54"/>
        <v>0</v>
      </c>
      <c r="AC427">
        <f t="shared" si="55"/>
        <v>581.44000000000005</v>
      </c>
    </row>
    <row r="428" spans="1:29">
      <c r="A428">
        <v>10147</v>
      </c>
      <c r="B428" t="s">
        <v>216</v>
      </c>
      <c r="C428">
        <v>31</v>
      </c>
      <c r="D428">
        <v>72.760000000000005</v>
      </c>
      <c r="E428">
        <v>11</v>
      </c>
      <c r="F428" s="6">
        <f>IFERROR(VLOOKUP(A428,Orders!A:B,2,FALSE),"")</f>
        <v>37869</v>
      </c>
      <c r="G428" s="6">
        <f>IFERROR(VLOOKUP(A428,Orders!A:C,3,FALSE),"")</f>
        <v>37876</v>
      </c>
      <c r="H428" s="6">
        <f>IFERROR(VLOOKUP(A428,Orders!A:D,4,FALSE),"")</f>
        <v>37873</v>
      </c>
      <c r="I428" t="str">
        <f>IFERROR(VLOOKUP(A428,Orders!A:E,5,FALSE),"")</f>
        <v>Shipped</v>
      </c>
      <c r="J428">
        <f>IFERROR(VLOOKUP(A428,Orders!A:G,7,FALSE),"")</f>
        <v>379</v>
      </c>
      <c r="K428">
        <f>IFERROR(VLOOKUP(J428,Customers!A:L,12,FALSE),"")</f>
        <v>1188</v>
      </c>
      <c r="L428">
        <f>IFERROR(VLOOKUP(J428,Customers!A:M,13,FALSE),"")</f>
        <v>70700</v>
      </c>
      <c r="M428" t="str">
        <f>IFERROR(VLOOKUP(J428,Customers!A:H,8,FALSE),"")</f>
        <v>Brickhaven</v>
      </c>
      <c r="N428">
        <f>IFERROR(VLOOKUP(K428,Employees!A:F,6,FALSE),"")</f>
        <v>2</v>
      </c>
      <c r="O428" t="str">
        <f>IFERROR(VLOOKUP(N428,Offices!A:B,2,FALSE),"")</f>
        <v>Boston</v>
      </c>
      <c r="P428" s="6">
        <f>IFERROR(VLOOKUP(J428,Payments!A:C,3,FALSE),"")</f>
        <v>38395</v>
      </c>
      <c r="Q428">
        <f>IFERROR(VLOOKUP(J428,Payments!A:D,4,FALSE),"")</f>
        <v>28322.83</v>
      </c>
      <c r="R428" t="str">
        <f>IFERROR(VLOOKUP(B428,Products!A:C,3,FALSE),"")</f>
        <v>Classic Cars</v>
      </c>
      <c r="S428">
        <f>IFERROR(VLOOKUP(B428,Products!A:G,7,FALSE),"")</f>
        <v>7869</v>
      </c>
      <c r="T428">
        <f>IFERROR(VLOOKUP(B428,Products!A:I,9,FALSE),"")</f>
        <v>80.84</v>
      </c>
      <c r="U428">
        <f t="shared" si="48"/>
        <v>3</v>
      </c>
      <c r="V428" t="str">
        <f t="shared" si="49"/>
        <v>Yes</v>
      </c>
      <c r="W428">
        <f t="shared" si="50"/>
        <v>2003</v>
      </c>
      <c r="X428">
        <f t="shared" si="51"/>
        <v>9</v>
      </c>
      <c r="Y428">
        <f>IFERROR(VLOOKUP(B428,Products!A:I,8,FALSE),"")</f>
        <v>32.33</v>
      </c>
      <c r="Z428">
        <f t="shared" si="52"/>
        <v>2255.56</v>
      </c>
      <c r="AA428">
        <f t="shared" si="53"/>
        <v>125.05412929167959</v>
      </c>
      <c r="AB428">
        <f t="shared" si="54"/>
        <v>1</v>
      </c>
      <c r="AC428">
        <f t="shared" si="55"/>
        <v>1253.3300000000002</v>
      </c>
    </row>
    <row r="429" spans="1:29">
      <c r="A429">
        <v>10148</v>
      </c>
      <c r="B429" t="s">
        <v>220</v>
      </c>
      <c r="C429">
        <v>23</v>
      </c>
      <c r="D429">
        <v>114.65</v>
      </c>
      <c r="E429">
        <v>13</v>
      </c>
      <c r="F429" s="6">
        <f>IFERROR(VLOOKUP(A429,Orders!A:B,2,FALSE),"")</f>
        <v>37875</v>
      </c>
      <c r="G429" s="6">
        <f>IFERROR(VLOOKUP(A429,Orders!A:C,3,FALSE),"")</f>
        <v>37885</v>
      </c>
      <c r="H429" s="6">
        <f>IFERROR(VLOOKUP(A429,Orders!A:D,4,FALSE),"")</f>
        <v>37879</v>
      </c>
      <c r="I429" t="str">
        <f>IFERROR(VLOOKUP(A429,Orders!A:E,5,FALSE),"")</f>
        <v>Shipped</v>
      </c>
      <c r="J429">
        <f>IFERROR(VLOOKUP(A429,Orders!A:G,7,FALSE),"")</f>
        <v>276</v>
      </c>
      <c r="K429">
        <f>IFERROR(VLOOKUP(J429,Customers!A:L,12,FALSE),"")</f>
        <v>1611</v>
      </c>
      <c r="L429">
        <f>IFERROR(VLOOKUP(J429,Customers!A:M,13,FALSE),"")</f>
        <v>107800</v>
      </c>
      <c r="M429" t="str">
        <f>IFERROR(VLOOKUP(J429,Customers!A:H,8,FALSE),"")</f>
        <v>North Sydney</v>
      </c>
      <c r="N429">
        <f>IFERROR(VLOOKUP(K429,Employees!A:F,6,FALSE),"")</f>
        <v>6</v>
      </c>
      <c r="O429" t="str">
        <f>IFERROR(VLOOKUP(N429,Offices!A:B,2,FALSE),"")</f>
        <v>Sydney</v>
      </c>
      <c r="P429" s="6">
        <f>IFERROR(VLOOKUP(J429,Payments!A:C,3,FALSE),"")</f>
        <v>38392</v>
      </c>
      <c r="Q429">
        <f>IFERROR(VLOOKUP(J429,Payments!A:D,4,FALSE),"")</f>
        <v>27083.78</v>
      </c>
      <c r="R429" t="str">
        <f>IFERROR(VLOOKUP(B429,Products!A:C,3,FALSE),"")</f>
        <v>Classic Cars</v>
      </c>
      <c r="S429">
        <f>IFERROR(VLOOKUP(B429,Products!A:G,7,FALSE),"")</f>
        <v>3975</v>
      </c>
      <c r="T429">
        <f>IFERROR(VLOOKUP(B429,Products!A:I,9,FALSE),"")</f>
        <v>141.54</v>
      </c>
      <c r="U429">
        <f t="shared" si="48"/>
        <v>6</v>
      </c>
      <c r="V429" t="str">
        <f t="shared" si="49"/>
        <v>Yes</v>
      </c>
      <c r="W429">
        <f t="shared" si="50"/>
        <v>2003</v>
      </c>
      <c r="X429">
        <f t="shared" si="51"/>
        <v>9</v>
      </c>
      <c r="Y429">
        <f>IFERROR(VLOOKUP(B429,Products!A:I,8,FALSE),"")</f>
        <v>83.51</v>
      </c>
      <c r="Z429">
        <f t="shared" si="52"/>
        <v>2636.9500000000003</v>
      </c>
      <c r="AA429">
        <f t="shared" si="53"/>
        <v>37.288947431445337</v>
      </c>
      <c r="AB429">
        <f t="shared" si="54"/>
        <v>0</v>
      </c>
      <c r="AC429">
        <f t="shared" si="55"/>
        <v>716.22</v>
      </c>
    </row>
    <row r="430" spans="1:29">
      <c r="A430">
        <v>10148</v>
      </c>
      <c r="B430" t="s">
        <v>225</v>
      </c>
      <c r="C430">
        <v>47</v>
      </c>
      <c r="D430">
        <v>108.26</v>
      </c>
      <c r="E430">
        <v>9</v>
      </c>
      <c r="F430" s="6">
        <f>IFERROR(VLOOKUP(A430,Orders!A:B,2,FALSE),"")</f>
        <v>37875</v>
      </c>
      <c r="G430" s="6">
        <f>IFERROR(VLOOKUP(A430,Orders!A:C,3,FALSE),"")</f>
        <v>37885</v>
      </c>
      <c r="H430" s="6">
        <f>IFERROR(VLOOKUP(A430,Orders!A:D,4,FALSE),"")</f>
        <v>37879</v>
      </c>
      <c r="I430" t="str">
        <f>IFERROR(VLOOKUP(A430,Orders!A:E,5,FALSE),"")</f>
        <v>Shipped</v>
      </c>
      <c r="J430">
        <f>IFERROR(VLOOKUP(A430,Orders!A:G,7,FALSE),"")</f>
        <v>276</v>
      </c>
      <c r="K430">
        <f>IFERROR(VLOOKUP(J430,Customers!A:L,12,FALSE),"")</f>
        <v>1611</v>
      </c>
      <c r="L430">
        <f>IFERROR(VLOOKUP(J430,Customers!A:M,13,FALSE),"")</f>
        <v>107800</v>
      </c>
      <c r="M430" t="str">
        <f>IFERROR(VLOOKUP(J430,Customers!A:H,8,FALSE),"")</f>
        <v>North Sydney</v>
      </c>
      <c r="N430">
        <f>IFERROR(VLOOKUP(K430,Employees!A:F,6,FALSE),"")</f>
        <v>6</v>
      </c>
      <c r="O430" t="str">
        <f>IFERROR(VLOOKUP(N430,Offices!A:B,2,FALSE),"")</f>
        <v>Sydney</v>
      </c>
      <c r="P430" s="6">
        <f>IFERROR(VLOOKUP(J430,Payments!A:C,3,FALSE),"")</f>
        <v>38392</v>
      </c>
      <c r="Q430">
        <f>IFERROR(VLOOKUP(J430,Payments!A:D,4,FALSE),"")</f>
        <v>27083.78</v>
      </c>
      <c r="R430" t="str">
        <f>IFERROR(VLOOKUP(B430,Products!A:C,3,FALSE),"")</f>
        <v>Classic Cars</v>
      </c>
      <c r="S430">
        <f>IFERROR(VLOOKUP(B430,Products!A:G,7,FALSE),"")</f>
        <v>9042</v>
      </c>
      <c r="T430">
        <f>IFERROR(VLOOKUP(B430,Products!A:I,9,FALSE),"")</f>
        <v>124.44</v>
      </c>
      <c r="U430">
        <f t="shared" si="48"/>
        <v>6</v>
      </c>
      <c r="V430" t="str">
        <f t="shared" si="49"/>
        <v>Yes</v>
      </c>
      <c r="W430">
        <f t="shared" si="50"/>
        <v>2003</v>
      </c>
      <c r="X430">
        <f t="shared" si="51"/>
        <v>9</v>
      </c>
      <c r="Y430">
        <f>IFERROR(VLOOKUP(B430,Products!A:I,8,FALSE),"")</f>
        <v>65.959999999999994</v>
      </c>
      <c r="Z430">
        <f t="shared" si="52"/>
        <v>5088.22</v>
      </c>
      <c r="AA430">
        <f t="shared" si="53"/>
        <v>64.129775621588863</v>
      </c>
      <c r="AB430">
        <f t="shared" si="54"/>
        <v>0</v>
      </c>
      <c r="AC430">
        <f t="shared" si="55"/>
        <v>1988.1000000000006</v>
      </c>
    </row>
    <row r="431" spans="1:29">
      <c r="A431">
        <v>10148</v>
      </c>
      <c r="B431" t="s">
        <v>221</v>
      </c>
      <c r="C431">
        <v>25</v>
      </c>
      <c r="D431">
        <v>136.56</v>
      </c>
      <c r="E431">
        <v>12</v>
      </c>
      <c r="F431" s="6">
        <f>IFERROR(VLOOKUP(A431,Orders!A:B,2,FALSE),"")</f>
        <v>37875</v>
      </c>
      <c r="G431" s="6">
        <f>IFERROR(VLOOKUP(A431,Orders!A:C,3,FALSE),"")</f>
        <v>37885</v>
      </c>
      <c r="H431" s="6">
        <f>IFERROR(VLOOKUP(A431,Orders!A:D,4,FALSE),"")</f>
        <v>37879</v>
      </c>
      <c r="I431" t="str">
        <f>IFERROR(VLOOKUP(A431,Orders!A:E,5,FALSE),"")</f>
        <v>Shipped</v>
      </c>
      <c r="J431">
        <f>IFERROR(VLOOKUP(A431,Orders!A:G,7,FALSE),"")</f>
        <v>276</v>
      </c>
      <c r="K431">
        <f>IFERROR(VLOOKUP(J431,Customers!A:L,12,FALSE),"")</f>
        <v>1611</v>
      </c>
      <c r="L431">
        <f>IFERROR(VLOOKUP(J431,Customers!A:M,13,FALSE),"")</f>
        <v>107800</v>
      </c>
      <c r="M431" t="str">
        <f>IFERROR(VLOOKUP(J431,Customers!A:H,8,FALSE),"")</f>
        <v>North Sydney</v>
      </c>
      <c r="N431">
        <f>IFERROR(VLOOKUP(K431,Employees!A:F,6,FALSE),"")</f>
        <v>6</v>
      </c>
      <c r="O431" t="str">
        <f>IFERROR(VLOOKUP(N431,Offices!A:B,2,FALSE),"")</f>
        <v>Sydney</v>
      </c>
      <c r="P431" s="6">
        <f>IFERROR(VLOOKUP(J431,Payments!A:C,3,FALSE),"")</f>
        <v>38392</v>
      </c>
      <c r="Q431">
        <f>IFERROR(VLOOKUP(J431,Payments!A:D,4,FALSE),"")</f>
        <v>27083.78</v>
      </c>
      <c r="R431" t="str">
        <f>IFERROR(VLOOKUP(B431,Products!A:C,3,FALSE),"")</f>
        <v>Classic Cars</v>
      </c>
      <c r="S431">
        <f>IFERROR(VLOOKUP(B431,Products!A:G,7,FALSE),"")</f>
        <v>9772</v>
      </c>
      <c r="T431">
        <f>IFERROR(VLOOKUP(B431,Products!A:I,9,FALSE),"")</f>
        <v>142.25</v>
      </c>
      <c r="U431">
        <f t="shared" si="48"/>
        <v>6</v>
      </c>
      <c r="V431" t="str">
        <f t="shared" si="49"/>
        <v>Yes</v>
      </c>
      <c r="W431">
        <f t="shared" si="50"/>
        <v>2003</v>
      </c>
      <c r="X431">
        <f t="shared" si="51"/>
        <v>9</v>
      </c>
      <c r="Y431">
        <f>IFERROR(VLOOKUP(B431,Products!A:I,8,FALSE),"")</f>
        <v>93.89</v>
      </c>
      <c r="Z431">
        <f t="shared" si="52"/>
        <v>3414</v>
      </c>
      <c r="AA431">
        <f t="shared" si="53"/>
        <v>45.446799446160405</v>
      </c>
      <c r="AB431">
        <f t="shared" si="54"/>
        <v>0</v>
      </c>
      <c r="AC431">
        <f t="shared" si="55"/>
        <v>1066.75</v>
      </c>
    </row>
    <row r="432" spans="1:29">
      <c r="A432">
        <v>10148</v>
      </c>
      <c r="B432" t="s">
        <v>222</v>
      </c>
      <c r="C432">
        <v>27</v>
      </c>
      <c r="D432">
        <v>113.52</v>
      </c>
      <c r="E432">
        <v>10</v>
      </c>
      <c r="F432" s="6">
        <f>IFERROR(VLOOKUP(A432,Orders!A:B,2,FALSE),"")</f>
        <v>37875</v>
      </c>
      <c r="G432" s="6">
        <f>IFERROR(VLOOKUP(A432,Orders!A:C,3,FALSE),"")</f>
        <v>37885</v>
      </c>
      <c r="H432" s="6">
        <f>IFERROR(VLOOKUP(A432,Orders!A:D,4,FALSE),"")</f>
        <v>37879</v>
      </c>
      <c r="I432" t="str">
        <f>IFERROR(VLOOKUP(A432,Orders!A:E,5,FALSE),"")</f>
        <v>Shipped</v>
      </c>
      <c r="J432">
        <f>IFERROR(VLOOKUP(A432,Orders!A:G,7,FALSE),"")</f>
        <v>276</v>
      </c>
      <c r="K432">
        <f>IFERROR(VLOOKUP(J432,Customers!A:L,12,FALSE),"")</f>
        <v>1611</v>
      </c>
      <c r="L432">
        <f>IFERROR(VLOOKUP(J432,Customers!A:M,13,FALSE),"")</f>
        <v>107800</v>
      </c>
      <c r="M432" t="str">
        <f>IFERROR(VLOOKUP(J432,Customers!A:H,8,FALSE),"")</f>
        <v>North Sydney</v>
      </c>
      <c r="N432">
        <f>IFERROR(VLOOKUP(K432,Employees!A:F,6,FALSE),"")</f>
        <v>6</v>
      </c>
      <c r="O432" t="str">
        <f>IFERROR(VLOOKUP(N432,Offices!A:B,2,FALSE),"")</f>
        <v>Sydney</v>
      </c>
      <c r="P432" s="6">
        <f>IFERROR(VLOOKUP(J432,Payments!A:C,3,FALSE),"")</f>
        <v>38392</v>
      </c>
      <c r="Q432">
        <f>IFERROR(VLOOKUP(J432,Payments!A:D,4,FALSE),"")</f>
        <v>27083.78</v>
      </c>
      <c r="R432" t="str">
        <f>IFERROR(VLOOKUP(B432,Products!A:C,3,FALSE),"")</f>
        <v>Classic Cars</v>
      </c>
      <c r="S432">
        <f>IFERROR(VLOOKUP(B432,Products!A:G,7,FALSE),"")</f>
        <v>8164</v>
      </c>
      <c r="T432">
        <f>IFERROR(VLOOKUP(B432,Products!A:I,9,FALSE),"")</f>
        <v>132</v>
      </c>
      <c r="U432">
        <f t="shared" si="48"/>
        <v>6</v>
      </c>
      <c r="V432" t="str">
        <f t="shared" si="49"/>
        <v>Yes</v>
      </c>
      <c r="W432">
        <f t="shared" si="50"/>
        <v>2003</v>
      </c>
      <c r="X432">
        <f t="shared" si="51"/>
        <v>9</v>
      </c>
      <c r="Y432">
        <f>IFERROR(VLOOKUP(B432,Products!A:I,8,FALSE),"")</f>
        <v>56.76</v>
      </c>
      <c r="Z432">
        <f t="shared" si="52"/>
        <v>3065.04</v>
      </c>
      <c r="AA432">
        <f t="shared" si="53"/>
        <v>100</v>
      </c>
      <c r="AB432">
        <f t="shared" si="54"/>
        <v>1</v>
      </c>
      <c r="AC432">
        <f t="shared" si="55"/>
        <v>1532.52</v>
      </c>
    </row>
    <row r="433" spans="1:29">
      <c r="A433">
        <v>10148</v>
      </c>
      <c r="B433" t="s">
        <v>154</v>
      </c>
      <c r="C433">
        <v>32</v>
      </c>
      <c r="D433">
        <v>143.94</v>
      </c>
      <c r="E433">
        <v>14</v>
      </c>
      <c r="F433" s="6">
        <f>IFERROR(VLOOKUP(A433,Orders!A:B,2,FALSE),"")</f>
        <v>37875</v>
      </c>
      <c r="G433" s="6">
        <f>IFERROR(VLOOKUP(A433,Orders!A:C,3,FALSE),"")</f>
        <v>37885</v>
      </c>
      <c r="H433" s="6">
        <f>IFERROR(VLOOKUP(A433,Orders!A:D,4,FALSE),"")</f>
        <v>37879</v>
      </c>
      <c r="I433" t="str">
        <f>IFERROR(VLOOKUP(A433,Orders!A:E,5,FALSE),"")</f>
        <v>Shipped</v>
      </c>
      <c r="J433">
        <f>IFERROR(VLOOKUP(A433,Orders!A:G,7,FALSE),"")</f>
        <v>276</v>
      </c>
      <c r="K433">
        <f>IFERROR(VLOOKUP(J433,Customers!A:L,12,FALSE),"")</f>
        <v>1611</v>
      </c>
      <c r="L433">
        <f>IFERROR(VLOOKUP(J433,Customers!A:M,13,FALSE),"")</f>
        <v>107800</v>
      </c>
      <c r="M433" t="str">
        <f>IFERROR(VLOOKUP(J433,Customers!A:H,8,FALSE),"")</f>
        <v>North Sydney</v>
      </c>
      <c r="N433">
        <f>IFERROR(VLOOKUP(K433,Employees!A:F,6,FALSE),"")</f>
        <v>6</v>
      </c>
      <c r="O433" t="str">
        <f>IFERROR(VLOOKUP(N433,Offices!A:B,2,FALSE),"")</f>
        <v>Sydney</v>
      </c>
      <c r="P433" s="6">
        <f>IFERROR(VLOOKUP(J433,Payments!A:C,3,FALSE),"")</f>
        <v>38392</v>
      </c>
      <c r="Q433">
        <f>IFERROR(VLOOKUP(J433,Payments!A:D,4,FALSE),"")</f>
        <v>27083.78</v>
      </c>
      <c r="R433" t="str">
        <f>IFERROR(VLOOKUP(B433,Products!A:C,3,FALSE),"")</f>
        <v>Classic Cars</v>
      </c>
      <c r="S433">
        <f>IFERROR(VLOOKUP(B433,Products!A:G,7,FALSE),"")</f>
        <v>8347</v>
      </c>
      <c r="T433">
        <f>IFERROR(VLOOKUP(B433,Products!A:I,9,FALSE),"")</f>
        <v>169.34</v>
      </c>
      <c r="U433">
        <f t="shared" si="48"/>
        <v>6</v>
      </c>
      <c r="V433" t="str">
        <f t="shared" si="49"/>
        <v>Yes</v>
      </c>
      <c r="W433">
        <f t="shared" si="50"/>
        <v>2003</v>
      </c>
      <c r="X433">
        <f t="shared" si="51"/>
        <v>9</v>
      </c>
      <c r="Y433">
        <f>IFERROR(VLOOKUP(B433,Products!A:I,8,FALSE),"")</f>
        <v>77.900000000000006</v>
      </c>
      <c r="Z433">
        <f t="shared" si="52"/>
        <v>4606.08</v>
      </c>
      <c r="AA433">
        <f t="shared" si="53"/>
        <v>84.775353016688044</v>
      </c>
      <c r="AB433">
        <f t="shared" si="54"/>
        <v>1</v>
      </c>
      <c r="AC433">
        <f t="shared" si="55"/>
        <v>2113.2799999999997</v>
      </c>
    </row>
    <row r="434" spans="1:29">
      <c r="A434">
        <v>10148</v>
      </c>
      <c r="B434" t="s">
        <v>223</v>
      </c>
      <c r="C434">
        <v>28</v>
      </c>
      <c r="D434">
        <v>135.63</v>
      </c>
      <c r="E434">
        <v>11</v>
      </c>
      <c r="F434" s="6">
        <f>IFERROR(VLOOKUP(A434,Orders!A:B,2,FALSE),"")</f>
        <v>37875</v>
      </c>
      <c r="G434" s="6">
        <f>IFERROR(VLOOKUP(A434,Orders!A:C,3,FALSE),"")</f>
        <v>37885</v>
      </c>
      <c r="H434" s="6">
        <f>IFERROR(VLOOKUP(A434,Orders!A:D,4,FALSE),"")</f>
        <v>37879</v>
      </c>
      <c r="I434" t="str">
        <f>IFERROR(VLOOKUP(A434,Orders!A:E,5,FALSE),"")</f>
        <v>Shipped</v>
      </c>
      <c r="J434">
        <f>IFERROR(VLOOKUP(A434,Orders!A:G,7,FALSE),"")</f>
        <v>276</v>
      </c>
      <c r="K434">
        <f>IFERROR(VLOOKUP(J434,Customers!A:L,12,FALSE),"")</f>
        <v>1611</v>
      </c>
      <c r="L434">
        <f>IFERROR(VLOOKUP(J434,Customers!A:M,13,FALSE),"")</f>
        <v>107800</v>
      </c>
      <c r="M434" t="str">
        <f>IFERROR(VLOOKUP(J434,Customers!A:H,8,FALSE),"")</f>
        <v>North Sydney</v>
      </c>
      <c r="N434">
        <f>IFERROR(VLOOKUP(K434,Employees!A:F,6,FALSE),"")</f>
        <v>6</v>
      </c>
      <c r="O434" t="str">
        <f>IFERROR(VLOOKUP(N434,Offices!A:B,2,FALSE),"")</f>
        <v>Sydney</v>
      </c>
      <c r="P434" s="6">
        <f>IFERROR(VLOOKUP(J434,Payments!A:C,3,FALSE),"")</f>
        <v>38392</v>
      </c>
      <c r="Q434">
        <f>IFERROR(VLOOKUP(J434,Payments!A:D,4,FALSE),"")</f>
        <v>27083.78</v>
      </c>
      <c r="R434" t="str">
        <f>IFERROR(VLOOKUP(B434,Products!A:C,3,FALSE),"")</f>
        <v>Classic Cars</v>
      </c>
      <c r="S434">
        <f>IFERROR(VLOOKUP(B434,Products!A:G,7,FALSE),"")</f>
        <v>8990</v>
      </c>
      <c r="T434">
        <f>IFERROR(VLOOKUP(B434,Products!A:I,9,FALSE),"")</f>
        <v>141.28</v>
      </c>
      <c r="U434">
        <f t="shared" si="48"/>
        <v>6</v>
      </c>
      <c r="V434" t="str">
        <f t="shared" si="49"/>
        <v>Yes</v>
      </c>
      <c r="W434">
        <f t="shared" si="50"/>
        <v>2003</v>
      </c>
      <c r="X434">
        <f t="shared" si="51"/>
        <v>9</v>
      </c>
      <c r="Y434">
        <f>IFERROR(VLOOKUP(B434,Products!A:I,8,FALSE),"")</f>
        <v>62.16</v>
      </c>
      <c r="Z434">
        <f t="shared" si="52"/>
        <v>3797.64</v>
      </c>
      <c r="AA434">
        <f t="shared" si="53"/>
        <v>118.19498069498069</v>
      </c>
      <c r="AB434">
        <f t="shared" si="54"/>
        <v>1</v>
      </c>
      <c r="AC434">
        <f t="shared" si="55"/>
        <v>2057.16</v>
      </c>
    </row>
    <row r="435" spans="1:29">
      <c r="A435">
        <v>10148</v>
      </c>
      <c r="B435" t="s">
        <v>126</v>
      </c>
      <c r="C435">
        <v>34</v>
      </c>
      <c r="D435">
        <v>83.75</v>
      </c>
      <c r="E435">
        <v>1</v>
      </c>
      <c r="F435" s="6">
        <f>IFERROR(VLOOKUP(A435,Orders!A:B,2,FALSE),"")</f>
        <v>37875</v>
      </c>
      <c r="G435" s="6">
        <f>IFERROR(VLOOKUP(A435,Orders!A:C,3,FALSE),"")</f>
        <v>37885</v>
      </c>
      <c r="H435" s="6">
        <f>IFERROR(VLOOKUP(A435,Orders!A:D,4,FALSE),"")</f>
        <v>37879</v>
      </c>
      <c r="I435" t="str">
        <f>IFERROR(VLOOKUP(A435,Orders!A:E,5,FALSE),"")</f>
        <v>Shipped</v>
      </c>
      <c r="J435">
        <f>IFERROR(VLOOKUP(A435,Orders!A:G,7,FALSE),"")</f>
        <v>276</v>
      </c>
      <c r="K435">
        <f>IFERROR(VLOOKUP(J435,Customers!A:L,12,FALSE),"")</f>
        <v>1611</v>
      </c>
      <c r="L435">
        <f>IFERROR(VLOOKUP(J435,Customers!A:M,13,FALSE),"")</f>
        <v>107800</v>
      </c>
      <c r="M435" t="str">
        <f>IFERROR(VLOOKUP(J435,Customers!A:H,8,FALSE),"")</f>
        <v>North Sydney</v>
      </c>
      <c r="N435">
        <f>IFERROR(VLOOKUP(K435,Employees!A:F,6,FALSE),"")</f>
        <v>6</v>
      </c>
      <c r="O435" t="str">
        <f>IFERROR(VLOOKUP(N435,Offices!A:B,2,FALSE),"")</f>
        <v>Sydney</v>
      </c>
      <c r="P435" s="6">
        <f>IFERROR(VLOOKUP(J435,Payments!A:C,3,FALSE),"")</f>
        <v>38392</v>
      </c>
      <c r="Q435">
        <f>IFERROR(VLOOKUP(J435,Payments!A:D,4,FALSE),"")</f>
        <v>27083.78</v>
      </c>
      <c r="R435" t="str">
        <f>IFERROR(VLOOKUP(B435,Products!A:C,3,FALSE),"")</f>
        <v>Vintage Cars</v>
      </c>
      <c r="S435">
        <f>IFERROR(VLOOKUP(B435,Products!A:G,7,FALSE),"")</f>
        <v>6553</v>
      </c>
      <c r="T435">
        <f>IFERROR(VLOOKUP(B435,Products!A:I,9,FALSE),"")</f>
        <v>92.03</v>
      </c>
      <c r="U435">
        <f t="shared" si="48"/>
        <v>6</v>
      </c>
      <c r="V435" t="str">
        <f t="shared" si="49"/>
        <v>Yes</v>
      </c>
      <c r="W435">
        <f t="shared" si="50"/>
        <v>2003</v>
      </c>
      <c r="X435">
        <f t="shared" si="51"/>
        <v>9</v>
      </c>
      <c r="Y435">
        <f>IFERROR(VLOOKUP(B435,Products!A:I,8,FALSE),"")</f>
        <v>43.26</v>
      </c>
      <c r="Z435">
        <f t="shared" si="52"/>
        <v>2847.5</v>
      </c>
      <c r="AA435">
        <f t="shared" si="53"/>
        <v>93.59685621821545</v>
      </c>
      <c r="AB435">
        <f t="shared" si="54"/>
        <v>1</v>
      </c>
      <c r="AC435">
        <f t="shared" si="55"/>
        <v>1376.66</v>
      </c>
    </row>
    <row r="436" spans="1:29">
      <c r="A436">
        <v>10148</v>
      </c>
      <c r="B436" t="s">
        <v>226</v>
      </c>
      <c r="C436">
        <v>29</v>
      </c>
      <c r="D436">
        <v>66.28</v>
      </c>
      <c r="E436">
        <v>2</v>
      </c>
      <c r="F436" s="6">
        <f>IFERROR(VLOOKUP(A436,Orders!A:B,2,FALSE),"")</f>
        <v>37875</v>
      </c>
      <c r="G436" s="6">
        <f>IFERROR(VLOOKUP(A436,Orders!A:C,3,FALSE),"")</f>
        <v>37885</v>
      </c>
      <c r="H436" s="6">
        <f>IFERROR(VLOOKUP(A436,Orders!A:D,4,FALSE),"")</f>
        <v>37879</v>
      </c>
      <c r="I436" t="str">
        <f>IFERROR(VLOOKUP(A436,Orders!A:E,5,FALSE),"")</f>
        <v>Shipped</v>
      </c>
      <c r="J436">
        <f>IFERROR(VLOOKUP(A436,Orders!A:G,7,FALSE),"")</f>
        <v>276</v>
      </c>
      <c r="K436">
        <f>IFERROR(VLOOKUP(J436,Customers!A:L,12,FALSE),"")</f>
        <v>1611</v>
      </c>
      <c r="L436">
        <f>IFERROR(VLOOKUP(J436,Customers!A:M,13,FALSE),"")</f>
        <v>107800</v>
      </c>
      <c r="M436" t="str">
        <f>IFERROR(VLOOKUP(J436,Customers!A:H,8,FALSE),"")</f>
        <v>North Sydney</v>
      </c>
      <c r="N436">
        <f>IFERROR(VLOOKUP(K436,Employees!A:F,6,FALSE),"")</f>
        <v>6</v>
      </c>
      <c r="O436" t="str">
        <f>IFERROR(VLOOKUP(N436,Offices!A:B,2,FALSE),"")</f>
        <v>Sydney</v>
      </c>
      <c r="P436" s="6">
        <f>IFERROR(VLOOKUP(J436,Payments!A:C,3,FALSE),"")</f>
        <v>38392</v>
      </c>
      <c r="Q436">
        <f>IFERROR(VLOOKUP(J436,Payments!A:D,4,FALSE),"")</f>
        <v>27083.78</v>
      </c>
      <c r="R436" t="str">
        <f>IFERROR(VLOOKUP(B436,Products!A:C,3,FALSE),"")</f>
        <v>Classic Cars</v>
      </c>
      <c r="S436">
        <f>IFERROR(VLOOKUP(B436,Products!A:G,7,FALSE),"")</f>
        <v>3209</v>
      </c>
      <c r="T436">
        <f>IFERROR(VLOOKUP(B436,Products!A:I,9,FALSE),"")</f>
        <v>71.27</v>
      </c>
      <c r="U436">
        <f t="shared" si="48"/>
        <v>6</v>
      </c>
      <c r="V436" t="str">
        <f t="shared" si="49"/>
        <v>Yes</v>
      </c>
      <c r="W436">
        <f t="shared" si="50"/>
        <v>2003</v>
      </c>
      <c r="X436">
        <f t="shared" si="51"/>
        <v>9</v>
      </c>
      <c r="Y436">
        <f>IFERROR(VLOOKUP(B436,Products!A:I,8,FALSE),"")</f>
        <v>34.21</v>
      </c>
      <c r="Z436">
        <f t="shared" si="52"/>
        <v>1922.1200000000001</v>
      </c>
      <c r="AA436">
        <f t="shared" si="53"/>
        <v>93.744519146448397</v>
      </c>
      <c r="AB436">
        <f t="shared" si="54"/>
        <v>1</v>
      </c>
      <c r="AC436">
        <f t="shared" si="55"/>
        <v>930.03</v>
      </c>
    </row>
    <row r="437" spans="1:29">
      <c r="A437">
        <v>10148</v>
      </c>
      <c r="B437" t="s">
        <v>227</v>
      </c>
      <c r="C437">
        <v>25</v>
      </c>
      <c r="D437">
        <v>65.41</v>
      </c>
      <c r="E437">
        <v>6</v>
      </c>
      <c r="F437" s="6">
        <f>IFERROR(VLOOKUP(A437,Orders!A:B,2,FALSE),"")</f>
        <v>37875</v>
      </c>
      <c r="G437" s="6">
        <f>IFERROR(VLOOKUP(A437,Orders!A:C,3,FALSE),"")</f>
        <v>37885</v>
      </c>
      <c r="H437" s="6">
        <f>IFERROR(VLOOKUP(A437,Orders!A:D,4,FALSE),"")</f>
        <v>37879</v>
      </c>
      <c r="I437" t="str">
        <f>IFERROR(VLOOKUP(A437,Orders!A:E,5,FALSE),"")</f>
        <v>Shipped</v>
      </c>
      <c r="J437">
        <f>IFERROR(VLOOKUP(A437,Orders!A:G,7,FALSE),"")</f>
        <v>276</v>
      </c>
      <c r="K437">
        <f>IFERROR(VLOOKUP(J437,Customers!A:L,12,FALSE),"")</f>
        <v>1611</v>
      </c>
      <c r="L437">
        <f>IFERROR(VLOOKUP(J437,Customers!A:M,13,FALSE),"")</f>
        <v>107800</v>
      </c>
      <c r="M437" t="str">
        <f>IFERROR(VLOOKUP(J437,Customers!A:H,8,FALSE),"")</f>
        <v>North Sydney</v>
      </c>
      <c r="N437">
        <f>IFERROR(VLOOKUP(K437,Employees!A:F,6,FALSE),"")</f>
        <v>6</v>
      </c>
      <c r="O437" t="str">
        <f>IFERROR(VLOOKUP(N437,Offices!A:B,2,FALSE),"")</f>
        <v>Sydney</v>
      </c>
      <c r="P437" s="6">
        <f>IFERROR(VLOOKUP(J437,Payments!A:C,3,FALSE),"")</f>
        <v>38392</v>
      </c>
      <c r="Q437">
        <f>IFERROR(VLOOKUP(J437,Payments!A:D,4,FALSE),"")</f>
        <v>27083.78</v>
      </c>
      <c r="R437" t="str">
        <f>IFERROR(VLOOKUP(B437,Products!A:C,3,FALSE),"")</f>
        <v>Classic Cars</v>
      </c>
      <c r="S437">
        <f>IFERROR(VLOOKUP(B437,Products!A:G,7,FALSE),"")</f>
        <v>1005</v>
      </c>
      <c r="T437">
        <f>IFERROR(VLOOKUP(B437,Products!A:I,9,FALSE),"")</f>
        <v>73.489999999999995</v>
      </c>
      <c r="U437">
        <f t="shared" si="48"/>
        <v>6</v>
      </c>
      <c r="V437" t="str">
        <f t="shared" si="49"/>
        <v>Yes</v>
      </c>
      <c r="W437">
        <f t="shared" si="50"/>
        <v>2003</v>
      </c>
      <c r="X437">
        <f t="shared" si="51"/>
        <v>9</v>
      </c>
      <c r="Y437">
        <f>IFERROR(VLOOKUP(B437,Products!A:I,8,FALSE),"")</f>
        <v>49.24</v>
      </c>
      <c r="Z437">
        <f t="shared" si="52"/>
        <v>1635.25</v>
      </c>
      <c r="AA437">
        <f t="shared" si="53"/>
        <v>32.839155158407785</v>
      </c>
      <c r="AB437">
        <f t="shared" si="54"/>
        <v>0</v>
      </c>
      <c r="AC437">
        <f t="shared" si="55"/>
        <v>404.24999999999989</v>
      </c>
    </row>
    <row r="438" spans="1:29">
      <c r="A438">
        <v>10148</v>
      </c>
      <c r="B438" t="s">
        <v>228</v>
      </c>
      <c r="C438">
        <v>47</v>
      </c>
      <c r="D438">
        <v>46.29</v>
      </c>
      <c r="E438">
        <v>8</v>
      </c>
      <c r="F438" s="6">
        <f>IFERROR(VLOOKUP(A438,Orders!A:B,2,FALSE),"")</f>
        <v>37875</v>
      </c>
      <c r="G438" s="6">
        <f>IFERROR(VLOOKUP(A438,Orders!A:C,3,FALSE),"")</f>
        <v>37885</v>
      </c>
      <c r="H438" s="6">
        <f>IFERROR(VLOOKUP(A438,Orders!A:D,4,FALSE),"")</f>
        <v>37879</v>
      </c>
      <c r="I438" t="str">
        <f>IFERROR(VLOOKUP(A438,Orders!A:E,5,FALSE),"")</f>
        <v>Shipped</v>
      </c>
      <c r="J438">
        <f>IFERROR(VLOOKUP(A438,Orders!A:G,7,FALSE),"")</f>
        <v>276</v>
      </c>
      <c r="K438">
        <f>IFERROR(VLOOKUP(J438,Customers!A:L,12,FALSE),"")</f>
        <v>1611</v>
      </c>
      <c r="L438">
        <f>IFERROR(VLOOKUP(J438,Customers!A:M,13,FALSE),"")</f>
        <v>107800</v>
      </c>
      <c r="M438" t="str">
        <f>IFERROR(VLOOKUP(J438,Customers!A:H,8,FALSE),"")</f>
        <v>North Sydney</v>
      </c>
      <c r="N438">
        <f>IFERROR(VLOOKUP(K438,Employees!A:F,6,FALSE),"")</f>
        <v>6</v>
      </c>
      <c r="O438" t="str">
        <f>IFERROR(VLOOKUP(N438,Offices!A:B,2,FALSE),"")</f>
        <v>Sydney</v>
      </c>
      <c r="P438" s="6">
        <f>IFERROR(VLOOKUP(J438,Payments!A:C,3,FALSE),"")</f>
        <v>38392</v>
      </c>
      <c r="Q438">
        <f>IFERROR(VLOOKUP(J438,Payments!A:D,4,FALSE),"")</f>
        <v>27083.78</v>
      </c>
      <c r="R438" t="str">
        <f>IFERROR(VLOOKUP(B438,Products!A:C,3,FALSE),"")</f>
        <v>Classic Cars</v>
      </c>
      <c r="S438">
        <f>IFERROR(VLOOKUP(B438,Products!A:G,7,FALSE),"")</f>
        <v>8197</v>
      </c>
      <c r="T438">
        <f>IFERROR(VLOOKUP(B438,Products!A:I,9,FALSE),"")</f>
        <v>50.31</v>
      </c>
      <c r="U438">
        <f t="shared" si="48"/>
        <v>6</v>
      </c>
      <c r="V438" t="str">
        <f t="shared" si="49"/>
        <v>Yes</v>
      </c>
      <c r="W438">
        <f t="shared" si="50"/>
        <v>2003</v>
      </c>
      <c r="X438">
        <f t="shared" si="51"/>
        <v>9</v>
      </c>
      <c r="Y438">
        <f>IFERROR(VLOOKUP(B438,Products!A:I,8,FALSE),"")</f>
        <v>29.18</v>
      </c>
      <c r="Z438">
        <f t="shared" si="52"/>
        <v>2175.63</v>
      </c>
      <c r="AA438">
        <f t="shared" si="53"/>
        <v>58.636052090472923</v>
      </c>
      <c r="AB438">
        <f t="shared" si="54"/>
        <v>0</v>
      </c>
      <c r="AC438">
        <f t="shared" si="55"/>
        <v>804.17</v>
      </c>
    </row>
    <row r="439" spans="1:29">
      <c r="A439">
        <v>10148</v>
      </c>
      <c r="B439" t="s">
        <v>229</v>
      </c>
      <c r="C439">
        <v>21</v>
      </c>
      <c r="D439">
        <v>77.239999999999995</v>
      </c>
      <c r="E439">
        <v>4</v>
      </c>
      <c r="F439" s="6">
        <f>IFERROR(VLOOKUP(A439,Orders!A:B,2,FALSE),"")</f>
        <v>37875</v>
      </c>
      <c r="G439" s="6">
        <f>IFERROR(VLOOKUP(A439,Orders!A:C,3,FALSE),"")</f>
        <v>37885</v>
      </c>
      <c r="H439" s="6">
        <f>IFERROR(VLOOKUP(A439,Orders!A:D,4,FALSE),"")</f>
        <v>37879</v>
      </c>
      <c r="I439" t="str">
        <f>IFERROR(VLOOKUP(A439,Orders!A:E,5,FALSE),"")</f>
        <v>Shipped</v>
      </c>
      <c r="J439">
        <f>IFERROR(VLOOKUP(A439,Orders!A:G,7,FALSE),"")</f>
        <v>276</v>
      </c>
      <c r="K439">
        <f>IFERROR(VLOOKUP(J439,Customers!A:L,12,FALSE),"")</f>
        <v>1611</v>
      </c>
      <c r="L439">
        <f>IFERROR(VLOOKUP(J439,Customers!A:M,13,FALSE),"")</f>
        <v>107800</v>
      </c>
      <c r="M439" t="str">
        <f>IFERROR(VLOOKUP(J439,Customers!A:H,8,FALSE),"")</f>
        <v>North Sydney</v>
      </c>
      <c r="N439">
        <f>IFERROR(VLOOKUP(K439,Employees!A:F,6,FALSE),"")</f>
        <v>6</v>
      </c>
      <c r="O439" t="str">
        <f>IFERROR(VLOOKUP(N439,Offices!A:B,2,FALSE),"")</f>
        <v>Sydney</v>
      </c>
      <c r="P439" s="6">
        <f>IFERROR(VLOOKUP(J439,Payments!A:C,3,FALSE),"")</f>
        <v>38392</v>
      </c>
      <c r="Q439">
        <f>IFERROR(VLOOKUP(J439,Payments!A:D,4,FALSE),"")</f>
        <v>27083.78</v>
      </c>
      <c r="R439" t="str">
        <f>IFERROR(VLOOKUP(B439,Products!A:C,3,FALSE),"")</f>
        <v>Classic Cars</v>
      </c>
      <c r="S439">
        <f>IFERROR(VLOOKUP(B439,Products!A:G,7,FALSE),"")</f>
        <v>2350</v>
      </c>
      <c r="T439">
        <f>IFERROR(VLOOKUP(B439,Products!A:I,9,FALSE),"")</f>
        <v>90.87</v>
      </c>
      <c r="U439">
        <f t="shared" si="48"/>
        <v>6</v>
      </c>
      <c r="V439" t="str">
        <f t="shared" si="49"/>
        <v>Yes</v>
      </c>
      <c r="W439">
        <f t="shared" si="50"/>
        <v>2003</v>
      </c>
      <c r="X439">
        <f t="shared" si="51"/>
        <v>9</v>
      </c>
      <c r="Y439">
        <f>IFERROR(VLOOKUP(B439,Products!A:I,8,FALSE),"")</f>
        <v>47.25</v>
      </c>
      <c r="Z439">
        <f t="shared" si="52"/>
        <v>1622.04</v>
      </c>
      <c r="AA439">
        <f t="shared" si="53"/>
        <v>63.470899470899454</v>
      </c>
      <c r="AB439">
        <f t="shared" si="54"/>
        <v>0</v>
      </c>
      <c r="AC439">
        <f t="shared" si="55"/>
        <v>629.78999999999985</v>
      </c>
    </row>
    <row r="440" spans="1:29">
      <c r="A440">
        <v>10148</v>
      </c>
      <c r="B440" t="s">
        <v>230</v>
      </c>
      <c r="C440">
        <v>34</v>
      </c>
      <c r="D440">
        <v>115.09</v>
      </c>
      <c r="E440">
        <v>3</v>
      </c>
      <c r="F440" s="6">
        <f>IFERROR(VLOOKUP(A440,Orders!A:B,2,FALSE),"")</f>
        <v>37875</v>
      </c>
      <c r="G440" s="6">
        <f>IFERROR(VLOOKUP(A440,Orders!A:C,3,FALSE),"")</f>
        <v>37885</v>
      </c>
      <c r="H440" s="6">
        <f>IFERROR(VLOOKUP(A440,Orders!A:D,4,FALSE),"")</f>
        <v>37879</v>
      </c>
      <c r="I440" t="str">
        <f>IFERROR(VLOOKUP(A440,Orders!A:E,5,FALSE),"")</f>
        <v>Shipped</v>
      </c>
      <c r="J440">
        <f>IFERROR(VLOOKUP(A440,Orders!A:G,7,FALSE),"")</f>
        <v>276</v>
      </c>
      <c r="K440">
        <f>IFERROR(VLOOKUP(J440,Customers!A:L,12,FALSE),"")</f>
        <v>1611</v>
      </c>
      <c r="L440">
        <f>IFERROR(VLOOKUP(J440,Customers!A:M,13,FALSE),"")</f>
        <v>107800</v>
      </c>
      <c r="M440" t="str">
        <f>IFERROR(VLOOKUP(J440,Customers!A:H,8,FALSE),"")</f>
        <v>North Sydney</v>
      </c>
      <c r="N440">
        <f>IFERROR(VLOOKUP(K440,Employees!A:F,6,FALSE),"")</f>
        <v>6</v>
      </c>
      <c r="O440" t="str">
        <f>IFERROR(VLOOKUP(N440,Offices!A:B,2,FALSE),"")</f>
        <v>Sydney</v>
      </c>
      <c r="P440" s="6">
        <f>IFERROR(VLOOKUP(J440,Payments!A:C,3,FALSE),"")</f>
        <v>38392</v>
      </c>
      <c r="Q440">
        <f>IFERROR(VLOOKUP(J440,Payments!A:D,4,FALSE),"")</f>
        <v>27083.78</v>
      </c>
      <c r="R440" t="str">
        <f>IFERROR(VLOOKUP(B440,Products!A:C,3,FALSE),"")</f>
        <v>Classic Cars</v>
      </c>
      <c r="S440">
        <f>IFERROR(VLOOKUP(B440,Products!A:G,7,FALSE),"")</f>
        <v>1452</v>
      </c>
      <c r="T440">
        <f>IFERROR(VLOOKUP(B440,Products!A:I,9,FALSE),"")</f>
        <v>117.44</v>
      </c>
      <c r="U440">
        <f t="shared" si="48"/>
        <v>6</v>
      </c>
      <c r="V440" t="str">
        <f t="shared" si="49"/>
        <v>Yes</v>
      </c>
      <c r="W440">
        <f t="shared" si="50"/>
        <v>2003</v>
      </c>
      <c r="X440">
        <f t="shared" si="51"/>
        <v>9</v>
      </c>
      <c r="Y440">
        <f>IFERROR(VLOOKUP(B440,Products!A:I,8,FALSE),"")</f>
        <v>72.819999999999993</v>
      </c>
      <c r="Z440">
        <f t="shared" si="52"/>
        <v>3913.06</v>
      </c>
      <c r="AA440">
        <f t="shared" si="53"/>
        <v>58.047239769294166</v>
      </c>
      <c r="AB440">
        <f t="shared" si="54"/>
        <v>0</v>
      </c>
      <c r="AC440">
        <f t="shared" si="55"/>
        <v>1437.1800000000003</v>
      </c>
    </row>
    <row r="441" spans="1:29">
      <c r="A441">
        <v>10148</v>
      </c>
      <c r="B441" t="s">
        <v>231</v>
      </c>
      <c r="C441">
        <v>31</v>
      </c>
      <c r="D441">
        <v>71.91</v>
      </c>
      <c r="E441">
        <v>5</v>
      </c>
      <c r="F441" s="6">
        <f>IFERROR(VLOOKUP(A441,Orders!A:B,2,FALSE),"")</f>
        <v>37875</v>
      </c>
      <c r="G441" s="6">
        <f>IFERROR(VLOOKUP(A441,Orders!A:C,3,FALSE),"")</f>
        <v>37885</v>
      </c>
      <c r="H441" s="6">
        <f>IFERROR(VLOOKUP(A441,Orders!A:D,4,FALSE),"")</f>
        <v>37879</v>
      </c>
      <c r="I441" t="str">
        <f>IFERROR(VLOOKUP(A441,Orders!A:E,5,FALSE),"")</f>
        <v>Shipped</v>
      </c>
      <c r="J441">
        <f>IFERROR(VLOOKUP(A441,Orders!A:G,7,FALSE),"")</f>
        <v>276</v>
      </c>
      <c r="K441">
        <f>IFERROR(VLOOKUP(J441,Customers!A:L,12,FALSE),"")</f>
        <v>1611</v>
      </c>
      <c r="L441">
        <f>IFERROR(VLOOKUP(J441,Customers!A:M,13,FALSE),"")</f>
        <v>107800</v>
      </c>
      <c r="M441" t="str">
        <f>IFERROR(VLOOKUP(J441,Customers!A:H,8,FALSE),"")</f>
        <v>North Sydney</v>
      </c>
      <c r="N441">
        <f>IFERROR(VLOOKUP(K441,Employees!A:F,6,FALSE),"")</f>
        <v>6</v>
      </c>
      <c r="O441" t="str">
        <f>IFERROR(VLOOKUP(N441,Offices!A:B,2,FALSE),"")</f>
        <v>Sydney</v>
      </c>
      <c r="P441" s="6">
        <f>IFERROR(VLOOKUP(J441,Payments!A:C,3,FALSE),"")</f>
        <v>38392</v>
      </c>
      <c r="Q441">
        <f>IFERROR(VLOOKUP(J441,Payments!A:D,4,FALSE),"")</f>
        <v>27083.78</v>
      </c>
      <c r="R441" t="str">
        <f>IFERROR(VLOOKUP(B441,Products!A:C,3,FALSE),"")</f>
        <v>Classic Cars</v>
      </c>
      <c r="S441">
        <f>IFERROR(VLOOKUP(B441,Products!A:G,7,FALSE),"")</f>
        <v>4695</v>
      </c>
      <c r="T441">
        <f>IFERROR(VLOOKUP(B441,Products!A:I,9,FALSE),"")</f>
        <v>85.61</v>
      </c>
      <c r="U441">
        <f t="shared" si="48"/>
        <v>6</v>
      </c>
      <c r="V441" t="str">
        <f t="shared" si="49"/>
        <v>Yes</v>
      </c>
      <c r="W441">
        <f t="shared" si="50"/>
        <v>2003</v>
      </c>
      <c r="X441">
        <f t="shared" si="51"/>
        <v>9</v>
      </c>
      <c r="Y441">
        <f>IFERROR(VLOOKUP(B441,Products!A:I,8,FALSE),"")</f>
        <v>50.51</v>
      </c>
      <c r="Z441">
        <f t="shared" si="52"/>
        <v>2229.21</v>
      </c>
      <c r="AA441">
        <f t="shared" si="53"/>
        <v>42.36784795090081</v>
      </c>
      <c r="AB441">
        <f t="shared" si="54"/>
        <v>0</v>
      </c>
      <c r="AC441">
        <f t="shared" si="55"/>
        <v>663.4</v>
      </c>
    </row>
    <row r="442" spans="1:29">
      <c r="A442">
        <v>10148</v>
      </c>
      <c r="B442" t="s">
        <v>232</v>
      </c>
      <c r="C442">
        <v>27</v>
      </c>
      <c r="D442">
        <v>96.37</v>
      </c>
      <c r="E442">
        <v>7</v>
      </c>
      <c r="F442" s="6">
        <f>IFERROR(VLOOKUP(A442,Orders!A:B,2,FALSE),"")</f>
        <v>37875</v>
      </c>
      <c r="G442" s="6">
        <f>IFERROR(VLOOKUP(A442,Orders!A:C,3,FALSE),"")</f>
        <v>37885</v>
      </c>
      <c r="H442" s="6">
        <f>IFERROR(VLOOKUP(A442,Orders!A:D,4,FALSE),"")</f>
        <v>37879</v>
      </c>
      <c r="I442" t="str">
        <f>IFERROR(VLOOKUP(A442,Orders!A:E,5,FALSE),"")</f>
        <v>Shipped</v>
      </c>
      <c r="J442">
        <f>IFERROR(VLOOKUP(A442,Orders!A:G,7,FALSE),"")</f>
        <v>276</v>
      </c>
      <c r="K442">
        <f>IFERROR(VLOOKUP(J442,Customers!A:L,12,FALSE),"")</f>
        <v>1611</v>
      </c>
      <c r="L442">
        <f>IFERROR(VLOOKUP(J442,Customers!A:M,13,FALSE),"")</f>
        <v>107800</v>
      </c>
      <c r="M442" t="str">
        <f>IFERROR(VLOOKUP(J442,Customers!A:H,8,FALSE),"")</f>
        <v>North Sydney</v>
      </c>
      <c r="N442">
        <f>IFERROR(VLOOKUP(K442,Employees!A:F,6,FALSE),"")</f>
        <v>6</v>
      </c>
      <c r="O442" t="str">
        <f>IFERROR(VLOOKUP(N442,Offices!A:B,2,FALSE),"")</f>
        <v>Sydney</v>
      </c>
      <c r="P442" s="6">
        <f>IFERROR(VLOOKUP(J442,Payments!A:C,3,FALSE),"")</f>
        <v>38392</v>
      </c>
      <c r="Q442">
        <f>IFERROR(VLOOKUP(J442,Payments!A:D,4,FALSE),"")</f>
        <v>27083.78</v>
      </c>
      <c r="R442" t="str">
        <f>IFERROR(VLOOKUP(B442,Products!A:C,3,FALSE),"")</f>
        <v>Classic Cars</v>
      </c>
      <c r="S442">
        <f>IFERROR(VLOOKUP(B442,Products!A:G,7,FALSE),"")</f>
        <v>9446</v>
      </c>
      <c r="T442">
        <f>IFERROR(VLOOKUP(B442,Products!A:I,9,FALSE),"")</f>
        <v>107.08</v>
      </c>
      <c r="U442">
        <f t="shared" si="48"/>
        <v>6</v>
      </c>
      <c r="V442" t="str">
        <f t="shared" si="49"/>
        <v>Yes</v>
      </c>
      <c r="W442">
        <f t="shared" si="50"/>
        <v>2003</v>
      </c>
      <c r="X442">
        <f t="shared" si="51"/>
        <v>9</v>
      </c>
      <c r="Y442">
        <f>IFERROR(VLOOKUP(B442,Products!A:I,8,FALSE),"")</f>
        <v>62.11</v>
      </c>
      <c r="Z442">
        <f t="shared" si="52"/>
        <v>2601.9900000000002</v>
      </c>
      <c r="AA442">
        <f t="shared" si="53"/>
        <v>55.160199645789731</v>
      </c>
      <c r="AB442">
        <f t="shared" si="54"/>
        <v>0</v>
      </c>
      <c r="AC442">
        <f t="shared" si="55"/>
        <v>925.0200000000001</v>
      </c>
    </row>
    <row r="443" spans="1:29">
      <c r="A443">
        <v>10149</v>
      </c>
      <c r="B443" t="s">
        <v>132</v>
      </c>
      <c r="C443">
        <v>50</v>
      </c>
      <c r="D443">
        <v>87.33</v>
      </c>
      <c r="E443">
        <v>4</v>
      </c>
      <c r="F443" s="6">
        <f>IFERROR(VLOOKUP(A443,Orders!A:B,2,FALSE),"")</f>
        <v>37876</v>
      </c>
      <c r="G443" s="6">
        <f>IFERROR(VLOOKUP(A443,Orders!A:C,3,FALSE),"")</f>
        <v>37882</v>
      </c>
      <c r="H443" s="6">
        <f>IFERROR(VLOOKUP(A443,Orders!A:D,4,FALSE),"")</f>
        <v>37881</v>
      </c>
      <c r="I443" t="str">
        <f>IFERROR(VLOOKUP(A443,Orders!A:E,5,FALSE),"")</f>
        <v>Shipped</v>
      </c>
      <c r="J443">
        <f>IFERROR(VLOOKUP(A443,Orders!A:G,7,FALSE),"")</f>
        <v>487</v>
      </c>
      <c r="K443">
        <f>IFERROR(VLOOKUP(J443,Customers!A:L,12,FALSE),"")</f>
        <v>1165</v>
      </c>
      <c r="L443">
        <f>IFERROR(VLOOKUP(J443,Customers!A:M,13,FALSE),"")</f>
        <v>60300</v>
      </c>
      <c r="M443" t="str">
        <f>IFERROR(VLOOKUP(J443,Customers!A:H,8,FALSE),"")</f>
        <v>Brisbane</v>
      </c>
      <c r="N443">
        <f>IFERROR(VLOOKUP(K443,Employees!A:F,6,FALSE),"")</f>
        <v>1</v>
      </c>
      <c r="O443" t="str">
        <f>IFERROR(VLOOKUP(N443,Offices!A:B,2,FALSE),"")</f>
        <v>San Francisco</v>
      </c>
      <c r="P443" s="6">
        <f>IFERROR(VLOOKUP(J443,Payments!A:C,3,FALSE),"")</f>
        <v>37892</v>
      </c>
      <c r="Q443">
        <f>IFERROR(VLOOKUP(J443,Payments!A:D,4,FALSE),"")</f>
        <v>29997.09</v>
      </c>
      <c r="R443" t="str">
        <f>IFERROR(VLOOKUP(B443,Products!A:C,3,FALSE),"")</f>
        <v>Vintage Cars</v>
      </c>
      <c r="S443">
        <f>IFERROR(VLOOKUP(B443,Products!A:G,7,FALSE),"")</f>
        <v>8693</v>
      </c>
      <c r="T443">
        <f>IFERROR(VLOOKUP(B443,Products!A:I,9,FALSE),"")</f>
        <v>102.74</v>
      </c>
      <c r="U443">
        <f t="shared" si="48"/>
        <v>1</v>
      </c>
      <c r="V443" t="str">
        <f t="shared" si="49"/>
        <v>Yes</v>
      </c>
      <c r="W443">
        <f t="shared" si="50"/>
        <v>2003</v>
      </c>
      <c r="X443">
        <f t="shared" si="51"/>
        <v>9</v>
      </c>
      <c r="Y443">
        <f>IFERROR(VLOOKUP(B443,Products!A:I,8,FALSE),"")</f>
        <v>60.62</v>
      </c>
      <c r="Z443">
        <f t="shared" si="52"/>
        <v>4366.5</v>
      </c>
      <c r="AA443">
        <f t="shared" si="53"/>
        <v>44.061365885846257</v>
      </c>
      <c r="AB443">
        <f t="shared" si="54"/>
        <v>0</v>
      </c>
      <c r="AC443">
        <f t="shared" si="55"/>
        <v>1335.5</v>
      </c>
    </row>
    <row r="444" spans="1:29">
      <c r="A444">
        <v>10149</v>
      </c>
      <c r="B444" t="s">
        <v>133</v>
      </c>
      <c r="C444">
        <v>30</v>
      </c>
      <c r="D444">
        <v>48.52</v>
      </c>
      <c r="E444">
        <v>3</v>
      </c>
      <c r="F444" s="6">
        <f>IFERROR(VLOOKUP(A444,Orders!A:B,2,FALSE),"")</f>
        <v>37876</v>
      </c>
      <c r="G444" s="6">
        <f>IFERROR(VLOOKUP(A444,Orders!A:C,3,FALSE),"")</f>
        <v>37882</v>
      </c>
      <c r="H444" s="6">
        <f>IFERROR(VLOOKUP(A444,Orders!A:D,4,FALSE),"")</f>
        <v>37881</v>
      </c>
      <c r="I444" t="str">
        <f>IFERROR(VLOOKUP(A444,Orders!A:E,5,FALSE),"")</f>
        <v>Shipped</v>
      </c>
      <c r="J444">
        <f>IFERROR(VLOOKUP(A444,Orders!A:G,7,FALSE),"")</f>
        <v>487</v>
      </c>
      <c r="K444">
        <f>IFERROR(VLOOKUP(J444,Customers!A:L,12,FALSE),"")</f>
        <v>1165</v>
      </c>
      <c r="L444">
        <f>IFERROR(VLOOKUP(J444,Customers!A:M,13,FALSE),"")</f>
        <v>60300</v>
      </c>
      <c r="M444" t="str">
        <f>IFERROR(VLOOKUP(J444,Customers!A:H,8,FALSE),"")</f>
        <v>Brisbane</v>
      </c>
      <c r="N444">
        <f>IFERROR(VLOOKUP(K444,Employees!A:F,6,FALSE),"")</f>
        <v>1</v>
      </c>
      <c r="O444" t="str">
        <f>IFERROR(VLOOKUP(N444,Offices!A:B,2,FALSE),"")</f>
        <v>San Francisco</v>
      </c>
      <c r="P444" s="6">
        <f>IFERROR(VLOOKUP(J444,Payments!A:C,3,FALSE),"")</f>
        <v>37892</v>
      </c>
      <c r="Q444">
        <f>IFERROR(VLOOKUP(J444,Payments!A:D,4,FALSE),"")</f>
        <v>29997.09</v>
      </c>
      <c r="R444" t="str">
        <f>IFERROR(VLOOKUP(B444,Products!A:C,3,FALSE),"")</f>
        <v>Vintage Cars</v>
      </c>
      <c r="S444">
        <f>IFERROR(VLOOKUP(B444,Products!A:G,7,FALSE),"")</f>
        <v>8635</v>
      </c>
      <c r="T444">
        <f>IFERROR(VLOOKUP(B444,Products!A:I,9,FALSE),"")</f>
        <v>53.91</v>
      </c>
      <c r="U444">
        <f t="shared" si="48"/>
        <v>1</v>
      </c>
      <c r="V444" t="str">
        <f t="shared" si="49"/>
        <v>Yes</v>
      </c>
      <c r="W444">
        <f t="shared" si="50"/>
        <v>2003</v>
      </c>
      <c r="X444">
        <f t="shared" si="51"/>
        <v>9</v>
      </c>
      <c r="Y444">
        <f>IFERROR(VLOOKUP(B444,Products!A:I,8,FALSE),"")</f>
        <v>24.26</v>
      </c>
      <c r="Z444">
        <f t="shared" si="52"/>
        <v>1455.6000000000001</v>
      </c>
      <c r="AA444">
        <f t="shared" si="53"/>
        <v>100</v>
      </c>
      <c r="AB444">
        <f t="shared" si="54"/>
        <v>1</v>
      </c>
      <c r="AC444">
        <f t="shared" si="55"/>
        <v>727.80000000000007</v>
      </c>
    </row>
    <row r="445" spans="1:29">
      <c r="A445">
        <v>10149</v>
      </c>
      <c r="B445" t="s">
        <v>124</v>
      </c>
      <c r="C445">
        <v>34</v>
      </c>
      <c r="D445">
        <v>156.4</v>
      </c>
      <c r="E445">
        <v>11</v>
      </c>
      <c r="F445" s="6">
        <f>IFERROR(VLOOKUP(A445,Orders!A:B,2,FALSE),"")</f>
        <v>37876</v>
      </c>
      <c r="G445" s="6">
        <f>IFERROR(VLOOKUP(A445,Orders!A:C,3,FALSE),"")</f>
        <v>37882</v>
      </c>
      <c r="H445" s="6">
        <f>IFERROR(VLOOKUP(A445,Orders!A:D,4,FALSE),"")</f>
        <v>37881</v>
      </c>
      <c r="I445" t="str">
        <f>IFERROR(VLOOKUP(A445,Orders!A:E,5,FALSE),"")</f>
        <v>Shipped</v>
      </c>
      <c r="J445">
        <f>IFERROR(VLOOKUP(A445,Orders!A:G,7,FALSE),"")</f>
        <v>487</v>
      </c>
      <c r="K445">
        <f>IFERROR(VLOOKUP(J445,Customers!A:L,12,FALSE),"")</f>
        <v>1165</v>
      </c>
      <c r="L445">
        <f>IFERROR(VLOOKUP(J445,Customers!A:M,13,FALSE),"")</f>
        <v>60300</v>
      </c>
      <c r="M445" t="str">
        <f>IFERROR(VLOOKUP(J445,Customers!A:H,8,FALSE),"")</f>
        <v>Brisbane</v>
      </c>
      <c r="N445">
        <f>IFERROR(VLOOKUP(K445,Employees!A:F,6,FALSE),"")</f>
        <v>1</v>
      </c>
      <c r="O445" t="str">
        <f>IFERROR(VLOOKUP(N445,Offices!A:B,2,FALSE),"")</f>
        <v>San Francisco</v>
      </c>
      <c r="P445" s="6">
        <f>IFERROR(VLOOKUP(J445,Payments!A:C,3,FALSE),"")</f>
        <v>37892</v>
      </c>
      <c r="Q445">
        <f>IFERROR(VLOOKUP(J445,Payments!A:D,4,FALSE),"")</f>
        <v>29997.09</v>
      </c>
      <c r="R445" t="str">
        <f>IFERROR(VLOOKUP(B445,Products!A:C,3,FALSE),"")</f>
        <v>Vintage Cars</v>
      </c>
      <c r="S445">
        <f>IFERROR(VLOOKUP(B445,Products!A:G,7,FALSE),"")</f>
        <v>2724</v>
      </c>
      <c r="T445">
        <f>IFERROR(VLOOKUP(B445,Products!A:I,9,FALSE),"")</f>
        <v>170</v>
      </c>
      <c r="U445">
        <f t="shared" si="48"/>
        <v>1</v>
      </c>
      <c r="V445" t="str">
        <f t="shared" si="49"/>
        <v>Yes</v>
      </c>
      <c r="W445">
        <f t="shared" si="50"/>
        <v>2003</v>
      </c>
      <c r="X445">
        <f t="shared" si="51"/>
        <v>9</v>
      </c>
      <c r="Y445">
        <f>IFERROR(VLOOKUP(B445,Products!A:I,8,FALSE),"")</f>
        <v>86.7</v>
      </c>
      <c r="Z445">
        <f t="shared" si="52"/>
        <v>5317.6</v>
      </c>
      <c r="AA445">
        <f t="shared" si="53"/>
        <v>80.392156862745097</v>
      </c>
      <c r="AB445">
        <f t="shared" si="54"/>
        <v>1</v>
      </c>
      <c r="AC445">
        <f t="shared" si="55"/>
        <v>2369.8000000000002</v>
      </c>
    </row>
    <row r="446" spans="1:29">
      <c r="A446">
        <v>10149</v>
      </c>
      <c r="B446" t="s">
        <v>125</v>
      </c>
      <c r="C446">
        <v>24</v>
      </c>
      <c r="D446">
        <v>50.85</v>
      </c>
      <c r="E446">
        <v>10</v>
      </c>
      <c r="F446" s="6">
        <f>IFERROR(VLOOKUP(A446,Orders!A:B,2,FALSE),"")</f>
        <v>37876</v>
      </c>
      <c r="G446" s="6">
        <f>IFERROR(VLOOKUP(A446,Orders!A:C,3,FALSE),"")</f>
        <v>37882</v>
      </c>
      <c r="H446" s="6">
        <f>IFERROR(VLOOKUP(A446,Orders!A:D,4,FALSE),"")</f>
        <v>37881</v>
      </c>
      <c r="I446" t="str">
        <f>IFERROR(VLOOKUP(A446,Orders!A:E,5,FALSE),"")</f>
        <v>Shipped</v>
      </c>
      <c r="J446">
        <f>IFERROR(VLOOKUP(A446,Orders!A:G,7,FALSE),"")</f>
        <v>487</v>
      </c>
      <c r="K446">
        <f>IFERROR(VLOOKUP(J446,Customers!A:L,12,FALSE),"")</f>
        <v>1165</v>
      </c>
      <c r="L446">
        <f>IFERROR(VLOOKUP(J446,Customers!A:M,13,FALSE),"")</f>
        <v>60300</v>
      </c>
      <c r="M446" t="str">
        <f>IFERROR(VLOOKUP(J446,Customers!A:H,8,FALSE),"")</f>
        <v>Brisbane</v>
      </c>
      <c r="N446">
        <f>IFERROR(VLOOKUP(K446,Employees!A:F,6,FALSE),"")</f>
        <v>1</v>
      </c>
      <c r="O446" t="str">
        <f>IFERROR(VLOOKUP(N446,Offices!A:B,2,FALSE),"")</f>
        <v>San Francisco</v>
      </c>
      <c r="P446" s="6">
        <f>IFERROR(VLOOKUP(J446,Payments!A:C,3,FALSE),"")</f>
        <v>37892</v>
      </c>
      <c r="Q446">
        <f>IFERROR(VLOOKUP(J446,Payments!A:D,4,FALSE),"")</f>
        <v>29997.09</v>
      </c>
      <c r="R446" t="str">
        <f>IFERROR(VLOOKUP(B446,Products!A:C,3,FALSE),"")</f>
        <v>Vintage Cars</v>
      </c>
      <c r="S446">
        <f>IFERROR(VLOOKUP(B446,Products!A:G,7,FALSE),"")</f>
        <v>540</v>
      </c>
      <c r="T446">
        <f>IFERROR(VLOOKUP(B446,Products!A:I,9,FALSE),"")</f>
        <v>60.54</v>
      </c>
      <c r="U446">
        <f t="shared" si="48"/>
        <v>1</v>
      </c>
      <c r="V446" t="str">
        <f t="shared" si="49"/>
        <v>Yes</v>
      </c>
      <c r="W446">
        <f t="shared" si="50"/>
        <v>2003</v>
      </c>
      <c r="X446">
        <f t="shared" si="51"/>
        <v>9</v>
      </c>
      <c r="Y446">
        <f>IFERROR(VLOOKUP(B446,Products!A:I,8,FALSE),"")</f>
        <v>33.299999999999997</v>
      </c>
      <c r="Z446">
        <f t="shared" si="52"/>
        <v>1220.4000000000001</v>
      </c>
      <c r="AA446">
        <f t="shared" si="53"/>
        <v>52.702702702702723</v>
      </c>
      <c r="AB446">
        <f t="shared" si="54"/>
        <v>0</v>
      </c>
      <c r="AC446">
        <f t="shared" si="55"/>
        <v>421.2000000000001</v>
      </c>
    </row>
    <row r="447" spans="1:29">
      <c r="A447">
        <v>10149</v>
      </c>
      <c r="B447" t="s">
        <v>128</v>
      </c>
      <c r="C447">
        <v>33</v>
      </c>
      <c r="D447">
        <v>125.86</v>
      </c>
      <c r="E447">
        <v>8</v>
      </c>
      <c r="F447" s="6">
        <f>IFERROR(VLOOKUP(A447,Orders!A:B,2,FALSE),"")</f>
        <v>37876</v>
      </c>
      <c r="G447" s="6">
        <f>IFERROR(VLOOKUP(A447,Orders!A:C,3,FALSE),"")</f>
        <v>37882</v>
      </c>
      <c r="H447" s="6">
        <f>IFERROR(VLOOKUP(A447,Orders!A:D,4,FALSE),"")</f>
        <v>37881</v>
      </c>
      <c r="I447" t="str">
        <f>IFERROR(VLOOKUP(A447,Orders!A:E,5,FALSE),"")</f>
        <v>Shipped</v>
      </c>
      <c r="J447">
        <f>IFERROR(VLOOKUP(A447,Orders!A:G,7,FALSE),"")</f>
        <v>487</v>
      </c>
      <c r="K447">
        <f>IFERROR(VLOOKUP(J447,Customers!A:L,12,FALSE),"")</f>
        <v>1165</v>
      </c>
      <c r="L447">
        <f>IFERROR(VLOOKUP(J447,Customers!A:M,13,FALSE),"")</f>
        <v>60300</v>
      </c>
      <c r="M447" t="str">
        <f>IFERROR(VLOOKUP(J447,Customers!A:H,8,FALSE),"")</f>
        <v>Brisbane</v>
      </c>
      <c r="N447">
        <f>IFERROR(VLOOKUP(K447,Employees!A:F,6,FALSE),"")</f>
        <v>1</v>
      </c>
      <c r="O447" t="str">
        <f>IFERROR(VLOOKUP(N447,Offices!A:B,2,FALSE),"")</f>
        <v>San Francisco</v>
      </c>
      <c r="P447" s="6">
        <f>IFERROR(VLOOKUP(J447,Payments!A:C,3,FALSE),"")</f>
        <v>37892</v>
      </c>
      <c r="Q447">
        <f>IFERROR(VLOOKUP(J447,Payments!A:D,4,FALSE),"")</f>
        <v>29997.09</v>
      </c>
      <c r="R447" t="str">
        <f>IFERROR(VLOOKUP(B447,Products!A:C,3,FALSE),"")</f>
        <v>Vintage Cars</v>
      </c>
      <c r="S447">
        <f>IFERROR(VLOOKUP(B447,Products!A:G,7,FALSE),"")</f>
        <v>9354</v>
      </c>
      <c r="T447">
        <f>IFERROR(VLOOKUP(B447,Products!A:I,9,FALSE),"")</f>
        <v>127.13</v>
      </c>
      <c r="U447">
        <f t="shared" si="48"/>
        <v>1</v>
      </c>
      <c r="V447" t="str">
        <f t="shared" si="49"/>
        <v>Yes</v>
      </c>
      <c r="W447">
        <f t="shared" si="50"/>
        <v>2003</v>
      </c>
      <c r="X447">
        <f t="shared" si="51"/>
        <v>9</v>
      </c>
      <c r="Y447">
        <f>IFERROR(VLOOKUP(B447,Products!A:I,8,FALSE),"")</f>
        <v>58.48</v>
      </c>
      <c r="Z447">
        <f t="shared" si="52"/>
        <v>4153.38</v>
      </c>
      <c r="AA447">
        <f t="shared" si="53"/>
        <v>115.21887824897401</v>
      </c>
      <c r="AB447">
        <f t="shared" si="54"/>
        <v>1</v>
      </c>
      <c r="AC447">
        <f t="shared" si="55"/>
        <v>2223.54</v>
      </c>
    </row>
    <row r="448" spans="1:29">
      <c r="A448">
        <v>10149</v>
      </c>
      <c r="B448" t="s">
        <v>129</v>
      </c>
      <c r="C448">
        <v>23</v>
      </c>
      <c r="D448">
        <v>167.06</v>
      </c>
      <c r="E448">
        <v>5</v>
      </c>
      <c r="F448" s="6">
        <f>IFERROR(VLOOKUP(A448,Orders!A:B,2,FALSE),"")</f>
        <v>37876</v>
      </c>
      <c r="G448" s="6">
        <f>IFERROR(VLOOKUP(A448,Orders!A:C,3,FALSE),"")</f>
        <v>37882</v>
      </c>
      <c r="H448" s="6">
        <f>IFERROR(VLOOKUP(A448,Orders!A:D,4,FALSE),"")</f>
        <v>37881</v>
      </c>
      <c r="I448" t="str">
        <f>IFERROR(VLOOKUP(A448,Orders!A:E,5,FALSE),"")</f>
        <v>Shipped</v>
      </c>
      <c r="J448">
        <f>IFERROR(VLOOKUP(A448,Orders!A:G,7,FALSE),"")</f>
        <v>487</v>
      </c>
      <c r="K448">
        <f>IFERROR(VLOOKUP(J448,Customers!A:L,12,FALSE),"")</f>
        <v>1165</v>
      </c>
      <c r="L448">
        <f>IFERROR(VLOOKUP(J448,Customers!A:M,13,FALSE),"")</f>
        <v>60300</v>
      </c>
      <c r="M448" t="str">
        <f>IFERROR(VLOOKUP(J448,Customers!A:H,8,FALSE),"")</f>
        <v>Brisbane</v>
      </c>
      <c r="N448">
        <f>IFERROR(VLOOKUP(K448,Employees!A:F,6,FALSE),"")</f>
        <v>1</v>
      </c>
      <c r="O448" t="str">
        <f>IFERROR(VLOOKUP(N448,Offices!A:B,2,FALSE),"")</f>
        <v>San Francisco</v>
      </c>
      <c r="P448" s="6">
        <f>IFERROR(VLOOKUP(J448,Payments!A:C,3,FALSE),"")</f>
        <v>37892</v>
      </c>
      <c r="Q448">
        <f>IFERROR(VLOOKUP(J448,Payments!A:D,4,FALSE),"")</f>
        <v>29997.09</v>
      </c>
      <c r="R448" t="str">
        <f>IFERROR(VLOOKUP(B448,Products!A:C,3,FALSE),"")</f>
        <v>Vintage Cars</v>
      </c>
      <c r="S448">
        <f>IFERROR(VLOOKUP(B448,Products!A:G,7,FALSE),"")</f>
        <v>548</v>
      </c>
      <c r="T448">
        <f>IFERROR(VLOOKUP(B448,Products!A:I,9,FALSE),"")</f>
        <v>168.75</v>
      </c>
      <c r="U448">
        <f t="shared" si="48"/>
        <v>1</v>
      </c>
      <c r="V448" t="str">
        <f t="shared" si="49"/>
        <v>Yes</v>
      </c>
      <c r="W448">
        <f t="shared" si="50"/>
        <v>2003</v>
      </c>
      <c r="X448">
        <f t="shared" si="51"/>
        <v>9</v>
      </c>
      <c r="Y448">
        <f>IFERROR(VLOOKUP(B448,Products!A:I,8,FALSE),"")</f>
        <v>72.56</v>
      </c>
      <c r="Z448">
        <f t="shared" si="52"/>
        <v>3842.38</v>
      </c>
      <c r="AA448">
        <f t="shared" si="53"/>
        <v>130.23704520396913</v>
      </c>
      <c r="AB448">
        <f t="shared" si="54"/>
        <v>1</v>
      </c>
      <c r="AC448">
        <f t="shared" si="55"/>
        <v>2173.5</v>
      </c>
    </row>
    <row r="449" spans="1:29">
      <c r="A449">
        <v>10149</v>
      </c>
      <c r="B449" t="s">
        <v>142</v>
      </c>
      <c r="C449">
        <v>42</v>
      </c>
      <c r="D449">
        <v>89.29</v>
      </c>
      <c r="E449">
        <v>2</v>
      </c>
      <c r="F449" s="6">
        <f>IFERROR(VLOOKUP(A449,Orders!A:B,2,FALSE),"")</f>
        <v>37876</v>
      </c>
      <c r="G449" s="6">
        <f>IFERROR(VLOOKUP(A449,Orders!A:C,3,FALSE),"")</f>
        <v>37882</v>
      </c>
      <c r="H449" s="6">
        <f>IFERROR(VLOOKUP(A449,Orders!A:D,4,FALSE),"")</f>
        <v>37881</v>
      </c>
      <c r="I449" t="str">
        <f>IFERROR(VLOOKUP(A449,Orders!A:E,5,FALSE),"")</f>
        <v>Shipped</v>
      </c>
      <c r="J449">
        <f>IFERROR(VLOOKUP(A449,Orders!A:G,7,FALSE),"")</f>
        <v>487</v>
      </c>
      <c r="K449">
        <f>IFERROR(VLOOKUP(J449,Customers!A:L,12,FALSE),"")</f>
        <v>1165</v>
      </c>
      <c r="L449">
        <f>IFERROR(VLOOKUP(J449,Customers!A:M,13,FALSE),"")</f>
        <v>60300</v>
      </c>
      <c r="M449" t="str">
        <f>IFERROR(VLOOKUP(J449,Customers!A:H,8,FALSE),"")</f>
        <v>Brisbane</v>
      </c>
      <c r="N449">
        <f>IFERROR(VLOOKUP(K449,Employees!A:F,6,FALSE),"")</f>
        <v>1</v>
      </c>
      <c r="O449" t="str">
        <f>IFERROR(VLOOKUP(N449,Offices!A:B,2,FALSE),"")</f>
        <v>San Francisco</v>
      </c>
      <c r="P449" s="6">
        <f>IFERROR(VLOOKUP(J449,Payments!A:C,3,FALSE),"")</f>
        <v>37892</v>
      </c>
      <c r="Q449">
        <f>IFERROR(VLOOKUP(J449,Payments!A:D,4,FALSE),"")</f>
        <v>29997.09</v>
      </c>
      <c r="R449" t="str">
        <f>IFERROR(VLOOKUP(B449,Products!A:C,3,FALSE),"")</f>
        <v>Vintage Cars</v>
      </c>
      <c r="S449">
        <f>IFERROR(VLOOKUP(B449,Products!A:G,7,FALSE),"")</f>
        <v>7913</v>
      </c>
      <c r="T449">
        <f>IFERROR(VLOOKUP(B449,Products!A:I,9,FALSE),"")</f>
        <v>99.21</v>
      </c>
      <c r="U449">
        <f t="shared" si="48"/>
        <v>1</v>
      </c>
      <c r="V449" t="str">
        <f t="shared" si="49"/>
        <v>Yes</v>
      </c>
      <c r="W449">
        <f t="shared" si="50"/>
        <v>2003</v>
      </c>
      <c r="X449">
        <f t="shared" si="51"/>
        <v>9</v>
      </c>
      <c r="Y449">
        <f>IFERROR(VLOOKUP(B449,Products!A:I,8,FALSE),"")</f>
        <v>57.54</v>
      </c>
      <c r="Z449">
        <f t="shared" si="52"/>
        <v>3750.1800000000003</v>
      </c>
      <c r="AA449">
        <f t="shared" si="53"/>
        <v>55.179005908932929</v>
      </c>
      <c r="AB449">
        <f t="shared" si="54"/>
        <v>0</v>
      </c>
      <c r="AC449">
        <f t="shared" si="55"/>
        <v>1333.5000000000002</v>
      </c>
    </row>
    <row r="450" spans="1:29">
      <c r="A450">
        <v>10149</v>
      </c>
      <c r="B450" t="s">
        <v>130</v>
      </c>
      <c r="C450">
        <v>36</v>
      </c>
      <c r="D450">
        <v>31.2</v>
      </c>
      <c r="E450">
        <v>7</v>
      </c>
      <c r="F450" s="6">
        <f>IFERROR(VLOOKUP(A450,Orders!A:B,2,FALSE),"")</f>
        <v>37876</v>
      </c>
      <c r="G450" s="6">
        <f>IFERROR(VLOOKUP(A450,Orders!A:C,3,FALSE),"")</f>
        <v>37882</v>
      </c>
      <c r="H450" s="6">
        <f>IFERROR(VLOOKUP(A450,Orders!A:D,4,FALSE),"")</f>
        <v>37881</v>
      </c>
      <c r="I450" t="str">
        <f>IFERROR(VLOOKUP(A450,Orders!A:E,5,FALSE),"")</f>
        <v>Shipped</v>
      </c>
      <c r="J450">
        <f>IFERROR(VLOOKUP(A450,Orders!A:G,7,FALSE),"")</f>
        <v>487</v>
      </c>
      <c r="K450">
        <f>IFERROR(VLOOKUP(J450,Customers!A:L,12,FALSE),"")</f>
        <v>1165</v>
      </c>
      <c r="L450">
        <f>IFERROR(VLOOKUP(J450,Customers!A:M,13,FALSE),"")</f>
        <v>60300</v>
      </c>
      <c r="M450" t="str">
        <f>IFERROR(VLOOKUP(J450,Customers!A:H,8,FALSE),"")</f>
        <v>Brisbane</v>
      </c>
      <c r="N450">
        <f>IFERROR(VLOOKUP(K450,Employees!A:F,6,FALSE),"")</f>
        <v>1</v>
      </c>
      <c r="O450" t="str">
        <f>IFERROR(VLOOKUP(N450,Offices!A:B,2,FALSE),"")</f>
        <v>San Francisco</v>
      </c>
      <c r="P450" s="6">
        <f>IFERROR(VLOOKUP(J450,Payments!A:C,3,FALSE),"")</f>
        <v>37892</v>
      </c>
      <c r="Q450">
        <f>IFERROR(VLOOKUP(J450,Payments!A:D,4,FALSE),"")</f>
        <v>29997.09</v>
      </c>
      <c r="R450" t="str">
        <f>IFERROR(VLOOKUP(B450,Products!A:C,3,FALSE),"")</f>
        <v>Vintage Cars</v>
      </c>
      <c r="S450">
        <f>IFERROR(VLOOKUP(B450,Products!A:G,7,FALSE),"")</f>
        <v>7332</v>
      </c>
      <c r="T450">
        <f>IFERROR(VLOOKUP(B450,Products!A:I,9,FALSE),"")</f>
        <v>33.19</v>
      </c>
      <c r="U450">
        <f t="shared" ref="U450:U513" si="56">G450-H450</f>
        <v>1</v>
      </c>
      <c r="V450" t="str">
        <f t="shared" ref="V450:V513" si="57">IF(OR(I450="Shipped",I450="Resolved"),IF(U450&lt;=6,"Yes","No"),"")</f>
        <v>Yes</v>
      </c>
      <c r="W450">
        <f t="shared" ref="W450:W513" si="58">YEAR(F450)</f>
        <v>2003</v>
      </c>
      <c r="X450">
        <f t="shared" ref="X450:X513" si="59">MONTH(F450)</f>
        <v>9</v>
      </c>
      <c r="Y450">
        <f>IFERROR(VLOOKUP(B450,Products!A:I,8,FALSE),"")</f>
        <v>22.57</v>
      </c>
      <c r="Z450">
        <f t="shared" ref="Z450:Z513" si="60">C450*D450</f>
        <v>1123.2</v>
      </c>
      <c r="AA450">
        <f t="shared" ref="AA450:AA513" si="61">((D450-Y450)/Y450)*100</f>
        <v>38.236597252990691</v>
      </c>
      <c r="AB450">
        <f t="shared" ref="AB450:AB513" si="62">IF(AA450&gt;=67, 1,0)</f>
        <v>0</v>
      </c>
      <c r="AC450">
        <f t="shared" ref="AC450:AC513" si="63">C450*(D450-Y450)</f>
        <v>310.67999999999995</v>
      </c>
    </row>
    <row r="451" spans="1:29">
      <c r="A451">
        <v>10149</v>
      </c>
      <c r="B451" t="s">
        <v>131</v>
      </c>
      <c r="C451">
        <v>49</v>
      </c>
      <c r="D451">
        <v>39.869999999999997</v>
      </c>
      <c r="E451">
        <v>6</v>
      </c>
      <c r="F451" s="6">
        <f>IFERROR(VLOOKUP(A451,Orders!A:B,2,FALSE),"")</f>
        <v>37876</v>
      </c>
      <c r="G451" s="6">
        <f>IFERROR(VLOOKUP(A451,Orders!A:C,3,FALSE),"")</f>
        <v>37882</v>
      </c>
      <c r="H451" s="6">
        <f>IFERROR(VLOOKUP(A451,Orders!A:D,4,FALSE),"")</f>
        <v>37881</v>
      </c>
      <c r="I451" t="str">
        <f>IFERROR(VLOOKUP(A451,Orders!A:E,5,FALSE),"")</f>
        <v>Shipped</v>
      </c>
      <c r="J451">
        <f>IFERROR(VLOOKUP(A451,Orders!A:G,7,FALSE),"")</f>
        <v>487</v>
      </c>
      <c r="K451">
        <f>IFERROR(VLOOKUP(J451,Customers!A:L,12,FALSE),"")</f>
        <v>1165</v>
      </c>
      <c r="L451">
        <f>IFERROR(VLOOKUP(J451,Customers!A:M,13,FALSE),"")</f>
        <v>60300</v>
      </c>
      <c r="M451" t="str">
        <f>IFERROR(VLOOKUP(J451,Customers!A:H,8,FALSE),"")</f>
        <v>Brisbane</v>
      </c>
      <c r="N451">
        <f>IFERROR(VLOOKUP(K451,Employees!A:F,6,FALSE),"")</f>
        <v>1</v>
      </c>
      <c r="O451" t="str">
        <f>IFERROR(VLOOKUP(N451,Offices!A:B,2,FALSE),"")</f>
        <v>San Francisco</v>
      </c>
      <c r="P451" s="6">
        <f>IFERROR(VLOOKUP(J451,Payments!A:C,3,FALSE),"")</f>
        <v>37892</v>
      </c>
      <c r="Q451">
        <f>IFERROR(VLOOKUP(J451,Payments!A:D,4,FALSE),"")</f>
        <v>29997.09</v>
      </c>
      <c r="R451" t="str">
        <f>IFERROR(VLOOKUP(B451,Products!A:C,3,FALSE),"")</f>
        <v>Vintage Cars</v>
      </c>
      <c r="S451">
        <f>IFERROR(VLOOKUP(B451,Products!A:G,7,FALSE),"")</f>
        <v>2847</v>
      </c>
      <c r="T451">
        <f>IFERROR(VLOOKUP(B451,Products!A:I,9,FALSE),"")</f>
        <v>44.8</v>
      </c>
      <c r="U451">
        <f t="shared" si="56"/>
        <v>1</v>
      </c>
      <c r="V451" t="str">
        <f t="shared" si="57"/>
        <v>Yes</v>
      </c>
      <c r="W451">
        <f t="shared" si="58"/>
        <v>2003</v>
      </c>
      <c r="X451">
        <f t="shared" si="59"/>
        <v>9</v>
      </c>
      <c r="Y451">
        <f>IFERROR(VLOOKUP(B451,Products!A:I,8,FALSE),"")</f>
        <v>20.61</v>
      </c>
      <c r="Z451">
        <f t="shared" si="60"/>
        <v>1953.6299999999999</v>
      </c>
      <c r="AA451">
        <f t="shared" si="61"/>
        <v>93.449781659388648</v>
      </c>
      <c r="AB451">
        <f t="shared" si="62"/>
        <v>1</v>
      </c>
      <c r="AC451">
        <f t="shared" si="63"/>
        <v>943.7399999999999</v>
      </c>
    </row>
    <row r="452" spans="1:29">
      <c r="A452">
        <v>10149</v>
      </c>
      <c r="B452" t="s">
        <v>127</v>
      </c>
      <c r="C452">
        <v>26</v>
      </c>
      <c r="D452">
        <v>38.57</v>
      </c>
      <c r="E452">
        <v>9</v>
      </c>
      <c r="F452" s="6">
        <f>IFERROR(VLOOKUP(A452,Orders!A:B,2,FALSE),"")</f>
        <v>37876</v>
      </c>
      <c r="G452" s="6">
        <f>IFERROR(VLOOKUP(A452,Orders!A:C,3,FALSE),"")</f>
        <v>37882</v>
      </c>
      <c r="H452" s="6">
        <f>IFERROR(VLOOKUP(A452,Orders!A:D,4,FALSE),"")</f>
        <v>37881</v>
      </c>
      <c r="I452" t="str">
        <f>IFERROR(VLOOKUP(A452,Orders!A:E,5,FALSE),"")</f>
        <v>Shipped</v>
      </c>
      <c r="J452">
        <f>IFERROR(VLOOKUP(A452,Orders!A:G,7,FALSE),"")</f>
        <v>487</v>
      </c>
      <c r="K452">
        <f>IFERROR(VLOOKUP(J452,Customers!A:L,12,FALSE),"")</f>
        <v>1165</v>
      </c>
      <c r="L452">
        <f>IFERROR(VLOOKUP(J452,Customers!A:M,13,FALSE),"")</f>
        <v>60300</v>
      </c>
      <c r="M452" t="str">
        <f>IFERROR(VLOOKUP(J452,Customers!A:H,8,FALSE),"")</f>
        <v>Brisbane</v>
      </c>
      <c r="N452">
        <f>IFERROR(VLOOKUP(K452,Employees!A:F,6,FALSE),"")</f>
        <v>1</v>
      </c>
      <c r="O452" t="str">
        <f>IFERROR(VLOOKUP(N452,Offices!A:B,2,FALSE),"")</f>
        <v>San Francisco</v>
      </c>
      <c r="P452" s="6">
        <f>IFERROR(VLOOKUP(J452,Payments!A:C,3,FALSE),"")</f>
        <v>37892</v>
      </c>
      <c r="Q452">
        <f>IFERROR(VLOOKUP(J452,Payments!A:D,4,FALSE),"")</f>
        <v>29997.09</v>
      </c>
      <c r="R452" t="str">
        <f>IFERROR(VLOOKUP(B452,Products!A:C,3,FALSE),"")</f>
        <v>Vintage Cars</v>
      </c>
      <c r="S452">
        <f>IFERROR(VLOOKUP(B452,Products!A:G,7,FALSE),"")</f>
        <v>2081</v>
      </c>
      <c r="T452">
        <f>IFERROR(VLOOKUP(B452,Products!A:I,9,FALSE),"")</f>
        <v>41.03</v>
      </c>
      <c r="U452">
        <f t="shared" si="56"/>
        <v>1</v>
      </c>
      <c r="V452" t="str">
        <f t="shared" si="57"/>
        <v>Yes</v>
      </c>
      <c r="W452">
        <f t="shared" si="58"/>
        <v>2003</v>
      </c>
      <c r="X452">
        <f t="shared" si="59"/>
        <v>9</v>
      </c>
      <c r="Y452">
        <f>IFERROR(VLOOKUP(B452,Products!A:I,8,FALSE),"")</f>
        <v>21.75</v>
      </c>
      <c r="Z452">
        <f t="shared" si="60"/>
        <v>1002.82</v>
      </c>
      <c r="AA452">
        <f t="shared" si="61"/>
        <v>77.333333333333329</v>
      </c>
      <c r="AB452">
        <f t="shared" si="62"/>
        <v>1</v>
      </c>
      <c r="AC452">
        <f t="shared" si="63"/>
        <v>437.32</v>
      </c>
    </row>
    <row r="453" spans="1:29">
      <c r="A453">
        <v>10149</v>
      </c>
      <c r="B453" t="s">
        <v>146</v>
      </c>
      <c r="C453">
        <v>20</v>
      </c>
      <c r="D453">
        <v>90.57</v>
      </c>
      <c r="E453">
        <v>1</v>
      </c>
      <c r="F453" s="6">
        <f>IFERROR(VLOOKUP(A453,Orders!A:B,2,FALSE),"")</f>
        <v>37876</v>
      </c>
      <c r="G453" s="6">
        <f>IFERROR(VLOOKUP(A453,Orders!A:C,3,FALSE),"")</f>
        <v>37882</v>
      </c>
      <c r="H453" s="6">
        <f>IFERROR(VLOOKUP(A453,Orders!A:D,4,FALSE),"")</f>
        <v>37881</v>
      </c>
      <c r="I453" t="str">
        <f>IFERROR(VLOOKUP(A453,Orders!A:E,5,FALSE),"")</f>
        <v>Shipped</v>
      </c>
      <c r="J453">
        <f>IFERROR(VLOOKUP(A453,Orders!A:G,7,FALSE),"")</f>
        <v>487</v>
      </c>
      <c r="K453">
        <f>IFERROR(VLOOKUP(J453,Customers!A:L,12,FALSE),"")</f>
        <v>1165</v>
      </c>
      <c r="L453">
        <f>IFERROR(VLOOKUP(J453,Customers!A:M,13,FALSE),"")</f>
        <v>60300</v>
      </c>
      <c r="M453" t="str">
        <f>IFERROR(VLOOKUP(J453,Customers!A:H,8,FALSE),"")</f>
        <v>Brisbane</v>
      </c>
      <c r="N453">
        <f>IFERROR(VLOOKUP(K453,Employees!A:F,6,FALSE),"")</f>
        <v>1</v>
      </c>
      <c r="O453" t="str">
        <f>IFERROR(VLOOKUP(N453,Offices!A:B,2,FALSE),"")</f>
        <v>San Francisco</v>
      </c>
      <c r="P453" s="6">
        <f>IFERROR(VLOOKUP(J453,Payments!A:C,3,FALSE),"")</f>
        <v>37892</v>
      </c>
      <c r="Q453">
        <f>IFERROR(VLOOKUP(J453,Payments!A:D,4,FALSE),"")</f>
        <v>29997.09</v>
      </c>
      <c r="R453" t="str">
        <f>IFERROR(VLOOKUP(B453,Products!A:C,3,FALSE),"")</f>
        <v>Vintage Cars</v>
      </c>
      <c r="S453">
        <f>IFERROR(VLOOKUP(B453,Products!A:G,7,FALSE),"")</f>
        <v>4710</v>
      </c>
      <c r="T453">
        <f>IFERROR(VLOOKUP(B453,Products!A:I,9,FALSE),"")</f>
        <v>97.39</v>
      </c>
      <c r="U453">
        <f t="shared" si="56"/>
        <v>1</v>
      </c>
      <c r="V453" t="str">
        <f t="shared" si="57"/>
        <v>Yes</v>
      </c>
      <c r="W453">
        <f t="shared" si="58"/>
        <v>2003</v>
      </c>
      <c r="X453">
        <f t="shared" si="59"/>
        <v>9</v>
      </c>
      <c r="Y453">
        <f>IFERROR(VLOOKUP(B453,Products!A:I,8,FALSE),"")</f>
        <v>57.46</v>
      </c>
      <c r="Z453">
        <f t="shared" si="60"/>
        <v>1811.3999999999999</v>
      </c>
      <c r="AA453">
        <f t="shared" si="61"/>
        <v>57.622694048033395</v>
      </c>
      <c r="AB453">
        <f t="shared" si="62"/>
        <v>0</v>
      </c>
      <c r="AC453">
        <f t="shared" si="63"/>
        <v>662.19999999999982</v>
      </c>
    </row>
    <row r="454" spans="1:29">
      <c r="A454">
        <v>10150</v>
      </c>
      <c r="B454" t="s">
        <v>134</v>
      </c>
      <c r="C454">
        <v>45</v>
      </c>
      <c r="D454">
        <v>182.16</v>
      </c>
      <c r="E454">
        <v>8</v>
      </c>
      <c r="F454" s="6">
        <f>IFERROR(VLOOKUP(A454,Orders!A:B,2,FALSE),"")</f>
        <v>37883</v>
      </c>
      <c r="G454" s="6">
        <f>IFERROR(VLOOKUP(A454,Orders!A:C,3,FALSE),"")</f>
        <v>37891</v>
      </c>
      <c r="H454" s="6">
        <f>IFERROR(VLOOKUP(A454,Orders!A:D,4,FALSE),"")</f>
        <v>37885</v>
      </c>
      <c r="I454" t="str">
        <f>IFERROR(VLOOKUP(A454,Orders!A:E,5,FALSE),"")</f>
        <v>Shipped</v>
      </c>
      <c r="J454">
        <f>IFERROR(VLOOKUP(A454,Orders!A:G,7,FALSE),"")</f>
        <v>148</v>
      </c>
      <c r="K454">
        <f>IFERROR(VLOOKUP(J454,Customers!A:L,12,FALSE),"")</f>
        <v>1621</v>
      </c>
      <c r="L454">
        <f>IFERROR(VLOOKUP(J454,Customers!A:M,13,FALSE),"")</f>
        <v>103800</v>
      </c>
      <c r="M454" t="str">
        <f>IFERROR(VLOOKUP(J454,Customers!A:H,8,FALSE),"")</f>
        <v>Singapore</v>
      </c>
      <c r="N454">
        <f>IFERROR(VLOOKUP(K454,Employees!A:F,6,FALSE),"")</f>
        <v>5</v>
      </c>
      <c r="O454" t="str">
        <f>IFERROR(VLOOKUP(N454,Offices!A:B,2,FALSE),"")</f>
        <v>Tokyo</v>
      </c>
      <c r="P454" s="6">
        <f>IFERROR(VLOOKUP(J454,Payments!A:C,3,FALSE),"")</f>
        <v>37733</v>
      </c>
      <c r="Q454">
        <f>IFERROR(VLOOKUP(J454,Payments!A:D,4,FALSE),"")</f>
        <v>44380.15</v>
      </c>
      <c r="R454" t="str">
        <f>IFERROR(VLOOKUP(B454,Products!A:C,3,FALSE),"")</f>
        <v>Classic Cars</v>
      </c>
      <c r="S454">
        <f>IFERROR(VLOOKUP(B454,Products!A:G,7,FALSE),"")</f>
        <v>7305</v>
      </c>
      <c r="T454">
        <f>IFERROR(VLOOKUP(B454,Products!A:I,9,FALSE),"")</f>
        <v>214.3</v>
      </c>
      <c r="U454">
        <f t="shared" si="56"/>
        <v>6</v>
      </c>
      <c r="V454" t="str">
        <f t="shared" si="57"/>
        <v>Yes</v>
      </c>
      <c r="W454">
        <f t="shared" si="58"/>
        <v>2003</v>
      </c>
      <c r="X454">
        <f t="shared" si="59"/>
        <v>9</v>
      </c>
      <c r="Y454">
        <f>IFERROR(VLOOKUP(B454,Products!A:I,8,FALSE),"")</f>
        <v>98.58</v>
      </c>
      <c r="Z454">
        <f t="shared" si="60"/>
        <v>8197.2000000000007</v>
      </c>
      <c r="AA454">
        <f t="shared" si="61"/>
        <v>84.783931832014602</v>
      </c>
      <c r="AB454">
        <f t="shared" si="62"/>
        <v>1</v>
      </c>
      <c r="AC454">
        <f t="shared" si="63"/>
        <v>3761.1</v>
      </c>
    </row>
    <row r="455" spans="1:29">
      <c r="A455">
        <v>10150</v>
      </c>
      <c r="B455" t="s">
        <v>135</v>
      </c>
      <c r="C455">
        <v>20</v>
      </c>
      <c r="D455">
        <v>121.15</v>
      </c>
      <c r="E455">
        <v>1</v>
      </c>
      <c r="F455" s="6">
        <f>IFERROR(VLOOKUP(A455,Orders!A:B,2,FALSE),"")</f>
        <v>37883</v>
      </c>
      <c r="G455" s="6">
        <f>IFERROR(VLOOKUP(A455,Orders!A:C,3,FALSE),"")</f>
        <v>37891</v>
      </c>
      <c r="H455" s="6">
        <f>IFERROR(VLOOKUP(A455,Orders!A:D,4,FALSE),"")</f>
        <v>37885</v>
      </c>
      <c r="I455" t="str">
        <f>IFERROR(VLOOKUP(A455,Orders!A:E,5,FALSE),"")</f>
        <v>Shipped</v>
      </c>
      <c r="J455">
        <f>IFERROR(VLOOKUP(A455,Orders!A:G,7,FALSE),"")</f>
        <v>148</v>
      </c>
      <c r="K455">
        <f>IFERROR(VLOOKUP(J455,Customers!A:L,12,FALSE),"")</f>
        <v>1621</v>
      </c>
      <c r="L455">
        <f>IFERROR(VLOOKUP(J455,Customers!A:M,13,FALSE),"")</f>
        <v>103800</v>
      </c>
      <c r="M455" t="str">
        <f>IFERROR(VLOOKUP(J455,Customers!A:H,8,FALSE),"")</f>
        <v>Singapore</v>
      </c>
      <c r="N455">
        <f>IFERROR(VLOOKUP(K455,Employees!A:F,6,FALSE),"")</f>
        <v>5</v>
      </c>
      <c r="O455" t="str">
        <f>IFERROR(VLOOKUP(N455,Offices!A:B,2,FALSE),"")</f>
        <v>Tokyo</v>
      </c>
      <c r="P455" s="6">
        <f>IFERROR(VLOOKUP(J455,Payments!A:C,3,FALSE),"")</f>
        <v>37733</v>
      </c>
      <c r="Q455">
        <f>IFERROR(VLOOKUP(J455,Payments!A:D,4,FALSE),"")</f>
        <v>44380.15</v>
      </c>
      <c r="R455" t="str">
        <f>IFERROR(VLOOKUP(B455,Products!A:C,3,FALSE),"")</f>
        <v>Classic Cars</v>
      </c>
      <c r="S455">
        <f>IFERROR(VLOOKUP(B455,Products!A:G,7,FALSE),"")</f>
        <v>6791</v>
      </c>
      <c r="T455">
        <f>IFERROR(VLOOKUP(B455,Products!A:I,9,FALSE),"")</f>
        <v>147.74</v>
      </c>
      <c r="U455">
        <f t="shared" si="56"/>
        <v>6</v>
      </c>
      <c r="V455" t="str">
        <f t="shared" si="57"/>
        <v>Yes</v>
      </c>
      <c r="W455">
        <f t="shared" si="58"/>
        <v>2003</v>
      </c>
      <c r="X455">
        <f t="shared" si="59"/>
        <v>9</v>
      </c>
      <c r="Y455">
        <f>IFERROR(VLOOKUP(B455,Products!A:I,8,FALSE),"")</f>
        <v>103.42</v>
      </c>
      <c r="Z455">
        <f t="shared" si="60"/>
        <v>2423</v>
      </c>
      <c r="AA455">
        <f t="shared" si="61"/>
        <v>17.143685940823829</v>
      </c>
      <c r="AB455">
        <f t="shared" si="62"/>
        <v>0</v>
      </c>
      <c r="AC455">
        <f t="shared" si="63"/>
        <v>354.60000000000008</v>
      </c>
    </row>
    <row r="456" spans="1:29">
      <c r="A456">
        <v>10150</v>
      </c>
      <c r="B456" t="s">
        <v>136</v>
      </c>
      <c r="C456">
        <v>30</v>
      </c>
      <c r="D456">
        <v>135.30000000000001</v>
      </c>
      <c r="E456">
        <v>5</v>
      </c>
      <c r="F456" s="6">
        <f>IFERROR(VLOOKUP(A456,Orders!A:B,2,FALSE),"")</f>
        <v>37883</v>
      </c>
      <c r="G456" s="6">
        <f>IFERROR(VLOOKUP(A456,Orders!A:C,3,FALSE),"")</f>
        <v>37891</v>
      </c>
      <c r="H456" s="6">
        <f>IFERROR(VLOOKUP(A456,Orders!A:D,4,FALSE),"")</f>
        <v>37885</v>
      </c>
      <c r="I456" t="str">
        <f>IFERROR(VLOOKUP(A456,Orders!A:E,5,FALSE),"")</f>
        <v>Shipped</v>
      </c>
      <c r="J456">
        <f>IFERROR(VLOOKUP(A456,Orders!A:G,7,FALSE),"")</f>
        <v>148</v>
      </c>
      <c r="K456">
        <f>IFERROR(VLOOKUP(J456,Customers!A:L,12,FALSE),"")</f>
        <v>1621</v>
      </c>
      <c r="L456">
        <f>IFERROR(VLOOKUP(J456,Customers!A:M,13,FALSE),"")</f>
        <v>103800</v>
      </c>
      <c r="M456" t="str">
        <f>IFERROR(VLOOKUP(J456,Customers!A:H,8,FALSE),"")</f>
        <v>Singapore</v>
      </c>
      <c r="N456">
        <f>IFERROR(VLOOKUP(K456,Employees!A:F,6,FALSE),"")</f>
        <v>5</v>
      </c>
      <c r="O456" t="str">
        <f>IFERROR(VLOOKUP(N456,Offices!A:B,2,FALSE),"")</f>
        <v>Tokyo</v>
      </c>
      <c r="P456" s="6">
        <f>IFERROR(VLOOKUP(J456,Payments!A:C,3,FALSE),"")</f>
        <v>37733</v>
      </c>
      <c r="Q456">
        <f>IFERROR(VLOOKUP(J456,Payments!A:D,4,FALSE),"")</f>
        <v>44380.15</v>
      </c>
      <c r="R456" t="str">
        <f>IFERROR(VLOOKUP(B456,Products!A:C,3,FALSE),"")</f>
        <v>Trucks and Buses</v>
      </c>
      <c r="S456">
        <f>IFERROR(VLOOKUP(B456,Products!A:G,7,FALSE),"")</f>
        <v>1579</v>
      </c>
      <c r="T456">
        <f>IFERROR(VLOOKUP(B456,Products!A:I,9,FALSE),"")</f>
        <v>136.66999999999999</v>
      </c>
      <c r="U456">
        <f t="shared" si="56"/>
        <v>6</v>
      </c>
      <c r="V456" t="str">
        <f t="shared" si="57"/>
        <v>Yes</v>
      </c>
      <c r="W456">
        <f t="shared" si="58"/>
        <v>2003</v>
      </c>
      <c r="X456">
        <f t="shared" si="59"/>
        <v>9</v>
      </c>
      <c r="Y456">
        <f>IFERROR(VLOOKUP(B456,Products!A:I,8,FALSE),"")</f>
        <v>77.900000000000006</v>
      </c>
      <c r="Z456">
        <f t="shared" si="60"/>
        <v>4059.0000000000005</v>
      </c>
      <c r="AA456">
        <f t="shared" si="61"/>
        <v>73.684210526315795</v>
      </c>
      <c r="AB456">
        <f t="shared" si="62"/>
        <v>1</v>
      </c>
      <c r="AC456">
        <f t="shared" si="63"/>
        <v>1722.0000000000002</v>
      </c>
    </row>
    <row r="457" spans="1:29">
      <c r="A457">
        <v>10150</v>
      </c>
      <c r="B457" t="s">
        <v>137</v>
      </c>
      <c r="C457">
        <v>34</v>
      </c>
      <c r="D457">
        <v>95.67</v>
      </c>
      <c r="E457">
        <v>7</v>
      </c>
      <c r="F457" s="6">
        <f>IFERROR(VLOOKUP(A457,Orders!A:B,2,FALSE),"")</f>
        <v>37883</v>
      </c>
      <c r="G457" s="6">
        <f>IFERROR(VLOOKUP(A457,Orders!A:C,3,FALSE),"")</f>
        <v>37891</v>
      </c>
      <c r="H457" s="6">
        <f>IFERROR(VLOOKUP(A457,Orders!A:D,4,FALSE),"")</f>
        <v>37885</v>
      </c>
      <c r="I457" t="str">
        <f>IFERROR(VLOOKUP(A457,Orders!A:E,5,FALSE),"")</f>
        <v>Shipped</v>
      </c>
      <c r="J457">
        <f>IFERROR(VLOOKUP(A457,Orders!A:G,7,FALSE),"")</f>
        <v>148</v>
      </c>
      <c r="K457">
        <f>IFERROR(VLOOKUP(J457,Customers!A:L,12,FALSE),"")</f>
        <v>1621</v>
      </c>
      <c r="L457">
        <f>IFERROR(VLOOKUP(J457,Customers!A:M,13,FALSE),"")</f>
        <v>103800</v>
      </c>
      <c r="M457" t="str">
        <f>IFERROR(VLOOKUP(J457,Customers!A:H,8,FALSE),"")</f>
        <v>Singapore</v>
      </c>
      <c r="N457">
        <f>IFERROR(VLOOKUP(K457,Employees!A:F,6,FALSE),"")</f>
        <v>5</v>
      </c>
      <c r="O457" t="str">
        <f>IFERROR(VLOOKUP(N457,Offices!A:B,2,FALSE),"")</f>
        <v>Tokyo</v>
      </c>
      <c r="P457" s="6">
        <f>IFERROR(VLOOKUP(J457,Payments!A:C,3,FALSE),"")</f>
        <v>37733</v>
      </c>
      <c r="Q457">
        <f>IFERROR(VLOOKUP(J457,Payments!A:D,4,FALSE),"")</f>
        <v>44380.15</v>
      </c>
      <c r="R457" t="str">
        <f>IFERROR(VLOOKUP(B457,Products!A:C,3,FALSE),"")</f>
        <v>Trucks and Buses</v>
      </c>
      <c r="S457">
        <f>IFERROR(VLOOKUP(B457,Products!A:G,7,FALSE),"")</f>
        <v>2613</v>
      </c>
      <c r="T457">
        <f>IFERROR(VLOOKUP(B457,Products!A:I,9,FALSE),"")</f>
        <v>116.67</v>
      </c>
      <c r="U457">
        <f t="shared" si="56"/>
        <v>6</v>
      </c>
      <c r="V457" t="str">
        <f t="shared" si="57"/>
        <v>Yes</v>
      </c>
      <c r="W457">
        <f t="shared" si="58"/>
        <v>2003</v>
      </c>
      <c r="X457">
        <f t="shared" si="59"/>
        <v>9</v>
      </c>
      <c r="Y457">
        <f>IFERROR(VLOOKUP(B457,Products!A:I,8,FALSE),"")</f>
        <v>58.33</v>
      </c>
      <c r="Z457">
        <f t="shared" si="60"/>
        <v>3252.78</v>
      </c>
      <c r="AA457">
        <f t="shared" si="61"/>
        <v>64.015086576375808</v>
      </c>
      <c r="AB457">
        <f t="shared" si="62"/>
        <v>0</v>
      </c>
      <c r="AC457">
        <f t="shared" si="63"/>
        <v>1269.5600000000002</v>
      </c>
    </row>
    <row r="458" spans="1:29">
      <c r="A458">
        <v>10150</v>
      </c>
      <c r="B458" t="s">
        <v>139</v>
      </c>
      <c r="C458">
        <v>47</v>
      </c>
      <c r="D458">
        <v>93.21</v>
      </c>
      <c r="E458">
        <v>9</v>
      </c>
      <c r="F458" s="6">
        <f>IFERROR(VLOOKUP(A458,Orders!A:B,2,FALSE),"")</f>
        <v>37883</v>
      </c>
      <c r="G458" s="6">
        <f>IFERROR(VLOOKUP(A458,Orders!A:C,3,FALSE),"")</f>
        <v>37891</v>
      </c>
      <c r="H458" s="6">
        <f>IFERROR(VLOOKUP(A458,Orders!A:D,4,FALSE),"")</f>
        <v>37885</v>
      </c>
      <c r="I458" t="str">
        <f>IFERROR(VLOOKUP(A458,Orders!A:E,5,FALSE),"")</f>
        <v>Shipped</v>
      </c>
      <c r="J458">
        <f>IFERROR(VLOOKUP(A458,Orders!A:G,7,FALSE),"")</f>
        <v>148</v>
      </c>
      <c r="K458">
        <f>IFERROR(VLOOKUP(J458,Customers!A:L,12,FALSE),"")</f>
        <v>1621</v>
      </c>
      <c r="L458">
        <f>IFERROR(VLOOKUP(J458,Customers!A:M,13,FALSE),"")</f>
        <v>103800</v>
      </c>
      <c r="M458" t="str">
        <f>IFERROR(VLOOKUP(J458,Customers!A:H,8,FALSE),"")</f>
        <v>Singapore</v>
      </c>
      <c r="N458">
        <f>IFERROR(VLOOKUP(K458,Employees!A:F,6,FALSE),"")</f>
        <v>5</v>
      </c>
      <c r="O458" t="str">
        <f>IFERROR(VLOOKUP(N458,Offices!A:B,2,FALSE),"")</f>
        <v>Tokyo</v>
      </c>
      <c r="P458" s="6">
        <f>IFERROR(VLOOKUP(J458,Payments!A:C,3,FALSE),"")</f>
        <v>37733</v>
      </c>
      <c r="Q458">
        <f>IFERROR(VLOOKUP(J458,Payments!A:D,4,FALSE),"")</f>
        <v>44380.15</v>
      </c>
      <c r="R458" t="str">
        <f>IFERROR(VLOOKUP(B458,Products!A:C,3,FALSE),"")</f>
        <v>Vintage Cars</v>
      </c>
      <c r="S458">
        <f>IFERROR(VLOOKUP(B458,Products!A:G,7,FALSE),"")</f>
        <v>4189</v>
      </c>
      <c r="T458">
        <f>IFERROR(VLOOKUP(B458,Products!A:I,9,FALSE),"")</f>
        <v>101.31</v>
      </c>
      <c r="U458">
        <f t="shared" si="56"/>
        <v>6</v>
      </c>
      <c r="V458" t="str">
        <f t="shared" si="57"/>
        <v>Yes</v>
      </c>
      <c r="W458">
        <f t="shared" si="58"/>
        <v>2003</v>
      </c>
      <c r="X458">
        <f t="shared" si="59"/>
        <v>9</v>
      </c>
      <c r="Y458">
        <f>IFERROR(VLOOKUP(B458,Products!A:I,8,FALSE),"")</f>
        <v>60.78</v>
      </c>
      <c r="Z458">
        <f t="shared" si="60"/>
        <v>4380.87</v>
      </c>
      <c r="AA458">
        <f t="shared" si="61"/>
        <v>53.356367226061195</v>
      </c>
      <c r="AB458">
        <f t="shared" si="62"/>
        <v>0</v>
      </c>
      <c r="AC458">
        <f t="shared" si="63"/>
        <v>1524.2099999999996</v>
      </c>
    </row>
    <row r="459" spans="1:29">
      <c r="A459">
        <v>10150</v>
      </c>
      <c r="B459" t="s">
        <v>140</v>
      </c>
      <c r="C459">
        <v>30</v>
      </c>
      <c r="D459">
        <v>56.21</v>
      </c>
      <c r="E459">
        <v>11</v>
      </c>
      <c r="F459" s="6">
        <f>IFERROR(VLOOKUP(A459,Orders!A:B,2,FALSE),"")</f>
        <v>37883</v>
      </c>
      <c r="G459" s="6">
        <f>IFERROR(VLOOKUP(A459,Orders!A:C,3,FALSE),"")</f>
        <v>37891</v>
      </c>
      <c r="H459" s="6">
        <f>IFERROR(VLOOKUP(A459,Orders!A:D,4,FALSE),"")</f>
        <v>37885</v>
      </c>
      <c r="I459" t="str">
        <f>IFERROR(VLOOKUP(A459,Orders!A:E,5,FALSE),"")</f>
        <v>Shipped</v>
      </c>
      <c r="J459">
        <f>IFERROR(VLOOKUP(A459,Orders!A:G,7,FALSE),"")</f>
        <v>148</v>
      </c>
      <c r="K459">
        <f>IFERROR(VLOOKUP(J459,Customers!A:L,12,FALSE),"")</f>
        <v>1621</v>
      </c>
      <c r="L459">
        <f>IFERROR(VLOOKUP(J459,Customers!A:M,13,FALSE),"")</f>
        <v>103800</v>
      </c>
      <c r="M459" t="str">
        <f>IFERROR(VLOOKUP(J459,Customers!A:H,8,FALSE),"")</f>
        <v>Singapore</v>
      </c>
      <c r="N459">
        <f>IFERROR(VLOOKUP(K459,Employees!A:F,6,FALSE),"")</f>
        <v>5</v>
      </c>
      <c r="O459" t="str">
        <f>IFERROR(VLOOKUP(N459,Offices!A:B,2,FALSE),"")</f>
        <v>Tokyo</v>
      </c>
      <c r="P459" s="6">
        <f>IFERROR(VLOOKUP(J459,Payments!A:C,3,FALSE),"")</f>
        <v>37733</v>
      </c>
      <c r="Q459">
        <f>IFERROR(VLOOKUP(J459,Payments!A:D,4,FALSE),"")</f>
        <v>44380.15</v>
      </c>
      <c r="R459" t="str">
        <f>IFERROR(VLOOKUP(B459,Products!A:C,3,FALSE),"")</f>
        <v>Vintage Cars</v>
      </c>
      <c r="S459">
        <f>IFERROR(VLOOKUP(B459,Products!A:G,7,FALSE),"")</f>
        <v>5649</v>
      </c>
      <c r="T459">
        <f>IFERROR(VLOOKUP(B459,Products!A:I,9,FALSE),"")</f>
        <v>62.46</v>
      </c>
      <c r="U459">
        <f t="shared" si="56"/>
        <v>6</v>
      </c>
      <c r="V459" t="str">
        <f t="shared" si="57"/>
        <v>Yes</v>
      </c>
      <c r="W459">
        <f t="shared" si="58"/>
        <v>2003</v>
      </c>
      <c r="X459">
        <f t="shared" si="59"/>
        <v>9</v>
      </c>
      <c r="Y459">
        <f>IFERROR(VLOOKUP(B459,Products!A:I,8,FALSE),"")</f>
        <v>34.35</v>
      </c>
      <c r="Z459">
        <f t="shared" si="60"/>
        <v>1686.3</v>
      </c>
      <c r="AA459">
        <f t="shared" si="61"/>
        <v>63.639010189228529</v>
      </c>
      <c r="AB459">
        <f t="shared" si="62"/>
        <v>0</v>
      </c>
      <c r="AC459">
        <f t="shared" si="63"/>
        <v>655.8</v>
      </c>
    </row>
    <row r="460" spans="1:29">
      <c r="A460">
        <v>10150</v>
      </c>
      <c r="B460" t="s">
        <v>141</v>
      </c>
      <c r="C460">
        <v>26</v>
      </c>
      <c r="D460">
        <v>97.39</v>
      </c>
      <c r="E460">
        <v>10</v>
      </c>
      <c r="F460" s="6">
        <f>IFERROR(VLOOKUP(A460,Orders!A:B,2,FALSE),"")</f>
        <v>37883</v>
      </c>
      <c r="G460" s="6">
        <f>IFERROR(VLOOKUP(A460,Orders!A:C,3,FALSE),"")</f>
        <v>37891</v>
      </c>
      <c r="H460" s="6">
        <f>IFERROR(VLOOKUP(A460,Orders!A:D,4,FALSE),"")</f>
        <v>37885</v>
      </c>
      <c r="I460" t="str">
        <f>IFERROR(VLOOKUP(A460,Orders!A:E,5,FALSE),"")</f>
        <v>Shipped</v>
      </c>
      <c r="J460">
        <f>IFERROR(VLOOKUP(A460,Orders!A:G,7,FALSE),"")</f>
        <v>148</v>
      </c>
      <c r="K460">
        <f>IFERROR(VLOOKUP(J460,Customers!A:L,12,FALSE),"")</f>
        <v>1621</v>
      </c>
      <c r="L460">
        <f>IFERROR(VLOOKUP(J460,Customers!A:M,13,FALSE),"")</f>
        <v>103800</v>
      </c>
      <c r="M460" t="str">
        <f>IFERROR(VLOOKUP(J460,Customers!A:H,8,FALSE),"")</f>
        <v>Singapore</v>
      </c>
      <c r="N460">
        <f>IFERROR(VLOOKUP(K460,Employees!A:F,6,FALSE),"")</f>
        <v>5</v>
      </c>
      <c r="O460" t="str">
        <f>IFERROR(VLOOKUP(N460,Offices!A:B,2,FALSE),"")</f>
        <v>Tokyo</v>
      </c>
      <c r="P460" s="6">
        <f>IFERROR(VLOOKUP(J460,Payments!A:C,3,FALSE),"")</f>
        <v>37733</v>
      </c>
      <c r="Q460">
        <f>IFERROR(VLOOKUP(J460,Payments!A:D,4,FALSE),"")</f>
        <v>44380.15</v>
      </c>
      <c r="R460" t="str">
        <f>IFERROR(VLOOKUP(B460,Products!A:C,3,FALSE),"")</f>
        <v>Vintage Cars</v>
      </c>
      <c r="S460">
        <f>IFERROR(VLOOKUP(B460,Products!A:G,7,FALSE),"")</f>
        <v>5992</v>
      </c>
      <c r="T460">
        <f>IFERROR(VLOOKUP(B460,Products!A:I,9,FALSE),"")</f>
        <v>104.72</v>
      </c>
      <c r="U460">
        <f t="shared" si="56"/>
        <v>6</v>
      </c>
      <c r="V460" t="str">
        <f t="shared" si="57"/>
        <v>Yes</v>
      </c>
      <c r="W460">
        <f t="shared" si="58"/>
        <v>2003</v>
      </c>
      <c r="X460">
        <f t="shared" si="59"/>
        <v>9</v>
      </c>
      <c r="Y460">
        <f>IFERROR(VLOOKUP(B460,Products!A:I,8,FALSE),"")</f>
        <v>60.74</v>
      </c>
      <c r="Z460">
        <f t="shared" si="60"/>
        <v>2532.14</v>
      </c>
      <c r="AA460">
        <f t="shared" si="61"/>
        <v>60.339150477444846</v>
      </c>
      <c r="AB460">
        <f t="shared" si="62"/>
        <v>0</v>
      </c>
      <c r="AC460">
        <f t="shared" si="63"/>
        <v>952.9</v>
      </c>
    </row>
    <row r="461" spans="1:29">
      <c r="A461">
        <v>10150</v>
      </c>
      <c r="B461" t="s">
        <v>143</v>
      </c>
      <c r="C461">
        <v>49</v>
      </c>
      <c r="D461">
        <v>111.39</v>
      </c>
      <c r="E461">
        <v>2</v>
      </c>
      <c r="F461" s="6">
        <f>IFERROR(VLOOKUP(A461,Orders!A:B,2,FALSE),"")</f>
        <v>37883</v>
      </c>
      <c r="G461" s="6">
        <f>IFERROR(VLOOKUP(A461,Orders!A:C,3,FALSE),"")</f>
        <v>37891</v>
      </c>
      <c r="H461" s="6">
        <f>IFERROR(VLOOKUP(A461,Orders!A:D,4,FALSE),"")</f>
        <v>37885</v>
      </c>
      <c r="I461" t="str">
        <f>IFERROR(VLOOKUP(A461,Orders!A:E,5,FALSE),"")</f>
        <v>Shipped</v>
      </c>
      <c r="J461">
        <f>IFERROR(VLOOKUP(A461,Orders!A:G,7,FALSE),"")</f>
        <v>148</v>
      </c>
      <c r="K461">
        <f>IFERROR(VLOOKUP(J461,Customers!A:L,12,FALSE),"")</f>
        <v>1621</v>
      </c>
      <c r="L461">
        <f>IFERROR(VLOOKUP(J461,Customers!A:M,13,FALSE),"")</f>
        <v>103800</v>
      </c>
      <c r="M461" t="str">
        <f>IFERROR(VLOOKUP(J461,Customers!A:H,8,FALSE),"")</f>
        <v>Singapore</v>
      </c>
      <c r="N461">
        <f>IFERROR(VLOOKUP(K461,Employees!A:F,6,FALSE),"")</f>
        <v>5</v>
      </c>
      <c r="O461" t="str">
        <f>IFERROR(VLOOKUP(N461,Offices!A:B,2,FALSE),"")</f>
        <v>Tokyo</v>
      </c>
      <c r="P461" s="6">
        <f>IFERROR(VLOOKUP(J461,Payments!A:C,3,FALSE),"")</f>
        <v>37733</v>
      </c>
      <c r="Q461">
        <f>IFERROR(VLOOKUP(J461,Payments!A:D,4,FALSE),"")</f>
        <v>44380.15</v>
      </c>
      <c r="R461" t="str">
        <f>IFERROR(VLOOKUP(B461,Products!A:C,3,FALSE),"")</f>
        <v>Trucks and Buses</v>
      </c>
      <c r="S461">
        <f>IFERROR(VLOOKUP(B461,Products!A:G,7,FALSE),"")</f>
        <v>3128</v>
      </c>
      <c r="T461">
        <f>IFERROR(VLOOKUP(B461,Products!A:I,9,FALSE),"")</f>
        <v>121.08</v>
      </c>
      <c r="U461">
        <f t="shared" si="56"/>
        <v>6</v>
      </c>
      <c r="V461" t="str">
        <f t="shared" si="57"/>
        <v>Yes</v>
      </c>
      <c r="W461">
        <f t="shared" si="58"/>
        <v>2003</v>
      </c>
      <c r="X461">
        <f t="shared" si="59"/>
        <v>9</v>
      </c>
      <c r="Y461">
        <f>IFERROR(VLOOKUP(B461,Products!A:I,8,FALSE),"")</f>
        <v>84.76</v>
      </c>
      <c r="Z461">
        <f t="shared" si="60"/>
        <v>5458.11</v>
      </c>
      <c r="AA461">
        <f t="shared" si="61"/>
        <v>31.418121755545059</v>
      </c>
      <c r="AB461">
        <f t="shared" si="62"/>
        <v>0</v>
      </c>
      <c r="AC461">
        <f t="shared" si="63"/>
        <v>1304.8699999999999</v>
      </c>
    </row>
    <row r="462" spans="1:29">
      <c r="A462">
        <v>10150</v>
      </c>
      <c r="B462" t="s">
        <v>144</v>
      </c>
      <c r="C462">
        <v>30</v>
      </c>
      <c r="D462">
        <v>47.29</v>
      </c>
      <c r="E462">
        <v>6</v>
      </c>
      <c r="F462" s="6">
        <f>IFERROR(VLOOKUP(A462,Orders!A:B,2,FALSE),"")</f>
        <v>37883</v>
      </c>
      <c r="G462" s="6">
        <f>IFERROR(VLOOKUP(A462,Orders!A:C,3,FALSE),"")</f>
        <v>37891</v>
      </c>
      <c r="H462" s="6">
        <f>IFERROR(VLOOKUP(A462,Orders!A:D,4,FALSE),"")</f>
        <v>37885</v>
      </c>
      <c r="I462" t="str">
        <f>IFERROR(VLOOKUP(A462,Orders!A:E,5,FALSE),"")</f>
        <v>Shipped</v>
      </c>
      <c r="J462">
        <f>IFERROR(VLOOKUP(A462,Orders!A:G,7,FALSE),"")</f>
        <v>148</v>
      </c>
      <c r="K462">
        <f>IFERROR(VLOOKUP(J462,Customers!A:L,12,FALSE),"")</f>
        <v>1621</v>
      </c>
      <c r="L462">
        <f>IFERROR(VLOOKUP(J462,Customers!A:M,13,FALSE),"")</f>
        <v>103800</v>
      </c>
      <c r="M462" t="str">
        <f>IFERROR(VLOOKUP(J462,Customers!A:H,8,FALSE),"")</f>
        <v>Singapore</v>
      </c>
      <c r="N462">
        <f>IFERROR(VLOOKUP(K462,Employees!A:F,6,FALSE),"")</f>
        <v>5</v>
      </c>
      <c r="O462" t="str">
        <f>IFERROR(VLOOKUP(N462,Offices!A:B,2,FALSE),"")</f>
        <v>Tokyo</v>
      </c>
      <c r="P462" s="6">
        <f>IFERROR(VLOOKUP(J462,Payments!A:C,3,FALSE),"")</f>
        <v>37733</v>
      </c>
      <c r="Q462">
        <f>IFERROR(VLOOKUP(J462,Payments!A:D,4,FALSE),"")</f>
        <v>44380.15</v>
      </c>
      <c r="R462" t="str">
        <f>IFERROR(VLOOKUP(B462,Products!A:C,3,FALSE),"")</f>
        <v>Vintage Cars</v>
      </c>
      <c r="S462">
        <f>IFERROR(VLOOKUP(B462,Products!A:G,7,FALSE),"")</f>
        <v>6645</v>
      </c>
      <c r="T462">
        <f>IFERROR(VLOOKUP(B462,Products!A:I,9,FALSE),"")</f>
        <v>50.31</v>
      </c>
      <c r="U462">
        <f t="shared" si="56"/>
        <v>6</v>
      </c>
      <c r="V462" t="str">
        <f t="shared" si="57"/>
        <v>Yes</v>
      </c>
      <c r="W462">
        <f t="shared" si="58"/>
        <v>2003</v>
      </c>
      <c r="X462">
        <f t="shared" si="59"/>
        <v>9</v>
      </c>
      <c r="Y462">
        <f>IFERROR(VLOOKUP(B462,Products!A:I,8,FALSE),"")</f>
        <v>23.14</v>
      </c>
      <c r="Z462">
        <f t="shared" si="60"/>
        <v>1418.7</v>
      </c>
      <c r="AA462">
        <f t="shared" si="61"/>
        <v>104.3647363872083</v>
      </c>
      <c r="AB462">
        <f t="shared" si="62"/>
        <v>1</v>
      </c>
      <c r="AC462">
        <f t="shared" si="63"/>
        <v>724.5</v>
      </c>
    </row>
    <row r="463" spans="1:29">
      <c r="A463">
        <v>10150</v>
      </c>
      <c r="B463" t="s">
        <v>148</v>
      </c>
      <c r="C463">
        <v>49</v>
      </c>
      <c r="D463">
        <v>62.05</v>
      </c>
      <c r="E463">
        <v>4</v>
      </c>
      <c r="F463" s="6">
        <f>IFERROR(VLOOKUP(A463,Orders!A:B,2,FALSE),"")</f>
        <v>37883</v>
      </c>
      <c r="G463" s="6">
        <f>IFERROR(VLOOKUP(A463,Orders!A:C,3,FALSE),"")</f>
        <v>37891</v>
      </c>
      <c r="H463" s="6">
        <f>IFERROR(VLOOKUP(A463,Orders!A:D,4,FALSE),"")</f>
        <v>37885</v>
      </c>
      <c r="I463" t="str">
        <f>IFERROR(VLOOKUP(A463,Orders!A:E,5,FALSE),"")</f>
        <v>Shipped</v>
      </c>
      <c r="J463">
        <f>IFERROR(VLOOKUP(A463,Orders!A:G,7,FALSE),"")</f>
        <v>148</v>
      </c>
      <c r="K463">
        <f>IFERROR(VLOOKUP(J463,Customers!A:L,12,FALSE),"")</f>
        <v>1621</v>
      </c>
      <c r="L463">
        <f>IFERROR(VLOOKUP(J463,Customers!A:M,13,FALSE),"")</f>
        <v>103800</v>
      </c>
      <c r="M463" t="str">
        <f>IFERROR(VLOOKUP(J463,Customers!A:H,8,FALSE),"")</f>
        <v>Singapore</v>
      </c>
      <c r="N463">
        <f>IFERROR(VLOOKUP(K463,Employees!A:F,6,FALSE),"")</f>
        <v>5</v>
      </c>
      <c r="O463" t="str">
        <f>IFERROR(VLOOKUP(N463,Offices!A:B,2,FALSE),"")</f>
        <v>Tokyo</v>
      </c>
      <c r="P463" s="6">
        <f>IFERROR(VLOOKUP(J463,Payments!A:C,3,FALSE),"")</f>
        <v>37733</v>
      </c>
      <c r="Q463">
        <f>IFERROR(VLOOKUP(J463,Payments!A:D,4,FALSE),"")</f>
        <v>44380.15</v>
      </c>
      <c r="R463" t="str">
        <f>IFERROR(VLOOKUP(B463,Products!A:C,3,FALSE),"")</f>
        <v>Trucks and Buses</v>
      </c>
      <c r="S463">
        <f>IFERROR(VLOOKUP(B463,Products!A:G,7,FALSE),"")</f>
        <v>814</v>
      </c>
      <c r="T463">
        <f>IFERROR(VLOOKUP(B463,Products!A:I,9,FALSE),"")</f>
        <v>64.64</v>
      </c>
      <c r="U463">
        <f t="shared" si="56"/>
        <v>6</v>
      </c>
      <c r="V463" t="str">
        <f t="shared" si="57"/>
        <v>Yes</v>
      </c>
      <c r="W463">
        <f t="shared" si="58"/>
        <v>2003</v>
      </c>
      <c r="X463">
        <f t="shared" si="59"/>
        <v>9</v>
      </c>
      <c r="Y463">
        <f>IFERROR(VLOOKUP(B463,Products!A:I,8,FALSE),"")</f>
        <v>33.61</v>
      </c>
      <c r="Z463">
        <f t="shared" si="60"/>
        <v>3040.45</v>
      </c>
      <c r="AA463">
        <f t="shared" si="61"/>
        <v>84.617673311514423</v>
      </c>
      <c r="AB463">
        <f t="shared" si="62"/>
        <v>1</v>
      </c>
      <c r="AC463">
        <f t="shared" si="63"/>
        <v>1393.56</v>
      </c>
    </row>
    <row r="464" spans="1:29">
      <c r="A464">
        <v>10150</v>
      </c>
      <c r="B464" t="s">
        <v>149</v>
      </c>
      <c r="C464">
        <v>20</v>
      </c>
      <c r="D464">
        <v>95.08</v>
      </c>
      <c r="E464">
        <v>3</v>
      </c>
      <c r="F464" s="6">
        <f>IFERROR(VLOOKUP(A464,Orders!A:B,2,FALSE),"")</f>
        <v>37883</v>
      </c>
      <c r="G464" s="6">
        <f>IFERROR(VLOOKUP(A464,Orders!A:C,3,FALSE),"")</f>
        <v>37891</v>
      </c>
      <c r="H464" s="6">
        <f>IFERROR(VLOOKUP(A464,Orders!A:D,4,FALSE),"")</f>
        <v>37885</v>
      </c>
      <c r="I464" t="str">
        <f>IFERROR(VLOOKUP(A464,Orders!A:E,5,FALSE),"")</f>
        <v>Shipped</v>
      </c>
      <c r="J464">
        <f>IFERROR(VLOOKUP(A464,Orders!A:G,7,FALSE),"")</f>
        <v>148</v>
      </c>
      <c r="K464">
        <f>IFERROR(VLOOKUP(J464,Customers!A:L,12,FALSE),"")</f>
        <v>1621</v>
      </c>
      <c r="L464">
        <f>IFERROR(VLOOKUP(J464,Customers!A:M,13,FALSE),"")</f>
        <v>103800</v>
      </c>
      <c r="M464" t="str">
        <f>IFERROR(VLOOKUP(J464,Customers!A:H,8,FALSE),"")</f>
        <v>Singapore</v>
      </c>
      <c r="N464">
        <f>IFERROR(VLOOKUP(K464,Employees!A:F,6,FALSE),"")</f>
        <v>5</v>
      </c>
      <c r="O464" t="str">
        <f>IFERROR(VLOOKUP(N464,Offices!A:B,2,FALSE),"")</f>
        <v>Tokyo</v>
      </c>
      <c r="P464" s="6">
        <f>IFERROR(VLOOKUP(J464,Payments!A:C,3,FALSE),"")</f>
        <v>37733</v>
      </c>
      <c r="Q464">
        <f>IFERROR(VLOOKUP(J464,Payments!A:D,4,FALSE),"")</f>
        <v>44380.15</v>
      </c>
      <c r="R464" t="str">
        <f>IFERROR(VLOOKUP(B464,Products!A:C,3,FALSE),"")</f>
        <v>Classic Cars</v>
      </c>
      <c r="S464">
        <f>IFERROR(VLOOKUP(B464,Products!A:G,7,FALSE),"")</f>
        <v>6934</v>
      </c>
      <c r="T464">
        <f>IFERROR(VLOOKUP(B464,Products!A:I,9,FALSE),"")</f>
        <v>101.15</v>
      </c>
      <c r="U464">
        <f t="shared" si="56"/>
        <v>6</v>
      </c>
      <c r="V464" t="str">
        <f t="shared" si="57"/>
        <v>Yes</v>
      </c>
      <c r="W464">
        <f t="shared" si="58"/>
        <v>2003</v>
      </c>
      <c r="X464">
        <f t="shared" si="59"/>
        <v>9</v>
      </c>
      <c r="Y464">
        <f>IFERROR(VLOOKUP(B464,Products!A:I,8,FALSE),"")</f>
        <v>46.53</v>
      </c>
      <c r="Z464">
        <f t="shared" si="60"/>
        <v>1901.6</v>
      </c>
      <c r="AA464">
        <f t="shared" si="61"/>
        <v>104.34128519234902</v>
      </c>
      <c r="AB464">
        <f t="shared" si="62"/>
        <v>1</v>
      </c>
      <c r="AC464">
        <f t="shared" si="63"/>
        <v>971</v>
      </c>
    </row>
    <row r="465" spans="1:29">
      <c r="A465">
        <v>10151</v>
      </c>
      <c r="B465" t="s">
        <v>151</v>
      </c>
      <c r="C465">
        <v>24</v>
      </c>
      <c r="D465">
        <v>114.95</v>
      </c>
      <c r="E465">
        <v>3</v>
      </c>
      <c r="F465" s="6">
        <f>IFERROR(VLOOKUP(A465,Orders!A:B,2,FALSE),"")</f>
        <v>37885</v>
      </c>
      <c r="G465" s="6">
        <f>IFERROR(VLOOKUP(A465,Orders!A:C,3,FALSE),"")</f>
        <v>37894</v>
      </c>
      <c r="H465" s="6">
        <f>IFERROR(VLOOKUP(A465,Orders!A:D,4,FALSE),"")</f>
        <v>37888</v>
      </c>
      <c r="I465" t="str">
        <f>IFERROR(VLOOKUP(A465,Orders!A:E,5,FALSE),"")</f>
        <v>Shipped</v>
      </c>
      <c r="J465">
        <f>IFERROR(VLOOKUP(A465,Orders!A:G,7,FALSE),"")</f>
        <v>311</v>
      </c>
      <c r="K465">
        <f>IFERROR(VLOOKUP(J465,Customers!A:L,12,FALSE),"")</f>
        <v>1501</v>
      </c>
      <c r="L465">
        <f>IFERROR(VLOOKUP(J465,Customers!A:M,13,FALSE),"")</f>
        <v>90500</v>
      </c>
      <c r="M465" t="str">
        <f>IFERROR(VLOOKUP(J465,Customers!A:H,8,FALSE),"")</f>
        <v>Oulu</v>
      </c>
      <c r="N465">
        <f>IFERROR(VLOOKUP(K465,Employees!A:F,6,FALSE),"")</f>
        <v>7</v>
      </c>
      <c r="O465" t="str">
        <f>IFERROR(VLOOKUP(N465,Offices!A:B,2,FALSE),"")</f>
        <v>London</v>
      </c>
      <c r="P465" s="6">
        <f>IFERROR(VLOOKUP(J465,Payments!A:C,3,FALSE),"")</f>
        <v>38398</v>
      </c>
      <c r="Q465">
        <f>IFERROR(VLOOKUP(J465,Payments!A:D,4,FALSE),"")</f>
        <v>46770.52</v>
      </c>
      <c r="R465" t="str">
        <f>IFERROR(VLOOKUP(B465,Products!A:C,3,FALSE),"")</f>
        <v>Trucks and Buses</v>
      </c>
      <c r="S465">
        <f>IFERROR(VLOOKUP(B465,Products!A:G,7,FALSE),"")</f>
        <v>6125</v>
      </c>
      <c r="T465">
        <f>IFERROR(VLOOKUP(B465,Products!A:I,9,FALSE),"")</f>
        <v>118.5</v>
      </c>
      <c r="U465">
        <f t="shared" si="56"/>
        <v>6</v>
      </c>
      <c r="V465" t="str">
        <f t="shared" si="57"/>
        <v>Yes</v>
      </c>
      <c r="W465">
        <f t="shared" si="58"/>
        <v>2003</v>
      </c>
      <c r="X465">
        <f t="shared" si="59"/>
        <v>9</v>
      </c>
      <c r="Y465">
        <f>IFERROR(VLOOKUP(B465,Products!A:I,8,FALSE),"")</f>
        <v>55.7</v>
      </c>
      <c r="Z465">
        <f t="shared" si="60"/>
        <v>2758.8</v>
      </c>
      <c r="AA465">
        <f t="shared" si="61"/>
        <v>106.3734290843806</v>
      </c>
      <c r="AB465">
        <f t="shared" si="62"/>
        <v>1</v>
      </c>
      <c r="AC465">
        <f t="shared" si="63"/>
        <v>1422</v>
      </c>
    </row>
    <row r="466" spans="1:29">
      <c r="A466">
        <v>10151</v>
      </c>
      <c r="B466" t="s">
        <v>152</v>
      </c>
      <c r="C466">
        <v>43</v>
      </c>
      <c r="D466">
        <v>152.27000000000001</v>
      </c>
      <c r="E466">
        <v>2</v>
      </c>
      <c r="F466" s="6">
        <f>IFERROR(VLOOKUP(A466,Orders!A:B,2,FALSE),"")</f>
        <v>37885</v>
      </c>
      <c r="G466" s="6">
        <f>IFERROR(VLOOKUP(A466,Orders!A:C,3,FALSE),"")</f>
        <v>37894</v>
      </c>
      <c r="H466" s="6">
        <f>IFERROR(VLOOKUP(A466,Orders!A:D,4,FALSE),"")</f>
        <v>37888</v>
      </c>
      <c r="I466" t="str">
        <f>IFERROR(VLOOKUP(A466,Orders!A:E,5,FALSE),"")</f>
        <v>Shipped</v>
      </c>
      <c r="J466">
        <f>IFERROR(VLOOKUP(A466,Orders!A:G,7,FALSE),"")</f>
        <v>311</v>
      </c>
      <c r="K466">
        <f>IFERROR(VLOOKUP(J466,Customers!A:L,12,FALSE),"")</f>
        <v>1501</v>
      </c>
      <c r="L466">
        <f>IFERROR(VLOOKUP(J466,Customers!A:M,13,FALSE),"")</f>
        <v>90500</v>
      </c>
      <c r="M466" t="str">
        <f>IFERROR(VLOOKUP(J466,Customers!A:H,8,FALSE),"")</f>
        <v>Oulu</v>
      </c>
      <c r="N466">
        <f>IFERROR(VLOOKUP(K466,Employees!A:F,6,FALSE),"")</f>
        <v>7</v>
      </c>
      <c r="O466" t="str">
        <f>IFERROR(VLOOKUP(N466,Offices!A:B,2,FALSE),"")</f>
        <v>London</v>
      </c>
      <c r="P466" s="6">
        <f>IFERROR(VLOOKUP(J466,Payments!A:C,3,FALSE),"")</f>
        <v>38398</v>
      </c>
      <c r="Q466">
        <f>IFERROR(VLOOKUP(J466,Payments!A:D,4,FALSE),"")</f>
        <v>46770.52</v>
      </c>
      <c r="R466" t="str">
        <f>IFERROR(VLOOKUP(B466,Products!A:C,3,FALSE),"")</f>
        <v>Classic Cars</v>
      </c>
      <c r="S466">
        <f>IFERROR(VLOOKUP(B466,Products!A:G,7,FALSE),"")</f>
        <v>4724</v>
      </c>
      <c r="T466">
        <f>IFERROR(VLOOKUP(B466,Products!A:I,9,FALSE),"")</f>
        <v>163.72999999999999</v>
      </c>
      <c r="U466">
        <f t="shared" si="56"/>
        <v>6</v>
      </c>
      <c r="V466" t="str">
        <f t="shared" si="57"/>
        <v>Yes</v>
      </c>
      <c r="W466">
        <f t="shared" si="58"/>
        <v>2003</v>
      </c>
      <c r="X466">
        <f t="shared" si="59"/>
        <v>9</v>
      </c>
      <c r="Y466">
        <f>IFERROR(VLOOKUP(B466,Products!A:I,8,FALSE),"")</f>
        <v>101.51</v>
      </c>
      <c r="Z466">
        <f t="shared" si="60"/>
        <v>6547.6100000000006</v>
      </c>
      <c r="AA466">
        <f t="shared" si="61"/>
        <v>50.004925623091324</v>
      </c>
      <c r="AB466">
        <f t="shared" si="62"/>
        <v>0</v>
      </c>
      <c r="AC466">
        <f t="shared" si="63"/>
        <v>2182.6800000000003</v>
      </c>
    </row>
    <row r="467" spans="1:29">
      <c r="A467">
        <v>10151</v>
      </c>
      <c r="B467" t="s">
        <v>153</v>
      </c>
      <c r="C467">
        <v>49</v>
      </c>
      <c r="D467">
        <v>106.78</v>
      </c>
      <c r="E467">
        <v>6</v>
      </c>
      <c r="F467" s="6">
        <f>IFERROR(VLOOKUP(A467,Orders!A:B,2,FALSE),"")</f>
        <v>37885</v>
      </c>
      <c r="G467" s="6">
        <f>IFERROR(VLOOKUP(A467,Orders!A:C,3,FALSE),"")</f>
        <v>37894</v>
      </c>
      <c r="H467" s="6">
        <f>IFERROR(VLOOKUP(A467,Orders!A:D,4,FALSE),"")</f>
        <v>37888</v>
      </c>
      <c r="I467" t="str">
        <f>IFERROR(VLOOKUP(A467,Orders!A:E,5,FALSE),"")</f>
        <v>Shipped</v>
      </c>
      <c r="J467">
        <f>IFERROR(VLOOKUP(A467,Orders!A:G,7,FALSE),"")</f>
        <v>311</v>
      </c>
      <c r="K467">
        <f>IFERROR(VLOOKUP(J467,Customers!A:L,12,FALSE),"")</f>
        <v>1501</v>
      </c>
      <c r="L467">
        <f>IFERROR(VLOOKUP(J467,Customers!A:M,13,FALSE),"")</f>
        <v>90500</v>
      </c>
      <c r="M467" t="str">
        <f>IFERROR(VLOOKUP(J467,Customers!A:H,8,FALSE),"")</f>
        <v>Oulu</v>
      </c>
      <c r="N467">
        <f>IFERROR(VLOOKUP(K467,Employees!A:F,6,FALSE),"")</f>
        <v>7</v>
      </c>
      <c r="O467" t="str">
        <f>IFERROR(VLOOKUP(N467,Offices!A:B,2,FALSE),"")</f>
        <v>London</v>
      </c>
      <c r="P467" s="6">
        <f>IFERROR(VLOOKUP(J467,Payments!A:C,3,FALSE),"")</f>
        <v>38398</v>
      </c>
      <c r="Q467">
        <f>IFERROR(VLOOKUP(J467,Payments!A:D,4,FALSE),"")</f>
        <v>46770.52</v>
      </c>
      <c r="R467" t="str">
        <f>IFERROR(VLOOKUP(B467,Products!A:C,3,FALSE),"")</f>
        <v>Trucks and Buses</v>
      </c>
      <c r="S467">
        <f>IFERROR(VLOOKUP(B467,Products!A:G,7,FALSE),"")</f>
        <v>8258</v>
      </c>
      <c r="T467">
        <f>IFERROR(VLOOKUP(B467,Products!A:I,9,FALSE),"")</f>
        <v>122.73</v>
      </c>
      <c r="U467">
        <f t="shared" si="56"/>
        <v>6</v>
      </c>
      <c r="V467" t="str">
        <f t="shared" si="57"/>
        <v>Yes</v>
      </c>
      <c r="W467">
        <f t="shared" si="58"/>
        <v>2003</v>
      </c>
      <c r="X467">
        <f t="shared" si="59"/>
        <v>9</v>
      </c>
      <c r="Y467">
        <f>IFERROR(VLOOKUP(B467,Products!A:I,8,FALSE),"")</f>
        <v>74.86</v>
      </c>
      <c r="Z467">
        <f t="shared" si="60"/>
        <v>5232.22</v>
      </c>
      <c r="AA467">
        <f t="shared" si="61"/>
        <v>42.639593908629443</v>
      </c>
      <c r="AB467">
        <f t="shared" si="62"/>
        <v>0</v>
      </c>
      <c r="AC467">
        <f t="shared" si="63"/>
        <v>1564.0800000000002</v>
      </c>
    </row>
    <row r="468" spans="1:29">
      <c r="A468">
        <v>10151</v>
      </c>
      <c r="B468" t="s">
        <v>138</v>
      </c>
      <c r="C468">
        <v>39</v>
      </c>
      <c r="D468">
        <v>58.34</v>
      </c>
      <c r="E468">
        <v>9</v>
      </c>
      <c r="F468" s="6">
        <f>IFERROR(VLOOKUP(A468,Orders!A:B,2,FALSE),"")</f>
        <v>37885</v>
      </c>
      <c r="G468" s="6">
        <f>IFERROR(VLOOKUP(A468,Orders!A:C,3,FALSE),"")</f>
        <v>37894</v>
      </c>
      <c r="H468" s="6">
        <f>IFERROR(VLOOKUP(A468,Orders!A:D,4,FALSE),"")</f>
        <v>37888</v>
      </c>
      <c r="I468" t="str">
        <f>IFERROR(VLOOKUP(A468,Orders!A:E,5,FALSE),"")</f>
        <v>Shipped</v>
      </c>
      <c r="J468">
        <f>IFERROR(VLOOKUP(A468,Orders!A:G,7,FALSE),"")</f>
        <v>311</v>
      </c>
      <c r="K468">
        <f>IFERROR(VLOOKUP(J468,Customers!A:L,12,FALSE),"")</f>
        <v>1501</v>
      </c>
      <c r="L468">
        <f>IFERROR(VLOOKUP(J468,Customers!A:M,13,FALSE),"")</f>
        <v>90500</v>
      </c>
      <c r="M468" t="str">
        <f>IFERROR(VLOOKUP(J468,Customers!A:H,8,FALSE),"")</f>
        <v>Oulu</v>
      </c>
      <c r="N468">
        <f>IFERROR(VLOOKUP(K468,Employees!A:F,6,FALSE),"")</f>
        <v>7</v>
      </c>
      <c r="O468" t="str">
        <f>IFERROR(VLOOKUP(N468,Offices!A:B,2,FALSE),"")</f>
        <v>London</v>
      </c>
      <c r="P468" s="6">
        <f>IFERROR(VLOOKUP(J468,Payments!A:C,3,FALSE),"")</f>
        <v>38398</v>
      </c>
      <c r="Q468">
        <f>IFERROR(VLOOKUP(J468,Payments!A:D,4,FALSE),"")</f>
        <v>46770.52</v>
      </c>
      <c r="R468" t="str">
        <f>IFERROR(VLOOKUP(B468,Products!A:C,3,FALSE),"")</f>
        <v>Trucks and Buses</v>
      </c>
      <c r="S468">
        <f>IFERROR(VLOOKUP(B468,Products!A:G,7,FALSE),"")</f>
        <v>2018</v>
      </c>
      <c r="T468">
        <f>IFERROR(VLOOKUP(B468,Products!A:I,9,FALSE),"")</f>
        <v>60.77</v>
      </c>
      <c r="U468">
        <f t="shared" si="56"/>
        <v>6</v>
      </c>
      <c r="V468" t="str">
        <f t="shared" si="57"/>
        <v>Yes</v>
      </c>
      <c r="W468">
        <f t="shared" si="58"/>
        <v>2003</v>
      </c>
      <c r="X468">
        <f t="shared" si="59"/>
        <v>9</v>
      </c>
      <c r="Y468">
        <f>IFERROR(VLOOKUP(B468,Products!A:I,8,FALSE),"")</f>
        <v>24.92</v>
      </c>
      <c r="Z468">
        <f t="shared" si="60"/>
        <v>2275.2600000000002</v>
      </c>
      <c r="AA468">
        <f t="shared" si="61"/>
        <v>134.1091492776886</v>
      </c>
      <c r="AB468">
        <f t="shared" si="62"/>
        <v>1</v>
      </c>
      <c r="AC468">
        <f t="shared" si="63"/>
        <v>1303.3800000000001</v>
      </c>
    </row>
    <row r="469" spans="1:29">
      <c r="A469">
        <v>10151</v>
      </c>
      <c r="B469" t="s">
        <v>154</v>
      </c>
      <c r="C469">
        <v>21</v>
      </c>
      <c r="D469">
        <v>167.65</v>
      </c>
      <c r="E469">
        <v>7</v>
      </c>
      <c r="F469" s="6">
        <f>IFERROR(VLOOKUP(A469,Orders!A:B,2,FALSE),"")</f>
        <v>37885</v>
      </c>
      <c r="G469" s="6">
        <f>IFERROR(VLOOKUP(A469,Orders!A:C,3,FALSE),"")</f>
        <v>37894</v>
      </c>
      <c r="H469" s="6">
        <f>IFERROR(VLOOKUP(A469,Orders!A:D,4,FALSE),"")</f>
        <v>37888</v>
      </c>
      <c r="I469" t="str">
        <f>IFERROR(VLOOKUP(A469,Orders!A:E,5,FALSE),"")</f>
        <v>Shipped</v>
      </c>
      <c r="J469">
        <f>IFERROR(VLOOKUP(A469,Orders!A:G,7,FALSE),"")</f>
        <v>311</v>
      </c>
      <c r="K469">
        <f>IFERROR(VLOOKUP(J469,Customers!A:L,12,FALSE),"")</f>
        <v>1501</v>
      </c>
      <c r="L469">
        <f>IFERROR(VLOOKUP(J469,Customers!A:M,13,FALSE),"")</f>
        <v>90500</v>
      </c>
      <c r="M469" t="str">
        <f>IFERROR(VLOOKUP(J469,Customers!A:H,8,FALSE),"")</f>
        <v>Oulu</v>
      </c>
      <c r="N469">
        <f>IFERROR(VLOOKUP(K469,Employees!A:F,6,FALSE),"")</f>
        <v>7</v>
      </c>
      <c r="O469" t="str">
        <f>IFERROR(VLOOKUP(N469,Offices!A:B,2,FALSE),"")</f>
        <v>London</v>
      </c>
      <c r="P469" s="6">
        <f>IFERROR(VLOOKUP(J469,Payments!A:C,3,FALSE),"")</f>
        <v>38398</v>
      </c>
      <c r="Q469">
        <f>IFERROR(VLOOKUP(J469,Payments!A:D,4,FALSE),"")</f>
        <v>46770.52</v>
      </c>
      <c r="R469" t="str">
        <f>IFERROR(VLOOKUP(B469,Products!A:C,3,FALSE),"")</f>
        <v>Classic Cars</v>
      </c>
      <c r="S469">
        <f>IFERROR(VLOOKUP(B469,Products!A:G,7,FALSE),"")</f>
        <v>8347</v>
      </c>
      <c r="T469">
        <f>IFERROR(VLOOKUP(B469,Products!A:I,9,FALSE),"")</f>
        <v>169.34</v>
      </c>
      <c r="U469">
        <f t="shared" si="56"/>
        <v>6</v>
      </c>
      <c r="V469" t="str">
        <f t="shared" si="57"/>
        <v>Yes</v>
      </c>
      <c r="W469">
        <f t="shared" si="58"/>
        <v>2003</v>
      </c>
      <c r="X469">
        <f t="shared" si="59"/>
        <v>9</v>
      </c>
      <c r="Y469">
        <f>IFERROR(VLOOKUP(B469,Products!A:I,8,FALSE),"")</f>
        <v>77.900000000000006</v>
      </c>
      <c r="Z469">
        <f t="shared" si="60"/>
        <v>3520.65</v>
      </c>
      <c r="AA469">
        <f t="shared" si="61"/>
        <v>115.21181001283696</v>
      </c>
      <c r="AB469">
        <f t="shared" si="62"/>
        <v>1</v>
      </c>
      <c r="AC469">
        <f t="shared" si="63"/>
        <v>1884.75</v>
      </c>
    </row>
    <row r="470" spans="1:29">
      <c r="A470">
        <v>10151</v>
      </c>
      <c r="B470" t="s">
        <v>145</v>
      </c>
      <c r="C470">
        <v>42</v>
      </c>
      <c r="D470">
        <v>109.9</v>
      </c>
      <c r="E470">
        <v>8</v>
      </c>
      <c r="F470" s="6">
        <f>IFERROR(VLOOKUP(A470,Orders!A:B,2,FALSE),"")</f>
        <v>37885</v>
      </c>
      <c r="G470" s="6">
        <f>IFERROR(VLOOKUP(A470,Orders!A:C,3,FALSE),"")</f>
        <v>37894</v>
      </c>
      <c r="H470" s="6">
        <f>IFERROR(VLOOKUP(A470,Orders!A:D,4,FALSE),"")</f>
        <v>37888</v>
      </c>
      <c r="I470" t="str">
        <f>IFERROR(VLOOKUP(A470,Orders!A:E,5,FALSE),"")</f>
        <v>Shipped</v>
      </c>
      <c r="J470">
        <f>IFERROR(VLOOKUP(A470,Orders!A:G,7,FALSE),"")</f>
        <v>311</v>
      </c>
      <c r="K470">
        <f>IFERROR(VLOOKUP(J470,Customers!A:L,12,FALSE),"")</f>
        <v>1501</v>
      </c>
      <c r="L470">
        <f>IFERROR(VLOOKUP(J470,Customers!A:M,13,FALSE),"")</f>
        <v>90500</v>
      </c>
      <c r="M470" t="str">
        <f>IFERROR(VLOOKUP(J470,Customers!A:H,8,FALSE),"")</f>
        <v>Oulu</v>
      </c>
      <c r="N470">
        <f>IFERROR(VLOOKUP(K470,Employees!A:F,6,FALSE),"")</f>
        <v>7</v>
      </c>
      <c r="O470" t="str">
        <f>IFERROR(VLOOKUP(N470,Offices!A:B,2,FALSE),"")</f>
        <v>London</v>
      </c>
      <c r="P470" s="6">
        <f>IFERROR(VLOOKUP(J470,Payments!A:C,3,FALSE),"")</f>
        <v>38398</v>
      </c>
      <c r="Q470">
        <f>IFERROR(VLOOKUP(J470,Payments!A:D,4,FALSE),"")</f>
        <v>46770.52</v>
      </c>
      <c r="R470" t="str">
        <f>IFERROR(VLOOKUP(B470,Products!A:C,3,FALSE),"")</f>
        <v>Trucks and Buses</v>
      </c>
      <c r="S470">
        <f>IFERROR(VLOOKUP(B470,Products!A:G,7,FALSE),"")</f>
        <v>2327</v>
      </c>
      <c r="T470">
        <f>IFERROR(VLOOKUP(B470,Products!A:I,9,FALSE),"")</f>
        <v>127.79</v>
      </c>
      <c r="U470">
        <f t="shared" si="56"/>
        <v>6</v>
      </c>
      <c r="V470" t="str">
        <f t="shared" si="57"/>
        <v>Yes</v>
      </c>
      <c r="W470">
        <f t="shared" si="58"/>
        <v>2003</v>
      </c>
      <c r="X470">
        <f t="shared" si="59"/>
        <v>9</v>
      </c>
      <c r="Y470">
        <f>IFERROR(VLOOKUP(B470,Products!A:I,8,FALSE),"")</f>
        <v>61.34</v>
      </c>
      <c r="Z470">
        <f t="shared" si="60"/>
        <v>4615.8</v>
      </c>
      <c r="AA470">
        <f t="shared" si="61"/>
        <v>79.165308118682759</v>
      </c>
      <c r="AB470">
        <f t="shared" si="62"/>
        <v>1</v>
      </c>
      <c r="AC470">
        <f t="shared" si="63"/>
        <v>2039.52</v>
      </c>
    </row>
    <row r="471" spans="1:29">
      <c r="A471">
        <v>10151</v>
      </c>
      <c r="B471" t="s">
        <v>157</v>
      </c>
      <c r="C471">
        <v>30</v>
      </c>
      <c r="D471">
        <v>29.35</v>
      </c>
      <c r="E471">
        <v>4</v>
      </c>
      <c r="F471" s="6">
        <f>IFERROR(VLOOKUP(A471,Orders!A:B,2,FALSE),"")</f>
        <v>37885</v>
      </c>
      <c r="G471" s="6">
        <f>IFERROR(VLOOKUP(A471,Orders!A:C,3,FALSE),"")</f>
        <v>37894</v>
      </c>
      <c r="H471" s="6">
        <f>IFERROR(VLOOKUP(A471,Orders!A:D,4,FALSE),"")</f>
        <v>37888</v>
      </c>
      <c r="I471" t="str">
        <f>IFERROR(VLOOKUP(A471,Orders!A:E,5,FALSE),"")</f>
        <v>Shipped</v>
      </c>
      <c r="J471">
        <f>IFERROR(VLOOKUP(A471,Orders!A:G,7,FALSE),"")</f>
        <v>311</v>
      </c>
      <c r="K471">
        <f>IFERROR(VLOOKUP(J471,Customers!A:L,12,FALSE),"")</f>
        <v>1501</v>
      </c>
      <c r="L471">
        <f>IFERROR(VLOOKUP(J471,Customers!A:M,13,FALSE),"")</f>
        <v>90500</v>
      </c>
      <c r="M471" t="str">
        <f>IFERROR(VLOOKUP(J471,Customers!A:H,8,FALSE),"")</f>
        <v>Oulu</v>
      </c>
      <c r="N471">
        <f>IFERROR(VLOOKUP(K471,Employees!A:F,6,FALSE),"")</f>
        <v>7</v>
      </c>
      <c r="O471" t="str">
        <f>IFERROR(VLOOKUP(N471,Offices!A:B,2,FALSE),"")</f>
        <v>London</v>
      </c>
      <c r="P471" s="6">
        <f>IFERROR(VLOOKUP(J471,Payments!A:C,3,FALSE),"")</f>
        <v>38398</v>
      </c>
      <c r="Q471">
        <f>IFERROR(VLOOKUP(J471,Payments!A:D,4,FALSE),"")</f>
        <v>46770.52</v>
      </c>
      <c r="R471" t="str">
        <f>IFERROR(VLOOKUP(B471,Products!A:C,3,FALSE),"")</f>
        <v>Classic Cars</v>
      </c>
      <c r="S471">
        <f>IFERROR(VLOOKUP(B471,Products!A:G,7,FALSE),"")</f>
        <v>2542</v>
      </c>
      <c r="T471">
        <f>IFERROR(VLOOKUP(B471,Products!A:I,9,FALSE),"")</f>
        <v>35.36</v>
      </c>
      <c r="U471">
        <f t="shared" si="56"/>
        <v>6</v>
      </c>
      <c r="V471" t="str">
        <f t="shared" si="57"/>
        <v>Yes</v>
      </c>
      <c r="W471">
        <f t="shared" si="58"/>
        <v>2003</v>
      </c>
      <c r="X471">
        <f t="shared" si="59"/>
        <v>9</v>
      </c>
      <c r="Y471">
        <f>IFERROR(VLOOKUP(B471,Products!A:I,8,FALSE),"")</f>
        <v>15.91</v>
      </c>
      <c r="Z471">
        <f t="shared" si="60"/>
        <v>880.5</v>
      </c>
      <c r="AA471">
        <f t="shared" si="61"/>
        <v>84.475172847265881</v>
      </c>
      <c r="AB471">
        <f t="shared" si="62"/>
        <v>1</v>
      </c>
      <c r="AC471">
        <f t="shared" si="63"/>
        <v>403.20000000000005</v>
      </c>
    </row>
    <row r="472" spans="1:29">
      <c r="A472">
        <v>10151</v>
      </c>
      <c r="B472" t="s">
        <v>147</v>
      </c>
      <c r="C472">
        <v>27</v>
      </c>
      <c r="D472">
        <v>84.75</v>
      </c>
      <c r="E472">
        <v>10</v>
      </c>
      <c r="F472" s="6">
        <f>IFERROR(VLOOKUP(A472,Orders!A:B,2,FALSE),"")</f>
        <v>37885</v>
      </c>
      <c r="G472" s="6">
        <f>IFERROR(VLOOKUP(A472,Orders!A:C,3,FALSE),"")</f>
        <v>37894</v>
      </c>
      <c r="H472" s="6">
        <f>IFERROR(VLOOKUP(A472,Orders!A:D,4,FALSE),"")</f>
        <v>37888</v>
      </c>
      <c r="I472" t="str">
        <f>IFERROR(VLOOKUP(A472,Orders!A:E,5,FALSE),"")</f>
        <v>Shipped</v>
      </c>
      <c r="J472">
        <f>IFERROR(VLOOKUP(A472,Orders!A:G,7,FALSE),"")</f>
        <v>311</v>
      </c>
      <c r="K472">
        <f>IFERROR(VLOOKUP(J472,Customers!A:L,12,FALSE),"")</f>
        <v>1501</v>
      </c>
      <c r="L472">
        <f>IFERROR(VLOOKUP(J472,Customers!A:M,13,FALSE),"")</f>
        <v>90500</v>
      </c>
      <c r="M472" t="str">
        <f>IFERROR(VLOOKUP(J472,Customers!A:H,8,FALSE),"")</f>
        <v>Oulu</v>
      </c>
      <c r="N472">
        <f>IFERROR(VLOOKUP(K472,Employees!A:F,6,FALSE),"")</f>
        <v>7</v>
      </c>
      <c r="O472" t="str">
        <f>IFERROR(VLOOKUP(N472,Offices!A:B,2,FALSE),"")</f>
        <v>London</v>
      </c>
      <c r="P472" s="6">
        <f>IFERROR(VLOOKUP(J472,Payments!A:C,3,FALSE),"")</f>
        <v>38398</v>
      </c>
      <c r="Q472">
        <f>IFERROR(VLOOKUP(J472,Payments!A:D,4,FALSE),"")</f>
        <v>46770.52</v>
      </c>
      <c r="R472" t="str">
        <f>IFERROR(VLOOKUP(B472,Products!A:C,3,FALSE),"")</f>
        <v>Trucks and Buses</v>
      </c>
      <c r="S472">
        <f>IFERROR(VLOOKUP(B472,Products!A:G,7,FALSE),"")</f>
        <v>5099</v>
      </c>
      <c r="T472">
        <f>IFERROR(VLOOKUP(B472,Products!A:I,9,FALSE),"")</f>
        <v>96.31</v>
      </c>
      <c r="U472">
        <f t="shared" si="56"/>
        <v>6</v>
      </c>
      <c r="V472" t="str">
        <f t="shared" si="57"/>
        <v>Yes</v>
      </c>
      <c r="W472">
        <f t="shared" si="58"/>
        <v>2003</v>
      </c>
      <c r="X472">
        <f t="shared" si="59"/>
        <v>9</v>
      </c>
      <c r="Y472">
        <f>IFERROR(VLOOKUP(B472,Products!A:I,8,FALSE),"")</f>
        <v>53.93</v>
      </c>
      <c r="Z472">
        <f t="shared" si="60"/>
        <v>2288.25</v>
      </c>
      <c r="AA472">
        <f t="shared" si="61"/>
        <v>57.148155015761169</v>
      </c>
      <c r="AB472">
        <f t="shared" si="62"/>
        <v>0</v>
      </c>
      <c r="AC472">
        <f t="shared" si="63"/>
        <v>832.14</v>
      </c>
    </row>
    <row r="473" spans="1:29">
      <c r="A473">
        <v>10151</v>
      </c>
      <c r="B473" t="s">
        <v>159</v>
      </c>
      <c r="C473">
        <v>41</v>
      </c>
      <c r="D473">
        <v>43.29</v>
      </c>
      <c r="E473">
        <v>5</v>
      </c>
      <c r="F473" s="6">
        <f>IFERROR(VLOOKUP(A473,Orders!A:B,2,FALSE),"")</f>
        <v>37885</v>
      </c>
      <c r="G473" s="6">
        <f>IFERROR(VLOOKUP(A473,Orders!A:C,3,FALSE),"")</f>
        <v>37894</v>
      </c>
      <c r="H473" s="6">
        <f>IFERROR(VLOOKUP(A473,Orders!A:D,4,FALSE),"")</f>
        <v>37888</v>
      </c>
      <c r="I473" t="str">
        <f>IFERROR(VLOOKUP(A473,Orders!A:E,5,FALSE),"")</f>
        <v>Shipped</v>
      </c>
      <c r="J473">
        <f>IFERROR(VLOOKUP(A473,Orders!A:G,7,FALSE),"")</f>
        <v>311</v>
      </c>
      <c r="K473">
        <f>IFERROR(VLOOKUP(J473,Customers!A:L,12,FALSE),"")</f>
        <v>1501</v>
      </c>
      <c r="L473">
        <f>IFERROR(VLOOKUP(J473,Customers!A:M,13,FALSE),"")</f>
        <v>90500</v>
      </c>
      <c r="M473" t="str">
        <f>IFERROR(VLOOKUP(J473,Customers!A:H,8,FALSE),"")</f>
        <v>Oulu</v>
      </c>
      <c r="N473">
        <f>IFERROR(VLOOKUP(K473,Employees!A:F,6,FALSE),"")</f>
        <v>7</v>
      </c>
      <c r="O473" t="str">
        <f>IFERROR(VLOOKUP(N473,Offices!A:B,2,FALSE),"")</f>
        <v>London</v>
      </c>
      <c r="P473" s="6">
        <f>IFERROR(VLOOKUP(J473,Payments!A:C,3,FALSE),"")</f>
        <v>38398</v>
      </c>
      <c r="Q473">
        <f>IFERROR(VLOOKUP(J473,Payments!A:D,4,FALSE),"")</f>
        <v>46770.52</v>
      </c>
      <c r="R473" t="str">
        <f>IFERROR(VLOOKUP(B473,Products!A:C,3,FALSE),"")</f>
        <v>Trucks and Buses</v>
      </c>
      <c r="S473">
        <f>IFERROR(VLOOKUP(B473,Products!A:G,7,FALSE),"")</f>
        <v>2874</v>
      </c>
      <c r="T473">
        <f>IFERROR(VLOOKUP(B473,Products!A:I,9,FALSE),"")</f>
        <v>54.11</v>
      </c>
      <c r="U473">
        <f t="shared" si="56"/>
        <v>6</v>
      </c>
      <c r="V473" t="str">
        <f t="shared" si="57"/>
        <v>Yes</v>
      </c>
      <c r="W473">
        <f t="shared" si="58"/>
        <v>2003</v>
      </c>
      <c r="X473">
        <f t="shared" si="59"/>
        <v>9</v>
      </c>
      <c r="Y473">
        <f>IFERROR(VLOOKUP(B473,Products!A:I,8,FALSE),"")</f>
        <v>25.98</v>
      </c>
      <c r="Z473">
        <f t="shared" si="60"/>
        <v>1774.8899999999999</v>
      </c>
      <c r="AA473">
        <f t="shared" si="61"/>
        <v>66.628175519630489</v>
      </c>
      <c r="AB473">
        <f t="shared" si="62"/>
        <v>0</v>
      </c>
      <c r="AC473">
        <f t="shared" si="63"/>
        <v>709.70999999999992</v>
      </c>
    </row>
    <row r="474" spans="1:29">
      <c r="A474">
        <v>10151</v>
      </c>
      <c r="B474" t="s">
        <v>161</v>
      </c>
      <c r="C474">
        <v>26</v>
      </c>
      <c r="D474">
        <v>108.81</v>
      </c>
      <c r="E474">
        <v>1</v>
      </c>
      <c r="F474" s="6">
        <f>IFERROR(VLOOKUP(A474,Orders!A:B,2,FALSE),"")</f>
        <v>37885</v>
      </c>
      <c r="G474" s="6">
        <f>IFERROR(VLOOKUP(A474,Orders!A:C,3,FALSE),"")</f>
        <v>37894</v>
      </c>
      <c r="H474" s="6">
        <f>IFERROR(VLOOKUP(A474,Orders!A:D,4,FALSE),"")</f>
        <v>37888</v>
      </c>
      <c r="I474" t="str">
        <f>IFERROR(VLOOKUP(A474,Orders!A:E,5,FALSE),"")</f>
        <v>Shipped</v>
      </c>
      <c r="J474">
        <f>IFERROR(VLOOKUP(A474,Orders!A:G,7,FALSE),"")</f>
        <v>311</v>
      </c>
      <c r="K474">
        <f>IFERROR(VLOOKUP(J474,Customers!A:L,12,FALSE),"")</f>
        <v>1501</v>
      </c>
      <c r="L474">
        <f>IFERROR(VLOOKUP(J474,Customers!A:M,13,FALSE),"")</f>
        <v>90500</v>
      </c>
      <c r="M474" t="str">
        <f>IFERROR(VLOOKUP(J474,Customers!A:H,8,FALSE),"")</f>
        <v>Oulu</v>
      </c>
      <c r="N474">
        <f>IFERROR(VLOOKUP(K474,Employees!A:F,6,FALSE),"")</f>
        <v>7</v>
      </c>
      <c r="O474" t="str">
        <f>IFERROR(VLOOKUP(N474,Offices!A:B,2,FALSE),"")</f>
        <v>London</v>
      </c>
      <c r="P474" s="6">
        <f>IFERROR(VLOOKUP(J474,Payments!A:C,3,FALSE),"")</f>
        <v>38398</v>
      </c>
      <c r="Q474">
        <f>IFERROR(VLOOKUP(J474,Payments!A:D,4,FALSE),"")</f>
        <v>46770.52</v>
      </c>
      <c r="R474" t="str">
        <f>IFERROR(VLOOKUP(B474,Products!A:C,3,FALSE),"")</f>
        <v>Trucks and Buses</v>
      </c>
      <c r="S474">
        <f>IFERROR(VLOOKUP(B474,Products!A:G,7,FALSE),"")</f>
        <v>1016</v>
      </c>
      <c r="T474">
        <f>IFERROR(VLOOKUP(B474,Products!A:I,9,FALSE),"")</f>
        <v>115.75</v>
      </c>
      <c r="U474">
        <f t="shared" si="56"/>
        <v>6</v>
      </c>
      <c r="V474" t="str">
        <f t="shared" si="57"/>
        <v>Yes</v>
      </c>
      <c r="W474">
        <f t="shared" si="58"/>
        <v>2003</v>
      </c>
      <c r="X474">
        <f t="shared" si="59"/>
        <v>9</v>
      </c>
      <c r="Y474">
        <f>IFERROR(VLOOKUP(B474,Products!A:I,8,FALSE),"")</f>
        <v>68.290000000000006</v>
      </c>
      <c r="Z474">
        <f t="shared" si="60"/>
        <v>2829.06</v>
      </c>
      <c r="AA474">
        <f t="shared" si="61"/>
        <v>59.33518816810659</v>
      </c>
      <c r="AB474">
        <f t="shared" si="62"/>
        <v>0</v>
      </c>
      <c r="AC474">
        <f t="shared" si="63"/>
        <v>1053.52</v>
      </c>
    </row>
    <row r="475" spans="1:29">
      <c r="A475">
        <v>10152</v>
      </c>
      <c r="B475" t="s">
        <v>155</v>
      </c>
      <c r="C475">
        <v>35</v>
      </c>
      <c r="D475">
        <v>117.77</v>
      </c>
      <c r="E475">
        <v>1</v>
      </c>
      <c r="F475" s="6">
        <f>IFERROR(VLOOKUP(A475,Orders!A:B,2,FALSE),"")</f>
        <v>37889</v>
      </c>
      <c r="G475" s="6">
        <f>IFERROR(VLOOKUP(A475,Orders!A:C,3,FALSE),"")</f>
        <v>37897</v>
      </c>
      <c r="H475" s="6">
        <f>IFERROR(VLOOKUP(A475,Orders!A:D,4,FALSE),"")</f>
        <v>37895</v>
      </c>
      <c r="I475" t="str">
        <f>IFERROR(VLOOKUP(A475,Orders!A:E,5,FALSE),"")</f>
        <v>Shipped</v>
      </c>
      <c r="J475">
        <f>IFERROR(VLOOKUP(A475,Orders!A:G,7,FALSE),"")</f>
        <v>333</v>
      </c>
      <c r="K475">
        <f>IFERROR(VLOOKUP(J475,Customers!A:L,12,FALSE),"")</f>
        <v>1611</v>
      </c>
      <c r="L475">
        <f>IFERROR(VLOOKUP(J475,Customers!A:M,13,FALSE),"")</f>
        <v>51600</v>
      </c>
      <c r="M475" t="str">
        <f>IFERROR(VLOOKUP(J475,Customers!A:H,8,FALSE),"")</f>
        <v>South Brisbane</v>
      </c>
      <c r="N475">
        <f>IFERROR(VLOOKUP(K475,Employees!A:F,6,FALSE),"")</f>
        <v>6</v>
      </c>
      <c r="O475" t="str">
        <f>IFERROR(VLOOKUP(N475,Offices!A:B,2,FALSE),"")</f>
        <v>Sydney</v>
      </c>
      <c r="P475" s="6">
        <f>IFERROR(VLOOKUP(J475,Payments!A:C,3,FALSE),"")</f>
        <v>37940</v>
      </c>
      <c r="Q475">
        <f>IFERROR(VLOOKUP(J475,Payments!A:D,4,FALSE),"")</f>
        <v>23936.53</v>
      </c>
      <c r="R475" t="str">
        <f>IFERROR(VLOOKUP(B475,Products!A:C,3,FALSE),"")</f>
        <v>Classic Cars</v>
      </c>
      <c r="S475">
        <f>IFERROR(VLOOKUP(B475,Products!A:G,7,FALSE),"")</f>
        <v>5545</v>
      </c>
      <c r="T475">
        <f>IFERROR(VLOOKUP(B475,Products!A:I,9,FALSE),"")</f>
        <v>143.62</v>
      </c>
      <c r="U475">
        <f t="shared" si="56"/>
        <v>2</v>
      </c>
      <c r="V475" t="str">
        <f t="shared" si="57"/>
        <v>Yes</v>
      </c>
      <c r="W475">
        <f t="shared" si="58"/>
        <v>2003</v>
      </c>
      <c r="X475">
        <f t="shared" si="59"/>
        <v>9</v>
      </c>
      <c r="Y475">
        <f>IFERROR(VLOOKUP(B475,Products!A:I,8,FALSE),"")</f>
        <v>91.92</v>
      </c>
      <c r="Z475">
        <f t="shared" si="60"/>
        <v>4121.95</v>
      </c>
      <c r="AA475">
        <f t="shared" si="61"/>
        <v>28.122280243690156</v>
      </c>
      <c r="AB475">
        <f t="shared" si="62"/>
        <v>0</v>
      </c>
      <c r="AC475">
        <f t="shared" si="63"/>
        <v>904.74999999999977</v>
      </c>
    </row>
    <row r="476" spans="1:29">
      <c r="A476">
        <v>10152</v>
      </c>
      <c r="B476" t="s">
        <v>156</v>
      </c>
      <c r="C476">
        <v>25</v>
      </c>
      <c r="D476">
        <v>49.13</v>
      </c>
      <c r="E476">
        <v>4</v>
      </c>
      <c r="F476" s="6">
        <f>IFERROR(VLOOKUP(A476,Orders!A:B,2,FALSE),"")</f>
        <v>37889</v>
      </c>
      <c r="G476" s="6">
        <f>IFERROR(VLOOKUP(A476,Orders!A:C,3,FALSE),"")</f>
        <v>37897</v>
      </c>
      <c r="H476" s="6">
        <f>IFERROR(VLOOKUP(A476,Orders!A:D,4,FALSE),"")</f>
        <v>37895</v>
      </c>
      <c r="I476" t="str">
        <f>IFERROR(VLOOKUP(A476,Orders!A:E,5,FALSE),"")</f>
        <v>Shipped</v>
      </c>
      <c r="J476">
        <f>IFERROR(VLOOKUP(A476,Orders!A:G,7,FALSE),"")</f>
        <v>333</v>
      </c>
      <c r="K476">
        <f>IFERROR(VLOOKUP(J476,Customers!A:L,12,FALSE),"")</f>
        <v>1611</v>
      </c>
      <c r="L476">
        <f>IFERROR(VLOOKUP(J476,Customers!A:M,13,FALSE),"")</f>
        <v>51600</v>
      </c>
      <c r="M476" t="str">
        <f>IFERROR(VLOOKUP(J476,Customers!A:H,8,FALSE),"")</f>
        <v>South Brisbane</v>
      </c>
      <c r="N476">
        <f>IFERROR(VLOOKUP(K476,Employees!A:F,6,FALSE),"")</f>
        <v>6</v>
      </c>
      <c r="O476" t="str">
        <f>IFERROR(VLOOKUP(N476,Offices!A:B,2,FALSE),"")</f>
        <v>Sydney</v>
      </c>
      <c r="P476" s="6">
        <f>IFERROR(VLOOKUP(J476,Payments!A:C,3,FALSE),"")</f>
        <v>37940</v>
      </c>
      <c r="Q476">
        <f>IFERROR(VLOOKUP(J476,Payments!A:D,4,FALSE),"")</f>
        <v>23936.53</v>
      </c>
      <c r="R476" t="str">
        <f>IFERROR(VLOOKUP(B476,Products!A:C,3,FALSE),"")</f>
        <v>Classic Cars</v>
      </c>
      <c r="S476">
        <f>IFERROR(VLOOKUP(B476,Products!A:G,7,FALSE),"")</f>
        <v>4074</v>
      </c>
      <c r="T476">
        <f>IFERROR(VLOOKUP(B476,Products!A:I,9,FALSE),"")</f>
        <v>57.8</v>
      </c>
      <c r="U476">
        <f t="shared" si="56"/>
        <v>2</v>
      </c>
      <c r="V476" t="str">
        <f t="shared" si="57"/>
        <v>Yes</v>
      </c>
      <c r="W476">
        <f t="shared" si="58"/>
        <v>2003</v>
      </c>
      <c r="X476">
        <f t="shared" si="59"/>
        <v>9</v>
      </c>
      <c r="Y476">
        <f>IFERROR(VLOOKUP(B476,Products!A:I,8,FALSE),"")</f>
        <v>32.369999999999997</v>
      </c>
      <c r="Z476">
        <f t="shared" si="60"/>
        <v>1228.25</v>
      </c>
      <c r="AA476">
        <f t="shared" si="61"/>
        <v>51.776336113685531</v>
      </c>
      <c r="AB476">
        <f t="shared" si="62"/>
        <v>0</v>
      </c>
      <c r="AC476">
        <f t="shared" si="63"/>
        <v>419.00000000000011</v>
      </c>
    </row>
    <row r="477" spans="1:29">
      <c r="A477">
        <v>10152</v>
      </c>
      <c r="B477" t="s">
        <v>158</v>
      </c>
      <c r="C477">
        <v>23</v>
      </c>
      <c r="D477">
        <v>112.37</v>
      </c>
      <c r="E477">
        <v>3</v>
      </c>
      <c r="F477" s="6">
        <f>IFERROR(VLOOKUP(A477,Orders!A:B,2,FALSE),"")</f>
        <v>37889</v>
      </c>
      <c r="G477" s="6">
        <f>IFERROR(VLOOKUP(A477,Orders!A:C,3,FALSE),"")</f>
        <v>37897</v>
      </c>
      <c r="H477" s="6">
        <f>IFERROR(VLOOKUP(A477,Orders!A:D,4,FALSE),"")</f>
        <v>37895</v>
      </c>
      <c r="I477" t="str">
        <f>IFERROR(VLOOKUP(A477,Orders!A:E,5,FALSE),"")</f>
        <v>Shipped</v>
      </c>
      <c r="J477">
        <f>IFERROR(VLOOKUP(A477,Orders!A:G,7,FALSE),"")</f>
        <v>333</v>
      </c>
      <c r="K477">
        <f>IFERROR(VLOOKUP(J477,Customers!A:L,12,FALSE),"")</f>
        <v>1611</v>
      </c>
      <c r="L477">
        <f>IFERROR(VLOOKUP(J477,Customers!A:M,13,FALSE),"")</f>
        <v>51600</v>
      </c>
      <c r="M477" t="str">
        <f>IFERROR(VLOOKUP(J477,Customers!A:H,8,FALSE),"")</f>
        <v>South Brisbane</v>
      </c>
      <c r="N477">
        <f>IFERROR(VLOOKUP(K477,Employees!A:F,6,FALSE),"")</f>
        <v>6</v>
      </c>
      <c r="O477" t="str">
        <f>IFERROR(VLOOKUP(N477,Offices!A:B,2,FALSE),"")</f>
        <v>Sydney</v>
      </c>
      <c r="P477" s="6">
        <f>IFERROR(VLOOKUP(J477,Payments!A:C,3,FALSE),"")</f>
        <v>37940</v>
      </c>
      <c r="Q477">
        <f>IFERROR(VLOOKUP(J477,Payments!A:D,4,FALSE),"")</f>
        <v>23936.53</v>
      </c>
      <c r="R477" t="str">
        <f>IFERROR(VLOOKUP(B477,Products!A:C,3,FALSE),"")</f>
        <v>Classic Cars</v>
      </c>
      <c r="S477">
        <f>IFERROR(VLOOKUP(B477,Products!A:G,7,FALSE),"")</f>
        <v>6582</v>
      </c>
      <c r="T477">
        <f>IFERROR(VLOOKUP(B477,Products!A:I,9,FALSE),"")</f>
        <v>118.28</v>
      </c>
      <c r="U477">
        <f t="shared" si="56"/>
        <v>2</v>
      </c>
      <c r="V477" t="str">
        <f t="shared" si="57"/>
        <v>Yes</v>
      </c>
      <c r="W477">
        <f t="shared" si="58"/>
        <v>2003</v>
      </c>
      <c r="X477">
        <f t="shared" si="59"/>
        <v>9</v>
      </c>
      <c r="Y477">
        <f>IFERROR(VLOOKUP(B477,Products!A:I,8,FALSE),"")</f>
        <v>69.78</v>
      </c>
      <c r="Z477">
        <f t="shared" si="60"/>
        <v>2584.5100000000002</v>
      </c>
      <c r="AA477">
        <f t="shared" si="61"/>
        <v>61.034680424190313</v>
      </c>
      <c r="AB477">
        <f t="shared" si="62"/>
        <v>0</v>
      </c>
      <c r="AC477">
        <f t="shared" si="63"/>
        <v>979.57</v>
      </c>
    </row>
    <row r="478" spans="1:29">
      <c r="A478">
        <v>10152</v>
      </c>
      <c r="B478" t="s">
        <v>160</v>
      </c>
      <c r="C478">
        <v>33</v>
      </c>
      <c r="D478">
        <v>57.17</v>
      </c>
      <c r="E478">
        <v>2</v>
      </c>
      <c r="F478" s="6">
        <f>IFERROR(VLOOKUP(A478,Orders!A:B,2,FALSE),"")</f>
        <v>37889</v>
      </c>
      <c r="G478" s="6">
        <f>IFERROR(VLOOKUP(A478,Orders!A:C,3,FALSE),"")</f>
        <v>37897</v>
      </c>
      <c r="H478" s="6">
        <f>IFERROR(VLOOKUP(A478,Orders!A:D,4,FALSE),"")</f>
        <v>37895</v>
      </c>
      <c r="I478" t="str">
        <f>IFERROR(VLOOKUP(A478,Orders!A:E,5,FALSE),"")</f>
        <v>Shipped</v>
      </c>
      <c r="J478">
        <f>IFERROR(VLOOKUP(A478,Orders!A:G,7,FALSE),"")</f>
        <v>333</v>
      </c>
      <c r="K478">
        <f>IFERROR(VLOOKUP(J478,Customers!A:L,12,FALSE),"")</f>
        <v>1611</v>
      </c>
      <c r="L478">
        <f>IFERROR(VLOOKUP(J478,Customers!A:M,13,FALSE),"")</f>
        <v>51600</v>
      </c>
      <c r="M478" t="str">
        <f>IFERROR(VLOOKUP(J478,Customers!A:H,8,FALSE),"")</f>
        <v>South Brisbane</v>
      </c>
      <c r="N478">
        <f>IFERROR(VLOOKUP(K478,Employees!A:F,6,FALSE),"")</f>
        <v>6</v>
      </c>
      <c r="O478" t="str">
        <f>IFERROR(VLOOKUP(N478,Offices!A:B,2,FALSE),"")</f>
        <v>Sydney</v>
      </c>
      <c r="P478" s="6">
        <f>IFERROR(VLOOKUP(J478,Payments!A:C,3,FALSE),"")</f>
        <v>37940</v>
      </c>
      <c r="Q478">
        <f>IFERROR(VLOOKUP(J478,Payments!A:D,4,FALSE),"")</f>
        <v>23936.53</v>
      </c>
      <c r="R478" t="str">
        <f>IFERROR(VLOOKUP(B478,Products!A:C,3,FALSE),"")</f>
        <v>Trains</v>
      </c>
      <c r="S478">
        <f>IFERROR(VLOOKUP(B478,Products!A:G,7,FALSE),"")</f>
        <v>8601</v>
      </c>
      <c r="T478">
        <f>IFERROR(VLOOKUP(B478,Products!A:I,9,FALSE),"")</f>
        <v>62.14</v>
      </c>
      <c r="U478">
        <f t="shared" si="56"/>
        <v>2</v>
      </c>
      <c r="V478" t="str">
        <f t="shared" si="57"/>
        <v>Yes</v>
      </c>
      <c r="W478">
        <f t="shared" si="58"/>
        <v>2003</v>
      </c>
      <c r="X478">
        <f t="shared" si="59"/>
        <v>9</v>
      </c>
      <c r="Y478">
        <f>IFERROR(VLOOKUP(B478,Products!A:I,8,FALSE),"")</f>
        <v>26.72</v>
      </c>
      <c r="Z478">
        <f t="shared" si="60"/>
        <v>1886.6100000000001</v>
      </c>
      <c r="AA478">
        <f t="shared" si="61"/>
        <v>113.95958083832336</v>
      </c>
      <c r="AB478">
        <f t="shared" si="62"/>
        <v>1</v>
      </c>
      <c r="AC478">
        <f t="shared" si="63"/>
        <v>1004.8500000000001</v>
      </c>
    </row>
    <row r="479" spans="1:29">
      <c r="A479">
        <v>10153</v>
      </c>
      <c r="B479" t="s">
        <v>164</v>
      </c>
      <c r="C479">
        <v>20</v>
      </c>
      <c r="D479">
        <v>201.57</v>
      </c>
      <c r="E479">
        <v>11</v>
      </c>
      <c r="F479" s="6">
        <f>IFERROR(VLOOKUP(A479,Orders!A:B,2,FALSE),"")</f>
        <v>37892</v>
      </c>
      <c r="G479" s="6">
        <f>IFERROR(VLOOKUP(A479,Orders!A:C,3,FALSE),"")</f>
        <v>37899</v>
      </c>
      <c r="H479" s="6">
        <f>IFERROR(VLOOKUP(A479,Orders!A:D,4,FALSE),"")</f>
        <v>37897</v>
      </c>
      <c r="I479" t="str">
        <f>IFERROR(VLOOKUP(A479,Orders!A:E,5,FALSE),"")</f>
        <v>Shipped</v>
      </c>
      <c r="J479">
        <f>IFERROR(VLOOKUP(A479,Orders!A:G,7,FALSE),"")</f>
        <v>141</v>
      </c>
      <c r="K479">
        <f>IFERROR(VLOOKUP(J479,Customers!A:L,12,FALSE),"")</f>
        <v>1370</v>
      </c>
      <c r="L479">
        <f>IFERROR(VLOOKUP(J479,Customers!A:M,13,FALSE),"")</f>
        <v>227600</v>
      </c>
      <c r="M479" t="str">
        <f>IFERROR(VLOOKUP(J479,Customers!A:H,8,FALSE),"")</f>
        <v>Madrid</v>
      </c>
      <c r="N479">
        <f>IFERROR(VLOOKUP(K479,Employees!A:F,6,FALSE),"")</f>
        <v>4</v>
      </c>
      <c r="O479" t="str">
        <f>IFERROR(VLOOKUP(N479,Offices!A:B,2,FALSE),"")</f>
        <v>Paris</v>
      </c>
      <c r="P479" s="6">
        <f>IFERROR(VLOOKUP(J479,Payments!A:C,3,FALSE),"")</f>
        <v>37821</v>
      </c>
      <c r="Q479">
        <f>IFERROR(VLOOKUP(J479,Payments!A:D,4,FALSE),"")</f>
        <v>36251.03</v>
      </c>
      <c r="R479" t="str">
        <f>IFERROR(VLOOKUP(B479,Products!A:C,3,FALSE),"")</f>
        <v>Classic Cars</v>
      </c>
      <c r="S479">
        <f>IFERROR(VLOOKUP(B479,Products!A:G,7,FALSE),"")</f>
        <v>3619</v>
      </c>
      <c r="T479">
        <f>IFERROR(VLOOKUP(B479,Products!A:I,9,FALSE),"")</f>
        <v>207.8</v>
      </c>
      <c r="U479">
        <f t="shared" si="56"/>
        <v>2</v>
      </c>
      <c r="V479" t="str">
        <f t="shared" si="57"/>
        <v>Yes</v>
      </c>
      <c r="W479">
        <f t="shared" si="58"/>
        <v>2003</v>
      </c>
      <c r="X479">
        <f t="shared" si="59"/>
        <v>9</v>
      </c>
      <c r="Y479">
        <f>IFERROR(VLOOKUP(B479,Products!A:I,8,FALSE),"")</f>
        <v>95.59</v>
      </c>
      <c r="Z479">
        <f t="shared" si="60"/>
        <v>4031.3999999999996</v>
      </c>
      <c r="AA479">
        <f t="shared" si="61"/>
        <v>110.86933779684065</v>
      </c>
      <c r="AB479">
        <f t="shared" si="62"/>
        <v>1</v>
      </c>
      <c r="AC479">
        <f t="shared" si="63"/>
        <v>2119.6</v>
      </c>
    </row>
    <row r="480" spans="1:29">
      <c r="A480">
        <v>10153</v>
      </c>
      <c r="B480" t="s">
        <v>150</v>
      </c>
      <c r="C480">
        <v>42</v>
      </c>
      <c r="D480">
        <v>128.41999999999999</v>
      </c>
      <c r="E480">
        <v>12</v>
      </c>
      <c r="F480" s="6">
        <f>IFERROR(VLOOKUP(A480,Orders!A:B,2,FALSE),"")</f>
        <v>37892</v>
      </c>
      <c r="G480" s="6">
        <f>IFERROR(VLOOKUP(A480,Orders!A:C,3,FALSE),"")</f>
        <v>37899</v>
      </c>
      <c r="H480" s="6">
        <f>IFERROR(VLOOKUP(A480,Orders!A:D,4,FALSE),"")</f>
        <v>37897</v>
      </c>
      <c r="I480" t="str">
        <f>IFERROR(VLOOKUP(A480,Orders!A:E,5,FALSE),"")</f>
        <v>Shipped</v>
      </c>
      <c r="J480">
        <f>IFERROR(VLOOKUP(A480,Orders!A:G,7,FALSE),"")</f>
        <v>141</v>
      </c>
      <c r="K480">
        <f>IFERROR(VLOOKUP(J480,Customers!A:L,12,FALSE),"")</f>
        <v>1370</v>
      </c>
      <c r="L480">
        <f>IFERROR(VLOOKUP(J480,Customers!A:M,13,FALSE),"")</f>
        <v>227600</v>
      </c>
      <c r="M480" t="str">
        <f>IFERROR(VLOOKUP(J480,Customers!A:H,8,FALSE),"")</f>
        <v>Madrid</v>
      </c>
      <c r="N480">
        <f>IFERROR(VLOOKUP(K480,Employees!A:F,6,FALSE),"")</f>
        <v>4</v>
      </c>
      <c r="O480" t="str">
        <f>IFERROR(VLOOKUP(N480,Offices!A:B,2,FALSE),"")</f>
        <v>Paris</v>
      </c>
      <c r="P480" s="6">
        <f>IFERROR(VLOOKUP(J480,Payments!A:C,3,FALSE),"")</f>
        <v>37821</v>
      </c>
      <c r="Q480">
        <f>IFERROR(VLOOKUP(J480,Payments!A:D,4,FALSE),"")</f>
        <v>36251.03</v>
      </c>
      <c r="R480" t="str">
        <f>IFERROR(VLOOKUP(B480,Products!A:C,3,FALSE),"")</f>
        <v>Classic Cars</v>
      </c>
      <c r="S480">
        <f>IFERROR(VLOOKUP(B480,Products!A:G,7,FALSE),"")</f>
        <v>6906</v>
      </c>
      <c r="T480">
        <f>IFERROR(VLOOKUP(B480,Products!A:I,9,FALSE),"")</f>
        <v>151.08000000000001</v>
      </c>
      <c r="U480">
        <f t="shared" si="56"/>
        <v>2</v>
      </c>
      <c r="V480" t="str">
        <f t="shared" si="57"/>
        <v>Yes</v>
      </c>
      <c r="W480">
        <f t="shared" si="58"/>
        <v>2003</v>
      </c>
      <c r="X480">
        <f t="shared" si="59"/>
        <v>9</v>
      </c>
      <c r="Y480">
        <f>IFERROR(VLOOKUP(B480,Products!A:I,8,FALSE),"")</f>
        <v>89.14</v>
      </c>
      <c r="Z480">
        <f t="shared" si="60"/>
        <v>5393.6399999999994</v>
      </c>
      <c r="AA480">
        <f t="shared" si="61"/>
        <v>44.065514920349997</v>
      </c>
      <c r="AB480">
        <f t="shared" si="62"/>
        <v>0</v>
      </c>
      <c r="AC480">
        <f t="shared" si="63"/>
        <v>1649.7599999999995</v>
      </c>
    </row>
    <row r="481" spans="1:29">
      <c r="A481">
        <v>10153</v>
      </c>
      <c r="B481" t="s">
        <v>165</v>
      </c>
      <c r="C481">
        <v>49</v>
      </c>
      <c r="D481">
        <v>155.72</v>
      </c>
      <c r="E481">
        <v>10</v>
      </c>
      <c r="F481" s="6">
        <f>IFERROR(VLOOKUP(A481,Orders!A:B,2,FALSE),"")</f>
        <v>37892</v>
      </c>
      <c r="G481" s="6">
        <f>IFERROR(VLOOKUP(A481,Orders!A:C,3,FALSE),"")</f>
        <v>37899</v>
      </c>
      <c r="H481" s="6">
        <f>IFERROR(VLOOKUP(A481,Orders!A:D,4,FALSE),"")</f>
        <v>37897</v>
      </c>
      <c r="I481" t="str">
        <f>IFERROR(VLOOKUP(A481,Orders!A:E,5,FALSE),"")</f>
        <v>Shipped</v>
      </c>
      <c r="J481">
        <f>IFERROR(VLOOKUP(A481,Orders!A:G,7,FALSE),"")</f>
        <v>141</v>
      </c>
      <c r="K481">
        <f>IFERROR(VLOOKUP(J481,Customers!A:L,12,FALSE),"")</f>
        <v>1370</v>
      </c>
      <c r="L481">
        <f>IFERROR(VLOOKUP(J481,Customers!A:M,13,FALSE),"")</f>
        <v>227600</v>
      </c>
      <c r="M481" t="str">
        <f>IFERROR(VLOOKUP(J481,Customers!A:H,8,FALSE),"")</f>
        <v>Madrid</v>
      </c>
      <c r="N481">
        <f>IFERROR(VLOOKUP(K481,Employees!A:F,6,FALSE),"")</f>
        <v>4</v>
      </c>
      <c r="O481" t="str">
        <f>IFERROR(VLOOKUP(N481,Offices!A:B,2,FALSE),"")</f>
        <v>Paris</v>
      </c>
      <c r="P481" s="6">
        <f>IFERROR(VLOOKUP(J481,Payments!A:C,3,FALSE),"")</f>
        <v>37821</v>
      </c>
      <c r="Q481">
        <f>IFERROR(VLOOKUP(J481,Payments!A:D,4,FALSE),"")</f>
        <v>36251.03</v>
      </c>
      <c r="R481" t="str">
        <f>IFERROR(VLOOKUP(B481,Products!A:C,3,FALSE),"")</f>
        <v>Classic Cars</v>
      </c>
      <c r="S481">
        <f>IFERROR(VLOOKUP(B481,Products!A:G,7,FALSE),"")</f>
        <v>1049</v>
      </c>
      <c r="T481">
        <f>IFERROR(VLOOKUP(B481,Products!A:I,9,FALSE),"")</f>
        <v>173.02</v>
      </c>
      <c r="U481">
        <f t="shared" si="56"/>
        <v>2</v>
      </c>
      <c r="V481" t="str">
        <f t="shared" si="57"/>
        <v>Yes</v>
      </c>
      <c r="W481">
        <f t="shared" si="58"/>
        <v>2003</v>
      </c>
      <c r="X481">
        <f t="shared" si="59"/>
        <v>9</v>
      </c>
      <c r="Y481">
        <f>IFERROR(VLOOKUP(B481,Products!A:I,8,FALSE),"")</f>
        <v>83.05</v>
      </c>
      <c r="Z481">
        <f t="shared" si="60"/>
        <v>7630.28</v>
      </c>
      <c r="AA481">
        <f t="shared" si="61"/>
        <v>87.501505117399162</v>
      </c>
      <c r="AB481">
        <f t="shared" si="62"/>
        <v>1</v>
      </c>
      <c r="AC481">
        <f t="shared" si="63"/>
        <v>3560.83</v>
      </c>
    </row>
    <row r="482" spans="1:29">
      <c r="A482">
        <v>10153</v>
      </c>
      <c r="B482" t="s">
        <v>166</v>
      </c>
      <c r="C482">
        <v>31</v>
      </c>
      <c r="D482">
        <v>125.66</v>
      </c>
      <c r="E482">
        <v>7</v>
      </c>
      <c r="F482" s="6">
        <f>IFERROR(VLOOKUP(A482,Orders!A:B,2,FALSE),"")</f>
        <v>37892</v>
      </c>
      <c r="G482" s="6">
        <f>IFERROR(VLOOKUP(A482,Orders!A:C,3,FALSE),"")</f>
        <v>37899</v>
      </c>
      <c r="H482" s="6">
        <f>IFERROR(VLOOKUP(A482,Orders!A:D,4,FALSE),"")</f>
        <v>37897</v>
      </c>
      <c r="I482" t="str">
        <f>IFERROR(VLOOKUP(A482,Orders!A:E,5,FALSE),"")</f>
        <v>Shipped</v>
      </c>
      <c r="J482">
        <f>IFERROR(VLOOKUP(A482,Orders!A:G,7,FALSE),"")</f>
        <v>141</v>
      </c>
      <c r="K482">
        <f>IFERROR(VLOOKUP(J482,Customers!A:L,12,FALSE),"")</f>
        <v>1370</v>
      </c>
      <c r="L482">
        <f>IFERROR(VLOOKUP(J482,Customers!A:M,13,FALSE),"")</f>
        <v>227600</v>
      </c>
      <c r="M482" t="str">
        <f>IFERROR(VLOOKUP(J482,Customers!A:H,8,FALSE),"")</f>
        <v>Madrid</v>
      </c>
      <c r="N482">
        <f>IFERROR(VLOOKUP(K482,Employees!A:F,6,FALSE),"")</f>
        <v>4</v>
      </c>
      <c r="O482" t="str">
        <f>IFERROR(VLOOKUP(N482,Offices!A:B,2,FALSE),"")</f>
        <v>Paris</v>
      </c>
      <c r="P482" s="6">
        <f>IFERROR(VLOOKUP(J482,Payments!A:C,3,FALSE),"")</f>
        <v>37821</v>
      </c>
      <c r="Q482">
        <f>IFERROR(VLOOKUP(J482,Payments!A:D,4,FALSE),"")</f>
        <v>36251.03</v>
      </c>
      <c r="R482" t="str">
        <f>IFERROR(VLOOKUP(B482,Products!A:C,3,FALSE),"")</f>
        <v>Vintage Cars</v>
      </c>
      <c r="S482">
        <f>IFERROR(VLOOKUP(B482,Products!A:G,7,FALSE),"")</f>
        <v>3913</v>
      </c>
      <c r="T482">
        <f>IFERROR(VLOOKUP(B482,Products!A:I,9,FALSE),"")</f>
        <v>136.59</v>
      </c>
      <c r="U482">
        <f t="shared" si="56"/>
        <v>2</v>
      </c>
      <c r="V482" t="str">
        <f t="shared" si="57"/>
        <v>Yes</v>
      </c>
      <c r="W482">
        <f t="shared" si="58"/>
        <v>2003</v>
      </c>
      <c r="X482">
        <f t="shared" si="59"/>
        <v>9</v>
      </c>
      <c r="Y482">
        <f>IFERROR(VLOOKUP(B482,Products!A:I,8,FALSE),"")</f>
        <v>68.3</v>
      </c>
      <c r="Z482">
        <f t="shared" si="60"/>
        <v>3895.46</v>
      </c>
      <c r="AA482">
        <f t="shared" si="61"/>
        <v>83.982430453879942</v>
      </c>
      <c r="AB482">
        <f t="shared" si="62"/>
        <v>1</v>
      </c>
      <c r="AC482">
        <f t="shared" si="63"/>
        <v>1778.16</v>
      </c>
    </row>
    <row r="483" spans="1:29">
      <c r="A483">
        <v>10153</v>
      </c>
      <c r="B483" t="s">
        <v>167</v>
      </c>
      <c r="C483">
        <v>29</v>
      </c>
      <c r="D483">
        <v>82.69</v>
      </c>
      <c r="E483">
        <v>9</v>
      </c>
      <c r="F483" s="6">
        <f>IFERROR(VLOOKUP(A483,Orders!A:B,2,FALSE),"")</f>
        <v>37892</v>
      </c>
      <c r="G483" s="6">
        <f>IFERROR(VLOOKUP(A483,Orders!A:C,3,FALSE),"")</f>
        <v>37899</v>
      </c>
      <c r="H483" s="6">
        <f>IFERROR(VLOOKUP(A483,Orders!A:D,4,FALSE),"")</f>
        <v>37897</v>
      </c>
      <c r="I483" t="str">
        <f>IFERROR(VLOOKUP(A483,Orders!A:E,5,FALSE),"")</f>
        <v>Shipped</v>
      </c>
      <c r="J483">
        <f>IFERROR(VLOOKUP(A483,Orders!A:G,7,FALSE),"")</f>
        <v>141</v>
      </c>
      <c r="K483">
        <f>IFERROR(VLOOKUP(J483,Customers!A:L,12,FALSE),"")</f>
        <v>1370</v>
      </c>
      <c r="L483">
        <f>IFERROR(VLOOKUP(J483,Customers!A:M,13,FALSE),"")</f>
        <v>227600</v>
      </c>
      <c r="M483" t="str">
        <f>IFERROR(VLOOKUP(J483,Customers!A:H,8,FALSE),"")</f>
        <v>Madrid</v>
      </c>
      <c r="N483">
        <f>IFERROR(VLOOKUP(K483,Employees!A:F,6,FALSE),"")</f>
        <v>4</v>
      </c>
      <c r="O483" t="str">
        <f>IFERROR(VLOOKUP(N483,Offices!A:B,2,FALSE),"")</f>
        <v>Paris</v>
      </c>
      <c r="P483" s="6">
        <f>IFERROR(VLOOKUP(J483,Payments!A:C,3,FALSE),"")</f>
        <v>37821</v>
      </c>
      <c r="Q483">
        <f>IFERROR(VLOOKUP(J483,Payments!A:D,4,FALSE),"")</f>
        <v>36251.03</v>
      </c>
      <c r="R483" t="str">
        <f>IFERROR(VLOOKUP(B483,Products!A:C,3,FALSE),"")</f>
        <v>Trains</v>
      </c>
      <c r="S483">
        <f>IFERROR(VLOOKUP(B483,Products!A:G,7,FALSE),"")</f>
        <v>6450</v>
      </c>
      <c r="T483">
        <f>IFERROR(VLOOKUP(B483,Products!A:I,9,FALSE),"")</f>
        <v>100.84</v>
      </c>
      <c r="U483">
        <f t="shared" si="56"/>
        <v>2</v>
      </c>
      <c r="V483" t="str">
        <f t="shared" si="57"/>
        <v>Yes</v>
      </c>
      <c r="W483">
        <f t="shared" si="58"/>
        <v>2003</v>
      </c>
      <c r="X483">
        <f t="shared" si="59"/>
        <v>9</v>
      </c>
      <c r="Y483">
        <f>IFERROR(VLOOKUP(B483,Products!A:I,8,FALSE),"")</f>
        <v>67.56</v>
      </c>
      <c r="Z483">
        <f t="shared" si="60"/>
        <v>2398.0099999999998</v>
      </c>
      <c r="AA483">
        <f t="shared" si="61"/>
        <v>22.394908229721722</v>
      </c>
      <c r="AB483">
        <f t="shared" si="62"/>
        <v>0</v>
      </c>
      <c r="AC483">
        <f t="shared" si="63"/>
        <v>438.76999999999987</v>
      </c>
    </row>
    <row r="484" spans="1:29">
      <c r="A484">
        <v>10153</v>
      </c>
      <c r="B484" t="s">
        <v>168</v>
      </c>
      <c r="C484">
        <v>22</v>
      </c>
      <c r="D484">
        <v>82.5</v>
      </c>
      <c r="E484">
        <v>6</v>
      </c>
      <c r="F484" s="6">
        <f>IFERROR(VLOOKUP(A484,Orders!A:B,2,FALSE),"")</f>
        <v>37892</v>
      </c>
      <c r="G484" s="6">
        <f>IFERROR(VLOOKUP(A484,Orders!A:C,3,FALSE),"")</f>
        <v>37899</v>
      </c>
      <c r="H484" s="6">
        <f>IFERROR(VLOOKUP(A484,Orders!A:D,4,FALSE),"")</f>
        <v>37897</v>
      </c>
      <c r="I484" t="str">
        <f>IFERROR(VLOOKUP(A484,Orders!A:E,5,FALSE),"")</f>
        <v>Shipped</v>
      </c>
      <c r="J484">
        <f>IFERROR(VLOOKUP(A484,Orders!A:G,7,FALSE),"")</f>
        <v>141</v>
      </c>
      <c r="K484">
        <f>IFERROR(VLOOKUP(J484,Customers!A:L,12,FALSE),"")</f>
        <v>1370</v>
      </c>
      <c r="L484">
        <f>IFERROR(VLOOKUP(J484,Customers!A:M,13,FALSE),"")</f>
        <v>227600</v>
      </c>
      <c r="M484" t="str">
        <f>IFERROR(VLOOKUP(J484,Customers!A:H,8,FALSE),"")</f>
        <v>Madrid</v>
      </c>
      <c r="N484">
        <f>IFERROR(VLOOKUP(K484,Employees!A:F,6,FALSE),"")</f>
        <v>4</v>
      </c>
      <c r="O484" t="str">
        <f>IFERROR(VLOOKUP(N484,Offices!A:B,2,FALSE),"")</f>
        <v>Paris</v>
      </c>
      <c r="P484" s="6">
        <f>IFERROR(VLOOKUP(J484,Payments!A:C,3,FALSE),"")</f>
        <v>37821</v>
      </c>
      <c r="Q484">
        <f>IFERROR(VLOOKUP(J484,Payments!A:D,4,FALSE),"")</f>
        <v>36251.03</v>
      </c>
      <c r="R484" t="str">
        <f>IFERROR(VLOOKUP(B484,Products!A:C,3,FALSE),"")</f>
        <v>Vintage Cars</v>
      </c>
      <c r="S484">
        <f>IFERROR(VLOOKUP(B484,Products!A:G,7,FALSE),"")</f>
        <v>8290</v>
      </c>
      <c r="T484">
        <f>IFERROR(VLOOKUP(B484,Products!A:I,9,FALSE),"")</f>
        <v>87.77</v>
      </c>
      <c r="U484">
        <f t="shared" si="56"/>
        <v>2</v>
      </c>
      <c r="V484" t="str">
        <f t="shared" si="57"/>
        <v>Yes</v>
      </c>
      <c r="W484">
        <f t="shared" si="58"/>
        <v>2003</v>
      </c>
      <c r="X484">
        <f t="shared" si="59"/>
        <v>9</v>
      </c>
      <c r="Y484">
        <f>IFERROR(VLOOKUP(B484,Products!A:I,8,FALSE),"")</f>
        <v>52.66</v>
      </c>
      <c r="Z484">
        <f t="shared" si="60"/>
        <v>1815</v>
      </c>
      <c r="AA484">
        <f t="shared" si="61"/>
        <v>56.66540068363085</v>
      </c>
      <c r="AB484">
        <f t="shared" si="62"/>
        <v>0</v>
      </c>
      <c r="AC484">
        <f t="shared" si="63"/>
        <v>656.48</v>
      </c>
    </row>
    <row r="485" spans="1:29">
      <c r="A485">
        <v>10153</v>
      </c>
      <c r="B485" t="s">
        <v>169</v>
      </c>
      <c r="C485">
        <v>40</v>
      </c>
      <c r="D485">
        <v>111.83</v>
      </c>
      <c r="E485">
        <v>5</v>
      </c>
      <c r="F485" s="6">
        <f>IFERROR(VLOOKUP(A485,Orders!A:B,2,FALSE),"")</f>
        <v>37892</v>
      </c>
      <c r="G485" s="6">
        <f>IFERROR(VLOOKUP(A485,Orders!A:C,3,FALSE),"")</f>
        <v>37899</v>
      </c>
      <c r="H485" s="6">
        <f>IFERROR(VLOOKUP(A485,Orders!A:D,4,FALSE),"")</f>
        <v>37897</v>
      </c>
      <c r="I485" t="str">
        <f>IFERROR(VLOOKUP(A485,Orders!A:E,5,FALSE),"")</f>
        <v>Shipped</v>
      </c>
      <c r="J485">
        <f>IFERROR(VLOOKUP(A485,Orders!A:G,7,FALSE),"")</f>
        <v>141</v>
      </c>
      <c r="K485">
        <f>IFERROR(VLOOKUP(J485,Customers!A:L,12,FALSE),"")</f>
        <v>1370</v>
      </c>
      <c r="L485">
        <f>IFERROR(VLOOKUP(J485,Customers!A:M,13,FALSE),"")</f>
        <v>227600</v>
      </c>
      <c r="M485" t="str">
        <f>IFERROR(VLOOKUP(J485,Customers!A:H,8,FALSE),"")</f>
        <v>Madrid</v>
      </c>
      <c r="N485">
        <f>IFERROR(VLOOKUP(K485,Employees!A:F,6,FALSE),"")</f>
        <v>4</v>
      </c>
      <c r="O485" t="str">
        <f>IFERROR(VLOOKUP(N485,Offices!A:B,2,FALSE),"")</f>
        <v>Paris</v>
      </c>
      <c r="P485" s="6">
        <f>IFERROR(VLOOKUP(J485,Payments!A:C,3,FALSE),"")</f>
        <v>37821</v>
      </c>
      <c r="Q485">
        <f>IFERROR(VLOOKUP(J485,Payments!A:D,4,FALSE),"")</f>
        <v>36251.03</v>
      </c>
      <c r="R485" t="str">
        <f>IFERROR(VLOOKUP(B485,Products!A:C,3,FALSE),"")</f>
        <v>Ships</v>
      </c>
      <c r="S485">
        <f>IFERROR(VLOOKUP(B485,Products!A:G,7,FALSE),"")</f>
        <v>1898</v>
      </c>
      <c r="T485">
        <f>IFERROR(VLOOKUP(B485,Products!A:I,9,FALSE),"")</f>
        <v>122.89</v>
      </c>
      <c r="U485">
        <f t="shared" si="56"/>
        <v>2</v>
      </c>
      <c r="V485" t="str">
        <f t="shared" si="57"/>
        <v>Yes</v>
      </c>
      <c r="W485">
        <f t="shared" si="58"/>
        <v>2003</v>
      </c>
      <c r="X485">
        <f t="shared" si="59"/>
        <v>9</v>
      </c>
      <c r="Y485">
        <f>IFERROR(VLOOKUP(B485,Products!A:I,8,FALSE),"")</f>
        <v>82.34</v>
      </c>
      <c r="Z485">
        <f t="shared" si="60"/>
        <v>4473.2</v>
      </c>
      <c r="AA485">
        <f t="shared" si="61"/>
        <v>35.814913772164189</v>
      </c>
      <c r="AB485">
        <f t="shared" si="62"/>
        <v>0</v>
      </c>
      <c r="AC485">
        <f t="shared" si="63"/>
        <v>1179.5999999999999</v>
      </c>
    </row>
    <row r="486" spans="1:29">
      <c r="A486">
        <v>10153</v>
      </c>
      <c r="B486" t="s">
        <v>162</v>
      </c>
      <c r="C486">
        <v>31</v>
      </c>
      <c r="D486">
        <v>53.31</v>
      </c>
      <c r="E486">
        <v>13</v>
      </c>
      <c r="F486" s="6">
        <f>IFERROR(VLOOKUP(A486,Orders!A:B,2,FALSE),"")</f>
        <v>37892</v>
      </c>
      <c r="G486" s="6">
        <f>IFERROR(VLOOKUP(A486,Orders!A:C,3,FALSE),"")</f>
        <v>37899</v>
      </c>
      <c r="H486" s="6">
        <f>IFERROR(VLOOKUP(A486,Orders!A:D,4,FALSE),"")</f>
        <v>37897</v>
      </c>
      <c r="I486" t="str">
        <f>IFERROR(VLOOKUP(A486,Orders!A:E,5,FALSE),"")</f>
        <v>Shipped</v>
      </c>
      <c r="J486">
        <f>IFERROR(VLOOKUP(A486,Orders!A:G,7,FALSE),"")</f>
        <v>141</v>
      </c>
      <c r="K486">
        <f>IFERROR(VLOOKUP(J486,Customers!A:L,12,FALSE),"")</f>
        <v>1370</v>
      </c>
      <c r="L486">
        <f>IFERROR(VLOOKUP(J486,Customers!A:M,13,FALSE),"")</f>
        <v>227600</v>
      </c>
      <c r="M486" t="str">
        <f>IFERROR(VLOOKUP(J486,Customers!A:H,8,FALSE),"")</f>
        <v>Madrid</v>
      </c>
      <c r="N486">
        <f>IFERROR(VLOOKUP(K486,Employees!A:F,6,FALSE),"")</f>
        <v>4</v>
      </c>
      <c r="O486" t="str">
        <f>IFERROR(VLOOKUP(N486,Offices!A:B,2,FALSE),"")</f>
        <v>Paris</v>
      </c>
      <c r="P486" s="6">
        <f>IFERROR(VLOOKUP(J486,Payments!A:C,3,FALSE),"")</f>
        <v>37821</v>
      </c>
      <c r="Q486">
        <f>IFERROR(VLOOKUP(J486,Payments!A:D,4,FALSE),"")</f>
        <v>36251.03</v>
      </c>
      <c r="R486" t="str">
        <f>IFERROR(VLOOKUP(B486,Products!A:C,3,FALSE),"")</f>
        <v>Trains</v>
      </c>
      <c r="S486">
        <f>IFERROR(VLOOKUP(B486,Products!A:G,7,FALSE),"")</f>
        <v>1645</v>
      </c>
      <c r="T486">
        <f>IFERROR(VLOOKUP(B486,Products!A:I,9,FALSE),"")</f>
        <v>58.58</v>
      </c>
      <c r="U486">
        <f t="shared" si="56"/>
        <v>2</v>
      </c>
      <c r="V486" t="str">
        <f t="shared" si="57"/>
        <v>Yes</v>
      </c>
      <c r="W486">
        <f t="shared" si="58"/>
        <v>2003</v>
      </c>
      <c r="X486">
        <f t="shared" si="59"/>
        <v>9</v>
      </c>
      <c r="Y486">
        <f>IFERROR(VLOOKUP(B486,Products!A:I,8,FALSE),"")</f>
        <v>37.49</v>
      </c>
      <c r="Z486">
        <f t="shared" si="60"/>
        <v>1652.6100000000001</v>
      </c>
      <c r="AA486">
        <f t="shared" si="61"/>
        <v>42.197919445185384</v>
      </c>
      <c r="AB486">
        <f t="shared" si="62"/>
        <v>0</v>
      </c>
      <c r="AC486">
        <f t="shared" si="63"/>
        <v>490.42</v>
      </c>
    </row>
    <row r="487" spans="1:29">
      <c r="A487">
        <v>10153</v>
      </c>
      <c r="B487" t="s">
        <v>172</v>
      </c>
      <c r="C487">
        <v>43</v>
      </c>
      <c r="D487">
        <v>58</v>
      </c>
      <c r="E487">
        <v>1</v>
      </c>
      <c r="F487" s="6">
        <f>IFERROR(VLOOKUP(A487,Orders!A:B,2,FALSE),"")</f>
        <v>37892</v>
      </c>
      <c r="G487" s="6">
        <f>IFERROR(VLOOKUP(A487,Orders!A:C,3,FALSE),"")</f>
        <v>37899</v>
      </c>
      <c r="H487" s="6">
        <f>IFERROR(VLOOKUP(A487,Orders!A:D,4,FALSE),"")</f>
        <v>37897</v>
      </c>
      <c r="I487" t="str">
        <f>IFERROR(VLOOKUP(A487,Orders!A:E,5,FALSE),"")</f>
        <v>Shipped</v>
      </c>
      <c r="J487">
        <f>IFERROR(VLOOKUP(A487,Orders!A:G,7,FALSE),"")</f>
        <v>141</v>
      </c>
      <c r="K487">
        <f>IFERROR(VLOOKUP(J487,Customers!A:L,12,FALSE),"")</f>
        <v>1370</v>
      </c>
      <c r="L487">
        <f>IFERROR(VLOOKUP(J487,Customers!A:M,13,FALSE),"")</f>
        <v>227600</v>
      </c>
      <c r="M487" t="str">
        <f>IFERROR(VLOOKUP(J487,Customers!A:H,8,FALSE),"")</f>
        <v>Madrid</v>
      </c>
      <c r="N487">
        <f>IFERROR(VLOOKUP(K487,Employees!A:F,6,FALSE),"")</f>
        <v>4</v>
      </c>
      <c r="O487" t="str">
        <f>IFERROR(VLOOKUP(N487,Offices!A:B,2,FALSE),"")</f>
        <v>Paris</v>
      </c>
      <c r="P487" s="6">
        <f>IFERROR(VLOOKUP(J487,Payments!A:C,3,FALSE),"")</f>
        <v>37821</v>
      </c>
      <c r="Q487">
        <f>IFERROR(VLOOKUP(J487,Payments!A:D,4,FALSE),"")</f>
        <v>36251.03</v>
      </c>
      <c r="R487" t="str">
        <f>IFERROR(VLOOKUP(B487,Products!A:C,3,FALSE),"")</f>
        <v>Ships</v>
      </c>
      <c r="S487">
        <f>IFERROR(VLOOKUP(B487,Products!A:G,7,FALSE),"")</f>
        <v>1897</v>
      </c>
      <c r="T487">
        <f>IFERROR(VLOOKUP(B487,Products!A:I,9,FALSE),"")</f>
        <v>66.67</v>
      </c>
      <c r="U487">
        <f t="shared" si="56"/>
        <v>2</v>
      </c>
      <c r="V487" t="str">
        <f t="shared" si="57"/>
        <v>Yes</v>
      </c>
      <c r="W487">
        <f t="shared" si="58"/>
        <v>2003</v>
      </c>
      <c r="X487">
        <f t="shared" si="59"/>
        <v>9</v>
      </c>
      <c r="Y487">
        <f>IFERROR(VLOOKUP(B487,Products!A:I,8,FALSE),"")</f>
        <v>34</v>
      </c>
      <c r="Z487">
        <f t="shared" si="60"/>
        <v>2494</v>
      </c>
      <c r="AA487">
        <f t="shared" si="61"/>
        <v>70.588235294117652</v>
      </c>
      <c r="AB487">
        <f t="shared" si="62"/>
        <v>1</v>
      </c>
      <c r="AC487">
        <f t="shared" si="63"/>
        <v>1032</v>
      </c>
    </row>
    <row r="488" spans="1:29">
      <c r="A488">
        <v>10153</v>
      </c>
      <c r="B488" t="s">
        <v>173</v>
      </c>
      <c r="C488">
        <v>31</v>
      </c>
      <c r="D488">
        <v>80.55</v>
      </c>
      <c r="E488">
        <v>8</v>
      </c>
      <c r="F488" s="6">
        <f>IFERROR(VLOOKUP(A488,Orders!A:B,2,FALSE),"")</f>
        <v>37892</v>
      </c>
      <c r="G488" s="6">
        <f>IFERROR(VLOOKUP(A488,Orders!A:C,3,FALSE),"")</f>
        <v>37899</v>
      </c>
      <c r="H488" s="6">
        <f>IFERROR(VLOOKUP(A488,Orders!A:D,4,FALSE),"")</f>
        <v>37897</v>
      </c>
      <c r="I488" t="str">
        <f>IFERROR(VLOOKUP(A488,Orders!A:E,5,FALSE),"")</f>
        <v>Shipped</v>
      </c>
      <c r="J488">
        <f>IFERROR(VLOOKUP(A488,Orders!A:G,7,FALSE),"")</f>
        <v>141</v>
      </c>
      <c r="K488">
        <f>IFERROR(VLOOKUP(J488,Customers!A:L,12,FALSE),"")</f>
        <v>1370</v>
      </c>
      <c r="L488">
        <f>IFERROR(VLOOKUP(J488,Customers!A:M,13,FALSE),"")</f>
        <v>227600</v>
      </c>
      <c r="M488" t="str">
        <f>IFERROR(VLOOKUP(J488,Customers!A:H,8,FALSE),"")</f>
        <v>Madrid</v>
      </c>
      <c r="N488">
        <f>IFERROR(VLOOKUP(K488,Employees!A:F,6,FALSE),"")</f>
        <v>4</v>
      </c>
      <c r="O488" t="str">
        <f>IFERROR(VLOOKUP(N488,Offices!A:B,2,FALSE),"")</f>
        <v>Paris</v>
      </c>
      <c r="P488" s="6">
        <f>IFERROR(VLOOKUP(J488,Payments!A:C,3,FALSE),"")</f>
        <v>37821</v>
      </c>
      <c r="Q488">
        <f>IFERROR(VLOOKUP(J488,Payments!A:D,4,FALSE),"")</f>
        <v>36251.03</v>
      </c>
      <c r="R488" t="str">
        <f>IFERROR(VLOOKUP(B488,Products!A:C,3,FALSE),"")</f>
        <v>Ships</v>
      </c>
      <c r="S488">
        <f>IFERROR(VLOOKUP(B488,Products!A:G,7,FALSE),"")</f>
        <v>737</v>
      </c>
      <c r="T488">
        <f>IFERROR(VLOOKUP(B488,Products!A:I,9,FALSE),"")</f>
        <v>86.61</v>
      </c>
      <c r="U488">
        <f t="shared" si="56"/>
        <v>2</v>
      </c>
      <c r="V488" t="str">
        <f t="shared" si="57"/>
        <v>Yes</v>
      </c>
      <c r="W488">
        <f t="shared" si="58"/>
        <v>2003</v>
      </c>
      <c r="X488">
        <f t="shared" si="59"/>
        <v>9</v>
      </c>
      <c r="Y488">
        <f>IFERROR(VLOOKUP(B488,Products!A:I,8,FALSE),"")</f>
        <v>43.3</v>
      </c>
      <c r="Z488">
        <f t="shared" si="60"/>
        <v>2497.0499999999997</v>
      </c>
      <c r="AA488">
        <f t="shared" si="61"/>
        <v>86.027713625866056</v>
      </c>
      <c r="AB488">
        <f t="shared" si="62"/>
        <v>1</v>
      </c>
      <c r="AC488">
        <f t="shared" si="63"/>
        <v>1154.75</v>
      </c>
    </row>
    <row r="489" spans="1:29">
      <c r="A489">
        <v>10153</v>
      </c>
      <c r="B489" t="s">
        <v>175</v>
      </c>
      <c r="C489">
        <v>50</v>
      </c>
      <c r="D489">
        <v>87.15</v>
      </c>
      <c r="E489">
        <v>2</v>
      </c>
      <c r="F489" s="6">
        <f>IFERROR(VLOOKUP(A489,Orders!A:B,2,FALSE),"")</f>
        <v>37892</v>
      </c>
      <c r="G489" s="6">
        <f>IFERROR(VLOOKUP(A489,Orders!A:C,3,FALSE),"")</f>
        <v>37899</v>
      </c>
      <c r="H489" s="6">
        <f>IFERROR(VLOOKUP(A489,Orders!A:D,4,FALSE),"")</f>
        <v>37897</v>
      </c>
      <c r="I489" t="str">
        <f>IFERROR(VLOOKUP(A489,Orders!A:E,5,FALSE),"")</f>
        <v>Shipped</v>
      </c>
      <c r="J489">
        <f>IFERROR(VLOOKUP(A489,Orders!A:G,7,FALSE),"")</f>
        <v>141</v>
      </c>
      <c r="K489">
        <f>IFERROR(VLOOKUP(J489,Customers!A:L,12,FALSE),"")</f>
        <v>1370</v>
      </c>
      <c r="L489">
        <f>IFERROR(VLOOKUP(J489,Customers!A:M,13,FALSE),"")</f>
        <v>227600</v>
      </c>
      <c r="M489" t="str">
        <f>IFERROR(VLOOKUP(J489,Customers!A:H,8,FALSE),"")</f>
        <v>Madrid</v>
      </c>
      <c r="N489">
        <f>IFERROR(VLOOKUP(K489,Employees!A:F,6,FALSE),"")</f>
        <v>4</v>
      </c>
      <c r="O489" t="str">
        <f>IFERROR(VLOOKUP(N489,Offices!A:B,2,FALSE),"")</f>
        <v>Paris</v>
      </c>
      <c r="P489" s="6">
        <f>IFERROR(VLOOKUP(J489,Payments!A:C,3,FALSE),"")</f>
        <v>37821</v>
      </c>
      <c r="Q489">
        <f>IFERROR(VLOOKUP(J489,Payments!A:D,4,FALSE),"")</f>
        <v>36251.03</v>
      </c>
      <c r="R489" t="str">
        <f>IFERROR(VLOOKUP(B489,Products!A:C,3,FALSE),"")</f>
        <v>Ships</v>
      </c>
      <c r="S489">
        <f>IFERROR(VLOOKUP(B489,Products!A:G,7,FALSE),"")</f>
        <v>1956</v>
      </c>
      <c r="T489">
        <f>IFERROR(VLOOKUP(B489,Products!A:I,9,FALSE),"")</f>
        <v>100.17</v>
      </c>
      <c r="U489">
        <f t="shared" si="56"/>
        <v>2</v>
      </c>
      <c r="V489" t="str">
        <f t="shared" si="57"/>
        <v>Yes</v>
      </c>
      <c r="W489">
        <f t="shared" si="58"/>
        <v>2003</v>
      </c>
      <c r="X489">
        <f t="shared" si="59"/>
        <v>9</v>
      </c>
      <c r="Y489">
        <f>IFERROR(VLOOKUP(B489,Products!A:I,8,FALSE),"")</f>
        <v>51.09</v>
      </c>
      <c r="Z489">
        <f t="shared" si="60"/>
        <v>4357.5</v>
      </c>
      <c r="AA489">
        <f t="shared" si="61"/>
        <v>70.581327069876693</v>
      </c>
      <c r="AB489">
        <f t="shared" si="62"/>
        <v>1</v>
      </c>
      <c r="AC489">
        <f t="shared" si="63"/>
        <v>1803</v>
      </c>
    </row>
    <row r="490" spans="1:29">
      <c r="A490">
        <v>10153</v>
      </c>
      <c r="B490" t="s">
        <v>176</v>
      </c>
      <c r="C490">
        <v>20</v>
      </c>
      <c r="D490">
        <v>85.41</v>
      </c>
      <c r="E490">
        <v>3</v>
      </c>
      <c r="F490" s="6">
        <f>IFERROR(VLOOKUP(A490,Orders!A:B,2,FALSE),"")</f>
        <v>37892</v>
      </c>
      <c r="G490" s="6">
        <f>IFERROR(VLOOKUP(A490,Orders!A:C,3,FALSE),"")</f>
        <v>37899</v>
      </c>
      <c r="H490" s="6">
        <f>IFERROR(VLOOKUP(A490,Orders!A:D,4,FALSE),"")</f>
        <v>37897</v>
      </c>
      <c r="I490" t="str">
        <f>IFERROR(VLOOKUP(A490,Orders!A:E,5,FALSE),"")</f>
        <v>Shipped</v>
      </c>
      <c r="J490">
        <f>IFERROR(VLOOKUP(A490,Orders!A:G,7,FALSE),"")</f>
        <v>141</v>
      </c>
      <c r="K490">
        <f>IFERROR(VLOOKUP(J490,Customers!A:L,12,FALSE),"")</f>
        <v>1370</v>
      </c>
      <c r="L490">
        <f>IFERROR(VLOOKUP(J490,Customers!A:M,13,FALSE),"")</f>
        <v>227600</v>
      </c>
      <c r="M490" t="str">
        <f>IFERROR(VLOOKUP(J490,Customers!A:H,8,FALSE),"")</f>
        <v>Madrid</v>
      </c>
      <c r="N490">
        <f>IFERROR(VLOOKUP(K490,Employees!A:F,6,FALSE),"")</f>
        <v>4</v>
      </c>
      <c r="O490" t="str">
        <f>IFERROR(VLOOKUP(N490,Offices!A:B,2,FALSE),"")</f>
        <v>Paris</v>
      </c>
      <c r="P490" s="6">
        <f>IFERROR(VLOOKUP(J490,Payments!A:C,3,FALSE),"")</f>
        <v>37821</v>
      </c>
      <c r="Q490">
        <f>IFERROR(VLOOKUP(J490,Payments!A:D,4,FALSE),"")</f>
        <v>36251.03</v>
      </c>
      <c r="R490" t="str">
        <f>IFERROR(VLOOKUP(B490,Products!A:C,3,FALSE),"")</f>
        <v>Ships</v>
      </c>
      <c r="S490">
        <f>IFERROR(VLOOKUP(B490,Products!A:G,7,FALSE),"")</f>
        <v>5088</v>
      </c>
      <c r="T490">
        <f>IFERROR(VLOOKUP(B490,Products!A:I,9,FALSE),"")</f>
        <v>99.31</v>
      </c>
      <c r="U490">
        <f t="shared" si="56"/>
        <v>2</v>
      </c>
      <c r="V490" t="str">
        <f t="shared" si="57"/>
        <v>Yes</v>
      </c>
      <c r="W490">
        <f t="shared" si="58"/>
        <v>2003</v>
      </c>
      <c r="X490">
        <f t="shared" si="59"/>
        <v>9</v>
      </c>
      <c r="Y490">
        <f>IFERROR(VLOOKUP(B490,Products!A:I,8,FALSE),"")</f>
        <v>53.63</v>
      </c>
      <c r="Z490">
        <f t="shared" si="60"/>
        <v>1708.1999999999998</v>
      </c>
      <c r="AA490">
        <f t="shared" si="61"/>
        <v>59.257878053328348</v>
      </c>
      <c r="AB490">
        <f t="shared" si="62"/>
        <v>0</v>
      </c>
      <c r="AC490">
        <f t="shared" si="63"/>
        <v>635.59999999999991</v>
      </c>
    </row>
    <row r="491" spans="1:29">
      <c r="A491">
        <v>10153</v>
      </c>
      <c r="B491" t="s">
        <v>177</v>
      </c>
      <c r="C491">
        <v>50</v>
      </c>
      <c r="D491">
        <v>51.87</v>
      </c>
      <c r="E491">
        <v>4</v>
      </c>
      <c r="F491" s="6">
        <f>IFERROR(VLOOKUP(A491,Orders!A:B,2,FALSE),"")</f>
        <v>37892</v>
      </c>
      <c r="G491" s="6">
        <f>IFERROR(VLOOKUP(A491,Orders!A:C,3,FALSE),"")</f>
        <v>37899</v>
      </c>
      <c r="H491" s="6">
        <f>IFERROR(VLOOKUP(A491,Orders!A:D,4,FALSE),"")</f>
        <v>37897</v>
      </c>
      <c r="I491" t="str">
        <f>IFERROR(VLOOKUP(A491,Orders!A:E,5,FALSE),"")</f>
        <v>Shipped</v>
      </c>
      <c r="J491">
        <f>IFERROR(VLOOKUP(A491,Orders!A:G,7,FALSE),"")</f>
        <v>141</v>
      </c>
      <c r="K491">
        <f>IFERROR(VLOOKUP(J491,Customers!A:L,12,FALSE),"")</f>
        <v>1370</v>
      </c>
      <c r="L491">
        <f>IFERROR(VLOOKUP(J491,Customers!A:M,13,FALSE),"")</f>
        <v>227600</v>
      </c>
      <c r="M491" t="str">
        <f>IFERROR(VLOOKUP(J491,Customers!A:H,8,FALSE),"")</f>
        <v>Madrid</v>
      </c>
      <c r="N491">
        <f>IFERROR(VLOOKUP(K491,Employees!A:F,6,FALSE),"")</f>
        <v>4</v>
      </c>
      <c r="O491" t="str">
        <f>IFERROR(VLOOKUP(N491,Offices!A:B,2,FALSE),"")</f>
        <v>Paris</v>
      </c>
      <c r="P491" s="6">
        <f>IFERROR(VLOOKUP(J491,Payments!A:C,3,FALSE),"")</f>
        <v>37821</v>
      </c>
      <c r="Q491">
        <f>IFERROR(VLOOKUP(J491,Payments!A:D,4,FALSE),"")</f>
        <v>36251.03</v>
      </c>
      <c r="R491" t="str">
        <f>IFERROR(VLOOKUP(B491,Products!A:C,3,FALSE),"")</f>
        <v>Ships</v>
      </c>
      <c r="S491">
        <f>IFERROR(VLOOKUP(B491,Products!A:G,7,FALSE),"")</f>
        <v>414</v>
      </c>
      <c r="T491">
        <f>IFERROR(VLOOKUP(B491,Products!A:I,9,FALSE),"")</f>
        <v>54.6</v>
      </c>
      <c r="U491">
        <f t="shared" si="56"/>
        <v>2</v>
      </c>
      <c r="V491" t="str">
        <f t="shared" si="57"/>
        <v>Yes</v>
      </c>
      <c r="W491">
        <f t="shared" si="58"/>
        <v>2003</v>
      </c>
      <c r="X491">
        <f t="shared" si="59"/>
        <v>9</v>
      </c>
      <c r="Y491">
        <f>IFERROR(VLOOKUP(B491,Products!A:I,8,FALSE),"")</f>
        <v>33.299999999999997</v>
      </c>
      <c r="Z491">
        <f t="shared" si="60"/>
        <v>2593.5</v>
      </c>
      <c r="AA491">
        <f t="shared" si="61"/>
        <v>55.765765765765771</v>
      </c>
      <c r="AB491">
        <f t="shared" si="62"/>
        <v>0</v>
      </c>
      <c r="AC491">
        <f t="shared" si="63"/>
        <v>928.5</v>
      </c>
    </row>
    <row r="492" spans="1:29">
      <c r="A492">
        <v>10154</v>
      </c>
      <c r="B492" t="s">
        <v>170</v>
      </c>
      <c r="C492">
        <v>31</v>
      </c>
      <c r="D492">
        <v>75.23</v>
      </c>
      <c r="E492">
        <v>2</v>
      </c>
      <c r="F492" s="6">
        <f>IFERROR(VLOOKUP(A492,Orders!A:B,2,FALSE),"")</f>
        <v>37896</v>
      </c>
      <c r="G492" s="6">
        <f>IFERROR(VLOOKUP(A492,Orders!A:C,3,FALSE),"")</f>
        <v>37906</v>
      </c>
      <c r="H492" s="6">
        <f>IFERROR(VLOOKUP(A492,Orders!A:D,4,FALSE),"")</f>
        <v>37902</v>
      </c>
      <c r="I492" t="str">
        <f>IFERROR(VLOOKUP(A492,Orders!A:E,5,FALSE),"")</f>
        <v>Shipped</v>
      </c>
      <c r="J492">
        <f>IFERROR(VLOOKUP(A492,Orders!A:G,7,FALSE),"")</f>
        <v>219</v>
      </c>
      <c r="K492">
        <f>IFERROR(VLOOKUP(J492,Customers!A:L,12,FALSE),"")</f>
        <v>1166</v>
      </c>
      <c r="L492">
        <f>IFERROR(VLOOKUP(J492,Customers!A:M,13,FALSE),"")</f>
        <v>11000</v>
      </c>
      <c r="M492" t="str">
        <f>IFERROR(VLOOKUP(J492,Customers!A:H,8,FALSE),"")</f>
        <v>Glendale</v>
      </c>
      <c r="N492">
        <f>IFERROR(VLOOKUP(K492,Employees!A:F,6,FALSE),"")</f>
        <v>1</v>
      </c>
      <c r="O492" t="str">
        <f>IFERROR(VLOOKUP(N492,Offices!A:B,2,FALSE),"")</f>
        <v>San Francisco</v>
      </c>
      <c r="P492" s="6">
        <f>IFERROR(VLOOKUP(J492,Payments!A:C,3,FALSE),"")</f>
        <v>38413</v>
      </c>
      <c r="Q492">
        <f>IFERROR(VLOOKUP(J492,Payments!A:D,4,FALSE),"")</f>
        <v>3452.75</v>
      </c>
      <c r="R492" t="str">
        <f>IFERROR(VLOOKUP(B492,Products!A:C,3,FALSE),"")</f>
        <v>Vintage Cars</v>
      </c>
      <c r="S492">
        <f>IFERROR(VLOOKUP(B492,Products!A:G,7,FALSE),"")</f>
        <v>9173</v>
      </c>
      <c r="T492">
        <f>IFERROR(VLOOKUP(B492,Products!A:I,9,FALSE),"")</f>
        <v>88.51</v>
      </c>
      <c r="U492">
        <f t="shared" si="56"/>
        <v>4</v>
      </c>
      <c r="V492" t="str">
        <f t="shared" si="57"/>
        <v>Yes</v>
      </c>
      <c r="W492">
        <f t="shared" si="58"/>
        <v>2003</v>
      </c>
      <c r="X492">
        <f t="shared" si="59"/>
        <v>10</v>
      </c>
      <c r="Y492">
        <f>IFERROR(VLOOKUP(B492,Products!A:I,8,FALSE),"")</f>
        <v>46.91</v>
      </c>
      <c r="Z492">
        <f t="shared" si="60"/>
        <v>2332.13</v>
      </c>
      <c r="AA492">
        <f t="shared" si="61"/>
        <v>60.370923044127068</v>
      </c>
      <c r="AB492">
        <f t="shared" si="62"/>
        <v>0</v>
      </c>
      <c r="AC492">
        <f t="shared" si="63"/>
        <v>877.92000000000019</v>
      </c>
    </row>
    <row r="493" spans="1:29">
      <c r="A493">
        <v>10154</v>
      </c>
      <c r="B493" t="s">
        <v>174</v>
      </c>
      <c r="C493">
        <v>36</v>
      </c>
      <c r="D493">
        <v>59.27</v>
      </c>
      <c r="E493">
        <v>1</v>
      </c>
      <c r="F493" s="6">
        <f>IFERROR(VLOOKUP(A493,Orders!A:B,2,FALSE),"")</f>
        <v>37896</v>
      </c>
      <c r="G493" s="6">
        <f>IFERROR(VLOOKUP(A493,Orders!A:C,3,FALSE),"")</f>
        <v>37906</v>
      </c>
      <c r="H493" s="6">
        <f>IFERROR(VLOOKUP(A493,Orders!A:D,4,FALSE),"")</f>
        <v>37902</v>
      </c>
      <c r="I493" t="str">
        <f>IFERROR(VLOOKUP(A493,Orders!A:E,5,FALSE),"")</f>
        <v>Shipped</v>
      </c>
      <c r="J493">
        <f>IFERROR(VLOOKUP(A493,Orders!A:G,7,FALSE),"")</f>
        <v>219</v>
      </c>
      <c r="K493">
        <f>IFERROR(VLOOKUP(J493,Customers!A:L,12,FALSE),"")</f>
        <v>1166</v>
      </c>
      <c r="L493">
        <f>IFERROR(VLOOKUP(J493,Customers!A:M,13,FALSE),"")</f>
        <v>11000</v>
      </c>
      <c r="M493" t="str">
        <f>IFERROR(VLOOKUP(J493,Customers!A:H,8,FALSE),"")</f>
        <v>Glendale</v>
      </c>
      <c r="N493">
        <f>IFERROR(VLOOKUP(K493,Employees!A:F,6,FALSE),"")</f>
        <v>1</v>
      </c>
      <c r="O493" t="str">
        <f>IFERROR(VLOOKUP(N493,Offices!A:B,2,FALSE),"")</f>
        <v>San Francisco</v>
      </c>
      <c r="P493" s="6">
        <f>IFERROR(VLOOKUP(J493,Payments!A:C,3,FALSE),"")</f>
        <v>38413</v>
      </c>
      <c r="Q493">
        <f>IFERROR(VLOOKUP(J493,Payments!A:D,4,FALSE),"")</f>
        <v>3452.75</v>
      </c>
      <c r="R493" t="str">
        <f>IFERROR(VLOOKUP(B493,Products!A:C,3,FALSE),"")</f>
        <v>Ships</v>
      </c>
      <c r="S493">
        <f>IFERROR(VLOOKUP(B493,Products!A:G,7,FALSE),"")</f>
        <v>7083</v>
      </c>
      <c r="T493">
        <f>IFERROR(VLOOKUP(B493,Products!A:I,9,FALSE),"")</f>
        <v>72.28</v>
      </c>
      <c r="U493">
        <f t="shared" si="56"/>
        <v>4</v>
      </c>
      <c r="V493" t="str">
        <f t="shared" si="57"/>
        <v>Yes</v>
      </c>
      <c r="W493">
        <f t="shared" si="58"/>
        <v>2003</v>
      </c>
      <c r="X493">
        <f t="shared" si="59"/>
        <v>10</v>
      </c>
      <c r="Y493">
        <f>IFERROR(VLOOKUP(B493,Products!A:I,8,FALSE),"")</f>
        <v>33.97</v>
      </c>
      <c r="Z493">
        <f t="shared" si="60"/>
        <v>2133.7200000000003</v>
      </c>
      <c r="AA493">
        <f t="shared" si="61"/>
        <v>74.477480129526057</v>
      </c>
      <c r="AB493">
        <f t="shared" si="62"/>
        <v>1</v>
      </c>
      <c r="AC493">
        <f t="shared" si="63"/>
        <v>910.80000000000018</v>
      </c>
    </row>
    <row r="494" spans="1:29">
      <c r="A494">
        <v>10155</v>
      </c>
      <c r="B494" t="s">
        <v>163</v>
      </c>
      <c r="C494">
        <v>32</v>
      </c>
      <c r="D494">
        <v>129.19999999999999</v>
      </c>
      <c r="E494">
        <v>13</v>
      </c>
      <c r="F494" s="6">
        <f>IFERROR(VLOOKUP(A494,Orders!A:B,2,FALSE),"")</f>
        <v>37900</v>
      </c>
      <c r="G494" s="6">
        <f>IFERROR(VLOOKUP(A494,Orders!A:C,3,FALSE),"")</f>
        <v>37907</v>
      </c>
      <c r="H494" s="6">
        <f>IFERROR(VLOOKUP(A494,Orders!A:D,4,FALSE),"")</f>
        <v>37901</v>
      </c>
      <c r="I494" t="str">
        <f>IFERROR(VLOOKUP(A494,Orders!A:E,5,FALSE),"")</f>
        <v>Shipped</v>
      </c>
      <c r="J494">
        <f>IFERROR(VLOOKUP(A494,Orders!A:G,7,FALSE),"")</f>
        <v>186</v>
      </c>
      <c r="K494">
        <f>IFERROR(VLOOKUP(J494,Customers!A:L,12,FALSE),"")</f>
        <v>1501</v>
      </c>
      <c r="L494">
        <f>IFERROR(VLOOKUP(J494,Customers!A:M,13,FALSE),"")</f>
        <v>96500</v>
      </c>
      <c r="M494" t="str">
        <f>IFERROR(VLOOKUP(J494,Customers!A:H,8,FALSE),"")</f>
        <v>Helsinki</v>
      </c>
      <c r="N494">
        <f>IFERROR(VLOOKUP(K494,Employees!A:F,6,FALSE),"")</f>
        <v>7</v>
      </c>
      <c r="O494" t="str">
        <f>IFERROR(VLOOKUP(N494,Offices!A:B,2,FALSE),"")</f>
        <v>London</v>
      </c>
      <c r="P494" s="6">
        <f>IFERROR(VLOOKUP(J494,Payments!A:C,3,FALSE),"")</f>
        <v>38421</v>
      </c>
      <c r="Q494">
        <f>IFERROR(VLOOKUP(J494,Payments!A:D,4,FALSE),"")</f>
        <v>23602.9</v>
      </c>
      <c r="R494" t="str">
        <f>IFERROR(VLOOKUP(B494,Products!A:C,3,FALSE),"")</f>
        <v>Classic Cars</v>
      </c>
      <c r="S494">
        <f>IFERROR(VLOOKUP(B494,Products!A:G,7,FALSE),"")</f>
        <v>3252</v>
      </c>
      <c r="T494">
        <f>IFERROR(VLOOKUP(B494,Products!A:I,9,FALSE),"")</f>
        <v>136</v>
      </c>
      <c r="U494">
        <f t="shared" si="56"/>
        <v>6</v>
      </c>
      <c r="V494" t="str">
        <f t="shared" si="57"/>
        <v>Yes</v>
      </c>
      <c r="W494">
        <f t="shared" si="58"/>
        <v>2003</v>
      </c>
      <c r="X494">
        <f t="shared" si="59"/>
        <v>10</v>
      </c>
      <c r="Y494">
        <f>IFERROR(VLOOKUP(B494,Products!A:I,8,FALSE),"")</f>
        <v>85.68</v>
      </c>
      <c r="Z494">
        <f t="shared" si="60"/>
        <v>4134.3999999999996</v>
      </c>
      <c r="AA494">
        <f t="shared" si="61"/>
        <v>50.79365079365077</v>
      </c>
      <c r="AB494">
        <f t="shared" si="62"/>
        <v>0</v>
      </c>
      <c r="AC494">
        <f t="shared" si="63"/>
        <v>1392.6399999999994</v>
      </c>
    </row>
    <row r="495" spans="1:29">
      <c r="A495">
        <v>10155</v>
      </c>
      <c r="B495" t="s">
        <v>178</v>
      </c>
      <c r="C495">
        <v>38</v>
      </c>
      <c r="D495">
        <v>138.77000000000001</v>
      </c>
      <c r="E495">
        <v>5</v>
      </c>
      <c r="F495" s="6">
        <f>IFERROR(VLOOKUP(A495,Orders!A:B,2,FALSE),"")</f>
        <v>37900</v>
      </c>
      <c r="G495" s="6">
        <f>IFERROR(VLOOKUP(A495,Orders!A:C,3,FALSE),"")</f>
        <v>37907</v>
      </c>
      <c r="H495" s="6">
        <f>IFERROR(VLOOKUP(A495,Orders!A:D,4,FALSE),"")</f>
        <v>37901</v>
      </c>
      <c r="I495" t="str">
        <f>IFERROR(VLOOKUP(A495,Orders!A:E,5,FALSE),"")</f>
        <v>Shipped</v>
      </c>
      <c r="J495">
        <f>IFERROR(VLOOKUP(A495,Orders!A:G,7,FALSE),"")</f>
        <v>186</v>
      </c>
      <c r="K495">
        <f>IFERROR(VLOOKUP(J495,Customers!A:L,12,FALSE),"")</f>
        <v>1501</v>
      </c>
      <c r="L495">
        <f>IFERROR(VLOOKUP(J495,Customers!A:M,13,FALSE),"")</f>
        <v>96500</v>
      </c>
      <c r="M495" t="str">
        <f>IFERROR(VLOOKUP(J495,Customers!A:H,8,FALSE),"")</f>
        <v>Helsinki</v>
      </c>
      <c r="N495">
        <f>IFERROR(VLOOKUP(K495,Employees!A:F,6,FALSE),"")</f>
        <v>7</v>
      </c>
      <c r="O495" t="str">
        <f>IFERROR(VLOOKUP(N495,Offices!A:B,2,FALSE),"")</f>
        <v>London</v>
      </c>
      <c r="P495" s="6">
        <f>IFERROR(VLOOKUP(J495,Payments!A:C,3,FALSE),"")</f>
        <v>38421</v>
      </c>
      <c r="Q495">
        <f>IFERROR(VLOOKUP(J495,Payments!A:D,4,FALSE),"")</f>
        <v>23602.9</v>
      </c>
      <c r="R495" t="str">
        <f>IFERROR(VLOOKUP(B495,Products!A:C,3,FALSE),"")</f>
        <v>Planes</v>
      </c>
      <c r="S495">
        <f>IFERROR(VLOOKUP(B495,Products!A:G,7,FALSE),"")</f>
        <v>5330</v>
      </c>
      <c r="T495">
        <f>IFERROR(VLOOKUP(B495,Products!A:I,9,FALSE),"")</f>
        <v>157.69</v>
      </c>
      <c r="U495">
        <f t="shared" si="56"/>
        <v>6</v>
      </c>
      <c r="V495" t="str">
        <f t="shared" si="57"/>
        <v>Yes</v>
      </c>
      <c r="W495">
        <f t="shared" si="58"/>
        <v>2003</v>
      </c>
      <c r="X495">
        <f t="shared" si="59"/>
        <v>10</v>
      </c>
      <c r="Y495">
        <f>IFERROR(VLOOKUP(B495,Products!A:I,8,FALSE),"")</f>
        <v>77.27</v>
      </c>
      <c r="Z495">
        <f t="shared" si="60"/>
        <v>5273.26</v>
      </c>
      <c r="AA495">
        <f t="shared" si="61"/>
        <v>79.591044389802008</v>
      </c>
      <c r="AB495">
        <f t="shared" si="62"/>
        <v>1</v>
      </c>
      <c r="AC495">
        <f t="shared" si="63"/>
        <v>2337.0000000000005</v>
      </c>
    </row>
    <row r="496" spans="1:29">
      <c r="A496">
        <v>10155</v>
      </c>
      <c r="B496" t="s">
        <v>180</v>
      </c>
      <c r="C496">
        <v>44</v>
      </c>
      <c r="D496">
        <v>83.44</v>
      </c>
      <c r="E496">
        <v>11</v>
      </c>
      <c r="F496" s="6">
        <f>IFERROR(VLOOKUP(A496,Orders!A:B,2,FALSE),"")</f>
        <v>37900</v>
      </c>
      <c r="G496" s="6">
        <f>IFERROR(VLOOKUP(A496,Orders!A:C,3,FALSE),"")</f>
        <v>37907</v>
      </c>
      <c r="H496" s="6">
        <f>IFERROR(VLOOKUP(A496,Orders!A:D,4,FALSE),"")</f>
        <v>37901</v>
      </c>
      <c r="I496" t="str">
        <f>IFERROR(VLOOKUP(A496,Orders!A:E,5,FALSE),"")</f>
        <v>Shipped</v>
      </c>
      <c r="J496">
        <f>IFERROR(VLOOKUP(A496,Orders!A:G,7,FALSE),"")</f>
        <v>186</v>
      </c>
      <c r="K496">
        <f>IFERROR(VLOOKUP(J496,Customers!A:L,12,FALSE),"")</f>
        <v>1501</v>
      </c>
      <c r="L496">
        <f>IFERROR(VLOOKUP(J496,Customers!A:M,13,FALSE),"")</f>
        <v>96500</v>
      </c>
      <c r="M496" t="str">
        <f>IFERROR(VLOOKUP(J496,Customers!A:H,8,FALSE),"")</f>
        <v>Helsinki</v>
      </c>
      <c r="N496">
        <f>IFERROR(VLOOKUP(K496,Employees!A:F,6,FALSE),"")</f>
        <v>7</v>
      </c>
      <c r="O496" t="str">
        <f>IFERROR(VLOOKUP(N496,Offices!A:B,2,FALSE),"")</f>
        <v>London</v>
      </c>
      <c r="P496" s="6">
        <f>IFERROR(VLOOKUP(J496,Payments!A:C,3,FALSE),"")</f>
        <v>38421</v>
      </c>
      <c r="Q496">
        <f>IFERROR(VLOOKUP(J496,Payments!A:D,4,FALSE),"")</f>
        <v>23602.9</v>
      </c>
      <c r="R496" t="str">
        <f>IFERROR(VLOOKUP(B496,Products!A:C,3,FALSE),"")</f>
        <v>Ships</v>
      </c>
      <c r="S496">
        <f>IFERROR(VLOOKUP(B496,Products!A:G,7,FALSE),"")</f>
        <v>4259</v>
      </c>
      <c r="T496">
        <f>IFERROR(VLOOKUP(B496,Products!A:I,9,FALSE),"")</f>
        <v>86.02</v>
      </c>
      <c r="U496">
        <f t="shared" si="56"/>
        <v>6</v>
      </c>
      <c r="V496" t="str">
        <f t="shared" si="57"/>
        <v>Yes</v>
      </c>
      <c r="W496">
        <f t="shared" si="58"/>
        <v>2003</v>
      </c>
      <c r="X496">
        <f t="shared" si="59"/>
        <v>10</v>
      </c>
      <c r="Y496">
        <f>IFERROR(VLOOKUP(B496,Products!A:I,8,FALSE),"")</f>
        <v>51.61</v>
      </c>
      <c r="Z496">
        <f t="shared" si="60"/>
        <v>3671.3599999999997</v>
      </c>
      <c r="AA496">
        <f t="shared" si="61"/>
        <v>61.67409416779693</v>
      </c>
      <c r="AB496">
        <f t="shared" si="62"/>
        <v>0</v>
      </c>
      <c r="AC496">
        <f t="shared" si="63"/>
        <v>1400.52</v>
      </c>
    </row>
    <row r="497" spans="1:29">
      <c r="A497">
        <v>10155</v>
      </c>
      <c r="B497" t="s">
        <v>181</v>
      </c>
      <c r="C497">
        <v>29</v>
      </c>
      <c r="D497">
        <v>105.87</v>
      </c>
      <c r="E497">
        <v>10</v>
      </c>
      <c r="F497" s="6">
        <f>IFERROR(VLOOKUP(A497,Orders!A:B,2,FALSE),"")</f>
        <v>37900</v>
      </c>
      <c r="G497" s="6">
        <f>IFERROR(VLOOKUP(A497,Orders!A:C,3,FALSE),"")</f>
        <v>37907</v>
      </c>
      <c r="H497" s="6">
        <f>IFERROR(VLOOKUP(A497,Orders!A:D,4,FALSE),"")</f>
        <v>37901</v>
      </c>
      <c r="I497" t="str">
        <f>IFERROR(VLOOKUP(A497,Orders!A:E,5,FALSE),"")</f>
        <v>Shipped</v>
      </c>
      <c r="J497">
        <f>IFERROR(VLOOKUP(A497,Orders!A:G,7,FALSE),"")</f>
        <v>186</v>
      </c>
      <c r="K497">
        <f>IFERROR(VLOOKUP(J497,Customers!A:L,12,FALSE),"")</f>
        <v>1501</v>
      </c>
      <c r="L497">
        <f>IFERROR(VLOOKUP(J497,Customers!A:M,13,FALSE),"")</f>
        <v>96500</v>
      </c>
      <c r="M497" t="str">
        <f>IFERROR(VLOOKUP(J497,Customers!A:H,8,FALSE),"")</f>
        <v>Helsinki</v>
      </c>
      <c r="N497">
        <f>IFERROR(VLOOKUP(K497,Employees!A:F,6,FALSE),"")</f>
        <v>7</v>
      </c>
      <c r="O497" t="str">
        <f>IFERROR(VLOOKUP(N497,Offices!A:B,2,FALSE),"")</f>
        <v>London</v>
      </c>
      <c r="P497" s="6">
        <f>IFERROR(VLOOKUP(J497,Payments!A:C,3,FALSE),"")</f>
        <v>38421</v>
      </c>
      <c r="Q497">
        <f>IFERROR(VLOOKUP(J497,Payments!A:D,4,FALSE),"")</f>
        <v>23602.9</v>
      </c>
      <c r="R497" t="str">
        <f>IFERROR(VLOOKUP(B497,Products!A:C,3,FALSE),"")</f>
        <v>Vintage Cars</v>
      </c>
      <c r="S497">
        <f>IFERROR(VLOOKUP(B497,Products!A:G,7,FALSE),"")</f>
        <v>2378</v>
      </c>
      <c r="T497">
        <f>IFERROR(VLOOKUP(B497,Products!A:I,9,FALSE),"")</f>
        <v>105.87</v>
      </c>
      <c r="U497">
        <f t="shared" si="56"/>
        <v>6</v>
      </c>
      <c r="V497" t="str">
        <f t="shared" si="57"/>
        <v>Yes</v>
      </c>
      <c r="W497">
        <f t="shared" si="58"/>
        <v>2003</v>
      </c>
      <c r="X497">
        <f t="shared" si="59"/>
        <v>10</v>
      </c>
      <c r="Y497">
        <f>IFERROR(VLOOKUP(B497,Products!A:I,8,FALSE),"")</f>
        <v>64.58</v>
      </c>
      <c r="Z497">
        <f t="shared" si="60"/>
        <v>3070.23</v>
      </c>
      <c r="AA497">
        <f t="shared" si="61"/>
        <v>63.936203158872729</v>
      </c>
      <c r="AB497">
        <f t="shared" si="62"/>
        <v>0</v>
      </c>
      <c r="AC497">
        <f t="shared" si="63"/>
        <v>1197.4100000000001</v>
      </c>
    </row>
    <row r="498" spans="1:29">
      <c r="A498">
        <v>10155</v>
      </c>
      <c r="B498" t="s">
        <v>183</v>
      </c>
      <c r="C498">
        <v>23</v>
      </c>
      <c r="D498">
        <v>62.34</v>
      </c>
      <c r="E498">
        <v>6</v>
      </c>
      <c r="F498" s="6">
        <f>IFERROR(VLOOKUP(A498,Orders!A:B,2,FALSE),"")</f>
        <v>37900</v>
      </c>
      <c r="G498" s="6">
        <f>IFERROR(VLOOKUP(A498,Orders!A:C,3,FALSE),"")</f>
        <v>37907</v>
      </c>
      <c r="H498" s="6">
        <f>IFERROR(VLOOKUP(A498,Orders!A:D,4,FALSE),"")</f>
        <v>37901</v>
      </c>
      <c r="I498" t="str">
        <f>IFERROR(VLOOKUP(A498,Orders!A:E,5,FALSE),"")</f>
        <v>Shipped</v>
      </c>
      <c r="J498">
        <f>IFERROR(VLOOKUP(A498,Orders!A:G,7,FALSE),"")</f>
        <v>186</v>
      </c>
      <c r="K498">
        <f>IFERROR(VLOOKUP(J498,Customers!A:L,12,FALSE),"")</f>
        <v>1501</v>
      </c>
      <c r="L498">
        <f>IFERROR(VLOOKUP(J498,Customers!A:M,13,FALSE),"")</f>
        <v>96500</v>
      </c>
      <c r="M498" t="str">
        <f>IFERROR(VLOOKUP(J498,Customers!A:H,8,FALSE),"")</f>
        <v>Helsinki</v>
      </c>
      <c r="N498">
        <f>IFERROR(VLOOKUP(K498,Employees!A:F,6,FALSE),"")</f>
        <v>7</v>
      </c>
      <c r="O498" t="str">
        <f>IFERROR(VLOOKUP(N498,Offices!A:B,2,FALSE),"")</f>
        <v>London</v>
      </c>
      <c r="P498" s="6">
        <f>IFERROR(VLOOKUP(J498,Payments!A:C,3,FALSE),"")</f>
        <v>38421</v>
      </c>
      <c r="Q498">
        <f>IFERROR(VLOOKUP(J498,Payments!A:D,4,FALSE),"")</f>
        <v>23602.9</v>
      </c>
      <c r="R498" t="str">
        <f>IFERROR(VLOOKUP(B498,Products!A:C,3,FALSE),"")</f>
        <v>Planes</v>
      </c>
      <c r="S498">
        <f>IFERROR(VLOOKUP(B498,Products!A:G,7,FALSE),"")</f>
        <v>5942</v>
      </c>
      <c r="T498">
        <f>IFERROR(VLOOKUP(B498,Products!A:I,9,FALSE),"")</f>
        <v>68.510000000000005</v>
      </c>
      <c r="U498">
        <f t="shared" si="56"/>
        <v>6</v>
      </c>
      <c r="V498" t="str">
        <f t="shared" si="57"/>
        <v>Yes</v>
      </c>
      <c r="W498">
        <f t="shared" si="58"/>
        <v>2003</v>
      </c>
      <c r="X498">
        <f t="shared" si="59"/>
        <v>10</v>
      </c>
      <c r="Y498">
        <f>IFERROR(VLOOKUP(B498,Products!A:I,8,FALSE),"")</f>
        <v>34.25</v>
      </c>
      <c r="Z498">
        <f t="shared" si="60"/>
        <v>1433.8200000000002</v>
      </c>
      <c r="AA498">
        <f t="shared" si="61"/>
        <v>82.014598540145997</v>
      </c>
      <c r="AB498">
        <f t="shared" si="62"/>
        <v>1</v>
      </c>
      <c r="AC498">
        <f t="shared" si="63"/>
        <v>646.07000000000005</v>
      </c>
    </row>
    <row r="499" spans="1:29">
      <c r="A499">
        <v>10155</v>
      </c>
      <c r="B499" t="s">
        <v>184</v>
      </c>
      <c r="C499">
        <v>34</v>
      </c>
      <c r="D499">
        <v>56.55</v>
      </c>
      <c r="E499">
        <v>7</v>
      </c>
      <c r="F499" s="6">
        <f>IFERROR(VLOOKUP(A499,Orders!A:B,2,FALSE),"")</f>
        <v>37900</v>
      </c>
      <c r="G499" s="6">
        <f>IFERROR(VLOOKUP(A499,Orders!A:C,3,FALSE),"")</f>
        <v>37907</v>
      </c>
      <c r="H499" s="6">
        <f>IFERROR(VLOOKUP(A499,Orders!A:D,4,FALSE),"")</f>
        <v>37901</v>
      </c>
      <c r="I499" t="str">
        <f>IFERROR(VLOOKUP(A499,Orders!A:E,5,FALSE),"")</f>
        <v>Shipped</v>
      </c>
      <c r="J499">
        <f>IFERROR(VLOOKUP(A499,Orders!A:G,7,FALSE),"")</f>
        <v>186</v>
      </c>
      <c r="K499">
        <f>IFERROR(VLOOKUP(J499,Customers!A:L,12,FALSE),"")</f>
        <v>1501</v>
      </c>
      <c r="L499">
        <f>IFERROR(VLOOKUP(J499,Customers!A:M,13,FALSE),"")</f>
        <v>96500</v>
      </c>
      <c r="M499" t="str">
        <f>IFERROR(VLOOKUP(J499,Customers!A:H,8,FALSE),"")</f>
        <v>Helsinki</v>
      </c>
      <c r="N499">
        <f>IFERROR(VLOOKUP(K499,Employees!A:F,6,FALSE),"")</f>
        <v>7</v>
      </c>
      <c r="O499" t="str">
        <f>IFERROR(VLOOKUP(N499,Offices!A:B,2,FALSE),"")</f>
        <v>London</v>
      </c>
      <c r="P499" s="6">
        <f>IFERROR(VLOOKUP(J499,Payments!A:C,3,FALSE),"")</f>
        <v>38421</v>
      </c>
      <c r="Q499">
        <f>IFERROR(VLOOKUP(J499,Payments!A:D,4,FALSE),"")</f>
        <v>23602.9</v>
      </c>
      <c r="R499" t="str">
        <f>IFERROR(VLOOKUP(B499,Products!A:C,3,FALSE),"")</f>
        <v>Vintage Cars</v>
      </c>
      <c r="S499">
        <f>IFERROR(VLOOKUP(B499,Products!A:G,7,FALSE),"")</f>
        <v>2902</v>
      </c>
      <c r="T499">
        <f>IFERROR(VLOOKUP(B499,Products!A:I,9,FALSE),"")</f>
        <v>65.75</v>
      </c>
      <c r="U499">
        <f t="shared" si="56"/>
        <v>6</v>
      </c>
      <c r="V499" t="str">
        <f t="shared" si="57"/>
        <v>Yes</v>
      </c>
      <c r="W499">
        <f t="shared" si="58"/>
        <v>2003</v>
      </c>
      <c r="X499">
        <f t="shared" si="59"/>
        <v>10</v>
      </c>
      <c r="Y499">
        <f>IFERROR(VLOOKUP(B499,Products!A:I,8,FALSE),"")</f>
        <v>26.3</v>
      </c>
      <c r="Z499">
        <f t="shared" si="60"/>
        <v>1922.6999999999998</v>
      </c>
      <c r="AA499">
        <f t="shared" si="61"/>
        <v>115.0190114068441</v>
      </c>
      <c r="AB499">
        <f t="shared" si="62"/>
        <v>1</v>
      </c>
      <c r="AC499">
        <f t="shared" si="63"/>
        <v>1028.4999999999998</v>
      </c>
    </row>
    <row r="500" spans="1:29">
      <c r="A500">
        <v>10155</v>
      </c>
      <c r="B500" t="s">
        <v>171</v>
      </c>
      <c r="C500">
        <v>37</v>
      </c>
      <c r="D500">
        <v>76.31</v>
      </c>
      <c r="E500">
        <v>12</v>
      </c>
      <c r="F500" s="6">
        <f>IFERROR(VLOOKUP(A500,Orders!A:B,2,FALSE),"")</f>
        <v>37900</v>
      </c>
      <c r="G500" s="6">
        <f>IFERROR(VLOOKUP(A500,Orders!A:C,3,FALSE),"")</f>
        <v>37907</v>
      </c>
      <c r="H500" s="6">
        <f>IFERROR(VLOOKUP(A500,Orders!A:D,4,FALSE),"")</f>
        <v>37901</v>
      </c>
      <c r="I500" t="str">
        <f>IFERROR(VLOOKUP(A500,Orders!A:E,5,FALSE),"")</f>
        <v>Shipped</v>
      </c>
      <c r="J500">
        <f>IFERROR(VLOOKUP(A500,Orders!A:G,7,FALSE),"")</f>
        <v>186</v>
      </c>
      <c r="K500">
        <f>IFERROR(VLOOKUP(J500,Customers!A:L,12,FALSE),"")</f>
        <v>1501</v>
      </c>
      <c r="L500">
        <f>IFERROR(VLOOKUP(J500,Customers!A:M,13,FALSE),"")</f>
        <v>96500</v>
      </c>
      <c r="M500" t="str">
        <f>IFERROR(VLOOKUP(J500,Customers!A:H,8,FALSE),"")</f>
        <v>Helsinki</v>
      </c>
      <c r="N500">
        <f>IFERROR(VLOOKUP(K500,Employees!A:F,6,FALSE),"")</f>
        <v>7</v>
      </c>
      <c r="O500" t="str">
        <f>IFERROR(VLOOKUP(N500,Offices!A:B,2,FALSE),"")</f>
        <v>London</v>
      </c>
      <c r="P500" s="6">
        <f>IFERROR(VLOOKUP(J500,Payments!A:C,3,FALSE),"")</f>
        <v>38421</v>
      </c>
      <c r="Q500">
        <f>IFERROR(VLOOKUP(J500,Payments!A:D,4,FALSE),"")</f>
        <v>23602.9</v>
      </c>
      <c r="R500" t="str">
        <f>IFERROR(VLOOKUP(B500,Products!A:C,3,FALSE),"")</f>
        <v>Vintage Cars</v>
      </c>
      <c r="S500">
        <f>IFERROR(VLOOKUP(B500,Products!A:G,7,FALSE),"")</f>
        <v>6621</v>
      </c>
      <c r="T500">
        <f>IFERROR(VLOOKUP(B500,Products!A:I,9,FALSE),"")</f>
        <v>83.86</v>
      </c>
      <c r="U500">
        <f t="shared" si="56"/>
        <v>6</v>
      </c>
      <c r="V500" t="str">
        <f t="shared" si="57"/>
        <v>Yes</v>
      </c>
      <c r="W500">
        <f t="shared" si="58"/>
        <v>2003</v>
      </c>
      <c r="X500">
        <f t="shared" si="59"/>
        <v>10</v>
      </c>
      <c r="Y500">
        <f>IFERROR(VLOOKUP(B500,Products!A:I,8,FALSE),"")</f>
        <v>48.64</v>
      </c>
      <c r="Z500">
        <f t="shared" si="60"/>
        <v>2823.4700000000003</v>
      </c>
      <c r="AA500">
        <f t="shared" si="61"/>
        <v>56.887335526315795</v>
      </c>
      <c r="AB500">
        <f t="shared" si="62"/>
        <v>0</v>
      </c>
      <c r="AC500">
        <f t="shared" si="63"/>
        <v>1023.7900000000001</v>
      </c>
    </row>
    <row r="501" spans="1:29">
      <c r="A501">
        <v>10155</v>
      </c>
      <c r="B501" t="s">
        <v>185</v>
      </c>
      <c r="C501">
        <v>44</v>
      </c>
      <c r="D501">
        <v>58.69</v>
      </c>
      <c r="E501">
        <v>4</v>
      </c>
      <c r="F501" s="6">
        <f>IFERROR(VLOOKUP(A501,Orders!A:B,2,FALSE),"")</f>
        <v>37900</v>
      </c>
      <c r="G501" s="6">
        <f>IFERROR(VLOOKUP(A501,Orders!A:C,3,FALSE),"")</f>
        <v>37907</v>
      </c>
      <c r="H501" s="6">
        <f>IFERROR(VLOOKUP(A501,Orders!A:D,4,FALSE),"")</f>
        <v>37901</v>
      </c>
      <c r="I501" t="str">
        <f>IFERROR(VLOOKUP(A501,Orders!A:E,5,FALSE),"")</f>
        <v>Shipped</v>
      </c>
      <c r="J501">
        <f>IFERROR(VLOOKUP(A501,Orders!A:G,7,FALSE),"")</f>
        <v>186</v>
      </c>
      <c r="K501">
        <f>IFERROR(VLOOKUP(J501,Customers!A:L,12,FALSE),"")</f>
        <v>1501</v>
      </c>
      <c r="L501">
        <f>IFERROR(VLOOKUP(J501,Customers!A:M,13,FALSE),"")</f>
        <v>96500</v>
      </c>
      <c r="M501" t="str">
        <f>IFERROR(VLOOKUP(J501,Customers!A:H,8,FALSE),"")</f>
        <v>Helsinki</v>
      </c>
      <c r="N501">
        <f>IFERROR(VLOOKUP(K501,Employees!A:F,6,FALSE),"")</f>
        <v>7</v>
      </c>
      <c r="O501" t="str">
        <f>IFERROR(VLOOKUP(N501,Offices!A:B,2,FALSE),"")</f>
        <v>London</v>
      </c>
      <c r="P501" s="6">
        <f>IFERROR(VLOOKUP(J501,Payments!A:C,3,FALSE),"")</f>
        <v>38421</v>
      </c>
      <c r="Q501">
        <f>IFERROR(VLOOKUP(J501,Payments!A:D,4,FALSE),"")</f>
        <v>23602.9</v>
      </c>
      <c r="R501" t="str">
        <f>IFERROR(VLOOKUP(B501,Products!A:C,3,FALSE),"")</f>
        <v>Planes</v>
      </c>
      <c r="S501">
        <f>IFERROR(VLOOKUP(B501,Products!A:G,7,FALSE),"")</f>
        <v>6812</v>
      </c>
      <c r="T501">
        <f>IFERROR(VLOOKUP(B501,Products!A:I,9,FALSE),"")</f>
        <v>68.239999999999995</v>
      </c>
      <c r="U501">
        <f t="shared" si="56"/>
        <v>6</v>
      </c>
      <c r="V501" t="str">
        <f t="shared" si="57"/>
        <v>Yes</v>
      </c>
      <c r="W501">
        <f t="shared" si="58"/>
        <v>2003</v>
      </c>
      <c r="X501">
        <f t="shared" si="59"/>
        <v>10</v>
      </c>
      <c r="Y501">
        <f>IFERROR(VLOOKUP(B501,Products!A:I,8,FALSE),"")</f>
        <v>29.34</v>
      </c>
      <c r="Z501">
        <f t="shared" si="60"/>
        <v>2582.3599999999997</v>
      </c>
      <c r="AA501">
        <f t="shared" si="61"/>
        <v>100.03408316291751</v>
      </c>
      <c r="AB501">
        <f t="shared" si="62"/>
        <v>1</v>
      </c>
      <c r="AC501">
        <f t="shared" si="63"/>
        <v>1291.3999999999999</v>
      </c>
    </row>
    <row r="502" spans="1:29">
      <c r="A502">
        <v>10155</v>
      </c>
      <c r="B502" t="s">
        <v>190</v>
      </c>
      <c r="C502">
        <v>32</v>
      </c>
      <c r="D502">
        <v>89.61</v>
      </c>
      <c r="E502">
        <v>9</v>
      </c>
      <c r="F502" s="6">
        <f>IFERROR(VLOOKUP(A502,Orders!A:B,2,FALSE),"")</f>
        <v>37900</v>
      </c>
      <c r="G502" s="6">
        <f>IFERROR(VLOOKUP(A502,Orders!A:C,3,FALSE),"")</f>
        <v>37907</v>
      </c>
      <c r="H502" s="6">
        <f>IFERROR(VLOOKUP(A502,Orders!A:D,4,FALSE),"")</f>
        <v>37901</v>
      </c>
      <c r="I502" t="str">
        <f>IFERROR(VLOOKUP(A502,Orders!A:E,5,FALSE),"")</f>
        <v>Shipped</v>
      </c>
      <c r="J502">
        <f>IFERROR(VLOOKUP(A502,Orders!A:G,7,FALSE),"")</f>
        <v>186</v>
      </c>
      <c r="K502">
        <f>IFERROR(VLOOKUP(J502,Customers!A:L,12,FALSE),"")</f>
        <v>1501</v>
      </c>
      <c r="L502">
        <f>IFERROR(VLOOKUP(J502,Customers!A:M,13,FALSE),"")</f>
        <v>96500</v>
      </c>
      <c r="M502" t="str">
        <f>IFERROR(VLOOKUP(J502,Customers!A:H,8,FALSE),"")</f>
        <v>Helsinki</v>
      </c>
      <c r="N502">
        <f>IFERROR(VLOOKUP(K502,Employees!A:F,6,FALSE),"")</f>
        <v>7</v>
      </c>
      <c r="O502" t="str">
        <f>IFERROR(VLOOKUP(N502,Offices!A:B,2,FALSE),"")</f>
        <v>London</v>
      </c>
      <c r="P502" s="6">
        <f>IFERROR(VLOOKUP(J502,Payments!A:C,3,FALSE),"")</f>
        <v>38421</v>
      </c>
      <c r="Q502">
        <f>IFERROR(VLOOKUP(J502,Payments!A:D,4,FALSE),"")</f>
        <v>23602.9</v>
      </c>
      <c r="R502" t="str">
        <f>IFERROR(VLOOKUP(B502,Products!A:C,3,FALSE),"")</f>
        <v>Ships</v>
      </c>
      <c r="S502">
        <f>IFERROR(VLOOKUP(B502,Products!A:G,7,FALSE),"")</f>
        <v>3501</v>
      </c>
      <c r="T502">
        <f>IFERROR(VLOOKUP(B502,Products!A:I,9,FALSE),"")</f>
        <v>90.52</v>
      </c>
      <c r="U502">
        <f t="shared" si="56"/>
        <v>6</v>
      </c>
      <c r="V502" t="str">
        <f t="shared" si="57"/>
        <v>Yes</v>
      </c>
      <c r="W502">
        <f t="shared" si="58"/>
        <v>2003</v>
      </c>
      <c r="X502">
        <f t="shared" si="59"/>
        <v>10</v>
      </c>
      <c r="Y502">
        <f>IFERROR(VLOOKUP(B502,Products!A:I,8,FALSE),"")</f>
        <v>39.83</v>
      </c>
      <c r="Z502">
        <f t="shared" si="60"/>
        <v>2867.52</v>
      </c>
      <c r="AA502">
        <f t="shared" si="61"/>
        <v>124.98116997238265</v>
      </c>
      <c r="AB502">
        <f t="shared" si="62"/>
        <v>1</v>
      </c>
      <c r="AC502">
        <f t="shared" si="63"/>
        <v>1592.96</v>
      </c>
    </row>
    <row r="503" spans="1:29">
      <c r="A503">
        <v>10155</v>
      </c>
      <c r="B503" t="s">
        <v>191</v>
      </c>
      <c r="C503">
        <v>20</v>
      </c>
      <c r="D503">
        <v>87.75</v>
      </c>
      <c r="E503">
        <v>2</v>
      </c>
      <c r="F503" s="6">
        <f>IFERROR(VLOOKUP(A503,Orders!A:B,2,FALSE),"")</f>
        <v>37900</v>
      </c>
      <c r="G503" s="6">
        <f>IFERROR(VLOOKUP(A503,Orders!A:C,3,FALSE),"")</f>
        <v>37907</v>
      </c>
      <c r="H503" s="6">
        <f>IFERROR(VLOOKUP(A503,Orders!A:D,4,FALSE),"")</f>
        <v>37901</v>
      </c>
      <c r="I503" t="str">
        <f>IFERROR(VLOOKUP(A503,Orders!A:E,5,FALSE),"")</f>
        <v>Shipped</v>
      </c>
      <c r="J503">
        <f>IFERROR(VLOOKUP(A503,Orders!A:G,7,FALSE),"")</f>
        <v>186</v>
      </c>
      <c r="K503">
        <f>IFERROR(VLOOKUP(J503,Customers!A:L,12,FALSE),"")</f>
        <v>1501</v>
      </c>
      <c r="L503">
        <f>IFERROR(VLOOKUP(J503,Customers!A:M,13,FALSE),"")</f>
        <v>96500</v>
      </c>
      <c r="M503" t="str">
        <f>IFERROR(VLOOKUP(J503,Customers!A:H,8,FALSE),"")</f>
        <v>Helsinki</v>
      </c>
      <c r="N503">
        <f>IFERROR(VLOOKUP(K503,Employees!A:F,6,FALSE),"")</f>
        <v>7</v>
      </c>
      <c r="O503" t="str">
        <f>IFERROR(VLOOKUP(N503,Offices!A:B,2,FALSE),"")</f>
        <v>London</v>
      </c>
      <c r="P503" s="6">
        <f>IFERROR(VLOOKUP(J503,Payments!A:C,3,FALSE),"")</f>
        <v>38421</v>
      </c>
      <c r="Q503">
        <f>IFERROR(VLOOKUP(J503,Payments!A:D,4,FALSE),"")</f>
        <v>23602.9</v>
      </c>
      <c r="R503" t="str">
        <f>IFERROR(VLOOKUP(B503,Products!A:C,3,FALSE),"")</f>
        <v>Planes</v>
      </c>
      <c r="S503">
        <f>IFERROR(VLOOKUP(B503,Products!A:G,7,FALSE),"")</f>
        <v>9653</v>
      </c>
      <c r="T503">
        <f>IFERROR(VLOOKUP(B503,Products!A:I,9,FALSE),"")</f>
        <v>99.72</v>
      </c>
      <c r="U503">
        <f t="shared" si="56"/>
        <v>6</v>
      </c>
      <c r="V503" t="str">
        <f t="shared" si="57"/>
        <v>Yes</v>
      </c>
      <c r="W503">
        <f t="shared" si="58"/>
        <v>2003</v>
      </c>
      <c r="X503">
        <f t="shared" si="59"/>
        <v>10</v>
      </c>
      <c r="Y503">
        <f>IFERROR(VLOOKUP(B503,Products!A:I,8,FALSE),"")</f>
        <v>68.8</v>
      </c>
      <c r="Z503">
        <f t="shared" si="60"/>
        <v>1755</v>
      </c>
      <c r="AA503">
        <f t="shared" si="61"/>
        <v>27.543604651162795</v>
      </c>
      <c r="AB503">
        <f t="shared" si="62"/>
        <v>0</v>
      </c>
      <c r="AC503">
        <f t="shared" si="63"/>
        <v>379.00000000000006</v>
      </c>
    </row>
    <row r="504" spans="1:29">
      <c r="A504">
        <v>10155</v>
      </c>
      <c r="B504" t="s">
        <v>193</v>
      </c>
      <c r="C504">
        <v>43</v>
      </c>
      <c r="D504">
        <v>76.8</v>
      </c>
      <c r="E504">
        <v>1</v>
      </c>
      <c r="F504" s="6">
        <f>IFERROR(VLOOKUP(A504,Orders!A:B,2,FALSE),"")</f>
        <v>37900</v>
      </c>
      <c r="G504" s="6">
        <f>IFERROR(VLOOKUP(A504,Orders!A:C,3,FALSE),"")</f>
        <v>37907</v>
      </c>
      <c r="H504" s="6">
        <f>IFERROR(VLOOKUP(A504,Orders!A:D,4,FALSE),"")</f>
        <v>37901</v>
      </c>
      <c r="I504" t="str">
        <f>IFERROR(VLOOKUP(A504,Orders!A:E,5,FALSE),"")</f>
        <v>Shipped</v>
      </c>
      <c r="J504">
        <f>IFERROR(VLOOKUP(A504,Orders!A:G,7,FALSE),"")</f>
        <v>186</v>
      </c>
      <c r="K504">
        <f>IFERROR(VLOOKUP(J504,Customers!A:L,12,FALSE),"")</f>
        <v>1501</v>
      </c>
      <c r="L504">
        <f>IFERROR(VLOOKUP(J504,Customers!A:M,13,FALSE),"")</f>
        <v>96500</v>
      </c>
      <c r="M504" t="str">
        <f>IFERROR(VLOOKUP(J504,Customers!A:H,8,FALSE),"")</f>
        <v>Helsinki</v>
      </c>
      <c r="N504">
        <f>IFERROR(VLOOKUP(K504,Employees!A:F,6,FALSE),"")</f>
        <v>7</v>
      </c>
      <c r="O504" t="str">
        <f>IFERROR(VLOOKUP(N504,Offices!A:B,2,FALSE),"")</f>
        <v>London</v>
      </c>
      <c r="P504" s="6">
        <f>IFERROR(VLOOKUP(J504,Payments!A:C,3,FALSE),"")</f>
        <v>38421</v>
      </c>
      <c r="Q504">
        <f>IFERROR(VLOOKUP(J504,Payments!A:D,4,FALSE),"")</f>
        <v>23602.9</v>
      </c>
      <c r="R504" t="str">
        <f>IFERROR(VLOOKUP(B504,Products!A:C,3,FALSE),"")</f>
        <v>Planes</v>
      </c>
      <c r="S504">
        <f>IFERROR(VLOOKUP(B504,Products!A:G,7,FALSE),"")</f>
        <v>551</v>
      </c>
      <c r="T504">
        <f>IFERROR(VLOOKUP(B504,Products!A:I,9,FALSE),"")</f>
        <v>80</v>
      </c>
      <c r="U504">
        <f t="shared" si="56"/>
        <v>6</v>
      </c>
      <c r="V504" t="str">
        <f t="shared" si="57"/>
        <v>Yes</v>
      </c>
      <c r="W504">
        <f t="shared" si="58"/>
        <v>2003</v>
      </c>
      <c r="X504">
        <f t="shared" si="59"/>
        <v>10</v>
      </c>
      <c r="Y504">
        <f>IFERROR(VLOOKUP(B504,Products!A:I,8,FALSE),"")</f>
        <v>54.4</v>
      </c>
      <c r="Z504">
        <f t="shared" si="60"/>
        <v>3302.4</v>
      </c>
      <c r="AA504">
        <f t="shared" si="61"/>
        <v>41.17647058823529</v>
      </c>
      <c r="AB504">
        <f t="shared" si="62"/>
        <v>0</v>
      </c>
      <c r="AC504">
        <f t="shared" si="63"/>
        <v>963.19999999999993</v>
      </c>
    </row>
    <row r="505" spans="1:29">
      <c r="A505">
        <v>10155</v>
      </c>
      <c r="B505" t="s">
        <v>194</v>
      </c>
      <c r="C505">
        <v>44</v>
      </c>
      <c r="D505">
        <v>70.33</v>
      </c>
      <c r="E505">
        <v>3</v>
      </c>
      <c r="F505" s="6">
        <f>IFERROR(VLOOKUP(A505,Orders!A:B,2,FALSE),"")</f>
        <v>37900</v>
      </c>
      <c r="G505" s="6">
        <f>IFERROR(VLOOKUP(A505,Orders!A:C,3,FALSE),"")</f>
        <v>37907</v>
      </c>
      <c r="H505" s="6">
        <f>IFERROR(VLOOKUP(A505,Orders!A:D,4,FALSE),"")</f>
        <v>37901</v>
      </c>
      <c r="I505" t="str">
        <f>IFERROR(VLOOKUP(A505,Orders!A:E,5,FALSE),"")</f>
        <v>Shipped</v>
      </c>
      <c r="J505">
        <f>IFERROR(VLOOKUP(A505,Orders!A:G,7,FALSE),"")</f>
        <v>186</v>
      </c>
      <c r="K505">
        <f>IFERROR(VLOOKUP(J505,Customers!A:L,12,FALSE),"")</f>
        <v>1501</v>
      </c>
      <c r="L505">
        <f>IFERROR(VLOOKUP(J505,Customers!A:M,13,FALSE),"")</f>
        <v>96500</v>
      </c>
      <c r="M505" t="str">
        <f>IFERROR(VLOOKUP(J505,Customers!A:H,8,FALSE),"")</f>
        <v>Helsinki</v>
      </c>
      <c r="N505">
        <f>IFERROR(VLOOKUP(K505,Employees!A:F,6,FALSE),"")</f>
        <v>7</v>
      </c>
      <c r="O505" t="str">
        <f>IFERROR(VLOOKUP(N505,Offices!A:B,2,FALSE),"")</f>
        <v>London</v>
      </c>
      <c r="P505" s="6">
        <f>IFERROR(VLOOKUP(J505,Payments!A:C,3,FALSE),"")</f>
        <v>38421</v>
      </c>
      <c r="Q505">
        <f>IFERROR(VLOOKUP(J505,Payments!A:D,4,FALSE),"")</f>
        <v>23602.9</v>
      </c>
      <c r="R505" t="str">
        <f>IFERROR(VLOOKUP(B505,Products!A:C,3,FALSE),"")</f>
        <v>Planes</v>
      </c>
      <c r="S505">
        <f>IFERROR(VLOOKUP(B505,Products!A:G,7,FALSE),"")</f>
        <v>8820</v>
      </c>
      <c r="T505">
        <f>IFERROR(VLOOKUP(B505,Products!A:I,9,FALSE),"")</f>
        <v>74.03</v>
      </c>
      <c r="U505">
        <f t="shared" si="56"/>
        <v>6</v>
      </c>
      <c r="V505" t="str">
        <f t="shared" si="57"/>
        <v>Yes</v>
      </c>
      <c r="W505">
        <f t="shared" si="58"/>
        <v>2003</v>
      </c>
      <c r="X505">
        <f t="shared" si="59"/>
        <v>10</v>
      </c>
      <c r="Y505">
        <f>IFERROR(VLOOKUP(B505,Products!A:I,8,FALSE),"")</f>
        <v>36.270000000000003</v>
      </c>
      <c r="Z505">
        <f t="shared" si="60"/>
        <v>3094.52</v>
      </c>
      <c r="AA505">
        <f t="shared" si="61"/>
        <v>93.90681003584227</v>
      </c>
      <c r="AB505">
        <f t="shared" si="62"/>
        <v>1</v>
      </c>
      <c r="AC505">
        <f t="shared" si="63"/>
        <v>1498.6399999999999</v>
      </c>
    </row>
    <row r="506" spans="1:29">
      <c r="A506">
        <v>10155</v>
      </c>
      <c r="B506" t="s">
        <v>195</v>
      </c>
      <c r="C506">
        <v>34</v>
      </c>
      <c r="D506">
        <v>49.16</v>
      </c>
      <c r="E506">
        <v>8</v>
      </c>
      <c r="F506" s="6">
        <f>IFERROR(VLOOKUP(A506,Orders!A:B,2,FALSE),"")</f>
        <v>37900</v>
      </c>
      <c r="G506" s="6">
        <f>IFERROR(VLOOKUP(A506,Orders!A:C,3,FALSE),"")</f>
        <v>37907</v>
      </c>
      <c r="H506" s="6">
        <f>IFERROR(VLOOKUP(A506,Orders!A:D,4,FALSE),"")</f>
        <v>37901</v>
      </c>
      <c r="I506" t="str">
        <f>IFERROR(VLOOKUP(A506,Orders!A:E,5,FALSE),"")</f>
        <v>Shipped</v>
      </c>
      <c r="J506">
        <f>IFERROR(VLOOKUP(A506,Orders!A:G,7,FALSE),"")</f>
        <v>186</v>
      </c>
      <c r="K506">
        <f>IFERROR(VLOOKUP(J506,Customers!A:L,12,FALSE),"")</f>
        <v>1501</v>
      </c>
      <c r="L506">
        <f>IFERROR(VLOOKUP(J506,Customers!A:M,13,FALSE),"")</f>
        <v>96500</v>
      </c>
      <c r="M506" t="str">
        <f>IFERROR(VLOOKUP(J506,Customers!A:H,8,FALSE),"")</f>
        <v>Helsinki</v>
      </c>
      <c r="N506">
        <f>IFERROR(VLOOKUP(K506,Employees!A:F,6,FALSE),"")</f>
        <v>7</v>
      </c>
      <c r="O506" t="str">
        <f>IFERROR(VLOOKUP(N506,Offices!A:B,2,FALSE),"")</f>
        <v>London</v>
      </c>
      <c r="P506" s="6">
        <f>IFERROR(VLOOKUP(J506,Payments!A:C,3,FALSE),"")</f>
        <v>38421</v>
      </c>
      <c r="Q506">
        <f>IFERROR(VLOOKUP(J506,Payments!A:D,4,FALSE),"")</f>
        <v>23602.9</v>
      </c>
      <c r="R506" t="str">
        <f>IFERROR(VLOOKUP(B506,Products!A:C,3,FALSE),"")</f>
        <v>Planes</v>
      </c>
      <c r="S506">
        <f>IFERROR(VLOOKUP(B506,Products!A:G,7,FALSE),"")</f>
        <v>4857</v>
      </c>
      <c r="T506">
        <f>IFERROR(VLOOKUP(B506,Products!A:I,9,FALSE),"")</f>
        <v>49.66</v>
      </c>
      <c r="U506">
        <f t="shared" si="56"/>
        <v>6</v>
      </c>
      <c r="V506" t="str">
        <f t="shared" si="57"/>
        <v>Yes</v>
      </c>
      <c r="W506">
        <f t="shared" si="58"/>
        <v>2003</v>
      </c>
      <c r="X506">
        <f t="shared" si="59"/>
        <v>10</v>
      </c>
      <c r="Y506">
        <f>IFERROR(VLOOKUP(B506,Products!A:I,8,FALSE),"")</f>
        <v>32.770000000000003</v>
      </c>
      <c r="Z506">
        <f t="shared" si="60"/>
        <v>1671.4399999999998</v>
      </c>
      <c r="AA506">
        <f t="shared" si="61"/>
        <v>50.015257857796733</v>
      </c>
      <c r="AB506">
        <f t="shared" si="62"/>
        <v>0</v>
      </c>
      <c r="AC506">
        <f t="shared" si="63"/>
        <v>557.25999999999976</v>
      </c>
    </row>
    <row r="507" spans="1:29">
      <c r="A507">
        <v>10156</v>
      </c>
      <c r="B507" t="s">
        <v>188</v>
      </c>
      <c r="C507">
        <v>20</v>
      </c>
      <c r="D507">
        <v>43.64</v>
      </c>
      <c r="E507">
        <v>1</v>
      </c>
      <c r="F507" s="6">
        <f>IFERROR(VLOOKUP(A507,Orders!A:B,2,FALSE),"")</f>
        <v>37902</v>
      </c>
      <c r="G507" s="6">
        <f>IFERROR(VLOOKUP(A507,Orders!A:C,3,FALSE),"")</f>
        <v>37911</v>
      </c>
      <c r="H507" s="6">
        <f>IFERROR(VLOOKUP(A507,Orders!A:D,4,FALSE),"")</f>
        <v>37905</v>
      </c>
      <c r="I507" t="str">
        <f>IFERROR(VLOOKUP(A507,Orders!A:E,5,FALSE),"")</f>
        <v>Shipped</v>
      </c>
      <c r="J507">
        <f>IFERROR(VLOOKUP(A507,Orders!A:G,7,FALSE),"")</f>
        <v>141</v>
      </c>
      <c r="K507">
        <f>IFERROR(VLOOKUP(J507,Customers!A:L,12,FALSE),"")</f>
        <v>1370</v>
      </c>
      <c r="L507">
        <f>IFERROR(VLOOKUP(J507,Customers!A:M,13,FALSE),"")</f>
        <v>227600</v>
      </c>
      <c r="M507" t="str">
        <f>IFERROR(VLOOKUP(J507,Customers!A:H,8,FALSE),"")</f>
        <v>Madrid</v>
      </c>
      <c r="N507">
        <f>IFERROR(VLOOKUP(K507,Employees!A:F,6,FALSE),"")</f>
        <v>4</v>
      </c>
      <c r="O507" t="str">
        <f>IFERROR(VLOOKUP(N507,Offices!A:B,2,FALSE),"")</f>
        <v>Paris</v>
      </c>
      <c r="P507" s="6">
        <f>IFERROR(VLOOKUP(J507,Payments!A:C,3,FALSE),"")</f>
        <v>37821</v>
      </c>
      <c r="Q507">
        <f>IFERROR(VLOOKUP(J507,Payments!A:D,4,FALSE),"")</f>
        <v>36251.03</v>
      </c>
      <c r="R507" t="str">
        <f>IFERROR(VLOOKUP(B507,Products!A:C,3,FALSE),"")</f>
        <v>Vintage Cars</v>
      </c>
      <c r="S507">
        <f>IFERROR(VLOOKUP(B507,Products!A:G,7,FALSE),"")</f>
        <v>7062</v>
      </c>
      <c r="T507">
        <f>IFERROR(VLOOKUP(B507,Products!A:I,9,FALSE),"")</f>
        <v>43.64</v>
      </c>
      <c r="U507">
        <f t="shared" si="56"/>
        <v>6</v>
      </c>
      <c r="V507" t="str">
        <f t="shared" si="57"/>
        <v>Yes</v>
      </c>
      <c r="W507">
        <f t="shared" si="58"/>
        <v>2003</v>
      </c>
      <c r="X507">
        <f t="shared" si="59"/>
        <v>10</v>
      </c>
      <c r="Y507">
        <f>IFERROR(VLOOKUP(B507,Products!A:I,8,FALSE),"")</f>
        <v>27.06</v>
      </c>
      <c r="Z507">
        <f t="shared" si="60"/>
        <v>872.8</v>
      </c>
      <c r="AA507">
        <f t="shared" si="61"/>
        <v>61.271249076127134</v>
      </c>
      <c r="AB507">
        <f t="shared" si="62"/>
        <v>0</v>
      </c>
      <c r="AC507">
        <f t="shared" si="63"/>
        <v>331.6</v>
      </c>
    </row>
    <row r="508" spans="1:29">
      <c r="A508">
        <v>10156</v>
      </c>
      <c r="B508" t="s">
        <v>189</v>
      </c>
      <c r="C508">
        <v>48</v>
      </c>
      <c r="D508">
        <v>77.64</v>
      </c>
      <c r="E508">
        <v>2</v>
      </c>
      <c r="F508" s="6">
        <f>IFERROR(VLOOKUP(A508,Orders!A:B,2,FALSE),"")</f>
        <v>37902</v>
      </c>
      <c r="G508" s="6">
        <f>IFERROR(VLOOKUP(A508,Orders!A:C,3,FALSE),"")</f>
        <v>37911</v>
      </c>
      <c r="H508" s="6">
        <f>IFERROR(VLOOKUP(A508,Orders!A:D,4,FALSE),"")</f>
        <v>37905</v>
      </c>
      <c r="I508" t="str">
        <f>IFERROR(VLOOKUP(A508,Orders!A:E,5,FALSE),"")</f>
        <v>Shipped</v>
      </c>
      <c r="J508">
        <f>IFERROR(VLOOKUP(A508,Orders!A:G,7,FALSE),"")</f>
        <v>141</v>
      </c>
      <c r="K508">
        <f>IFERROR(VLOOKUP(J508,Customers!A:L,12,FALSE),"")</f>
        <v>1370</v>
      </c>
      <c r="L508">
        <f>IFERROR(VLOOKUP(J508,Customers!A:M,13,FALSE),"")</f>
        <v>227600</v>
      </c>
      <c r="M508" t="str">
        <f>IFERROR(VLOOKUP(J508,Customers!A:H,8,FALSE),"")</f>
        <v>Madrid</v>
      </c>
      <c r="N508">
        <f>IFERROR(VLOOKUP(K508,Employees!A:F,6,FALSE),"")</f>
        <v>4</v>
      </c>
      <c r="O508" t="str">
        <f>IFERROR(VLOOKUP(N508,Offices!A:B,2,FALSE),"")</f>
        <v>Paris</v>
      </c>
      <c r="P508" s="6">
        <f>IFERROR(VLOOKUP(J508,Payments!A:C,3,FALSE),"")</f>
        <v>37821</v>
      </c>
      <c r="Q508">
        <f>IFERROR(VLOOKUP(J508,Payments!A:D,4,FALSE),"")</f>
        <v>36251.03</v>
      </c>
      <c r="R508" t="str">
        <f>IFERROR(VLOOKUP(B508,Products!A:C,3,FALSE),"")</f>
        <v>Planes</v>
      </c>
      <c r="S508">
        <f>IFERROR(VLOOKUP(B508,Products!A:G,7,FALSE),"")</f>
        <v>5841</v>
      </c>
      <c r="T508">
        <f>IFERROR(VLOOKUP(B508,Products!A:I,9,FALSE),"")</f>
        <v>91.34</v>
      </c>
      <c r="U508">
        <f t="shared" si="56"/>
        <v>6</v>
      </c>
      <c r="V508" t="str">
        <f t="shared" si="57"/>
        <v>Yes</v>
      </c>
      <c r="W508">
        <f t="shared" si="58"/>
        <v>2003</v>
      </c>
      <c r="X508">
        <f t="shared" si="59"/>
        <v>10</v>
      </c>
      <c r="Y508">
        <f>IFERROR(VLOOKUP(B508,Products!A:I,8,FALSE),"")</f>
        <v>51.15</v>
      </c>
      <c r="Z508">
        <f t="shared" si="60"/>
        <v>3726.7200000000003</v>
      </c>
      <c r="AA508">
        <f t="shared" si="61"/>
        <v>51.788856304985345</v>
      </c>
      <c r="AB508">
        <f t="shared" si="62"/>
        <v>0</v>
      </c>
      <c r="AC508">
        <f t="shared" si="63"/>
        <v>1271.52</v>
      </c>
    </row>
    <row r="509" spans="1:29">
      <c r="A509">
        <v>10157</v>
      </c>
      <c r="B509" t="s">
        <v>179</v>
      </c>
      <c r="C509">
        <v>33</v>
      </c>
      <c r="D509">
        <v>69.27</v>
      </c>
      <c r="E509">
        <v>3</v>
      </c>
      <c r="F509" s="6">
        <f>IFERROR(VLOOKUP(A509,Orders!A:B,2,FALSE),"")</f>
        <v>37903</v>
      </c>
      <c r="G509" s="6">
        <f>IFERROR(VLOOKUP(A509,Orders!A:C,3,FALSE),"")</f>
        <v>37909</v>
      </c>
      <c r="H509" s="6">
        <f>IFERROR(VLOOKUP(A509,Orders!A:D,4,FALSE),"")</f>
        <v>37908</v>
      </c>
      <c r="I509" t="str">
        <f>IFERROR(VLOOKUP(A509,Orders!A:E,5,FALSE),"")</f>
        <v>Shipped</v>
      </c>
      <c r="J509">
        <f>IFERROR(VLOOKUP(A509,Orders!A:G,7,FALSE),"")</f>
        <v>473</v>
      </c>
      <c r="K509">
        <f>IFERROR(VLOOKUP(J509,Customers!A:L,12,FALSE),"")</f>
        <v>1401</v>
      </c>
      <c r="L509">
        <f>IFERROR(VLOOKUP(J509,Customers!A:M,13,FALSE),"")</f>
        <v>34800</v>
      </c>
      <c r="M509" t="str">
        <f>IFERROR(VLOOKUP(J509,Customers!A:H,8,FALSE),"")</f>
        <v>Milan</v>
      </c>
      <c r="N509">
        <f>IFERROR(VLOOKUP(K509,Employees!A:F,6,FALSE),"")</f>
        <v>4</v>
      </c>
      <c r="O509" t="str">
        <f>IFERROR(VLOOKUP(N509,Offices!A:B,2,FALSE),"")</f>
        <v>Paris</v>
      </c>
      <c r="P509" s="6">
        <f>IFERROR(VLOOKUP(J509,Payments!A:C,3,FALSE),"")</f>
        <v>38034</v>
      </c>
      <c r="Q509">
        <f>IFERROR(VLOOKUP(J509,Payments!A:D,4,FALSE),"")</f>
        <v>7612.06</v>
      </c>
      <c r="R509" t="str">
        <f>IFERROR(VLOOKUP(B509,Products!A:C,3,FALSE),"")</f>
        <v>Planes</v>
      </c>
      <c r="S509">
        <f>IFERROR(VLOOKUP(B509,Products!A:G,7,FALSE),"")</f>
        <v>992</v>
      </c>
      <c r="T509">
        <f>IFERROR(VLOOKUP(B509,Products!A:I,9,FALSE),"")</f>
        <v>84.48</v>
      </c>
      <c r="U509">
        <f t="shared" si="56"/>
        <v>1</v>
      </c>
      <c r="V509" t="str">
        <f t="shared" si="57"/>
        <v>Yes</v>
      </c>
      <c r="W509">
        <f t="shared" si="58"/>
        <v>2003</v>
      </c>
      <c r="X509">
        <f t="shared" si="59"/>
        <v>10</v>
      </c>
      <c r="Y509">
        <f>IFERROR(VLOOKUP(B509,Products!A:I,8,FALSE),"")</f>
        <v>49</v>
      </c>
      <c r="Z509">
        <f t="shared" si="60"/>
        <v>2285.91</v>
      </c>
      <c r="AA509">
        <f t="shared" si="61"/>
        <v>41.367346938775498</v>
      </c>
      <c r="AB509">
        <f t="shared" si="62"/>
        <v>0</v>
      </c>
      <c r="AC509">
        <f t="shared" si="63"/>
        <v>668.90999999999985</v>
      </c>
    </row>
    <row r="510" spans="1:29">
      <c r="A510">
        <v>10157</v>
      </c>
      <c r="B510" t="s">
        <v>182</v>
      </c>
      <c r="C510">
        <v>40</v>
      </c>
      <c r="D510">
        <v>89.72</v>
      </c>
      <c r="E510">
        <v>5</v>
      </c>
      <c r="F510" s="6">
        <f>IFERROR(VLOOKUP(A510,Orders!A:B,2,FALSE),"")</f>
        <v>37903</v>
      </c>
      <c r="G510" s="6">
        <f>IFERROR(VLOOKUP(A510,Orders!A:C,3,FALSE),"")</f>
        <v>37909</v>
      </c>
      <c r="H510" s="6">
        <f>IFERROR(VLOOKUP(A510,Orders!A:D,4,FALSE),"")</f>
        <v>37908</v>
      </c>
      <c r="I510" t="str">
        <f>IFERROR(VLOOKUP(A510,Orders!A:E,5,FALSE),"")</f>
        <v>Shipped</v>
      </c>
      <c r="J510">
        <f>IFERROR(VLOOKUP(A510,Orders!A:G,7,FALSE),"")</f>
        <v>473</v>
      </c>
      <c r="K510">
        <f>IFERROR(VLOOKUP(J510,Customers!A:L,12,FALSE),"")</f>
        <v>1401</v>
      </c>
      <c r="L510">
        <f>IFERROR(VLOOKUP(J510,Customers!A:M,13,FALSE),"")</f>
        <v>34800</v>
      </c>
      <c r="M510" t="str">
        <f>IFERROR(VLOOKUP(J510,Customers!A:H,8,FALSE),"")</f>
        <v>Milan</v>
      </c>
      <c r="N510">
        <f>IFERROR(VLOOKUP(K510,Employees!A:F,6,FALSE),"")</f>
        <v>4</v>
      </c>
      <c r="O510" t="str">
        <f>IFERROR(VLOOKUP(N510,Offices!A:B,2,FALSE),"")</f>
        <v>Paris</v>
      </c>
      <c r="P510" s="6">
        <f>IFERROR(VLOOKUP(J510,Payments!A:C,3,FALSE),"")</f>
        <v>38034</v>
      </c>
      <c r="Q510">
        <f>IFERROR(VLOOKUP(J510,Payments!A:D,4,FALSE),"")</f>
        <v>7612.06</v>
      </c>
      <c r="R510" t="str">
        <f>IFERROR(VLOOKUP(B510,Products!A:C,3,FALSE),"")</f>
        <v>Planes</v>
      </c>
      <c r="S510">
        <f>IFERROR(VLOOKUP(B510,Products!A:G,7,FALSE),"")</f>
        <v>3627</v>
      </c>
      <c r="T510">
        <f>IFERROR(VLOOKUP(B510,Products!A:I,9,FALSE),"")</f>
        <v>109.42</v>
      </c>
      <c r="U510">
        <f t="shared" si="56"/>
        <v>1</v>
      </c>
      <c r="V510" t="str">
        <f t="shared" si="57"/>
        <v>Yes</v>
      </c>
      <c r="W510">
        <f t="shared" si="58"/>
        <v>2003</v>
      </c>
      <c r="X510">
        <f t="shared" si="59"/>
        <v>10</v>
      </c>
      <c r="Y510">
        <f>IFERROR(VLOOKUP(B510,Products!A:I,8,FALSE),"")</f>
        <v>66.739999999999995</v>
      </c>
      <c r="Z510">
        <f t="shared" si="60"/>
        <v>3588.8</v>
      </c>
      <c r="AA510">
        <f t="shared" si="61"/>
        <v>34.432124662870848</v>
      </c>
      <c r="AB510">
        <f t="shared" si="62"/>
        <v>0</v>
      </c>
      <c r="AC510">
        <f t="shared" si="63"/>
        <v>919.20000000000016</v>
      </c>
    </row>
    <row r="511" spans="1:29">
      <c r="A511">
        <v>10157</v>
      </c>
      <c r="B511" t="s">
        <v>186</v>
      </c>
      <c r="C511">
        <v>33</v>
      </c>
      <c r="D511">
        <v>66.650000000000006</v>
      </c>
      <c r="E511">
        <v>4</v>
      </c>
      <c r="F511" s="6">
        <f>IFERROR(VLOOKUP(A511,Orders!A:B,2,FALSE),"")</f>
        <v>37903</v>
      </c>
      <c r="G511" s="6">
        <f>IFERROR(VLOOKUP(A511,Orders!A:C,3,FALSE),"")</f>
        <v>37909</v>
      </c>
      <c r="H511" s="6">
        <f>IFERROR(VLOOKUP(A511,Orders!A:D,4,FALSE),"")</f>
        <v>37908</v>
      </c>
      <c r="I511" t="str">
        <f>IFERROR(VLOOKUP(A511,Orders!A:E,5,FALSE),"")</f>
        <v>Shipped</v>
      </c>
      <c r="J511">
        <f>IFERROR(VLOOKUP(A511,Orders!A:G,7,FALSE),"")</f>
        <v>473</v>
      </c>
      <c r="K511">
        <f>IFERROR(VLOOKUP(J511,Customers!A:L,12,FALSE),"")</f>
        <v>1401</v>
      </c>
      <c r="L511">
        <f>IFERROR(VLOOKUP(J511,Customers!A:M,13,FALSE),"")</f>
        <v>34800</v>
      </c>
      <c r="M511" t="str">
        <f>IFERROR(VLOOKUP(J511,Customers!A:H,8,FALSE),"")</f>
        <v>Milan</v>
      </c>
      <c r="N511">
        <f>IFERROR(VLOOKUP(K511,Employees!A:F,6,FALSE),"")</f>
        <v>4</v>
      </c>
      <c r="O511" t="str">
        <f>IFERROR(VLOOKUP(N511,Offices!A:B,2,FALSE),"")</f>
        <v>Paris</v>
      </c>
      <c r="P511" s="6">
        <f>IFERROR(VLOOKUP(J511,Payments!A:C,3,FALSE),"")</f>
        <v>38034</v>
      </c>
      <c r="Q511">
        <f>IFERROR(VLOOKUP(J511,Payments!A:D,4,FALSE),"")</f>
        <v>7612.06</v>
      </c>
      <c r="R511" t="str">
        <f>IFERROR(VLOOKUP(B511,Products!A:C,3,FALSE),"")</f>
        <v>Planes</v>
      </c>
      <c r="S511">
        <f>IFERROR(VLOOKUP(B511,Products!A:G,7,FALSE),"")</f>
        <v>2756</v>
      </c>
      <c r="T511">
        <f>IFERROR(VLOOKUP(B511,Products!A:I,9,FALSE),"")</f>
        <v>72.45</v>
      </c>
      <c r="U511">
        <f t="shared" si="56"/>
        <v>1</v>
      </c>
      <c r="V511" t="str">
        <f t="shared" si="57"/>
        <v>Yes</v>
      </c>
      <c r="W511">
        <f t="shared" si="58"/>
        <v>2003</v>
      </c>
      <c r="X511">
        <f t="shared" si="59"/>
        <v>10</v>
      </c>
      <c r="Y511">
        <f>IFERROR(VLOOKUP(B511,Products!A:I,8,FALSE),"")</f>
        <v>36.229999999999997</v>
      </c>
      <c r="Z511">
        <f t="shared" si="60"/>
        <v>2199.4500000000003</v>
      </c>
      <c r="AA511">
        <f t="shared" si="61"/>
        <v>83.963566105437508</v>
      </c>
      <c r="AB511">
        <f t="shared" si="62"/>
        <v>1</v>
      </c>
      <c r="AC511">
        <f t="shared" si="63"/>
        <v>1003.8600000000002</v>
      </c>
    </row>
    <row r="512" spans="1:29">
      <c r="A512">
        <v>10157</v>
      </c>
      <c r="B512" t="s">
        <v>203</v>
      </c>
      <c r="C512">
        <v>34</v>
      </c>
      <c r="D512">
        <v>83.91</v>
      </c>
      <c r="E512">
        <v>1</v>
      </c>
      <c r="F512" s="6">
        <f>IFERROR(VLOOKUP(A512,Orders!A:B,2,FALSE),"")</f>
        <v>37903</v>
      </c>
      <c r="G512" s="6">
        <f>IFERROR(VLOOKUP(A512,Orders!A:C,3,FALSE),"")</f>
        <v>37909</v>
      </c>
      <c r="H512" s="6">
        <f>IFERROR(VLOOKUP(A512,Orders!A:D,4,FALSE),"")</f>
        <v>37908</v>
      </c>
      <c r="I512" t="str">
        <f>IFERROR(VLOOKUP(A512,Orders!A:E,5,FALSE),"")</f>
        <v>Shipped</v>
      </c>
      <c r="J512">
        <f>IFERROR(VLOOKUP(A512,Orders!A:G,7,FALSE),"")</f>
        <v>473</v>
      </c>
      <c r="K512">
        <f>IFERROR(VLOOKUP(J512,Customers!A:L,12,FALSE),"")</f>
        <v>1401</v>
      </c>
      <c r="L512">
        <f>IFERROR(VLOOKUP(J512,Customers!A:M,13,FALSE),"")</f>
        <v>34800</v>
      </c>
      <c r="M512" t="str">
        <f>IFERROR(VLOOKUP(J512,Customers!A:H,8,FALSE),"")</f>
        <v>Milan</v>
      </c>
      <c r="N512">
        <f>IFERROR(VLOOKUP(K512,Employees!A:F,6,FALSE),"")</f>
        <v>4</v>
      </c>
      <c r="O512" t="str">
        <f>IFERROR(VLOOKUP(N512,Offices!A:B,2,FALSE),"")</f>
        <v>Paris</v>
      </c>
      <c r="P512" s="6">
        <f>IFERROR(VLOOKUP(J512,Payments!A:C,3,FALSE),"")</f>
        <v>38034</v>
      </c>
      <c r="Q512">
        <f>IFERROR(VLOOKUP(J512,Payments!A:D,4,FALSE),"")</f>
        <v>7612.06</v>
      </c>
      <c r="R512" t="str">
        <f>IFERROR(VLOOKUP(B512,Products!A:C,3,FALSE),"")</f>
        <v>Motorcycles</v>
      </c>
      <c r="S512">
        <f>IFERROR(VLOOKUP(B512,Products!A:G,7,FALSE),"")</f>
        <v>178</v>
      </c>
      <c r="T512">
        <f>IFERROR(VLOOKUP(B512,Products!A:I,9,FALSE),"")</f>
        <v>99.89</v>
      </c>
      <c r="U512">
        <f t="shared" si="56"/>
        <v>1</v>
      </c>
      <c r="V512" t="str">
        <f t="shared" si="57"/>
        <v>Yes</v>
      </c>
      <c r="W512">
        <f t="shared" si="58"/>
        <v>2003</v>
      </c>
      <c r="X512">
        <f t="shared" si="59"/>
        <v>10</v>
      </c>
      <c r="Y512">
        <f>IFERROR(VLOOKUP(B512,Products!A:I,8,FALSE),"")</f>
        <v>66.92</v>
      </c>
      <c r="Z512">
        <f t="shared" si="60"/>
        <v>2852.94</v>
      </c>
      <c r="AA512">
        <f t="shared" si="61"/>
        <v>25.38852361028092</v>
      </c>
      <c r="AB512">
        <f t="shared" si="62"/>
        <v>0</v>
      </c>
      <c r="AC512">
        <f t="shared" si="63"/>
        <v>577.65999999999985</v>
      </c>
    </row>
    <row r="513" spans="1:29">
      <c r="A513">
        <v>10157</v>
      </c>
      <c r="B513" t="s">
        <v>187</v>
      </c>
      <c r="C513">
        <v>28</v>
      </c>
      <c r="D513">
        <v>56.41</v>
      </c>
      <c r="E513">
        <v>6</v>
      </c>
      <c r="F513" s="6">
        <f>IFERROR(VLOOKUP(A513,Orders!A:B,2,FALSE),"")</f>
        <v>37903</v>
      </c>
      <c r="G513" s="6">
        <f>IFERROR(VLOOKUP(A513,Orders!A:C,3,FALSE),"")</f>
        <v>37909</v>
      </c>
      <c r="H513" s="6">
        <f>IFERROR(VLOOKUP(A513,Orders!A:D,4,FALSE),"")</f>
        <v>37908</v>
      </c>
      <c r="I513" t="str">
        <f>IFERROR(VLOOKUP(A513,Orders!A:E,5,FALSE),"")</f>
        <v>Shipped</v>
      </c>
      <c r="J513">
        <f>IFERROR(VLOOKUP(A513,Orders!A:G,7,FALSE),"")</f>
        <v>473</v>
      </c>
      <c r="K513">
        <f>IFERROR(VLOOKUP(J513,Customers!A:L,12,FALSE),"")</f>
        <v>1401</v>
      </c>
      <c r="L513">
        <f>IFERROR(VLOOKUP(J513,Customers!A:M,13,FALSE),"")</f>
        <v>34800</v>
      </c>
      <c r="M513" t="str">
        <f>IFERROR(VLOOKUP(J513,Customers!A:H,8,FALSE),"")</f>
        <v>Milan</v>
      </c>
      <c r="N513">
        <f>IFERROR(VLOOKUP(K513,Employees!A:F,6,FALSE),"")</f>
        <v>4</v>
      </c>
      <c r="O513" t="str">
        <f>IFERROR(VLOOKUP(N513,Offices!A:B,2,FALSE),"")</f>
        <v>Paris</v>
      </c>
      <c r="P513" s="6">
        <f>IFERROR(VLOOKUP(J513,Payments!A:C,3,FALSE),"")</f>
        <v>38034</v>
      </c>
      <c r="Q513">
        <f>IFERROR(VLOOKUP(J513,Payments!A:D,4,FALSE),"")</f>
        <v>7612.06</v>
      </c>
      <c r="R513" t="str">
        <f>IFERROR(VLOOKUP(B513,Products!A:C,3,FALSE),"")</f>
        <v>Vintage Cars</v>
      </c>
      <c r="S513">
        <f>IFERROR(VLOOKUP(B513,Products!A:G,7,FALSE),"")</f>
        <v>136</v>
      </c>
      <c r="T513">
        <f>IFERROR(VLOOKUP(B513,Products!A:I,9,FALSE),"")</f>
        <v>68.790000000000006</v>
      </c>
      <c r="U513">
        <f t="shared" si="56"/>
        <v>1</v>
      </c>
      <c r="V513" t="str">
        <f t="shared" si="57"/>
        <v>Yes</v>
      </c>
      <c r="W513">
        <f t="shared" si="58"/>
        <v>2003</v>
      </c>
      <c r="X513">
        <f t="shared" si="59"/>
        <v>10</v>
      </c>
      <c r="Y513">
        <f>IFERROR(VLOOKUP(B513,Products!A:I,8,FALSE),"")</f>
        <v>33.020000000000003</v>
      </c>
      <c r="Z513">
        <f t="shared" si="60"/>
        <v>1579.48</v>
      </c>
      <c r="AA513">
        <f t="shared" si="61"/>
        <v>70.835857056329459</v>
      </c>
      <c r="AB513">
        <f t="shared" si="62"/>
        <v>1</v>
      </c>
      <c r="AC513">
        <f t="shared" si="63"/>
        <v>654.91999999999985</v>
      </c>
    </row>
    <row r="514" spans="1:29">
      <c r="A514">
        <v>10157</v>
      </c>
      <c r="B514" t="s">
        <v>192</v>
      </c>
      <c r="C514">
        <v>48</v>
      </c>
      <c r="D514">
        <v>109.16</v>
      </c>
      <c r="E514">
        <v>2</v>
      </c>
      <c r="F514" s="6">
        <f>IFERROR(VLOOKUP(A514,Orders!A:B,2,FALSE),"")</f>
        <v>37903</v>
      </c>
      <c r="G514" s="6">
        <f>IFERROR(VLOOKUP(A514,Orders!A:C,3,FALSE),"")</f>
        <v>37909</v>
      </c>
      <c r="H514" s="6">
        <f>IFERROR(VLOOKUP(A514,Orders!A:D,4,FALSE),"")</f>
        <v>37908</v>
      </c>
      <c r="I514" t="str">
        <f>IFERROR(VLOOKUP(A514,Orders!A:E,5,FALSE),"")</f>
        <v>Shipped</v>
      </c>
      <c r="J514">
        <f>IFERROR(VLOOKUP(A514,Orders!A:G,7,FALSE),"")</f>
        <v>473</v>
      </c>
      <c r="K514">
        <f>IFERROR(VLOOKUP(J514,Customers!A:L,12,FALSE),"")</f>
        <v>1401</v>
      </c>
      <c r="L514">
        <f>IFERROR(VLOOKUP(J514,Customers!A:M,13,FALSE),"")</f>
        <v>34800</v>
      </c>
      <c r="M514" t="str">
        <f>IFERROR(VLOOKUP(J514,Customers!A:H,8,FALSE),"")</f>
        <v>Milan</v>
      </c>
      <c r="N514">
        <f>IFERROR(VLOOKUP(K514,Employees!A:F,6,FALSE),"")</f>
        <v>4</v>
      </c>
      <c r="O514" t="str">
        <f>IFERROR(VLOOKUP(N514,Offices!A:B,2,FALSE),"")</f>
        <v>Paris</v>
      </c>
      <c r="P514" s="6">
        <f>IFERROR(VLOOKUP(J514,Payments!A:C,3,FALSE),"")</f>
        <v>38034</v>
      </c>
      <c r="Q514">
        <f>IFERROR(VLOOKUP(J514,Payments!A:D,4,FALSE),"")</f>
        <v>7612.06</v>
      </c>
      <c r="R514" t="str">
        <f>IFERROR(VLOOKUP(B514,Products!A:C,3,FALSE),"")</f>
        <v>Planes</v>
      </c>
      <c r="S514">
        <f>IFERROR(VLOOKUP(B514,Products!A:G,7,FALSE),"")</f>
        <v>7106</v>
      </c>
      <c r="T514">
        <f>IFERROR(VLOOKUP(B514,Products!A:I,9,FALSE),"")</f>
        <v>118.65</v>
      </c>
      <c r="U514">
        <f t="shared" ref="U514:U577" si="64">G514-H514</f>
        <v>1</v>
      </c>
      <c r="V514" t="str">
        <f t="shared" ref="V514:V577" si="65">IF(OR(I514="Shipped",I514="Resolved"),IF(U514&lt;=6,"Yes","No"),"")</f>
        <v>Yes</v>
      </c>
      <c r="W514">
        <f t="shared" ref="W514:W577" si="66">YEAR(F514)</f>
        <v>2003</v>
      </c>
      <c r="X514">
        <f t="shared" ref="X514:X577" si="67">MONTH(F514)</f>
        <v>10</v>
      </c>
      <c r="Y514">
        <f>IFERROR(VLOOKUP(B514,Products!A:I,8,FALSE),"")</f>
        <v>59.33</v>
      </c>
      <c r="Z514">
        <f t="shared" ref="Z514:Z577" si="68">C514*D514</f>
        <v>5239.68</v>
      </c>
      <c r="AA514">
        <f t="shared" ref="AA514:AA577" si="69">((D514-Y514)/Y514)*100</f>
        <v>83.987864486768913</v>
      </c>
      <c r="AB514">
        <f t="shared" ref="AB514:AB577" si="70">IF(AA514&gt;=67, 1,0)</f>
        <v>1</v>
      </c>
      <c r="AC514">
        <f t="shared" ref="AC514:AC577" si="71">C514*(D514-Y514)</f>
        <v>2391.84</v>
      </c>
    </row>
    <row r="515" spans="1:29">
      <c r="A515">
        <v>10158</v>
      </c>
      <c r="B515" t="s">
        <v>202</v>
      </c>
      <c r="C515">
        <v>22</v>
      </c>
      <c r="D515">
        <v>67.790000000000006</v>
      </c>
      <c r="E515">
        <v>1</v>
      </c>
      <c r="F515" s="6">
        <f>IFERROR(VLOOKUP(A515,Orders!A:B,2,FALSE),"")</f>
        <v>37904</v>
      </c>
      <c r="G515" s="6">
        <f>IFERROR(VLOOKUP(A515,Orders!A:C,3,FALSE),"")</f>
        <v>37912</v>
      </c>
      <c r="H515" s="6">
        <f>IFERROR(VLOOKUP(A515,Orders!A:D,4,FALSE),"")</f>
        <v>37909</v>
      </c>
      <c r="I515" t="str">
        <f>IFERROR(VLOOKUP(A515,Orders!A:E,5,FALSE),"")</f>
        <v>Shipped</v>
      </c>
      <c r="J515">
        <f>IFERROR(VLOOKUP(A515,Orders!A:G,7,FALSE),"")</f>
        <v>121</v>
      </c>
      <c r="K515">
        <f>IFERROR(VLOOKUP(J515,Customers!A:L,12,FALSE),"")</f>
        <v>1504</v>
      </c>
      <c r="L515">
        <f>IFERROR(VLOOKUP(J515,Customers!A:M,13,FALSE),"")</f>
        <v>81700</v>
      </c>
      <c r="M515" t="str">
        <f>IFERROR(VLOOKUP(J515,Customers!A:H,8,FALSE),"")</f>
        <v>Stavern</v>
      </c>
      <c r="N515">
        <f>IFERROR(VLOOKUP(K515,Employees!A:F,6,FALSE),"")</f>
        <v>7</v>
      </c>
      <c r="O515" t="str">
        <f>IFERROR(VLOOKUP(N515,Offices!A:B,2,FALSE),"")</f>
        <v>London</v>
      </c>
      <c r="P515" s="6">
        <f>IFERROR(VLOOKUP(J515,Payments!A:C,3,FALSE),"")</f>
        <v>37668</v>
      </c>
      <c r="Q515">
        <f>IFERROR(VLOOKUP(J515,Payments!A:D,4,FALSE),"")</f>
        <v>50218.95</v>
      </c>
      <c r="R515" t="str">
        <f>IFERROR(VLOOKUP(B515,Products!A:C,3,FALSE),"")</f>
        <v>Motorcycles</v>
      </c>
      <c r="S515">
        <f>IFERROR(VLOOKUP(B515,Products!A:G,7,FALSE),"")</f>
        <v>15</v>
      </c>
      <c r="T515">
        <f>IFERROR(VLOOKUP(B515,Products!A:I,9,FALSE),"")</f>
        <v>76.17</v>
      </c>
      <c r="U515">
        <f t="shared" si="64"/>
        <v>3</v>
      </c>
      <c r="V515" t="str">
        <f t="shared" si="65"/>
        <v>Yes</v>
      </c>
      <c r="W515">
        <f t="shared" si="66"/>
        <v>2003</v>
      </c>
      <c r="X515">
        <f t="shared" si="67"/>
        <v>10</v>
      </c>
      <c r="Y515">
        <f>IFERROR(VLOOKUP(B515,Products!A:I,8,FALSE),"")</f>
        <v>37.32</v>
      </c>
      <c r="Z515">
        <f t="shared" si="68"/>
        <v>1491.38</v>
      </c>
      <c r="AA515">
        <f t="shared" si="69"/>
        <v>81.64523043944267</v>
      </c>
      <c r="AB515">
        <f t="shared" si="70"/>
        <v>1</v>
      </c>
      <c r="AC515">
        <f t="shared" si="71"/>
        <v>670.34000000000015</v>
      </c>
    </row>
    <row r="516" spans="1:29">
      <c r="A516">
        <v>10159</v>
      </c>
      <c r="B516" t="s">
        <v>196</v>
      </c>
      <c r="C516">
        <v>49</v>
      </c>
      <c r="D516">
        <v>81.349999999999994</v>
      </c>
      <c r="E516">
        <v>14</v>
      </c>
      <c r="F516" s="6">
        <f>IFERROR(VLOOKUP(A516,Orders!A:B,2,FALSE),"")</f>
        <v>37904</v>
      </c>
      <c r="G516" s="6">
        <f>IFERROR(VLOOKUP(A516,Orders!A:C,3,FALSE),"")</f>
        <v>37913</v>
      </c>
      <c r="H516" s="6">
        <f>IFERROR(VLOOKUP(A516,Orders!A:D,4,FALSE),"")</f>
        <v>37910</v>
      </c>
      <c r="I516" t="str">
        <f>IFERROR(VLOOKUP(A516,Orders!A:E,5,FALSE),"")</f>
        <v>Shipped</v>
      </c>
      <c r="J516">
        <f>IFERROR(VLOOKUP(A516,Orders!A:G,7,FALSE),"")</f>
        <v>321</v>
      </c>
      <c r="K516">
        <f>IFERROR(VLOOKUP(J516,Customers!A:L,12,FALSE),"")</f>
        <v>1165</v>
      </c>
      <c r="L516">
        <f>IFERROR(VLOOKUP(J516,Customers!A:M,13,FALSE),"")</f>
        <v>105000</v>
      </c>
      <c r="M516" t="str">
        <f>IFERROR(VLOOKUP(J516,Customers!A:H,8,FALSE),"")</f>
        <v>San Francisco</v>
      </c>
      <c r="N516">
        <f>IFERROR(VLOOKUP(K516,Employees!A:F,6,FALSE),"")</f>
        <v>1</v>
      </c>
      <c r="O516" t="str">
        <f>IFERROR(VLOOKUP(N516,Offices!A:B,2,FALSE),"")</f>
        <v>San Francisco</v>
      </c>
      <c r="P516" s="6">
        <f>IFERROR(VLOOKUP(J516,Payments!A:C,3,FALSE),"")</f>
        <v>37928</v>
      </c>
      <c r="Q516">
        <f>IFERROR(VLOOKUP(J516,Payments!A:D,4,FALSE),"")</f>
        <v>85559.12</v>
      </c>
      <c r="R516" t="str">
        <f>IFERROR(VLOOKUP(B516,Products!A:C,3,FALSE),"")</f>
        <v>Motorcycles</v>
      </c>
      <c r="S516">
        <f>IFERROR(VLOOKUP(B516,Products!A:G,7,FALSE),"")</f>
        <v>7933</v>
      </c>
      <c r="T516">
        <f>IFERROR(VLOOKUP(B516,Products!A:I,9,FALSE),"")</f>
        <v>95.7</v>
      </c>
      <c r="U516">
        <f t="shared" si="64"/>
        <v>3</v>
      </c>
      <c r="V516" t="str">
        <f t="shared" si="65"/>
        <v>Yes</v>
      </c>
      <c r="W516">
        <f t="shared" si="66"/>
        <v>2003</v>
      </c>
      <c r="X516">
        <f t="shared" si="67"/>
        <v>10</v>
      </c>
      <c r="Y516">
        <f>IFERROR(VLOOKUP(B516,Products!A:I,8,FALSE),"")</f>
        <v>48.81</v>
      </c>
      <c r="Z516">
        <f t="shared" si="68"/>
        <v>3986.1499999999996</v>
      </c>
      <c r="AA516">
        <f t="shared" si="69"/>
        <v>66.666666666666657</v>
      </c>
      <c r="AB516">
        <f t="shared" si="70"/>
        <v>0</v>
      </c>
      <c r="AC516">
        <f t="shared" si="71"/>
        <v>1594.4599999999996</v>
      </c>
    </row>
    <row r="517" spans="1:29">
      <c r="A517">
        <v>10159</v>
      </c>
      <c r="B517" t="s">
        <v>197</v>
      </c>
      <c r="C517">
        <v>37</v>
      </c>
      <c r="D517">
        <v>101.1</v>
      </c>
      <c r="E517">
        <v>17</v>
      </c>
      <c r="F517" s="6">
        <f>IFERROR(VLOOKUP(A517,Orders!A:B,2,FALSE),"")</f>
        <v>37904</v>
      </c>
      <c r="G517" s="6">
        <f>IFERROR(VLOOKUP(A517,Orders!A:C,3,FALSE),"")</f>
        <v>37913</v>
      </c>
      <c r="H517" s="6">
        <f>IFERROR(VLOOKUP(A517,Orders!A:D,4,FALSE),"")</f>
        <v>37910</v>
      </c>
      <c r="I517" t="str">
        <f>IFERROR(VLOOKUP(A517,Orders!A:E,5,FALSE),"")</f>
        <v>Shipped</v>
      </c>
      <c r="J517">
        <f>IFERROR(VLOOKUP(A517,Orders!A:G,7,FALSE),"")</f>
        <v>321</v>
      </c>
      <c r="K517">
        <f>IFERROR(VLOOKUP(J517,Customers!A:L,12,FALSE),"")</f>
        <v>1165</v>
      </c>
      <c r="L517">
        <f>IFERROR(VLOOKUP(J517,Customers!A:M,13,FALSE),"")</f>
        <v>105000</v>
      </c>
      <c r="M517" t="str">
        <f>IFERROR(VLOOKUP(J517,Customers!A:H,8,FALSE),"")</f>
        <v>San Francisco</v>
      </c>
      <c r="N517">
        <f>IFERROR(VLOOKUP(K517,Employees!A:F,6,FALSE),"")</f>
        <v>1</v>
      </c>
      <c r="O517" t="str">
        <f>IFERROR(VLOOKUP(N517,Offices!A:B,2,FALSE),"")</f>
        <v>San Francisco</v>
      </c>
      <c r="P517" s="6">
        <f>IFERROR(VLOOKUP(J517,Payments!A:C,3,FALSE),"")</f>
        <v>37928</v>
      </c>
      <c r="Q517">
        <f>IFERROR(VLOOKUP(J517,Payments!A:D,4,FALSE),"")</f>
        <v>85559.12</v>
      </c>
      <c r="R517" t="str">
        <f>IFERROR(VLOOKUP(B517,Products!A:C,3,FALSE),"")</f>
        <v>Motorcycles</v>
      </c>
      <c r="S517">
        <f>IFERROR(VLOOKUP(B517,Products!A:G,7,FALSE),"")</f>
        <v>6625</v>
      </c>
      <c r="T517">
        <f>IFERROR(VLOOKUP(B517,Products!A:I,9,FALSE),"")</f>
        <v>118.94</v>
      </c>
      <c r="U517">
        <f t="shared" si="64"/>
        <v>3</v>
      </c>
      <c r="V517" t="str">
        <f t="shared" si="65"/>
        <v>Yes</v>
      </c>
      <c r="W517">
        <f t="shared" si="66"/>
        <v>2003</v>
      </c>
      <c r="X517">
        <f t="shared" si="67"/>
        <v>10</v>
      </c>
      <c r="Y517">
        <f>IFERROR(VLOOKUP(B517,Products!A:I,8,FALSE),"")</f>
        <v>68.989999999999995</v>
      </c>
      <c r="Z517">
        <f t="shared" si="68"/>
        <v>3740.7</v>
      </c>
      <c r="AA517">
        <f t="shared" si="69"/>
        <v>46.54297724307871</v>
      </c>
      <c r="AB517">
        <f t="shared" si="70"/>
        <v>0</v>
      </c>
      <c r="AC517">
        <f t="shared" si="71"/>
        <v>1188.07</v>
      </c>
    </row>
    <row r="518" spans="1:29">
      <c r="A518">
        <v>10159</v>
      </c>
      <c r="B518" t="s">
        <v>198</v>
      </c>
      <c r="C518">
        <v>22</v>
      </c>
      <c r="D518">
        <v>170.42</v>
      </c>
      <c r="E518">
        <v>16</v>
      </c>
      <c r="F518" s="6">
        <f>IFERROR(VLOOKUP(A518,Orders!A:B,2,FALSE),"")</f>
        <v>37904</v>
      </c>
      <c r="G518" s="6">
        <f>IFERROR(VLOOKUP(A518,Orders!A:C,3,FALSE),"")</f>
        <v>37913</v>
      </c>
      <c r="H518" s="6">
        <f>IFERROR(VLOOKUP(A518,Orders!A:D,4,FALSE),"")</f>
        <v>37910</v>
      </c>
      <c r="I518" t="str">
        <f>IFERROR(VLOOKUP(A518,Orders!A:E,5,FALSE),"")</f>
        <v>Shipped</v>
      </c>
      <c r="J518">
        <f>IFERROR(VLOOKUP(A518,Orders!A:G,7,FALSE),"")</f>
        <v>321</v>
      </c>
      <c r="K518">
        <f>IFERROR(VLOOKUP(J518,Customers!A:L,12,FALSE),"")</f>
        <v>1165</v>
      </c>
      <c r="L518">
        <f>IFERROR(VLOOKUP(J518,Customers!A:M,13,FALSE),"")</f>
        <v>105000</v>
      </c>
      <c r="M518" t="str">
        <f>IFERROR(VLOOKUP(J518,Customers!A:H,8,FALSE),"")</f>
        <v>San Francisco</v>
      </c>
      <c r="N518">
        <f>IFERROR(VLOOKUP(K518,Employees!A:F,6,FALSE),"")</f>
        <v>1</v>
      </c>
      <c r="O518" t="str">
        <f>IFERROR(VLOOKUP(N518,Offices!A:B,2,FALSE),"")</f>
        <v>San Francisco</v>
      </c>
      <c r="P518" s="6">
        <f>IFERROR(VLOOKUP(J518,Payments!A:C,3,FALSE),"")</f>
        <v>37928</v>
      </c>
      <c r="Q518">
        <f>IFERROR(VLOOKUP(J518,Payments!A:D,4,FALSE),"")</f>
        <v>85559.12</v>
      </c>
      <c r="R518" t="str">
        <f>IFERROR(VLOOKUP(B518,Products!A:C,3,FALSE),"")</f>
        <v>Motorcycles</v>
      </c>
      <c r="S518">
        <f>IFERROR(VLOOKUP(B518,Products!A:G,7,FALSE),"")</f>
        <v>5582</v>
      </c>
      <c r="T518">
        <f>IFERROR(VLOOKUP(B518,Products!A:I,9,FALSE),"")</f>
        <v>193.66</v>
      </c>
      <c r="U518">
        <f t="shared" si="64"/>
        <v>3</v>
      </c>
      <c r="V518" t="str">
        <f t="shared" si="65"/>
        <v>Yes</v>
      </c>
      <c r="W518">
        <f t="shared" si="66"/>
        <v>2003</v>
      </c>
      <c r="X518">
        <f t="shared" si="67"/>
        <v>10</v>
      </c>
      <c r="Y518">
        <f>IFERROR(VLOOKUP(B518,Products!A:I,8,FALSE),"")</f>
        <v>91.02</v>
      </c>
      <c r="Z518">
        <f t="shared" si="68"/>
        <v>3749.24</v>
      </c>
      <c r="AA518">
        <f t="shared" si="69"/>
        <v>87.233575038453083</v>
      </c>
      <c r="AB518">
        <f t="shared" si="70"/>
        <v>1</v>
      </c>
      <c r="AC518">
        <f t="shared" si="71"/>
        <v>1746.7999999999997</v>
      </c>
    </row>
    <row r="519" spans="1:29">
      <c r="A519">
        <v>10159</v>
      </c>
      <c r="B519" t="s">
        <v>204</v>
      </c>
      <c r="C519">
        <v>41</v>
      </c>
      <c r="D519">
        <v>188.73</v>
      </c>
      <c r="E519">
        <v>2</v>
      </c>
      <c r="F519" s="6">
        <f>IFERROR(VLOOKUP(A519,Orders!A:B,2,FALSE),"")</f>
        <v>37904</v>
      </c>
      <c r="G519" s="6">
        <f>IFERROR(VLOOKUP(A519,Orders!A:C,3,FALSE),"")</f>
        <v>37913</v>
      </c>
      <c r="H519" s="6">
        <f>IFERROR(VLOOKUP(A519,Orders!A:D,4,FALSE),"")</f>
        <v>37910</v>
      </c>
      <c r="I519" t="str">
        <f>IFERROR(VLOOKUP(A519,Orders!A:E,5,FALSE),"")</f>
        <v>Shipped</v>
      </c>
      <c r="J519">
        <f>IFERROR(VLOOKUP(A519,Orders!A:G,7,FALSE),"")</f>
        <v>321</v>
      </c>
      <c r="K519">
        <f>IFERROR(VLOOKUP(J519,Customers!A:L,12,FALSE),"")</f>
        <v>1165</v>
      </c>
      <c r="L519">
        <f>IFERROR(VLOOKUP(J519,Customers!A:M,13,FALSE),"")</f>
        <v>105000</v>
      </c>
      <c r="M519" t="str">
        <f>IFERROR(VLOOKUP(J519,Customers!A:H,8,FALSE),"")</f>
        <v>San Francisco</v>
      </c>
      <c r="N519">
        <f>IFERROR(VLOOKUP(K519,Employees!A:F,6,FALSE),"")</f>
        <v>1</v>
      </c>
      <c r="O519" t="str">
        <f>IFERROR(VLOOKUP(N519,Offices!A:B,2,FALSE),"")</f>
        <v>San Francisco</v>
      </c>
      <c r="P519" s="6">
        <f>IFERROR(VLOOKUP(J519,Payments!A:C,3,FALSE),"")</f>
        <v>37928</v>
      </c>
      <c r="Q519">
        <f>IFERROR(VLOOKUP(J519,Payments!A:D,4,FALSE),"")</f>
        <v>85559.12</v>
      </c>
      <c r="R519" t="str">
        <f>IFERROR(VLOOKUP(B519,Products!A:C,3,FALSE),"")</f>
        <v>Classic Cars</v>
      </c>
      <c r="S519">
        <f>IFERROR(VLOOKUP(B519,Products!A:G,7,FALSE),"")</f>
        <v>68</v>
      </c>
      <c r="T519">
        <f>IFERROR(VLOOKUP(B519,Products!A:I,9,FALSE),"")</f>
        <v>194.57</v>
      </c>
      <c r="U519">
        <f t="shared" si="64"/>
        <v>3</v>
      </c>
      <c r="V519" t="str">
        <f t="shared" si="65"/>
        <v>Yes</v>
      </c>
      <c r="W519">
        <f t="shared" si="66"/>
        <v>2003</v>
      </c>
      <c r="X519">
        <f t="shared" si="67"/>
        <v>10</v>
      </c>
      <c r="Y519">
        <f>IFERROR(VLOOKUP(B519,Products!A:I,8,FALSE),"")</f>
        <v>95.34</v>
      </c>
      <c r="Z519">
        <f t="shared" si="68"/>
        <v>7737.9299999999994</v>
      </c>
      <c r="AA519">
        <f t="shared" si="69"/>
        <v>97.954688483322826</v>
      </c>
      <c r="AB519">
        <f t="shared" si="70"/>
        <v>1</v>
      </c>
      <c r="AC519">
        <f t="shared" si="71"/>
        <v>3828.9899999999993</v>
      </c>
    </row>
    <row r="520" spans="1:29">
      <c r="A520">
        <v>10159</v>
      </c>
      <c r="B520" t="s">
        <v>199</v>
      </c>
      <c r="C520">
        <v>38</v>
      </c>
      <c r="D520">
        <v>131.04</v>
      </c>
      <c r="E520">
        <v>13</v>
      </c>
      <c r="F520" s="6">
        <f>IFERROR(VLOOKUP(A520,Orders!A:B,2,FALSE),"")</f>
        <v>37904</v>
      </c>
      <c r="G520" s="6">
        <f>IFERROR(VLOOKUP(A520,Orders!A:C,3,FALSE),"")</f>
        <v>37913</v>
      </c>
      <c r="H520" s="6">
        <f>IFERROR(VLOOKUP(A520,Orders!A:D,4,FALSE),"")</f>
        <v>37910</v>
      </c>
      <c r="I520" t="str">
        <f>IFERROR(VLOOKUP(A520,Orders!A:E,5,FALSE),"")</f>
        <v>Shipped</v>
      </c>
      <c r="J520">
        <f>IFERROR(VLOOKUP(A520,Orders!A:G,7,FALSE),"")</f>
        <v>321</v>
      </c>
      <c r="K520">
        <f>IFERROR(VLOOKUP(J520,Customers!A:L,12,FALSE),"")</f>
        <v>1165</v>
      </c>
      <c r="L520">
        <f>IFERROR(VLOOKUP(J520,Customers!A:M,13,FALSE),"")</f>
        <v>105000</v>
      </c>
      <c r="M520" t="str">
        <f>IFERROR(VLOOKUP(J520,Customers!A:H,8,FALSE),"")</f>
        <v>San Francisco</v>
      </c>
      <c r="N520">
        <f>IFERROR(VLOOKUP(K520,Employees!A:F,6,FALSE),"")</f>
        <v>1</v>
      </c>
      <c r="O520" t="str">
        <f>IFERROR(VLOOKUP(N520,Offices!A:B,2,FALSE),"")</f>
        <v>San Francisco</v>
      </c>
      <c r="P520" s="6">
        <f>IFERROR(VLOOKUP(J520,Payments!A:C,3,FALSE),"")</f>
        <v>37928</v>
      </c>
      <c r="Q520">
        <f>IFERROR(VLOOKUP(J520,Payments!A:D,4,FALSE),"")</f>
        <v>85559.12</v>
      </c>
      <c r="R520" t="str">
        <f>IFERROR(VLOOKUP(B520,Products!A:C,3,FALSE),"")</f>
        <v>Motorcycles</v>
      </c>
      <c r="S520">
        <f>IFERROR(VLOOKUP(B520,Products!A:G,7,FALSE),"")</f>
        <v>9997</v>
      </c>
      <c r="T520">
        <f>IFERROR(VLOOKUP(B520,Products!A:I,9,FALSE),"")</f>
        <v>150.62</v>
      </c>
      <c r="U520">
        <f t="shared" si="64"/>
        <v>3</v>
      </c>
      <c r="V520" t="str">
        <f t="shared" si="65"/>
        <v>Yes</v>
      </c>
      <c r="W520">
        <f t="shared" si="66"/>
        <v>2003</v>
      </c>
      <c r="X520">
        <f t="shared" si="67"/>
        <v>10</v>
      </c>
      <c r="Y520">
        <f>IFERROR(VLOOKUP(B520,Products!A:I,8,FALSE),"")</f>
        <v>66.27</v>
      </c>
      <c r="Z520">
        <f t="shared" si="68"/>
        <v>4979.5199999999995</v>
      </c>
      <c r="AA520">
        <f t="shared" si="69"/>
        <v>97.736532367587145</v>
      </c>
      <c r="AB520">
        <f t="shared" si="70"/>
        <v>1</v>
      </c>
      <c r="AC520">
        <f t="shared" si="71"/>
        <v>2461.2599999999998</v>
      </c>
    </row>
    <row r="521" spans="1:29">
      <c r="A521">
        <v>10159</v>
      </c>
      <c r="B521" t="s">
        <v>206</v>
      </c>
      <c r="C521">
        <v>24</v>
      </c>
      <c r="D521">
        <v>67.03</v>
      </c>
      <c r="E521">
        <v>3</v>
      </c>
      <c r="F521" s="6">
        <f>IFERROR(VLOOKUP(A521,Orders!A:B,2,FALSE),"")</f>
        <v>37904</v>
      </c>
      <c r="G521" s="6">
        <f>IFERROR(VLOOKUP(A521,Orders!A:C,3,FALSE),"")</f>
        <v>37913</v>
      </c>
      <c r="H521" s="6">
        <f>IFERROR(VLOOKUP(A521,Orders!A:D,4,FALSE),"")</f>
        <v>37910</v>
      </c>
      <c r="I521" t="str">
        <f>IFERROR(VLOOKUP(A521,Orders!A:E,5,FALSE),"")</f>
        <v>Shipped</v>
      </c>
      <c r="J521">
        <f>IFERROR(VLOOKUP(A521,Orders!A:G,7,FALSE),"")</f>
        <v>321</v>
      </c>
      <c r="K521">
        <f>IFERROR(VLOOKUP(J521,Customers!A:L,12,FALSE),"")</f>
        <v>1165</v>
      </c>
      <c r="L521">
        <f>IFERROR(VLOOKUP(J521,Customers!A:M,13,FALSE),"")</f>
        <v>105000</v>
      </c>
      <c r="M521" t="str">
        <f>IFERROR(VLOOKUP(J521,Customers!A:H,8,FALSE),"")</f>
        <v>San Francisco</v>
      </c>
      <c r="N521">
        <f>IFERROR(VLOOKUP(K521,Employees!A:F,6,FALSE),"")</f>
        <v>1</v>
      </c>
      <c r="O521" t="str">
        <f>IFERROR(VLOOKUP(N521,Offices!A:B,2,FALSE),"")</f>
        <v>San Francisco</v>
      </c>
      <c r="P521" s="6">
        <f>IFERROR(VLOOKUP(J521,Payments!A:C,3,FALSE),"")</f>
        <v>37928</v>
      </c>
      <c r="Q521">
        <f>IFERROR(VLOOKUP(J521,Payments!A:D,4,FALSE),"")</f>
        <v>85559.12</v>
      </c>
      <c r="R521" t="str">
        <f>IFERROR(VLOOKUP(B521,Products!A:C,3,FALSE),"")</f>
        <v>Classic Cars</v>
      </c>
      <c r="S521">
        <f>IFERROR(VLOOKUP(B521,Products!A:G,7,FALSE),"")</f>
        <v>5663</v>
      </c>
      <c r="T521">
        <f>IFERROR(VLOOKUP(B521,Products!A:I,9,FALSE),"")</f>
        <v>79.8</v>
      </c>
      <c r="U521">
        <f t="shared" si="64"/>
        <v>3</v>
      </c>
      <c r="V521" t="str">
        <f t="shared" si="65"/>
        <v>Yes</v>
      </c>
      <c r="W521">
        <f t="shared" si="66"/>
        <v>2003</v>
      </c>
      <c r="X521">
        <f t="shared" si="67"/>
        <v>10</v>
      </c>
      <c r="Y521">
        <f>IFERROR(VLOOKUP(B521,Products!A:I,8,FALSE),"")</f>
        <v>31.92</v>
      </c>
      <c r="Z521">
        <f t="shared" si="68"/>
        <v>1608.72</v>
      </c>
      <c r="AA521">
        <f t="shared" si="69"/>
        <v>109.99373433583959</v>
      </c>
      <c r="AB521">
        <f t="shared" si="70"/>
        <v>1</v>
      </c>
      <c r="AC521">
        <f t="shared" si="71"/>
        <v>842.64</v>
      </c>
    </row>
    <row r="522" spans="1:29">
      <c r="A522">
        <v>10159</v>
      </c>
      <c r="B522" t="s">
        <v>200</v>
      </c>
      <c r="C522">
        <v>42</v>
      </c>
      <c r="D522">
        <v>51.48</v>
      </c>
      <c r="E522">
        <v>18</v>
      </c>
      <c r="F522" s="6">
        <f>IFERROR(VLOOKUP(A522,Orders!A:B,2,FALSE),"")</f>
        <v>37904</v>
      </c>
      <c r="G522" s="6">
        <f>IFERROR(VLOOKUP(A522,Orders!A:C,3,FALSE),"")</f>
        <v>37913</v>
      </c>
      <c r="H522" s="6">
        <f>IFERROR(VLOOKUP(A522,Orders!A:D,4,FALSE),"")</f>
        <v>37910</v>
      </c>
      <c r="I522" t="str">
        <f>IFERROR(VLOOKUP(A522,Orders!A:E,5,FALSE),"")</f>
        <v>Shipped</v>
      </c>
      <c r="J522">
        <f>IFERROR(VLOOKUP(A522,Orders!A:G,7,FALSE),"")</f>
        <v>321</v>
      </c>
      <c r="K522">
        <f>IFERROR(VLOOKUP(J522,Customers!A:L,12,FALSE),"")</f>
        <v>1165</v>
      </c>
      <c r="L522">
        <f>IFERROR(VLOOKUP(J522,Customers!A:M,13,FALSE),"")</f>
        <v>105000</v>
      </c>
      <c r="M522" t="str">
        <f>IFERROR(VLOOKUP(J522,Customers!A:H,8,FALSE),"")</f>
        <v>San Francisco</v>
      </c>
      <c r="N522">
        <f>IFERROR(VLOOKUP(K522,Employees!A:F,6,FALSE),"")</f>
        <v>1</v>
      </c>
      <c r="O522" t="str">
        <f>IFERROR(VLOOKUP(N522,Offices!A:B,2,FALSE),"")</f>
        <v>San Francisco</v>
      </c>
      <c r="P522" s="6">
        <f>IFERROR(VLOOKUP(J522,Payments!A:C,3,FALSE),"")</f>
        <v>37928</v>
      </c>
      <c r="Q522">
        <f>IFERROR(VLOOKUP(J522,Payments!A:D,4,FALSE),"")</f>
        <v>85559.12</v>
      </c>
      <c r="R522" t="str">
        <f>IFERROR(VLOOKUP(B522,Products!A:C,3,FALSE),"")</f>
        <v>Motorcycles</v>
      </c>
      <c r="S522">
        <f>IFERROR(VLOOKUP(B522,Products!A:G,7,FALSE),"")</f>
        <v>4357</v>
      </c>
      <c r="T522">
        <f>IFERROR(VLOOKUP(B522,Products!A:I,9,FALSE),"")</f>
        <v>60.57</v>
      </c>
      <c r="U522">
        <f t="shared" si="64"/>
        <v>3</v>
      </c>
      <c r="V522" t="str">
        <f t="shared" si="65"/>
        <v>Yes</v>
      </c>
      <c r="W522">
        <f t="shared" si="66"/>
        <v>2003</v>
      </c>
      <c r="X522">
        <f t="shared" si="67"/>
        <v>10</v>
      </c>
      <c r="Y522">
        <f>IFERROR(VLOOKUP(B522,Products!A:I,8,FALSE),"")</f>
        <v>24.23</v>
      </c>
      <c r="Z522">
        <f t="shared" si="68"/>
        <v>2162.16</v>
      </c>
      <c r="AA522">
        <f t="shared" si="69"/>
        <v>112.463887742468</v>
      </c>
      <c r="AB522">
        <f t="shared" si="70"/>
        <v>1</v>
      </c>
      <c r="AC522">
        <f t="shared" si="71"/>
        <v>1144.4999999999998</v>
      </c>
    </row>
    <row r="523" spans="1:29">
      <c r="A523">
        <v>10159</v>
      </c>
      <c r="B523" t="s">
        <v>209</v>
      </c>
      <c r="C523">
        <v>21</v>
      </c>
      <c r="D523">
        <v>66.739999999999995</v>
      </c>
      <c r="E523">
        <v>5</v>
      </c>
      <c r="F523" s="6">
        <f>IFERROR(VLOOKUP(A523,Orders!A:B,2,FALSE),"")</f>
        <v>37904</v>
      </c>
      <c r="G523" s="6">
        <f>IFERROR(VLOOKUP(A523,Orders!A:C,3,FALSE),"")</f>
        <v>37913</v>
      </c>
      <c r="H523" s="6">
        <f>IFERROR(VLOOKUP(A523,Orders!A:D,4,FALSE),"")</f>
        <v>37910</v>
      </c>
      <c r="I523" t="str">
        <f>IFERROR(VLOOKUP(A523,Orders!A:E,5,FALSE),"")</f>
        <v>Shipped</v>
      </c>
      <c r="J523">
        <f>IFERROR(VLOOKUP(A523,Orders!A:G,7,FALSE),"")</f>
        <v>321</v>
      </c>
      <c r="K523">
        <f>IFERROR(VLOOKUP(J523,Customers!A:L,12,FALSE),"")</f>
        <v>1165</v>
      </c>
      <c r="L523">
        <f>IFERROR(VLOOKUP(J523,Customers!A:M,13,FALSE),"")</f>
        <v>105000</v>
      </c>
      <c r="M523" t="str">
        <f>IFERROR(VLOOKUP(J523,Customers!A:H,8,FALSE),"")</f>
        <v>San Francisco</v>
      </c>
      <c r="N523">
        <f>IFERROR(VLOOKUP(K523,Employees!A:F,6,FALSE),"")</f>
        <v>1</v>
      </c>
      <c r="O523" t="str">
        <f>IFERROR(VLOOKUP(N523,Offices!A:B,2,FALSE),"")</f>
        <v>San Francisco</v>
      </c>
      <c r="P523" s="6">
        <f>IFERROR(VLOOKUP(J523,Payments!A:C,3,FALSE),"")</f>
        <v>37928</v>
      </c>
      <c r="Q523">
        <f>IFERROR(VLOOKUP(J523,Payments!A:D,4,FALSE),"")</f>
        <v>85559.12</v>
      </c>
      <c r="R523" t="str">
        <f>IFERROR(VLOOKUP(B523,Products!A:C,3,FALSE),"")</f>
        <v>Classic Cars</v>
      </c>
      <c r="S523">
        <f>IFERROR(VLOOKUP(B523,Products!A:G,7,FALSE),"")</f>
        <v>1917</v>
      </c>
      <c r="T523">
        <f>IFERROR(VLOOKUP(B523,Products!A:I,9,FALSE),"")</f>
        <v>80.41</v>
      </c>
      <c r="U523">
        <f t="shared" si="64"/>
        <v>3</v>
      </c>
      <c r="V523" t="str">
        <f t="shared" si="65"/>
        <v>Yes</v>
      </c>
      <c r="W523">
        <f t="shared" si="66"/>
        <v>2003</v>
      </c>
      <c r="X523">
        <f t="shared" si="67"/>
        <v>10</v>
      </c>
      <c r="Y523">
        <f>IFERROR(VLOOKUP(B523,Products!A:I,8,FALSE),"")</f>
        <v>49.05</v>
      </c>
      <c r="Z523">
        <f t="shared" si="68"/>
        <v>1401.54</v>
      </c>
      <c r="AA523">
        <f t="shared" si="69"/>
        <v>36.065239551478079</v>
      </c>
      <c r="AB523">
        <f t="shared" si="70"/>
        <v>0</v>
      </c>
      <c r="AC523">
        <f t="shared" si="71"/>
        <v>371.48999999999995</v>
      </c>
    </row>
    <row r="524" spans="1:29">
      <c r="A524">
        <v>10159</v>
      </c>
      <c r="B524" t="s">
        <v>210</v>
      </c>
      <c r="C524">
        <v>25</v>
      </c>
      <c r="D524">
        <v>129.35</v>
      </c>
      <c r="E524">
        <v>4</v>
      </c>
      <c r="F524" s="6">
        <f>IFERROR(VLOOKUP(A524,Orders!A:B,2,FALSE),"")</f>
        <v>37904</v>
      </c>
      <c r="G524" s="6">
        <f>IFERROR(VLOOKUP(A524,Orders!A:C,3,FALSE),"")</f>
        <v>37913</v>
      </c>
      <c r="H524" s="6">
        <f>IFERROR(VLOOKUP(A524,Orders!A:D,4,FALSE),"")</f>
        <v>37910</v>
      </c>
      <c r="I524" t="str">
        <f>IFERROR(VLOOKUP(A524,Orders!A:E,5,FALSE),"")</f>
        <v>Shipped</v>
      </c>
      <c r="J524">
        <f>IFERROR(VLOOKUP(A524,Orders!A:G,7,FALSE),"")</f>
        <v>321</v>
      </c>
      <c r="K524">
        <f>IFERROR(VLOOKUP(J524,Customers!A:L,12,FALSE),"")</f>
        <v>1165</v>
      </c>
      <c r="L524">
        <f>IFERROR(VLOOKUP(J524,Customers!A:M,13,FALSE),"")</f>
        <v>105000</v>
      </c>
      <c r="M524" t="str">
        <f>IFERROR(VLOOKUP(J524,Customers!A:H,8,FALSE),"")</f>
        <v>San Francisco</v>
      </c>
      <c r="N524">
        <f>IFERROR(VLOOKUP(K524,Employees!A:F,6,FALSE),"")</f>
        <v>1</v>
      </c>
      <c r="O524" t="str">
        <f>IFERROR(VLOOKUP(N524,Offices!A:B,2,FALSE),"")</f>
        <v>San Francisco</v>
      </c>
      <c r="P524" s="6">
        <f>IFERROR(VLOOKUP(J524,Payments!A:C,3,FALSE),"")</f>
        <v>37928</v>
      </c>
      <c r="Q524">
        <f>IFERROR(VLOOKUP(J524,Payments!A:D,4,FALSE),"")</f>
        <v>85559.12</v>
      </c>
      <c r="R524" t="str">
        <f>IFERROR(VLOOKUP(B524,Products!A:C,3,FALSE),"")</f>
        <v>Classic Cars</v>
      </c>
      <c r="S524">
        <f>IFERROR(VLOOKUP(B524,Products!A:G,7,FALSE),"")</f>
        <v>9127</v>
      </c>
      <c r="T524">
        <f>IFERROR(VLOOKUP(B524,Products!A:I,9,FALSE),"")</f>
        <v>146.99</v>
      </c>
      <c r="U524">
        <f t="shared" si="64"/>
        <v>3</v>
      </c>
      <c r="V524" t="str">
        <f t="shared" si="65"/>
        <v>Yes</v>
      </c>
      <c r="W524">
        <f t="shared" si="66"/>
        <v>2003</v>
      </c>
      <c r="X524">
        <f t="shared" si="67"/>
        <v>10</v>
      </c>
      <c r="Y524">
        <f>IFERROR(VLOOKUP(B524,Products!A:I,8,FALSE),"")</f>
        <v>73.489999999999995</v>
      </c>
      <c r="Z524">
        <f t="shared" si="68"/>
        <v>3233.75</v>
      </c>
      <c r="AA524">
        <f t="shared" si="69"/>
        <v>76.010341543067085</v>
      </c>
      <c r="AB524">
        <f t="shared" si="70"/>
        <v>1</v>
      </c>
      <c r="AC524">
        <f t="shared" si="71"/>
        <v>1396.5</v>
      </c>
    </row>
    <row r="525" spans="1:29">
      <c r="A525">
        <v>10159</v>
      </c>
      <c r="B525" t="s">
        <v>211</v>
      </c>
      <c r="C525">
        <v>21</v>
      </c>
      <c r="D525">
        <v>54.71</v>
      </c>
      <c r="E525">
        <v>8</v>
      </c>
      <c r="F525" s="6">
        <f>IFERROR(VLOOKUP(A525,Orders!A:B,2,FALSE),"")</f>
        <v>37904</v>
      </c>
      <c r="G525" s="6">
        <f>IFERROR(VLOOKUP(A525,Orders!A:C,3,FALSE),"")</f>
        <v>37913</v>
      </c>
      <c r="H525" s="6">
        <f>IFERROR(VLOOKUP(A525,Orders!A:D,4,FALSE),"")</f>
        <v>37910</v>
      </c>
      <c r="I525" t="str">
        <f>IFERROR(VLOOKUP(A525,Orders!A:E,5,FALSE),"")</f>
        <v>Shipped</v>
      </c>
      <c r="J525">
        <f>IFERROR(VLOOKUP(A525,Orders!A:G,7,FALSE),"")</f>
        <v>321</v>
      </c>
      <c r="K525">
        <f>IFERROR(VLOOKUP(J525,Customers!A:L,12,FALSE),"")</f>
        <v>1165</v>
      </c>
      <c r="L525">
        <f>IFERROR(VLOOKUP(J525,Customers!A:M,13,FALSE),"")</f>
        <v>105000</v>
      </c>
      <c r="M525" t="str">
        <f>IFERROR(VLOOKUP(J525,Customers!A:H,8,FALSE),"")</f>
        <v>San Francisco</v>
      </c>
      <c r="N525">
        <f>IFERROR(VLOOKUP(K525,Employees!A:F,6,FALSE),"")</f>
        <v>1</v>
      </c>
      <c r="O525" t="str">
        <f>IFERROR(VLOOKUP(N525,Offices!A:B,2,FALSE),"")</f>
        <v>San Francisco</v>
      </c>
      <c r="P525" s="6">
        <f>IFERROR(VLOOKUP(J525,Payments!A:C,3,FALSE),"")</f>
        <v>37928</v>
      </c>
      <c r="Q525">
        <f>IFERROR(VLOOKUP(J525,Payments!A:D,4,FALSE),"")</f>
        <v>85559.12</v>
      </c>
      <c r="R525" t="str">
        <f>IFERROR(VLOOKUP(B525,Products!A:C,3,FALSE),"")</f>
        <v>Motorcycles</v>
      </c>
      <c r="S525">
        <f>IFERROR(VLOOKUP(B525,Products!A:G,7,FALSE),"")</f>
        <v>7689</v>
      </c>
      <c r="T525">
        <f>IFERROR(VLOOKUP(B525,Products!A:I,9,FALSE),"")</f>
        <v>62.17</v>
      </c>
      <c r="U525">
        <f t="shared" si="64"/>
        <v>3</v>
      </c>
      <c r="V525" t="str">
        <f t="shared" si="65"/>
        <v>Yes</v>
      </c>
      <c r="W525">
        <f t="shared" si="66"/>
        <v>2003</v>
      </c>
      <c r="X525">
        <f t="shared" si="67"/>
        <v>10</v>
      </c>
      <c r="Y525">
        <f>IFERROR(VLOOKUP(B525,Products!A:I,8,FALSE),"")</f>
        <v>32.950000000000003</v>
      </c>
      <c r="Z525">
        <f t="shared" si="68"/>
        <v>1148.9100000000001</v>
      </c>
      <c r="AA525">
        <f t="shared" si="69"/>
        <v>66.039453717754157</v>
      </c>
      <c r="AB525">
        <f t="shared" si="70"/>
        <v>0</v>
      </c>
      <c r="AC525">
        <f t="shared" si="71"/>
        <v>456.96</v>
      </c>
    </row>
    <row r="526" spans="1:29">
      <c r="A526">
        <v>10159</v>
      </c>
      <c r="B526" t="s">
        <v>212</v>
      </c>
      <c r="C526">
        <v>32</v>
      </c>
      <c r="D526">
        <v>142.85</v>
      </c>
      <c r="E526">
        <v>7</v>
      </c>
      <c r="F526" s="6">
        <f>IFERROR(VLOOKUP(A526,Orders!A:B,2,FALSE),"")</f>
        <v>37904</v>
      </c>
      <c r="G526" s="6">
        <f>IFERROR(VLOOKUP(A526,Orders!A:C,3,FALSE),"")</f>
        <v>37913</v>
      </c>
      <c r="H526" s="6">
        <f>IFERROR(VLOOKUP(A526,Orders!A:D,4,FALSE),"")</f>
        <v>37910</v>
      </c>
      <c r="I526" t="str">
        <f>IFERROR(VLOOKUP(A526,Orders!A:E,5,FALSE),"")</f>
        <v>Shipped</v>
      </c>
      <c r="J526">
        <f>IFERROR(VLOOKUP(A526,Orders!A:G,7,FALSE),"")</f>
        <v>321</v>
      </c>
      <c r="K526">
        <f>IFERROR(VLOOKUP(J526,Customers!A:L,12,FALSE),"")</f>
        <v>1165</v>
      </c>
      <c r="L526">
        <f>IFERROR(VLOOKUP(J526,Customers!A:M,13,FALSE),"")</f>
        <v>105000</v>
      </c>
      <c r="M526" t="str">
        <f>IFERROR(VLOOKUP(J526,Customers!A:H,8,FALSE),"")</f>
        <v>San Francisco</v>
      </c>
      <c r="N526">
        <f>IFERROR(VLOOKUP(K526,Employees!A:F,6,FALSE),"")</f>
        <v>1</v>
      </c>
      <c r="O526" t="str">
        <f>IFERROR(VLOOKUP(N526,Offices!A:B,2,FALSE),"")</f>
        <v>San Francisco</v>
      </c>
      <c r="P526" s="6">
        <f>IFERROR(VLOOKUP(J526,Payments!A:C,3,FALSE),"")</f>
        <v>37928</v>
      </c>
      <c r="Q526">
        <f>IFERROR(VLOOKUP(J526,Payments!A:D,4,FALSE),"")</f>
        <v>85559.12</v>
      </c>
      <c r="R526" t="str">
        <f>IFERROR(VLOOKUP(B526,Products!A:C,3,FALSE),"")</f>
        <v>Classic Cars</v>
      </c>
      <c r="S526">
        <f>IFERROR(VLOOKUP(B526,Products!A:G,7,FALSE),"")</f>
        <v>1249</v>
      </c>
      <c r="T526">
        <f>IFERROR(VLOOKUP(B526,Products!A:I,9,FALSE),"")</f>
        <v>148.80000000000001</v>
      </c>
      <c r="U526">
        <f t="shared" si="64"/>
        <v>3</v>
      </c>
      <c r="V526" t="str">
        <f t="shared" si="65"/>
        <v>Yes</v>
      </c>
      <c r="W526">
        <f t="shared" si="66"/>
        <v>2003</v>
      </c>
      <c r="X526">
        <f t="shared" si="67"/>
        <v>10</v>
      </c>
      <c r="Y526">
        <f>IFERROR(VLOOKUP(B526,Products!A:I,8,FALSE),"")</f>
        <v>69.930000000000007</v>
      </c>
      <c r="Z526">
        <f t="shared" si="68"/>
        <v>4571.2</v>
      </c>
      <c r="AA526">
        <f t="shared" si="69"/>
        <v>104.27570427570426</v>
      </c>
      <c r="AB526">
        <f t="shared" si="70"/>
        <v>1</v>
      </c>
      <c r="AC526">
        <f t="shared" si="71"/>
        <v>2333.4399999999996</v>
      </c>
    </row>
    <row r="527" spans="1:29">
      <c r="A527">
        <v>10159</v>
      </c>
      <c r="B527" t="s">
        <v>201</v>
      </c>
      <c r="C527">
        <v>44</v>
      </c>
      <c r="D527">
        <v>100.3</v>
      </c>
      <c r="E527">
        <v>15</v>
      </c>
      <c r="F527" s="6">
        <f>IFERROR(VLOOKUP(A527,Orders!A:B,2,FALSE),"")</f>
        <v>37904</v>
      </c>
      <c r="G527" s="6">
        <f>IFERROR(VLOOKUP(A527,Orders!A:C,3,FALSE),"")</f>
        <v>37913</v>
      </c>
      <c r="H527" s="6">
        <f>IFERROR(VLOOKUP(A527,Orders!A:D,4,FALSE),"")</f>
        <v>37910</v>
      </c>
      <c r="I527" t="str">
        <f>IFERROR(VLOOKUP(A527,Orders!A:E,5,FALSE),"")</f>
        <v>Shipped</v>
      </c>
      <c r="J527">
        <f>IFERROR(VLOOKUP(A527,Orders!A:G,7,FALSE),"")</f>
        <v>321</v>
      </c>
      <c r="K527">
        <f>IFERROR(VLOOKUP(J527,Customers!A:L,12,FALSE),"")</f>
        <v>1165</v>
      </c>
      <c r="L527">
        <f>IFERROR(VLOOKUP(J527,Customers!A:M,13,FALSE),"")</f>
        <v>105000</v>
      </c>
      <c r="M527" t="str">
        <f>IFERROR(VLOOKUP(J527,Customers!A:H,8,FALSE),"")</f>
        <v>San Francisco</v>
      </c>
      <c r="N527">
        <f>IFERROR(VLOOKUP(K527,Employees!A:F,6,FALSE),"")</f>
        <v>1</v>
      </c>
      <c r="O527" t="str">
        <f>IFERROR(VLOOKUP(N527,Offices!A:B,2,FALSE),"")</f>
        <v>San Francisco</v>
      </c>
      <c r="P527" s="6">
        <f>IFERROR(VLOOKUP(J527,Payments!A:C,3,FALSE),"")</f>
        <v>37928</v>
      </c>
      <c r="Q527">
        <f>IFERROR(VLOOKUP(J527,Payments!A:D,4,FALSE),"")</f>
        <v>85559.12</v>
      </c>
      <c r="R527" t="str">
        <f>IFERROR(VLOOKUP(B527,Products!A:C,3,FALSE),"")</f>
        <v>Motorcycles</v>
      </c>
      <c r="S527">
        <f>IFERROR(VLOOKUP(B527,Products!A:G,7,FALSE),"")</f>
        <v>7003</v>
      </c>
      <c r="T527">
        <f>IFERROR(VLOOKUP(B527,Products!A:I,9,FALSE),"")</f>
        <v>112.7</v>
      </c>
      <c r="U527">
        <f t="shared" si="64"/>
        <v>3</v>
      </c>
      <c r="V527" t="str">
        <f t="shared" si="65"/>
        <v>Yes</v>
      </c>
      <c r="W527">
        <f t="shared" si="66"/>
        <v>2003</v>
      </c>
      <c r="X527">
        <f t="shared" si="67"/>
        <v>10</v>
      </c>
      <c r="Y527">
        <f>IFERROR(VLOOKUP(B527,Products!A:I,8,FALSE),"")</f>
        <v>60.86</v>
      </c>
      <c r="Z527">
        <f t="shared" si="68"/>
        <v>4413.2</v>
      </c>
      <c r="AA527">
        <f t="shared" si="69"/>
        <v>64.80446927374301</v>
      </c>
      <c r="AB527">
        <f t="shared" si="70"/>
        <v>0</v>
      </c>
      <c r="AC527">
        <f t="shared" si="71"/>
        <v>1735.36</v>
      </c>
    </row>
    <row r="528" spans="1:29">
      <c r="A528">
        <v>10159</v>
      </c>
      <c r="B528" t="s">
        <v>213</v>
      </c>
      <c r="C528">
        <v>27</v>
      </c>
      <c r="D528">
        <v>67.180000000000007</v>
      </c>
      <c r="E528">
        <v>11</v>
      </c>
      <c r="F528" s="6">
        <f>IFERROR(VLOOKUP(A528,Orders!A:B,2,FALSE),"")</f>
        <v>37904</v>
      </c>
      <c r="G528" s="6">
        <f>IFERROR(VLOOKUP(A528,Orders!A:C,3,FALSE),"")</f>
        <v>37913</v>
      </c>
      <c r="H528" s="6">
        <f>IFERROR(VLOOKUP(A528,Orders!A:D,4,FALSE),"")</f>
        <v>37910</v>
      </c>
      <c r="I528" t="str">
        <f>IFERROR(VLOOKUP(A528,Orders!A:E,5,FALSE),"")</f>
        <v>Shipped</v>
      </c>
      <c r="J528">
        <f>IFERROR(VLOOKUP(A528,Orders!A:G,7,FALSE),"")</f>
        <v>321</v>
      </c>
      <c r="K528">
        <f>IFERROR(VLOOKUP(J528,Customers!A:L,12,FALSE),"")</f>
        <v>1165</v>
      </c>
      <c r="L528">
        <f>IFERROR(VLOOKUP(J528,Customers!A:M,13,FALSE),"")</f>
        <v>105000</v>
      </c>
      <c r="M528" t="str">
        <f>IFERROR(VLOOKUP(J528,Customers!A:H,8,FALSE),"")</f>
        <v>San Francisco</v>
      </c>
      <c r="N528">
        <f>IFERROR(VLOOKUP(K528,Employees!A:F,6,FALSE),"")</f>
        <v>1</v>
      </c>
      <c r="O528" t="str">
        <f>IFERROR(VLOOKUP(N528,Offices!A:B,2,FALSE),"")</f>
        <v>San Francisco</v>
      </c>
      <c r="P528" s="6">
        <f>IFERROR(VLOOKUP(J528,Payments!A:C,3,FALSE),"")</f>
        <v>37928</v>
      </c>
      <c r="Q528">
        <f>IFERROR(VLOOKUP(J528,Payments!A:D,4,FALSE),"")</f>
        <v>85559.12</v>
      </c>
      <c r="R528" t="str">
        <f>IFERROR(VLOOKUP(B528,Products!A:C,3,FALSE),"")</f>
        <v>Motorcycles</v>
      </c>
      <c r="S528">
        <f>IFERROR(VLOOKUP(B528,Products!A:G,7,FALSE),"")</f>
        <v>6840</v>
      </c>
      <c r="T528">
        <f>IFERROR(VLOOKUP(B528,Products!A:I,9,FALSE),"")</f>
        <v>69.260000000000005</v>
      </c>
      <c r="U528">
        <f t="shared" si="64"/>
        <v>3</v>
      </c>
      <c r="V528" t="str">
        <f t="shared" si="65"/>
        <v>Yes</v>
      </c>
      <c r="W528">
        <f t="shared" si="66"/>
        <v>2003</v>
      </c>
      <c r="X528">
        <f t="shared" si="67"/>
        <v>10</v>
      </c>
      <c r="Y528">
        <f>IFERROR(VLOOKUP(B528,Products!A:I,8,FALSE),"")</f>
        <v>47.1</v>
      </c>
      <c r="Z528">
        <f t="shared" si="68"/>
        <v>1813.8600000000001</v>
      </c>
      <c r="AA528">
        <f t="shared" si="69"/>
        <v>42.63269639065819</v>
      </c>
      <c r="AB528">
        <f t="shared" si="70"/>
        <v>0</v>
      </c>
      <c r="AC528">
        <f t="shared" si="71"/>
        <v>542.1600000000002</v>
      </c>
    </row>
    <row r="529" spans="1:29">
      <c r="A529">
        <v>10159</v>
      </c>
      <c r="B529" t="s">
        <v>214</v>
      </c>
      <c r="C529">
        <v>50</v>
      </c>
      <c r="D529">
        <v>49.6</v>
      </c>
      <c r="E529">
        <v>1</v>
      </c>
      <c r="F529" s="6">
        <f>IFERROR(VLOOKUP(A529,Orders!A:B,2,FALSE),"")</f>
        <v>37904</v>
      </c>
      <c r="G529" s="6">
        <f>IFERROR(VLOOKUP(A529,Orders!A:C,3,FALSE),"")</f>
        <v>37913</v>
      </c>
      <c r="H529" s="6">
        <f>IFERROR(VLOOKUP(A529,Orders!A:D,4,FALSE),"")</f>
        <v>37910</v>
      </c>
      <c r="I529" t="str">
        <f>IFERROR(VLOOKUP(A529,Orders!A:E,5,FALSE),"")</f>
        <v>Shipped</v>
      </c>
      <c r="J529">
        <f>IFERROR(VLOOKUP(A529,Orders!A:G,7,FALSE),"")</f>
        <v>321</v>
      </c>
      <c r="K529">
        <f>IFERROR(VLOOKUP(J529,Customers!A:L,12,FALSE),"")</f>
        <v>1165</v>
      </c>
      <c r="L529">
        <f>IFERROR(VLOOKUP(J529,Customers!A:M,13,FALSE),"")</f>
        <v>105000</v>
      </c>
      <c r="M529" t="str">
        <f>IFERROR(VLOOKUP(J529,Customers!A:H,8,FALSE),"")</f>
        <v>San Francisco</v>
      </c>
      <c r="N529">
        <f>IFERROR(VLOOKUP(K529,Employees!A:F,6,FALSE),"")</f>
        <v>1</v>
      </c>
      <c r="O529" t="str">
        <f>IFERROR(VLOOKUP(N529,Offices!A:B,2,FALSE),"")</f>
        <v>San Francisco</v>
      </c>
      <c r="P529" s="6">
        <f>IFERROR(VLOOKUP(J529,Payments!A:C,3,FALSE),"")</f>
        <v>37928</v>
      </c>
      <c r="Q529">
        <f>IFERROR(VLOOKUP(J529,Payments!A:D,4,FALSE),"")</f>
        <v>85559.12</v>
      </c>
      <c r="R529" t="str">
        <f>IFERROR(VLOOKUP(B529,Products!A:C,3,FALSE),"")</f>
        <v>Classic Cars</v>
      </c>
      <c r="S529">
        <f>IFERROR(VLOOKUP(B529,Products!A:G,7,FALSE),"")</f>
        <v>7995</v>
      </c>
      <c r="T529">
        <f>IFERROR(VLOOKUP(B529,Products!A:I,9,FALSE),"")</f>
        <v>61.23</v>
      </c>
      <c r="U529">
        <f t="shared" si="64"/>
        <v>3</v>
      </c>
      <c r="V529" t="str">
        <f t="shared" si="65"/>
        <v>Yes</v>
      </c>
      <c r="W529">
        <f t="shared" si="66"/>
        <v>2003</v>
      </c>
      <c r="X529">
        <f t="shared" si="67"/>
        <v>10</v>
      </c>
      <c r="Y529">
        <f>IFERROR(VLOOKUP(B529,Products!A:I,8,FALSE),"")</f>
        <v>38.58</v>
      </c>
      <c r="Z529">
        <f t="shared" si="68"/>
        <v>2480</v>
      </c>
      <c r="AA529">
        <f t="shared" si="69"/>
        <v>28.564022809745993</v>
      </c>
      <c r="AB529">
        <f t="shared" si="70"/>
        <v>0</v>
      </c>
      <c r="AC529">
        <f t="shared" si="71"/>
        <v>551.00000000000011</v>
      </c>
    </row>
    <row r="530" spans="1:29">
      <c r="A530">
        <v>10159</v>
      </c>
      <c r="B530" t="s">
        <v>216</v>
      </c>
      <c r="C530">
        <v>23</v>
      </c>
      <c r="D530">
        <v>80.84</v>
      </c>
      <c r="E530">
        <v>6</v>
      </c>
      <c r="F530" s="6">
        <f>IFERROR(VLOOKUP(A530,Orders!A:B,2,FALSE),"")</f>
        <v>37904</v>
      </c>
      <c r="G530" s="6">
        <f>IFERROR(VLOOKUP(A530,Orders!A:C,3,FALSE),"")</f>
        <v>37913</v>
      </c>
      <c r="H530" s="6">
        <f>IFERROR(VLOOKUP(A530,Orders!A:D,4,FALSE),"")</f>
        <v>37910</v>
      </c>
      <c r="I530" t="str">
        <f>IFERROR(VLOOKUP(A530,Orders!A:E,5,FALSE),"")</f>
        <v>Shipped</v>
      </c>
      <c r="J530">
        <f>IFERROR(VLOOKUP(A530,Orders!A:G,7,FALSE),"")</f>
        <v>321</v>
      </c>
      <c r="K530">
        <f>IFERROR(VLOOKUP(J530,Customers!A:L,12,FALSE),"")</f>
        <v>1165</v>
      </c>
      <c r="L530">
        <f>IFERROR(VLOOKUP(J530,Customers!A:M,13,FALSE),"")</f>
        <v>105000</v>
      </c>
      <c r="M530" t="str">
        <f>IFERROR(VLOOKUP(J530,Customers!A:H,8,FALSE),"")</f>
        <v>San Francisco</v>
      </c>
      <c r="N530">
        <f>IFERROR(VLOOKUP(K530,Employees!A:F,6,FALSE),"")</f>
        <v>1</v>
      </c>
      <c r="O530" t="str">
        <f>IFERROR(VLOOKUP(N530,Offices!A:B,2,FALSE),"")</f>
        <v>San Francisco</v>
      </c>
      <c r="P530" s="6">
        <f>IFERROR(VLOOKUP(J530,Payments!A:C,3,FALSE),"")</f>
        <v>37928</v>
      </c>
      <c r="Q530">
        <f>IFERROR(VLOOKUP(J530,Payments!A:D,4,FALSE),"")</f>
        <v>85559.12</v>
      </c>
      <c r="R530" t="str">
        <f>IFERROR(VLOOKUP(B530,Products!A:C,3,FALSE),"")</f>
        <v>Classic Cars</v>
      </c>
      <c r="S530">
        <f>IFERROR(VLOOKUP(B530,Products!A:G,7,FALSE),"")</f>
        <v>7869</v>
      </c>
      <c r="T530">
        <f>IFERROR(VLOOKUP(B530,Products!A:I,9,FALSE),"")</f>
        <v>80.84</v>
      </c>
      <c r="U530">
        <f t="shared" si="64"/>
        <v>3</v>
      </c>
      <c r="V530" t="str">
        <f t="shared" si="65"/>
        <v>Yes</v>
      </c>
      <c r="W530">
        <f t="shared" si="66"/>
        <v>2003</v>
      </c>
      <c r="X530">
        <f t="shared" si="67"/>
        <v>10</v>
      </c>
      <c r="Y530">
        <f>IFERROR(VLOOKUP(B530,Products!A:I,8,FALSE),"")</f>
        <v>32.33</v>
      </c>
      <c r="Z530">
        <f t="shared" si="68"/>
        <v>1859.3200000000002</v>
      </c>
      <c r="AA530">
        <f t="shared" si="69"/>
        <v>150.04639653572536</v>
      </c>
      <c r="AB530">
        <f t="shared" si="70"/>
        <v>1</v>
      </c>
      <c r="AC530">
        <f t="shared" si="71"/>
        <v>1115.73</v>
      </c>
    </row>
    <row r="531" spans="1:29">
      <c r="A531">
        <v>10159</v>
      </c>
      <c r="B531" t="s">
        <v>217</v>
      </c>
      <c r="C531">
        <v>35</v>
      </c>
      <c r="D531">
        <v>39.43</v>
      </c>
      <c r="E531">
        <v>9</v>
      </c>
      <c r="F531" s="6">
        <f>IFERROR(VLOOKUP(A531,Orders!A:B,2,FALSE),"")</f>
        <v>37904</v>
      </c>
      <c r="G531" s="6">
        <f>IFERROR(VLOOKUP(A531,Orders!A:C,3,FALSE),"")</f>
        <v>37913</v>
      </c>
      <c r="H531" s="6">
        <f>IFERROR(VLOOKUP(A531,Orders!A:D,4,FALSE),"")</f>
        <v>37910</v>
      </c>
      <c r="I531" t="str">
        <f>IFERROR(VLOOKUP(A531,Orders!A:E,5,FALSE),"")</f>
        <v>Shipped</v>
      </c>
      <c r="J531">
        <f>IFERROR(VLOOKUP(A531,Orders!A:G,7,FALSE),"")</f>
        <v>321</v>
      </c>
      <c r="K531">
        <f>IFERROR(VLOOKUP(J531,Customers!A:L,12,FALSE),"")</f>
        <v>1165</v>
      </c>
      <c r="L531">
        <f>IFERROR(VLOOKUP(J531,Customers!A:M,13,FALSE),"")</f>
        <v>105000</v>
      </c>
      <c r="M531" t="str">
        <f>IFERROR(VLOOKUP(J531,Customers!A:H,8,FALSE),"")</f>
        <v>San Francisco</v>
      </c>
      <c r="N531">
        <f>IFERROR(VLOOKUP(K531,Employees!A:F,6,FALSE),"")</f>
        <v>1</v>
      </c>
      <c r="O531" t="str">
        <f>IFERROR(VLOOKUP(N531,Offices!A:B,2,FALSE),"")</f>
        <v>San Francisco</v>
      </c>
      <c r="P531" s="6">
        <f>IFERROR(VLOOKUP(J531,Payments!A:C,3,FALSE),"")</f>
        <v>37928</v>
      </c>
      <c r="Q531">
        <f>IFERROR(VLOOKUP(J531,Payments!A:D,4,FALSE),"")</f>
        <v>85559.12</v>
      </c>
      <c r="R531" t="str">
        <f>IFERROR(VLOOKUP(B531,Products!A:C,3,FALSE),"")</f>
        <v>Motorcycles</v>
      </c>
      <c r="S531">
        <f>IFERROR(VLOOKUP(B531,Products!A:G,7,FALSE),"")</f>
        <v>9241</v>
      </c>
      <c r="T531">
        <f>IFERROR(VLOOKUP(B531,Products!A:I,9,FALSE),"")</f>
        <v>40.229999999999997</v>
      </c>
      <c r="U531">
        <f t="shared" si="64"/>
        <v>3</v>
      </c>
      <c r="V531" t="str">
        <f t="shared" si="65"/>
        <v>Yes</v>
      </c>
      <c r="W531">
        <f t="shared" si="66"/>
        <v>2003</v>
      </c>
      <c r="X531">
        <f t="shared" si="67"/>
        <v>10</v>
      </c>
      <c r="Y531">
        <f>IFERROR(VLOOKUP(B531,Products!A:I,8,FALSE),"")</f>
        <v>24.14</v>
      </c>
      <c r="Z531">
        <f t="shared" si="68"/>
        <v>1380.05</v>
      </c>
      <c r="AA531">
        <f t="shared" si="69"/>
        <v>63.338856669428331</v>
      </c>
      <c r="AB531">
        <f t="shared" si="70"/>
        <v>0</v>
      </c>
      <c r="AC531">
        <f t="shared" si="71"/>
        <v>535.15</v>
      </c>
    </row>
    <row r="532" spans="1:29">
      <c r="A532">
        <v>10159</v>
      </c>
      <c r="B532" t="s">
        <v>218</v>
      </c>
      <c r="C532">
        <v>23</v>
      </c>
      <c r="D532">
        <v>86.74</v>
      </c>
      <c r="E532">
        <v>12</v>
      </c>
      <c r="F532" s="6">
        <f>IFERROR(VLOOKUP(A532,Orders!A:B,2,FALSE),"")</f>
        <v>37904</v>
      </c>
      <c r="G532" s="6">
        <f>IFERROR(VLOOKUP(A532,Orders!A:C,3,FALSE),"")</f>
        <v>37913</v>
      </c>
      <c r="H532" s="6">
        <f>IFERROR(VLOOKUP(A532,Orders!A:D,4,FALSE),"")</f>
        <v>37910</v>
      </c>
      <c r="I532" t="str">
        <f>IFERROR(VLOOKUP(A532,Orders!A:E,5,FALSE),"")</f>
        <v>Shipped</v>
      </c>
      <c r="J532">
        <f>IFERROR(VLOOKUP(A532,Orders!A:G,7,FALSE),"")</f>
        <v>321</v>
      </c>
      <c r="K532">
        <f>IFERROR(VLOOKUP(J532,Customers!A:L,12,FALSE),"")</f>
        <v>1165</v>
      </c>
      <c r="L532">
        <f>IFERROR(VLOOKUP(J532,Customers!A:M,13,FALSE),"")</f>
        <v>105000</v>
      </c>
      <c r="M532" t="str">
        <f>IFERROR(VLOOKUP(J532,Customers!A:H,8,FALSE),"")</f>
        <v>San Francisco</v>
      </c>
      <c r="N532">
        <f>IFERROR(VLOOKUP(K532,Employees!A:F,6,FALSE),"")</f>
        <v>1</v>
      </c>
      <c r="O532" t="str">
        <f>IFERROR(VLOOKUP(N532,Offices!A:B,2,FALSE),"")</f>
        <v>San Francisco</v>
      </c>
      <c r="P532" s="6">
        <f>IFERROR(VLOOKUP(J532,Payments!A:C,3,FALSE),"")</f>
        <v>37928</v>
      </c>
      <c r="Q532">
        <f>IFERROR(VLOOKUP(J532,Payments!A:D,4,FALSE),"")</f>
        <v>85559.12</v>
      </c>
      <c r="R532" t="str">
        <f>IFERROR(VLOOKUP(B532,Products!A:C,3,FALSE),"")</f>
        <v>Motorcycles</v>
      </c>
      <c r="S532">
        <f>IFERROR(VLOOKUP(B532,Products!A:G,7,FALSE),"")</f>
        <v>3341</v>
      </c>
      <c r="T532">
        <f>IFERROR(VLOOKUP(B532,Products!A:I,9,FALSE),"")</f>
        <v>102.05</v>
      </c>
      <c r="U532">
        <f t="shared" si="64"/>
        <v>3</v>
      </c>
      <c r="V532" t="str">
        <f t="shared" si="65"/>
        <v>Yes</v>
      </c>
      <c r="W532">
        <f t="shared" si="66"/>
        <v>2003</v>
      </c>
      <c r="X532">
        <f t="shared" si="67"/>
        <v>10</v>
      </c>
      <c r="Y532">
        <f>IFERROR(VLOOKUP(B532,Products!A:I,8,FALSE),"")</f>
        <v>56.13</v>
      </c>
      <c r="Z532">
        <f t="shared" si="68"/>
        <v>1995.02</v>
      </c>
      <c r="AA532">
        <f t="shared" si="69"/>
        <v>54.534117227863874</v>
      </c>
      <c r="AB532">
        <f t="shared" si="70"/>
        <v>0</v>
      </c>
      <c r="AC532">
        <f t="shared" si="71"/>
        <v>704.02999999999986</v>
      </c>
    </row>
    <row r="533" spans="1:29">
      <c r="A533">
        <v>10159</v>
      </c>
      <c r="B533" t="s">
        <v>219</v>
      </c>
      <c r="C533">
        <v>31</v>
      </c>
      <c r="D533">
        <v>78.11</v>
      </c>
      <c r="E533">
        <v>10</v>
      </c>
      <c r="F533" s="6">
        <f>IFERROR(VLOOKUP(A533,Orders!A:B,2,FALSE),"")</f>
        <v>37904</v>
      </c>
      <c r="G533" s="6">
        <f>IFERROR(VLOOKUP(A533,Orders!A:C,3,FALSE),"")</f>
        <v>37913</v>
      </c>
      <c r="H533" s="6">
        <f>IFERROR(VLOOKUP(A533,Orders!A:D,4,FALSE),"")</f>
        <v>37910</v>
      </c>
      <c r="I533" t="str">
        <f>IFERROR(VLOOKUP(A533,Orders!A:E,5,FALSE),"")</f>
        <v>Shipped</v>
      </c>
      <c r="J533">
        <f>IFERROR(VLOOKUP(A533,Orders!A:G,7,FALSE),"")</f>
        <v>321</v>
      </c>
      <c r="K533">
        <f>IFERROR(VLOOKUP(J533,Customers!A:L,12,FALSE),"")</f>
        <v>1165</v>
      </c>
      <c r="L533">
        <f>IFERROR(VLOOKUP(J533,Customers!A:M,13,FALSE),"")</f>
        <v>105000</v>
      </c>
      <c r="M533" t="str">
        <f>IFERROR(VLOOKUP(J533,Customers!A:H,8,FALSE),"")</f>
        <v>San Francisco</v>
      </c>
      <c r="N533">
        <f>IFERROR(VLOOKUP(K533,Employees!A:F,6,FALSE),"")</f>
        <v>1</v>
      </c>
      <c r="O533" t="str">
        <f>IFERROR(VLOOKUP(N533,Offices!A:B,2,FALSE),"")</f>
        <v>San Francisco</v>
      </c>
      <c r="P533" s="6">
        <f>IFERROR(VLOOKUP(J533,Payments!A:C,3,FALSE),"")</f>
        <v>37928</v>
      </c>
      <c r="Q533">
        <f>IFERROR(VLOOKUP(J533,Payments!A:D,4,FALSE),"")</f>
        <v>85559.12</v>
      </c>
      <c r="R533" t="str">
        <f>IFERROR(VLOOKUP(B533,Products!A:C,3,FALSE),"")</f>
        <v>Motorcycles</v>
      </c>
      <c r="S533">
        <f>IFERROR(VLOOKUP(B533,Products!A:G,7,FALSE),"")</f>
        <v>600</v>
      </c>
      <c r="T533">
        <f>IFERROR(VLOOKUP(B533,Products!A:I,9,FALSE),"")</f>
        <v>81.36</v>
      </c>
      <c r="U533">
        <f t="shared" si="64"/>
        <v>3</v>
      </c>
      <c r="V533" t="str">
        <f t="shared" si="65"/>
        <v>Yes</v>
      </c>
      <c r="W533">
        <f t="shared" si="66"/>
        <v>2003</v>
      </c>
      <c r="X533">
        <f t="shared" si="67"/>
        <v>10</v>
      </c>
      <c r="Y533">
        <f>IFERROR(VLOOKUP(B533,Products!A:I,8,FALSE),"")</f>
        <v>34.17</v>
      </c>
      <c r="Z533">
        <f t="shared" si="68"/>
        <v>2421.41</v>
      </c>
      <c r="AA533">
        <f t="shared" si="69"/>
        <v>128.59233245537018</v>
      </c>
      <c r="AB533">
        <f t="shared" si="70"/>
        <v>1</v>
      </c>
      <c r="AC533">
        <f t="shared" si="71"/>
        <v>1362.1399999999999</v>
      </c>
    </row>
    <row r="534" spans="1:29">
      <c r="A534">
        <v>10160</v>
      </c>
      <c r="B534" t="s">
        <v>205</v>
      </c>
      <c r="C534">
        <v>46</v>
      </c>
      <c r="D534">
        <v>96.3</v>
      </c>
      <c r="E534">
        <v>6</v>
      </c>
      <c r="F534" s="6">
        <f>IFERROR(VLOOKUP(A534,Orders!A:B,2,FALSE),"")</f>
        <v>37905</v>
      </c>
      <c r="G534" s="6">
        <f>IFERROR(VLOOKUP(A534,Orders!A:C,3,FALSE),"")</f>
        <v>37911</v>
      </c>
      <c r="H534" s="6">
        <f>IFERROR(VLOOKUP(A534,Orders!A:D,4,FALSE),"")</f>
        <v>37911</v>
      </c>
      <c r="I534" t="str">
        <f>IFERROR(VLOOKUP(A534,Orders!A:E,5,FALSE),"")</f>
        <v>Shipped</v>
      </c>
      <c r="J534">
        <f>IFERROR(VLOOKUP(A534,Orders!A:G,7,FALSE),"")</f>
        <v>347</v>
      </c>
      <c r="K534">
        <f>IFERROR(VLOOKUP(J534,Customers!A:L,12,FALSE),"")</f>
        <v>1166</v>
      </c>
      <c r="L534">
        <f>IFERROR(VLOOKUP(J534,Customers!A:M,13,FALSE),"")</f>
        <v>57700</v>
      </c>
      <c r="M534" t="str">
        <f>IFERROR(VLOOKUP(J534,Customers!A:H,8,FALSE),"")</f>
        <v>Los Angeles</v>
      </c>
      <c r="N534">
        <f>IFERROR(VLOOKUP(K534,Employees!A:F,6,FALSE),"")</f>
        <v>1</v>
      </c>
      <c r="O534" t="str">
        <f>IFERROR(VLOOKUP(N534,Offices!A:B,2,FALSE),"")</f>
        <v>San Francisco</v>
      </c>
      <c r="P534" s="6">
        <f>IFERROR(VLOOKUP(J534,Payments!A:C,3,FALSE),"")</f>
        <v>38004</v>
      </c>
      <c r="Q534">
        <f>IFERROR(VLOOKUP(J534,Payments!A:D,4,FALSE),"")</f>
        <v>21053.69</v>
      </c>
      <c r="R534" t="str">
        <f>IFERROR(VLOOKUP(B534,Products!A:C,3,FALSE),"")</f>
        <v>Classic Cars</v>
      </c>
      <c r="S534">
        <f>IFERROR(VLOOKUP(B534,Products!A:G,7,FALSE),"")</f>
        <v>9123</v>
      </c>
      <c r="T534">
        <f>IFERROR(VLOOKUP(B534,Products!A:I,9,FALSE),"")</f>
        <v>117.44</v>
      </c>
      <c r="U534">
        <f t="shared" si="64"/>
        <v>0</v>
      </c>
      <c r="V534" t="str">
        <f t="shared" si="65"/>
        <v>Yes</v>
      </c>
      <c r="W534">
        <f t="shared" si="66"/>
        <v>2003</v>
      </c>
      <c r="X534">
        <f t="shared" si="67"/>
        <v>10</v>
      </c>
      <c r="Y534">
        <f>IFERROR(VLOOKUP(B534,Products!A:I,8,FALSE),"")</f>
        <v>75.16</v>
      </c>
      <c r="Z534">
        <f t="shared" si="68"/>
        <v>4429.8</v>
      </c>
      <c r="AA534">
        <f t="shared" si="69"/>
        <v>28.126663118680149</v>
      </c>
      <c r="AB534">
        <f t="shared" si="70"/>
        <v>0</v>
      </c>
      <c r="AC534">
        <f t="shared" si="71"/>
        <v>972.44</v>
      </c>
    </row>
    <row r="535" spans="1:29">
      <c r="A535">
        <v>10160</v>
      </c>
      <c r="B535" t="s">
        <v>207</v>
      </c>
      <c r="C535">
        <v>50</v>
      </c>
      <c r="D535">
        <v>93.28</v>
      </c>
      <c r="E535">
        <v>5</v>
      </c>
      <c r="F535" s="6">
        <f>IFERROR(VLOOKUP(A535,Orders!A:B,2,FALSE),"")</f>
        <v>37905</v>
      </c>
      <c r="G535" s="6">
        <f>IFERROR(VLOOKUP(A535,Orders!A:C,3,FALSE),"")</f>
        <v>37911</v>
      </c>
      <c r="H535" s="6">
        <f>IFERROR(VLOOKUP(A535,Orders!A:D,4,FALSE),"")</f>
        <v>37911</v>
      </c>
      <c r="I535" t="str">
        <f>IFERROR(VLOOKUP(A535,Orders!A:E,5,FALSE),"")</f>
        <v>Shipped</v>
      </c>
      <c r="J535">
        <f>IFERROR(VLOOKUP(A535,Orders!A:G,7,FALSE),"")</f>
        <v>347</v>
      </c>
      <c r="K535">
        <f>IFERROR(VLOOKUP(J535,Customers!A:L,12,FALSE),"")</f>
        <v>1166</v>
      </c>
      <c r="L535">
        <f>IFERROR(VLOOKUP(J535,Customers!A:M,13,FALSE),"")</f>
        <v>57700</v>
      </c>
      <c r="M535" t="str">
        <f>IFERROR(VLOOKUP(J535,Customers!A:H,8,FALSE),"")</f>
        <v>Los Angeles</v>
      </c>
      <c r="N535">
        <f>IFERROR(VLOOKUP(K535,Employees!A:F,6,FALSE),"")</f>
        <v>1</v>
      </c>
      <c r="O535" t="str">
        <f>IFERROR(VLOOKUP(N535,Offices!A:B,2,FALSE),"")</f>
        <v>San Francisco</v>
      </c>
      <c r="P535" s="6">
        <f>IFERROR(VLOOKUP(J535,Payments!A:C,3,FALSE),"")</f>
        <v>38004</v>
      </c>
      <c r="Q535">
        <f>IFERROR(VLOOKUP(J535,Payments!A:D,4,FALSE),"")</f>
        <v>21053.69</v>
      </c>
      <c r="R535" t="str">
        <f>IFERROR(VLOOKUP(B535,Products!A:C,3,FALSE),"")</f>
        <v>Classic Cars</v>
      </c>
      <c r="S535">
        <f>IFERROR(VLOOKUP(B535,Products!A:G,7,FALSE),"")</f>
        <v>7323</v>
      </c>
      <c r="T535">
        <f>IFERROR(VLOOKUP(B535,Products!A:I,9,FALSE),"")</f>
        <v>115.16</v>
      </c>
      <c r="U535">
        <f t="shared" si="64"/>
        <v>0</v>
      </c>
      <c r="V535" t="str">
        <f t="shared" si="65"/>
        <v>Yes</v>
      </c>
      <c r="W535">
        <f t="shared" si="66"/>
        <v>2003</v>
      </c>
      <c r="X535">
        <f t="shared" si="67"/>
        <v>10</v>
      </c>
      <c r="Y535">
        <f>IFERROR(VLOOKUP(B535,Products!A:I,8,FALSE),"")</f>
        <v>58.73</v>
      </c>
      <c r="Z535">
        <f t="shared" si="68"/>
        <v>4664</v>
      </c>
      <c r="AA535">
        <f t="shared" si="69"/>
        <v>58.828537374425352</v>
      </c>
      <c r="AB535">
        <f t="shared" si="70"/>
        <v>0</v>
      </c>
      <c r="AC535">
        <f t="shared" si="71"/>
        <v>1727.5000000000002</v>
      </c>
    </row>
    <row r="536" spans="1:29">
      <c r="A536">
        <v>10160</v>
      </c>
      <c r="B536" t="s">
        <v>208</v>
      </c>
      <c r="C536">
        <v>38</v>
      </c>
      <c r="D536">
        <v>70.84</v>
      </c>
      <c r="E536">
        <v>4</v>
      </c>
      <c r="F536" s="6">
        <f>IFERROR(VLOOKUP(A536,Orders!A:B,2,FALSE),"")</f>
        <v>37905</v>
      </c>
      <c r="G536" s="6">
        <f>IFERROR(VLOOKUP(A536,Orders!A:C,3,FALSE),"")</f>
        <v>37911</v>
      </c>
      <c r="H536" s="6">
        <f>IFERROR(VLOOKUP(A536,Orders!A:D,4,FALSE),"")</f>
        <v>37911</v>
      </c>
      <c r="I536" t="str">
        <f>IFERROR(VLOOKUP(A536,Orders!A:E,5,FALSE),"")</f>
        <v>Shipped</v>
      </c>
      <c r="J536">
        <f>IFERROR(VLOOKUP(A536,Orders!A:G,7,FALSE),"")</f>
        <v>347</v>
      </c>
      <c r="K536">
        <f>IFERROR(VLOOKUP(J536,Customers!A:L,12,FALSE),"")</f>
        <v>1166</v>
      </c>
      <c r="L536">
        <f>IFERROR(VLOOKUP(J536,Customers!A:M,13,FALSE),"")</f>
        <v>57700</v>
      </c>
      <c r="M536" t="str">
        <f>IFERROR(VLOOKUP(J536,Customers!A:H,8,FALSE),"")</f>
        <v>Los Angeles</v>
      </c>
      <c r="N536">
        <f>IFERROR(VLOOKUP(K536,Employees!A:F,6,FALSE),"")</f>
        <v>1</v>
      </c>
      <c r="O536" t="str">
        <f>IFERROR(VLOOKUP(N536,Offices!A:B,2,FALSE),"")</f>
        <v>San Francisco</v>
      </c>
      <c r="P536" s="6">
        <f>IFERROR(VLOOKUP(J536,Payments!A:C,3,FALSE),"")</f>
        <v>38004</v>
      </c>
      <c r="Q536">
        <f>IFERROR(VLOOKUP(J536,Payments!A:D,4,FALSE),"")</f>
        <v>21053.69</v>
      </c>
      <c r="R536" t="str">
        <f>IFERROR(VLOOKUP(B536,Products!A:C,3,FALSE),"")</f>
        <v>Classic Cars</v>
      </c>
      <c r="S536">
        <f>IFERROR(VLOOKUP(B536,Products!A:G,7,FALSE),"")</f>
        <v>8826</v>
      </c>
      <c r="T536">
        <f>IFERROR(VLOOKUP(B536,Products!A:I,9,FALSE),"")</f>
        <v>77</v>
      </c>
      <c r="U536">
        <f t="shared" si="64"/>
        <v>0</v>
      </c>
      <c r="V536" t="str">
        <f t="shared" si="65"/>
        <v>Yes</v>
      </c>
      <c r="W536">
        <f t="shared" si="66"/>
        <v>2003</v>
      </c>
      <c r="X536">
        <f t="shared" si="67"/>
        <v>10</v>
      </c>
      <c r="Y536">
        <f>IFERROR(VLOOKUP(B536,Products!A:I,8,FALSE),"")</f>
        <v>53.9</v>
      </c>
      <c r="Z536">
        <f t="shared" si="68"/>
        <v>2691.92</v>
      </c>
      <c r="AA536">
        <f t="shared" si="69"/>
        <v>31.428571428571438</v>
      </c>
      <c r="AB536">
        <f t="shared" si="70"/>
        <v>0</v>
      </c>
      <c r="AC536">
        <f t="shared" si="71"/>
        <v>643.72000000000014</v>
      </c>
    </row>
    <row r="537" spans="1:29">
      <c r="A537">
        <v>10160</v>
      </c>
      <c r="B537" t="s">
        <v>154</v>
      </c>
      <c r="C537">
        <v>20</v>
      </c>
      <c r="D537">
        <v>140.55000000000001</v>
      </c>
      <c r="E537">
        <v>1</v>
      </c>
      <c r="F537" s="6">
        <f>IFERROR(VLOOKUP(A537,Orders!A:B,2,FALSE),"")</f>
        <v>37905</v>
      </c>
      <c r="G537" s="6">
        <f>IFERROR(VLOOKUP(A537,Orders!A:C,3,FALSE),"")</f>
        <v>37911</v>
      </c>
      <c r="H537" s="6">
        <f>IFERROR(VLOOKUP(A537,Orders!A:D,4,FALSE),"")</f>
        <v>37911</v>
      </c>
      <c r="I537" t="str">
        <f>IFERROR(VLOOKUP(A537,Orders!A:E,5,FALSE),"")</f>
        <v>Shipped</v>
      </c>
      <c r="J537">
        <f>IFERROR(VLOOKUP(A537,Orders!A:G,7,FALSE),"")</f>
        <v>347</v>
      </c>
      <c r="K537">
        <f>IFERROR(VLOOKUP(J537,Customers!A:L,12,FALSE),"")</f>
        <v>1166</v>
      </c>
      <c r="L537">
        <f>IFERROR(VLOOKUP(J537,Customers!A:M,13,FALSE),"")</f>
        <v>57700</v>
      </c>
      <c r="M537" t="str">
        <f>IFERROR(VLOOKUP(J537,Customers!A:H,8,FALSE),"")</f>
        <v>Los Angeles</v>
      </c>
      <c r="N537">
        <f>IFERROR(VLOOKUP(K537,Employees!A:F,6,FALSE),"")</f>
        <v>1</v>
      </c>
      <c r="O537" t="str">
        <f>IFERROR(VLOOKUP(N537,Offices!A:B,2,FALSE),"")</f>
        <v>San Francisco</v>
      </c>
      <c r="P537" s="6">
        <f>IFERROR(VLOOKUP(J537,Payments!A:C,3,FALSE),"")</f>
        <v>38004</v>
      </c>
      <c r="Q537">
        <f>IFERROR(VLOOKUP(J537,Payments!A:D,4,FALSE),"")</f>
        <v>21053.69</v>
      </c>
      <c r="R537" t="str">
        <f>IFERROR(VLOOKUP(B537,Products!A:C,3,FALSE),"")</f>
        <v>Classic Cars</v>
      </c>
      <c r="S537">
        <f>IFERROR(VLOOKUP(B537,Products!A:G,7,FALSE),"")</f>
        <v>8347</v>
      </c>
      <c r="T537">
        <f>IFERROR(VLOOKUP(B537,Products!A:I,9,FALSE),"")</f>
        <v>169.34</v>
      </c>
      <c r="U537">
        <f t="shared" si="64"/>
        <v>0</v>
      </c>
      <c r="V537" t="str">
        <f t="shared" si="65"/>
        <v>Yes</v>
      </c>
      <c r="W537">
        <f t="shared" si="66"/>
        <v>2003</v>
      </c>
      <c r="X537">
        <f t="shared" si="67"/>
        <v>10</v>
      </c>
      <c r="Y537">
        <f>IFERROR(VLOOKUP(B537,Products!A:I,8,FALSE),"")</f>
        <v>77.900000000000006</v>
      </c>
      <c r="Z537">
        <f t="shared" si="68"/>
        <v>2811</v>
      </c>
      <c r="AA537">
        <f t="shared" si="69"/>
        <v>80.423620025673941</v>
      </c>
      <c r="AB537">
        <f t="shared" si="70"/>
        <v>1</v>
      </c>
      <c r="AC537">
        <f t="shared" si="71"/>
        <v>1253</v>
      </c>
    </row>
    <row r="538" spans="1:29">
      <c r="A538">
        <v>10160</v>
      </c>
      <c r="B538" t="s">
        <v>224</v>
      </c>
      <c r="C538">
        <v>42</v>
      </c>
      <c r="D538">
        <v>30.59</v>
      </c>
      <c r="E538">
        <v>2</v>
      </c>
      <c r="F538" s="6">
        <f>IFERROR(VLOOKUP(A538,Orders!A:B,2,FALSE),"")</f>
        <v>37905</v>
      </c>
      <c r="G538" s="6">
        <f>IFERROR(VLOOKUP(A538,Orders!A:C,3,FALSE),"")</f>
        <v>37911</v>
      </c>
      <c r="H538" s="6">
        <f>IFERROR(VLOOKUP(A538,Orders!A:D,4,FALSE),"")</f>
        <v>37911</v>
      </c>
      <c r="I538" t="str">
        <f>IFERROR(VLOOKUP(A538,Orders!A:E,5,FALSE),"")</f>
        <v>Shipped</v>
      </c>
      <c r="J538">
        <f>IFERROR(VLOOKUP(A538,Orders!A:G,7,FALSE),"")</f>
        <v>347</v>
      </c>
      <c r="K538">
        <f>IFERROR(VLOOKUP(J538,Customers!A:L,12,FALSE),"")</f>
        <v>1166</v>
      </c>
      <c r="L538">
        <f>IFERROR(VLOOKUP(J538,Customers!A:M,13,FALSE),"")</f>
        <v>57700</v>
      </c>
      <c r="M538" t="str">
        <f>IFERROR(VLOOKUP(J538,Customers!A:H,8,FALSE),"")</f>
        <v>Los Angeles</v>
      </c>
      <c r="N538">
        <f>IFERROR(VLOOKUP(K538,Employees!A:F,6,FALSE),"")</f>
        <v>1</v>
      </c>
      <c r="O538" t="str">
        <f>IFERROR(VLOOKUP(N538,Offices!A:B,2,FALSE),"")</f>
        <v>San Francisco</v>
      </c>
      <c r="P538" s="6">
        <f>IFERROR(VLOOKUP(J538,Payments!A:C,3,FALSE),"")</f>
        <v>38004</v>
      </c>
      <c r="Q538">
        <f>IFERROR(VLOOKUP(J538,Payments!A:D,4,FALSE),"")</f>
        <v>21053.69</v>
      </c>
      <c r="R538" t="str">
        <f>IFERROR(VLOOKUP(B538,Products!A:C,3,FALSE),"")</f>
        <v>Classic Cars</v>
      </c>
      <c r="S538">
        <f>IFERROR(VLOOKUP(B538,Products!A:G,7,FALSE),"")</f>
        <v>7723</v>
      </c>
      <c r="T538">
        <f>IFERROR(VLOOKUP(B538,Products!A:I,9,FALSE),"")</f>
        <v>37.76</v>
      </c>
      <c r="U538">
        <f t="shared" si="64"/>
        <v>0</v>
      </c>
      <c r="V538" t="str">
        <f t="shared" si="65"/>
        <v>Yes</v>
      </c>
      <c r="W538">
        <f t="shared" si="66"/>
        <v>2003</v>
      </c>
      <c r="X538">
        <f t="shared" si="67"/>
        <v>10</v>
      </c>
      <c r="Y538">
        <f>IFERROR(VLOOKUP(B538,Products!A:I,8,FALSE),"")</f>
        <v>16.239999999999998</v>
      </c>
      <c r="Z538">
        <f t="shared" si="68"/>
        <v>1284.78</v>
      </c>
      <c r="AA538">
        <f t="shared" si="69"/>
        <v>88.362068965517267</v>
      </c>
      <c r="AB538">
        <f t="shared" si="70"/>
        <v>1</v>
      </c>
      <c r="AC538">
        <f t="shared" si="71"/>
        <v>602.70000000000005</v>
      </c>
    </row>
    <row r="539" spans="1:29">
      <c r="A539">
        <v>10160</v>
      </c>
      <c r="B539" t="s">
        <v>215</v>
      </c>
      <c r="C539">
        <v>35</v>
      </c>
      <c r="D539">
        <v>130.6</v>
      </c>
      <c r="E539">
        <v>3</v>
      </c>
      <c r="F539" s="6">
        <f>IFERROR(VLOOKUP(A539,Orders!A:B,2,FALSE),"")</f>
        <v>37905</v>
      </c>
      <c r="G539" s="6">
        <f>IFERROR(VLOOKUP(A539,Orders!A:C,3,FALSE),"")</f>
        <v>37911</v>
      </c>
      <c r="H539" s="6">
        <f>IFERROR(VLOOKUP(A539,Orders!A:D,4,FALSE),"")</f>
        <v>37911</v>
      </c>
      <c r="I539" t="str">
        <f>IFERROR(VLOOKUP(A539,Orders!A:E,5,FALSE),"")</f>
        <v>Shipped</v>
      </c>
      <c r="J539">
        <f>IFERROR(VLOOKUP(A539,Orders!A:G,7,FALSE),"")</f>
        <v>347</v>
      </c>
      <c r="K539">
        <f>IFERROR(VLOOKUP(J539,Customers!A:L,12,FALSE),"")</f>
        <v>1166</v>
      </c>
      <c r="L539">
        <f>IFERROR(VLOOKUP(J539,Customers!A:M,13,FALSE),"")</f>
        <v>57700</v>
      </c>
      <c r="M539" t="str">
        <f>IFERROR(VLOOKUP(J539,Customers!A:H,8,FALSE),"")</f>
        <v>Los Angeles</v>
      </c>
      <c r="N539">
        <f>IFERROR(VLOOKUP(K539,Employees!A:F,6,FALSE),"")</f>
        <v>1</v>
      </c>
      <c r="O539" t="str">
        <f>IFERROR(VLOOKUP(N539,Offices!A:B,2,FALSE),"")</f>
        <v>San Francisco</v>
      </c>
      <c r="P539" s="6">
        <f>IFERROR(VLOOKUP(J539,Payments!A:C,3,FALSE),"")</f>
        <v>38004</v>
      </c>
      <c r="Q539">
        <f>IFERROR(VLOOKUP(J539,Payments!A:D,4,FALSE),"")</f>
        <v>21053.69</v>
      </c>
      <c r="R539" t="str">
        <f>IFERROR(VLOOKUP(B539,Products!A:C,3,FALSE),"")</f>
        <v>Classic Cars</v>
      </c>
      <c r="S539">
        <f>IFERROR(VLOOKUP(B539,Products!A:G,7,FALSE),"")</f>
        <v>6600</v>
      </c>
      <c r="T539">
        <f>IFERROR(VLOOKUP(B539,Products!A:I,9,FALSE),"")</f>
        <v>140.43</v>
      </c>
      <c r="U539">
        <f t="shared" si="64"/>
        <v>0</v>
      </c>
      <c r="V539" t="str">
        <f t="shared" si="65"/>
        <v>Yes</v>
      </c>
      <c r="W539">
        <f t="shared" si="66"/>
        <v>2003</v>
      </c>
      <c r="X539">
        <f t="shared" si="67"/>
        <v>10</v>
      </c>
      <c r="Y539">
        <f>IFERROR(VLOOKUP(B539,Products!A:I,8,FALSE),"")</f>
        <v>98.3</v>
      </c>
      <c r="Z539">
        <f t="shared" si="68"/>
        <v>4571</v>
      </c>
      <c r="AA539">
        <f t="shared" si="69"/>
        <v>32.858596134282806</v>
      </c>
      <c r="AB539">
        <f t="shared" si="70"/>
        <v>0</v>
      </c>
      <c r="AC539">
        <f t="shared" si="71"/>
        <v>1130.5</v>
      </c>
    </row>
    <row r="540" spans="1:29">
      <c r="A540">
        <v>10161</v>
      </c>
      <c r="B540" t="s">
        <v>220</v>
      </c>
      <c r="C540">
        <v>28</v>
      </c>
      <c r="D540">
        <v>121.72</v>
      </c>
      <c r="E540">
        <v>12</v>
      </c>
      <c r="F540" s="6">
        <f>IFERROR(VLOOKUP(A540,Orders!A:B,2,FALSE),"")</f>
        <v>37911</v>
      </c>
      <c r="G540" s="6">
        <f>IFERROR(VLOOKUP(A540,Orders!A:C,3,FALSE),"")</f>
        <v>37919</v>
      </c>
      <c r="H540" s="6">
        <f>IFERROR(VLOOKUP(A540,Orders!A:D,4,FALSE),"")</f>
        <v>37914</v>
      </c>
      <c r="I540" t="str">
        <f>IFERROR(VLOOKUP(A540,Orders!A:E,5,FALSE),"")</f>
        <v>Shipped</v>
      </c>
      <c r="J540">
        <f>IFERROR(VLOOKUP(A540,Orders!A:G,7,FALSE),"")</f>
        <v>227</v>
      </c>
      <c r="K540">
        <f>IFERROR(VLOOKUP(J540,Customers!A:L,12,FALSE),"")</f>
        <v>1401</v>
      </c>
      <c r="L540">
        <f>IFERROR(VLOOKUP(J540,Customers!A:M,13,FALSE),"")</f>
        <v>120800</v>
      </c>
      <c r="M540" t="str">
        <f>IFERROR(VLOOKUP(J540,Customers!A:H,8,FALSE),"")</f>
        <v>Ã…rhus</v>
      </c>
      <c r="N540">
        <f>IFERROR(VLOOKUP(K540,Employees!A:F,6,FALSE),"")</f>
        <v>4</v>
      </c>
      <c r="O540" t="str">
        <f>IFERROR(VLOOKUP(N540,Offices!A:B,2,FALSE),"")</f>
        <v>Paris</v>
      </c>
      <c r="P540" s="6">
        <f>IFERROR(VLOOKUP(J540,Payments!A:C,3,FALSE),"")</f>
        <v>37925</v>
      </c>
      <c r="Q540">
        <f>IFERROR(VLOOKUP(J540,Payments!A:D,4,FALSE),"")</f>
        <v>36164.46</v>
      </c>
      <c r="R540" t="str">
        <f>IFERROR(VLOOKUP(B540,Products!A:C,3,FALSE),"")</f>
        <v>Classic Cars</v>
      </c>
      <c r="S540">
        <f>IFERROR(VLOOKUP(B540,Products!A:G,7,FALSE),"")</f>
        <v>3975</v>
      </c>
      <c r="T540">
        <f>IFERROR(VLOOKUP(B540,Products!A:I,9,FALSE),"")</f>
        <v>141.54</v>
      </c>
      <c r="U540">
        <f t="shared" si="64"/>
        <v>5</v>
      </c>
      <c r="V540" t="str">
        <f t="shared" si="65"/>
        <v>Yes</v>
      </c>
      <c r="W540">
        <f t="shared" si="66"/>
        <v>2003</v>
      </c>
      <c r="X540">
        <f t="shared" si="67"/>
        <v>10</v>
      </c>
      <c r="Y540">
        <f>IFERROR(VLOOKUP(B540,Products!A:I,8,FALSE),"")</f>
        <v>83.51</v>
      </c>
      <c r="Z540">
        <f t="shared" si="68"/>
        <v>3408.16</v>
      </c>
      <c r="AA540">
        <f t="shared" si="69"/>
        <v>45.754999401269295</v>
      </c>
      <c r="AB540">
        <f t="shared" si="70"/>
        <v>0</v>
      </c>
      <c r="AC540">
        <f t="shared" si="71"/>
        <v>1069.8799999999999</v>
      </c>
    </row>
    <row r="541" spans="1:29">
      <c r="A541">
        <v>10161</v>
      </c>
      <c r="B541" t="s">
        <v>225</v>
      </c>
      <c r="C541">
        <v>43</v>
      </c>
      <c r="D541">
        <v>102.04</v>
      </c>
      <c r="E541">
        <v>8</v>
      </c>
      <c r="F541" s="6">
        <f>IFERROR(VLOOKUP(A541,Orders!A:B,2,FALSE),"")</f>
        <v>37911</v>
      </c>
      <c r="G541" s="6">
        <f>IFERROR(VLOOKUP(A541,Orders!A:C,3,FALSE),"")</f>
        <v>37919</v>
      </c>
      <c r="H541" s="6">
        <f>IFERROR(VLOOKUP(A541,Orders!A:D,4,FALSE),"")</f>
        <v>37914</v>
      </c>
      <c r="I541" t="str">
        <f>IFERROR(VLOOKUP(A541,Orders!A:E,5,FALSE),"")</f>
        <v>Shipped</v>
      </c>
      <c r="J541">
        <f>IFERROR(VLOOKUP(A541,Orders!A:G,7,FALSE),"")</f>
        <v>227</v>
      </c>
      <c r="K541">
        <f>IFERROR(VLOOKUP(J541,Customers!A:L,12,FALSE),"")</f>
        <v>1401</v>
      </c>
      <c r="L541">
        <f>IFERROR(VLOOKUP(J541,Customers!A:M,13,FALSE),"")</f>
        <v>120800</v>
      </c>
      <c r="M541" t="str">
        <f>IFERROR(VLOOKUP(J541,Customers!A:H,8,FALSE),"")</f>
        <v>Ã…rhus</v>
      </c>
      <c r="N541">
        <f>IFERROR(VLOOKUP(K541,Employees!A:F,6,FALSE),"")</f>
        <v>4</v>
      </c>
      <c r="O541" t="str">
        <f>IFERROR(VLOOKUP(N541,Offices!A:B,2,FALSE),"")</f>
        <v>Paris</v>
      </c>
      <c r="P541" s="6">
        <f>IFERROR(VLOOKUP(J541,Payments!A:C,3,FALSE),"")</f>
        <v>37925</v>
      </c>
      <c r="Q541">
        <f>IFERROR(VLOOKUP(J541,Payments!A:D,4,FALSE),"")</f>
        <v>36164.46</v>
      </c>
      <c r="R541" t="str">
        <f>IFERROR(VLOOKUP(B541,Products!A:C,3,FALSE),"")</f>
        <v>Classic Cars</v>
      </c>
      <c r="S541">
        <f>IFERROR(VLOOKUP(B541,Products!A:G,7,FALSE),"")</f>
        <v>9042</v>
      </c>
      <c r="T541">
        <f>IFERROR(VLOOKUP(B541,Products!A:I,9,FALSE),"")</f>
        <v>124.44</v>
      </c>
      <c r="U541">
        <f t="shared" si="64"/>
        <v>5</v>
      </c>
      <c r="V541" t="str">
        <f t="shared" si="65"/>
        <v>Yes</v>
      </c>
      <c r="W541">
        <f t="shared" si="66"/>
        <v>2003</v>
      </c>
      <c r="X541">
        <f t="shared" si="67"/>
        <v>10</v>
      </c>
      <c r="Y541">
        <f>IFERROR(VLOOKUP(B541,Products!A:I,8,FALSE),"")</f>
        <v>65.959999999999994</v>
      </c>
      <c r="Z541">
        <f t="shared" si="68"/>
        <v>4387.72</v>
      </c>
      <c r="AA541">
        <f t="shared" si="69"/>
        <v>54.699818071558546</v>
      </c>
      <c r="AB541">
        <f t="shared" si="70"/>
        <v>0</v>
      </c>
      <c r="AC541">
        <f t="shared" si="71"/>
        <v>1551.4400000000005</v>
      </c>
    </row>
    <row r="542" spans="1:29">
      <c r="A542">
        <v>10161</v>
      </c>
      <c r="B542" t="s">
        <v>221</v>
      </c>
      <c r="C542">
        <v>48</v>
      </c>
      <c r="D542">
        <v>139.41</v>
      </c>
      <c r="E542">
        <v>11</v>
      </c>
      <c r="F542" s="6">
        <f>IFERROR(VLOOKUP(A542,Orders!A:B,2,FALSE),"")</f>
        <v>37911</v>
      </c>
      <c r="G542" s="6">
        <f>IFERROR(VLOOKUP(A542,Orders!A:C,3,FALSE),"")</f>
        <v>37919</v>
      </c>
      <c r="H542" s="6">
        <f>IFERROR(VLOOKUP(A542,Orders!A:D,4,FALSE),"")</f>
        <v>37914</v>
      </c>
      <c r="I542" t="str">
        <f>IFERROR(VLOOKUP(A542,Orders!A:E,5,FALSE),"")</f>
        <v>Shipped</v>
      </c>
      <c r="J542">
        <f>IFERROR(VLOOKUP(A542,Orders!A:G,7,FALSE),"")</f>
        <v>227</v>
      </c>
      <c r="K542">
        <f>IFERROR(VLOOKUP(J542,Customers!A:L,12,FALSE),"")</f>
        <v>1401</v>
      </c>
      <c r="L542">
        <f>IFERROR(VLOOKUP(J542,Customers!A:M,13,FALSE),"")</f>
        <v>120800</v>
      </c>
      <c r="M542" t="str">
        <f>IFERROR(VLOOKUP(J542,Customers!A:H,8,FALSE),"")</f>
        <v>Ã…rhus</v>
      </c>
      <c r="N542">
        <f>IFERROR(VLOOKUP(K542,Employees!A:F,6,FALSE),"")</f>
        <v>4</v>
      </c>
      <c r="O542" t="str">
        <f>IFERROR(VLOOKUP(N542,Offices!A:B,2,FALSE),"")</f>
        <v>Paris</v>
      </c>
      <c r="P542" s="6">
        <f>IFERROR(VLOOKUP(J542,Payments!A:C,3,FALSE),"")</f>
        <v>37925</v>
      </c>
      <c r="Q542">
        <f>IFERROR(VLOOKUP(J542,Payments!A:D,4,FALSE),"")</f>
        <v>36164.46</v>
      </c>
      <c r="R542" t="str">
        <f>IFERROR(VLOOKUP(B542,Products!A:C,3,FALSE),"")</f>
        <v>Classic Cars</v>
      </c>
      <c r="S542">
        <f>IFERROR(VLOOKUP(B542,Products!A:G,7,FALSE),"")</f>
        <v>9772</v>
      </c>
      <c r="T542">
        <f>IFERROR(VLOOKUP(B542,Products!A:I,9,FALSE),"")</f>
        <v>142.25</v>
      </c>
      <c r="U542">
        <f t="shared" si="64"/>
        <v>5</v>
      </c>
      <c r="V542" t="str">
        <f t="shared" si="65"/>
        <v>Yes</v>
      </c>
      <c r="W542">
        <f t="shared" si="66"/>
        <v>2003</v>
      </c>
      <c r="X542">
        <f t="shared" si="67"/>
        <v>10</v>
      </c>
      <c r="Y542">
        <f>IFERROR(VLOOKUP(B542,Products!A:I,8,FALSE),"")</f>
        <v>93.89</v>
      </c>
      <c r="Z542">
        <f t="shared" si="68"/>
        <v>6691.68</v>
      </c>
      <c r="AA542">
        <f t="shared" si="69"/>
        <v>48.482266482053461</v>
      </c>
      <c r="AB542">
        <f t="shared" si="70"/>
        <v>0</v>
      </c>
      <c r="AC542">
        <f t="shared" si="71"/>
        <v>2184.96</v>
      </c>
    </row>
    <row r="543" spans="1:29">
      <c r="A543">
        <v>10161</v>
      </c>
      <c r="B543" t="s">
        <v>222</v>
      </c>
      <c r="C543">
        <v>23</v>
      </c>
      <c r="D543">
        <v>125.4</v>
      </c>
      <c r="E543">
        <v>9</v>
      </c>
      <c r="F543" s="6">
        <f>IFERROR(VLOOKUP(A543,Orders!A:B,2,FALSE),"")</f>
        <v>37911</v>
      </c>
      <c r="G543" s="6">
        <f>IFERROR(VLOOKUP(A543,Orders!A:C,3,FALSE),"")</f>
        <v>37919</v>
      </c>
      <c r="H543" s="6">
        <f>IFERROR(VLOOKUP(A543,Orders!A:D,4,FALSE),"")</f>
        <v>37914</v>
      </c>
      <c r="I543" t="str">
        <f>IFERROR(VLOOKUP(A543,Orders!A:E,5,FALSE),"")</f>
        <v>Shipped</v>
      </c>
      <c r="J543">
        <f>IFERROR(VLOOKUP(A543,Orders!A:G,7,FALSE),"")</f>
        <v>227</v>
      </c>
      <c r="K543">
        <f>IFERROR(VLOOKUP(J543,Customers!A:L,12,FALSE),"")</f>
        <v>1401</v>
      </c>
      <c r="L543">
        <f>IFERROR(VLOOKUP(J543,Customers!A:M,13,FALSE),"")</f>
        <v>120800</v>
      </c>
      <c r="M543" t="str">
        <f>IFERROR(VLOOKUP(J543,Customers!A:H,8,FALSE),"")</f>
        <v>Ã…rhus</v>
      </c>
      <c r="N543">
        <f>IFERROR(VLOOKUP(K543,Employees!A:F,6,FALSE),"")</f>
        <v>4</v>
      </c>
      <c r="O543" t="str">
        <f>IFERROR(VLOOKUP(N543,Offices!A:B,2,FALSE),"")</f>
        <v>Paris</v>
      </c>
      <c r="P543" s="6">
        <f>IFERROR(VLOOKUP(J543,Payments!A:C,3,FALSE),"")</f>
        <v>37925</v>
      </c>
      <c r="Q543">
        <f>IFERROR(VLOOKUP(J543,Payments!A:D,4,FALSE),"")</f>
        <v>36164.46</v>
      </c>
      <c r="R543" t="str">
        <f>IFERROR(VLOOKUP(B543,Products!A:C,3,FALSE),"")</f>
        <v>Classic Cars</v>
      </c>
      <c r="S543">
        <f>IFERROR(VLOOKUP(B543,Products!A:G,7,FALSE),"")</f>
        <v>8164</v>
      </c>
      <c r="T543">
        <f>IFERROR(VLOOKUP(B543,Products!A:I,9,FALSE),"")</f>
        <v>132</v>
      </c>
      <c r="U543">
        <f t="shared" si="64"/>
        <v>5</v>
      </c>
      <c r="V543" t="str">
        <f t="shared" si="65"/>
        <v>Yes</v>
      </c>
      <c r="W543">
        <f t="shared" si="66"/>
        <v>2003</v>
      </c>
      <c r="X543">
        <f t="shared" si="67"/>
        <v>10</v>
      </c>
      <c r="Y543">
        <f>IFERROR(VLOOKUP(B543,Products!A:I,8,FALSE),"")</f>
        <v>56.76</v>
      </c>
      <c r="Z543">
        <f t="shared" si="68"/>
        <v>2884.2000000000003</v>
      </c>
      <c r="AA543">
        <f t="shared" si="69"/>
        <v>120.93023255813958</v>
      </c>
      <c r="AB543">
        <f t="shared" si="70"/>
        <v>1</v>
      </c>
      <c r="AC543">
        <f t="shared" si="71"/>
        <v>1578.7200000000003</v>
      </c>
    </row>
    <row r="544" spans="1:29">
      <c r="A544">
        <v>10161</v>
      </c>
      <c r="B544" t="s">
        <v>223</v>
      </c>
      <c r="C544">
        <v>36</v>
      </c>
      <c r="D544">
        <v>132.80000000000001</v>
      </c>
      <c r="E544">
        <v>10</v>
      </c>
      <c r="F544" s="6">
        <f>IFERROR(VLOOKUP(A544,Orders!A:B,2,FALSE),"")</f>
        <v>37911</v>
      </c>
      <c r="G544" s="6">
        <f>IFERROR(VLOOKUP(A544,Orders!A:C,3,FALSE),"")</f>
        <v>37919</v>
      </c>
      <c r="H544" s="6">
        <f>IFERROR(VLOOKUP(A544,Orders!A:D,4,FALSE),"")</f>
        <v>37914</v>
      </c>
      <c r="I544" t="str">
        <f>IFERROR(VLOOKUP(A544,Orders!A:E,5,FALSE),"")</f>
        <v>Shipped</v>
      </c>
      <c r="J544">
        <f>IFERROR(VLOOKUP(A544,Orders!A:G,7,FALSE),"")</f>
        <v>227</v>
      </c>
      <c r="K544">
        <f>IFERROR(VLOOKUP(J544,Customers!A:L,12,FALSE),"")</f>
        <v>1401</v>
      </c>
      <c r="L544">
        <f>IFERROR(VLOOKUP(J544,Customers!A:M,13,FALSE),"")</f>
        <v>120800</v>
      </c>
      <c r="M544" t="str">
        <f>IFERROR(VLOOKUP(J544,Customers!A:H,8,FALSE),"")</f>
        <v>Ã…rhus</v>
      </c>
      <c r="N544">
        <f>IFERROR(VLOOKUP(K544,Employees!A:F,6,FALSE),"")</f>
        <v>4</v>
      </c>
      <c r="O544" t="str">
        <f>IFERROR(VLOOKUP(N544,Offices!A:B,2,FALSE),"")</f>
        <v>Paris</v>
      </c>
      <c r="P544" s="6">
        <f>IFERROR(VLOOKUP(J544,Payments!A:C,3,FALSE),"")</f>
        <v>37925</v>
      </c>
      <c r="Q544">
        <f>IFERROR(VLOOKUP(J544,Payments!A:D,4,FALSE),"")</f>
        <v>36164.46</v>
      </c>
      <c r="R544" t="str">
        <f>IFERROR(VLOOKUP(B544,Products!A:C,3,FALSE),"")</f>
        <v>Classic Cars</v>
      </c>
      <c r="S544">
        <f>IFERROR(VLOOKUP(B544,Products!A:G,7,FALSE),"")</f>
        <v>8990</v>
      </c>
      <c r="T544">
        <f>IFERROR(VLOOKUP(B544,Products!A:I,9,FALSE),"")</f>
        <v>141.28</v>
      </c>
      <c r="U544">
        <f t="shared" si="64"/>
        <v>5</v>
      </c>
      <c r="V544" t="str">
        <f t="shared" si="65"/>
        <v>Yes</v>
      </c>
      <c r="W544">
        <f t="shared" si="66"/>
        <v>2003</v>
      </c>
      <c r="X544">
        <f t="shared" si="67"/>
        <v>10</v>
      </c>
      <c r="Y544">
        <f>IFERROR(VLOOKUP(B544,Products!A:I,8,FALSE),"")</f>
        <v>62.16</v>
      </c>
      <c r="Z544">
        <f t="shared" si="68"/>
        <v>4780.8</v>
      </c>
      <c r="AA544">
        <f t="shared" si="69"/>
        <v>113.64221364221368</v>
      </c>
      <c r="AB544">
        <f t="shared" si="70"/>
        <v>1</v>
      </c>
      <c r="AC544">
        <f t="shared" si="71"/>
        <v>2543.0400000000004</v>
      </c>
    </row>
    <row r="545" spans="1:29">
      <c r="A545">
        <v>10161</v>
      </c>
      <c r="B545" t="s">
        <v>226</v>
      </c>
      <c r="C545">
        <v>25</v>
      </c>
      <c r="D545">
        <v>62.72</v>
      </c>
      <c r="E545">
        <v>1</v>
      </c>
      <c r="F545" s="6">
        <f>IFERROR(VLOOKUP(A545,Orders!A:B,2,FALSE),"")</f>
        <v>37911</v>
      </c>
      <c r="G545" s="6">
        <f>IFERROR(VLOOKUP(A545,Orders!A:C,3,FALSE),"")</f>
        <v>37919</v>
      </c>
      <c r="H545" s="6">
        <f>IFERROR(VLOOKUP(A545,Orders!A:D,4,FALSE),"")</f>
        <v>37914</v>
      </c>
      <c r="I545" t="str">
        <f>IFERROR(VLOOKUP(A545,Orders!A:E,5,FALSE),"")</f>
        <v>Shipped</v>
      </c>
      <c r="J545">
        <f>IFERROR(VLOOKUP(A545,Orders!A:G,7,FALSE),"")</f>
        <v>227</v>
      </c>
      <c r="K545">
        <f>IFERROR(VLOOKUP(J545,Customers!A:L,12,FALSE),"")</f>
        <v>1401</v>
      </c>
      <c r="L545">
        <f>IFERROR(VLOOKUP(J545,Customers!A:M,13,FALSE),"")</f>
        <v>120800</v>
      </c>
      <c r="M545" t="str">
        <f>IFERROR(VLOOKUP(J545,Customers!A:H,8,FALSE),"")</f>
        <v>Ã…rhus</v>
      </c>
      <c r="N545">
        <f>IFERROR(VLOOKUP(K545,Employees!A:F,6,FALSE),"")</f>
        <v>4</v>
      </c>
      <c r="O545" t="str">
        <f>IFERROR(VLOOKUP(N545,Offices!A:B,2,FALSE),"")</f>
        <v>Paris</v>
      </c>
      <c r="P545" s="6">
        <f>IFERROR(VLOOKUP(J545,Payments!A:C,3,FALSE),"")</f>
        <v>37925</v>
      </c>
      <c r="Q545">
        <f>IFERROR(VLOOKUP(J545,Payments!A:D,4,FALSE),"")</f>
        <v>36164.46</v>
      </c>
      <c r="R545" t="str">
        <f>IFERROR(VLOOKUP(B545,Products!A:C,3,FALSE),"")</f>
        <v>Classic Cars</v>
      </c>
      <c r="S545">
        <f>IFERROR(VLOOKUP(B545,Products!A:G,7,FALSE),"")</f>
        <v>3209</v>
      </c>
      <c r="T545">
        <f>IFERROR(VLOOKUP(B545,Products!A:I,9,FALSE),"")</f>
        <v>71.27</v>
      </c>
      <c r="U545">
        <f t="shared" si="64"/>
        <v>5</v>
      </c>
      <c r="V545" t="str">
        <f t="shared" si="65"/>
        <v>Yes</v>
      </c>
      <c r="W545">
        <f t="shared" si="66"/>
        <v>2003</v>
      </c>
      <c r="X545">
        <f t="shared" si="67"/>
        <v>10</v>
      </c>
      <c r="Y545">
        <f>IFERROR(VLOOKUP(B545,Products!A:I,8,FALSE),"")</f>
        <v>34.21</v>
      </c>
      <c r="Z545">
        <f t="shared" si="68"/>
        <v>1568</v>
      </c>
      <c r="AA545">
        <f t="shared" si="69"/>
        <v>83.338205203156974</v>
      </c>
      <c r="AB545">
        <f t="shared" si="70"/>
        <v>1</v>
      </c>
      <c r="AC545">
        <f t="shared" si="71"/>
        <v>712.75</v>
      </c>
    </row>
    <row r="546" spans="1:29">
      <c r="A546">
        <v>10161</v>
      </c>
      <c r="B546" t="s">
        <v>227</v>
      </c>
      <c r="C546">
        <v>37</v>
      </c>
      <c r="D546">
        <v>73.489999999999995</v>
      </c>
      <c r="E546">
        <v>5</v>
      </c>
      <c r="F546" s="6">
        <f>IFERROR(VLOOKUP(A546,Orders!A:B,2,FALSE),"")</f>
        <v>37911</v>
      </c>
      <c r="G546" s="6">
        <f>IFERROR(VLOOKUP(A546,Orders!A:C,3,FALSE),"")</f>
        <v>37919</v>
      </c>
      <c r="H546" s="6">
        <f>IFERROR(VLOOKUP(A546,Orders!A:D,4,FALSE),"")</f>
        <v>37914</v>
      </c>
      <c r="I546" t="str">
        <f>IFERROR(VLOOKUP(A546,Orders!A:E,5,FALSE),"")</f>
        <v>Shipped</v>
      </c>
      <c r="J546">
        <f>IFERROR(VLOOKUP(A546,Orders!A:G,7,FALSE),"")</f>
        <v>227</v>
      </c>
      <c r="K546">
        <f>IFERROR(VLOOKUP(J546,Customers!A:L,12,FALSE),"")</f>
        <v>1401</v>
      </c>
      <c r="L546">
        <f>IFERROR(VLOOKUP(J546,Customers!A:M,13,FALSE),"")</f>
        <v>120800</v>
      </c>
      <c r="M546" t="str">
        <f>IFERROR(VLOOKUP(J546,Customers!A:H,8,FALSE),"")</f>
        <v>Ã…rhus</v>
      </c>
      <c r="N546">
        <f>IFERROR(VLOOKUP(K546,Employees!A:F,6,FALSE),"")</f>
        <v>4</v>
      </c>
      <c r="O546" t="str">
        <f>IFERROR(VLOOKUP(N546,Offices!A:B,2,FALSE),"")</f>
        <v>Paris</v>
      </c>
      <c r="P546" s="6">
        <f>IFERROR(VLOOKUP(J546,Payments!A:C,3,FALSE),"")</f>
        <v>37925</v>
      </c>
      <c r="Q546">
        <f>IFERROR(VLOOKUP(J546,Payments!A:D,4,FALSE),"")</f>
        <v>36164.46</v>
      </c>
      <c r="R546" t="str">
        <f>IFERROR(VLOOKUP(B546,Products!A:C,3,FALSE),"")</f>
        <v>Classic Cars</v>
      </c>
      <c r="S546">
        <f>IFERROR(VLOOKUP(B546,Products!A:G,7,FALSE),"")</f>
        <v>1005</v>
      </c>
      <c r="T546">
        <f>IFERROR(VLOOKUP(B546,Products!A:I,9,FALSE),"")</f>
        <v>73.489999999999995</v>
      </c>
      <c r="U546">
        <f t="shared" si="64"/>
        <v>5</v>
      </c>
      <c r="V546" t="str">
        <f t="shared" si="65"/>
        <v>Yes</v>
      </c>
      <c r="W546">
        <f t="shared" si="66"/>
        <v>2003</v>
      </c>
      <c r="X546">
        <f t="shared" si="67"/>
        <v>10</v>
      </c>
      <c r="Y546">
        <f>IFERROR(VLOOKUP(B546,Products!A:I,8,FALSE),"")</f>
        <v>49.24</v>
      </c>
      <c r="Z546">
        <f t="shared" si="68"/>
        <v>2719.1299999999997</v>
      </c>
      <c r="AA546">
        <f t="shared" si="69"/>
        <v>49.248578391551568</v>
      </c>
      <c r="AB546">
        <f t="shared" si="70"/>
        <v>0</v>
      </c>
      <c r="AC546">
        <f t="shared" si="71"/>
        <v>897.24999999999977</v>
      </c>
    </row>
    <row r="547" spans="1:29">
      <c r="A547">
        <v>10161</v>
      </c>
      <c r="B547" t="s">
        <v>228</v>
      </c>
      <c r="C547">
        <v>23</v>
      </c>
      <c r="D547">
        <v>47.29</v>
      </c>
      <c r="E547">
        <v>7</v>
      </c>
      <c r="F547" s="6">
        <f>IFERROR(VLOOKUP(A547,Orders!A:B,2,FALSE),"")</f>
        <v>37911</v>
      </c>
      <c r="G547" s="6">
        <f>IFERROR(VLOOKUP(A547,Orders!A:C,3,FALSE),"")</f>
        <v>37919</v>
      </c>
      <c r="H547" s="6">
        <f>IFERROR(VLOOKUP(A547,Orders!A:D,4,FALSE),"")</f>
        <v>37914</v>
      </c>
      <c r="I547" t="str">
        <f>IFERROR(VLOOKUP(A547,Orders!A:E,5,FALSE),"")</f>
        <v>Shipped</v>
      </c>
      <c r="J547">
        <f>IFERROR(VLOOKUP(A547,Orders!A:G,7,FALSE),"")</f>
        <v>227</v>
      </c>
      <c r="K547">
        <f>IFERROR(VLOOKUP(J547,Customers!A:L,12,FALSE),"")</f>
        <v>1401</v>
      </c>
      <c r="L547">
        <f>IFERROR(VLOOKUP(J547,Customers!A:M,13,FALSE),"")</f>
        <v>120800</v>
      </c>
      <c r="M547" t="str">
        <f>IFERROR(VLOOKUP(J547,Customers!A:H,8,FALSE),"")</f>
        <v>Ã…rhus</v>
      </c>
      <c r="N547">
        <f>IFERROR(VLOOKUP(K547,Employees!A:F,6,FALSE),"")</f>
        <v>4</v>
      </c>
      <c r="O547" t="str">
        <f>IFERROR(VLOOKUP(N547,Offices!A:B,2,FALSE),"")</f>
        <v>Paris</v>
      </c>
      <c r="P547" s="6">
        <f>IFERROR(VLOOKUP(J547,Payments!A:C,3,FALSE),"")</f>
        <v>37925</v>
      </c>
      <c r="Q547">
        <f>IFERROR(VLOOKUP(J547,Payments!A:D,4,FALSE),"")</f>
        <v>36164.46</v>
      </c>
      <c r="R547" t="str">
        <f>IFERROR(VLOOKUP(B547,Products!A:C,3,FALSE),"")</f>
        <v>Classic Cars</v>
      </c>
      <c r="S547">
        <f>IFERROR(VLOOKUP(B547,Products!A:G,7,FALSE),"")</f>
        <v>8197</v>
      </c>
      <c r="T547">
        <f>IFERROR(VLOOKUP(B547,Products!A:I,9,FALSE),"")</f>
        <v>50.31</v>
      </c>
      <c r="U547">
        <f t="shared" si="64"/>
        <v>5</v>
      </c>
      <c r="V547" t="str">
        <f t="shared" si="65"/>
        <v>Yes</v>
      </c>
      <c r="W547">
        <f t="shared" si="66"/>
        <v>2003</v>
      </c>
      <c r="X547">
        <f t="shared" si="67"/>
        <v>10</v>
      </c>
      <c r="Y547">
        <f>IFERROR(VLOOKUP(B547,Products!A:I,8,FALSE),"")</f>
        <v>29.18</v>
      </c>
      <c r="Z547">
        <f t="shared" si="68"/>
        <v>1087.67</v>
      </c>
      <c r="AA547">
        <f t="shared" si="69"/>
        <v>62.063056888279647</v>
      </c>
      <c r="AB547">
        <f t="shared" si="70"/>
        <v>0</v>
      </c>
      <c r="AC547">
        <f t="shared" si="71"/>
        <v>416.53</v>
      </c>
    </row>
    <row r="548" spans="1:29">
      <c r="A548">
        <v>10161</v>
      </c>
      <c r="B548" t="s">
        <v>229</v>
      </c>
      <c r="C548">
        <v>20</v>
      </c>
      <c r="D548">
        <v>82.69</v>
      </c>
      <c r="E548">
        <v>3</v>
      </c>
      <c r="F548" s="6">
        <f>IFERROR(VLOOKUP(A548,Orders!A:B,2,FALSE),"")</f>
        <v>37911</v>
      </c>
      <c r="G548" s="6">
        <f>IFERROR(VLOOKUP(A548,Orders!A:C,3,FALSE),"")</f>
        <v>37919</v>
      </c>
      <c r="H548" s="6">
        <f>IFERROR(VLOOKUP(A548,Orders!A:D,4,FALSE),"")</f>
        <v>37914</v>
      </c>
      <c r="I548" t="str">
        <f>IFERROR(VLOOKUP(A548,Orders!A:E,5,FALSE),"")</f>
        <v>Shipped</v>
      </c>
      <c r="J548">
        <f>IFERROR(VLOOKUP(A548,Orders!A:G,7,FALSE),"")</f>
        <v>227</v>
      </c>
      <c r="K548">
        <f>IFERROR(VLOOKUP(J548,Customers!A:L,12,FALSE),"")</f>
        <v>1401</v>
      </c>
      <c r="L548">
        <f>IFERROR(VLOOKUP(J548,Customers!A:M,13,FALSE),"")</f>
        <v>120800</v>
      </c>
      <c r="M548" t="str">
        <f>IFERROR(VLOOKUP(J548,Customers!A:H,8,FALSE),"")</f>
        <v>Ã…rhus</v>
      </c>
      <c r="N548">
        <f>IFERROR(VLOOKUP(K548,Employees!A:F,6,FALSE),"")</f>
        <v>4</v>
      </c>
      <c r="O548" t="str">
        <f>IFERROR(VLOOKUP(N548,Offices!A:B,2,FALSE),"")</f>
        <v>Paris</v>
      </c>
      <c r="P548" s="6">
        <f>IFERROR(VLOOKUP(J548,Payments!A:C,3,FALSE),"")</f>
        <v>37925</v>
      </c>
      <c r="Q548">
        <f>IFERROR(VLOOKUP(J548,Payments!A:D,4,FALSE),"")</f>
        <v>36164.46</v>
      </c>
      <c r="R548" t="str">
        <f>IFERROR(VLOOKUP(B548,Products!A:C,3,FALSE),"")</f>
        <v>Classic Cars</v>
      </c>
      <c r="S548">
        <f>IFERROR(VLOOKUP(B548,Products!A:G,7,FALSE),"")</f>
        <v>2350</v>
      </c>
      <c r="T548">
        <f>IFERROR(VLOOKUP(B548,Products!A:I,9,FALSE),"")</f>
        <v>90.87</v>
      </c>
      <c r="U548">
        <f t="shared" si="64"/>
        <v>5</v>
      </c>
      <c r="V548" t="str">
        <f t="shared" si="65"/>
        <v>Yes</v>
      </c>
      <c r="W548">
        <f t="shared" si="66"/>
        <v>2003</v>
      </c>
      <c r="X548">
        <f t="shared" si="67"/>
        <v>10</v>
      </c>
      <c r="Y548">
        <f>IFERROR(VLOOKUP(B548,Products!A:I,8,FALSE),"")</f>
        <v>47.25</v>
      </c>
      <c r="Z548">
        <f t="shared" si="68"/>
        <v>1653.8</v>
      </c>
      <c r="AA548">
        <f t="shared" si="69"/>
        <v>75.005291005290999</v>
      </c>
      <c r="AB548">
        <f t="shared" si="70"/>
        <v>1</v>
      </c>
      <c r="AC548">
        <f t="shared" si="71"/>
        <v>708.8</v>
      </c>
    </row>
    <row r="549" spans="1:29">
      <c r="A549">
        <v>10161</v>
      </c>
      <c r="B549" t="s">
        <v>230</v>
      </c>
      <c r="C549">
        <v>25</v>
      </c>
      <c r="D549">
        <v>108.04</v>
      </c>
      <c r="E549">
        <v>2</v>
      </c>
      <c r="F549" s="6">
        <f>IFERROR(VLOOKUP(A549,Orders!A:B,2,FALSE),"")</f>
        <v>37911</v>
      </c>
      <c r="G549" s="6">
        <f>IFERROR(VLOOKUP(A549,Orders!A:C,3,FALSE),"")</f>
        <v>37919</v>
      </c>
      <c r="H549" s="6">
        <f>IFERROR(VLOOKUP(A549,Orders!A:D,4,FALSE),"")</f>
        <v>37914</v>
      </c>
      <c r="I549" t="str">
        <f>IFERROR(VLOOKUP(A549,Orders!A:E,5,FALSE),"")</f>
        <v>Shipped</v>
      </c>
      <c r="J549">
        <f>IFERROR(VLOOKUP(A549,Orders!A:G,7,FALSE),"")</f>
        <v>227</v>
      </c>
      <c r="K549">
        <f>IFERROR(VLOOKUP(J549,Customers!A:L,12,FALSE),"")</f>
        <v>1401</v>
      </c>
      <c r="L549">
        <f>IFERROR(VLOOKUP(J549,Customers!A:M,13,FALSE),"")</f>
        <v>120800</v>
      </c>
      <c r="M549" t="str">
        <f>IFERROR(VLOOKUP(J549,Customers!A:H,8,FALSE),"")</f>
        <v>Ã…rhus</v>
      </c>
      <c r="N549">
        <f>IFERROR(VLOOKUP(K549,Employees!A:F,6,FALSE),"")</f>
        <v>4</v>
      </c>
      <c r="O549" t="str">
        <f>IFERROR(VLOOKUP(N549,Offices!A:B,2,FALSE),"")</f>
        <v>Paris</v>
      </c>
      <c r="P549" s="6">
        <f>IFERROR(VLOOKUP(J549,Payments!A:C,3,FALSE),"")</f>
        <v>37925</v>
      </c>
      <c r="Q549">
        <f>IFERROR(VLOOKUP(J549,Payments!A:D,4,FALSE),"")</f>
        <v>36164.46</v>
      </c>
      <c r="R549" t="str">
        <f>IFERROR(VLOOKUP(B549,Products!A:C,3,FALSE),"")</f>
        <v>Classic Cars</v>
      </c>
      <c r="S549">
        <f>IFERROR(VLOOKUP(B549,Products!A:G,7,FALSE),"")</f>
        <v>1452</v>
      </c>
      <c r="T549">
        <f>IFERROR(VLOOKUP(B549,Products!A:I,9,FALSE),"")</f>
        <v>117.44</v>
      </c>
      <c r="U549">
        <f t="shared" si="64"/>
        <v>5</v>
      </c>
      <c r="V549" t="str">
        <f t="shared" si="65"/>
        <v>Yes</v>
      </c>
      <c r="W549">
        <f t="shared" si="66"/>
        <v>2003</v>
      </c>
      <c r="X549">
        <f t="shared" si="67"/>
        <v>10</v>
      </c>
      <c r="Y549">
        <f>IFERROR(VLOOKUP(B549,Products!A:I,8,FALSE),"")</f>
        <v>72.819999999999993</v>
      </c>
      <c r="Z549">
        <f t="shared" si="68"/>
        <v>2701</v>
      </c>
      <c r="AA549">
        <f t="shared" si="69"/>
        <v>48.365833562208202</v>
      </c>
      <c r="AB549">
        <f t="shared" si="70"/>
        <v>0</v>
      </c>
      <c r="AC549">
        <f t="shared" si="71"/>
        <v>880.50000000000034</v>
      </c>
    </row>
    <row r="550" spans="1:29">
      <c r="A550">
        <v>10161</v>
      </c>
      <c r="B550" t="s">
        <v>231</v>
      </c>
      <c r="C550">
        <v>20</v>
      </c>
      <c r="D550">
        <v>72.77</v>
      </c>
      <c r="E550">
        <v>4</v>
      </c>
      <c r="F550" s="6">
        <f>IFERROR(VLOOKUP(A550,Orders!A:B,2,FALSE),"")</f>
        <v>37911</v>
      </c>
      <c r="G550" s="6">
        <f>IFERROR(VLOOKUP(A550,Orders!A:C,3,FALSE),"")</f>
        <v>37919</v>
      </c>
      <c r="H550" s="6">
        <f>IFERROR(VLOOKUP(A550,Orders!A:D,4,FALSE),"")</f>
        <v>37914</v>
      </c>
      <c r="I550" t="str">
        <f>IFERROR(VLOOKUP(A550,Orders!A:E,5,FALSE),"")</f>
        <v>Shipped</v>
      </c>
      <c r="J550">
        <f>IFERROR(VLOOKUP(A550,Orders!A:G,7,FALSE),"")</f>
        <v>227</v>
      </c>
      <c r="K550">
        <f>IFERROR(VLOOKUP(J550,Customers!A:L,12,FALSE),"")</f>
        <v>1401</v>
      </c>
      <c r="L550">
        <f>IFERROR(VLOOKUP(J550,Customers!A:M,13,FALSE),"")</f>
        <v>120800</v>
      </c>
      <c r="M550" t="str">
        <f>IFERROR(VLOOKUP(J550,Customers!A:H,8,FALSE),"")</f>
        <v>Ã…rhus</v>
      </c>
      <c r="N550">
        <f>IFERROR(VLOOKUP(K550,Employees!A:F,6,FALSE),"")</f>
        <v>4</v>
      </c>
      <c r="O550" t="str">
        <f>IFERROR(VLOOKUP(N550,Offices!A:B,2,FALSE),"")</f>
        <v>Paris</v>
      </c>
      <c r="P550" s="6">
        <f>IFERROR(VLOOKUP(J550,Payments!A:C,3,FALSE),"")</f>
        <v>37925</v>
      </c>
      <c r="Q550">
        <f>IFERROR(VLOOKUP(J550,Payments!A:D,4,FALSE),"")</f>
        <v>36164.46</v>
      </c>
      <c r="R550" t="str">
        <f>IFERROR(VLOOKUP(B550,Products!A:C,3,FALSE),"")</f>
        <v>Classic Cars</v>
      </c>
      <c r="S550">
        <f>IFERROR(VLOOKUP(B550,Products!A:G,7,FALSE),"")</f>
        <v>4695</v>
      </c>
      <c r="T550">
        <f>IFERROR(VLOOKUP(B550,Products!A:I,9,FALSE),"")</f>
        <v>85.61</v>
      </c>
      <c r="U550">
        <f t="shared" si="64"/>
        <v>5</v>
      </c>
      <c r="V550" t="str">
        <f t="shared" si="65"/>
        <v>Yes</v>
      </c>
      <c r="W550">
        <f t="shared" si="66"/>
        <v>2003</v>
      </c>
      <c r="X550">
        <f t="shared" si="67"/>
        <v>10</v>
      </c>
      <c r="Y550">
        <f>IFERROR(VLOOKUP(B550,Products!A:I,8,FALSE),"")</f>
        <v>50.51</v>
      </c>
      <c r="Z550">
        <f t="shared" si="68"/>
        <v>1455.3999999999999</v>
      </c>
      <c r="AA550">
        <f t="shared" si="69"/>
        <v>44.070481092852901</v>
      </c>
      <c r="AB550">
        <f t="shared" si="70"/>
        <v>0</v>
      </c>
      <c r="AC550">
        <f t="shared" si="71"/>
        <v>445.19999999999993</v>
      </c>
    </row>
    <row r="551" spans="1:29">
      <c r="A551">
        <v>10161</v>
      </c>
      <c r="B551" t="s">
        <v>232</v>
      </c>
      <c r="C551">
        <v>30</v>
      </c>
      <c r="D551">
        <v>94.23</v>
      </c>
      <c r="E551">
        <v>6</v>
      </c>
      <c r="F551" s="6">
        <f>IFERROR(VLOOKUP(A551,Orders!A:B,2,FALSE),"")</f>
        <v>37911</v>
      </c>
      <c r="G551" s="6">
        <f>IFERROR(VLOOKUP(A551,Orders!A:C,3,FALSE),"")</f>
        <v>37919</v>
      </c>
      <c r="H551" s="6">
        <f>IFERROR(VLOOKUP(A551,Orders!A:D,4,FALSE),"")</f>
        <v>37914</v>
      </c>
      <c r="I551" t="str">
        <f>IFERROR(VLOOKUP(A551,Orders!A:E,5,FALSE),"")</f>
        <v>Shipped</v>
      </c>
      <c r="J551">
        <f>IFERROR(VLOOKUP(A551,Orders!A:G,7,FALSE),"")</f>
        <v>227</v>
      </c>
      <c r="K551">
        <f>IFERROR(VLOOKUP(J551,Customers!A:L,12,FALSE),"")</f>
        <v>1401</v>
      </c>
      <c r="L551">
        <f>IFERROR(VLOOKUP(J551,Customers!A:M,13,FALSE),"")</f>
        <v>120800</v>
      </c>
      <c r="M551" t="str">
        <f>IFERROR(VLOOKUP(J551,Customers!A:H,8,FALSE),"")</f>
        <v>Ã…rhus</v>
      </c>
      <c r="N551">
        <f>IFERROR(VLOOKUP(K551,Employees!A:F,6,FALSE),"")</f>
        <v>4</v>
      </c>
      <c r="O551" t="str">
        <f>IFERROR(VLOOKUP(N551,Offices!A:B,2,FALSE),"")</f>
        <v>Paris</v>
      </c>
      <c r="P551" s="6">
        <f>IFERROR(VLOOKUP(J551,Payments!A:C,3,FALSE),"")</f>
        <v>37925</v>
      </c>
      <c r="Q551">
        <f>IFERROR(VLOOKUP(J551,Payments!A:D,4,FALSE),"")</f>
        <v>36164.46</v>
      </c>
      <c r="R551" t="str">
        <f>IFERROR(VLOOKUP(B551,Products!A:C,3,FALSE),"")</f>
        <v>Classic Cars</v>
      </c>
      <c r="S551">
        <f>IFERROR(VLOOKUP(B551,Products!A:G,7,FALSE),"")</f>
        <v>9446</v>
      </c>
      <c r="T551">
        <f>IFERROR(VLOOKUP(B551,Products!A:I,9,FALSE),"")</f>
        <v>107.08</v>
      </c>
      <c r="U551">
        <f t="shared" si="64"/>
        <v>5</v>
      </c>
      <c r="V551" t="str">
        <f t="shared" si="65"/>
        <v>Yes</v>
      </c>
      <c r="W551">
        <f t="shared" si="66"/>
        <v>2003</v>
      </c>
      <c r="X551">
        <f t="shared" si="67"/>
        <v>10</v>
      </c>
      <c r="Y551">
        <f>IFERROR(VLOOKUP(B551,Products!A:I,8,FALSE),"")</f>
        <v>62.11</v>
      </c>
      <c r="Z551">
        <f t="shared" si="68"/>
        <v>2826.9</v>
      </c>
      <c r="AA551">
        <f t="shared" si="69"/>
        <v>51.714699726292068</v>
      </c>
      <c r="AB551">
        <f t="shared" si="70"/>
        <v>0</v>
      </c>
      <c r="AC551">
        <f t="shared" si="71"/>
        <v>963.60000000000014</v>
      </c>
    </row>
    <row r="552" spans="1:29">
      <c r="A552">
        <v>10162</v>
      </c>
      <c r="B552" t="s">
        <v>132</v>
      </c>
      <c r="C552">
        <v>48</v>
      </c>
      <c r="D552">
        <v>87.33</v>
      </c>
      <c r="E552">
        <v>2</v>
      </c>
      <c r="F552" s="6">
        <f>IFERROR(VLOOKUP(A552,Orders!A:B,2,FALSE),"")</f>
        <v>37912</v>
      </c>
      <c r="G552" s="6">
        <f>IFERROR(VLOOKUP(A552,Orders!A:C,3,FALSE),"")</f>
        <v>37920</v>
      </c>
      <c r="H552" s="6">
        <f>IFERROR(VLOOKUP(A552,Orders!A:D,4,FALSE),"")</f>
        <v>37913</v>
      </c>
      <c r="I552" t="str">
        <f>IFERROR(VLOOKUP(A552,Orders!A:E,5,FALSE),"")</f>
        <v>Shipped</v>
      </c>
      <c r="J552">
        <f>IFERROR(VLOOKUP(A552,Orders!A:G,7,FALSE),"")</f>
        <v>321</v>
      </c>
      <c r="K552">
        <f>IFERROR(VLOOKUP(J552,Customers!A:L,12,FALSE),"")</f>
        <v>1165</v>
      </c>
      <c r="L552">
        <f>IFERROR(VLOOKUP(J552,Customers!A:M,13,FALSE),"")</f>
        <v>105000</v>
      </c>
      <c r="M552" t="str">
        <f>IFERROR(VLOOKUP(J552,Customers!A:H,8,FALSE),"")</f>
        <v>San Francisco</v>
      </c>
      <c r="N552">
        <f>IFERROR(VLOOKUP(K552,Employees!A:F,6,FALSE),"")</f>
        <v>1</v>
      </c>
      <c r="O552" t="str">
        <f>IFERROR(VLOOKUP(N552,Offices!A:B,2,FALSE),"")</f>
        <v>San Francisco</v>
      </c>
      <c r="P552" s="6">
        <f>IFERROR(VLOOKUP(J552,Payments!A:C,3,FALSE),"")</f>
        <v>37928</v>
      </c>
      <c r="Q552">
        <f>IFERROR(VLOOKUP(J552,Payments!A:D,4,FALSE),"")</f>
        <v>85559.12</v>
      </c>
      <c r="R552" t="str">
        <f>IFERROR(VLOOKUP(B552,Products!A:C,3,FALSE),"")</f>
        <v>Vintage Cars</v>
      </c>
      <c r="S552">
        <f>IFERROR(VLOOKUP(B552,Products!A:G,7,FALSE),"")</f>
        <v>8693</v>
      </c>
      <c r="T552">
        <f>IFERROR(VLOOKUP(B552,Products!A:I,9,FALSE),"")</f>
        <v>102.74</v>
      </c>
      <c r="U552">
        <f t="shared" si="64"/>
        <v>7</v>
      </c>
      <c r="V552" t="str">
        <f t="shared" si="65"/>
        <v>No</v>
      </c>
      <c r="W552">
        <f t="shared" si="66"/>
        <v>2003</v>
      </c>
      <c r="X552">
        <f t="shared" si="67"/>
        <v>10</v>
      </c>
      <c r="Y552">
        <f>IFERROR(VLOOKUP(B552,Products!A:I,8,FALSE),"")</f>
        <v>60.62</v>
      </c>
      <c r="Z552">
        <f t="shared" si="68"/>
        <v>4191.84</v>
      </c>
      <c r="AA552">
        <f t="shared" si="69"/>
        <v>44.061365885846257</v>
      </c>
      <c r="AB552">
        <f t="shared" si="70"/>
        <v>0</v>
      </c>
      <c r="AC552">
        <f t="shared" si="71"/>
        <v>1282.08</v>
      </c>
    </row>
    <row r="553" spans="1:29">
      <c r="A553">
        <v>10162</v>
      </c>
      <c r="B553" t="s">
        <v>133</v>
      </c>
      <c r="C553">
        <v>45</v>
      </c>
      <c r="D553">
        <v>45.28</v>
      </c>
      <c r="E553">
        <v>1</v>
      </c>
      <c r="F553" s="6">
        <f>IFERROR(VLOOKUP(A553,Orders!A:B,2,FALSE),"")</f>
        <v>37912</v>
      </c>
      <c r="G553" s="6">
        <f>IFERROR(VLOOKUP(A553,Orders!A:C,3,FALSE),"")</f>
        <v>37920</v>
      </c>
      <c r="H553" s="6">
        <f>IFERROR(VLOOKUP(A553,Orders!A:D,4,FALSE),"")</f>
        <v>37913</v>
      </c>
      <c r="I553" t="str">
        <f>IFERROR(VLOOKUP(A553,Orders!A:E,5,FALSE),"")</f>
        <v>Shipped</v>
      </c>
      <c r="J553">
        <f>IFERROR(VLOOKUP(A553,Orders!A:G,7,FALSE),"")</f>
        <v>321</v>
      </c>
      <c r="K553">
        <f>IFERROR(VLOOKUP(J553,Customers!A:L,12,FALSE),"")</f>
        <v>1165</v>
      </c>
      <c r="L553">
        <f>IFERROR(VLOOKUP(J553,Customers!A:M,13,FALSE),"")</f>
        <v>105000</v>
      </c>
      <c r="M553" t="str">
        <f>IFERROR(VLOOKUP(J553,Customers!A:H,8,FALSE),"")</f>
        <v>San Francisco</v>
      </c>
      <c r="N553">
        <f>IFERROR(VLOOKUP(K553,Employees!A:F,6,FALSE),"")</f>
        <v>1</v>
      </c>
      <c r="O553" t="str">
        <f>IFERROR(VLOOKUP(N553,Offices!A:B,2,FALSE),"")</f>
        <v>San Francisco</v>
      </c>
      <c r="P553" s="6">
        <f>IFERROR(VLOOKUP(J553,Payments!A:C,3,FALSE),"")</f>
        <v>37928</v>
      </c>
      <c r="Q553">
        <f>IFERROR(VLOOKUP(J553,Payments!A:D,4,FALSE),"")</f>
        <v>85559.12</v>
      </c>
      <c r="R553" t="str">
        <f>IFERROR(VLOOKUP(B553,Products!A:C,3,FALSE),"")</f>
        <v>Vintage Cars</v>
      </c>
      <c r="S553">
        <f>IFERROR(VLOOKUP(B553,Products!A:G,7,FALSE),"")</f>
        <v>8635</v>
      </c>
      <c r="T553">
        <f>IFERROR(VLOOKUP(B553,Products!A:I,9,FALSE),"")</f>
        <v>53.91</v>
      </c>
      <c r="U553">
        <f t="shared" si="64"/>
        <v>7</v>
      </c>
      <c r="V553" t="str">
        <f t="shared" si="65"/>
        <v>No</v>
      </c>
      <c r="W553">
        <f t="shared" si="66"/>
        <v>2003</v>
      </c>
      <c r="X553">
        <f t="shared" si="67"/>
        <v>10</v>
      </c>
      <c r="Y553">
        <f>IFERROR(VLOOKUP(B553,Products!A:I,8,FALSE),"")</f>
        <v>24.26</v>
      </c>
      <c r="Z553">
        <f t="shared" si="68"/>
        <v>2037.6000000000001</v>
      </c>
      <c r="AA553">
        <f t="shared" si="69"/>
        <v>86.644682605111285</v>
      </c>
      <c r="AB553">
        <f t="shared" si="70"/>
        <v>1</v>
      </c>
      <c r="AC553">
        <f t="shared" si="71"/>
        <v>945.9</v>
      </c>
    </row>
    <row r="554" spans="1:29">
      <c r="A554">
        <v>10162</v>
      </c>
      <c r="B554" t="s">
        <v>124</v>
      </c>
      <c r="C554">
        <v>29</v>
      </c>
      <c r="D554">
        <v>141.1</v>
      </c>
      <c r="E554">
        <v>9</v>
      </c>
      <c r="F554" s="6">
        <f>IFERROR(VLOOKUP(A554,Orders!A:B,2,FALSE),"")</f>
        <v>37912</v>
      </c>
      <c r="G554" s="6">
        <f>IFERROR(VLOOKUP(A554,Orders!A:C,3,FALSE),"")</f>
        <v>37920</v>
      </c>
      <c r="H554" s="6">
        <f>IFERROR(VLOOKUP(A554,Orders!A:D,4,FALSE),"")</f>
        <v>37913</v>
      </c>
      <c r="I554" t="str">
        <f>IFERROR(VLOOKUP(A554,Orders!A:E,5,FALSE),"")</f>
        <v>Shipped</v>
      </c>
      <c r="J554">
        <f>IFERROR(VLOOKUP(A554,Orders!A:G,7,FALSE),"")</f>
        <v>321</v>
      </c>
      <c r="K554">
        <f>IFERROR(VLOOKUP(J554,Customers!A:L,12,FALSE),"")</f>
        <v>1165</v>
      </c>
      <c r="L554">
        <f>IFERROR(VLOOKUP(J554,Customers!A:M,13,FALSE),"")</f>
        <v>105000</v>
      </c>
      <c r="M554" t="str">
        <f>IFERROR(VLOOKUP(J554,Customers!A:H,8,FALSE),"")</f>
        <v>San Francisco</v>
      </c>
      <c r="N554">
        <f>IFERROR(VLOOKUP(K554,Employees!A:F,6,FALSE),"")</f>
        <v>1</v>
      </c>
      <c r="O554" t="str">
        <f>IFERROR(VLOOKUP(N554,Offices!A:B,2,FALSE),"")</f>
        <v>San Francisco</v>
      </c>
      <c r="P554" s="6">
        <f>IFERROR(VLOOKUP(J554,Payments!A:C,3,FALSE),"")</f>
        <v>37928</v>
      </c>
      <c r="Q554">
        <f>IFERROR(VLOOKUP(J554,Payments!A:D,4,FALSE),"")</f>
        <v>85559.12</v>
      </c>
      <c r="R554" t="str">
        <f>IFERROR(VLOOKUP(B554,Products!A:C,3,FALSE),"")</f>
        <v>Vintage Cars</v>
      </c>
      <c r="S554">
        <f>IFERROR(VLOOKUP(B554,Products!A:G,7,FALSE),"")</f>
        <v>2724</v>
      </c>
      <c r="T554">
        <f>IFERROR(VLOOKUP(B554,Products!A:I,9,FALSE),"")</f>
        <v>170</v>
      </c>
      <c r="U554">
        <f t="shared" si="64"/>
        <v>7</v>
      </c>
      <c r="V554" t="str">
        <f t="shared" si="65"/>
        <v>No</v>
      </c>
      <c r="W554">
        <f t="shared" si="66"/>
        <v>2003</v>
      </c>
      <c r="X554">
        <f t="shared" si="67"/>
        <v>10</v>
      </c>
      <c r="Y554">
        <f>IFERROR(VLOOKUP(B554,Products!A:I,8,FALSE),"")</f>
        <v>86.7</v>
      </c>
      <c r="Z554">
        <f t="shared" si="68"/>
        <v>4091.8999999999996</v>
      </c>
      <c r="AA554">
        <f t="shared" si="69"/>
        <v>62.745098039215677</v>
      </c>
      <c r="AB554">
        <f t="shared" si="70"/>
        <v>0</v>
      </c>
      <c r="AC554">
        <f t="shared" si="71"/>
        <v>1577.5999999999997</v>
      </c>
    </row>
    <row r="555" spans="1:29">
      <c r="A555">
        <v>10162</v>
      </c>
      <c r="B555" t="s">
        <v>125</v>
      </c>
      <c r="C555">
        <v>27</v>
      </c>
      <c r="D555">
        <v>53.28</v>
      </c>
      <c r="E555">
        <v>8</v>
      </c>
      <c r="F555" s="6">
        <f>IFERROR(VLOOKUP(A555,Orders!A:B,2,FALSE),"")</f>
        <v>37912</v>
      </c>
      <c r="G555" s="6">
        <f>IFERROR(VLOOKUP(A555,Orders!A:C,3,FALSE),"")</f>
        <v>37920</v>
      </c>
      <c r="H555" s="6">
        <f>IFERROR(VLOOKUP(A555,Orders!A:D,4,FALSE),"")</f>
        <v>37913</v>
      </c>
      <c r="I555" t="str">
        <f>IFERROR(VLOOKUP(A555,Orders!A:E,5,FALSE),"")</f>
        <v>Shipped</v>
      </c>
      <c r="J555">
        <f>IFERROR(VLOOKUP(A555,Orders!A:G,7,FALSE),"")</f>
        <v>321</v>
      </c>
      <c r="K555">
        <f>IFERROR(VLOOKUP(J555,Customers!A:L,12,FALSE),"")</f>
        <v>1165</v>
      </c>
      <c r="L555">
        <f>IFERROR(VLOOKUP(J555,Customers!A:M,13,FALSE),"")</f>
        <v>105000</v>
      </c>
      <c r="M555" t="str">
        <f>IFERROR(VLOOKUP(J555,Customers!A:H,8,FALSE),"")</f>
        <v>San Francisco</v>
      </c>
      <c r="N555">
        <f>IFERROR(VLOOKUP(K555,Employees!A:F,6,FALSE),"")</f>
        <v>1</v>
      </c>
      <c r="O555" t="str">
        <f>IFERROR(VLOOKUP(N555,Offices!A:B,2,FALSE),"")</f>
        <v>San Francisco</v>
      </c>
      <c r="P555" s="6">
        <f>IFERROR(VLOOKUP(J555,Payments!A:C,3,FALSE),"")</f>
        <v>37928</v>
      </c>
      <c r="Q555">
        <f>IFERROR(VLOOKUP(J555,Payments!A:D,4,FALSE),"")</f>
        <v>85559.12</v>
      </c>
      <c r="R555" t="str">
        <f>IFERROR(VLOOKUP(B555,Products!A:C,3,FALSE),"")</f>
        <v>Vintage Cars</v>
      </c>
      <c r="S555">
        <f>IFERROR(VLOOKUP(B555,Products!A:G,7,FALSE),"")</f>
        <v>540</v>
      </c>
      <c r="T555">
        <f>IFERROR(VLOOKUP(B555,Products!A:I,9,FALSE),"")</f>
        <v>60.54</v>
      </c>
      <c r="U555">
        <f t="shared" si="64"/>
        <v>7</v>
      </c>
      <c r="V555" t="str">
        <f t="shared" si="65"/>
        <v>No</v>
      </c>
      <c r="W555">
        <f t="shared" si="66"/>
        <v>2003</v>
      </c>
      <c r="X555">
        <f t="shared" si="67"/>
        <v>10</v>
      </c>
      <c r="Y555">
        <f>IFERROR(VLOOKUP(B555,Products!A:I,8,FALSE),"")</f>
        <v>33.299999999999997</v>
      </c>
      <c r="Z555">
        <f t="shared" si="68"/>
        <v>1438.56</v>
      </c>
      <c r="AA555">
        <f t="shared" si="69"/>
        <v>60.000000000000021</v>
      </c>
      <c r="AB555">
        <f t="shared" si="70"/>
        <v>0</v>
      </c>
      <c r="AC555">
        <f t="shared" si="71"/>
        <v>539.46000000000015</v>
      </c>
    </row>
    <row r="556" spans="1:29">
      <c r="A556">
        <v>10162</v>
      </c>
      <c r="B556" t="s">
        <v>128</v>
      </c>
      <c r="C556">
        <v>38</v>
      </c>
      <c r="D556">
        <v>113.15</v>
      </c>
      <c r="E556">
        <v>6</v>
      </c>
      <c r="F556" s="6">
        <f>IFERROR(VLOOKUP(A556,Orders!A:B,2,FALSE),"")</f>
        <v>37912</v>
      </c>
      <c r="G556" s="6">
        <f>IFERROR(VLOOKUP(A556,Orders!A:C,3,FALSE),"")</f>
        <v>37920</v>
      </c>
      <c r="H556" s="6">
        <f>IFERROR(VLOOKUP(A556,Orders!A:D,4,FALSE),"")</f>
        <v>37913</v>
      </c>
      <c r="I556" t="str">
        <f>IFERROR(VLOOKUP(A556,Orders!A:E,5,FALSE),"")</f>
        <v>Shipped</v>
      </c>
      <c r="J556">
        <f>IFERROR(VLOOKUP(A556,Orders!A:G,7,FALSE),"")</f>
        <v>321</v>
      </c>
      <c r="K556">
        <f>IFERROR(VLOOKUP(J556,Customers!A:L,12,FALSE),"")</f>
        <v>1165</v>
      </c>
      <c r="L556">
        <f>IFERROR(VLOOKUP(J556,Customers!A:M,13,FALSE),"")</f>
        <v>105000</v>
      </c>
      <c r="M556" t="str">
        <f>IFERROR(VLOOKUP(J556,Customers!A:H,8,FALSE),"")</f>
        <v>San Francisco</v>
      </c>
      <c r="N556">
        <f>IFERROR(VLOOKUP(K556,Employees!A:F,6,FALSE),"")</f>
        <v>1</v>
      </c>
      <c r="O556" t="str">
        <f>IFERROR(VLOOKUP(N556,Offices!A:B,2,FALSE),"")</f>
        <v>San Francisco</v>
      </c>
      <c r="P556" s="6">
        <f>IFERROR(VLOOKUP(J556,Payments!A:C,3,FALSE),"")</f>
        <v>37928</v>
      </c>
      <c r="Q556">
        <f>IFERROR(VLOOKUP(J556,Payments!A:D,4,FALSE),"")</f>
        <v>85559.12</v>
      </c>
      <c r="R556" t="str">
        <f>IFERROR(VLOOKUP(B556,Products!A:C,3,FALSE),"")</f>
        <v>Vintage Cars</v>
      </c>
      <c r="S556">
        <f>IFERROR(VLOOKUP(B556,Products!A:G,7,FALSE),"")</f>
        <v>9354</v>
      </c>
      <c r="T556">
        <f>IFERROR(VLOOKUP(B556,Products!A:I,9,FALSE),"")</f>
        <v>127.13</v>
      </c>
      <c r="U556">
        <f t="shared" si="64"/>
        <v>7</v>
      </c>
      <c r="V556" t="str">
        <f t="shared" si="65"/>
        <v>No</v>
      </c>
      <c r="W556">
        <f t="shared" si="66"/>
        <v>2003</v>
      </c>
      <c r="X556">
        <f t="shared" si="67"/>
        <v>10</v>
      </c>
      <c r="Y556">
        <f>IFERROR(VLOOKUP(B556,Products!A:I,8,FALSE),"")</f>
        <v>58.48</v>
      </c>
      <c r="Z556">
        <f t="shared" si="68"/>
        <v>4299.7</v>
      </c>
      <c r="AA556">
        <f t="shared" si="69"/>
        <v>93.484952120383056</v>
      </c>
      <c r="AB556">
        <f t="shared" si="70"/>
        <v>1</v>
      </c>
      <c r="AC556">
        <f t="shared" si="71"/>
        <v>2077.4600000000005</v>
      </c>
    </row>
    <row r="557" spans="1:29">
      <c r="A557">
        <v>10162</v>
      </c>
      <c r="B557" t="s">
        <v>129</v>
      </c>
      <c r="C557">
        <v>48</v>
      </c>
      <c r="D557">
        <v>156.94</v>
      </c>
      <c r="E557">
        <v>3</v>
      </c>
      <c r="F557" s="6">
        <f>IFERROR(VLOOKUP(A557,Orders!A:B,2,FALSE),"")</f>
        <v>37912</v>
      </c>
      <c r="G557" s="6">
        <f>IFERROR(VLOOKUP(A557,Orders!A:C,3,FALSE),"")</f>
        <v>37920</v>
      </c>
      <c r="H557" s="6">
        <f>IFERROR(VLOOKUP(A557,Orders!A:D,4,FALSE),"")</f>
        <v>37913</v>
      </c>
      <c r="I557" t="str">
        <f>IFERROR(VLOOKUP(A557,Orders!A:E,5,FALSE),"")</f>
        <v>Shipped</v>
      </c>
      <c r="J557">
        <f>IFERROR(VLOOKUP(A557,Orders!A:G,7,FALSE),"")</f>
        <v>321</v>
      </c>
      <c r="K557">
        <f>IFERROR(VLOOKUP(J557,Customers!A:L,12,FALSE),"")</f>
        <v>1165</v>
      </c>
      <c r="L557">
        <f>IFERROR(VLOOKUP(J557,Customers!A:M,13,FALSE),"")</f>
        <v>105000</v>
      </c>
      <c r="M557" t="str">
        <f>IFERROR(VLOOKUP(J557,Customers!A:H,8,FALSE),"")</f>
        <v>San Francisco</v>
      </c>
      <c r="N557">
        <f>IFERROR(VLOOKUP(K557,Employees!A:F,6,FALSE),"")</f>
        <v>1</v>
      </c>
      <c r="O557" t="str">
        <f>IFERROR(VLOOKUP(N557,Offices!A:B,2,FALSE),"")</f>
        <v>San Francisco</v>
      </c>
      <c r="P557" s="6">
        <f>IFERROR(VLOOKUP(J557,Payments!A:C,3,FALSE),"")</f>
        <v>37928</v>
      </c>
      <c r="Q557">
        <f>IFERROR(VLOOKUP(J557,Payments!A:D,4,FALSE),"")</f>
        <v>85559.12</v>
      </c>
      <c r="R557" t="str">
        <f>IFERROR(VLOOKUP(B557,Products!A:C,3,FALSE),"")</f>
        <v>Vintage Cars</v>
      </c>
      <c r="S557">
        <f>IFERROR(VLOOKUP(B557,Products!A:G,7,FALSE),"")</f>
        <v>548</v>
      </c>
      <c r="T557">
        <f>IFERROR(VLOOKUP(B557,Products!A:I,9,FALSE),"")</f>
        <v>168.75</v>
      </c>
      <c r="U557">
        <f t="shared" si="64"/>
        <v>7</v>
      </c>
      <c r="V557" t="str">
        <f t="shared" si="65"/>
        <v>No</v>
      </c>
      <c r="W557">
        <f t="shared" si="66"/>
        <v>2003</v>
      </c>
      <c r="X557">
        <f t="shared" si="67"/>
        <v>10</v>
      </c>
      <c r="Y557">
        <f>IFERROR(VLOOKUP(B557,Products!A:I,8,FALSE),"")</f>
        <v>72.56</v>
      </c>
      <c r="Z557">
        <f t="shared" si="68"/>
        <v>7533.12</v>
      </c>
      <c r="AA557">
        <f t="shared" si="69"/>
        <v>116.28996692392502</v>
      </c>
      <c r="AB557">
        <f t="shared" si="70"/>
        <v>1</v>
      </c>
      <c r="AC557">
        <f t="shared" si="71"/>
        <v>4050.24</v>
      </c>
    </row>
    <row r="558" spans="1:29">
      <c r="A558">
        <v>10162</v>
      </c>
      <c r="B558" t="s">
        <v>126</v>
      </c>
      <c r="C558">
        <v>39</v>
      </c>
      <c r="D558">
        <v>86.51</v>
      </c>
      <c r="E558">
        <v>10</v>
      </c>
      <c r="F558" s="6">
        <f>IFERROR(VLOOKUP(A558,Orders!A:B,2,FALSE),"")</f>
        <v>37912</v>
      </c>
      <c r="G558" s="6">
        <f>IFERROR(VLOOKUP(A558,Orders!A:C,3,FALSE),"")</f>
        <v>37920</v>
      </c>
      <c r="H558" s="6">
        <f>IFERROR(VLOOKUP(A558,Orders!A:D,4,FALSE),"")</f>
        <v>37913</v>
      </c>
      <c r="I558" t="str">
        <f>IFERROR(VLOOKUP(A558,Orders!A:E,5,FALSE),"")</f>
        <v>Shipped</v>
      </c>
      <c r="J558">
        <f>IFERROR(VLOOKUP(A558,Orders!A:G,7,FALSE),"")</f>
        <v>321</v>
      </c>
      <c r="K558">
        <f>IFERROR(VLOOKUP(J558,Customers!A:L,12,FALSE),"")</f>
        <v>1165</v>
      </c>
      <c r="L558">
        <f>IFERROR(VLOOKUP(J558,Customers!A:M,13,FALSE),"")</f>
        <v>105000</v>
      </c>
      <c r="M558" t="str">
        <f>IFERROR(VLOOKUP(J558,Customers!A:H,8,FALSE),"")</f>
        <v>San Francisco</v>
      </c>
      <c r="N558">
        <f>IFERROR(VLOOKUP(K558,Employees!A:F,6,FALSE),"")</f>
        <v>1</v>
      </c>
      <c r="O558" t="str">
        <f>IFERROR(VLOOKUP(N558,Offices!A:B,2,FALSE),"")</f>
        <v>San Francisco</v>
      </c>
      <c r="P558" s="6">
        <f>IFERROR(VLOOKUP(J558,Payments!A:C,3,FALSE),"")</f>
        <v>37928</v>
      </c>
      <c r="Q558">
        <f>IFERROR(VLOOKUP(J558,Payments!A:D,4,FALSE),"")</f>
        <v>85559.12</v>
      </c>
      <c r="R558" t="str">
        <f>IFERROR(VLOOKUP(B558,Products!A:C,3,FALSE),"")</f>
        <v>Vintage Cars</v>
      </c>
      <c r="S558">
        <f>IFERROR(VLOOKUP(B558,Products!A:G,7,FALSE),"")</f>
        <v>6553</v>
      </c>
      <c r="T558">
        <f>IFERROR(VLOOKUP(B558,Products!A:I,9,FALSE),"")</f>
        <v>92.03</v>
      </c>
      <c r="U558">
        <f t="shared" si="64"/>
        <v>7</v>
      </c>
      <c r="V558" t="str">
        <f t="shared" si="65"/>
        <v>No</v>
      </c>
      <c r="W558">
        <f t="shared" si="66"/>
        <v>2003</v>
      </c>
      <c r="X558">
        <f t="shared" si="67"/>
        <v>10</v>
      </c>
      <c r="Y558">
        <f>IFERROR(VLOOKUP(B558,Products!A:I,8,FALSE),"")</f>
        <v>43.26</v>
      </c>
      <c r="Z558">
        <f t="shared" si="68"/>
        <v>3373.8900000000003</v>
      </c>
      <c r="AA558">
        <f t="shared" si="69"/>
        <v>99.976883957466498</v>
      </c>
      <c r="AB558">
        <f t="shared" si="70"/>
        <v>1</v>
      </c>
      <c r="AC558">
        <f t="shared" si="71"/>
        <v>1686.7500000000002</v>
      </c>
    </row>
    <row r="559" spans="1:29">
      <c r="A559">
        <v>10162</v>
      </c>
      <c r="B559" t="s">
        <v>130</v>
      </c>
      <c r="C559">
        <v>37</v>
      </c>
      <c r="D559">
        <v>27.55</v>
      </c>
      <c r="E559">
        <v>5</v>
      </c>
      <c r="F559" s="6">
        <f>IFERROR(VLOOKUP(A559,Orders!A:B,2,FALSE),"")</f>
        <v>37912</v>
      </c>
      <c r="G559" s="6">
        <f>IFERROR(VLOOKUP(A559,Orders!A:C,3,FALSE),"")</f>
        <v>37920</v>
      </c>
      <c r="H559" s="6">
        <f>IFERROR(VLOOKUP(A559,Orders!A:D,4,FALSE),"")</f>
        <v>37913</v>
      </c>
      <c r="I559" t="str">
        <f>IFERROR(VLOOKUP(A559,Orders!A:E,5,FALSE),"")</f>
        <v>Shipped</v>
      </c>
      <c r="J559">
        <f>IFERROR(VLOOKUP(A559,Orders!A:G,7,FALSE),"")</f>
        <v>321</v>
      </c>
      <c r="K559">
        <f>IFERROR(VLOOKUP(J559,Customers!A:L,12,FALSE),"")</f>
        <v>1165</v>
      </c>
      <c r="L559">
        <f>IFERROR(VLOOKUP(J559,Customers!A:M,13,FALSE),"")</f>
        <v>105000</v>
      </c>
      <c r="M559" t="str">
        <f>IFERROR(VLOOKUP(J559,Customers!A:H,8,FALSE),"")</f>
        <v>San Francisco</v>
      </c>
      <c r="N559">
        <f>IFERROR(VLOOKUP(K559,Employees!A:F,6,FALSE),"")</f>
        <v>1</v>
      </c>
      <c r="O559" t="str">
        <f>IFERROR(VLOOKUP(N559,Offices!A:B,2,FALSE),"")</f>
        <v>San Francisco</v>
      </c>
      <c r="P559" s="6">
        <f>IFERROR(VLOOKUP(J559,Payments!A:C,3,FALSE),"")</f>
        <v>37928</v>
      </c>
      <c r="Q559">
        <f>IFERROR(VLOOKUP(J559,Payments!A:D,4,FALSE),"")</f>
        <v>85559.12</v>
      </c>
      <c r="R559" t="str">
        <f>IFERROR(VLOOKUP(B559,Products!A:C,3,FALSE),"")</f>
        <v>Vintage Cars</v>
      </c>
      <c r="S559">
        <f>IFERROR(VLOOKUP(B559,Products!A:G,7,FALSE),"")</f>
        <v>7332</v>
      </c>
      <c r="T559">
        <f>IFERROR(VLOOKUP(B559,Products!A:I,9,FALSE),"")</f>
        <v>33.19</v>
      </c>
      <c r="U559">
        <f t="shared" si="64"/>
        <v>7</v>
      </c>
      <c r="V559" t="str">
        <f t="shared" si="65"/>
        <v>No</v>
      </c>
      <c r="W559">
        <f t="shared" si="66"/>
        <v>2003</v>
      </c>
      <c r="X559">
        <f t="shared" si="67"/>
        <v>10</v>
      </c>
      <c r="Y559">
        <f>IFERROR(VLOOKUP(B559,Products!A:I,8,FALSE),"")</f>
        <v>22.57</v>
      </c>
      <c r="Z559">
        <f t="shared" si="68"/>
        <v>1019.35</v>
      </c>
      <c r="AA559">
        <f t="shared" si="69"/>
        <v>22.064687638458132</v>
      </c>
      <c r="AB559">
        <f t="shared" si="70"/>
        <v>0</v>
      </c>
      <c r="AC559">
        <f t="shared" si="71"/>
        <v>184.26000000000002</v>
      </c>
    </row>
    <row r="560" spans="1:29">
      <c r="A560">
        <v>10162</v>
      </c>
      <c r="B560" t="s">
        <v>131</v>
      </c>
      <c r="C560">
        <v>43</v>
      </c>
      <c r="D560">
        <v>38.979999999999997</v>
      </c>
      <c r="E560">
        <v>4</v>
      </c>
      <c r="F560" s="6">
        <f>IFERROR(VLOOKUP(A560,Orders!A:B,2,FALSE),"")</f>
        <v>37912</v>
      </c>
      <c r="G560" s="6">
        <f>IFERROR(VLOOKUP(A560,Orders!A:C,3,FALSE),"")</f>
        <v>37920</v>
      </c>
      <c r="H560" s="6">
        <f>IFERROR(VLOOKUP(A560,Orders!A:D,4,FALSE),"")</f>
        <v>37913</v>
      </c>
      <c r="I560" t="str">
        <f>IFERROR(VLOOKUP(A560,Orders!A:E,5,FALSE),"")</f>
        <v>Shipped</v>
      </c>
      <c r="J560">
        <f>IFERROR(VLOOKUP(A560,Orders!A:G,7,FALSE),"")</f>
        <v>321</v>
      </c>
      <c r="K560">
        <f>IFERROR(VLOOKUP(J560,Customers!A:L,12,FALSE),"")</f>
        <v>1165</v>
      </c>
      <c r="L560">
        <f>IFERROR(VLOOKUP(J560,Customers!A:M,13,FALSE),"")</f>
        <v>105000</v>
      </c>
      <c r="M560" t="str">
        <f>IFERROR(VLOOKUP(J560,Customers!A:H,8,FALSE),"")</f>
        <v>San Francisco</v>
      </c>
      <c r="N560">
        <f>IFERROR(VLOOKUP(K560,Employees!A:F,6,FALSE),"")</f>
        <v>1</v>
      </c>
      <c r="O560" t="str">
        <f>IFERROR(VLOOKUP(N560,Offices!A:B,2,FALSE),"")</f>
        <v>San Francisco</v>
      </c>
      <c r="P560" s="6">
        <f>IFERROR(VLOOKUP(J560,Payments!A:C,3,FALSE),"")</f>
        <v>37928</v>
      </c>
      <c r="Q560">
        <f>IFERROR(VLOOKUP(J560,Payments!A:D,4,FALSE),"")</f>
        <v>85559.12</v>
      </c>
      <c r="R560" t="str">
        <f>IFERROR(VLOOKUP(B560,Products!A:C,3,FALSE),"")</f>
        <v>Vintage Cars</v>
      </c>
      <c r="S560">
        <f>IFERROR(VLOOKUP(B560,Products!A:G,7,FALSE),"")</f>
        <v>2847</v>
      </c>
      <c r="T560">
        <f>IFERROR(VLOOKUP(B560,Products!A:I,9,FALSE),"")</f>
        <v>44.8</v>
      </c>
      <c r="U560">
        <f t="shared" si="64"/>
        <v>7</v>
      </c>
      <c r="V560" t="str">
        <f t="shared" si="65"/>
        <v>No</v>
      </c>
      <c r="W560">
        <f t="shared" si="66"/>
        <v>2003</v>
      </c>
      <c r="X560">
        <f t="shared" si="67"/>
        <v>10</v>
      </c>
      <c r="Y560">
        <f>IFERROR(VLOOKUP(B560,Products!A:I,8,FALSE),"")</f>
        <v>20.61</v>
      </c>
      <c r="Z560">
        <f t="shared" si="68"/>
        <v>1676.1399999999999</v>
      </c>
      <c r="AA560">
        <f t="shared" si="69"/>
        <v>89.131489568170792</v>
      </c>
      <c r="AB560">
        <f t="shared" si="70"/>
        <v>1</v>
      </c>
      <c r="AC560">
        <f t="shared" si="71"/>
        <v>789.90999999999985</v>
      </c>
    </row>
    <row r="561" spans="1:29">
      <c r="A561">
        <v>10162</v>
      </c>
      <c r="B561" t="s">
        <v>127</v>
      </c>
      <c r="C561">
        <v>37</v>
      </c>
      <c r="D561">
        <v>32.82</v>
      </c>
      <c r="E561">
        <v>7</v>
      </c>
      <c r="F561" s="6">
        <f>IFERROR(VLOOKUP(A561,Orders!A:B,2,FALSE),"")</f>
        <v>37912</v>
      </c>
      <c r="G561" s="6">
        <f>IFERROR(VLOOKUP(A561,Orders!A:C,3,FALSE),"")</f>
        <v>37920</v>
      </c>
      <c r="H561" s="6">
        <f>IFERROR(VLOOKUP(A561,Orders!A:D,4,FALSE),"")</f>
        <v>37913</v>
      </c>
      <c r="I561" t="str">
        <f>IFERROR(VLOOKUP(A561,Orders!A:E,5,FALSE),"")</f>
        <v>Shipped</v>
      </c>
      <c r="J561">
        <f>IFERROR(VLOOKUP(A561,Orders!A:G,7,FALSE),"")</f>
        <v>321</v>
      </c>
      <c r="K561">
        <f>IFERROR(VLOOKUP(J561,Customers!A:L,12,FALSE),"")</f>
        <v>1165</v>
      </c>
      <c r="L561">
        <f>IFERROR(VLOOKUP(J561,Customers!A:M,13,FALSE),"")</f>
        <v>105000</v>
      </c>
      <c r="M561" t="str">
        <f>IFERROR(VLOOKUP(J561,Customers!A:H,8,FALSE),"")</f>
        <v>San Francisco</v>
      </c>
      <c r="N561">
        <f>IFERROR(VLOOKUP(K561,Employees!A:F,6,FALSE),"")</f>
        <v>1</v>
      </c>
      <c r="O561" t="str">
        <f>IFERROR(VLOOKUP(N561,Offices!A:B,2,FALSE),"")</f>
        <v>San Francisco</v>
      </c>
      <c r="P561" s="6">
        <f>IFERROR(VLOOKUP(J561,Payments!A:C,3,FALSE),"")</f>
        <v>37928</v>
      </c>
      <c r="Q561">
        <f>IFERROR(VLOOKUP(J561,Payments!A:D,4,FALSE),"")</f>
        <v>85559.12</v>
      </c>
      <c r="R561" t="str">
        <f>IFERROR(VLOOKUP(B561,Products!A:C,3,FALSE),"")</f>
        <v>Vintage Cars</v>
      </c>
      <c r="S561">
        <f>IFERROR(VLOOKUP(B561,Products!A:G,7,FALSE),"")</f>
        <v>2081</v>
      </c>
      <c r="T561">
        <f>IFERROR(VLOOKUP(B561,Products!A:I,9,FALSE),"")</f>
        <v>41.03</v>
      </c>
      <c r="U561">
        <f t="shared" si="64"/>
        <v>7</v>
      </c>
      <c r="V561" t="str">
        <f t="shared" si="65"/>
        <v>No</v>
      </c>
      <c r="W561">
        <f t="shared" si="66"/>
        <v>2003</v>
      </c>
      <c r="X561">
        <f t="shared" si="67"/>
        <v>10</v>
      </c>
      <c r="Y561">
        <f>IFERROR(VLOOKUP(B561,Products!A:I,8,FALSE),"")</f>
        <v>21.75</v>
      </c>
      <c r="Z561">
        <f t="shared" si="68"/>
        <v>1214.3399999999999</v>
      </c>
      <c r="AA561">
        <f t="shared" si="69"/>
        <v>50.896551724137929</v>
      </c>
      <c r="AB561">
        <f t="shared" si="70"/>
        <v>0</v>
      </c>
      <c r="AC561">
        <f t="shared" si="71"/>
        <v>409.59000000000003</v>
      </c>
    </row>
    <row r="562" spans="1:29">
      <c r="A562">
        <v>10163</v>
      </c>
      <c r="B562" t="s">
        <v>134</v>
      </c>
      <c r="C562">
        <v>21</v>
      </c>
      <c r="D562">
        <v>212.16</v>
      </c>
      <c r="E562">
        <v>1</v>
      </c>
      <c r="F562" s="6">
        <f>IFERROR(VLOOKUP(A562,Orders!A:B,2,FALSE),"")</f>
        <v>37914</v>
      </c>
      <c r="G562" s="6">
        <f>IFERROR(VLOOKUP(A562,Orders!A:C,3,FALSE),"")</f>
        <v>37921</v>
      </c>
      <c r="H562" s="6">
        <f>IFERROR(VLOOKUP(A562,Orders!A:D,4,FALSE),"")</f>
        <v>37918</v>
      </c>
      <c r="I562" t="str">
        <f>IFERROR(VLOOKUP(A562,Orders!A:E,5,FALSE),"")</f>
        <v>Shipped</v>
      </c>
      <c r="J562">
        <f>IFERROR(VLOOKUP(A562,Orders!A:G,7,FALSE),"")</f>
        <v>424</v>
      </c>
      <c r="K562">
        <f>IFERROR(VLOOKUP(J562,Customers!A:L,12,FALSE),"")</f>
        <v>1286</v>
      </c>
      <c r="L562">
        <f>IFERROR(VLOOKUP(J562,Customers!A:M,13,FALSE),"")</f>
        <v>67500</v>
      </c>
      <c r="M562" t="str">
        <f>IFERROR(VLOOKUP(J562,Customers!A:H,8,FALSE),"")</f>
        <v>NYC</v>
      </c>
      <c r="N562">
        <f>IFERROR(VLOOKUP(K562,Employees!A:F,6,FALSE),"")</f>
        <v>3</v>
      </c>
      <c r="O562" t="str">
        <f>IFERROR(VLOOKUP(N562,Offices!A:B,2,FALSE),"")</f>
        <v>NYC</v>
      </c>
      <c r="P562" s="6">
        <f>IFERROR(VLOOKUP(J562,Payments!A:C,3,FALSE),"")</f>
        <v>38328</v>
      </c>
      <c r="Q562">
        <f>IFERROR(VLOOKUP(J562,Payments!A:D,4,FALSE),"")</f>
        <v>25505.98</v>
      </c>
      <c r="R562" t="str">
        <f>IFERROR(VLOOKUP(B562,Products!A:C,3,FALSE),"")</f>
        <v>Classic Cars</v>
      </c>
      <c r="S562">
        <f>IFERROR(VLOOKUP(B562,Products!A:G,7,FALSE),"")</f>
        <v>7305</v>
      </c>
      <c r="T562">
        <f>IFERROR(VLOOKUP(B562,Products!A:I,9,FALSE),"")</f>
        <v>214.3</v>
      </c>
      <c r="U562">
        <f t="shared" si="64"/>
        <v>3</v>
      </c>
      <c r="V562" t="str">
        <f t="shared" si="65"/>
        <v>Yes</v>
      </c>
      <c r="W562">
        <f t="shared" si="66"/>
        <v>2003</v>
      </c>
      <c r="X562">
        <f t="shared" si="67"/>
        <v>10</v>
      </c>
      <c r="Y562">
        <f>IFERROR(VLOOKUP(B562,Products!A:I,8,FALSE),"")</f>
        <v>98.58</v>
      </c>
      <c r="Z562">
        <f t="shared" si="68"/>
        <v>4455.3599999999997</v>
      </c>
      <c r="AA562">
        <f t="shared" si="69"/>
        <v>115.2160681679854</v>
      </c>
      <c r="AB562">
        <f t="shared" si="70"/>
        <v>1</v>
      </c>
      <c r="AC562">
        <f t="shared" si="71"/>
        <v>2385.1799999999998</v>
      </c>
    </row>
    <row r="563" spans="1:29">
      <c r="A563">
        <v>10163</v>
      </c>
      <c r="B563" t="s">
        <v>139</v>
      </c>
      <c r="C563">
        <v>31</v>
      </c>
      <c r="D563">
        <v>101.31</v>
      </c>
      <c r="E563">
        <v>2</v>
      </c>
      <c r="F563" s="6">
        <f>IFERROR(VLOOKUP(A563,Orders!A:B,2,FALSE),"")</f>
        <v>37914</v>
      </c>
      <c r="G563" s="6">
        <f>IFERROR(VLOOKUP(A563,Orders!A:C,3,FALSE),"")</f>
        <v>37921</v>
      </c>
      <c r="H563" s="6">
        <f>IFERROR(VLOOKUP(A563,Orders!A:D,4,FALSE),"")</f>
        <v>37918</v>
      </c>
      <c r="I563" t="str">
        <f>IFERROR(VLOOKUP(A563,Orders!A:E,5,FALSE),"")</f>
        <v>Shipped</v>
      </c>
      <c r="J563">
        <f>IFERROR(VLOOKUP(A563,Orders!A:G,7,FALSE),"")</f>
        <v>424</v>
      </c>
      <c r="K563">
        <f>IFERROR(VLOOKUP(J563,Customers!A:L,12,FALSE),"")</f>
        <v>1286</v>
      </c>
      <c r="L563">
        <f>IFERROR(VLOOKUP(J563,Customers!A:M,13,FALSE),"")</f>
        <v>67500</v>
      </c>
      <c r="M563" t="str">
        <f>IFERROR(VLOOKUP(J563,Customers!A:H,8,FALSE),"")</f>
        <v>NYC</v>
      </c>
      <c r="N563">
        <f>IFERROR(VLOOKUP(K563,Employees!A:F,6,FALSE),"")</f>
        <v>3</v>
      </c>
      <c r="O563" t="str">
        <f>IFERROR(VLOOKUP(N563,Offices!A:B,2,FALSE),"")</f>
        <v>NYC</v>
      </c>
      <c r="P563" s="6">
        <f>IFERROR(VLOOKUP(J563,Payments!A:C,3,FALSE),"")</f>
        <v>38328</v>
      </c>
      <c r="Q563">
        <f>IFERROR(VLOOKUP(J563,Payments!A:D,4,FALSE),"")</f>
        <v>25505.98</v>
      </c>
      <c r="R563" t="str">
        <f>IFERROR(VLOOKUP(B563,Products!A:C,3,FALSE),"")</f>
        <v>Vintage Cars</v>
      </c>
      <c r="S563">
        <f>IFERROR(VLOOKUP(B563,Products!A:G,7,FALSE),"")</f>
        <v>4189</v>
      </c>
      <c r="T563">
        <f>IFERROR(VLOOKUP(B563,Products!A:I,9,FALSE),"")</f>
        <v>101.31</v>
      </c>
      <c r="U563">
        <f t="shared" si="64"/>
        <v>3</v>
      </c>
      <c r="V563" t="str">
        <f t="shared" si="65"/>
        <v>Yes</v>
      </c>
      <c r="W563">
        <f t="shared" si="66"/>
        <v>2003</v>
      </c>
      <c r="X563">
        <f t="shared" si="67"/>
        <v>10</v>
      </c>
      <c r="Y563">
        <f>IFERROR(VLOOKUP(B563,Products!A:I,8,FALSE),"")</f>
        <v>60.78</v>
      </c>
      <c r="Z563">
        <f t="shared" si="68"/>
        <v>3140.61</v>
      </c>
      <c r="AA563">
        <f t="shared" si="69"/>
        <v>66.683119447186584</v>
      </c>
      <c r="AB563">
        <f t="shared" si="70"/>
        <v>0</v>
      </c>
      <c r="AC563">
        <f t="shared" si="71"/>
        <v>1256.43</v>
      </c>
    </row>
    <row r="564" spans="1:29">
      <c r="A564">
        <v>10163</v>
      </c>
      <c r="B564" t="s">
        <v>140</v>
      </c>
      <c r="C564">
        <v>48</v>
      </c>
      <c r="D564">
        <v>59.96</v>
      </c>
      <c r="E564">
        <v>4</v>
      </c>
      <c r="F564" s="6">
        <f>IFERROR(VLOOKUP(A564,Orders!A:B,2,FALSE),"")</f>
        <v>37914</v>
      </c>
      <c r="G564" s="6">
        <f>IFERROR(VLOOKUP(A564,Orders!A:C,3,FALSE),"")</f>
        <v>37921</v>
      </c>
      <c r="H564" s="6">
        <f>IFERROR(VLOOKUP(A564,Orders!A:D,4,FALSE),"")</f>
        <v>37918</v>
      </c>
      <c r="I564" t="str">
        <f>IFERROR(VLOOKUP(A564,Orders!A:E,5,FALSE),"")</f>
        <v>Shipped</v>
      </c>
      <c r="J564">
        <f>IFERROR(VLOOKUP(A564,Orders!A:G,7,FALSE),"")</f>
        <v>424</v>
      </c>
      <c r="K564">
        <f>IFERROR(VLOOKUP(J564,Customers!A:L,12,FALSE),"")</f>
        <v>1286</v>
      </c>
      <c r="L564">
        <f>IFERROR(VLOOKUP(J564,Customers!A:M,13,FALSE),"")</f>
        <v>67500</v>
      </c>
      <c r="M564" t="str">
        <f>IFERROR(VLOOKUP(J564,Customers!A:H,8,FALSE),"")</f>
        <v>NYC</v>
      </c>
      <c r="N564">
        <f>IFERROR(VLOOKUP(K564,Employees!A:F,6,FALSE),"")</f>
        <v>3</v>
      </c>
      <c r="O564" t="str">
        <f>IFERROR(VLOOKUP(N564,Offices!A:B,2,FALSE),"")</f>
        <v>NYC</v>
      </c>
      <c r="P564" s="6">
        <f>IFERROR(VLOOKUP(J564,Payments!A:C,3,FALSE),"")</f>
        <v>38328</v>
      </c>
      <c r="Q564">
        <f>IFERROR(VLOOKUP(J564,Payments!A:D,4,FALSE),"")</f>
        <v>25505.98</v>
      </c>
      <c r="R564" t="str">
        <f>IFERROR(VLOOKUP(B564,Products!A:C,3,FALSE),"")</f>
        <v>Vintage Cars</v>
      </c>
      <c r="S564">
        <f>IFERROR(VLOOKUP(B564,Products!A:G,7,FALSE),"")</f>
        <v>5649</v>
      </c>
      <c r="T564">
        <f>IFERROR(VLOOKUP(B564,Products!A:I,9,FALSE),"")</f>
        <v>62.46</v>
      </c>
      <c r="U564">
        <f t="shared" si="64"/>
        <v>3</v>
      </c>
      <c r="V564" t="str">
        <f t="shared" si="65"/>
        <v>Yes</v>
      </c>
      <c r="W564">
        <f t="shared" si="66"/>
        <v>2003</v>
      </c>
      <c r="X564">
        <f t="shared" si="67"/>
        <v>10</v>
      </c>
      <c r="Y564">
        <f>IFERROR(VLOOKUP(B564,Products!A:I,8,FALSE),"")</f>
        <v>34.35</v>
      </c>
      <c r="Z564">
        <f t="shared" si="68"/>
        <v>2878.08</v>
      </c>
      <c r="AA564">
        <f t="shared" si="69"/>
        <v>74.556040756914115</v>
      </c>
      <c r="AB564">
        <f t="shared" si="70"/>
        <v>1</v>
      </c>
      <c r="AC564">
        <f t="shared" si="71"/>
        <v>1229.28</v>
      </c>
    </row>
    <row r="565" spans="1:29">
      <c r="A565">
        <v>10163</v>
      </c>
      <c r="B565" t="s">
        <v>141</v>
      </c>
      <c r="C565">
        <v>40</v>
      </c>
      <c r="D565">
        <v>101.58</v>
      </c>
      <c r="E565">
        <v>3</v>
      </c>
      <c r="F565" s="6">
        <f>IFERROR(VLOOKUP(A565,Orders!A:B,2,FALSE),"")</f>
        <v>37914</v>
      </c>
      <c r="G565" s="6">
        <f>IFERROR(VLOOKUP(A565,Orders!A:C,3,FALSE),"")</f>
        <v>37921</v>
      </c>
      <c r="H565" s="6">
        <f>IFERROR(VLOOKUP(A565,Orders!A:D,4,FALSE),"")</f>
        <v>37918</v>
      </c>
      <c r="I565" t="str">
        <f>IFERROR(VLOOKUP(A565,Orders!A:E,5,FALSE),"")</f>
        <v>Shipped</v>
      </c>
      <c r="J565">
        <f>IFERROR(VLOOKUP(A565,Orders!A:G,7,FALSE),"")</f>
        <v>424</v>
      </c>
      <c r="K565">
        <f>IFERROR(VLOOKUP(J565,Customers!A:L,12,FALSE),"")</f>
        <v>1286</v>
      </c>
      <c r="L565">
        <f>IFERROR(VLOOKUP(J565,Customers!A:M,13,FALSE),"")</f>
        <v>67500</v>
      </c>
      <c r="M565" t="str">
        <f>IFERROR(VLOOKUP(J565,Customers!A:H,8,FALSE),"")</f>
        <v>NYC</v>
      </c>
      <c r="N565">
        <f>IFERROR(VLOOKUP(K565,Employees!A:F,6,FALSE),"")</f>
        <v>3</v>
      </c>
      <c r="O565" t="str">
        <f>IFERROR(VLOOKUP(N565,Offices!A:B,2,FALSE),"")</f>
        <v>NYC</v>
      </c>
      <c r="P565" s="6">
        <f>IFERROR(VLOOKUP(J565,Payments!A:C,3,FALSE),"")</f>
        <v>38328</v>
      </c>
      <c r="Q565">
        <f>IFERROR(VLOOKUP(J565,Payments!A:D,4,FALSE),"")</f>
        <v>25505.98</v>
      </c>
      <c r="R565" t="str">
        <f>IFERROR(VLOOKUP(B565,Products!A:C,3,FALSE),"")</f>
        <v>Vintage Cars</v>
      </c>
      <c r="S565">
        <f>IFERROR(VLOOKUP(B565,Products!A:G,7,FALSE),"")</f>
        <v>5992</v>
      </c>
      <c r="T565">
        <f>IFERROR(VLOOKUP(B565,Products!A:I,9,FALSE),"")</f>
        <v>104.72</v>
      </c>
      <c r="U565">
        <f t="shared" si="64"/>
        <v>3</v>
      </c>
      <c r="V565" t="str">
        <f t="shared" si="65"/>
        <v>Yes</v>
      </c>
      <c r="W565">
        <f t="shared" si="66"/>
        <v>2003</v>
      </c>
      <c r="X565">
        <f t="shared" si="67"/>
        <v>10</v>
      </c>
      <c r="Y565">
        <f>IFERROR(VLOOKUP(B565,Products!A:I,8,FALSE),"")</f>
        <v>60.74</v>
      </c>
      <c r="Z565">
        <f t="shared" si="68"/>
        <v>4063.2</v>
      </c>
      <c r="AA565">
        <f t="shared" si="69"/>
        <v>67.237405334211388</v>
      </c>
      <c r="AB565">
        <f t="shared" si="70"/>
        <v>1</v>
      </c>
      <c r="AC565">
        <f t="shared" si="71"/>
        <v>1633.6</v>
      </c>
    </row>
    <row r="566" spans="1:29">
      <c r="A566">
        <v>10163</v>
      </c>
      <c r="B566" t="s">
        <v>142</v>
      </c>
      <c r="C566">
        <v>43</v>
      </c>
      <c r="D566">
        <v>80.36</v>
      </c>
      <c r="E566">
        <v>6</v>
      </c>
      <c r="F566" s="6">
        <f>IFERROR(VLOOKUP(A566,Orders!A:B,2,FALSE),"")</f>
        <v>37914</v>
      </c>
      <c r="G566" s="6">
        <f>IFERROR(VLOOKUP(A566,Orders!A:C,3,FALSE),"")</f>
        <v>37921</v>
      </c>
      <c r="H566" s="6">
        <f>IFERROR(VLOOKUP(A566,Orders!A:D,4,FALSE),"")</f>
        <v>37918</v>
      </c>
      <c r="I566" t="str">
        <f>IFERROR(VLOOKUP(A566,Orders!A:E,5,FALSE),"")</f>
        <v>Shipped</v>
      </c>
      <c r="J566">
        <f>IFERROR(VLOOKUP(A566,Orders!A:G,7,FALSE),"")</f>
        <v>424</v>
      </c>
      <c r="K566">
        <f>IFERROR(VLOOKUP(J566,Customers!A:L,12,FALSE),"")</f>
        <v>1286</v>
      </c>
      <c r="L566">
        <f>IFERROR(VLOOKUP(J566,Customers!A:M,13,FALSE),"")</f>
        <v>67500</v>
      </c>
      <c r="M566" t="str">
        <f>IFERROR(VLOOKUP(J566,Customers!A:H,8,FALSE),"")</f>
        <v>NYC</v>
      </c>
      <c r="N566">
        <f>IFERROR(VLOOKUP(K566,Employees!A:F,6,FALSE),"")</f>
        <v>3</v>
      </c>
      <c r="O566" t="str">
        <f>IFERROR(VLOOKUP(N566,Offices!A:B,2,FALSE),"")</f>
        <v>NYC</v>
      </c>
      <c r="P566" s="6">
        <f>IFERROR(VLOOKUP(J566,Payments!A:C,3,FALSE),"")</f>
        <v>38328</v>
      </c>
      <c r="Q566">
        <f>IFERROR(VLOOKUP(J566,Payments!A:D,4,FALSE),"")</f>
        <v>25505.98</v>
      </c>
      <c r="R566" t="str">
        <f>IFERROR(VLOOKUP(B566,Products!A:C,3,FALSE),"")</f>
        <v>Vintage Cars</v>
      </c>
      <c r="S566">
        <f>IFERROR(VLOOKUP(B566,Products!A:G,7,FALSE),"")</f>
        <v>7913</v>
      </c>
      <c r="T566">
        <f>IFERROR(VLOOKUP(B566,Products!A:I,9,FALSE),"")</f>
        <v>99.21</v>
      </c>
      <c r="U566">
        <f t="shared" si="64"/>
        <v>3</v>
      </c>
      <c r="V566" t="str">
        <f t="shared" si="65"/>
        <v>Yes</v>
      </c>
      <c r="W566">
        <f t="shared" si="66"/>
        <v>2003</v>
      </c>
      <c r="X566">
        <f t="shared" si="67"/>
        <v>10</v>
      </c>
      <c r="Y566">
        <f>IFERROR(VLOOKUP(B566,Products!A:I,8,FALSE),"")</f>
        <v>57.54</v>
      </c>
      <c r="Z566">
        <f t="shared" si="68"/>
        <v>3455.48</v>
      </c>
      <c r="AA566">
        <f t="shared" si="69"/>
        <v>39.659367396593673</v>
      </c>
      <c r="AB566">
        <f t="shared" si="70"/>
        <v>0</v>
      </c>
      <c r="AC566">
        <f t="shared" si="71"/>
        <v>981.26</v>
      </c>
    </row>
    <row r="567" spans="1:29">
      <c r="A567">
        <v>10163</v>
      </c>
      <c r="B567" t="s">
        <v>146</v>
      </c>
      <c r="C567">
        <v>42</v>
      </c>
      <c r="D567">
        <v>96.42</v>
      </c>
      <c r="E567">
        <v>5</v>
      </c>
      <c r="F567" s="6">
        <f>IFERROR(VLOOKUP(A567,Orders!A:B,2,FALSE),"")</f>
        <v>37914</v>
      </c>
      <c r="G567" s="6">
        <f>IFERROR(VLOOKUP(A567,Orders!A:C,3,FALSE),"")</f>
        <v>37921</v>
      </c>
      <c r="H567" s="6">
        <f>IFERROR(VLOOKUP(A567,Orders!A:D,4,FALSE),"")</f>
        <v>37918</v>
      </c>
      <c r="I567" t="str">
        <f>IFERROR(VLOOKUP(A567,Orders!A:E,5,FALSE),"")</f>
        <v>Shipped</v>
      </c>
      <c r="J567">
        <f>IFERROR(VLOOKUP(A567,Orders!A:G,7,FALSE),"")</f>
        <v>424</v>
      </c>
      <c r="K567">
        <f>IFERROR(VLOOKUP(J567,Customers!A:L,12,FALSE),"")</f>
        <v>1286</v>
      </c>
      <c r="L567">
        <f>IFERROR(VLOOKUP(J567,Customers!A:M,13,FALSE),"")</f>
        <v>67500</v>
      </c>
      <c r="M567" t="str">
        <f>IFERROR(VLOOKUP(J567,Customers!A:H,8,FALSE),"")</f>
        <v>NYC</v>
      </c>
      <c r="N567">
        <f>IFERROR(VLOOKUP(K567,Employees!A:F,6,FALSE),"")</f>
        <v>3</v>
      </c>
      <c r="O567" t="str">
        <f>IFERROR(VLOOKUP(N567,Offices!A:B,2,FALSE),"")</f>
        <v>NYC</v>
      </c>
      <c r="P567" s="6">
        <f>IFERROR(VLOOKUP(J567,Payments!A:C,3,FALSE),"")</f>
        <v>38328</v>
      </c>
      <c r="Q567">
        <f>IFERROR(VLOOKUP(J567,Payments!A:D,4,FALSE),"")</f>
        <v>25505.98</v>
      </c>
      <c r="R567" t="str">
        <f>IFERROR(VLOOKUP(B567,Products!A:C,3,FALSE),"")</f>
        <v>Vintage Cars</v>
      </c>
      <c r="S567">
        <f>IFERROR(VLOOKUP(B567,Products!A:G,7,FALSE),"")</f>
        <v>4710</v>
      </c>
      <c r="T567">
        <f>IFERROR(VLOOKUP(B567,Products!A:I,9,FALSE),"")</f>
        <v>97.39</v>
      </c>
      <c r="U567">
        <f t="shared" si="64"/>
        <v>3</v>
      </c>
      <c r="V567" t="str">
        <f t="shared" si="65"/>
        <v>Yes</v>
      </c>
      <c r="W567">
        <f t="shared" si="66"/>
        <v>2003</v>
      </c>
      <c r="X567">
        <f t="shared" si="67"/>
        <v>10</v>
      </c>
      <c r="Y567">
        <f>IFERROR(VLOOKUP(B567,Products!A:I,8,FALSE),"")</f>
        <v>57.46</v>
      </c>
      <c r="Z567">
        <f t="shared" si="68"/>
        <v>4049.64</v>
      </c>
      <c r="AA567">
        <f t="shared" si="69"/>
        <v>67.803689523146531</v>
      </c>
      <c r="AB567">
        <f t="shared" si="70"/>
        <v>1</v>
      </c>
      <c r="AC567">
        <f t="shared" si="71"/>
        <v>1636.32</v>
      </c>
    </row>
    <row r="568" spans="1:29">
      <c r="A568">
        <v>10164</v>
      </c>
      <c r="B568" t="s">
        <v>135</v>
      </c>
      <c r="C568">
        <v>21</v>
      </c>
      <c r="D568">
        <v>143.31</v>
      </c>
      <c r="E568">
        <v>2</v>
      </c>
      <c r="F568" s="6">
        <f>IFERROR(VLOOKUP(A568,Orders!A:B,2,FALSE),"")</f>
        <v>37915</v>
      </c>
      <c r="G568" s="6">
        <f>IFERROR(VLOOKUP(A568,Orders!A:C,3,FALSE),"")</f>
        <v>37924</v>
      </c>
      <c r="H568" s="6">
        <f>IFERROR(VLOOKUP(A568,Orders!A:D,4,FALSE),"")</f>
        <v>37917</v>
      </c>
      <c r="I568" t="str">
        <f>IFERROR(VLOOKUP(A568,Orders!A:E,5,FALSE),"")</f>
        <v>Resolved</v>
      </c>
      <c r="J568">
        <f>IFERROR(VLOOKUP(A568,Orders!A:G,7,FALSE),"")</f>
        <v>452</v>
      </c>
      <c r="K568">
        <f>IFERROR(VLOOKUP(J568,Customers!A:L,12,FALSE),"")</f>
        <v>1401</v>
      </c>
      <c r="L568">
        <f>IFERROR(VLOOKUP(J568,Customers!A:M,13,FALSE),"")</f>
        <v>45300</v>
      </c>
      <c r="M568" t="str">
        <f>IFERROR(VLOOKUP(J568,Customers!A:H,8,FALSE),"")</f>
        <v>Graz</v>
      </c>
      <c r="N568">
        <f>IFERROR(VLOOKUP(K568,Employees!A:F,6,FALSE),"")</f>
        <v>4</v>
      </c>
      <c r="O568" t="str">
        <f>IFERROR(VLOOKUP(N568,Offices!A:B,2,FALSE),"")</f>
        <v>Paris</v>
      </c>
      <c r="P568" s="6">
        <f>IFERROR(VLOOKUP(J568,Payments!A:C,3,FALSE),"")</f>
        <v>37940</v>
      </c>
      <c r="Q568">
        <f>IFERROR(VLOOKUP(J568,Payments!A:D,4,FALSE),"")</f>
        <v>27121.9</v>
      </c>
      <c r="R568" t="str">
        <f>IFERROR(VLOOKUP(B568,Products!A:C,3,FALSE),"")</f>
        <v>Classic Cars</v>
      </c>
      <c r="S568">
        <f>IFERROR(VLOOKUP(B568,Products!A:G,7,FALSE),"")</f>
        <v>6791</v>
      </c>
      <c r="T568">
        <f>IFERROR(VLOOKUP(B568,Products!A:I,9,FALSE),"")</f>
        <v>147.74</v>
      </c>
      <c r="U568">
        <f t="shared" si="64"/>
        <v>7</v>
      </c>
      <c r="V568" t="str">
        <f t="shared" si="65"/>
        <v>No</v>
      </c>
      <c r="W568">
        <f t="shared" si="66"/>
        <v>2003</v>
      </c>
      <c r="X568">
        <f t="shared" si="67"/>
        <v>10</v>
      </c>
      <c r="Y568">
        <f>IFERROR(VLOOKUP(B568,Products!A:I,8,FALSE),"")</f>
        <v>103.42</v>
      </c>
      <c r="Z568">
        <f t="shared" si="68"/>
        <v>3009.51</v>
      </c>
      <c r="AA568">
        <f t="shared" si="69"/>
        <v>38.570876039450788</v>
      </c>
      <c r="AB568">
        <f t="shared" si="70"/>
        <v>0</v>
      </c>
      <c r="AC568">
        <f t="shared" si="71"/>
        <v>837.69</v>
      </c>
    </row>
    <row r="569" spans="1:29">
      <c r="A569">
        <v>10164</v>
      </c>
      <c r="B569" t="s">
        <v>136</v>
      </c>
      <c r="C569">
        <v>49</v>
      </c>
      <c r="D569">
        <v>121.64</v>
      </c>
      <c r="E569">
        <v>6</v>
      </c>
      <c r="F569" s="6">
        <f>IFERROR(VLOOKUP(A569,Orders!A:B,2,FALSE),"")</f>
        <v>37915</v>
      </c>
      <c r="G569" s="6">
        <f>IFERROR(VLOOKUP(A569,Orders!A:C,3,FALSE),"")</f>
        <v>37924</v>
      </c>
      <c r="H569" s="6">
        <f>IFERROR(VLOOKUP(A569,Orders!A:D,4,FALSE),"")</f>
        <v>37917</v>
      </c>
      <c r="I569" t="str">
        <f>IFERROR(VLOOKUP(A569,Orders!A:E,5,FALSE),"")</f>
        <v>Resolved</v>
      </c>
      <c r="J569">
        <f>IFERROR(VLOOKUP(A569,Orders!A:G,7,FALSE),"")</f>
        <v>452</v>
      </c>
      <c r="K569">
        <f>IFERROR(VLOOKUP(J569,Customers!A:L,12,FALSE),"")</f>
        <v>1401</v>
      </c>
      <c r="L569">
        <f>IFERROR(VLOOKUP(J569,Customers!A:M,13,FALSE),"")</f>
        <v>45300</v>
      </c>
      <c r="M569" t="str">
        <f>IFERROR(VLOOKUP(J569,Customers!A:H,8,FALSE),"")</f>
        <v>Graz</v>
      </c>
      <c r="N569">
        <f>IFERROR(VLOOKUP(K569,Employees!A:F,6,FALSE),"")</f>
        <v>4</v>
      </c>
      <c r="O569" t="str">
        <f>IFERROR(VLOOKUP(N569,Offices!A:B,2,FALSE),"")</f>
        <v>Paris</v>
      </c>
      <c r="P569" s="6">
        <f>IFERROR(VLOOKUP(J569,Payments!A:C,3,FALSE),"")</f>
        <v>37940</v>
      </c>
      <c r="Q569">
        <f>IFERROR(VLOOKUP(J569,Payments!A:D,4,FALSE),"")</f>
        <v>27121.9</v>
      </c>
      <c r="R569" t="str">
        <f>IFERROR(VLOOKUP(B569,Products!A:C,3,FALSE),"")</f>
        <v>Trucks and Buses</v>
      </c>
      <c r="S569">
        <f>IFERROR(VLOOKUP(B569,Products!A:G,7,FALSE),"")</f>
        <v>1579</v>
      </c>
      <c r="T569">
        <f>IFERROR(VLOOKUP(B569,Products!A:I,9,FALSE),"")</f>
        <v>136.66999999999999</v>
      </c>
      <c r="U569">
        <f t="shared" si="64"/>
        <v>7</v>
      </c>
      <c r="V569" t="str">
        <f t="shared" si="65"/>
        <v>No</v>
      </c>
      <c r="W569">
        <f t="shared" si="66"/>
        <v>2003</v>
      </c>
      <c r="X569">
        <f t="shared" si="67"/>
        <v>10</v>
      </c>
      <c r="Y569">
        <f>IFERROR(VLOOKUP(B569,Products!A:I,8,FALSE),"")</f>
        <v>77.900000000000006</v>
      </c>
      <c r="Z569">
        <f t="shared" si="68"/>
        <v>5960.36</v>
      </c>
      <c r="AA569">
        <f t="shared" si="69"/>
        <v>56.148908857509618</v>
      </c>
      <c r="AB569">
        <f t="shared" si="70"/>
        <v>0</v>
      </c>
      <c r="AC569">
        <f t="shared" si="71"/>
        <v>2143.2599999999998</v>
      </c>
    </row>
    <row r="570" spans="1:29">
      <c r="A570">
        <v>10164</v>
      </c>
      <c r="B570" t="s">
        <v>137</v>
      </c>
      <c r="C570">
        <v>36</v>
      </c>
      <c r="D570">
        <v>103.84</v>
      </c>
      <c r="E570">
        <v>8</v>
      </c>
      <c r="F570" s="6">
        <f>IFERROR(VLOOKUP(A570,Orders!A:B,2,FALSE),"")</f>
        <v>37915</v>
      </c>
      <c r="G570" s="6">
        <f>IFERROR(VLOOKUP(A570,Orders!A:C,3,FALSE),"")</f>
        <v>37924</v>
      </c>
      <c r="H570" s="6">
        <f>IFERROR(VLOOKUP(A570,Orders!A:D,4,FALSE),"")</f>
        <v>37917</v>
      </c>
      <c r="I570" t="str">
        <f>IFERROR(VLOOKUP(A570,Orders!A:E,5,FALSE),"")</f>
        <v>Resolved</v>
      </c>
      <c r="J570">
        <f>IFERROR(VLOOKUP(A570,Orders!A:G,7,FALSE),"")</f>
        <v>452</v>
      </c>
      <c r="K570">
        <f>IFERROR(VLOOKUP(J570,Customers!A:L,12,FALSE),"")</f>
        <v>1401</v>
      </c>
      <c r="L570">
        <f>IFERROR(VLOOKUP(J570,Customers!A:M,13,FALSE),"")</f>
        <v>45300</v>
      </c>
      <c r="M570" t="str">
        <f>IFERROR(VLOOKUP(J570,Customers!A:H,8,FALSE),"")</f>
        <v>Graz</v>
      </c>
      <c r="N570">
        <f>IFERROR(VLOOKUP(K570,Employees!A:F,6,FALSE),"")</f>
        <v>4</v>
      </c>
      <c r="O570" t="str">
        <f>IFERROR(VLOOKUP(N570,Offices!A:B,2,FALSE),"")</f>
        <v>Paris</v>
      </c>
      <c r="P570" s="6">
        <f>IFERROR(VLOOKUP(J570,Payments!A:C,3,FALSE),"")</f>
        <v>37940</v>
      </c>
      <c r="Q570">
        <f>IFERROR(VLOOKUP(J570,Payments!A:D,4,FALSE),"")</f>
        <v>27121.9</v>
      </c>
      <c r="R570" t="str">
        <f>IFERROR(VLOOKUP(B570,Products!A:C,3,FALSE),"")</f>
        <v>Trucks and Buses</v>
      </c>
      <c r="S570">
        <f>IFERROR(VLOOKUP(B570,Products!A:G,7,FALSE),"")</f>
        <v>2613</v>
      </c>
      <c r="T570">
        <f>IFERROR(VLOOKUP(B570,Products!A:I,9,FALSE),"")</f>
        <v>116.67</v>
      </c>
      <c r="U570">
        <f t="shared" si="64"/>
        <v>7</v>
      </c>
      <c r="V570" t="str">
        <f t="shared" si="65"/>
        <v>No</v>
      </c>
      <c r="W570">
        <f t="shared" si="66"/>
        <v>2003</v>
      </c>
      <c r="X570">
        <f t="shared" si="67"/>
        <v>10</v>
      </c>
      <c r="Y570">
        <f>IFERROR(VLOOKUP(B570,Products!A:I,8,FALSE),"")</f>
        <v>58.33</v>
      </c>
      <c r="Z570">
        <f t="shared" si="68"/>
        <v>3738.2400000000002</v>
      </c>
      <c r="AA570">
        <f t="shared" si="69"/>
        <v>78.021601234356268</v>
      </c>
      <c r="AB570">
        <f t="shared" si="70"/>
        <v>1</v>
      </c>
      <c r="AC570">
        <f t="shared" si="71"/>
        <v>1638.3600000000001</v>
      </c>
    </row>
    <row r="571" spans="1:29">
      <c r="A571">
        <v>10164</v>
      </c>
      <c r="B571" t="s">
        <v>143</v>
      </c>
      <c r="C571">
        <v>45</v>
      </c>
      <c r="D571">
        <v>107.76</v>
      </c>
      <c r="E571">
        <v>3</v>
      </c>
      <c r="F571" s="6">
        <f>IFERROR(VLOOKUP(A571,Orders!A:B,2,FALSE),"")</f>
        <v>37915</v>
      </c>
      <c r="G571" s="6">
        <f>IFERROR(VLOOKUP(A571,Orders!A:C,3,FALSE),"")</f>
        <v>37924</v>
      </c>
      <c r="H571" s="6">
        <f>IFERROR(VLOOKUP(A571,Orders!A:D,4,FALSE),"")</f>
        <v>37917</v>
      </c>
      <c r="I571" t="str">
        <f>IFERROR(VLOOKUP(A571,Orders!A:E,5,FALSE),"")</f>
        <v>Resolved</v>
      </c>
      <c r="J571">
        <f>IFERROR(VLOOKUP(A571,Orders!A:G,7,FALSE),"")</f>
        <v>452</v>
      </c>
      <c r="K571">
        <f>IFERROR(VLOOKUP(J571,Customers!A:L,12,FALSE),"")</f>
        <v>1401</v>
      </c>
      <c r="L571">
        <f>IFERROR(VLOOKUP(J571,Customers!A:M,13,FALSE),"")</f>
        <v>45300</v>
      </c>
      <c r="M571" t="str">
        <f>IFERROR(VLOOKUP(J571,Customers!A:H,8,FALSE),"")</f>
        <v>Graz</v>
      </c>
      <c r="N571">
        <f>IFERROR(VLOOKUP(K571,Employees!A:F,6,FALSE),"")</f>
        <v>4</v>
      </c>
      <c r="O571" t="str">
        <f>IFERROR(VLOOKUP(N571,Offices!A:B,2,FALSE),"")</f>
        <v>Paris</v>
      </c>
      <c r="P571" s="6">
        <f>IFERROR(VLOOKUP(J571,Payments!A:C,3,FALSE),"")</f>
        <v>37940</v>
      </c>
      <c r="Q571">
        <f>IFERROR(VLOOKUP(J571,Payments!A:D,4,FALSE),"")</f>
        <v>27121.9</v>
      </c>
      <c r="R571" t="str">
        <f>IFERROR(VLOOKUP(B571,Products!A:C,3,FALSE),"")</f>
        <v>Trucks and Buses</v>
      </c>
      <c r="S571">
        <f>IFERROR(VLOOKUP(B571,Products!A:G,7,FALSE),"")</f>
        <v>3128</v>
      </c>
      <c r="T571">
        <f>IFERROR(VLOOKUP(B571,Products!A:I,9,FALSE),"")</f>
        <v>121.08</v>
      </c>
      <c r="U571">
        <f t="shared" si="64"/>
        <v>7</v>
      </c>
      <c r="V571" t="str">
        <f t="shared" si="65"/>
        <v>No</v>
      </c>
      <c r="W571">
        <f t="shared" si="66"/>
        <v>2003</v>
      </c>
      <c r="X571">
        <f t="shared" si="67"/>
        <v>10</v>
      </c>
      <c r="Y571">
        <f>IFERROR(VLOOKUP(B571,Products!A:I,8,FALSE),"")</f>
        <v>84.76</v>
      </c>
      <c r="Z571">
        <f t="shared" si="68"/>
        <v>4849.2</v>
      </c>
      <c r="AA571">
        <f t="shared" si="69"/>
        <v>27.135441245870691</v>
      </c>
      <c r="AB571">
        <f t="shared" si="70"/>
        <v>0</v>
      </c>
      <c r="AC571">
        <f t="shared" si="71"/>
        <v>1035</v>
      </c>
    </row>
    <row r="572" spans="1:29">
      <c r="A572">
        <v>10164</v>
      </c>
      <c r="B572" t="s">
        <v>144</v>
      </c>
      <c r="C572">
        <v>25</v>
      </c>
      <c r="D572">
        <v>46.29</v>
      </c>
      <c r="E572">
        <v>7</v>
      </c>
      <c r="F572" s="6">
        <f>IFERROR(VLOOKUP(A572,Orders!A:B,2,FALSE),"")</f>
        <v>37915</v>
      </c>
      <c r="G572" s="6">
        <f>IFERROR(VLOOKUP(A572,Orders!A:C,3,FALSE),"")</f>
        <v>37924</v>
      </c>
      <c r="H572" s="6">
        <f>IFERROR(VLOOKUP(A572,Orders!A:D,4,FALSE),"")</f>
        <v>37917</v>
      </c>
      <c r="I572" t="str">
        <f>IFERROR(VLOOKUP(A572,Orders!A:E,5,FALSE),"")</f>
        <v>Resolved</v>
      </c>
      <c r="J572">
        <f>IFERROR(VLOOKUP(A572,Orders!A:G,7,FALSE),"")</f>
        <v>452</v>
      </c>
      <c r="K572">
        <f>IFERROR(VLOOKUP(J572,Customers!A:L,12,FALSE),"")</f>
        <v>1401</v>
      </c>
      <c r="L572">
        <f>IFERROR(VLOOKUP(J572,Customers!A:M,13,FALSE),"")</f>
        <v>45300</v>
      </c>
      <c r="M572" t="str">
        <f>IFERROR(VLOOKUP(J572,Customers!A:H,8,FALSE),"")</f>
        <v>Graz</v>
      </c>
      <c r="N572">
        <f>IFERROR(VLOOKUP(K572,Employees!A:F,6,FALSE),"")</f>
        <v>4</v>
      </c>
      <c r="O572" t="str">
        <f>IFERROR(VLOOKUP(N572,Offices!A:B,2,FALSE),"")</f>
        <v>Paris</v>
      </c>
      <c r="P572" s="6">
        <f>IFERROR(VLOOKUP(J572,Payments!A:C,3,FALSE),"")</f>
        <v>37940</v>
      </c>
      <c r="Q572">
        <f>IFERROR(VLOOKUP(J572,Payments!A:D,4,FALSE),"")</f>
        <v>27121.9</v>
      </c>
      <c r="R572" t="str">
        <f>IFERROR(VLOOKUP(B572,Products!A:C,3,FALSE),"")</f>
        <v>Vintage Cars</v>
      </c>
      <c r="S572">
        <f>IFERROR(VLOOKUP(B572,Products!A:G,7,FALSE),"")</f>
        <v>6645</v>
      </c>
      <c r="T572">
        <f>IFERROR(VLOOKUP(B572,Products!A:I,9,FALSE),"")</f>
        <v>50.31</v>
      </c>
      <c r="U572">
        <f t="shared" si="64"/>
        <v>7</v>
      </c>
      <c r="V572" t="str">
        <f t="shared" si="65"/>
        <v>No</v>
      </c>
      <c r="W572">
        <f t="shared" si="66"/>
        <v>2003</v>
      </c>
      <c r="X572">
        <f t="shared" si="67"/>
        <v>10</v>
      </c>
      <c r="Y572">
        <f>IFERROR(VLOOKUP(B572,Products!A:I,8,FALSE),"")</f>
        <v>23.14</v>
      </c>
      <c r="Z572">
        <f t="shared" si="68"/>
        <v>1157.25</v>
      </c>
      <c r="AA572">
        <f t="shared" si="69"/>
        <v>100.04321521175453</v>
      </c>
      <c r="AB572">
        <f t="shared" si="70"/>
        <v>1</v>
      </c>
      <c r="AC572">
        <f t="shared" si="71"/>
        <v>578.75</v>
      </c>
    </row>
    <row r="573" spans="1:29">
      <c r="A573">
        <v>10164</v>
      </c>
      <c r="B573" t="s">
        <v>147</v>
      </c>
      <c r="C573">
        <v>24</v>
      </c>
      <c r="D573">
        <v>91.49</v>
      </c>
      <c r="E573">
        <v>1</v>
      </c>
      <c r="F573" s="6">
        <f>IFERROR(VLOOKUP(A573,Orders!A:B,2,FALSE),"")</f>
        <v>37915</v>
      </c>
      <c r="G573" s="6">
        <f>IFERROR(VLOOKUP(A573,Orders!A:C,3,FALSE),"")</f>
        <v>37924</v>
      </c>
      <c r="H573" s="6">
        <f>IFERROR(VLOOKUP(A573,Orders!A:D,4,FALSE),"")</f>
        <v>37917</v>
      </c>
      <c r="I573" t="str">
        <f>IFERROR(VLOOKUP(A573,Orders!A:E,5,FALSE),"")</f>
        <v>Resolved</v>
      </c>
      <c r="J573">
        <f>IFERROR(VLOOKUP(A573,Orders!A:G,7,FALSE),"")</f>
        <v>452</v>
      </c>
      <c r="K573">
        <f>IFERROR(VLOOKUP(J573,Customers!A:L,12,FALSE),"")</f>
        <v>1401</v>
      </c>
      <c r="L573">
        <f>IFERROR(VLOOKUP(J573,Customers!A:M,13,FALSE),"")</f>
        <v>45300</v>
      </c>
      <c r="M573" t="str">
        <f>IFERROR(VLOOKUP(J573,Customers!A:H,8,FALSE),"")</f>
        <v>Graz</v>
      </c>
      <c r="N573">
        <f>IFERROR(VLOOKUP(K573,Employees!A:F,6,FALSE),"")</f>
        <v>4</v>
      </c>
      <c r="O573" t="str">
        <f>IFERROR(VLOOKUP(N573,Offices!A:B,2,FALSE),"")</f>
        <v>Paris</v>
      </c>
      <c r="P573" s="6">
        <f>IFERROR(VLOOKUP(J573,Payments!A:C,3,FALSE),"")</f>
        <v>37940</v>
      </c>
      <c r="Q573">
        <f>IFERROR(VLOOKUP(J573,Payments!A:D,4,FALSE),"")</f>
        <v>27121.9</v>
      </c>
      <c r="R573" t="str">
        <f>IFERROR(VLOOKUP(B573,Products!A:C,3,FALSE),"")</f>
        <v>Trucks and Buses</v>
      </c>
      <c r="S573">
        <f>IFERROR(VLOOKUP(B573,Products!A:G,7,FALSE),"")</f>
        <v>5099</v>
      </c>
      <c r="T573">
        <f>IFERROR(VLOOKUP(B573,Products!A:I,9,FALSE),"")</f>
        <v>96.31</v>
      </c>
      <c r="U573">
        <f t="shared" si="64"/>
        <v>7</v>
      </c>
      <c r="V573" t="str">
        <f t="shared" si="65"/>
        <v>No</v>
      </c>
      <c r="W573">
        <f t="shared" si="66"/>
        <v>2003</v>
      </c>
      <c r="X573">
        <f t="shared" si="67"/>
        <v>10</v>
      </c>
      <c r="Y573">
        <f>IFERROR(VLOOKUP(B573,Products!A:I,8,FALSE),"")</f>
        <v>53.93</v>
      </c>
      <c r="Z573">
        <f t="shared" si="68"/>
        <v>2195.7599999999998</v>
      </c>
      <c r="AA573">
        <f t="shared" si="69"/>
        <v>69.645837196365648</v>
      </c>
      <c r="AB573">
        <f t="shared" si="70"/>
        <v>1</v>
      </c>
      <c r="AC573">
        <f t="shared" si="71"/>
        <v>901.43999999999983</v>
      </c>
    </row>
    <row r="574" spans="1:29">
      <c r="A574">
        <v>10164</v>
      </c>
      <c r="B574" t="s">
        <v>148</v>
      </c>
      <c r="C574">
        <v>49</v>
      </c>
      <c r="D574">
        <v>57.53</v>
      </c>
      <c r="E574">
        <v>5</v>
      </c>
      <c r="F574" s="6">
        <f>IFERROR(VLOOKUP(A574,Orders!A:B,2,FALSE),"")</f>
        <v>37915</v>
      </c>
      <c r="G574" s="6">
        <f>IFERROR(VLOOKUP(A574,Orders!A:C,3,FALSE),"")</f>
        <v>37924</v>
      </c>
      <c r="H574" s="6">
        <f>IFERROR(VLOOKUP(A574,Orders!A:D,4,FALSE),"")</f>
        <v>37917</v>
      </c>
      <c r="I574" t="str">
        <f>IFERROR(VLOOKUP(A574,Orders!A:E,5,FALSE),"")</f>
        <v>Resolved</v>
      </c>
      <c r="J574">
        <f>IFERROR(VLOOKUP(A574,Orders!A:G,7,FALSE),"")</f>
        <v>452</v>
      </c>
      <c r="K574">
        <f>IFERROR(VLOOKUP(J574,Customers!A:L,12,FALSE),"")</f>
        <v>1401</v>
      </c>
      <c r="L574">
        <f>IFERROR(VLOOKUP(J574,Customers!A:M,13,FALSE),"")</f>
        <v>45300</v>
      </c>
      <c r="M574" t="str">
        <f>IFERROR(VLOOKUP(J574,Customers!A:H,8,FALSE),"")</f>
        <v>Graz</v>
      </c>
      <c r="N574">
        <f>IFERROR(VLOOKUP(K574,Employees!A:F,6,FALSE),"")</f>
        <v>4</v>
      </c>
      <c r="O574" t="str">
        <f>IFERROR(VLOOKUP(N574,Offices!A:B,2,FALSE),"")</f>
        <v>Paris</v>
      </c>
      <c r="P574" s="6">
        <f>IFERROR(VLOOKUP(J574,Payments!A:C,3,FALSE),"")</f>
        <v>37940</v>
      </c>
      <c r="Q574">
        <f>IFERROR(VLOOKUP(J574,Payments!A:D,4,FALSE),"")</f>
        <v>27121.9</v>
      </c>
      <c r="R574" t="str">
        <f>IFERROR(VLOOKUP(B574,Products!A:C,3,FALSE),"")</f>
        <v>Trucks and Buses</v>
      </c>
      <c r="S574">
        <f>IFERROR(VLOOKUP(B574,Products!A:G,7,FALSE),"")</f>
        <v>814</v>
      </c>
      <c r="T574">
        <f>IFERROR(VLOOKUP(B574,Products!A:I,9,FALSE),"")</f>
        <v>64.64</v>
      </c>
      <c r="U574">
        <f t="shared" si="64"/>
        <v>7</v>
      </c>
      <c r="V574" t="str">
        <f t="shared" si="65"/>
        <v>No</v>
      </c>
      <c r="W574">
        <f t="shared" si="66"/>
        <v>2003</v>
      </c>
      <c r="X574">
        <f t="shared" si="67"/>
        <v>10</v>
      </c>
      <c r="Y574">
        <f>IFERROR(VLOOKUP(B574,Products!A:I,8,FALSE),"")</f>
        <v>33.61</v>
      </c>
      <c r="Z574">
        <f t="shared" si="68"/>
        <v>2818.9700000000003</v>
      </c>
      <c r="AA574">
        <f t="shared" si="69"/>
        <v>71.169294852722402</v>
      </c>
      <c r="AB574">
        <f t="shared" si="70"/>
        <v>1</v>
      </c>
      <c r="AC574">
        <f t="shared" si="71"/>
        <v>1172.0800000000002</v>
      </c>
    </row>
    <row r="575" spans="1:29">
      <c r="A575">
        <v>10164</v>
      </c>
      <c r="B575" t="s">
        <v>149</v>
      </c>
      <c r="C575">
        <v>39</v>
      </c>
      <c r="D575">
        <v>86.99</v>
      </c>
      <c r="E575">
        <v>4</v>
      </c>
      <c r="F575" s="6">
        <f>IFERROR(VLOOKUP(A575,Orders!A:B,2,FALSE),"")</f>
        <v>37915</v>
      </c>
      <c r="G575" s="6">
        <f>IFERROR(VLOOKUP(A575,Orders!A:C,3,FALSE),"")</f>
        <v>37924</v>
      </c>
      <c r="H575" s="6">
        <f>IFERROR(VLOOKUP(A575,Orders!A:D,4,FALSE),"")</f>
        <v>37917</v>
      </c>
      <c r="I575" t="str">
        <f>IFERROR(VLOOKUP(A575,Orders!A:E,5,FALSE),"")</f>
        <v>Resolved</v>
      </c>
      <c r="J575">
        <f>IFERROR(VLOOKUP(A575,Orders!A:G,7,FALSE),"")</f>
        <v>452</v>
      </c>
      <c r="K575">
        <f>IFERROR(VLOOKUP(J575,Customers!A:L,12,FALSE),"")</f>
        <v>1401</v>
      </c>
      <c r="L575">
        <f>IFERROR(VLOOKUP(J575,Customers!A:M,13,FALSE),"")</f>
        <v>45300</v>
      </c>
      <c r="M575" t="str">
        <f>IFERROR(VLOOKUP(J575,Customers!A:H,8,FALSE),"")</f>
        <v>Graz</v>
      </c>
      <c r="N575">
        <f>IFERROR(VLOOKUP(K575,Employees!A:F,6,FALSE),"")</f>
        <v>4</v>
      </c>
      <c r="O575" t="str">
        <f>IFERROR(VLOOKUP(N575,Offices!A:B,2,FALSE),"")</f>
        <v>Paris</v>
      </c>
      <c r="P575" s="6">
        <f>IFERROR(VLOOKUP(J575,Payments!A:C,3,FALSE),"")</f>
        <v>37940</v>
      </c>
      <c r="Q575">
        <f>IFERROR(VLOOKUP(J575,Payments!A:D,4,FALSE),"")</f>
        <v>27121.9</v>
      </c>
      <c r="R575" t="str">
        <f>IFERROR(VLOOKUP(B575,Products!A:C,3,FALSE),"")</f>
        <v>Classic Cars</v>
      </c>
      <c r="S575">
        <f>IFERROR(VLOOKUP(B575,Products!A:G,7,FALSE),"")</f>
        <v>6934</v>
      </c>
      <c r="T575">
        <f>IFERROR(VLOOKUP(B575,Products!A:I,9,FALSE),"")</f>
        <v>101.15</v>
      </c>
      <c r="U575">
        <f t="shared" si="64"/>
        <v>7</v>
      </c>
      <c r="V575" t="str">
        <f t="shared" si="65"/>
        <v>No</v>
      </c>
      <c r="W575">
        <f t="shared" si="66"/>
        <v>2003</v>
      </c>
      <c r="X575">
        <f t="shared" si="67"/>
        <v>10</v>
      </c>
      <c r="Y575">
        <f>IFERROR(VLOOKUP(B575,Products!A:I,8,FALSE),"")</f>
        <v>46.53</v>
      </c>
      <c r="Z575">
        <f t="shared" si="68"/>
        <v>3392.6099999999997</v>
      </c>
      <c r="AA575">
        <f t="shared" si="69"/>
        <v>86.954652912099704</v>
      </c>
      <c r="AB575">
        <f t="shared" si="70"/>
        <v>1</v>
      </c>
      <c r="AC575">
        <f t="shared" si="71"/>
        <v>1577.9399999999998</v>
      </c>
    </row>
    <row r="576" spans="1:29">
      <c r="A576">
        <v>10165</v>
      </c>
      <c r="B576" t="s">
        <v>164</v>
      </c>
      <c r="C576">
        <v>44</v>
      </c>
      <c r="D576">
        <v>168.32</v>
      </c>
      <c r="E576">
        <v>3</v>
      </c>
      <c r="F576" s="6">
        <f>IFERROR(VLOOKUP(A576,Orders!A:B,2,FALSE),"")</f>
        <v>37916</v>
      </c>
      <c r="G576" s="6">
        <f>IFERROR(VLOOKUP(A576,Orders!A:C,3,FALSE),"")</f>
        <v>37925</v>
      </c>
      <c r="H576" s="6">
        <f>IFERROR(VLOOKUP(A576,Orders!A:D,4,FALSE),"")</f>
        <v>37981</v>
      </c>
      <c r="I576" t="str">
        <f>IFERROR(VLOOKUP(A576,Orders!A:E,5,FALSE),"")</f>
        <v>Shipped</v>
      </c>
      <c r="J576">
        <f>IFERROR(VLOOKUP(A576,Orders!A:G,7,FALSE),"")</f>
        <v>148</v>
      </c>
      <c r="K576">
        <f>IFERROR(VLOOKUP(J576,Customers!A:L,12,FALSE),"")</f>
        <v>1621</v>
      </c>
      <c r="L576">
        <f>IFERROR(VLOOKUP(J576,Customers!A:M,13,FALSE),"")</f>
        <v>103800</v>
      </c>
      <c r="M576" t="str">
        <f>IFERROR(VLOOKUP(J576,Customers!A:H,8,FALSE),"")</f>
        <v>Singapore</v>
      </c>
      <c r="N576">
        <f>IFERROR(VLOOKUP(K576,Employees!A:F,6,FALSE),"")</f>
        <v>5</v>
      </c>
      <c r="O576" t="str">
        <f>IFERROR(VLOOKUP(N576,Offices!A:B,2,FALSE),"")</f>
        <v>Tokyo</v>
      </c>
      <c r="P576" s="6">
        <f>IFERROR(VLOOKUP(J576,Payments!A:C,3,FALSE),"")</f>
        <v>37733</v>
      </c>
      <c r="Q576">
        <f>IFERROR(VLOOKUP(J576,Payments!A:D,4,FALSE),"")</f>
        <v>44380.15</v>
      </c>
      <c r="R576" t="str">
        <f>IFERROR(VLOOKUP(B576,Products!A:C,3,FALSE),"")</f>
        <v>Classic Cars</v>
      </c>
      <c r="S576">
        <f>IFERROR(VLOOKUP(B576,Products!A:G,7,FALSE),"")</f>
        <v>3619</v>
      </c>
      <c r="T576">
        <f>IFERROR(VLOOKUP(B576,Products!A:I,9,FALSE),"")</f>
        <v>207.8</v>
      </c>
      <c r="U576">
        <f t="shared" si="64"/>
        <v>-56</v>
      </c>
      <c r="V576" t="str">
        <f t="shared" si="65"/>
        <v>Yes</v>
      </c>
      <c r="W576">
        <f t="shared" si="66"/>
        <v>2003</v>
      </c>
      <c r="X576">
        <f t="shared" si="67"/>
        <v>10</v>
      </c>
      <c r="Y576">
        <f>IFERROR(VLOOKUP(B576,Products!A:I,8,FALSE),"")</f>
        <v>95.59</v>
      </c>
      <c r="Z576">
        <f t="shared" si="68"/>
        <v>7406.08</v>
      </c>
      <c r="AA576">
        <f t="shared" si="69"/>
        <v>76.085364577884704</v>
      </c>
      <c r="AB576">
        <f t="shared" si="70"/>
        <v>1</v>
      </c>
      <c r="AC576">
        <f t="shared" si="71"/>
        <v>3200.1199999999994</v>
      </c>
    </row>
    <row r="577" spans="1:29">
      <c r="A577">
        <v>10165</v>
      </c>
      <c r="B577" t="s">
        <v>150</v>
      </c>
      <c r="C577">
        <v>34</v>
      </c>
      <c r="D577">
        <v>123.89</v>
      </c>
      <c r="E577">
        <v>4</v>
      </c>
      <c r="F577" s="6">
        <f>IFERROR(VLOOKUP(A577,Orders!A:B,2,FALSE),"")</f>
        <v>37916</v>
      </c>
      <c r="G577" s="6">
        <f>IFERROR(VLOOKUP(A577,Orders!A:C,3,FALSE),"")</f>
        <v>37925</v>
      </c>
      <c r="H577" s="6">
        <f>IFERROR(VLOOKUP(A577,Orders!A:D,4,FALSE),"")</f>
        <v>37981</v>
      </c>
      <c r="I577" t="str">
        <f>IFERROR(VLOOKUP(A577,Orders!A:E,5,FALSE),"")</f>
        <v>Shipped</v>
      </c>
      <c r="J577">
        <f>IFERROR(VLOOKUP(A577,Orders!A:G,7,FALSE),"")</f>
        <v>148</v>
      </c>
      <c r="K577">
        <f>IFERROR(VLOOKUP(J577,Customers!A:L,12,FALSE),"")</f>
        <v>1621</v>
      </c>
      <c r="L577">
        <f>IFERROR(VLOOKUP(J577,Customers!A:M,13,FALSE),"")</f>
        <v>103800</v>
      </c>
      <c r="M577" t="str">
        <f>IFERROR(VLOOKUP(J577,Customers!A:H,8,FALSE),"")</f>
        <v>Singapore</v>
      </c>
      <c r="N577">
        <f>IFERROR(VLOOKUP(K577,Employees!A:F,6,FALSE),"")</f>
        <v>5</v>
      </c>
      <c r="O577" t="str">
        <f>IFERROR(VLOOKUP(N577,Offices!A:B,2,FALSE),"")</f>
        <v>Tokyo</v>
      </c>
      <c r="P577" s="6">
        <f>IFERROR(VLOOKUP(J577,Payments!A:C,3,FALSE),"")</f>
        <v>37733</v>
      </c>
      <c r="Q577">
        <f>IFERROR(VLOOKUP(J577,Payments!A:D,4,FALSE),"")</f>
        <v>44380.15</v>
      </c>
      <c r="R577" t="str">
        <f>IFERROR(VLOOKUP(B577,Products!A:C,3,FALSE),"")</f>
        <v>Classic Cars</v>
      </c>
      <c r="S577">
        <f>IFERROR(VLOOKUP(B577,Products!A:G,7,FALSE),"")</f>
        <v>6906</v>
      </c>
      <c r="T577">
        <f>IFERROR(VLOOKUP(B577,Products!A:I,9,FALSE),"")</f>
        <v>151.08000000000001</v>
      </c>
      <c r="U577">
        <f t="shared" si="64"/>
        <v>-56</v>
      </c>
      <c r="V577" t="str">
        <f t="shared" si="65"/>
        <v>Yes</v>
      </c>
      <c r="W577">
        <f t="shared" si="66"/>
        <v>2003</v>
      </c>
      <c r="X577">
        <f t="shared" si="67"/>
        <v>10</v>
      </c>
      <c r="Y577">
        <f>IFERROR(VLOOKUP(B577,Products!A:I,8,FALSE),"")</f>
        <v>89.14</v>
      </c>
      <c r="Z577">
        <f t="shared" si="68"/>
        <v>4212.26</v>
      </c>
      <c r="AA577">
        <f t="shared" si="69"/>
        <v>38.983621269912497</v>
      </c>
      <c r="AB577">
        <f t="shared" si="70"/>
        <v>0</v>
      </c>
      <c r="AC577">
        <f t="shared" si="71"/>
        <v>1181.5</v>
      </c>
    </row>
    <row r="578" spans="1:29">
      <c r="A578">
        <v>10165</v>
      </c>
      <c r="B578" t="s">
        <v>165</v>
      </c>
      <c r="C578">
        <v>27</v>
      </c>
      <c r="D578">
        <v>152.26</v>
      </c>
      <c r="E578">
        <v>2</v>
      </c>
      <c r="F578" s="6">
        <f>IFERROR(VLOOKUP(A578,Orders!A:B,2,FALSE),"")</f>
        <v>37916</v>
      </c>
      <c r="G578" s="6">
        <f>IFERROR(VLOOKUP(A578,Orders!A:C,3,FALSE),"")</f>
        <v>37925</v>
      </c>
      <c r="H578" s="6">
        <f>IFERROR(VLOOKUP(A578,Orders!A:D,4,FALSE),"")</f>
        <v>37981</v>
      </c>
      <c r="I578" t="str">
        <f>IFERROR(VLOOKUP(A578,Orders!A:E,5,FALSE),"")</f>
        <v>Shipped</v>
      </c>
      <c r="J578">
        <f>IFERROR(VLOOKUP(A578,Orders!A:G,7,FALSE),"")</f>
        <v>148</v>
      </c>
      <c r="K578">
        <f>IFERROR(VLOOKUP(J578,Customers!A:L,12,FALSE),"")</f>
        <v>1621</v>
      </c>
      <c r="L578">
        <f>IFERROR(VLOOKUP(J578,Customers!A:M,13,FALSE),"")</f>
        <v>103800</v>
      </c>
      <c r="M578" t="str">
        <f>IFERROR(VLOOKUP(J578,Customers!A:H,8,FALSE),"")</f>
        <v>Singapore</v>
      </c>
      <c r="N578">
        <f>IFERROR(VLOOKUP(K578,Employees!A:F,6,FALSE),"")</f>
        <v>5</v>
      </c>
      <c r="O578" t="str">
        <f>IFERROR(VLOOKUP(N578,Offices!A:B,2,FALSE),"")</f>
        <v>Tokyo</v>
      </c>
      <c r="P578" s="6">
        <f>IFERROR(VLOOKUP(J578,Payments!A:C,3,FALSE),"")</f>
        <v>37733</v>
      </c>
      <c r="Q578">
        <f>IFERROR(VLOOKUP(J578,Payments!A:D,4,FALSE),"")</f>
        <v>44380.15</v>
      </c>
      <c r="R578" t="str">
        <f>IFERROR(VLOOKUP(B578,Products!A:C,3,FALSE),"")</f>
        <v>Classic Cars</v>
      </c>
      <c r="S578">
        <f>IFERROR(VLOOKUP(B578,Products!A:G,7,FALSE),"")</f>
        <v>1049</v>
      </c>
      <c r="T578">
        <f>IFERROR(VLOOKUP(B578,Products!A:I,9,FALSE),"")</f>
        <v>173.02</v>
      </c>
      <c r="U578">
        <f t="shared" ref="U578:U641" si="72">G578-H578</f>
        <v>-56</v>
      </c>
      <c r="V578" t="str">
        <f t="shared" ref="V578:V641" si="73">IF(OR(I578="Shipped",I578="Resolved"),IF(U578&lt;=6,"Yes","No"),"")</f>
        <v>Yes</v>
      </c>
      <c r="W578">
        <f t="shared" ref="W578:W641" si="74">YEAR(F578)</f>
        <v>2003</v>
      </c>
      <c r="X578">
        <f t="shared" ref="X578:X641" si="75">MONTH(F578)</f>
        <v>10</v>
      </c>
      <c r="Y578">
        <f>IFERROR(VLOOKUP(B578,Products!A:I,8,FALSE),"")</f>
        <v>83.05</v>
      </c>
      <c r="Z578">
        <f t="shared" ref="Z578:Z641" si="76">C578*D578</f>
        <v>4111.0199999999995</v>
      </c>
      <c r="AA578">
        <f t="shared" ref="AA578:AA641" si="77">((D578-Y578)/Y578)*100</f>
        <v>83.335340156532197</v>
      </c>
      <c r="AB578">
        <f t="shared" ref="AB578:AB641" si="78">IF(AA578&gt;=67, 1,0)</f>
        <v>1</v>
      </c>
      <c r="AC578">
        <f t="shared" ref="AC578:AC641" si="79">C578*(D578-Y578)</f>
        <v>1868.6699999999998</v>
      </c>
    </row>
    <row r="579" spans="1:29">
      <c r="A579">
        <v>10165</v>
      </c>
      <c r="B579" t="s">
        <v>151</v>
      </c>
      <c r="C579">
        <v>48</v>
      </c>
      <c r="D579">
        <v>109.02</v>
      </c>
      <c r="E579">
        <v>12</v>
      </c>
      <c r="F579" s="6">
        <f>IFERROR(VLOOKUP(A579,Orders!A:B,2,FALSE),"")</f>
        <v>37916</v>
      </c>
      <c r="G579" s="6">
        <f>IFERROR(VLOOKUP(A579,Orders!A:C,3,FALSE),"")</f>
        <v>37925</v>
      </c>
      <c r="H579" s="6">
        <f>IFERROR(VLOOKUP(A579,Orders!A:D,4,FALSE),"")</f>
        <v>37981</v>
      </c>
      <c r="I579" t="str">
        <f>IFERROR(VLOOKUP(A579,Orders!A:E,5,FALSE),"")</f>
        <v>Shipped</v>
      </c>
      <c r="J579">
        <f>IFERROR(VLOOKUP(A579,Orders!A:G,7,FALSE),"")</f>
        <v>148</v>
      </c>
      <c r="K579">
        <f>IFERROR(VLOOKUP(J579,Customers!A:L,12,FALSE),"")</f>
        <v>1621</v>
      </c>
      <c r="L579">
        <f>IFERROR(VLOOKUP(J579,Customers!A:M,13,FALSE),"")</f>
        <v>103800</v>
      </c>
      <c r="M579" t="str">
        <f>IFERROR(VLOOKUP(J579,Customers!A:H,8,FALSE),"")</f>
        <v>Singapore</v>
      </c>
      <c r="N579">
        <f>IFERROR(VLOOKUP(K579,Employees!A:F,6,FALSE),"")</f>
        <v>5</v>
      </c>
      <c r="O579" t="str">
        <f>IFERROR(VLOOKUP(N579,Offices!A:B,2,FALSE),"")</f>
        <v>Tokyo</v>
      </c>
      <c r="P579" s="6">
        <f>IFERROR(VLOOKUP(J579,Payments!A:C,3,FALSE),"")</f>
        <v>37733</v>
      </c>
      <c r="Q579">
        <f>IFERROR(VLOOKUP(J579,Payments!A:D,4,FALSE),"")</f>
        <v>44380.15</v>
      </c>
      <c r="R579" t="str">
        <f>IFERROR(VLOOKUP(B579,Products!A:C,3,FALSE),"")</f>
        <v>Trucks and Buses</v>
      </c>
      <c r="S579">
        <f>IFERROR(VLOOKUP(B579,Products!A:G,7,FALSE),"")</f>
        <v>6125</v>
      </c>
      <c r="T579">
        <f>IFERROR(VLOOKUP(B579,Products!A:I,9,FALSE),"")</f>
        <v>118.5</v>
      </c>
      <c r="U579">
        <f t="shared" si="72"/>
        <v>-56</v>
      </c>
      <c r="V579" t="str">
        <f t="shared" si="73"/>
        <v>Yes</v>
      </c>
      <c r="W579">
        <f t="shared" si="74"/>
        <v>2003</v>
      </c>
      <c r="X579">
        <f t="shared" si="75"/>
        <v>10</v>
      </c>
      <c r="Y579">
        <f>IFERROR(VLOOKUP(B579,Products!A:I,8,FALSE),"")</f>
        <v>55.7</v>
      </c>
      <c r="Z579">
        <f t="shared" si="76"/>
        <v>5232.96</v>
      </c>
      <c r="AA579">
        <f t="shared" si="77"/>
        <v>95.72710951526031</v>
      </c>
      <c r="AB579">
        <f t="shared" si="78"/>
        <v>1</v>
      </c>
      <c r="AC579">
        <f t="shared" si="79"/>
        <v>2559.3599999999997</v>
      </c>
    </row>
    <row r="580" spans="1:29">
      <c r="A580">
        <v>10165</v>
      </c>
      <c r="B580" t="s">
        <v>152</v>
      </c>
      <c r="C580">
        <v>29</v>
      </c>
      <c r="D580">
        <v>134.26</v>
      </c>
      <c r="E580">
        <v>11</v>
      </c>
      <c r="F580" s="6">
        <f>IFERROR(VLOOKUP(A580,Orders!A:B,2,FALSE),"")</f>
        <v>37916</v>
      </c>
      <c r="G580" s="6">
        <f>IFERROR(VLOOKUP(A580,Orders!A:C,3,FALSE),"")</f>
        <v>37925</v>
      </c>
      <c r="H580" s="6">
        <f>IFERROR(VLOOKUP(A580,Orders!A:D,4,FALSE),"")</f>
        <v>37981</v>
      </c>
      <c r="I580" t="str">
        <f>IFERROR(VLOOKUP(A580,Orders!A:E,5,FALSE),"")</f>
        <v>Shipped</v>
      </c>
      <c r="J580">
        <f>IFERROR(VLOOKUP(A580,Orders!A:G,7,FALSE),"")</f>
        <v>148</v>
      </c>
      <c r="K580">
        <f>IFERROR(VLOOKUP(J580,Customers!A:L,12,FALSE),"")</f>
        <v>1621</v>
      </c>
      <c r="L580">
        <f>IFERROR(VLOOKUP(J580,Customers!A:M,13,FALSE),"")</f>
        <v>103800</v>
      </c>
      <c r="M580" t="str">
        <f>IFERROR(VLOOKUP(J580,Customers!A:H,8,FALSE),"")</f>
        <v>Singapore</v>
      </c>
      <c r="N580">
        <f>IFERROR(VLOOKUP(K580,Employees!A:F,6,FALSE),"")</f>
        <v>5</v>
      </c>
      <c r="O580" t="str">
        <f>IFERROR(VLOOKUP(N580,Offices!A:B,2,FALSE),"")</f>
        <v>Tokyo</v>
      </c>
      <c r="P580" s="6">
        <f>IFERROR(VLOOKUP(J580,Payments!A:C,3,FALSE),"")</f>
        <v>37733</v>
      </c>
      <c r="Q580">
        <f>IFERROR(VLOOKUP(J580,Payments!A:D,4,FALSE),"")</f>
        <v>44380.15</v>
      </c>
      <c r="R580" t="str">
        <f>IFERROR(VLOOKUP(B580,Products!A:C,3,FALSE),"")</f>
        <v>Classic Cars</v>
      </c>
      <c r="S580">
        <f>IFERROR(VLOOKUP(B580,Products!A:G,7,FALSE),"")</f>
        <v>4724</v>
      </c>
      <c r="T580">
        <f>IFERROR(VLOOKUP(B580,Products!A:I,9,FALSE),"")</f>
        <v>163.72999999999999</v>
      </c>
      <c r="U580">
        <f t="shared" si="72"/>
        <v>-56</v>
      </c>
      <c r="V580" t="str">
        <f t="shared" si="73"/>
        <v>Yes</v>
      </c>
      <c r="W580">
        <f t="shared" si="74"/>
        <v>2003</v>
      </c>
      <c r="X580">
        <f t="shared" si="75"/>
        <v>10</v>
      </c>
      <c r="Y580">
        <f>IFERROR(VLOOKUP(B580,Products!A:I,8,FALSE),"")</f>
        <v>101.51</v>
      </c>
      <c r="Z580">
        <f t="shared" si="76"/>
        <v>3893.54</v>
      </c>
      <c r="AA580">
        <f t="shared" si="77"/>
        <v>32.262831248152871</v>
      </c>
      <c r="AB580">
        <f t="shared" si="78"/>
        <v>0</v>
      </c>
      <c r="AC580">
        <f t="shared" si="79"/>
        <v>949.74999999999955</v>
      </c>
    </row>
    <row r="581" spans="1:29">
      <c r="A581">
        <v>10165</v>
      </c>
      <c r="B581" t="s">
        <v>153</v>
      </c>
      <c r="C581">
        <v>46</v>
      </c>
      <c r="D581">
        <v>120.28</v>
      </c>
      <c r="E581">
        <v>15</v>
      </c>
      <c r="F581" s="6">
        <f>IFERROR(VLOOKUP(A581,Orders!A:B,2,FALSE),"")</f>
        <v>37916</v>
      </c>
      <c r="G581" s="6">
        <f>IFERROR(VLOOKUP(A581,Orders!A:C,3,FALSE),"")</f>
        <v>37925</v>
      </c>
      <c r="H581" s="6">
        <f>IFERROR(VLOOKUP(A581,Orders!A:D,4,FALSE),"")</f>
        <v>37981</v>
      </c>
      <c r="I581" t="str">
        <f>IFERROR(VLOOKUP(A581,Orders!A:E,5,FALSE),"")</f>
        <v>Shipped</v>
      </c>
      <c r="J581">
        <f>IFERROR(VLOOKUP(A581,Orders!A:G,7,FALSE),"")</f>
        <v>148</v>
      </c>
      <c r="K581">
        <f>IFERROR(VLOOKUP(J581,Customers!A:L,12,FALSE),"")</f>
        <v>1621</v>
      </c>
      <c r="L581">
        <f>IFERROR(VLOOKUP(J581,Customers!A:M,13,FALSE),"")</f>
        <v>103800</v>
      </c>
      <c r="M581" t="str">
        <f>IFERROR(VLOOKUP(J581,Customers!A:H,8,FALSE),"")</f>
        <v>Singapore</v>
      </c>
      <c r="N581">
        <f>IFERROR(VLOOKUP(K581,Employees!A:F,6,FALSE),"")</f>
        <v>5</v>
      </c>
      <c r="O581" t="str">
        <f>IFERROR(VLOOKUP(N581,Offices!A:B,2,FALSE),"")</f>
        <v>Tokyo</v>
      </c>
      <c r="P581" s="6">
        <f>IFERROR(VLOOKUP(J581,Payments!A:C,3,FALSE),"")</f>
        <v>37733</v>
      </c>
      <c r="Q581">
        <f>IFERROR(VLOOKUP(J581,Payments!A:D,4,FALSE),"")</f>
        <v>44380.15</v>
      </c>
      <c r="R581" t="str">
        <f>IFERROR(VLOOKUP(B581,Products!A:C,3,FALSE),"")</f>
        <v>Trucks and Buses</v>
      </c>
      <c r="S581">
        <f>IFERROR(VLOOKUP(B581,Products!A:G,7,FALSE),"")</f>
        <v>8258</v>
      </c>
      <c r="T581">
        <f>IFERROR(VLOOKUP(B581,Products!A:I,9,FALSE),"")</f>
        <v>122.73</v>
      </c>
      <c r="U581">
        <f t="shared" si="72"/>
        <v>-56</v>
      </c>
      <c r="V581" t="str">
        <f t="shared" si="73"/>
        <v>Yes</v>
      </c>
      <c r="W581">
        <f t="shared" si="74"/>
        <v>2003</v>
      </c>
      <c r="X581">
        <f t="shared" si="75"/>
        <v>10</v>
      </c>
      <c r="Y581">
        <f>IFERROR(VLOOKUP(B581,Products!A:I,8,FALSE),"")</f>
        <v>74.86</v>
      </c>
      <c r="Z581">
        <f t="shared" si="76"/>
        <v>5532.88</v>
      </c>
      <c r="AA581">
        <f t="shared" si="77"/>
        <v>60.673256745925727</v>
      </c>
      <c r="AB581">
        <f t="shared" si="78"/>
        <v>0</v>
      </c>
      <c r="AC581">
        <f t="shared" si="79"/>
        <v>2089.3200000000002</v>
      </c>
    </row>
    <row r="582" spans="1:29">
      <c r="A582">
        <v>10165</v>
      </c>
      <c r="B582" t="s">
        <v>138</v>
      </c>
      <c r="C582">
        <v>31</v>
      </c>
      <c r="D582">
        <v>60.77</v>
      </c>
      <c r="E582">
        <v>18</v>
      </c>
      <c r="F582" s="6">
        <f>IFERROR(VLOOKUP(A582,Orders!A:B,2,FALSE),"")</f>
        <v>37916</v>
      </c>
      <c r="G582" s="6">
        <f>IFERROR(VLOOKUP(A582,Orders!A:C,3,FALSE),"")</f>
        <v>37925</v>
      </c>
      <c r="H582" s="6">
        <f>IFERROR(VLOOKUP(A582,Orders!A:D,4,FALSE),"")</f>
        <v>37981</v>
      </c>
      <c r="I582" t="str">
        <f>IFERROR(VLOOKUP(A582,Orders!A:E,5,FALSE),"")</f>
        <v>Shipped</v>
      </c>
      <c r="J582">
        <f>IFERROR(VLOOKUP(A582,Orders!A:G,7,FALSE),"")</f>
        <v>148</v>
      </c>
      <c r="K582">
        <f>IFERROR(VLOOKUP(J582,Customers!A:L,12,FALSE),"")</f>
        <v>1621</v>
      </c>
      <c r="L582">
        <f>IFERROR(VLOOKUP(J582,Customers!A:M,13,FALSE),"")</f>
        <v>103800</v>
      </c>
      <c r="M582" t="str">
        <f>IFERROR(VLOOKUP(J582,Customers!A:H,8,FALSE),"")</f>
        <v>Singapore</v>
      </c>
      <c r="N582">
        <f>IFERROR(VLOOKUP(K582,Employees!A:F,6,FALSE),"")</f>
        <v>5</v>
      </c>
      <c r="O582" t="str">
        <f>IFERROR(VLOOKUP(N582,Offices!A:B,2,FALSE),"")</f>
        <v>Tokyo</v>
      </c>
      <c r="P582" s="6">
        <f>IFERROR(VLOOKUP(J582,Payments!A:C,3,FALSE),"")</f>
        <v>37733</v>
      </c>
      <c r="Q582">
        <f>IFERROR(VLOOKUP(J582,Payments!A:D,4,FALSE),"")</f>
        <v>44380.15</v>
      </c>
      <c r="R582" t="str">
        <f>IFERROR(VLOOKUP(B582,Products!A:C,3,FALSE),"")</f>
        <v>Trucks and Buses</v>
      </c>
      <c r="S582">
        <f>IFERROR(VLOOKUP(B582,Products!A:G,7,FALSE),"")</f>
        <v>2018</v>
      </c>
      <c r="T582">
        <f>IFERROR(VLOOKUP(B582,Products!A:I,9,FALSE),"")</f>
        <v>60.77</v>
      </c>
      <c r="U582">
        <f t="shared" si="72"/>
        <v>-56</v>
      </c>
      <c r="V582" t="str">
        <f t="shared" si="73"/>
        <v>Yes</v>
      </c>
      <c r="W582">
        <f t="shared" si="74"/>
        <v>2003</v>
      </c>
      <c r="X582">
        <f t="shared" si="75"/>
        <v>10</v>
      </c>
      <c r="Y582">
        <f>IFERROR(VLOOKUP(B582,Products!A:I,8,FALSE),"")</f>
        <v>24.92</v>
      </c>
      <c r="Z582">
        <f t="shared" si="76"/>
        <v>1883.8700000000001</v>
      </c>
      <c r="AA582">
        <f t="shared" si="77"/>
        <v>143.86035313001605</v>
      </c>
      <c r="AB582">
        <f t="shared" si="78"/>
        <v>1</v>
      </c>
      <c r="AC582">
        <f t="shared" si="79"/>
        <v>1111.3500000000001</v>
      </c>
    </row>
    <row r="583" spans="1:29">
      <c r="A583">
        <v>10165</v>
      </c>
      <c r="B583" t="s">
        <v>154</v>
      </c>
      <c r="C583">
        <v>47</v>
      </c>
      <c r="D583">
        <v>154.1</v>
      </c>
      <c r="E583">
        <v>16</v>
      </c>
      <c r="F583" s="6">
        <f>IFERROR(VLOOKUP(A583,Orders!A:B,2,FALSE),"")</f>
        <v>37916</v>
      </c>
      <c r="G583" s="6">
        <f>IFERROR(VLOOKUP(A583,Orders!A:C,3,FALSE),"")</f>
        <v>37925</v>
      </c>
      <c r="H583" s="6">
        <f>IFERROR(VLOOKUP(A583,Orders!A:D,4,FALSE),"")</f>
        <v>37981</v>
      </c>
      <c r="I583" t="str">
        <f>IFERROR(VLOOKUP(A583,Orders!A:E,5,FALSE),"")</f>
        <v>Shipped</v>
      </c>
      <c r="J583">
        <f>IFERROR(VLOOKUP(A583,Orders!A:G,7,FALSE),"")</f>
        <v>148</v>
      </c>
      <c r="K583">
        <f>IFERROR(VLOOKUP(J583,Customers!A:L,12,FALSE),"")</f>
        <v>1621</v>
      </c>
      <c r="L583">
        <f>IFERROR(VLOOKUP(J583,Customers!A:M,13,FALSE),"")</f>
        <v>103800</v>
      </c>
      <c r="M583" t="str">
        <f>IFERROR(VLOOKUP(J583,Customers!A:H,8,FALSE),"")</f>
        <v>Singapore</v>
      </c>
      <c r="N583">
        <f>IFERROR(VLOOKUP(K583,Employees!A:F,6,FALSE),"")</f>
        <v>5</v>
      </c>
      <c r="O583" t="str">
        <f>IFERROR(VLOOKUP(N583,Offices!A:B,2,FALSE),"")</f>
        <v>Tokyo</v>
      </c>
      <c r="P583" s="6">
        <f>IFERROR(VLOOKUP(J583,Payments!A:C,3,FALSE),"")</f>
        <v>37733</v>
      </c>
      <c r="Q583">
        <f>IFERROR(VLOOKUP(J583,Payments!A:D,4,FALSE),"")</f>
        <v>44380.15</v>
      </c>
      <c r="R583" t="str">
        <f>IFERROR(VLOOKUP(B583,Products!A:C,3,FALSE),"")</f>
        <v>Classic Cars</v>
      </c>
      <c r="S583">
        <f>IFERROR(VLOOKUP(B583,Products!A:G,7,FALSE),"")</f>
        <v>8347</v>
      </c>
      <c r="T583">
        <f>IFERROR(VLOOKUP(B583,Products!A:I,9,FALSE),"")</f>
        <v>169.34</v>
      </c>
      <c r="U583">
        <f t="shared" si="72"/>
        <v>-56</v>
      </c>
      <c r="V583" t="str">
        <f t="shared" si="73"/>
        <v>Yes</v>
      </c>
      <c r="W583">
        <f t="shared" si="74"/>
        <v>2003</v>
      </c>
      <c r="X583">
        <f t="shared" si="75"/>
        <v>10</v>
      </c>
      <c r="Y583">
        <f>IFERROR(VLOOKUP(B583,Products!A:I,8,FALSE),"")</f>
        <v>77.900000000000006</v>
      </c>
      <c r="Z583">
        <f t="shared" si="76"/>
        <v>7242.7</v>
      </c>
      <c r="AA583">
        <f t="shared" si="77"/>
        <v>97.817715019255431</v>
      </c>
      <c r="AB583">
        <f t="shared" si="78"/>
        <v>1</v>
      </c>
      <c r="AC583">
        <f t="shared" si="79"/>
        <v>3581.3999999999996</v>
      </c>
    </row>
    <row r="584" spans="1:29">
      <c r="A584">
        <v>10165</v>
      </c>
      <c r="B584" t="s">
        <v>167</v>
      </c>
      <c r="C584">
        <v>50</v>
      </c>
      <c r="D584">
        <v>84.71</v>
      </c>
      <c r="E584">
        <v>1</v>
      </c>
      <c r="F584" s="6">
        <f>IFERROR(VLOOKUP(A584,Orders!A:B,2,FALSE),"")</f>
        <v>37916</v>
      </c>
      <c r="G584" s="6">
        <f>IFERROR(VLOOKUP(A584,Orders!A:C,3,FALSE),"")</f>
        <v>37925</v>
      </c>
      <c r="H584" s="6">
        <f>IFERROR(VLOOKUP(A584,Orders!A:D,4,FALSE),"")</f>
        <v>37981</v>
      </c>
      <c r="I584" t="str">
        <f>IFERROR(VLOOKUP(A584,Orders!A:E,5,FALSE),"")</f>
        <v>Shipped</v>
      </c>
      <c r="J584">
        <f>IFERROR(VLOOKUP(A584,Orders!A:G,7,FALSE),"")</f>
        <v>148</v>
      </c>
      <c r="K584">
        <f>IFERROR(VLOOKUP(J584,Customers!A:L,12,FALSE),"")</f>
        <v>1621</v>
      </c>
      <c r="L584">
        <f>IFERROR(VLOOKUP(J584,Customers!A:M,13,FALSE),"")</f>
        <v>103800</v>
      </c>
      <c r="M584" t="str">
        <f>IFERROR(VLOOKUP(J584,Customers!A:H,8,FALSE),"")</f>
        <v>Singapore</v>
      </c>
      <c r="N584">
        <f>IFERROR(VLOOKUP(K584,Employees!A:F,6,FALSE),"")</f>
        <v>5</v>
      </c>
      <c r="O584" t="str">
        <f>IFERROR(VLOOKUP(N584,Offices!A:B,2,FALSE),"")</f>
        <v>Tokyo</v>
      </c>
      <c r="P584" s="6">
        <f>IFERROR(VLOOKUP(J584,Payments!A:C,3,FALSE),"")</f>
        <v>37733</v>
      </c>
      <c r="Q584">
        <f>IFERROR(VLOOKUP(J584,Payments!A:D,4,FALSE),"")</f>
        <v>44380.15</v>
      </c>
      <c r="R584" t="str">
        <f>IFERROR(VLOOKUP(B584,Products!A:C,3,FALSE),"")</f>
        <v>Trains</v>
      </c>
      <c r="S584">
        <f>IFERROR(VLOOKUP(B584,Products!A:G,7,FALSE),"")</f>
        <v>6450</v>
      </c>
      <c r="T584">
        <f>IFERROR(VLOOKUP(B584,Products!A:I,9,FALSE),"")</f>
        <v>100.84</v>
      </c>
      <c r="U584">
        <f t="shared" si="72"/>
        <v>-56</v>
      </c>
      <c r="V584" t="str">
        <f t="shared" si="73"/>
        <v>Yes</v>
      </c>
      <c r="W584">
        <f t="shared" si="74"/>
        <v>2003</v>
      </c>
      <c r="X584">
        <f t="shared" si="75"/>
        <v>10</v>
      </c>
      <c r="Y584">
        <f>IFERROR(VLOOKUP(B584,Products!A:I,8,FALSE),"")</f>
        <v>67.56</v>
      </c>
      <c r="Z584">
        <f t="shared" si="76"/>
        <v>4235.5</v>
      </c>
      <c r="AA584">
        <f t="shared" si="77"/>
        <v>25.384843102427457</v>
      </c>
      <c r="AB584">
        <f t="shared" si="78"/>
        <v>0</v>
      </c>
      <c r="AC584">
        <f t="shared" si="79"/>
        <v>857.49999999999955</v>
      </c>
    </row>
    <row r="585" spans="1:29">
      <c r="A585">
        <v>10165</v>
      </c>
      <c r="B585" t="s">
        <v>155</v>
      </c>
      <c r="C585">
        <v>28</v>
      </c>
      <c r="D585">
        <v>123.51</v>
      </c>
      <c r="E585">
        <v>6</v>
      </c>
      <c r="F585" s="6">
        <f>IFERROR(VLOOKUP(A585,Orders!A:B,2,FALSE),"")</f>
        <v>37916</v>
      </c>
      <c r="G585" s="6">
        <f>IFERROR(VLOOKUP(A585,Orders!A:C,3,FALSE),"")</f>
        <v>37925</v>
      </c>
      <c r="H585" s="6">
        <f>IFERROR(VLOOKUP(A585,Orders!A:D,4,FALSE),"")</f>
        <v>37981</v>
      </c>
      <c r="I585" t="str">
        <f>IFERROR(VLOOKUP(A585,Orders!A:E,5,FALSE),"")</f>
        <v>Shipped</v>
      </c>
      <c r="J585">
        <f>IFERROR(VLOOKUP(A585,Orders!A:G,7,FALSE),"")</f>
        <v>148</v>
      </c>
      <c r="K585">
        <f>IFERROR(VLOOKUP(J585,Customers!A:L,12,FALSE),"")</f>
        <v>1621</v>
      </c>
      <c r="L585">
        <f>IFERROR(VLOOKUP(J585,Customers!A:M,13,FALSE),"")</f>
        <v>103800</v>
      </c>
      <c r="M585" t="str">
        <f>IFERROR(VLOOKUP(J585,Customers!A:H,8,FALSE),"")</f>
        <v>Singapore</v>
      </c>
      <c r="N585">
        <f>IFERROR(VLOOKUP(K585,Employees!A:F,6,FALSE),"")</f>
        <v>5</v>
      </c>
      <c r="O585" t="str">
        <f>IFERROR(VLOOKUP(N585,Offices!A:B,2,FALSE),"")</f>
        <v>Tokyo</v>
      </c>
      <c r="P585" s="6">
        <f>IFERROR(VLOOKUP(J585,Payments!A:C,3,FALSE),"")</f>
        <v>37733</v>
      </c>
      <c r="Q585">
        <f>IFERROR(VLOOKUP(J585,Payments!A:D,4,FALSE),"")</f>
        <v>44380.15</v>
      </c>
      <c r="R585" t="str">
        <f>IFERROR(VLOOKUP(B585,Products!A:C,3,FALSE),"")</f>
        <v>Classic Cars</v>
      </c>
      <c r="S585">
        <f>IFERROR(VLOOKUP(B585,Products!A:G,7,FALSE),"")</f>
        <v>5545</v>
      </c>
      <c r="T585">
        <f>IFERROR(VLOOKUP(B585,Products!A:I,9,FALSE),"")</f>
        <v>143.62</v>
      </c>
      <c r="U585">
        <f t="shared" si="72"/>
        <v>-56</v>
      </c>
      <c r="V585" t="str">
        <f t="shared" si="73"/>
        <v>Yes</v>
      </c>
      <c r="W585">
        <f t="shared" si="74"/>
        <v>2003</v>
      </c>
      <c r="X585">
        <f t="shared" si="75"/>
        <v>10</v>
      </c>
      <c r="Y585">
        <f>IFERROR(VLOOKUP(B585,Products!A:I,8,FALSE),"")</f>
        <v>91.92</v>
      </c>
      <c r="Z585">
        <f t="shared" si="76"/>
        <v>3458.28</v>
      </c>
      <c r="AA585">
        <f t="shared" si="77"/>
        <v>34.366840731070496</v>
      </c>
      <c r="AB585">
        <f t="shared" si="78"/>
        <v>0</v>
      </c>
      <c r="AC585">
        <f t="shared" si="79"/>
        <v>884.5200000000001</v>
      </c>
    </row>
    <row r="586" spans="1:29">
      <c r="A586">
        <v>10165</v>
      </c>
      <c r="B586" t="s">
        <v>156</v>
      </c>
      <c r="C586">
        <v>25</v>
      </c>
      <c r="D586">
        <v>46.82</v>
      </c>
      <c r="E586">
        <v>9</v>
      </c>
      <c r="F586" s="6">
        <f>IFERROR(VLOOKUP(A586,Orders!A:B,2,FALSE),"")</f>
        <v>37916</v>
      </c>
      <c r="G586" s="6">
        <f>IFERROR(VLOOKUP(A586,Orders!A:C,3,FALSE),"")</f>
        <v>37925</v>
      </c>
      <c r="H586" s="6">
        <f>IFERROR(VLOOKUP(A586,Orders!A:D,4,FALSE),"")</f>
        <v>37981</v>
      </c>
      <c r="I586" t="str">
        <f>IFERROR(VLOOKUP(A586,Orders!A:E,5,FALSE),"")</f>
        <v>Shipped</v>
      </c>
      <c r="J586">
        <f>IFERROR(VLOOKUP(A586,Orders!A:G,7,FALSE),"")</f>
        <v>148</v>
      </c>
      <c r="K586">
        <f>IFERROR(VLOOKUP(J586,Customers!A:L,12,FALSE),"")</f>
        <v>1621</v>
      </c>
      <c r="L586">
        <f>IFERROR(VLOOKUP(J586,Customers!A:M,13,FALSE),"")</f>
        <v>103800</v>
      </c>
      <c r="M586" t="str">
        <f>IFERROR(VLOOKUP(J586,Customers!A:H,8,FALSE),"")</f>
        <v>Singapore</v>
      </c>
      <c r="N586">
        <f>IFERROR(VLOOKUP(K586,Employees!A:F,6,FALSE),"")</f>
        <v>5</v>
      </c>
      <c r="O586" t="str">
        <f>IFERROR(VLOOKUP(N586,Offices!A:B,2,FALSE),"")</f>
        <v>Tokyo</v>
      </c>
      <c r="P586" s="6">
        <f>IFERROR(VLOOKUP(J586,Payments!A:C,3,FALSE),"")</f>
        <v>37733</v>
      </c>
      <c r="Q586">
        <f>IFERROR(VLOOKUP(J586,Payments!A:D,4,FALSE),"")</f>
        <v>44380.15</v>
      </c>
      <c r="R586" t="str">
        <f>IFERROR(VLOOKUP(B586,Products!A:C,3,FALSE),"")</f>
        <v>Classic Cars</v>
      </c>
      <c r="S586">
        <f>IFERROR(VLOOKUP(B586,Products!A:G,7,FALSE),"")</f>
        <v>4074</v>
      </c>
      <c r="T586">
        <f>IFERROR(VLOOKUP(B586,Products!A:I,9,FALSE),"")</f>
        <v>57.8</v>
      </c>
      <c r="U586">
        <f t="shared" si="72"/>
        <v>-56</v>
      </c>
      <c r="V586" t="str">
        <f t="shared" si="73"/>
        <v>Yes</v>
      </c>
      <c r="W586">
        <f t="shared" si="74"/>
        <v>2003</v>
      </c>
      <c r="X586">
        <f t="shared" si="75"/>
        <v>10</v>
      </c>
      <c r="Y586">
        <f>IFERROR(VLOOKUP(B586,Products!A:I,8,FALSE),"")</f>
        <v>32.369999999999997</v>
      </c>
      <c r="Z586">
        <f t="shared" si="76"/>
        <v>1170.5</v>
      </c>
      <c r="AA586">
        <f t="shared" si="77"/>
        <v>44.64009885696634</v>
      </c>
      <c r="AB586">
        <f t="shared" si="78"/>
        <v>0</v>
      </c>
      <c r="AC586">
        <f t="shared" si="79"/>
        <v>361.25000000000006</v>
      </c>
    </row>
    <row r="587" spans="1:29">
      <c r="A587">
        <v>10165</v>
      </c>
      <c r="B587" t="s">
        <v>145</v>
      </c>
      <c r="C587">
        <v>32</v>
      </c>
      <c r="D587">
        <v>117.57</v>
      </c>
      <c r="E587">
        <v>17</v>
      </c>
      <c r="F587" s="6">
        <f>IFERROR(VLOOKUP(A587,Orders!A:B,2,FALSE),"")</f>
        <v>37916</v>
      </c>
      <c r="G587" s="6">
        <f>IFERROR(VLOOKUP(A587,Orders!A:C,3,FALSE),"")</f>
        <v>37925</v>
      </c>
      <c r="H587" s="6">
        <f>IFERROR(VLOOKUP(A587,Orders!A:D,4,FALSE),"")</f>
        <v>37981</v>
      </c>
      <c r="I587" t="str">
        <f>IFERROR(VLOOKUP(A587,Orders!A:E,5,FALSE),"")</f>
        <v>Shipped</v>
      </c>
      <c r="J587">
        <f>IFERROR(VLOOKUP(A587,Orders!A:G,7,FALSE),"")</f>
        <v>148</v>
      </c>
      <c r="K587">
        <f>IFERROR(VLOOKUP(J587,Customers!A:L,12,FALSE),"")</f>
        <v>1621</v>
      </c>
      <c r="L587">
        <f>IFERROR(VLOOKUP(J587,Customers!A:M,13,FALSE),"")</f>
        <v>103800</v>
      </c>
      <c r="M587" t="str">
        <f>IFERROR(VLOOKUP(J587,Customers!A:H,8,FALSE),"")</f>
        <v>Singapore</v>
      </c>
      <c r="N587">
        <f>IFERROR(VLOOKUP(K587,Employees!A:F,6,FALSE),"")</f>
        <v>5</v>
      </c>
      <c r="O587" t="str">
        <f>IFERROR(VLOOKUP(N587,Offices!A:B,2,FALSE),"")</f>
        <v>Tokyo</v>
      </c>
      <c r="P587" s="6">
        <f>IFERROR(VLOOKUP(J587,Payments!A:C,3,FALSE),"")</f>
        <v>37733</v>
      </c>
      <c r="Q587">
        <f>IFERROR(VLOOKUP(J587,Payments!A:D,4,FALSE),"")</f>
        <v>44380.15</v>
      </c>
      <c r="R587" t="str">
        <f>IFERROR(VLOOKUP(B587,Products!A:C,3,FALSE),"")</f>
        <v>Trucks and Buses</v>
      </c>
      <c r="S587">
        <f>IFERROR(VLOOKUP(B587,Products!A:G,7,FALSE),"")</f>
        <v>2327</v>
      </c>
      <c r="T587">
        <f>IFERROR(VLOOKUP(B587,Products!A:I,9,FALSE),"")</f>
        <v>127.79</v>
      </c>
      <c r="U587">
        <f t="shared" si="72"/>
        <v>-56</v>
      </c>
      <c r="V587" t="str">
        <f t="shared" si="73"/>
        <v>Yes</v>
      </c>
      <c r="W587">
        <f t="shared" si="74"/>
        <v>2003</v>
      </c>
      <c r="X587">
        <f t="shared" si="75"/>
        <v>10</v>
      </c>
      <c r="Y587">
        <f>IFERROR(VLOOKUP(B587,Products!A:I,8,FALSE),"")</f>
        <v>61.34</v>
      </c>
      <c r="Z587">
        <f t="shared" si="76"/>
        <v>3762.24</v>
      </c>
      <c r="AA587">
        <f t="shared" si="77"/>
        <v>91.669383762634467</v>
      </c>
      <c r="AB587">
        <f t="shared" si="78"/>
        <v>1</v>
      </c>
      <c r="AC587">
        <f t="shared" si="79"/>
        <v>1799.3599999999997</v>
      </c>
    </row>
    <row r="588" spans="1:29">
      <c r="A588">
        <v>10165</v>
      </c>
      <c r="B588" t="s">
        <v>157</v>
      </c>
      <c r="C588">
        <v>27</v>
      </c>
      <c r="D588">
        <v>31.12</v>
      </c>
      <c r="E588">
        <v>13</v>
      </c>
      <c r="F588" s="6">
        <f>IFERROR(VLOOKUP(A588,Orders!A:B,2,FALSE),"")</f>
        <v>37916</v>
      </c>
      <c r="G588" s="6">
        <f>IFERROR(VLOOKUP(A588,Orders!A:C,3,FALSE),"")</f>
        <v>37925</v>
      </c>
      <c r="H588" s="6">
        <f>IFERROR(VLOOKUP(A588,Orders!A:D,4,FALSE),"")</f>
        <v>37981</v>
      </c>
      <c r="I588" t="str">
        <f>IFERROR(VLOOKUP(A588,Orders!A:E,5,FALSE),"")</f>
        <v>Shipped</v>
      </c>
      <c r="J588">
        <f>IFERROR(VLOOKUP(A588,Orders!A:G,7,FALSE),"")</f>
        <v>148</v>
      </c>
      <c r="K588">
        <f>IFERROR(VLOOKUP(J588,Customers!A:L,12,FALSE),"")</f>
        <v>1621</v>
      </c>
      <c r="L588">
        <f>IFERROR(VLOOKUP(J588,Customers!A:M,13,FALSE),"")</f>
        <v>103800</v>
      </c>
      <c r="M588" t="str">
        <f>IFERROR(VLOOKUP(J588,Customers!A:H,8,FALSE),"")</f>
        <v>Singapore</v>
      </c>
      <c r="N588">
        <f>IFERROR(VLOOKUP(K588,Employees!A:F,6,FALSE),"")</f>
        <v>5</v>
      </c>
      <c r="O588" t="str">
        <f>IFERROR(VLOOKUP(N588,Offices!A:B,2,FALSE),"")</f>
        <v>Tokyo</v>
      </c>
      <c r="P588" s="6">
        <f>IFERROR(VLOOKUP(J588,Payments!A:C,3,FALSE),"")</f>
        <v>37733</v>
      </c>
      <c r="Q588">
        <f>IFERROR(VLOOKUP(J588,Payments!A:D,4,FALSE),"")</f>
        <v>44380.15</v>
      </c>
      <c r="R588" t="str">
        <f>IFERROR(VLOOKUP(B588,Products!A:C,3,FALSE),"")</f>
        <v>Classic Cars</v>
      </c>
      <c r="S588">
        <f>IFERROR(VLOOKUP(B588,Products!A:G,7,FALSE),"")</f>
        <v>2542</v>
      </c>
      <c r="T588">
        <f>IFERROR(VLOOKUP(B588,Products!A:I,9,FALSE),"")</f>
        <v>35.36</v>
      </c>
      <c r="U588">
        <f t="shared" si="72"/>
        <v>-56</v>
      </c>
      <c r="V588" t="str">
        <f t="shared" si="73"/>
        <v>Yes</v>
      </c>
      <c r="W588">
        <f t="shared" si="74"/>
        <v>2003</v>
      </c>
      <c r="X588">
        <f t="shared" si="75"/>
        <v>10</v>
      </c>
      <c r="Y588">
        <f>IFERROR(VLOOKUP(B588,Products!A:I,8,FALSE),"")</f>
        <v>15.91</v>
      </c>
      <c r="Z588">
        <f t="shared" si="76"/>
        <v>840.24</v>
      </c>
      <c r="AA588">
        <f t="shared" si="77"/>
        <v>95.600251414204905</v>
      </c>
      <c r="AB588">
        <f t="shared" si="78"/>
        <v>1</v>
      </c>
      <c r="AC588">
        <f t="shared" si="79"/>
        <v>410.67</v>
      </c>
    </row>
    <row r="589" spans="1:29">
      <c r="A589">
        <v>10165</v>
      </c>
      <c r="B589" t="s">
        <v>158</v>
      </c>
      <c r="C589">
        <v>24</v>
      </c>
      <c r="D589">
        <v>106.45</v>
      </c>
      <c r="E589">
        <v>8</v>
      </c>
      <c r="F589" s="6">
        <f>IFERROR(VLOOKUP(A589,Orders!A:B,2,FALSE),"")</f>
        <v>37916</v>
      </c>
      <c r="G589" s="6">
        <f>IFERROR(VLOOKUP(A589,Orders!A:C,3,FALSE),"")</f>
        <v>37925</v>
      </c>
      <c r="H589" s="6">
        <f>IFERROR(VLOOKUP(A589,Orders!A:D,4,FALSE),"")</f>
        <v>37981</v>
      </c>
      <c r="I589" t="str">
        <f>IFERROR(VLOOKUP(A589,Orders!A:E,5,FALSE),"")</f>
        <v>Shipped</v>
      </c>
      <c r="J589">
        <f>IFERROR(VLOOKUP(A589,Orders!A:G,7,FALSE),"")</f>
        <v>148</v>
      </c>
      <c r="K589">
        <f>IFERROR(VLOOKUP(J589,Customers!A:L,12,FALSE),"")</f>
        <v>1621</v>
      </c>
      <c r="L589">
        <f>IFERROR(VLOOKUP(J589,Customers!A:M,13,FALSE),"")</f>
        <v>103800</v>
      </c>
      <c r="M589" t="str">
        <f>IFERROR(VLOOKUP(J589,Customers!A:H,8,FALSE),"")</f>
        <v>Singapore</v>
      </c>
      <c r="N589">
        <f>IFERROR(VLOOKUP(K589,Employees!A:F,6,FALSE),"")</f>
        <v>5</v>
      </c>
      <c r="O589" t="str">
        <f>IFERROR(VLOOKUP(N589,Offices!A:B,2,FALSE),"")</f>
        <v>Tokyo</v>
      </c>
      <c r="P589" s="6">
        <f>IFERROR(VLOOKUP(J589,Payments!A:C,3,FALSE),"")</f>
        <v>37733</v>
      </c>
      <c r="Q589">
        <f>IFERROR(VLOOKUP(J589,Payments!A:D,4,FALSE),"")</f>
        <v>44380.15</v>
      </c>
      <c r="R589" t="str">
        <f>IFERROR(VLOOKUP(B589,Products!A:C,3,FALSE),"")</f>
        <v>Classic Cars</v>
      </c>
      <c r="S589">
        <f>IFERROR(VLOOKUP(B589,Products!A:G,7,FALSE),"")</f>
        <v>6582</v>
      </c>
      <c r="T589">
        <f>IFERROR(VLOOKUP(B589,Products!A:I,9,FALSE),"")</f>
        <v>118.28</v>
      </c>
      <c r="U589">
        <f t="shared" si="72"/>
        <v>-56</v>
      </c>
      <c r="V589" t="str">
        <f t="shared" si="73"/>
        <v>Yes</v>
      </c>
      <c r="W589">
        <f t="shared" si="74"/>
        <v>2003</v>
      </c>
      <c r="X589">
        <f t="shared" si="75"/>
        <v>10</v>
      </c>
      <c r="Y589">
        <f>IFERROR(VLOOKUP(B589,Products!A:I,8,FALSE),"")</f>
        <v>69.78</v>
      </c>
      <c r="Z589">
        <f t="shared" si="76"/>
        <v>2554.8000000000002</v>
      </c>
      <c r="AA589">
        <f t="shared" si="77"/>
        <v>52.550874175981654</v>
      </c>
      <c r="AB589">
        <f t="shared" si="78"/>
        <v>0</v>
      </c>
      <c r="AC589">
        <f t="shared" si="79"/>
        <v>880.08</v>
      </c>
    </row>
    <row r="590" spans="1:29">
      <c r="A590">
        <v>10165</v>
      </c>
      <c r="B590" t="s">
        <v>159</v>
      </c>
      <c r="C590">
        <v>48</v>
      </c>
      <c r="D590">
        <v>50.86</v>
      </c>
      <c r="E590">
        <v>14</v>
      </c>
      <c r="F590" s="6">
        <f>IFERROR(VLOOKUP(A590,Orders!A:B,2,FALSE),"")</f>
        <v>37916</v>
      </c>
      <c r="G590" s="6">
        <f>IFERROR(VLOOKUP(A590,Orders!A:C,3,FALSE),"")</f>
        <v>37925</v>
      </c>
      <c r="H590" s="6">
        <f>IFERROR(VLOOKUP(A590,Orders!A:D,4,FALSE),"")</f>
        <v>37981</v>
      </c>
      <c r="I590" t="str">
        <f>IFERROR(VLOOKUP(A590,Orders!A:E,5,FALSE),"")</f>
        <v>Shipped</v>
      </c>
      <c r="J590">
        <f>IFERROR(VLOOKUP(A590,Orders!A:G,7,FALSE),"")</f>
        <v>148</v>
      </c>
      <c r="K590">
        <f>IFERROR(VLOOKUP(J590,Customers!A:L,12,FALSE),"")</f>
        <v>1621</v>
      </c>
      <c r="L590">
        <f>IFERROR(VLOOKUP(J590,Customers!A:M,13,FALSE),"")</f>
        <v>103800</v>
      </c>
      <c r="M590" t="str">
        <f>IFERROR(VLOOKUP(J590,Customers!A:H,8,FALSE),"")</f>
        <v>Singapore</v>
      </c>
      <c r="N590">
        <f>IFERROR(VLOOKUP(K590,Employees!A:F,6,FALSE),"")</f>
        <v>5</v>
      </c>
      <c r="O590" t="str">
        <f>IFERROR(VLOOKUP(N590,Offices!A:B,2,FALSE),"")</f>
        <v>Tokyo</v>
      </c>
      <c r="P590" s="6">
        <f>IFERROR(VLOOKUP(J590,Payments!A:C,3,FALSE),"")</f>
        <v>37733</v>
      </c>
      <c r="Q590">
        <f>IFERROR(VLOOKUP(J590,Payments!A:D,4,FALSE),"")</f>
        <v>44380.15</v>
      </c>
      <c r="R590" t="str">
        <f>IFERROR(VLOOKUP(B590,Products!A:C,3,FALSE),"")</f>
        <v>Trucks and Buses</v>
      </c>
      <c r="S590">
        <f>IFERROR(VLOOKUP(B590,Products!A:G,7,FALSE),"")</f>
        <v>2874</v>
      </c>
      <c r="T590">
        <f>IFERROR(VLOOKUP(B590,Products!A:I,9,FALSE),"")</f>
        <v>54.11</v>
      </c>
      <c r="U590">
        <f t="shared" si="72"/>
        <v>-56</v>
      </c>
      <c r="V590" t="str">
        <f t="shared" si="73"/>
        <v>Yes</v>
      </c>
      <c r="W590">
        <f t="shared" si="74"/>
        <v>2003</v>
      </c>
      <c r="X590">
        <f t="shared" si="75"/>
        <v>10</v>
      </c>
      <c r="Y590">
        <f>IFERROR(VLOOKUP(B590,Products!A:I,8,FALSE),"")</f>
        <v>25.98</v>
      </c>
      <c r="Z590">
        <f t="shared" si="76"/>
        <v>2441.2799999999997</v>
      </c>
      <c r="AA590">
        <f t="shared" si="77"/>
        <v>95.765973826020016</v>
      </c>
      <c r="AB590">
        <f t="shared" si="78"/>
        <v>1</v>
      </c>
      <c r="AC590">
        <f t="shared" si="79"/>
        <v>1194.24</v>
      </c>
    </row>
    <row r="591" spans="1:29">
      <c r="A591">
        <v>10165</v>
      </c>
      <c r="B591" t="s">
        <v>160</v>
      </c>
      <c r="C591">
        <v>44</v>
      </c>
      <c r="D591">
        <v>55.3</v>
      </c>
      <c r="E591">
        <v>7</v>
      </c>
      <c r="F591" s="6">
        <f>IFERROR(VLOOKUP(A591,Orders!A:B,2,FALSE),"")</f>
        <v>37916</v>
      </c>
      <c r="G591" s="6">
        <f>IFERROR(VLOOKUP(A591,Orders!A:C,3,FALSE),"")</f>
        <v>37925</v>
      </c>
      <c r="H591" s="6">
        <f>IFERROR(VLOOKUP(A591,Orders!A:D,4,FALSE),"")</f>
        <v>37981</v>
      </c>
      <c r="I591" t="str">
        <f>IFERROR(VLOOKUP(A591,Orders!A:E,5,FALSE),"")</f>
        <v>Shipped</v>
      </c>
      <c r="J591">
        <f>IFERROR(VLOOKUP(A591,Orders!A:G,7,FALSE),"")</f>
        <v>148</v>
      </c>
      <c r="K591">
        <f>IFERROR(VLOOKUP(J591,Customers!A:L,12,FALSE),"")</f>
        <v>1621</v>
      </c>
      <c r="L591">
        <f>IFERROR(VLOOKUP(J591,Customers!A:M,13,FALSE),"")</f>
        <v>103800</v>
      </c>
      <c r="M591" t="str">
        <f>IFERROR(VLOOKUP(J591,Customers!A:H,8,FALSE),"")</f>
        <v>Singapore</v>
      </c>
      <c r="N591">
        <f>IFERROR(VLOOKUP(K591,Employees!A:F,6,FALSE),"")</f>
        <v>5</v>
      </c>
      <c r="O591" t="str">
        <f>IFERROR(VLOOKUP(N591,Offices!A:B,2,FALSE),"")</f>
        <v>Tokyo</v>
      </c>
      <c r="P591" s="6">
        <f>IFERROR(VLOOKUP(J591,Payments!A:C,3,FALSE),"")</f>
        <v>37733</v>
      </c>
      <c r="Q591">
        <f>IFERROR(VLOOKUP(J591,Payments!A:D,4,FALSE),"")</f>
        <v>44380.15</v>
      </c>
      <c r="R591" t="str">
        <f>IFERROR(VLOOKUP(B591,Products!A:C,3,FALSE),"")</f>
        <v>Trains</v>
      </c>
      <c r="S591">
        <f>IFERROR(VLOOKUP(B591,Products!A:G,7,FALSE),"")</f>
        <v>8601</v>
      </c>
      <c r="T591">
        <f>IFERROR(VLOOKUP(B591,Products!A:I,9,FALSE),"")</f>
        <v>62.14</v>
      </c>
      <c r="U591">
        <f t="shared" si="72"/>
        <v>-56</v>
      </c>
      <c r="V591" t="str">
        <f t="shared" si="73"/>
        <v>Yes</v>
      </c>
      <c r="W591">
        <f t="shared" si="74"/>
        <v>2003</v>
      </c>
      <c r="X591">
        <f t="shared" si="75"/>
        <v>10</v>
      </c>
      <c r="Y591">
        <f>IFERROR(VLOOKUP(B591,Products!A:I,8,FALSE),"")</f>
        <v>26.72</v>
      </c>
      <c r="Z591">
        <f t="shared" si="76"/>
        <v>2433.1999999999998</v>
      </c>
      <c r="AA591">
        <f t="shared" si="77"/>
        <v>106.96107784431138</v>
      </c>
      <c r="AB591">
        <f t="shared" si="78"/>
        <v>1</v>
      </c>
      <c r="AC591">
        <f t="shared" si="79"/>
        <v>1257.52</v>
      </c>
    </row>
    <row r="592" spans="1:29">
      <c r="A592">
        <v>10165</v>
      </c>
      <c r="B592" t="s">
        <v>161</v>
      </c>
      <c r="C592">
        <v>48</v>
      </c>
      <c r="D592">
        <v>106.49</v>
      </c>
      <c r="E592">
        <v>10</v>
      </c>
      <c r="F592" s="6">
        <f>IFERROR(VLOOKUP(A592,Orders!A:B,2,FALSE),"")</f>
        <v>37916</v>
      </c>
      <c r="G592" s="6">
        <f>IFERROR(VLOOKUP(A592,Orders!A:C,3,FALSE),"")</f>
        <v>37925</v>
      </c>
      <c r="H592" s="6">
        <f>IFERROR(VLOOKUP(A592,Orders!A:D,4,FALSE),"")</f>
        <v>37981</v>
      </c>
      <c r="I592" t="str">
        <f>IFERROR(VLOOKUP(A592,Orders!A:E,5,FALSE),"")</f>
        <v>Shipped</v>
      </c>
      <c r="J592">
        <f>IFERROR(VLOOKUP(A592,Orders!A:G,7,FALSE),"")</f>
        <v>148</v>
      </c>
      <c r="K592">
        <f>IFERROR(VLOOKUP(J592,Customers!A:L,12,FALSE),"")</f>
        <v>1621</v>
      </c>
      <c r="L592">
        <f>IFERROR(VLOOKUP(J592,Customers!A:M,13,FALSE),"")</f>
        <v>103800</v>
      </c>
      <c r="M592" t="str">
        <f>IFERROR(VLOOKUP(J592,Customers!A:H,8,FALSE),"")</f>
        <v>Singapore</v>
      </c>
      <c r="N592">
        <f>IFERROR(VLOOKUP(K592,Employees!A:F,6,FALSE),"")</f>
        <v>5</v>
      </c>
      <c r="O592" t="str">
        <f>IFERROR(VLOOKUP(N592,Offices!A:B,2,FALSE),"")</f>
        <v>Tokyo</v>
      </c>
      <c r="P592" s="6">
        <f>IFERROR(VLOOKUP(J592,Payments!A:C,3,FALSE),"")</f>
        <v>37733</v>
      </c>
      <c r="Q592">
        <f>IFERROR(VLOOKUP(J592,Payments!A:D,4,FALSE),"")</f>
        <v>44380.15</v>
      </c>
      <c r="R592" t="str">
        <f>IFERROR(VLOOKUP(B592,Products!A:C,3,FALSE),"")</f>
        <v>Trucks and Buses</v>
      </c>
      <c r="S592">
        <f>IFERROR(VLOOKUP(B592,Products!A:G,7,FALSE),"")</f>
        <v>1016</v>
      </c>
      <c r="T592">
        <f>IFERROR(VLOOKUP(B592,Products!A:I,9,FALSE),"")</f>
        <v>115.75</v>
      </c>
      <c r="U592">
        <f t="shared" si="72"/>
        <v>-56</v>
      </c>
      <c r="V592" t="str">
        <f t="shared" si="73"/>
        <v>Yes</v>
      </c>
      <c r="W592">
        <f t="shared" si="74"/>
        <v>2003</v>
      </c>
      <c r="X592">
        <f t="shared" si="75"/>
        <v>10</v>
      </c>
      <c r="Y592">
        <f>IFERROR(VLOOKUP(B592,Products!A:I,8,FALSE),"")</f>
        <v>68.290000000000006</v>
      </c>
      <c r="Z592">
        <f t="shared" si="76"/>
        <v>5111.5199999999995</v>
      </c>
      <c r="AA592">
        <f t="shared" si="77"/>
        <v>55.937911846536807</v>
      </c>
      <c r="AB592">
        <f t="shared" si="78"/>
        <v>0</v>
      </c>
      <c r="AC592">
        <f t="shared" si="79"/>
        <v>1833.5999999999995</v>
      </c>
    </row>
    <row r="593" spans="1:29">
      <c r="A593">
        <v>10165</v>
      </c>
      <c r="B593" t="s">
        <v>162</v>
      </c>
      <c r="C593">
        <v>38</v>
      </c>
      <c r="D593">
        <v>49.21</v>
      </c>
      <c r="E593">
        <v>5</v>
      </c>
      <c r="F593" s="6">
        <f>IFERROR(VLOOKUP(A593,Orders!A:B,2,FALSE),"")</f>
        <v>37916</v>
      </c>
      <c r="G593" s="6">
        <f>IFERROR(VLOOKUP(A593,Orders!A:C,3,FALSE),"")</f>
        <v>37925</v>
      </c>
      <c r="H593" s="6">
        <f>IFERROR(VLOOKUP(A593,Orders!A:D,4,FALSE),"")</f>
        <v>37981</v>
      </c>
      <c r="I593" t="str">
        <f>IFERROR(VLOOKUP(A593,Orders!A:E,5,FALSE),"")</f>
        <v>Shipped</v>
      </c>
      <c r="J593">
        <f>IFERROR(VLOOKUP(A593,Orders!A:G,7,FALSE),"")</f>
        <v>148</v>
      </c>
      <c r="K593">
        <f>IFERROR(VLOOKUP(J593,Customers!A:L,12,FALSE),"")</f>
        <v>1621</v>
      </c>
      <c r="L593">
        <f>IFERROR(VLOOKUP(J593,Customers!A:M,13,FALSE),"")</f>
        <v>103800</v>
      </c>
      <c r="M593" t="str">
        <f>IFERROR(VLOOKUP(J593,Customers!A:H,8,FALSE),"")</f>
        <v>Singapore</v>
      </c>
      <c r="N593">
        <f>IFERROR(VLOOKUP(K593,Employees!A:F,6,FALSE),"")</f>
        <v>5</v>
      </c>
      <c r="O593" t="str">
        <f>IFERROR(VLOOKUP(N593,Offices!A:B,2,FALSE),"")</f>
        <v>Tokyo</v>
      </c>
      <c r="P593" s="6">
        <f>IFERROR(VLOOKUP(J593,Payments!A:C,3,FALSE),"")</f>
        <v>37733</v>
      </c>
      <c r="Q593">
        <f>IFERROR(VLOOKUP(J593,Payments!A:D,4,FALSE),"")</f>
        <v>44380.15</v>
      </c>
      <c r="R593" t="str">
        <f>IFERROR(VLOOKUP(B593,Products!A:C,3,FALSE),"")</f>
        <v>Trains</v>
      </c>
      <c r="S593">
        <f>IFERROR(VLOOKUP(B593,Products!A:G,7,FALSE),"")</f>
        <v>1645</v>
      </c>
      <c r="T593">
        <f>IFERROR(VLOOKUP(B593,Products!A:I,9,FALSE),"")</f>
        <v>58.58</v>
      </c>
      <c r="U593">
        <f t="shared" si="72"/>
        <v>-56</v>
      </c>
      <c r="V593" t="str">
        <f t="shared" si="73"/>
        <v>Yes</v>
      </c>
      <c r="W593">
        <f t="shared" si="74"/>
        <v>2003</v>
      </c>
      <c r="X593">
        <f t="shared" si="75"/>
        <v>10</v>
      </c>
      <c r="Y593">
        <f>IFERROR(VLOOKUP(B593,Products!A:I,8,FALSE),"")</f>
        <v>37.49</v>
      </c>
      <c r="Z593">
        <f t="shared" si="76"/>
        <v>1869.98</v>
      </c>
      <c r="AA593">
        <f t="shared" si="77"/>
        <v>31.261669778607626</v>
      </c>
      <c r="AB593">
        <f t="shared" si="78"/>
        <v>0</v>
      </c>
      <c r="AC593">
        <f t="shared" si="79"/>
        <v>445.35999999999996</v>
      </c>
    </row>
    <row r="594" spans="1:29">
      <c r="A594">
        <v>10166</v>
      </c>
      <c r="B594" t="s">
        <v>166</v>
      </c>
      <c r="C594">
        <v>43</v>
      </c>
      <c r="D594">
        <v>136.59</v>
      </c>
      <c r="E594">
        <v>2</v>
      </c>
      <c r="F594" s="6">
        <f>IFERROR(VLOOKUP(A594,Orders!A:B,2,FALSE),"")</f>
        <v>37915</v>
      </c>
      <c r="G594" s="6">
        <f>IFERROR(VLOOKUP(A594,Orders!A:C,3,FALSE),"")</f>
        <v>37924</v>
      </c>
      <c r="H594" s="6">
        <f>IFERROR(VLOOKUP(A594,Orders!A:D,4,FALSE),"")</f>
        <v>37921</v>
      </c>
      <c r="I594" t="str">
        <f>IFERROR(VLOOKUP(A594,Orders!A:E,5,FALSE),"")</f>
        <v>Shipped</v>
      </c>
      <c r="J594">
        <f>IFERROR(VLOOKUP(A594,Orders!A:G,7,FALSE),"")</f>
        <v>462</v>
      </c>
      <c r="K594">
        <f>IFERROR(VLOOKUP(J594,Customers!A:L,12,FALSE),"")</f>
        <v>1216</v>
      </c>
      <c r="L594">
        <f>IFERROR(VLOOKUP(J594,Customers!A:M,13,FALSE),"")</f>
        <v>85800</v>
      </c>
      <c r="M594" t="str">
        <f>IFERROR(VLOOKUP(J594,Customers!A:H,8,FALSE),"")</f>
        <v>New Bedford</v>
      </c>
      <c r="N594">
        <f>IFERROR(VLOOKUP(K594,Employees!A:F,6,FALSE),"")</f>
        <v>2</v>
      </c>
      <c r="O594" t="str">
        <f>IFERROR(VLOOKUP(N594,Offices!A:B,2,FALSE),"")</f>
        <v>Boston</v>
      </c>
      <c r="P594" s="6">
        <f>IFERROR(VLOOKUP(J594,Payments!A:C,3,FALSE),"")</f>
        <v>38457</v>
      </c>
      <c r="Q594">
        <f>IFERROR(VLOOKUP(J594,Payments!A:D,4,FALSE),"")</f>
        <v>30293.77</v>
      </c>
      <c r="R594" t="str">
        <f>IFERROR(VLOOKUP(B594,Products!A:C,3,FALSE),"")</f>
        <v>Vintage Cars</v>
      </c>
      <c r="S594">
        <f>IFERROR(VLOOKUP(B594,Products!A:G,7,FALSE),"")</f>
        <v>3913</v>
      </c>
      <c r="T594">
        <f>IFERROR(VLOOKUP(B594,Products!A:I,9,FALSE),"")</f>
        <v>136.59</v>
      </c>
      <c r="U594">
        <f t="shared" si="72"/>
        <v>3</v>
      </c>
      <c r="V594" t="str">
        <f t="shared" si="73"/>
        <v>Yes</v>
      </c>
      <c r="W594">
        <f t="shared" si="74"/>
        <v>2003</v>
      </c>
      <c r="X594">
        <f t="shared" si="75"/>
        <v>10</v>
      </c>
      <c r="Y594">
        <f>IFERROR(VLOOKUP(B594,Products!A:I,8,FALSE),"")</f>
        <v>68.3</v>
      </c>
      <c r="Z594">
        <f t="shared" si="76"/>
        <v>5873.37</v>
      </c>
      <c r="AA594">
        <f t="shared" si="77"/>
        <v>99.985358711566633</v>
      </c>
      <c r="AB594">
        <f t="shared" si="78"/>
        <v>1</v>
      </c>
      <c r="AC594">
        <f t="shared" si="79"/>
        <v>2936.4700000000003</v>
      </c>
    </row>
    <row r="595" spans="1:29">
      <c r="A595">
        <v>10166</v>
      </c>
      <c r="B595" t="s">
        <v>168</v>
      </c>
      <c r="C595">
        <v>26</v>
      </c>
      <c r="D595">
        <v>72.849999999999994</v>
      </c>
      <c r="E595">
        <v>1</v>
      </c>
      <c r="F595" s="6">
        <f>IFERROR(VLOOKUP(A595,Orders!A:B,2,FALSE),"")</f>
        <v>37915</v>
      </c>
      <c r="G595" s="6">
        <f>IFERROR(VLOOKUP(A595,Orders!A:C,3,FALSE),"")</f>
        <v>37924</v>
      </c>
      <c r="H595" s="6">
        <f>IFERROR(VLOOKUP(A595,Orders!A:D,4,FALSE),"")</f>
        <v>37921</v>
      </c>
      <c r="I595" t="str">
        <f>IFERROR(VLOOKUP(A595,Orders!A:E,5,FALSE),"")</f>
        <v>Shipped</v>
      </c>
      <c r="J595">
        <f>IFERROR(VLOOKUP(A595,Orders!A:G,7,FALSE),"")</f>
        <v>462</v>
      </c>
      <c r="K595">
        <f>IFERROR(VLOOKUP(J595,Customers!A:L,12,FALSE),"")</f>
        <v>1216</v>
      </c>
      <c r="L595">
        <f>IFERROR(VLOOKUP(J595,Customers!A:M,13,FALSE),"")</f>
        <v>85800</v>
      </c>
      <c r="M595" t="str">
        <f>IFERROR(VLOOKUP(J595,Customers!A:H,8,FALSE),"")</f>
        <v>New Bedford</v>
      </c>
      <c r="N595">
        <f>IFERROR(VLOOKUP(K595,Employees!A:F,6,FALSE),"")</f>
        <v>2</v>
      </c>
      <c r="O595" t="str">
        <f>IFERROR(VLOOKUP(N595,Offices!A:B,2,FALSE),"")</f>
        <v>Boston</v>
      </c>
      <c r="P595" s="6">
        <f>IFERROR(VLOOKUP(J595,Payments!A:C,3,FALSE),"")</f>
        <v>38457</v>
      </c>
      <c r="Q595">
        <f>IFERROR(VLOOKUP(J595,Payments!A:D,4,FALSE),"")</f>
        <v>30293.77</v>
      </c>
      <c r="R595" t="str">
        <f>IFERROR(VLOOKUP(B595,Products!A:C,3,FALSE),"")</f>
        <v>Vintage Cars</v>
      </c>
      <c r="S595">
        <f>IFERROR(VLOOKUP(B595,Products!A:G,7,FALSE),"")</f>
        <v>8290</v>
      </c>
      <c r="T595">
        <f>IFERROR(VLOOKUP(B595,Products!A:I,9,FALSE),"")</f>
        <v>87.77</v>
      </c>
      <c r="U595">
        <f t="shared" si="72"/>
        <v>3</v>
      </c>
      <c r="V595" t="str">
        <f t="shared" si="73"/>
        <v>Yes</v>
      </c>
      <c r="W595">
        <f t="shared" si="74"/>
        <v>2003</v>
      </c>
      <c r="X595">
        <f t="shared" si="75"/>
        <v>10</v>
      </c>
      <c r="Y595">
        <f>IFERROR(VLOOKUP(B595,Products!A:I,8,FALSE),"")</f>
        <v>52.66</v>
      </c>
      <c r="Z595">
        <f t="shared" si="76"/>
        <v>1894.1</v>
      </c>
      <c r="AA595">
        <f t="shared" si="77"/>
        <v>38.340296240030384</v>
      </c>
      <c r="AB595">
        <f t="shared" si="78"/>
        <v>0</v>
      </c>
      <c r="AC595">
        <f t="shared" si="79"/>
        <v>524.93999999999994</v>
      </c>
    </row>
    <row r="596" spans="1:29">
      <c r="A596">
        <v>10166</v>
      </c>
      <c r="B596" t="s">
        <v>173</v>
      </c>
      <c r="C596">
        <v>29</v>
      </c>
      <c r="D596">
        <v>76.22</v>
      </c>
      <c r="E596">
        <v>3</v>
      </c>
      <c r="F596" s="6">
        <f>IFERROR(VLOOKUP(A596,Orders!A:B,2,FALSE),"")</f>
        <v>37915</v>
      </c>
      <c r="G596" s="6">
        <f>IFERROR(VLOOKUP(A596,Orders!A:C,3,FALSE),"")</f>
        <v>37924</v>
      </c>
      <c r="H596" s="6">
        <f>IFERROR(VLOOKUP(A596,Orders!A:D,4,FALSE),"")</f>
        <v>37921</v>
      </c>
      <c r="I596" t="str">
        <f>IFERROR(VLOOKUP(A596,Orders!A:E,5,FALSE),"")</f>
        <v>Shipped</v>
      </c>
      <c r="J596">
        <f>IFERROR(VLOOKUP(A596,Orders!A:G,7,FALSE),"")</f>
        <v>462</v>
      </c>
      <c r="K596">
        <f>IFERROR(VLOOKUP(J596,Customers!A:L,12,FALSE),"")</f>
        <v>1216</v>
      </c>
      <c r="L596">
        <f>IFERROR(VLOOKUP(J596,Customers!A:M,13,FALSE),"")</f>
        <v>85800</v>
      </c>
      <c r="M596" t="str">
        <f>IFERROR(VLOOKUP(J596,Customers!A:H,8,FALSE),"")</f>
        <v>New Bedford</v>
      </c>
      <c r="N596">
        <f>IFERROR(VLOOKUP(K596,Employees!A:F,6,FALSE),"")</f>
        <v>2</v>
      </c>
      <c r="O596" t="str">
        <f>IFERROR(VLOOKUP(N596,Offices!A:B,2,FALSE),"")</f>
        <v>Boston</v>
      </c>
      <c r="P596" s="6">
        <f>IFERROR(VLOOKUP(J596,Payments!A:C,3,FALSE),"")</f>
        <v>38457</v>
      </c>
      <c r="Q596">
        <f>IFERROR(VLOOKUP(J596,Payments!A:D,4,FALSE),"")</f>
        <v>30293.77</v>
      </c>
      <c r="R596" t="str">
        <f>IFERROR(VLOOKUP(B596,Products!A:C,3,FALSE),"")</f>
        <v>Ships</v>
      </c>
      <c r="S596">
        <f>IFERROR(VLOOKUP(B596,Products!A:G,7,FALSE),"")</f>
        <v>737</v>
      </c>
      <c r="T596">
        <f>IFERROR(VLOOKUP(B596,Products!A:I,9,FALSE),"")</f>
        <v>86.61</v>
      </c>
      <c r="U596">
        <f t="shared" si="72"/>
        <v>3</v>
      </c>
      <c r="V596" t="str">
        <f t="shared" si="73"/>
        <v>Yes</v>
      </c>
      <c r="W596">
        <f t="shared" si="74"/>
        <v>2003</v>
      </c>
      <c r="X596">
        <f t="shared" si="75"/>
        <v>10</v>
      </c>
      <c r="Y596">
        <f>IFERROR(VLOOKUP(B596,Products!A:I,8,FALSE),"")</f>
        <v>43.3</v>
      </c>
      <c r="Z596">
        <f t="shared" si="76"/>
        <v>2210.38</v>
      </c>
      <c r="AA596">
        <f t="shared" si="77"/>
        <v>76.027713625866056</v>
      </c>
      <c r="AB596">
        <f t="shared" si="78"/>
        <v>1</v>
      </c>
      <c r="AC596">
        <f t="shared" si="79"/>
        <v>954.68000000000006</v>
      </c>
    </row>
    <row r="597" spans="1:29">
      <c r="A597">
        <v>10167</v>
      </c>
      <c r="B597" t="s">
        <v>163</v>
      </c>
      <c r="C597">
        <v>44</v>
      </c>
      <c r="D597">
        <v>123.76</v>
      </c>
      <c r="E597">
        <v>9</v>
      </c>
      <c r="F597" s="6">
        <f>IFERROR(VLOOKUP(A597,Orders!A:B,2,FALSE),"")</f>
        <v>37917</v>
      </c>
      <c r="G597" s="6">
        <f>IFERROR(VLOOKUP(A597,Orders!A:C,3,FALSE),"")</f>
        <v>37924</v>
      </c>
      <c r="H597" s="6" t="str">
        <f>IFERROR(VLOOKUP(A597,Orders!A:D,4,FALSE),"")</f>
        <v>NULL</v>
      </c>
      <c r="I597" t="str">
        <f>IFERROR(VLOOKUP(A597,Orders!A:E,5,FALSE),"")</f>
        <v>Cancelled</v>
      </c>
      <c r="J597">
        <f>IFERROR(VLOOKUP(A597,Orders!A:G,7,FALSE),"")</f>
        <v>448</v>
      </c>
      <c r="K597">
        <f>IFERROR(VLOOKUP(J597,Customers!A:L,12,FALSE),"")</f>
        <v>1504</v>
      </c>
      <c r="L597">
        <f>IFERROR(VLOOKUP(J597,Customers!A:M,13,FALSE),"")</f>
        <v>116400</v>
      </c>
      <c r="M597" t="str">
        <f>IFERROR(VLOOKUP(J597,Customers!A:H,8,FALSE),"")</f>
        <v>BrÃ¤cke</v>
      </c>
      <c r="N597">
        <f>IFERROR(VLOOKUP(K597,Employees!A:F,6,FALSE),"")</f>
        <v>7</v>
      </c>
      <c r="O597" t="str">
        <f>IFERROR(VLOOKUP(N597,Offices!A:B,2,FALSE),"")</f>
        <v>London</v>
      </c>
      <c r="P597" s="6">
        <f>IFERROR(VLOOKUP(J597,Payments!A:C,3,FALSE),"")</f>
        <v>38460</v>
      </c>
      <c r="Q597">
        <f>IFERROR(VLOOKUP(J597,Payments!A:D,4,FALSE),"")</f>
        <v>27966.54</v>
      </c>
      <c r="R597" t="str">
        <f>IFERROR(VLOOKUP(B597,Products!A:C,3,FALSE),"")</f>
        <v>Classic Cars</v>
      </c>
      <c r="S597">
        <f>IFERROR(VLOOKUP(B597,Products!A:G,7,FALSE),"")</f>
        <v>3252</v>
      </c>
      <c r="T597">
        <f>IFERROR(VLOOKUP(B597,Products!A:I,9,FALSE),"")</f>
        <v>136</v>
      </c>
      <c r="U597" t="e">
        <f t="shared" si="72"/>
        <v>#VALUE!</v>
      </c>
      <c r="V597" t="str">
        <f t="shared" si="73"/>
        <v/>
      </c>
      <c r="W597">
        <f t="shared" si="74"/>
        <v>2003</v>
      </c>
      <c r="X597">
        <f t="shared" si="75"/>
        <v>10</v>
      </c>
      <c r="Y597">
        <f>IFERROR(VLOOKUP(B597,Products!A:I,8,FALSE),"")</f>
        <v>85.68</v>
      </c>
      <c r="Z597">
        <f t="shared" si="76"/>
        <v>5445.4400000000005</v>
      </c>
      <c r="AA597">
        <f t="shared" si="77"/>
        <v>44.444444444444436</v>
      </c>
      <c r="AB597">
        <f t="shared" si="78"/>
        <v>0</v>
      </c>
      <c r="AC597">
        <f t="shared" si="79"/>
        <v>1675.52</v>
      </c>
    </row>
    <row r="598" spans="1:29">
      <c r="A598">
        <v>10167</v>
      </c>
      <c r="B598" t="s">
        <v>178</v>
      </c>
      <c r="C598">
        <v>43</v>
      </c>
      <c r="D598">
        <v>141.91999999999999</v>
      </c>
      <c r="E598">
        <v>1</v>
      </c>
      <c r="F598" s="6">
        <f>IFERROR(VLOOKUP(A598,Orders!A:B,2,FALSE),"")</f>
        <v>37917</v>
      </c>
      <c r="G598" s="6">
        <f>IFERROR(VLOOKUP(A598,Orders!A:C,3,FALSE),"")</f>
        <v>37924</v>
      </c>
      <c r="H598" s="6" t="str">
        <f>IFERROR(VLOOKUP(A598,Orders!A:D,4,FALSE),"")</f>
        <v>NULL</v>
      </c>
      <c r="I598" t="str">
        <f>IFERROR(VLOOKUP(A598,Orders!A:E,5,FALSE),"")</f>
        <v>Cancelled</v>
      </c>
      <c r="J598">
        <f>IFERROR(VLOOKUP(A598,Orders!A:G,7,FALSE),"")</f>
        <v>448</v>
      </c>
      <c r="K598">
        <f>IFERROR(VLOOKUP(J598,Customers!A:L,12,FALSE),"")</f>
        <v>1504</v>
      </c>
      <c r="L598">
        <f>IFERROR(VLOOKUP(J598,Customers!A:M,13,FALSE),"")</f>
        <v>116400</v>
      </c>
      <c r="M598" t="str">
        <f>IFERROR(VLOOKUP(J598,Customers!A:H,8,FALSE),"")</f>
        <v>BrÃ¤cke</v>
      </c>
      <c r="N598">
        <f>IFERROR(VLOOKUP(K598,Employees!A:F,6,FALSE),"")</f>
        <v>7</v>
      </c>
      <c r="O598" t="str">
        <f>IFERROR(VLOOKUP(N598,Offices!A:B,2,FALSE),"")</f>
        <v>London</v>
      </c>
      <c r="P598" s="6">
        <f>IFERROR(VLOOKUP(J598,Payments!A:C,3,FALSE),"")</f>
        <v>38460</v>
      </c>
      <c r="Q598">
        <f>IFERROR(VLOOKUP(J598,Payments!A:D,4,FALSE),"")</f>
        <v>27966.54</v>
      </c>
      <c r="R598" t="str">
        <f>IFERROR(VLOOKUP(B598,Products!A:C,3,FALSE),"")</f>
        <v>Planes</v>
      </c>
      <c r="S598">
        <f>IFERROR(VLOOKUP(B598,Products!A:G,7,FALSE),"")</f>
        <v>5330</v>
      </c>
      <c r="T598">
        <f>IFERROR(VLOOKUP(B598,Products!A:I,9,FALSE),"")</f>
        <v>157.69</v>
      </c>
      <c r="U598" t="e">
        <f t="shared" si="72"/>
        <v>#VALUE!</v>
      </c>
      <c r="V598" t="str">
        <f t="shared" si="73"/>
        <v/>
      </c>
      <c r="W598">
        <f t="shared" si="74"/>
        <v>2003</v>
      </c>
      <c r="X598">
        <f t="shared" si="75"/>
        <v>10</v>
      </c>
      <c r="Y598">
        <f>IFERROR(VLOOKUP(B598,Products!A:I,8,FALSE),"")</f>
        <v>77.27</v>
      </c>
      <c r="Z598">
        <f t="shared" si="76"/>
        <v>6102.5599999999995</v>
      </c>
      <c r="AA598">
        <f t="shared" si="77"/>
        <v>83.667658858547938</v>
      </c>
      <c r="AB598">
        <f t="shared" si="78"/>
        <v>1</v>
      </c>
      <c r="AC598">
        <f t="shared" si="79"/>
        <v>2779.95</v>
      </c>
    </row>
    <row r="599" spans="1:29">
      <c r="A599">
        <v>10167</v>
      </c>
      <c r="B599" t="s">
        <v>180</v>
      </c>
      <c r="C599">
        <v>46</v>
      </c>
      <c r="D599">
        <v>69.680000000000007</v>
      </c>
      <c r="E599">
        <v>7</v>
      </c>
      <c r="F599" s="6">
        <f>IFERROR(VLOOKUP(A599,Orders!A:B,2,FALSE),"")</f>
        <v>37917</v>
      </c>
      <c r="G599" s="6">
        <f>IFERROR(VLOOKUP(A599,Orders!A:C,3,FALSE),"")</f>
        <v>37924</v>
      </c>
      <c r="H599" s="6" t="str">
        <f>IFERROR(VLOOKUP(A599,Orders!A:D,4,FALSE),"")</f>
        <v>NULL</v>
      </c>
      <c r="I599" t="str">
        <f>IFERROR(VLOOKUP(A599,Orders!A:E,5,FALSE),"")</f>
        <v>Cancelled</v>
      </c>
      <c r="J599">
        <f>IFERROR(VLOOKUP(A599,Orders!A:G,7,FALSE),"")</f>
        <v>448</v>
      </c>
      <c r="K599">
        <f>IFERROR(VLOOKUP(J599,Customers!A:L,12,FALSE),"")</f>
        <v>1504</v>
      </c>
      <c r="L599">
        <f>IFERROR(VLOOKUP(J599,Customers!A:M,13,FALSE),"")</f>
        <v>116400</v>
      </c>
      <c r="M599" t="str">
        <f>IFERROR(VLOOKUP(J599,Customers!A:H,8,FALSE),"")</f>
        <v>BrÃ¤cke</v>
      </c>
      <c r="N599">
        <f>IFERROR(VLOOKUP(K599,Employees!A:F,6,FALSE),"")</f>
        <v>7</v>
      </c>
      <c r="O599" t="str">
        <f>IFERROR(VLOOKUP(N599,Offices!A:B,2,FALSE),"")</f>
        <v>London</v>
      </c>
      <c r="P599" s="6">
        <f>IFERROR(VLOOKUP(J599,Payments!A:C,3,FALSE),"")</f>
        <v>38460</v>
      </c>
      <c r="Q599">
        <f>IFERROR(VLOOKUP(J599,Payments!A:D,4,FALSE),"")</f>
        <v>27966.54</v>
      </c>
      <c r="R599" t="str">
        <f>IFERROR(VLOOKUP(B599,Products!A:C,3,FALSE),"")</f>
        <v>Ships</v>
      </c>
      <c r="S599">
        <f>IFERROR(VLOOKUP(B599,Products!A:G,7,FALSE),"")</f>
        <v>4259</v>
      </c>
      <c r="T599">
        <f>IFERROR(VLOOKUP(B599,Products!A:I,9,FALSE),"")</f>
        <v>86.02</v>
      </c>
      <c r="U599" t="e">
        <f t="shared" si="72"/>
        <v>#VALUE!</v>
      </c>
      <c r="V599" t="str">
        <f t="shared" si="73"/>
        <v/>
      </c>
      <c r="W599">
        <f t="shared" si="74"/>
        <v>2003</v>
      </c>
      <c r="X599">
        <f t="shared" si="75"/>
        <v>10</v>
      </c>
      <c r="Y599">
        <f>IFERROR(VLOOKUP(B599,Products!A:I,8,FALSE),"")</f>
        <v>51.61</v>
      </c>
      <c r="Z599">
        <f t="shared" si="76"/>
        <v>3205.28</v>
      </c>
      <c r="AA599">
        <f t="shared" si="77"/>
        <v>35.012594458438301</v>
      </c>
      <c r="AB599">
        <f t="shared" si="78"/>
        <v>0</v>
      </c>
      <c r="AC599">
        <f t="shared" si="79"/>
        <v>831.22000000000037</v>
      </c>
    </row>
    <row r="600" spans="1:29">
      <c r="A600">
        <v>10167</v>
      </c>
      <c r="B600" t="s">
        <v>181</v>
      </c>
      <c r="C600">
        <v>34</v>
      </c>
      <c r="D600">
        <v>84.7</v>
      </c>
      <c r="E600">
        <v>6</v>
      </c>
      <c r="F600" s="6">
        <f>IFERROR(VLOOKUP(A600,Orders!A:B,2,FALSE),"")</f>
        <v>37917</v>
      </c>
      <c r="G600" s="6">
        <f>IFERROR(VLOOKUP(A600,Orders!A:C,3,FALSE),"")</f>
        <v>37924</v>
      </c>
      <c r="H600" s="6" t="str">
        <f>IFERROR(VLOOKUP(A600,Orders!A:D,4,FALSE),"")</f>
        <v>NULL</v>
      </c>
      <c r="I600" t="str">
        <f>IFERROR(VLOOKUP(A600,Orders!A:E,5,FALSE),"")</f>
        <v>Cancelled</v>
      </c>
      <c r="J600">
        <f>IFERROR(VLOOKUP(A600,Orders!A:G,7,FALSE),"")</f>
        <v>448</v>
      </c>
      <c r="K600">
        <f>IFERROR(VLOOKUP(J600,Customers!A:L,12,FALSE),"")</f>
        <v>1504</v>
      </c>
      <c r="L600">
        <f>IFERROR(VLOOKUP(J600,Customers!A:M,13,FALSE),"")</f>
        <v>116400</v>
      </c>
      <c r="M600" t="str">
        <f>IFERROR(VLOOKUP(J600,Customers!A:H,8,FALSE),"")</f>
        <v>BrÃ¤cke</v>
      </c>
      <c r="N600">
        <f>IFERROR(VLOOKUP(K600,Employees!A:F,6,FALSE),"")</f>
        <v>7</v>
      </c>
      <c r="O600" t="str">
        <f>IFERROR(VLOOKUP(N600,Offices!A:B,2,FALSE),"")</f>
        <v>London</v>
      </c>
      <c r="P600" s="6">
        <f>IFERROR(VLOOKUP(J600,Payments!A:C,3,FALSE),"")</f>
        <v>38460</v>
      </c>
      <c r="Q600">
        <f>IFERROR(VLOOKUP(J600,Payments!A:D,4,FALSE),"")</f>
        <v>27966.54</v>
      </c>
      <c r="R600" t="str">
        <f>IFERROR(VLOOKUP(B600,Products!A:C,3,FALSE),"")</f>
        <v>Vintage Cars</v>
      </c>
      <c r="S600">
        <f>IFERROR(VLOOKUP(B600,Products!A:G,7,FALSE),"")</f>
        <v>2378</v>
      </c>
      <c r="T600">
        <f>IFERROR(VLOOKUP(B600,Products!A:I,9,FALSE),"")</f>
        <v>105.87</v>
      </c>
      <c r="U600" t="e">
        <f t="shared" si="72"/>
        <v>#VALUE!</v>
      </c>
      <c r="V600" t="str">
        <f t="shared" si="73"/>
        <v/>
      </c>
      <c r="W600">
        <f t="shared" si="74"/>
        <v>2003</v>
      </c>
      <c r="X600">
        <f t="shared" si="75"/>
        <v>10</v>
      </c>
      <c r="Y600">
        <f>IFERROR(VLOOKUP(B600,Products!A:I,8,FALSE),"")</f>
        <v>64.58</v>
      </c>
      <c r="Z600">
        <f t="shared" si="76"/>
        <v>2879.8</v>
      </c>
      <c r="AA600">
        <f t="shared" si="77"/>
        <v>31.155156395168792</v>
      </c>
      <c r="AB600">
        <f t="shared" si="78"/>
        <v>0</v>
      </c>
      <c r="AC600">
        <f t="shared" si="79"/>
        <v>684.08000000000015</v>
      </c>
    </row>
    <row r="601" spans="1:29">
      <c r="A601">
        <v>10167</v>
      </c>
      <c r="B601" t="s">
        <v>169</v>
      </c>
      <c r="C601">
        <v>33</v>
      </c>
      <c r="D601">
        <v>110.6</v>
      </c>
      <c r="E601">
        <v>16</v>
      </c>
      <c r="F601" s="6">
        <f>IFERROR(VLOOKUP(A601,Orders!A:B,2,FALSE),"")</f>
        <v>37917</v>
      </c>
      <c r="G601" s="6">
        <f>IFERROR(VLOOKUP(A601,Orders!A:C,3,FALSE),"")</f>
        <v>37924</v>
      </c>
      <c r="H601" s="6" t="str">
        <f>IFERROR(VLOOKUP(A601,Orders!A:D,4,FALSE),"")</f>
        <v>NULL</v>
      </c>
      <c r="I601" t="str">
        <f>IFERROR(VLOOKUP(A601,Orders!A:E,5,FALSE),"")</f>
        <v>Cancelled</v>
      </c>
      <c r="J601">
        <f>IFERROR(VLOOKUP(A601,Orders!A:G,7,FALSE),"")</f>
        <v>448</v>
      </c>
      <c r="K601">
        <f>IFERROR(VLOOKUP(J601,Customers!A:L,12,FALSE),"")</f>
        <v>1504</v>
      </c>
      <c r="L601">
        <f>IFERROR(VLOOKUP(J601,Customers!A:M,13,FALSE),"")</f>
        <v>116400</v>
      </c>
      <c r="M601" t="str">
        <f>IFERROR(VLOOKUP(J601,Customers!A:H,8,FALSE),"")</f>
        <v>BrÃ¤cke</v>
      </c>
      <c r="N601">
        <f>IFERROR(VLOOKUP(K601,Employees!A:F,6,FALSE),"")</f>
        <v>7</v>
      </c>
      <c r="O601" t="str">
        <f>IFERROR(VLOOKUP(N601,Offices!A:B,2,FALSE),"")</f>
        <v>London</v>
      </c>
      <c r="P601" s="6">
        <f>IFERROR(VLOOKUP(J601,Payments!A:C,3,FALSE),"")</f>
        <v>38460</v>
      </c>
      <c r="Q601">
        <f>IFERROR(VLOOKUP(J601,Payments!A:D,4,FALSE),"")</f>
        <v>27966.54</v>
      </c>
      <c r="R601" t="str">
        <f>IFERROR(VLOOKUP(B601,Products!A:C,3,FALSE),"")</f>
        <v>Ships</v>
      </c>
      <c r="S601">
        <f>IFERROR(VLOOKUP(B601,Products!A:G,7,FALSE),"")</f>
        <v>1898</v>
      </c>
      <c r="T601">
        <f>IFERROR(VLOOKUP(B601,Products!A:I,9,FALSE),"")</f>
        <v>122.89</v>
      </c>
      <c r="U601" t="e">
        <f t="shared" si="72"/>
        <v>#VALUE!</v>
      </c>
      <c r="V601" t="str">
        <f t="shared" si="73"/>
        <v/>
      </c>
      <c r="W601">
        <f t="shared" si="74"/>
        <v>2003</v>
      </c>
      <c r="X601">
        <f t="shared" si="75"/>
        <v>10</v>
      </c>
      <c r="Y601">
        <f>IFERROR(VLOOKUP(B601,Products!A:I,8,FALSE),"")</f>
        <v>82.34</v>
      </c>
      <c r="Z601">
        <f t="shared" si="76"/>
        <v>3649.7999999999997</v>
      </c>
      <c r="AA601">
        <f t="shared" si="77"/>
        <v>34.321107602623258</v>
      </c>
      <c r="AB601">
        <f t="shared" si="78"/>
        <v>0</v>
      </c>
      <c r="AC601">
        <f t="shared" si="79"/>
        <v>932.5799999999997</v>
      </c>
    </row>
    <row r="602" spans="1:29">
      <c r="A602">
        <v>10167</v>
      </c>
      <c r="B602" t="s">
        <v>183</v>
      </c>
      <c r="C602">
        <v>21</v>
      </c>
      <c r="D602">
        <v>54.81</v>
      </c>
      <c r="E602">
        <v>2</v>
      </c>
      <c r="F602" s="6">
        <f>IFERROR(VLOOKUP(A602,Orders!A:B,2,FALSE),"")</f>
        <v>37917</v>
      </c>
      <c r="G602" s="6">
        <f>IFERROR(VLOOKUP(A602,Orders!A:C,3,FALSE),"")</f>
        <v>37924</v>
      </c>
      <c r="H602" s="6" t="str">
        <f>IFERROR(VLOOKUP(A602,Orders!A:D,4,FALSE),"")</f>
        <v>NULL</v>
      </c>
      <c r="I602" t="str">
        <f>IFERROR(VLOOKUP(A602,Orders!A:E,5,FALSE),"")</f>
        <v>Cancelled</v>
      </c>
      <c r="J602">
        <f>IFERROR(VLOOKUP(A602,Orders!A:G,7,FALSE),"")</f>
        <v>448</v>
      </c>
      <c r="K602">
        <f>IFERROR(VLOOKUP(J602,Customers!A:L,12,FALSE),"")</f>
        <v>1504</v>
      </c>
      <c r="L602">
        <f>IFERROR(VLOOKUP(J602,Customers!A:M,13,FALSE),"")</f>
        <v>116400</v>
      </c>
      <c r="M602" t="str">
        <f>IFERROR(VLOOKUP(J602,Customers!A:H,8,FALSE),"")</f>
        <v>BrÃ¤cke</v>
      </c>
      <c r="N602">
        <f>IFERROR(VLOOKUP(K602,Employees!A:F,6,FALSE),"")</f>
        <v>7</v>
      </c>
      <c r="O602" t="str">
        <f>IFERROR(VLOOKUP(N602,Offices!A:B,2,FALSE),"")</f>
        <v>London</v>
      </c>
      <c r="P602" s="6">
        <f>IFERROR(VLOOKUP(J602,Payments!A:C,3,FALSE),"")</f>
        <v>38460</v>
      </c>
      <c r="Q602">
        <f>IFERROR(VLOOKUP(J602,Payments!A:D,4,FALSE),"")</f>
        <v>27966.54</v>
      </c>
      <c r="R602" t="str">
        <f>IFERROR(VLOOKUP(B602,Products!A:C,3,FALSE),"")</f>
        <v>Planes</v>
      </c>
      <c r="S602">
        <f>IFERROR(VLOOKUP(B602,Products!A:G,7,FALSE),"")</f>
        <v>5942</v>
      </c>
      <c r="T602">
        <f>IFERROR(VLOOKUP(B602,Products!A:I,9,FALSE),"")</f>
        <v>68.510000000000005</v>
      </c>
      <c r="U602" t="e">
        <f t="shared" si="72"/>
        <v>#VALUE!</v>
      </c>
      <c r="V602" t="str">
        <f t="shared" si="73"/>
        <v/>
      </c>
      <c r="W602">
        <f t="shared" si="74"/>
        <v>2003</v>
      </c>
      <c r="X602">
        <f t="shared" si="75"/>
        <v>10</v>
      </c>
      <c r="Y602">
        <f>IFERROR(VLOOKUP(B602,Products!A:I,8,FALSE),"")</f>
        <v>34.25</v>
      </c>
      <c r="Z602">
        <f t="shared" si="76"/>
        <v>1151.01</v>
      </c>
      <c r="AA602">
        <f t="shared" si="77"/>
        <v>60.029197080291972</v>
      </c>
      <c r="AB602">
        <f t="shared" si="78"/>
        <v>0</v>
      </c>
      <c r="AC602">
        <f t="shared" si="79"/>
        <v>431.76000000000005</v>
      </c>
    </row>
    <row r="603" spans="1:29">
      <c r="A603">
        <v>10167</v>
      </c>
      <c r="B603" t="s">
        <v>170</v>
      </c>
      <c r="C603">
        <v>20</v>
      </c>
      <c r="D603">
        <v>77</v>
      </c>
      <c r="E603">
        <v>11</v>
      </c>
      <c r="F603" s="6">
        <f>IFERROR(VLOOKUP(A603,Orders!A:B,2,FALSE),"")</f>
        <v>37917</v>
      </c>
      <c r="G603" s="6">
        <f>IFERROR(VLOOKUP(A603,Orders!A:C,3,FALSE),"")</f>
        <v>37924</v>
      </c>
      <c r="H603" s="6" t="str">
        <f>IFERROR(VLOOKUP(A603,Orders!A:D,4,FALSE),"")</f>
        <v>NULL</v>
      </c>
      <c r="I603" t="str">
        <f>IFERROR(VLOOKUP(A603,Orders!A:E,5,FALSE),"")</f>
        <v>Cancelled</v>
      </c>
      <c r="J603">
        <f>IFERROR(VLOOKUP(A603,Orders!A:G,7,FALSE),"")</f>
        <v>448</v>
      </c>
      <c r="K603">
        <f>IFERROR(VLOOKUP(J603,Customers!A:L,12,FALSE),"")</f>
        <v>1504</v>
      </c>
      <c r="L603">
        <f>IFERROR(VLOOKUP(J603,Customers!A:M,13,FALSE),"")</f>
        <v>116400</v>
      </c>
      <c r="M603" t="str">
        <f>IFERROR(VLOOKUP(J603,Customers!A:H,8,FALSE),"")</f>
        <v>BrÃ¤cke</v>
      </c>
      <c r="N603">
        <f>IFERROR(VLOOKUP(K603,Employees!A:F,6,FALSE),"")</f>
        <v>7</v>
      </c>
      <c r="O603" t="str">
        <f>IFERROR(VLOOKUP(N603,Offices!A:B,2,FALSE),"")</f>
        <v>London</v>
      </c>
      <c r="P603" s="6">
        <f>IFERROR(VLOOKUP(J603,Payments!A:C,3,FALSE),"")</f>
        <v>38460</v>
      </c>
      <c r="Q603">
        <f>IFERROR(VLOOKUP(J603,Payments!A:D,4,FALSE),"")</f>
        <v>27966.54</v>
      </c>
      <c r="R603" t="str">
        <f>IFERROR(VLOOKUP(B603,Products!A:C,3,FALSE),"")</f>
        <v>Vintage Cars</v>
      </c>
      <c r="S603">
        <f>IFERROR(VLOOKUP(B603,Products!A:G,7,FALSE),"")</f>
        <v>9173</v>
      </c>
      <c r="T603">
        <f>IFERROR(VLOOKUP(B603,Products!A:I,9,FALSE),"")</f>
        <v>88.51</v>
      </c>
      <c r="U603" t="e">
        <f t="shared" si="72"/>
        <v>#VALUE!</v>
      </c>
      <c r="V603" t="str">
        <f t="shared" si="73"/>
        <v/>
      </c>
      <c r="W603">
        <f t="shared" si="74"/>
        <v>2003</v>
      </c>
      <c r="X603">
        <f t="shared" si="75"/>
        <v>10</v>
      </c>
      <c r="Y603">
        <f>IFERROR(VLOOKUP(B603,Products!A:I,8,FALSE),"")</f>
        <v>46.91</v>
      </c>
      <c r="Z603">
        <f t="shared" si="76"/>
        <v>1540</v>
      </c>
      <c r="AA603">
        <f t="shared" si="77"/>
        <v>64.144105734385008</v>
      </c>
      <c r="AB603">
        <f t="shared" si="78"/>
        <v>0</v>
      </c>
      <c r="AC603">
        <f t="shared" si="79"/>
        <v>601.80000000000007</v>
      </c>
    </row>
    <row r="604" spans="1:29">
      <c r="A604">
        <v>10167</v>
      </c>
      <c r="B604" t="s">
        <v>184</v>
      </c>
      <c r="C604">
        <v>32</v>
      </c>
      <c r="D604">
        <v>64.44</v>
      </c>
      <c r="E604">
        <v>3</v>
      </c>
      <c r="F604" s="6">
        <f>IFERROR(VLOOKUP(A604,Orders!A:B,2,FALSE),"")</f>
        <v>37917</v>
      </c>
      <c r="G604" s="6">
        <f>IFERROR(VLOOKUP(A604,Orders!A:C,3,FALSE),"")</f>
        <v>37924</v>
      </c>
      <c r="H604" s="6" t="str">
        <f>IFERROR(VLOOKUP(A604,Orders!A:D,4,FALSE),"")</f>
        <v>NULL</v>
      </c>
      <c r="I604" t="str">
        <f>IFERROR(VLOOKUP(A604,Orders!A:E,5,FALSE),"")</f>
        <v>Cancelled</v>
      </c>
      <c r="J604">
        <f>IFERROR(VLOOKUP(A604,Orders!A:G,7,FALSE),"")</f>
        <v>448</v>
      </c>
      <c r="K604">
        <f>IFERROR(VLOOKUP(J604,Customers!A:L,12,FALSE),"")</f>
        <v>1504</v>
      </c>
      <c r="L604">
        <f>IFERROR(VLOOKUP(J604,Customers!A:M,13,FALSE),"")</f>
        <v>116400</v>
      </c>
      <c r="M604" t="str">
        <f>IFERROR(VLOOKUP(J604,Customers!A:H,8,FALSE),"")</f>
        <v>BrÃ¤cke</v>
      </c>
      <c r="N604">
        <f>IFERROR(VLOOKUP(K604,Employees!A:F,6,FALSE),"")</f>
        <v>7</v>
      </c>
      <c r="O604" t="str">
        <f>IFERROR(VLOOKUP(N604,Offices!A:B,2,FALSE),"")</f>
        <v>London</v>
      </c>
      <c r="P604" s="6">
        <f>IFERROR(VLOOKUP(J604,Payments!A:C,3,FALSE),"")</f>
        <v>38460</v>
      </c>
      <c r="Q604">
        <f>IFERROR(VLOOKUP(J604,Payments!A:D,4,FALSE),"")</f>
        <v>27966.54</v>
      </c>
      <c r="R604" t="str">
        <f>IFERROR(VLOOKUP(B604,Products!A:C,3,FALSE),"")</f>
        <v>Vintage Cars</v>
      </c>
      <c r="S604">
        <f>IFERROR(VLOOKUP(B604,Products!A:G,7,FALSE),"")</f>
        <v>2902</v>
      </c>
      <c r="T604">
        <f>IFERROR(VLOOKUP(B604,Products!A:I,9,FALSE),"")</f>
        <v>65.75</v>
      </c>
      <c r="U604" t="e">
        <f t="shared" si="72"/>
        <v>#VALUE!</v>
      </c>
      <c r="V604" t="str">
        <f t="shared" si="73"/>
        <v/>
      </c>
      <c r="W604">
        <f t="shared" si="74"/>
        <v>2003</v>
      </c>
      <c r="X604">
        <f t="shared" si="75"/>
        <v>10</v>
      </c>
      <c r="Y604">
        <f>IFERROR(VLOOKUP(B604,Products!A:I,8,FALSE),"")</f>
        <v>26.3</v>
      </c>
      <c r="Z604">
        <f t="shared" si="76"/>
        <v>2062.08</v>
      </c>
      <c r="AA604">
        <f t="shared" si="77"/>
        <v>145.0190114068441</v>
      </c>
      <c r="AB604">
        <f t="shared" si="78"/>
        <v>1</v>
      </c>
      <c r="AC604">
        <f t="shared" si="79"/>
        <v>1220.48</v>
      </c>
    </row>
    <row r="605" spans="1:29">
      <c r="A605">
        <v>10167</v>
      </c>
      <c r="B605" t="s">
        <v>171</v>
      </c>
      <c r="C605">
        <v>29</v>
      </c>
      <c r="D605">
        <v>73.8</v>
      </c>
      <c r="E605">
        <v>8</v>
      </c>
      <c r="F605" s="6">
        <f>IFERROR(VLOOKUP(A605,Orders!A:B,2,FALSE),"")</f>
        <v>37917</v>
      </c>
      <c r="G605" s="6">
        <f>IFERROR(VLOOKUP(A605,Orders!A:C,3,FALSE),"")</f>
        <v>37924</v>
      </c>
      <c r="H605" s="6" t="str">
        <f>IFERROR(VLOOKUP(A605,Orders!A:D,4,FALSE),"")</f>
        <v>NULL</v>
      </c>
      <c r="I605" t="str">
        <f>IFERROR(VLOOKUP(A605,Orders!A:E,5,FALSE),"")</f>
        <v>Cancelled</v>
      </c>
      <c r="J605">
        <f>IFERROR(VLOOKUP(A605,Orders!A:G,7,FALSE),"")</f>
        <v>448</v>
      </c>
      <c r="K605">
        <f>IFERROR(VLOOKUP(J605,Customers!A:L,12,FALSE),"")</f>
        <v>1504</v>
      </c>
      <c r="L605">
        <f>IFERROR(VLOOKUP(J605,Customers!A:M,13,FALSE),"")</f>
        <v>116400</v>
      </c>
      <c r="M605" t="str">
        <f>IFERROR(VLOOKUP(J605,Customers!A:H,8,FALSE),"")</f>
        <v>BrÃ¤cke</v>
      </c>
      <c r="N605">
        <f>IFERROR(VLOOKUP(K605,Employees!A:F,6,FALSE),"")</f>
        <v>7</v>
      </c>
      <c r="O605" t="str">
        <f>IFERROR(VLOOKUP(N605,Offices!A:B,2,FALSE),"")</f>
        <v>London</v>
      </c>
      <c r="P605" s="6">
        <f>IFERROR(VLOOKUP(J605,Payments!A:C,3,FALSE),"")</f>
        <v>38460</v>
      </c>
      <c r="Q605">
        <f>IFERROR(VLOOKUP(J605,Payments!A:D,4,FALSE),"")</f>
        <v>27966.54</v>
      </c>
      <c r="R605" t="str">
        <f>IFERROR(VLOOKUP(B605,Products!A:C,3,FALSE),"")</f>
        <v>Vintage Cars</v>
      </c>
      <c r="S605">
        <f>IFERROR(VLOOKUP(B605,Products!A:G,7,FALSE),"")</f>
        <v>6621</v>
      </c>
      <c r="T605">
        <f>IFERROR(VLOOKUP(B605,Products!A:I,9,FALSE),"")</f>
        <v>83.86</v>
      </c>
      <c r="U605" t="e">
        <f t="shared" si="72"/>
        <v>#VALUE!</v>
      </c>
      <c r="V605" t="str">
        <f t="shared" si="73"/>
        <v/>
      </c>
      <c r="W605">
        <f t="shared" si="74"/>
        <v>2003</v>
      </c>
      <c r="X605">
        <f t="shared" si="75"/>
        <v>10</v>
      </c>
      <c r="Y605">
        <f>IFERROR(VLOOKUP(B605,Products!A:I,8,FALSE),"")</f>
        <v>48.64</v>
      </c>
      <c r="Z605">
        <f t="shared" si="76"/>
        <v>2140.1999999999998</v>
      </c>
      <c r="AA605">
        <f t="shared" si="77"/>
        <v>51.72697368421052</v>
      </c>
      <c r="AB605">
        <f t="shared" si="78"/>
        <v>0</v>
      </c>
      <c r="AC605">
        <f t="shared" si="79"/>
        <v>729.63999999999987</v>
      </c>
    </row>
    <row r="606" spans="1:29">
      <c r="A606">
        <v>10167</v>
      </c>
      <c r="B606" t="s">
        <v>172</v>
      </c>
      <c r="C606">
        <v>43</v>
      </c>
      <c r="D606">
        <v>66</v>
      </c>
      <c r="E606">
        <v>12</v>
      </c>
      <c r="F606" s="6">
        <f>IFERROR(VLOOKUP(A606,Orders!A:B,2,FALSE),"")</f>
        <v>37917</v>
      </c>
      <c r="G606" s="6">
        <f>IFERROR(VLOOKUP(A606,Orders!A:C,3,FALSE),"")</f>
        <v>37924</v>
      </c>
      <c r="H606" s="6" t="str">
        <f>IFERROR(VLOOKUP(A606,Orders!A:D,4,FALSE),"")</f>
        <v>NULL</v>
      </c>
      <c r="I606" t="str">
        <f>IFERROR(VLOOKUP(A606,Orders!A:E,5,FALSE),"")</f>
        <v>Cancelled</v>
      </c>
      <c r="J606">
        <f>IFERROR(VLOOKUP(A606,Orders!A:G,7,FALSE),"")</f>
        <v>448</v>
      </c>
      <c r="K606">
        <f>IFERROR(VLOOKUP(J606,Customers!A:L,12,FALSE),"")</f>
        <v>1504</v>
      </c>
      <c r="L606">
        <f>IFERROR(VLOOKUP(J606,Customers!A:M,13,FALSE),"")</f>
        <v>116400</v>
      </c>
      <c r="M606" t="str">
        <f>IFERROR(VLOOKUP(J606,Customers!A:H,8,FALSE),"")</f>
        <v>BrÃ¤cke</v>
      </c>
      <c r="N606">
        <f>IFERROR(VLOOKUP(K606,Employees!A:F,6,FALSE),"")</f>
        <v>7</v>
      </c>
      <c r="O606" t="str">
        <f>IFERROR(VLOOKUP(N606,Offices!A:B,2,FALSE),"")</f>
        <v>London</v>
      </c>
      <c r="P606" s="6">
        <f>IFERROR(VLOOKUP(J606,Payments!A:C,3,FALSE),"")</f>
        <v>38460</v>
      </c>
      <c r="Q606">
        <f>IFERROR(VLOOKUP(J606,Payments!A:D,4,FALSE),"")</f>
        <v>27966.54</v>
      </c>
      <c r="R606" t="str">
        <f>IFERROR(VLOOKUP(B606,Products!A:C,3,FALSE),"")</f>
        <v>Ships</v>
      </c>
      <c r="S606">
        <f>IFERROR(VLOOKUP(B606,Products!A:G,7,FALSE),"")</f>
        <v>1897</v>
      </c>
      <c r="T606">
        <f>IFERROR(VLOOKUP(B606,Products!A:I,9,FALSE),"")</f>
        <v>66.67</v>
      </c>
      <c r="U606" t="e">
        <f t="shared" si="72"/>
        <v>#VALUE!</v>
      </c>
      <c r="V606" t="str">
        <f t="shared" si="73"/>
        <v/>
      </c>
      <c r="W606">
        <f t="shared" si="74"/>
        <v>2003</v>
      </c>
      <c r="X606">
        <f t="shared" si="75"/>
        <v>10</v>
      </c>
      <c r="Y606">
        <f>IFERROR(VLOOKUP(B606,Products!A:I,8,FALSE),"")</f>
        <v>34</v>
      </c>
      <c r="Z606">
        <f t="shared" si="76"/>
        <v>2838</v>
      </c>
      <c r="AA606">
        <f t="shared" si="77"/>
        <v>94.117647058823522</v>
      </c>
      <c r="AB606">
        <f t="shared" si="78"/>
        <v>1</v>
      </c>
      <c r="AC606">
        <f t="shared" si="79"/>
        <v>1376</v>
      </c>
    </row>
    <row r="607" spans="1:29">
      <c r="A607">
        <v>10167</v>
      </c>
      <c r="B607" t="s">
        <v>190</v>
      </c>
      <c r="C607">
        <v>29</v>
      </c>
      <c r="D607">
        <v>87.8</v>
      </c>
      <c r="E607">
        <v>5</v>
      </c>
      <c r="F607" s="6">
        <f>IFERROR(VLOOKUP(A607,Orders!A:B,2,FALSE),"")</f>
        <v>37917</v>
      </c>
      <c r="G607" s="6">
        <f>IFERROR(VLOOKUP(A607,Orders!A:C,3,FALSE),"")</f>
        <v>37924</v>
      </c>
      <c r="H607" s="6" t="str">
        <f>IFERROR(VLOOKUP(A607,Orders!A:D,4,FALSE),"")</f>
        <v>NULL</v>
      </c>
      <c r="I607" t="str">
        <f>IFERROR(VLOOKUP(A607,Orders!A:E,5,FALSE),"")</f>
        <v>Cancelled</v>
      </c>
      <c r="J607">
        <f>IFERROR(VLOOKUP(A607,Orders!A:G,7,FALSE),"")</f>
        <v>448</v>
      </c>
      <c r="K607">
        <f>IFERROR(VLOOKUP(J607,Customers!A:L,12,FALSE),"")</f>
        <v>1504</v>
      </c>
      <c r="L607">
        <f>IFERROR(VLOOKUP(J607,Customers!A:M,13,FALSE),"")</f>
        <v>116400</v>
      </c>
      <c r="M607" t="str">
        <f>IFERROR(VLOOKUP(J607,Customers!A:H,8,FALSE),"")</f>
        <v>BrÃ¤cke</v>
      </c>
      <c r="N607">
        <f>IFERROR(VLOOKUP(K607,Employees!A:F,6,FALSE),"")</f>
        <v>7</v>
      </c>
      <c r="O607" t="str">
        <f>IFERROR(VLOOKUP(N607,Offices!A:B,2,FALSE),"")</f>
        <v>London</v>
      </c>
      <c r="P607" s="6">
        <f>IFERROR(VLOOKUP(J607,Payments!A:C,3,FALSE),"")</f>
        <v>38460</v>
      </c>
      <c r="Q607">
        <f>IFERROR(VLOOKUP(J607,Payments!A:D,4,FALSE),"")</f>
        <v>27966.54</v>
      </c>
      <c r="R607" t="str">
        <f>IFERROR(VLOOKUP(B607,Products!A:C,3,FALSE),"")</f>
        <v>Ships</v>
      </c>
      <c r="S607">
        <f>IFERROR(VLOOKUP(B607,Products!A:G,7,FALSE),"")</f>
        <v>3501</v>
      </c>
      <c r="T607">
        <f>IFERROR(VLOOKUP(B607,Products!A:I,9,FALSE),"")</f>
        <v>90.52</v>
      </c>
      <c r="U607" t="e">
        <f t="shared" si="72"/>
        <v>#VALUE!</v>
      </c>
      <c r="V607" t="str">
        <f t="shared" si="73"/>
        <v/>
      </c>
      <c r="W607">
        <f t="shared" si="74"/>
        <v>2003</v>
      </c>
      <c r="X607">
        <f t="shared" si="75"/>
        <v>10</v>
      </c>
      <c r="Y607">
        <f>IFERROR(VLOOKUP(B607,Products!A:I,8,FALSE),"")</f>
        <v>39.83</v>
      </c>
      <c r="Z607">
        <f t="shared" si="76"/>
        <v>2546.1999999999998</v>
      </c>
      <c r="AA607">
        <f t="shared" si="77"/>
        <v>120.43685664072308</v>
      </c>
      <c r="AB607">
        <f t="shared" si="78"/>
        <v>1</v>
      </c>
      <c r="AC607">
        <f t="shared" si="79"/>
        <v>1391.1299999999999</v>
      </c>
    </row>
    <row r="608" spans="1:29">
      <c r="A608">
        <v>10167</v>
      </c>
      <c r="B608" t="s">
        <v>174</v>
      </c>
      <c r="C608">
        <v>46</v>
      </c>
      <c r="D608">
        <v>62.16</v>
      </c>
      <c r="E608">
        <v>10</v>
      </c>
      <c r="F608" s="6">
        <f>IFERROR(VLOOKUP(A608,Orders!A:B,2,FALSE),"")</f>
        <v>37917</v>
      </c>
      <c r="G608" s="6">
        <f>IFERROR(VLOOKUP(A608,Orders!A:C,3,FALSE),"")</f>
        <v>37924</v>
      </c>
      <c r="H608" s="6" t="str">
        <f>IFERROR(VLOOKUP(A608,Orders!A:D,4,FALSE),"")</f>
        <v>NULL</v>
      </c>
      <c r="I608" t="str">
        <f>IFERROR(VLOOKUP(A608,Orders!A:E,5,FALSE),"")</f>
        <v>Cancelled</v>
      </c>
      <c r="J608">
        <f>IFERROR(VLOOKUP(A608,Orders!A:G,7,FALSE),"")</f>
        <v>448</v>
      </c>
      <c r="K608">
        <f>IFERROR(VLOOKUP(J608,Customers!A:L,12,FALSE),"")</f>
        <v>1504</v>
      </c>
      <c r="L608">
        <f>IFERROR(VLOOKUP(J608,Customers!A:M,13,FALSE),"")</f>
        <v>116400</v>
      </c>
      <c r="M608" t="str">
        <f>IFERROR(VLOOKUP(J608,Customers!A:H,8,FALSE),"")</f>
        <v>BrÃ¤cke</v>
      </c>
      <c r="N608">
        <f>IFERROR(VLOOKUP(K608,Employees!A:F,6,FALSE),"")</f>
        <v>7</v>
      </c>
      <c r="O608" t="str">
        <f>IFERROR(VLOOKUP(N608,Offices!A:B,2,FALSE),"")</f>
        <v>London</v>
      </c>
      <c r="P608" s="6">
        <f>IFERROR(VLOOKUP(J608,Payments!A:C,3,FALSE),"")</f>
        <v>38460</v>
      </c>
      <c r="Q608">
        <f>IFERROR(VLOOKUP(J608,Payments!A:D,4,FALSE),"")</f>
        <v>27966.54</v>
      </c>
      <c r="R608" t="str">
        <f>IFERROR(VLOOKUP(B608,Products!A:C,3,FALSE),"")</f>
        <v>Ships</v>
      </c>
      <c r="S608">
        <f>IFERROR(VLOOKUP(B608,Products!A:G,7,FALSE),"")</f>
        <v>7083</v>
      </c>
      <c r="T608">
        <f>IFERROR(VLOOKUP(B608,Products!A:I,9,FALSE),"")</f>
        <v>72.28</v>
      </c>
      <c r="U608" t="e">
        <f t="shared" si="72"/>
        <v>#VALUE!</v>
      </c>
      <c r="V608" t="str">
        <f t="shared" si="73"/>
        <v/>
      </c>
      <c r="W608">
        <f t="shared" si="74"/>
        <v>2003</v>
      </c>
      <c r="X608">
        <f t="shared" si="75"/>
        <v>10</v>
      </c>
      <c r="Y608">
        <f>IFERROR(VLOOKUP(B608,Products!A:I,8,FALSE),"")</f>
        <v>33.97</v>
      </c>
      <c r="Z608">
        <f t="shared" si="76"/>
        <v>2859.3599999999997</v>
      </c>
      <c r="AA608">
        <f t="shared" si="77"/>
        <v>82.984986753017367</v>
      </c>
      <c r="AB608">
        <f t="shared" si="78"/>
        <v>1</v>
      </c>
      <c r="AC608">
        <f t="shared" si="79"/>
        <v>1296.7399999999998</v>
      </c>
    </row>
    <row r="609" spans="1:29">
      <c r="A609">
        <v>10167</v>
      </c>
      <c r="B609" t="s">
        <v>175</v>
      </c>
      <c r="C609">
        <v>24</v>
      </c>
      <c r="D609">
        <v>85.14</v>
      </c>
      <c r="E609">
        <v>13</v>
      </c>
      <c r="F609" s="6">
        <f>IFERROR(VLOOKUP(A609,Orders!A:B,2,FALSE),"")</f>
        <v>37917</v>
      </c>
      <c r="G609" s="6">
        <f>IFERROR(VLOOKUP(A609,Orders!A:C,3,FALSE),"")</f>
        <v>37924</v>
      </c>
      <c r="H609" s="6" t="str">
        <f>IFERROR(VLOOKUP(A609,Orders!A:D,4,FALSE),"")</f>
        <v>NULL</v>
      </c>
      <c r="I609" t="str">
        <f>IFERROR(VLOOKUP(A609,Orders!A:E,5,FALSE),"")</f>
        <v>Cancelled</v>
      </c>
      <c r="J609">
        <f>IFERROR(VLOOKUP(A609,Orders!A:G,7,FALSE),"")</f>
        <v>448</v>
      </c>
      <c r="K609">
        <f>IFERROR(VLOOKUP(J609,Customers!A:L,12,FALSE),"")</f>
        <v>1504</v>
      </c>
      <c r="L609">
        <f>IFERROR(VLOOKUP(J609,Customers!A:M,13,FALSE),"")</f>
        <v>116400</v>
      </c>
      <c r="M609" t="str">
        <f>IFERROR(VLOOKUP(J609,Customers!A:H,8,FALSE),"")</f>
        <v>BrÃ¤cke</v>
      </c>
      <c r="N609">
        <f>IFERROR(VLOOKUP(K609,Employees!A:F,6,FALSE),"")</f>
        <v>7</v>
      </c>
      <c r="O609" t="str">
        <f>IFERROR(VLOOKUP(N609,Offices!A:B,2,FALSE),"")</f>
        <v>London</v>
      </c>
      <c r="P609" s="6">
        <f>IFERROR(VLOOKUP(J609,Payments!A:C,3,FALSE),"")</f>
        <v>38460</v>
      </c>
      <c r="Q609">
        <f>IFERROR(VLOOKUP(J609,Payments!A:D,4,FALSE),"")</f>
        <v>27966.54</v>
      </c>
      <c r="R609" t="str">
        <f>IFERROR(VLOOKUP(B609,Products!A:C,3,FALSE),"")</f>
        <v>Ships</v>
      </c>
      <c r="S609">
        <f>IFERROR(VLOOKUP(B609,Products!A:G,7,FALSE),"")</f>
        <v>1956</v>
      </c>
      <c r="T609">
        <f>IFERROR(VLOOKUP(B609,Products!A:I,9,FALSE),"")</f>
        <v>100.17</v>
      </c>
      <c r="U609" t="e">
        <f t="shared" si="72"/>
        <v>#VALUE!</v>
      </c>
      <c r="V609" t="str">
        <f t="shared" si="73"/>
        <v/>
      </c>
      <c r="W609">
        <f t="shared" si="74"/>
        <v>2003</v>
      </c>
      <c r="X609">
        <f t="shared" si="75"/>
        <v>10</v>
      </c>
      <c r="Y609">
        <f>IFERROR(VLOOKUP(B609,Products!A:I,8,FALSE),"")</f>
        <v>51.09</v>
      </c>
      <c r="Z609">
        <f t="shared" si="76"/>
        <v>2043.3600000000001</v>
      </c>
      <c r="AA609">
        <f t="shared" si="77"/>
        <v>66.647093364650615</v>
      </c>
      <c r="AB609">
        <f t="shared" si="78"/>
        <v>0</v>
      </c>
      <c r="AC609">
        <f t="shared" si="79"/>
        <v>817.19999999999993</v>
      </c>
    </row>
    <row r="610" spans="1:29">
      <c r="A610">
        <v>10167</v>
      </c>
      <c r="B610" t="s">
        <v>176</v>
      </c>
      <c r="C610">
        <v>28</v>
      </c>
      <c r="D610">
        <v>83.42</v>
      </c>
      <c r="E610">
        <v>14</v>
      </c>
      <c r="F610" s="6">
        <f>IFERROR(VLOOKUP(A610,Orders!A:B,2,FALSE),"")</f>
        <v>37917</v>
      </c>
      <c r="G610" s="6">
        <f>IFERROR(VLOOKUP(A610,Orders!A:C,3,FALSE),"")</f>
        <v>37924</v>
      </c>
      <c r="H610" s="6" t="str">
        <f>IFERROR(VLOOKUP(A610,Orders!A:D,4,FALSE),"")</f>
        <v>NULL</v>
      </c>
      <c r="I610" t="str">
        <f>IFERROR(VLOOKUP(A610,Orders!A:E,5,FALSE),"")</f>
        <v>Cancelled</v>
      </c>
      <c r="J610">
        <f>IFERROR(VLOOKUP(A610,Orders!A:G,7,FALSE),"")</f>
        <v>448</v>
      </c>
      <c r="K610">
        <f>IFERROR(VLOOKUP(J610,Customers!A:L,12,FALSE),"")</f>
        <v>1504</v>
      </c>
      <c r="L610">
        <f>IFERROR(VLOOKUP(J610,Customers!A:M,13,FALSE),"")</f>
        <v>116400</v>
      </c>
      <c r="M610" t="str">
        <f>IFERROR(VLOOKUP(J610,Customers!A:H,8,FALSE),"")</f>
        <v>BrÃ¤cke</v>
      </c>
      <c r="N610">
        <f>IFERROR(VLOOKUP(K610,Employees!A:F,6,FALSE),"")</f>
        <v>7</v>
      </c>
      <c r="O610" t="str">
        <f>IFERROR(VLOOKUP(N610,Offices!A:B,2,FALSE),"")</f>
        <v>London</v>
      </c>
      <c r="P610" s="6">
        <f>IFERROR(VLOOKUP(J610,Payments!A:C,3,FALSE),"")</f>
        <v>38460</v>
      </c>
      <c r="Q610">
        <f>IFERROR(VLOOKUP(J610,Payments!A:D,4,FALSE),"")</f>
        <v>27966.54</v>
      </c>
      <c r="R610" t="str">
        <f>IFERROR(VLOOKUP(B610,Products!A:C,3,FALSE),"")</f>
        <v>Ships</v>
      </c>
      <c r="S610">
        <f>IFERROR(VLOOKUP(B610,Products!A:G,7,FALSE),"")</f>
        <v>5088</v>
      </c>
      <c r="T610">
        <f>IFERROR(VLOOKUP(B610,Products!A:I,9,FALSE),"")</f>
        <v>99.31</v>
      </c>
      <c r="U610" t="e">
        <f t="shared" si="72"/>
        <v>#VALUE!</v>
      </c>
      <c r="V610" t="str">
        <f t="shared" si="73"/>
        <v/>
      </c>
      <c r="W610">
        <f t="shared" si="74"/>
        <v>2003</v>
      </c>
      <c r="X610">
        <f t="shared" si="75"/>
        <v>10</v>
      </c>
      <c r="Y610">
        <f>IFERROR(VLOOKUP(B610,Products!A:I,8,FALSE),"")</f>
        <v>53.63</v>
      </c>
      <c r="Z610">
        <f t="shared" si="76"/>
        <v>2335.7600000000002</v>
      </c>
      <c r="AA610">
        <f t="shared" si="77"/>
        <v>55.547268319970165</v>
      </c>
      <c r="AB610">
        <f t="shared" si="78"/>
        <v>0</v>
      </c>
      <c r="AC610">
        <f t="shared" si="79"/>
        <v>834.12</v>
      </c>
    </row>
    <row r="611" spans="1:29">
      <c r="A611">
        <v>10167</v>
      </c>
      <c r="B611" t="s">
        <v>195</v>
      </c>
      <c r="C611">
        <v>40</v>
      </c>
      <c r="D611">
        <v>42.71</v>
      </c>
      <c r="E611">
        <v>4</v>
      </c>
      <c r="F611" s="6">
        <f>IFERROR(VLOOKUP(A611,Orders!A:B,2,FALSE),"")</f>
        <v>37917</v>
      </c>
      <c r="G611" s="6">
        <f>IFERROR(VLOOKUP(A611,Orders!A:C,3,FALSE),"")</f>
        <v>37924</v>
      </c>
      <c r="H611" s="6" t="str">
        <f>IFERROR(VLOOKUP(A611,Orders!A:D,4,FALSE),"")</f>
        <v>NULL</v>
      </c>
      <c r="I611" t="str">
        <f>IFERROR(VLOOKUP(A611,Orders!A:E,5,FALSE),"")</f>
        <v>Cancelled</v>
      </c>
      <c r="J611">
        <f>IFERROR(VLOOKUP(A611,Orders!A:G,7,FALSE),"")</f>
        <v>448</v>
      </c>
      <c r="K611">
        <f>IFERROR(VLOOKUP(J611,Customers!A:L,12,FALSE),"")</f>
        <v>1504</v>
      </c>
      <c r="L611">
        <f>IFERROR(VLOOKUP(J611,Customers!A:M,13,FALSE),"")</f>
        <v>116400</v>
      </c>
      <c r="M611" t="str">
        <f>IFERROR(VLOOKUP(J611,Customers!A:H,8,FALSE),"")</f>
        <v>BrÃ¤cke</v>
      </c>
      <c r="N611">
        <f>IFERROR(VLOOKUP(K611,Employees!A:F,6,FALSE),"")</f>
        <v>7</v>
      </c>
      <c r="O611" t="str">
        <f>IFERROR(VLOOKUP(N611,Offices!A:B,2,FALSE),"")</f>
        <v>London</v>
      </c>
      <c r="P611" s="6">
        <f>IFERROR(VLOOKUP(J611,Payments!A:C,3,FALSE),"")</f>
        <v>38460</v>
      </c>
      <c r="Q611">
        <f>IFERROR(VLOOKUP(J611,Payments!A:D,4,FALSE),"")</f>
        <v>27966.54</v>
      </c>
      <c r="R611" t="str">
        <f>IFERROR(VLOOKUP(B611,Products!A:C,3,FALSE),"")</f>
        <v>Planes</v>
      </c>
      <c r="S611">
        <f>IFERROR(VLOOKUP(B611,Products!A:G,7,FALSE),"")</f>
        <v>4857</v>
      </c>
      <c r="T611">
        <f>IFERROR(VLOOKUP(B611,Products!A:I,9,FALSE),"")</f>
        <v>49.66</v>
      </c>
      <c r="U611" t="e">
        <f t="shared" si="72"/>
        <v>#VALUE!</v>
      </c>
      <c r="V611" t="str">
        <f t="shared" si="73"/>
        <v/>
      </c>
      <c r="W611">
        <f t="shared" si="74"/>
        <v>2003</v>
      </c>
      <c r="X611">
        <f t="shared" si="75"/>
        <v>10</v>
      </c>
      <c r="Y611">
        <f>IFERROR(VLOOKUP(B611,Products!A:I,8,FALSE),"")</f>
        <v>32.770000000000003</v>
      </c>
      <c r="Z611">
        <f t="shared" si="76"/>
        <v>1708.4</v>
      </c>
      <c r="AA611">
        <f t="shared" si="77"/>
        <v>30.332621299969475</v>
      </c>
      <c r="AB611">
        <f t="shared" si="78"/>
        <v>0</v>
      </c>
      <c r="AC611">
        <f t="shared" si="79"/>
        <v>397.59999999999991</v>
      </c>
    </row>
    <row r="612" spans="1:29">
      <c r="A612">
        <v>10167</v>
      </c>
      <c r="B612" t="s">
        <v>177</v>
      </c>
      <c r="C612">
        <v>38</v>
      </c>
      <c r="D612">
        <v>43.68</v>
      </c>
      <c r="E612">
        <v>15</v>
      </c>
      <c r="F612" s="6">
        <f>IFERROR(VLOOKUP(A612,Orders!A:B,2,FALSE),"")</f>
        <v>37917</v>
      </c>
      <c r="G612" s="6">
        <f>IFERROR(VLOOKUP(A612,Orders!A:C,3,FALSE),"")</f>
        <v>37924</v>
      </c>
      <c r="H612" s="6" t="str">
        <f>IFERROR(VLOOKUP(A612,Orders!A:D,4,FALSE),"")</f>
        <v>NULL</v>
      </c>
      <c r="I612" t="str">
        <f>IFERROR(VLOOKUP(A612,Orders!A:E,5,FALSE),"")</f>
        <v>Cancelled</v>
      </c>
      <c r="J612">
        <f>IFERROR(VLOOKUP(A612,Orders!A:G,7,FALSE),"")</f>
        <v>448</v>
      </c>
      <c r="K612">
        <f>IFERROR(VLOOKUP(J612,Customers!A:L,12,FALSE),"")</f>
        <v>1504</v>
      </c>
      <c r="L612">
        <f>IFERROR(VLOOKUP(J612,Customers!A:M,13,FALSE),"")</f>
        <v>116400</v>
      </c>
      <c r="M612" t="str">
        <f>IFERROR(VLOOKUP(J612,Customers!A:H,8,FALSE),"")</f>
        <v>BrÃ¤cke</v>
      </c>
      <c r="N612">
        <f>IFERROR(VLOOKUP(K612,Employees!A:F,6,FALSE),"")</f>
        <v>7</v>
      </c>
      <c r="O612" t="str">
        <f>IFERROR(VLOOKUP(N612,Offices!A:B,2,FALSE),"")</f>
        <v>London</v>
      </c>
      <c r="P612" s="6">
        <f>IFERROR(VLOOKUP(J612,Payments!A:C,3,FALSE),"")</f>
        <v>38460</v>
      </c>
      <c r="Q612">
        <f>IFERROR(VLOOKUP(J612,Payments!A:D,4,FALSE),"")</f>
        <v>27966.54</v>
      </c>
      <c r="R612" t="str">
        <f>IFERROR(VLOOKUP(B612,Products!A:C,3,FALSE),"")</f>
        <v>Ships</v>
      </c>
      <c r="S612">
        <f>IFERROR(VLOOKUP(B612,Products!A:G,7,FALSE),"")</f>
        <v>414</v>
      </c>
      <c r="T612">
        <f>IFERROR(VLOOKUP(B612,Products!A:I,9,FALSE),"")</f>
        <v>54.6</v>
      </c>
      <c r="U612" t="e">
        <f t="shared" si="72"/>
        <v>#VALUE!</v>
      </c>
      <c r="V612" t="str">
        <f t="shared" si="73"/>
        <v/>
      </c>
      <c r="W612">
        <f t="shared" si="74"/>
        <v>2003</v>
      </c>
      <c r="X612">
        <f t="shared" si="75"/>
        <v>10</v>
      </c>
      <c r="Y612">
        <f>IFERROR(VLOOKUP(B612,Products!A:I,8,FALSE),"")</f>
        <v>33.299999999999997</v>
      </c>
      <c r="Z612">
        <f t="shared" si="76"/>
        <v>1659.84</v>
      </c>
      <c r="AA612">
        <f t="shared" si="77"/>
        <v>31.171171171171181</v>
      </c>
      <c r="AB612">
        <f t="shared" si="78"/>
        <v>0</v>
      </c>
      <c r="AC612">
        <f t="shared" si="79"/>
        <v>394.44000000000011</v>
      </c>
    </row>
    <row r="613" spans="1:29">
      <c r="A613">
        <v>10168</v>
      </c>
      <c r="B613" t="s">
        <v>196</v>
      </c>
      <c r="C613">
        <v>36</v>
      </c>
      <c r="D613">
        <v>94.74</v>
      </c>
      <c r="E613">
        <v>1</v>
      </c>
      <c r="F613" s="6">
        <f>IFERROR(VLOOKUP(A613,Orders!A:B,2,FALSE),"")</f>
        <v>37922</v>
      </c>
      <c r="G613" s="6">
        <f>IFERROR(VLOOKUP(A613,Orders!A:C,3,FALSE),"")</f>
        <v>37928</v>
      </c>
      <c r="H613" s="6">
        <f>IFERROR(VLOOKUP(A613,Orders!A:D,4,FALSE),"")</f>
        <v>37926</v>
      </c>
      <c r="I613" t="str">
        <f>IFERROR(VLOOKUP(A613,Orders!A:E,5,FALSE),"")</f>
        <v>Shipped</v>
      </c>
      <c r="J613">
        <f>IFERROR(VLOOKUP(A613,Orders!A:G,7,FALSE),"")</f>
        <v>161</v>
      </c>
      <c r="K613">
        <f>IFERROR(VLOOKUP(J613,Customers!A:L,12,FALSE),"")</f>
        <v>1165</v>
      </c>
      <c r="L613">
        <f>IFERROR(VLOOKUP(J613,Customers!A:M,13,FALSE),"")</f>
        <v>84600</v>
      </c>
      <c r="M613" t="str">
        <f>IFERROR(VLOOKUP(J613,Customers!A:H,8,FALSE),"")</f>
        <v>Burlingame</v>
      </c>
      <c r="N613">
        <f>IFERROR(VLOOKUP(K613,Employees!A:F,6,FALSE),"")</f>
        <v>1</v>
      </c>
      <c r="O613" t="str">
        <f>IFERROR(VLOOKUP(N613,Offices!A:B,2,FALSE),"")</f>
        <v>San Francisco</v>
      </c>
      <c r="P613" s="6">
        <f>IFERROR(VLOOKUP(J613,Payments!A:C,3,FALSE),"")</f>
        <v>38305</v>
      </c>
      <c r="Q613">
        <f>IFERROR(VLOOKUP(J613,Payments!A:D,4,FALSE),"")</f>
        <v>2434.25</v>
      </c>
      <c r="R613" t="str">
        <f>IFERROR(VLOOKUP(B613,Products!A:C,3,FALSE),"")</f>
        <v>Motorcycles</v>
      </c>
      <c r="S613">
        <f>IFERROR(VLOOKUP(B613,Products!A:G,7,FALSE),"")</f>
        <v>7933</v>
      </c>
      <c r="T613">
        <f>IFERROR(VLOOKUP(B613,Products!A:I,9,FALSE),"")</f>
        <v>95.7</v>
      </c>
      <c r="U613">
        <f t="shared" si="72"/>
        <v>2</v>
      </c>
      <c r="V613" t="str">
        <f t="shared" si="73"/>
        <v>Yes</v>
      </c>
      <c r="W613">
        <f t="shared" si="74"/>
        <v>2003</v>
      </c>
      <c r="X613">
        <f t="shared" si="75"/>
        <v>10</v>
      </c>
      <c r="Y613">
        <f>IFERROR(VLOOKUP(B613,Products!A:I,8,FALSE),"")</f>
        <v>48.81</v>
      </c>
      <c r="Z613">
        <f t="shared" si="76"/>
        <v>3410.64</v>
      </c>
      <c r="AA613">
        <f t="shared" si="77"/>
        <v>94.099569760294997</v>
      </c>
      <c r="AB613">
        <f t="shared" si="78"/>
        <v>1</v>
      </c>
      <c r="AC613">
        <f t="shared" si="79"/>
        <v>1653.4799999999998</v>
      </c>
    </row>
    <row r="614" spans="1:29">
      <c r="A614">
        <v>10168</v>
      </c>
      <c r="B614" t="s">
        <v>197</v>
      </c>
      <c r="C614">
        <v>27</v>
      </c>
      <c r="D614">
        <v>97.53</v>
      </c>
      <c r="E614">
        <v>4</v>
      </c>
      <c r="F614" s="6">
        <f>IFERROR(VLOOKUP(A614,Orders!A:B,2,FALSE),"")</f>
        <v>37922</v>
      </c>
      <c r="G614" s="6">
        <f>IFERROR(VLOOKUP(A614,Orders!A:C,3,FALSE),"")</f>
        <v>37928</v>
      </c>
      <c r="H614" s="6">
        <f>IFERROR(VLOOKUP(A614,Orders!A:D,4,FALSE),"")</f>
        <v>37926</v>
      </c>
      <c r="I614" t="str">
        <f>IFERROR(VLOOKUP(A614,Orders!A:E,5,FALSE),"")</f>
        <v>Shipped</v>
      </c>
      <c r="J614">
        <f>IFERROR(VLOOKUP(A614,Orders!A:G,7,FALSE),"")</f>
        <v>161</v>
      </c>
      <c r="K614">
        <f>IFERROR(VLOOKUP(J614,Customers!A:L,12,FALSE),"")</f>
        <v>1165</v>
      </c>
      <c r="L614">
        <f>IFERROR(VLOOKUP(J614,Customers!A:M,13,FALSE),"")</f>
        <v>84600</v>
      </c>
      <c r="M614" t="str">
        <f>IFERROR(VLOOKUP(J614,Customers!A:H,8,FALSE),"")</f>
        <v>Burlingame</v>
      </c>
      <c r="N614">
        <f>IFERROR(VLOOKUP(K614,Employees!A:F,6,FALSE),"")</f>
        <v>1</v>
      </c>
      <c r="O614" t="str">
        <f>IFERROR(VLOOKUP(N614,Offices!A:B,2,FALSE),"")</f>
        <v>San Francisco</v>
      </c>
      <c r="P614" s="6">
        <f>IFERROR(VLOOKUP(J614,Payments!A:C,3,FALSE),"")</f>
        <v>38305</v>
      </c>
      <c r="Q614">
        <f>IFERROR(VLOOKUP(J614,Payments!A:D,4,FALSE),"")</f>
        <v>2434.25</v>
      </c>
      <c r="R614" t="str">
        <f>IFERROR(VLOOKUP(B614,Products!A:C,3,FALSE),"")</f>
        <v>Motorcycles</v>
      </c>
      <c r="S614">
        <f>IFERROR(VLOOKUP(B614,Products!A:G,7,FALSE),"")</f>
        <v>6625</v>
      </c>
      <c r="T614">
        <f>IFERROR(VLOOKUP(B614,Products!A:I,9,FALSE),"")</f>
        <v>118.94</v>
      </c>
      <c r="U614">
        <f t="shared" si="72"/>
        <v>2</v>
      </c>
      <c r="V614" t="str">
        <f t="shared" si="73"/>
        <v>Yes</v>
      </c>
      <c r="W614">
        <f t="shared" si="74"/>
        <v>2003</v>
      </c>
      <c r="X614">
        <f t="shared" si="75"/>
        <v>10</v>
      </c>
      <c r="Y614">
        <f>IFERROR(VLOOKUP(B614,Products!A:I,8,FALSE),"")</f>
        <v>68.989999999999995</v>
      </c>
      <c r="Z614">
        <f t="shared" si="76"/>
        <v>2633.31</v>
      </c>
      <c r="AA614">
        <f t="shared" si="77"/>
        <v>41.36831424844182</v>
      </c>
      <c r="AB614">
        <f t="shared" si="78"/>
        <v>0</v>
      </c>
      <c r="AC614">
        <f t="shared" si="79"/>
        <v>770.58000000000015</v>
      </c>
    </row>
    <row r="615" spans="1:29">
      <c r="A615">
        <v>10168</v>
      </c>
      <c r="B615" t="s">
        <v>198</v>
      </c>
      <c r="C615">
        <v>20</v>
      </c>
      <c r="D615">
        <v>160.74</v>
      </c>
      <c r="E615">
        <v>3</v>
      </c>
      <c r="F615" s="6">
        <f>IFERROR(VLOOKUP(A615,Orders!A:B,2,FALSE),"")</f>
        <v>37922</v>
      </c>
      <c r="G615" s="6">
        <f>IFERROR(VLOOKUP(A615,Orders!A:C,3,FALSE),"")</f>
        <v>37928</v>
      </c>
      <c r="H615" s="6">
        <f>IFERROR(VLOOKUP(A615,Orders!A:D,4,FALSE),"")</f>
        <v>37926</v>
      </c>
      <c r="I615" t="str">
        <f>IFERROR(VLOOKUP(A615,Orders!A:E,5,FALSE),"")</f>
        <v>Shipped</v>
      </c>
      <c r="J615">
        <f>IFERROR(VLOOKUP(A615,Orders!A:G,7,FALSE),"")</f>
        <v>161</v>
      </c>
      <c r="K615">
        <f>IFERROR(VLOOKUP(J615,Customers!A:L,12,FALSE),"")</f>
        <v>1165</v>
      </c>
      <c r="L615">
        <f>IFERROR(VLOOKUP(J615,Customers!A:M,13,FALSE),"")</f>
        <v>84600</v>
      </c>
      <c r="M615" t="str">
        <f>IFERROR(VLOOKUP(J615,Customers!A:H,8,FALSE),"")</f>
        <v>Burlingame</v>
      </c>
      <c r="N615">
        <f>IFERROR(VLOOKUP(K615,Employees!A:F,6,FALSE),"")</f>
        <v>1</v>
      </c>
      <c r="O615" t="str">
        <f>IFERROR(VLOOKUP(N615,Offices!A:B,2,FALSE),"")</f>
        <v>San Francisco</v>
      </c>
      <c r="P615" s="6">
        <f>IFERROR(VLOOKUP(J615,Payments!A:C,3,FALSE),"")</f>
        <v>38305</v>
      </c>
      <c r="Q615">
        <f>IFERROR(VLOOKUP(J615,Payments!A:D,4,FALSE),"")</f>
        <v>2434.25</v>
      </c>
      <c r="R615" t="str">
        <f>IFERROR(VLOOKUP(B615,Products!A:C,3,FALSE),"")</f>
        <v>Motorcycles</v>
      </c>
      <c r="S615">
        <f>IFERROR(VLOOKUP(B615,Products!A:G,7,FALSE),"")</f>
        <v>5582</v>
      </c>
      <c r="T615">
        <f>IFERROR(VLOOKUP(B615,Products!A:I,9,FALSE),"")</f>
        <v>193.66</v>
      </c>
      <c r="U615">
        <f t="shared" si="72"/>
        <v>2</v>
      </c>
      <c r="V615" t="str">
        <f t="shared" si="73"/>
        <v>Yes</v>
      </c>
      <c r="W615">
        <f t="shared" si="74"/>
        <v>2003</v>
      </c>
      <c r="X615">
        <f t="shared" si="75"/>
        <v>10</v>
      </c>
      <c r="Y615">
        <f>IFERROR(VLOOKUP(B615,Products!A:I,8,FALSE),"")</f>
        <v>91.02</v>
      </c>
      <c r="Z615">
        <f t="shared" si="76"/>
        <v>3214.8</v>
      </c>
      <c r="AA615">
        <f t="shared" si="77"/>
        <v>76.598549769281504</v>
      </c>
      <c r="AB615">
        <f t="shared" si="78"/>
        <v>1</v>
      </c>
      <c r="AC615">
        <f t="shared" si="79"/>
        <v>1394.4000000000003</v>
      </c>
    </row>
    <row r="616" spans="1:29">
      <c r="A616">
        <v>10168</v>
      </c>
      <c r="B616" t="s">
        <v>179</v>
      </c>
      <c r="C616">
        <v>21</v>
      </c>
      <c r="D616">
        <v>75.19</v>
      </c>
      <c r="E616">
        <v>9</v>
      </c>
      <c r="F616" s="6">
        <f>IFERROR(VLOOKUP(A616,Orders!A:B,2,FALSE),"")</f>
        <v>37922</v>
      </c>
      <c r="G616" s="6">
        <f>IFERROR(VLOOKUP(A616,Orders!A:C,3,FALSE),"")</f>
        <v>37928</v>
      </c>
      <c r="H616" s="6">
        <f>IFERROR(VLOOKUP(A616,Orders!A:D,4,FALSE),"")</f>
        <v>37926</v>
      </c>
      <c r="I616" t="str">
        <f>IFERROR(VLOOKUP(A616,Orders!A:E,5,FALSE),"")</f>
        <v>Shipped</v>
      </c>
      <c r="J616">
        <f>IFERROR(VLOOKUP(A616,Orders!A:G,7,FALSE),"")</f>
        <v>161</v>
      </c>
      <c r="K616">
        <f>IFERROR(VLOOKUP(J616,Customers!A:L,12,FALSE),"")</f>
        <v>1165</v>
      </c>
      <c r="L616">
        <f>IFERROR(VLOOKUP(J616,Customers!A:M,13,FALSE),"")</f>
        <v>84600</v>
      </c>
      <c r="M616" t="str">
        <f>IFERROR(VLOOKUP(J616,Customers!A:H,8,FALSE),"")</f>
        <v>Burlingame</v>
      </c>
      <c r="N616">
        <f>IFERROR(VLOOKUP(K616,Employees!A:F,6,FALSE),"")</f>
        <v>1</v>
      </c>
      <c r="O616" t="str">
        <f>IFERROR(VLOOKUP(N616,Offices!A:B,2,FALSE),"")</f>
        <v>San Francisco</v>
      </c>
      <c r="P616" s="6">
        <f>IFERROR(VLOOKUP(J616,Payments!A:C,3,FALSE),"")</f>
        <v>38305</v>
      </c>
      <c r="Q616">
        <f>IFERROR(VLOOKUP(J616,Payments!A:D,4,FALSE),"")</f>
        <v>2434.25</v>
      </c>
      <c r="R616" t="str">
        <f>IFERROR(VLOOKUP(B616,Products!A:C,3,FALSE),"")</f>
        <v>Planes</v>
      </c>
      <c r="S616">
        <f>IFERROR(VLOOKUP(B616,Products!A:G,7,FALSE),"")</f>
        <v>992</v>
      </c>
      <c r="T616">
        <f>IFERROR(VLOOKUP(B616,Products!A:I,9,FALSE),"")</f>
        <v>84.48</v>
      </c>
      <c r="U616">
        <f t="shared" si="72"/>
        <v>2</v>
      </c>
      <c r="V616" t="str">
        <f t="shared" si="73"/>
        <v>Yes</v>
      </c>
      <c r="W616">
        <f t="shared" si="74"/>
        <v>2003</v>
      </c>
      <c r="X616">
        <f t="shared" si="75"/>
        <v>10</v>
      </c>
      <c r="Y616">
        <f>IFERROR(VLOOKUP(B616,Products!A:I,8,FALSE),"")</f>
        <v>49</v>
      </c>
      <c r="Z616">
        <f t="shared" si="76"/>
        <v>1578.99</v>
      </c>
      <c r="AA616">
        <f t="shared" si="77"/>
        <v>53.448979591836732</v>
      </c>
      <c r="AB616">
        <f t="shared" si="78"/>
        <v>0</v>
      </c>
      <c r="AC616">
        <f t="shared" si="79"/>
        <v>549.99</v>
      </c>
    </row>
    <row r="617" spans="1:29">
      <c r="A617">
        <v>10168</v>
      </c>
      <c r="B617" t="s">
        <v>200</v>
      </c>
      <c r="C617">
        <v>46</v>
      </c>
      <c r="D617">
        <v>49.06</v>
      </c>
      <c r="E617">
        <v>5</v>
      </c>
      <c r="F617" s="6">
        <f>IFERROR(VLOOKUP(A617,Orders!A:B,2,FALSE),"")</f>
        <v>37922</v>
      </c>
      <c r="G617" s="6">
        <f>IFERROR(VLOOKUP(A617,Orders!A:C,3,FALSE),"")</f>
        <v>37928</v>
      </c>
      <c r="H617" s="6">
        <f>IFERROR(VLOOKUP(A617,Orders!A:D,4,FALSE),"")</f>
        <v>37926</v>
      </c>
      <c r="I617" t="str">
        <f>IFERROR(VLOOKUP(A617,Orders!A:E,5,FALSE),"")</f>
        <v>Shipped</v>
      </c>
      <c r="J617">
        <f>IFERROR(VLOOKUP(A617,Orders!A:G,7,FALSE),"")</f>
        <v>161</v>
      </c>
      <c r="K617">
        <f>IFERROR(VLOOKUP(J617,Customers!A:L,12,FALSE),"")</f>
        <v>1165</v>
      </c>
      <c r="L617">
        <f>IFERROR(VLOOKUP(J617,Customers!A:M,13,FALSE),"")</f>
        <v>84600</v>
      </c>
      <c r="M617" t="str">
        <f>IFERROR(VLOOKUP(J617,Customers!A:H,8,FALSE),"")</f>
        <v>Burlingame</v>
      </c>
      <c r="N617">
        <f>IFERROR(VLOOKUP(K617,Employees!A:F,6,FALSE),"")</f>
        <v>1</v>
      </c>
      <c r="O617" t="str">
        <f>IFERROR(VLOOKUP(N617,Offices!A:B,2,FALSE),"")</f>
        <v>San Francisco</v>
      </c>
      <c r="P617" s="6">
        <f>IFERROR(VLOOKUP(J617,Payments!A:C,3,FALSE),"")</f>
        <v>38305</v>
      </c>
      <c r="Q617">
        <f>IFERROR(VLOOKUP(J617,Payments!A:D,4,FALSE),"")</f>
        <v>2434.25</v>
      </c>
      <c r="R617" t="str">
        <f>IFERROR(VLOOKUP(B617,Products!A:C,3,FALSE),"")</f>
        <v>Motorcycles</v>
      </c>
      <c r="S617">
        <f>IFERROR(VLOOKUP(B617,Products!A:G,7,FALSE),"")</f>
        <v>4357</v>
      </c>
      <c r="T617">
        <f>IFERROR(VLOOKUP(B617,Products!A:I,9,FALSE),"")</f>
        <v>60.57</v>
      </c>
      <c r="U617">
        <f t="shared" si="72"/>
        <v>2</v>
      </c>
      <c r="V617" t="str">
        <f t="shared" si="73"/>
        <v>Yes</v>
      </c>
      <c r="W617">
        <f t="shared" si="74"/>
        <v>2003</v>
      </c>
      <c r="X617">
        <f t="shared" si="75"/>
        <v>10</v>
      </c>
      <c r="Y617">
        <f>IFERROR(VLOOKUP(B617,Products!A:I,8,FALSE),"")</f>
        <v>24.23</v>
      </c>
      <c r="Z617">
        <f t="shared" si="76"/>
        <v>2256.7600000000002</v>
      </c>
      <c r="AA617">
        <f t="shared" si="77"/>
        <v>102.47626908790757</v>
      </c>
      <c r="AB617">
        <f t="shared" si="78"/>
        <v>1</v>
      </c>
      <c r="AC617">
        <f t="shared" si="79"/>
        <v>1142.18</v>
      </c>
    </row>
    <row r="618" spans="1:29">
      <c r="A618">
        <v>10168</v>
      </c>
      <c r="B618" t="s">
        <v>201</v>
      </c>
      <c r="C618">
        <v>50</v>
      </c>
      <c r="D618">
        <v>103.68</v>
      </c>
      <c r="E618">
        <v>2</v>
      </c>
      <c r="F618" s="6">
        <f>IFERROR(VLOOKUP(A618,Orders!A:B,2,FALSE),"")</f>
        <v>37922</v>
      </c>
      <c r="G618" s="6">
        <f>IFERROR(VLOOKUP(A618,Orders!A:C,3,FALSE),"")</f>
        <v>37928</v>
      </c>
      <c r="H618" s="6">
        <f>IFERROR(VLOOKUP(A618,Orders!A:D,4,FALSE),"")</f>
        <v>37926</v>
      </c>
      <c r="I618" t="str">
        <f>IFERROR(VLOOKUP(A618,Orders!A:E,5,FALSE),"")</f>
        <v>Shipped</v>
      </c>
      <c r="J618">
        <f>IFERROR(VLOOKUP(A618,Orders!A:G,7,FALSE),"")</f>
        <v>161</v>
      </c>
      <c r="K618">
        <f>IFERROR(VLOOKUP(J618,Customers!A:L,12,FALSE),"")</f>
        <v>1165</v>
      </c>
      <c r="L618">
        <f>IFERROR(VLOOKUP(J618,Customers!A:M,13,FALSE),"")</f>
        <v>84600</v>
      </c>
      <c r="M618" t="str">
        <f>IFERROR(VLOOKUP(J618,Customers!A:H,8,FALSE),"")</f>
        <v>Burlingame</v>
      </c>
      <c r="N618">
        <f>IFERROR(VLOOKUP(K618,Employees!A:F,6,FALSE),"")</f>
        <v>1</v>
      </c>
      <c r="O618" t="str">
        <f>IFERROR(VLOOKUP(N618,Offices!A:B,2,FALSE),"")</f>
        <v>San Francisco</v>
      </c>
      <c r="P618" s="6">
        <f>IFERROR(VLOOKUP(J618,Payments!A:C,3,FALSE),"")</f>
        <v>38305</v>
      </c>
      <c r="Q618">
        <f>IFERROR(VLOOKUP(J618,Payments!A:D,4,FALSE),"")</f>
        <v>2434.25</v>
      </c>
      <c r="R618" t="str">
        <f>IFERROR(VLOOKUP(B618,Products!A:C,3,FALSE),"")</f>
        <v>Motorcycles</v>
      </c>
      <c r="S618">
        <f>IFERROR(VLOOKUP(B618,Products!A:G,7,FALSE),"")</f>
        <v>7003</v>
      </c>
      <c r="T618">
        <f>IFERROR(VLOOKUP(B618,Products!A:I,9,FALSE),"")</f>
        <v>112.7</v>
      </c>
      <c r="U618">
        <f t="shared" si="72"/>
        <v>2</v>
      </c>
      <c r="V618" t="str">
        <f t="shared" si="73"/>
        <v>Yes</v>
      </c>
      <c r="W618">
        <f t="shared" si="74"/>
        <v>2003</v>
      </c>
      <c r="X618">
        <f t="shared" si="75"/>
        <v>10</v>
      </c>
      <c r="Y618">
        <f>IFERROR(VLOOKUP(B618,Products!A:I,8,FALSE),"")</f>
        <v>60.86</v>
      </c>
      <c r="Z618">
        <f t="shared" si="76"/>
        <v>5184</v>
      </c>
      <c r="AA618">
        <f t="shared" si="77"/>
        <v>70.358199145580031</v>
      </c>
      <c r="AB618">
        <f t="shared" si="78"/>
        <v>1</v>
      </c>
      <c r="AC618">
        <f t="shared" si="79"/>
        <v>2141.0000000000005</v>
      </c>
    </row>
    <row r="619" spans="1:29">
      <c r="A619">
        <v>10168</v>
      </c>
      <c r="B619" t="s">
        <v>182</v>
      </c>
      <c r="C619">
        <v>49</v>
      </c>
      <c r="D619">
        <v>93.01</v>
      </c>
      <c r="E619">
        <v>11</v>
      </c>
      <c r="F619" s="6">
        <f>IFERROR(VLOOKUP(A619,Orders!A:B,2,FALSE),"")</f>
        <v>37922</v>
      </c>
      <c r="G619" s="6">
        <f>IFERROR(VLOOKUP(A619,Orders!A:C,3,FALSE),"")</f>
        <v>37928</v>
      </c>
      <c r="H619" s="6">
        <f>IFERROR(VLOOKUP(A619,Orders!A:D,4,FALSE),"")</f>
        <v>37926</v>
      </c>
      <c r="I619" t="str">
        <f>IFERROR(VLOOKUP(A619,Orders!A:E,5,FALSE),"")</f>
        <v>Shipped</v>
      </c>
      <c r="J619">
        <f>IFERROR(VLOOKUP(A619,Orders!A:G,7,FALSE),"")</f>
        <v>161</v>
      </c>
      <c r="K619">
        <f>IFERROR(VLOOKUP(J619,Customers!A:L,12,FALSE),"")</f>
        <v>1165</v>
      </c>
      <c r="L619">
        <f>IFERROR(VLOOKUP(J619,Customers!A:M,13,FALSE),"")</f>
        <v>84600</v>
      </c>
      <c r="M619" t="str">
        <f>IFERROR(VLOOKUP(J619,Customers!A:H,8,FALSE),"")</f>
        <v>Burlingame</v>
      </c>
      <c r="N619">
        <f>IFERROR(VLOOKUP(K619,Employees!A:F,6,FALSE),"")</f>
        <v>1</v>
      </c>
      <c r="O619" t="str">
        <f>IFERROR(VLOOKUP(N619,Offices!A:B,2,FALSE),"")</f>
        <v>San Francisco</v>
      </c>
      <c r="P619" s="6">
        <f>IFERROR(VLOOKUP(J619,Payments!A:C,3,FALSE),"")</f>
        <v>38305</v>
      </c>
      <c r="Q619">
        <f>IFERROR(VLOOKUP(J619,Payments!A:D,4,FALSE),"")</f>
        <v>2434.25</v>
      </c>
      <c r="R619" t="str">
        <f>IFERROR(VLOOKUP(B619,Products!A:C,3,FALSE),"")</f>
        <v>Planes</v>
      </c>
      <c r="S619">
        <f>IFERROR(VLOOKUP(B619,Products!A:G,7,FALSE),"")</f>
        <v>3627</v>
      </c>
      <c r="T619">
        <f>IFERROR(VLOOKUP(B619,Products!A:I,9,FALSE),"")</f>
        <v>109.42</v>
      </c>
      <c r="U619">
        <f t="shared" si="72"/>
        <v>2</v>
      </c>
      <c r="V619" t="str">
        <f t="shared" si="73"/>
        <v>Yes</v>
      </c>
      <c r="W619">
        <f t="shared" si="74"/>
        <v>2003</v>
      </c>
      <c r="X619">
        <f t="shared" si="75"/>
        <v>10</v>
      </c>
      <c r="Y619">
        <f>IFERROR(VLOOKUP(B619,Products!A:I,8,FALSE),"")</f>
        <v>66.739999999999995</v>
      </c>
      <c r="Z619">
        <f t="shared" si="76"/>
        <v>4557.4900000000007</v>
      </c>
      <c r="AA619">
        <f t="shared" si="77"/>
        <v>39.361702127659591</v>
      </c>
      <c r="AB619">
        <f t="shared" si="78"/>
        <v>0</v>
      </c>
      <c r="AC619">
        <f t="shared" si="79"/>
        <v>1287.2300000000005</v>
      </c>
    </row>
    <row r="620" spans="1:29">
      <c r="A620">
        <v>10168</v>
      </c>
      <c r="B620" t="s">
        <v>202</v>
      </c>
      <c r="C620">
        <v>29</v>
      </c>
      <c r="D620">
        <v>72.36</v>
      </c>
      <c r="E620">
        <v>6</v>
      </c>
      <c r="F620" s="6">
        <f>IFERROR(VLOOKUP(A620,Orders!A:B,2,FALSE),"")</f>
        <v>37922</v>
      </c>
      <c r="G620" s="6">
        <f>IFERROR(VLOOKUP(A620,Orders!A:C,3,FALSE),"")</f>
        <v>37928</v>
      </c>
      <c r="H620" s="6">
        <f>IFERROR(VLOOKUP(A620,Orders!A:D,4,FALSE),"")</f>
        <v>37926</v>
      </c>
      <c r="I620" t="str">
        <f>IFERROR(VLOOKUP(A620,Orders!A:E,5,FALSE),"")</f>
        <v>Shipped</v>
      </c>
      <c r="J620">
        <f>IFERROR(VLOOKUP(A620,Orders!A:G,7,FALSE),"")</f>
        <v>161</v>
      </c>
      <c r="K620">
        <f>IFERROR(VLOOKUP(J620,Customers!A:L,12,FALSE),"")</f>
        <v>1165</v>
      </c>
      <c r="L620">
        <f>IFERROR(VLOOKUP(J620,Customers!A:M,13,FALSE),"")</f>
        <v>84600</v>
      </c>
      <c r="M620" t="str">
        <f>IFERROR(VLOOKUP(J620,Customers!A:H,8,FALSE),"")</f>
        <v>Burlingame</v>
      </c>
      <c r="N620">
        <f>IFERROR(VLOOKUP(K620,Employees!A:F,6,FALSE),"")</f>
        <v>1</v>
      </c>
      <c r="O620" t="str">
        <f>IFERROR(VLOOKUP(N620,Offices!A:B,2,FALSE),"")</f>
        <v>San Francisco</v>
      </c>
      <c r="P620" s="6">
        <f>IFERROR(VLOOKUP(J620,Payments!A:C,3,FALSE),"")</f>
        <v>38305</v>
      </c>
      <c r="Q620">
        <f>IFERROR(VLOOKUP(J620,Payments!A:D,4,FALSE),"")</f>
        <v>2434.25</v>
      </c>
      <c r="R620" t="str">
        <f>IFERROR(VLOOKUP(B620,Products!A:C,3,FALSE),"")</f>
        <v>Motorcycles</v>
      </c>
      <c r="S620">
        <f>IFERROR(VLOOKUP(B620,Products!A:G,7,FALSE),"")</f>
        <v>15</v>
      </c>
      <c r="T620">
        <f>IFERROR(VLOOKUP(B620,Products!A:I,9,FALSE),"")</f>
        <v>76.17</v>
      </c>
      <c r="U620">
        <f t="shared" si="72"/>
        <v>2</v>
      </c>
      <c r="V620" t="str">
        <f t="shared" si="73"/>
        <v>Yes</v>
      </c>
      <c r="W620">
        <f t="shared" si="74"/>
        <v>2003</v>
      </c>
      <c r="X620">
        <f t="shared" si="75"/>
        <v>10</v>
      </c>
      <c r="Y620">
        <f>IFERROR(VLOOKUP(B620,Products!A:I,8,FALSE),"")</f>
        <v>37.32</v>
      </c>
      <c r="Z620">
        <f t="shared" si="76"/>
        <v>2098.44</v>
      </c>
      <c r="AA620">
        <f t="shared" si="77"/>
        <v>93.890675241157552</v>
      </c>
      <c r="AB620">
        <f t="shared" si="78"/>
        <v>1</v>
      </c>
      <c r="AC620">
        <f t="shared" si="79"/>
        <v>1016.16</v>
      </c>
    </row>
    <row r="621" spans="1:29">
      <c r="A621">
        <v>10168</v>
      </c>
      <c r="B621" t="s">
        <v>185</v>
      </c>
      <c r="C621">
        <v>27</v>
      </c>
      <c r="D621">
        <v>57.32</v>
      </c>
      <c r="E621">
        <v>18</v>
      </c>
      <c r="F621" s="6">
        <f>IFERROR(VLOOKUP(A621,Orders!A:B,2,FALSE),"")</f>
        <v>37922</v>
      </c>
      <c r="G621" s="6">
        <f>IFERROR(VLOOKUP(A621,Orders!A:C,3,FALSE),"")</f>
        <v>37928</v>
      </c>
      <c r="H621" s="6">
        <f>IFERROR(VLOOKUP(A621,Orders!A:D,4,FALSE),"")</f>
        <v>37926</v>
      </c>
      <c r="I621" t="str">
        <f>IFERROR(VLOOKUP(A621,Orders!A:E,5,FALSE),"")</f>
        <v>Shipped</v>
      </c>
      <c r="J621">
        <f>IFERROR(VLOOKUP(A621,Orders!A:G,7,FALSE),"")</f>
        <v>161</v>
      </c>
      <c r="K621">
        <f>IFERROR(VLOOKUP(J621,Customers!A:L,12,FALSE),"")</f>
        <v>1165</v>
      </c>
      <c r="L621">
        <f>IFERROR(VLOOKUP(J621,Customers!A:M,13,FALSE),"")</f>
        <v>84600</v>
      </c>
      <c r="M621" t="str">
        <f>IFERROR(VLOOKUP(J621,Customers!A:H,8,FALSE),"")</f>
        <v>Burlingame</v>
      </c>
      <c r="N621">
        <f>IFERROR(VLOOKUP(K621,Employees!A:F,6,FALSE),"")</f>
        <v>1</v>
      </c>
      <c r="O621" t="str">
        <f>IFERROR(VLOOKUP(N621,Offices!A:B,2,FALSE),"")</f>
        <v>San Francisco</v>
      </c>
      <c r="P621" s="6">
        <f>IFERROR(VLOOKUP(J621,Payments!A:C,3,FALSE),"")</f>
        <v>38305</v>
      </c>
      <c r="Q621">
        <f>IFERROR(VLOOKUP(J621,Payments!A:D,4,FALSE),"")</f>
        <v>2434.25</v>
      </c>
      <c r="R621" t="str">
        <f>IFERROR(VLOOKUP(B621,Products!A:C,3,FALSE),"")</f>
        <v>Planes</v>
      </c>
      <c r="S621">
        <f>IFERROR(VLOOKUP(B621,Products!A:G,7,FALSE),"")</f>
        <v>6812</v>
      </c>
      <c r="T621">
        <f>IFERROR(VLOOKUP(B621,Products!A:I,9,FALSE),"")</f>
        <v>68.239999999999995</v>
      </c>
      <c r="U621">
        <f t="shared" si="72"/>
        <v>2</v>
      </c>
      <c r="V621" t="str">
        <f t="shared" si="73"/>
        <v>Yes</v>
      </c>
      <c r="W621">
        <f t="shared" si="74"/>
        <v>2003</v>
      </c>
      <c r="X621">
        <f t="shared" si="75"/>
        <v>10</v>
      </c>
      <c r="Y621">
        <f>IFERROR(VLOOKUP(B621,Products!A:I,8,FALSE),"")</f>
        <v>29.34</v>
      </c>
      <c r="Z621">
        <f t="shared" si="76"/>
        <v>1547.64</v>
      </c>
      <c r="AA621">
        <f t="shared" si="77"/>
        <v>95.364689843217448</v>
      </c>
      <c r="AB621">
        <f t="shared" si="78"/>
        <v>1</v>
      </c>
      <c r="AC621">
        <f t="shared" si="79"/>
        <v>755.46</v>
      </c>
    </row>
    <row r="622" spans="1:29">
      <c r="A622">
        <v>10168</v>
      </c>
      <c r="B622" t="s">
        <v>186</v>
      </c>
      <c r="C622">
        <v>48</v>
      </c>
      <c r="D622">
        <v>68.099999999999994</v>
      </c>
      <c r="E622">
        <v>10</v>
      </c>
      <c r="F622" s="6">
        <f>IFERROR(VLOOKUP(A622,Orders!A:B,2,FALSE),"")</f>
        <v>37922</v>
      </c>
      <c r="G622" s="6">
        <f>IFERROR(VLOOKUP(A622,Orders!A:C,3,FALSE),"")</f>
        <v>37928</v>
      </c>
      <c r="H622" s="6">
        <f>IFERROR(VLOOKUP(A622,Orders!A:D,4,FALSE),"")</f>
        <v>37926</v>
      </c>
      <c r="I622" t="str">
        <f>IFERROR(VLOOKUP(A622,Orders!A:E,5,FALSE),"")</f>
        <v>Shipped</v>
      </c>
      <c r="J622">
        <f>IFERROR(VLOOKUP(A622,Orders!A:G,7,FALSE),"")</f>
        <v>161</v>
      </c>
      <c r="K622">
        <f>IFERROR(VLOOKUP(J622,Customers!A:L,12,FALSE),"")</f>
        <v>1165</v>
      </c>
      <c r="L622">
        <f>IFERROR(VLOOKUP(J622,Customers!A:M,13,FALSE),"")</f>
        <v>84600</v>
      </c>
      <c r="M622" t="str">
        <f>IFERROR(VLOOKUP(J622,Customers!A:H,8,FALSE),"")</f>
        <v>Burlingame</v>
      </c>
      <c r="N622">
        <f>IFERROR(VLOOKUP(K622,Employees!A:F,6,FALSE),"")</f>
        <v>1</v>
      </c>
      <c r="O622" t="str">
        <f>IFERROR(VLOOKUP(N622,Offices!A:B,2,FALSE),"")</f>
        <v>San Francisco</v>
      </c>
      <c r="P622" s="6">
        <f>IFERROR(VLOOKUP(J622,Payments!A:C,3,FALSE),"")</f>
        <v>38305</v>
      </c>
      <c r="Q622">
        <f>IFERROR(VLOOKUP(J622,Payments!A:D,4,FALSE),"")</f>
        <v>2434.25</v>
      </c>
      <c r="R622" t="str">
        <f>IFERROR(VLOOKUP(B622,Products!A:C,3,FALSE),"")</f>
        <v>Planes</v>
      </c>
      <c r="S622">
        <f>IFERROR(VLOOKUP(B622,Products!A:G,7,FALSE),"")</f>
        <v>2756</v>
      </c>
      <c r="T622">
        <f>IFERROR(VLOOKUP(B622,Products!A:I,9,FALSE),"")</f>
        <v>72.45</v>
      </c>
      <c r="U622">
        <f t="shared" si="72"/>
        <v>2</v>
      </c>
      <c r="V622" t="str">
        <f t="shared" si="73"/>
        <v>Yes</v>
      </c>
      <c r="W622">
        <f t="shared" si="74"/>
        <v>2003</v>
      </c>
      <c r="X622">
        <f t="shared" si="75"/>
        <v>10</v>
      </c>
      <c r="Y622">
        <f>IFERROR(VLOOKUP(B622,Products!A:I,8,FALSE),"")</f>
        <v>36.229999999999997</v>
      </c>
      <c r="Z622">
        <f t="shared" si="76"/>
        <v>3268.7999999999997</v>
      </c>
      <c r="AA622">
        <f t="shared" si="77"/>
        <v>87.965774220259448</v>
      </c>
      <c r="AB622">
        <f t="shared" si="78"/>
        <v>1</v>
      </c>
      <c r="AC622">
        <f t="shared" si="79"/>
        <v>1529.7599999999998</v>
      </c>
    </row>
    <row r="623" spans="1:29">
      <c r="A623">
        <v>10168</v>
      </c>
      <c r="B623" t="s">
        <v>203</v>
      </c>
      <c r="C623">
        <v>28</v>
      </c>
      <c r="D623">
        <v>89.9</v>
      </c>
      <c r="E623">
        <v>7</v>
      </c>
      <c r="F623" s="6">
        <f>IFERROR(VLOOKUP(A623,Orders!A:B,2,FALSE),"")</f>
        <v>37922</v>
      </c>
      <c r="G623" s="6">
        <f>IFERROR(VLOOKUP(A623,Orders!A:C,3,FALSE),"")</f>
        <v>37928</v>
      </c>
      <c r="H623" s="6">
        <f>IFERROR(VLOOKUP(A623,Orders!A:D,4,FALSE),"")</f>
        <v>37926</v>
      </c>
      <c r="I623" t="str">
        <f>IFERROR(VLOOKUP(A623,Orders!A:E,5,FALSE),"")</f>
        <v>Shipped</v>
      </c>
      <c r="J623">
        <f>IFERROR(VLOOKUP(A623,Orders!A:G,7,FALSE),"")</f>
        <v>161</v>
      </c>
      <c r="K623">
        <f>IFERROR(VLOOKUP(J623,Customers!A:L,12,FALSE),"")</f>
        <v>1165</v>
      </c>
      <c r="L623">
        <f>IFERROR(VLOOKUP(J623,Customers!A:M,13,FALSE),"")</f>
        <v>84600</v>
      </c>
      <c r="M623" t="str">
        <f>IFERROR(VLOOKUP(J623,Customers!A:H,8,FALSE),"")</f>
        <v>Burlingame</v>
      </c>
      <c r="N623">
        <f>IFERROR(VLOOKUP(K623,Employees!A:F,6,FALSE),"")</f>
        <v>1</v>
      </c>
      <c r="O623" t="str">
        <f>IFERROR(VLOOKUP(N623,Offices!A:B,2,FALSE),"")</f>
        <v>San Francisco</v>
      </c>
      <c r="P623" s="6">
        <f>IFERROR(VLOOKUP(J623,Payments!A:C,3,FALSE),"")</f>
        <v>38305</v>
      </c>
      <c r="Q623">
        <f>IFERROR(VLOOKUP(J623,Payments!A:D,4,FALSE),"")</f>
        <v>2434.25</v>
      </c>
      <c r="R623" t="str">
        <f>IFERROR(VLOOKUP(B623,Products!A:C,3,FALSE),"")</f>
        <v>Motorcycles</v>
      </c>
      <c r="S623">
        <f>IFERROR(VLOOKUP(B623,Products!A:G,7,FALSE),"")</f>
        <v>178</v>
      </c>
      <c r="T623">
        <f>IFERROR(VLOOKUP(B623,Products!A:I,9,FALSE),"")</f>
        <v>99.89</v>
      </c>
      <c r="U623">
        <f t="shared" si="72"/>
        <v>2</v>
      </c>
      <c r="V623" t="str">
        <f t="shared" si="73"/>
        <v>Yes</v>
      </c>
      <c r="W623">
        <f t="shared" si="74"/>
        <v>2003</v>
      </c>
      <c r="X623">
        <f t="shared" si="75"/>
        <v>10</v>
      </c>
      <c r="Y623">
        <f>IFERROR(VLOOKUP(B623,Products!A:I,8,FALSE),"")</f>
        <v>66.92</v>
      </c>
      <c r="Z623">
        <f t="shared" si="76"/>
        <v>2517.2000000000003</v>
      </c>
      <c r="AA623">
        <f t="shared" si="77"/>
        <v>34.339509862522419</v>
      </c>
      <c r="AB623">
        <f t="shared" si="78"/>
        <v>0</v>
      </c>
      <c r="AC623">
        <f t="shared" si="79"/>
        <v>643.44000000000005</v>
      </c>
    </row>
    <row r="624" spans="1:29">
      <c r="A624">
        <v>10168</v>
      </c>
      <c r="B624" t="s">
        <v>187</v>
      </c>
      <c r="C624">
        <v>31</v>
      </c>
      <c r="D624">
        <v>57.78</v>
      </c>
      <c r="E624">
        <v>12</v>
      </c>
      <c r="F624" s="6">
        <f>IFERROR(VLOOKUP(A624,Orders!A:B,2,FALSE),"")</f>
        <v>37922</v>
      </c>
      <c r="G624" s="6">
        <f>IFERROR(VLOOKUP(A624,Orders!A:C,3,FALSE),"")</f>
        <v>37928</v>
      </c>
      <c r="H624" s="6">
        <f>IFERROR(VLOOKUP(A624,Orders!A:D,4,FALSE),"")</f>
        <v>37926</v>
      </c>
      <c r="I624" t="str">
        <f>IFERROR(VLOOKUP(A624,Orders!A:E,5,FALSE),"")</f>
        <v>Shipped</v>
      </c>
      <c r="J624">
        <f>IFERROR(VLOOKUP(A624,Orders!A:G,7,FALSE),"")</f>
        <v>161</v>
      </c>
      <c r="K624">
        <f>IFERROR(VLOOKUP(J624,Customers!A:L,12,FALSE),"")</f>
        <v>1165</v>
      </c>
      <c r="L624">
        <f>IFERROR(VLOOKUP(J624,Customers!A:M,13,FALSE),"")</f>
        <v>84600</v>
      </c>
      <c r="M624" t="str">
        <f>IFERROR(VLOOKUP(J624,Customers!A:H,8,FALSE),"")</f>
        <v>Burlingame</v>
      </c>
      <c r="N624">
        <f>IFERROR(VLOOKUP(K624,Employees!A:F,6,FALSE),"")</f>
        <v>1</v>
      </c>
      <c r="O624" t="str">
        <f>IFERROR(VLOOKUP(N624,Offices!A:B,2,FALSE),"")</f>
        <v>San Francisco</v>
      </c>
      <c r="P624" s="6">
        <f>IFERROR(VLOOKUP(J624,Payments!A:C,3,FALSE),"")</f>
        <v>38305</v>
      </c>
      <c r="Q624">
        <f>IFERROR(VLOOKUP(J624,Payments!A:D,4,FALSE),"")</f>
        <v>2434.25</v>
      </c>
      <c r="R624" t="str">
        <f>IFERROR(VLOOKUP(B624,Products!A:C,3,FALSE),"")</f>
        <v>Vintage Cars</v>
      </c>
      <c r="S624">
        <f>IFERROR(VLOOKUP(B624,Products!A:G,7,FALSE),"")</f>
        <v>136</v>
      </c>
      <c r="T624">
        <f>IFERROR(VLOOKUP(B624,Products!A:I,9,FALSE),"")</f>
        <v>68.790000000000006</v>
      </c>
      <c r="U624">
        <f t="shared" si="72"/>
        <v>2</v>
      </c>
      <c r="V624" t="str">
        <f t="shared" si="73"/>
        <v>Yes</v>
      </c>
      <c r="W624">
        <f t="shared" si="74"/>
        <v>2003</v>
      </c>
      <c r="X624">
        <f t="shared" si="75"/>
        <v>10</v>
      </c>
      <c r="Y624">
        <f>IFERROR(VLOOKUP(B624,Products!A:I,8,FALSE),"")</f>
        <v>33.020000000000003</v>
      </c>
      <c r="Z624">
        <f t="shared" si="76"/>
        <v>1791.18</v>
      </c>
      <c r="AA624">
        <f t="shared" si="77"/>
        <v>74.984857662023003</v>
      </c>
      <c r="AB624">
        <f t="shared" si="78"/>
        <v>1</v>
      </c>
      <c r="AC624">
        <f t="shared" si="79"/>
        <v>767.56</v>
      </c>
    </row>
    <row r="625" spans="1:29">
      <c r="A625">
        <v>10168</v>
      </c>
      <c r="B625" t="s">
        <v>188</v>
      </c>
      <c r="C625">
        <v>48</v>
      </c>
      <c r="D625">
        <v>39.71</v>
      </c>
      <c r="E625">
        <v>13</v>
      </c>
      <c r="F625" s="6">
        <f>IFERROR(VLOOKUP(A625,Orders!A:B,2,FALSE),"")</f>
        <v>37922</v>
      </c>
      <c r="G625" s="6">
        <f>IFERROR(VLOOKUP(A625,Orders!A:C,3,FALSE),"")</f>
        <v>37928</v>
      </c>
      <c r="H625" s="6">
        <f>IFERROR(VLOOKUP(A625,Orders!A:D,4,FALSE),"")</f>
        <v>37926</v>
      </c>
      <c r="I625" t="str">
        <f>IFERROR(VLOOKUP(A625,Orders!A:E,5,FALSE),"")</f>
        <v>Shipped</v>
      </c>
      <c r="J625">
        <f>IFERROR(VLOOKUP(A625,Orders!A:G,7,FALSE),"")</f>
        <v>161</v>
      </c>
      <c r="K625">
        <f>IFERROR(VLOOKUP(J625,Customers!A:L,12,FALSE),"")</f>
        <v>1165</v>
      </c>
      <c r="L625">
        <f>IFERROR(VLOOKUP(J625,Customers!A:M,13,FALSE),"")</f>
        <v>84600</v>
      </c>
      <c r="M625" t="str">
        <f>IFERROR(VLOOKUP(J625,Customers!A:H,8,FALSE),"")</f>
        <v>Burlingame</v>
      </c>
      <c r="N625">
        <f>IFERROR(VLOOKUP(K625,Employees!A:F,6,FALSE),"")</f>
        <v>1</v>
      </c>
      <c r="O625" t="str">
        <f>IFERROR(VLOOKUP(N625,Offices!A:B,2,FALSE),"")</f>
        <v>San Francisco</v>
      </c>
      <c r="P625" s="6">
        <f>IFERROR(VLOOKUP(J625,Payments!A:C,3,FALSE),"")</f>
        <v>38305</v>
      </c>
      <c r="Q625">
        <f>IFERROR(VLOOKUP(J625,Payments!A:D,4,FALSE),"")</f>
        <v>2434.25</v>
      </c>
      <c r="R625" t="str">
        <f>IFERROR(VLOOKUP(B625,Products!A:C,3,FALSE),"")</f>
        <v>Vintage Cars</v>
      </c>
      <c r="S625">
        <f>IFERROR(VLOOKUP(B625,Products!A:G,7,FALSE),"")</f>
        <v>7062</v>
      </c>
      <c r="T625">
        <f>IFERROR(VLOOKUP(B625,Products!A:I,9,FALSE),"")</f>
        <v>43.64</v>
      </c>
      <c r="U625">
        <f t="shared" si="72"/>
        <v>2</v>
      </c>
      <c r="V625" t="str">
        <f t="shared" si="73"/>
        <v>Yes</v>
      </c>
      <c r="W625">
        <f t="shared" si="74"/>
        <v>2003</v>
      </c>
      <c r="X625">
        <f t="shared" si="75"/>
        <v>10</v>
      </c>
      <c r="Y625">
        <f>IFERROR(VLOOKUP(B625,Products!A:I,8,FALSE),"")</f>
        <v>27.06</v>
      </c>
      <c r="Z625">
        <f t="shared" si="76"/>
        <v>1906.08</v>
      </c>
      <c r="AA625">
        <f t="shared" si="77"/>
        <v>46.747967479674806</v>
      </c>
      <c r="AB625">
        <f t="shared" si="78"/>
        <v>0</v>
      </c>
      <c r="AC625">
        <f t="shared" si="79"/>
        <v>607.20000000000005</v>
      </c>
    </row>
    <row r="626" spans="1:29">
      <c r="A626">
        <v>10168</v>
      </c>
      <c r="B626" t="s">
        <v>189</v>
      </c>
      <c r="C626">
        <v>28</v>
      </c>
      <c r="D626">
        <v>91.34</v>
      </c>
      <c r="E626">
        <v>14</v>
      </c>
      <c r="F626" s="6">
        <f>IFERROR(VLOOKUP(A626,Orders!A:B,2,FALSE),"")</f>
        <v>37922</v>
      </c>
      <c r="G626" s="6">
        <f>IFERROR(VLOOKUP(A626,Orders!A:C,3,FALSE),"")</f>
        <v>37928</v>
      </c>
      <c r="H626" s="6">
        <f>IFERROR(VLOOKUP(A626,Orders!A:D,4,FALSE),"")</f>
        <v>37926</v>
      </c>
      <c r="I626" t="str">
        <f>IFERROR(VLOOKUP(A626,Orders!A:E,5,FALSE),"")</f>
        <v>Shipped</v>
      </c>
      <c r="J626">
        <f>IFERROR(VLOOKUP(A626,Orders!A:G,7,FALSE),"")</f>
        <v>161</v>
      </c>
      <c r="K626">
        <f>IFERROR(VLOOKUP(J626,Customers!A:L,12,FALSE),"")</f>
        <v>1165</v>
      </c>
      <c r="L626">
        <f>IFERROR(VLOOKUP(J626,Customers!A:M,13,FALSE),"")</f>
        <v>84600</v>
      </c>
      <c r="M626" t="str">
        <f>IFERROR(VLOOKUP(J626,Customers!A:H,8,FALSE),"")</f>
        <v>Burlingame</v>
      </c>
      <c r="N626">
        <f>IFERROR(VLOOKUP(K626,Employees!A:F,6,FALSE),"")</f>
        <v>1</v>
      </c>
      <c r="O626" t="str">
        <f>IFERROR(VLOOKUP(N626,Offices!A:B,2,FALSE),"")</f>
        <v>San Francisco</v>
      </c>
      <c r="P626" s="6">
        <f>IFERROR(VLOOKUP(J626,Payments!A:C,3,FALSE),"")</f>
        <v>38305</v>
      </c>
      <c r="Q626">
        <f>IFERROR(VLOOKUP(J626,Payments!A:D,4,FALSE),"")</f>
        <v>2434.25</v>
      </c>
      <c r="R626" t="str">
        <f>IFERROR(VLOOKUP(B626,Products!A:C,3,FALSE),"")</f>
        <v>Planes</v>
      </c>
      <c r="S626">
        <f>IFERROR(VLOOKUP(B626,Products!A:G,7,FALSE),"")</f>
        <v>5841</v>
      </c>
      <c r="T626">
        <f>IFERROR(VLOOKUP(B626,Products!A:I,9,FALSE),"")</f>
        <v>91.34</v>
      </c>
      <c r="U626">
        <f t="shared" si="72"/>
        <v>2</v>
      </c>
      <c r="V626" t="str">
        <f t="shared" si="73"/>
        <v>Yes</v>
      </c>
      <c r="W626">
        <f t="shared" si="74"/>
        <v>2003</v>
      </c>
      <c r="X626">
        <f t="shared" si="75"/>
        <v>10</v>
      </c>
      <c r="Y626">
        <f>IFERROR(VLOOKUP(B626,Products!A:I,8,FALSE),"")</f>
        <v>51.15</v>
      </c>
      <c r="Z626">
        <f t="shared" si="76"/>
        <v>2557.52</v>
      </c>
      <c r="AA626">
        <f t="shared" si="77"/>
        <v>78.572825024437947</v>
      </c>
      <c r="AB626">
        <f t="shared" si="78"/>
        <v>1</v>
      </c>
      <c r="AC626">
        <f t="shared" si="79"/>
        <v>1125.3200000000002</v>
      </c>
    </row>
    <row r="627" spans="1:29">
      <c r="A627">
        <v>10168</v>
      </c>
      <c r="B627" t="s">
        <v>191</v>
      </c>
      <c r="C627">
        <v>31</v>
      </c>
      <c r="D627">
        <v>87.75</v>
      </c>
      <c r="E627">
        <v>16</v>
      </c>
      <c r="F627" s="6">
        <f>IFERROR(VLOOKUP(A627,Orders!A:B,2,FALSE),"")</f>
        <v>37922</v>
      </c>
      <c r="G627" s="6">
        <f>IFERROR(VLOOKUP(A627,Orders!A:C,3,FALSE),"")</f>
        <v>37928</v>
      </c>
      <c r="H627" s="6">
        <f>IFERROR(VLOOKUP(A627,Orders!A:D,4,FALSE),"")</f>
        <v>37926</v>
      </c>
      <c r="I627" t="str">
        <f>IFERROR(VLOOKUP(A627,Orders!A:E,5,FALSE),"")</f>
        <v>Shipped</v>
      </c>
      <c r="J627">
        <f>IFERROR(VLOOKUP(A627,Orders!A:G,7,FALSE),"")</f>
        <v>161</v>
      </c>
      <c r="K627">
        <f>IFERROR(VLOOKUP(J627,Customers!A:L,12,FALSE),"")</f>
        <v>1165</v>
      </c>
      <c r="L627">
        <f>IFERROR(VLOOKUP(J627,Customers!A:M,13,FALSE),"")</f>
        <v>84600</v>
      </c>
      <c r="M627" t="str">
        <f>IFERROR(VLOOKUP(J627,Customers!A:H,8,FALSE),"")</f>
        <v>Burlingame</v>
      </c>
      <c r="N627">
        <f>IFERROR(VLOOKUP(K627,Employees!A:F,6,FALSE),"")</f>
        <v>1</v>
      </c>
      <c r="O627" t="str">
        <f>IFERROR(VLOOKUP(N627,Offices!A:B,2,FALSE),"")</f>
        <v>San Francisco</v>
      </c>
      <c r="P627" s="6">
        <f>IFERROR(VLOOKUP(J627,Payments!A:C,3,FALSE),"")</f>
        <v>38305</v>
      </c>
      <c r="Q627">
        <f>IFERROR(VLOOKUP(J627,Payments!A:D,4,FALSE),"")</f>
        <v>2434.25</v>
      </c>
      <c r="R627" t="str">
        <f>IFERROR(VLOOKUP(B627,Products!A:C,3,FALSE),"")</f>
        <v>Planes</v>
      </c>
      <c r="S627">
        <f>IFERROR(VLOOKUP(B627,Products!A:G,7,FALSE),"")</f>
        <v>9653</v>
      </c>
      <c r="T627">
        <f>IFERROR(VLOOKUP(B627,Products!A:I,9,FALSE),"")</f>
        <v>99.72</v>
      </c>
      <c r="U627">
        <f t="shared" si="72"/>
        <v>2</v>
      </c>
      <c r="V627" t="str">
        <f t="shared" si="73"/>
        <v>Yes</v>
      </c>
      <c r="W627">
        <f t="shared" si="74"/>
        <v>2003</v>
      </c>
      <c r="X627">
        <f t="shared" si="75"/>
        <v>10</v>
      </c>
      <c r="Y627">
        <f>IFERROR(VLOOKUP(B627,Products!A:I,8,FALSE),"")</f>
        <v>68.8</v>
      </c>
      <c r="Z627">
        <f t="shared" si="76"/>
        <v>2720.25</v>
      </c>
      <c r="AA627">
        <f t="shared" si="77"/>
        <v>27.543604651162795</v>
      </c>
      <c r="AB627">
        <f t="shared" si="78"/>
        <v>0</v>
      </c>
      <c r="AC627">
        <f t="shared" si="79"/>
        <v>587.45000000000005</v>
      </c>
    </row>
    <row r="628" spans="1:29">
      <c r="A628">
        <v>10168</v>
      </c>
      <c r="B628" t="s">
        <v>192</v>
      </c>
      <c r="C628">
        <v>36</v>
      </c>
      <c r="D628">
        <v>94.92</v>
      </c>
      <c r="E628">
        <v>8</v>
      </c>
      <c r="F628" s="6">
        <f>IFERROR(VLOOKUP(A628,Orders!A:B,2,FALSE),"")</f>
        <v>37922</v>
      </c>
      <c r="G628" s="6">
        <f>IFERROR(VLOOKUP(A628,Orders!A:C,3,FALSE),"")</f>
        <v>37928</v>
      </c>
      <c r="H628" s="6">
        <f>IFERROR(VLOOKUP(A628,Orders!A:D,4,FALSE),"")</f>
        <v>37926</v>
      </c>
      <c r="I628" t="str">
        <f>IFERROR(VLOOKUP(A628,Orders!A:E,5,FALSE),"")</f>
        <v>Shipped</v>
      </c>
      <c r="J628">
        <f>IFERROR(VLOOKUP(A628,Orders!A:G,7,FALSE),"")</f>
        <v>161</v>
      </c>
      <c r="K628">
        <f>IFERROR(VLOOKUP(J628,Customers!A:L,12,FALSE),"")</f>
        <v>1165</v>
      </c>
      <c r="L628">
        <f>IFERROR(VLOOKUP(J628,Customers!A:M,13,FALSE),"")</f>
        <v>84600</v>
      </c>
      <c r="M628" t="str">
        <f>IFERROR(VLOOKUP(J628,Customers!A:H,8,FALSE),"")</f>
        <v>Burlingame</v>
      </c>
      <c r="N628">
        <f>IFERROR(VLOOKUP(K628,Employees!A:F,6,FALSE),"")</f>
        <v>1</v>
      </c>
      <c r="O628" t="str">
        <f>IFERROR(VLOOKUP(N628,Offices!A:B,2,FALSE),"")</f>
        <v>San Francisco</v>
      </c>
      <c r="P628" s="6">
        <f>IFERROR(VLOOKUP(J628,Payments!A:C,3,FALSE),"")</f>
        <v>38305</v>
      </c>
      <c r="Q628">
        <f>IFERROR(VLOOKUP(J628,Payments!A:D,4,FALSE),"")</f>
        <v>2434.25</v>
      </c>
      <c r="R628" t="str">
        <f>IFERROR(VLOOKUP(B628,Products!A:C,3,FALSE),"")</f>
        <v>Planes</v>
      </c>
      <c r="S628">
        <f>IFERROR(VLOOKUP(B628,Products!A:G,7,FALSE),"")</f>
        <v>7106</v>
      </c>
      <c r="T628">
        <f>IFERROR(VLOOKUP(B628,Products!A:I,9,FALSE),"")</f>
        <v>118.65</v>
      </c>
      <c r="U628">
        <f t="shared" si="72"/>
        <v>2</v>
      </c>
      <c r="V628" t="str">
        <f t="shared" si="73"/>
        <v>Yes</v>
      </c>
      <c r="W628">
        <f t="shared" si="74"/>
        <v>2003</v>
      </c>
      <c r="X628">
        <f t="shared" si="75"/>
        <v>10</v>
      </c>
      <c r="Y628">
        <f>IFERROR(VLOOKUP(B628,Products!A:I,8,FALSE),"")</f>
        <v>59.33</v>
      </c>
      <c r="Z628">
        <f t="shared" si="76"/>
        <v>3417.12</v>
      </c>
      <c r="AA628">
        <f t="shared" si="77"/>
        <v>59.986516096409915</v>
      </c>
      <c r="AB628">
        <f t="shared" si="78"/>
        <v>0</v>
      </c>
      <c r="AC628">
        <f t="shared" si="79"/>
        <v>1281.2400000000002</v>
      </c>
    </row>
    <row r="629" spans="1:29">
      <c r="A629">
        <v>10168</v>
      </c>
      <c r="B629" t="s">
        <v>193</v>
      </c>
      <c r="C629">
        <v>48</v>
      </c>
      <c r="D629">
        <v>72</v>
      </c>
      <c r="E629">
        <v>15</v>
      </c>
      <c r="F629" s="6">
        <f>IFERROR(VLOOKUP(A629,Orders!A:B,2,FALSE),"")</f>
        <v>37922</v>
      </c>
      <c r="G629" s="6">
        <f>IFERROR(VLOOKUP(A629,Orders!A:C,3,FALSE),"")</f>
        <v>37928</v>
      </c>
      <c r="H629" s="6">
        <f>IFERROR(VLOOKUP(A629,Orders!A:D,4,FALSE),"")</f>
        <v>37926</v>
      </c>
      <c r="I629" t="str">
        <f>IFERROR(VLOOKUP(A629,Orders!A:E,5,FALSE),"")</f>
        <v>Shipped</v>
      </c>
      <c r="J629">
        <f>IFERROR(VLOOKUP(A629,Orders!A:G,7,FALSE),"")</f>
        <v>161</v>
      </c>
      <c r="K629">
        <f>IFERROR(VLOOKUP(J629,Customers!A:L,12,FALSE),"")</f>
        <v>1165</v>
      </c>
      <c r="L629">
        <f>IFERROR(VLOOKUP(J629,Customers!A:M,13,FALSE),"")</f>
        <v>84600</v>
      </c>
      <c r="M629" t="str">
        <f>IFERROR(VLOOKUP(J629,Customers!A:H,8,FALSE),"")</f>
        <v>Burlingame</v>
      </c>
      <c r="N629">
        <f>IFERROR(VLOOKUP(K629,Employees!A:F,6,FALSE),"")</f>
        <v>1</v>
      </c>
      <c r="O629" t="str">
        <f>IFERROR(VLOOKUP(N629,Offices!A:B,2,FALSE),"")</f>
        <v>San Francisco</v>
      </c>
      <c r="P629" s="6">
        <f>IFERROR(VLOOKUP(J629,Payments!A:C,3,FALSE),"")</f>
        <v>38305</v>
      </c>
      <c r="Q629">
        <f>IFERROR(VLOOKUP(J629,Payments!A:D,4,FALSE),"")</f>
        <v>2434.25</v>
      </c>
      <c r="R629" t="str">
        <f>IFERROR(VLOOKUP(B629,Products!A:C,3,FALSE),"")</f>
        <v>Planes</v>
      </c>
      <c r="S629">
        <f>IFERROR(VLOOKUP(B629,Products!A:G,7,FALSE),"")</f>
        <v>551</v>
      </c>
      <c r="T629">
        <f>IFERROR(VLOOKUP(B629,Products!A:I,9,FALSE),"")</f>
        <v>80</v>
      </c>
      <c r="U629">
        <f t="shared" si="72"/>
        <v>2</v>
      </c>
      <c r="V629" t="str">
        <f t="shared" si="73"/>
        <v>Yes</v>
      </c>
      <c r="W629">
        <f t="shared" si="74"/>
        <v>2003</v>
      </c>
      <c r="X629">
        <f t="shared" si="75"/>
        <v>10</v>
      </c>
      <c r="Y629">
        <f>IFERROR(VLOOKUP(B629,Products!A:I,8,FALSE),"")</f>
        <v>54.4</v>
      </c>
      <c r="Z629">
        <f t="shared" si="76"/>
        <v>3456</v>
      </c>
      <c r="AA629">
        <f t="shared" si="77"/>
        <v>32.352941176470587</v>
      </c>
      <c r="AB629">
        <f t="shared" si="78"/>
        <v>0</v>
      </c>
      <c r="AC629">
        <f t="shared" si="79"/>
        <v>844.80000000000007</v>
      </c>
    </row>
    <row r="630" spans="1:29">
      <c r="A630">
        <v>10168</v>
      </c>
      <c r="B630" t="s">
        <v>194</v>
      </c>
      <c r="C630">
        <v>39</v>
      </c>
      <c r="D630">
        <v>67.37</v>
      </c>
      <c r="E630">
        <v>17</v>
      </c>
      <c r="F630" s="6">
        <f>IFERROR(VLOOKUP(A630,Orders!A:B,2,FALSE),"")</f>
        <v>37922</v>
      </c>
      <c r="G630" s="6">
        <f>IFERROR(VLOOKUP(A630,Orders!A:C,3,FALSE),"")</f>
        <v>37928</v>
      </c>
      <c r="H630" s="6">
        <f>IFERROR(VLOOKUP(A630,Orders!A:D,4,FALSE),"")</f>
        <v>37926</v>
      </c>
      <c r="I630" t="str">
        <f>IFERROR(VLOOKUP(A630,Orders!A:E,5,FALSE),"")</f>
        <v>Shipped</v>
      </c>
      <c r="J630">
        <f>IFERROR(VLOOKUP(A630,Orders!A:G,7,FALSE),"")</f>
        <v>161</v>
      </c>
      <c r="K630">
        <f>IFERROR(VLOOKUP(J630,Customers!A:L,12,FALSE),"")</f>
        <v>1165</v>
      </c>
      <c r="L630">
        <f>IFERROR(VLOOKUP(J630,Customers!A:M,13,FALSE),"")</f>
        <v>84600</v>
      </c>
      <c r="M630" t="str">
        <f>IFERROR(VLOOKUP(J630,Customers!A:H,8,FALSE),"")</f>
        <v>Burlingame</v>
      </c>
      <c r="N630">
        <f>IFERROR(VLOOKUP(K630,Employees!A:F,6,FALSE),"")</f>
        <v>1</v>
      </c>
      <c r="O630" t="str">
        <f>IFERROR(VLOOKUP(N630,Offices!A:B,2,FALSE),"")</f>
        <v>San Francisco</v>
      </c>
      <c r="P630" s="6">
        <f>IFERROR(VLOOKUP(J630,Payments!A:C,3,FALSE),"")</f>
        <v>38305</v>
      </c>
      <c r="Q630">
        <f>IFERROR(VLOOKUP(J630,Payments!A:D,4,FALSE),"")</f>
        <v>2434.25</v>
      </c>
      <c r="R630" t="str">
        <f>IFERROR(VLOOKUP(B630,Products!A:C,3,FALSE),"")</f>
        <v>Planes</v>
      </c>
      <c r="S630">
        <f>IFERROR(VLOOKUP(B630,Products!A:G,7,FALSE),"")</f>
        <v>8820</v>
      </c>
      <c r="T630">
        <f>IFERROR(VLOOKUP(B630,Products!A:I,9,FALSE),"")</f>
        <v>74.03</v>
      </c>
      <c r="U630">
        <f t="shared" si="72"/>
        <v>2</v>
      </c>
      <c r="V630" t="str">
        <f t="shared" si="73"/>
        <v>Yes</v>
      </c>
      <c r="W630">
        <f t="shared" si="74"/>
        <v>2003</v>
      </c>
      <c r="X630">
        <f t="shared" si="75"/>
        <v>10</v>
      </c>
      <c r="Y630">
        <f>IFERROR(VLOOKUP(B630,Products!A:I,8,FALSE),"")</f>
        <v>36.270000000000003</v>
      </c>
      <c r="Z630">
        <f t="shared" si="76"/>
        <v>2627.4300000000003</v>
      </c>
      <c r="AA630">
        <f t="shared" si="77"/>
        <v>85.745795423214773</v>
      </c>
      <c r="AB630">
        <f t="shared" si="78"/>
        <v>1</v>
      </c>
      <c r="AC630">
        <f t="shared" si="79"/>
        <v>1212.9000000000001</v>
      </c>
    </row>
    <row r="631" spans="1:29">
      <c r="A631">
        <v>10169</v>
      </c>
      <c r="B631" t="s">
        <v>204</v>
      </c>
      <c r="C631">
        <v>30</v>
      </c>
      <c r="D631">
        <v>163.44</v>
      </c>
      <c r="E631">
        <v>2</v>
      </c>
      <c r="F631" s="6">
        <f>IFERROR(VLOOKUP(A631,Orders!A:B,2,FALSE),"")</f>
        <v>37929</v>
      </c>
      <c r="G631" s="6">
        <f>IFERROR(VLOOKUP(A631,Orders!A:C,3,FALSE),"")</f>
        <v>37939</v>
      </c>
      <c r="H631" s="6">
        <f>IFERROR(VLOOKUP(A631,Orders!A:D,4,FALSE),"")</f>
        <v>37934</v>
      </c>
      <c r="I631" t="str">
        <f>IFERROR(VLOOKUP(A631,Orders!A:E,5,FALSE),"")</f>
        <v>Shipped</v>
      </c>
      <c r="J631">
        <f>IFERROR(VLOOKUP(A631,Orders!A:G,7,FALSE),"")</f>
        <v>276</v>
      </c>
      <c r="K631">
        <f>IFERROR(VLOOKUP(J631,Customers!A:L,12,FALSE),"")</f>
        <v>1611</v>
      </c>
      <c r="L631">
        <f>IFERROR(VLOOKUP(J631,Customers!A:M,13,FALSE),"")</f>
        <v>107800</v>
      </c>
      <c r="M631" t="str">
        <f>IFERROR(VLOOKUP(J631,Customers!A:H,8,FALSE),"")</f>
        <v>North Sydney</v>
      </c>
      <c r="N631">
        <f>IFERROR(VLOOKUP(K631,Employees!A:F,6,FALSE),"")</f>
        <v>6</v>
      </c>
      <c r="O631" t="str">
        <f>IFERROR(VLOOKUP(N631,Offices!A:B,2,FALSE),"")</f>
        <v>Sydney</v>
      </c>
      <c r="P631" s="6">
        <f>IFERROR(VLOOKUP(J631,Payments!A:C,3,FALSE),"")</f>
        <v>38392</v>
      </c>
      <c r="Q631">
        <f>IFERROR(VLOOKUP(J631,Payments!A:D,4,FALSE),"")</f>
        <v>27083.78</v>
      </c>
      <c r="R631" t="str">
        <f>IFERROR(VLOOKUP(B631,Products!A:C,3,FALSE),"")</f>
        <v>Classic Cars</v>
      </c>
      <c r="S631">
        <f>IFERROR(VLOOKUP(B631,Products!A:G,7,FALSE),"")</f>
        <v>68</v>
      </c>
      <c r="T631">
        <f>IFERROR(VLOOKUP(B631,Products!A:I,9,FALSE),"")</f>
        <v>194.57</v>
      </c>
      <c r="U631">
        <f t="shared" si="72"/>
        <v>5</v>
      </c>
      <c r="V631" t="str">
        <f t="shared" si="73"/>
        <v>Yes</v>
      </c>
      <c r="W631">
        <f t="shared" si="74"/>
        <v>2003</v>
      </c>
      <c r="X631">
        <f t="shared" si="75"/>
        <v>11</v>
      </c>
      <c r="Y631">
        <f>IFERROR(VLOOKUP(B631,Products!A:I,8,FALSE),"")</f>
        <v>95.34</v>
      </c>
      <c r="Z631">
        <f t="shared" si="76"/>
        <v>4903.2</v>
      </c>
      <c r="AA631">
        <f t="shared" si="77"/>
        <v>71.428571428571416</v>
      </c>
      <c r="AB631">
        <f t="shared" si="78"/>
        <v>1</v>
      </c>
      <c r="AC631">
        <f t="shared" si="79"/>
        <v>2042.9999999999998</v>
      </c>
    </row>
    <row r="632" spans="1:29">
      <c r="A632">
        <v>10169</v>
      </c>
      <c r="B632" t="s">
        <v>199</v>
      </c>
      <c r="C632">
        <v>35</v>
      </c>
      <c r="D632">
        <v>126.52</v>
      </c>
      <c r="E632">
        <v>13</v>
      </c>
      <c r="F632" s="6">
        <f>IFERROR(VLOOKUP(A632,Orders!A:B,2,FALSE),"")</f>
        <v>37929</v>
      </c>
      <c r="G632" s="6">
        <f>IFERROR(VLOOKUP(A632,Orders!A:C,3,FALSE),"")</f>
        <v>37939</v>
      </c>
      <c r="H632" s="6">
        <f>IFERROR(VLOOKUP(A632,Orders!A:D,4,FALSE),"")</f>
        <v>37934</v>
      </c>
      <c r="I632" t="str">
        <f>IFERROR(VLOOKUP(A632,Orders!A:E,5,FALSE),"")</f>
        <v>Shipped</v>
      </c>
      <c r="J632">
        <f>IFERROR(VLOOKUP(A632,Orders!A:G,7,FALSE),"")</f>
        <v>276</v>
      </c>
      <c r="K632">
        <f>IFERROR(VLOOKUP(J632,Customers!A:L,12,FALSE),"")</f>
        <v>1611</v>
      </c>
      <c r="L632">
        <f>IFERROR(VLOOKUP(J632,Customers!A:M,13,FALSE),"")</f>
        <v>107800</v>
      </c>
      <c r="M632" t="str">
        <f>IFERROR(VLOOKUP(J632,Customers!A:H,8,FALSE),"")</f>
        <v>North Sydney</v>
      </c>
      <c r="N632">
        <f>IFERROR(VLOOKUP(K632,Employees!A:F,6,FALSE),"")</f>
        <v>6</v>
      </c>
      <c r="O632" t="str">
        <f>IFERROR(VLOOKUP(N632,Offices!A:B,2,FALSE),"")</f>
        <v>Sydney</v>
      </c>
      <c r="P632" s="6">
        <f>IFERROR(VLOOKUP(J632,Payments!A:C,3,FALSE),"")</f>
        <v>38392</v>
      </c>
      <c r="Q632">
        <f>IFERROR(VLOOKUP(J632,Payments!A:D,4,FALSE),"")</f>
        <v>27083.78</v>
      </c>
      <c r="R632" t="str">
        <f>IFERROR(VLOOKUP(B632,Products!A:C,3,FALSE),"")</f>
        <v>Motorcycles</v>
      </c>
      <c r="S632">
        <f>IFERROR(VLOOKUP(B632,Products!A:G,7,FALSE),"")</f>
        <v>9997</v>
      </c>
      <c r="T632">
        <f>IFERROR(VLOOKUP(B632,Products!A:I,9,FALSE),"")</f>
        <v>150.62</v>
      </c>
      <c r="U632">
        <f t="shared" si="72"/>
        <v>5</v>
      </c>
      <c r="V632" t="str">
        <f t="shared" si="73"/>
        <v>Yes</v>
      </c>
      <c r="W632">
        <f t="shared" si="74"/>
        <v>2003</v>
      </c>
      <c r="X632">
        <f t="shared" si="75"/>
        <v>11</v>
      </c>
      <c r="Y632">
        <f>IFERROR(VLOOKUP(B632,Products!A:I,8,FALSE),"")</f>
        <v>66.27</v>
      </c>
      <c r="Z632">
        <f t="shared" si="76"/>
        <v>4428.2</v>
      </c>
      <c r="AA632">
        <f t="shared" si="77"/>
        <v>90.915949901916406</v>
      </c>
      <c r="AB632">
        <f t="shared" si="78"/>
        <v>1</v>
      </c>
      <c r="AC632">
        <f t="shared" si="79"/>
        <v>2108.75</v>
      </c>
    </row>
    <row r="633" spans="1:29">
      <c r="A633">
        <v>10169</v>
      </c>
      <c r="B633" t="s">
        <v>206</v>
      </c>
      <c r="C633">
        <v>36</v>
      </c>
      <c r="D633">
        <v>71.819999999999993</v>
      </c>
      <c r="E633">
        <v>3</v>
      </c>
      <c r="F633" s="6">
        <f>IFERROR(VLOOKUP(A633,Orders!A:B,2,FALSE),"")</f>
        <v>37929</v>
      </c>
      <c r="G633" s="6">
        <f>IFERROR(VLOOKUP(A633,Orders!A:C,3,FALSE),"")</f>
        <v>37939</v>
      </c>
      <c r="H633" s="6">
        <f>IFERROR(VLOOKUP(A633,Orders!A:D,4,FALSE),"")</f>
        <v>37934</v>
      </c>
      <c r="I633" t="str">
        <f>IFERROR(VLOOKUP(A633,Orders!A:E,5,FALSE),"")</f>
        <v>Shipped</v>
      </c>
      <c r="J633">
        <f>IFERROR(VLOOKUP(A633,Orders!A:G,7,FALSE),"")</f>
        <v>276</v>
      </c>
      <c r="K633">
        <f>IFERROR(VLOOKUP(J633,Customers!A:L,12,FALSE),"")</f>
        <v>1611</v>
      </c>
      <c r="L633">
        <f>IFERROR(VLOOKUP(J633,Customers!A:M,13,FALSE),"")</f>
        <v>107800</v>
      </c>
      <c r="M633" t="str">
        <f>IFERROR(VLOOKUP(J633,Customers!A:H,8,FALSE),"")</f>
        <v>North Sydney</v>
      </c>
      <c r="N633">
        <f>IFERROR(VLOOKUP(K633,Employees!A:F,6,FALSE),"")</f>
        <v>6</v>
      </c>
      <c r="O633" t="str">
        <f>IFERROR(VLOOKUP(N633,Offices!A:B,2,FALSE),"")</f>
        <v>Sydney</v>
      </c>
      <c r="P633" s="6">
        <f>IFERROR(VLOOKUP(J633,Payments!A:C,3,FALSE),"")</f>
        <v>38392</v>
      </c>
      <c r="Q633">
        <f>IFERROR(VLOOKUP(J633,Payments!A:D,4,FALSE),"")</f>
        <v>27083.78</v>
      </c>
      <c r="R633" t="str">
        <f>IFERROR(VLOOKUP(B633,Products!A:C,3,FALSE),"")</f>
        <v>Classic Cars</v>
      </c>
      <c r="S633">
        <f>IFERROR(VLOOKUP(B633,Products!A:G,7,FALSE),"")</f>
        <v>5663</v>
      </c>
      <c r="T633">
        <f>IFERROR(VLOOKUP(B633,Products!A:I,9,FALSE),"")</f>
        <v>79.8</v>
      </c>
      <c r="U633">
        <f t="shared" si="72"/>
        <v>5</v>
      </c>
      <c r="V633" t="str">
        <f t="shared" si="73"/>
        <v>Yes</v>
      </c>
      <c r="W633">
        <f t="shared" si="74"/>
        <v>2003</v>
      </c>
      <c r="X633">
        <f t="shared" si="75"/>
        <v>11</v>
      </c>
      <c r="Y633">
        <f>IFERROR(VLOOKUP(B633,Products!A:I,8,FALSE),"")</f>
        <v>31.92</v>
      </c>
      <c r="Z633">
        <f t="shared" si="76"/>
        <v>2585.5199999999995</v>
      </c>
      <c r="AA633">
        <f t="shared" si="77"/>
        <v>124.99999999999996</v>
      </c>
      <c r="AB633">
        <f t="shared" si="78"/>
        <v>1</v>
      </c>
      <c r="AC633">
        <f t="shared" si="79"/>
        <v>1436.3999999999996</v>
      </c>
    </row>
    <row r="634" spans="1:29">
      <c r="A634">
        <v>10169</v>
      </c>
      <c r="B634" t="s">
        <v>209</v>
      </c>
      <c r="C634">
        <v>32</v>
      </c>
      <c r="D634">
        <v>65.13</v>
      </c>
      <c r="E634">
        <v>5</v>
      </c>
      <c r="F634" s="6">
        <f>IFERROR(VLOOKUP(A634,Orders!A:B,2,FALSE),"")</f>
        <v>37929</v>
      </c>
      <c r="G634" s="6">
        <f>IFERROR(VLOOKUP(A634,Orders!A:C,3,FALSE),"")</f>
        <v>37939</v>
      </c>
      <c r="H634" s="6">
        <f>IFERROR(VLOOKUP(A634,Orders!A:D,4,FALSE),"")</f>
        <v>37934</v>
      </c>
      <c r="I634" t="str">
        <f>IFERROR(VLOOKUP(A634,Orders!A:E,5,FALSE),"")</f>
        <v>Shipped</v>
      </c>
      <c r="J634">
        <f>IFERROR(VLOOKUP(A634,Orders!A:G,7,FALSE),"")</f>
        <v>276</v>
      </c>
      <c r="K634">
        <f>IFERROR(VLOOKUP(J634,Customers!A:L,12,FALSE),"")</f>
        <v>1611</v>
      </c>
      <c r="L634">
        <f>IFERROR(VLOOKUP(J634,Customers!A:M,13,FALSE),"")</f>
        <v>107800</v>
      </c>
      <c r="M634" t="str">
        <f>IFERROR(VLOOKUP(J634,Customers!A:H,8,FALSE),"")</f>
        <v>North Sydney</v>
      </c>
      <c r="N634">
        <f>IFERROR(VLOOKUP(K634,Employees!A:F,6,FALSE),"")</f>
        <v>6</v>
      </c>
      <c r="O634" t="str">
        <f>IFERROR(VLOOKUP(N634,Offices!A:B,2,FALSE),"")</f>
        <v>Sydney</v>
      </c>
      <c r="P634" s="6">
        <f>IFERROR(VLOOKUP(J634,Payments!A:C,3,FALSE),"")</f>
        <v>38392</v>
      </c>
      <c r="Q634">
        <f>IFERROR(VLOOKUP(J634,Payments!A:D,4,FALSE),"")</f>
        <v>27083.78</v>
      </c>
      <c r="R634" t="str">
        <f>IFERROR(VLOOKUP(B634,Products!A:C,3,FALSE),"")</f>
        <v>Classic Cars</v>
      </c>
      <c r="S634">
        <f>IFERROR(VLOOKUP(B634,Products!A:G,7,FALSE),"")</f>
        <v>1917</v>
      </c>
      <c r="T634">
        <f>IFERROR(VLOOKUP(B634,Products!A:I,9,FALSE),"")</f>
        <v>80.41</v>
      </c>
      <c r="U634">
        <f t="shared" si="72"/>
        <v>5</v>
      </c>
      <c r="V634" t="str">
        <f t="shared" si="73"/>
        <v>Yes</v>
      </c>
      <c r="W634">
        <f t="shared" si="74"/>
        <v>2003</v>
      </c>
      <c r="X634">
        <f t="shared" si="75"/>
        <v>11</v>
      </c>
      <c r="Y634">
        <f>IFERROR(VLOOKUP(B634,Products!A:I,8,FALSE),"")</f>
        <v>49.05</v>
      </c>
      <c r="Z634">
        <f t="shared" si="76"/>
        <v>2084.16</v>
      </c>
      <c r="AA634">
        <f t="shared" si="77"/>
        <v>32.782874617737001</v>
      </c>
      <c r="AB634">
        <f t="shared" si="78"/>
        <v>0</v>
      </c>
      <c r="AC634">
        <f t="shared" si="79"/>
        <v>514.55999999999995</v>
      </c>
    </row>
    <row r="635" spans="1:29">
      <c r="A635">
        <v>10169</v>
      </c>
      <c r="B635" t="s">
        <v>210</v>
      </c>
      <c r="C635">
        <v>36</v>
      </c>
      <c r="D635">
        <v>136.69999999999999</v>
      </c>
      <c r="E635">
        <v>4</v>
      </c>
      <c r="F635" s="6">
        <f>IFERROR(VLOOKUP(A635,Orders!A:B,2,FALSE),"")</f>
        <v>37929</v>
      </c>
      <c r="G635" s="6">
        <f>IFERROR(VLOOKUP(A635,Orders!A:C,3,FALSE),"")</f>
        <v>37939</v>
      </c>
      <c r="H635" s="6">
        <f>IFERROR(VLOOKUP(A635,Orders!A:D,4,FALSE),"")</f>
        <v>37934</v>
      </c>
      <c r="I635" t="str">
        <f>IFERROR(VLOOKUP(A635,Orders!A:E,5,FALSE),"")</f>
        <v>Shipped</v>
      </c>
      <c r="J635">
        <f>IFERROR(VLOOKUP(A635,Orders!A:G,7,FALSE),"")</f>
        <v>276</v>
      </c>
      <c r="K635">
        <f>IFERROR(VLOOKUP(J635,Customers!A:L,12,FALSE),"")</f>
        <v>1611</v>
      </c>
      <c r="L635">
        <f>IFERROR(VLOOKUP(J635,Customers!A:M,13,FALSE),"")</f>
        <v>107800</v>
      </c>
      <c r="M635" t="str">
        <f>IFERROR(VLOOKUP(J635,Customers!A:H,8,FALSE),"")</f>
        <v>North Sydney</v>
      </c>
      <c r="N635">
        <f>IFERROR(VLOOKUP(K635,Employees!A:F,6,FALSE),"")</f>
        <v>6</v>
      </c>
      <c r="O635" t="str">
        <f>IFERROR(VLOOKUP(N635,Offices!A:B,2,FALSE),"")</f>
        <v>Sydney</v>
      </c>
      <c r="P635" s="6">
        <f>IFERROR(VLOOKUP(J635,Payments!A:C,3,FALSE),"")</f>
        <v>38392</v>
      </c>
      <c r="Q635">
        <f>IFERROR(VLOOKUP(J635,Payments!A:D,4,FALSE),"")</f>
        <v>27083.78</v>
      </c>
      <c r="R635" t="str">
        <f>IFERROR(VLOOKUP(B635,Products!A:C,3,FALSE),"")</f>
        <v>Classic Cars</v>
      </c>
      <c r="S635">
        <f>IFERROR(VLOOKUP(B635,Products!A:G,7,FALSE),"")</f>
        <v>9127</v>
      </c>
      <c r="T635">
        <f>IFERROR(VLOOKUP(B635,Products!A:I,9,FALSE),"")</f>
        <v>146.99</v>
      </c>
      <c r="U635">
        <f t="shared" si="72"/>
        <v>5</v>
      </c>
      <c r="V635" t="str">
        <f t="shared" si="73"/>
        <v>Yes</v>
      </c>
      <c r="W635">
        <f t="shared" si="74"/>
        <v>2003</v>
      </c>
      <c r="X635">
        <f t="shared" si="75"/>
        <v>11</v>
      </c>
      <c r="Y635">
        <f>IFERROR(VLOOKUP(B635,Products!A:I,8,FALSE),"")</f>
        <v>73.489999999999995</v>
      </c>
      <c r="Z635">
        <f t="shared" si="76"/>
        <v>4921.2</v>
      </c>
      <c r="AA635">
        <f t="shared" si="77"/>
        <v>86.011702272418006</v>
      </c>
      <c r="AB635">
        <f t="shared" si="78"/>
        <v>1</v>
      </c>
      <c r="AC635">
        <f t="shared" si="79"/>
        <v>2275.56</v>
      </c>
    </row>
    <row r="636" spans="1:29">
      <c r="A636">
        <v>10169</v>
      </c>
      <c r="B636" t="s">
        <v>211</v>
      </c>
      <c r="C636">
        <v>38</v>
      </c>
      <c r="D636">
        <v>52.84</v>
      </c>
      <c r="E636">
        <v>8</v>
      </c>
      <c r="F636" s="6">
        <f>IFERROR(VLOOKUP(A636,Orders!A:B,2,FALSE),"")</f>
        <v>37929</v>
      </c>
      <c r="G636" s="6">
        <f>IFERROR(VLOOKUP(A636,Orders!A:C,3,FALSE),"")</f>
        <v>37939</v>
      </c>
      <c r="H636" s="6">
        <f>IFERROR(VLOOKUP(A636,Orders!A:D,4,FALSE),"")</f>
        <v>37934</v>
      </c>
      <c r="I636" t="str">
        <f>IFERROR(VLOOKUP(A636,Orders!A:E,5,FALSE),"")</f>
        <v>Shipped</v>
      </c>
      <c r="J636">
        <f>IFERROR(VLOOKUP(A636,Orders!A:G,7,FALSE),"")</f>
        <v>276</v>
      </c>
      <c r="K636">
        <f>IFERROR(VLOOKUP(J636,Customers!A:L,12,FALSE),"")</f>
        <v>1611</v>
      </c>
      <c r="L636">
        <f>IFERROR(VLOOKUP(J636,Customers!A:M,13,FALSE),"")</f>
        <v>107800</v>
      </c>
      <c r="M636" t="str">
        <f>IFERROR(VLOOKUP(J636,Customers!A:H,8,FALSE),"")</f>
        <v>North Sydney</v>
      </c>
      <c r="N636">
        <f>IFERROR(VLOOKUP(K636,Employees!A:F,6,FALSE),"")</f>
        <v>6</v>
      </c>
      <c r="O636" t="str">
        <f>IFERROR(VLOOKUP(N636,Offices!A:B,2,FALSE),"")</f>
        <v>Sydney</v>
      </c>
      <c r="P636" s="6">
        <f>IFERROR(VLOOKUP(J636,Payments!A:C,3,FALSE),"")</f>
        <v>38392</v>
      </c>
      <c r="Q636">
        <f>IFERROR(VLOOKUP(J636,Payments!A:D,4,FALSE),"")</f>
        <v>27083.78</v>
      </c>
      <c r="R636" t="str">
        <f>IFERROR(VLOOKUP(B636,Products!A:C,3,FALSE),"")</f>
        <v>Motorcycles</v>
      </c>
      <c r="S636">
        <f>IFERROR(VLOOKUP(B636,Products!A:G,7,FALSE),"")</f>
        <v>7689</v>
      </c>
      <c r="T636">
        <f>IFERROR(VLOOKUP(B636,Products!A:I,9,FALSE),"")</f>
        <v>62.17</v>
      </c>
      <c r="U636">
        <f t="shared" si="72"/>
        <v>5</v>
      </c>
      <c r="V636" t="str">
        <f t="shared" si="73"/>
        <v>Yes</v>
      </c>
      <c r="W636">
        <f t="shared" si="74"/>
        <v>2003</v>
      </c>
      <c r="X636">
        <f t="shared" si="75"/>
        <v>11</v>
      </c>
      <c r="Y636">
        <f>IFERROR(VLOOKUP(B636,Products!A:I,8,FALSE),"")</f>
        <v>32.950000000000003</v>
      </c>
      <c r="Z636">
        <f t="shared" si="76"/>
        <v>2007.92</v>
      </c>
      <c r="AA636">
        <f t="shared" si="77"/>
        <v>60.36418816388467</v>
      </c>
      <c r="AB636">
        <f t="shared" si="78"/>
        <v>0</v>
      </c>
      <c r="AC636">
        <f t="shared" si="79"/>
        <v>755.82</v>
      </c>
    </row>
    <row r="637" spans="1:29">
      <c r="A637">
        <v>10169</v>
      </c>
      <c r="B637" t="s">
        <v>212</v>
      </c>
      <c r="C637">
        <v>33</v>
      </c>
      <c r="D637">
        <v>120.53</v>
      </c>
      <c r="E637">
        <v>7</v>
      </c>
      <c r="F637" s="6">
        <f>IFERROR(VLOOKUP(A637,Orders!A:B,2,FALSE),"")</f>
        <v>37929</v>
      </c>
      <c r="G637" s="6">
        <f>IFERROR(VLOOKUP(A637,Orders!A:C,3,FALSE),"")</f>
        <v>37939</v>
      </c>
      <c r="H637" s="6">
        <f>IFERROR(VLOOKUP(A637,Orders!A:D,4,FALSE),"")</f>
        <v>37934</v>
      </c>
      <c r="I637" t="str">
        <f>IFERROR(VLOOKUP(A637,Orders!A:E,5,FALSE),"")</f>
        <v>Shipped</v>
      </c>
      <c r="J637">
        <f>IFERROR(VLOOKUP(A637,Orders!A:G,7,FALSE),"")</f>
        <v>276</v>
      </c>
      <c r="K637">
        <f>IFERROR(VLOOKUP(J637,Customers!A:L,12,FALSE),"")</f>
        <v>1611</v>
      </c>
      <c r="L637">
        <f>IFERROR(VLOOKUP(J637,Customers!A:M,13,FALSE),"")</f>
        <v>107800</v>
      </c>
      <c r="M637" t="str">
        <f>IFERROR(VLOOKUP(J637,Customers!A:H,8,FALSE),"")</f>
        <v>North Sydney</v>
      </c>
      <c r="N637">
        <f>IFERROR(VLOOKUP(K637,Employees!A:F,6,FALSE),"")</f>
        <v>6</v>
      </c>
      <c r="O637" t="str">
        <f>IFERROR(VLOOKUP(N637,Offices!A:B,2,FALSE),"")</f>
        <v>Sydney</v>
      </c>
      <c r="P637" s="6">
        <f>IFERROR(VLOOKUP(J637,Payments!A:C,3,FALSE),"")</f>
        <v>38392</v>
      </c>
      <c r="Q637">
        <f>IFERROR(VLOOKUP(J637,Payments!A:D,4,FALSE),"")</f>
        <v>27083.78</v>
      </c>
      <c r="R637" t="str">
        <f>IFERROR(VLOOKUP(B637,Products!A:C,3,FALSE),"")</f>
        <v>Classic Cars</v>
      </c>
      <c r="S637">
        <f>IFERROR(VLOOKUP(B637,Products!A:G,7,FALSE),"")</f>
        <v>1249</v>
      </c>
      <c r="T637">
        <f>IFERROR(VLOOKUP(B637,Products!A:I,9,FALSE),"")</f>
        <v>148.80000000000001</v>
      </c>
      <c r="U637">
        <f t="shared" si="72"/>
        <v>5</v>
      </c>
      <c r="V637" t="str">
        <f t="shared" si="73"/>
        <v>Yes</v>
      </c>
      <c r="W637">
        <f t="shared" si="74"/>
        <v>2003</v>
      </c>
      <c r="X637">
        <f t="shared" si="75"/>
        <v>11</v>
      </c>
      <c r="Y637">
        <f>IFERROR(VLOOKUP(B637,Products!A:I,8,FALSE),"")</f>
        <v>69.930000000000007</v>
      </c>
      <c r="Z637">
        <f t="shared" si="76"/>
        <v>3977.4900000000002</v>
      </c>
      <c r="AA637">
        <f t="shared" si="77"/>
        <v>72.358072358072349</v>
      </c>
      <c r="AB637">
        <f t="shared" si="78"/>
        <v>1</v>
      </c>
      <c r="AC637">
        <f t="shared" si="79"/>
        <v>1669.7999999999997</v>
      </c>
    </row>
    <row r="638" spans="1:29">
      <c r="A638">
        <v>10169</v>
      </c>
      <c r="B638" t="s">
        <v>213</v>
      </c>
      <c r="C638">
        <v>38</v>
      </c>
      <c r="D638">
        <v>66.489999999999995</v>
      </c>
      <c r="E638">
        <v>11</v>
      </c>
      <c r="F638" s="6">
        <f>IFERROR(VLOOKUP(A638,Orders!A:B,2,FALSE),"")</f>
        <v>37929</v>
      </c>
      <c r="G638" s="6">
        <f>IFERROR(VLOOKUP(A638,Orders!A:C,3,FALSE),"")</f>
        <v>37939</v>
      </c>
      <c r="H638" s="6">
        <f>IFERROR(VLOOKUP(A638,Orders!A:D,4,FALSE),"")</f>
        <v>37934</v>
      </c>
      <c r="I638" t="str">
        <f>IFERROR(VLOOKUP(A638,Orders!A:E,5,FALSE),"")</f>
        <v>Shipped</v>
      </c>
      <c r="J638">
        <f>IFERROR(VLOOKUP(A638,Orders!A:G,7,FALSE),"")</f>
        <v>276</v>
      </c>
      <c r="K638">
        <f>IFERROR(VLOOKUP(J638,Customers!A:L,12,FALSE),"")</f>
        <v>1611</v>
      </c>
      <c r="L638">
        <f>IFERROR(VLOOKUP(J638,Customers!A:M,13,FALSE),"")</f>
        <v>107800</v>
      </c>
      <c r="M638" t="str">
        <f>IFERROR(VLOOKUP(J638,Customers!A:H,8,FALSE),"")</f>
        <v>North Sydney</v>
      </c>
      <c r="N638">
        <f>IFERROR(VLOOKUP(K638,Employees!A:F,6,FALSE),"")</f>
        <v>6</v>
      </c>
      <c r="O638" t="str">
        <f>IFERROR(VLOOKUP(N638,Offices!A:B,2,FALSE),"")</f>
        <v>Sydney</v>
      </c>
      <c r="P638" s="6">
        <f>IFERROR(VLOOKUP(J638,Payments!A:C,3,FALSE),"")</f>
        <v>38392</v>
      </c>
      <c r="Q638">
        <f>IFERROR(VLOOKUP(J638,Payments!A:D,4,FALSE),"")</f>
        <v>27083.78</v>
      </c>
      <c r="R638" t="str">
        <f>IFERROR(VLOOKUP(B638,Products!A:C,3,FALSE),"")</f>
        <v>Motorcycles</v>
      </c>
      <c r="S638">
        <f>IFERROR(VLOOKUP(B638,Products!A:G,7,FALSE),"")</f>
        <v>6840</v>
      </c>
      <c r="T638">
        <f>IFERROR(VLOOKUP(B638,Products!A:I,9,FALSE),"")</f>
        <v>69.260000000000005</v>
      </c>
      <c r="U638">
        <f t="shared" si="72"/>
        <v>5</v>
      </c>
      <c r="V638" t="str">
        <f t="shared" si="73"/>
        <v>Yes</v>
      </c>
      <c r="W638">
        <f t="shared" si="74"/>
        <v>2003</v>
      </c>
      <c r="X638">
        <f t="shared" si="75"/>
        <v>11</v>
      </c>
      <c r="Y638">
        <f>IFERROR(VLOOKUP(B638,Products!A:I,8,FALSE),"")</f>
        <v>47.1</v>
      </c>
      <c r="Z638">
        <f t="shared" si="76"/>
        <v>2526.62</v>
      </c>
      <c r="AA638">
        <f t="shared" si="77"/>
        <v>41.16772823779192</v>
      </c>
      <c r="AB638">
        <f t="shared" si="78"/>
        <v>0</v>
      </c>
      <c r="AC638">
        <f t="shared" si="79"/>
        <v>736.81999999999971</v>
      </c>
    </row>
    <row r="639" spans="1:29">
      <c r="A639">
        <v>10169</v>
      </c>
      <c r="B639" t="s">
        <v>214</v>
      </c>
      <c r="C639">
        <v>34</v>
      </c>
      <c r="D639">
        <v>53.27</v>
      </c>
      <c r="E639">
        <v>1</v>
      </c>
      <c r="F639" s="6">
        <f>IFERROR(VLOOKUP(A639,Orders!A:B,2,FALSE),"")</f>
        <v>37929</v>
      </c>
      <c r="G639" s="6">
        <f>IFERROR(VLOOKUP(A639,Orders!A:C,3,FALSE),"")</f>
        <v>37939</v>
      </c>
      <c r="H639" s="6">
        <f>IFERROR(VLOOKUP(A639,Orders!A:D,4,FALSE),"")</f>
        <v>37934</v>
      </c>
      <c r="I639" t="str">
        <f>IFERROR(VLOOKUP(A639,Orders!A:E,5,FALSE),"")</f>
        <v>Shipped</v>
      </c>
      <c r="J639">
        <f>IFERROR(VLOOKUP(A639,Orders!A:G,7,FALSE),"")</f>
        <v>276</v>
      </c>
      <c r="K639">
        <f>IFERROR(VLOOKUP(J639,Customers!A:L,12,FALSE),"")</f>
        <v>1611</v>
      </c>
      <c r="L639">
        <f>IFERROR(VLOOKUP(J639,Customers!A:M,13,FALSE),"")</f>
        <v>107800</v>
      </c>
      <c r="M639" t="str">
        <f>IFERROR(VLOOKUP(J639,Customers!A:H,8,FALSE),"")</f>
        <v>North Sydney</v>
      </c>
      <c r="N639">
        <f>IFERROR(VLOOKUP(K639,Employees!A:F,6,FALSE),"")</f>
        <v>6</v>
      </c>
      <c r="O639" t="str">
        <f>IFERROR(VLOOKUP(N639,Offices!A:B,2,FALSE),"")</f>
        <v>Sydney</v>
      </c>
      <c r="P639" s="6">
        <f>IFERROR(VLOOKUP(J639,Payments!A:C,3,FALSE),"")</f>
        <v>38392</v>
      </c>
      <c r="Q639">
        <f>IFERROR(VLOOKUP(J639,Payments!A:D,4,FALSE),"")</f>
        <v>27083.78</v>
      </c>
      <c r="R639" t="str">
        <f>IFERROR(VLOOKUP(B639,Products!A:C,3,FALSE),"")</f>
        <v>Classic Cars</v>
      </c>
      <c r="S639">
        <f>IFERROR(VLOOKUP(B639,Products!A:G,7,FALSE),"")</f>
        <v>7995</v>
      </c>
      <c r="T639">
        <f>IFERROR(VLOOKUP(B639,Products!A:I,9,FALSE),"")</f>
        <v>61.23</v>
      </c>
      <c r="U639">
        <f t="shared" si="72"/>
        <v>5</v>
      </c>
      <c r="V639" t="str">
        <f t="shared" si="73"/>
        <v>Yes</v>
      </c>
      <c r="W639">
        <f t="shared" si="74"/>
        <v>2003</v>
      </c>
      <c r="X639">
        <f t="shared" si="75"/>
        <v>11</v>
      </c>
      <c r="Y639">
        <f>IFERROR(VLOOKUP(B639,Products!A:I,8,FALSE),"")</f>
        <v>38.58</v>
      </c>
      <c r="Z639">
        <f t="shared" si="76"/>
        <v>1811.18</v>
      </c>
      <c r="AA639">
        <f t="shared" si="77"/>
        <v>38.076723691031638</v>
      </c>
      <c r="AB639">
        <f t="shared" si="78"/>
        <v>0</v>
      </c>
      <c r="AC639">
        <f t="shared" si="79"/>
        <v>499.46000000000015</v>
      </c>
    </row>
    <row r="640" spans="1:29">
      <c r="A640">
        <v>10169</v>
      </c>
      <c r="B640" t="s">
        <v>216</v>
      </c>
      <c r="C640">
        <v>24</v>
      </c>
      <c r="D640">
        <v>77.61</v>
      </c>
      <c r="E640">
        <v>6</v>
      </c>
      <c r="F640" s="6">
        <f>IFERROR(VLOOKUP(A640,Orders!A:B,2,FALSE),"")</f>
        <v>37929</v>
      </c>
      <c r="G640" s="6">
        <f>IFERROR(VLOOKUP(A640,Orders!A:C,3,FALSE),"")</f>
        <v>37939</v>
      </c>
      <c r="H640" s="6">
        <f>IFERROR(VLOOKUP(A640,Orders!A:D,4,FALSE),"")</f>
        <v>37934</v>
      </c>
      <c r="I640" t="str">
        <f>IFERROR(VLOOKUP(A640,Orders!A:E,5,FALSE),"")</f>
        <v>Shipped</v>
      </c>
      <c r="J640">
        <f>IFERROR(VLOOKUP(A640,Orders!A:G,7,FALSE),"")</f>
        <v>276</v>
      </c>
      <c r="K640">
        <f>IFERROR(VLOOKUP(J640,Customers!A:L,12,FALSE),"")</f>
        <v>1611</v>
      </c>
      <c r="L640">
        <f>IFERROR(VLOOKUP(J640,Customers!A:M,13,FALSE),"")</f>
        <v>107800</v>
      </c>
      <c r="M640" t="str">
        <f>IFERROR(VLOOKUP(J640,Customers!A:H,8,FALSE),"")</f>
        <v>North Sydney</v>
      </c>
      <c r="N640">
        <f>IFERROR(VLOOKUP(K640,Employees!A:F,6,FALSE),"")</f>
        <v>6</v>
      </c>
      <c r="O640" t="str">
        <f>IFERROR(VLOOKUP(N640,Offices!A:B,2,FALSE),"")</f>
        <v>Sydney</v>
      </c>
      <c r="P640" s="6">
        <f>IFERROR(VLOOKUP(J640,Payments!A:C,3,FALSE),"")</f>
        <v>38392</v>
      </c>
      <c r="Q640">
        <f>IFERROR(VLOOKUP(J640,Payments!A:D,4,FALSE),"")</f>
        <v>27083.78</v>
      </c>
      <c r="R640" t="str">
        <f>IFERROR(VLOOKUP(B640,Products!A:C,3,FALSE),"")</f>
        <v>Classic Cars</v>
      </c>
      <c r="S640">
        <f>IFERROR(VLOOKUP(B640,Products!A:G,7,FALSE),"")</f>
        <v>7869</v>
      </c>
      <c r="T640">
        <f>IFERROR(VLOOKUP(B640,Products!A:I,9,FALSE),"")</f>
        <v>80.84</v>
      </c>
      <c r="U640">
        <f t="shared" si="72"/>
        <v>5</v>
      </c>
      <c r="V640" t="str">
        <f t="shared" si="73"/>
        <v>Yes</v>
      </c>
      <c r="W640">
        <f t="shared" si="74"/>
        <v>2003</v>
      </c>
      <c r="X640">
        <f t="shared" si="75"/>
        <v>11</v>
      </c>
      <c r="Y640">
        <f>IFERROR(VLOOKUP(B640,Products!A:I,8,FALSE),"")</f>
        <v>32.33</v>
      </c>
      <c r="Z640">
        <f t="shared" si="76"/>
        <v>1862.6399999999999</v>
      </c>
      <c r="AA640">
        <f t="shared" si="77"/>
        <v>140.05567584287041</v>
      </c>
      <c r="AB640">
        <f t="shared" si="78"/>
        <v>1</v>
      </c>
      <c r="AC640">
        <f t="shared" si="79"/>
        <v>1086.72</v>
      </c>
    </row>
    <row r="641" spans="1:29">
      <c r="A641">
        <v>10169</v>
      </c>
      <c r="B641" t="s">
        <v>217</v>
      </c>
      <c r="C641">
        <v>26</v>
      </c>
      <c r="D641">
        <v>37.01</v>
      </c>
      <c r="E641">
        <v>9</v>
      </c>
      <c r="F641" s="6">
        <f>IFERROR(VLOOKUP(A641,Orders!A:B,2,FALSE),"")</f>
        <v>37929</v>
      </c>
      <c r="G641" s="6">
        <f>IFERROR(VLOOKUP(A641,Orders!A:C,3,FALSE),"")</f>
        <v>37939</v>
      </c>
      <c r="H641" s="6">
        <f>IFERROR(VLOOKUP(A641,Orders!A:D,4,FALSE),"")</f>
        <v>37934</v>
      </c>
      <c r="I641" t="str">
        <f>IFERROR(VLOOKUP(A641,Orders!A:E,5,FALSE),"")</f>
        <v>Shipped</v>
      </c>
      <c r="J641">
        <f>IFERROR(VLOOKUP(A641,Orders!A:G,7,FALSE),"")</f>
        <v>276</v>
      </c>
      <c r="K641">
        <f>IFERROR(VLOOKUP(J641,Customers!A:L,12,FALSE),"")</f>
        <v>1611</v>
      </c>
      <c r="L641">
        <f>IFERROR(VLOOKUP(J641,Customers!A:M,13,FALSE),"")</f>
        <v>107800</v>
      </c>
      <c r="M641" t="str">
        <f>IFERROR(VLOOKUP(J641,Customers!A:H,8,FALSE),"")</f>
        <v>North Sydney</v>
      </c>
      <c r="N641">
        <f>IFERROR(VLOOKUP(K641,Employees!A:F,6,FALSE),"")</f>
        <v>6</v>
      </c>
      <c r="O641" t="str">
        <f>IFERROR(VLOOKUP(N641,Offices!A:B,2,FALSE),"")</f>
        <v>Sydney</v>
      </c>
      <c r="P641" s="6">
        <f>IFERROR(VLOOKUP(J641,Payments!A:C,3,FALSE),"")</f>
        <v>38392</v>
      </c>
      <c r="Q641">
        <f>IFERROR(VLOOKUP(J641,Payments!A:D,4,FALSE),"")</f>
        <v>27083.78</v>
      </c>
      <c r="R641" t="str">
        <f>IFERROR(VLOOKUP(B641,Products!A:C,3,FALSE),"")</f>
        <v>Motorcycles</v>
      </c>
      <c r="S641">
        <f>IFERROR(VLOOKUP(B641,Products!A:G,7,FALSE),"")</f>
        <v>9241</v>
      </c>
      <c r="T641">
        <f>IFERROR(VLOOKUP(B641,Products!A:I,9,FALSE),"")</f>
        <v>40.229999999999997</v>
      </c>
      <c r="U641">
        <f t="shared" si="72"/>
        <v>5</v>
      </c>
      <c r="V641" t="str">
        <f t="shared" si="73"/>
        <v>Yes</v>
      </c>
      <c r="W641">
        <f t="shared" si="74"/>
        <v>2003</v>
      </c>
      <c r="X641">
        <f t="shared" si="75"/>
        <v>11</v>
      </c>
      <c r="Y641">
        <f>IFERROR(VLOOKUP(B641,Products!A:I,8,FALSE),"")</f>
        <v>24.14</v>
      </c>
      <c r="Z641">
        <f t="shared" si="76"/>
        <v>962.26</v>
      </c>
      <c r="AA641">
        <f t="shared" si="77"/>
        <v>53.314001657000823</v>
      </c>
      <c r="AB641">
        <f t="shared" si="78"/>
        <v>0</v>
      </c>
      <c r="AC641">
        <f t="shared" si="79"/>
        <v>334.61999999999995</v>
      </c>
    </row>
    <row r="642" spans="1:29">
      <c r="A642">
        <v>10169</v>
      </c>
      <c r="B642" t="s">
        <v>218</v>
      </c>
      <c r="C642">
        <v>34</v>
      </c>
      <c r="D642">
        <v>83.68</v>
      </c>
      <c r="E642">
        <v>12</v>
      </c>
      <c r="F642" s="6">
        <f>IFERROR(VLOOKUP(A642,Orders!A:B,2,FALSE),"")</f>
        <v>37929</v>
      </c>
      <c r="G642" s="6">
        <f>IFERROR(VLOOKUP(A642,Orders!A:C,3,FALSE),"")</f>
        <v>37939</v>
      </c>
      <c r="H642" s="6">
        <f>IFERROR(VLOOKUP(A642,Orders!A:D,4,FALSE),"")</f>
        <v>37934</v>
      </c>
      <c r="I642" t="str">
        <f>IFERROR(VLOOKUP(A642,Orders!A:E,5,FALSE),"")</f>
        <v>Shipped</v>
      </c>
      <c r="J642">
        <f>IFERROR(VLOOKUP(A642,Orders!A:G,7,FALSE),"")</f>
        <v>276</v>
      </c>
      <c r="K642">
        <f>IFERROR(VLOOKUP(J642,Customers!A:L,12,FALSE),"")</f>
        <v>1611</v>
      </c>
      <c r="L642">
        <f>IFERROR(VLOOKUP(J642,Customers!A:M,13,FALSE),"")</f>
        <v>107800</v>
      </c>
      <c r="M642" t="str">
        <f>IFERROR(VLOOKUP(J642,Customers!A:H,8,FALSE),"")</f>
        <v>North Sydney</v>
      </c>
      <c r="N642">
        <f>IFERROR(VLOOKUP(K642,Employees!A:F,6,FALSE),"")</f>
        <v>6</v>
      </c>
      <c r="O642" t="str">
        <f>IFERROR(VLOOKUP(N642,Offices!A:B,2,FALSE),"")</f>
        <v>Sydney</v>
      </c>
      <c r="P642" s="6">
        <f>IFERROR(VLOOKUP(J642,Payments!A:C,3,FALSE),"")</f>
        <v>38392</v>
      </c>
      <c r="Q642">
        <f>IFERROR(VLOOKUP(J642,Payments!A:D,4,FALSE),"")</f>
        <v>27083.78</v>
      </c>
      <c r="R642" t="str">
        <f>IFERROR(VLOOKUP(B642,Products!A:C,3,FALSE),"")</f>
        <v>Motorcycles</v>
      </c>
      <c r="S642">
        <f>IFERROR(VLOOKUP(B642,Products!A:G,7,FALSE),"")</f>
        <v>3341</v>
      </c>
      <c r="T642">
        <f>IFERROR(VLOOKUP(B642,Products!A:I,9,FALSE),"")</f>
        <v>102.05</v>
      </c>
      <c r="U642">
        <f t="shared" ref="U642:U705" si="80">G642-H642</f>
        <v>5</v>
      </c>
      <c r="V642" t="str">
        <f t="shared" ref="V642:V705" si="81">IF(OR(I642="Shipped",I642="Resolved"),IF(U642&lt;=6,"Yes","No"),"")</f>
        <v>Yes</v>
      </c>
      <c r="W642">
        <f t="shared" ref="W642:W705" si="82">YEAR(F642)</f>
        <v>2003</v>
      </c>
      <c r="X642">
        <f t="shared" ref="X642:X705" si="83">MONTH(F642)</f>
        <v>11</v>
      </c>
      <c r="Y642">
        <f>IFERROR(VLOOKUP(B642,Products!A:I,8,FALSE),"")</f>
        <v>56.13</v>
      </c>
      <c r="Z642">
        <f t="shared" ref="Z642:Z705" si="84">C642*D642</f>
        <v>2845.1200000000003</v>
      </c>
      <c r="AA642">
        <f t="shared" ref="AA642:AA705" si="85">((D642-Y642)/Y642)*100</f>
        <v>49.082487083556039</v>
      </c>
      <c r="AB642">
        <f t="shared" ref="AB642:AB705" si="86">IF(AA642&gt;=67, 1,0)</f>
        <v>0</v>
      </c>
      <c r="AC642">
        <f t="shared" ref="AC642:AC705" si="87">C642*(D642-Y642)</f>
        <v>936.70000000000016</v>
      </c>
    </row>
    <row r="643" spans="1:29">
      <c r="A643">
        <v>10169</v>
      </c>
      <c r="B643" t="s">
        <v>219</v>
      </c>
      <c r="C643">
        <v>48</v>
      </c>
      <c r="D643">
        <v>75.66</v>
      </c>
      <c r="E643">
        <v>10</v>
      </c>
      <c r="F643" s="6">
        <f>IFERROR(VLOOKUP(A643,Orders!A:B,2,FALSE),"")</f>
        <v>37929</v>
      </c>
      <c r="G643" s="6">
        <f>IFERROR(VLOOKUP(A643,Orders!A:C,3,FALSE),"")</f>
        <v>37939</v>
      </c>
      <c r="H643" s="6">
        <f>IFERROR(VLOOKUP(A643,Orders!A:D,4,FALSE),"")</f>
        <v>37934</v>
      </c>
      <c r="I643" t="str">
        <f>IFERROR(VLOOKUP(A643,Orders!A:E,5,FALSE),"")</f>
        <v>Shipped</v>
      </c>
      <c r="J643">
        <f>IFERROR(VLOOKUP(A643,Orders!A:G,7,FALSE),"")</f>
        <v>276</v>
      </c>
      <c r="K643">
        <f>IFERROR(VLOOKUP(J643,Customers!A:L,12,FALSE),"")</f>
        <v>1611</v>
      </c>
      <c r="L643">
        <f>IFERROR(VLOOKUP(J643,Customers!A:M,13,FALSE),"")</f>
        <v>107800</v>
      </c>
      <c r="M643" t="str">
        <f>IFERROR(VLOOKUP(J643,Customers!A:H,8,FALSE),"")</f>
        <v>North Sydney</v>
      </c>
      <c r="N643">
        <f>IFERROR(VLOOKUP(K643,Employees!A:F,6,FALSE),"")</f>
        <v>6</v>
      </c>
      <c r="O643" t="str">
        <f>IFERROR(VLOOKUP(N643,Offices!A:B,2,FALSE),"")</f>
        <v>Sydney</v>
      </c>
      <c r="P643" s="6">
        <f>IFERROR(VLOOKUP(J643,Payments!A:C,3,FALSE),"")</f>
        <v>38392</v>
      </c>
      <c r="Q643">
        <f>IFERROR(VLOOKUP(J643,Payments!A:D,4,FALSE),"")</f>
        <v>27083.78</v>
      </c>
      <c r="R643" t="str">
        <f>IFERROR(VLOOKUP(B643,Products!A:C,3,FALSE),"")</f>
        <v>Motorcycles</v>
      </c>
      <c r="S643">
        <f>IFERROR(VLOOKUP(B643,Products!A:G,7,FALSE),"")</f>
        <v>600</v>
      </c>
      <c r="T643">
        <f>IFERROR(VLOOKUP(B643,Products!A:I,9,FALSE),"")</f>
        <v>81.36</v>
      </c>
      <c r="U643">
        <f t="shared" si="80"/>
        <v>5</v>
      </c>
      <c r="V643" t="str">
        <f t="shared" si="81"/>
        <v>Yes</v>
      </c>
      <c r="W643">
        <f t="shared" si="82"/>
        <v>2003</v>
      </c>
      <c r="X643">
        <f t="shared" si="83"/>
        <v>11</v>
      </c>
      <c r="Y643">
        <f>IFERROR(VLOOKUP(B643,Products!A:I,8,FALSE),"")</f>
        <v>34.17</v>
      </c>
      <c r="Z643">
        <f t="shared" si="84"/>
        <v>3631.68</v>
      </c>
      <c r="AA643">
        <f t="shared" si="85"/>
        <v>121.42230026338892</v>
      </c>
      <c r="AB643">
        <f t="shared" si="86"/>
        <v>1</v>
      </c>
      <c r="AC643">
        <f t="shared" si="87"/>
        <v>1991.5199999999998</v>
      </c>
    </row>
    <row r="644" spans="1:29">
      <c r="A644">
        <v>10170</v>
      </c>
      <c r="B644" t="s">
        <v>205</v>
      </c>
      <c r="C644">
        <v>47</v>
      </c>
      <c r="D644">
        <v>116.27</v>
      </c>
      <c r="E644">
        <v>4</v>
      </c>
      <c r="F644" s="6">
        <f>IFERROR(VLOOKUP(A644,Orders!A:B,2,FALSE),"")</f>
        <v>37929</v>
      </c>
      <c r="G644" s="6">
        <f>IFERROR(VLOOKUP(A644,Orders!A:C,3,FALSE),"")</f>
        <v>37937</v>
      </c>
      <c r="H644" s="6">
        <f>IFERROR(VLOOKUP(A644,Orders!A:D,4,FALSE),"")</f>
        <v>37932</v>
      </c>
      <c r="I644" t="str">
        <f>IFERROR(VLOOKUP(A644,Orders!A:E,5,FALSE),"")</f>
        <v>Shipped</v>
      </c>
      <c r="J644">
        <f>IFERROR(VLOOKUP(A644,Orders!A:G,7,FALSE),"")</f>
        <v>452</v>
      </c>
      <c r="K644">
        <f>IFERROR(VLOOKUP(J644,Customers!A:L,12,FALSE),"")</f>
        <v>1401</v>
      </c>
      <c r="L644">
        <f>IFERROR(VLOOKUP(J644,Customers!A:M,13,FALSE),"")</f>
        <v>45300</v>
      </c>
      <c r="M644" t="str">
        <f>IFERROR(VLOOKUP(J644,Customers!A:H,8,FALSE),"")</f>
        <v>Graz</v>
      </c>
      <c r="N644">
        <f>IFERROR(VLOOKUP(K644,Employees!A:F,6,FALSE),"")</f>
        <v>4</v>
      </c>
      <c r="O644" t="str">
        <f>IFERROR(VLOOKUP(N644,Offices!A:B,2,FALSE),"")</f>
        <v>Paris</v>
      </c>
      <c r="P644" s="6">
        <f>IFERROR(VLOOKUP(J644,Payments!A:C,3,FALSE),"")</f>
        <v>37940</v>
      </c>
      <c r="Q644">
        <f>IFERROR(VLOOKUP(J644,Payments!A:D,4,FALSE),"")</f>
        <v>27121.9</v>
      </c>
      <c r="R644" t="str">
        <f>IFERROR(VLOOKUP(B644,Products!A:C,3,FALSE),"")</f>
        <v>Classic Cars</v>
      </c>
      <c r="S644">
        <f>IFERROR(VLOOKUP(B644,Products!A:G,7,FALSE),"")</f>
        <v>9123</v>
      </c>
      <c r="T644">
        <f>IFERROR(VLOOKUP(B644,Products!A:I,9,FALSE),"")</f>
        <v>117.44</v>
      </c>
      <c r="U644">
        <f t="shared" si="80"/>
        <v>5</v>
      </c>
      <c r="V644" t="str">
        <f t="shared" si="81"/>
        <v>Yes</v>
      </c>
      <c r="W644">
        <f t="shared" si="82"/>
        <v>2003</v>
      </c>
      <c r="X644">
        <f t="shared" si="83"/>
        <v>11</v>
      </c>
      <c r="Y644">
        <f>IFERROR(VLOOKUP(B644,Products!A:I,8,FALSE),"")</f>
        <v>75.16</v>
      </c>
      <c r="Z644">
        <f t="shared" si="84"/>
        <v>5464.69</v>
      </c>
      <c r="AA644">
        <f t="shared" si="85"/>
        <v>54.696647152740816</v>
      </c>
      <c r="AB644">
        <f t="shared" si="86"/>
        <v>0</v>
      </c>
      <c r="AC644">
        <f t="shared" si="87"/>
        <v>1932.17</v>
      </c>
    </row>
    <row r="645" spans="1:29">
      <c r="A645">
        <v>10170</v>
      </c>
      <c r="B645" t="s">
        <v>207</v>
      </c>
      <c r="C645">
        <v>41</v>
      </c>
      <c r="D645">
        <v>93.28</v>
      </c>
      <c r="E645">
        <v>3</v>
      </c>
      <c r="F645" s="6">
        <f>IFERROR(VLOOKUP(A645,Orders!A:B,2,FALSE),"")</f>
        <v>37929</v>
      </c>
      <c r="G645" s="6">
        <f>IFERROR(VLOOKUP(A645,Orders!A:C,3,FALSE),"")</f>
        <v>37937</v>
      </c>
      <c r="H645" s="6">
        <f>IFERROR(VLOOKUP(A645,Orders!A:D,4,FALSE),"")</f>
        <v>37932</v>
      </c>
      <c r="I645" t="str">
        <f>IFERROR(VLOOKUP(A645,Orders!A:E,5,FALSE),"")</f>
        <v>Shipped</v>
      </c>
      <c r="J645">
        <f>IFERROR(VLOOKUP(A645,Orders!A:G,7,FALSE),"")</f>
        <v>452</v>
      </c>
      <c r="K645">
        <f>IFERROR(VLOOKUP(J645,Customers!A:L,12,FALSE),"")</f>
        <v>1401</v>
      </c>
      <c r="L645">
        <f>IFERROR(VLOOKUP(J645,Customers!A:M,13,FALSE),"")</f>
        <v>45300</v>
      </c>
      <c r="M645" t="str">
        <f>IFERROR(VLOOKUP(J645,Customers!A:H,8,FALSE),"")</f>
        <v>Graz</v>
      </c>
      <c r="N645">
        <f>IFERROR(VLOOKUP(K645,Employees!A:F,6,FALSE),"")</f>
        <v>4</v>
      </c>
      <c r="O645" t="str">
        <f>IFERROR(VLOOKUP(N645,Offices!A:B,2,FALSE),"")</f>
        <v>Paris</v>
      </c>
      <c r="P645" s="6">
        <f>IFERROR(VLOOKUP(J645,Payments!A:C,3,FALSE),"")</f>
        <v>37940</v>
      </c>
      <c r="Q645">
        <f>IFERROR(VLOOKUP(J645,Payments!A:D,4,FALSE),"")</f>
        <v>27121.9</v>
      </c>
      <c r="R645" t="str">
        <f>IFERROR(VLOOKUP(B645,Products!A:C,3,FALSE),"")</f>
        <v>Classic Cars</v>
      </c>
      <c r="S645">
        <f>IFERROR(VLOOKUP(B645,Products!A:G,7,FALSE),"")</f>
        <v>7323</v>
      </c>
      <c r="T645">
        <f>IFERROR(VLOOKUP(B645,Products!A:I,9,FALSE),"")</f>
        <v>115.16</v>
      </c>
      <c r="U645">
        <f t="shared" si="80"/>
        <v>5</v>
      </c>
      <c r="V645" t="str">
        <f t="shared" si="81"/>
        <v>Yes</v>
      </c>
      <c r="W645">
        <f t="shared" si="82"/>
        <v>2003</v>
      </c>
      <c r="X645">
        <f t="shared" si="83"/>
        <v>11</v>
      </c>
      <c r="Y645">
        <f>IFERROR(VLOOKUP(B645,Products!A:I,8,FALSE),"")</f>
        <v>58.73</v>
      </c>
      <c r="Z645">
        <f t="shared" si="84"/>
        <v>3824.48</v>
      </c>
      <c r="AA645">
        <f t="shared" si="85"/>
        <v>58.828537374425352</v>
      </c>
      <c r="AB645">
        <f t="shared" si="86"/>
        <v>0</v>
      </c>
      <c r="AC645">
        <f t="shared" si="87"/>
        <v>1416.5500000000002</v>
      </c>
    </row>
    <row r="646" spans="1:29">
      <c r="A646">
        <v>10170</v>
      </c>
      <c r="B646" t="s">
        <v>208</v>
      </c>
      <c r="C646">
        <v>20</v>
      </c>
      <c r="D646">
        <v>70.069999999999993</v>
      </c>
      <c r="E646">
        <v>2</v>
      </c>
      <c r="F646" s="6">
        <f>IFERROR(VLOOKUP(A646,Orders!A:B,2,FALSE),"")</f>
        <v>37929</v>
      </c>
      <c r="G646" s="6">
        <f>IFERROR(VLOOKUP(A646,Orders!A:C,3,FALSE),"")</f>
        <v>37937</v>
      </c>
      <c r="H646" s="6">
        <f>IFERROR(VLOOKUP(A646,Orders!A:D,4,FALSE),"")</f>
        <v>37932</v>
      </c>
      <c r="I646" t="str">
        <f>IFERROR(VLOOKUP(A646,Orders!A:E,5,FALSE),"")</f>
        <v>Shipped</v>
      </c>
      <c r="J646">
        <f>IFERROR(VLOOKUP(A646,Orders!A:G,7,FALSE),"")</f>
        <v>452</v>
      </c>
      <c r="K646">
        <f>IFERROR(VLOOKUP(J646,Customers!A:L,12,FALSE),"")</f>
        <v>1401</v>
      </c>
      <c r="L646">
        <f>IFERROR(VLOOKUP(J646,Customers!A:M,13,FALSE),"")</f>
        <v>45300</v>
      </c>
      <c r="M646" t="str">
        <f>IFERROR(VLOOKUP(J646,Customers!A:H,8,FALSE),"")</f>
        <v>Graz</v>
      </c>
      <c r="N646">
        <f>IFERROR(VLOOKUP(K646,Employees!A:F,6,FALSE),"")</f>
        <v>4</v>
      </c>
      <c r="O646" t="str">
        <f>IFERROR(VLOOKUP(N646,Offices!A:B,2,FALSE),"")</f>
        <v>Paris</v>
      </c>
      <c r="P646" s="6">
        <f>IFERROR(VLOOKUP(J646,Payments!A:C,3,FALSE),"")</f>
        <v>37940</v>
      </c>
      <c r="Q646">
        <f>IFERROR(VLOOKUP(J646,Payments!A:D,4,FALSE),"")</f>
        <v>27121.9</v>
      </c>
      <c r="R646" t="str">
        <f>IFERROR(VLOOKUP(B646,Products!A:C,3,FALSE),"")</f>
        <v>Classic Cars</v>
      </c>
      <c r="S646">
        <f>IFERROR(VLOOKUP(B646,Products!A:G,7,FALSE),"")</f>
        <v>8826</v>
      </c>
      <c r="T646">
        <f>IFERROR(VLOOKUP(B646,Products!A:I,9,FALSE),"")</f>
        <v>77</v>
      </c>
      <c r="U646">
        <f t="shared" si="80"/>
        <v>5</v>
      </c>
      <c r="V646" t="str">
        <f t="shared" si="81"/>
        <v>Yes</v>
      </c>
      <c r="W646">
        <f t="shared" si="82"/>
        <v>2003</v>
      </c>
      <c r="X646">
        <f t="shared" si="83"/>
        <v>11</v>
      </c>
      <c r="Y646">
        <f>IFERROR(VLOOKUP(B646,Products!A:I,8,FALSE),"")</f>
        <v>53.9</v>
      </c>
      <c r="Z646">
        <f t="shared" si="84"/>
        <v>1401.3999999999999</v>
      </c>
      <c r="AA646">
        <f t="shared" si="85"/>
        <v>29.999999999999993</v>
      </c>
      <c r="AB646">
        <f t="shared" si="86"/>
        <v>0</v>
      </c>
      <c r="AC646">
        <f t="shared" si="87"/>
        <v>323.39999999999986</v>
      </c>
    </row>
    <row r="647" spans="1:29">
      <c r="A647">
        <v>10170</v>
      </c>
      <c r="B647" t="s">
        <v>215</v>
      </c>
      <c r="C647">
        <v>34</v>
      </c>
      <c r="D647">
        <v>130.6</v>
      </c>
      <c r="E647">
        <v>1</v>
      </c>
      <c r="F647" s="6">
        <f>IFERROR(VLOOKUP(A647,Orders!A:B,2,FALSE),"")</f>
        <v>37929</v>
      </c>
      <c r="G647" s="6">
        <f>IFERROR(VLOOKUP(A647,Orders!A:C,3,FALSE),"")</f>
        <v>37937</v>
      </c>
      <c r="H647" s="6">
        <f>IFERROR(VLOOKUP(A647,Orders!A:D,4,FALSE),"")</f>
        <v>37932</v>
      </c>
      <c r="I647" t="str">
        <f>IFERROR(VLOOKUP(A647,Orders!A:E,5,FALSE),"")</f>
        <v>Shipped</v>
      </c>
      <c r="J647">
        <f>IFERROR(VLOOKUP(A647,Orders!A:G,7,FALSE),"")</f>
        <v>452</v>
      </c>
      <c r="K647">
        <f>IFERROR(VLOOKUP(J647,Customers!A:L,12,FALSE),"")</f>
        <v>1401</v>
      </c>
      <c r="L647">
        <f>IFERROR(VLOOKUP(J647,Customers!A:M,13,FALSE),"")</f>
        <v>45300</v>
      </c>
      <c r="M647" t="str">
        <f>IFERROR(VLOOKUP(J647,Customers!A:H,8,FALSE),"")</f>
        <v>Graz</v>
      </c>
      <c r="N647">
        <f>IFERROR(VLOOKUP(K647,Employees!A:F,6,FALSE),"")</f>
        <v>4</v>
      </c>
      <c r="O647" t="str">
        <f>IFERROR(VLOOKUP(N647,Offices!A:B,2,FALSE),"")</f>
        <v>Paris</v>
      </c>
      <c r="P647" s="6">
        <f>IFERROR(VLOOKUP(J647,Payments!A:C,3,FALSE),"")</f>
        <v>37940</v>
      </c>
      <c r="Q647">
        <f>IFERROR(VLOOKUP(J647,Payments!A:D,4,FALSE),"")</f>
        <v>27121.9</v>
      </c>
      <c r="R647" t="str">
        <f>IFERROR(VLOOKUP(B647,Products!A:C,3,FALSE),"")</f>
        <v>Classic Cars</v>
      </c>
      <c r="S647">
        <f>IFERROR(VLOOKUP(B647,Products!A:G,7,FALSE),"")</f>
        <v>6600</v>
      </c>
      <c r="T647">
        <f>IFERROR(VLOOKUP(B647,Products!A:I,9,FALSE),"")</f>
        <v>140.43</v>
      </c>
      <c r="U647">
        <f t="shared" si="80"/>
        <v>5</v>
      </c>
      <c r="V647" t="str">
        <f t="shared" si="81"/>
        <v>Yes</v>
      </c>
      <c r="W647">
        <f t="shared" si="82"/>
        <v>2003</v>
      </c>
      <c r="X647">
        <f t="shared" si="83"/>
        <v>11</v>
      </c>
      <c r="Y647">
        <f>IFERROR(VLOOKUP(B647,Products!A:I,8,FALSE),"")</f>
        <v>98.3</v>
      </c>
      <c r="Z647">
        <f t="shared" si="84"/>
        <v>4440.3999999999996</v>
      </c>
      <c r="AA647">
        <f t="shared" si="85"/>
        <v>32.858596134282806</v>
      </c>
      <c r="AB647">
        <f t="shared" si="86"/>
        <v>0</v>
      </c>
      <c r="AC647">
        <f t="shared" si="87"/>
        <v>1098.1999999999998</v>
      </c>
    </row>
    <row r="648" spans="1:29">
      <c r="A648">
        <v>10171</v>
      </c>
      <c r="B648" t="s">
        <v>220</v>
      </c>
      <c r="C648">
        <v>35</v>
      </c>
      <c r="D648">
        <v>134.46</v>
      </c>
      <c r="E648">
        <v>2</v>
      </c>
      <c r="F648" s="6">
        <f>IFERROR(VLOOKUP(A648,Orders!A:B,2,FALSE),"")</f>
        <v>37930</v>
      </c>
      <c r="G648" s="6">
        <f>IFERROR(VLOOKUP(A648,Orders!A:C,3,FALSE),"")</f>
        <v>37938</v>
      </c>
      <c r="H648" s="6">
        <f>IFERROR(VLOOKUP(A648,Orders!A:D,4,FALSE),"")</f>
        <v>37932</v>
      </c>
      <c r="I648" t="str">
        <f>IFERROR(VLOOKUP(A648,Orders!A:E,5,FALSE),"")</f>
        <v>Shipped</v>
      </c>
      <c r="J648">
        <f>IFERROR(VLOOKUP(A648,Orders!A:G,7,FALSE),"")</f>
        <v>233</v>
      </c>
      <c r="K648">
        <f>IFERROR(VLOOKUP(J648,Customers!A:L,12,FALSE),"")</f>
        <v>1286</v>
      </c>
      <c r="L648">
        <f>IFERROR(VLOOKUP(J648,Customers!A:M,13,FALSE),"")</f>
        <v>48700</v>
      </c>
      <c r="M648" t="str">
        <f>IFERROR(VLOOKUP(J648,Customers!A:H,8,FALSE),"")</f>
        <v>MontrÃ©al</v>
      </c>
      <c r="N648">
        <f>IFERROR(VLOOKUP(K648,Employees!A:F,6,FALSE),"")</f>
        <v>3</v>
      </c>
      <c r="O648" t="str">
        <f>IFERROR(VLOOKUP(N648,Offices!A:B,2,FALSE),"")</f>
        <v>NYC</v>
      </c>
      <c r="P648" s="6">
        <f>IFERROR(VLOOKUP(J648,Payments!A:C,3,FALSE),"")</f>
        <v>38492</v>
      </c>
      <c r="Q648">
        <f>IFERROR(VLOOKUP(J648,Payments!A:D,4,FALSE),"")</f>
        <v>29070.38</v>
      </c>
      <c r="R648" t="str">
        <f>IFERROR(VLOOKUP(B648,Products!A:C,3,FALSE),"")</f>
        <v>Classic Cars</v>
      </c>
      <c r="S648">
        <f>IFERROR(VLOOKUP(B648,Products!A:G,7,FALSE),"")</f>
        <v>3975</v>
      </c>
      <c r="T648">
        <f>IFERROR(VLOOKUP(B648,Products!A:I,9,FALSE),"")</f>
        <v>141.54</v>
      </c>
      <c r="U648">
        <f t="shared" si="80"/>
        <v>6</v>
      </c>
      <c r="V648" t="str">
        <f t="shared" si="81"/>
        <v>Yes</v>
      </c>
      <c r="W648">
        <f t="shared" si="82"/>
        <v>2003</v>
      </c>
      <c r="X648">
        <f t="shared" si="83"/>
        <v>11</v>
      </c>
      <c r="Y648">
        <f>IFERROR(VLOOKUP(B648,Products!A:I,8,FALSE),"")</f>
        <v>83.51</v>
      </c>
      <c r="Z648">
        <f t="shared" si="84"/>
        <v>4706.1000000000004</v>
      </c>
      <c r="AA648">
        <f t="shared" si="85"/>
        <v>61.010657406298648</v>
      </c>
      <c r="AB648">
        <f t="shared" si="86"/>
        <v>0</v>
      </c>
      <c r="AC648">
        <f t="shared" si="87"/>
        <v>1783.25</v>
      </c>
    </row>
    <row r="649" spans="1:29">
      <c r="A649">
        <v>10171</v>
      </c>
      <c r="B649" t="s">
        <v>221</v>
      </c>
      <c r="C649">
        <v>35</v>
      </c>
      <c r="D649">
        <v>128.03</v>
      </c>
      <c r="E649">
        <v>1</v>
      </c>
      <c r="F649" s="6">
        <f>IFERROR(VLOOKUP(A649,Orders!A:B,2,FALSE),"")</f>
        <v>37930</v>
      </c>
      <c r="G649" s="6">
        <f>IFERROR(VLOOKUP(A649,Orders!A:C,3,FALSE),"")</f>
        <v>37938</v>
      </c>
      <c r="H649" s="6">
        <f>IFERROR(VLOOKUP(A649,Orders!A:D,4,FALSE),"")</f>
        <v>37932</v>
      </c>
      <c r="I649" t="str">
        <f>IFERROR(VLOOKUP(A649,Orders!A:E,5,FALSE),"")</f>
        <v>Shipped</v>
      </c>
      <c r="J649">
        <f>IFERROR(VLOOKUP(A649,Orders!A:G,7,FALSE),"")</f>
        <v>233</v>
      </c>
      <c r="K649">
        <f>IFERROR(VLOOKUP(J649,Customers!A:L,12,FALSE),"")</f>
        <v>1286</v>
      </c>
      <c r="L649">
        <f>IFERROR(VLOOKUP(J649,Customers!A:M,13,FALSE),"")</f>
        <v>48700</v>
      </c>
      <c r="M649" t="str">
        <f>IFERROR(VLOOKUP(J649,Customers!A:H,8,FALSE),"")</f>
        <v>MontrÃ©al</v>
      </c>
      <c r="N649">
        <f>IFERROR(VLOOKUP(K649,Employees!A:F,6,FALSE),"")</f>
        <v>3</v>
      </c>
      <c r="O649" t="str">
        <f>IFERROR(VLOOKUP(N649,Offices!A:B,2,FALSE),"")</f>
        <v>NYC</v>
      </c>
      <c r="P649" s="6">
        <f>IFERROR(VLOOKUP(J649,Payments!A:C,3,FALSE),"")</f>
        <v>38492</v>
      </c>
      <c r="Q649">
        <f>IFERROR(VLOOKUP(J649,Payments!A:D,4,FALSE),"")</f>
        <v>29070.38</v>
      </c>
      <c r="R649" t="str">
        <f>IFERROR(VLOOKUP(B649,Products!A:C,3,FALSE),"")</f>
        <v>Classic Cars</v>
      </c>
      <c r="S649">
        <f>IFERROR(VLOOKUP(B649,Products!A:G,7,FALSE),"")</f>
        <v>9772</v>
      </c>
      <c r="T649">
        <f>IFERROR(VLOOKUP(B649,Products!A:I,9,FALSE),"")</f>
        <v>142.25</v>
      </c>
      <c r="U649">
        <f t="shared" si="80"/>
        <v>6</v>
      </c>
      <c r="V649" t="str">
        <f t="shared" si="81"/>
        <v>Yes</v>
      </c>
      <c r="W649">
        <f t="shared" si="82"/>
        <v>2003</v>
      </c>
      <c r="X649">
        <f t="shared" si="83"/>
        <v>11</v>
      </c>
      <c r="Y649">
        <f>IFERROR(VLOOKUP(B649,Products!A:I,8,FALSE),"")</f>
        <v>93.89</v>
      </c>
      <c r="Z649">
        <f t="shared" si="84"/>
        <v>4481.05</v>
      </c>
      <c r="AA649">
        <f t="shared" si="85"/>
        <v>36.361699861540103</v>
      </c>
      <c r="AB649">
        <f t="shared" si="86"/>
        <v>0</v>
      </c>
      <c r="AC649">
        <f t="shared" si="87"/>
        <v>1194.9000000000001</v>
      </c>
    </row>
    <row r="650" spans="1:29">
      <c r="A650">
        <v>10171</v>
      </c>
      <c r="B650" t="s">
        <v>154</v>
      </c>
      <c r="C650">
        <v>39</v>
      </c>
      <c r="D650">
        <v>165.95</v>
      </c>
      <c r="E650">
        <v>3</v>
      </c>
      <c r="F650" s="6">
        <f>IFERROR(VLOOKUP(A650,Orders!A:B,2,FALSE),"")</f>
        <v>37930</v>
      </c>
      <c r="G650" s="6">
        <f>IFERROR(VLOOKUP(A650,Orders!A:C,3,FALSE),"")</f>
        <v>37938</v>
      </c>
      <c r="H650" s="6">
        <f>IFERROR(VLOOKUP(A650,Orders!A:D,4,FALSE),"")</f>
        <v>37932</v>
      </c>
      <c r="I650" t="str">
        <f>IFERROR(VLOOKUP(A650,Orders!A:E,5,FALSE),"")</f>
        <v>Shipped</v>
      </c>
      <c r="J650">
        <f>IFERROR(VLOOKUP(A650,Orders!A:G,7,FALSE),"")</f>
        <v>233</v>
      </c>
      <c r="K650">
        <f>IFERROR(VLOOKUP(J650,Customers!A:L,12,FALSE),"")</f>
        <v>1286</v>
      </c>
      <c r="L650">
        <f>IFERROR(VLOOKUP(J650,Customers!A:M,13,FALSE),"")</f>
        <v>48700</v>
      </c>
      <c r="M650" t="str">
        <f>IFERROR(VLOOKUP(J650,Customers!A:H,8,FALSE),"")</f>
        <v>MontrÃ©al</v>
      </c>
      <c r="N650">
        <f>IFERROR(VLOOKUP(K650,Employees!A:F,6,FALSE),"")</f>
        <v>3</v>
      </c>
      <c r="O650" t="str">
        <f>IFERROR(VLOOKUP(N650,Offices!A:B,2,FALSE),"")</f>
        <v>NYC</v>
      </c>
      <c r="P650" s="6">
        <f>IFERROR(VLOOKUP(J650,Payments!A:C,3,FALSE),"")</f>
        <v>38492</v>
      </c>
      <c r="Q650">
        <f>IFERROR(VLOOKUP(J650,Payments!A:D,4,FALSE),"")</f>
        <v>29070.38</v>
      </c>
      <c r="R650" t="str">
        <f>IFERROR(VLOOKUP(B650,Products!A:C,3,FALSE),"")</f>
        <v>Classic Cars</v>
      </c>
      <c r="S650">
        <f>IFERROR(VLOOKUP(B650,Products!A:G,7,FALSE),"")</f>
        <v>8347</v>
      </c>
      <c r="T650">
        <f>IFERROR(VLOOKUP(B650,Products!A:I,9,FALSE),"")</f>
        <v>169.34</v>
      </c>
      <c r="U650">
        <f t="shared" si="80"/>
        <v>6</v>
      </c>
      <c r="V650" t="str">
        <f t="shared" si="81"/>
        <v>Yes</v>
      </c>
      <c r="W650">
        <f t="shared" si="82"/>
        <v>2003</v>
      </c>
      <c r="X650">
        <f t="shared" si="83"/>
        <v>11</v>
      </c>
      <c r="Y650">
        <f>IFERROR(VLOOKUP(B650,Products!A:I,8,FALSE),"")</f>
        <v>77.900000000000006</v>
      </c>
      <c r="Z650">
        <f t="shared" si="84"/>
        <v>6472.0499999999993</v>
      </c>
      <c r="AA650">
        <f t="shared" si="85"/>
        <v>113.02952503209241</v>
      </c>
      <c r="AB650">
        <f t="shared" si="86"/>
        <v>1</v>
      </c>
      <c r="AC650">
        <f t="shared" si="87"/>
        <v>3433.9499999999994</v>
      </c>
    </row>
    <row r="651" spans="1:29">
      <c r="A651">
        <v>10171</v>
      </c>
      <c r="B651" t="s">
        <v>224</v>
      </c>
      <c r="C651">
        <v>36</v>
      </c>
      <c r="D651">
        <v>34.74</v>
      </c>
      <c r="E651">
        <v>4</v>
      </c>
      <c r="F651" s="6">
        <f>IFERROR(VLOOKUP(A651,Orders!A:B,2,FALSE),"")</f>
        <v>37930</v>
      </c>
      <c r="G651" s="6">
        <f>IFERROR(VLOOKUP(A651,Orders!A:C,3,FALSE),"")</f>
        <v>37938</v>
      </c>
      <c r="H651" s="6">
        <f>IFERROR(VLOOKUP(A651,Orders!A:D,4,FALSE),"")</f>
        <v>37932</v>
      </c>
      <c r="I651" t="str">
        <f>IFERROR(VLOOKUP(A651,Orders!A:E,5,FALSE),"")</f>
        <v>Shipped</v>
      </c>
      <c r="J651">
        <f>IFERROR(VLOOKUP(A651,Orders!A:G,7,FALSE),"")</f>
        <v>233</v>
      </c>
      <c r="K651">
        <f>IFERROR(VLOOKUP(J651,Customers!A:L,12,FALSE),"")</f>
        <v>1286</v>
      </c>
      <c r="L651">
        <f>IFERROR(VLOOKUP(J651,Customers!A:M,13,FALSE),"")</f>
        <v>48700</v>
      </c>
      <c r="M651" t="str">
        <f>IFERROR(VLOOKUP(J651,Customers!A:H,8,FALSE),"")</f>
        <v>MontrÃ©al</v>
      </c>
      <c r="N651">
        <f>IFERROR(VLOOKUP(K651,Employees!A:F,6,FALSE),"")</f>
        <v>3</v>
      </c>
      <c r="O651" t="str">
        <f>IFERROR(VLOOKUP(N651,Offices!A:B,2,FALSE),"")</f>
        <v>NYC</v>
      </c>
      <c r="P651" s="6">
        <f>IFERROR(VLOOKUP(J651,Payments!A:C,3,FALSE),"")</f>
        <v>38492</v>
      </c>
      <c r="Q651">
        <f>IFERROR(VLOOKUP(J651,Payments!A:D,4,FALSE),"")</f>
        <v>29070.38</v>
      </c>
      <c r="R651" t="str">
        <f>IFERROR(VLOOKUP(B651,Products!A:C,3,FALSE),"")</f>
        <v>Classic Cars</v>
      </c>
      <c r="S651">
        <f>IFERROR(VLOOKUP(B651,Products!A:G,7,FALSE),"")</f>
        <v>7723</v>
      </c>
      <c r="T651">
        <f>IFERROR(VLOOKUP(B651,Products!A:I,9,FALSE),"")</f>
        <v>37.76</v>
      </c>
      <c r="U651">
        <f t="shared" si="80"/>
        <v>6</v>
      </c>
      <c r="V651" t="str">
        <f t="shared" si="81"/>
        <v>Yes</v>
      </c>
      <c r="W651">
        <f t="shared" si="82"/>
        <v>2003</v>
      </c>
      <c r="X651">
        <f t="shared" si="83"/>
        <v>11</v>
      </c>
      <c r="Y651">
        <f>IFERROR(VLOOKUP(B651,Products!A:I,8,FALSE),"")</f>
        <v>16.239999999999998</v>
      </c>
      <c r="Z651">
        <f t="shared" si="84"/>
        <v>1250.6400000000001</v>
      </c>
      <c r="AA651">
        <f t="shared" si="85"/>
        <v>113.9162561576355</v>
      </c>
      <c r="AB651">
        <f t="shared" si="86"/>
        <v>1</v>
      </c>
      <c r="AC651">
        <f t="shared" si="87"/>
        <v>666.00000000000011</v>
      </c>
    </row>
    <row r="652" spans="1:29">
      <c r="A652">
        <v>10172</v>
      </c>
      <c r="B652" t="s">
        <v>225</v>
      </c>
      <c r="C652">
        <v>42</v>
      </c>
      <c r="D652">
        <v>109.51</v>
      </c>
      <c r="E652">
        <v>6</v>
      </c>
      <c r="F652" s="6">
        <f>IFERROR(VLOOKUP(A652,Orders!A:B,2,FALSE),"")</f>
        <v>37930</v>
      </c>
      <c r="G652" s="6">
        <f>IFERROR(VLOOKUP(A652,Orders!A:C,3,FALSE),"")</f>
        <v>37939</v>
      </c>
      <c r="H652" s="6">
        <f>IFERROR(VLOOKUP(A652,Orders!A:D,4,FALSE),"")</f>
        <v>37936</v>
      </c>
      <c r="I652" t="str">
        <f>IFERROR(VLOOKUP(A652,Orders!A:E,5,FALSE),"")</f>
        <v>Shipped</v>
      </c>
      <c r="J652">
        <f>IFERROR(VLOOKUP(A652,Orders!A:G,7,FALSE),"")</f>
        <v>175</v>
      </c>
      <c r="K652">
        <f>IFERROR(VLOOKUP(J652,Customers!A:L,12,FALSE),"")</f>
        <v>1323</v>
      </c>
      <c r="L652">
        <f>IFERROR(VLOOKUP(J652,Customers!A:M,13,FALSE),"")</f>
        <v>84300</v>
      </c>
      <c r="M652" t="str">
        <f>IFERROR(VLOOKUP(J652,Customers!A:H,8,FALSE),"")</f>
        <v>Bridgewater</v>
      </c>
      <c r="N652">
        <f>IFERROR(VLOOKUP(K652,Employees!A:F,6,FALSE),"")</f>
        <v>3</v>
      </c>
      <c r="O652" t="str">
        <f>IFERROR(VLOOKUP(N652,Offices!A:B,2,FALSE),"")</f>
        <v>NYC</v>
      </c>
      <c r="P652" s="6">
        <f>IFERROR(VLOOKUP(J652,Payments!A:C,3,FALSE),"")</f>
        <v>38491</v>
      </c>
      <c r="Q652">
        <f>IFERROR(VLOOKUP(J652,Payments!A:D,4,FALSE),"")</f>
        <v>28500.78</v>
      </c>
      <c r="R652" t="str">
        <f>IFERROR(VLOOKUP(B652,Products!A:C,3,FALSE),"")</f>
        <v>Classic Cars</v>
      </c>
      <c r="S652">
        <f>IFERROR(VLOOKUP(B652,Products!A:G,7,FALSE),"")</f>
        <v>9042</v>
      </c>
      <c r="T652">
        <f>IFERROR(VLOOKUP(B652,Products!A:I,9,FALSE),"")</f>
        <v>124.44</v>
      </c>
      <c r="U652">
        <f t="shared" si="80"/>
        <v>3</v>
      </c>
      <c r="V652" t="str">
        <f t="shared" si="81"/>
        <v>Yes</v>
      </c>
      <c r="W652">
        <f t="shared" si="82"/>
        <v>2003</v>
      </c>
      <c r="X652">
        <f t="shared" si="83"/>
        <v>11</v>
      </c>
      <c r="Y652">
        <f>IFERROR(VLOOKUP(B652,Products!A:I,8,FALSE),"")</f>
        <v>65.959999999999994</v>
      </c>
      <c r="Z652">
        <f t="shared" si="84"/>
        <v>4599.42</v>
      </c>
      <c r="AA652">
        <f t="shared" si="85"/>
        <v>66.024863553668908</v>
      </c>
      <c r="AB652">
        <f t="shared" si="86"/>
        <v>0</v>
      </c>
      <c r="AC652">
        <f t="shared" si="87"/>
        <v>1829.1000000000004</v>
      </c>
    </row>
    <row r="653" spans="1:29">
      <c r="A653">
        <v>10172</v>
      </c>
      <c r="B653" t="s">
        <v>222</v>
      </c>
      <c r="C653">
        <v>39</v>
      </c>
      <c r="D653">
        <v>117.48</v>
      </c>
      <c r="E653">
        <v>7</v>
      </c>
      <c r="F653" s="6">
        <f>IFERROR(VLOOKUP(A653,Orders!A:B,2,FALSE),"")</f>
        <v>37930</v>
      </c>
      <c r="G653" s="6">
        <f>IFERROR(VLOOKUP(A653,Orders!A:C,3,FALSE),"")</f>
        <v>37939</v>
      </c>
      <c r="H653" s="6">
        <f>IFERROR(VLOOKUP(A653,Orders!A:D,4,FALSE),"")</f>
        <v>37936</v>
      </c>
      <c r="I653" t="str">
        <f>IFERROR(VLOOKUP(A653,Orders!A:E,5,FALSE),"")</f>
        <v>Shipped</v>
      </c>
      <c r="J653">
        <f>IFERROR(VLOOKUP(A653,Orders!A:G,7,FALSE),"")</f>
        <v>175</v>
      </c>
      <c r="K653">
        <f>IFERROR(VLOOKUP(J653,Customers!A:L,12,FALSE),"")</f>
        <v>1323</v>
      </c>
      <c r="L653">
        <f>IFERROR(VLOOKUP(J653,Customers!A:M,13,FALSE),"")</f>
        <v>84300</v>
      </c>
      <c r="M653" t="str">
        <f>IFERROR(VLOOKUP(J653,Customers!A:H,8,FALSE),"")</f>
        <v>Bridgewater</v>
      </c>
      <c r="N653">
        <f>IFERROR(VLOOKUP(K653,Employees!A:F,6,FALSE),"")</f>
        <v>3</v>
      </c>
      <c r="O653" t="str">
        <f>IFERROR(VLOOKUP(N653,Offices!A:B,2,FALSE),"")</f>
        <v>NYC</v>
      </c>
      <c r="P653" s="6">
        <f>IFERROR(VLOOKUP(J653,Payments!A:C,3,FALSE),"")</f>
        <v>38491</v>
      </c>
      <c r="Q653">
        <f>IFERROR(VLOOKUP(J653,Payments!A:D,4,FALSE),"")</f>
        <v>28500.78</v>
      </c>
      <c r="R653" t="str">
        <f>IFERROR(VLOOKUP(B653,Products!A:C,3,FALSE),"")</f>
        <v>Classic Cars</v>
      </c>
      <c r="S653">
        <f>IFERROR(VLOOKUP(B653,Products!A:G,7,FALSE),"")</f>
        <v>8164</v>
      </c>
      <c r="T653">
        <f>IFERROR(VLOOKUP(B653,Products!A:I,9,FALSE),"")</f>
        <v>132</v>
      </c>
      <c r="U653">
        <f t="shared" si="80"/>
        <v>3</v>
      </c>
      <c r="V653" t="str">
        <f t="shared" si="81"/>
        <v>Yes</v>
      </c>
      <c r="W653">
        <f t="shared" si="82"/>
        <v>2003</v>
      </c>
      <c r="X653">
        <f t="shared" si="83"/>
        <v>11</v>
      </c>
      <c r="Y653">
        <f>IFERROR(VLOOKUP(B653,Products!A:I,8,FALSE),"")</f>
        <v>56.76</v>
      </c>
      <c r="Z653">
        <f t="shared" si="84"/>
        <v>4581.72</v>
      </c>
      <c r="AA653">
        <f t="shared" si="85"/>
        <v>106.97674418604652</v>
      </c>
      <c r="AB653">
        <f t="shared" si="86"/>
        <v>1</v>
      </c>
      <c r="AC653">
        <f t="shared" si="87"/>
        <v>2368.0800000000004</v>
      </c>
    </row>
    <row r="654" spans="1:29">
      <c r="A654">
        <v>10172</v>
      </c>
      <c r="B654" t="s">
        <v>223</v>
      </c>
      <c r="C654">
        <v>48</v>
      </c>
      <c r="D654">
        <v>139.87</v>
      </c>
      <c r="E654">
        <v>8</v>
      </c>
      <c r="F654" s="6">
        <f>IFERROR(VLOOKUP(A654,Orders!A:B,2,FALSE),"")</f>
        <v>37930</v>
      </c>
      <c r="G654" s="6">
        <f>IFERROR(VLOOKUP(A654,Orders!A:C,3,FALSE),"")</f>
        <v>37939</v>
      </c>
      <c r="H654" s="6">
        <f>IFERROR(VLOOKUP(A654,Orders!A:D,4,FALSE),"")</f>
        <v>37936</v>
      </c>
      <c r="I654" t="str">
        <f>IFERROR(VLOOKUP(A654,Orders!A:E,5,FALSE),"")</f>
        <v>Shipped</v>
      </c>
      <c r="J654">
        <f>IFERROR(VLOOKUP(A654,Orders!A:G,7,FALSE),"")</f>
        <v>175</v>
      </c>
      <c r="K654">
        <f>IFERROR(VLOOKUP(J654,Customers!A:L,12,FALSE),"")</f>
        <v>1323</v>
      </c>
      <c r="L654">
        <f>IFERROR(VLOOKUP(J654,Customers!A:M,13,FALSE),"")</f>
        <v>84300</v>
      </c>
      <c r="M654" t="str">
        <f>IFERROR(VLOOKUP(J654,Customers!A:H,8,FALSE),"")</f>
        <v>Bridgewater</v>
      </c>
      <c r="N654">
        <f>IFERROR(VLOOKUP(K654,Employees!A:F,6,FALSE),"")</f>
        <v>3</v>
      </c>
      <c r="O654" t="str">
        <f>IFERROR(VLOOKUP(N654,Offices!A:B,2,FALSE),"")</f>
        <v>NYC</v>
      </c>
      <c r="P654" s="6">
        <f>IFERROR(VLOOKUP(J654,Payments!A:C,3,FALSE),"")</f>
        <v>38491</v>
      </c>
      <c r="Q654">
        <f>IFERROR(VLOOKUP(J654,Payments!A:D,4,FALSE),"")</f>
        <v>28500.78</v>
      </c>
      <c r="R654" t="str">
        <f>IFERROR(VLOOKUP(B654,Products!A:C,3,FALSE),"")</f>
        <v>Classic Cars</v>
      </c>
      <c r="S654">
        <f>IFERROR(VLOOKUP(B654,Products!A:G,7,FALSE),"")</f>
        <v>8990</v>
      </c>
      <c r="T654">
        <f>IFERROR(VLOOKUP(B654,Products!A:I,9,FALSE),"")</f>
        <v>141.28</v>
      </c>
      <c r="U654">
        <f t="shared" si="80"/>
        <v>3</v>
      </c>
      <c r="V654" t="str">
        <f t="shared" si="81"/>
        <v>Yes</v>
      </c>
      <c r="W654">
        <f t="shared" si="82"/>
        <v>2003</v>
      </c>
      <c r="X654">
        <f t="shared" si="83"/>
        <v>11</v>
      </c>
      <c r="Y654">
        <f>IFERROR(VLOOKUP(B654,Products!A:I,8,FALSE),"")</f>
        <v>62.16</v>
      </c>
      <c r="Z654">
        <f t="shared" si="84"/>
        <v>6713.76</v>
      </c>
      <c r="AA654">
        <f t="shared" si="85"/>
        <v>125.01608751608752</v>
      </c>
      <c r="AB654">
        <f t="shared" si="86"/>
        <v>1</v>
      </c>
      <c r="AC654">
        <f t="shared" si="87"/>
        <v>3730.0800000000004</v>
      </c>
    </row>
    <row r="655" spans="1:29">
      <c r="A655">
        <v>10172</v>
      </c>
      <c r="B655" t="s">
        <v>227</v>
      </c>
      <c r="C655">
        <v>32</v>
      </c>
      <c r="D655">
        <v>61</v>
      </c>
      <c r="E655">
        <v>3</v>
      </c>
      <c r="F655" s="6">
        <f>IFERROR(VLOOKUP(A655,Orders!A:B,2,FALSE),"")</f>
        <v>37930</v>
      </c>
      <c r="G655" s="6">
        <f>IFERROR(VLOOKUP(A655,Orders!A:C,3,FALSE),"")</f>
        <v>37939</v>
      </c>
      <c r="H655" s="6">
        <f>IFERROR(VLOOKUP(A655,Orders!A:D,4,FALSE),"")</f>
        <v>37936</v>
      </c>
      <c r="I655" t="str">
        <f>IFERROR(VLOOKUP(A655,Orders!A:E,5,FALSE),"")</f>
        <v>Shipped</v>
      </c>
      <c r="J655">
        <f>IFERROR(VLOOKUP(A655,Orders!A:G,7,FALSE),"")</f>
        <v>175</v>
      </c>
      <c r="K655">
        <f>IFERROR(VLOOKUP(J655,Customers!A:L,12,FALSE),"")</f>
        <v>1323</v>
      </c>
      <c r="L655">
        <f>IFERROR(VLOOKUP(J655,Customers!A:M,13,FALSE),"")</f>
        <v>84300</v>
      </c>
      <c r="M655" t="str">
        <f>IFERROR(VLOOKUP(J655,Customers!A:H,8,FALSE),"")</f>
        <v>Bridgewater</v>
      </c>
      <c r="N655">
        <f>IFERROR(VLOOKUP(K655,Employees!A:F,6,FALSE),"")</f>
        <v>3</v>
      </c>
      <c r="O655" t="str">
        <f>IFERROR(VLOOKUP(N655,Offices!A:B,2,FALSE),"")</f>
        <v>NYC</v>
      </c>
      <c r="P655" s="6">
        <f>IFERROR(VLOOKUP(J655,Payments!A:C,3,FALSE),"")</f>
        <v>38491</v>
      </c>
      <c r="Q655">
        <f>IFERROR(VLOOKUP(J655,Payments!A:D,4,FALSE),"")</f>
        <v>28500.78</v>
      </c>
      <c r="R655" t="str">
        <f>IFERROR(VLOOKUP(B655,Products!A:C,3,FALSE),"")</f>
        <v>Classic Cars</v>
      </c>
      <c r="S655">
        <f>IFERROR(VLOOKUP(B655,Products!A:G,7,FALSE),"")</f>
        <v>1005</v>
      </c>
      <c r="T655">
        <f>IFERROR(VLOOKUP(B655,Products!A:I,9,FALSE),"")</f>
        <v>73.489999999999995</v>
      </c>
      <c r="U655">
        <f t="shared" si="80"/>
        <v>3</v>
      </c>
      <c r="V655" t="str">
        <f t="shared" si="81"/>
        <v>Yes</v>
      </c>
      <c r="W655">
        <f t="shared" si="82"/>
        <v>2003</v>
      </c>
      <c r="X655">
        <f t="shared" si="83"/>
        <v>11</v>
      </c>
      <c r="Y655">
        <f>IFERROR(VLOOKUP(B655,Products!A:I,8,FALSE),"")</f>
        <v>49.24</v>
      </c>
      <c r="Z655">
        <f t="shared" si="84"/>
        <v>1952</v>
      </c>
      <c r="AA655">
        <f t="shared" si="85"/>
        <v>23.883021933387486</v>
      </c>
      <c r="AB655">
        <f t="shared" si="86"/>
        <v>0</v>
      </c>
      <c r="AC655">
        <f t="shared" si="87"/>
        <v>376.31999999999994</v>
      </c>
    </row>
    <row r="656" spans="1:29">
      <c r="A656">
        <v>10172</v>
      </c>
      <c r="B656" t="s">
        <v>228</v>
      </c>
      <c r="C656">
        <v>34</v>
      </c>
      <c r="D656">
        <v>43.27</v>
      </c>
      <c r="E656">
        <v>5</v>
      </c>
      <c r="F656" s="6">
        <f>IFERROR(VLOOKUP(A656,Orders!A:B,2,FALSE),"")</f>
        <v>37930</v>
      </c>
      <c r="G656" s="6">
        <f>IFERROR(VLOOKUP(A656,Orders!A:C,3,FALSE),"")</f>
        <v>37939</v>
      </c>
      <c r="H656" s="6">
        <f>IFERROR(VLOOKUP(A656,Orders!A:D,4,FALSE),"")</f>
        <v>37936</v>
      </c>
      <c r="I656" t="str">
        <f>IFERROR(VLOOKUP(A656,Orders!A:E,5,FALSE),"")</f>
        <v>Shipped</v>
      </c>
      <c r="J656">
        <f>IFERROR(VLOOKUP(A656,Orders!A:G,7,FALSE),"")</f>
        <v>175</v>
      </c>
      <c r="K656">
        <f>IFERROR(VLOOKUP(J656,Customers!A:L,12,FALSE),"")</f>
        <v>1323</v>
      </c>
      <c r="L656">
        <f>IFERROR(VLOOKUP(J656,Customers!A:M,13,FALSE),"")</f>
        <v>84300</v>
      </c>
      <c r="M656" t="str">
        <f>IFERROR(VLOOKUP(J656,Customers!A:H,8,FALSE),"")</f>
        <v>Bridgewater</v>
      </c>
      <c r="N656">
        <f>IFERROR(VLOOKUP(K656,Employees!A:F,6,FALSE),"")</f>
        <v>3</v>
      </c>
      <c r="O656" t="str">
        <f>IFERROR(VLOOKUP(N656,Offices!A:B,2,FALSE),"")</f>
        <v>NYC</v>
      </c>
      <c r="P656" s="6">
        <f>IFERROR(VLOOKUP(J656,Payments!A:C,3,FALSE),"")</f>
        <v>38491</v>
      </c>
      <c r="Q656">
        <f>IFERROR(VLOOKUP(J656,Payments!A:D,4,FALSE),"")</f>
        <v>28500.78</v>
      </c>
      <c r="R656" t="str">
        <f>IFERROR(VLOOKUP(B656,Products!A:C,3,FALSE),"")</f>
        <v>Classic Cars</v>
      </c>
      <c r="S656">
        <f>IFERROR(VLOOKUP(B656,Products!A:G,7,FALSE),"")</f>
        <v>8197</v>
      </c>
      <c r="T656">
        <f>IFERROR(VLOOKUP(B656,Products!A:I,9,FALSE),"")</f>
        <v>50.31</v>
      </c>
      <c r="U656">
        <f t="shared" si="80"/>
        <v>3</v>
      </c>
      <c r="V656" t="str">
        <f t="shared" si="81"/>
        <v>Yes</v>
      </c>
      <c r="W656">
        <f t="shared" si="82"/>
        <v>2003</v>
      </c>
      <c r="X656">
        <f t="shared" si="83"/>
        <v>11</v>
      </c>
      <c r="Y656">
        <f>IFERROR(VLOOKUP(B656,Products!A:I,8,FALSE),"")</f>
        <v>29.18</v>
      </c>
      <c r="Z656">
        <f t="shared" si="84"/>
        <v>1471.18</v>
      </c>
      <c r="AA656">
        <f t="shared" si="85"/>
        <v>48.286497601096656</v>
      </c>
      <c r="AB656">
        <f t="shared" si="86"/>
        <v>0</v>
      </c>
      <c r="AC656">
        <f t="shared" si="87"/>
        <v>479.06000000000012</v>
      </c>
    </row>
    <row r="657" spans="1:29">
      <c r="A657">
        <v>10172</v>
      </c>
      <c r="B657" t="s">
        <v>229</v>
      </c>
      <c r="C657">
        <v>22</v>
      </c>
      <c r="D657">
        <v>79.97</v>
      </c>
      <c r="E657">
        <v>1</v>
      </c>
      <c r="F657" s="6">
        <f>IFERROR(VLOOKUP(A657,Orders!A:B,2,FALSE),"")</f>
        <v>37930</v>
      </c>
      <c r="G657" s="6">
        <f>IFERROR(VLOOKUP(A657,Orders!A:C,3,FALSE),"")</f>
        <v>37939</v>
      </c>
      <c r="H657" s="6">
        <f>IFERROR(VLOOKUP(A657,Orders!A:D,4,FALSE),"")</f>
        <v>37936</v>
      </c>
      <c r="I657" t="str">
        <f>IFERROR(VLOOKUP(A657,Orders!A:E,5,FALSE),"")</f>
        <v>Shipped</v>
      </c>
      <c r="J657">
        <f>IFERROR(VLOOKUP(A657,Orders!A:G,7,FALSE),"")</f>
        <v>175</v>
      </c>
      <c r="K657">
        <f>IFERROR(VLOOKUP(J657,Customers!A:L,12,FALSE),"")</f>
        <v>1323</v>
      </c>
      <c r="L657">
        <f>IFERROR(VLOOKUP(J657,Customers!A:M,13,FALSE),"")</f>
        <v>84300</v>
      </c>
      <c r="M657" t="str">
        <f>IFERROR(VLOOKUP(J657,Customers!A:H,8,FALSE),"")</f>
        <v>Bridgewater</v>
      </c>
      <c r="N657">
        <f>IFERROR(VLOOKUP(K657,Employees!A:F,6,FALSE),"")</f>
        <v>3</v>
      </c>
      <c r="O657" t="str">
        <f>IFERROR(VLOOKUP(N657,Offices!A:B,2,FALSE),"")</f>
        <v>NYC</v>
      </c>
      <c r="P657" s="6">
        <f>IFERROR(VLOOKUP(J657,Payments!A:C,3,FALSE),"")</f>
        <v>38491</v>
      </c>
      <c r="Q657">
        <f>IFERROR(VLOOKUP(J657,Payments!A:D,4,FALSE),"")</f>
        <v>28500.78</v>
      </c>
      <c r="R657" t="str">
        <f>IFERROR(VLOOKUP(B657,Products!A:C,3,FALSE),"")</f>
        <v>Classic Cars</v>
      </c>
      <c r="S657">
        <f>IFERROR(VLOOKUP(B657,Products!A:G,7,FALSE),"")</f>
        <v>2350</v>
      </c>
      <c r="T657">
        <f>IFERROR(VLOOKUP(B657,Products!A:I,9,FALSE),"")</f>
        <v>90.87</v>
      </c>
      <c r="U657">
        <f t="shared" si="80"/>
        <v>3</v>
      </c>
      <c r="V657" t="str">
        <f t="shared" si="81"/>
        <v>Yes</v>
      </c>
      <c r="W657">
        <f t="shared" si="82"/>
        <v>2003</v>
      </c>
      <c r="X657">
        <f t="shared" si="83"/>
        <v>11</v>
      </c>
      <c r="Y657">
        <f>IFERROR(VLOOKUP(B657,Products!A:I,8,FALSE),"")</f>
        <v>47.25</v>
      </c>
      <c r="Z657">
        <f t="shared" si="84"/>
        <v>1759.34</v>
      </c>
      <c r="AA657">
        <f t="shared" si="85"/>
        <v>69.248677248677254</v>
      </c>
      <c r="AB657">
        <f t="shared" si="86"/>
        <v>1</v>
      </c>
      <c r="AC657">
        <f t="shared" si="87"/>
        <v>719.83999999999992</v>
      </c>
    </row>
    <row r="658" spans="1:29">
      <c r="A658">
        <v>10172</v>
      </c>
      <c r="B658" t="s">
        <v>231</v>
      </c>
      <c r="C658">
        <v>24</v>
      </c>
      <c r="D658">
        <v>77.91</v>
      </c>
      <c r="E658">
        <v>2</v>
      </c>
      <c r="F658" s="6">
        <f>IFERROR(VLOOKUP(A658,Orders!A:B,2,FALSE),"")</f>
        <v>37930</v>
      </c>
      <c r="G658" s="6">
        <f>IFERROR(VLOOKUP(A658,Orders!A:C,3,FALSE),"")</f>
        <v>37939</v>
      </c>
      <c r="H658" s="6">
        <f>IFERROR(VLOOKUP(A658,Orders!A:D,4,FALSE),"")</f>
        <v>37936</v>
      </c>
      <c r="I658" t="str">
        <f>IFERROR(VLOOKUP(A658,Orders!A:E,5,FALSE),"")</f>
        <v>Shipped</v>
      </c>
      <c r="J658">
        <f>IFERROR(VLOOKUP(A658,Orders!A:G,7,FALSE),"")</f>
        <v>175</v>
      </c>
      <c r="K658">
        <f>IFERROR(VLOOKUP(J658,Customers!A:L,12,FALSE),"")</f>
        <v>1323</v>
      </c>
      <c r="L658">
        <f>IFERROR(VLOOKUP(J658,Customers!A:M,13,FALSE),"")</f>
        <v>84300</v>
      </c>
      <c r="M658" t="str">
        <f>IFERROR(VLOOKUP(J658,Customers!A:H,8,FALSE),"")</f>
        <v>Bridgewater</v>
      </c>
      <c r="N658">
        <f>IFERROR(VLOOKUP(K658,Employees!A:F,6,FALSE),"")</f>
        <v>3</v>
      </c>
      <c r="O658" t="str">
        <f>IFERROR(VLOOKUP(N658,Offices!A:B,2,FALSE),"")</f>
        <v>NYC</v>
      </c>
      <c r="P658" s="6">
        <f>IFERROR(VLOOKUP(J658,Payments!A:C,3,FALSE),"")</f>
        <v>38491</v>
      </c>
      <c r="Q658">
        <f>IFERROR(VLOOKUP(J658,Payments!A:D,4,FALSE),"")</f>
        <v>28500.78</v>
      </c>
      <c r="R658" t="str">
        <f>IFERROR(VLOOKUP(B658,Products!A:C,3,FALSE),"")</f>
        <v>Classic Cars</v>
      </c>
      <c r="S658">
        <f>IFERROR(VLOOKUP(B658,Products!A:G,7,FALSE),"")</f>
        <v>4695</v>
      </c>
      <c r="T658">
        <f>IFERROR(VLOOKUP(B658,Products!A:I,9,FALSE),"")</f>
        <v>85.61</v>
      </c>
      <c r="U658">
        <f t="shared" si="80"/>
        <v>3</v>
      </c>
      <c r="V658" t="str">
        <f t="shared" si="81"/>
        <v>Yes</v>
      </c>
      <c r="W658">
        <f t="shared" si="82"/>
        <v>2003</v>
      </c>
      <c r="X658">
        <f t="shared" si="83"/>
        <v>11</v>
      </c>
      <c r="Y658">
        <f>IFERROR(VLOOKUP(B658,Products!A:I,8,FALSE),"")</f>
        <v>50.51</v>
      </c>
      <c r="Z658">
        <f t="shared" si="84"/>
        <v>1869.84</v>
      </c>
      <c r="AA658">
        <f t="shared" si="85"/>
        <v>54.246683824985155</v>
      </c>
      <c r="AB658">
        <f t="shared" si="86"/>
        <v>0</v>
      </c>
      <c r="AC658">
        <f t="shared" si="87"/>
        <v>657.59999999999991</v>
      </c>
    </row>
    <row r="659" spans="1:29">
      <c r="A659">
        <v>10172</v>
      </c>
      <c r="B659" t="s">
        <v>232</v>
      </c>
      <c r="C659">
        <v>22</v>
      </c>
      <c r="D659">
        <v>87.81</v>
      </c>
      <c r="E659">
        <v>4</v>
      </c>
      <c r="F659" s="6">
        <f>IFERROR(VLOOKUP(A659,Orders!A:B,2,FALSE),"")</f>
        <v>37930</v>
      </c>
      <c r="G659" s="6">
        <f>IFERROR(VLOOKUP(A659,Orders!A:C,3,FALSE),"")</f>
        <v>37939</v>
      </c>
      <c r="H659" s="6">
        <f>IFERROR(VLOOKUP(A659,Orders!A:D,4,FALSE),"")</f>
        <v>37936</v>
      </c>
      <c r="I659" t="str">
        <f>IFERROR(VLOOKUP(A659,Orders!A:E,5,FALSE),"")</f>
        <v>Shipped</v>
      </c>
      <c r="J659">
        <f>IFERROR(VLOOKUP(A659,Orders!A:G,7,FALSE),"")</f>
        <v>175</v>
      </c>
      <c r="K659">
        <f>IFERROR(VLOOKUP(J659,Customers!A:L,12,FALSE),"")</f>
        <v>1323</v>
      </c>
      <c r="L659">
        <f>IFERROR(VLOOKUP(J659,Customers!A:M,13,FALSE),"")</f>
        <v>84300</v>
      </c>
      <c r="M659" t="str">
        <f>IFERROR(VLOOKUP(J659,Customers!A:H,8,FALSE),"")</f>
        <v>Bridgewater</v>
      </c>
      <c r="N659">
        <f>IFERROR(VLOOKUP(K659,Employees!A:F,6,FALSE),"")</f>
        <v>3</v>
      </c>
      <c r="O659" t="str">
        <f>IFERROR(VLOOKUP(N659,Offices!A:B,2,FALSE),"")</f>
        <v>NYC</v>
      </c>
      <c r="P659" s="6">
        <f>IFERROR(VLOOKUP(J659,Payments!A:C,3,FALSE),"")</f>
        <v>38491</v>
      </c>
      <c r="Q659">
        <f>IFERROR(VLOOKUP(J659,Payments!A:D,4,FALSE),"")</f>
        <v>28500.78</v>
      </c>
      <c r="R659" t="str">
        <f>IFERROR(VLOOKUP(B659,Products!A:C,3,FALSE),"")</f>
        <v>Classic Cars</v>
      </c>
      <c r="S659">
        <f>IFERROR(VLOOKUP(B659,Products!A:G,7,FALSE),"")</f>
        <v>9446</v>
      </c>
      <c r="T659">
        <f>IFERROR(VLOOKUP(B659,Products!A:I,9,FALSE),"")</f>
        <v>107.08</v>
      </c>
      <c r="U659">
        <f t="shared" si="80"/>
        <v>3</v>
      </c>
      <c r="V659" t="str">
        <f t="shared" si="81"/>
        <v>Yes</v>
      </c>
      <c r="W659">
        <f t="shared" si="82"/>
        <v>2003</v>
      </c>
      <c r="X659">
        <f t="shared" si="83"/>
        <v>11</v>
      </c>
      <c r="Y659">
        <f>IFERROR(VLOOKUP(B659,Products!A:I,8,FALSE),"")</f>
        <v>62.11</v>
      </c>
      <c r="Z659">
        <f t="shared" si="84"/>
        <v>1931.8200000000002</v>
      </c>
      <c r="AA659">
        <f t="shared" si="85"/>
        <v>41.37819996779907</v>
      </c>
      <c r="AB659">
        <f t="shared" si="86"/>
        <v>0</v>
      </c>
      <c r="AC659">
        <f t="shared" si="87"/>
        <v>565.40000000000009</v>
      </c>
    </row>
    <row r="660" spans="1:29">
      <c r="A660">
        <v>10173</v>
      </c>
      <c r="B660" t="s">
        <v>132</v>
      </c>
      <c r="C660">
        <v>43</v>
      </c>
      <c r="D660">
        <v>101.71</v>
      </c>
      <c r="E660">
        <v>6</v>
      </c>
      <c r="F660" s="6">
        <f>IFERROR(VLOOKUP(A660,Orders!A:B,2,FALSE),"")</f>
        <v>37930</v>
      </c>
      <c r="G660" s="6">
        <f>IFERROR(VLOOKUP(A660,Orders!A:C,3,FALSE),"")</f>
        <v>37940</v>
      </c>
      <c r="H660" s="6">
        <f>IFERROR(VLOOKUP(A660,Orders!A:D,4,FALSE),"")</f>
        <v>37934</v>
      </c>
      <c r="I660" t="str">
        <f>IFERROR(VLOOKUP(A660,Orders!A:E,5,FALSE),"")</f>
        <v>Shipped</v>
      </c>
      <c r="J660">
        <f>IFERROR(VLOOKUP(A660,Orders!A:G,7,FALSE),"")</f>
        <v>278</v>
      </c>
      <c r="K660">
        <f>IFERROR(VLOOKUP(J660,Customers!A:L,12,FALSE),"")</f>
        <v>1401</v>
      </c>
      <c r="L660">
        <f>IFERROR(VLOOKUP(J660,Customers!A:M,13,FALSE),"")</f>
        <v>119600</v>
      </c>
      <c r="M660" t="str">
        <f>IFERROR(VLOOKUP(J660,Customers!A:H,8,FALSE),"")</f>
        <v>Bergamo</v>
      </c>
      <c r="N660">
        <f>IFERROR(VLOOKUP(K660,Employees!A:F,6,FALSE),"")</f>
        <v>4</v>
      </c>
      <c r="O660" t="str">
        <f>IFERROR(VLOOKUP(N660,Offices!A:B,2,FALSE),"")</f>
        <v>Paris</v>
      </c>
      <c r="P660" s="6">
        <f>IFERROR(VLOOKUP(J660,Payments!A:C,3,FALSE),"")</f>
        <v>38326</v>
      </c>
      <c r="Q660">
        <f>IFERROR(VLOOKUP(J660,Payments!A:D,4,FALSE),"")</f>
        <v>37654.089999999997</v>
      </c>
      <c r="R660" t="str">
        <f>IFERROR(VLOOKUP(B660,Products!A:C,3,FALSE),"")</f>
        <v>Vintage Cars</v>
      </c>
      <c r="S660">
        <f>IFERROR(VLOOKUP(B660,Products!A:G,7,FALSE),"")</f>
        <v>8693</v>
      </c>
      <c r="T660">
        <f>IFERROR(VLOOKUP(B660,Products!A:I,9,FALSE),"")</f>
        <v>102.74</v>
      </c>
      <c r="U660">
        <f t="shared" si="80"/>
        <v>6</v>
      </c>
      <c r="V660" t="str">
        <f t="shared" si="81"/>
        <v>Yes</v>
      </c>
      <c r="W660">
        <f t="shared" si="82"/>
        <v>2003</v>
      </c>
      <c r="X660">
        <f t="shared" si="83"/>
        <v>11</v>
      </c>
      <c r="Y660">
        <f>IFERROR(VLOOKUP(B660,Products!A:I,8,FALSE),"")</f>
        <v>60.62</v>
      </c>
      <c r="Z660">
        <f t="shared" si="84"/>
        <v>4373.53</v>
      </c>
      <c r="AA660">
        <f t="shared" si="85"/>
        <v>67.782909930715931</v>
      </c>
      <c r="AB660">
        <f t="shared" si="86"/>
        <v>1</v>
      </c>
      <c r="AC660">
        <f t="shared" si="87"/>
        <v>1766.87</v>
      </c>
    </row>
    <row r="661" spans="1:29">
      <c r="A661">
        <v>10173</v>
      </c>
      <c r="B661" t="s">
        <v>133</v>
      </c>
      <c r="C661">
        <v>48</v>
      </c>
      <c r="D661">
        <v>51.75</v>
      </c>
      <c r="E661">
        <v>5</v>
      </c>
      <c r="F661" s="6">
        <f>IFERROR(VLOOKUP(A661,Orders!A:B,2,FALSE),"")</f>
        <v>37930</v>
      </c>
      <c r="G661" s="6">
        <f>IFERROR(VLOOKUP(A661,Orders!A:C,3,FALSE),"")</f>
        <v>37940</v>
      </c>
      <c r="H661" s="6">
        <f>IFERROR(VLOOKUP(A661,Orders!A:D,4,FALSE),"")</f>
        <v>37934</v>
      </c>
      <c r="I661" t="str">
        <f>IFERROR(VLOOKUP(A661,Orders!A:E,5,FALSE),"")</f>
        <v>Shipped</v>
      </c>
      <c r="J661">
        <f>IFERROR(VLOOKUP(A661,Orders!A:G,7,FALSE),"")</f>
        <v>278</v>
      </c>
      <c r="K661">
        <f>IFERROR(VLOOKUP(J661,Customers!A:L,12,FALSE),"")</f>
        <v>1401</v>
      </c>
      <c r="L661">
        <f>IFERROR(VLOOKUP(J661,Customers!A:M,13,FALSE),"")</f>
        <v>119600</v>
      </c>
      <c r="M661" t="str">
        <f>IFERROR(VLOOKUP(J661,Customers!A:H,8,FALSE),"")</f>
        <v>Bergamo</v>
      </c>
      <c r="N661">
        <f>IFERROR(VLOOKUP(K661,Employees!A:F,6,FALSE),"")</f>
        <v>4</v>
      </c>
      <c r="O661" t="str">
        <f>IFERROR(VLOOKUP(N661,Offices!A:B,2,FALSE),"")</f>
        <v>Paris</v>
      </c>
      <c r="P661" s="6">
        <f>IFERROR(VLOOKUP(J661,Payments!A:C,3,FALSE),"")</f>
        <v>38326</v>
      </c>
      <c r="Q661">
        <f>IFERROR(VLOOKUP(J661,Payments!A:D,4,FALSE),"")</f>
        <v>37654.089999999997</v>
      </c>
      <c r="R661" t="str">
        <f>IFERROR(VLOOKUP(B661,Products!A:C,3,FALSE),"")</f>
        <v>Vintage Cars</v>
      </c>
      <c r="S661">
        <f>IFERROR(VLOOKUP(B661,Products!A:G,7,FALSE),"")</f>
        <v>8635</v>
      </c>
      <c r="T661">
        <f>IFERROR(VLOOKUP(B661,Products!A:I,9,FALSE),"")</f>
        <v>53.91</v>
      </c>
      <c r="U661">
        <f t="shared" si="80"/>
        <v>6</v>
      </c>
      <c r="V661" t="str">
        <f t="shared" si="81"/>
        <v>Yes</v>
      </c>
      <c r="W661">
        <f t="shared" si="82"/>
        <v>2003</v>
      </c>
      <c r="X661">
        <f t="shared" si="83"/>
        <v>11</v>
      </c>
      <c r="Y661">
        <f>IFERROR(VLOOKUP(B661,Products!A:I,8,FALSE),"")</f>
        <v>24.26</v>
      </c>
      <c r="Z661">
        <f t="shared" si="84"/>
        <v>2484</v>
      </c>
      <c r="AA661">
        <f t="shared" si="85"/>
        <v>113.31409727947236</v>
      </c>
      <c r="AB661">
        <f t="shared" si="86"/>
        <v>1</v>
      </c>
      <c r="AC661">
        <f t="shared" si="87"/>
        <v>1319.52</v>
      </c>
    </row>
    <row r="662" spans="1:29">
      <c r="A662">
        <v>10173</v>
      </c>
      <c r="B662" t="s">
        <v>124</v>
      </c>
      <c r="C662">
        <v>24</v>
      </c>
      <c r="D662">
        <v>168.3</v>
      </c>
      <c r="E662">
        <v>13</v>
      </c>
      <c r="F662" s="6">
        <f>IFERROR(VLOOKUP(A662,Orders!A:B,2,FALSE),"")</f>
        <v>37930</v>
      </c>
      <c r="G662" s="6">
        <f>IFERROR(VLOOKUP(A662,Orders!A:C,3,FALSE),"")</f>
        <v>37940</v>
      </c>
      <c r="H662" s="6">
        <f>IFERROR(VLOOKUP(A662,Orders!A:D,4,FALSE),"")</f>
        <v>37934</v>
      </c>
      <c r="I662" t="str">
        <f>IFERROR(VLOOKUP(A662,Orders!A:E,5,FALSE),"")</f>
        <v>Shipped</v>
      </c>
      <c r="J662">
        <f>IFERROR(VLOOKUP(A662,Orders!A:G,7,FALSE),"")</f>
        <v>278</v>
      </c>
      <c r="K662">
        <f>IFERROR(VLOOKUP(J662,Customers!A:L,12,FALSE),"")</f>
        <v>1401</v>
      </c>
      <c r="L662">
        <f>IFERROR(VLOOKUP(J662,Customers!A:M,13,FALSE),"")</f>
        <v>119600</v>
      </c>
      <c r="M662" t="str">
        <f>IFERROR(VLOOKUP(J662,Customers!A:H,8,FALSE),"")</f>
        <v>Bergamo</v>
      </c>
      <c r="N662">
        <f>IFERROR(VLOOKUP(K662,Employees!A:F,6,FALSE),"")</f>
        <v>4</v>
      </c>
      <c r="O662" t="str">
        <f>IFERROR(VLOOKUP(N662,Offices!A:B,2,FALSE),"")</f>
        <v>Paris</v>
      </c>
      <c r="P662" s="6">
        <f>IFERROR(VLOOKUP(J662,Payments!A:C,3,FALSE),"")</f>
        <v>38326</v>
      </c>
      <c r="Q662">
        <f>IFERROR(VLOOKUP(J662,Payments!A:D,4,FALSE),"")</f>
        <v>37654.089999999997</v>
      </c>
      <c r="R662" t="str">
        <f>IFERROR(VLOOKUP(B662,Products!A:C,3,FALSE),"")</f>
        <v>Vintage Cars</v>
      </c>
      <c r="S662">
        <f>IFERROR(VLOOKUP(B662,Products!A:G,7,FALSE),"")</f>
        <v>2724</v>
      </c>
      <c r="T662">
        <f>IFERROR(VLOOKUP(B662,Products!A:I,9,FALSE),"")</f>
        <v>170</v>
      </c>
      <c r="U662">
        <f t="shared" si="80"/>
        <v>6</v>
      </c>
      <c r="V662" t="str">
        <f t="shared" si="81"/>
        <v>Yes</v>
      </c>
      <c r="W662">
        <f t="shared" si="82"/>
        <v>2003</v>
      </c>
      <c r="X662">
        <f t="shared" si="83"/>
        <v>11</v>
      </c>
      <c r="Y662">
        <f>IFERROR(VLOOKUP(B662,Products!A:I,8,FALSE),"")</f>
        <v>86.7</v>
      </c>
      <c r="Z662">
        <f t="shared" si="84"/>
        <v>4039.2000000000003</v>
      </c>
      <c r="AA662">
        <f t="shared" si="85"/>
        <v>94.117647058823536</v>
      </c>
      <c r="AB662">
        <f t="shared" si="86"/>
        <v>1</v>
      </c>
      <c r="AC662">
        <f t="shared" si="87"/>
        <v>1958.4</v>
      </c>
    </row>
    <row r="663" spans="1:29">
      <c r="A663">
        <v>10173</v>
      </c>
      <c r="B663" t="s">
        <v>125</v>
      </c>
      <c r="C663">
        <v>26</v>
      </c>
      <c r="D663">
        <v>55.09</v>
      </c>
      <c r="E663">
        <v>12</v>
      </c>
      <c r="F663" s="6">
        <f>IFERROR(VLOOKUP(A663,Orders!A:B,2,FALSE),"")</f>
        <v>37930</v>
      </c>
      <c r="G663" s="6">
        <f>IFERROR(VLOOKUP(A663,Orders!A:C,3,FALSE),"")</f>
        <v>37940</v>
      </c>
      <c r="H663" s="6">
        <f>IFERROR(VLOOKUP(A663,Orders!A:D,4,FALSE),"")</f>
        <v>37934</v>
      </c>
      <c r="I663" t="str">
        <f>IFERROR(VLOOKUP(A663,Orders!A:E,5,FALSE),"")</f>
        <v>Shipped</v>
      </c>
      <c r="J663">
        <f>IFERROR(VLOOKUP(A663,Orders!A:G,7,FALSE),"")</f>
        <v>278</v>
      </c>
      <c r="K663">
        <f>IFERROR(VLOOKUP(J663,Customers!A:L,12,FALSE),"")</f>
        <v>1401</v>
      </c>
      <c r="L663">
        <f>IFERROR(VLOOKUP(J663,Customers!A:M,13,FALSE),"")</f>
        <v>119600</v>
      </c>
      <c r="M663" t="str">
        <f>IFERROR(VLOOKUP(J663,Customers!A:H,8,FALSE),"")</f>
        <v>Bergamo</v>
      </c>
      <c r="N663">
        <f>IFERROR(VLOOKUP(K663,Employees!A:F,6,FALSE),"")</f>
        <v>4</v>
      </c>
      <c r="O663" t="str">
        <f>IFERROR(VLOOKUP(N663,Offices!A:B,2,FALSE),"")</f>
        <v>Paris</v>
      </c>
      <c r="P663" s="6">
        <f>IFERROR(VLOOKUP(J663,Payments!A:C,3,FALSE),"")</f>
        <v>38326</v>
      </c>
      <c r="Q663">
        <f>IFERROR(VLOOKUP(J663,Payments!A:D,4,FALSE),"")</f>
        <v>37654.089999999997</v>
      </c>
      <c r="R663" t="str">
        <f>IFERROR(VLOOKUP(B663,Products!A:C,3,FALSE),"")</f>
        <v>Vintage Cars</v>
      </c>
      <c r="S663">
        <f>IFERROR(VLOOKUP(B663,Products!A:G,7,FALSE),"")</f>
        <v>540</v>
      </c>
      <c r="T663">
        <f>IFERROR(VLOOKUP(B663,Products!A:I,9,FALSE),"")</f>
        <v>60.54</v>
      </c>
      <c r="U663">
        <f t="shared" si="80"/>
        <v>6</v>
      </c>
      <c r="V663" t="str">
        <f t="shared" si="81"/>
        <v>Yes</v>
      </c>
      <c r="W663">
        <f t="shared" si="82"/>
        <v>2003</v>
      </c>
      <c r="X663">
        <f t="shared" si="83"/>
        <v>11</v>
      </c>
      <c r="Y663">
        <f>IFERROR(VLOOKUP(B663,Products!A:I,8,FALSE),"")</f>
        <v>33.299999999999997</v>
      </c>
      <c r="Z663">
        <f t="shared" si="84"/>
        <v>1432.3400000000001</v>
      </c>
      <c r="AA663">
        <f t="shared" si="85"/>
        <v>65.435435435435465</v>
      </c>
      <c r="AB663">
        <f t="shared" si="86"/>
        <v>0</v>
      </c>
      <c r="AC663">
        <f t="shared" si="87"/>
        <v>566.54000000000019</v>
      </c>
    </row>
    <row r="664" spans="1:29">
      <c r="A664">
        <v>10173</v>
      </c>
      <c r="B664" t="s">
        <v>128</v>
      </c>
      <c r="C664">
        <v>31</v>
      </c>
      <c r="D664">
        <v>127.13</v>
      </c>
      <c r="E664">
        <v>10</v>
      </c>
      <c r="F664" s="6">
        <f>IFERROR(VLOOKUP(A664,Orders!A:B,2,FALSE),"")</f>
        <v>37930</v>
      </c>
      <c r="G664" s="6">
        <f>IFERROR(VLOOKUP(A664,Orders!A:C,3,FALSE),"")</f>
        <v>37940</v>
      </c>
      <c r="H664" s="6">
        <f>IFERROR(VLOOKUP(A664,Orders!A:D,4,FALSE),"")</f>
        <v>37934</v>
      </c>
      <c r="I664" t="str">
        <f>IFERROR(VLOOKUP(A664,Orders!A:E,5,FALSE),"")</f>
        <v>Shipped</v>
      </c>
      <c r="J664">
        <f>IFERROR(VLOOKUP(A664,Orders!A:G,7,FALSE),"")</f>
        <v>278</v>
      </c>
      <c r="K664">
        <f>IFERROR(VLOOKUP(J664,Customers!A:L,12,FALSE),"")</f>
        <v>1401</v>
      </c>
      <c r="L664">
        <f>IFERROR(VLOOKUP(J664,Customers!A:M,13,FALSE),"")</f>
        <v>119600</v>
      </c>
      <c r="M664" t="str">
        <f>IFERROR(VLOOKUP(J664,Customers!A:H,8,FALSE),"")</f>
        <v>Bergamo</v>
      </c>
      <c r="N664">
        <f>IFERROR(VLOOKUP(K664,Employees!A:F,6,FALSE),"")</f>
        <v>4</v>
      </c>
      <c r="O664" t="str">
        <f>IFERROR(VLOOKUP(N664,Offices!A:B,2,FALSE),"")</f>
        <v>Paris</v>
      </c>
      <c r="P664" s="6">
        <f>IFERROR(VLOOKUP(J664,Payments!A:C,3,FALSE),"")</f>
        <v>38326</v>
      </c>
      <c r="Q664">
        <f>IFERROR(VLOOKUP(J664,Payments!A:D,4,FALSE),"")</f>
        <v>37654.089999999997</v>
      </c>
      <c r="R664" t="str">
        <f>IFERROR(VLOOKUP(B664,Products!A:C,3,FALSE),"")</f>
        <v>Vintage Cars</v>
      </c>
      <c r="S664">
        <f>IFERROR(VLOOKUP(B664,Products!A:G,7,FALSE),"")</f>
        <v>9354</v>
      </c>
      <c r="T664">
        <f>IFERROR(VLOOKUP(B664,Products!A:I,9,FALSE),"")</f>
        <v>127.13</v>
      </c>
      <c r="U664">
        <f t="shared" si="80"/>
        <v>6</v>
      </c>
      <c r="V664" t="str">
        <f t="shared" si="81"/>
        <v>Yes</v>
      </c>
      <c r="W664">
        <f t="shared" si="82"/>
        <v>2003</v>
      </c>
      <c r="X664">
        <f t="shared" si="83"/>
        <v>11</v>
      </c>
      <c r="Y664">
        <f>IFERROR(VLOOKUP(B664,Products!A:I,8,FALSE),"")</f>
        <v>58.48</v>
      </c>
      <c r="Z664">
        <f t="shared" si="84"/>
        <v>3941.0299999999997</v>
      </c>
      <c r="AA664">
        <f t="shared" si="85"/>
        <v>117.390560875513</v>
      </c>
      <c r="AB664">
        <f t="shared" si="86"/>
        <v>1</v>
      </c>
      <c r="AC664">
        <f t="shared" si="87"/>
        <v>2128.15</v>
      </c>
    </row>
    <row r="665" spans="1:29">
      <c r="A665">
        <v>10173</v>
      </c>
      <c r="B665" t="s">
        <v>129</v>
      </c>
      <c r="C665">
        <v>22</v>
      </c>
      <c r="D665">
        <v>140.06</v>
      </c>
      <c r="E665">
        <v>7</v>
      </c>
      <c r="F665" s="6">
        <f>IFERROR(VLOOKUP(A665,Orders!A:B,2,FALSE),"")</f>
        <v>37930</v>
      </c>
      <c r="G665" s="6">
        <f>IFERROR(VLOOKUP(A665,Orders!A:C,3,FALSE),"")</f>
        <v>37940</v>
      </c>
      <c r="H665" s="6">
        <f>IFERROR(VLOOKUP(A665,Orders!A:D,4,FALSE),"")</f>
        <v>37934</v>
      </c>
      <c r="I665" t="str">
        <f>IFERROR(VLOOKUP(A665,Orders!A:E,5,FALSE),"")</f>
        <v>Shipped</v>
      </c>
      <c r="J665">
        <f>IFERROR(VLOOKUP(A665,Orders!A:G,7,FALSE),"")</f>
        <v>278</v>
      </c>
      <c r="K665">
        <f>IFERROR(VLOOKUP(J665,Customers!A:L,12,FALSE),"")</f>
        <v>1401</v>
      </c>
      <c r="L665">
        <f>IFERROR(VLOOKUP(J665,Customers!A:M,13,FALSE),"")</f>
        <v>119600</v>
      </c>
      <c r="M665" t="str">
        <f>IFERROR(VLOOKUP(J665,Customers!A:H,8,FALSE),"")</f>
        <v>Bergamo</v>
      </c>
      <c r="N665">
        <f>IFERROR(VLOOKUP(K665,Employees!A:F,6,FALSE),"")</f>
        <v>4</v>
      </c>
      <c r="O665" t="str">
        <f>IFERROR(VLOOKUP(N665,Offices!A:B,2,FALSE),"")</f>
        <v>Paris</v>
      </c>
      <c r="P665" s="6">
        <f>IFERROR(VLOOKUP(J665,Payments!A:C,3,FALSE),"")</f>
        <v>38326</v>
      </c>
      <c r="Q665">
        <f>IFERROR(VLOOKUP(J665,Payments!A:D,4,FALSE),"")</f>
        <v>37654.089999999997</v>
      </c>
      <c r="R665" t="str">
        <f>IFERROR(VLOOKUP(B665,Products!A:C,3,FALSE),"")</f>
        <v>Vintage Cars</v>
      </c>
      <c r="S665">
        <f>IFERROR(VLOOKUP(B665,Products!A:G,7,FALSE),"")</f>
        <v>548</v>
      </c>
      <c r="T665">
        <f>IFERROR(VLOOKUP(B665,Products!A:I,9,FALSE),"")</f>
        <v>168.75</v>
      </c>
      <c r="U665">
        <f t="shared" si="80"/>
        <v>6</v>
      </c>
      <c r="V665" t="str">
        <f t="shared" si="81"/>
        <v>Yes</v>
      </c>
      <c r="W665">
        <f t="shared" si="82"/>
        <v>2003</v>
      </c>
      <c r="X665">
        <f t="shared" si="83"/>
        <v>11</v>
      </c>
      <c r="Y665">
        <f>IFERROR(VLOOKUP(B665,Products!A:I,8,FALSE),"")</f>
        <v>72.56</v>
      </c>
      <c r="Z665">
        <f t="shared" si="84"/>
        <v>3081.32</v>
      </c>
      <c r="AA665">
        <f t="shared" si="85"/>
        <v>93.026460859977945</v>
      </c>
      <c r="AB665">
        <f t="shared" si="86"/>
        <v>1</v>
      </c>
      <c r="AC665">
        <f t="shared" si="87"/>
        <v>1485</v>
      </c>
    </row>
    <row r="666" spans="1:29">
      <c r="A666">
        <v>10173</v>
      </c>
      <c r="B666" t="s">
        <v>140</v>
      </c>
      <c r="C666">
        <v>28</v>
      </c>
      <c r="D666">
        <v>56.84</v>
      </c>
      <c r="E666">
        <v>2</v>
      </c>
      <c r="F666" s="6">
        <f>IFERROR(VLOOKUP(A666,Orders!A:B,2,FALSE),"")</f>
        <v>37930</v>
      </c>
      <c r="G666" s="6">
        <f>IFERROR(VLOOKUP(A666,Orders!A:C,3,FALSE),"")</f>
        <v>37940</v>
      </c>
      <c r="H666" s="6">
        <f>IFERROR(VLOOKUP(A666,Orders!A:D,4,FALSE),"")</f>
        <v>37934</v>
      </c>
      <c r="I666" t="str">
        <f>IFERROR(VLOOKUP(A666,Orders!A:E,5,FALSE),"")</f>
        <v>Shipped</v>
      </c>
      <c r="J666">
        <f>IFERROR(VLOOKUP(A666,Orders!A:G,7,FALSE),"")</f>
        <v>278</v>
      </c>
      <c r="K666">
        <f>IFERROR(VLOOKUP(J666,Customers!A:L,12,FALSE),"")</f>
        <v>1401</v>
      </c>
      <c r="L666">
        <f>IFERROR(VLOOKUP(J666,Customers!A:M,13,FALSE),"")</f>
        <v>119600</v>
      </c>
      <c r="M666" t="str">
        <f>IFERROR(VLOOKUP(J666,Customers!A:H,8,FALSE),"")</f>
        <v>Bergamo</v>
      </c>
      <c r="N666">
        <f>IFERROR(VLOOKUP(K666,Employees!A:F,6,FALSE),"")</f>
        <v>4</v>
      </c>
      <c r="O666" t="str">
        <f>IFERROR(VLOOKUP(N666,Offices!A:B,2,FALSE),"")</f>
        <v>Paris</v>
      </c>
      <c r="P666" s="6">
        <f>IFERROR(VLOOKUP(J666,Payments!A:C,3,FALSE),"")</f>
        <v>38326</v>
      </c>
      <c r="Q666">
        <f>IFERROR(VLOOKUP(J666,Payments!A:D,4,FALSE),"")</f>
        <v>37654.089999999997</v>
      </c>
      <c r="R666" t="str">
        <f>IFERROR(VLOOKUP(B666,Products!A:C,3,FALSE),"")</f>
        <v>Vintage Cars</v>
      </c>
      <c r="S666">
        <f>IFERROR(VLOOKUP(B666,Products!A:G,7,FALSE),"")</f>
        <v>5649</v>
      </c>
      <c r="T666">
        <f>IFERROR(VLOOKUP(B666,Products!A:I,9,FALSE),"")</f>
        <v>62.46</v>
      </c>
      <c r="U666">
        <f t="shared" si="80"/>
        <v>6</v>
      </c>
      <c r="V666" t="str">
        <f t="shared" si="81"/>
        <v>Yes</v>
      </c>
      <c r="W666">
        <f t="shared" si="82"/>
        <v>2003</v>
      </c>
      <c r="X666">
        <f t="shared" si="83"/>
        <v>11</v>
      </c>
      <c r="Y666">
        <f>IFERROR(VLOOKUP(B666,Products!A:I,8,FALSE),"")</f>
        <v>34.35</v>
      </c>
      <c r="Z666">
        <f t="shared" si="84"/>
        <v>1591.52</v>
      </c>
      <c r="AA666">
        <f t="shared" si="85"/>
        <v>65.473071324599701</v>
      </c>
      <c r="AB666">
        <f t="shared" si="86"/>
        <v>0</v>
      </c>
      <c r="AC666">
        <f t="shared" si="87"/>
        <v>629.72</v>
      </c>
    </row>
    <row r="667" spans="1:29">
      <c r="A667">
        <v>10173</v>
      </c>
      <c r="B667" t="s">
        <v>141</v>
      </c>
      <c r="C667">
        <v>31</v>
      </c>
      <c r="D667">
        <v>86.92</v>
      </c>
      <c r="E667">
        <v>1</v>
      </c>
      <c r="F667" s="6">
        <f>IFERROR(VLOOKUP(A667,Orders!A:B,2,FALSE),"")</f>
        <v>37930</v>
      </c>
      <c r="G667" s="6">
        <f>IFERROR(VLOOKUP(A667,Orders!A:C,3,FALSE),"")</f>
        <v>37940</v>
      </c>
      <c r="H667" s="6">
        <f>IFERROR(VLOOKUP(A667,Orders!A:D,4,FALSE),"")</f>
        <v>37934</v>
      </c>
      <c r="I667" t="str">
        <f>IFERROR(VLOOKUP(A667,Orders!A:E,5,FALSE),"")</f>
        <v>Shipped</v>
      </c>
      <c r="J667">
        <f>IFERROR(VLOOKUP(A667,Orders!A:G,7,FALSE),"")</f>
        <v>278</v>
      </c>
      <c r="K667">
        <f>IFERROR(VLOOKUP(J667,Customers!A:L,12,FALSE),"")</f>
        <v>1401</v>
      </c>
      <c r="L667">
        <f>IFERROR(VLOOKUP(J667,Customers!A:M,13,FALSE),"")</f>
        <v>119600</v>
      </c>
      <c r="M667" t="str">
        <f>IFERROR(VLOOKUP(J667,Customers!A:H,8,FALSE),"")</f>
        <v>Bergamo</v>
      </c>
      <c r="N667">
        <f>IFERROR(VLOOKUP(K667,Employees!A:F,6,FALSE),"")</f>
        <v>4</v>
      </c>
      <c r="O667" t="str">
        <f>IFERROR(VLOOKUP(N667,Offices!A:B,2,FALSE),"")</f>
        <v>Paris</v>
      </c>
      <c r="P667" s="6">
        <f>IFERROR(VLOOKUP(J667,Payments!A:C,3,FALSE),"")</f>
        <v>38326</v>
      </c>
      <c r="Q667">
        <f>IFERROR(VLOOKUP(J667,Payments!A:D,4,FALSE),"")</f>
        <v>37654.089999999997</v>
      </c>
      <c r="R667" t="str">
        <f>IFERROR(VLOOKUP(B667,Products!A:C,3,FALSE),"")</f>
        <v>Vintage Cars</v>
      </c>
      <c r="S667">
        <f>IFERROR(VLOOKUP(B667,Products!A:G,7,FALSE),"")</f>
        <v>5992</v>
      </c>
      <c r="T667">
        <f>IFERROR(VLOOKUP(B667,Products!A:I,9,FALSE),"")</f>
        <v>104.72</v>
      </c>
      <c r="U667">
        <f t="shared" si="80"/>
        <v>6</v>
      </c>
      <c r="V667" t="str">
        <f t="shared" si="81"/>
        <v>Yes</v>
      </c>
      <c r="W667">
        <f t="shared" si="82"/>
        <v>2003</v>
      </c>
      <c r="X667">
        <f t="shared" si="83"/>
        <v>11</v>
      </c>
      <c r="Y667">
        <f>IFERROR(VLOOKUP(B667,Products!A:I,8,FALSE),"")</f>
        <v>60.74</v>
      </c>
      <c r="Z667">
        <f t="shared" si="84"/>
        <v>2694.52</v>
      </c>
      <c r="AA667">
        <f t="shared" si="85"/>
        <v>43.101745143233451</v>
      </c>
      <c r="AB667">
        <f t="shared" si="86"/>
        <v>0</v>
      </c>
      <c r="AC667">
        <f t="shared" si="87"/>
        <v>811.58</v>
      </c>
    </row>
    <row r="668" spans="1:29">
      <c r="A668">
        <v>10173</v>
      </c>
      <c r="B668" t="s">
        <v>142</v>
      </c>
      <c r="C668">
        <v>29</v>
      </c>
      <c r="D668">
        <v>90.28</v>
      </c>
      <c r="E668">
        <v>4</v>
      </c>
      <c r="F668" s="6">
        <f>IFERROR(VLOOKUP(A668,Orders!A:B,2,FALSE),"")</f>
        <v>37930</v>
      </c>
      <c r="G668" s="6">
        <f>IFERROR(VLOOKUP(A668,Orders!A:C,3,FALSE),"")</f>
        <v>37940</v>
      </c>
      <c r="H668" s="6">
        <f>IFERROR(VLOOKUP(A668,Orders!A:D,4,FALSE),"")</f>
        <v>37934</v>
      </c>
      <c r="I668" t="str">
        <f>IFERROR(VLOOKUP(A668,Orders!A:E,5,FALSE),"")</f>
        <v>Shipped</v>
      </c>
      <c r="J668">
        <f>IFERROR(VLOOKUP(A668,Orders!A:G,7,FALSE),"")</f>
        <v>278</v>
      </c>
      <c r="K668">
        <f>IFERROR(VLOOKUP(J668,Customers!A:L,12,FALSE),"")</f>
        <v>1401</v>
      </c>
      <c r="L668">
        <f>IFERROR(VLOOKUP(J668,Customers!A:M,13,FALSE),"")</f>
        <v>119600</v>
      </c>
      <c r="M668" t="str">
        <f>IFERROR(VLOOKUP(J668,Customers!A:H,8,FALSE),"")</f>
        <v>Bergamo</v>
      </c>
      <c r="N668">
        <f>IFERROR(VLOOKUP(K668,Employees!A:F,6,FALSE),"")</f>
        <v>4</v>
      </c>
      <c r="O668" t="str">
        <f>IFERROR(VLOOKUP(N668,Offices!A:B,2,FALSE),"")</f>
        <v>Paris</v>
      </c>
      <c r="P668" s="6">
        <f>IFERROR(VLOOKUP(J668,Payments!A:C,3,FALSE),"")</f>
        <v>38326</v>
      </c>
      <c r="Q668">
        <f>IFERROR(VLOOKUP(J668,Payments!A:D,4,FALSE),"")</f>
        <v>37654.089999999997</v>
      </c>
      <c r="R668" t="str">
        <f>IFERROR(VLOOKUP(B668,Products!A:C,3,FALSE),"")</f>
        <v>Vintage Cars</v>
      </c>
      <c r="S668">
        <f>IFERROR(VLOOKUP(B668,Products!A:G,7,FALSE),"")</f>
        <v>7913</v>
      </c>
      <c r="T668">
        <f>IFERROR(VLOOKUP(B668,Products!A:I,9,FALSE),"")</f>
        <v>99.21</v>
      </c>
      <c r="U668">
        <f t="shared" si="80"/>
        <v>6</v>
      </c>
      <c r="V668" t="str">
        <f t="shared" si="81"/>
        <v>Yes</v>
      </c>
      <c r="W668">
        <f t="shared" si="82"/>
        <v>2003</v>
      </c>
      <c r="X668">
        <f t="shared" si="83"/>
        <v>11</v>
      </c>
      <c r="Y668">
        <f>IFERROR(VLOOKUP(B668,Products!A:I,8,FALSE),"")</f>
        <v>57.54</v>
      </c>
      <c r="Z668">
        <f t="shared" si="84"/>
        <v>2618.12</v>
      </c>
      <c r="AA668">
        <f t="shared" si="85"/>
        <v>56.899548140424059</v>
      </c>
      <c r="AB668">
        <f t="shared" si="86"/>
        <v>0</v>
      </c>
      <c r="AC668">
        <f t="shared" si="87"/>
        <v>949.46</v>
      </c>
    </row>
    <row r="669" spans="1:29">
      <c r="A669">
        <v>10173</v>
      </c>
      <c r="B669" t="s">
        <v>126</v>
      </c>
      <c r="C669">
        <v>21</v>
      </c>
      <c r="D669">
        <v>77.31</v>
      </c>
      <c r="E669">
        <v>14</v>
      </c>
      <c r="F669" s="6">
        <f>IFERROR(VLOOKUP(A669,Orders!A:B,2,FALSE),"")</f>
        <v>37930</v>
      </c>
      <c r="G669" s="6">
        <f>IFERROR(VLOOKUP(A669,Orders!A:C,3,FALSE),"")</f>
        <v>37940</v>
      </c>
      <c r="H669" s="6">
        <f>IFERROR(VLOOKUP(A669,Orders!A:D,4,FALSE),"")</f>
        <v>37934</v>
      </c>
      <c r="I669" t="str">
        <f>IFERROR(VLOOKUP(A669,Orders!A:E,5,FALSE),"")</f>
        <v>Shipped</v>
      </c>
      <c r="J669">
        <f>IFERROR(VLOOKUP(A669,Orders!A:G,7,FALSE),"")</f>
        <v>278</v>
      </c>
      <c r="K669">
        <f>IFERROR(VLOOKUP(J669,Customers!A:L,12,FALSE),"")</f>
        <v>1401</v>
      </c>
      <c r="L669">
        <f>IFERROR(VLOOKUP(J669,Customers!A:M,13,FALSE),"")</f>
        <v>119600</v>
      </c>
      <c r="M669" t="str">
        <f>IFERROR(VLOOKUP(J669,Customers!A:H,8,FALSE),"")</f>
        <v>Bergamo</v>
      </c>
      <c r="N669">
        <f>IFERROR(VLOOKUP(K669,Employees!A:F,6,FALSE),"")</f>
        <v>4</v>
      </c>
      <c r="O669" t="str">
        <f>IFERROR(VLOOKUP(N669,Offices!A:B,2,FALSE),"")</f>
        <v>Paris</v>
      </c>
      <c r="P669" s="6">
        <f>IFERROR(VLOOKUP(J669,Payments!A:C,3,FALSE),"")</f>
        <v>38326</v>
      </c>
      <c r="Q669">
        <f>IFERROR(VLOOKUP(J669,Payments!A:D,4,FALSE),"")</f>
        <v>37654.089999999997</v>
      </c>
      <c r="R669" t="str">
        <f>IFERROR(VLOOKUP(B669,Products!A:C,3,FALSE),"")</f>
        <v>Vintage Cars</v>
      </c>
      <c r="S669">
        <f>IFERROR(VLOOKUP(B669,Products!A:G,7,FALSE),"")</f>
        <v>6553</v>
      </c>
      <c r="T669">
        <f>IFERROR(VLOOKUP(B669,Products!A:I,9,FALSE),"")</f>
        <v>92.03</v>
      </c>
      <c r="U669">
        <f t="shared" si="80"/>
        <v>6</v>
      </c>
      <c r="V669" t="str">
        <f t="shared" si="81"/>
        <v>Yes</v>
      </c>
      <c r="W669">
        <f t="shared" si="82"/>
        <v>2003</v>
      </c>
      <c r="X669">
        <f t="shared" si="83"/>
        <v>11</v>
      </c>
      <c r="Y669">
        <f>IFERROR(VLOOKUP(B669,Products!A:I,8,FALSE),"")</f>
        <v>43.26</v>
      </c>
      <c r="Z669">
        <f t="shared" si="84"/>
        <v>1623.51</v>
      </c>
      <c r="AA669">
        <f t="shared" si="85"/>
        <v>78.710124826629695</v>
      </c>
      <c r="AB669">
        <f t="shared" si="86"/>
        <v>1</v>
      </c>
      <c r="AC669">
        <f t="shared" si="87"/>
        <v>715.05000000000007</v>
      </c>
    </row>
    <row r="670" spans="1:29">
      <c r="A670">
        <v>10173</v>
      </c>
      <c r="B670" t="s">
        <v>226</v>
      </c>
      <c r="C670">
        <v>39</v>
      </c>
      <c r="D670">
        <v>58.44</v>
      </c>
      <c r="E670">
        <v>15</v>
      </c>
      <c r="F670" s="6">
        <f>IFERROR(VLOOKUP(A670,Orders!A:B,2,FALSE),"")</f>
        <v>37930</v>
      </c>
      <c r="G670" s="6">
        <f>IFERROR(VLOOKUP(A670,Orders!A:C,3,FALSE),"")</f>
        <v>37940</v>
      </c>
      <c r="H670" s="6">
        <f>IFERROR(VLOOKUP(A670,Orders!A:D,4,FALSE),"")</f>
        <v>37934</v>
      </c>
      <c r="I670" t="str">
        <f>IFERROR(VLOOKUP(A670,Orders!A:E,5,FALSE),"")</f>
        <v>Shipped</v>
      </c>
      <c r="J670">
        <f>IFERROR(VLOOKUP(A670,Orders!A:G,7,FALSE),"")</f>
        <v>278</v>
      </c>
      <c r="K670">
        <f>IFERROR(VLOOKUP(J670,Customers!A:L,12,FALSE),"")</f>
        <v>1401</v>
      </c>
      <c r="L670">
        <f>IFERROR(VLOOKUP(J670,Customers!A:M,13,FALSE),"")</f>
        <v>119600</v>
      </c>
      <c r="M670" t="str">
        <f>IFERROR(VLOOKUP(J670,Customers!A:H,8,FALSE),"")</f>
        <v>Bergamo</v>
      </c>
      <c r="N670">
        <f>IFERROR(VLOOKUP(K670,Employees!A:F,6,FALSE),"")</f>
        <v>4</v>
      </c>
      <c r="O670" t="str">
        <f>IFERROR(VLOOKUP(N670,Offices!A:B,2,FALSE),"")</f>
        <v>Paris</v>
      </c>
      <c r="P670" s="6">
        <f>IFERROR(VLOOKUP(J670,Payments!A:C,3,FALSE),"")</f>
        <v>38326</v>
      </c>
      <c r="Q670">
        <f>IFERROR(VLOOKUP(J670,Payments!A:D,4,FALSE),"")</f>
        <v>37654.089999999997</v>
      </c>
      <c r="R670" t="str">
        <f>IFERROR(VLOOKUP(B670,Products!A:C,3,FALSE),"")</f>
        <v>Classic Cars</v>
      </c>
      <c r="S670">
        <f>IFERROR(VLOOKUP(B670,Products!A:G,7,FALSE),"")</f>
        <v>3209</v>
      </c>
      <c r="T670">
        <f>IFERROR(VLOOKUP(B670,Products!A:I,9,FALSE),"")</f>
        <v>71.27</v>
      </c>
      <c r="U670">
        <f t="shared" si="80"/>
        <v>6</v>
      </c>
      <c r="V670" t="str">
        <f t="shared" si="81"/>
        <v>Yes</v>
      </c>
      <c r="W670">
        <f t="shared" si="82"/>
        <v>2003</v>
      </c>
      <c r="X670">
        <f t="shared" si="83"/>
        <v>11</v>
      </c>
      <c r="Y670">
        <f>IFERROR(VLOOKUP(B670,Products!A:I,8,FALSE),"")</f>
        <v>34.21</v>
      </c>
      <c r="Z670">
        <f t="shared" si="84"/>
        <v>2279.16</v>
      </c>
      <c r="AA670">
        <f t="shared" si="85"/>
        <v>70.827243496053768</v>
      </c>
      <c r="AB670">
        <f t="shared" si="86"/>
        <v>1</v>
      </c>
      <c r="AC670">
        <f t="shared" si="87"/>
        <v>944.96999999999991</v>
      </c>
    </row>
    <row r="671" spans="1:29">
      <c r="A671">
        <v>10173</v>
      </c>
      <c r="B671" t="s">
        <v>130</v>
      </c>
      <c r="C671">
        <v>31</v>
      </c>
      <c r="D671">
        <v>29.87</v>
      </c>
      <c r="E671">
        <v>9</v>
      </c>
      <c r="F671" s="6">
        <f>IFERROR(VLOOKUP(A671,Orders!A:B,2,FALSE),"")</f>
        <v>37930</v>
      </c>
      <c r="G671" s="6">
        <f>IFERROR(VLOOKUP(A671,Orders!A:C,3,FALSE),"")</f>
        <v>37940</v>
      </c>
      <c r="H671" s="6">
        <f>IFERROR(VLOOKUP(A671,Orders!A:D,4,FALSE),"")</f>
        <v>37934</v>
      </c>
      <c r="I671" t="str">
        <f>IFERROR(VLOOKUP(A671,Orders!A:E,5,FALSE),"")</f>
        <v>Shipped</v>
      </c>
      <c r="J671">
        <f>IFERROR(VLOOKUP(A671,Orders!A:G,7,FALSE),"")</f>
        <v>278</v>
      </c>
      <c r="K671">
        <f>IFERROR(VLOOKUP(J671,Customers!A:L,12,FALSE),"")</f>
        <v>1401</v>
      </c>
      <c r="L671">
        <f>IFERROR(VLOOKUP(J671,Customers!A:M,13,FALSE),"")</f>
        <v>119600</v>
      </c>
      <c r="M671" t="str">
        <f>IFERROR(VLOOKUP(J671,Customers!A:H,8,FALSE),"")</f>
        <v>Bergamo</v>
      </c>
      <c r="N671">
        <f>IFERROR(VLOOKUP(K671,Employees!A:F,6,FALSE),"")</f>
        <v>4</v>
      </c>
      <c r="O671" t="str">
        <f>IFERROR(VLOOKUP(N671,Offices!A:B,2,FALSE),"")</f>
        <v>Paris</v>
      </c>
      <c r="P671" s="6">
        <f>IFERROR(VLOOKUP(J671,Payments!A:C,3,FALSE),"")</f>
        <v>38326</v>
      </c>
      <c r="Q671">
        <f>IFERROR(VLOOKUP(J671,Payments!A:D,4,FALSE),"")</f>
        <v>37654.089999999997</v>
      </c>
      <c r="R671" t="str">
        <f>IFERROR(VLOOKUP(B671,Products!A:C,3,FALSE),"")</f>
        <v>Vintage Cars</v>
      </c>
      <c r="S671">
        <f>IFERROR(VLOOKUP(B671,Products!A:G,7,FALSE),"")</f>
        <v>7332</v>
      </c>
      <c r="T671">
        <f>IFERROR(VLOOKUP(B671,Products!A:I,9,FALSE),"")</f>
        <v>33.19</v>
      </c>
      <c r="U671">
        <f t="shared" si="80"/>
        <v>6</v>
      </c>
      <c r="V671" t="str">
        <f t="shared" si="81"/>
        <v>Yes</v>
      </c>
      <c r="W671">
        <f t="shared" si="82"/>
        <v>2003</v>
      </c>
      <c r="X671">
        <f t="shared" si="83"/>
        <v>11</v>
      </c>
      <c r="Y671">
        <f>IFERROR(VLOOKUP(B671,Products!A:I,8,FALSE),"")</f>
        <v>22.57</v>
      </c>
      <c r="Z671">
        <f t="shared" si="84"/>
        <v>925.97</v>
      </c>
      <c r="AA671">
        <f t="shared" si="85"/>
        <v>32.343819229065133</v>
      </c>
      <c r="AB671">
        <f t="shared" si="86"/>
        <v>0</v>
      </c>
      <c r="AC671">
        <f t="shared" si="87"/>
        <v>226.3</v>
      </c>
    </row>
    <row r="672" spans="1:29">
      <c r="A672">
        <v>10173</v>
      </c>
      <c r="B672" t="s">
        <v>131</v>
      </c>
      <c r="C672">
        <v>27</v>
      </c>
      <c r="D672">
        <v>39.42</v>
      </c>
      <c r="E672">
        <v>8</v>
      </c>
      <c r="F672" s="6">
        <f>IFERROR(VLOOKUP(A672,Orders!A:B,2,FALSE),"")</f>
        <v>37930</v>
      </c>
      <c r="G672" s="6">
        <f>IFERROR(VLOOKUP(A672,Orders!A:C,3,FALSE),"")</f>
        <v>37940</v>
      </c>
      <c r="H672" s="6">
        <f>IFERROR(VLOOKUP(A672,Orders!A:D,4,FALSE),"")</f>
        <v>37934</v>
      </c>
      <c r="I672" t="str">
        <f>IFERROR(VLOOKUP(A672,Orders!A:E,5,FALSE),"")</f>
        <v>Shipped</v>
      </c>
      <c r="J672">
        <f>IFERROR(VLOOKUP(A672,Orders!A:G,7,FALSE),"")</f>
        <v>278</v>
      </c>
      <c r="K672">
        <f>IFERROR(VLOOKUP(J672,Customers!A:L,12,FALSE),"")</f>
        <v>1401</v>
      </c>
      <c r="L672">
        <f>IFERROR(VLOOKUP(J672,Customers!A:M,13,FALSE),"")</f>
        <v>119600</v>
      </c>
      <c r="M672" t="str">
        <f>IFERROR(VLOOKUP(J672,Customers!A:H,8,FALSE),"")</f>
        <v>Bergamo</v>
      </c>
      <c r="N672">
        <f>IFERROR(VLOOKUP(K672,Employees!A:F,6,FALSE),"")</f>
        <v>4</v>
      </c>
      <c r="O672" t="str">
        <f>IFERROR(VLOOKUP(N672,Offices!A:B,2,FALSE),"")</f>
        <v>Paris</v>
      </c>
      <c r="P672" s="6">
        <f>IFERROR(VLOOKUP(J672,Payments!A:C,3,FALSE),"")</f>
        <v>38326</v>
      </c>
      <c r="Q672">
        <f>IFERROR(VLOOKUP(J672,Payments!A:D,4,FALSE),"")</f>
        <v>37654.089999999997</v>
      </c>
      <c r="R672" t="str">
        <f>IFERROR(VLOOKUP(B672,Products!A:C,3,FALSE),"")</f>
        <v>Vintage Cars</v>
      </c>
      <c r="S672">
        <f>IFERROR(VLOOKUP(B672,Products!A:G,7,FALSE),"")</f>
        <v>2847</v>
      </c>
      <c r="T672">
        <f>IFERROR(VLOOKUP(B672,Products!A:I,9,FALSE),"")</f>
        <v>44.8</v>
      </c>
      <c r="U672">
        <f t="shared" si="80"/>
        <v>6</v>
      </c>
      <c r="V672" t="str">
        <f t="shared" si="81"/>
        <v>Yes</v>
      </c>
      <c r="W672">
        <f t="shared" si="82"/>
        <v>2003</v>
      </c>
      <c r="X672">
        <f t="shared" si="83"/>
        <v>11</v>
      </c>
      <c r="Y672">
        <f>IFERROR(VLOOKUP(B672,Products!A:I,8,FALSE),"")</f>
        <v>20.61</v>
      </c>
      <c r="Z672">
        <f t="shared" si="84"/>
        <v>1064.3400000000001</v>
      </c>
      <c r="AA672">
        <f t="shared" si="85"/>
        <v>91.266375545851545</v>
      </c>
      <c r="AB672">
        <f t="shared" si="86"/>
        <v>1</v>
      </c>
      <c r="AC672">
        <f t="shared" si="87"/>
        <v>507.87000000000006</v>
      </c>
    </row>
    <row r="673" spans="1:29">
      <c r="A673">
        <v>10173</v>
      </c>
      <c r="B673" t="s">
        <v>230</v>
      </c>
      <c r="C673">
        <v>23</v>
      </c>
      <c r="D673">
        <v>98.65</v>
      </c>
      <c r="E673">
        <v>16</v>
      </c>
      <c r="F673" s="6">
        <f>IFERROR(VLOOKUP(A673,Orders!A:B,2,FALSE),"")</f>
        <v>37930</v>
      </c>
      <c r="G673" s="6">
        <f>IFERROR(VLOOKUP(A673,Orders!A:C,3,FALSE),"")</f>
        <v>37940</v>
      </c>
      <c r="H673" s="6">
        <f>IFERROR(VLOOKUP(A673,Orders!A:D,4,FALSE),"")</f>
        <v>37934</v>
      </c>
      <c r="I673" t="str">
        <f>IFERROR(VLOOKUP(A673,Orders!A:E,5,FALSE),"")</f>
        <v>Shipped</v>
      </c>
      <c r="J673">
        <f>IFERROR(VLOOKUP(A673,Orders!A:G,7,FALSE),"")</f>
        <v>278</v>
      </c>
      <c r="K673">
        <f>IFERROR(VLOOKUP(J673,Customers!A:L,12,FALSE),"")</f>
        <v>1401</v>
      </c>
      <c r="L673">
        <f>IFERROR(VLOOKUP(J673,Customers!A:M,13,FALSE),"")</f>
        <v>119600</v>
      </c>
      <c r="M673" t="str">
        <f>IFERROR(VLOOKUP(J673,Customers!A:H,8,FALSE),"")</f>
        <v>Bergamo</v>
      </c>
      <c r="N673">
        <f>IFERROR(VLOOKUP(K673,Employees!A:F,6,FALSE),"")</f>
        <v>4</v>
      </c>
      <c r="O673" t="str">
        <f>IFERROR(VLOOKUP(N673,Offices!A:B,2,FALSE),"")</f>
        <v>Paris</v>
      </c>
      <c r="P673" s="6">
        <f>IFERROR(VLOOKUP(J673,Payments!A:C,3,FALSE),"")</f>
        <v>38326</v>
      </c>
      <c r="Q673">
        <f>IFERROR(VLOOKUP(J673,Payments!A:D,4,FALSE),"")</f>
        <v>37654.089999999997</v>
      </c>
      <c r="R673" t="str">
        <f>IFERROR(VLOOKUP(B673,Products!A:C,3,FALSE),"")</f>
        <v>Classic Cars</v>
      </c>
      <c r="S673">
        <f>IFERROR(VLOOKUP(B673,Products!A:G,7,FALSE),"")</f>
        <v>1452</v>
      </c>
      <c r="T673">
        <f>IFERROR(VLOOKUP(B673,Products!A:I,9,FALSE),"")</f>
        <v>117.44</v>
      </c>
      <c r="U673">
        <f t="shared" si="80"/>
        <v>6</v>
      </c>
      <c r="V673" t="str">
        <f t="shared" si="81"/>
        <v>Yes</v>
      </c>
      <c r="W673">
        <f t="shared" si="82"/>
        <v>2003</v>
      </c>
      <c r="X673">
        <f t="shared" si="83"/>
        <v>11</v>
      </c>
      <c r="Y673">
        <f>IFERROR(VLOOKUP(B673,Products!A:I,8,FALSE),"")</f>
        <v>72.819999999999993</v>
      </c>
      <c r="Z673">
        <f t="shared" si="84"/>
        <v>2268.9500000000003</v>
      </c>
      <c r="AA673">
        <f t="shared" si="85"/>
        <v>35.471024443834132</v>
      </c>
      <c r="AB673">
        <f t="shared" si="86"/>
        <v>0</v>
      </c>
      <c r="AC673">
        <f t="shared" si="87"/>
        <v>594.09000000000026</v>
      </c>
    </row>
    <row r="674" spans="1:29">
      <c r="A674">
        <v>10173</v>
      </c>
      <c r="B674" t="s">
        <v>127</v>
      </c>
      <c r="C674">
        <v>35</v>
      </c>
      <c r="D674">
        <v>35.700000000000003</v>
      </c>
      <c r="E674">
        <v>11</v>
      </c>
      <c r="F674" s="6">
        <f>IFERROR(VLOOKUP(A674,Orders!A:B,2,FALSE),"")</f>
        <v>37930</v>
      </c>
      <c r="G674" s="6">
        <f>IFERROR(VLOOKUP(A674,Orders!A:C,3,FALSE),"")</f>
        <v>37940</v>
      </c>
      <c r="H674" s="6">
        <f>IFERROR(VLOOKUP(A674,Orders!A:D,4,FALSE),"")</f>
        <v>37934</v>
      </c>
      <c r="I674" t="str">
        <f>IFERROR(VLOOKUP(A674,Orders!A:E,5,FALSE),"")</f>
        <v>Shipped</v>
      </c>
      <c r="J674">
        <f>IFERROR(VLOOKUP(A674,Orders!A:G,7,FALSE),"")</f>
        <v>278</v>
      </c>
      <c r="K674">
        <f>IFERROR(VLOOKUP(J674,Customers!A:L,12,FALSE),"")</f>
        <v>1401</v>
      </c>
      <c r="L674">
        <f>IFERROR(VLOOKUP(J674,Customers!A:M,13,FALSE),"")</f>
        <v>119600</v>
      </c>
      <c r="M674" t="str">
        <f>IFERROR(VLOOKUP(J674,Customers!A:H,8,FALSE),"")</f>
        <v>Bergamo</v>
      </c>
      <c r="N674">
        <f>IFERROR(VLOOKUP(K674,Employees!A:F,6,FALSE),"")</f>
        <v>4</v>
      </c>
      <c r="O674" t="str">
        <f>IFERROR(VLOOKUP(N674,Offices!A:B,2,FALSE),"")</f>
        <v>Paris</v>
      </c>
      <c r="P674" s="6">
        <f>IFERROR(VLOOKUP(J674,Payments!A:C,3,FALSE),"")</f>
        <v>38326</v>
      </c>
      <c r="Q674">
        <f>IFERROR(VLOOKUP(J674,Payments!A:D,4,FALSE),"")</f>
        <v>37654.089999999997</v>
      </c>
      <c r="R674" t="str">
        <f>IFERROR(VLOOKUP(B674,Products!A:C,3,FALSE),"")</f>
        <v>Vintage Cars</v>
      </c>
      <c r="S674">
        <f>IFERROR(VLOOKUP(B674,Products!A:G,7,FALSE),"")</f>
        <v>2081</v>
      </c>
      <c r="T674">
        <f>IFERROR(VLOOKUP(B674,Products!A:I,9,FALSE),"")</f>
        <v>41.03</v>
      </c>
      <c r="U674">
        <f t="shared" si="80"/>
        <v>6</v>
      </c>
      <c r="V674" t="str">
        <f t="shared" si="81"/>
        <v>Yes</v>
      </c>
      <c r="W674">
        <f t="shared" si="82"/>
        <v>2003</v>
      </c>
      <c r="X674">
        <f t="shared" si="83"/>
        <v>11</v>
      </c>
      <c r="Y674">
        <f>IFERROR(VLOOKUP(B674,Products!A:I,8,FALSE),"")</f>
        <v>21.75</v>
      </c>
      <c r="Z674">
        <f t="shared" si="84"/>
        <v>1249.5</v>
      </c>
      <c r="AA674">
        <f t="shared" si="85"/>
        <v>64.137931034482776</v>
      </c>
      <c r="AB674">
        <f t="shared" si="86"/>
        <v>0</v>
      </c>
      <c r="AC674">
        <f t="shared" si="87"/>
        <v>488.25000000000011</v>
      </c>
    </row>
    <row r="675" spans="1:29">
      <c r="A675">
        <v>10173</v>
      </c>
      <c r="B675" t="s">
        <v>146</v>
      </c>
      <c r="C675">
        <v>22</v>
      </c>
      <c r="D675">
        <v>93.49</v>
      </c>
      <c r="E675">
        <v>3</v>
      </c>
      <c r="F675" s="6">
        <f>IFERROR(VLOOKUP(A675,Orders!A:B,2,FALSE),"")</f>
        <v>37930</v>
      </c>
      <c r="G675" s="6">
        <f>IFERROR(VLOOKUP(A675,Orders!A:C,3,FALSE),"")</f>
        <v>37940</v>
      </c>
      <c r="H675" s="6">
        <f>IFERROR(VLOOKUP(A675,Orders!A:D,4,FALSE),"")</f>
        <v>37934</v>
      </c>
      <c r="I675" t="str">
        <f>IFERROR(VLOOKUP(A675,Orders!A:E,5,FALSE),"")</f>
        <v>Shipped</v>
      </c>
      <c r="J675">
        <f>IFERROR(VLOOKUP(A675,Orders!A:G,7,FALSE),"")</f>
        <v>278</v>
      </c>
      <c r="K675">
        <f>IFERROR(VLOOKUP(J675,Customers!A:L,12,FALSE),"")</f>
        <v>1401</v>
      </c>
      <c r="L675">
        <f>IFERROR(VLOOKUP(J675,Customers!A:M,13,FALSE),"")</f>
        <v>119600</v>
      </c>
      <c r="M675" t="str">
        <f>IFERROR(VLOOKUP(J675,Customers!A:H,8,FALSE),"")</f>
        <v>Bergamo</v>
      </c>
      <c r="N675">
        <f>IFERROR(VLOOKUP(K675,Employees!A:F,6,FALSE),"")</f>
        <v>4</v>
      </c>
      <c r="O675" t="str">
        <f>IFERROR(VLOOKUP(N675,Offices!A:B,2,FALSE),"")</f>
        <v>Paris</v>
      </c>
      <c r="P675" s="6">
        <f>IFERROR(VLOOKUP(J675,Payments!A:C,3,FALSE),"")</f>
        <v>38326</v>
      </c>
      <c r="Q675">
        <f>IFERROR(VLOOKUP(J675,Payments!A:D,4,FALSE),"")</f>
        <v>37654.089999999997</v>
      </c>
      <c r="R675" t="str">
        <f>IFERROR(VLOOKUP(B675,Products!A:C,3,FALSE),"")</f>
        <v>Vintage Cars</v>
      </c>
      <c r="S675">
        <f>IFERROR(VLOOKUP(B675,Products!A:G,7,FALSE),"")</f>
        <v>4710</v>
      </c>
      <c r="T675">
        <f>IFERROR(VLOOKUP(B675,Products!A:I,9,FALSE),"")</f>
        <v>97.39</v>
      </c>
      <c r="U675">
        <f t="shared" si="80"/>
        <v>6</v>
      </c>
      <c r="V675" t="str">
        <f t="shared" si="81"/>
        <v>Yes</v>
      </c>
      <c r="W675">
        <f t="shared" si="82"/>
        <v>2003</v>
      </c>
      <c r="X675">
        <f t="shared" si="83"/>
        <v>11</v>
      </c>
      <c r="Y675">
        <f>IFERROR(VLOOKUP(B675,Products!A:I,8,FALSE),"")</f>
        <v>57.46</v>
      </c>
      <c r="Z675">
        <f t="shared" si="84"/>
        <v>2056.7799999999997</v>
      </c>
      <c r="AA675">
        <f t="shared" si="85"/>
        <v>62.704490080055677</v>
      </c>
      <c r="AB675">
        <f t="shared" si="86"/>
        <v>0</v>
      </c>
      <c r="AC675">
        <f t="shared" si="87"/>
        <v>792.65999999999985</v>
      </c>
    </row>
    <row r="676" spans="1:29">
      <c r="A676">
        <v>10174</v>
      </c>
      <c r="B676" t="s">
        <v>134</v>
      </c>
      <c r="C676">
        <v>34</v>
      </c>
      <c r="D676">
        <v>207.87</v>
      </c>
      <c r="E676">
        <v>4</v>
      </c>
      <c r="F676" s="6">
        <f>IFERROR(VLOOKUP(A676,Orders!A:B,2,FALSE),"")</f>
        <v>37931</v>
      </c>
      <c r="G676" s="6">
        <f>IFERROR(VLOOKUP(A676,Orders!A:C,3,FALSE),"")</f>
        <v>37940</v>
      </c>
      <c r="H676" s="6">
        <f>IFERROR(VLOOKUP(A676,Orders!A:D,4,FALSE),"")</f>
        <v>37935</v>
      </c>
      <c r="I676" t="str">
        <f>IFERROR(VLOOKUP(A676,Orders!A:E,5,FALSE),"")</f>
        <v>Shipped</v>
      </c>
      <c r="J676">
        <f>IFERROR(VLOOKUP(A676,Orders!A:G,7,FALSE),"")</f>
        <v>333</v>
      </c>
      <c r="K676">
        <f>IFERROR(VLOOKUP(J676,Customers!A:L,12,FALSE),"")</f>
        <v>1611</v>
      </c>
      <c r="L676">
        <f>IFERROR(VLOOKUP(J676,Customers!A:M,13,FALSE),"")</f>
        <v>51600</v>
      </c>
      <c r="M676" t="str">
        <f>IFERROR(VLOOKUP(J676,Customers!A:H,8,FALSE),"")</f>
        <v>South Brisbane</v>
      </c>
      <c r="N676">
        <f>IFERROR(VLOOKUP(K676,Employees!A:F,6,FALSE),"")</f>
        <v>6</v>
      </c>
      <c r="O676" t="str">
        <f>IFERROR(VLOOKUP(N676,Offices!A:B,2,FALSE),"")</f>
        <v>Sydney</v>
      </c>
      <c r="P676" s="6">
        <f>IFERROR(VLOOKUP(J676,Payments!A:C,3,FALSE),"")</f>
        <v>37940</v>
      </c>
      <c r="Q676">
        <f>IFERROR(VLOOKUP(J676,Payments!A:D,4,FALSE),"")</f>
        <v>23936.53</v>
      </c>
      <c r="R676" t="str">
        <f>IFERROR(VLOOKUP(B676,Products!A:C,3,FALSE),"")</f>
        <v>Classic Cars</v>
      </c>
      <c r="S676">
        <f>IFERROR(VLOOKUP(B676,Products!A:G,7,FALSE),"")</f>
        <v>7305</v>
      </c>
      <c r="T676">
        <f>IFERROR(VLOOKUP(B676,Products!A:I,9,FALSE),"")</f>
        <v>214.3</v>
      </c>
      <c r="U676">
        <f t="shared" si="80"/>
        <v>5</v>
      </c>
      <c r="V676" t="str">
        <f t="shared" si="81"/>
        <v>Yes</v>
      </c>
      <c r="W676">
        <f t="shared" si="82"/>
        <v>2003</v>
      </c>
      <c r="X676">
        <f t="shared" si="83"/>
        <v>11</v>
      </c>
      <c r="Y676">
        <f>IFERROR(VLOOKUP(B676,Products!A:I,8,FALSE),"")</f>
        <v>98.58</v>
      </c>
      <c r="Z676">
        <f t="shared" si="84"/>
        <v>7067.58</v>
      </c>
      <c r="AA676">
        <f t="shared" si="85"/>
        <v>110.86427267194159</v>
      </c>
      <c r="AB676">
        <f t="shared" si="86"/>
        <v>1</v>
      </c>
      <c r="AC676">
        <f t="shared" si="87"/>
        <v>3715.86</v>
      </c>
    </row>
    <row r="677" spans="1:29">
      <c r="A677">
        <v>10174</v>
      </c>
      <c r="B677" t="s">
        <v>136</v>
      </c>
      <c r="C677">
        <v>43</v>
      </c>
      <c r="D677">
        <v>113.44</v>
      </c>
      <c r="E677">
        <v>1</v>
      </c>
      <c r="F677" s="6">
        <f>IFERROR(VLOOKUP(A677,Orders!A:B,2,FALSE),"")</f>
        <v>37931</v>
      </c>
      <c r="G677" s="6">
        <f>IFERROR(VLOOKUP(A677,Orders!A:C,3,FALSE),"")</f>
        <v>37940</v>
      </c>
      <c r="H677" s="6">
        <f>IFERROR(VLOOKUP(A677,Orders!A:D,4,FALSE),"")</f>
        <v>37935</v>
      </c>
      <c r="I677" t="str">
        <f>IFERROR(VLOOKUP(A677,Orders!A:E,5,FALSE),"")</f>
        <v>Shipped</v>
      </c>
      <c r="J677">
        <f>IFERROR(VLOOKUP(A677,Orders!A:G,7,FALSE),"")</f>
        <v>333</v>
      </c>
      <c r="K677">
        <f>IFERROR(VLOOKUP(J677,Customers!A:L,12,FALSE),"")</f>
        <v>1611</v>
      </c>
      <c r="L677">
        <f>IFERROR(VLOOKUP(J677,Customers!A:M,13,FALSE),"")</f>
        <v>51600</v>
      </c>
      <c r="M677" t="str">
        <f>IFERROR(VLOOKUP(J677,Customers!A:H,8,FALSE),"")</f>
        <v>South Brisbane</v>
      </c>
      <c r="N677">
        <f>IFERROR(VLOOKUP(K677,Employees!A:F,6,FALSE),"")</f>
        <v>6</v>
      </c>
      <c r="O677" t="str">
        <f>IFERROR(VLOOKUP(N677,Offices!A:B,2,FALSE),"")</f>
        <v>Sydney</v>
      </c>
      <c r="P677" s="6">
        <f>IFERROR(VLOOKUP(J677,Payments!A:C,3,FALSE),"")</f>
        <v>37940</v>
      </c>
      <c r="Q677">
        <f>IFERROR(VLOOKUP(J677,Payments!A:D,4,FALSE),"")</f>
        <v>23936.53</v>
      </c>
      <c r="R677" t="str">
        <f>IFERROR(VLOOKUP(B677,Products!A:C,3,FALSE),"")</f>
        <v>Trucks and Buses</v>
      </c>
      <c r="S677">
        <f>IFERROR(VLOOKUP(B677,Products!A:G,7,FALSE),"")</f>
        <v>1579</v>
      </c>
      <c r="T677">
        <f>IFERROR(VLOOKUP(B677,Products!A:I,9,FALSE),"")</f>
        <v>136.66999999999999</v>
      </c>
      <c r="U677">
        <f t="shared" si="80"/>
        <v>5</v>
      </c>
      <c r="V677" t="str">
        <f t="shared" si="81"/>
        <v>Yes</v>
      </c>
      <c r="W677">
        <f t="shared" si="82"/>
        <v>2003</v>
      </c>
      <c r="X677">
        <f t="shared" si="83"/>
        <v>11</v>
      </c>
      <c r="Y677">
        <f>IFERROR(VLOOKUP(B677,Products!A:I,8,FALSE),"")</f>
        <v>77.900000000000006</v>
      </c>
      <c r="Z677">
        <f t="shared" si="84"/>
        <v>4877.92</v>
      </c>
      <c r="AA677">
        <f t="shared" si="85"/>
        <v>45.622593068035933</v>
      </c>
      <c r="AB677">
        <f t="shared" si="86"/>
        <v>0</v>
      </c>
      <c r="AC677">
        <f t="shared" si="87"/>
        <v>1528.2199999999996</v>
      </c>
    </row>
    <row r="678" spans="1:29">
      <c r="A678">
        <v>10174</v>
      </c>
      <c r="B678" t="s">
        <v>137</v>
      </c>
      <c r="C678">
        <v>48</v>
      </c>
      <c r="D678">
        <v>108.5</v>
      </c>
      <c r="E678">
        <v>3</v>
      </c>
      <c r="F678" s="6">
        <f>IFERROR(VLOOKUP(A678,Orders!A:B,2,FALSE),"")</f>
        <v>37931</v>
      </c>
      <c r="G678" s="6">
        <f>IFERROR(VLOOKUP(A678,Orders!A:C,3,FALSE),"")</f>
        <v>37940</v>
      </c>
      <c r="H678" s="6">
        <f>IFERROR(VLOOKUP(A678,Orders!A:D,4,FALSE),"")</f>
        <v>37935</v>
      </c>
      <c r="I678" t="str">
        <f>IFERROR(VLOOKUP(A678,Orders!A:E,5,FALSE),"")</f>
        <v>Shipped</v>
      </c>
      <c r="J678">
        <f>IFERROR(VLOOKUP(A678,Orders!A:G,7,FALSE),"")</f>
        <v>333</v>
      </c>
      <c r="K678">
        <f>IFERROR(VLOOKUP(J678,Customers!A:L,12,FALSE),"")</f>
        <v>1611</v>
      </c>
      <c r="L678">
        <f>IFERROR(VLOOKUP(J678,Customers!A:M,13,FALSE),"")</f>
        <v>51600</v>
      </c>
      <c r="M678" t="str">
        <f>IFERROR(VLOOKUP(J678,Customers!A:H,8,FALSE),"")</f>
        <v>South Brisbane</v>
      </c>
      <c r="N678">
        <f>IFERROR(VLOOKUP(K678,Employees!A:F,6,FALSE),"")</f>
        <v>6</v>
      </c>
      <c r="O678" t="str">
        <f>IFERROR(VLOOKUP(N678,Offices!A:B,2,FALSE),"")</f>
        <v>Sydney</v>
      </c>
      <c r="P678" s="6">
        <f>IFERROR(VLOOKUP(J678,Payments!A:C,3,FALSE),"")</f>
        <v>37940</v>
      </c>
      <c r="Q678">
        <f>IFERROR(VLOOKUP(J678,Payments!A:D,4,FALSE),"")</f>
        <v>23936.53</v>
      </c>
      <c r="R678" t="str">
        <f>IFERROR(VLOOKUP(B678,Products!A:C,3,FALSE),"")</f>
        <v>Trucks and Buses</v>
      </c>
      <c r="S678">
        <f>IFERROR(VLOOKUP(B678,Products!A:G,7,FALSE),"")</f>
        <v>2613</v>
      </c>
      <c r="T678">
        <f>IFERROR(VLOOKUP(B678,Products!A:I,9,FALSE),"")</f>
        <v>116.67</v>
      </c>
      <c r="U678">
        <f t="shared" si="80"/>
        <v>5</v>
      </c>
      <c r="V678" t="str">
        <f t="shared" si="81"/>
        <v>Yes</v>
      </c>
      <c r="W678">
        <f t="shared" si="82"/>
        <v>2003</v>
      </c>
      <c r="X678">
        <f t="shared" si="83"/>
        <v>11</v>
      </c>
      <c r="Y678">
        <f>IFERROR(VLOOKUP(B678,Products!A:I,8,FALSE),"")</f>
        <v>58.33</v>
      </c>
      <c r="Z678">
        <f t="shared" si="84"/>
        <v>5208</v>
      </c>
      <c r="AA678">
        <f t="shared" si="85"/>
        <v>86.010629178810234</v>
      </c>
      <c r="AB678">
        <f t="shared" si="86"/>
        <v>1</v>
      </c>
      <c r="AC678">
        <f t="shared" si="87"/>
        <v>2408.16</v>
      </c>
    </row>
    <row r="679" spans="1:29">
      <c r="A679">
        <v>10174</v>
      </c>
      <c r="B679" t="s">
        <v>139</v>
      </c>
      <c r="C679">
        <v>46</v>
      </c>
      <c r="D679">
        <v>100.3</v>
      </c>
      <c r="E679">
        <v>5</v>
      </c>
      <c r="F679" s="6">
        <f>IFERROR(VLOOKUP(A679,Orders!A:B,2,FALSE),"")</f>
        <v>37931</v>
      </c>
      <c r="G679" s="6">
        <f>IFERROR(VLOOKUP(A679,Orders!A:C,3,FALSE),"")</f>
        <v>37940</v>
      </c>
      <c r="H679" s="6">
        <f>IFERROR(VLOOKUP(A679,Orders!A:D,4,FALSE),"")</f>
        <v>37935</v>
      </c>
      <c r="I679" t="str">
        <f>IFERROR(VLOOKUP(A679,Orders!A:E,5,FALSE),"")</f>
        <v>Shipped</v>
      </c>
      <c r="J679">
        <f>IFERROR(VLOOKUP(A679,Orders!A:G,7,FALSE),"")</f>
        <v>333</v>
      </c>
      <c r="K679">
        <f>IFERROR(VLOOKUP(J679,Customers!A:L,12,FALSE),"")</f>
        <v>1611</v>
      </c>
      <c r="L679">
        <f>IFERROR(VLOOKUP(J679,Customers!A:M,13,FALSE),"")</f>
        <v>51600</v>
      </c>
      <c r="M679" t="str">
        <f>IFERROR(VLOOKUP(J679,Customers!A:H,8,FALSE),"")</f>
        <v>South Brisbane</v>
      </c>
      <c r="N679">
        <f>IFERROR(VLOOKUP(K679,Employees!A:F,6,FALSE),"")</f>
        <v>6</v>
      </c>
      <c r="O679" t="str">
        <f>IFERROR(VLOOKUP(N679,Offices!A:B,2,FALSE),"")</f>
        <v>Sydney</v>
      </c>
      <c r="P679" s="6">
        <f>IFERROR(VLOOKUP(J679,Payments!A:C,3,FALSE),"")</f>
        <v>37940</v>
      </c>
      <c r="Q679">
        <f>IFERROR(VLOOKUP(J679,Payments!A:D,4,FALSE),"")</f>
        <v>23936.53</v>
      </c>
      <c r="R679" t="str">
        <f>IFERROR(VLOOKUP(B679,Products!A:C,3,FALSE),"")</f>
        <v>Vintage Cars</v>
      </c>
      <c r="S679">
        <f>IFERROR(VLOOKUP(B679,Products!A:G,7,FALSE),"")</f>
        <v>4189</v>
      </c>
      <c r="T679">
        <f>IFERROR(VLOOKUP(B679,Products!A:I,9,FALSE),"")</f>
        <v>101.31</v>
      </c>
      <c r="U679">
        <f t="shared" si="80"/>
        <v>5</v>
      </c>
      <c r="V679" t="str">
        <f t="shared" si="81"/>
        <v>Yes</v>
      </c>
      <c r="W679">
        <f t="shared" si="82"/>
        <v>2003</v>
      </c>
      <c r="X679">
        <f t="shared" si="83"/>
        <v>11</v>
      </c>
      <c r="Y679">
        <f>IFERROR(VLOOKUP(B679,Products!A:I,8,FALSE),"")</f>
        <v>60.78</v>
      </c>
      <c r="Z679">
        <f t="shared" si="84"/>
        <v>4613.8</v>
      </c>
      <c r="AA679">
        <f t="shared" si="85"/>
        <v>65.021388614675871</v>
      </c>
      <c r="AB679">
        <f t="shared" si="86"/>
        <v>0</v>
      </c>
      <c r="AC679">
        <f t="shared" si="87"/>
        <v>1817.9199999999998</v>
      </c>
    </row>
    <row r="680" spans="1:29">
      <c r="A680">
        <v>10174</v>
      </c>
      <c r="B680" t="s">
        <v>144</v>
      </c>
      <c r="C680">
        <v>49</v>
      </c>
      <c r="D680">
        <v>44.27</v>
      </c>
      <c r="E680">
        <v>2</v>
      </c>
      <c r="F680" s="6">
        <f>IFERROR(VLOOKUP(A680,Orders!A:B,2,FALSE),"")</f>
        <v>37931</v>
      </c>
      <c r="G680" s="6">
        <f>IFERROR(VLOOKUP(A680,Orders!A:C,3,FALSE),"")</f>
        <v>37940</v>
      </c>
      <c r="H680" s="6">
        <f>IFERROR(VLOOKUP(A680,Orders!A:D,4,FALSE),"")</f>
        <v>37935</v>
      </c>
      <c r="I680" t="str">
        <f>IFERROR(VLOOKUP(A680,Orders!A:E,5,FALSE),"")</f>
        <v>Shipped</v>
      </c>
      <c r="J680">
        <f>IFERROR(VLOOKUP(A680,Orders!A:G,7,FALSE),"")</f>
        <v>333</v>
      </c>
      <c r="K680">
        <f>IFERROR(VLOOKUP(J680,Customers!A:L,12,FALSE),"")</f>
        <v>1611</v>
      </c>
      <c r="L680">
        <f>IFERROR(VLOOKUP(J680,Customers!A:M,13,FALSE),"")</f>
        <v>51600</v>
      </c>
      <c r="M680" t="str">
        <f>IFERROR(VLOOKUP(J680,Customers!A:H,8,FALSE),"")</f>
        <v>South Brisbane</v>
      </c>
      <c r="N680">
        <f>IFERROR(VLOOKUP(K680,Employees!A:F,6,FALSE),"")</f>
        <v>6</v>
      </c>
      <c r="O680" t="str">
        <f>IFERROR(VLOOKUP(N680,Offices!A:B,2,FALSE),"")</f>
        <v>Sydney</v>
      </c>
      <c r="P680" s="6">
        <f>IFERROR(VLOOKUP(J680,Payments!A:C,3,FALSE),"")</f>
        <v>37940</v>
      </c>
      <c r="Q680">
        <f>IFERROR(VLOOKUP(J680,Payments!A:D,4,FALSE),"")</f>
        <v>23936.53</v>
      </c>
      <c r="R680" t="str">
        <f>IFERROR(VLOOKUP(B680,Products!A:C,3,FALSE),"")</f>
        <v>Vintage Cars</v>
      </c>
      <c r="S680">
        <f>IFERROR(VLOOKUP(B680,Products!A:G,7,FALSE),"")</f>
        <v>6645</v>
      </c>
      <c r="T680">
        <f>IFERROR(VLOOKUP(B680,Products!A:I,9,FALSE),"")</f>
        <v>50.31</v>
      </c>
      <c r="U680">
        <f t="shared" si="80"/>
        <v>5</v>
      </c>
      <c r="V680" t="str">
        <f t="shared" si="81"/>
        <v>Yes</v>
      </c>
      <c r="W680">
        <f t="shared" si="82"/>
        <v>2003</v>
      </c>
      <c r="X680">
        <f t="shared" si="83"/>
        <v>11</v>
      </c>
      <c r="Y680">
        <f>IFERROR(VLOOKUP(B680,Products!A:I,8,FALSE),"")</f>
        <v>23.14</v>
      </c>
      <c r="Z680">
        <f t="shared" si="84"/>
        <v>2169.23</v>
      </c>
      <c r="AA680">
        <f t="shared" si="85"/>
        <v>91.31374243733795</v>
      </c>
      <c r="AB680">
        <f t="shared" si="86"/>
        <v>1</v>
      </c>
      <c r="AC680">
        <f t="shared" si="87"/>
        <v>1035.3700000000001</v>
      </c>
    </row>
    <row r="681" spans="1:29">
      <c r="A681">
        <v>10175</v>
      </c>
      <c r="B681" t="s">
        <v>135</v>
      </c>
      <c r="C681">
        <v>33</v>
      </c>
      <c r="D681">
        <v>119.67</v>
      </c>
      <c r="E681">
        <v>9</v>
      </c>
      <c r="F681" s="6">
        <f>IFERROR(VLOOKUP(A681,Orders!A:B,2,FALSE),"")</f>
        <v>37931</v>
      </c>
      <c r="G681" s="6">
        <f>IFERROR(VLOOKUP(A681,Orders!A:C,3,FALSE),"")</f>
        <v>37939</v>
      </c>
      <c r="H681" s="6">
        <f>IFERROR(VLOOKUP(A681,Orders!A:D,4,FALSE),"")</f>
        <v>37934</v>
      </c>
      <c r="I681" t="str">
        <f>IFERROR(VLOOKUP(A681,Orders!A:E,5,FALSE),"")</f>
        <v>Shipped</v>
      </c>
      <c r="J681">
        <f>IFERROR(VLOOKUP(A681,Orders!A:G,7,FALSE),"")</f>
        <v>324</v>
      </c>
      <c r="K681">
        <f>IFERROR(VLOOKUP(J681,Customers!A:L,12,FALSE),"")</f>
        <v>1501</v>
      </c>
      <c r="L681">
        <f>IFERROR(VLOOKUP(J681,Customers!A:M,13,FALSE),"")</f>
        <v>77000</v>
      </c>
      <c r="M681" t="str">
        <f>IFERROR(VLOOKUP(J681,Customers!A:H,8,FALSE),"")</f>
        <v>London</v>
      </c>
      <c r="N681">
        <f>IFERROR(VLOOKUP(K681,Employees!A:F,6,FALSE),"")</f>
        <v>7</v>
      </c>
      <c r="O681" t="str">
        <f>IFERROR(VLOOKUP(N681,Offices!A:B,2,FALSE),"")</f>
        <v>London</v>
      </c>
      <c r="P681" s="6">
        <f>IFERROR(VLOOKUP(J681,Payments!A:C,3,FALSE),"")</f>
        <v>38334</v>
      </c>
      <c r="Q681">
        <f>IFERROR(VLOOKUP(J681,Payments!A:D,4,FALSE),"")</f>
        <v>13671.82</v>
      </c>
      <c r="R681" t="str">
        <f>IFERROR(VLOOKUP(B681,Products!A:C,3,FALSE),"")</f>
        <v>Classic Cars</v>
      </c>
      <c r="S681">
        <f>IFERROR(VLOOKUP(B681,Products!A:G,7,FALSE),"")</f>
        <v>6791</v>
      </c>
      <c r="T681">
        <f>IFERROR(VLOOKUP(B681,Products!A:I,9,FALSE),"")</f>
        <v>147.74</v>
      </c>
      <c r="U681">
        <f t="shared" si="80"/>
        <v>5</v>
      </c>
      <c r="V681" t="str">
        <f t="shared" si="81"/>
        <v>Yes</v>
      </c>
      <c r="W681">
        <f t="shared" si="82"/>
        <v>2003</v>
      </c>
      <c r="X681">
        <f t="shared" si="83"/>
        <v>11</v>
      </c>
      <c r="Y681">
        <f>IFERROR(VLOOKUP(B681,Products!A:I,8,FALSE),"")</f>
        <v>103.42</v>
      </c>
      <c r="Z681">
        <f t="shared" si="84"/>
        <v>3949.11</v>
      </c>
      <c r="AA681">
        <f t="shared" si="85"/>
        <v>15.712628118352349</v>
      </c>
      <c r="AB681">
        <f t="shared" si="86"/>
        <v>0</v>
      </c>
      <c r="AC681">
        <f t="shared" si="87"/>
        <v>536.25</v>
      </c>
    </row>
    <row r="682" spans="1:29">
      <c r="A682">
        <v>10175</v>
      </c>
      <c r="B682" t="s">
        <v>151</v>
      </c>
      <c r="C682">
        <v>26</v>
      </c>
      <c r="D682">
        <v>109.02</v>
      </c>
      <c r="E682">
        <v>1</v>
      </c>
      <c r="F682" s="6">
        <f>IFERROR(VLOOKUP(A682,Orders!A:B,2,FALSE),"")</f>
        <v>37931</v>
      </c>
      <c r="G682" s="6">
        <f>IFERROR(VLOOKUP(A682,Orders!A:C,3,FALSE),"")</f>
        <v>37939</v>
      </c>
      <c r="H682" s="6">
        <f>IFERROR(VLOOKUP(A682,Orders!A:D,4,FALSE),"")</f>
        <v>37934</v>
      </c>
      <c r="I682" t="str">
        <f>IFERROR(VLOOKUP(A682,Orders!A:E,5,FALSE),"")</f>
        <v>Shipped</v>
      </c>
      <c r="J682">
        <f>IFERROR(VLOOKUP(A682,Orders!A:G,7,FALSE),"")</f>
        <v>324</v>
      </c>
      <c r="K682">
        <f>IFERROR(VLOOKUP(J682,Customers!A:L,12,FALSE),"")</f>
        <v>1501</v>
      </c>
      <c r="L682">
        <f>IFERROR(VLOOKUP(J682,Customers!A:M,13,FALSE),"")</f>
        <v>77000</v>
      </c>
      <c r="M682" t="str">
        <f>IFERROR(VLOOKUP(J682,Customers!A:H,8,FALSE),"")</f>
        <v>London</v>
      </c>
      <c r="N682">
        <f>IFERROR(VLOOKUP(K682,Employees!A:F,6,FALSE),"")</f>
        <v>7</v>
      </c>
      <c r="O682" t="str">
        <f>IFERROR(VLOOKUP(N682,Offices!A:B,2,FALSE),"")</f>
        <v>London</v>
      </c>
      <c r="P682" s="6">
        <f>IFERROR(VLOOKUP(J682,Payments!A:C,3,FALSE),"")</f>
        <v>38334</v>
      </c>
      <c r="Q682">
        <f>IFERROR(VLOOKUP(J682,Payments!A:D,4,FALSE),"")</f>
        <v>13671.82</v>
      </c>
      <c r="R682" t="str">
        <f>IFERROR(VLOOKUP(B682,Products!A:C,3,FALSE),"")</f>
        <v>Trucks and Buses</v>
      </c>
      <c r="S682">
        <f>IFERROR(VLOOKUP(B682,Products!A:G,7,FALSE),"")</f>
        <v>6125</v>
      </c>
      <c r="T682">
        <f>IFERROR(VLOOKUP(B682,Products!A:I,9,FALSE),"")</f>
        <v>118.5</v>
      </c>
      <c r="U682">
        <f t="shared" si="80"/>
        <v>5</v>
      </c>
      <c r="V682" t="str">
        <f t="shared" si="81"/>
        <v>Yes</v>
      </c>
      <c r="W682">
        <f t="shared" si="82"/>
        <v>2003</v>
      </c>
      <c r="X682">
        <f t="shared" si="83"/>
        <v>11</v>
      </c>
      <c r="Y682">
        <f>IFERROR(VLOOKUP(B682,Products!A:I,8,FALSE),"")</f>
        <v>55.7</v>
      </c>
      <c r="Z682">
        <f t="shared" si="84"/>
        <v>2834.52</v>
      </c>
      <c r="AA682">
        <f t="shared" si="85"/>
        <v>95.72710951526031</v>
      </c>
      <c r="AB682">
        <f t="shared" si="86"/>
        <v>1</v>
      </c>
      <c r="AC682">
        <f t="shared" si="87"/>
        <v>1386.3199999999997</v>
      </c>
    </row>
    <row r="683" spans="1:29">
      <c r="A683">
        <v>10175</v>
      </c>
      <c r="B683" t="s">
        <v>153</v>
      </c>
      <c r="C683">
        <v>48</v>
      </c>
      <c r="D683">
        <v>101.87</v>
      </c>
      <c r="E683">
        <v>4</v>
      </c>
      <c r="F683" s="6">
        <f>IFERROR(VLOOKUP(A683,Orders!A:B,2,FALSE),"")</f>
        <v>37931</v>
      </c>
      <c r="G683" s="6">
        <f>IFERROR(VLOOKUP(A683,Orders!A:C,3,FALSE),"")</f>
        <v>37939</v>
      </c>
      <c r="H683" s="6">
        <f>IFERROR(VLOOKUP(A683,Orders!A:D,4,FALSE),"")</f>
        <v>37934</v>
      </c>
      <c r="I683" t="str">
        <f>IFERROR(VLOOKUP(A683,Orders!A:E,5,FALSE),"")</f>
        <v>Shipped</v>
      </c>
      <c r="J683">
        <f>IFERROR(VLOOKUP(A683,Orders!A:G,7,FALSE),"")</f>
        <v>324</v>
      </c>
      <c r="K683">
        <f>IFERROR(VLOOKUP(J683,Customers!A:L,12,FALSE),"")</f>
        <v>1501</v>
      </c>
      <c r="L683">
        <f>IFERROR(VLOOKUP(J683,Customers!A:M,13,FALSE),"")</f>
        <v>77000</v>
      </c>
      <c r="M683" t="str">
        <f>IFERROR(VLOOKUP(J683,Customers!A:H,8,FALSE),"")</f>
        <v>London</v>
      </c>
      <c r="N683">
        <f>IFERROR(VLOOKUP(K683,Employees!A:F,6,FALSE),"")</f>
        <v>7</v>
      </c>
      <c r="O683" t="str">
        <f>IFERROR(VLOOKUP(N683,Offices!A:B,2,FALSE),"")</f>
        <v>London</v>
      </c>
      <c r="P683" s="6">
        <f>IFERROR(VLOOKUP(J683,Payments!A:C,3,FALSE),"")</f>
        <v>38334</v>
      </c>
      <c r="Q683">
        <f>IFERROR(VLOOKUP(J683,Payments!A:D,4,FALSE),"")</f>
        <v>13671.82</v>
      </c>
      <c r="R683" t="str">
        <f>IFERROR(VLOOKUP(B683,Products!A:C,3,FALSE),"")</f>
        <v>Trucks and Buses</v>
      </c>
      <c r="S683">
        <f>IFERROR(VLOOKUP(B683,Products!A:G,7,FALSE),"")</f>
        <v>8258</v>
      </c>
      <c r="T683">
        <f>IFERROR(VLOOKUP(B683,Products!A:I,9,FALSE),"")</f>
        <v>122.73</v>
      </c>
      <c r="U683">
        <f t="shared" si="80"/>
        <v>5</v>
      </c>
      <c r="V683" t="str">
        <f t="shared" si="81"/>
        <v>Yes</v>
      </c>
      <c r="W683">
        <f t="shared" si="82"/>
        <v>2003</v>
      </c>
      <c r="X683">
        <f t="shared" si="83"/>
        <v>11</v>
      </c>
      <c r="Y683">
        <f>IFERROR(VLOOKUP(B683,Products!A:I,8,FALSE),"")</f>
        <v>74.86</v>
      </c>
      <c r="Z683">
        <f t="shared" si="84"/>
        <v>4889.76</v>
      </c>
      <c r="AA683">
        <f t="shared" si="85"/>
        <v>36.080683943360945</v>
      </c>
      <c r="AB683">
        <f t="shared" si="86"/>
        <v>0</v>
      </c>
      <c r="AC683">
        <f t="shared" si="87"/>
        <v>1296.4800000000002</v>
      </c>
    </row>
    <row r="684" spans="1:29">
      <c r="A684">
        <v>10175</v>
      </c>
      <c r="B684" t="s">
        <v>138</v>
      </c>
      <c r="C684">
        <v>41</v>
      </c>
      <c r="D684">
        <v>59.55</v>
      </c>
      <c r="E684">
        <v>7</v>
      </c>
      <c r="F684" s="6">
        <f>IFERROR(VLOOKUP(A684,Orders!A:B,2,FALSE),"")</f>
        <v>37931</v>
      </c>
      <c r="G684" s="6">
        <f>IFERROR(VLOOKUP(A684,Orders!A:C,3,FALSE),"")</f>
        <v>37939</v>
      </c>
      <c r="H684" s="6">
        <f>IFERROR(VLOOKUP(A684,Orders!A:D,4,FALSE),"")</f>
        <v>37934</v>
      </c>
      <c r="I684" t="str">
        <f>IFERROR(VLOOKUP(A684,Orders!A:E,5,FALSE),"")</f>
        <v>Shipped</v>
      </c>
      <c r="J684">
        <f>IFERROR(VLOOKUP(A684,Orders!A:G,7,FALSE),"")</f>
        <v>324</v>
      </c>
      <c r="K684">
        <f>IFERROR(VLOOKUP(J684,Customers!A:L,12,FALSE),"")</f>
        <v>1501</v>
      </c>
      <c r="L684">
        <f>IFERROR(VLOOKUP(J684,Customers!A:M,13,FALSE),"")</f>
        <v>77000</v>
      </c>
      <c r="M684" t="str">
        <f>IFERROR(VLOOKUP(J684,Customers!A:H,8,FALSE),"")</f>
        <v>London</v>
      </c>
      <c r="N684">
        <f>IFERROR(VLOOKUP(K684,Employees!A:F,6,FALSE),"")</f>
        <v>7</v>
      </c>
      <c r="O684" t="str">
        <f>IFERROR(VLOOKUP(N684,Offices!A:B,2,FALSE),"")</f>
        <v>London</v>
      </c>
      <c r="P684" s="6">
        <f>IFERROR(VLOOKUP(J684,Payments!A:C,3,FALSE),"")</f>
        <v>38334</v>
      </c>
      <c r="Q684">
        <f>IFERROR(VLOOKUP(J684,Payments!A:D,4,FALSE),"")</f>
        <v>13671.82</v>
      </c>
      <c r="R684" t="str">
        <f>IFERROR(VLOOKUP(B684,Products!A:C,3,FALSE),"")</f>
        <v>Trucks and Buses</v>
      </c>
      <c r="S684">
        <f>IFERROR(VLOOKUP(B684,Products!A:G,7,FALSE),"")</f>
        <v>2018</v>
      </c>
      <c r="T684">
        <f>IFERROR(VLOOKUP(B684,Products!A:I,9,FALSE),"")</f>
        <v>60.77</v>
      </c>
      <c r="U684">
        <f t="shared" si="80"/>
        <v>5</v>
      </c>
      <c r="V684" t="str">
        <f t="shared" si="81"/>
        <v>Yes</v>
      </c>
      <c r="W684">
        <f t="shared" si="82"/>
        <v>2003</v>
      </c>
      <c r="X684">
        <f t="shared" si="83"/>
        <v>11</v>
      </c>
      <c r="Y684">
        <f>IFERROR(VLOOKUP(B684,Products!A:I,8,FALSE),"")</f>
        <v>24.92</v>
      </c>
      <c r="Z684">
        <f t="shared" si="84"/>
        <v>2441.5499999999997</v>
      </c>
      <c r="AA684">
        <f t="shared" si="85"/>
        <v>138.96468699839482</v>
      </c>
      <c r="AB684">
        <f t="shared" si="86"/>
        <v>1</v>
      </c>
      <c r="AC684">
        <f t="shared" si="87"/>
        <v>1419.83</v>
      </c>
    </row>
    <row r="685" spans="1:29">
      <c r="A685">
        <v>10175</v>
      </c>
      <c r="B685" t="s">
        <v>154</v>
      </c>
      <c r="C685">
        <v>29</v>
      </c>
      <c r="D685">
        <v>150.71</v>
      </c>
      <c r="E685">
        <v>5</v>
      </c>
      <c r="F685" s="6">
        <f>IFERROR(VLOOKUP(A685,Orders!A:B,2,FALSE),"")</f>
        <v>37931</v>
      </c>
      <c r="G685" s="6">
        <f>IFERROR(VLOOKUP(A685,Orders!A:C,3,FALSE),"")</f>
        <v>37939</v>
      </c>
      <c r="H685" s="6">
        <f>IFERROR(VLOOKUP(A685,Orders!A:D,4,FALSE),"")</f>
        <v>37934</v>
      </c>
      <c r="I685" t="str">
        <f>IFERROR(VLOOKUP(A685,Orders!A:E,5,FALSE),"")</f>
        <v>Shipped</v>
      </c>
      <c r="J685">
        <f>IFERROR(VLOOKUP(A685,Orders!A:G,7,FALSE),"")</f>
        <v>324</v>
      </c>
      <c r="K685">
        <f>IFERROR(VLOOKUP(J685,Customers!A:L,12,FALSE),"")</f>
        <v>1501</v>
      </c>
      <c r="L685">
        <f>IFERROR(VLOOKUP(J685,Customers!A:M,13,FALSE),"")</f>
        <v>77000</v>
      </c>
      <c r="M685" t="str">
        <f>IFERROR(VLOOKUP(J685,Customers!A:H,8,FALSE),"")</f>
        <v>London</v>
      </c>
      <c r="N685">
        <f>IFERROR(VLOOKUP(K685,Employees!A:F,6,FALSE),"")</f>
        <v>7</v>
      </c>
      <c r="O685" t="str">
        <f>IFERROR(VLOOKUP(N685,Offices!A:B,2,FALSE),"")</f>
        <v>London</v>
      </c>
      <c r="P685" s="6">
        <f>IFERROR(VLOOKUP(J685,Payments!A:C,3,FALSE),"")</f>
        <v>38334</v>
      </c>
      <c r="Q685">
        <f>IFERROR(VLOOKUP(J685,Payments!A:D,4,FALSE),"")</f>
        <v>13671.82</v>
      </c>
      <c r="R685" t="str">
        <f>IFERROR(VLOOKUP(B685,Products!A:C,3,FALSE),"")</f>
        <v>Classic Cars</v>
      </c>
      <c r="S685">
        <f>IFERROR(VLOOKUP(B685,Products!A:G,7,FALSE),"")</f>
        <v>8347</v>
      </c>
      <c r="T685">
        <f>IFERROR(VLOOKUP(B685,Products!A:I,9,FALSE),"")</f>
        <v>169.34</v>
      </c>
      <c r="U685">
        <f t="shared" si="80"/>
        <v>5</v>
      </c>
      <c r="V685" t="str">
        <f t="shared" si="81"/>
        <v>Yes</v>
      </c>
      <c r="W685">
        <f t="shared" si="82"/>
        <v>2003</v>
      </c>
      <c r="X685">
        <f t="shared" si="83"/>
        <v>11</v>
      </c>
      <c r="Y685">
        <f>IFERROR(VLOOKUP(B685,Products!A:I,8,FALSE),"")</f>
        <v>77.900000000000006</v>
      </c>
      <c r="Z685">
        <f t="shared" si="84"/>
        <v>4370.59</v>
      </c>
      <c r="AA685">
        <f t="shared" si="85"/>
        <v>93.465982028241328</v>
      </c>
      <c r="AB685">
        <f t="shared" si="86"/>
        <v>1</v>
      </c>
      <c r="AC685">
        <f t="shared" si="87"/>
        <v>2111.4900000000002</v>
      </c>
    </row>
    <row r="686" spans="1:29">
      <c r="A686">
        <v>10175</v>
      </c>
      <c r="B686" t="s">
        <v>143</v>
      </c>
      <c r="C686">
        <v>47</v>
      </c>
      <c r="D686">
        <v>102.92</v>
      </c>
      <c r="E686">
        <v>10</v>
      </c>
      <c r="F686" s="6">
        <f>IFERROR(VLOOKUP(A686,Orders!A:B,2,FALSE),"")</f>
        <v>37931</v>
      </c>
      <c r="G686" s="6">
        <f>IFERROR(VLOOKUP(A686,Orders!A:C,3,FALSE),"")</f>
        <v>37939</v>
      </c>
      <c r="H686" s="6">
        <f>IFERROR(VLOOKUP(A686,Orders!A:D,4,FALSE),"")</f>
        <v>37934</v>
      </c>
      <c r="I686" t="str">
        <f>IFERROR(VLOOKUP(A686,Orders!A:E,5,FALSE),"")</f>
        <v>Shipped</v>
      </c>
      <c r="J686">
        <f>IFERROR(VLOOKUP(A686,Orders!A:G,7,FALSE),"")</f>
        <v>324</v>
      </c>
      <c r="K686">
        <f>IFERROR(VLOOKUP(J686,Customers!A:L,12,FALSE),"")</f>
        <v>1501</v>
      </c>
      <c r="L686">
        <f>IFERROR(VLOOKUP(J686,Customers!A:M,13,FALSE),"")</f>
        <v>77000</v>
      </c>
      <c r="M686" t="str">
        <f>IFERROR(VLOOKUP(J686,Customers!A:H,8,FALSE),"")</f>
        <v>London</v>
      </c>
      <c r="N686">
        <f>IFERROR(VLOOKUP(K686,Employees!A:F,6,FALSE),"")</f>
        <v>7</v>
      </c>
      <c r="O686" t="str">
        <f>IFERROR(VLOOKUP(N686,Offices!A:B,2,FALSE),"")</f>
        <v>London</v>
      </c>
      <c r="P686" s="6">
        <f>IFERROR(VLOOKUP(J686,Payments!A:C,3,FALSE),"")</f>
        <v>38334</v>
      </c>
      <c r="Q686">
        <f>IFERROR(VLOOKUP(J686,Payments!A:D,4,FALSE),"")</f>
        <v>13671.82</v>
      </c>
      <c r="R686" t="str">
        <f>IFERROR(VLOOKUP(B686,Products!A:C,3,FALSE),"")</f>
        <v>Trucks and Buses</v>
      </c>
      <c r="S686">
        <f>IFERROR(VLOOKUP(B686,Products!A:G,7,FALSE),"")</f>
        <v>3128</v>
      </c>
      <c r="T686">
        <f>IFERROR(VLOOKUP(B686,Products!A:I,9,FALSE),"")</f>
        <v>121.08</v>
      </c>
      <c r="U686">
        <f t="shared" si="80"/>
        <v>5</v>
      </c>
      <c r="V686" t="str">
        <f t="shared" si="81"/>
        <v>Yes</v>
      </c>
      <c r="W686">
        <f t="shared" si="82"/>
        <v>2003</v>
      </c>
      <c r="X686">
        <f t="shared" si="83"/>
        <v>11</v>
      </c>
      <c r="Y686">
        <f>IFERROR(VLOOKUP(B686,Products!A:I,8,FALSE),"")</f>
        <v>84.76</v>
      </c>
      <c r="Z686">
        <f t="shared" si="84"/>
        <v>4837.24</v>
      </c>
      <c r="AA686">
        <f t="shared" si="85"/>
        <v>21.425200566304856</v>
      </c>
      <c r="AB686">
        <f t="shared" si="86"/>
        <v>0</v>
      </c>
      <c r="AC686">
        <f t="shared" si="87"/>
        <v>853.51999999999987</v>
      </c>
    </row>
    <row r="687" spans="1:29">
      <c r="A687">
        <v>10175</v>
      </c>
      <c r="B687" t="s">
        <v>145</v>
      </c>
      <c r="C687">
        <v>28</v>
      </c>
      <c r="D687">
        <v>121.4</v>
      </c>
      <c r="E687">
        <v>6</v>
      </c>
      <c r="F687" s="6">
        <f>IFERROR(VLOOKUP(A687,Orders!A:B,2,FALSE),"")</f>
        <v>37931</v>
      </c>
      <c r="G687" s="6">
        <f>IFERROR(VLOOKUP(A687,Orders!A:C,3,FALSE),"")</f>
        <v>37939</v>
      </c>
      <c r="H687" s="6">
        <f>IFERROR(VLOOKUP(A687,Orders!A:D,4,FALSE),"")</f>
        <v>37934</v>
      </c>
      <c r="I687" t="str">
        <f>IFERROR(VLOOKUP(A687,Orders!A:E,5,FALSE),"")</f>
        <v>Shipped</v>
      </c>
      <c r="J687">
        <f>IFERROR(VLOOKUP(A687,Orders!A:G,7,FALSE),"")</f>
        <v>324</v>
      </c>
      <c r="K687">
        <f>IFERROR(VLOOKUP(J687,Customers!A:L,12,FALSE),"")</f>
        <v>1501</v>
      </c>
      <c r="L687">
        <f>IFERROR(VLOOKUP(J687,Customers!A:M,13,FALSE),"")</f>
        <v>77000</v>
      </c>
      <c r="M687" t="str">
        <f>IFERROR(VLOOKUP(J687,Customers!A:H,8,FALSE),"")</f>
        <v>London</v>
      </c>
      <c r="N687">
        <f>IFERROR(VLOOKUP(K687,Employees!A:F,6,FALSE),"")</f>
        <v>7</v>
      </c>
      <c r="O687" t="str">
        <f>IFERROR(VLOOKUP(N687,Offices!A:B,2,FALSE),"")</f>
        <v>London</v>
      </c>
      <c r="P687" s="6">
        <f>IFERROR(VLOOKUP(J687,Payments!A:C,3,FALSE),"")</f>
        <v>38334</v>
      </c>
      <c r="Q687">
        <f>IFERROR(VLOOKUP(J687,Payments!A:D,4,FALSE),"")</f>
        <v>13671.82</v>
      </c>
      <c r="R687" t="str">
        <f>IFERROR(VLOOKUP(B687,Products!A:C,3,FALSE),"")</f>
        <v>Trucks and Buses</v>
      </c>
      <c r="S687">
        <f>IFERROR(VLOOKUP(B687,Products!A:G,7,FALSE),"")</f>
        <v>2327</v>
      </c>
      <c r="T687">
        <f>IFERROR(VLOOKUP(B687,Products!A:I,9,FALSE),"")</f>
        <v>127.79</v>
      </c>
      <c r="U687">
        <f t="shared" si="80"/>
        <v>5</v>
      </c>
      <c r="V687" t="str">
        <f t="shared" si="81"/>
        <v>Yes</v>
      </c>
      <c r="W687">
        <f t="shared" si="82"/>
        <v>2003</v>
      </c>
      <c r="X687">
        <f t="shared" si="83"/>
        <v>11</v>
      </c>
      <c r="Y687">
        <f>IFERROR(VLOOKUP(B687,Products!A:I,8,FALSE),"")</f>
        <v>61.34</v>
      </c>
      <c r="Z687">
        <f t="shared" si="84"/>
        <v>3399.2000000000003</v>
      </c>
      <c r="AA687">
        <f t="shared" si="85"/>
        <v>97.913270296706884</v>
      </c>
      <c r="AB687">
        <f t="shared" si="86"/>
        <v>1</v>
      </c>
      <c r="AC687">
        <f t="shared" si="87"/>
        <v>1681.68</v>
      </c>
    </row>
    <row r="688" spans="1:29">
      <c r="A688">
        <v>10175</v>
      </c>
      <c r="B688" t="s">
        <v>157</v>
      </c>
      <c r="C688">
        <v>37</v>
      </c>
      <c r="D688">
        <v>32.18</v>
      </c>
      <c r="E688">
        <v>2</v>
      </c>
      <c r="F688" s="6">
        <f>IFERROR(VLOOKUP(A688,Orders!A:B,2,FALSE),"")</f>
        <v>37931</v>
      </c>
      <c r="G688" s="6">
        <f>IFERROR(VLOOKUP(A688,Orders!A:C,3,FALSE),"")</f>
        <v>37939</v>
      </c>
      <c r="H688" s="6">
        <f>IFERROR(VLOOKUP(A688,Orders!A:D,4,FALSE),"")</f>
        <v>37934</v>
      </c>
      <c r="I688" t="str">
        <f>IFERROR(VLOOKUP(A688,Orders!A:E,5,FALSE),"")</f>
        <v>Shipped</v>
      </c>
      <c r="J688">
        <f>IFERROR(VLOOKUP(A688,Orders!A:G,7,FALSE),"")</f>
        <v>324</v>
      </c>
      <c r="K688">
        <f>IFERROR(VLOOKUP(J688,Customers!A:L,12,FALSE),"")</f>
        <v>1501</v>
      </c>
      <c r="L688">
        <f>IFERROR(VLOOKUP(J688,Customers!A:M,13,FALSE),"")</f>
        <v>77000</v>
      </c>
      <c r="M688" t="str">
        <f>IFERROR(VLOOKUP(J688,Customers!A:H,8,FALSE),"")</f>
        <v>London</v>
      </c>
      <c r="N688">
        <f>IFERROR(VLOOKUP(K688,Employees!A:F,6,FALSE),"")</f>
        <v>7</v>
      </c>
      <c r="O688" t="str">
        <f>IFERROR(VLOOKUP(N688,Offices!A:B,2,FALSE),"")</f>
        <v>London</v>
      </c>
      <c r="P688" s="6">
        <f>IFERROR(VLOOKUP(J688,Payments!A:C,3,FALSE),"")</f>
        <v>38334</v>
      </c>
      <c r="Q688">
        <f>IFERROR(VLOOKUP(J688,Payments!A:D,4,FALSE),"")</f>
        <v>13671.82</v>
      </c>
      <c r="R688" t="str">
        <f>IFERROR(VLOOKUP(B688,Products!A:C,3,FALSE),"")</f>
        <v>Classic Cars</v>
      </c>
      <c r="S688">
        <f>IFERROR(VLOOKUP(B688,Products!A:G,7,FALSE),"")</f>
        <v>2542</v>
      </c>
      <c r="T688">
        <f>IFERROR(VLOOKUP(B688,Products!A:I,9,FALSE),"")</f>
        <v>35.36</v>
      </c>
      <c r="U688">
        <f t="shared" si="80"/>
        <v>5</v>
      </c>
      <c r="V688" t="str">
        <f t="shared" si="81"/>
        <v>Yes</v>
      </c>
      <c r="W688">
        <f t="shared" si="82"/>
        <v>2003</v>
      </c>
      <c r="X688">
        <f t="shared" si="83"/>
        <v>11</v>
      </c>
      <c r="Y688">
        <f>IFERROR(VLOOKUP(B688,Products!A:I,8,FALSE),"")</f>
        <v>15.91</v>
      </c>
      <c r="Z688">
        <f t="shared" si="84"/>
        <v>1190.6600000000001</v>
      </c>
      <c r="AA688">
        <f t="shared" si="85"/>
        <v>102.26272784412318</v>
      </c>
      <c r="AB688">
        <f t="shared" si="86"/>
        <v>1</v>
      </c>
      <c r="AC688">
        <f t="shared" si="87"/>
        <v>601.99</v>
      </c>
    </row>
    <row r="689" spans="1:29">
      <c r="A689">
        <v>10175</v>
      </c>
      <c r="B689" t="s">
        <v>147</v>
      </c>
      <c r="C689">
        <v>22</v>
      </c>
      <c r="D689">
        <v>89.57</v>
      </c>
      <c r="E689">
        <v>8</v>
      </c>
      <c r="F689" s="6">
        <f>IFERROR(VLOOKUP(A689,Orders!A:B,2,FALSE),"")</f>
        <v>37931</v>
      </c>
      <c r="G689" s="6">
        <f>IFERROR(VLOOKUP(A689,Orders!A:C,3,FALSE),"")</f>
        <v>37939</v>
      </c>
      <c r="H689" s="6">
        <f>IFERROR(VLOOKUP(A689,Orders!A:D,4,FALSE),"")</f>
        <v>37934</v>
      </c>
      <c r="I689" t="str">
        <f>IFERROR(VLOOKUP(A689,Orders!A:E,5,FALSE),"")</f>
        <v>Shipped</v>
      </c>
      <c r="J689">
        <f>IFERROR(VLOOKUP(A689,Orders!A:G,7,FALSE),"")</f>
        <v>324</v>
      </c>
      <c r="K689">
        <f>IFERROR(VLOOKUP(J689,Customers!A:L,12,FALSE),"")</f>
        <v>1501</v>
      </c>
      <c r="L689">
        <f>IFERROR(VLOOKUP(J689,Customers!A:M,13,FALSE),"")</f>
        <v>77000</v>
      </c>
      <c r="M689" t="str">
        <f>IFERROR(VLOOKUP(J689,Customers!A:H,8,FALSE),"")</f>
        <v>London</v>
      </c>
      <c r="N689">
        <f>IFERROR(VLOOKUP(K689,Employees!A:F,6,FALSE),"")</f>
        <v>7</v>
      </c>
      <c r="O689" t="str">
        <f>IFERROR(VLOOKUP(N689,Offices!A:B,2,FALSE),"")</f>
        <v>London</v>
      </c>
      <c r="P689" s="6">
        <f>IFERROR(VLOOKUP(J689,Payments!A:C,3,FALSE),"")</f>
        <v>38334</v>
      </c>
      <c r="Q689">
        <f>IFERROR(VLOOKUP(J689,Payments!A:D,4,FALSE),"")</f>
        <v>13671.82</v>
      </c>
      <c r="R689" t="str">
        <f>IFERROR(VLOOKUP(B689,Products!A:C,3,FALSE),"")</f>
        <v>Trucks and Buses</v>
      </c>
      <c r="S689">
        <f>IFERROR(VLOOKUP(B689,Products!A:G,7,FALSE),"")</f>
        <v>5099</v>
      </c>
      <c r="T689">
        <f>IFERROR(VLOOKUP(B689,Products!A:I,9,FALSE),"")</f>
        <v>96.31</v>
      </c>
      <c r="U689">
        <f t="shared" si="80"/>
        <v>5</v>
      </c>
      <c r="V689" t="str">
        <f t="shared" si="81"/>
        <v>Yes</v>
      </c>
      <c r="W689">
        <f t="shared" si="82"/>
        <v>2003</v>
      </c>
      <c r="X689">
        <f t="shared" si="83"/>
        <v>11</v>
      </c>
      <c r="Y689">
        <f>IFERROR(VLOOKUP(B689,Products!A:I,8,FALSE),"")</f>
        <v>53.93</v>
      </c>
      <c r="Z689">
        <f t="shared" si="84"/>
        <v>1970.54</v>
      </c>
      <c r="AA689">
        <f t="shared" si="85"/>
        <v>66.085666604858133</v>
      </c>
      <c r="AB689">
        <f t="shared" si="86"/>
        <v>0</v>
      </c>
      <c r="AC689">
        <f t="shared" si="87"/>
        <v>784.07999999999981</v>
      </c>
    </row>
    <row r="690" spans="1:29">
      <c r="A690">
        <v>10175</v>
      </c>
      <c r="B690" t="s">
        <v>159</v>
      </c>
      <c r="C690">
        <v>50</v>
      </c>
      <c r="D690">
        <v>50.86</v>
      </c>
      <c r="E690">
        <v>3</v>
      </c>
      <c r="F690" s="6">
        <f>IFERROR(VLOOKUP(A690,Orders!A:B,2,FALSE),"")</f>
        <v>37931</v>
      </c>
      <c r="G690" s="6">
        <f>IFERROR(VLOOKUP(A690,Orders!A:C,3,FALSE),"")</f>
        <v>37939</v>
      </c>
      <c r="H690" s="6">
        <f>IFERROR(VLOOKUP(A690,Orders!A:D,4,FALSE),"")</f>
        <v>37934</v>
      </c>
      <c r="I690" t="str">
        <f>IFERROR(VLOOKUP(A690,Orders!A:E,5,FALSE),"")</f>
        <v>Shipped</v>
      </c>
      <c r="J690">
        <f>IFERROR(VLOOKUP(A690,Orders!A:G,7,FALSE),"")</f>
        <v>324</v>
      </c>
      <c r="K690">
        <f>IFERROR(VLOOKUP(J690,Customers!A:L,12,FALSE),"")</f>
        <v>1501</v>
      </c>
      <c r="L690">
        <f>IFERROR(VLOOKUP(J690,Customers!A:M,13,FALSE),"")</f>
        <v>77000</v>
      </c>
      <c r="M690" t="str">
        <f>IFERROR(VLOOKUP(J690,Customers!A:H,8,FALSE),"")</f>
        <v>London</v>
      </c>
      <c r="N690">
        <f>IFERROR(VLOOKUP(K690,Employees!A:F,6,FALSE),"")</f>
        <v>7</v>
      </c>
      <c r="O690" t="str">
        <f>IFERROR(VLOOKUP(N690,Offices!A:B,2,FALSE),"")</f>
        <v>London</v>
      </c>
      <c r="P690" s="6">
        <f>IFERROR(VLOOKUP(J690,Payments!A:C,3,FALSE),"")</f>
        <v>38334</v>
      </c>
      <c r="Q690">
        <f>IFERROR(VLOOKUP(J690,Payments!A:D,4,FALSE),"")</f>
        <v>13671.82</v>
      </c>
      <c r="R690" t="str">
        <f>IFERROR(VLOOKUP(B690,Products!A:C,3,FALSE),"")</f>
        <v>Trucks and Buses</v>
      </c>
      <c r="S690">
        <f>IFERROR(VLOOKUP(B690,Products!A:G,7,FALSE),"")</f>
        <v>2874</v>
      </c>
      <c r="T690">
        <f>IFERROR(VLOOKUP(B690,Products!A:I,9,FALSE),"")</f>
        <v>54.11</v>
      </c>
      <c r="U690">
        <f t="shared" si="80"/>
        <v>5</v>
      </c>
      <c r="V690" t="str">
        <f t="shared" si="81"/>
        <v>Yes</v>
      </c>
      <c r="W690">
        <f t="shared" si="82"/>
        <v>2003</v>
      </c>
      <c r="X690">
        <f t="shared" si="83"/>
        <v>11</v>
      </c>
      <c r="Y690">
        <f>IFERROR(VLOOKUP(B690,Products!A:I,8,FALSE),"")</f>
        <v>25.98</v>
      </c>
      <c r="Z690">
        <f t="shared" si="84"/>
        <v>2543</v>
      </c>
      <c r="AA690">
        <f t="shared" si="85"/>
        <v>95.765973826020016</v>
      </c>
      <c r="AB690">
        <f t="shared" si="86"/>
        <v>1</v>
      </c>
      <c r="AC690">
        <f t="shared" si="87"/>
        <v>1244</v>
      </c>
    </row>
    <row r="691" spans="1:29">
      <c r="A691">
        <v>10175</v>
      </c>
      <c r="B691" t="s">
        <v>148</v>
      </c>
      <c r="C691">
        <v>29</v>
      </c>
      <c r="D691">
        <v>56.24</v>
      </c>
      <c r="E691">
        <v>12</v>
      </c>
      <c r="F691" s="6">
        <f>IFERROR(VLOOKUP(A691,Orders!A:B,2,FALSE),"")</f>
        <v>37931</v>
      </c>
      <c r="G691" s="6">
        <f>IFERROR(VLOOKUP(A691,Orders!A:C,3,FALSE),"")</f>
        <v>37939</v>
      </c>
      <c r="H691" s="6">
        <f>IFERROR(VLOOKUP(A691,Orders!A:D,4,FALSE),"")</f>
        <v>37934</v>
      </c>
      <c r="I691" t="str">
        <f>IFERROR(VLOOKUP(A691,Orders!A:E,5,FALSE),"")</f>
        <v>Shipped</v>
      </c>
      <c r="J691">
        <f>IFERROR(VLOOKUP(A691,Orders!A:G,7,FALSE),"")</f>
        <v>324</v>
      </c>
      <c r="K691">
        <f>IFERROR(VLOOKUP(J691,Customers!A:L,12,FALSE),"")</f>
        <v>1501</v>
      </c>
      <c r="L691">
        <f>IFERROR(VLOOKUP(J691,Customers!A:M,13,FALSE),"")</f>
        <v>77000</v>
      </c>
      <c r="M691" t="str">
        <f>IFERROR(VLOOKUP(J691,Customers!A:H,8,FALSE),"")</f>
        <v>London</v>
      </c>
      <c r="N691">
        <f>IFERROR(VLOOKUP(K691,Employees!A:F,6,FALSE),"")</f>
        <v>7</v>
      </c>
      <c r="O691" t="str">
        <f>IFERROR(VLOOKUP(N691,Offices!A:B,2,FALSE),"")</f>
        <v>London</v>
      </c>
      <c r="P691" s="6">
        <f>IFERROR(VLOOKUP(J691,Payments!A:C,3,FALSE),"")</f>
        <v>38334</v>
      </c>
      <c r="Q691">
        <f>IFERROR(VLOOKUP(J691,Payments!A:D,4,FALSE),"")</f>
        <v>13671.82</v>
      </c>
      <c r="R691" t="str">
        <f>IFERROR(VLOOKUP(B691,Products!A:C,3,FALSE),"")</f>
        <v>Trucks and Buses</v>
      </c>
      <c r="S691">
        <f>IFERROR(VLOOKUP(B691,Products!A:G,7,FALSE),"")</f>
        <v>814</v>
      </c>
      <c r="T691">
        <f>IFERROR(VLOOKUP(B691,Products!A:I,9,FALSE),"")</f>
        <v>64.64</v>
      </c>
      <c r="U691">
        <f t="shared" si="80"/>
        <v>5</v>
      </c>
      <c r="V691" t="str">
        <f t="shared" si="81"/>
        <v>Yes</v>
      </c>
      <c r="W691">
        <f t="shared" si="82"/>
        <v>2003</v>
      </c>
      <c r="X691">
        <f t="shared" si="83"/>
        <v>11</v>
      </c>
      <c r="Y691">
        <f>IFERROR(VLOOKUP(B691,Products!A:I,8,FALSE),"")</f>
        <v>33.61</v>
      </c>
      <c r="Z691">
        <f t="shared" si="84"/>
        <v>1630.96</v>
      </c>
      <c r="AA691">
        <f t="shared" si="85"/>
        <v>67.331151443022918</v>
      </c>
      <c r="AB691">
        <f t="shared" si="86"/>
        <v>1</v>
      </c>
      <c r="AC691">
        <f t="shared" si="87"/>
        <v>656.2700000000001</v>
      </c>
    </row>
    <row r="692" spans="1:29">
      <c r="A692">
        <v>10175</v>
      </c>
      <c r="B692" t="s">
        <v>149</v>
      </c>
      <c r="C692">
        <v>42</v>
      </c>
      <c r="D692">
        <v>80.92</v>
      </c>
      <c r="E692">
        <v>11</v>
      </c>
      <c r="F692" s="6">
        <f>IFERROR(VLOOKUP(A692,Orders!A:B,2,FALSE),"")</f>
        <v>37931</v>
      </c>
      <c r="G692" s="6">
        <f>IFERROR(VLOOKUP(A692,Orders!A:C,3,FALSE),"")</f>
        <v>37939</v>
      </c>
      <c r="H692" s="6">
        <f>IFERROR(VLOOKUP(A692,Orders!A:D,4,FALSE),"")</f>
        <v>37934</v>
      </c>
      <c r="I692" t="str">
        <f>IFERROR(VLOOKUP(A692,Orders!A:E,5,FALSE),"")</f>
        <v>Shipped</v>
      </c>
      <c r="J692">
        <f>IFERROR(VLOOKUP(A692,Orders!A:G,7,FALSE),"")</f>
        <v>324</v>
      </c>
      <c r="K692">
        <f>IFERROR(VLOOKUP(J692,Customers!A:L,12,FALSE),"")</f>
        <v>1501</v>
      </c>
      <c r="L692">
        <f>IFERROR(VLOOKUP(J692,Customers!A:M,13,FALSE),"")</f>
        <v>77000</v>
      </c>
      <c r="M692" t="str">
        <f>IFERROR(VLOOKUP(J692,Customers!A:H,8,FALSE),"")</f>
        <v>London</v>
      </c>
      <c r="N692">
        <f>IFERROR(VLOOKUP(K692,Employees!A:F,6,FALSE),"")</f>
        <v>7</v>
      </c>
      <c r="O692" t="str">
        <f>IFERROR(VLOOKUP(N692,Offices!A:B,2,FALSE),"")</f>
        <v>London</v>
      </c>
      <c r="P692" s="6">
        <f>IFERROR(VLOOKUP(J692,Payments!A:C,3,FALSE),"")</f>
        <v>38334</v>
      </c>
      <c r="Q692">
        <f>IFERROR(VLOOKUP(J692,Payments!A:D,4,FALSE),"")</f>
        <v>13671.82</v>
      </c>
      <c r="R692" t="str">
        <f>IFERROR(VLOOKUP(B692,Products!A:C,3,FALSE),"")</f>
        <v>Classic Cars</v>
      </c>
      <c r="S692">
        <f>IFERROR(VLOOKUP(B692,Products!A:G,7,FALSE),"")</f>
        <v>6934</v>
      </c>
      <c r="T692">
        <f>IFERROR(VLOOKUP(B692,Products!A:I,9,FALSE),"")</f>
        <v>101.15</v>
      </c>
      <c r="U692">
        <f t="shared" si="80"/>
        <v>5</v>
      </c>
      <c r="V692" t="str">
        <f t="shared" si="81"/>
        <v>Yes</v>
      </c>
      <c r="W692">
        <f t="shared" si="82"/>
        <v>2003</v>
      </c>
      <c r="X692">
        <f t="shared" si="83"/>
        <v>11</v>
      </c>
      <c r="Y692">
        <f>IFERROR(VLOOKUP(B692,Products!A:I,8,FALSE),"")</f>
        <v>46.53</v>
      </c>
      <c r="Z692">
        <f t="shared" si="84"/>
        <v>3398.64</v>
      </c>
      <c r="AA692">
        <f t="shared" si="85"/>
        <v>73.90930582419945</v>
      </c>
      <c r="AB692">
        <f t="shared" si="86"/>
        <v>1</v>
      </c>
      <c r="AC692">
        <f t="shared" si="87"/>
        <v>1444.38</v>
      </c>
    </row>
    <row r="693" spans="1:29">
      <c r="A693">
        <v>10176</v>
      </c>
      <c r="B693" t="s">
        <v>164</v>
      </c>
      <c r="C693">
        <v>33</v>
      </c>
      <c r="D693">
        <v>166.24</v>
      </c>
      <c r="E693">
        <v>2</v>
      </c>
      <c r="F693" s="6">
        <f>IFERROR(VLOOKUP(A693,Orders!A:B,2,FALSE),"")</f>
        <v>37931</v>
      </c>
      <c r="G693" s="6">
        <f>IFERROR(VLOOKUP(A693,Orders!A:C,3,FALSE),"")</f>
        <v>37940</v>
      </c>
      <c r="H693" s="6">
        <f>IFERROR(VLOOKUP(A693,Orders!A:D,4,FALSE),"")</f>
        <v>37937</v>
      </c>
      <c r="I693" t="str">
        <f>IFERROR(VLOOKUP(A693,Orders!A:E,5,FALSE),"")</f>
        <v>Shipped</v>
      </c>
      <c r="J693">
        <f>IFERROR(VLOOKUP(A693,Orders!A:G,7,FALSE),"")</f>
        <v>386</v>
      </c>
      <c r="K693">
        <f>IFERROR(VLOOKUP(J693,Customers!A:L,12,FALSE),"")</f>
        <v>1401</v>
      </c>
      <c r="L693">
        <f>IFERROR(VLOOKUP(J693,Customers!A:M,13,FALSE),"")</f>
        <v>121400</v>
      </c>
      <c r="M693" t="str">
        <f>IFERROR(VLOOKUP(J693,Customers!A:H,8,FALSE),"")</f>
        <v>Reggio Emilia</v>
      </c>
      <c r="N693">
        <f>IFERROR(VLOOKUP(K693,Employees!A:F,6,FALSE),"")</f>
        <v>4</v>
      </c>
      <c r="O693" t="str">
        <f>IFERROR(VLOOKUP(N693,Offices!A:B,2,FALSE),"")</f>
        <v>Paris</v>
      </c>
      <c r="P693" s="6">
        <f>IFERROR(VLOOKUP(J693,Payments!A:C,3,FALSE),"")</f>
        <v>37943</v>
      </c>
      <c r="Q693">
        <f>IFERROR(VLOOKUP(J693,Payments!A:D,4,FALSE),"")</f>
        <v>38524.29</v>
      </c>
      <c r="R693" t="str">
        <f>IFERROR(VLOOKUP(B693,Products!A:C,3,FALSE),"")</f>
        <v>Classic Cars</v>
      </c>
      <c r="S693">
        <f>IFERROR(VLOOKUP(B693,Products!A:G,7,FALSE),"")</f>
        <v>3619</v>
      </c>
      <c r="T693">
        <f>IFERROR(VLOOKUP(B693,Products!A:I,9,FALSE),"")</f>
        <v>207.8</v>
      </c>
      <c r="U693">
        <f t="shared" si="80"/>
        <v>3</v>
      </c>
      <c r="V693" t="str">
        <f t="shared" si="81"/>
        <v>Yes</v>
      </c>
      <c r="W693">
        <f t="shared" si="82"/>
        <v>2003</v>
      </c>
      <c r="X693">
        <f t="shared" si="83"/>
        <v>11</v>
      </c>
      <c r="Y693">
        <f>IFERROR(VLOOKUP(B693,Products!A:I,8,FALSE),"")</f>
        <v>95.59</v>
      </c>
      <c r="Z693">
        <f t="shared" si="84"/>
        <v>5485.92</v>
      </c>
      <c r="AA693">
        <f t="shared" si="85"/>
        <v>73.909404749450786</v>
      </c>
      <c r="AB693">
        <f t="shared" si="86"/>
        <v>1</v>
      </c>
      <c r="AC693">
        <f t="shared" si="87"/>
        <v>2331.4500000000003</v>
      </c>
    </row>
    <row r="694" spans="1:29">
      <c r="A694">
        <v>10176</v>
      </c>
      <c r="B694" t="s">
        <v>150</v>
      </c>
      <c r="C694">
        <v>47</v>
      </c>
      <c r="D694">
        <v>145.04</v>
      </c>
      <c r="E694">
        <v>3</v>
      </c>
      <c r="F694" s="6">
        <f>IFERROR(VLOOKUP(A694,Orders!A:B,2,FALSE),"")</f>
        <v>37931</v>
      </c>
      <c r="G694" s="6">
        <f>IFERROR(VLOOKUP(A694,Orders!A:C,3,FALSE),"")</f>
        <v>37940</v>
      </c>
      <c r="H694" s="6">
        <f>IFERROR(VLOOKUP(A694,Orders!A:D,4,FALSE),"")</f>
        <v>37937</v>
      </c>
      <c r="I694" t="str">
        <f>IFERROR(VLOOKUP(A694,Orders!A:E,5,FALSE),"")</f>
        <v>Shipped</v>
      </c>
      <c r="J694">
        <f>IFERROR(VLOOKUP(A694,Orders!A:G,7,FALSE),"")</f>
        <v>386</v>
      </c>
      <c r="K694">
        <f>IFERROR(VLOOKUP(J694,Customers!A:L,12,FALSE),"")</f>
        <v>1401</v>
      </c>
      <c r="L694">
        <f>IFERROR(VLOOKUP(J694,Customers!A:M,13,FALSE),"")</f>
        <v>121400</v>
      </c>
      <c r="M694" t="str">
        <f>IFERROR(VLOOKUP(J694,Customers!A:H,8,FALSE),"")</f>
        <v>Reggio Emilia</v>
      </c>
      <c r="N694">
        <f>IFERROR(VLOOKUP(K694,Employees!A:F,6,FALSE),"")</f>
        <v>4</v>
      </c>
      <c r="O694" t="str">
        <f>IFERROR(VLOOKUP(N694,Offices!A:B,2,FALSE),"")</f>
        <v>Paris</v>
      </c>
      <c r="P694" s="6">
        <f>IFERROR(VLOOKUP(J694,Payments!A:C,3,FALSE),"")</f>
        <v>37943</v>
      </c>
      <c r="Q694">
        <f>IFERROR(VLOOKUP(J694,Payments!A:D,4,FALSE),"")</f>
        <v>38524.29</v>
      </c>
      <c r="R694" t="str">
        <f>IFERROR(VLOOKUP(B694,Products!A:C,3,FALSE),"")</f>
        <v>Classic Cars</v>
      </c>
      <c r="S694">
        <f>IFERROR(VLOOKUP(B694,Products!A:G,7,FALSE),"")</f>
        <v>6906</v>
      </c>
      <c r="T694">
        <f>IFERROR(VLOOKUP(B694,Products!A:I,9,FALSE),"")</f>
        <v>151.08000000000001</v>
      </c>
      <c r="U694">
        <f t="shared" si="80"/>
        <v>3</v>
      </c>
      <c r="V694" t="str">
        <f t="shared" si="81"/>
        <v>Yes</v>
      </c>
      <c r="W694">
        <f t="shared" si="82"/>
        <v>2003</v>
      </c>
      <c r="X694">
        <f t="shared" si="83"/>
        <v>11</v>
      </c>
      <c r="Y694">
        <f>IFERROR(VLOOKUP(B694,Products!A:I,8,FALSE),"")</f>
        <v>89.14</v>
      </c>
      <c r="Z694">
        <f t="shared" si="84"/>
        <v>6816.8799999999992</v>
      </c>
      <c r="AA694">
        <f t="shared" si="85"/>
        <v>62.710343280233324</v>
      </c>
      <c r="AB694">
        <f t="shared" si="86"/>
        <v>0</v>
      </c>
      <c r="AC694">
        <f t="shared" si="87"/>
        <v>2627.2999999999997</v>
      </c>
    </row>
    <row r="695" spans="1:29">
      <c r="A695">
        <v>10176</v>
      </c>
      <c r="B695" t="s">
        <v>165</v>
      </c>
      <c r="C695">
        <v>50</v>
      </c>
      <c r="D695">
        <v>160.91</v>
      </c>
      <c r="E695">
        <v>1</v>
      </c>
      <c r="F695" s="6">
        <f>IFERROR(VLOOKUP(A695,Orders!A:B,2,FALSE),"")</f>
        <v>37931</v>
      </c>
      <c r="G695" s="6">
        <f>IFERROR(VLOOKUP(A695,Orders!A:C,3,FALSE),"")</f>
        <v>37940</v>
      </c>
      <c r="H695" s="6">
        <f>IFERROR(VLOOKUP(A695,Orders!A:D,4,FALSE),"")</f>
        <v>37937</v>
      </c>
      <c r="I695" t="str">
        <f>IFERROR(VLOOKUP(A695,Orders!A:E,5,FALSE),"")</f>
        <v>Shipped</v>
      </c>
      <c r="J695">
        <f>IFERROR(VLOOKUP(A695,Orders!A:G,7,FALSE),"")</f>
        <v>386</v>
      </c>
      <c r="K695">
        <f>IFERROR(VLOOKUP(J695,Customers!A:L,12,FALSE),"")</f>
        <v>1401</v>
      </c>
      <c r="L695">
        <f>IFERROR(VLOOKUP(J695,Customers!A:M,13,FALSE),"")</f>
        <v>121400</v>
      </c>
      <c r="M695" t="str">
        <f>IFERROR(VLOOKUP(J695,Customers!A:H,8,FALSE),"")</f>
        <v>Reggio Emilia</v>
      </c>
      <c r="N695">
        <f>IFERROR(VLOOKUP(K695,Employees!A:F,6,FALSE),"")</f>
        <v>4</v>
      </c>
      <c r="O695" t="str">
        <f>IFERROR(VLOOKUP(N695,Offices!A:B,2,FALSE),"")</f>
        <v>Paris</v>
      </c>
      <c r="P695" s="6">
        <f>IFERROR(VLOOKUP(J695,Payments!A:C,3,FALSE),"")</f>
        <v>37943</v>
      </c>
      <c r="Q695">
        <f>IFERROR(VLOOKUP(J695,Payments!A:D,4,FALSE),"")</f>
        <v>38524.29</v>
      </c>
      <c r="R695" t="str">
        <f>IFERROR(VLOOKUP(B695,Products!A:C,3,FALSE),"")</f>
        <v>Classic Cars</v>
      </c>
      <c r="S695">
        <f>IFERROR(VLOOKUP(B695,Products!A:G,7,FALSE),"")</f>
        <v>1049</v>
      </c>
      <c r="T695">
        <f>IFERROR(VLOOKUP(B695,Products!A:I,9,FALSE),"")</f>
        <v>173.02</v>
      </c>
      <c r="U695">
        <f t="shared" si="80"/>
        <v>3</v>
      </c>
      <c r="V695" t="str">
        <f t="shared" si="81"/>
        <v>Yes</v>
      </c>
      <c r="W695">
        <f t="shared" si="82"/>
        <v>2003</v>
      </c>
      <c r="X695">
        <f t="shared" si="83"/>
        <v>11</v>
      </c>
      <c r="Y695">
        <f>IFERROR(VLOOKUP(B695,Products!A:I,8,FALSE),"")</f>
        <v>83.05</v>
      </c>
      <c r="Z695">
        <f t="shared" si="84"/>
        <v>8045.5</v>
      </c>
      <c r="AA695">
        <f t="shared" si="85"/>
        <v>93.750752558699574</v>
      </c>
      <c r="AB695">
        <f t="shared" si="86"/>
        <v>1</v>
      </c>
      <c r="AC695">
        <f t="shared" si="87"/>
        <v>3893</v>
      </c>
    </row>
    <row r="696" spans="1:29">
      <c r="A696">
        <v>10176</v>
      </c>
      <c r="B696" t="s">
        <v>152</v>
      </c>
      <c r="C696">
        <v>20</v>
      </c>
      <c r="D696">
        <v>139.16999999999999</v>
      </c>
      <c r="E696">
        <v>10</v>
      </c>
      <c r="F696" s="6">
        <f>IFERROR(VLOOKUP(A696,Orders!A:B,2,FALSE),"")</f>
        <v>37931</v>
      </c>
      <c r="G696" s="6">
        <f>IFERROR(VLOOKUP(A696,Orders!A:C,3,FALSE),"")</f>
        <v>37940</v>
      </c>
      <c r="H696" s="6">
        <f>IFERROR(VLOOKUP(A696,Orders!A:D,4,FALSE),"")</f>
        <v>37937</v>
      </c>
      <c r="I696" t="str">
        <f>IFERROR(VLOOKUP(A696,Orders!A:E,5,FALSE),"")</f>
        <v>Shipped</v>
      </c>
      <c r="J696">
        <f>IFERROR(VLOOKUP(A696,Orders!A:G,7,FALSE),"")</f>
        <v>386</v>
      </c>
      <c r="K696">
        <f>IFERROR(VLOOKUP(J696,Customers!A:L,12,FALSE),"")</f>
        <v>1401</v>
      </c>
      <c r="L696">
        <f>IFERROR(VLOOKUP(J696,Customers!A:M,13,FALSE),"")</f>
        <v>121400</v>
      </c>
      <c r="M696" t="str">
        <f>IFERROR(VLOOKUP(J696,Customers!A:H,8,FALSE),"")</f>
        <v>Reggio Emilia</v>
      </c>
      <c r="N696">
        <f>IFERROR(VLOOKUP(K696,Employees!A:F,6,FALSE),"")</f>
        <v>4</v>
      </c>
      <c r="O696" t="str">
        <f>IFERROR(VLOOKUP(N696,Offices!A:B,2,FALSE),"")</f>
        <v>Paris</v>
      </c>
      <c r="P696" s="6">
        <f>IFERROR(VLOOKUP(J696,Payments!A:C,3,FALSE),"")</f>
        <v>37943</v>
      </c>
      <c r="Q696">
        <f>IFERROR(VLOOKUP(J696,Payments!A:D,4,FALSE),"")</f>
        <v>38524.29</v>
      </c>
      <c r="R696" t="str">
        <f>IFERROR(VLOOKUP(B696,Products!A:C,3,FALSE),"")</f>
        <v>Classic Cars</v>
      </c>
      <c r="S696">
        <f>IFERROR(VLOOKUP(B696,Products!A:G,7,FALSE),"")</f>
        <v>4724</v>
      </c>
      <c r="T696">
        <f>IFERROR(VLOOKUP(B696,Products!A:I,9,FALSE),"")</f>
        <v>163.72999999999999</v>
      </c>
      <c r="U696">
        <f t="shared" si="80"/>
        <v>3</v>
      </c>
      <c r="V696" t="str">
        <f t="shared" si="81"/>
        <v>Yes</v>
      </c>
      <c r="W696">
        <f t="shared" si="82"/>
        <v>2003</v>
      </c>
      <c r="X696">
        <f t="shared" si="83"/>
        <v>11</v>
      </c>
      <c r="Y696">
        <f>IFERROR(VLOOKUP(B696,Products!A:I,8,FALSE),"")</f>
        <v>101.51</v>
      </c>
      <c r="Z696">
        <f t="shared" si="84"/>
        <v>2783.3999999999996</v>
      </c>
      <c r="AA696">
        <f t="shared" si="85"/>
        <v>37.099793123830146</v>
      </c>
      <c r="AB696">
        <f t="shared" si="86"/>
        <v>0</v>
      </c>
      <c r="AC696">
        <f t="shared" si="87"/>
        <v>753.19999999999959</v>
      </c>
    </row>
    <row r="697" spans="1:29">
      <c r="A697">
        <v>10176</v>
      </c>
      <c r="B697" t="s">
        <v>155</v>
      </c>
      <c r="C697">
        <v>36</v>
      </c>
      <c r="D697">
        <v>140.75</v>
      </c>
      <c r="E697">
        <v>5</v>
      </c>
      <c r="F697" s="6">
        <f>IFERROR(VLOOKUP(A697,Orders!A:B,2,FALSE),"")</f>
        <v>37931</v>
      </c>
      <c r="G697" s="6">
        <f>IFERROR(VLOOKUP(A697,Orders!A:C,3,FALSE),"")</f>
        <v>37940</v>
      </c>
      <c r="H697" s="6">
        <f>IFERROR(VLOOKUP(A697,Orders!A:D,4,FALSE),"")</f>
        <v>37937</v>
      </c>
      <c r="I697" t="str">
        <f>IFERROR(VLOOKUP(A697,Orders!A:E,5,FALSE),"")</f>
        <v>Shipped</v>
      </c>
      <c r="J697">
        <f>IFERROR(VLOOKUP(A697,Orders!A:G,7,FALSE),"")</f>
        <v>386</v>
      </c>
      <c r="K697">
        <f>IFERROR(VLOOKUP(J697,Customers!A:L,12,FALSE),"")</f>
        <v>1401</v>
      </c>
      <c r="L697">
        <f>IFERROR(VLOOKUP(J697,Customers!A:M,13,FALSE),"")</f>
        <v>121400</v>
      </c>
      <c r="M697" t="str">
        <f>IFERROR(VLOOKUP(J697,Customers!A:H,8,FALSE),"")</f>
        <v>Reggio Emilia</v>
      </c>
      <c r="N697">
        <f>IFERROR(VLOOKUP(K697,Employees!A:F,6,FALSE),"")</f>
        <v>4</v>
      </c>
      <c r="O697" t="str">
        <f>IFERROR(VLOOKUP(N697,Offices!A:B,2,FALSE),"")</f>
        <v>Paris</v>
      </c>
      <c r="P697" s="6">
        <f>IFERROR(VLOOKUP(J697,Payments!A:C,3,FALSE),"")</f>
        <v>37943</v>
      </c>
      <c r="Q697">
        <f>IFERROR(VLOOKUP(J697,Payments!A:D,4,FALSE),"")</f>
        <v>38524.29</v>
      </c>
      <c r="R697" t="str">
        <f>IFERROR(VLOOKUP(B697,Products!A:C,3,FALSE),"")</f>
        <v>Classic Cars</v>
      </c>
      <c r="S697">
        <f>IFERROR(VLOOKUP(B697,Products!A:G,7,FALSE),"")</f>
        <v>5545</v>
      </c>
      <c r="T697">
        <f>IFERROR(VLOOKUP(B697,Products!A:I,9,FALSE),"")</f>
        <v>143.62</v>
      </c>
      <c r="U697">
        <f t="shared" si="80"/>
        <v>3</v>
      </c>
      <c r="V697" t="str">
        <f t="shared" si="81"/>
        <v>Yes</v>
      </c>
      <c r="W697">
        <f t="shared" si="82"/>
        <v>2003</v>
      </c>
      <c r="X697">
        <f t="shared" si="83"/>
        <v>11</v>
      </c>
      <c r="Y697">
        <f>IFERROR(VLOOKUP(B697,Products!A:I,8,FALSE),"")</f>
        <v>91.92</v>
      </c>
      <c r="Z697">
        <f t="shared" si="84"/>
        <v>5067</v>
      </c>
      <c r="AA697">
        <f t="shared" si="85"/>
        <v>53.12228024369017</v>
      </c>
      <c r="AB697">
        <f t="shared" si="86"/>
        <v>0</v>
      </c>
      <c r="AC697">
        <f t="shared" si="87"/>
        <v>1757.8799999999999</v>
      </c>
    </row>
    <row r="698" spans="1:29">
      <c r="A698">
        <v>10176</v>
      </c>
      <c r="B698" t="s">
        <v>156</v>
      </c>
      <c r="C698">
        <v>27</v>
      </c>
      <c r="D698">
        <v>55.49</v>
      </c>
      <c r="E698">
        <v>8</v>
      </c>
      <c r="F698" s="6">
        <f>IFERROR(VLOOKUP(A698,Orders!A:B,2,FALSE),"")</f>
        <v>37931</v>
      </c>
      <c r="G698" s="6">
        <f>IFERROR(VLOOKUP(A698,Orders!A:C,3,FALSE),"")</f>
        <v>37940</v>
      </c>
      <c r="H698" s="6">
        <f>IFERROR(VLOOKUP(A698,Orders!A:D,4,FALSE),"")</f>
        <v>37937</v>
      </c>
      <c r="I698" t="str">
        <f>IFERROR(VLOOKUP(A698,Orders!A:E,5,FALSE),"")</f>
        <v>Shipped</v>
      </c>
      <c r="J698">
        <f>IFERROR(VLOOKUP(A698,Orders!A:G,7,FALSE),"")</f>
        <v>386</v>
      </c>
      <c r="K698">
        <f>IFERROR(VLOOKUP(J698,Customers!A:L,12,FALSE),"")</f>
        <v>1401</v>
      </c>
      <c r="L698">
        <f>IFERROR(VLOOKUP(J698,Customers!A:M,13,FALSE),"")</f>
        <v>121400</v>
      </c>
      <c r="M698" t="str">
        <f>IFERROR(VLOOKUP(J698,Customers!A:H,8,FALSE),"")</f>
        <v>Reggio Emilia</v>
      </c>
      <c r="N698">
        <f>IFERROR(VLOOKUP(K698,Employees!A:F,6,FALSE),"")</f>
        <v>4</v>
      </c>
      <c r="O698" t="str">
        <f>IFERROR(VLOOKUP(N698,Offices!A:B,2,FALSE),"")</f>
        <v>Paris</v>
      </c>
      <c r="P698" s="6">
        <f>IFERROR(VLOOKUP(J698,Payments!A:C,3,FALSE),"")</f>
        <v>37943</v>
      </c>
      <c r="Q698">
        <f>IFERROR(VLOOKUP(J698,Payments!A:D,4,FALSE),"")</f>
        <v>38524.29</v>
      </c>
      <c r="R698" t="str">
        <f>IFERROR(VLOOKUP(B698,Products!A:C,3,FALSE),"")</f>
        <v>Classic Cars</v>
      </c>
      <c r="S698">
        <f>IFERROR(VLOOKUP(B698,Products!A:G,7,FALSE),"")</f>
        <v>4074</v>
      </c>
      <c r="T698">
        <f>IFERROR(VLOOKUP(B698,Products!A:I,9,FALSE),"")</f>
        <v>57.8</v>
      </c>
      <c r="U698">
        <f t="shared" si="80"/>
        <v>3</v>
      </c>
      <c r="V698" t="str">
        <f t="shared" si="81"/>
        <v>Yes</v>
      </c>
      <c r="W698">
        <f t="shared" si="82"/>
        <v>2003</v>
      </c>
      <c r="X698">
        <f t="shared" si="83"/>
        <v>11</v>
      </c>
      <c r="Y698">
        <f>IFERROR(VLOOKUP(B698,Products!A:I,8,FALSE),"")</f>
        <v>32.369999999999997</v>
      </c>
      <c r="Z698">
        <f t="shared" si="84"/>
        <v>1498.23</v>
      </c>
      <c r="AA698">
        <f t="shared" si="85"/>
        <v>71.424158171146146</v>
      </c>
      <c r="AB698">
        <f t="shared" si="86"/>
        <v>1</v>
      </c>
      <c r="AC698">
        <f t="shared" si="87"/>
        <v>624.24000000000012</v>
      </c>
    </row>
    <row r="699" spans="1:29">
      <c r="A699">
        <v>10176</v>
      </c>
      <c r="B699" t="s">
        <v>158</v>
      </c>
      <c r="C699">
        <v>29</v>
      </c>
      <c r="D699">
        <v>101.72</v>
      </c>
      <c r="E699">
        <v>7</v>
      </c>
      <c r="F699" s="6">
        <f>IFERROR(VLOOKUP(A699,Orders!A:B,2,FALSE),"")</f>
        <v>37931</v>
      </c>
      <c r="G699" s="6">
        <f>IFERROR(VLOOKUP(A699,Orders!A:C,3,FALSE),"")</f>
        <v>37940</v>
      </c>
      <c r="H699" s="6">
        <f>IFERROR(VLOOKUP(A699,Orders!A:D,4,FALSE),"")</f>
        <v>37937</v>
      </c>
      <c r="I699" t="str">
        <f>IFERROR(VLOOKUP(A699,Orders!A:E,5,FALSE),"")</f>
        <v>Shipped</v>
      </c>
      <c r="J699">
        <f>IFERROR(VLOOKUP(A699,Orders!A:G,7,FALSE),"")</f>
        <v>386</v>
      </c>
      <c r="K699">
        <f>IFERROR(VLOOKUP(J699,Customers!A:L,12,FALSE),"")</f>
        <v>1401</v>
      </c>
      <c r="L699">
        <f>IFERROR(VLOOKUP(J699,Customers!A:M,13,FALSE),"")</f>
        <v>121400</v>
      </c>
      <c r="M699" t="str">
        <f>IFERROR(VLOOKUP(J699,Customers!A:H,8,FALSE),"")</f>
        <v>Reggio Emilia</v>
      </c>
      <c r="N699">
        <f>IFERROR(VLOOKUP(K699,Employees!A:F,6,FALSE),"")</f>
        <v>4</v>
      </c>
      <c r="O699" t="str">
        <f>IFERROR(VLOOKUP(N699,Offices!A:B,2,FALSE),"")</f>
        <v>Paris</v>
      </c>
      <c r="P699" s="6">
        <f>IFERROR(VLOOKUP(J699,Payments!A:C,3,FALSE),"")</f>
        <v>37943</v>
      </c>
      <c r="Q699">
        <f>IFERROR(VLOOKUP(J699,Payments!A:D,4,FALSE),"")</f>
        <v>38524.29</v>
      </c>
      <c r="R699" t="str">
        <f>IFERROR(VLOOKUP(B699,Products!A:C,3,FALSE),"")</f>
        <v>Classic Cars</v>
      </c>
      <c r="S699">
        <f>IFERROR(VLOOKUP(B699,Products!A:G,7,FALSE),"")</f>
        <v>6582</v>
      </c>
      <c r="T699">
        <f>IFERROR(VLOOKUP(B699,Products!A:I,9,FALSE),"")</f>
        <v>118.28</v>
      </c>
      <c r="U699">
        <f t="shared" si="80"/>
        <v>3</v>
      </c>
      <c r="V699" t="str">
        <f t="shared" si="81"/>
        <v>Yes</v>
      </c>
      <c r="W699">
        <f t="shared" si="82"/>
        <v>2003</v>
      </c>
      <c r="X699">
        <f t="shared" si="83"/>
        <v>11</v>
      </c>
      <c r="Y699">
        <f>IFERROR(VLOOKUP(B699,Products!A:I,8,FALSE),"")</f>
        <v>69.78</v>
      </c>
      <c r="Z699">
        <f t="shared" si="84"/>
        <v>2949.88</v>
      </c>
      <c r="AA699">
        <f t="shared" si="85"/>
        <v>45.772427629693318</v>
      </c>
      <c r="AB699">
        <f t="shared" si="86"/>
        <v>0</v>
      </c>
      <c r="AC699">
        <f t="shared" si="87"/>
        <v>926.26</v>
      </c>
    </row>
    <row r="700" spans="1:29">
      <c r="A700">
        <v>10176</v>
      </c>
      <c r="B700" t="s">
        <v>160</v>
      </c>
      <c r="C700">
        <v>22</v>
      </c>
      <c r="D700">
        <v>62.14</v>
      </c>
      <c r="E700">
        <v>6</v>
      </c>
      <c r="F700" s="6">
        <f>IFERROR(VLOOKUP(A700,Orders!A:B,2,FALSE),"")</f>
        <v>37931</v>
      </c>
      <c r="G700" s="6">
        <f>IFERROR(VLOOKUP(A700,Orders!A:C,3,FALSE),"")</f>
        <v>37940</v>
      </c>
      <c r="H700" s="6">
        <f>IFERROR(VLOOKUP(A700,Orders!A:D,4,FALSE),"")</f>
        <v>37937</v>
      </c>
      <c r="I700" t="str">
        <f>IFERROR(VLOOKUP(A700,Orders!A:E,5,FALSE),"")</f>
        <v>Shipped</v>
      </c>
      <c r="J700">
        <f>IFERROR(VLOOKUP(A700,Orders!A:G,7,FALSE),"")</f>
        <v>386</v>
      </c>
      <c r="K700">
        <f>IFERROR(VLOOKUP(J700,Customers!A:L,12,FALSE),"")</f>
        <v>1401</v>
      </c>
      <c r="L700">
        <f>IFERROR(VLOOKUP(J700,Customers!A:M,13,FALSE),"")</f>
        <v>121400</v>
      </c>
      <c r="M700" t="str">
        <f>IFERROR(VLOOKUP(J700,Customers!A:H,8,FALSE),"")</f>
        <v>Reggio Emilia</v>
      </c>
      <c r="N700">
        <f>IFERROR(VLOOKUP(K700,Employees!A:F,6,FALSE),"")</f>
        <v>4</v>
      </c>
      <c r="O700" t="str">
        <f>IFERROR(VLOOKUP(N700,Offices!A:B,2,FALSE),"")</f>
        <v>Paris</v>
      </c>
      <c r="P700" s="6">
        <f>IFERROR(VLOOKUP(J700,Payments!A:C,3,FALSE),"")</f>
        <v>37943</v>
      </c>
      <c r="Q700">
        <f>IFERROR(VLOOKUP(J700,Payments!A:D,4,FALSE),"")</f>
        <v>38524.29</v>
      </c>
      <c r="R700" t="str">
        <f>IFERROR(VLOOKUP(B700,Products!A:C,3,FALSE),"")</f>
        <v>Trains</v>
      </c>
      <c r="S700">
        <f>IFERROR(VLOOKUP(B700,Products!A:G,7,FALSE),"")</f>
        <v>8601</v>
      </c>
      <c r="T700">
        <f>IFERROR(VLOOKUP(B700,Products!A:I,9,FALSE),"")</f>
        <v>62.14</v>
      </c>
      <c r="U700">
        <f t="shared" si="80"/>
        <v>3</v>
      </c>
      <c r="V700" t="str">
        <f t="shared" si="81"/>
        <v>Yes</v>
      </c>
      <c r="W700">
        <f t="shared" si="82"/>
        <v>2003</v>
      </c>
      <c r="X700">
        <f t="shared" si="83"/>
        <v>11</v>
      </c>
      <c r="Y700">
        <f>IFERROR(VLOOKUP(B700,Products!A:I,8,FALSE),"")</f>
        <v>26.72</v>
      </c>
      <c r="Z700">
        <f t="shared" si="84"/>
        <v>1367.08</v>
      </c>
      <c r="AA700">
        <f t="shared" si="85"/>
        <v>132.55988023952096</v>
      </c>
      <c r="AB700">
        <f t="shared" si="86"/>
        <v>1</v>
      </c>
      <c r="AC700">
        <f t="shared" si="87"/>
        <v>779.24</v>
      </c>
    </row>
    <row r="701" spans="1:29">
      <c r="A701">
        <v>10176</v>
      </c>
      <c r="B701" t="s">
        <v>161</v>
      </c>
      <c r="C701">
        <v>23</v>
      </c>
      <c r="D701">
        <v>109.96</v>
      </c>
      <c r="E701">
        <v>9</v>
      </c>
      <c r="F701" s="6">
        <f>IFERROR(VLOOKUP(A701,Orders!A:B,2,FALSE),"")</f>
        <v>37931</v>
      </c>
      <c r="G701" s="6">
        <f>IFERROR(VLOOKUP(A701,Orders!A:C,3,FALSE),"")</f>
        <v>37940</v>
      </c>
      <c r="H701" s="6">
        <f>IFERROR(VLOOKUP(A701,Orders!A:D,4,FALSE),"")</f>
        <v>37937</v>
      </c>
      <c r="I701" t="str">
        <f>IFERROR(VLOOKUP(A701,Orders!A:E,5,FALSE),"")</f>
        <v>Shipped</v>
      </c>
      <c r="J701">
        <f>IFERROR(VLOOKUP(A701,Orders!A:G,7,FALSE),"")</f>
        <v>386</v>
      </c>
      <c r="K701">
        <f>IFERROR(VLOOKUP(J701,Customers!A:L,12,FALSE),"")</f>
        <v>1401</v>
      </c>
      <c r="L701">
        <f>IFERROR(VLOOKUP(J701,Customers!A:M,13,FALSE),"")</f>
        <v>121400</v>
      </c>
      <c r="M701" t="str">
        <f>IFERROR(VLOOKUP(J701,Customers!A:H,8,FALSE),"")</f>
        <v>Reggio Emilia</v>
      </c>
      <c r="N701">
        <f>IFERROR(VLOOKUP(K701,Employees!A:F,6,FALSE),"")</f>
        <v>4</v>
      </c>
      <c r="O701" t="str">
        <f>IFERROR(VLOOKUP(N701,Offices!A:B,2,FALSE),"")</f>
        <v>Paris</v>
      </c>
      <c r="P701" s="6">
        <f>IFERROR(VLOOKUP(J701,Payments!A:C,3,FALSE),"")</f>
        <v>37943</v>
      </c>
      <c r="Q701">
        <f>IFERROR(VLOOKUP(J701,Payments!A:D,4,FALSE),"")</f>
        <v>38524.29</v>
      </c>
      <c r="R701" t="str">
        <f>IFERROR(VLOOKUP(B701,Products!A:C,3,FALSE),"")</f>
        <v>Trucks and Buses</v>
      </c>
      <c r="S701">
        <f>IFERROR(VLOOKUP(B701,Products!A:G,7,FALSE),"")</f>
        <v>1016</v>
      </c>
      <c r="T701">
        <f>IFERROR(VLOOKUP(B701,Products!A:I,9,FALSE),"")</f>
        <v>115.75</v>
      </c>
      <c r="U701">
        <f t="shared" si="80"/>
        <v>3</v>
      </c>
      <c r="V701" t="str">
        <f t="shared" si="81"/>
        <v>Yes</v>
      </c>
      <c r="W701">
        <f t="shared" si="82"/>
        <v>2003</v>
      </c>
      <c r="X701">
        <f t="shared" si="83"/>
        <v>11</v>
      </c>
      <c r="Y701">
        <f>IFERROR(VLOOKUP(B701,Products!A:I,8,FALSE),"")</f>
        <v>68.290000000000006</v>
      </c>
      <c r="Z701">
        <f t="shared" si="84"/>
        <v>2529.08</v>
      </c>
      <c r="AA701">
        <f t="shared" si="85"/>
        <v>61.019182896470916</v>
      </c>
      <c r="AB701">
        <f t="shared" si="86"/>
        <v>0</v>
      </c>
      <c r="AC701">
        <f t="shared" si="87"/>
        <v>958.40999999999974</v>
      </c>
    </row>
    <row r="702" spans="1:29">
      <c r="A702">
        <v>10176</v>
      </c>
      <c r="B702" t="s">
        <v>162</v>
      </c>
      <c r="C702">
        <v>38</v>
      </c>
      <c r="D702">
        <v>52.14</v>
      </c>
      <c r="E702">
        <v>4</v>
      </c>
      <c r="F702" s="6">
        <f>IFERROR(VLOOKUP(A702,Orders!A:B,2,FALSE),"")</f>
        <v>37931</v>
      </c>
      <c r="G702" s="6">
        <f>IFERROR(VLOOKUP(A702,Orders!A:C,3,FALSE),"")</f>
        <v>37940</v>
      </c>
      <c r="H702" s="6">
        <f>IFERROR(VLOOKUP(A702,Orders!A:D,4,FALSE),"")</f>
        <v>37937</v>
      </c>
      <c r="I702" t="str">
        <f>IFERROR(VLOOKUP(A702,Orders!A:E,5,FALSE),"")</f>
        <v>Shipped</v>
      </c>
      <c r="J702">
        <f>IFERROR(VLOOKUP(A702,Orders!A:G,7,FALSE),"")</f>
        <v>386</v>
      </c>
      <c r="K702">
        <f>IFERROR(VLOOKUP(J702,Customers!A:L,12,FALSE),"")</f>
        <v>1401</v>
      </c>
      <c r="L702">
        <f>IFERROR(VLOOKUP(J702,Customers!A:M,13,FALSE),"")</f>
        <v>121400</v>
      </c>
      <c r="M702" t="str">
        <f>IFERROR(VLOOKUP(J702,Customers!A:H,8,FALSE),"")</f>
        <v>Reggio Emilia</v>
      </c>
      <c r="N702">
        <f>IFERROR(VLOOKUP(K702,Employees!A:F,6,FALSE),"")</f>
        <v>4</v>
      </c>
      <c r="O702" t="str">
        <f>IFERROR(VLOOKUP(N702,Offices!A:B,2,FALSE),"")</f>
        <v>Paris</v>
      </c>
      <c r="P702" s="6">
        <f>IFERROR(VLOOKUP(J702,Payments!A:C,3,FALSE),"")</f>
        <v>37943</v>
      </c>
      <c r="Q702">
        <f>IFERROR(VLOOKUP(J702,Payments!A:D,4,FALSE),"")</f>
        <v>38524.29</v>
      </c>
      <c r="R702" t="str">
        <f>IFERROR(VLOOKUP(B702,Products!A:C,3,FALSE),"")</f>
        <v>Trains</v>
      </c>
      <c r="S702">
        <f>IFERROR(VLOOKUP(B702,Products!A:G,7,FALSE),"")</f>
        <v>1645</v>
      </c>
      <c r="T702">
        <f>IFERROR(VLOOKUP(B702,Products!A:I,9,FALSE),"")</f>
        <v>58.58</v>
      </c>
      <c r="U702">
        <f t="shared" si="80"/>
        <v>3</v>
      </c>
      <c r="V702" t="str">
        <f t="shared" si="81"/>
        <v>Yes</v>
      </c>
      <c r="W702">
        <f t="shared" si="82"/>
        <v>2003</v>
      </c>
      <c r="X702">
        <f t="shared" si="83"/>
        <v>11</v>
      </c>
      <c r="Y702">
        <f>IFERROR(VLOOKUP(B702,Products!A:I,8,FALSE),"")</f>
        <v>37.49</v>
      </c>
      <c r="Z702">
        <f t="shared" si="84"/>
        <v>1981.32</v>
      </c>
      <c r="AA702">
        <f t="shared" si="85"/>
        <v>39.077087223259532</v>
      </c>
      <c r="AB702">
        <f t="shared" si="86"/>
        <v>0</v>
      </c>
      <c r="AC702">
        <f t="shared" si="87"/>
        <v>556.69999999999993</v>
      </c>
    </row>
    <row r="703" spans="1:29">
      <c r="A703">
        <v>10177</v>
      </c>
      <c r="B703" t="s">
        <v>166</v>
      </c>
      <c r="C703">
        <v>23</v>
      </c>
      <c r="D703">
        <v>113.37</v>
      </c>
      <c r="E703">
        <v>9</v>
      </c>
      <c r="F703" s="6">
        <f>IFERROR(VLOOKUP(A703,Orders!A:B,2,FALSE),"")</f>
        <v>37932</v>
      </c>
      <c r="G703" s="6">
        <f>IFERROR(VLOOKUP(A703,Orders!A:C,3,FALSE),"")</f>
        <v>37942</v>
      </c>
      <c r="H703" s="6">
        <f>IFERROR(VLOOKUP(A703,Orders!A:D,4,FALSE),"")</f>
        <v>37937</v>
      </c>
      <c r="I703" t="str">
        <f>IFERROR(VLOOKUP(A703,Orders!A:E,5,FALSE),"")</f>
        <v>Shipped</v>
      </c>
      <c r="J703">
        <f>IFERROR(VLOOKUP(A703,Orders!A:G,7,FALSE),"")</f>
        <v>344</v>
      </c>
      <c r="K703">
        <f>IFERROR(VLOOKUP(J703,Customers!A:L,12,FALSE),"")</f>
        <v>1702</v>
      </c>
      <c r="L703">
        <f>IFERROR(VLOOKUP(J703,Customers!A:M,13,FALSE),"")</f>
        <v>59600</v>
      </c>
      <c r="M703" t="str">
        <f>IFERROR(VLOOKUP(J703,Customers!A:H,8,FALSE),"")</f>
        <v>Madrid</v>
      </c>
      <c r="N703">
        <f>IFERROR(VLOOKUP(K703,Employees!A:F,6,FALSE),"")</f>
        <v>4</v>
      </c>
      <c r="O703" t="str">
        <f>IFERROR(VLOOKUP(N703,Offices!A:B,2,FALSE),"")</f>
        <v>Paris</v>
      </c>
      <c r="P703" s="6">
        <f>IFERROR(VLOOKUP(J703,Payments!A:C,3,FALSE),"")</f>
        <v>37949</v>
      </c>
      <c r="Q703">
        <f>IFERROR(VLOOKUP(J703,Payments!A:D,4,FALSE),"")</f>
        <v>31428.21</v>
      </c>
      <c r="R703" t="str">
        <f>IFERROR(VLOOKUP(B703,Products!A:C,3,FALSE),"")</f>
        <v>Vintage Cars</v>
      </c>
      <c r="S703">
        <f>IFERROR(VLOOKUP(B703,Products!A:G,7,FALSE),"")</f>
        <v>3913</v>
      </c>
      <c r="T703">
        <f>IFERROR(VLOOKUP(B703,Products!A:I,9,FALSE),"")</f>
        <v>136.59</v>
      </c>
      <c r="U703">
        <f t="shared" si="80"/>
        <v>5</v>
      </c>
      <c r="V703" t="str">
        <f t="shared" si="81"/>
        <v>Yes</v>
      </c>
      <c r="W703">
        <f t="shared" si="82"/>
        <v>2003</v>
      </c>
      <c r="X703">
        <f t="shared" si="83"/>
        <v>11</v>
      </c>
      <c r="Y703">
        <f>IFERROR(VLOOKUP(B703,Products!A:I,8,FALSE),"")</f>
        <v>68.3</v>
      </c>
      <c r="Z703">
        <f t="shared" si="84"/>
        <v>2607.5100000000002</v>
      </c>
      <c r="AA703">
        <f t="shared" si="85"/>
        <v>65.988286969253309</v>
      </c>
      <c r="AB703">
        <f t="shared" si="86"/>
        <v>0</v>
      </c>
      <c r="AC703">
        <f t="shared" si="87"/>
        <v>1036.6100000000001</v>
      </c>
    </row>
    <row r="704" spans="1:29">
      <c r="A704">
        <v>10177</v>
      </c>
      <c r="B704" t="s">
        <v>167</v>
      </c>
      <c r="C704">
        <v>29</v>
      </c>
      <c r="D704">
        <v>92.77</v>
      </c>
      <c r="E704">
        <v>11</v>
      </c>
      <c r="F704" s="6">
        <f>IFERROR(VLOOKUP(A704,Orders!A:B,2,FALSE),"")</f>
        <v>37932</v>
      </c>
      <c r="G704" s="6">
        <f>IFERROR(VLOOKUP(A704,Orders!A:C,3,FALSE),"")</f>
        <v>37942</v>
      </c>
      <c r="H704" s="6">
        <f>IFERROR(VLOOKUP(A704,Orders!A:D,4,FALSE),"")</f>
        <v>37937</v>
      </c>
      <c r="I704" t="str">
        <f>IFERROR(VLOOKUP(A704,Orders!A:E,5,FALSE),"")</f>
        <v>Shipped</v>
      </c>
      <c r="J704">
        <f>IFERROR(VLOOKUP(A704,Orders!A:G,7,FALSE),"")</f>
        <v>344</v>
      </c>
      <c r="K704">
        <f>IFERROR(VLOOKUP(J704,Customers!A:L,12,FALSE),"")</f>
        <v>1702</v>
      </c>
      <c r="L704">
        <f>IFERROR(VLOOKUP(J704,Customers!A:M,13,FALSE),"")</f>
        <v>59600</v>
      </c>
      <c r="M704" t="str">
        <f>IFERROR(VLOOKUP(J704,Customers!A:H,8,FALSE),"")</f>
        <v>Madrid</v>
      </c>
      <c r="N704">
        <f>IFERROR(VLOOKUP(K704,Employees!A:F,6,FALSE),"")</f>
        <v>4</v>
      </c>
      <c r="O704" t="str">
        <f>IFERROR(VLOOKUP(N704,Offices!A:B,2,FALSE),"")</f>
        <v>Paris</v>
      </c>
      <c r="P704" s="6">
        <f>IFERROR(VLOOKUP(J704,Payments!A:C,3,FALSE),"")</f>
        <v>37949</v>
      </c>
      <c r="Q704">
        <f>IFERROR(VLOOKUP(J704,Payments!A:D,4,FALSE),"")</f>
        <v>31428.21</v>
      </c>
      <c r="R704" t="str">
        <f>IFERROR(VLOOKUP(B704,Products!A:C,3,FALSE),"")</f>
        <v>Trains</v>
      </c>
      <c r="S704">
        <f>IFERROR(VLOOKUP(B704,Products!A:G,7,FALSE),"")</f>
        <v>6450</v>
      </c>
      <c r="T704">
        <f>IFERROR(VLOOKUP(B704,Products!A:I,9,FALSE),"")</f>
        <v>100.84</v>
      </c>
      <c r="U704">
        <f t="shared" si="80"/>
        <v>5</v>
      </c>
      <c r="V704" t="str">
        <f t="shared" si="81"/>
        <v>Yes</v>
      </c>
      <c r="W704">
        <f t="shared" si="82"/>
        <v>2003</v>
      </c>
      <c r="X704">
        <f t="shared" si="83"/>
        <v>11</v>
      </c>
      <c r="Y704">
        <f>IFERROR(VLOOKUP(B704,Products!A:I,8,FALSE),"")</f>
        <v>67.56</v>
      </c>
      <c r="Z704">
        <f t="shared" si="84"/>
        <v>2690.33</v>
      </c>
      <c r="AA704">
        <f t="shared" si="85"/>
        <v>37.314979277679086</v>
      </c>
      <c r="AB704">
        <f t="shared" si="86"/>
        <v>0</v>
      </c>
      <c r="AC704">
        <f t="shared" si="87"/>
        <v>731.0899999999998</v>
      </c>
    </row>
    <row r="705" spans="1:29">
      <c r="A705">
        <v>10177</v>
      </c>
      <c r="B705" t="s">
        <v>168</v>
      </c>
      <c r="C705">
        <v>35</v>
      </c>
      <c r="D705">
        <v>82.5</v>
      </c>
      <c r="E705">
        <v>8</v>
      </c>
      <c r="F705" s="6">
        <f>IFERROR(VLOOKUP(A705,Orders!A:B,2,FALSE),"")</f>
        <v>37932</v>
      </c>
      <c r="G705" s="6">
        <f>IFERROR(VLOOKUP(A705,Orders!A:C,3,FALSE),"")</f>
        <v>37942</v>
      </c>
      <c r="H705" s="6">
        <f>IFERROR(VLOOKUP(A705,Orders!A:D,4,FALSE),"")</f>
        <v>37937</v>
      </c>
      <c r="I705" t="str">
        <f>IFERROR(VLOOKUP(A705,Orders!A:E,5,FALSE),"")</f>
        <v>Shipped</v>
      </c>
      <c r="J705">
        <f>IFERROR(VLOOKUP(A705,Orders!A:G,7,FALSE),"")</f>
        <v>344</v>
      </c>
      <c r="K705">
        <f>IFERROR(VLOOKUP(J705,Customers!A:L,12,FALSE),"")</f>
        <v>1702</v>
      </c>
      <c r="L705">
        <f>IFERROR(VLOOKUP(J705,Customers!A:M,13,FALSE),"")</f>
        <v>59600</v>
      </c>
      <c r="M705" t="str">
        <f>IFERROR(VLOOKUP(J705,Customers!A:H,8,FALSE),"")</f>
        <v>Madrid</v>
      </c>
      <c r="N705">
        <f>IFERROR(VLOOKUP(K705,Employees!A:F,6,FALSE),"")</f>
        <v>4</v>
      </c>
      <c r="O705" t="str">
        <f>IFERROR(VLOOKUP(N705,Offices!A:B,2,FALSE),"")</f>
        <v>Paris</v>
      </c>
      <c r="P705" s="6">
        <f>IFERROR(VLOOKUP(J705,Payments!A:C,3,FALSE),"")</f>
        <v>37949</v>
      </c>
      <c r="Q705">
        <f>IFERROR(VLOOKUP(J705,Payments!A:D,4,FALSE),"")</f>
        <v>31428.21</v>
      </c>
      <c r="R705" t="str">
        <f>IFERROR(VLOOKUP(B705,Products!A:C,3,FALSE),"")</f>
        <v>Vintage Cars</v>
      </c>
      <c r="S705">
        <f>IFERROR(VLOOKUP(B705,Products!A:G,7,FALSE),"")</f>
        <v>8290</v>
      </c>
      <c r="T705">
        <f>IFERROR(VLOOKUP(B705,Products!A:I,9,FALSE),"")</f>
        <v>87.77</v>
      </c>
      <c r="U705">
        <f t="shared" si="80"/>
        <v>5</v>
      </c>
      <c r="V705" t="str">
        <f t="shared" si="81"/>
        <v>Yes</v>
      </c>
      <c r="W705">
        <f t="shared" si="82"/>
        <v>2003</v>
      </c>
      <c r="X705">
        <f t="shared" si="83"/>
        <v>11</v>
      </c>
      <c r="Y705">
        <f>IFERROR(VLOOKUP(B705,Products!A:I,8,FALSE),"")</f>
        <v>52.66</v>
      </c>
      <c r="Z705">
        <f t="shared" si="84"/>
        <v>2887.5</v>
      </c>
      <c r="AA705">
        <f t="shared" si="85"/>
        <v>56.66540068363085</v>
      </c>
      <c r="AB705">
        <f t="shared" si="86"/>
        <v>0</v>
      </c>
      <c r="AC705">
        <f t="shared" si="87"/>
        <v>1044.4000000000001</v>
      </c>
    </row>
    <row r="706" spans="1:29">
      <c r="A706">
        <v>10177</v>
      </c>
      <c r="B706" t="s">
        <v>169</v>
      </c>
      <c r="C706">
        <v>50</v>
      </c>
      <c r="D706">
        <v>115.52</v>
      </c>
      <c r="E706">
        <v>7</v>
      </c>
      <c r="F706" s="6">
        <f>IFERROR(VLOOKUP(A706,Orders!A:B,2,FALSE),"")</f>
        <v>37932</v>
      </c>
      <c r="G706" s="6">
        <f>IFERROR(VLOOKUP(A706,Orders!A:C,3,FALSE),"")</f>
        <v>37942</v>
      </c>
      <c r="H706" s="6">
        <f>IFERROR(VLOOKUP(A706,Orders!A:D,4,FALSE),"")</f>
        <v>37937</v>
      </c>
      <c r="I706" t="str">
        <f>IFERROR(VLOOKUP(A706,Orders!A:E,5,FALSE),"")</f>
        <v>Shipped</v>
      </c>
      <c r="J706">
        <f>IFERROR(VLOOKUP(A706,Orders!A:G,7,FALSE),"")</f>
        <v>344</v>
      </c>
      <c r="K706">
        <f>IFERROR(VLOOKUP(J706,Customers!A:L,12,FALSE),"")</f>
        <v>1702</v>
      </c>
      <c r="L706">
        <f>IFERROR(VLOOKUP(J706,Customers!A:M,13,FALSE),"")</f>
        <v>59600</v>
      </c>
      <c r="M706" t="str">
        <f>IFERROR(VLOOKUP(J706,Customers!A:H,8,FALSE),"")</f>
        <v>Madrid</v>
      </c>
      <c r="N706">
        <f>IFERROR(VLOOKUP(K706,Employees!A:F,6,FALSE),"")</f>
        <v>4</v>
      </c>
      <c r="O706" t="str">
        <f>IFERROR(VLOOKUP(N706,Offices!A:B,2,FALSE),"")</f>
        <v>Paris</v>
      </c>
      <c r="P706" s="6">
        <f>IFERROR(VLOOKUP(J706,Payments!A:C,3,FALSE),"")</f>
        <v>37949</v>
      </c>
      <c r="Q706">
        <f>IFERROR(VLOOKUP(J706,Payments!A:D,4,FALSE),"")</f>
        <v>31428.21</v>
      </c>
      <c r="R706" t="str">
        <f>IFERROR(VLOOKUP(B706,Products!A:C,3,FALSE),"")</f>
        <v>Ships</v>
      </c>
      <c r="S706">
        <f>IFERROR(VLOOKUP(B706,Products!A:G,7,FALSE),"")</f>
        <v>1898</v>
      </c>
      <c r="T706">
        <f>IFERROR(VLOOKUP(B706,Products!A:I,9,FALSE),"")</f>
        <v>122.89</v>
      </c>
      <c r="U706">
        <f t="shared" ref="U706:U769" si="88">G706-H706</f>
        <v>5</v>
      </c>
      <c r="V706" t="str">
        <f t="shared" ref="V706:V769" si="89">IF(OR(I706="Shipped",I706="Resolved"),IF(U706&lt;=6,"Yes","No"),"")</f>
        <v>Yes</v>
      </c>
      <c r="W706">
        <f t="shared" ref="W706:W769" si="90">YEAR(F706)</f>
        <v>2003</v>
      </c>
      <c r="X706">
        <f t="shared" ref="X706:X769" si="91">MONTH(F706)</f>
        <v>11</v>
      </c>
      <c r="Y706">
        <f>IFERROR(VLOOKUP(B706,Products!A:I,8,FALSE),"")</f>
        <v>82.34</v>
      </c>
      <c r="Z706">
        <f t="shared" ref="Z706:Z769" si="92">C706*D706</f>
        <v>5776</v>
      </c>
      <c r="AA706">
        <f t="shared" ref="AA706:AA769" si="93">((D706-Y706)/Y706)*100</f>
        <v>40.29633228078697</v>
      </c>
      <c r="AB706">
        <f t="shared" ref="AB706:AB769" si="94">IF(AA706&gt;=67, 1,0)</f>
        <v>0</v>
      </c>
      <c r="AC706">
        <f t="shared" ref="AC706:AC769" si="95">C706*(D706-Y706)</f>
        <v>1658.9999999999995</v>
      </c>
    </row>
    <row r="707" spans="1:29">
      <c r="A707">
        <v>10177</v>
      </c>
      <c r="B707" t="s">
        <v>170</v>
      </c>
      <c r="C707">
        <v>45</v>
      </c>
      <c r="D707">
        <v>79.66</v>
      </c>
      <c r="E707">
        <v>2</v>
      </c>
      <c r="F707" s="6">
        <f>IFERROR(VLOOKUP(A707,Orders!A:B,2,FALSE),"")</f>
        <v>37932</v>
      </c>
      <c r="G707" s="6">
        <f>IFERROR(VLOOKUP(A707,Orders!A:C,3,FALSE),"")</f>
        <v>37942</v>
      </c>
      <c r="H707" s="6">
        <f>IFERROR(VLOOKUP(A707,Orders!A:D,4,FALSE),"")</f>
        <v>37937</v>
      </c>
      <c r="I707" t="str">
        <f>IFERROR(VLOOKUP(A707,Orders!A:E,5,FALSE),"")</f>
        <v>Shipped</v>
      </c>
      <c r="J707">
        <f>IFERROR(VLOOKUP(A707,Orders!A:G,7,FALSE),"")</f>
        <v>344</v>
      </c>
      <c r="K707">
        <f>IFERROR(VLOOKUP(J707,Customers!A:L,12,FALSE),"")</f>
        <v>1702</v>
      </c>
      <c r="L707">
        <f>IFERROR(VLOOKUP(J707,Customers!A:M,13,FALSE),"")</f>
        <v>59600</v>
      </c>
      <c r="M707" t="str">
        <f>IFERROR(VLOOKUP(J707,Customers!A:H,8,FALSE),"")</f>
        <v>Madrid</v>
      </c>
      <c r="N707">
        <f>IFERROR(VLOOKUP(K707,Employees!A:F,6,FALSE),"")</f>
        <v>4</v>
      </c>
      <c r="O707" t="str">
        <f>IFERROR(VLOOKUP(N707,Offices!A:B,2,FALSE),"")</f>
        <v>Paris</v>
      </c>
      <c r="P707" s="6">
        <f>IFERROR(VLOOKUP(J707,Payments!A:C,3,FALSE),"")</f>
        <v>37949</v>
      </c>
      <c r="Q707">
        <f>IFERROR(VLOOKUP(J707,Payments!A:D,4,FALSE),"")</f>
        <v>31428.21</v>
      </c>
      <c r="R707" t="str">
        <f>IFERROR(VLOOKUP(B707,Products!A:C,3,FALSE),"")</f>
        <v>Vintage Cars</v>
      </c>
      <c r="S707">
        <f>IFERROR(VLOOKUP(B707,Products!A:G,7,FALSE),"")</f>
        <v>9173</v>
      </c>
      <c r="T707">
        <f>IFERROR(VLOOKUP(B707,Products!A:I,9,FALSE),"")</f>
        <v>88.51</v>
      </c>
      <c r="U707">
        <f t="shared" si="88"/>
        <v>5</v>
      </c>
      <c r="V707" t="str">
        <f t="shared" si="89"/>
        <v>Yes</v>
      </c>
      <c r="W707">
        <f t="shared" si="90"/>
        <v>2003</v>
      </c>
      <c r="X707">
        <f t="shared" si="91"/>
        <v>11</v>
      </c>
      <c r="Y707">
        <f>IFERROR(VLOOKUP(B707,Products!A:I,8,FALSE),"")</f>
        <v>46.91</v>
      </c>
      <c r="Z707">
        <f t="shared" si="92"/>
        <v>3584.7</v>
      </c>
      <c r="AA707">
        <f t="shared" si="93"/>
        <v>69.81453847793648</v>
      </c>
      <c r="AB707">
        <f t="shared" si="94"/>
        <v>1</v>
      </c>
      <c r="AC707">
        <f t="shared" si="95"/>
        <v>1473.75</v>
      </c>
    </row>
    <row r="708" spans="1:29">
      <c r="A708">
        <v>10177</v>
      </c>
      <c r="B708" t="s">
        <v>172</v>
      </c>
      <c r="C708">
        <v>24</v>
      </c>
      <c r="D708">
        <v>58.67</v>
      </c>
      <c r="E708">
        <v>3</v>
      </c>
      <c r="F708" s="6">
        <f>IFERROR(VLOOKUP(A708,Orders!A:B,2,FALSE),"")</f>
        <v>37932</v>
      </c>
      <c r="G708" s="6">
        <f>IFERROR(VLOOKUP(A708,Orders!A:C,3,FALSE),"")</f>
        <v>37942</v>
      </c>
      <c r="H708" s="6">
        <f>IFERROR(VLOOKUP(A708,Orders!A:D,4,FALSE),"")</f>
        <v>37937</v>
      </c>
      <c r="I708" t="str">
        <f>IFERROR(VLOOKUP(A708,Orders!A:E,5,FALSE),"")</f>
        <v>Shipped</v>
      </c>
      <c r="J708">
        <f>IFERROR(VLOOKUP(A708,Orders!A:G,7,FALSE),"")</f>
        <v>344</v>
      </c>
      <c r="K708">
        <f>IFERROR(VLOOKUP(J708,Customers!A:L,12,FALSE),"")</f>
        <v>1702</v>
      </c>
      <c r="L708">
        <f>IFERROR(VLOOKUP(J708,Customers!A:M,13,FALSE),"")</f>
        <v>59600</v>
      </c>
      <c r="M708" t="str">
        <f>IFERROR(VLOOKUP(J708,Customers!A:H,8,FALSE),"")</f>
        <v>Madrid</v>
      </c>
      <c r="N708">
        <f>IFERROR(VLOOKUP(K708,Employees!A:F,6,FALSE),"")</f>
        <v>4</v>
      </c>
      <c r="O708" t="str">
        <f>IFERROR(VLOOKUP(N708,Offices!A:B,2,FALSE),"")</f>
        <v>Paris</v>
      </c>
      <c r="P708" s="6">
        <f>IFERROR(VLOOKUP(J708,Payments!A:C,3,FALSE),"")</f>
        <v>37949</v>
      </c>
      <c r="Q708">
        <f>IFERROR(VLOOKUP(J708,Payments!A:D,4,FALSE),"")</f>
        <v>31428.21</v>
      </c>
      <c r="R708" t="str">
        <f>IFERROR(VLOOKUP(B708,Products!A:C,3,FALSE),"")</f>
        <v>Ships</v>
      </c>
      <c r="S708">
        <f>IFERROR(VLOOKUP(B708,Products!A:G,7,FALSE),"")</f>
        <v>1897</v>
      </c>
      <c r="T708">
        <f>IFERROR(VLOOKUP(B708,Products!A:I,9,FALSE),"")</f>
        <v>66.67</v>
      </c>
      <c r="U708">
        <f t="shared" si="88"/>
        <v>5</v>
      </c>
      <c r="V708" t="str">
        <f t="shared" si="89"/>
        <v>Yes</v>
      </c>
      <c r="W708">
        <f t="shared" si="90"/>
        <v>2003</v>
      </c>
      <c r="X708">
        <f t="shared" si="91"/>
        <v>11</v>
      </c>
      <c r="Y708">
        <f>IFERROR(VLOOKUP(B708,Products!A:I,8,FALSE),"")</f>
        <v>34</v>
      </c>
      <c r="Z708">
        <f t="shared" si="92"/>
        <v>1408.08</v>
      </c>
      <c r="AA708">
        <f t="shared" si="93"/>
        <v>72.558823529411768</v>
      </c>
      <c r="AB708">
        <f t="shared" si="94"/>
        <v>1</v>
      </c>
      <c r="AC708">
        <f t="shared" si="95"/>
        <v>592.08000000000004</v>
      </c>
    </row>
    <row r="709" spans="1:29">
      <c r="A709">
        <v>10177</v>
      </c>
      <c r="B709" t="s">
        <v>173</v>
      </c>
      <c r="C709">
        <v>31</v>
      </c>
      <c r="D709">
        <v>77.95</v>
      </c>
      <c r="E709">
        <v>10</v>
      </c>
      <c r="F709" s="6">
        <f>IFERROR(VLOOKUP(A709,Orders!A:B,2,FALSE),"")</f>
        <v>37932</v>
      </c>
      <c r="G709" s="6">
        <f>IFERROR(VLOOKUP(A709,Orders!A:C,3,FALSE),"")</f>
        <v>37942</v>
      </c>
      <c r="H709" s="6">
        <f>IFERROR(VLOOKUP(A709,Orders!A:D,4,FALSE),"")</f>
        <v>37937</v>
      </c>
      <c r="I709" t="str">
        <f>IFERROR(VLOOKUP(A709,Orders!A:E,5,FALSE),"")</f>
        <v>Shipped</v>
      </c>
      <c r="J709">
        <f>IFERROR(VLOOKUP(A709,Orders!A:G,7,FALSE),"")</f>
        <v>344</v>
      </c>
      <c r="K709">
        <f>IFERROR(VLOOKUP(J709,Customers!A:L,12,FALSE),"")</f>
        <v>1702</v>
      </c>
      <c r="L709">
        <f>IFERROR(VLOOKUP(J709,Customers!A:M,13,FALSE),"")</f>
        <v>59600</v>
      </c>
      <c r="M709" t="str">
        <f>IFERROR(VLOOKUP(J709,Customers!A:H,8,FALSE),"")</f>
        <v>Madrid</v>
      </c>
      <c r="N709">
        <f>IFERROR(VLOOKUP(K709,Employees!A:F,6,FALSE),"")</f>
        <v>4</v>
      </c>
      <c r="O709" t="str">
        <f>IFERROR(VLOOKUP(N709,Offices!A:B,2,FALSE),"")</f>
        <v>Paris</v>
      </c>
      <c r="P709" s="6">
        <f>IFERROR(VLOOKUP(J709,Payments!A:C,3,FALSE),"")</f>
        <v>37949</v>
      </c>
      <c r="Q709">
        <f>IFERROR(VLOOKUP(J709,Payments!A:D,4,FALSE),"")</f>
        <v>31428.21</v>
      </c>
      <c r="R709" t="str">
        <f>IFERROR(VLOOKUP(B709,Products!A:C,3,FALSE),"")</f>
        <v>Ships</v>
      </c>
      <c r="S709">
        <f>IFERROR(VLOOKUP(B709,Products!A:G,7,FALSE),"")</f>
        <v>737</v>
      </c>
      <c r="T709">
        <f>IFERROR(VLOOKUP(B709,Products!A:I,9,FALSE),"")</f>
        <v>86.61</v>
      </c>
      <c r="U709">
        <f t="shared" si="88"/>
        <v>5</v>
      </c>
      <c r="V709" t="str">
        <f t="shared" si="89"/>
        <v>Yes</v>
      </c>
      <c r="W709">
        <f t="shared" si="90"/>
        <v>2003</v>
      </c>
      <c r="X709">
        <f t="shared" si="91"/>
        <v>11</v>
      </c>
      <c r="Y709">
        <f>IFERROR(VLOOKUP(B709,Products!A:I,8,FALSE),"")</f>
        <v>43.3</v>
      </c>
      <c r="Z709">
        <f t="shared" si="92"/>
        <v>2416.4500000000003</v>
      </c>
      <c r="AA709">
        <f t="shared" si="93"/>
        <v>80.023094688221732</v>
      </c>
      <c r="AB709">
        <f t="shared" si="94"/>
        <v>1</v>
      </c>
      <c r="AC709">
        <f t="shared" si="95"/>
        <v>1074.1500000000001</v>
      </c>
    </row>
    <row r="710" spans="1:29">
      <c r="A710">
        <v>10177</v>
      </c>
      <c r="B710" t="s">
        <v>174</v>
      </c>
      <c r="C710">
        <v>32</v>
      </c>
      <c r="D710">
        <v>64.33</v>
      </c>
      <c r="E710">
        <v>1</v>
      </c>
      <c r="F710" s="6">
        <f>IFERROR(VLOOKUP(A710,Orders!A:B,2,FALSE),"")</f>
        <v>37932</v>
      </c>
      <c r="G710" s="6">
        <f>IFERROR(VLOOKUP(A710,Orders!A:C,3,FALSE),"")</f>
        <v>37942</v>
      </c>
      <c r="H710" s="6">
        <f>IFERROR(VLOOKUP(A710,Orders!A:D,4,FALSE),"")</f>
        <v>37937</v>
      </c>
      <c r="I710" t="str">
        <f>IFERROR(VLOOKUP(A710,Orders!A:E,5,FALSE),"")</f>
        <v>Shipped</v>
      </c>
      <c r="J710">
        <f>IFERROR(VLOOKUP(A710,Orders!A:G,7,FALSE),"")</f>
        <v>344</v>
      </c>
      <c r="K710">
        <f>IFERROR(VLOOKUP(J710,Customers!A:L,12,FALSE),"")</f>
        <v>1702</v>
      </c>
      <c r="L710">
        <f>IFERROR(VLOOKUP(J710,Customers!A:M,13,FALSE),"")</f>
        <v>59600</v>
      </c>
      <c r="M710" t="str">
        <f>IFERROR(VLOOKUP(J710,Customers!A:H,8,FALSE),"")</f>
        <v>Madrid</v>
      </c>
      <c r="N710">
        <f>IFERROR(VLOOKUP(K710,Employees!A:F,6,FALSE),"")</f>
        <v>4</v>
      </c>
      <c r="O710" t="str">
        <f>IFERROR(VLOOKUP(N710,Offices!A:B,2,FALSE),"")</f>
        <v>Paris</v>
      </c>
      <c r="P710" s="6">
        <f>IFERROR(VLOOKUP(J710,Payments!A:C,3,FALSE),"")</f>
        <v>37949</v>
      </c>
      <c r="Q710">
        <f>IFERROR(VLOOKUP(J710,Payments!A:D,4,FALSE),"")</f>
        <v>31428.21</v>
      </c>
      <c r="R710" t="str">
        <f>IFERROR(VLOOKUP(B710,Products!A:C,3,FALSE),"")</f>
        <v>Ships</v>
      </c>
      <c r="S710">
        <f>IFERROR(VLOOKUP(B710,Products!A:G,7,FALSE),"")</f>
        <v>7083</v>
      </c>
      <c r="T710">
        <f>IFERROR(VLOOKUP(B710,Products!A:I,9,FALSE),"")</f>
        <v>72.28</v>
      </c>
      <c r="U710">
        <f t="shared" si="88"/>
        <v>5</v>
      </c>
      <c r="V710" t="str">
        <f t="shared" si="89"/>
        <v>Yes</v>
      </c>
      <c r="W710">
        <f t="shared" si="90"/>
        <v>2003</v>
      </c>
      <c r="X710">
        <f t="shared" si="91"/>
        <v>11</v>
      </c>
      <c r="Y710">
        <f>IFERROR(VLOOKUP(B710,Products!A:I,8,FALSE),"")</f>
        <v>33.97</v>
      </c>
      <c r="Z710">
        <f t="shared" si="92"/>
        <v>2058.56</v>
      </c>
      <c r="AA710">
        <f t="shared" si="93"/>
        <v>89.37297615543126</v>
      </c>
      <c r="AB710">
        <f t="shared" si="94"/>
        <v>1</v>
      </c>
      <c r="AC710">
        <f t="shared" si="95"/>
        <v>971.52</v>
      </c>
    </row>
    <row r="711" spans="1:29">
      <c r="A711">
        <v>10177</v>
      </c>
      <c r="B711" t="s">
        <v>175</v>
      </c>
      <c r="C711">
        <v>44</v>
      </c>
      <c r="D711">
        <v>88.15</v>
      </c>
      <c r="E711">
        <v>4</v>
      </c>
      <c r="F711" s="6">
        <f>IFERROR(VLOOKUP(A711,Orders!A:B,2,FALSE),"")</f>
        <v>37932</v>
      </c>
      <c r="G711" s="6">
        <f>IFERROR(VLOOKUP(A711,Orders!A:C,3,FALSE),"")</f>
        <v>37942</v>
      </c>
      <c r="H711" s="6">
        <f>IFERROR(VLOOKUP(A711,Orders!A:D,4,FALSE),"")</f>
        <v>37937</v>
      </c>
      <c r="I711" t="str">
        <f>IFERROR(VLOOKUP(A711,Orders!A:E,5,FALSE),"")</f>
        <v>Shipped</v>
      </c>
      <c r="J711">
        <f>IFERROR(VLOOKUP(A711,Orders!A:G,7,FALSE),"")</f>
        <v>344</v>
      </c>
      <c r="K711">
        <f>IFERROR(VLOOKUP(J711,Customers!A:L,12,FALSE),"")</f>
        <v>1702</v>
      </c>
      <c r="L711">
        <f>IFERROR(VLOOKUP(J711,Customers!A:M,13,FALSE),"")</f>
        <v>59600</v>
      </c>
      <c r="M711" t="str">
        <f>IFERROR(VLOOKUP(J711,Customers!A:H,8,FALSE),"")</f>
        <v>Madrid</v>
      </c>
      <c r="N711">
        <f>IFERROR(VLOOKUP(K711,Employees!A:F,6,FALSE),"")</f>
        <v>4</v>
      </c>
      <c r="O711" t="str">
        <f>IFERROR(VLOOKUP(N711,Offices!A:B,2,FALSE),"")</f>
        <v>Paris</v>
      </c>
      <c r="P711" s="6">
        <f>IFERROR(VLOOKUP(J711,Payments!A:C,3,FALSE),"")</f>
        <v>37949</v>
      </c>
      <c r="Q711">
        <f>IFERROR(VLOOKUP(J711,Payments!A:D,4,FALSE),"")</f>
        <v>31428.21</v>
      </c>
      <c r="R711" t="str">
        <f>IFERROR(VLOOKUP(B711,Products!A:C,3,FALSE),"")</f>
        <v>Ships</v>
      </c>
      <c r="S711">
        <f>IFERROR(VLOOKUP(B711,Products!A:G,7,FALSE),"")</f>
        <v>1956</v>
      </c>
      <c r="T711">
        <f>IFERROR(VLOOKUP(B711,Products!A:I,9,FALSE),"")</f>
        <v>100.17</v>
      </c>
      <c r="U711">
        <f t="shared" si="88"/>
        <v>5</v>
      </c>
      <c r="V711" t="str">
        <f t="shared" si="89"/>
        <v>Yes</v>
      </c>
      <c r="W711">
        <f t="shared" si="90"/>
        <v>2003</v>
      </c>
      <c r="X711">
        <f t="shared" si="91"/>
        <v>11</v>
      </c>
      <c r="Y711">
        <f>IFERROR(VLOOKUP(B711,Products!A:I,8,FALSE),"")</f>
        <v>51.09</v>
      </c>
      <c r="Z711">
        <f t="shared" si="92"/>
        <v>3878.6000000000004</v>
      </c>
      <c r="AA711">
        <f t="shared" si="93"/>
        <v>72.538657271481696</v>
      </c>
      <c r="AB711">
        <f t="shared" si="94"/>
        <v>1</v>
      </c>
      <c r="AC711">
        <f t="shared" si="95"/>
        <v>1630.64</v>
      </c>
    </row>
    <row r="712" spans="1:29">
      <c r="A712">
        <v>10177</v>
      </c>
      <c r="B712" t="s">
        <v>176</v>
      </c>
      <c r="C712">
        <v>24</v>
      </c>
      <c r="D712">
        <v>83.42</v>
      </c>
      <c r="E712">
        <v>5</v>
      </c>
      <c r="F712" s="6">
        <f>IFERROR(VLOOKUP(A712,Orders!A:B,2,FALSE),"")</f>
        <v>37932</v>
      </c>
      <c r="G712" s="6">
        <f>IFERROR(VLOOKUP(A712,Orders!A:C,3,FALSE),"")</f>
        <v>37942</v>
      </c>
      <c r="H712" s="6">
        <f>IFERROR(VLOOKUP(A712,Orders!A:D,4,FALSE),"")</f>
        <v>37937</v>
      </c>
      <c r="I712" t="str">
        <f>IFERROR(VLOOKUP(A712,Orders!A:E,5,FALSE),"")</f>
        <v>Shipped</v>
      </c>
      <c r="J712">
        <f>IFERROR(VLOOKUP(A712,Orders!A:G,7,FALSE),"")</f>
        <v>344</v>
      </c>
      <c r="K712">
        <f>IFERROR(VLOOKUP(J712,Customers!A:L,12,FALSE),"")</f>
        <v>1702</v>
      </c>
      <c r="L712">
        <f>IFERROR(VLOOKUP(J712,Customers!A:M,13,FALSE),"")</f>
        <v>59600</v>
      </c>
      <c r="M712" t="str">
        <f>IFERROR(VLOOKUP(J712,Customers!A:H,8,FALSE),"")</f>
        <v>Madrid</v>
      </c>
      <c r="N712">
        <f>IFERROR(VLOOKUP(K712,Employees!A:F,6,FALSE),"")</f>
        <v>4</v>
      </c>
      <c r="O712" t="str">
        <f>IFERROR(VLOOKUP(N712,Offices!A:B,2,FALSE),"")</f>
        <v>Paris</v>
      </c>
      <c r="P712" s="6">
        <f>IFERROR(VLOOKUP(J712,Payments!A:C,3,FALSE),"")</f>
        <v>37949</v>
      </c>
      <c r="Q712">
        <f>IFERROR(VLOOKUP(J712,Payments!A:D,4,FALSE),"")</f>
        <v>31428.21</v>
      </c>
      <c r="R712" t="str">
        <f>IFERROR(VLOOKUP(B712,Products!A:C,3,FALSE),"")</f>
        <v>Ships</v>
      </c>
      <c r="S712">
        <f>IFERROR(VLOOKUP(B712,Products!A:G,7,FALSE),"")</f>
        <v>5088</v>
      </c>
      <c r="T712">
        <f>IFERROR(VLOOKUP(B712,Products!A:I,9,FALSE),"")</f>
        <v>99.31</v>
      </c>
      <c r="U712">
        <f t="shared" si="88"/>
        <v>5</v>
      </c>
      <c r="V712" t="str">
        <f t="shared" si="89"/>
        <v>Yes</v>
      </c>
      <c r="W712">
        <f t="shared" si="90"/>
        <v>2003</v>
      </c>
      <c r="X712">
        <f t="shared" si="91"/>
        <v>11</v>
      </c>
      <c r="Y712">
        <f>IFERROR(VLOOKUP(B712,Products!A:I,8,FALSE),"")</f>
        <v>53.63</v>
      </c>
      <c r="Z712">
        <f t="shared" si="92"/>
        <v>2002.08</v>
      </c>
      <c r="AA712">
        <f t="shared" si="93"/>
        <v>55.547268319970165</v>
      </c>
      <c r="AB712">
        <f t="shared" si="94"/>
        <v>0</v>
      </c>
      <c r="AC712">
        <f t="shared" si="95"/>
        <v>714.96</v>
      </c>
    </row>
    <row r="713" spans="1:29">
      <c r="A713">
        <v>10177</v>
      </c>
      <c r="B713" t="s">
        <v>177</v>
      </c>
      <c r="C713">
        <v>40</v>
      </c>
      <c r="D713">
        <v>52.96</v>
      </c>
      <c r="E713">
        <v>6</v>
      </c>
      <c r="F713" s="6">
        <f>IFERROR(VLOOKUP(A713,Orders!A:B,2,FALSE),"")</f>
        <v>37932</v>
      </c>
      <c r="G713" s="6">
        <f>IFERROR(VLOOKUP(A713,Orders!A:C,3,FALSE),"")</f>
        <v>37942</v>
      </c>
      <c r="H713" s="6">
        <f>IFERROR(VLOOKUP(A713,Orders!A:D,4,FALSE),"")</f>
        <v>37937</v>
      </c>
      <c r="I713" t="str">
        <f>IFERROR(VLOOKUP(A713,Orders!A:E,5,FALSE),"")</f>
        <v>Shipped</v>
      </c>
      <c r="J713">
        <f>IFERROR(VLOOKUP(A713,Orders!A:G,7,FALSE),"")</f>
        <v>344</v>
      </c>
      <c r="K713">
        <f>IFERROR(VLOOKUP(J713,Customers!A:L,12,FALSE),"")</f>
        <v>1702</v>
      </c>
      <c r="L713">
        <f>IFERROR(VLOOKUP(J713,Customers!A:M,13,FALSE),"")</f>
        <v>59600</v>
      </c>
      <c r="M713" t="str">
        <f>IFERROR(VLOOKUP(J713,Customers!A:H,8,FALSE),"")</f>
        <v>Madrid</v>
      </c>
      <c r="N713">
        <f>IFERROR(VLOOKUP(K713,Employees!A:F,6,FALSE),"")</f>
        <v>4</v>
      </c>
      <c r="O713" t="str">
        <f>IFERROR(VLOOKUP(N713,Offices!A:B,2,FALSE),"")</f>
        <v>Paris</v>
      </c>
      <c r="P713" s="6">
        <f>IFERROR(VLOOKUP(J713,Payments!A:C,3,FALSE),"")</f>
        <v>37949</v>
      </c>
      <c r="Q713">
        <f>IFERROR(VLOOKUP(J713,Payments!A:D,4,FALSE),"")</f>
        <v>31428.21</v>
      </c>
      <c r="R713" t="str">
        <f>IFERROR(VLOOKUP(B713,Products!A:C,3,FALSE),"")</f>
        <v>Ships</v>
      </c>
      <c r="S713">
        <f>IFERROR(VLOOKUP(B713,Products!A:G,7,FALSE),"")</f>
        <v>414</v>
      </c>
      <c r="T713">
        <f>IFERROR(VLOOKUP(B713,Products!A:I,9,FALSE),"")</f>
        <v>54.6</v>
      </c>
      <c r="U713">
        <f t="shared" si="88"/>
        <v>5</v>
      </c>
      <c r="V713" t="str">
        <f t="shared" si="89"/>
        <v>Yes</v>
      </c>
      <c r="W713">
        <f t="shared" si="90"/>
        <v>2003</v>
      </c>
      <c r="X713">
        <f t="shared" si="91"/>
        <v>11</v>
      </c>
      <c r="Y713">
        <f>IFERROR(VLOOKUP(B713,Products!A:I,8,FALSE),"")</f>
        <v>33.299999999999997</v>
      </c>
      <c r="Z713">
        <f t="shared" si="92"/>
        <v>2118.4</v>
      </c>
      <c r="AA713">
        <f t="shared" si="93"/>
        <v>59.039039039039054</v>
      </c>
      <c r="AB713">
        <f t="shared" si="94"/>
        <v>0</v>
      </c>
      <c r="AC713">
        <f t="shared" si="95"/>
        <v>786.40000000000009</v>
      </c>
    </row>
    <row r="714" spans="1:29">
      <c r="A714">
        <v>10178</v>
      </c>
      <c r="B714" t="s">
        <v>163</v>
      </c>
      <c r="C714">
        <v>24</v>
      </c>
      <c r="D714">
        <v>131.91999999999999</v>
      </c>
      <c r="E714">
        <v>12</v>
      </c>
      <c r="F714" s="6">
        <f>IFERROR(VLOOKUP(A714,Orders!A:B,2,FALSE),"")</f>
        <v>37933</v>
      </c>
      <c r="G714" s="6">
        <f>IFERROR(VLOOKUP(A714,Orders!A:C,3,FALSE),"")</f>
        <v>37941</v>
      </c>
      <c r="H714" s="6">
        <f>IFERROR(VLOOKUP(A714,Orders!A:D,4,FALSE),"")</f>
        <v>37935</v>
      </c>
      <c r="I714" t="str">
        <f>IFERROR(VLOOKUP(A714,Orders!A:E,5,FALSE),"")</f>
        <v>Shipped</v>
      </c>
      <c r="J714">
        <f>IFERROR(VLOOKUP(A714,Orders!A:G,7,FALSE),"")</f>
        <v>242</v>
      </c>
      <c r="K714">
        <f>IFERROR(VLOOKUP(J714,Customers!A:L,12,FALSE),"")</f>
        <v>1370</v>
      </c>
      <c r="L714">
        <f>IFERROR(VLOOKUP(J714,Customers!A:M,13,FALSE),"")</f>
        <v>61100</v>
      </c>
      <c r="M714" t="str">
        <f>IFERROR(VLOOKUP(J714,Customers!A:H,8,FALSE),"")</f>
        <v>Toulouse</v>
      </c>
      <c r="N714">
        <f>IFERROR(VLOOKUP(K714,Employees!A:F,6,FALSE),"")</f>
        <v>4</v>
      </c>
      <c r="O714" t="str">
        <f>IFERROR(VLOOKUP(N714,Offices!A:B,2,FALSE),"")</f>
        <v>Paris</v>
      </c>
      <c r="P714" s="6">
        <f>IFERROR(VLOOKUP(J714,Payments!A:C,3,FALSE),"")</f>
        <v>37947</v>
      </c>
      <c r="Q714">
        <f>IFERROR(VLOOKUP(J714,Payments!A:D,4,FALSE),"")</f>
        <v>33818.339999999997</v>
      </c>
      <c r="R714" t="str">
        <f>IFERROR(VLOOKUP(B714,Products!A:C,3,FALSE),"")</f>
        <v>Classic Cars</v>
      </c>
      <c r="S714">
        <f>IFERROR(VLOOKUP(B714,Products!A:G,7,FALSE),"")</f>
        <v>3252</v>
      </c>
      <c r="T714">
        <f>IFERROR(VLOOKUP(B714,Products!A:I,9,FALSE),"")</f>
        <v>136</v>
      </c>
      <c r="U714">
        <f t="shared" si="88"/>
        <v>6</v>
      </c>
      <c r="V714" t="str">
        <f t="shared" si="89"/>
        <v>Yes</v>
      </c>
      <c r="W714">
        <f t="shared" si="90"/>
        <v>2003</v>
      </c>
      <c r="X714">
        <f t="shared" si="91"/>
        <v>11</v>
      </c>
      <c r="Y714">
        <f>IFERROR(VLOOKUP(B714,Products!A:I,8,FALSE),"")</f>
        <v>85.68</v>
      </c>
      <c r="Z714">
        <f t="shared" si="92"/>
        <v>3166.08</v>
      </c>
      <c r="AA714">
        <f t="shared" si="93"/>
        <v>53.96825396825394</v>
      </c>
      <c r="AB714">
        <f t="shared" si="94"/>
        <v>0</v>
      </c>
      <c r="AC714">
        <f t="shared" si="95"/>
        <v>1109.7599999999995</v>
      </c>
    </row>
    <row r="715" spans="1:29">
      <c r="A715">
        <v>10178</v>
      </c>
      <c r="B715" t="s">
        <v>178</v>
      </c>
      <c r="C715">
        <v>42</v>
      </c>
      <c r="D715">
        <v>127.73</v>
      </c>
      <c r="E715">
        <v>4</v>
      </c>
      <c r="F715" s="6">
        <f>IFERROR(VLOOKUP(A715,Orders!A:B,2,FALSE),"")</f>
        <v>37933</v>
      </c>
      <c r="G715" s="6">
        <f>IFERROR(VLOOKUP(A715,Orders!A:C,3,FALSE),"")</f>
        <v>37941</v>
      </c>
      <c r="H715" s="6">
        <f>IFERROR(VLOOKUP(A715,Orders!A:D,4,FALSE),"")</f>
        <v>37935</v>
      </c>
      <c r="I715" t="str">
        <f>IFERROR(VLOOKUP(A715,Orders!A:E,5,FALSE),"")</f>
        <v>Shipped</v>
      </c>
      <c r="J715">
        <f>IFERROR(VLOOKUP(A715,Orders!A:G,7,FALSE),"")</f>
        <v>242</v>
      </c>
      <c r="K715">
        <f>IFERROR(VLOOKUP(J715,Customers!A:L,12,FALSE),"")</f>
        <v>1370</v>
      </c>
      <c r="L715">
        <f>IFERROR(VLOOKUP(J715,Customers!A:M,13,FALSE),"")</f>
        <v>61100</v>
      </c>
      <c r="M715" t="str">
        <f>IFERROR(VLOOKUP(J715,Customers!A:H,8,FALSE),"")</f>
        <v>Toulouse</v>
      </c>
      <c r="N715">
        <f>IFERROR(VLOOKUP(K715,Employees!A:F,6,FALSE),"")</f>
        <v>4</v>
      </c>
      <c r="O715" t="str">
        <f>IFERROR(VLOOKUP(N715,Offices!A:B,2,FALSE),"")</f>
        <v>Paris</v>
      </c>
      <c r="P715" s="6">
        <f>IFERROR(VLOOKUP(J715,Payments!A:C,3,FALSE),"")</f>
        <v>37947</v>
      </c>
      <c r="Q715">
        <f>IFERROR(VLOOKUP(J715,Payments!A:D,4,FALSE),"")</f>
        <v>33818.339999999997</v>
      </c>
      <c r="R715" t="str">
        <f>IFERROR(VLOOKUP(B715,Products!A:C,3,FALSE),"")</f>
        <v>Planes</v>
      </c>
      <c r="S715">
        <f>IFERROR(VLOOKUP(B715,Products!A:G,7,FALSE),"")</f>
        <v>5330</v>
      </c>
      <c r="T715">
        <f>IFERROR(VLOOKUP(B715,Products!A:I,9,FALSE),"")</f>
        <v>157.69</v>
      </c>
      <c r="U715">
        <f t="shared" si="88"/>
        <v>6</v>
      </c>
      <c r="V715" t="str">
        <f t="shared" si="89"/>
        <v>Yes</v>
      </c>
      <c r="W715">
        <f t="shared" si="90"/>
        <v>2003</v>
      </c>
      <c r="X715">
        <f t="shared" si="91"/>
        <v>11</v>
      </c>
      <c r="Y715">
        <f>IFERROR(VLOOKUP(B715,Products!A:I,8,FALSE),"")</f>
        <v>77.27</v>
      </c>
      <c r="Z715">
        <f t="shared" si="92"/>
        <v>5364.66</v>
      </c>
      <c r="AA715">
        <f t="shared" si="93"/>
        <v>65.303481299339992</v>
      </c>
      <c r="AB715">
        <f t="shared" si="94"/>
        <v>0</v>
      </c>
      <c r="AC715">
        <f t="shared" si="95"/>
        <v>2119.3200000000002</v>
      </c>
    </row>
    <row r="716" spans="1:29">
      <c r="A716">
        <v>10178</v>
      </c>
      <c r="B716" t="s">
        <v>180</v>
      </c>
      <c r="C716">
        <v>41</v>
      </c>
      <c r="D716">
        <v>70.540000000000006</v>
      </c>
      <c r="E716">
        <v>10</v>
      </c>
      <c r="F716" s="6">
        <f>IFERROR(VLOOKUP(A716,Orders!A:B,2,FALSE),"")</f>
        <v>37933</v>
      </c>
      <c r="G716" s="6">
        <f>IFERROR(VLOOKUP(A716,Orders!A:C,3,FALSE),"")</f>
        <v>37941</v>
      </c>
      <c r="H716" s="6">
        <f>IFERROR(VLOOKUP(A716,Orders!A:D,4,FALSE),"")</f>
        <v>37935</v>
      </c>
      <c r="I716" t="str">
        <f>IFERROR(VLOOKUP(A716,Orders!A:E,5,FALSE),"")</f>
        <v>Shipped</v>
      </c>
      <c r="J716">
        <f>IFERROR(VLOOKUP(A716,Orders!A:G,7,FALSE),"")</f>
        <v>242</v>
      </c>
      <c r="K716">
        <f>IFERROR(VLOOKUP(J716,Customers!A:L,12,FALSE),"")</f>
        <v>1370</v>
      </c>
      <c r="L716">
        <f>IFERROR(VLOOKUP(J716,Customers!A:M,13,FALSE),"")</f>
        <v>61100</v>
      </c>
      <c r="M716" t="str">
        <f>IFERROR(VLOOKUP(J716,Customers!A:H,8,FALSE),"")</f>
        <v>Toulouse</v>
      </c>
      <c r="N716">
        <f>IFERROR(VLOOKUP(K716,Employees!A:F,6,FALSE),"")</f>
        <v>4</v>
      </c>
      <c r="O716" t="str">
        <f>IFERROR(VLOOKUP(N716,Offices!A:B,2,FALSE),"")</f>
        <v>Paris</v>
      </c>
      <c r="P716" s="6">
        <f>IFERROR(VLOOKUP(J716,Payments!A:C,3,FALSE),"")</f>
        <v>37947</v>
      </c>
      <c r="Q716">
        <f>IFERROR(VLOOKUP(J716,Payments!A:D,4,FALSE),"")</f>
        <v>33818.339999999997</v>
      </c>
      <c r="R716" t="str">
        <f>IFERROR(VLOOKUP(B716,Products!A:C,3,FALSE),"")</f>
        <v>Ships</v>
      </c>
      <c r="S716">
        <f>IFERROR(VLOOKUP(B716,Products!A:G,7,FALSE),"")</f>
        <v>4259</v>
      </c>
      <c r="T716">
        <f>IFERROR(VLOOKUP(B716,Products!A:I,9,FALSE),"")</f>
        <v>86.02</v>
      </c>
      <c r="U716">
        <f t="shared" si="88"/>
        <v>6</v>
      </c>
      <c r="V716" t="str">
        <f t="shared" si="89"/>
        <v>Yes</v>
      </c>
      <c r="W716">
        <f t="shared" si="90"/>
        <v>2003</v>
      </c>
      <c r="X716">
        <f t="shared" si="91"/>
        <v>11</v>
      </c>
      <c r="Y716">
        <f>IFERROR(VLOOKUP(B716,Products!A:I,8,FALSE),"")</f>
        <v>51.61</v>
      </c>
      <c r="Z716">
        <f t="shared" si="92"/>
        <v>2892.1400000000003</v>
      </c>
      <c r="AA716">
        <f t="shared" si="93"/>
        <v>36.678938190273222</v>
      </c>
      <c r="AB716">
        <f t="shared" si="94"/>
        <v>0</v>
      </c>
      <c r="AC716">
        <f t="shared" si="95"/>
        <v>776.13000000000034</v>
      </c>
    </row>
    <row r="717" spans="1:29">
      <c r="A717">
        <v>10178</v>
      </c>
      <c r="B717" t="s">
        <v>181</v>
      </c>
      <c r="C717">
        <v>48</v>
      </c>
      <c r="D717">
        <v>104.81</v>
      </c>
      <c r="E717">
        <v>9</v>
      </c>
      <c r="F717" s="6">
        <f>IFERROR(VLOOKUP(A717,Orders!A:B,2,FALSE),"")</f>
        <v>37933</v>
      </c>
      <c r="G717" s="6">
        <f>IFERROR(VLOOKUP(A717,Orders!A:C,3,FALSE),"")</f>
        <v>37941</v>
      </c>
      <c r="H717" s="6">
        <f>IFERROR(VLOOKUP(A717,Orders!A:D,4,FALSE),"")</f>
        <v>37935</v>
      </c>
      <c r="I717" t="str">
        <f>IFERROR(VLOOKUP(A717,Orders!A:E,5,FALSE),"")</f>
        <v>Shipped</v>
      </c>
      <c r="J717">
        <f>IFERROR(VLOOKUP(A717,Orders!A:G,7,FALSE),"")</f>
        <v>242</v>
      </c>
      <c r="K717">
        <f>IFERROR(VLOOKUP(J717,Customers!A:L,12,FALSE),"")</f>
        <v>1370</v>
      </c>
      <c r="L717">
        <f>IFERROR(VLOOKUP(J717,Customers!A:M,13,FALSE),"")</f>
        <v>61100</v>
      </c>
      <c r="M717" t="str">
        <f>IFERROR(VLOOKUP(J717,Customers!A:H,8,FALSE),"")</f>
        <v>Toulouse</v>
      </c>
      <c r="N717">
        <f>IFERROR(VLOOKUP(K717,Employees!A:F,6,FALSE),"")</f>
        <v>4</v>
      </c>
      <c r="O717" t="str">
        <f>IFERROR(VLOOKUP(N717,Offices!A:B,2,FALSE),"")</f>
        <v>Paris</v>
      </c>
      <c r="P717" s="6">
        <f>IFERROR(VLOOKUP(J717,Payments!A:C,3,FALSE),"")</f>
        <v>37947</v>
      </c>
      <c r="Q717">
        <f>IFERROR(VLOOKUP(J717,Payments!A:D,4,FALSE),"")</f>
        <v>33818.339999999997</v>
      </c>
      <c r="R717" t="str">
        <f>IFERROR(VLOOKUP(B717,Products!A:C,3,FALSE),"")</f>
        <v>Vintage Cars</v>
      </c>
      <c r="S717">
        <f>IFERROR(VLOOKUP(B717,Products!A:G,7,FALSE),"")</f>
        <v>2378</v>
      </c>
      <c r="T717">
        <f>IFERROR(VLOOKUP(B717,Products!A:I,9,FALSE),"")</f>
        <v>105.87</v>
      </c>
      <c r="U717">
        <f t="shared" si="88"/>
        <v>6</v>
      </c>
      <c r="V717" t="str">
        <f t="shared" si="89"/>
        <v>Yes</v>
      </c>
      <c r="W717">
        <f t="shared" si="90"/>
        <v>2003</v>
      </c>
      <c r="X717">
        <f t="shared" si="91"/>
        <v>11</v>
      </c>
      <c r="Y717">
        <f>IFERROR(VLOOKUP(B717,Products!A:I,8,FALSE),"")</f>
        <v>64.58</v>
      </c>
      <c r="Z717">
        <f t="shared" si="92"/>
        <v>5030.88</v>
      </c>
      <c r="AA717">
        <f t="shared" si="93"/>
        <v>62.29482812016105</v>
      </c>
      <c r="AB717">
        <f t="shared" si="94"/>
        <v>0</v>
      </c>
      <c r="AC717">
        <f t="shared" si="95"/>
        <v>1931.0400000000002</v>
      </c>
    </row>
    <row r="718" spans="1:29">
      <c r="A718">
        <v>10178</v>
      </c>
      <c r="B718" t="s">
        <v>183</v>
      </c>
      <c r="C718">
        <v>34</v>
      </c>
      <c r="D718">
        <v>67.819999999999993</v>
      </c>
      <c r="E718">
        <v>5</v>
      </c>
      <c r="F718" s="6">
        <f>IFERROR(VLOOKUP(A718,Orders!A:B,2,FALSE),"")</f>
        <v>37933</v>
      </c>
      <c r="G718" s="6">
        <f>IFERROR(VLOOKUP(A718,Orders!A:C,3,FALSE),"")</f>
        <v>37941</v>
      </c>
      <c r="H718" s="6">
        <f>IFERROR(VLOOKUP(A718,Orders!A:D,4,FALSE),"")</f>
        <v>37935</v>
      </c>
      <c r="I718" t="str">
        <f>IFERROR(VLOOKUP(A718,Orders!A:E,5,FALSE),"")</f>
        <v>Shipped</v>
      </c>
      <c r="J718">
        <f>IFERROR(VLOOKUP(A718,Orders!A:G,7,FALSE),"")</f>
        <v>242</v>
      </c>
      <c r="K718">
        <f>IFERROR(VLOOKUP(J718,Customers!A:L,12,FALSE),"")</f>
        <v>1370</v>
      </c>
      <c r="L718">
        <f>IFERROR(VLOOKUP(J718,Customers!A:M,13,FALSE),"")</f>
        <v>61100</v>
      </c>
      <c r="M718" t="str">
        <f>IFERROR(VLOOKUP(J718,Customers!A:H,8,FALSE),"")</f>
        <v>Toulouse</v>
      </c>
      <c r="N718">
        <f>IFERROR(VLOOKUP(K718,Employees!A:F,6,FALSE),"")</f>
        <v>4</v>
      </c>
      <c r="O718" t="str">
        <f>IFERROR(VLOOKUP(N718,Offices!A:B,2,FALSE),"")</f>
        <v>Paris</v>
      </c>
      <c r="P718" s="6">
        <f>IFERROR(VLOOKUP(J718,Payments!A:C,3,FALSE),"")</f>
        <v>37947</v>
      </c>
      <c r="Q718">
        <f>IFERROR(VLOOKUP(J718,Payments!A:D,4,FALSE),"")</f>
        <v>33818.339999999997</v>
      </c>
      <c r="R718" t="str">
        <f>IFERROR(VLOOKUP(B718,Products!A:C,3,FALSE),"")</f>
        <v>Planes</v>
      </c>
      <c r="S718">
        <f>IFERROR(VLOOKUP(B718,Products!A:G,7,FALSE),"")</f>
        <v>5942</v>
      </c>
      <c r="T718">
        <f>IFERROR(VLOOKUP(B718,Products!A:I,9,FALSE),"")</f>
        <v>68.510000000000005</v>
      </c>
      <c r="U718">
        <f t="shared" si="88"/>
        <v>6</v>
      </c>
      <c r="V718" t="str">
        <f t="shared" si="89"/>
        <v>Yes</v>
      </c>
      <c r="W718">
        <f t="shared" si="90"/>
        <v>2003</v>
      </c>
      <c r="X718">
        <f t="shared" si="91"/>
        <v>11</v>
      </c>
      <c r="Y718">
        <f>IFERROR(VLOOKUP(B718,Products!A:I,8,FALSE),"")</f>
        <v>34.25</v>
      </c>
      <c r="Z718">
        <f t="shared" si="92"/>
        <v>2305.8799999999997</v>
      </c>
      <c r="AA718">
        <f t="shared" si="93"/>
        <v>98.014598540145968</v>
      </c>
      <c r="AB718">
        <f t="shared" si="94"/>
        <v>1</v>
      </c>
      <c r="AC718">
        <f t="shared" si="95"/>
        <v>1141.3799999999997</v>
      </c>
    </row>
    <row r="719" spans="1:29">
      <c r="A719">
        <v>10178</v>
      </c>
      <c r="B719" t="s">
        <v>184</v>
      </c>
      <c r="C719">
        <v>27</v>
      </c>
      <c r="D719">
        <v>65.75</v>
      </c>
      <c r="E719">
        <v>6</v>
      </c>
      <c r="F719" s="6">
        <f>IFERROR(VLOOKUP(A719,Orders!A:B,2,FALSE),"")</f>
        <v>37933</v>
      </c>
      <c r="G719" s="6">
        <f>IFERROR(VLOOKUP(A719,Orders!A:C,3,FALSE),"")</f>
        <v>37941</v>
      </c>
      <c r="H719" s="6">
        <f>IFERROR(VLOOKUP(A719,Orders!A:D,4,FALSE),"")</f>
        <v>37935</v>
      </c>
      <c r="I719" t="str">
        <f>IFERROR(VLOOKUP(A719,Orders!A:E,5,FALSE),"")</f>
        <v>Shipped</v>
      </c>
      <c r="J719">
        <f>IFERROR(VLOOKUP(A719,Orders!A:G,7,FALSE),"")</f>
        <v>242</v>
      </c>
      <c r="K719">
        <f>IFERROR(VLOOKUP(J719,Customers!A:L,12,FALSE),"")</f>
        <v>1370</v>
      </c>
      <c r="L719">
        <f>IFERROR(VLOOKUP(J719,Customers!A:M,13,FALSE),"")</f>
        <v>61100</v>
      </c>
      <c r="M719" t="str">
        <f>IFERROR(VLOOKUP(J719,Customers!A:H,8,FALSE),"")</f>
        <v>Toulouse</v>
      </c>
      <c r="N719">
        <f>IFERROR(VLOOKUP(K719,Employees!A:F,6,FALSE),"")</f>
        <v>4</v>
      </c>
      <c r="O719" t="str">
        <f>IFERROR(VLOOKUP(N719,Offices!A:B,2,FALSE),"")</f>
        <v>Paris</v>
      </c>
      <c r="P719" s="6">
        <f>IFERROR(VLOOKUP(J719,Payments!A:C,3,FALSE),"")</f>
        <v>37947</v>
      </c>
      <c r="Q719">
        <f>IFERROR(VLOOKUP(J719,Payments!A:D,4,FALSE),"")</f>
        <v>33818.339999999997</v>
      </c>
      <c r="R719" t="str">
        <f>IFERROR(VLOOKUP(B719,Products!A:C,3,FALSE),"")</f>
        <v>Vintage Cars</v>
      </c>
      <c r="S719">
        <f>IFERROR(VLOOKUP(B719,Products!A:G,7,FALSE),"")</f>
        <v>2902</v>
      </c>
      <c r="T719">
        <f>IFERROR(VLOOKUP(B719,Products!A:I,9,FALSE),"")</f>
        <v>65.75</v>
      </c>
      <c r="U719">
        <f t="shared" si="88"/>
        <v>6</v>
      </c>
      <c r="V719" t="str">
        <f t="shared" si="89"/>
        <v>Yes</v>
      </c>
      <c r="W719">
        <f t="shared" si="90"/>
        <v>2003</v>
      </c>
      <c r="X719">
        <f t="shared" si="91"/>
        <v>11</v>
      </c>
      <c r="Y719">
        <f>IFERROR(VLOOKUP(B719,Products!A:I,8,FALSE),"")</f>
        <v>26.3</v>
      </c>
      <c r="Z719">
        <f t="shared" si="92"/>
        <v>1775.25</v>
      </c>
      <c r="AA719">
        <f t="shared" si="93"/>
        <v>150</v>
      </c>
      <c r="AB719">
        <f t="shared" si="94"/>
        <v>1</v>
      </c>
      <c r="AC719">
        <f t="shared" si="95"/>
        <v>1065.1500000000001</v>
      </c>
    </row>
    <row r="720" spans="1:29">
      <c r="A720">
        <v>10178</v>
      </c>
      <c r="B720" t="s">
        <v>171</v>
      </c>
      <c r="C720">
        <v>21</v>
      </c>
      <c r="D720">
        <v>68.77</v>
      </c>
      <c r="E720">
        <v>11</v>
      </c>
      <c r="F720" s="6">
        <f>IFERROR(VLOOKUP(A720,Orders!A:B,2,FALSE),"")</f>
        <v>37933</v>
      </c>
      <c r="G720" s="6">
        <f>IFERROR(VLOOKUP(A720,Orders!A:C,3,FALSE),"")</f>
        <v>37941</v>
      </c>
      <c r="H720" s="6">
        <f>IFERROR(VLOOKUP(A720,Orders!A:D,4,FALSE),"")</f>
        <v>37935</v>
      </c>
      <c r="I720" t="str">
        <f>IFERROR(VLOOKUP(A720,Orders!A:E,5,FALSE),"")</f>
        <v>Shipped</v>
      </c>
      <c r="J720">
        <f>IFERROR(VLOOKUP(A720,Orders!A:G,7,FALSE),"")</f>
        <v>242</v>
      </c>
      <c r="K720">
        <f>IFERROR(VLOOKUP(J720,Customers!A:L,12,FALSE),"")</f>
        <v>1370</v>
      </c>
      <c r="L720">
        <f>IFERROR(VLOOKUP(J720,Customers!A:M,13,FALSE),"")</f>
        <v>61100</v>
      </c>
      <c r="M720" t="str">
        <f>IFERROR(VLOOKUP(J720,Customers!A:H,8,FALSE),"")</f>
        <v>Toulouse</v>
      </c>
      <c r="N720">
        <f>IFERROR(VLOOKUP(K720,Employees!A:F,6,FALSE),"")</f>
        <v>4</v>
      </c>
      <c r="O720" t="str">
        <f>IFERROR(VLOOKUP(N720,Offices!A:B,2,FALSE),"")</f>
        <v>Paris</v>
      </c>
      <c r="P720" s="6">
        <f>IFERROR(VLOOKUP(J720,Payments!A:C,3,FALSE),"")</f>
        <v>37947</v>
      </c>
      <c r="Q720">
        <f>IFERROR(VLOOKUP(J720,Payments!A:D,4,FALSE),"")</f>
        <v>33818.339999999997</v>
      </c>
      <c r="R720" t="str">
        <f>IFERROR(VLOOKUP(B720,Products!A:C,3,FALSE),"")</f>
        <v>Vintage Cars</v>
      </c>
      <c r="S720">
        <f>IFERROR(VLOOKUP(B720,Products!A:G,7,FALSE),"")</f>
        <v>6621</v>
      </c>
      <c r="T720">
        <f>IFERROR(VLOOKUP(B720,Products!A:I,9,FALSE),"")</f>
        <v>83.86</v>
      </c>
      <c r="U720">
        <f t="shared" si="88"/>
        <v>6</v>
      </c>
      <c r="V720" t="str">
        <f t="shared" si="89"/>
        <v>Yes</v>
      </c>
      <c r="W720">
        <f t="shared" si="90"/>
        <v>2003</v>
      </c>
      <c r="X720">
        <f t="shared" si="91"/>
        <v>11</v>
      </c>
      <c r="Y720">
        <f>IFERROR(VLOOKUP(B720,Products!A:I,8,FALSE),"")</f>
        <v>48.64</v>
      </c>
      <c r="Z720">
        <f t="shared" si="92"/>
        <v>1444.1699999999998</v>
      </c>
      <c r="AA720">
        <f t="shared" si="93"/>
        <v>41.385690789473671</v>
      </c>
      <c r="AB720">
        <f t="shared" si="94"/>
        <v>0</v>
      </c>
      <c r="AC720">
        <f t="shared" si="95"/>
        <v>422.7299999999999</v>
      </c>
    </row>
    <row r="721" spans="1:29">
      <c r="A721">
        <v>10178</v>
      </c>
      <c r="B721" t="s">
        <v>185</v>
      </c>
      <c r="C721">
        <v>30</v>
      </c>
      <c r="D721">
        <v>64.150000000000006</v>
      </c>
      <c r="E721">
        <v>3</v>
      </c>
      <c r="F721" s="6">
        <f>IFERROR(VLOOKUP(A721,Orders!A:B,2,FALSE),"")</f>
        <v>37933</v>
      </c>
      <c r="G721" s="6">
        <f>IFERROR(VLOOKUP(A721,Orders!A:C,3,FALSE),"")</f>
        <v>37941</v>
      </c>
      <c r="H721" s="6">
        <f>IFERROR(VLOOKUP(A721,Orders!A:D,4,FALSE),"")</f>
        <v>37935</v>
      </c>
      <c r="I721" t="str">
        <f>IFERROR(VLOOKUP(A721,Orders!A:E,5,FALSE),"")</f>
        <v>Shipped</v>
      </c>
      <c r="J721">
        <f>IFERROR(VLOOKUP(A721,Orders!A:G,7,FALSE),"")</f>
        <v>242</v>
      </c>
      <c r="K721">
        <f>IFERROR(VLOOKUP(J721,Customers!A:L,12,FALSE),"")</f>
        <v>1370</v>
      </c>
      <c r="L721">
        <f>IFERROR(VLOOKUP(J721,Customers!A:M,13,FALSE),"")</f>
        <v>61100</v>
      </c>
      <c r="M721" t="str">
        <f>IFERROR(VLOOKUP(J721,Customers!A:H,8,FALSE),"")</f>
        <v>Toulouse</v>
      </c>
      <c r="N721">
        <f>IFERROR(VLOOKUP(K721,Employees!A:F,6,FALSE),"")</f>
        <v>4</v>
      </c>
      <c r="O721" t="str">
        <f>IFERROR(VLOOKUP(N721,Offices!A:B,2,FALSE),"")</f>
        <v>Paris</v>
      </c>
      <c r="P721" s="6">
        <f>IFERROR(VLOOKUP(J721,Payments!A:C,3,FALSE),"")</f>
        <v>37947</v>
      </c>
      <c r="Q721">
        <f>IFERROR(VLOOKUP(J721,Payments!A:D,4,FALSE),"")</f>
        <v>33818.339999999997</v>
      </c>
      <c r="R721" t="str">
        <f>IFERROR(VLOOKUP(B721,Products!A:C,3,FALSE),"")</f>
        <v>Planes</v>
      </c>
      <c r="S721">
        <f>IFERROR(VLOOKUP(B721,Products!A:G,7,FALSE),"")</f>
        <v>6812</v>
      </c>
      <c r="T721">
        <f>IFERROR(VLOOKUP(B721,Products!A:I,9,FALSE),"")</f>
        <v>68.239999999999995</v>
      </c>
      <c r="U721">
        <f t="shared" si="88"/>
        <v>6</v>
      </c>
      <c r="V721" t="str">
        <f t="shared" si="89"/>
        <v>Yes</v>
      </c>
      <c r="W721">
        <f t="shared" si="90"/>
        <v>2003</v>
      </c>
      <c r="X721">
        <f t="shared" si="91"/>
        <v>11</v>
      </c>
      <c r="Y721">
        <f>IFERROR(VLOOKUP(B721,Products!A:I,8,FALSE),"")</f>
        <v>29.34</v>
      </c>
      <c r="Z721">
        <f t="shared" si="92"/>
        <v>1924.5000000000002</v>
      </c>
      <c r="AA721">
        <f t="shared" si="93"/>
        <v>118.64349011588276</v>
      </c>
      <c r="AB721">
        <f t="shared" si="94"/>
        <v>1</v>
      </c>
      <c r="AC721">
        <f t="shared" si="95"/>
        <v>1044.3000000000002</v>
      </c>
    </row>
    <row r="722" spans="1:29">
      <c r="A722">
        <v>10178</v>
      </c>
      <c r="B722" t="s">
        <v>190</v>
      </c>
      <c r="C722">
        <v>34</v>
      </c>
      <c r="D722">
        <v>86.9</v>
      </c>
      <c r="E722">
        <v>8</v>
      </c>
      <c r="F722" s="6">
        <f>IFERROR(VLOOKUP(A722,Orders!A:B,2,FALSE),"")</f>
        <v>37933</v>
      </c>
      <c r="G722" s="6">
        <f>IFERROR(VLOOKUP(A722,Orders!A:C,3,FALSE),"")</f>
        <v>37941</v>
      </c>
      <c r="H722" s="6">
        <f>IFERROR(VLOOKUP(A722,Orders!A:D,4,FALSE),"")</f>
        <v>37935</v>
      </c>
      <c r="I722" t="str">
        <f>IFERROR(VLOOKUP(A722,Orders!A:E,5,FALSE),"")</f>
        <v>Shipped</v>
      </c>
      <c r="J722">
        <f>IFERROR(VLOOKUP(A722,Orders!A:G,7,FALSE),"")</f>
        <v>242</v>
      </c>
      <c r="K722">
        <f>IFERROR(VLOOKUP(J722,Customers!A:L,12,FALSE),"")</f>
        <v>1370</v>
      </c>
      <c r="L722">
        <f>IFERROR(VLOOKUP(J722,Customers!A:M,13,FALSE),"")</f>
        <v>61100</v>
      </c>
      <c r="M722" t="str">
        <f>IFERROR(VLOOKUP(J722,Customers!A:H,8,FALSE),"")</f>
        <v>Toulouse</v>
      </c>
      <c r="N722">
        <f>IFERROR(VLOOKUP(K722,Employees!A:F,6,FALSE),"")</f>
        <v>4</v>
      </c>
      <c r="O722" t="str">
        <f>IFERROR(VLOOKUP(N722,Offices!A:B,2,FALSE),"")</f>
        <v>Paris</v>
      </c>
      <c r="P722" s="6">
        <f>IFERROR(VLOOKUP(J722,Payments!A:C,3,FALSE),"")</f>
        <v>37947</v>
      </c>
      <c r="Q722">
        <f>IFERROR(VLOOKUP(J722,Payments!A:D,4,FALSE),"")</f>
        <v>33818.339999999997</v>
      </c>
      <c r="R722" t="str">
        <f>IFERROR(VLOOKUP(B722,Products!A:C,3,FALSE),"")</f>
        <v>Ships</v>
      </c>
      <c r="S722">
        <f>IFERROR(VLOOKUP(B722,Products!A:G,7,FALSE),"")</f>
        <v>3501</v>
      </c>
      <c r="T722">
        <f>IFERROR(VLOOKUP(B722,Products!A:I,9,FALSE),"")</f>
        <v>90.52</v>
      </c>
      <c r="U722">
        <f t="shared" si="88"/>
        <v>6</v>
      </c>
      <c r="V722" t="str">
        <f t="shared" si="89"/>
        <v>Yes</v>
      </c>
      <c r="W722">
        <f t="shared" si="90"/>
        <v>2003</v>
      </c>
      <c r="X722">
        <f t="shared" si="91"/>
        <v>11</v>
      </c>
      <c r="Y722">
        <f>IFERROR(VLOOKUP(B722,Products!A:I,8,FALSE),"")</f>
        <v>39.83</v>
      </c>
      <c r="Z722">
        <f t="shared" si="92"/>
        <v>2954.6000000000004</v>
      </c>
      <c r="AA722">
        <f t="shared" si="93"/>
        <v>118.17725332663824</v>
      </c>
      <c r="AB722">
        <f t="shared" si="94"/>
        <v>1</v>
      </c>
      <c r="AC722">
        <f t="shared" si="95"/>
        <v>1600.3800000000003</v>
      </c>
    </row>
    <row r="723" spans="1:29">
      <c r="A723">
        <v>10178</v>
      </c>
      <c r="B723" t="s">
        <v>191</v>
      </c>
      <c r="C723">
        <v>22</v>
      </c>
      <c r="D723">
        <v>91.74</v>
      </c>
      <c r="E723">
        <v>1</v>
      </c>
      <c r="F723" s="6">
        <f>IFERROR(VLOOKUP(A723,Orders!A:B,2,FALSE),"")</f>
        <v>37933</v>
      </c>
      <c r="G723" s="6">
        <f>IFERROR(VLOOKUP(A723,Orders!A:C,3,FALSE),"")</f>
        <v>37941</v>
      </c>
      <c r="H723" s="6">
        <f>IFERROR(VLOOKUP(A723,Orders!A:D,4,FALSE),"")</f>
        <v>37935</v>
      </c>
      <c r="I723" t="str">
        <f>IFERROR(VLOOKUP(A723,Orders!A:E,5,FALSE),"")</f>
        <v>Shipped</v>
      </c>
      <c r="J723">
        <f>IFERROR(VLOOKUP(A723,Orders!A:G,7,FALSE),"")</f>
        <v>242</v>
      </c>
      <c r="K723">
        <f>IFERROR(VLOOKUP(J723,Customers!A:L,12,FALSE),"")</f>
        <v>1370</v>
      </c>
      <c r="L723">
        <f>IFERROR(VLOOKUP(J723,Customers!A:M,13,FALSE),"")</f>
        <v>61100</v>
      </c>
      <c r="M723" t="str">
        <f>IFERROR(VLOOKUP(J723,Customers!A:H,8,FALSE),"")</f>
        <v>Toulouse</v>
      </c>
      <c r="N723">
        <f>IFERROR(VLOOKUP(K723,Employees!A:F,6,FALSE),"")</f>
        <v>4</v>
      </c>
      <c r="O723" t="str">
        <f>IFERROR(VLOOKUP(N723,Offices!A:B,2,FALSE),"")</f>
        <v>Paris</v>
      </c>
      <c r="P723" s="6">
        <f>IFERROR(VLOOKUP(J723,Payments!A:C,3,FALSE),"")</f>
        <v>37947</v>
      </c>
      <c r="Q723">
        <f>IFERROR(VLOOKUP(J723,Payments!A:D,4,FALSE),"")</f>
        <v>33818.339999999997</v>
      </c>
      <c r="R723" t="str">
        <f>IFERROR(VLOOKUP(B723,Products!A:C,3,FALSE),"")</f>
        <v>Planes</v>
      </c>
      <c r="S723">
        <f>IFERROR(VLOOKUP(B723,Products!A:G,7,FALSE),"")</f>
        <v>9653</v>
      </c>
      <c r="T723">
        <f>IFERROR(VLOOKUP(B723,Products!A:I,9,FALSE),"")</f>
        <v>99.72</v>
      </c>
      <c r="U723">
        <f t="shared" si="88"/>
        <v>6</v>
      </c>
      <c r="V723" t="str">
        <f t="shared" si="89"/>
        <v>Yes</v>
      </c>
      <c r="W723">
        <f t="shared" si="90"/>
        <v>2003</v>
      </c>
      <c r="X723">
        <f t="shared" si="91"/>
        <v>11</v>
      </c>
      <c r="Y723">
        <f>IFERROR(VLOOKUP(B723,Products!A:I,8,FALSE),"")</f>
        <v>68.8</v>
      </c>
      <c r="Z723">
        <f t="shared" si="92"/>
        <v>2018.28</v>
      </c>
      <c r="AA723">
        <f t="shared" si="93"/>
        <v>33.343023255813954</v>
      </c>
      <c r="AB723">
        <f t="shared" si="94"/>
        <v>0</v>
      </c>
      <c r="AC723">
        <f t="shared" si="95"/>
        <v>504.67999999999995</v>
      </c>
    </row>
    <row r="724" spans="1:29">
      <c r="A724">
        <v>10178</v>
      </c>
      <c r="B724" t="s">
        <v>194</v>
      </c>
      <c r="C724">
        <v>45</v>
      </c>
      <c r="D724">
        <v>68.11</v>
      </c>
      <c r="E724">
        <v>2</v>
      </c>
      <c r="F724" s="6">
        <f>IFERROR(VLOOKUP(A724,Orders!A:B,2,FALSE),"")</f>
        <v>37933</v>
      </c>
      <c r="G724" s="6">
        <f>IFERROR(VLOOKUP(A724,Orders!A:C,3,FALSE),"")</f>
        <v>37941</v>
      </c>
      <c r="H724" s="6">
        <f>IFERROR(VLOOKUP(A724,Orders!A:D,4,FALSE),"")</f>
        <v>37935</v>
      </c>
      <c r="I724" t="str">
        <f>IFERROR(VLOOKUP(A724,Orders!A:E,5,FALSE),"")</f>
        <v>Shipped</v>
      </c>
      <c r="J724">
        <f>IFERROR(VLOOKUP(A724,Orders!A:G,7,FALSE),"")</f>
        <v>242</v>
      </c>
      <c r="K724">
        <f>IFERROR(VLOOKUP(J724,Customers!A:L,12,FALSE),"")</f>
        <v>1370</v>
      </c>
      <c r="L724">
        <f>IFERROR(VLOOKUP(J724,Customers!A:M,13,FALSE),"")</f>
        <v>61100</v>
      </c>
      <c r="M724" t="str">
        <f>IFERROR(VLOOKUP(J724,Customers!A:H,8,FALSE),"")</f>
        <v>Toulouse</v>
      </c>
      <c r="N724">
        <f>IFERROR(VLOOKUP(K724,Employees!A:F,6,FALSE),"")</f>
        <v>4</v>
      </c>
      <c r="O724" t="str">
        <f>IFERROR(VLOOKUP(N724,Offices!A:B,2,FALSE),"")</f>
        <v>Paris</v>
      </c>
      <c r="P724" s="6">
        <f>IFERROR(VLOOKUP(J724,Payments!A:C,3,FALSE),"")</f>
        <v>37947</v>
      </c>
      <c r="Q724">
        <f>IFERROR(VLOOKUP(J724,Payments!A:D,4,FALSE),"")</f>
        <v>33818.339999999997</v>
      </c>
      <c r="R724" t="str">
        <f>IFERROR(VLOOKUP(B724,Products!A:C,3,FALSE),"")</f>
        <v>Planes</v>
      </c>
      <c r="S724">
        <f>IFERROR(VLOOKUP(B724,Products!A:G,7,FALSE),"")</f>
        <v>8820</v>
      </c>
      <c r="T724">
        <f>IFERROR(VLOOKUP(B724,Products!A:I,9,FALSE),"")</f>
        <v>74.03</v>
      </c>
      <c r="U724">
        <f t="shared" si="88"/>
        <v>6</v>
      </c>
      <c r="V724" t="str">
        <f t="shared" si="89"/>
        <v>Yes</v>
      </c>
      <c r="W724">
        <f t="shared" si="90"/>
        <v>2003</v>
      </c>
      <c r="X724">
        <f t="shared" si="91"/>
        <v>11</v>
      </c>
      <c r="Y724">
        <f>IFERROR(VLOOKUP(B724,Products!A:I,8,FALSE),"")</f>
        <v>36.270000000000003</v>
      </c>
      <c r="Z724">
        <f t="shared" si="92"/>
        <v>3064.95</v>
      </c>
      <c r="AA724">
        <f t="shared" si="93"/>
        <v>87.78604907637164</v>
      </c>
      <c r="AB724">
        <f t="shared" si="94"/>
        <v>1</v>
      </c>
      <c r="AC724">
        <f t="shared" si="95"/>
        <v>1432.7999999999997</v>
      </c>
    </row>
    <row r="725" spans="1:29">
      <c r="A725">
        <v>10178</v>
      </c>
      <c r="B725" t="s">
        <v>195</v>
      </c>
      <c r="C725">
        <v>45</v>
      </c>
      <c r="D725">
        <v>41.71</v>
      </c>
      <c r="E725">
        <v>7</v>
      </c>
      <c r="F725" s="6">
        <f>IFERROR(VLOOKUP(A725,Orders!A:B,2,FALSE),"")</f>
        <v>37933</v>
      </c>
      <c r="G725" s="6">
        <f>IFERROR(VLOOKUP(A725,Orders!A:C,3,FALSE),"")</f>
        <v>37941</v>
      </c>
      <c r="H725" s="6">
        <f>IFERROR(VLOOKUP(A725,Orders!A:D,4,FALSE),"")</f>
        <v>37935</v>
      </c>
      <c r="I725" t="str">
        <f>IFERROR(VLOOKUP(A725,Orders!A:E,5,FALSE),"")</f>
        <v>Shipped</v>
      </c>
      <c r="J725">
        <f>IFERROR(VLOOKUP(A725,Orders!A:G,7,FALSE),"")</f>
        <v>242</v>
      </c>
      <c r="K725">
        <f>IFERROR(VLOOKUP(J725,Customers!A:L,12,FALSE),"")</f>
        <v>1370</v>
      </c>
      <c r="L725">
        <f>IFERROR(VLOOKUP(J725,Customers!A:M,13,FALSE),"")</f>
        <v>61100</v>
      </c>
      <c r="M725" t="str">
        <f>IFERROR(VLOOKUP(J725,Customers!A:H,8,FALSE),"")</f>
        <v>Toulouse</v>
      </c>
      <c r="N725">
        <f>IFERROR(VLOOKUP(K725,Employees!A:F,6,FALSE),"")</f>
        <v>4</v>
      </c>
      <c r="O725" t="str">
        <f>IFERROR(VLOOKUP(N725,Offices!A:B,2,FALSE),"")</f>
        <v>Paris</v>
      </c>
      <c r="P725" s="6">
        <f>IFERROR(VLOOKUP(J725,Payments!A:C,3,FALSE),"")</f>
        <v>37947</v>
      </c>
      <c r="Q725">
        <f>IFERROR(VLOOKUP(J725,Payments!A:D,4,FALSE),"")</f>
        <v>33818.339999999997</v>
      </c>
      <c r="R725" t="str">
        <f>IFERROR(VLOOKUP(B725,Products!A:C,3,FALSE),"")</f>
        <v>Planes</v>
      </c>
      <c r="S725">
        <f>IFERROR(VLOOKUP(B725,Products!A:G,7,FALSE),"")</f>
        <v>4857</v>
      </c>
      <c r="T725">
        <f>IFERROR(VLOOKUP(B725,Products!A:I,9,FALSE),"")</f>
        <v>49.66</v>
      </c>
      <c r="U725">
        <f t="shared" si="88"/>
        <v>6</v>
      </c>
      <c r="V725" t="str">
        <f t="shared" si="89"/>
        <v>Yes</v>
      </c>
      <c r="W725">
        <f t="shared" si="90"/>
        <v>2003</v>
      </c>
      <c r="X725">
        <f t="shared" si="91"/>
        <v>11</v>
      </c>
      <c r="Y725">
        <f>IFERROR(VLOOKUP(B725,Products!A:I,8,FALSE),"")</f>
        <v>32.770000000000003</v>
      </c>
      <c r="Z725">
        <f t="shared" si="92"/>
        <v>1876.95</v>
      </c>
      <c r="AA725">
        <f t="shared" si="93"/>
        <v>27.28104974061641</v>
      </c>
      <c r="AB725">
        <f t="shared" si="94"/>
        <v>0</v>
      </c>
      <c r="AC725">
        <f t="shared" si="95"/>
        <v>402.2999999999999</v>
      </c>
    </row>
    <row r="726" spans="1:29">
      <c r="A726">
        <v>10179</v>
      </c>
      <c r="B726" t="s">
        <v>179</v>
      </c>
      <c r="C726">
        <v>24</v>
      </c>
      <c r="D726">
        <v>82.79</v>
      </c>
      <c r="E726">
        <v>3</v>
      </c>
      <c r="F726" s="6">
        <f>IFERROR(VLOOKUP(A726,Orders!A:B,2,FALSE),"")</f>
        <v>37936</v>
      </c>
      <c r="G726" s="6">
        <f>IFERROR(VLOOKUP(A726,Orders!A:C,3,FALSE),"")</f>
        <v>37942</v>
      </c>
      <c r="H726" s="6">
        <f>IFERROR(VLOOKUP(A726,Orders!A:D,4,FALSE),"")</f>
        <v>37938</v>
      </c>
      <c r="I726" t="str">
        <f>IFERROR(VLOOKUP(A726,Orders!A:E,5,FALSE),"")</f>
        <v>Cancelled</v>
      </c>
      <c r="J726">
        <f>IFERROR(VLOOKUP(A726,Orders!A:G,7,FALSE),"")</f>
        <v>496</v>
      </c>
      <c r="K726">
        <f>IFERROR(VLOOKUP(J726,Customers!A:L,12,FALSE),"")</f>
        <v>1612</v>
      </c>
      <c r="L726">
        <f>IFERROR(VLOOKUP(J726,Customers!A:M,13,FALSE),"")</f>
        <v>110000</v>
      </c>
      <c r="M726" t="str">
        <f>IFERROR(VLOOKUP(J726,Customers!A:H,8,FALSE),"")</f>
        <v xml:space="preserve">Auckland  </v>
      </c>
      <c r="N726">
        <f>IFERROR(VLOOKUP(K726,Employees!A:F,6,FALSE),"")</f>
        <v>6</v>
      </c>
      <c r="O726" t="str">
        <f>IFERROR(VLOOKUP(N726,Offices!A:B,2,FALSE),"")</f>
        <v>Sydney</v>
      </c>
      <c r="P726" s="6">
        <f>IFERROR(VLOOKUP(J726,Payments!A:C,3,FALSE),"")</f>
        <v>38497</v>
      </c>
      <c r="Q726">
        <f>IFERROR(VLOOKUP(J726,Payments!A:D,4,FALSE),"")</f>
        <v>30253.75</v>
      </c>
      <c r="R726" t="str">
        <f>IFERROR(VLOOKUP(B726,Products!A:C,3,FALSE),"")</f>
        <v>Planes</v>
      </c>
      <c r="S726">
        <f>IFERROR(VLOOKUP(B726,Products!A:G,7,FALSE),"")</f>
        <v>992</v>
      </c>
      <c r="T726">
        <f>IFERROR(VLOOKUP(B726,Products!A:I,9,FALSE),"")</f>
        <v>84.48</v>
      </c>
      <c r="U726">
        <f t="shared" si="88"/>
        <v>4</v>
      </c>
      <c r="V726" t="str">
        <f t="shared" si="89"/>
        <v/>
      </c>
      <c r="W726">
        <f t="shared" si="90"/>
        <v>2003</v>
      </c>
      <c r="X726">
        <f t="shared" si="91"/>
        <v>11</v>
      </c>
      <c r="Y726">
        <f>IFERROR(VLOOKUP(B726,Products!A:I,8,FALSE),"")</f>
        <v>49</v>
      </c>
      <c r="Z726">
        <f t="shared" si="92"/>
        <v>1986.96</v>
      </c>
      <c r="AA726">
        <f t="shared" si="93"/>
        <v>68.959183673469397</v>
      </c>
      <c r="AB726">
        <f t="shared" si="94"/>
        <v>1</v>
      </c>
      <c r="AC726">
        <f t="shared" si="95"/>
        <v>810.96000000000015</v>
      </c>
    </row>
    <row r="727" spans="1:29">
      <c r="A727">
        <v>10179</v>
      </c>
      <c r="B727" t="s">
        <v>182</v>
      </c>
      <c r="C727">
        <v>47</v>
      </c>
      <c r="D727">
        <v>105.04</v>
      </c>
      <c r="E727">
        <v>5</v>
      </c>
      <c r="F727" s="6">
        <f>IFERROR(VLOOKUP(A727,Orders!A:B,2,FALSE),"")</f>
        <v>37936</v>
      </c>
      <c r="G727" s="6">
        <f>IFERROR(VLOOKUP(A727,Orders!A:C,3,FALSE),"")</f>
        <v>37942</v>
      </c>
      <c r="H727" s="6">
        <f>IFERROR(VLOOKUP(A727,Orders!A:D,4,FALSE),"")</f>
        <v>37938</v>
      </c>
      <c r="I727" t="str">
        <f>IFERROR(VLOOKUP(A727,Orders!A:E,5,FALSE),"")</f>
        <v>Cancelled</v>
      </c>
      <c r="J727">
        <f>IFERROR(VLOOKUP(A727,Orders!A:G,7,FALSE),"")</f>
        <v>496</v>
      </c>
      <c r="K727">
        <f>IFERROR(VLOOKUP(J727,Customers!A:L,12,FALSE),"")</f>
        <v>1612</v>
      </c>
      <c r="L727">
        <f>IFERROR(VLOOKUP(J727,Customers!A:M,13,FALSE),"")</f>
        <v>110000</v>
      </c>
      <c r="M727" t="str">
        <f>IFERROR(VLOOKUP(J727,Customers!A:H,8,FALSE),"")</f>
        <v xml:space="preserve">Auckland  </v>
      </c>
      <c r="N727">
        <f>IFERROR(VLOOKUP(K727,Employees!A:F,6,FALSE),"")</f>
        <v>6</v>
      </c>
      <c r="O727" t="str">
        <f>IFERROR(VLOOKUP(N727,Offices!A:B,2,FALSE),"")</f>
        <v>Sydney</v>
      </c>
      <c r="P727" s="6">
        <f>IFERROR(VLOOKUP(J727,Payments!A:C,3,FALSE),"")</f>
        <v>38497</v>
      </c>
      <c r="Q727">
        <f>IFERROR(VLOOKUP(J727,Payments!A:D,4,FALSE),"")</f>
        <v>30253.75</v>
      </c>
      <c r="R727" t="str">
        <f>IFERROR(VLOOKUP(B727,Products!A:C,3,FALSE),"")</f>
        <v>Planes</v>
      </c>
      <c r="S727">
        <f>IFERROR(VLOOKUP(B727,Products!A:G,7,FALSE),"")</f>
        <v>3627</v>
      </c>
      <c r="T727">
        <f>IFERROR(VLOOKUP(B727,Products!A:I,9,FALSE),"")</f>
        <v>109.42</v>
      </c>
      <c r="U727">
        <f t="shared" si="88"/>
        <v>4</v>
      </c>
      <c r="V727" t="str">
        <f t="shared" si="89"/>
        <v/>
      </c>
      <c r="W727">
        <f t="shared" si="90"/>
        <v>2003</v>
      </c>
      <c r="X727">
        <f t="shared" si="91"/>
        <v>11</v>
      </c>
      <c r="Y727">
        <f>IFERROR(VLOOKUP(B727,Products!A:I,8,FALSE),"")</f>
        <v>66.739999999999995</v>
      </c>
      <c r="Z727">
        <f t="shared" si="92"/>
        <v>4936.88</v>
      </c>
      <c r="AA727">
        <f t="shared" si="93"/>
        <v>57.386874438118099</v>
      </c>
      <c r="AB727">
        <f t="shared" si="94"/>
        <v>0</v>
      </c>
      <c r="AC727">
        <f t="shared" si="95"/>
        <v>1800.1000000000006</v>
      </c>
    </row>
    <row r="728" spans="1:29">
      <c r="A728">
        <v>10179</v>
      </c>
      <c r="B728" t="s">
        <v>186</v>
      </c>
      <c r="C728">
        <v>27</v>
      </c>
      <c r="D728">
        <v>66.650000000000006</v>
      </c>
      <c r="E728">
        <v>4</v>
      </c>
      <c r="F728" s="6">
        <f>IFERROR(VLOOKUP(A728,Orders!A:B,2,FALSE),"")</f>
        <v>37936</v>
      </c>
      <c r="G728" s="6">
        <f>IFERROR(VLOOKUP(A728,Orders!A:C,3,FALSE),"")</f>
        <v>37942</v>
      </c>
      <c r="H728" s="6">
        <f>IFERROR(VLOOKUP(A728,Orders!A:D,4,FALSE),"")</f>
        <v>37938</v>
      </c>
      <c r="I728" t="str">
        <f>IFERROR(VLOOKUP(A728,Orders!A:E,5,FALSE),"")</f>
        <v>Cancelled</v>
      </c>
      <c r="J728">
        <f>IFERROR(VLOOKUP(A728,Orders!A:G,7,FALSE),"")</f>
        <v>496</v>
      </c>
      <c r="K728">
        <f>IFERROR(VLOOKUP(J728,Customers!A:L,12,FALSE),"")</f>
        <v>1612</v>
      </c>
      <c r="L728">
        <f>IFERROR(VLOOKUP(J728,Customers!A:M,13,FALSE),"")</f>
        <v>110000</v>
      </c>
      <c r="M728" t="str">
        <f>IFERROR(VLOOKUP(J728,Customers!A:H,8,FALSE),"")</f>
        <v xml:space="preserve">Auckland  </v>
      </c>
      <c r="N728">
        <f>IFERROR(VLOOKUP(K728,Employees!A:F,6,FALSE),"")</f>
        <v>6</v>
      </c>
      <c r="O728" t="str">
        <f>IFERROR(VLOOKUP(N728,Offices!A:B,2,FALSE),"")</f>
        <v>Sydney</v>
      </c>
      <c r="P728" s="6">
        <f>IFERROR(VLOOKUP(J728,Payments!A:C,3,FALSE),"")</f>
        <v>38497</v>
      </c>
      <c r="Q728">
        <f>IFERROR(VLOOKUP(J728,Payments!A:D,4,FALSE),"")</f>
        <v>30253.75</v>
      </c>
      <c r="R728" t="str">
        <f>IFERROR(VLOOKUP(B728,Products!A:C,3,FALSE),"")</f>
        <v>Planes</v>
      </c>
      <c r="S728">
        <f>IFERROR(VLOOKUP(B728,Products!A:G,7,FALSE),"")</f>
        <v>2756</v>
      </c>
      <c r="T728">
        <f>IFERROR(VLOOKUP(B728,Products!A:I,9,FALSE),"")</f>
        <v>72.45</v>
      </c>
      <c r="U728">
        <f t="shared" si="88"/>
        <v>4</v>
      </c>
      <c r="V728" t="str">
        <f t="shared" si="89"/>
        <v/>
      </c>
      <c r="W728">
        <f t="shared" si="90"/>
        <v>2003</v>
      </c>
      <c r="X728">
        <f t="shared" si="91"/>
        <v>11</v>
      </c>
      <c r="Y728">
        <f>IFERROR(VLOOKUP(B728,Products!A:I,8,FALSE),"")</f>
        <v>36.229999999999997</v>
      </c>
      <c r="Z728">
        <f t="shared" si="92"/>
        <v>1799.5500000000002</v>
      </c>
      <c r="AA728">
        <f t="shared" si="93"/>
        <v>83.963566105437508</v>
      </c>
      <c r="AB728">
        <f t="shared" si="94"/>
        <v>1</v>
      </c>
      <c r="AC728">
        <f t="shared" si="95"/>
        <v>821.34000000000026</v>
      </c>
    </row>
    <row r="729" spans="1:29">
      <c r="A729">
        <v>10179</v>
      </c>
      <c r="B729" t="s">
        <v>203</v>
      </c>
      <c r="C729">
        <v>45</v>
      </c>
      <c r="D729">
        <v>86.9</v>
      </c>
      <c r="E729">
        <v>1</v>
      </c>
      <c r="F729" s="6">
        <f>IFERROR(VLOOKUP(A729,Orders!A:B,2,FALSE),"")</f>
        <v>37936</v>
      </c>
      <c r="G729" s="6">
        <f>IFERROR(VLOOKUP(A729,Orders!A:C,3,FALSE),"")</f>
        <v>37942</v>
      </c>
      <c r="H729" s="6">
        <f>IFERROR(VLOOKUP(A729,Orders!A:D,4,FALSE),"")</f>
        <v>37938</v>
      </c>
      <c r="I729" t="str">
        <f>IFERROR(VLOOKUP(A729,Orders!A:E,5,FALSE),"")</f>
        <v>Cancelled</v>
      </c>
      <c r="J729">
        <f>IFERROR(VLOOKUP(A729,Orders!A:G,7,FALSE),"")</f>
        <v>496</v>
      </c>
      <c r="K729">
        <f>IFERROR(VLOOKUP(J729,Customers!A:L,12,FALSE),"")</f>
        <v>1612</v>
      </c>
      <c r="L729">
        <f>IFERROR(VLOOKUP(J729,Customers!A:M,13,FALSE),"")</f>
        <v>110000</v>
      </c>
      <c r="M729" t="str">
        <f>IFERROR(VLOOKUP(J729,Customers!A:H,8,FALSE),"")</f>
        <v xml:space="preserve">Auckland  </v>
      </c>
      <c r="N729">
        <f>IFERROR(VLOOKUP(K729,Employees!A:F,6,FALSE),"")</f>
        <v>6</v>
      </c>
      <c r="O729" t="str">
        <f>IFERROR(VLOOKUP(N729,Offices!A:B,2,FALSE),"")</f>
        <v>Sydney</v>
      </c>
      <c r="P729" s="6">
        <f>IFERROR(VLOOKUP(J729,Payments!A:C,3,FALSE),"")</f>
        <v>38497</v>
      </c>
      <c r="Q729">
        <f>IFERROR(VLOOKUP(J729,Payments!A:D,4,FALSE),"")</f>
        <v>30253.75</v>
      </c>
      <c r="R729" t="str">
        <f>IFERROR(VLOOKUP(B729,Products!A:C,3,FALSE),"")</f>
        <v>Motorcycles</v>
      </c>
      <c r="S729">
        <f>IFERROR(VLOOKUP(B729,Products!A:G,7,FALSE),"")</f>
        <v>178</v>
      </c>
      <c r="T729">
        <f>IFERROR(VLOOKUP(B729,Products!A:I,9,FALSE),"")</f>
        <v>99.89</v>
      </c>
      <c r="U729">
        <f t="shared" si="88"/>
        <v>4</v>
      </c>
      <c r="V729" t="str">
        <f t="shared" si="89"/>
        <v/>
      </c>
      <c r="W729">
        <f t="shared" si="90"/>
        <v>2003</v>
      </c>
      <c r="X729">
        <f t="shared" si="91"/>
        <v>11</v>
      </c>
      <c r="Y729">
        <f>IFERROR(VLOOKUP(B729,Products!A:I,8,FALSE),"")</f>
        <v>66.92</v>
      </c>
      <c r="Z729">
        <f t="shared" si="92"/>
        <v>3910.5000000000005</v>
      </c>
      <c r="AA729">
        <f t="shared" si="93"/>
        <v>29.856545128511662</v>
      </c>
      <c r="AB729">
        <f t="shared" si="94"/>
        <v>0</v>
      </c>
      <c r="AC729">
        <f t="shared" si="95"/>
        <v>899.10000000000014</v>
      </c>
    </row>
    <row r="730" spans="1:29">
      <c r="A730">
        <v>10179</v>
      </c>
      <c r="B730" t="s">
        <v>187</v>
      </c>
      <c r="C730">
        <v>24</v>
      </c>
      <c r="D730">
        <v>63.97</v>
      </c>
      <c r="E730">
        <v>6</v>
      </c>
      <c r="F730" s="6">
        <f>IFERROR(VLOOKUP(A730,Orders!A:B,2,FALSE),"")</f>
        <v>37936</v>
      </c>
      <c r="G730" s="6">
        <f>IFERROR(VLOOKUP(A730,Orders!A:C,3,FALSE),"")</f>
        <v>37942</v>
      </c>
      <c r="H730" s="6">
        <f>IFERROR(VLOOKUP(A730,Orders!A:D,4,FALSE),"")</f>
        <v>37938</v>
      </c>
      <c r="I730" t="str">
        <f>IFERROR(VLOOKUP(A730,Orders!A:E,5,FALSE),"")</f>
        <v>Cancelled</v>
      </c>
      <c r="J730">
        <f>IFERROR(VLOOKUP(A730,Orders!A:G,7,FALSE),"")</f>
        <v>496</v>
      </c>
      <c r="K730">
        <f>IFERROR(VLOOKUP(J730,Customers!A:L,12,FALSE),"")</f>
        <v>1612</v>
      </c>
      <c r="L730">
        <f>IFERROR(VLOOKUP(J730,Customers!A:M,13,FALSE),"")</f>
        <v>110000</v>
      </c>
      <c r="M730" t="str">
        <f>IFERROR(VLOOKUP(J730,Customers!A:H,8,FALSE),"")</f>
        <v xml:space="preserve">Auckland  </v>
      </c>
      <c r="N730">
        <f>IFERROR(VLOOKUP(K730,Employees!A:F,6,FALSE),"")</f>
        <v>6</v>
      </c>
      <c r="O730" t="str">
        <f>IFERROR(VLOOKUP(N730,Offices!A:B,2,FALSE),"")</f>
        <v>Sydney</v>
      </c>
      <c r="P730" s="6">
        <f>IFERROR(VLOOKUP(J730,Payments!A:C,3,FALSE),"")</f>
        <v>38497</v>
      </c>
      <c r="Q730">
        <f>IFERROR(VLOOKUP(J730,Payments!A:D,4,FALSE),"")</f>
        <v>30253.75</v>
      </c>
      <c r="R730" t="str">
        <f>IFERROR(VLOOKUP(B730,Products!A:C,3,FALSE),"")</f>
        <v>Vintage Cars</v>
      </c>
      <c r="S730">
        <f>IFERROR(VLOOKUP(B730,Products!A:G,7,FALSE),"")</f>
        <v>136</v>
      </c>
      <c r="T730">
        <f>IFERROR(VLOOKUP(B730,Products!A:I,9,FALSE),"")</f>
        <v>68.790000000000006</v>
      </c>
      <c r="U730">
        <f t="shared" si="88"/>
        <v>4</v>
      </c>
      <c r="V730" t="str">
        <f t="shared" si="89"/>
        <v/>
      </c>
      <c r="W730">
        <f t="shared" si="90"/>
        <v>2003</v>
      </c>
      <c r="X730">
        <f t="shared" si="91"/>
        <v>11</v>
      </c>
      <c r="Y730">
        <f>IFERROR(VLOOKUP(B730,Products!A:I,8,FALSE),"")</f>
        <v>33.020000000000003</v>
      </c>
      <c r="Z730">
        <f t="shared" si="92"/>
        <v>1535.28</v>
      </c>
      <c r="AA730">
        <f t="shared" si="93"/>
        <v>93.731072077528736</v>
      </c>
      <c r="AB730">
        <f t="shared" si="94"/>
        <v>1</v>
      </c>
      <c r="AC730">
        <f t="shared" si="95"/>
        <v>742.8</v>
      </c>
    </row>
    <row r="731" spans="1:29">
      <c r="A731">
        <v>10179</v>
      </c>
      <c r="B731" t="s">
        <v>188</v>
      </c>
      <c r="C731">
        <v>34</v>
      </c>
      <c r="D731">
        <v>43.2</v>
      </c>
      <c r="E731">
        <v>7</v>
      </c>
      <c r="F731" s="6">
        <f>IFERROR(VLOOKUP(A731,Orders!A:B,2,FALSE),"")</f>
        <v>37936</v>
      </c>
      <c r="G731" s="6">
        <f>IFERROR(VLOOKUP(A731,Orders!A:C,3,FALSE),"")</f>
        <v>37942</v>
      </c>
      <c r="H731" s="6">
        <f>IFERROR(VLOOKUP(A731,Orders!A:D,4,FALSE),"")</f>
        <v>37938</v>
      </c>
      <c r="I731" t="str">
        <f>IFERROR(VLOOKUP(A731,Orders!A:E,5,FALSE),"")</f>
        <v>Cancelled</v>
      </c>
      <c r="J731">
        <f>IFERROR(VLOOKUP(A731,Orders!A:G,7,FALSE),"")</f>
        <v>496</v>
      </c>
      <c r="K731">
        <f>IFERROR(VLOOKUP(J731,Customers!A:L,12,FALSE),"")</f>
        <v>1612</v>
      </c>
      <c r="L731">
        <f>IFERROR(VLOOKUP(J731,Customers!A:M,13,FALSE),"")</f>
        <v>110000</v>
      </c>
      <c r="M731" t="str">
        <f>IFERROR(VLOOKUP(J731,Customers!A:H,8,FALSE),"")</f>
        <v xml:space="preserve">Auckland  </v>
      </c>
      <c r="N731">
        <f>IFERROR(VLOOKUP(K731,Employees!A:F,6,FALSE),"")</f>
        <v>6</v>
      </c>
      <c r="O731" t="str">
        <f>IFERROR(VLOOKUP(N731,Offices!A:B,2,FALSE),"")</f>
        <v>Sydney</v>
      </c>
      <c r="P731" s="6">
        <f>IFERROR(VLOOKUP(J731,Payments!A:C,3,FALSE),"")</f>
        <v>38497</v>
      </c>
      <c r="Q731">
        <f>IFERROR(VLOOKUP(J731,Payments!A:D,4,FALSE),"")</f>
        <v>30253.75</v>
      </c>
      <c r="R731" t="str">
        <f>IFERROR(VLOOKUP(B731,Products!A:C,3,FALSE),"")</f>
        <v>Vintage Cars</v>
      </c>
      <c r="S731">
        <f>IFERROR(VLOOKUP(B731,Products!A:G,7,FALSE),"")</f>
        <v>7062</v>
      </c>
      <c r="T731">
        <f>IFERROR(VLOOKUP(B731,Products!A:I,9,FALSE),"")</f>
        <v>43.64</v>
      </c>
      <c r="U731">
        <f t="shared" si="88"/>
        <v>4</v>
      </c>
      <c r="V731" t="str">
        <f t="shared" si="89"/>
        <v/>
      </c>
      <c r="W731">
        <f t="shared" si="90"/>
        <v>2003</v>
      </c>
      <c r="X731">
        <f t="shared" si="91"/>
        <v>11</v>
      </c>
      <c r="Y731">
        <f>IFERROR(VLOOKUP(B731,Products!A:I,8,FALSE),"")</f>
        <v>27.06</v>
      </c>
      <c r="Z731">
        <f t="shared" si="92"/>
        <v>1468.8000000000002</v>
      </c>
      <c r="AA731">
        <f t="shared" si="93"/>
        <v>59.645232815964548</v>
      </c>
      <c r="AB731">
        <f t="shared" si="94"/>
        <v>0</v>
      </c>
      <c r="AC731">
        <f t="shared" si="95"/>
        <v>548.7600000000001</v>
      </c>
    </row>
    <row r="732" spans="1:29">
      <c r="A732">
        <v>10179</v>
      </c>
      <c r="B732" t="s">
        <v>189</v>
      </c>
      <c r="C732">
        <v>23</v>
      </c>
      <c r="D732">
        <v>75.81</v>
      </c>
      <c r="E732">
        <v>8</v>
      </c>
      <c r="F732" s="6">
        <f>IFERROR(VLOOKUP(A732,Orders!A:B,2,FALSE),"")</f>
        <v>37936</v>
      </c>
      <c r="G732" s="6">
        <f>IFERROR(VLOOKUP(A732,Orders!A:C,3,FALSE),"")</f>
        <v>37942</v>
      </c>
      <c r="H732" s="6">
        <f>IFERROR(VLOOKUP(A732,Orders!A:D,4,FALSE),"")</f>
        <v>37938</v>
      </c>
      <c r="I732" t="str">
        <f>IFERROR(VLOOKUP(A732,Orders!A:E,5,FALSE),"")</f>
        <v>Cancelled</v>
      </c>
      <c r="J732">
        <f>IFERROR(VLOOKUP(A732,Orders!A:G,7,FALSE),"")</f>
        <v>496</v>
      </c>
      <c r="K732">
        <f>IFERROR(VLOOKUP(J732,Customers!A:L,12,FALSE),"")</f>
        <v>1612</v>
      </c>
      <c r="L732">
        <f>IFERROR(VLOOKUP(J732,Customers!A:M,13,FALSE),"")</f>
        <v>110000</v>
      </c>
      <c r="M732" t="str">
        <f>IFERROR(VLOOKUP(J732,Customers!A:H,8,FALSE),"")</f>
        <v xml:space="preserve">Auckland  </v>
      </c>
      <c r="N732">
        <f>IFERROR(VLOOKUP(K732,Employees!A:F,6,FALSE),"")</f>
        <v>6</v>
      </c>
      <c r="O732" t="str">
        <f>IFERROR(VLOOKUP(N732,Offices!A:B,2,FALSE),"")</f>
        <v>Sydney</v>
      </c>
      <c r="P732" s="6">
        <f>IFERROR(VLOOKUP(J732,Payments!A:C,3,FALSE),"")</f>
        <v>38497</v>
      </c>
      <c r="Q732">
        <f>IFERROR(VLOOKUP(J732,Payments!A:D,4,FALSE),"")</f>
        <v>30253.75</v>
      </c>
      <c r="R732" t="str">
        <f>IFERROR(VLOOKUP(B732,Products!A:C,3,FALSE),"")</f>
        <v>Planes</v>
      </c>
      <c r="S732">
        <f>IFERROR(VLOOKUP(B732,Products!A:G,7,FALSE),"")</f>
        <v>5841</v>
      </c>
      <c r="T732">
        <f>IFERROR(VLOOKUP(B732,Products!A:I,9,FALSE),"")</f>
        <v>91.34</v>
      </c>
      <c r="U732">
        <f t="shared" si="88"/>
        <v>4</v>
      </c>
      <c r="V732" t="str">
        <f t="shared" si="89"/>
        <v/>
      </c>
      <c r="W732">
        <f t="shared" si="90"/>
        <v>2003</v>
      </c>
      <c r="X732">
        <f t="shared" si="91"/>
        <v>11</v>
      </c>
      <c r="Y732">
        <f>IFERROR(VLOOKUP(B732,Products!A:I,8,FALSE),"")</f>
        <v>51.15</v>
      </c>
      <c r="Z732">
        <f t="shared" si="92"/>
        <v>1743.63</v>
      </c>
      <c r="AA732">
        <f t="shared" si="93"/>
        <v>48.21114369501467</v>
      </c>
      <c r="AB732">
        <f t="shared" si="94"/>
        <v>0</v>
      </c>
      <c r="AC732">
        <f t="shared" si="95"/>
        <v>567.18000000000006</v>
      </c>
    </row>
    <row r="733" spans="1:29">
      <c r="A733">
        <v>10179</v>
      </c>
      <c r="B733" t="s">
        <v>192</v>
      </c>
      <c r="C733">
        <v>25</v>
      </c>
      <c r="D733">
        <v>98.48</v>
      </c>
      <c r="E733">
        <v>2</v>
      </c>
      <c r="F733" s="6">
        <f>IFERROR(VLOOKUP(A733,Orders!A:B,2,FALSE),"")</f>
        <v>37936</v>
      </c>
      <c r="G733" s="6">
        <f>IFERROR(VLOOKUP(A733,Orders!A:C,3,FALSE),"")</f>
        <v>37942</v>
      </c>
      <c r="H733" s="6">
        <f>IFERROR(VLOOKUP(A733,Orders!A:D,4,FALSE),"")</f>
        <v>37938</v>
      </c>
      <c r="I733" t="str">
        <f>IFERROR(VLOOKUP(A733,Orders!A:E,5,FALSE),"")</f>
        <v>Cancelled</v>
      </c>
      <c r="J733">
        <f>IFERROR(VLOOKUP(A733,Orders!A:G,7,FALSE),"")</f>
        <v>496</v>
      </c>
      <c r="K733">
        <f>IFERROR(VLOOKUP(J733,Customers!A:L,12,FALSE),"")</f>
        <v>1612</v>
      </c>
      <c r="L733">
        <f>IFERROR(VLOOKUP(J733,Customers!A:M,13,FALSE),"")</f>
        <v>110000</v>
      </c>
      <c r="M733" t="str">
        <f>IFERROR(VLOOKUP(J733,Customers!A:H,8,FALSE),"")</f>
        <v xml:space="preserve">Auckland  </v>
      </c>
      <c r="N733">
        <f>IFERROR(VLOOKUP(K733,Employees!A:F,6,FALSE),"")</f>
        <v>6</v>
      </c>
      <c r="O733" t="str">
        <f>IFERROR(VLOOKUP(N733,Offices!A:B,2,FALSE),"")</f>
        <v>Sydney</v>
      </c>
      <c r="P733" s="6">
        <f>IFERROR(VLOOKUP(J733,Payments!A:C,3,FALSE),"")</f>
        <v>38497</v>
      </c>
      <c r="Q733">
        <f>IFERROR(VLOOKUP(J733,Payments!A:D,4,FALSE),"")</f>
        <v>30253.75</v>
      </c>
      <c r="R733" t="str">
        <f>IFERROR(VLOOKUP(B733,Products!A:C,3,FALSE),"")</f>
        <v>Planes</v>
      </c>
      <c r="S733">
        <f>IFERROR(VLOOKUP(B733,Products!A:G,7,FALSE),"")</f>
        <v>7106</v>
      </c>
      <c r="T733">
        <f>IFERROR(VLOOKUP(B733,Products!A:I,9,FALSE),"")</f>
        <v>118.65</v>
      </c>
      <c r="U733">
        <f t="shared" si="88"/>
        <v>4</v>
      </c>
      <c r="V733" t="str">
        <f t="shared" si="89"/>
        <v/>
      </c>
      <c r="W733">
        <f t="shared" si="90"/>
        <v>2003</v>
      </c>
      <c r="X733">
        <f t="shared" si="91"/>
        <v>11</v>
      </c>
      <c r="Y733">
        <f>IFERROR(VLOOKUP(B733,Products!A:I,8,FALSE),"")</f>
        <v>59.33</v>
      </c>
      <c r="Z733">
        <f t="shared" si="92"/>
        <v>2462</v>
      </c>
      <c r="AA733">
        <f t="shared" si="93"/>
        <v>65.986853193999679</v>
      </c>
      <c r="AB733">
        <f t="shared" si="94"/>
        <v>0</v>
      </c>
      <c r="AC733">
        <f t="shared" si="95"/>
        <v>978.75000000000011</v>
      </c>
    </row>
    <row r="734" spans="1:29">
      <c r="A734">
        <v>10179</v>
      </c>
      <c r="B734" t="s">
        <v>193</v>
      </c>
      <c r="C734">
        <v>39</v>
      </c>
      <c r="D734">
        <v>80</v>
      </c>
      <c r="E734">
        <v>9</v>
      </c>
      <c r="F734" s="6">
        <f>IFERROR(VLOOKUP(A734,Orders!A:B,2,FALSE),"")</f>
        <v>37936</v>
      </c>
      <c r="G734" s="6">
        <f>IFERROR(VLOOKUP(A734,Orders!A:C,3,FALSE),"")</f>
        <v>37942</v>
      </c>
      <c r="H734" s="6">
        <f>IFERROR(VLOOKUP(A734,Orders!A:D,4,FALSE),"")</f>
        <v>37938</v>
      </c>
      <c r="I734" t="str">
        <f>IFERROR(VLOOKUP(A734,Orders!A:E,5,FALSE),"")</f>
        <v>Cancelled</v>
      </c>
      <c r="J734">
        <f>IFERROR(VLOOKUP(A734,Orders!A:G,7,FALSE),"")</f>
        <v>496</v>
      </c>
      <c r="K734">
        <f>IFERROR(VLOOKUP(J734,Customers!A:L,12,FALSE),"")</f>
        <v>1612</v>
      </c>
      <c r="L734">
        <f>IFERROR(VLOOKUP(J734,Customers!A:M,13,FALSE),"")</f>
        <v>110000</v>
      </c>
      <c r="M734" t="str">
        <f>IFERROR(VLOOKUP(J734,Customers!A:H,8,FALSE),"")</f>
        <v xml:space="preserve">Auckland  </v>
      </c>
      <c r="N734">
        <f>IFERROR(VLOOKUP(K734,Employees!A:F,6,FALSE),"")</f>
        <v>6</v>
      </c>
      <c r="O734" t="str">
        <f>IFERROR(VLOOKUP(N734,Offices!A:B,2,FALSE),"")</f>
        <v>Sydney</v>
      </c>
      <c r="P734" s="6">
        <f>IFERROR(VLOOKUP(J734,Payments!A:C,3,FALSE),"")</f>
        <v>38497</v>
      </c>
      <c r="Q734">
        <f>IFERROR(VLOOKUP(J734,Payments!A:D,4,FALSE),"")</f>
        <v>30253.75</v>
      </c>
      <c r="R734" t="str">
        <f>IFERROR(VLOOKUP(B734,Products!A:C,3,FALSE),"")</f>
        <v>Planes</v>
      </c>
      <c r="S734">
        <f>IFERROR(VLOOKUP(B734,Products!A:G,7,FALSE),"")</f>
        <v>551</v>
      </c>
      <c r="T734">
        <f>IFERROR(VLOOKUP(B734,Products!A:I,9,FALSE),"")</f>
        <v>80</v>
      </c>
      <c r="U734">
        <f t="shared" si="88"/>
        <v>4</v>
      </c>
      <c r="V734" t="str">
        <f t="shared" si="89"/>
        <v/>
      </c>
      <c r="W734">
        <f t="shared" si="90"/>
        <v>2003</v>
      </c>
      <c r="X734">
        <f t="shared" si="91"/>
        <v>11</v>
      </c>
      <c r="Y734">
        <f>IFERROR(VLOOKUP(B734,Products!A:I,8,FALSE),"")</f>
        <v>54.4</v>
      </c>
      <c r="Z734">
        <f t="shared" si="92"/>
        <v>3120</v>
      </c>
      <c r="AA734">
        <f t="shared" si="93"/>
        <v>47.058823529411768</v>
      </c>
      <c r="AB734">
        <f t="shared" si="94"/>
        <v>0</v>
      </c>
      <c r="AC734">
        <f t="shared" si="95"/>
        <v>998.40000000000009</v>
      </c>
    </row>
    <row r="735" spans="1:29">
      <c r="A735">
        <v>10180</v>
      </c>
      <c r="B735" t="s">
        <v>196</v>
      </c>
      <c r="C735">
        <v>29</v>
      </c>
      <c r="D735">
        <v>76.56</v>
      </c>
      <c r="E735">
        <v>9</v>
      </c>
      <c r="F735" s="6">
        <f>IFERROR(VLOOKUP(A735,Orders!A:B,2,FALSE),"")</f>
        <v>37936</v>
      </c>
      <c r="G735" s="6">
        <f>IFERROR(VLOOKUP(A735,Orders!A:C,3,FALSE),"")</f>
        <v>37944</v>
      </c>
      <c r="H735" s="6">
        <f>IFERROR(VLOOKUP(A735,Orders!A:D,4,FALSE),"")</f>
        <v>37939</v>
      </c>
      <c r="I735" t="str">
        <f>IFERROR(VLOOKUP(A735,Orders!A:E,5,FALSE),"")</f>
        <v>Shipped</v>
      </c>
      <c r="J735">
        <f>IFERROR(VLOOKUP(A735,Orders!A:G,7,FALSE),"")</f>
        <v>171</v>
      </c>
      <c r="K735">
        <f>IFERROR(VLOOKUP(J735,Customers!A:L,12,FALSE),"")</f>
        <v>1370</v>
      </c>
      <c r="L735">
        <f>IFERROR(VLOOKUP(J735,Customers!A:M,13,FALSE),"")</f>
        <v>82900</v>
      </c>
      <c r="M735" t="str">
        <f>IFERROR(VLOOKUP(J735,Customers!A:H,8,FALSE),"")</f>
        <v>Lille</v>
      </c>
      <c r="N735">
        <f>IFERROR(VLOOKUP(K735,Employees!A:F,6,FALSE),"")</f>
        <v>4</v>
      </c>
      <c r="O735" t="str">
        <f>IFERROR(VLOOKUP(N735,Offices!A:B,2,FALSE),"")</f>
        <v>Paris</v>
      </c>
      <c r="P735" s="6">
        <f>IFERROR(VLOOKUP(J735,Payments!A:C,3,FALSE),"")</f>
        <v>38061</v>
      </c>
      <c r="Q735">
        <f>IFERROR(VLOOKUP(J735,Payments!A:D,4,FALSE),"")</f>
        <v>18997.89</v>
      </c>
      <c r="R735" t="str">
        <f>IFERROR(VLOOKUP(B735,Products!A:C,3,FALSE),"")</f>
        <v>Motorcycles</v>
      </c>
      <c r="S735">
        <f>IFERROR(VLOOKUP(B735,Products!A:G,7,FALSE),"")</f>
        <v>7933</v>
      </c>
      <c r="T735">
        <f>IFERROR(VLOOKUP(B735,Products!A:I,9,FALSE),"")</f>
        <v>95.7</v>
      </c>
      <c r="U735">
        <f t="shared" si="88"/>
        <v>5</v>
      </c>
      <c r="V735" t="str">
        <f t="shared" si="89"/>
        <v>Yes</v>
      </c>
      <c r="W735">
        <f t="shared" si="90"/>
        <v>2003</v>
      </c>
      <c r="X735">
        <f t="shared" si="91"/>
        <v>11</v>
      </c>
      <c r="Y735">
        <f>IFERROR(VLOOKUP(B735,Products!A:I,8,FALSE),"")</f>
        <v>48.81</v>
      </c>
      <c r="Z735">
        <f t="shared" si="92"/>
        <v>2220.2400000000002</v>
      </c>
      <c r="AA735">
        <f t="shared" si="93"/>
        <v>56.853103872157341</v>
      </c>
      <c r="AB735">
        <f t="shared" si="94"/>
        <v>0</v>
      </c>
      <c r="AC735">
        <f t="shared" si="95"/>
        <v>804.75</v>
      </c>
    </row>
    <row r="736" spans="1:29">
      <c r="A736">
        <v>10180</v>
      </c>
      <c r="B736" t="s">
        <v>197</v>
      </c>
      <c r="C736">
        <v>42</v>
      </c>
      <c r="D736">
        <v>99.91</v>
      </c>
      <c r="E736">
        <v>12</v>
      </c>
      <c r="F736" s="6">
        <f>IFERROR(VLOOKUP(A736,Orders!A:B,2,FALSE),"")</f>
        <v>37936</v>
      </c>
      <c r="G736" s="6">
        <f>IFERROR(VLOOKUP(A736,Orders!A:C,3,FALSE),"")</f>
        <v>37944</v>
      </c>
      <c r="H736" s="6">
        <f>IFERROR(VLOOKUP(A736,Orders!A:D,4,FALSE),"")</f>
        <v>37939</v>
      </c>
      <c r="I736" t="str">
        <f>IFERROR(VLOOKUP(A736,Orders!A:E,5,FALSE),"")</f>
        <v>Shipped</v>
      </c>
      <c r="J736">
        <f>IFERROR(VLOOKUP(A736,Orders!A:G,7,FALSE),"")</f>
        <v>171</v>
      </c>
      <c r="K736">
        <f>IFERROR(VLOOKUP(J736,Customers!A:L,12,FALSE),"")</f>
        <v>1370</v>
      </c>
      <c r="L736">
        <f>IFERROR(VLOOKUP(J736,Customers!A:M,13,FALSE),"")</f>
        <v>82900</v>
      </c>
      <c r="M736" t="str">
        <f>IFERROR(VLOOKUP(J736,Customers!A:H,8,FALSE),"")</f>
        <v>Lille</v>
      </c>
      <c r="N736">
        <f>IFERROR(VLOOKUP(K736,Employees!A:F,6,FALSE),"")</f>
        <v>4</v>
      </c>
      <c r="O736" t="str">
        <f>IFERROR(VLOOKUP(N736,Offices!A:B,2,FALSE),"")</f>
        <v>Paris</v>
      </c>
      <c r="P736" s="6">
        <f>IFERROR(VLOOKUP(J736,Payments!A:C,3,FALSE),"")</f>
        <v>38061</v>
      </c>
      <c r="Q736">
        <f>IFERROR(VLOOKUP(J736,Payments!A:D,4,FALSE),"")</f>
        <v>18997.89</v>
      </c>
      <c r="R736" t="str">
        <f>IFERROR(VLOOKUP(B736,Products!A:C,3,FALSE),"")</f>
        <v>Motorcycles</v>
      </c>
      <c r="S736">
        <f>IFERROR(VLOOKUP(B736,Products!A:G,7,FALSE),"")</f>
        <v>6625</v>
      </c>
      <c r="T736">
        <f>IFERROR(VLOOKUP(B736,Products!A:I,9,FALSE),"")</f>
        <v>118.94</v>
      </c>
      <c r="U736">
        <f t="shared" si="88"/>
        <v>5</v>
      </c>
      <c r="V736" t="str">
        <f t="shared" si="89"/>
        <v>Yes</v>
      </c>
      <c r="W736">
        <f t="shared" si="90"/>
        <v>2003</v>
      </c>
      <c r="X736">
        <f t="shared" si="91"/>
        <v>11</v>
      </c>
      <c r="Y736">
        <f>IFERROR(VLOOKUP(B736,Products!A:I,8,FALSE),"")</f>
        <v>68.989999999999995</v>
      </c>
      <c r="Z736">
        <f t="shared" si="92"/>
        <v>4196.22</v>
      </c>
      <c r="AA736">
        <f t="shared" si="93"/>
        <v>44.818089578199746</v>
      </c>
      <c r="AB736">
        <f t="shared" si="94"/>
        <v>0</v>
      </c>
      <c r="AC736">
        <f t="shared" si="95"/>
        <v>1298.6400000000001</v>
      </c>
    </row>
    <row r="737" spans="1:29">
      <c r="A737">
        <v>10180</v>
      </c>
      <c r="B737" t="s">
        <v>198</v>
      </c>
      <c r="C737">
        <v>41</v>
      </c>
      <c r="D737">
        <v>164.61</v>
      </c>
      <c r="E737">
        <v>11</v>
      </c>
      <c r="F737" s="6">
        <f>IFERROR(VLOOKUP(A737,Orders!A:B,2,FALSE),"")</f>
        <v>37936</v>
      </c>
      <c r="G737" s="6">
        <f>IFERROR(VLOOKUP(A737,Orders!A:C,3,FALSE),"")</f>
        <v>37944</v>
      </c>
      <c r="H737" s="6">
        <f>IFERROR(VLOOKUP(A737,Orders!A:D,4,FALSE),"")</f>
        <v>37939</v>
      </c>
      <c r="I737" t="str">
        <f>IFERROR(VLOOKUP(A737,Orders!A:E,5,FALSE),"")</f>
        <v>Shipped</v>
      </c>
      <c r="J737">
        <f>IFERROR(VLOOKUP(A737,Orders!A:G,7,FALSE),"")</f>
        <v>171</v>
      </c>
      <c r="K737">
        <f>IFERROR(VLOOKUP(J737,Customers!A:L,12,FALSE),"")</f>
        <v>1370</v>
      </c>
      <c r="L737">
        <f>IFERROR(VLOOKUP(J737,Customers!A:M,13,FALSE),"")</f>
        <v>82900</v>
      </c>
      <c r="M737" t="str">
        <f>IFERROR(VLOOKUP(J737,Customers!A:H,8,FALSE),"")</f>
        <v>Lille</v>
      </c>
      <c r="N737">
        <f>IFERROR(VLOOKUP(K737,Employees!A:F,6,FALSE),"")</f>
        <v>4</v>
      </c>
      <c r="O737" t="str">
        <f>IFERROR(VLOOKUP(N737,Offices!A:B,2,FALSE),"")</f>
        <v>Paris</v>
      </c>
      <c r="P737" s="6">
        <f>IFERROR(VLOOKUP(J737,Payments!A:C,3,FALSE),"")</f>
        <v>38061</v>
      </c>
      <c r="Q737">
        <f>IFERROR(VLOOKUP(J737,Payments!A:D,4,FALSE),"")</f>
        <v>18997.89</v>
      </c>
      <c r="R737" t="str">
        <f>IFERROR(VLOOKUP(B737,Products!A:C,3,FALSE),"")</f>
        <v>Motorcycles</v>
      </c>
      <c r="S737">
        <f>IFERROR(VLOOKUP(B737,Products!A:G,7,FALSE),"")</f>
        <v>5582</v>
      </c>
      <c r="T737">
        <f>IFERROR(VLOOKUP(B737,Products!A:I,9,FALSE),"")</f>
        <v>193.66</v>
      </c>
      <c r="U737">
        <f t="shared" si="88"/>
        <v>5</v>
      </c>
      <c r="V737" t="str">
        <f t="shared" si="89"/>
        <v>Yes</v>
      </c>
      <c r="W737">
        <f t="shared" si="90"/>
        <v>2003</v>
      </c>
      <c r="X737">
        <f t="shared" si="91"/>
        <v>11</v>
      </c>
      <c r="Y737">
        <f>IFERROR(VLOOKUP(B737,Products!A:I,8,FALSE),"")</f>
        <v>91.02</v>
      </c>
      <c r="Z737">
        <f t="shared" si="92"/>
        <v>6749.01</v>
      </c>
      <c r="AA737">
        <f t="shared" si="93"/>
        <v>80.850362557679659</v>
      </c>
      <c r="AB737">
        <f t="shared" si="94"/>
        <v>1</v>
      </c>
      <c r="AC737">
        <f t="shared" si="95"/>
        <v>3017.1900000000005</v>
      </c>
    </row>
    <row r="738" spans="1:29">
      <c r="A738">
        <v>10180</v>
      </c>
      <c r="B738" t="s">
        <v>199</v>
      </c>
      <c r="C738">
        <v>40</v>
      </c>
      <c r="D738">
        <v>131.04</v>
      </c>
      <c r="E738">
        <v>8</v>
      </c>
      <c r="F738" s="6">
        <f>IFERROR(VLOOKUP(A738,Orders!A:B,2,FALSE),"")</f>
        <v>37936</v>
      </c>
      <c r="G738" s="6">
        <f>IFERROR(VLOOKUP(A738,Orders!A:C,3,FALSE),"")</f>
        <v>37944</v>
      </c>
      <c r="H738" s="6">
        <f>IFERROR(VLOOKUP(A738,Orders!A:D,4,FALSE),"")</f>
        <v>37939</v>
      </c>
      <c r="I738" t="str">
        <f>IFERROR(VLOOKUP(A738,Orders!A:E,5,FALSE),"")</f>
        <v>Shipped</v>
      </c>
      <c r="J738">
        <f>IFERROR(VLOOKUP(A738,Orders!A:G,7,FALSE),"")</f>
        <v>171</v>
      </c>
      <c r="K738">
        <f>IFERROR(VLOOKUP(J738,Customers!A:L,12,FALSE),"")</f>
        <v>1370</v>
      </c>
      <c r="L738">
        <f>IFERROR(VLOOKUP(J738,Customers!A:M,13,FALSE),"")</f>
        <v>82900</v>
      </c>
      <c r="M738" t="str">
        <f>IFERROR(VLOOKUP(J738,Customers!A:H,8,FALSE),"")</f>
        <v>Lille</v>
      </c>
      <c r="N738">
        <f>IFERROR(VLOOKUP(K738,Employees!A:F,6,FALSE),"")</f>
        <v>4</v>
      </c>
      <c r="O738" t="str">
        <f>IFERROR(VLOOKUP(N738,Offices!A:B,2,FALSE),"")</f>
        <v>Paris</v>
      </c>
      <c r="P738" s="6">
        <f>IFERROR(VLOOKUP(J738,Payments!A:C,3,FALSE),"")</f>
        <v>38061</v>
      </c>
      <c r="Q738">
        <f>IFERROR(VLOOKUP(J738,Payments!A:D,4,FALSE),"")</f>
        <v>18997.89</v>
      </c>
      <c r="R738" t="str">
        <f>IFERROR(VLOOKUP(B738,Products!A:C,3,FALSE),"")</f>
        <v>Motorcycles</v>
      </c>
      <c r="S738">
        <f>IFERROR(VLOOKUP(B738,Products!A:G,7,FALSE),"")</f>
        <v>9997</v>
      </c>
      <c r="T738">
        <f>IFERROR(VLOOKUP(B738,Products!A:I,9,FALSE),"")</f>
        <v>150.62</v>
      </c>
      <c r="U738">
        <f t="shared" si="88"/>
        <v>5</v>
      </c>
      <c r="V738" t="str">
        <f t="shared" si="89"/>
        <v>Yes</v>
      </c>
      <c r="W738">
        <f t="shared" si="90"/>
        <v>2003</v>
      </c>
      <c r="X738">
        <f t="shared" si="91"/>
        <v>11</v>
      </c>
      <c r="Y738">
        <f>IFERROR(VLOOKUP(B738,Products!A:I,8,FALSE),"")</f>
        <v>66.27</v>
      </c>
      <c r="Z738">
        <f t="shared" si="92"/>
        <v>5241.5999999999995</v>
      </c>
      <c r="AA738">
        <f t="shared" si="93"/>
        <v>97.736532367587145</v>
      </c>
      <c r="AB738">
        <f t="shared" si="94"/>
        <v>1</v>
      </c>
      <c r="AC738">
        <f t="shared" si="95"/>
        <v>2590.7999999999997</v>
      </c>
    </row>
    <row r="739" spans="1:29">
      <c r="A739">
        <v>10180</v>
      </c>
      <c r="B739" t="s">
        <v>200</v>
      </c>
      <c r="C739">
        <v>25</v>
      </c>
      <c r="D739">
        <v>48.46</v>
      </c>
      <c r="E739">
        <v>13</v>
      </c>
      <c r="F739" s="6">
        <f>IFERROR(VLOOKUP(A739,Orders!A:B,2,FALSE),"")</f>
        <v>37936</v>
      </c>
      <c r="G739" s="6">
        <f>IFERROR(VLOOKUP(A739,Orders!A:C,3,FALSE),"")</f>
        <v>37944</v>
      </c>
      <c r="H739" s="6">
        <f>IFERROR(VLOOKUP(A739,Orders!A:D,4,FALSE),"")</f>
        <v>37939</v>
      </c>
      <c r="I739" t="str">
        <f>IFERROR(VLOOKUP(A739,Orders!A:E,5,FALSE),"")</f>
        <v>Shipped</v>
      </c>
      <c r="J739">
        <f>IFERROR(VLOOKUP(A739,Orders!A:G,7,FALSE),"")</f>
        <v>171</v>
      </c>
      <c r="K739">
        <f>IFERROR(VLOOKUP(J739,Customers!A:L,12,FALSE),"")</f>
        <v>1370</v>
      </c>
      <c r="L739">
        <f>IFERROR(VLOOKUP(J739,Customers!A:M,13,FALSE),"")</f>
        <v>82900</v>
      </c>
      <c r="M739" t="str">
        <f>IFERROR(VLOOKUP(J739,Customers!A:H,8,FALSE),"")</f>
        <v>Lille</v>
      </c>
      <c r="N739">
        <f>IFERROR(VLOOKUP(K739,Employees!A:F,6,FALSE),"")</f>
        <v>4</v>
      </c>
      <c r="O739" t="str">
        <f>IFERROR(VLOOKUP(N739,Offices!A:B,2,FALSE),"")</f>
        <v>Paris</v>
      </c>
      <c r="P739" s="6">
        <f>IFERROR(VLOOKUP(J739,Payments!A:C,3,FALSE),"")</f>
        <v>38061</v>
      </c>
      <c r="Q739">
        <f>IFERROR(VLOOKUP(J739,Payments!A:D,4,FALSE),"")</f>
        <v>18997.89</v>
      </c>
      <c r="R739" t="str">
        <f>IFERROR(VLOOKUP(B739,Products!A:C,3,FALSE),"")</f>
        <v>Motorcycles</v>
      </c>
      <c r="S739">
        <f>IFERROR(VLOOKUP(B739,Products!A:G,7,FALSE),"")</f>
        <v>4357</v>
      </c>
      <c r="T739">
        <f>IFERROR(VLOOKUP(B739,Products!A:I,9,FALSE),"")</f>
        <v>60.57</v>
      </c>
      <c r="U739">
        <f t="shared" si="88"/>
        <v>5</v>
      </c>
      <c r="V739" t="str">
        <f t="shared" si="89"/>
        <v>Yes</v>
      </c>
      <c r="W739">
        <f t="shared" si="90"/>
        <v>2003</v>
      </c>
      <c r="X739">
        <f t="shared" si="91"/>
        <v>11</v>
      </c>
      <c r="Y739">
        <f>IFERROR(VLOOKUP(B739,Products!A:I,8,FALSE),"")</f>
        <v>24.23</v>
      </c>
      <c r="Z739">
        <f t="shared" si="92"/>
        <v>1211.5</v>
      </c>
      <c r="AA739">
        <f t="shared" si="93"/>
        <v>100</v>
      </c>
      <c r="AB739">
        <f t="shared" si="94"/>
        <v>1</v>
      </c>
      <c r="AC739">
        <f t="shared" si="95"/>
        <v>605.75</v>
      </c>
    </row>
    <row r="740" spans="1:29">
      <c r="A740">
        <v>10180</v>
      </c>
      <c r="B740" t="s">
        <v>211</v>
      </c>
      <c r="C740">
        <v>21</v>
      </c>
      <c r="D740">
        <v>59.06</v>
      </c>
      <c r="E740">
        <v>3</v>
      </c>
      <c r="F740" s="6">
        <f>IFERROR(VLOOKUP(A740,Orders!A:B,2,FALSE),"")</f>
        <v>37936</v>
      </c>
      <c r="G740" s="6">
        <f>IFERROR(VLOOKUP(A740,Orders!A:C,3,FALSE),"")</f>
        <v>37944</v>
      </c>
      <c r="H740" s="6">
        <f>IFERROR(VLOOKUP(A740,Orders!A:D,4,FALSE),"")</f>
        <v>37939</v>
      </c>
      <c r="I740" t="str">
        <f>IFERROR(VLOOKUP(A740,Orders!A:E,5,FALSE),"")</f>
        <v>Shipped</v>
      </c>
      <c r="J740">
        <f>IFERROR(VLOOKUP(A740,Orders!A:G,7,FALSE),"")</f>
        <v>171</v>
      </c>
      <c r="K740">
        <f>IFERROR(VLOOKUP(J740,Customers!A:L,12,FALSE),"")</f>
        <v>1370</v>
      </c>
      <c r="L740">
        <f>IFERROR(VLOOKUP(J740,Customers!A:M,13,FALSE),"")</f>
        <v>82900</v>
      </c>
      <c r="M740" t="str">
        <f>IFERROR(VLOOKUP(J740,Customers!A:H,8,FALSE),"")</f>
        <v>Lille</v>
      </c>
      <c r="N740">
        <f>IFERROR(VLOOKUP(K740,Employees!A:F,6,FALSE),"")</f>
        <v>4</v>
      </c>
      <c r="O740" t="str">
        <f>IFERROR(VLOOKUP(N740,Offices!A:B,2,FALSE),"")</f>
        <v>Paris</v>
      </c>
      <c r="P740" s="6">
        <f>IFERROR(VLOOKUP(J740,Payments!A:C,3,FALSE),"")</f>
        <v>38061</v>
      </c>
      <c r="Q740">
        <f>IFERROR(VLOOKUP(J740,Payments!A:D,4,FALSE),"")</f>
        <v>18997.89</v>
      </c>
      <c r="R740" t="str">
        <f>IFERROR(VLOOKUP(B740,Products!A:C,3,FALSE),"")</f>
        <v>Motorcycles</v>
      </c>
      <c r="S740">
        <f>IFERROR(VLOOKUP(B740,Products!A:G,7,FALSE),"")</f>
        <v>7689</v>
      </c>
      <c r="T740">
        <f>IFERROR(VLOOKUP(B740,Products!A:I,9,FALSE),"")</f>
        <v>62.17</v>
      </c>
      <c r="U740">
        <f t="shared" si="88"/>
        <v>5</v>
      </c>
      <c r="V740" t="str">
        <f t="shared" si="89"/>
        <v>Yes</v>
      </c>
      <c r="W740">
        <f t="shared" si="90"/>
        <v>2003</v>
      </c>
      <c r="X740">
        <f t="shared" si="91"/>
        <v>11</v>
      </c>
      <c r="Y740">
        <f>IFERROR(VLOOKUP(B740,Products!A:I,8,FALSE),"")</f>
        <v>32.950000000000003</v>
      </c>
      <c r="Z740">
        <f t="shared" si="92"/>
        <v>1240.26</v>
      </c>
      <c r="AA740">
        <f t="shared" si="93"/>
        <v>79.241274658573587</v>
      </c>
      <c r="AB740">
        <f t="shared" si="94"/>
        <v>1</v>
      </c>
      <c r="AC740">
        <f t="shared" si="95"/>
        <v>548.30999999999995</v>
      </c>
    </row>
    <row r="741" spans="1:29">
      <c r="A741">
        <v>10180</v>
      </c>
      <c r="B741" t="s">
        <v>212</v>
      </c>
      <c r="C741">
        <v>44</v>
      </c>
      <c r="D741">
        <v>147.31</v>
      </c>
      <c r="E741">
        <v>2</v>
      </c>
      <c r="F741" s="6">
        <f>IFERROR(VLOOKUP(A741,Orders!A:B,2,FALSE),"")</f>
        <v>37936</v>
      </c>
      <c r="G741" s="6">
        <f>IFERROR(VLOOKUP(A741,Orders!A:C,3,FALSE),"")</f>
        <v>37944</v>
      </c>
      <c r="H741" s="6">
        <f>IFERROR(VLOOKUP(A741,Orders!A:D,4,FALSE),"")</f>
        <v>37939</v>
      </c>
      <c r="I741" t="str">
        <f>IFERROR(VLOOKUP(A741,Orders!A:E,5,FALSE),"")</f>
        <v>Shipped</v>
      </c>
      <c r="J741">
        <f>IFERROR(VLOOKUP(A741,Orders!A:G,7,FALSE),"")</f>
        <v>171</v>
      </c>
      <c r="K741">
        <f>IFERROR(VLOOKUP(J741,Customers!A:L,12,FALSE),"")</f>
        <v>1370</v>
      </c>
      <c r="L741">
        <f>IFERROR(VLOOKUP(J741,Customers!A:M,13,FALSE),"")</f>
        <v>82900</v>
      </c>
      <c r="M741" t="str">
        <f>IFERROR(VLOOKUP(J741,Customers!A:H,8,FALSE),"")</f>
        <v>Lille</v>
      </c>
      <c r="N741">
        <f>IFERROR(VLOOKUP(K741,Employees!A:F,6,FALSE),"")</f>
        <v>4</v>
      </c>
      <c r="O741" t="str">
        <f>IFERROR(VLOOKUP(N741,Offices!A:B,2,FALSE),"")</f>
        <v>Paris</v>
      </c>
      <c r="P741" s="6">
        <f>IFERROR(VLOOKUP(J741,Payments!A:C,3,FALSE),"")</f>
        <v>38061</v>
      </c>
      <c r="Q741">
        <f>IFERROR(VLOOKUP(J741,Payments!A:D,4,FALSE),"")</f>
        <v>18997.89</v>
      </c>
      <c r="R741" t="str">
        <f>IFERROR(VLOOKUP(B741,Products!A:C,3,FALSE),"")</f>
        <v>Classic Cars</v>
      </c>
      <c r="S741">
        <f>IFERROR(VLOOKUP(B741,Products!A:G,7,FALSE),"")</f>
        <v>1249</v>
      </c>
      <c r="T741">
        <f>IFERROR(VLOOKUP(B741,Products!A:I,9,FALSE),"")</f>
        <v>148.80000000000001</v>
      </c>
      <c r="U741">
        <f t="shared" si="88"/>
        <v>5</v>
      </c>
      <c r="V741" t="str">
        <f t="shared" si="89"/>
        <v>Yes</v>
      </c>
      <c r="W741">
        <f t="shared" si="90"/>
        <v>2003</v>
      </c>
      <c r="X741">
        <f t="shared" si="91"/>
        <v>11</v>
      </c>
      <c r="Y741">
        <f>IFERROR(VLOOKUP(B741,Products!A:I,8,FALSE),"")</f>
        <v>69.930000000000007</v>
      </c>
      <c r="Z741">
        <f t="shared" si="92"/>
        <v>6481.64</v>
      </c>
      <c r="AA741">
        <f t="shared" si="93"/>
        <v>110.65351065351064</v>
      </c>
      <c r="AB741">
        <f t="shared" si="94"/>
        <v>1</v>
      </c>
      <c r="AC741">
        <f t="shared" si="95"/>
        <v>3404.72</v>
      </c>
    </row>
    <row r="742" spans="1:29">
      <c r="A742">
        <v>10180</v>
      </c>
      <c r="B742" t="s">
        <v>201</v>
      </c>
      <c r="C742">
        <v>48</v>
      </c>
      <c r="D742">
        <v>98.05</v>
      </c>
      <c r="E742">
        <v>10</v>
      </c>
      <c r="F742" s="6">
        <f>IFERROR(VLOOKUP(A742,Orders!A:B,2,FALSE),"")</f>
        <v>37936</v>
      </c>
      <c r="G742" s="6">
        <f>IFERROR(VLOOKUP(A742,Orders!A:C,3,FALSE),"")</f>
        <v>37944</v>
      </c>
      <c r="H742" s="6">
        <f>IFERROR(VLOOKUP(A742,Orders!A:D,4,FALSE),"")</f>
        <v>37939</v>
      </c>
      <c r="I742" t="str">
        <f>IFERROR(VLOOKUP(A742,Orders!A:E,5,FALSE),"")</f>
        <v>Shipped</v>
      </c>
      <c r="J742">
        <f>IFERROR(VLOOKUP(A742,Orders!A:G,7,FALSE),"")</f>
        <v>171</v>
      </c>
      <c r="K742">
        <f>IFERROR(VLOOKUP(J742,Customers!A:L,12,FALSE),"")</f>
        <v>1370</v>
      </c>
      <c r="L742">
        <f>IFERROR(VLOOKUP(J742,Customers!A:M,13,FALSE),"")</f>
        <v>82900</v>
      </c>
      <c r="M742" t="str">
        <f>IFERROR(VLOOKUP(J742,Customers!A:H,8,FALSE),"")</f>
        <v>Lille</v>
      </c>
      <c r="N742">
        <f>IFERROR(VLOOKUP(K742,Employees!A:F,6,FALSE),"")</f>
        <v>4</v>
      </c>
      <c r="O742" t="str">
        <f>IFERROR(VLOOKUP(N742,Offices!A:B,2,FALSE),"")</f>
        <v>Paris</v>
      </c>
      <c r="P742" s="6">
        <f>IFERROR(VLOOKUP(J742,Payments!A:C,3,FALSE),"")</f>
        <v>38061</v>
      </c>
      <c r="Q742">
        <f>IFERROR(VLOOKUP(J742,Payments!A:D,4,FALSE),"")</f>
        <v>18997.89</v>
      </c>
      <c r="R742" t="str">
        <f>IFERROR(VLOOKUP(B742,Products!A:C,3,FALSE),"")</f>
        <v>Motorcycles</v>
      </c>
      <c r="S742">
        <f>IFERROR(VLOOKUP(B742,Products!A:G,7,FALSE),"")</f>
        <v>7003</v>
      </c>
      <c r="T742">
        <f>IFERROR(VLOOKUP(B742,Products!A:I,9,FALSE),"")</f>
        <v>112.7</v>
      </c>
      <c r="U742">
        <f t="shared" si="88"/>
        <v>5</v>
      </c>
      <c r="V742" t="str">
        <f t="shared" si="89"/>
        <v>Yes</v>
      </c>
      <c r="W742">
        <f t="shared" si="90"/>
        <v>2003</v>
      </c>
      <c r="X742">
        <f t="shared" si="91"/>
        <v>11</v>
      </c>
      <c r="Y742">
        <f>IFERROR(VLOOKUP(B742,Products!A:I,8,FALSE),"")</f>
        <v>60.86</v>
      </c>
      <c r="Z742">
        <f t="shared" si="92"/>
        <v>4706.3999999999996</v>
      </c>
      <c r="AA742">
        <f t="shared" si="93"/>
        <v>61.107459743673999</v>
      </c>
      <c r="AB742">
        <f t="shared" si="94"/>
        <v>0</v>
      </c>
      <c r="AC742">
        <f t="shared" si="95"/>
        <v>1785.12</v>
      </c>
    </row>
    <row r="743" spans="1:29">
      <c r="A743">
        <v>10180</v>
      </c>
      <c r="B743" t="s">
        <v>202</v>
      </c>
      <c r="C743">
        <v>28</v>
      </c>
      <c r="D743">
        <v>61.7</v>
      </c>
      <c r="E743">
        <v>14</v>
      </c>
      <c r="F743" s="6">
        <f>IFERROR(VLOOKUP(A743,Orders!A:B,2,FALSE),"")</f>
        <v>37936</v>
      </c>
      <c r="G743" s="6">
        <f>IFERROR(VLOOKUP(A743,Orders!A:C,3,FALSE),"")</f>
        <v>37944</v>
      </c>
      <c r="H743" s="6">
        <f>IFERROR(VLOOKUP(A743,Orders!A:D,4,FALSE),"")</f>
        <v>37939</v>
      </c>
      <c r="I743" t="str">
        <f>IFERROR(VLOOKUP(A743,Orders!A:E,5,FALSE),"")</f>
        <v>Shipped</v>
      </c>
      <c r="J743">
        <f>IFERROR(VLOOKUP(A743,Orders!A:G,7,FALSE),"")</f>
        <v>171</v>
      </c>
      <c r="K743">
        <f>IFERROR(VLOOKUP(J743,Customers!A:L,12,FALSE),"")</f>
        <v>1370</v>
      </c>
      <c r="L743">
        <f>IFERROR(VLOOKUP(J743,Customers!A:M,13,FALSE),"")</f>
        <v>82900</v>
      </c>
      <c r="M743" t="str">
        <f>IFERROR(VLOOKUP(J743,Customers!A:H,8,FALSE),"")</f>
        <v>Lille</v>
      </c>
      <c r="N743">
        <f>IFERROR(VLOOKUP(K743,Employees!A:F,6,FALSE),"")</f>
        <v>4</v>
      </c>
      <c r="O743" t="str">
        <f>IFERROR(VLOOKUP(N743,Offices!A:B,2,FALSE),"")</f>
        <v>Paris</v>
      </c>
      <c r="P743" s="6">
        <f>IFERROR(VLOOKUP(J743,Payments!A:C,3,FALSE),"")</f>
        <v>38061</v>
      </c>
      <c r="Q743">
        <f>IFERROR(VLOOKUP(J743,Payments!A:D,4,FALSE),"")</f>
        <v>18997.89</v>
      </c>
      <c r="R743" t="str">
        <f>IFERROR(VLOOKUP(B743,Products!A:C,3,FALSE),"")</f>
        <v>Motorcycles</v>
      </c>
      <c r="S743">
        <f>IFERROR(VLOOKUP(B743,Products!A:G,7,FALSE),"")</f>
        <v>15</v>
      </c>
      <c r="T743">
        <f>IFERROR(VLOOKUP(B743,Products!A:I,9,FALSE),"")</f>
        <v>76.17</v>
      </c>
      <c r="U743">
        <f t="shared" si="88"/>
        <v>5</v>
      </c>
      <c r="V743" t="str">
        <f t="shared" si="89"/>
        <v>Yes</v>
      </c>
      <c r="W743">
        <f t="shared" si="90"/>
        <v>2003</v>
      </c>
      <c r="X743">
        <f t="shared" si="91"/>
        <v>11</v>
      </c>
      <c r="Y743">
        <f>IFERROR(VLOOKUP(B743,Products!A:I,8,FALSE),"")</f>
        <v>37.32</v>
      </c>
      <c r="Z743">
        <f t="shared" si="92"/>
        <v>1727.6000000000001</v>
      </c>
      <c r="AA743">
        <f t="shared" si="93"/>
        <v>65.326902465166143</v>
      </c>
      <c r="AB743">
        <f t="shared" si="94"/>
        <v>0</v>
      </c>
      <c r="AC743">
        <f t="shared" si="95"/>
        <v>682.6400000000001</v>
      </c>
    </row>
    <row r="744" spans="1:29">
      <c r="A744">
        <v>10180</v>
      </c>
      <c r="B744" t="s">
        <v>213</v>
      </c>
      <c r="C744">
        <v>35</v>
      </c>
      <c r="D744">
        <v>60.95</v>
      </c>
      <c r="E744">
        <v>6</v>
      </c>
      <c r="F744" s="6">
        <f>IFERROR(VLOOKUP(A744,Orders!A:B,2,FALSE),"")</f>
        <v>37936</v>
      </c>
      <c r="G744" s="6">
        <f>IFERROR(VLOOKUP(A744,Orders!A:C,3,FALSE),"")</f>
        <v>37944</v>
      </c>
      <c r="H744" s="6">
        <f>IFERROR(VLOOKUP(A744,Orders!A:D,4,FALSE),"")</f>
        <v>37939</v>
      </c>
      <c r="I744" t="str">
        <f>IFERROR(VLOOKUP(A744,Orders!A:E,5,FALSE),"")</f>
        <v>Shipped</v>
      </c>
      <c r="J744">
        <f>IFERROR(VLOOKUP(A744,Orders!A:G,7,FALSE),"")</f>
        <v>171</v>
      </c>
      <c r="K744">
        <f>IFERROR(VLOOKUP(J744,Customers!A:L,12,FALSE),"")</f>
        <v>1370</v>
      </c>
      <c r="L744">
        <f>IFERROR(VLOOKUP(J744,Customers!A:M,13,FALSE),"")</f>
        <v>82900</v>
      </c>
      <c r="M744" t="str">
        <f>IFERROR(VLOOKUP(J744,Customers!A:H,8,FALSE),"")</f>
        <v>Lille</v>
      </c>
      <c r="N744">
        <f>IFERROR(VLOOKUP(K744,Employees!A:F,6,FALSE),"")</f>
        <v>4</v>
      </c>
      <c r="O744" t="str">
        <f>IFERROR(VLOOKUP(N744,Offices!A:B,2,FALSE),"")</f>
        <v>Paris</v>
      </c>
      <c r="P744" s="6">
        <f>IFERROR(VLOOKUP(J744,Payments!A:C,3,FALSE),"")</f>
        <v>38061</v>
      </c>
      <c r="Q744">
        <f>IFERROR(VLOOKUP(J744,Payments!A:D,4,FALSE),"")</f>
        <v>18997.89</v>
      </c>
      <c r="R744" t="str">
        <f>IFERROR(VLOOKUP(B744,Products!A:C,3,FALSE),"")</f>
        <v>Motorcycles</v>
      </c>
      <c r="S744">
        <f>IFERROR(VLOOKUP(B744,Products!A:G,7,FALSE),"")</f>
        <v>6840</v>
      </c>
      <c r="T744">
        <f>IFERROR(VLOOKUP(B744,Products!A:I,9,FALSE),"")</f>
        <v>69.260000000000005</v>
      </c>
      <c r="U744">
        <f t="shared" si="88"/>
        <v>5</v>
      </c>
      <c r="V744" t="str">
        <f t="shared" si="89"/>
        <v>Yes</v>
      </c>
      <c r="W744">
        <f t="shared" si="90"/>
        <v>2003</v>
      </c>
      <c r="X744">
        <f t="shared" si="91"/>
        <v>11</v>
      </c>
      <c r="Y744">
        <f>IFERROR(VLOOKUP(B744,Products!A:I,8,FALSE),"")</f>
        <v>47.1</v>
      </c>
      <c r="Z744">
        <f t="shared" si="92"/>
        <v>2133.25</v>
      </c>
      <c r="AA744">
        <f t="shared" si="93"/>
        <v>29.405520169851386</v>
      </c>
      <c r="AB744">
        <f t="shared" si="94"/>
        <v>0</v>
      </c>
      <c r="AC744">
        <f t="shared" si="95"/>
        <v>484.75000000000006</v>
      </c>
    </row>
    <row r="745" spans="1:29">
      <c r="A745">
        <v>10180</v>
      </c>
      <c r="B745" t="s">
        <v>216</v>
      </c>
      <c r="C745">
        <v>28</v>
      </c>
      <c r="D745">
        <v>68.709999999999994</v>
      </c>
      <c r="E745">
        <v>1</v>
      </c>
      <c r="F745" s="6">
        <f>IFERROR(VLOOKUP(A745,Orders!A:B,2,FALSE),"")</f>
        <v>37936</v>
      </c>
      <c r="G745" s="6">
        <f>IFERROR(VLOOKUP(A745,Orders!A:C,3,FALSE),"")</f>
        <v>37944</v>
      </c>
      <c r="H745" s="6">
        <f>IFERROR(VLOOKUP(A745,Orders!A:D,4,FALSE),"")</f>
        <v>37939</v>
      </c>
      <c r="I745" t="str">
        <f>IFERROR(VLOOKUP(A745,Orders!A:E,5,FALSE),"")</f>
        <v>Shipped</v>
      </c>
      <c r="J745">
        <f>IFERROR(VLOOKUP(A745,Orders!A:G,7,FALSE),"")</f>
        <v>171</v>
      </c>
      <c r="K745">
        <f>IFERROR(VLOOKUP(J745,Customers!A:L,12,FALSE),"")</f>
        <v>1370</v>
      </c>
      <c r="L745">
        <f>IFERROR(VLOOKUP(J745,Customers!A:M,13,FALSE),"")</f>
        <v>82900</v>
      </c>
      <c r="M745" t="str">
        <f>IFERROR(VLOOKUP(J745,Customers!A:H,8,FALSE),"")</f>
        <v>Lille</v>
      </c>
      <c r="N745">
        <f>IFERROR(VLOOKUP(K745,Employees!A:F,6,FALSE),"")</f>
        <v>4</v>
      </c>
      <c r="O745" t="str">
        <f>IFERROR(VLOOKUP(N745,Offices!A:B,2,FALSE),"")</f>
        <v>Paris</v>
      </c>
      <c r="P745" s="6">
        <f>IFERROR(VLOOKUP(J745,Payments!A:C,3,FALSE),"")</f>
        <v>38061</v>
      </c>
      <c r="Q745">
        <f>IFERROR(VLOOKUP(J745,Payments!A:D,4,FALSE),"")</f>
        <v>18997.89</v>
      </c>
      <c r="R745" t="str">
        <f>IFERROR(VLOOKUP(B745,Products!A:C,3,FALSE),"")</f>
        <v>Classic Cars</v>
      </c>
      <c r="S745">
        <f>IFERROR(VLOOKUP(B745,Products!A:G,7,FALSE),"")</f>
        <v>7869</v>
      </c>
      <c r="T745">
        <f>IFERROR(VLOOKUP(B745,Products!A:I,9,FALSE),"")</f>
        <v>80.84</v>
      </c>
      <c r="U745">
        <f t="shared" si="88"/>
        <v>5</v>
      </c>
      <c r="V745" t="str">
        <f t="shared" si="89"/>
        <v>Yes</v>
      </c>
      <c r="W745">
        <f t="shared" si="90"/>
        <v>2003</v>
      </c>
      <c r="X745">
        <f t="shared" si="91"/>
        <v>11</v>
      </c>
      <c r="Y745">
        <f>IFERROR(VLOOKUP(B745,Products!A:I,8,FALSE),"")</f>
        <v>32.33</v>
      </c>
      <c r="Z745">
        <f t="shared" si="92"/>
        <v>1923.8799999999999</v>
      </c>
      <c r="AA745">
        <f t="shared" si="93"/>
        <v>112.52706464583977</v>
      </c>
      <c r="AB745">
        <f t="shared" si="94"/>
        <v>1</v>
      </c>
      <c r="AC745">
        <f t="shared" si="95"/>
        <v>1018.6399999999999</v>
      </c>
    </row>
    <row r="746" spans="1:29">
      <c r="A746">
        <v>10180</v>
      </c>
      <c r="B746" t="s">
        <v>217</v>
      </c>
      <c r="C746">
        <v>34</v>
      </c>
      <c r="D746">
        <v>33.39</v>
      </c>
      <c r="E746">
        <v>4</v>
      </c>
      <c r="F746" s="6">
        <f>IFERROR(VLOOKUP(A746,Orders!A:B,2,FALSE),"")</f>
        <v>37936</v>
      </c>
      <c r="G746" s="6">
        <f>IFERROR(VLOOKUP(A746,Orders!A:C,3,FALSE),"")</f>
        <v>37944</v>
      </c>
      <c r="H746" s="6">
        <f>IFERROR(VLOOKUP(A746,Orders!A:D,4,FALSE),"")</f>
        <v>37939</v>
      </c>
      <c r="I746" t="str">
        <f>IFERROR(VLOOKUP(A746,Orders!A:E,5,FALSE),"")</f>
        <v>Shipped</v>
      </c>
      <c r="J746">
        <f>IFERROR(VLOOKUP(A746,Orders!A:G,7,FALSE),"")</f>
        <v>171</v>
      </c>
      <c r="K746">
        <f>IFERROR(VLOOKUP(J746,Customers!A:L,12,FALSE),"")</f>
        <v>1370</v>
      </c>
      <c r="L746">
        <f>IFERROR(VLOOKUP(J746,Customers!A:M,13,FALSE),"")</f>
        <v>82900</v>
      </c>
      <c r="M746" t="str">
        <f>IFERROR(VLOOKUP(J746,Customers!A:H,8,FALSE),"")</f>
        <v>Lille</v>
      </c>
      <c r="N746">
        <f>IFERROR(VLOOKUP(K746,Employees!A:F,6,FALSE),"")</f>
        <v>4</v>
      </c>
      <c r="O746" t="str">
        <f>IFERROR(VLOOKUP(N746,Offices!A:B,2,FALSE),"")</f>
        <v>Paris</v>
      </c>
      <c r="P746" s="6">
        <f>IFERROR(VLOOKUP(J746,Payments!A:C,3,FALSE),"")</f>
        <v>38061</v>
      </c>
      <c r="Q746">
        <f>IFERROR(VLOOKUP(J746,Payments!A:D,4,FALSE),"")</f>
        <v>18997.89</v>
      </c>
      <c r="R746" t="str">
        <f>IFERROR(VLOOKUP(B746,Products!A:C,3,FALSE),"")</f>
        <v>Motorcycles</v>
      </c>
      <c r="S746">
        <f>IFERROR(VLOOKUP(B746,Products!A:G,7,FALSE),"")</f>
        <v>9241</v>
      </c>
      <c r="T746">
        <f>IFERROR(VLOOKUP(B746,Products!A:I,9,FALSE),"")</f>
        <v>40.229999999999997</v>
      </c>
      <c r="U746">
        <f t="shared" si="88"/>
        <v>5</v>
      </c>
      <c r="V746" t="str">
        <f t="shared" si="89"/>
        <v>Yes</v>
      </c>
      <c r="W746">
        <f t="shared" si="90"/>
        <v>2003</v>
      </c>
      <c r="X746">
        <f t="shared" si="91"/>
        <v>11</v>
      </c>
      <c r="Y746">
        <f>IFERROR(VLOOKUP(B746,Products!A:I,8,FALSE),"")</f>
        <v>24.14</v>
      </c>
      <c r="Z746">
        <f t="shared" si="92"/>
        <v>1135.26</v>
      </c>
      <c r="AA746">
        <f t="shared" si="93"/>
        <v>38.318144159072077</v>
      </c>
      <c r="AB746">
        <f t="shared" si="94"/>
        <v>0</v>
      </c>
      <c r="AC746">
        <f t="shared" si="95"/>
        <v>314.5</v>
      </c>
    </row>
    <row r="747" spans="1:29">
      <c r="A747">
        <v>10180</v>
      </c>
      <c r="B747" t="s">
        <v>218</v>
      </c>
      <c r="C747">
        <v>22</v>
      </c>
      <c r="D747">
        <v>102.05</v>
      </c>
      <c r="E747">
        <v>7</v>
      </c>
      <c r="F747" s="6">
        <f>IFERROR(VLOOKUP(A747,Orders!A:B,2,FALSE),"")</f>
        <v>37936</v>
      </c>
      <c r="G747" s="6">
        <f>IFERROR(VLOOKUP(A747,Orders!A:C,3,FALSE),"")</f>
        <v>37944</v>
      </c>
      <c r="H747" s="6">
        <f>IFERROR(VLOOKUP(A747,Orders!A:D,4,FALSE),"")</f>
        <v>37939</v>
      </c>
      <c r="I747" t="str">
        <f>IFERROR(VLOOKUP(A747,Orders!A:E,5,FALSE),"")</f>
        <v>Shipped</v>
      </c>
      <c r="J747">
        <f>IFERROR(VLOOKUP(A747,Orders!A:G,7,FALSE),"")</f>
        <v>171</v>
      </c>
      <c r="K747">
        <f>IFERROR(VLOOKUP(J747,Customers!A:L,12,FALSE),"")</f>
        <v>1370</v>
      </c>
      <c r="L747">
        <f>IFERROR(VLOOKUP(J747,Customers!A:M,13,FALSE),"")</f>
        <v>82900</v>
      </c>
      <c r="M747" t="str">
        <f>IFERROR(VLOOKUP(J747,Customers!A:H,8,FALSE),"")</f>
        <v>Lille</v>
      </c>
      <c r="N747">
        <f>IFERROR(VLOOKUP(K747,Employees!A:F,6,FALSE),"")</f>
        <v>4</v>
      </c>
      <c r="O747" t="str">
        <f>IFERROR(VLOOKUP(N747,Offices!A:B,2,FALSE),"")</f>
        <v>Paris</v>
      </c>
      <c r="P747" s="6">
        <f>IFERROR(VLOOKUP(J747,Payments!A:C,3,FALSE),"")</f>
        <v>38061</v>
      </c>
      <c r="Q747">
        <f>IFERROR(VLOOKUP(J747,Payments!A:D,4,FALSE),"")</f>
        <v>18997.89</v>
      </c>
      <c r="R747" t="str">
        <f>IFERROR(VLOOKUP(B747,Products!A:C,3,FALSE),"")</f>
        <v>Motorcycles</v>
      </c>
      <c r="S747">
        <f>IFERROR(VLOOKUP(B747,Products!A:G,7,FALSE),"")</f>
        <v>3341</v>
      </c>
      <c r="T747">
        <f>IFERROR(VLOOKUP(B747,Products!A:I,9,FALSE),"")</f>
        <v>102.05</v>
      </c>
      <c r="U747">
        <f t="shared" si="88"/>
        <v>5</v>
      </c>
      <c r="V747" t="str">
        <f t="shared" si="89"/>
        <v>Yes</v>
      </c>
      <c r="W747">
        <f t="shared" si="90"/>
        <v>2003</v>
      </c>
      <c r="X747">
        <f t="shared" si="91"/>
        <v>11</v>
      </c>
      <c r="Y747">
        <f>IFERROR(VLOOKUP(B747,Products!A:I,8,FALSE),"")</f>
        <v>56.13</v>
      </c>
      <c r="Z747">
        <f t="shared" si="92"/>
        <v>2245.1</v>
      </c>
      <c r="AA747">
        <f t="shared" si="93"/>
        <v>81.810083734188481</v>
      </c>
      <c r="AB747">
        <f t="shared" si="94"/>
        <v>1</v>
      </c>
      <c r="AC747">
        <f t="shared" si="95"/>
        <v>1010.2399999999999</v>
      </c>
    </row>
    <row r="748" spans="1:29">
      <c r="A748">
        <v>10180</v>
      </c>
      <c r="B748" t="s">
        <v>219</v>
      </c>
      <c r="C748">
        <v>21</v>
      </c>
      <c r="D748">
        <v>74.849999999999994</v>
      </c>
      <c r="E748">
        <v>5</v>
      </c>
      <c r="F748" s="6">
        <f>IFERROR(VLOOKUP(A748,Orders!A:B,2,FALSE),"")</f>
        <v>37936</v>
      </c>
      <c r="G748" s="6">
        <f>IFERROR(VLOOKUP(A748,Orders!A:C,3,FALSE),"")</f>
        <v>37944</v>
      </c>
      <c r="H748" s="6">
        <f>IFERROR(VLOOKUP(A748,Orders!A:D,4,FALSE),"")</f>
        <v>37939</v>
      </c>
      <c r="I748" t="str">
        <f>IFERROR(VLOOKUP(A748,Orders!A:E,5,FALSE),"")</f>
        <v>Shipped</v>
      </c>
      <c r="J748">
        <f>IFERROR(VLOOKUP(A748,Orders!A:G,7,FALSE),"")</f>
        <v>171</v>
      </c>
      <c r="K748">
        <f>IFERROR(VLOOKUP(J748,Customers!A:L,12,FALSE),"")</f>
        <v>1370</v>
      </c>
      <c r="L748">
        <f>IFERROR(VLOOKUP(J748,Customers!A:M,13,FALSE),"")</f>
        <v>82900</v>
      </c>
      <c r="M748" t="str">
        <f>IFERROR(VLOOKUP(J748,Customers!A:H,8,FALSE),"")</f>
        <v>Lille</v>
      </c>
      <c r="N748">
        <f>IFERROR(VLOOKUP(K748,Employees!A:F,6,FALSE),"")</f>
        <v>4</v>
      </c>
      <c r="O748" t="str">
        <f>IFERROR(VLOOKUP(N748,Offices!A:B,2,FALSE),"")</f>
        <v>Paris</v>
      </c>
      <c r="P748" s="6">
        <f>IFERROR(VLOOKUP(J748,Payments!A:C,3,FALSE),"")</f>
        <v>38061</v>
      </c>
      <c r="Q748">
        <f>IFERROR(VLOOKUP(J748,Payments!A:D,4,FALSE),"")</f>
        <v>18997.89</v>
      </c>
      <c r="R748" t="str">
        <f>IFERROR(VLOOKUP(B748,Products!A:C,3,FALSE),"")</f>
        <v>Motorcycles</v>
      </c>
      <c r="S748">
        <f>IFERROR(VLOOKUP(B748,Products!A:G,7,FALSE),"")</f>
        <v>600</v>
      </c>
      <c r="T748">
        <f>IFERROR(VLOOKUP(B748,Products!A:I,9,FALSE),"")</f>
        <v>81.36</v>
      </c>
      <c r="U748">
        <f t="shared" si="88"/>
        <v>5</v>
      </c>
      <c r="V748" t="str">
        <f t="shared" si="89"/>
        <v>Yes</v>
      </c>
      <c r="W748">
        <f t="shared" si="90"/>
        <v>2003</v>
      </c>
      <c r="X748">
        <f t="shared" si="91"/>
        <v>11</v>
      </c>
      <c r="Y748">
        <f>IFERROR(VLOOKUP(B748,Products!A:I,8,FALSE),"")</f>
        <v>34.17</v>
      </c>
      <c r="Z748">
        <f t="shared" si="92"/>
        <v>1571.85</v>
      </c>
      <c r="AA748">
        <f t="shared" si="93"/>
        <v>119.05179982440734</v>
      </c>
      <c r="AB748">
        <f t="shared" si="94"/>
        <v>1</v>
      </c>
      <c r="AC748">
        <f t="shared" si="95"/>
        <v>854.27999999999986</v>
      </c>
    </row>
    <row r="749" spans="1:29">
      <c r="A749">
        <v>10181</v>
      </c>
      <c r="B749" t="s">
        <v>204</v>
      </c>
      <c r="C749">
        <v>27</v>
      </c>
      <c r="D749">
        <v>155.66</v>
      </c>
      <c r="E749">
        <v>14</v>
      </c>
      <c r="F749" s="6">
        <f>IFERROR(VLOOKUP(A749,Orders!A:B,2,FALSE),"")</f>
        <v>37937</v>
      </c>
      <c r="G749" s="6">
        <f>IFERROR(VLOOKUP(A749,Orders!A:C,3,FALSE),"")</f>
        <v>37944</v>
      </c>
      <c r="H749" s="6">
        <f>IFERROR(VLOOKUP(A749,Orders!A:D,4,FALSE),"")</f>
        <v>37940</v>
      </c>
      <c r="I749" t="str">
        <f>IFERROR(VLOOKUP(A749,Orders!A:E,5,FALSE),"")</f>
        <v>Shipped</v>
      </c>
      <c r="J749">
        <f>IFERROR(VLOOKUP(A749,Orders!A:G,7,FALSE),"")</f>
        <v>167</v>
      </c>
      <c r="K749">
        <f>IFERROR(VLOOKUP(J749,Customers!A:L,12,FALSE),"")</f>
        <v>1504</v>
      </c>
      <c r="L749">
        <f>IFERROR(VLOOKUP(J749,Customers!A:M,13,FALSE),"")</f>
        <v>96800</v>
      </c>
      <c r="M749" t="str">
        <f>IFERROR(VLOOKUP(J749,Customers!A:H,8,FALSE),"")</f>
        <v>Bergen</v>
      </c>
      <c r="N749">
        <f>IFERROR(VLOOKUP(K749,Employees!A:F,6,FALSE),"")</f>
        <v>7</v>
      </c>
      <c r="O749" t="str">
        <f>IFERROR(VLOOKUP(N749,Offices!A:B,2,FALSE),"")</f>
        <v>London</v>
      </c>
      <c r="P749" s="6">
        <f>IFERROR(VLOOKUP(J749,Payments!A:C,3,FALSE),"")</f>
        <v>38249</v>
      </c>
      <c r="Q749">
        <f>IFERROR(VLOOKUP(J749,Payments!A:D,4,FALSE),"")</f>
        <v>12538.01</v>
      </c>
      <c r="R749" t="str">
        <f>IFERROR(VLOOKUP(B749,Products!A:C,3,FALSE),"")</f>
        <v>Classic Cars</v>
      </c>
      <c r="S749">
        <f>IFERROR(VLOOKUP(B749,Products!A:G,7,FALSE),"")</f>
        <v>68</v>
      </c>
      <c r="T749">
        <f>IFERROR(VLOOKUP(B749,Products!A:I,9,FALSE),"")</f>
        <v>194.57</v>
      </c>
      <c r="U749">
        <f t="shared" si="88"/>
        <v>4</v>
      </c>
      <c r="V749" t="str">
        <f t="shared" si="89"/>
        <v>Yes</v>
      </c>
      <c r="W749">
        <f t="shared" si="90"/>
        <v>2003</v>
      </c>
      <c r="X749">
        <f t="shared" si="91"/>
        <v>11</v>
      </c>
      <c r="Y749">
        <f>IFERROR(VLOOKUP(B749,Products!A:I,8,FALSE),"")</f>
        <v>95.34</v>
      </c>
      <c r="Z749">
        <f t="shared" si="92"/>
        <v>4202.82</v>
      </c>
      <c r="AA749">
        <f t="shared" si="93"/>
        <v>63.268302915880007</v>
      </c>
      <c r="AB749">
        <f t="shared" si="94"/>
        <v>0</v>
      </c>
      <c r="AC749">
        <f t="shared" si="95"/>
        <v>1628.6399999999999</v>
      </c>
    </row>
    <row r="750" spans="1:29">
      <c r="A750">
        <v>10181</v>
      </c>
      <c r="B750" t="s">
        <v>205</v>
      </c>
      <c r="C750">
        <v>28</v>
      </c>
      <c r="D750">
        <v>113.92</v>
      </c>
      <c r="E750">
        <v>12</v>
      </c>
      <c r="F750" s="6">
        <f>IFERROR(VLOOKUP(A750,Orders!A:B,2,FALSE),"")</f>
        <v>37937</v>
      </c>
      <c r="G750" s="6">
        <f>IFERROR(VLOOKUP(A750,Orders!A:C,3,FALSE),"")</f>
        <v>37944</v>
      </c>
      <c r="H750" s="6">
        <f>IFERROR(VLOOKUP(A750,Orders!A:D,4,FALSE),"")</f>
        <v>37940</v>
      </c>
      <c r="I750" t="str">
        <f>IFERROR(VLOOKUP(A750,Orders!A:E,5,FALSE),"")</f>
        <v>Shipped</v>
      </c>
      <c r="J750">
        <f>IFERROR(VLOOKUP(A750,Orders!A:G,7,FALSE),"")</f>
        <v>167</v>
      </c>
      <c r="K750">
        <f>IFERROR(VLOOKUP(J750,Customers!A:L,12,FALSE),"")</f>
        <v>1504</v>
      </c>
      <c r="L750">
        <f>IFERROR(VLOOKUP(J750,Customers!A:M,13,FALSE),"")</f>
        <v>96800</v>
      </c>
      <c r="M750" t="str">
        <f>IFERROR(VLOOKUP(J750,Customers!A:H,8,FALSE),"")</f>
        <v>Bergen</v>
      </c>
      <c r="N750">
        <f>IFERROR(VLOOKUP(K750,Employees!A:F,6,FALSE),"")</f>
        <v>7</v>
      </c>
      <c r="O750" t="str">
        <f>IFERROR(VLOOKUP(N750,Offices!A:B,2,FALSE),"")</f>
        <v>London</v>
      </c>
      <c r="P750" s="6">
        <f>IFERROR(VLOOKUP(J750,Payments!A:C,3,FALSE),"")</f>
        <v>38249</v>
      </c>
      <c r="Q750">
        <f>IFERROR(VLOOKUP(J750,Payments!A:D,4,FALSE),"")</f>
        <v>12538.01</v>
      </c>
      <c r="R750" t="str">
        <f>IFERROR(VLOOKUP(B750,Products!A:C,3,FALSE),"")</f>
        <v>Classic Cars</v>
      </c>
      <c r="S750">
        <f>IFERROR(VLOOKUP(B750,Products!A:G,7,FALSE),"")</f>
        <v>9123</v>
      </c>
      <c r="T750">
        <f>IFERROR(VLOOKUP(B750,Products!A:I,9,FALSE),"")</f>
        <v>117.44</v>
      </c>
      <c r="U750">
        <f t="shared" si="88"/>
        <v>4</v>
      </c>
      <c r="V750" t="str">
        <f t="shared" si="89"/>
        <v>Yes</v>
      </c>
      <c r="W750">
        <f t="shared" si="90"/>
        <v>2003</v>
      </c>
      <c r="X750">
        <f t="shared" si="91"/>
        <v>11</v>
      </c>
      <c r="Y750">
        <f>IFERROR(VLOOKUP(B750,Products!A:I,8,FALSE),"")</f>
        <v>75.16</v>
      </c>
      <c r="Z750">
        <f t="shared" si="92"/>
        <v>3189.76</v>
      </c>
      <c r="AA750">
        <f t="shared" si="93"/>
        <v>51.569984034060681</v>
      </c>
      <c r="AB750">
        <f t="shared" si="94"/>
        <v>0</v>
      </c>
      <c r="AC750">
        <f t="shared" si="95"/>
        <v>1085.2800000000002</v>
      </c>
    </row>
    <row r="751" spans="1:29">
      <c r="A751">
        <v>10181</v>
      </c>
      <c r="B751" t="s">
        <v>206</v>
      </c>
      <c r="C751">
        <v>20</v>
      </c>
      <c r="D751">
        <v>67.03</v>
      </c>
      <c r="E751">
        <v>15</v>
      </c>
      <c r="F751" s="6">
        <f>IFERROR(VLOOKUP(A751,Orders!A:B,2,FALSE),"")</f>
        <v>37937</v>
      </c>
      <c r="G751" s="6">
        <f>IFERROR(VLOOKUP(A751,Orders!A:C,3,FALSE),"")</f>
        <v>37944</v>
      </c>
      <c r="H751" s="6">
        <f>IFERROR(VLOOKUP(A751,Orders!A:D,4,FALSE),"")</f>
        <v>37940</v>
      </c>
      <c r="I751" t="str">
        <f>IFERROR(VLOOKUP(A751,Orders!A:E,5,FALSE),"")</f>
        <v>Shipped</v>
      </c>
      <c r="J751">
        <f>IFERROR(VLOOKUP(A751,Orders!A:G,7,FALSE),"")</f>
        <v>167</v>
      </c>
      <c r="K751">
        <f>IFERROR(VLOOKUP(J751,Customers!A:L,12,FALSE),"")</f>
        <v>1504</v>
      </c>
      <c r="L751">
        <f>IFERROR(VLOOKUP(J751,Customers!A:M,13,FALSE),"")</f>
        <v>96800</v>
      </c>
      <c r="M751" t="str">
        <f>IFERROR(VLOOKUP(J751,Customers!A:H,8,FALSE),"")</f>
        <v>Bergen</v>
      </c>
      <c r="N751">
        <f>IFERROR(VLOOKUP(K751,Employees!A:F,6,FALSE),"")</f>
        <v>7</v>
      </c>
      <c r="O751" t="str">
        <f>IFERROR(VLOOKUP(N751,Offices!A:B,2,FALSE),"")</f>
        <v>London</v>
      </c>
      <c r="P751" s="6">
        <f>IFERROR(VLOOKUP(J751,Payments!A:C,3,FALSE),"")</f>
        <v>38249</v>
      </c>
      <c r="Q751">
        <f>IFERROR(VLOOKUP(J751,Payments!A:D,4,FALSE),"")</f>
        <v>12538.01</v>
      </c>
      <c r="R751" t="str">
        <f>IFERROR(VLOOKUP(B751,Products!A:C,3,FALSE),"")</f>
        <v>Classic Cars</v>
      </c>
      <c r="S751">
        <f>IFERROR(VLOOKUP(B751,Products!A:G,7,FALSE),"")</f>
        <v>5663</v>
      </c>
      <c r="T751">
        <f>IFERROR(VLOOKUP(B751,Products!A:I,9,FALSE),"")</f>
        <v>79.8</v>
      </c>
      <c r="U751">
        <f t="shared" si="88"/>
        <v>4</v>
      </c>
      <c r="V751" t="str">
        <f t="shared" si="89"/>
        <v>Yes</v>
      </c>
      <c r="W751">
        <f t="shared" si="90"/>
        <v>2003</v>
      </c>
      <c r="X751">
        <f t="shared" si="91"/>
        <v>11</v>
      </c>
      <c r="Y751">
        <f>IFERROR(VLOOKUP(B751,Products!A:I,8,FALSE),"")</f>
        <v>31.92</v>
      </c>
      <c r="Z751">
        <f t="shared" si="92"/>
        <v>1340.6</v>
      </c>
      <c r="AA751">
        <f t="shared" si="93"/>
        <v>109.99373433583959</v>
      </c>
      <c r="AB751">
        <f t="shared" si="94"/>
        <v>1</v>
      </c>
      <c r="AC751">
        <f t="shared" si="95"/>
        <v>702.2</v>
      </c>
    </row>
    <row r="752" spans="1:29">
      <c r="A752">
        <v>10181</v>
      </c>
      <c r="B752" t="s">
        <v>207</v>
      </c>
      <c r="C752">
        <v>36</v>
      </c>
      <c r="D752">
        <v>107.1</v>
      </c>
      <c r="E752">
        <v>11</v>
      </c>
      <c r="F752" s="6">
        <f>IFERROR(VLOOKUP(A752,Orders!A:B,2,FALSE),"")</f>
        <v>37937</v>
      </c>
      <c r="G752" s="6">
        <f>IFERROR(VLOOKUP(A752,Orders!A:C,3,FALSE),"")</f>
        <v>37944</v>
      </c>
      <c r="H752" s="6">
        <f>IFERROR(VLOOKUP(A752,Orders!A:D,4,FALSE),"")</f>
        <v>37940</v>
      </c>
      <c r="I752" t="str">
        <f>IFERROR(VLOOKUP(A752,Orders!A:E,5,FALSE),"")</f>
        <v>Shipped</v>
      </c>
      <c r="J752">
        <f>IFERROR(VLOOKUP(A752,Orders!A:G,7,FALSE),"")</f>
        <v>167</v>
      </c>
      <c r="K752">
        <f>IFERROR(VLOOKUP(J752,Customers!A:L,12,FALSE),"")</f>
        <v>1504</v>
      </c>
      <c r="L752">
        <f>IFERROR(VLOOKUP(J752,Customers!A:M,13,FALSE),"")</f>
        <v>96800</v>
      </c>
      <c r="M752" t="str">
        <f>IFERROR(VLOOKUP(J752,Customers!A:H,8,FALSE),"")</f>
        <v>Bergen</v>
      </c>
      <c r="N752">
        <f>IFERROR(VLOOKUP(K752,Employees!A:F,6,FALSE),"")</f>
        <v>7</v>
      </c>
      <c r="O752" t="str">
        <f>IFERROR(VLOOKUP(N752,Offices!A:B,2,FALSE),"")</f>
        <v>London</v>
      </c>
      <c r="P752" s="6">
        <f>IFERROR(VLOOKUP(J752,Payments!A:C,3,FALSE),"")</f>
        <v>38249</v>
      </c>
      <c r="Q752">
        <f>IFERROR(VLOOKUP(J752,Payments!A:D,4,FALSE),"")</f>
        <v>12538.01</v>
      </c>
      <c r="R752" t="str">
        <f>IFERROR(VLOOKUP(B752,Products!A:C,3,FALSE),"")</f>
        <v>Classic Cars</v>
      </c>
      <c r="S752">
        <f>IFERROR(VLOOKUP(B752,Products!A:G,7,FALSE),"")</f>
        <v>7323</v>
      </c>
      <c r="T752">
        <f>IFERROR(VLOOKUP(B752,Products!A:I,9,FALSE),"")</f>
        <v>115.16</v>
      </c>
      <c r="U752">
        <f t="shared" si="88"/>
        <v>4</v>
      </c>
      <c r="V752" t="str">
        <f t="shared" si="89"/>
        <v>Yes</v>
      </c>
      <c r="W752">
        <f t="shared" si="90"/>
        <v>2003</v>
      </c>
      <c r="X752">
        <f t="shared" si="91"/>
        <v>11</v>
      </c>
      <c r="Y752">
        <f>IFERROR(VLOOKUP(B752,Products!A:I,8,FALSE),"")</f>
        <v>58.73</v>
      </c>
      <c r="Z752">
        <f t="shared" si="92"/>
        <v>3855.6</v>
      </c>
      <c r="AA752">
        <f t="shared" si="93"/>
        <v>82.359952324195476</v>
      </c>
      <c r="AB752">
        <f t="shared" si="94"/>
        <v>1</v>
      </c>
      <c r="AC752">
        <f t="shared" si="95"/>
        <v>1741.32</v>
      </c>
    </row>
    <row r="753" spans="1:29">
      <c r="A753">
        <v>10181</v>
      </c>
      <c r="B753" t="s">
        <v>220</v>
      </c>
      <c r="C753">
        <v>44</v>
      </c>
      <c r="D753">
        <v>124.56</v>
      </c>
      <c r="E753">
        <v>6</v>
      </c>
      <c r="F753" s="6">
        <f>IFERROR(VLOOKUP(A753,Orders!A:B,2,FALSE),"")</f>
        <v>37937</v>
      </c>
      <c r="G753" s="6">
        <f>IFERROR(VLOOKUP(A753,Orders!A:C,3,FALSE),"")</f>
        <v>37944</v>
      </c>
      <c r="H753" s="6">
        <f>IFERROR(VLOOKUP(A753,Orders!A:D,4,FALSE),"")</f>
        <v>37940</v>
      </c>
      <c r="I753" t="str">
        <f>IFERROR(VLOOKUP(A753,Orders!A:E,5,FALSE),"")</f>
        <v>Shipped</v>
      </c>
      <c r="J753">
        <f>IFERROR(VLOOKUP(A753,Orders!A:G,7,FALSE),"")</f>
        <v>167</v>
      </c>
      <c r="K753">
        <f>IFERROR(VLOOKUP(J753,Customers!A:L,12,FALSE),"")</f>
        <v>1504</v>
      </c>
      <c r="L753">
        <f>IFERROR(VLOOKUP(J753,Customers!A:M,13,FALSE),"")</f>
        <v>96800</v>
      </c>
      <c r="M753" t="str">
        <f>IFERROR(VLOOKUP(J753,Customers!A:H,8,FALSE),"")</f>
        <v>Bergen</v>
      </c>
      <c r="N753">
        <f>IFERROR(VLOOKUP(K753,Employees!A:F,6,FALSE),"")</f>
        <v>7</v>
      </c>
      <c r="O753" t="str">
        <f>IFERROR(VLOOKUP(N753,Offices!A:B,2,FALSE),"")</f>
        <v>London</v>
      </c>
      <c r="P753" s="6">
        <f>IFERROR(VLOOKUP(J753,Payments!A:C,3,FALSE),"")</f>
        <v>38249</v>
      </c>
      <c r="Q753">
        <f>IFERROR(VLOOKUP(J753,Payments!A:D,4,FALSE),"")</f>
        <v>12538.01</v>
      </c>
      <c r="R753" t="str">
        <f>IFERROR(VLOOKUP(B753,Products!A:C,3,FALSE),"")</f>
        <v>Classic Cars</v>
      </c>
      <c r="S753">
        <f>IFERROR(VLOOKUP(B753,Products!A:G,7,FALSE),"")</f>
        <v>3975</v>
      </c>
      <c r="T753">
        <f>IFERROR(VLOOKUP(B753,Products!A:I,9,FALSE),"")</f>
        <v>141.54</v>
      </c>
      <c r="U753">
        <f t="shared" si="88"/>
        <v>4</v>
      </c>
      <c r="V753" t="str">
        <f t="shared" si="89"/>
        <v>Yes</v>
      </c>
      <c r="W753">
        <f t="shared" si="90"/>
        <v>2003</v>
      </c>
      <c r="X753">
        <f t="shared" si="91"/>
        <v>11</v>
      </c>
      <c r="Y753">
        <f>IFERROR(VLOOKUP(B753,Products!A:I,8,FALSE),"")</f>
        <v>83.51</v>
      </c>
      <c r="Z753">
        <f t="shared" si="92"/>
        <v>5480.64</v>
      </c>
      <c r="AA753">
        <f t="shared" si="93"/>
        <v>49.155789725781332</v>
      </c>
      <c r="AB753">
        <f t="shared" si="94"/>
        <v>0</v>
      </c>
      <c r="AC753">
        <f t="shared" si="95"/>
        <v>1806.1999999999998</v>
      </c>
    </row>
    <row r="754" spans="1:29">
      <c r="A754">
        <v>10181</v>
      </c>
      <c r="B754" t="s">
        <v>225</v>
      </c>
      <c r="C754">
        <v>42</v>
      </c>
      <c r="D754">
        <v>124.44</v>
      </c>
      <c r="E754">
        <v>2</v>
      </c>
      <c r="F754" s="6">
        <f>IFERROR(VLOOKUP(A754,Orders!A:B,2,FALSE),"")</f>
        <v>37937</v>
      </c>
      <c r="G754" s="6">
        <f>IFERROR(VLOOKUP(A754,Orders!A:C,3,FALSE),"")</f>
        <v>37944</v>
      </c>
      <c r="H754" s="6">
        <f>IFERROR(VLOOKUP(A754,Orders!A:D,4,FALSE),"")</f>
        <v>37940</v>
      </c>
      <c r="I754" t="str">
        <f>IFERROR(VLOOKUP(A754,Orders!A:E,5,FALSE),"")</f>
        <v>Shipped</v>
      </c>
      <c r="J754">
        <f>IFERROR(VLOOKUP(A754,Orders!A:G,7,FALSE),"")</f>
        <v>167</v>
      </c>
      <c r="K754">
        <f>IFERROR(VLOOKUP(J754,Customers!A:L,12,FALSE),"")</f>
        <v>1504</v>
      </c>
      <c r="L754">
        <f>IFERROR(VLOOKUP(J754,Customers!A:M,13,FALSE),"")</f>
        <v>96800</v>
      </c>
      <c r="M754" t="str">
        <f>IFERROR(VLOOKUP(J754,Customers!A:H,8,FALSE),"")</f>
        <v>Bergen</v>
      </c>
      <c r="N754">
        <f>IFERROR(VLOOKUP(K754,Employees!A:F,6,FALSE),"")</f>
        <v>7</v>
      </c>
      <c r="O754" t="str">
        <f>IFERROR(VLOOKUP(N754,Offices!A:B,2,FALSE),"")</f>
        <v>London</v>
      </c>
      <c r="P754" s="6">
        <f>IFERROR(VLOOKUP(J754,Payments!A:C,3,FALSE),"")</f>
        <v>38249</v>
      </c>
      <c r="Q754">
        <f>IFERROR(VLOOKUP(J754,Payments!A:D,4,FALSE),"")</f>
        <v>12538.01</v>
      </c>
      <c r="R754" t="str">
        <f>IFERROR(VLOOKUP(B754,Products!A:C,3,FALSE),"")</f>
        <v>Classic Cars</v>
      </c>
      <c r="S754">
        <f>IFERROR(VLOOKUP(B754,Products!A:G,7,FALSE),"")</f>
        <v>9042</v>
      </c>
      <c r="T754">
        <f>IFERROR(VLOOKUP(B754,Products!A:I,9,FALSE),"")</f>
        <v>124.44</v>
      </c>
      <c r="U754">
        <f t="shared" si="88"/>
        <v>4</v>
      </c>
      <c r="V754" t="str">
        <f t="shared" si="89"/>
        <v>Yes</v>
      </c>
      <c r="W754">
        <f t="shared" si="90"/>
        <v>2003</v>
      </c>
      <c r="X754">
        <f t="shared" si="91"/>
        <v>11</v>
      </c>
      <c r="Y754">
        <f>IFERROR(VLOOKUP(B754,Products!A:I,8,FALSE),"")</f>
        <v>65.959999999999994</v>
      </c>
      <c r="Z754">
        <f t="shared" si="92"/>
        <v>5226.4799999999996</v>
      </c>
      <c r="AA754">
        <f t="shared" si="93"/>
        <v>88.659793814433002</v>
      </c>
      <c r="AB754">
        <f t="shared" si="94"/>
        <v>1</v>
      </c>
      <c r="AC754">
        <f t="shared" si="95"/>
        <v>2456.1600000000003</v>
      </c>
    </row>
    <row r="755" spans="1:29">
      <c r="A755">
        <v>10181</v>
      </c>
      <c r="B755" t="s">
        <v>208</v>
      </c>
      <c r="C755">
        <v>22</v>
      </c>
      <c r="D755">
        <v>74.69</v>
      </c>
      <c r="E755">
        <v>10</v>
      </c>
      <c r="F755" s="6">
        <f>IFERROR(VLOOKUP(A755,Orders!A:B,2,FALSE),"")</f>
        <v>37937</v>
      </c>
      <c r="G755" s="6">
        <f>IFERROR(VLOOKUP(A755,Orders!A:C,3,FALSE),"")</f>
        <v>37944</v>
      </c>
      <c r="H755" s="6">
        <f>IFERROR(VLOOKUP(A755,Orders!A:D,4,FALSE),"")</f>
        <v>37940</v>
      </c>
      <c r="I755" t="str">
        <f>IFERROR(VLOOKUP(A755,Orders!A:E,5,FALSE),"")</f>
        <v>Shipped</v>
      </c>
      <c r="J755">
        <f>IFERROR(VLOOKUP(A755,Orders!A:G,7,FALSE),"")</f>
        <v>167</v>
      </c>
      <c r="K755">
        <f>IFERROR(VLOOKUP(J755,Customers!A:L,12,FALSE),"")</f>
        <v>1504</v>
      </c>
      <c r="L755">
        <f>IFERROR(VLOOKUP(J755,Customers!A:M,13,FALSE),"")</f>
        <v>96800</v>
      </c>
      <c r="M755" t="str">
        <f>IFERROR(VLOOKUP(J755,Customers!A:H,8,FALSE),"")</f>
        <v>Bergen</v>
      </c>
      <c r="N755">
        <f>IFERROR(VLOOKUP(K755,Employees!A:F,6,FALSE),"")</f>
        <v>7</v>
      </c>
      <c r="O755" t="str">
        <f>IFERROR(VLOOKUP(N755,Offices!A:B,2,FALSE),"")</f>
        <v>London</v>
      </c>
      <c r="P755" s="6">
        <f>IFERROR(VLOOKUP(J755,Payments!A:C,3,FALSE),"")</f>
        <v>38249</v>
      </c>
      <c r="Q755">
        <f>IFERROR(VLOOKUP(J755,Payments!A:D,4,FALSE),"")</f>
        <v>12538.01</v>
      </c>
      <c r="R755" t="str">
        <f>IFERROR(VLOOKUP(B755,Products!A:C,3,FALSE),"")</f>
        <v>Classic Cars</v>
      </c>
      <c r="S755">
        <f>IFERROR(VLOOKUP(B755,Products!A:G,7,FALSE),"")</f>
        <v>8826</v>
      </c>
      <c r="T755">
        <f>IFERROR(VLOOKUP(B755,Products!A:I,9,FALSE),"")</f>
        <v>77</v>
      </c>
      <c r="U755">
        <f t="shared" si="88"/>
        <v>4</v>
      </c>
      <c r="V755" t="str">
        <f t="shared" si="89"/>
        <v>Yes</v>
      </c>
      <c r="W755">
        <f t="shared" si="90"/>
        <v>2003</v>
      </c>
      <c r="X755">
        <f t="shared" si="91"/>
        <v>11</v>
      </c>
      <c r="Y755">
        <f>IFERROR(VLOOKUP(B755,Products!A:I,8,FALSE),"")</f>
        <v>53.9</v>
      </c>
      <c r="Z755">
        <f t="shared" si="92"/>
        <v>1643.1799999999998</v>
      </c>
      <c r="AA755">
        <f t="shared" si="93"/>
        <v>38.571428571428577</v>
      </c>
      <c r="AB755">
        <f t="shared" si="94"/>
        <v>0</v>
      </c>
      <c r="AC755">
        <f t="shared" si="95"/>
        <v>457.38</v>
      </c>
    </row>
    <row r="756" spans="1:29">
      <c r="A756">
        <v>10181</v>
      </c>
      <c r="B756" t="s">
        <v>221</v>
      </c>
      <c r="C756">
        <v>21</v>
      </c>
      <c r="D756">
        <v>129.44999999999999</v>
      </c>
      <c r="E756">
        <v>5</v>
      </c>
      <c r="F756" s="6">
        <f>IFERROR(VLOOKUP(A756,Orders!A:B,2,FALSE),"")</f>
        <v>37937</v>
      </c>
      <c r="G756" s="6">
        <f>IFERROR(VLOOKUP(A756,Orders!A:C,3,FALSE),"")</f>
        <v>37944</v>
      </c>
      <c r="H756" s="6">
        <f>IFERROR(VLOOKUP(A756,Orders!A:D,4,FALSE),"")</f>
        <v>37940</v>
      </c>
      <c r="I756" t="str">
        <f>IFERROR(VLOOKUP(A756,Orders!A:E,5,FALSE),"")</f>
        <v>Shipped</v>
      </c>
      <c r="J756">
        <f>IFERROR(VLOOKUP(A756,Orders!A:G,7,FALSE),"")</f>
        <v>167</v>
      </c>
      <c r="K756">
        <f>IFERROR(VLOOKUP(J756,Customers!A:L,12,FALSE),"")</f>
        <v>1504</v>
      </c>
      <c r="L756">
        <f>IFERROR(VLOOKUP(J756,Customers!A:M,13,FALSE),"")</f>
        <v>96800</v>
      </c>
      <c r="M756" t="str">
        <f>IFERROR(VLOOKUP(J756,Customers!A:H,8,FALSE),"")</f>
        <v>Bergen</v>
      </c>
      <c r="N756">
        <f>IFERROR(VLOOKUP(K756,Employees!A:F,6,FALSE),"")</f>
        <v>7</v>
      </c>
      <c r="O756" t="str">
        <f>IFERROR(VLOOKUP(N756,Offices!A:B,2,FALSE),"")</f>
        <v>London</v>
      </c>
      <c r="P756" s="6">
        <f>IFERROR(VLOOKUP(J756,Payments!A:C,3,FALSE),"")</f>
        <v>38249</v>
      </c>
      <c r="Q756">
        <f>IFERROR(VLOOKUP(J756,Payments!A:D,4,FALSE),"")</f>
        <v>12538.01</v>
      </c>
      <c r="R756" t="str">
        <f>IFERROR(VLOOKUP(B756,Products!A:C,3,FALSE),"")</f>
        <v>Classic Cars</v>
      </c>
      <c r="S756">
        <f>IFERROR(VLOOKUP(B756,Products!A:G,7,FALSE),"")</f>
        <v>9772</v>
      </c>
      <c r="T756">
        <f>IFERROR(VLOOKUP(B756,Products!A:I,9,FALSE),"")</f>
        <v>142.25</v>
      </c>
      <c r="U756">
        <f t="shared" si="88"/>
        <v>4</v>
      </c>
      <c r="V756" t="str">
        <f t="shared" si="89"/>
        <v>Yes</v>
      </c>
      <c r="W756">
        <f t="shared" si="90"/>
        <v>2003</v>
      </c>
      <c r="X756">
        <f t="shared" si="91"/>
        <v>11</v>
      </c>
      <c r="Y756">
        <f>IFERROR(VLOOKUP(B756,Products!A:I,8,FALSE),"")</f>
        <v>93.89</v>
      </c>
      <c r="Z756">
        <f t="shared" si="92"/>
        <v>2718.45</v>
      </c>
      <c r="AA756">
        <f t="shared" si="93"/>
        <v>37.874107998721897</v>
      </c>
      <c r="AB756">
        <f t="shared" si="94"/>
        <v>0</v>
      </c>
      <c r="AC756">
        <f t="shared" si="95"/>
        <v>746.75999999999976</v>
      </c>
    </row>
    <row r="757" spans="1:29">
      <c r="A757">
        <v>10181</v>
      </c>
      <c r="B757" t="s">
        <v>222</v>
      </c>
      <c r="C757">
        <v>27</v>
      </c>
      <c r="D757">
        <v>130.68</v>
      </c>
      <c r="E757">
        <v>3</v>
      </c>
      <c r="F757" s="6">
        <f>IFERROR(VLOOKUP(A757,Orders!A:B,2,FALSE),"")</f>
        <v>37937</v>
      </c>
      <c r="G757" s="6">
        <f>IFERROR(VLOOKUP(A757,Orders!A:C,3,FALSE),"")</f>
        <v>37944</v>
      </c>
      <c r="H757" s="6">
        <f>IFERROR(VLOOKUP(A757,Orders!A:D,4,FALSE),"")</f>
        <v>37940</v>
      </c>
      <c r="I757" t="str">
        <f>IFERROR(VLOOKUP(A757,Orders!A:E,5,FALSE),"")</f>
        <v>Shipped</v>
      </c>
      <c r="J757">
        <f>IFERROR(VLOOKUP(A757,Orders!A:G,7,FALSE),"")</f>
        <v>167</v>
      </c>
      <c r="K757">
        <f>IFERROR(VLOOKUP(J757,Customers!A:L,12,FALSE),"")</f>
        <v>1504</v>
      </c>
      <c r="L757">
        <f>IFERROR(VLOOKUP(J757,Customers!A:M,13,FALSE),"")</f>
        <v>96800</v>
      </c>
      <c r="M757" t="str">
        <f>IFERROR(VLOOKUP(J757,Customers!A:H,8,FALSE),"")</f>
        <v>Bergen</v>
      </c>
      <c r="N757">
        <f>IFERROR(VLOOKUP(K757,Employees!A:F,6,FALSE),"")</f>
        <v>7</v>
      </c>
      <c r="O757" t="str">
        <f>IFERROR(VLOOKUP(N757,Offices!A:B,2,FALSE),"")</f>
        <v>London</v>
      </c>
      <c r="P757" s="6">
        <f>IFERROR(VLOOKUP(J757,Payments!A:C,3,FALSE),"")</f>
        <v>38249</v>
      </c>
      <c r="Q757">
        <f>IFERROR(VLOOKUP(J757,Payments!A:D,4,FALSE),"")</f>
        <v>12538.01</v>
      </c>
      <c r="R757" t="str">
        <f>IFERROR(VLOOKUP(B757,Products!A:C,3,FALSE),"")</f>
        <v>Classic Cars</v>
      </c>
      <c r="S757">
        <f>IFERROR(VLOOKUP(B757,Products!A:G,7,FALSE),"")</f>
        <v>8164</v>
      </c>
      <c r="T757">
        <f>IFERROR(VLOOKUP(B757,Products!A:I,9,FALSE),"")</f>
        <v>132</v>
      </c>
      <c r="U757">
        <f t="shared" si="88"/>
        <v>4</v>
      </c>
      <c r="V757" t="str">
        <f t="shared" si="89"/>
        <v>Yes</v>
      </c>
      <c r="W757">
        <f t="shared" si="90"/>
        <v>2003</v>
      </c>
      <c r="X757">
        <f t="shared" si="91"/>
        <v>11</v>
      </c>
      <c r="Y757">
        <f>IFERROR(VLOOKUP(B757,Products!A:I,8,FALSE),"")</f>
        <v>56.76</v>
      </c>
      <c r="Z757">
        <f t="shared" si="92"/>
        <v>3528.36</v>
      </c>
      <c r="AA757">
        <f t="shared" si="93"/>
        <v>130.23255813953492</v>
      </c>
      <c r="AB757">
        <f t="shared" si="94"/>
        <v>1</v>
      </c>
      <c r="AC757">
        <f t="shared" si="95"/>
        <v>1995.8400000000004</v>
      </c>
    </row>
    <row r="758" spans="1:29">
      <c r="A758">
        <v>10181</v>
      </c>
      <c r="B758" t="s">
        <v>154</v>
      </c>
      <c r="C758">
        <v>45</v>
      </c>
      <c r="D758">
        <v>147.33000000000001</v>
      </c>
      <c r="E758">
        <v>7</v>
      </c>
      <c r="F758" s="6">
        <f>IFERROR(VLOOKUP(A758,Orders!A:B,2,FALSE),"")</f>
        <v>37937</v>
      </c>
      <c r="G758" s="6">
        <f>IFERROR(VLOOKUP(A758,Orders!A:C,3,FALSE),"")</f>
        <v>37944</v>
      </c>
      <c r="H758" s="6">
        <f>IFERROR(VLOOKUP(A758,Orders!A:D,4,FALSE),"")</f>
        <v>37940</v>
      </c>
      <c r="I758" t="str">
        <f>IFERROR(VLOOKUP(A758,Orders!A:E,5,FALSE),"")</f>
        <v>Shipped</v>
      </c>
      <c r="J758">
        <f>IFERROR(VLOOKUP(A758,Orders!A:G,7,FALSE),"")</f>
        <v>167</v>
      </c>
      <c r="K758">
        <f>IFERROR(VLOOKUP(J758,Customers!A:L,12,FALSE),"")</f>
        <v>1504</v>
      </c>
      <c r="L758">
        <f>IFERROR(VLOOKUP(J758,Customers!A:M,13,FALSE),"")</f>
        <v>96800</v>
      </c>
      <c r="M758" t="str">
        <f>IFERROR(VLOOKUP(J758,Customers!A:H,8,FALSE),"")</f>
        <v>Bergen</v>
      </c>
      <c r="N758">
        <f>IFERROR(VLOOKUP(K758,Employees!A:F,6,FALSE),"")</f>
        <v>7</v>
      </c>
      <c r="O758" t="str">
        <f>IFERROR(VLOOKUP(N758,Offices!A:B,2,FALSE),"")</f>
        <v>London</v>
      </c>
      <c r="P758" s="6">
        <f>IFERROR(VLOOKUP(J758,Payments!A:C,3,FALSE),"")</f>
        <v>38249</v>
      </c>
      <c r="Q758">
        <f>IFERROR(VLOOKUP(J758,Payments!A:D,4,FALSE),"")</f>
        <v>12538.01</v>
      </c>
      <c r="R758" t="str">
        <f>IFERROR(VLOOKUP(B758,Products!A:C,3,FALSE),"")</f>
        <v>Classic Cars</v>
      </c>
      <c r="S758">
        <f>IFERROR(VLOOKUP(B758,Products!A:G,7,FALSE),"")</f>
        <v>8347</v>
      </c>
      <c r="T758">
        <f>IFERROR(VLOOKUP(B758,Products!A:I,9,FALSE),"")</f>
        <v>169.34</v>
      </c>
      <c r="U758">
        <f t="shared" si="88"/>
        <v>4</v>
      </c>
      <c r="V758" t="str">
        <f t="shared" si="89"/>
        <v>Yes</v>
      </c>
      <c r="W758">
        <f t="shared" si="90"/>
        <v>2003</v>
      </c>
      <c r="X758">
        <f t="shared" si="91"/>
        <v>11</v>
      </c>
      <c r="Y758">
        <f>IFERROR(VLOOKUP(B758,Products!A:I,8,FALSE),"")</f>
        <v>77.900000000000006</v>
      </c>
      <c r="Z758">
        <f t="shared" si="92"/>
        <v>6629.85</v>
      </c>
      <c r="AA758">
        <f t="shared" si="93"/>
        <v>89.127086007702189</v>
      </c>
      <c r="AB758">
        <f t="shared" si="94"/>
        <v>1</v>
      </c>
      <c r="AC758">
        <f t="shared" si="95"/>
        <v>3124.3500000000004</v>
      </c>
    </row>
    <row r="759" spans="1:29">
      <c r="A759">
        <v>10181</v>
      </c>
      <c r="B759" t="s">
        <v>209</v>
      </c>
      <c r="C759">
        <v>30</v>
      </c>
      <c r="D759">
        <v>73.17</v>
      </c>
      <c r="E759">
        <v>17</v>
      </c>
      <c r="F759" s="6">
        <f>IFERROR(VLOOKUP(A759,Orders!A:B,2,FALSE),"")</f>
        <v>37937</v>
      </c>
      <c r="G759" s="6">
        <f>IFERROR(VLOOKUP(A759,Orders!A:C,3,FALSE),"")</f>
        <v>37944</v>
      </c>
      <c r="H759" s="6">
        <f>IFERROR(VLOOKUP(A759,Orders!A:D,4,FALSE),"")</f>
        <v>37940</v>
      </c>
      <c r="I759" t="str">
        <f>IFERROR(VLOOKUP(A759,Orders!A:E,5,FALSE),"")</f>
        <v>Shipped</v>
      </c>
      <c r="J759">
        <f>IFERROR(VLOOKUP(A759,Orders!A:G,7,FALSE),"")</f>
        <v>167</v>
      </c>
      <c r="K759">
        <f>IFERROR(VLOOKUP(J759,Customers!A:L,12,FALSE),"")</f>
        <v>1504</v>
      </c>
      <c r="L759">
        <f>IFERROR(VLOOKUP(J759,Customers!A:M,13,FALSE),"")</f>
        <v>96800</v>
      </c>
      <c r="M759" t="str">
        <f>IFERROR(VLOOKUP(J759,Customers!A:H,8,FALSE),"")</f>
        <v>Bergen</v>
      </c>
      <c r="N759">
        <f>IFERROR(VLOOKUP(K759,Employees!A:F,6,FALSE),"")</f>
        <v>7</v>
      </c>
      <c r="O759" t="str">
        <f>IFERROR(VLOOKUP(N759,Offices!A:B,2,FALSE),"")</f>
        <v>London</v>
      </c>
      <c r="P759" s="6">
        <f>IFERROR(VLOOKUP(J759,Payments!A:C,3,FALSE),"")</f>
        <v>38249</v>
      </c>
      <c r="Q759">
        <f>IFERROR(VLOOKUP(J759,Payments!A:D,4,FALSE),"")</f>
        <v>12538.01</v>
      </c>
      <c r="R759" t="str">
        <f>IFERROR(VLOOKUP(B759,Products!A:C,3,FALSE),"")</f>
        <v>Classic Cars</v>
      </c>
      <c r="S759">
        <f>IFERROR(VLOOKUP(B759,Products!A:G,7,FALSE),"")</f>
        <v>1917</v>
      </c>
      <c r="T759">
        <f>IFERROR(VLOOKUP(B759,Products!A:I,9,FALSE),"")</f>
        <v>80.41</v>
      </c>
      <c r="U759">
        <f t="shared" si="88"/>
        <v>4</v>
      </c>
      <c r="V759" t="str">
        <f t="shared" si="89"/>
        <v>Yes</v>
      </c>
      <c r="W759">
        <f t="shared" si="90"/>
        <v>2003</v>
      </c>
      <c r="X759">
        <f t="shared" si="91"/>
        <v>11</v>
      </c>
      <c r="Y759">
        <f>IFERROR(VLOOKUP(B759,Products!A:I,8,FALSE),"")</f>
        <v>49.05</v>
      </c>
      <c r="Z759">
        <f t="shared" si="92"/>
        <v>2195.1</v>
      </c>
      <c r="AA759">
        <f t="shared" si="93"/>
        <v>49.174311926605519</v>
      </c>
      <c r="AB759">
        <f t="shared" si="94"/>
        <v>0</v>
      </c>
      <c r="AC759">
        <f t="shared" si="95"/>
        <v>723.60000000000014</v>
      </c>
    </row>
    <row r="760" spans="1:29">
      <c r="A760">
        <v>10181</v>
      </c>
      <c r="B760" t="s">
        <v>210</v>
      </c>
      <c r="C760">
        <v>22</v>
      </c>
      <c r="D760">
        <v>120.53</v>
      </c>
      <c r="E760">
        <v>16</v>
      </c>
      <c r="F760" s="6">
        <f>IFERROR(VLOOKUP(A760,Orders!A:B,2,FALSE),"")</f>
        <v>37937</v>
      </c>
      <c r="G760" s="6">
        <f>IFERROR(VLOOKUP(A760,Orders!A:C,3,FALSE),"")</f>
        <v>37944</v>
      </c>
      <c r="H760" s="6">
        <f>IFERROR(VLOOKUP(A760,Orders!A:D,4,FALSE),"")</f>
        <v>37940</v>
      </c>
      <c r="I760" t="str">
        <f>IFERROR(VLOOKUP(A760,Orders!A:E,5,FALSE),"")</f>
        <v>Shipped</v>
      </c>
      <c r="J760">
        <f>IFERROR(VLOOKUP(A760,Orders!A:G,7,FALSE),"")</f>
        <v>167</v>
      </c>
      <c r="K760">
        <f>IFERROR(VLOOKUP(J760,Customers!A:L,12,FALSE),"")</f>
        <v>1504</v>
      </c>
      <c r="L760">
        <f>IFERROR(VLOOKUP(J760,Customers!A:M,13,FALSE),"")</f>
        <v>96800</v>
      </c>
      <c r="M760" t="str">
        <f>IFERROR(VLOOKUP(J760,Customers!A:H,8,FALSE),"")</f>
        <v>Bergen</v>
      </c>
      <c r="N760">
        <f>IFERROR(VLOOKUP(K760,Employees!A:F,6,FALSE),"")</f>
        <v>7</v>
      </c>
      <c r="O760" t="str">
        <f>IFERROR(VLOOKUP(N760,Offices!A:B,2,FALSE),"")</f>
        <v>London</v>
      </c>
      <c r="P760" s="6">
        <f>IFERROR(VLOOKUP(J760,Payments!A:C,3,FALSE),"")</f>
        <v>38249</v>
      </c>
      <c r="Q760">
        <f>IFERROR(VLOOKUP(J760,Payments!A:D,4,FALSE),"")</f>
        <v>12538.01</v>
      </c>
      <c r="R760" t="str">
        <f>IFERROR(VLOOKUP(B760,Products!A:C,3,FALSE),"")</f>
        <v>Classic Cars</v>
      </c>
      <c r="S760">
        <f>IFERROR(VLOOKUP(B760,Products!A:G,7,FALSE),"")</f>
        <v>9127</v>
      </c>
      <c r="T760">
        <f>IFERROR(VLOOKUP(B760,Products!A:I,9,FALSE),"")</f>
        <v>146.99</v>
      </c>
      <c r="U760">
        <f t="shared" si="88"/>
        <v>4</v>
      </c>
      <c r="V760" t="str">
        <f t="shared" si="89"/>
        <v>Yes</v>
      </c>
      <c r="W760">
        <f t="shared" si="90"/>
        <v>2003</v>
      </c>
      <c r="X760">
        <f t="shared" si="91"/>
        <v>11</v>
      </c>
      <c r="Y760">
        <f>IFERROR(VLOOKUP(B760,Products!A:I,8,FALSE),"")</f>
        <v>73.489999999999995</v>
      </c>
      <c r="Z760">
        <f t="shared" si="92"/>
        <v>2651.66</v>
      </c>
      <c r="AA760">
        <f t="shared" si="93"/>
        <v>64.00870866784598</v>
      </c>
      <c r="AB760">
        <f t="shared" si="94"/>
        <v>0</v>
      </c>
      <c r="AC760">
        <f t="shared" si="95"/>
        <v>1034.8800000000001</v>
      </c>
    </row>
    <row r="761" spans="1:29">
      <c r="A761">
        <v>10181</v>
      </c>
      <c r="B761" t="s">
        <v>223</v>
      </c>
      <c r="C761">
        <v>39</v>
      </c>
      <c r="D761">
        <v>137.04</v>
      </c>
      <c r="E761">
        <v>4</v>
      </c>
      <c r="F761" s="6">
        <f>IFERROR(VLOOKUP(A761,Orders!A:B,2,FALSE),"")</f>
        <v>37937</v>
      </c>
      <c r="G761" s="6">
        <f>IFERROR(VLOOKUP(A761,Orders!A:C,3,FALSE),"")</f>
        <v>37944</v>
      </c>
      <c r="H761" s="6">
        <f>IFERROR(VLOOKUP(A761,Orders!A:D,4,FALSE),"")</f>
        <v>37940</v>
      </c>
      <c r="I761" t="str">
        <f>IFERROR(VLOOKUP(A761,Orders!A:E,5,FALSE),"")</f>
        <v>Shipped</v>
      </c>
      <c r="J761">
        <f>IFERROR(VLOOKUP(A761,Orders!A:G,7,FALSE),"")</f>
        <v>167</v>
      </c>
      <c r="K761">
        <f>IFERROR(VLOOKUP(J761,Customers!A:L,12,FALSE),"")</f>
        <v>1504</v>
      </c>
      <c r="L761">
        <f>IFERROR(VLOOKUP(J761,Customers!A:M,13,FALSE),"")</f>
        <v>96800</v>
      </c>
      <c r="M761" t="str">
        <f>IFERROR(VLOOKUP(J761,Customers!A:H,8,FALSE),"")</f>
        <v>Bergen</v>
      </c>
      <c r="N761">
        <f>IFERROR(VLOOKUP(K761,Employees!A:F,6,FALSE),"")</f>
        <v>7</v>
      </c>
      <c r="O761" t="str">
        <f>IFERROR(VLOOKUP(N761,Offices!A:B,2,FALSE),"")</f>
        <v>London</v>
      </c>
      <c r="P761" s="6">
        <f>IFERROR(VLOOKUP(J761,Payments!A:C,3,FALSE),"")</f>
        <v>38249</v>
      </c>
      <c r="Q761">
        <f>IFERROR(VLOOKUP(J761,Payments!A:D,4,FALSE),"")</f>
        <v>12538.01</v>
      </c>
      <c r="R761" t="str">
        <f>IFERROR(VLOOKUP(B761,Products!A:C,3,FALSE),"")</f>
        <v>Classic Cars</v>
      </c>
      <c r="S761">
        <f>IFERROR(VLOOKUP(B761,Products!A:G,7,FALSE),"")</f>
        <v>8990</v>
      </c>
      <c r="T761">
        <f>IFERROR(VLOOKUP(B761,Products!A:I,9,FALSE),"")</f>
        <v>141.28</v>
      </c>
      <c r="U761">
        <f t="shared" si="88"/>
        <v>4</v>
      </c>
      <c r="V761" t="str">
        <f t="shared" si="89"/>
        <v>Yes</v>
      </c>
      <c r="W761">
        <f t="shared" si="90"/>
        <v>2003</v>
      </c>
      <c r="X761">
        <f t="shared" si="91"/>
        <v>11</v>
      </c>
      <c r="Y761">
        <f>IFERROR(VLOOKUP(B761,Products!A:I,8,FALSE),"")</f>
        <v>62.16</v>
      </c>
      <c r="Z761">
        <f t="shared" si="92"/>
        <v>5344.5599999999995</v>
      </c>
      <c r="AA761">
        <f t="shared" si="93"/>
        <v>120.46332046332047</v>
      </c>
      <c r="AB761">
        <f t="shared" si="94"/>
        <v>1</v>
      </c>
      <c r="AC761">
        <f t="shared" si="95"/>
        <v>2920.3199999999997</v>
      </c>
    </row>
    <row r="762" spans="1:29">
      <c r="A762">
        <v>10181</v>
      </c>
      <c r="B762" t="s">
        <v>228</v>
      </c>
      <c r="C762">
        <v>34</v>
      </c>
      <c r="D762">
        <v>45.28</v>
      </c>
      <c r="E762">
        <v>1</v>
      </c>
      <c r="F762" s="6">
        <f>IFERROR(VLOOKUP(A762,Orders!A:B,2,FALSE),"")</f>
        <v>37937</v>
      </c>
      <c r="G762" s="6">
        <f>IFERROR(VLOOKUP(A762,Orders!A:C,3,FALSE),"")</f>
        <v>37944</v>
      </c>
      <c r="H762" s="6">
        <f>IFERROR(VLOOKUP(A762,Orders!A:D,4,FALSE),"")</f>
        <v>37940</v>
      </c>
      <c r="I762" t="str">
        <f>IFERROR(VLOOKUP(A762,Orders!A:E,5,FALSE),"")</f>
        <v>Shipped</v>
      </c>
      <c r="J762">
        <f>IFERROR(VLOOKUP(A762,Orders!A:G,7,FALSE),"")</f>
        <v>167</v>
      </c>
      <c r="K762">
        <f>IFERROR(VLOOKUP(J762,Customers!A:L,12,FALSE),"")</f>
        <v>1504</v>
      </c>
      <c r="L762">
        <f>IFERROR(VLOOKUP(J762,Customers!A:M,13,FALSE),"")</f>
        <v>96800</v>
      </c>
      <c r="M762" t="str">
        <f>IFERROR(VLOOKUP(J762,Customers!A:H,8,FALSE),"")</f>
        <v>Bergen</v>
      </c>
      <c r="N762">
        <f>IFERROR(VLOOKUP(K762,Employees!A:F,6,FALSE),"")</f>
        <v>7</v>
      </c>
      <c r="O762" t="str">
        <f>IFERROR(VLOOKUP(N762,Offices!A:B,2,FALSE),"")</f>
        <v>London</v>
      </c>
      <c r="P762" s="6">
        <f>IFERROR(VLOOKUP(J762,Payments!A:C,3,FALSE),"")</f>
        <v>38249</v>
      </c>
      <c r="Q762">
        <f>IFERROR(VLOOKUP(J762,Payments!A:D,4,FALSE),"")</f>
        <v>12538.01</v>
      </c>
      <c r="R762" t="str">
        <f>IFERROR(VLOOKUP(B762,Products!A:C,3,FALSE),"")</f>
        <v>Classic Cars</v>
      </c>
      <c r="S762">
        <f>IFERROR(VLOOKUP(B762,Products!A:G,7,FALSE),"")</f>
        <v>8197</v>
      </c>
      <c r="T762">
        <f>IFERROR(VLOOKUP(B762,Products!A:I,9,FALSE),"")</f>
        <v>50.31</v>
      </c>
      <c r="U762">
        <f t="shared" si="88"/>
        <v>4</v>
      </c>
      <c r="V762" t="str">
        <f t="shared" si="89"/>
        <v>Yes</v>
      </c>
      <c r="W762">
        <f t="shared" si="90"/>
        <v>2003</v>
      </c>
      <c r="X762">
        <f t="shared" si="91"/>
        <v>11</v>
      </c>
      <c r="Y762">
        <f>IFERROR(VLOOKUP(B762,Products!A:I,8,FALSE),"")</f>
        <v>29.18</v>
      </c>
      <c r="Z762">
        <f t="shared" si="92"/>
        <v>1539.52</v>
      </c>
      <c r="AA762">
        <f t="shared" si="93"/>
        <v>55.174777244688144</v>
      </c>
      <c r="AB762">
        <f t="shared" si="94"/>
        <v>0</v>
      </c>
      <c r="AC762">
        <f t="shared" si="95"/>
        <v>547.40000000000009</v>
      </c>
    </row>
    <row r="763" spans="1:29">
      <c r="A763">
        <v>10181</v>
      </c>
      <c r="B763" t="s">
        <v>224</v>
      </c>
      <c r="C763">
        <v>37</v>
      </c>
      <c r="D763">
        <v>32.85</v>
      </c>
      <c r="E763">
        <v>8</v>
      </c>
      <c r="F763" s="6">
        <f>IFERROR(VLOOKUP(A763,Orders!A:B,2,FALSE),"")</f>
        <v>37937</v>
      </c>
      <c r="G763" s="6">
        <f>IFERROR(VLOOKUP(A763,Orders!A:C,3,FALSE),"")</f>
        <v>37944</v>
      </c>
      <c r="H763" s="6">
        <f>IFERROR(VLOOKUP(A763,Orders!A:D,4,FALSE),"")</f>
        <v>37940</v>
      </c>
      <c r="I763" t="str">
        <f>IFERROR(VLOOKUP(A763,Orders!A:E,5,FALSE),"")</f>
        <v>Shipped</v>
      </c>
      <c r="J763">
        <f>IFERROR(VLOOKUP(A763,Orders!A:G,7,FALSE),"")</f>
        <v>167</v>
      </c>
      <c r="K763">
        <f>IFERROR(VLOOKUP(J763,Customers!A:L,12,FALSE),"")</f>
        <v>1504</v>
      </c>
      <c r="L763">
        <f>IFERROR(VLOOKUP(J763,Customers!A:M,13,FALSE),"")</f>
        <v>96800</v>
      </c>
      <c r="M763" t="str">
        <f>IFERROR(VLOOKUP(J763,Customers!A:H,8,FALSE),"")</f>
        <v>Bergen</v>
      </c>
      <c r="N763">
        <f>IFERROR(VLOOKUP(K763,Employees!A:F,6,FALSE),"")</f>
        <v>7</v>
      </c>
      <c r="O763" t="str">
        <f>IFERROR(VLOOKUP(N763,Offices!A:B,2,FALSE),"")</f>
        <v>London</v>
      </c>
      <c r="P763" s="6">
        <f>IFERROR(VLOOKUP(J763,Payments!A:C,3,FALSE),"")</f>
        <v>38249</v>
      </c>
      <c r="Q763">
        <f>IFERROR(VLOOKUP(J763,Payments!A:D,4,FALSE),"")</f>
        <v>12538.01</v>
      </c>
      <c r="R763" t="str">
        <f>IFERROR(VLOOKUP(B763,Products!A:C,3,FALSE),"")</f>
        <v>Classic Cars</v>
      </c>
      <c r="S763">
        <f>IFERROR(VLOOKUP(B763,Products!A:G,7,FALSE),"")</f>
        <v>7723</v>
      </c>
      <c r="T763">
        <f>IFERROR(VLOOKUP(B763,Products!A:I,9,FALSE),"")</f>
        <v>37.76</v>
      </c>
      <c r="U763">
        <f t="shared" si="88"/>
        <v>4</v>
      </c>
      <c r="V763" t="str">
        <f t="shared" si="89"/>
        <v>Yes</v>
      </c>
      <c r="W763">
        <f t="shared" si="90"/>
        <v>2003</v>
      </c>
      <c r="X763">
        <f t="shared" si="91"/>
        <v>11</v>
      </c>
      <c r="Y763">
        <f>IFERROR(VLOOKUP(B763,Products!A:I,8,FALSE),"")</f>
        <v>16.239999999999998</v>
      </c>
      <c r="Z763">
        <f t="shared" si="92"/>
        <v>1215.45</v>
      </c>
      <c r="AA763">
        <f t="shared" si="93"/>
        <v>102.27832512315274</v>
      </c>
      <c r="AB763">
        <f t="shared" si="94"/>
        <v>1</v>
      </c>
      <c r="AC763">
        <f t="shared" si="95"/>
        <v>614.57000000000016</v>
      </c>
    </row>
    <row r="764" spans="1:29">
      <c r="A764">
        <v>10181</v>
      </c>
      <c r="B764" t="s">
        <v>214</v>
      </c>
      <c r="C764">
        <v>23</v>
      </c>
      <c r="D764">
        <v>54.49</v>
      </c>
      <c r="E764">
        <v>13</v>
      </c>
      <c r="F764" s="6">
        <f>IFERROR(VLOOKUP(A764,Orders!A:B,2,FALSE),"")</f>
        <v>37937</v>
      </c>
      <c r="G764" s="6">
        <f>IFERROR(VLOOKUP(A764,Orders!A:C,3,FALSE),"")</f>
        <v>37944</v>
      </c>
      <c r="H764" s="6">
        <f>IFERROR(VLOOKUP(A764,Orders!A:D,4,FALSE),"")</f>
        <v>37940</v>
      </c>
      <c r="I764" t="str">
        <f>IFERROR(VLOOKUP(A764,Orders!A:E,5,FALSE),"")</f>
        <v>Shipped</v>
      </c>
      <c r="J764">
        <f>IFERROR(VLOOKUP(A764,Orders!A:G,7,FALSE),"")</f>
        <v>167</v>
      </c>
      <c r="K764">
        <f>IFERROR(VLOOKUP(J764,Customers!A:L,12,FALSE),"")</f>
        <v>1504</v>
      </c>
      <c r="L764">
        <f>IFERROR(VLOOKUP(J764,Customers!A:M,13,FALSE),"")</f>
        <v>96800</v>
      </c>
      <c r="M764" t="str">
        <f>IFERROR(VLOOKUP(J764,Customers!A:H,8,FALSE),"")</f>
        <v>Bergen</v>
      </c>
      <c r="N764">
        <f>IFERROR(VLOOKUP(K764,Employees!A:F,6,FALSE),"")</f>
        <v>7</v>
      </c>
      <c r="O764" t="str">
        <f>IFERROR(VLOOKUP(N764,Offices!A:B,2,FALSE),"")</f>
        <v>London</v>
      </c>
      <c r="P764" s="6">
        <f>IFERROR(VLOOKUP(J764,Payments!A:C,3,FALSE),"")</f>
        <v>38249</v>
      </c>
      <c r="Q764">
        <f>IFERROR(VLOOKUP(J764,Payments!A:D,4,FALSE),"")</f>
        <v>12538.01</v>
      </c>
      <c r="R764" t="str">
        <f>IFERROR(VLOOKUP(B764,Products!A:C,3,FALSE),"")</f>
        <v>Classic Cars</v>
      </c>
      <c r="S764">
        <f>IFERROR(VLOOKUP(B764,Products!A:G,7,FALSE),"")</f>
        <v>7995</v>
      </c>
      <c r="T764">
        <f>IFERROR(VLOOKUP(B764,Products!A:I,9,FALSE),"")</f>
        <v>61.23</v>
      </c>
      <c r="U764">
        <f t="shared" si="88"/>
        <v>4</v>
      </c>
      <c r="V764" t="str">
        <f t="shared" si="89"/>
        <v>Yes</v>
      </c>
      <c r="W764">
        <f t="shared" si="90"/>
        <v>2003</v>
      </c>
      <c r="X764">
        <f t="shared" si="91"/>
        <v>11</v>
      </c>
      <c r="Y764">
        <f>IFERROR(VLOOKUP(B764,Products!A:I,8,FALSE),"")</f>
        <v>38.58</v>
      </c>
      <c r="Z764">
        <f t="shared" si="92"/>
        <v>1253.27</v>
      </c>
      <c r="AA764">
        <f t="shared" si="93"/>
        <v>41.238983929497159</v>
      </c>
      <c r="AB764">
        <f t="shared" si="94"/>
        <v>0</v>
      </c>
      <c r="AC764">
        <f t="shared" si="95"/>
        <v>365.93000000000006</v>
      </c>
    </row>
    <row r="765" spans="1:29">
      <c r="A765">
        <v>10181</v>
      </c>
      <c r="B765" t="s">
        <v>215</v>
      </c>
      <c r="C765">
        <v>25</v>
      </c>
      <c r="D765">
        <v>122.17</v>
      </c>
      <c r="E765">
        <v>9</v>
      </c>
      <c r="F765" s="6">
        <f>IFERROR(VLOOKUP(A765,Orders!A:B,2,FALSE),"")</f>
        <v>37937</v>
      </c>
      <c r="G765" s="6">
        <f>IFERROR(VLOOKUP(A765,Orders!A:C,3,FALSE),"")</f>
        <v>37944</v>
      </c>
      <c r="H765" s="6">
        <f>IFERROR(VLOOKUP(A765,Orders!A:D,4,FALSE),"")</f>
        <v>37940</v>
      </c>
      <c r="I765" t="str">
        <f>IFERROR(VLOOKUP(A765,Orders!A:E,5,FALSE),"")</f>
        <v>Shipped</v>
      </c>
      <c r="J765">
        <f>IFERROR(VLOOKUP(A765,Orders!A:G,7,FALSE),"")</f>
        <v>167</v>
      </c>
      <c r="K765">
        <f>IFERROR(VLOOKUP(J765,Customers!A:L,12,FALSE),"")</f>
        <v>1504</v>
      </c>
      <c r="L765">
        <f>IFERROR(VLOOKUP(J765,Customers!A:M,13,FALSE),"")</f>
        <v>96800</v>
      </c>
      <c r="M765" t="str">
        <f>IFERROR(VLOOKUP(J765,Customers!A:H,8,FALSE),"")</f>
        <v>Bergen</v>
      </c>
      <c r="N765">
        <f>IFERROR(VLOOKUP(K765,Employees!A:F,6,FALSE),"")</f>
        <v>7</v>
      </c>
      <c r="O765" t="str">
        <f>IFERROR(VLOOKUP(N765,Offices!A:B,2,FALSE),"")</f>
        <v>London</v>
      </c>
      <c r="P765" s="6">
        <f>IFERROR(VLOOKUP(J765,Payments!A:C,3,FALSE),"")</f>
        <v>38249</v>
      </c>
      <c r="Q765">
        <f>IFERROR(VLOOKUP(J765,Payments!A:D,4,FALSE),"")</f>
        <v>12538.01</v>
      </c>
      <c r="R765" t="str">
        <f>IFERROR(VLOOKUP(B765,Products!A:C,3,FALSE),"")</f>
        <v>Classic Cars</v>
      </c>
      <c r="S765">
        <f>IFERROR(VLOOKUP(B765,Products!A:G,7,FALSE),"")</f>
        <v>6600</v>
      </c>
      <c r="T765">
        <f>IFERROR(VLOOKUP(B765,Products!A:I,9,FALSE),"")</f>
        <v>140.43</v>
      </c>
      <c r="U765">
        <f t="shared" si="88"/>
        <v>4</v>
      </c>
      <c r="V765" t="str">
        <f t="shared" si="89"/>
        <v>Yes</v>
      </c>
      <c r="W765">
        <f t="shared" si="90"/>
        <v>2003</v>
      </c>
      <c r="X765">
        <f t="shared" si="91"/>
        <v>11</v>
      </c>
      <c r="Y765">
        <f>IFERROR(VLOOKUP(B765,Products!A:I,8,FALSE),"")</f>
        <v>98.3</v>
      </c>
      <c r="Z765">
        <f t="shared" si="92"/>
        <v>3054.25</v>
      </c>
      <c r="AA765">
        <f t="shared" si="93"/>
        <v>24.282807731434389</v>
      </c>
      <c r="AB765">
        <f t="shared" si="94"/>
        <v>0</v>
      </c>
      <c r="AC765">
        <f t="shared" si="95"/>
        <v>596.75000000000011</v>
      </c>
    </row>
    <row r="766" spans="1:29">
      <c r="A766">
        <v>10182</v>
      </c>
      <c r="B766" t="s">
        <v>132</v>
      </c>
      <c r="C766">
        <v>25</v>
      </c>
      <c r="D766">
        <v>83.22</v>
      </c>
      <c r="E766">
        <v>3</v>
      </c>
      <c r="F766" s="6">
        <f>IFERROR(VLOOKUP(A766,Orders!A:B,2,FALSE),"")</f>
        <v>37937</v>
      </c>
      <c r="G766" s="6">
        <f>IFERROR(VLOOKUP(A766,Orders!A:C,3,FALSE),"")</f>
        <v>37946</v>
      </c>
      <c r="H766" s="6">
        <f>IFERROR(VLOOKUP(A766,Orders!A:D,4,FALSE),"")</f>
        <v>37943</v>
      </c>
      <c r="I766" t="str">
        <f>IFERROR(VLOOKUP(A766,Orders!A:E,5,FALSE),"")</f>
        <v>Shipped</v>
      </c>
      <c r="J766">
        <f>IFERROR(VLOOKUP(A766,Orders!A:G,7,FALSE),"")</f>
        <v>124</v>
      </c>
      <c r="K766">
        <f>IFERROR(VLOOKUP(J766,Customers!A:L,12,FALSE),"")</f>
        <v>1165</v>
      </c>
      <c r="L766">
        <f>IFERROR(VLOOKUP(J766,Customers!A:M,13,FALSE),"")</f>
        <v>210500</v>
      </c>
      <c r="M766" t="str">
        <f>IFERROR(VLOOKUP(J766,Customers!A:H,8,FALSE),"")</f>
        <v>San Rafael</v>
      </c>
      <c r="N766">
        <f>IFERROR(VLOOKUP(K766,Employees!A:F,6,FALSE),"")</f>
        <v>1</v>
      </c>
      <c r="O766" t="str">
        <f>IFERROR(VLOOKUP(N766,Offices!A:B,2,FALSE),"")</f>
        <v>San Francisco</v>
      </c>
      <c r="P766" s="6">
        <f>IFERROR(VLOOKUP(J766,Payments!A:C,3,FALSE),"")</f>
        <v>38416</v>
      </c>
      <c r="Q766">
        <f>IFERROR(VLOOKUP(J766,Payments!A:D,4,FALSE),"")</f>
        <v>101244.59</v>
      </c>
      <c r="R766" t="str">
        <f>IFERROR(VLOOKUP(B766,Products!A:C,3,FALSE),"")</f>
        <v>Vintage Cars</v>
      </c>
      <c r="S766">
        <f>IFERROR(VLOOKUP(B766,Products!A:G,7,FALSE),"")</f>
        <v>8693</v>
      </c>
      <c r="T766">
        <f>IFERROR(VLOOKUP(B766,Products!A:I,9,FALSE),"")</f>
        <v>102.74</v>
      </c>
      <c r="U766">
        <f t="shared" si="88"/>
        <v>3</v>
      </c>
      <c r="V766" t="str">
        <f t="shared" si="89"/>
        <v>Yes</v>
      </c>
      <c r="W766">
        <f t="shared" si="90"/>
        <v>2003</v>
      </c>
      <c r="X766">
        <f t="shared" si="91"/>
        <v>11</v>
      </c>
      <c r="Y766">
        <f>IFERROR(VLOOKUP(B766,Products!A:I,8,FALSE),"")</f>
        <v>60.62</v>
      </c>
      <c r="Z766">
        <f t="shared" si="92"/>
        <v>2080.5</v>
      </c>
      <c r="AA766">
        <f t="shared" si="93"/>
        <v>37.281425272187398</v>
      </c>
      <c r="AB766">
        <f t="shared" si="94"/>
        <v>0</v>
      </c>
      <c r="AC766">
        <f t="shared" si="95"/>
        <v>565</v>
      </c>
    </row>
    <row r="767" spans="1:29">
      <c r="A767">
        <v>10182</v>
      </c>
      <c r="B767" t="s">
        <v>133</v>
      </c>
      <c r="C767">
        <v>32</v>
      </c>
      <c r="D767">
        <v>44.21</v>
      </c>
      <c r="E767">
        <v>2</v>
      </c>
      <c r="F767" s="6">
        <f>IFERROR(VLOOKUP(A767,Orders!A:B,2,FALSE),"")</f>
        <v>37937</v>
      </c>
      <c r="G767" s="6">
        <f>IFERROR(VLOOKUP(A767,Orders!A:C,3,FALSE),"")</f>
        <v>37946</v>
      </c>
      <c r="H767" s="6">
        <f>IFERROR(VLOOKUP(A767,Orders!A:D,4,FALSE),"")</f>
        <v>37943</v>
      </c>
      <c r="I767" t="str">
        <f>IFERROR(VLOOKUP(A767,Orders!A:E,5,FALSE),"")</f>
        <v>Shipped</v>
      </c>
      <c r="J767">
        <f>IFERROR(VLOOKUP(A767,Orders!A:G,7,FALSE),"")</f>
        <v>124</v>
      </c>
      <c r="K767">
        <f>IFERROR(VLOOKUP(J767,Customers!A:L,12,FALSE),"")</f>
        <v>1165</v>
      </c>
      <c r="L767">
        <f>IFERROR(VLOOKUP(J767,Customers!A:M,13,FALSE),"")</f>
        <v>210500</v>
      </c>
      <c r="M767" t="str">
        <f>IFERROR(VLOOKUP(J767,Customers!A:H,8,FALSE),"")</f>
        <v>San Rafael</v>
      </c>
      <c r="N767">
        <f>IFERROR(VLOOKUP(K767,Employees!A:F,6,FALSE),"")</f>
        <v>1</v>
      </c>
      <c r="O767" t="str">
        <f>IFERROR(VLOOKUP(N767,Offices!A:B,2,FALSE),"")</f>
        <v>San Francisco</v>
      </c>
      <c r="P767" s="6">
        <f>IFERROR(VLOOKUP(J767,Payments!A:C,3,FALSE),"")</f>
        <v>38416</v>
      </c>
      <c r="Q767">
        <f>IFERROR(VLOOKUP(J767,Payments!A:D,4,FALSE),"")</f>
        <v>101244.59</v>
      </c>
      <c r="R767" t="str">
        <f>IFERROR(VLOOKUP(B767,Products!A:C,3,FALSE),"")</f>
        <v>Vintage Cars</v>
      </c>
      <c r="S767">
        <f>IFERROR(VLOOKUP(B767,Products!A:G,7,FALSE),"")</f>
        <v>8635</v>
      </c>
      <c r="T767">
        <f>IFERROR(VLOOKUP(B767,Products!A:I,9,FALSE),"")</f>
        <v>53.91</v>
      </c>
      <c r="U767">
        <f t="shared" si="88"/>
        <v>3</v>
      </c>
      <c r="V767" t="str">
        <f t="shared" si="89"/>
        <v>Yes</v>
      </c>
      <c r="W767">
        <f t="shared" si="90"/>
        <v>2003</v>
      </c>
      <c r="X767">
        <f t="shared" si="91"/>
        <v>11</v>
      </c>
      <c r="Y767">
        <f>IFERROR(VLOOKUP(B767,Products!A:I,8,FALSE),"")</f>
        <v>24.26</v>
      </c>
      <c r="Z767">
        <f t="shared" si="92"/>
        <v>1414.72</v>
      </c>
      <c r="AA767">
        <f t="shared" si="93"/>
        <v>82.234130255564708</v>
      </c>
      <c r="AB767">
        <f t="shared" si="94"/>
        <v>1</v>
      </c>
      <c r="AC767">
        <f t="shared" si="95"/>
        <v>638.4</v>
      </c>
    </row>
    <row r="768" spans="1:29">
      <c r="A768">
        <v>10182</v>
      </c>
      <c r="B768" t="s">
        <v>124</v>
      </c>
      <c r="C768">
        <v>44</v>
      </c>
      <c r="D768">
        <v>159.80000000000001</v>
      </c>
      <c r="E768">
        <v>10</v>
      </c>
      <c r="F768" s="6">
        <f>IFERROR(VLOOKUP(A768,Orders!A:B,2,FALSE),"")</f>
        <v>37937</v>
      </c>
      <c r="G768" s="6">
        <f>IFERROR(VLOOKUP(A768,Orders!A:C,3,FALSE),"")</f>
        <v>37946</v>
      </c>
      <c r="H768" s="6">
        <f>IFERROR(VLOOKUP(A768,Orders!A:D,4,FALSE),"")</f>
        <v>37943</v>
      </c>
      <c r="I768" t="str">
        <f>IFERROR(VLOOKUP(A768,Orders!A:E,5,FALSE),"")</f>
        <v>Shipped</v>
      </c>
      <c r="J768">
        <f>IFERROR(VLOOKUP(A768,Orders!A:G,7,FALSE),"")</f>
        <v>124</v>
      </c>
      <c r="K768">
        <f>IFERROR(VLOOKUP(J768,Customers!A:L,12,FALSE),"")</f>
        <v>1165</v>
      </c>
      <c r="L768">
        <f>IFERROR(VLOOKUP(J768,Customers!A:M,13,FALSE),"")</f>
        <v>210500</v>
      </c>
      <c r="M768" t="str">
        <f>IFERROR(VLOOKUP(J768,Customers!A:H,8,FALSE),"")</f>
        <v>San Rafael</v>
      </c>
      <c r="N768">
        <f>IFERROR(VLOOKUP(K768,Employees!A:F,6,FALSE),"")</f>
        <v>1</v>
      </c>
      <c r="O768" t="str">
        <f>IFERROR(VLOOKUP(N768,Offices!A:B,2,FALSE),"")</f>
        <v>San Francisco</v>
      </c>
      <c r="P768" s="6">
        <f>IFERROR(VLOOKUP(J768,Payments!A:C,3,FALSE),"")</f>
        <v>38416</v>
      </c>
      <c r="Q768">
        <f>IFERROR(VLOOKUP(J768,Payments!A:D,4,FALSE),"")</f>
        <v>101244.59</v>
      </c>
      <c r="R768" t="str">
        <f>IFERROR(VLOOKUP(B768,Products!A:C,3,FALSE),"")</f>
        <v>Vintage Cars</v>
      </c>
      <c r="S768">
        <f>IFERROR(VLOOKUP(B768,Products!A:G,7,FALSE),"")</f>
        <v>2724</v>
      </c>
      <c r="T768">
        <f>IFERROR(VLOOKUP(B768,Products!A:I,9,FALSE),"")</f>
        <v>170</v>
      </c>
      <c r="U768">
        <f t="shared" si="88"/>
        <v>3</v>
      </c>
      <c r="V768" t="str">
        <f t="shared" si="89"/>
        <v>Yes</v>
      </c>
      <c r="W768">
        <f t="shared" si="90"/>
        <v>2003</v>
      </c>
      <c r="X768">
        <f t="shared" si="91"/>
        <v>11</v>
      </c>
      <c r="Y768">
        <f>IFERROR(VLOOKUP(B768,Products!A:I,8,FALSE),"")</f>
        <v>86.7</v>
      </c>
      <c r="Z768">
        <f t="shared" si="92"/>
        <v>7031.2000000000007</v>
      </c>
      <c r="AA768">
        <f t="shared" si="93"/>
        <v>84.313725490196092</v>
      </c>
      <c r="AB768">
        <f t="shared" si="94"/>
        <v>1</v>
      </c>
      <c r="AC768">
        <f t="shared" si="95"/>
        <v>3216.4000000000005</v>
      </c>
    </row>
    <row r="769" spans="1:29">
      <c r="A769">
        <v>10182</v>
      </c>
      <c r="B769" t="s">
        <v>125</v>
      </c>
      <c r="C769">
        <v>38</v>
      </c>
      <c r="D769">
        <v>54.49</v>
      </c>
      <c r="E769">
        <v>9</v>
      </c>
      <c r="F769" s="6">
        <f>IFERROR(VLOOKUP(A769,Orders!A:B,2,FALSE),"")</f>
        <v>37937</v>
      </c>
      <c r="G769" s="6">
        <f>IFERROR(VLOOKUP(A769,Orders!A:C,3,FALSE),"")</f>
        <v>37946</v>
      </c>
      <c r="H769" s="6">
        <f>IFERROR(VLOOKUP(A769,Orders!A:D,4,FALSE),"")</f>
        <v>37943</v>
      </c>
      <c r="I769" t="str">
        <f>IFERROR(VLOOKUP(A769,Orders!A:E,5,FALSE),"")</f>
        <v>Shipped</v>
      </c>
      <c r="J769">
        <f>IFERROR(VLOOKUP(A769,Orders!A:G,7,FALSE),"")</f>
        <v>124</v>
      </c>
      <c r="K769">
        <f>IFERROR(VLOOKUP(J769,Customers!A:L,12,FALSE),"")</f>
        <v>1165</v>
      </c>
      <c r="L769">
        <f>IFERROR(VLOOKUP(J769,Customers!A:M,13,FALSE),"")</f>
        <v>210500</v>
      </c>
      <c r="M769" t="str">
        <f>IFERROR(VLOOKUP(J769,Customers!A:H,8,FALSE),"")</f>
        <v>San Rafael</v>
      </c>
      <c r="N769">
        <f>IFERROR(VLOOKUP(K769,Employees!A:F,6,FALSE),"")</f>
        <v>1</v>
      </c>
      <c r="O769" t="str">
        <f>IFERROR(VLOOKUP(N769,Offices!A:B,2,FALSE),"")</f>
        <v>San Francisco</v>
      </c>
      <c r="P769" s="6">
        <f>IFERROR(VLOOKUP(J769,Payments!A:C,3,FALSE),"")</f>
        <v>38416</v>
      </c>
      <c r="Q769">
        <f>IFERROR(VLOOKUP(J769,Payments!A:D,4,FALSE),"")</f>
        <v>101244.59</v>
      </c>
      <c r="R769" t="str">
        <f>IFERROR(VLOOKUP(B769,Products!A:C,3,FALSE),"")</f>
        <v>Vintage Cars</v>
      </c>
      <c r="S769">
        <f>IFERROR(VLOOKUP(B769,Products!A:G,7,FALSE),"")</f>
        <v>540</v>
      </c>
      <c r="T769">
        <f>IFERROR(VLOOKUP(B769,Products!A:I,9,FALSE),"")</f>
        <v>60.54</v>
      </c>
      <c r="U769">
        <f t="shared" si="88"/>
        <v>3</v>
      </c>
      <c r="V769" t="str">
        <f t="shared" si="89"/>
        <v>Yes</v>
      </c>
      <c r="W769">
        <f t="shared" si="90"/>
        <v>2003</v>
      </c>
      <c r="X769">
        <f t="shared" si="91"/>
        <v>11</v>
      </c>
      <c r="Y769">
        <f>IFERROR(VLOOKUP(B769,Products!A:I,8,FALSE),"")</f>
        <v>33.299999999999997</v>
      </c>
      <c r="Z769">
        <f t="shared" si="92"/>
        <v>2070.62</v>
      </c>
      <c r="AA769">
        <f t="shared" si="93"/>
        <v>63.633633633633657</v>
      </c>
      <c r="AB769">
        <f t="shared" si="94"/>
        <v>0</v>
      </c>
      <c r="AC769">
        <f t="shared" si="95"/>
        <v>805.22000000000014</v>
      </c>
    </row>
    <row r="770" spans="1:29">
      <c r="A770">
        <v>10182</v>
      </c>
      <c r="B770" t="s">
        <v>128</v>
      </c>
      <c r="C770">
        <v>20</v>
      </c>
      <c r="D770">
        <v>105.52</v>
      </c>
      <c r="E770">
        <v>7</v>
      </c>
      <c r="F770" s="6">
        <f>IFERROR(VLOOKUP(A770,Orders!A:B,2,FALSE),"")</f>
        <v>37937</v>
      </c>
      <c r="G770" s="6">
        <f>IFERROR(VLOOKUP(A770,Orders!A:C,3,FALSE),"")</f>
        <v>37946</v>
      </c>
      <c r="H770" s="6">
        <f>IFERROR(VLOOKUP(A770,Orders!A:D,4,FALSE),"")</f>
        <v>37943</v>
      </c>
      <c r="I770" t="str">
        <f>IFERROR(VLOOKUP(A770,Orders!A:E,5,FALSE),"")</f>
        <v>Shipped</v>
      </c>
      <c r="J770">
        <f>IFERROR(VLOOKUP(A770,Orders!A:G,7,FALSE),"")</f>
        <v>124</v>
      </c>
      <c r="K770">
        <f>IFERROR(VLOOKUP(J770,Customers!A:L,12,FALSE),"")</f>
        <v>1165</v>
      </c>
      <c r="L770">
        <f>IFERROR(VLOOKUP(J770,Customers!A:M,13,FALSE),"")</f>
        <v>210500</v>
      </c>
      <c r="M770" t="str">
        <f>IFERROR(VLOOKUP(J770,Customers!A:H,8,FALSE),"")</f>
        <v>San Rafael</v>
      </c>
      <c r="N770">
        <f>IFERROR(VLOOKUP(K770,Employees!A:F,6,FALSE),"")</f>
        <v>1</v>
      </c>
      <c r="O770" t="str">
        <f>IFERROR(VLOOKUP(N770,Offices!A:B,2,FALSE),"")</f>
        <v>San Francisco</v>
      </c>
      <c r="P770" s="6">
        <f>IFERROR(VLOOKUP(J770,Payments!A:C,3,FALSE),"")</f>
        <v>38416</v>
      </c>
      <c r="Q770">
        <f>IFERROR(VLOOKUP(J770,Payments!A:D,4,FALSE),"")</f>
        <v>101244.59</v>
      </c>
      <c r="R770" t="str">
        <f>IFERROR(VLOOKUP(B770,Products!A:C,3,FALSE),"")</f>
        <v>Vintage Cars</v>
      </c>
      <c r="S770">
        <f>IFERROR(VLOOKUP(B770,Products!A:G,7,FALSE),"")</f>
        <v>9354</v>
      </c>
      <c r="T770">
        <f>IFERROR(VLOOKUP(B770,Products!A:I,9,FALSE),"")</f>
        <v>127.13</v>
      </c>
      <c r="U770">
        <f t="shared" ref="U770:U833" si="96">G770-H770</f>
        <v>3</v>
      </c>
      <c r="V770" t="str">
        <f t="shared" ref="V770:V833" si="97">IF(OR(I770="Shipped",I770="Resolved"),IF(U770&lt;=6,"Yes","No"),"")</f>
        <v>Yes</v>
      </c>
      <c r="W770">
        <f t="shared" ref="W770:W833" si="98">YEAR(F770)</f>
        <v>2003</v>
      </c>
      <c r="X770">
        <f t="shared" ref="X770:X833" si="99">MONTH(F770)</f>
        <v>11</v>
      </c>
      <c r="Y770">
        <f>IFERROR(VLOOKUP(B770,Products!A:I,8,FALSE),"")</f>
        <v>58.48</v>
      </c>
      <c r="Z770">
        <f t="shared" ref="Z770:Z833" si="100">C770*D770</f>
        <v>2110.4</v>
      </c>
      <c r="AA770">
        <f t="shared" ref="AA770:AA833" si="101">((D770-Y770)/Y770)*100</f>
        <v>80.437756497948016</v>
      </c>
      <c r="AB770">
        <f t="shared" ref="AB770:AB833" si="102">IF(AA770&gt;=67, 1,0)</f>
        <v>1</v>
      </c>
      <c r="AC770">
        <f t="shared" ref="AC770:AC833" si="103">C770*(D770-Y770)</f>
        <v>940.8</v>
      </c>
    </row>
    <row r="771" spans="1:29">
      <c r="A771">
        <v>10182</v>
      </c>
      <c r="B771" t="s">
        <v>129</v>
      </c>
      <c r="C771">
        <v>21</v>
      </c>
      <c r="D771">
        <v>135</v>
      </c>
      <c r="E771">
        <v>4</v>
      </c>
      <c r="F771" s="6">
        <f>IFERROR(VLOOKUP(A771,Orders!A:B,2,FALSE),"")</f>
        <v>37937</v>
      </c>
      <c r="G771" s="6">
        <f>IFERROR(VLOOKUP(A771,Orders!A:C,3,FALSE),"")</f>
        <v>37946</v>
      </c>
      <c r="H771" s="6">
        <f>IFERROR(VLOOKUP(A771,Orders!A:D,4,FALSE),"")</f>
        <v>37943</v>
      </c>
      <c r="I771" t="str">
        <f>IFERROR(VLOOKUP(A771,Orders!A:E,5,FALSE),"")</f>
        <v>Shipped</v>
      </c>
      <c r="J771">
        <f>IFERROR(VLOOKUP(A771,Orders!A:G,7,FALSE),"")</f>
        <v>124</v>
      </c>
      <c r="K771">
        <f>IFERROR(VLOOKUP(J771,Customers!A:L,12,FALSE),"")</f>
        <v>1165</v>
      </c>
      <c r="L771">
        <f>IFERROR(VLOOKUP(J771,Customers!A:M,13,FALSE),"")</f>
        <v>210500</v>
      </c>
      <c r="M771" t="str">
        <f>IFERROR(VLOOKUP(J771,Customers!A:H,8,FALSE),"")</f>
        <v>San Rafael</v>
      </c>
      <c r="N771">
        <f>IFERROR(VLOOKUP(K771,Employees!A:F,6,FALSE),"")</f>
        <v>1</v>
      </c>
      <c r="O771" t="str">
        <f>IFERROR(VLOOKUP(N771,Offices!A:B,2,FALSE),"")</f>
        <v>San Francisco</v>
      </c>
      <c r="P771" s="6">
        <f>IFERROR(VLOOKUP(J771,Payments!A:C,3,FALSE),"")</f>
        <v>38416</v>
      </c>
      <c r="Q771">
        <f>IFERROR(VLOOKUP(J771,Payments!A:D,4,FALSE),"")</f>
        <v>101244.59</v>
      </c>
      <c r="R771" t="str">
        <f>IFERROR(VLOOKUP(B771,Products!A:C,3,FALSE),"")</f>
        <v>Vintage Cars</v>
      </c>
      <c r="S771">
        <f>IFERROR(VLOOKUP(B771,Products!A:G,7,FALSE),"")</f>
        <v>548</v>
      </c>
      <c r="T771">
        <f>IFERROR(VLOOKUP(B771,Products!A:I,9,FALSE),"")</f>
        <v>168.75</v>
      </c>
      <c r="U771">
        <f t="shared" si="96"/>
        <v>3</v>
      </c>
      <c r="V771" t="str">
        <f t="shared" si="97"/>
        <v>Yes</v>
      </c>
      <c r="W771">
        <f t="shared" si="98"/>
        <v>2003</v>
      </c>
      <c r="X771">
        <f t="shared" si="99"/>
        <v>11</v>
      </c>
      <c r="Y771">
        <f>IFERROR(VLOOKUP(B771,Products!A:I,8,FALSE),"")</f>
        <v>72.56</v>
      </c>
      <c r="Z771">
        <f t="shared" si="100"/>
        <v>2835</v>
      </c>
      <c r="AA771">
        <f t="shared" si="101"/>
        <v>86.05292171995589</v>
      </c>
      <c r="AB771">
        <f t="shared" si="102"/>
        <v>1</v>
      </c>
      <c r="AC771">
        <f t="shared" si="103"/>
        <v>1311.24</v>
      </c>
    </row>
    <row r="772" spans="1:29">
      <c r="A772">
        <v>10182</v>
      </c>
      <c r="B772" t="s">
        <v>142</v>
      </c>
      <c r="C772">
        <v>33</v>
      </c>
      <c r="D772">
        <v>86.31</v>
      </c>
      <c r="E772">
        <v>1</v>
      </c>
      <c r="F772" s="6">
        <f>IFERROR(VLOOKUP(A772,Orders!A:B,2,FALSE),"")</f>
        <v>37937</v>
      </c>
      <c r="G772" s="6">
        <f>IFERROR(VLOOKUP(A772,Orders!A:C,3,FALSE),"")</f>
        <v>37946</v>
      </c>
      <c r="H772" s="6">
        <f>IFERROR(VLOOKUP(A772,Orders!A:D,4,FALSE),"")</f>
        <v>37943</v>
      </c>
      <c r="I772" t="str">
        <f>IFERROR(VLOOKUP(A772,Orders!A:E,5,FALSE),"")</f>
        <v>Shipped</v>
      </c>
      <c r="J772">
        <f>IFERROR(VLOOKUP(A772,Orders!A:G,7,FALSE),"")</f>
        <v>124</v>
      </c>
      <c r="K772">
        <f>IFERROR(VLOOKUP(J772,Customers!A:L,12,FALSE),"")</f>
        <v>1165</v>
      </c>
      <c r="L772">
        <f>IFERROR(VLOOKUP(J772,Customers!A:M,13,FALSE),"")</f>
        <v>210500</v>
      </c>
      <c r="M772" t="str">
        <f>IFERROR(VLOOKUP(J772,Customers!A:H,8,FALSE),"")</f>
        <v>San Rafael</v>
      </c>
      <c r="N772">
        <f>IFERROR(VLOOKUP(K772,Employees!A:F,6,FALSE),"")</f>
        <v>1</v>
      </c>
      <c r="O772" t="str">
        <f>IFERROR(VLOOKUP(N772,Offices!A:B,2,FALSE),"")</f>
        <v>San Francisco</v>
      </c>
      <c r="P772" s="6">
        <f>IFERROR(VLOOKUP(J772,Payments!A:C,3,FALSE),"")</f>
        <v>38416</v>
      </c>
      <c r="Q772">
        <f>IFERROR(VLOOKUP(J772,Payments!A:D,4,FALSE),"")</f>
        <v>101244.59</v>
      </c>
      <c r="R772" t="str">
        <f>IFERROR(VLOOKUP(B772,Products!A:C,3,FALSE),"")</f>
        <v>Vintage Cars</v>
      </c>
      <c r="S772">
        <f>IFERROR(VLOOKUP(B772,Products!A:G,7,FALSE),"")</f>
        <v>7913</v>
      </c>
      <c r="T772">
        <f>IFERROR(VLOOKUP(B772,Products!A:I,9,FALSE),"")</f>
        <v>99.21</v>
      </c>
      <c r="U772">
        <f t="shared" si="96"/>
        <v>3</v>
      </c>
      <c r="V772" t="str">
        <f t="shared" si="97"/>
        <v>Yes</v>
      </c>
      <c r="W772">
        <f t="shared" si="98"/>
        <v>2003</v>
      </c>
      <c r="X772">
        <f t="shared" si="99"/>
        <v>11</v>
      </c>
      <c r="Y772">
        <f>IFERROR(VLOOKUP(B772,Products!A:I,8,FALSE),"")</f>
        <v>57.54</v>
      </c>
      <c r="Z772">
        <f t="shared" si="100"/>
        <v>2848.23</v>
      </c>
      <c r="AA772">
        <f t="shared" si="101"/>
        <v>50.000000000000014</v>
      </c>
      <c r="AB772">
        <f t="shared" si="102"/>
        <v>0</v>
      </c>
      <c r="AC772">
        <f t="shared" si="103"/>
        <v>949.41000000000008</v>
      </c>
    </row>
    <row r="773" spans="1:29">
      <c r="A773">
        <v>10182</v>
      </c>
      <c r="B773" t="s">
        <v>126</v>
      </c>
      <c r="C773">
        <v>36</v>
      </c>
      <c r="D773">
        <v>88.35</v>
      </c>
      <c r="E773">
        <v>11</v>
      </c>
      <c r="F773" s="6">
        <f>IFERROR(VLOOKUP(A773,Orders!A:B,2,FALSE),"")</f>
        <v>37937</v>
      </c>
      <c r="G773" s="6">
        <f>IFERROR(VLOOKUP(A773,Orders!A:C,3,FALSE),"")</f>
        <v>37946</v>
      </c>
      <c r="H773" s="6">
        <f>IFERROR(VLOOKUP(A773,Orders!A:D,4,FALSE),"")</f>
        <v>37943</v>
      </c>
      <c r="I773" t="str">
        <f>IFERROR(VLOOKUP(A773,Orders!A:E,5,FALSE),"")</f>
        <v>Shipped</v>
      </c>
      <c r="J773">
        <f>IFERROR(VLOOKUP(A773,Orders!A:G,7,FALSE),"")</f>
        <v>124</v>
      </c>
      <c r="K773">
        <f>IFERROR(VLOOKUP(J773,Customers!A:L,12,FALSE),"")</f>
        <v>1165</v>
      </c>
      <c r="L773">
        <f>IFERROR(VLOOKUP(J773,Customers!A:M,13,FALSE),"")</f>
        <v>210500</v>
      </c>
      <c r="M773" t="str">
        <f>IFERROR(VLOOKUP(J773,Customers!A:H,8,FALSE),"")</f>
        <v>San Rafael</v>
      </c>
      <c r="N773">
        <f>IFERROR(VLOOKUP(K773,Employees!A:F,6,FALSE),"")</f>
        <v>1</v>
      </c>
      <c r="O773" t="str">
        <f>IFERROR(VLOOKUP(N773,Offices!A:B,2,FALSE),"")</f>
        <v>San Francisco</v>
      </c>
      <c r="P773" s="6">
        <f>IFERROR(VLOOKUP(J773,Payments!A:C,3,FALSE),"")</f>
        <v>38416</v>
      </c>
      <c r="Q773">
        <f>IFERROR(VLOOKUP(J773,Payments!A:D,4,FALSE),"")</f>
        <v>101244.59</v>
      </c>
      <c r="R773" t="str">
        <f>IFERROR(VLOOKUP(B773,Products!A:C,3,FALSE),"")</f>
        <v>Vintage Cars</v>
      </c>
      <c r="S773">
        <f>IFERROR(VLOOKUP(B773,Products!A:G,7,FALSE),"")</f>
        <v>6553</v>
      </c>
      <c r="T773">
        <f>IFERROR(VLOOKUP(B773,Products!A:I,9,FALSE),"")</f>
        <v>92.03</v>
      </c>
      <c r="U773">
        <f t="shared" si="96"/>
        <v>3</v>
      </c>
      <c r="V773" t="str">
        <f t="shared" si="97"/>
        <v>Yes</v>
      </c>
      <c r="W773">
        <f t="shared" si="98"/>
        <v>2003</v>
      </c>
      <c r="X773">
        <f t="shared" si="99"/>
        <v>11</v>
      </c>
      <c r="Y773">
        <f>IFERROR(VLOOKUP(B773,Products!A:I,8,FALSE),"")</f>
        <v>43.26</v>
      </c>
      <c r="Z773">
        <f t="shared" si="100"/>
        <v>3180.6</v>
      </c>
      <c r="AA773">
        <f t="shared" si="101"/>
        <v>104.23023578363384</v>
      </c>
      <c r="AB773">
        <f t="shared" si="102"/>
        <v>1</v>
      </c>
      <c r="AC773">
        <f t="shared" si="103"/>
        <v>1623.2399999999998</v>
      </c>
    </row>
    <row r="774" spans="1:29">
      <c r="A774">
        <v>10182</v>
      </c>
      <c r="B774" t="s">
        <v>226</v>
      </c>
      <c r="C774">
        <v>44</v>
      </c>
      <c r="D774">
        <v>61.29</v>
      </c>
      <c r="E774">
        <v>12</v>
      </c>
      <c r="F774" s="6">
        <f>IFERROR(VLOOKUP(A774,Orders!A:B,2,FALSE),"")</f>
        <v>37937</v>
      </c>
      <c r="G774" s="6">
        <f>IFERROR(VLOOKUP(A774,Orders!A:C,3,FALSE),"")</f>
        <v>37946</v>
      </c>
      <c r="H774" s="6">
        <f>IFERROR(VLOOKUP(A774,Orders!A:D,4,FALSE),"")</f>
        <v>37943</v>
      </c>
      <c r="I774" t="str">
        <f>IFERROR(VLOOKUP(A774,Orders!A:E,5,FALSE),"")</f>
        <v>Shipped</v>
      </c>
      <c r="J774">
        <f>IFERROR(VLOOKUP(A774,Orders!A:G,7,FALSE),"")</f>
        <v>124</v>
      </c>
      <c r="K774">
        <f>IFERROR(VLOOKUP(J774,Customers!A:L,12,FALSE),"")</f>
        <v>1165</v>
      </c>
      <c r="L774">
        <f>IFERROR(VLOOKUP(J774,Customers!A:M,13,FALSE),"")</f>
        <v>210500</v>
      </c>
      <c r="M774" t="str">
        <f>IFERROR(VLOOKUP(J774,Customers!A:H,8,FALSE),"")</f>
        <v>San Rafael</v>
      </c>
      <c r="N774">
        <f>IFERROR(VLOOKUP(K774,Employees!A:F,6,FALSE),"")</f>
        <v>1</v>
      </c>
      <c r="O774" t="str">
        <f>IFERROR(VLOOKUP(N774,Offices!A:B,2,FALSE),"")</f>
        <v>San Francisco</v>
      </c>
      <c r="P774" s="6">
        <f>IFERROR(VLOOKUP(J774,Payments!A:C,3,FALSE),"")</f>
        <v>38416</v>
      </c>
      <c r="Q774">
        <f>IFERROR(VLOOKUP(J774,Payments!A:D,4,FALSE),"")</f>
        <v>101244.59</v>
      </c>
      <c r="R774" t="str">
        <f>IFERROR(VLOOKUP(B774,Products!A:C,3,FALSE),"")</f>
        <v>Classic Cars</v>
      </c>
      <c r="S774">
        <f>IFERROR(VLOOKUP(B774,Products!A:G,7,FALSE),"")</f>
        <v>3209</v>
      </c>
      <c r="T774">
        <f>IFERROR(VLOOKUP(B774,Products!A:I,9,FALSE),"")</f>
        <v>71.27</v>
      </c>
      <c r="U774">
        <f t="shared" si="96"/>
        <v>3</v>
      </c>
      <c r="V774" t="str">
        <f t="shared" si="97"/>
        <v>Yes</v>
      </c>
      <c r="W774">
        <f t="shared" si="98"/>
        <v>2003</v>
      </c>
      <c r="X774">
        <f t="shared" si="99"/>
        <v>11</v>
      </c>
      <c r="Y774">
        <f>IFERROR(VLOOKUP(B774,Products!A:I,8,FALSE),"")</f>
        <v>34.21</v>
      </c>
      <c r="Z774">
        <f t="shared" si="100"/>
        <v>2696.7599999999998</v>
      </c>
      <c r="AA774">
        <f t="shared" si="101"/>
        <v>79.158140894475295</v>
      </c>
      <c r="AB774">
        <f t="shared" si="102"/>
        <v>1</v>
      </c>
      <c r="AC774">
        <f t="shared" si="103"/>
        <v>1191.52</v>
      </c>
    </row>
    <row r="775" spans="1:29">
      <c r="A775">
        <v>10182</v>
      </c>
      <c r="B775" t="s">
        <v>227</v>
      </c>
      <c r="C775">
        <v>47</v>
      </c>
      <c r="D775">
        <v>63.2</v>
      </c>
      <c r="E775">
        <v>16</v>
      </c>
      <c r="F775" s="6">
        <f>IFERROR(VLOOKUP(A775,Orders!A:B,2,FALSE),"")</f>
        <v>37937</v>
      </c>
      <c r="G775" s="6">
        <f>IFERROR(VLOOKUP(A775,Orders!A:C,3,FALSE),"")</f>
        <v>37946</v>
      </c>
      <c r="H775" s="6">
        <f>IFERROR(VLOOKUP(A775,Orders!A:D,4,FALSE),"")</f>
        <v>37943</v>
      </c>
      <c r="I775" t="str">
        <f>IFERROR(VLOOKUP(A775,Orders!A:E,5,FALSE),"")</f>
        <v>Shipped</v>
      </c>
      <c r="J775">
        <f>IFERROR(VLOOKUP(A775,Orders!A:G,7,FALSE),"")</f>
        <v>124</v>
      </c>
      <c r="K775">
        <f>IFERROR(VLOOKUP(J775,Customers!A:L,12,FALSE),"")</f>
        <v>1165</v>
      </c>
      <c r="L775">
        <f>IFERROR(VLOOKUP(J775,Customers!A:M,13,FALSE),"")</f>
        <v>210500</v>
      </c>
      <c r="M775" t="str">
        <f>IFERROR(VLOOKUP(J775,Customers!A:H,8,FALSE),"")</f>
        <v>San Rafael</v>
      </c>
      <c r="N775">
        <f>IFERROR(VLOOKUP(K775,Employees!A:F,6,FALSE),"")</f>
        <v>1</v>
      </c>
      <c r="O775" t="str">
        <f>IFERROR(VLOOKUP(N775,Offices!A:B,2,FALSE),"")</f>
        <v>San Francisco</v>
      </c>
      <c r="P775" s="6">
        <f>IFERROR(VLOOKUP(J775,Payments!A:C,3,FALSE),"")</f>
        <v>38416</v>
      </c>
      <c r="Q775">
        <f>IFERROR(VLOOKUP(J775,Payments!A:D,4,FALSE),"")</f>
        <v>101244.59</v>
      </c>
      <c r="R775" t="str">
        <f>IFERROR(VLOOKUP(B775,Products!A:C,3,FALSE),"")</f>
        <v>Classic Cars</v>
      </c>
      <c r="S775">
        <f>IFERROR(VLOOKUP(B775,Products!A:G,7,FALSE),"")</f>
        <v>1005</v>
      </c>
      <c r="T775">
        <f>IFERROR(VLOOKUP(B775,Products!A:I,9,FALSE),"")</f>
        <v>73.489999999999995</v>
      </c>
      <c r="U775">
        <f t="shared" si="96"/>
        <v>3</v>
      </c>
      <c r="V775" t="str">
        <f t="shared" si="97"/>
        <v>Yes</v>
      </c>
      <c r="W775">
        <f t="shared" si="98"/>
        <v>2003</v>
      </c>
      <c r="X775">
        <f t="shared" si="99"/>
        <v>11</v>
      </c>
      <c r="Y775">
        <f>IFERROR(VLOOKUP(B775,Products!A:I,8,FALSE),"")</f>
        <v>49.24</v>
      </c>
      <c r="Z775">
        <f t="shared" si="100"/>
        <v>2970.4</v>
      </c>
      <c r="AA775">
        <f t="shared" si="101"/>
        <v>28.350934199837528</v>
      </c>
      <c r="AB775">
        <f t="shared" si="102"/>
        <v>0</v>
      </c>
      <c r="AC775">
        <f t="shared" si="103"/>
        <v>656.12</v>
      </c>
    </row>
    <row r="776" spans="1:29">
      <c r="A776">
        <v>10182</v>
      </c>
      <c r="B776" t="s">
        <v>130</v>
      </c>
      <c r="C776">
        <v>39</v>
      </c>
      <c r="D776">
        <v>31.86</v>
      </c>
      <c r="E776">
        <v>6</v>
      </c>
      <c r="F776" s="6">
        <f>IFERROR(VLOOKUP(A776,Orders!A:B,2,FALSE),"")</f>
        <v>37937</v>
      </c>
      <c r="G776" s="6">
        <f>IFERROR(VLOOKUP(A776,Orders!A:C,3,FALSE),"")</f>
        <v>37946</v>
      </c>
      <c r="H776" s="6">
        <f>IFERROR(VLOOKUP(A776,Orders!A:D,4,FALSE),"")</f>
        <v>37943</v>
      </c>
      <c r="I776" t="str">
        <f>IFERROR(VLOOKUP(A776,Orders!A:E,5,FALSE),"")</f>
        <v>Shipped</v>
      </c>
      <c r="J776">
        <f>IFERROR(VLOOKUP(A776,Orders!A:G,7,FALSE),"")</f>
        <v>124</v>
      </c>
      <c r="K776">
        <f>IFERROR(VLOOKUP(J776,Customers!A:L,12,FALSE),"")</f>
        <v>1165</v>
      </c>
      <c r="L776">
        <f>IFERROR(VLOOKUP(J776,Customers!A:M,13,FALSE),"")</f>
        <v>210500</v>
      </c>
      <c r="M776" t="str">
        <f>IFERROR(VLOOKUP(J776,Customers!A:H,8,FALSE),"")</f>
        <v>San Rafael</v>
      </c>
      <c r="N776">
        <f>IFERROR(VLOOKUP(K776,Employees!A:F,6,FALSE),"")</f>
        <v>1</v>
      </c>
      <c r="O776" t="str">
        <f>IFERROR(VLOOKUP(N776,Offices!A:B,2,FALSE),"")</f>
        <v>San Francisco</v>
      </c>
      <c r="P776" s="6">
        <f>IFERROR(VLOOKUP(J776,Payments!A:C,3,FALSE),"")</f>
        <v>38416</v>
      </c>
      <c r="Q776">
        <f>IFERROR(VLOOKUP(J776,Payments!A:D,4,FALSE),"")</f>
        <v>101244.59</v>
      </c>
      <c r="R776" t="str">
        <f>IFERROR(VLOOKUP(B776,Products!A:C,3,FALSE),"")</f>
        <v>Vintage Cars</v>
      </c>
      <c r="S776">
        <f>IFERROR(VLOOKUP(B776,Products!A:G,7,FALSE),"")</f>
        <v>7332</v>
      </c>
      <c r="T776">
        <f>IFERROR(VLOOKUP(B776,Products!A:I,9,FALSE),"")</f>
        <v>33.19</v>
      </c>
      <c r="U776">
        <f t="shared" si="96"/>
        <v>3</v>
      </c>
      <c r="V776" t="str">
        <f t="shared" si="97"/>
        <v>Yes</v>
      </c>
      <c r="W776">
        <f t="shared" si="98"/>
        <v>2003</v>
      </c>
      <c r="X776">
        <f t="shared" si="99"/>
        <v>11</v>
      </c>
      <c r="Y776">
        <f>IFERROR(VLOOKUP(B776,Products!A:I,8,FALSE),"")</f>
        <v>22.57</v>
      </c>
      <c r="Z776">
        <f t="shared" si="100"/>
        <v>1242.54</v>
      </c>
      <c r="AA776">
        <f t="shared" si="101"/>
        <v>41.160832964111648</v>
      </c>
      <c r="AB776">
        <f t="shared" si="102"/>
        <v>0</v>
      </c>
      <c r="AC776">
        <f t="shared" si="103"/>
        <v>362.30999999999995</v>
      </c>
    </row>
    <row r="777" spans="1:29">
      <c r="A777">
        <v>10182</v>
      </c>
      <c r="B777" t="s">
        <v>131</v>
      </c>
      <c r="C777">
        <v>31</v>
      </c>
      <c r="D777">
        <v>39.869999999999997</v>
      </c>
      <c r="E777">
        <v>5</v>
      </c>
      <c r="F777" s="6">
        <f>IFERROR(VLOOKUP(A777,Orders!A:B,2,FALSE),"")</f>
        <v>37937</v>
      </c>
      <c r="G777" s="6">
        <f>IFERROR(VLOOKUP(A777,Orders!A:C,3,FALSE),"")</f>
        <v>37946</v>
      </c>
      <c r="H777" s="6">
        <f>IFERROR(VLOOKUP(A777,Orders!A:D,4,FALSE),"")</f>
        <v>37943</v>
      </c>
      <c r="I777" t="str">
        <f>IFERROR(VLOOKUP(A777,Orders!A:E,5,FALSE),"")</f>
        <v>Shipped</v>
      </c>
      <c r="J777">
        <f>IFERROR(VLOOKUP(A777,Orders!A:G,7,FALSE),"")</f>
        <v>124</v>
      </c>
      <c r="K777">
        <f>IFERROR(VLOOKUP(J777,Customers!A:L,12,FALSE),"")</f>
        <v>1165</v>
      </c>
      <c r="L777">
        <f>IFERROR(VLOOKUP(J777,Customers!A:M,13,FALSE),"")</f>
        <v>210500</v>
      </c>
      <c r="M777" t="str">
        <f>IFERROR(VLOOKUP(J777,Customers!A:H,8,FALSE),"")</f>
        <v>San Rafael</v>
      </c>
      <c r="N777">
        <f>IFERROR(VLOOKUP(K777,Employees!A:F,6,FALSE),"")</f>
        <v>1</v>
      </c>
      <c r="O777" t="str">
        <f>IFERROR(VLOOKUP(N777,Offices!A:B,2,FALSE),"")</f>
        <v>San Francisco</v>
      </c>
      <c r="P777" s="6">
        <f>IFERROR(VLOOKUP(J777,Payments!A:C,3,FALSE),"")</f>
        <v>38416</v>
      </c>
      <c r="Q777">
        <f>IFERROR(VLOOKUP(J777,Payments!A:D,4,FALSE),"")</f>
        <v>101244.59</v>
      </c>
      <c r="R777" t="str">
        <f>IFERROR(VLOOKUP(B777,Products!A:C,3,FALSE),"")</f>
        <v>Vintage Cars</v>
      </c>
      <c r="S777">
        <f>IFERROR(VLOOKUP(B777,Products!A:G,7,FALSE),"")</f>
        <v>2847</v>
      </c>
      <c r="T777">
        <f>IFERROR(VLOOKUP(B777,Products!A:I,9,FALSE),"")</f>
        <v>44.8</v>
      </c>
      <c r="U777">
        <f t="shared" si="96"/>
        <v>3</v>
      </c>
      <c r="V777" t="str">
        <f t="shared" si="97"/>
        <v>Yes</v>
      </c>
      <c r="W777">
        <f t="shared" si="98"/>
        <v>2003</v>
      </c>
      <c r="X777">
        <f t="shared" si="99"/>
        <v>11</v>
      </c>
      <c r="Y777">
        <f>IFERROR(VLOOKUP(B777,Products!A:I,8,FALSE),"")</f>
        <v>20.61</v>
      </c>
      <c r="Z777">
        <f t="shared" si="100"/>
        <v>1235.97</v>
      </c>
      <c r="AA777">
        <f t="shared" si="101"/>
        <v>93.449781659388648</v>
      </c>
      <c r="AB777">
        <f t="shared" si="102"/>
        <v>1</v>
      </c>
      <c r="AC777">
        <f t="shared" si="103"/>
        <v>597.05999999999995</v>
      </c>
    </row>
    <row r="778" spans="1:29">
      <c r="A778">
        <v>10182</v>
      </c>
      <c r="B778" t="s">
        <v>229</v>
      </c>
      <c r="C778">
        <v>36</v>
      </c>
      <c r="D778">
        <v>87.24</v>
      </c>
      <c r="E778">
        <v>14</v>
      </c>
      <c r="F778" s="6">
        <f>IFERROR(VLOOKUP(A778,Orders!A:B,2,FALSE),"")</f>
        <v>37937</v>
      </c>
      <c r="G778" s="6">
        <f>IFERROR(VLOOKUP(A778,Orders!A:C,3,FALSE),"")</f>
        <v>37946</v>
      </c>
      <c r="H778" s="6">
        <f>IFERROR(VLOOKUP(A778,Orders!A:D,4,FALSE),"")</f>
        <v>37943</v>
      </c>
      <c r="I778" t="str">
        <f>IFERROR(VLOOKUP(A778,Orders!A:E,5,FALSE),"")</f>
        <v>Shipped</v>
      </c>
      <c r="J778">
        <f>IFERROR(VLOOKUP(A778,Orders!A:G,7,FALSE),"")</f>
        <v>124</v>
      </c>
      <c r="K778">
        <f>IFERROR(VLOOKUP(J778,Customers!A:L,12,FALSE),"")</f>
        <v>1165</v>
      </c>
      <c r="L778">
        <f>IFERROR(VLOOKUP(J778,Customers!A:M,13,FALSE),"")</f>
        <v>210500</v>
      </c>
      <c r="M778" t="str">
        <f>IFERROR(VLOOKUP(J778,Customers!A:H,8,FALSE),"")</f>
        <v>San Rafael</v>
      </c>
      <c r="N778">
        <f>IFERROR(VLOOKUP(K778,Employees!A:F,6,FALSE),"")</f>
        <v>1</v>
      </c>
      <c r="O778" t="str">
        <f>IFERROR(VLOOKUP(N778,Offices!A:B,2,FALSE),"")</f>
        <v>San Francisco</v>
      </c>
      <c r="P778" s="6">
        <f>IFERROR(VLOOKUP(J778,Payments!A:C,3,FALSE),"")</f>
        <v>38416</v>
      </c>
      <c r="Q778">
        <f>IFERROR(VLOOKUP(J778,Payments!A:D,4,FALSE),"")</f>
        <v>101244.59</v>
      </c>
      <c r="R778" t="str">
        <f>IFERROR(VLOOKUP(B778,Products!A:C,3,FALSE),"")</f>
        <v>Classic Cars</v>
      </c>
      <c r="S778">
        <f>IFERROR(VLOOKUP(B778,Products!A:G,7,FALSE),"")</f>
        <v>2350</v>
      </c>
      <c r="T778">
        <f>IFERROR(VLOOKUP(B778,Products!A:I,9,FALSE),"")</f>
        <v>90.87</v>
      </c>
      <c r="U778">
        <f t="shared" si="96"/>
        <v>3</v>
      </c>
      <c r="V778" t="str">
        <f t="shared" si="97"/>
        <v>Yes</v>
      </c>
      <c r="W778">
        <f t="shared" si="98"/>
        <v>2003</v>
      </c>
      <c r="X778">
        <f t="shared" si="99"/>
        <v>11</v>
      </c>
      <c r="Y778">
        <f>IFERROR(VLOOKUP(B778,Products!A:I,8,FALSE),"")</f>
        <v>47.25</v>
      </c>
      <c r="Z778">
        <f t="shared" si="100"/>
        <v>3140.64</v>
      </c>
      <c r="AA778">
        <f t="shared" si="101"/>
        <v>84.634920634920633</v>
      </c>
      <c r="AB778">
        <f t="shared" si="102"/>
        <v>1</v>
      </c>
      <c r="AC778">
        <f t="shared" si="103"/>
        <v>1439.6399999999999</v>
      </c>
    </row>
    <row r="779" spans="1:29">
      <c r="A779">
        <v>10182</v>
      </c>
      <c r="B779" t="s">
        <v>230</v>
      </c>
      <c r="C779">
        <v>20</v>
      </c>
      <c r="D779">
        <v>116.27</v>
      </c>
      <c r="E779">
        <v>13</v>
      </c>
      <c r="F779" s="6">
        <f>IFERROR(VLOOKUP(A779,Orders!A:B,2,FALSE),"")</f>
        <v>37937</v>
      </c>
      <c r="G779" s="6">
        <f>IFERROR(VLOOKUP(A779,Orders!A:C,3,FALSE),"")</f>
        <v>37946</v>
      </c>
      <c r="H779" s="6">
        <f>IFERROR(VLOOKUP(A779,Orders!A:D,4,FALSE),"")</f>
        <v>37943</v>
      </c>
      <c r="I779" t="str">
        <f>IFERROR(VLOOKUP(A779,Orders!A:E,5,FALSE),"")</f>
        <v>Shipped</v>
      </c>
      <c r="J779">
        <f>IFERROR(VLOOKUP(A779,Orders!A:G,7,FALSE),"")</f>
        <v>124</v>
      </c>
      <c r="K779">
        <f>IFERROR(VLOOKUP(J779,Customers!A:L,12,FALSE),"")</f>
        <v>1165</v>
      </c>
      <c r="L779">
        <f>IFERROR(VLOOKUP(J779,Customers!A:M,13,FALSE),"")</f>
        <v>210500</v>
      </c>
      <c r="M779" t="str">
        <f>IFERROR(VLOOKUP(J779,Customers!A:H,8,FALSE),"")</f>
        <v>San Rafael</v>
      </c>
      <c r="N779">
        <f>IFERROR(VLOOKUP(K779,Employees!A:F,6,FALSE),"")</f>
        <v>1</v>
      </c>
      <c r="O779" t="str">
        <f>IFERROR(VLOOKUP(N779,Offices!A:B,2,FALSE),"")</f>
        <v>San Francisco</v>
      </c>
      <c r="P779" s="6">
        <f>IFERROR(VLOOKUP(J779,Payments!A:C,3,FALSE),"")</f>
        <v>38416</v>
      </c>
      <c r="Q779">
        <f>IFERROR(VLOOKUP(J779,Payments!A:D,4,FALSE),"")</f>
        <v>101244.59</v>
      </c>
      <c r="R779" t="str">
        <f>IFERROR(VLOOKUP(B779,Products!A:C,3,FALSE),"")</f>
        <v>Classic Cars</v>
      </c>
      <c r="S779">
        <f>IFERROR(VLOOKUP(B779,Products!A:G,7,FALSE),"")</f>
        <v>1452</v>
      </c>
      <c r="T779">
        <f>IFERROR(VLOOKUP(B779,Products!A:I,9,FALSE),"")</f>
        <v>117.44</v>
      </c>
      <c r="U779">
        <f t="shared" si="96"/>
        <v>3</v>
      </c>
      <c r="V779" t="str">
        <f t="shared" si="97"/>
        <v>Yes</v>
      </c>
      <c r="W779">
        <f t="shared" si="98"/>
        <v>2003</v>
      </c>
      <c r="X779">
        <f t="shared" si="99"/>
        <v>11</v>
      </c>
      <c r="Y779">
        <f>IFERROR(VLOOKUP(B779,Products!A:I,8,FALSE),"")</f>
        <v>72.819999999999993</v>
      </c>
      <c r="Z779">
        <f t="shared" si="100"/>
        <v>2325.4</v>
      </c>
      <c r="AA779">
        <f t="shared" si="101"/>
        <v>59.667673716012089</v>
      </c>
      <c r="AB779">
        <f t="shared" si="102"/>
        <v>0</v>
      </c>
      <c r="AC779">
        <f t="shared" si="103"/>
        <v>869</v>
      </c>
    </row>
    <row r="780" spans="1:29">
      <c r="A780">
        <v>10182</v>
      </c>
      <c r="B780" t="s">
        <v>231</v>
      </c>
      <c r="C780">
        <v>33</v>
      </c>
      <c r="D780">
        <v>73.62</v>
      </c>
      <c r="E780">
        <v>15</v>
      </c>
      <c r="F780" s="6">
        <f>IFERROR(VLOOKUP(A780,Orders!A:B,2,FALSE),"")</f>
        <v>37937</v>
      </c>
      <c r="G780" s="6">
        <f>IFERROR(VLOOKUP(A780,Orders!A:C,3,FALSE),"")</f>
        <v>37946</v>
      </c>
      <c r="H780" s="6">
        <f>IFERROR(VLOOKUP(A780,Orders!A:D,4,FALSE),"")</f>
        <v>37943</v>
      </c>
      <c r="I780" t="str">
        <f>IFERROR(VLOOKUP(A780,Orders!A:E,5,FALSE),"")</f>
        <v>Shipped</v>
      </c>
      <c r="J780">
        <f>IFERROR(VLOOKUP(A780,Orders!A:G,7,FALSE),"")</f>
        <v>124</v>
      </c>
      <c r="K780">
        <f>IFERROR(VLOOKUP(J780,Customers!A:L,12,FALSE),"")</f>
        <v>1165</v>
      </c>
      <c r="L780">
        <f>IFERROR(VLOOKUP(J780,Customers!A:M,13,FALSE),"")</f>
        <v>210500</v>
      </c>
      <c r="M780" t="str">
        <f>IFERROR(VLOOKUP(J780,Customers!A:H,8,FALSE),"")</f>
        <v>San Rafael</v>
      </c>
      <c r="N780">
        <f>IFERROR(VLOOKUP(K780,Employees!A:F,6,FALSE),"")</f>
        <v>1</v>
      </c>
      <c r="O780" t="str">
        <f>IFERROR(VLOOKUP(N780,Offices!A:B,2,FALSE),"")</f>
        <v>San Francisco</v>
      </c>
      <c r="P780" s="6">
        <f>IFERROR(VLOOKUP(J780,Payments!A:C,3,FALSE),"")</f>
        <v>38416</v>
      </c>
      <c r="Q780">
        <f>IFERROR(VLOOKUP(J780,Payments!A:D,4,FALSE),"")</f>
        <v>101244.59</v>
      </c>
      <c r="R780" t="str">
        <f>IFERROR(VLOOKUP(B780,Products!A:C,3,FALSE),"")</f>
        <v>Classic Cars</v>
      </c>
      <c r="S780">
        <f>IFERROR(VLOOKUP(B780,Products!A:G,7,FALSE),"")</f>
        <v>4695</v>
      </c>
      <c r="T780">
        <f>IFERROR(VLOOKUP(B780,Products!A:I,9,FALSE),"")</f>
        <v>85.61</v>
      </c>
      <c r="U780">
        <f t="shared" si="96"/>
        <v>3</v>
      </c>
      <c r="V780" t="str">
        <f t="shared" si="97"/>
        <v>Yes</v>
      </c>
      <c r="W780">
        <f t="shared" si="98"/>
        <v>2003</v>
      </c>
      <c r="X780">
        <f t="shared" si="99"/>
        <v>11</v>
      </c>
      <c r="Y780">
        <f>IFERROR(VLOOKUP(B780,Products!A:I,8,FALSE),"")</f>
        <v>50.51</v>
      </c>
      <c r="Z780">
        <f t="shared" si="100"/>
        <v>2429.46</v>
      </c>
      <c r="AA780">
        <f t="shared" si="101"/>
        <v>45.753316175014866</v>
      </c>
      <c r="AB780">
        <f t="shared" si="102"/>
        <v>0</v>
      </c>
      <c r="AC780">
        <f t="shared" si="103"/>
        <v>762.63000000000022</v>
      </c>
    </row>
    <row r="781" spans="1:29">
      <c r="A781">
        <v>10182</v>
      </c>
      <c r="B781" t="s">
        <v>232</v>
      </c>
      <c r="C781">
        <v>49</v>
      </c>
      <c r="D781">
        <v>95.3</v>
      </c>
      <c r="E781">
        <v>17</v>
      </c>
      <c r="F781" s="6">
        <f>IFERROR(VLOOKUP(A781,Orders!A:B,2,FALSE),"")</f>
        <v>37937</v>
      </c>
      <c r="G781" s="6">
        <f>IFERROR(VLOOKUP(A781,Orders!A:C,3,FALSE),"")</f>
        <v>37946</v>
      </c>
      <c r="H781" s="6">
        <f>IFERROR(VLOOKUP(A781,Orders!A:D,4,FALSE),"")</f>
        <v>37943</v>
      </c>
      <c r="I781" t="str">
        <f>IFERROR(VLOOKUP(A781,Orders!A:E,5,FALSE),"")</f>
        <v>Shipped</v>
      </c>
      <c r="J781">
        <f>IFERROR(VLOOKUP(A781,Orders!A:G,7,FALSE),"")</f>
        <v>124</v>
      </c>
      <c r="K781">
        <f>IFERROR(VLOOKUP(J781,Customers!A:L,12,FALSE),"")</f>
        <v>1165</v>
      </c>
      <c r="L781">
        <f>IFERROR(VLOOKUP(J781,Customers!A:M,13,FALSE),"")</f>
        <v>210500</v>
      </c>
      <c r="M781" t="str">
        <f>IFERROR(VLOOKUP(J781,Customers!A:H,8,FALSE),"")</f>
        <v>San Rafael</v>
      </c>
      <c r="N781">
        <f>IFERROR(VLOOKUP(K781,Employees!A:F,6,FALSE),"")</f>
        <v>1</v>
      </c>
      <c r="O781" t="str">
        <f>IFERROR(VLOOKUP(N781,Offices!A:B,2,FALSE),"")</f>
        <v>San Francisco</v>
      </c>
      <c r="P781" s="6">
        <f>IFERROR(VLOOKUP(J781,Payments!A:C,3,FALSE),"")</f>
        <v>38416</v>
      </c>
      <c r="Q781">
        <f>IFERROR(VLOOKUP(J781,Payments!A:D,4,FALSE),"")</f>
        <v>101244.59</v>
      </c>
      <c r="R781" t="str">
        <f>IFERROR(VLOOKUP(B781,Products!A:C,3,FALSE),"")</f>
        <v>Classic Cars</v>
      </c>
      <c r="S781">
        <f>IFERROR(VLOOKUP(B781,Products!A:G,7,FALSE),"")</f>
        <v>9446</v>
      </c>
      <c r="T781">
        <f>IFERROR(VLOOKUP(B781,Products!A:I,9,FALSE),"")</f>
        <v>107.08</v>
      </c>
      <c r="U781">
        <f t="shared" si="96"/>
        <v>3</v>
      </c>
      <c r="V781" t="str">
        <f t="shared" si="97"/>
        <v>Yes</v>
      </c>
      <c r="W781">
        <f t="shared" si="98"/>
        <v>2003</v>
      </c>
      <c r="X781">
        <f t="shared" si="99"/>
        <v>11</v>
      </c>
      <c r="Y781">
        <f>IFERROR(VLOOKUP(B781,Products!A:I,8,FALSE),"")</f>
        <v>62.11</v>
      </c>
      <c r="Z781">
        <f t="shared" si="100"/>
        <v>4669.7</v>
      </c>
      <c r="AA781">
        <f t="shared" si="101"/>
        <v>53.437449686040893</v>
      </c>
      <c r="AB781">
        <f t="shared" si="102"/>
        <v>0</v>
      </c>
      <c r="AC781">
        <f t="shared" si="103"/>
        <v>1626.31</v>
      </c>
    </row>
    <row r="782" spans="1:29">
      <c r="A782">
        <v>10182</v>
      </c>
      <c r="B782" t="s">
        <v>127</v>
      </c>
      <c r="C782">
        <v>23</v>
      </c>
      <c r="D782">
        <v>34.880000000000003</v>
      </c>
      <c r="E782">
        <v>8</v>
      </c>
      <c r="F782" s="6">
        <f>IFERROR(VLOOKUP(A782,Orders!A:B,2,FALSE),"")</f>
        <v>37937</v>
      </c>
      <c r="G782" s="6">
        <f>IFERROR(VLOOKUP(A782,Orders!A:C,3,FALSE),"")</f>
        <v>37946</v>
      </c>
      <c r="H782" s="6">
        <f>IFERROR(VLOOKUP(A782,Orders!A:D,4,FALSE),"")</f>
        <v>37943</v>
      </c>
      <c r="I782" t="str">
        <f>IFERROR(VLOOKUP(A782,Orders!A:E,5,FALSE),"")</f>
        <v>Shipped</v>
      </c>
      <c r="J782">
        <f>IFERROR(VLOOKUP(A782,Orders!A:G,7,FALSE),"")</f>
        <v>124</v>
      </c>
      <c r="K782">
        <f>IFERROR(VLOOKUP(J782,Customers!A:L,12,FALSE),"")</f>
        <v>1165</v>
      </c>
      <c r="L782">
        <f>IFERROR(VLOOKUP(J782,Customers!A:M,13,FALSE),"")</f>
        <v>210500</v>
      </c>
      <c r="M782" t="str">
        <f>IFERROR(VLOOKUP(J782,Customers!A:H,8,FALSE),"")</f>
        <v>San Rafael</v>
      </c>
      <c r="N782">
        <f>IFERROR(VLOOKUP(K782,Employees!A:F,6,FALSE),"")</f>
        <v>1</v>
      </c>
      <c r="O782" t="str">
        <f>IFERROR(VLOOKUP(N782,Offices!A:B,2,FALSE),"")</f>
        <v>San Francisco</v>
      </c>
      <c r="P782" s="6">
        <f>IFERROR(VLOOKUP(J782,Payments!A:C,3,FALSE),"")</f>
        <v>38416</v>
      </c>
      <c r="Q782">
        <f>IFERROR(VLOOKUP(J782,Payments!A:D,4,FALSE),"")</f>
        <v>101244.59</v>
      </c>
      <c r="R782" t="str">
        <f>IFERROR(VLOOKUP(B782,Products!A:C,3,FALSE),"")</f>
        <v>Vintage Cars</v>
      </c>
      <c r="S782">
        <f>IFERROR(VLOOKUP(B782,Products!A:G,7,FALSE),"")</f>
        <v>2081</v>
      </c>
      <c r="T782">
        <f>IFERROR(VLOOKUP(B782,Products!A:I,9,FALSE),"")</f>
        <v>41.03</v>
      </c>
      <c r="U782">
        <f t="shared" si="96"/>
        <v>3</v>
      </c>
      <c r="V782" t="str">
        <f t="shared" si="97"/>
        <v>Yes</v>
      </c>
      <c r="W782">
        <f t="shared" si="98"/>
        <v>2003</v>
      </c>
      <c r="X782">
        <f t="shared" si="99"/>
        <v>11</v>
      </c>
      <c r="Y782">
        <f>IFERROR(VLOOKUP(B782,Products!A:I,8,FALSE),"")</f>
        <v>21.75</v>
      </c>
      <c r="Z782">
        <f t="shared" si="100"/>
        <v>802.24</v>
      </c>
      <c r="AA782">
        <f t="shared" si="101"/>
        <v>60.367816091954026</v>
      </c>
      <c r="AB782">
        <f t="shared" si="102"/>
        <v>0</v>
      </c>
      <c r="AC782">
        <f t="shared" si="103"/>
        <v>301.99000000000007</v>
      </c>
    </row>
    <row r="783" spans="1:29">
      <c r="A783">
        <v>10183</v>
      </c>
      <c r="B783" t="s">
        <v>134</v>
      </c>
      <c r="C783">
        <v>23</v>
      </c>
      <c r="D783">
        <v>180.01</v>
      </c>
      <c r="E783">
        <v>8</v>
      </c>
      <c r="F783" s="6">
        <f>IFERROR(VLOOKUP(A783,Orders!A:B,2,FALSE),"")</f>
        <v>37938</v>
      </c>
      <c r="G783" s="6">
        <f>IFERROR(VLOOKUP(A783,Orders!A:C,3,FALSE),"")</f>
        <v>37947</v>
      </c>
      <c r="H783" s="6">
        <f>IFERROR(VLOOKUP(A783,Orders!A:D,4,FALSE),"")</f>
        <v>37940</v>
      </c>
      <c r="I783" t="str">
        <f>IFERROR(VLOOKUP(A783,Orders!A:E,5,FALSE),"")</f>
        <v>Shipped</v>
      </c>
      <c r="J783">
        <f>IFERROR(VLOOKUP(A783,Orders!A:G,7,FALSE),"")</f>
        <v>339</v>
      </c>
      <c r="K783">
        <f>IFERROR(VLOOKUP(J783,Customers!A:L,12,FALSE),"")</f>
        <v>1188</v>
      </c>
      <c r="L783">
        <f>IFERROR(VLOOKUP(J783,Customers!A:M,13,FALSE),"")</f>
        <v>81100</v>
      </c>
      <c r="M783" t="str">
        <f>IFERROR(VLOOKUP(J783,Customers!A:H,8,FALSE),"")</f>
        <v>Philadelphia</v>
      </c>
      <c r="N783">
        <f>IFERROR(VLOOKUP(K783,Employees!A:F,6,FALSE),"")</f>
        <v>2</v>
      </c>
      <c r="O783" t="str">
        <f>IFERROR(VLOOKUP(N783,Offices!A:B,2,FALSE),"")</f>
        <v>Boston</v>
      </c>
      <c r="P783" s="6">
        <f>IFERROR(VLOOKUP(J783,Payments!A:C,3,FALSE),"")</f>
        <v>38284</v>
      </c>
      <c r="Q783">
        <f>IFERROR(VLOOKUP(J783,Payments!A:D,4,FALSE),"")</f>
        <v>23333.06</v>
      </c>
      <c r="R783" t="str">
        <f>IFERROR(VLOOKUP(B783,Products!A:C,3,FALSE),"")</f>
        <v>Classic Cars</v>
      </c>
      <c r="S783">
        <f>IFERROR(VLOOKUP(B783,Products!A:G,7,FALSE),"")</f>
        <v>7305</v>
      </c>
      <c r="T783">
        <f>IFERROR(VLOOKUP(B783,Products!A:I,9,FALSE),"")</f>
        <v>214.3</v>
      </c>
      <c r="U783">
        <f t="shared" si="96"/>
        <v>7</v>
      </c>
      <c r="V783" t="str">
        <f t="shared" si="97"/>
        <v>No</v>
      </c>
      <c r="W783">
        <f t="shared" si="98"/>
        <v>2003</v>
      </c>
      <c r="X783">
        <f t="shared" si="99"/>
        <v>11</v>
      </c>
      <c r="Y783">
        <f>IFERROR(VLOOKUP(B783,Products!A:I,8,FALSE),"")</f>
        <v>98.58</v>
      </c>
      <c r="Z783">
        <f t="shared" si="100"/>
        <v>4140.2299999999996</v>
      </c>
      <c r="AA783">
        <f t="shared" si="101"/>
        <v>82.60296206127002</v>
      </c>
      <c r="AB783">
        <f t="shared" si="102"/>
        <v>1</v>
      </c>
      <c r="AC783">
        <f t="shared" si="103"/>
        <v>1872.8899999999999</v>
      </c>
    </row>
    <row r="784" spans="1:29">
      <c r="A784">
        <v>10183</v>
      </c>
      <c r="B784" t="s">
        <v>135</v>
      </c>
      <c r="C784">
        <v>28</v>
      </c>
      <c r="D784">
        <v>127.06</v>
      </c>
      <c r="E784">
        <v>1</v>
      </c>
      <c r="F784" s="6">
        <f>IFERROR(VLOOKUP(A784,Orders!A:B,2,FALSE),"")</f>
        <v>37938</v>
      </c>
      <c r="G784" s="6">
        <f>IFERROR(VLOOKUP(A784,Orders!A:C,3,FALSE),"")</f>
        <v>37947</v>
      </c>
      <c r="H784" s="6">
        <f>IFERROR(VLOOKUP(A784,Orders!A:D,4,FALSE),"")</f>
        <v>37940</v>
      </c>
      <c r="I784" t="str">
        <f>IFERROR(VLOOKUP(A784,Orders!A:E,5,FALSE),"")</f>
        <v>Shipped</v>
      </c>
      <c r="J784">
        <f>IFERROR(VLOOKUP(A784,Orders!A:G,7,FALSE),"")</f>
        <v>339</v>
      </c>
      <c r="K784">
        <f>IFERROR(VLOOKUP(J784,Customers!A:L,12,FALSE),"")</f>
        <v>1188</v>
      </c>
      <c r="L784">
        <f>IFERROR(VLOOKUP(J784,Customers!A:M,13,FALSE),"")</f>
        <v>81100</v>
      </c>
      <c r="M784" t="str">
        <f>IFERROR(VLOOKUP(J784,Customers!A:H,8,FALSE),"")</f>
        <v>Philadelphia</v>
      </c>
      <c r="N784">
        <f>IFERROR(VLOOKUP(K784,Employees!A:F,6,FALSE),"")</f>
        <v>2</v>
      </c>
      <c r="O784" t="str">
        <f>IFERROR(VLOOKUP(N784,Offices!A:B,2,FALSE),"")</f>
        <v>Boston</v>
      </c>
      <c r="P784" s="6">
        <f>IFERROR(VLOOKUP(J784,Payments!A:C,3,FALSE),"")</f>
        <v>38284</v>
      </c>
      <c r="Q784">
        <f>IFERROR(VLOOKUP(J784,Payments!A:D,4,FALSE),"")</f>
        <v>23333.06</v>
      </c>
      <c r="R784" t="str">
        <f>IFERROR(VLOOKUP(B784,Products!A:C,3,FALSE),"")</f>
        <v>Classic Cars</v>
      </c>
      <c r="S784">
        <f>IFERROR(VLOOKUP(B784,Products!A:G,7,FALSE),"")</f>
        <v>6791</v>
      </c>
      <c r="T784">
        <f>IFERROR(VLOOKUP(B784,Products!A:I,9,FALSE),"")</f>
        <v>147.74</v>
      </c>
      <c r="U784">
        <f t="shared" si="96"/>
        <v>7</v>
      </c>
      <c r="V784" t="str">
        <f t="shared" si="97"/>
        <v>No</v>
      </c>
      <c r="W784">
        <f t="shared" si="98"/>
        <v>2003</v>
      </c>
      <c r="X784">
        <f t="shared" si="99"/>
        <v>11</v>
      </c>
      <c r="Y784">
        <f>IFERROR(VLOOKUP(B784,Products!A:I,8,FALSE),"")</f>
        <v>103.42</v>
      </c>
      <c r="Z784">
        <f t="shared" si="100"/>
        <v>3557.6800000000003</v>
      </c>
      <c r="AA784">
        <f t="shared" si="101"/>
        <v>22.858247921098435</v>
      </c>
      <c r="AB784">
        <f t="shared" si="102"/>
        <v>0</v>
      </c>
      <c r="AC784">
        <f t="shared" si="103"/>
        <v>661.92000000000007</v>
      </c>
    </row>
    <row r="785" spans="1:29">
      <c r="A785">
        <v>10183</v>
      </c>
      <c r="B785" t="s">
        <v>136</v>
      </c>
      <c r="C785">
        <v>41</v>
      </c>
      <c r="D785">
        <v>114.8</v>
      </c>
      <c r="E785">
        <v>5</v>
      </c>
      <c r="F785" s="6">
        <f>IFERROR(VLOOKUP(A785,Orders!A:B,2,FALSE),"")</f>
        <v>37938</v>
      </c>
      <c r="G785" s="6">
        <f>IFERROR(VLOOKUP(A785,Orders!A:C,3,FALSE),"")</f>
        <v>37947</v>
      </c>
      <c r="H785" s="6">
        <f>IFERROR(VLOOKUP(A785,Orders!A:D,4,FALSE),"")</f>
        <v>37940</v>
      </c>
      <c r="I785" t="str">
        <f>IFERROR(VLOOKUP(A785,Orders!A:E,5,FALSE),"")</f>
        <v>Shipped</v>
      </c>
      <c r="J785">
        <f>IFERROR(VLOOKUP(A785,Orders!A:G,7,FALSE),"")</f>
        <v>339</v>
      </c>
      <c r="K785">
        <f>IFERROR(VLOOKUP(J785,Customers!A:L,12,FALSE),"")</f>
        <v>1188</v>
      </c>
      <c r="L785">
        <f>IFERROR(VLOOKUP(J785,Customers!A:M,13,FALSE),"")</f>
        <v>81100</v>
      </c>
      <c r="M785" t="str">
        <f>IFERROR(VLOOKUP(J785,Customers!A:H,8,FALSE),"")</f>
        <v>Philadelphia</v>
      </c>
      <c r="N785">
        <f>IFERROR(VLOOKUP(K785,Employees!A:F,6,FALSE),"")</f>
        <v>2</v>
      </c>
      <c r="O785" t="str">
        <f>IFERROR(VLOOKUP(N785,Offices!A:B,2,FALSE),"")</f>
        <v>Boston</v>
      </c>
      <c r="P785" s="6">
        <f>IFERROR(VLOOKUP(J785,Payments!A:C,3,FALSE),"")</f>
        <v>38284</v>
      </c>
      <c r="Q785">
        <f>IFERROR(VLOOKUP(J785,Payments!A:D,4,FALSE),"")</f>
        <v>23333.06</v>
      </c>
      <c r="R785" t="str">
        <f>IFERROR(VLOOKUP(B785,Products!A:C,3,FALSE),"")</f>
        <v>Trucks and Buses</v>
      </c>
      <c r="S785">
        <f>IFERROR(VLOOKUP(B785,Products!A:G,7,FALSE),"")</f>
        <v>1579</v>
      </c>
      <c r="T785">
        <f>IFERROR(VLOOKUP(B785,Products!A:I,9,FALSE),"")</f>
        <v>136.66999999999999</v>
      </c>
      <c r="U785">
        <f t="shared" si="96"/>
        <v>7</v>
      </c>
      <c r="V785" t="str">
        <f t="shared" si="97"/>
        <v>No</v>
      </c>
      <c r="W785">
        <f t="shared" si="98"/>
        <v>2003</v>
      </c>
      <c r="X785">
        <f t="shared" si="99"/>
        <v>11</v>
      </c>
      <c r="Y785">
        <f>IFERROR(VLOOKUP(B785,Products!A:I,8,FALSE),"")</f>
        <v>77.900000000000006</v>
      </c>
      <c r="Z785">
        <f t="shared" si="100"/>
        <v>4706.8</v>
      </c>
      <c r="AA785">
        <f t="shared" si="101"/>
        <v>47.368421052631568</v>
      </c>
      <c r="AB785">
        <f t="shared" si="102"/>
        <v>0</v>
      </c>
      <c r="AC785">
        <f t="shared" si="103"/>
        <v>1512.8999999999996</v>
      </c>
    </row>
    <row r="786" spans="1:29">
      <c r="A786">
        <v>10183</v>
      </c>
      <c r="B786" t="s">
        <v>137</v>
      </c>
      <c r="C786">
        <v>21</v>
      </c>
      <c r="D786">
        <v>108.5</v>
      </c>
      <c r="E786">
        <v>7</v>
      </c>
      <c r="F786" s="6">
        <f>IFERROR(VLOOKUP(A786,Orders!A:B,2,FALSE),"")</f>
        <v>37938</v>
      </c>
      <c r="G786" s="6">
        <f>IFERROR(VLOOKUP(A786,Orders!A:C,3,FALSE),"")</f>
        <v>37947</v>
      </c>
      <c r="H786" s="6">
        <f>IFERROR(VLOOKUP(A786,Orders!A:D,4,FALSE),"")</f>
        <v>37940</v>
      </c>
      <c r="I786" t="str">
        <f>IFERROR(VLOOKUP(A786,Orders!A:E,5,FALSE),"")</f>
        <v>Shipped</v>
      </c>
      <c r="J786">
        <f>IFERROR(VLOOKUP(A786,Orders!A:G,7,FALSE),"")</f>
        <v>339</v>
      </c>
      <c r="K786">
        <f>IFERROR(VLOOKUP(J786,Customers!A:L,12,FALSE),"")</f>
        <v>1188</v>
      </c>
      <c r="L786">
        <f>IFERROR(VLOOKUP(J786,Customers!A:M,13,FALSE),"")</f>
        <v>81100</v>
      </c>
      <c r="M786" t="str">
        <f>IFERROR(VLOOKUP(J786,Customers!A:H,8,FALSE),"")</f>
        <v>Philadelphia</v>
      </c>
      <c r="N786">
        <f>IFERROR(VLOOKUP(K786,Employees!A:F,6,FALSE),"")</f>
        <v>2</v>
      </c>
      <c r="O786" t="str">
        <f>IFERROR(VLOOKUP(N786,Offices!A:B,2,FALSE),"")</f>
        <v>Boston</v>
      </c>
      <c r="P786" s="6">
        <f>IFERROR(VLOOKUP(J786,Payments!A:C,3,FALSE),"")</f>
        <v>38284</v>
      </c>
      <c r="Q786">
        <f>IFERROR(VLOOKUP(J786,Payments!A:D,4,FALSE),"")</f>
        <v>23333.06</v>
      </c>
      <c r="R786" t="str">
        <f>IFERROR(VLOOKUP(B786,Products!A:C,3,FALSE),"")</f>
        <v>Trucks and Buses</v>
      </c>
      <c r="S786">
        <f>IFERROR(VLOOKUP(B786,Products!A:G,7,FALSE),"")</f>
        <v>2613</v>
      </c>
      <c r="T786">
        <f>IFERROR(VLOOKUP(B786,Products!A:I,9,FALSE),"")</f>
        <v>116.67</v>
      </c>
      <c r="U786">
        <f t="shared" si="96"/>
        <v>7</v>
      </c>
      <c r="V786" t="str">
        <f t="shared" si="97"/>
        <v>No</v>
      </c>
      <c r="W786">
        <f t="shared" si="98"/>
        <v>2003</v>
      </c>
      <c r="X786">
        <f t="shared" si="99"/>
        <v>11</v>
      </c>
      <c r="Y786">
        <f>IFERROR(VLOOKUP(B786,Products!A:I,8,FALSE),"")</f>
        <v>58.33</v>
      </c>
      <c r="Z786">
        <f t="shared" si="100"/>
        <v>2278.5</v>
      </c>
      <c r="AA786">
        <f t="shared" si="101"/>
        <v>86.010629178810234</v>
      </c>
      <c r="AB786">
        <f t="shared" si="102"/>
        <v>1</v>
      </c>
      <c r="AC786">
        <f t="shared" si="103"/>
        <v>1053.57</v>
      </c>
    </row>
    <row r="787" spans="1:29">
      <c r="A787">
        <v>10183</v>
      </c>
      <c r="B787" t="s">
        <v>139</v>
      </c>
      <c r="C787">
        <v>37</v>
      </c>
      <c r="D787">
        <v>91.18</v>
      </c>
      <c r="E787">
        <v>9</v>
      </c>
      <c r="F787" s="6">
        <f>IFERROR(VLOOKUP(A787,Orders!A:B,2,FALSE),"")</f>
        <v>37938</v>
      </c>
      <c r="G787" s="6">
        <f>IFERROR(VLOOKUP(A787,Orders!A:C,3,FALSE),"")</f>
        <v>37947</v>
      </c>
      <c r="H787" s="6">
        <f>IFERROR(VLOOKUP(A787,Orders!A:D,4,FALSE),"")</f>
        <v>37940</v>
      </c>
      <c r="I787" t="str">
        <f>IFERROR(VLOOKUP(A787,Orders!A:E,5,FALSE),"")</f>
        <v>Shipped</v>
      </c>
      <c r="J787">
        <f>IFERROR(VLOOKUP(A787,Orders!A:G,7,FALSE),"")</f>
        <v>339</v>
      </c>
      <c r="K787">
        <f>IFERROR(VLOOKUP(J787,Customers!A:L,12,FALSE),"")</f>
        <v>1188</v>
      </c>
      <c r="L787">
        <f>IFERROR(VLOOKUP(J787,Customers!A:M,13,FALSE),"")</f>
        <v>81100</v>
      </c>
      <c r="M787" t="str">
        <f>IFERROR(VLOOKUP(J787,Customers!A:H,8,FALSE),"")</f>
        <v>Philadelphia</v>
      </c>
      <c r="N787">
        <f>IFERROR(VLOOKUP(K787,Employees!A:F,6,FALSE),"")</f>
        <v>2</v>
      </c>
      <c r="O787" t="str">
        <f>IFERROR(VLOOKUP(N787,Offices!A:B,2,FALSE),"")</f>
        <v>Boston</v>
      </c>
      <c r="P787" s="6">
        <f>IFERROR(VLOOKUP(J787,Payments!A:C,3,FALSE),"")</f>
        <v>38284</v>
      </c>
      <c r="Q787">
        <f>IFERROR(VLOOKUP(J787,Payments!A:D,4,FALSE),"")</f>
        <v>23333.06</v>
      </c>
      <c r="R787" t="str">
        <f>IFERROR(VLOOKUP(B787,Products!A:C,3,FALSE),"")</f>
        <v>Vintage Cars</v>
      </c>
      <c r="S787">
        <f>IFERROR(VLOOKUP(B787,Products!A:G,7,FALSE),"")</f>
        <v>4189</v>
      </c>
      <c r="T787">
        <f>IFERROR(VLOOKUP(B787,Products!A:I,9,FALSE),"")</f>
        <v>101.31</v>
      </c>
      <c r="U787">
        <f t="shared" si="96"/>
        <v>7</v>
      </c>
      <c r="V787" t="str">
        <f t="shared" si="97"/>
        <v>No</v>
      </c>
      <c r="W787">
        <f t="shared" si="98"/>
        <v>2003</v>
      </c>
      <c r="X787">
        <f t="shared" si="99"/>
        <v>11</v>
      </c>
      <c r="Y787">
        <f>IFERROR(VLOOKUP(B787,Products!A:I,8,FALSE),"")</f>
        <v>60.78</v>
      </c>
      <c r="Z787">
        <f t="shared" si="100"/>
        <v>3373.6600000000003</v>
      </c>
      <c r="AA787">
        <f t="shared" si="101"/>
        <v>50.016452780519913</v>
      </c>
      <c r="AB787">
        <f t="shared" si="102"/>
        <v>0</v>
      </c>
      <c r="AC787">
        <f t="shared" si="103"/>
        <v>1124.8000000000002</v>
      </c>
    </row>
    <row r="788" spans="1:29">
      <c r="A788">
        <v>10183</v>
      </c>
      <c r="B788" t="s">
        <v>140</v>
      </c>
      <c r="C788">
        <v>39</v>
      </c>
      <c r="D788">
        <v>51.22</v>
      </c>
      <c r="E788">
        <v>11</v>
      </c>
      <c r="F788" s="6">
        <f>IFERROR(VLOOKUP(A788,Orders!A:B,2,FALSE),"")</f>
        <v>37938</v>
      </c>
      <c r="G788" s="6">
        <f>IFERROR(VLOOKUP(A788,Orders!A:C,3,FALSE),"")</f>
        <v>37947</v>
      </c>
      <c r="H788" s="6">
        <f>IFERROR(VLOOKUP(A788,Orders!A:D,4,FALSE),"")</f>
        <v>37940</v>
      </c>
      <c r="I788" t="str">
        <f>IFERROR(VLOOKUP(A788,Orders!A:E,5,FALSE),"")</f>
        <v>Shipped</v>
      </c>
      <c r="J788">
        <f>IFERROR(VLOOKUP(A788,Orders!A:G,7,FALSE),"")</f>
        <v>339</v>
      </c>
      <c r="K788">
        <f>IFERROR(VLOOKUP(J788,Customers!A:L,12,FALSE),"")</f>
        <v>1188</v>
      </c>
      <c r="L788">
        <f>IFERROR(VLOOKUP(J788,Customers!A:M,13,FALSE),"")</f>
        <v>81100</v>
      </c>
      <c r="M788" t="str">
        <f>IFERROR(VLOOKUP(J788,Customers!A:H,8,FALSE),"")</f>
        <v>Philadelphia</v>
      </c>
      <c r="N788">
        <f>IFERROR(VLOOKUP(K788,Employees!A:F,6,FALSE),"")</f>
        <v>2</v>
      </c>
      <c r="O788" t="str">
        <f>IFERROR(VLOOKUP(N788,Offices!A:B,2,FALSE),"")</f>
        <v>Boston</v>
      </c>
      <c r="P788" s="6">
        <f>IFERROR(VLOOKUP(J788,Payments!A:C,3,FALSE),"")</f>
        <v>38284</v>
      </c>
      <c r="Q788">
        <f>IFERROR(VLOOKUP(J788,Payments!A:D,4,FALSE),"")</f>
        <v>23333.06</v>
      </c>
      <c r="R788" t="str">
        <f>IFERROR(VLOOKUP(B788,Products!A:C,3,FALSE),"")</f>
        <v>Vintage Cars</v>
      </c>
      <c r="S788">
        <f>IFERROR(VLOOKUP(B788,Products!A:G,7,FALSE),"")</f>
        <v>5649</v>
      </c>
      <c r="T788">
        <f>IFERROR(VLOOKUP(B788,Products!A:I,9,FALSE),"")</f>
        <v>62.46</v>
      </c>
      <c r="U788">
        <f t="shared" si="96"/>
        <v>7</v>
      </c>
      <c r="V788" t="str">
        <f t="shared" si="97"/>
        <v>No</v>
      </c>
      <c r="W788">
        <f t="shared" si="98"/>
        <v>2003</v>
      </c>
      <c r="X788">
        <f t="shared" si="99"/>
        <v>11</v>
      </c>
      <c r="Y788">
        <f>IFERROR(VLOOKUP(B788,Products!A:I,8,FALSE),"")</f>
        <v>34.35</v>
      </c>
      <c r="Z788">
        <f t="shared" si="100"/>
        <v>1997.58</v>
      </c>
      <c r="AA788">
        <f t="shared" si="101"/>
        <v>49.11208151382823</v>
      </c>
      <c r="AB788">
        <f t="shared" si="102"/>
        <v>0</v>
      </c>
      <c r="AC788">
        <f t="shared" si="103"/>
        <v>657.93</v>
      </c>
    </row>
    <row r="789" spans="1:29">
      <c r="A789">
        <v>10183</v>
      </c>
      <c r="B789" t="s">
        <v>141</v>
      </c>
      <c r="C789">
        <v>22</v>
      </c>
      <c r="D789">
        <v>90.06</v>
      </c>
      <c r="E789">
        <v>10</v>
      </c>
      <c r="F789" s="6">
        <f>IFERROR(VLOOKUP(A789,Orders!A:B,2,FALSE),"")</f>
        <v>37938</v>
      </c>
      <c r="G789" s="6">
        <f>IFERROR(VLOOKUP(A789,Orders!A:C,3,FALSE),"")</f>
        <v>37947</v>
      </c>
      <c r="H789" s="6">
        <f>IFERROR(VLOOKUP(A789,Orders!A:D,4,FALSE),"")</f>
        <v>37940</v>
      </c>
      <c r="I789" t="str">
        <f>IFERROR(VLOOKUP(A789,Orders!A:E,5,FALSE),"")</f>
        <v>Shipped</v>
      </c>
      <c r="J789">
        <f>IFERROR(VLOOKUP(A789,Orders!A:G,7,FALSE),"")</f>
        <v>339</v>
      </c>
      <c r="K789">
        <f>IFERROR(VLOOKUP(J789,Customers!A:L,12,FALSE),"")</f>
        <v>1188</v>
      </c>
      <c r="L789">
        <f>IFERROR(VLOOKUP(J789,Customers!A:M,13,FALSE),"")</f>
        <v>81100</v>
      </c>
      <c r="M789" t="str">
        <f>IFERROR(VLOOKUP(J789,Customers!A:H,8,FALSE),"")</f>
        <v>Philadelphia</v>
      </c>
      <c r="N789">
        <f>IFERROR(VLOOKUP(K789,Employees!A:F,6,FALSE),"")</f>
        <v>2</v>
      </c>
      <c r="O789" t="str">
        <f>IFERROR(VLOOKUP(N789,Offices!A:B,2,FALSE),"")</f>
        <v>Boston</v>
      </c>
      <c r="P789" s="6">
        <f>IFERROR(VLOOKUP(J789,Payments!A:C,3,FALSE),"")</f>
        <v>38284</v>
      </c>
      <c r="Q789">
        <f>IFERROR(VLOOKUP(J789,Payments!A:D,4,FALSE),"")</f>
        <v>23333.06</v>
      </c>
      <c r="R789" t="str">
        <f>IFERROR(VLOOKUP(B789,Products!A:C,3,FALSE),"")</f>
        <v>Vintage Cars</v>
      </c>
      <c r="S789">
        <f>IFERROR(VLOOKUP(B789,Products!A:G,7,FALSE),"")</f>
        <v>5992</v>
      </c>
      <c r="T789">
        <f>IFERROR(VLOOKUP(B789,Products!A:I,9,FALSE),"")</f>
        <v>104.72</v>
      </c>
      <c r="U789">
        <f t="shared" si="96"/>
        <v>7</v>
      </c>
      <c r="V789" t="str">
        <f t="shared" si="97"/>
        <v>No</v>
      </c>
      <c r="W789">
        <f t="shared" si="98"/>
        <v>2003</v>
      </c>
      <c r="X789">
        <f t="shared" si="99"/>
        <v>11</v>
      </c>
      <c r="Y789">
        <f>IFERROR(VLOOKUP(B789,Products!A:I,8,FALSE),"")</f>
        <v>60.74</v>
      </c>
      <c r="Z789">
        <f t="shared" si="100"/>
        <v>1981.3200000000002</v>
      </c>
      <c r="AA789">
        <f t="shared" si="101"/>
        <v>48.271320381955881</v>
      </c>
      <c r="AB789">
        <f t="shared" si="102"/>
        <v>0</v>
      </c>
      <c r="AC789">
        <f t="shared" si="103"/>
        <v>645.04</v>
      </c>
    </row>
    <row r="790" spans="1:29">
      <c r="A790">
        <v>10183</v>
      </c>
      <c r="B790" t="s">
        <v>143</v>
      </c>
      <c r="C790">
        <v>21</v>
      </c>
      <c r="D790">
        <v>118.66</v>
      </c>
      <c r="E790">
        <v>2</v>
      </c>
      <c r="F790" s="6">
        <f>IFERROR(VLOOKUP(A790,Orders!A:B,2,FALSE),"")</f>
        <v>37938</v>
      </c>
      <c r="G790" s="6">
        <f>IFERROR(VLOOKUP(A790,Orders!A:C,3,FALSE),"")</f>
        <v>37947</v>
      </c>
      <c r="H790" s="6">
        <f>IFERROR(VLOOKUP(A790,Orders!A:D,4,FALSE),"")</f>
        <v>37940</v>
      </c>
      <c r="I790" t="str">
        <f>IFERROR(VLOOKUP(A790,Orders!A:E,5,FALSE),"")</f>
        <v>Shipped</v>
      </c>
      <c r="J790">
        <f>IFERROR(VLOOKUP(A790,Orders!A:G,7,FALSE),"")</f>
        <v>339</v>
      </c>
      <c r="K790">
        <f>IFERROR(VLOOKUP(J790,Customers!A:L,12,FALSE),"")</f>
        <v>1188</v>
      </c>
      <c r="L790">
        <f>IFERROR(VLOOKUP(J790,Customers!A:M,13,FALSE),"")</f>
        <v>81100</v>
      </c>
      <c r="M790" t="str">
        <f>IFERROR(VLOOKUP(J790,Customers!A:H,8,FALSE),"")</f>
        <v>Philadelphia</v>
      </c>
      <c r="N790">
        <f>IFERROR(VLOOKUP(K790,Employees!A:F,6,FALSE),"")</f>
        <v>2</v>
      </c>
      <c r="O790" t="str">
        <f>IFERROR(VLOOKUP(N790,Offices!A:B,2,FALSE),"")</f>
        <v>Boston</v>
      </c>
      <c r="P790" s="6">
        <f>IFERROR(VLOOKUP(J790,Payments!A:C,3,FALSE),"")</f>
        <v>38284</v>
      </c>
      <c r="Q790">
        <f>IFERROR(VLOOKUP(J790,Payments!A:D,4,FALSE),"")</f>
        <v>23333.06</v>
      </c>
      <c r="R790" t="str">
        <f>IFERROR(VLOOKUP(B790,Products!A:C,3,FALSE),"")</f>
        <v>Trucks and Buses</v>
      </c>
      <c r="S790">
        <f>IFERROR(VLOOKUP(B790,Products!A:G,7,FALSE),"")</f>
        <v>3128</v>
      </c>
      <c r="T790">
        <f>IFERROR(VLOOKUP(B790,Products!A:I,9,FALSE),"")</f>
        <v>121.08</v>
      </c>
      <c r="U790">
        <f t="shared" si="96"/>
        <v>7</v>
      </c>
      <c r="V790" t="str">
        <f t="shared" si="97"/>
        <v>No</v>
      </c>
      <c r="W790">
        <f t="shared" si="98"/>
        <v>2003</v>
      </c>
      <c r="X790">
        <f t="shared" si="99"/>
        <v>11</v>
      </c>
      <c r="Y790">
        <f>IFERROR(VLOOKUP(B790,Products!A:I,8,FALSE),"")</f>
        <v>84.76</v>
      </c>
      <c r="Z790">
        <f t="shared" si="100"/>
        <v>2491.86</v>
      </c>
      <c r="AA790">
        <f t="shared" si="101"/>
        <v>39.99528079282679</v>
      </c>
      <c r="AB790">
        <f t="shared" si="102"/>
        <v>0</v>
      </c>
      <c r="AC790">
        <f t="shared" si="103"/>
        <v>711.89999999999986</v>
      </c>
    </row>
    <row r="791" spans="1:29">
      <c r="A791">
        <v>10183</v>
      </c>
      <c r="B791" t="s">
        <v>144</v>
      </c>
      <c r="C791">
        <v>40</v>
      </c>
      <c r="D791">
        <v>42.26</v>
      </c>
      <c r="E791">
        <v>6</v>
      </c>
      <c r="F791" s="6">
        <f>IFERROR(VLOOKUP(A791,Orders!A:B,2,FALSE),"")</f>
        <v>37938</v>
      </c>
      <c r="G791" s="6">
        <f>IFERROR(VLOOKUP(A791,Orders!A:C,3,FALSE),"")</f>
        <v>37947</v>
      </c>
      <c r="H791" s="6">
        <f>IFERROR(VLOOKUP(A791,Orders!A:D,4,FALSE),"")</f>
        <v>37940</v>
      </c>
      <c r="I791" t="str">
        <f>IFERROR(VLOOKUP(A791,Orders!A:E,5,FALSE),"")</f>
        <v>Shipped</v>
      </c>
      <c r="J791">
        <f>IFERROR(VLOOKUP(A791,Orders!A:G,7,FALSE),"")</f>
        <v>339</v>
      </c>
      <c r="K791">
        <f>IFERROR(VLOOKUP(J791,Customers!A:L,12,FALSE),"")</f>
        <v>1188</v>
      </c>
      <c r="L791">
        <f>IFERROR(VLOOKUP(J791,Customers!A:M,13,FALSE),"")</f>
        <v>81100</v>
      </c>
      <c r="M791" t="str">
        <f>IFERROR(VLOOKUP(J791,Customers!A:H,8,FALSE),"")</f>
        <v>Philadelphia</v>
      </c>
      <c r="N791">
        <f>IFERROR(VLOOKUP(K791,Employees!A:F,6,FALSE),"")</f>
        <v>2</v>
      </c>
      <c r="O791" t="str">
        <f>IFERROR(VLOOKUP(N791,Offices!A:B,2,FALSE),"")</f>
        <v>Boston</v>
      </c>
      <c r="P791" s="6">
        <f>IFERROR(VLOOKUP(J791,Payments!A:C,3,FALSE),"")</f>
        <v>38284</v>
      </c>
      <c r="Q791">
        <f>IFERROR(VLOOKUP(J791,Payments!A:D,4,FALSE),"")</f>
        <v>23333.06</v>
      </c>
      <c r="R791" t="str">
        <f>IFERROR(VLOOKUP(B791,Products!A:C,3,FALSE),"")</f>
        <v>Vintage Cars</v>
      </c>
      <c r="S791">
        <f>IFERROR(VLOOKUP(B791,Products!A:G,7,FALSE),"")</f>
        <v>6645</v>
      </c>
      <c r="T791">
        <f>IFERROR(VLOOKUP(B791,Products!A:I,9,FALSE),"")</f>
        <v>50.31</v>
      </c>
      <c r="U791">
        <f t="shared" si="96"/>
        <v>7</v>
      </c>
      <c r="V791" t="str">
        <f t="shared" si="97"/>
        <v>No</v>
      </c>
      <c r="W791">
        <f t="shared" si="98"/>
        <v>2003</v>
      </c>
      <c r="X791">
        <f t="shared" si="99"/>
        <v>11</v>
      </c>
      <c r="Y791">
        <f>IFERROR(VLOOKUP(B791,Products!A:I,8,FALSE),"")</f>
        <v>23.14</v>
      </c>
      <c r="Z791">
        <f t="shared" si="100"/>
        <v>1690.3999999999999</v>
      </c>
      <c r="AA791">
        <f t="shared" si="101"/>
        <v>82.627484874675872</v>
      </c>
      <c r="AB791">
        <f t="shared" si="102"/>
        <v>1</v>
      </c>
      <c r="AC791">
        <f t="shared" si="103"/>
        <v>764.8</v>
      </c>
    </row>
    <row r="792" spans="1:29">
      <c r="A792">
        <v>10183</v>
      </c>
      <c r="B792" t="s">
        <v>146</v>
      </c>
      <c r="C792">
        <v>47</v>
      </c>
      <c r="D792">
        <v>81.81</v>
      </c>
      <c r="E792">
        <v>12</v>
      </c>
      <c r="F792" s="6">
        <f>IFERROR(VLOOKUP(A792,Orders!A:B,2,FALSE),"")</f>
        <v>37938</v>
      </c>
      <c r="G792" s="6">
        <f>IFERROR(VLOOKUP(A792,Orders!A:C,3,FALSE),"")</f>
        <v>37947</v>
      </c>
      <c r="H792" s="6">
        <f>IFERROR(VLOOKUP(A792,Orders!A:D,4,FALSE),"")</f>
        <v>37940</v>
      </c>
      <c r="I792" t="str">
        <f>IFERROR(VLOOKUP(A792,Orders!A:E,5,FALSE),"")</f>
        <v>Shipped</v>
      </c>
      <c r="J792">
        <f>IFERROR(VLOOKUP(A792,Orders!A:G,7,FALSE),"")</f>
        <v>339</v>
      </c>
      <c r="K792">
        <f>IFERROR(VLOOKUP(J792,Customers!A:L,12,FALSE),"")</f>
        <v>1188</v>
      </c>
      <c r="L792">
        <f>IFERROR(VLOOKUP(J792,Customers!A:M,13,FALSE),"")</f>
        <v>81100</v>
      </c>
      <c r="M792" t="str">
        <f>IFERROR(VLOOKUP(J792,Customers!A:H,8,FALSE),"")</f>
        <v>Philadelphia</v>
      </c>
      <c r="N792">
        <f>IFERROR(VLOOKUP(K792,Employees!A:F,6,FALSE),"")</f>
        <v>2</v>
      </c>
      <c r="O792" t="str">
        <f>IFERROR(VLOOKUP(N792,Offices!A:B,2,FALSE),"")</f>
        <v>Boston</v>
      </c>
      <c r="P792" s="6">
        <f>IFERROR(VLOOKUP(J792,Payments!A:C,3,FALSE),"")</f>
        <v>38284</v>
      </c>
      <c r="Q792">
        <f>IFERROR(VLOOKUP(J792,Payments!A:D,4,FALSE),"")</f>
        <v>23333.06</v>
      </c>
      <c r="R792" t="str">
        <f>IFERROR(VLOOKUP(B792,Products!A:C,3,FALSE),"")</f>
        <v>Vintage Cars</v>
      </c>
      <c r="S792">
        <f>IFERROR(VLOOKUP(B792,Products!A:G,7,FALSE),"")</f>
        <v>4710</v>
      </c>
      <c r="T792">
        <f>IFERROR(VLOOKUP(B792,Products!A:I,9,FALSE),"")</f>
        <v>97.39</v>
      </c>
      <c r="U792">
        <f t="shared" si="96"/>
        <v>7</v>
      </c>
      <c r="V792" t="str">
        <f t="shared" si="97"/>
        <v>No</v>
      </c>
      <c r="W792">
        <f t="shared" si="98"/>
        <v>2003</v>
      </c>
      <c r="X792">
        <f t="shared" si="99"/>
        <v>11</v>
      </c>
      <c r="Y792">
        <f>IFERROR(VLOOKUP(B792,Products!A:I,8,FALSE),"")</f>
        <v>57.46</v>
      </c>
      <c r="Z792">
        <f t="shared" si="100"/>
        <v>3845.07</v>
      </c>
      <c r="AA792">
        <f t="shared" si="101"/>
        <v>42.377305951966591</v>
      </c>
      <c r="AB792">
        <f t="shared" si="102"/>
        <v>0</v>
      </c>
      <c r="AC792">
        <f t="shared" si="103"/>
        <v>1144.45</v>
      </c>
    </row>
    <row r="793" spans="1:29">
      <c r="A793">
        <v>10183</v>
      </c>
      <c r="B793" t="s">
        <v>148</v>
      </c>
      <c r="C793">
        <v>49</v>
      </c>
      <c r="D793">
        <v>52.36</v>
      </c>
      <c r="E793">
        <v>4</v>
      </c>
      <c r="F793" s="6">
        <f>IFERROR(VLOOKUP(A793,Orders!A:B,2,FALSE),"")</f>
        <v>37938</v>
      </c>
      <c r="G793" s="6">
        <f>IFERROR(VLOOKUP(A793,Orders!A:C,3,FALSE),"")</f>
        <v>37947</v>
      </c>
      <c r="H793" s="6">
        <f>IFERROR(VLOOKUP(A793,Orders!A:D,4,FALSE),"")</f>
        <v>37940</v>
      </c>
      <c r="I793" t="str">
        <f>IFERROR(VLOOKUP(A793,Orders!A:E,5,FALSE),"")</f>
        <v>Shipped</v>
      </c>
      <c r="J793">
        <f>IFERROR(VLOOKUP(A793,Orders!A:G,7,FALSE),"")</f>
        <v>339</v>
      </c>
      <c r="K793">
        <f>IFERROR(VLOOKUP(J793,Customers!A:L,12,FALSE),"")</f>
        <v>1188</v>
      </c>
      <c r="L793">
        <f>IFERROR(VLOOKUP(J793,Customers!A:M,13,FALSE),"")</f>
        <v>81100</v>
      </c>
      <c r="M793" t="str">
        <f>IFERROR(VLOOKUP(J793,Customers!A:H,8,FALSE),"")</f>
        <v>Philadelphia</v>
      </c>
      <c r="N793">
        <f>IFERROR(VLOOKUP(K793,Employees!A:F,6,FALSE),"")</f>
        <v>2</v>
      </c>
      <c r="O793" t="str">
        <f>IFERROR(VLOOKUP(N793,Offices!A:B,2,FALSE),"")</f>
        <v>Boston</v>
      </c>
      <c r="P793" s="6">
        <f>IFERROR(VLOOKUP(J793,Payments!A:C,3,FALSE),"")</f>
        <v>38284</v>
      </c>
      <c r="Q793">
        <f>IFERROR(VLOOKUP(J793,Payments!A:D,4,FALSE),"")</f>
        <v>23333.06</v>
      </c>
      <c r="R793" t="str">
        <f>IFERROR(VLOOKUP(B793,Products!A:C,3,FALSE),"")</f>
        <v>Trucks and Buses</v>
      </c>
      <c r="S793">
        <f>IFERROR(VLOOKUP(B793,Products!A:G,7,FALSE),"")</f>
        <v>814</v>
      </c>
      <c r="T793">
        <f>IFERROR(VLOOKUP(B793,Products!A:I,9,FALSE),"")</f>
        <v>64.64</v>
      </c>
      <c r="U793">
        <f t="shared" si="96"/>
        <v>7</v>
      </c>
      <c r="V793" t="str">
        <f t="shared" si="97"/>
        <v>No</v>
      </c>
      <c r="W793">
        <f t="shared" si="98"/>
        <v>2003</v>
      </c>
      <c r="X793">
        <f t="shared" si="99"/>
        <v>11</v>
      </c>
      <c r="Y793">
        <f>IFERROR(VLOOKUP(B793,Products!A:I,8,FALSE),"")</f>
        <v>33.61</v>
      </c>
      <c r="Z793">
        <f t="shared" si="100"/>
        <v>2565.64</v>
      </c>
      <c r="AA793">
        <f t="shared" si="101"/>
        <v>55.786968164236839</v>
      </c>
      <c r="AB793">
        <f t="shared" si="102"/>
        <v>0</v>
      </c>
      <c r="AC793">
        <f t="shared" si="103"/>
        <v>918.75</v>
      </c>
    </row>
    <row r="794" spans="1:29">
      <c r="A794">
        <v>10183</v>
      </c>
      <c r="B794" t="s">
        <v>149</v>
      </c>
      <c r="C794">
        <v>23</v>
      </c>
      <c r="D794">
        <v>85.98</v>
      </c>
      <c r="E794">
        <v>3</v>
      </c>
      <c r="F794" s="6">
        <f>IFERROR(VLOOKUP(A794,Orders!A:B,2,FALSE),"")</f>
        <v>37938</v>
      </c>
      <c r="G794" s="6">
        <f>IFERROR(VLOOKUP(A794,Orders!A:C,3,FALSE),"")</f>
        <v>37947</v>
      </c>
      <c r="H794" s="6">
        <f>IFERROR(VLOOKUP(A794,Orders!A:D,4,FALSE),"")</f>
        <v>37940</v>
      </c>
      <c r="I794" t="str">
        <f>IFERROR(VLOOKUP(A794,Orders!A:E,5,FALSE),"")</f>
        <v>Shipped</v>
      </c>
      <c r="J794">
        <f>IFERROR(VLOOKUP(A794,Orders!A:G,7,FALSE),"")</f>
        <v>339</v>
      </c>
      <c r="K794">
        <f>IFERROR(VLOOKUP(J794,Customers!A:L,12,FALSE),"")</f>
        <v>1188</v>
      </c>
      <c r="L794">
        <f>IFERROR(VLOOKUP(J794,Customers!A:M,13,FALSE),"")</f>
        <v>81100</v>
      </c>
      <c r="M794" t="str">
        <f>IFERROR(VLOOKUP(J794,Customers!A:H,8,FALSE),"")</f>
        <v>Philadelphia</v>
      </c>
      <c r="N794">
        <f>IFERROR(VLOOKUP(K794,Employees!A:F,6,FALSE),"")</f>
        <v>2</v>
      </c>
      <c r="O794" t="str">
        <f>IFERROR(VLOOKUP(N794,Offices!A:B,2,FALSE),"")</f>
        <v>Boston</v>
      </c>
      <c r="P794" s="6">
        <f>IFERROR(VLOOKUP(J794,Payments!A:C,3,FALSE),"")</f>
        <v>38284</v>
      </c>
      <c r="Q794">
        <f>IFERROR(VLOOKUP(J794,Payments!A:D,4,FALSE),"")</f>
        <v>23333.06</v>
      </c>
      <c r="R794" t="str">
        <f>IFERROR(VLOOKUP(B794,Products!A:C,3,FALSE),"")</f>
        <v>Classic Cars</v>
      </c>
      <c r="S794">
        <f>IFERROR(VLOOKUP(B794,Products!A:G,7,FALSE),"")</f>
        <v>6934</v>
      </c>
      <c r="T794">
        <f>IFERROR(VLOOKUP(B794,Products!A:I,9,FALSE),"")</f>
        <v>101.15</v>
      </c>
      <c r="U794">
        <f t="shared" si="96"/>
        <v>7</v>
      </c>
      <c r="V794" t="str">
        <f t="shared" si="97"/>
        <v>No</v>
      </c>
      <c r="W794">
        <f t="shared" si="98"/>
        <v>2003</v>
      </c>
      <c r="X794">
        <f t="shared" si="99"/>
        <v>11</v>
      </c>
      <c r="Y794">
        <f>IFERROR(VLOOKUP(B794,Products!A:I,8,FALSE),"")</f>
        <v>46.53</v>
      </c>
      <c r="Z794">
        <f t="shared" si="100"/>
        <v>1977.5400000000002</v>
      </c>
      <c r="AA794">
        <f t="shared" si="101"/>
        <v>84.784010315925215</v>
      </c>
      <c r="AB794">
        <f t="shared" si="102"/>
        <v>1</v>
      </c>
      <c r="AC794">
        <f t="shared" si="103"/>
        <v>907.35</v>
      </c>
    </row>
    <row r="795" spans="1:29">
      <c r="A795">
        <v>10184</v>
      </c>
      <c r="B795" t="s">
        <v>151</v>
      </c>
      <c r="C795">
        <v>37</v>
      </c>
      <c r="D795">
        <v>105.47</v>
      </c>
      <c r="E795">
        <v>6</v>
      </c>
      <c r="F795" s="6">
        <f>IFERROR(VLOOKUP(A795,Orders!A:B,2,FALSE),"")</f>
        <v>37939</v>
      </c>
      <c r="G795" s="6">
        <f>IFERROR(VLOOKUP(A795,Orders!A:C,3,FALSE),"")</f>
        <v>37947</v>
      </c>
      <c r="H795" s="6">
        <f>IFERROR(VLOOKUP(A795,Orders!A:D,4,FALSE),"")</f>
        <v>37945</v>
      </c>
      <c r="I795" t="str">
        <f>IFERROR(VLOOKUP(A795,Orders!A:E,5,FALSE),"")</f>
        <v>Shipped</v>
      </c>
      <c r="J795">
        <f>IFERROR(VLOOKUP(A795,Orders!A:G,7,FALSE),"")</f>
        <v>484</v>
      </c>
      <c r="K795">
        <f>IFERROR(VLOOKUP(J795,Customers!A:L,12,FALSE),"")</f>
        <v>1702</v>
      </c>
      <c r="L795">
        <f>IFERROR(VLOOKUP(J795,Customers!A:M,13,FALSE),"")</f>
        <v>65700</v>
      </c>
      <c r="M795" t="str">
        <f>IFERROR(VLOOKUP(J795,Customers!A:H,8,FALSE),"")</f>
        <v>Sevilla</v>
      </c>
      <c r="N795">
        <f>IFERROR(VLOOKUP(K795,Employees!A:F,6,FALSE),"")</f>
        <v>4</v>
      </c>
      <c r="O795" t="str">
        <f>IFERROR(VLOOKUP(N795,Offices!A:B,2,FALSE),"")</f>
        <v>Paris</v>
      </c>
      <c r="P795" s="6">
        <f>IFERROR(VLOOKUP(J795,Payments!A:C,3,FALSE),"")</f>
        <v>38286</v>
      </c>
      <c r="Q795">
        <f>IFERROR(VLOOKUP(J795,Payments!A:D,4,FALSE),"")</f>
        <v>3474.66</v>
      </c>
      <c r="R795" t="str">
        <f>IFERROR(VLOOKUP(B795,Products!A:C,3,FALSE),"")</f>
        <v>Trucks and Buses</v>
      </c>
      <c r="S795">
        <f>IFERROR(VLOOKUP(B795,Products!A:G,7,FALSE),"")</f>
        <v>6125</v>
      </c>
      <c r="T795">
        <f>IFERROR(VLOOKUP(B795,Products!A:I,9,FALSE),"")</f>
        <v>118.5</v>
      </c>
      <c r="U795">
        <f t="shared" si="96"/>
        <v>2</v>
      </c>
      <c r="V795" t="str">
        <f t="shared" si="97"/>
        <v>Yes</v>
      </c>
      <c r="W795">
        <f t="shared" si="98"/>
        <v>2003</v>
      </c>
      <c r="X795">
        <f t="shared" si="99"/>
        <v>11</v>
      </c>
      <c r="Y795">
        <f>IFERROR(VLOOKUP(B795,Products!A:I,8,FALSE),"")</f>
        <v>55.7</v>
      </c>
      <c r="Z795">
        <f t="shared" si="100"/>
        <v>3902.39</v>
      </c>
      <c r="AA795">
        <f t="shared" si="101"/>
        <v>89.353680430879706</v>
      </c>
      <c r="AB795">
        <f t="shared" si="102"/>
        <v>1</v>
      </c>
      <c r="AC795">
        <f t="shared" si="103"/>
        <v>1841.4899999999998</v>
      </c>
    </row>
    <row r="796" spans="1:29">
      <c r="A796">
        <v>10184</v>
      </c>
      <c r="B796" t="s">
        <v>152</v>
      </c>
      <c r="C796">
        <v>46</v>
      </c>
      <c r="D796">
        <v>145.72</v>
      </c>
      <c r="E796">
        <v>5</v>
      </c>
      <c r="F796" s="6">
        <f>IFERROR(VLOOKUP(A796,Orders!A:B,2,FALSE),"")</f>
        <v>37939</v>
      </c>
      <c r="G796" s="6">
        <f>IFERROR(VLOOKUP(A796,Orders!A:C,3,FALSE),"")</f>
        <v>37947</v>
      </c>
      <c r="H796" s="6">
        <f>IFERROR(VLOOKUP(A796,Orders!A:D,4,FALSE),"")</f>
        <v>37945</v>
      </c>
      <c r="I796" t="str">
        <f>IFERROR(VLOOKUP(A796,Orders!A:E,5,FALSE),"")</f>
        <v>Shipped</v>
      </c>
      <c r="J796">
        <f>IFERROR(VLOOKUP(A796,Orders!A:G,7,FALSE),"")</f>
        <v>484</v>
      </c>
      <c r="K796">
        <f>IFERROR(VLOOKUP(J796,Customers!A:L,12,FALSE),"")</f>
        <v>1702</v>
      </c>
      <c r="L796">
        <f>IFERROR(VLOOKUP(J796,Customers!A:M,13,FALSE),"")</f>
        <v>65700</v>
      </c>
      <c r="M796" t="str">
        <f>IFERROR(VLOOKUP(J796,Customers!A:H,8,FALSE),"")</f>
        <v>Sevilla</v>
      </c>
      <c r="N796">
        <f>IFERROR(VLOOKUP(K796,Employees!A:F,6,FALSE),"")</f>
        <v>4</v>
      </c>
      <c r="O796" t="str">
        <f>IFERROR(VLOOKUP(N796,Offices!A:B,2,FALSE),"")</f>
        <v>Paris</v>
      </c>
      <c r="P796" s="6">
        <f>IFERROR(VLOOKUP(J796,Payments!A:C,3,FALSE),"")</f>
        <v>38286</v>
      </c>
      <c r="Q796">
        <f>IFERROR(VLOOKUP(J796,Payments!A:D,4,FALSE),"")</f>
        <v>3474.66</v>
      </c>
      <c r="R796" t="str">
        <f>IFERROR(VLOOKUP(B796,Products!A:C,3,FALSE),"")</f>
        <v>Classic Cars</v>
      </c>
      <c r="S796">
        <f>IFERROR(VLOOKUP(B796,Products!A:G,7,FALSE),"")</f>
        <v>4724</v>
      </c>
      <c r="T796">
        <f>IFERROR(VLOOKUP(B796,Products!A:I,9,FALSE),"")</f>
        <v>163.72999999999999</v>
      </c>
      <c r="U796">
        <f t="shared" si="96"/>
        <v>2</v>
      </c>
      <c r="V796" t="str">
        <f t="shared" si="97"/>
        <v>Yes</v>
      </c>
      <c r="W796">
        <f t="shared" si="98"/>
        <v>2003</v>
      </c>
      <c r="X796">
        <f t="shared" si="99"/>
        <v>11</v>
      </c>
      <c r="Y796">
        <f>IFERROR(VLOOKUP(B796,Products!A:I,8,FALSE),"")</f>
        <v>101.51</v>
      </c>
      <c r="Z796">
        <f t="shared" si="100"/>
        <v>6703.12</v>
      </c>
      <c r="AA796">
        <f t="shared" si="101"/>
        <v>43.552359373460739</v>
      </c>
      <c r="AB796">
        <f t="shared" si="102"/>
        <v>0</v>
      </c>
      <c r="AC796">
        <f t="shared" si="103"/>
        <v>2033.6599999999996</v>
      </c>
    </row>
    <row r="797" spans="1:29">
      <c r="A797">
        <v>10184</v>
      </c>
      <c r="B797" t="s">
        <v>153</v>
      </c>
      <c r="C797">
        <v>46</v>
      </c>
      <c r="D797">
        <v>119.05</v>
      </c>
      <c r="E797">
        <v>9</v>
      </c>
      <c r="F797" s="6">
        <f>IFERROR(VLOOKUP(A797,Orders!A:B,2,FALSE),"")</f>
        <v>37939</v>
      </c>
      <c r="G797" s="6">
        <f>IFERROR(VLOOKUP(A797,Orders!A:C,3,FALSE),"")</f>
        <v>37947</v>
      </c>
      <c r="H797" s="6">
        <f>IFERROR(VLOOKUP(A797,Orders!A:D,4,FALSE),"")</f>
        <v>37945</v>
      </c>
      <c r="I797" t="str">
        <f>IFERROR(VLOOKUP(A797,Orders!A:E,5,FALSE),"")</f>
        <v>Shipped</v>
      </c>
      <c r="J797">
        <f>IFERROR(VLOOKUP(A797,Orders!A:G,7,FALSE),"")</f>
        <v>484</v>
      </c>
      <c r="K797">
        <f>IFERROR(VLOOKUP(J797,Customers!A:L,12,FALSE),"")</f>
        <v>1702</v>
      </c>
      <c r="L797">
        <f>IFERROR(VLOOKUP(J797,Customers!A:M,13,FALSE),"")</f>
        <v>65700</v>
      </c>
      <c r="M797" t="str">
        <f>IFERROR(VLOOKUP(J797,Customers!A:H,8,FALSE),"")</f>
        <v>Sevilla</v>
      </c>
      <c r="N797">
        <f>IFERROR(VLOOKUP(K797,Employees!A:F,6,FALSE),"")</f>
        <v>4</v>
      </c>
      <c r="O797" t="str">
        <f>IFERROR(VLOOKUP(N797,Offices!A:B,2,FALSE),"")</f>
        <v>Paris</v>
      </c>
      <c r="P797" s="6">
        <f>IFERROR(VLOOKUP(J797,Payments!A:C,3,FALSE),"")</f>
        <v>38286</v>
      </c>
      <c r="Q797">
        <f>IFERROR(VLOOKUP(J797,Payments!A:D,4,FALSE),"")</f>
        <v>3474.66</v>
      </c>
      <c r="R797" t="str">
        <f>IFERROR(VLOOKUP(B797,Products!A:C,3,FALSE),"")</f>
        <v>Trucks and Buses</v>
      </c>
      <c r="S797">
        <f>IFERROR(VLOOKUP(B797,Products!A:G,7,FALSE),"")</f>
        <v>8258</v>
      </c>
      <c r="T797">
        <f>IFERROR(VLOOKUP(B797,Products!A:I,9,FALSE),"")</f>
        <v>122.73</v>
      </c>
      <c r="U797">
        <f t="shared" si="96"/>
        <v>2</v>
      </c>
      <c r="V797" t="str">
        <f t="shared" si="97"/>
        <v>Yes</v>
      </c>
      <c r="W797">
        <f t="shared" si="98"/>
        <v>2003</v>
      </c>
      <c r="X797">
        <f t="shared" si="99"/>
        <v>11</v>
      </c>
      <c r="Y797">
        <f>IFERROR(VLOOKUP(B797,Products!A:I,8,FALSE),"")</f>
        <v>74.86</v>
      </c>
      <c r="Z797">
        <f t="shared" si="100"/>
        <v>5476.3</v>
      </c>
      <c r="AA797">
        <f t="shared" si="101"/>
        <v>59.03018968741651</v>
      </c>
      <c r="AB797">
        <f t="shared" si="102"/>
        <v>0</v>
      </c>
      <c r="AC797">
        <f t="shared" si="103"/>
        <v>2032.7399999999998</v>
      </c>
    </row>
    <row r="798" spans="1:29">
      <c r="A798">
        <v>10184</v>
      </c>
      <c r="B798" t="s">
        <v>138</v>
      </c>
      <c r="C798">
        <v>44</v>
      </c>
      <c r="D798">
        <v>60.77</v>
      </c>
      <c r="E798">
        <v>12</v>
      </c>
      <c r="F798" s="6">
        <f>IFERROR(VLOOKUP(A798,Orders!A:B,2,FALSE),"")</f>
        <v>37939</v>
      </c>
      <c r="G798" s="6">
        <f>IFERROR(VLOOKUP(A798,Orders!A:C,3,FALSE),"")</f>
        <v>37947</v>
      </c>
      <c r="H798" s="6">
        <f>IFERROR(VLOOKUP(A798,Orders!A:D,4,FALSE),"")</f>
        <v>37945</v>
      </c>
      <c r="I798" t="str">
        <f>IFERROR(VLOOKUP(A798,Orders!A:E,5,FALSE),"")</f>
        <v>Shipped</v>
      </c>
      <c r="J798">
        <f>IFERROR(VLOOKUP(A798,Orders!A:G,7,FALSE),"")</f>
        <v>484</v>
      </c>
      <c r="K798">
        <f>IFERROR(VLOOKUP(J798,Customers!A:L,12,FALSE),"")</f>
        <v>1702</v>
      </c>
      <c r="L798">
        <f>IFERROR(VLOOKUP(J798,Customers!A:M,13,FALSE),"")</f>
        <v>65700</v>
      </c>
      <c r="M798" t="str">
        <f>IFERROR(VLOOKUP(J798,Customers!A:H,8,FALSE),"")</f>
        <v>Sevilla</v>
      </c>
      <c r="N798">
        <f>IFERROR(VLOOKUP(K798,Employees!A:F,6,FALSE),"")</f>
        <v>4</v>
      </c>
      <c r="O798" t="str">
        <f>IFERROR(VLOOKUP(N798,Offices!A:B,2,FALSE),"")</f>
        <v>Paris</v>
      </c>
      <c r="P798" s="6">
        <f>IFERROR(VLOOKUP(J798,Payments!A:C,3,FALSE),"")</f>
        <v>38286</v>
      </c>
      <c r="Q798">
        <f>IFERROR(VLOOKUP(J798,Payments!A:D,4,FALSE),"")</f>
        <v>3474.66</v>
      </c>
      <c r="R798" t="str">
        <f>IFERROR(VLOOKUP(B798,Products!A:C,3,FALSE),"")</f>
        <v>Trucks and Buses</v>
      </c>
      <c r="S798">
        <f>IFERROR(VLOOKUP(B798,Products!A:G,7,FALSE),"")</f>
        <v>2018</v>
      </c>
      <c r="T798">
        <f>IFERROR(VLOOKUP(B798,Products!A:I,9,FALSE),"")</f>
        <v>60.77</v>
      </c>
      <c r="U798">
        <f t="shared" si="96"/>
        <v>2</v>
      </c>
      <c r="V798" t="str">
        <f t="shared" si="97"/>
        <v>Yes</v>
      </c>
      <c r="W798">
        <f t="shared" si="98"/>
        <v>2003</v>
      </c>
      <c r="X798">
        <f t="shared" si="99"/>
        <v>11</v>
      </c>
      <c r="Y798">
        <f>IFERROR(VLOOKUP(B798,Products!A:I,8,FALSE),"")</f>
        <v>24.92</v>
      </c>
      <c r="Z798">
        <f t="shared" si="100"/>
        <v>2673.88</v>
      </c>
      <c r="AA798">
        <f t="shared" si="101"/>
        <v>143.86035313001605</v>
      </c>
      <c r="AB798">
        <f t="shared" si="102"/>
        <v>1</v>
      </c>
      <c r="AC798">
        <f t="shared" si="103"/>
        <v>1577.4</v>
      </c>
    </row>
    <row r="799" spans="1:29">
      <c r="A799">
        <v>10184</v>
      </c>
      <c r="B799" t="s">
        <v>154</v>
      </c>
      <c r="C799">
        <v>28</v>
      </c>
      <c r="D799">
        <v>165.95</v>
      </c>
      <c r="E799">
        <v>10</v>
      </c>
      <c r="F799" s="6">
        <f>IFERROR(VLOOKUP(A799,Orders!A:B,2,FALSE),"")</f>
        <v>37939</v>
      </c>
      <c r="G799" s="6">
        <f>IFERROR(VLOOKUP(A799,Orders!A:C,3,FALSE),"")</f>
        <v>37947</v>
      </c>
      <c r="H799" s="6">
        <f>IFERROR(VLOOKUP(A799,Orders!A:D,4,FALSE),"")</f>
        <v>37945</v>
      </c>
      <c r="I799" t="str">
        <f>IFERROR(VLOOKUP(A799,Orders!A:E,5,FALSE),"")</f>
        <v>Shipped</v>
      </c>
      <c r="J799">
        <f>IFERROR(VLOOKUP(A799,Orders!A:G,7,FALSE),"")</f>
        <v>484</v>
      </c>
      <c r="K799">
        <f>IFERROR(VLOOKUP(J799,Customers!A:L,12,FALSE),"")</f>
        <v>1702</v>
      </c>
      <c r="L799">
        <f>IFERROR(VLOOKUP(J799,Customers!A:M,13,FALSE),"")</f>
        <v>65700</v>
      </c>
      <c r="M799" t="str">
        <f>IFERROR(VLOOKUP(J799,Customers!A:H,8,FALSE),"")</f>
        <v>Sevilla</v>
      </c>
      <c r="N799">
        <f>IFERROR(VLOOKUP(K799,Employees!A:F,6,FALSE),"")</f>
        <v>4</v>
      </c>
      <c r="O799" t="str">
        <f>IFERROR(VLOOKUP(N799,Offices!A:B,2,FALSE),"")</f>
        <v>Paris</v>
      </c>
      <c r="P799" s="6">
        <f>IFERROR(VLOOKUP(J799,Payments!A:C,3,FALSE),"")</f>
        <v>38286</v>
      </c>
      <c r="Q799">
        <f>IFERROR(VLOOKUP(J799,Payments!A:D,4,FALSE),"")</f>
        <v>3474.66</v>
      </c>
      <c r="R799" t="str">
        <f>IFERROR(VLOOKUP(B799,Products!A:C,3,FALSE),"")</f>
        <v>Classic Cars</v>
      </c>
      <c r="S799">
        <f>IFERROR(VLOOKUP(B799,Products!A:G,7,FALSE),"")</f>
        <v>8347</v>
      </c>
      <c r="T799">
        <f>IFERROR(VLOOKUP(B799,Products!A:I,9,FALSE),"")</f>
        <v>169.34</v>
      </c>
      <c r="U799">
        <f t="shared" si="96"/>
        <v>2</v>
      </c>
      <c r="V799" t="str">
        <f t="shared" si="97"/>
        <v>Yes</v>
      </c>
      <c r="W799">
        <f t="shared" si="98"/>
        <v>2003</v>
      </c>
      <c r="X799">
        <f t="shared" si="99"/>
        <v>11</v>
      </c>
      <c r="Y799">
        <f>IFERROR(VLOOKUP(B799,Products!A:I,8,FALSE),"")</f>
        <v>77.900000000000006</v>
      </c>
      <c r="Z799">
        <f t="shared" si="100"/>
        <v>4646.5999999999995</v>
      </c>
      <c r="AA799">
        <f t="shared" si="101"/>
        <v>113.02952503209241</v>
      </c>
      <c r="AB799">
        <f t="shared" si="102"/>
        <v>1</v>
      </c>
      <c r="AC799">
        <f t="shared" si="103"/>
        <v>2465.3999999999996</v>
      </c>
    </row>
    <row r="800" spans="1:29">
      <c r="A800">
        <v>10184</v>
      </c>
      <c r="B800" t="s">
        <v>156</v>
      </c>
      <c r="C800">
        <v>31</v>
      </c>
      <c r="D800">
        <v>57.22</v>
      </c>
      <c r="E800">
        <v>3</v>
      </c>
      <c r="F800" s="6">
        <f>IFERROR(VLOOKUP(A800,Orders!A:B,2,FALSE),"")</f>
        <v>37939</v>
      </c>
      <c r="G800" s="6">
        <f>IFERROR(VLOOKUP(A800,Orders!A:C,3,FALSE),"")</f>
        <v>37947</v>
      </c>
      <c r="H800" s="6">
        <f>IFERROR(VLOOKUP(A800,Orders!A:D,4,FALSE),"")</f>
        <v>37945</v>
      </c>
      <c r="I800" t="str">
        <f>IFERROR(VLOOKUP(A800,Orders!A:E,5,FALSE),"")</f>
        <v>Shipped</v>
      </c>
      <c r="J800">
        <f>IFERROR(VLOOKUP(A800,Orders!A:G,7,FALSE),"")</f>
        <v>484</v>
      </c>
      <c r="K800">
        <f>IFERROR(VLOOKUP(J800,Customers!A:L,12,FALSE),"")</f>
        <v>1702</v>
      </c>
      <c r="L800">
        <f>IFERROR(VLOOKUP(J800,Customers!A:M,13,FALSE),"")</f>
        <v>65700</v>
      </c>
      <c r="M800" t="str">
        <f>IFERROR(VLOOKUP(J800,Customers!A:H,8,FALSE),"")</f>
        <v>Sevilla</v>
      </c>
      <c r="N800">
        <f>IFERROR(VLOOKUP(K800,Employees!A:F,6,FALSE),"")</f>
        <v>4</v>
      </c>
      <c r="O800" t="str">
        <f>IFERROR(VLOOKUP(N800,Offices!A:B,2,FALSE),"")</f>
        <v>Paris</v>
      </c>
      <c r="P800" s="6">
        <f>IFERROR(VLOOKUP(J800,Payments!A:C,3,FALSE),"")</f>
        <v>38286</v>
      </c>
      <c r="Q800">
        <f>IFERROR(VLOOKUP(J800,Payments!A:D,4,FALSE),"")</f>
        <v>3474.66</v>
      </c>
      <c r="R800" t="str">
        <f>IFERROR(VLOOKUP(B800,Products!A:C,3,FALSE),"")</f>
        <v>Classic Cars</v>
      </c>
      <c r="S800">
        <f>IFERROR(VLOOKUP(B800,Products!A:G,7,FALSE),"")</f>
        <v>4074</v>
      </c>
      <c r="T800">
        <f>IFERROR(VLOOKUP(B800,Products!A:I,9,FALSE),"")</f>
        <v>57.8</v>
      </c>
      <c r="U800">
        <f t="shared" si="96"/>
        <v>2</v>
      </c>
      <c r="V800" t="str">
        <f t="shared" si="97"/>
        <v>Yes</v>
      </c>
      <c r="W800">
        <f t="shared" si="98"/>
        <v>2003</v>
      </c>
      <c r="X800">
        <f t="shared" si="99"/>
        <v>11</v>
      </c>
      <c r="Y800">
        <f>IFERROR(VLOOKUP(B800,Products!A:I,8,FALSE),"")</f>
        <v>32.369999999999997</v>
      </c>
      <c r="Z800">
        <f t="shared" si="100"/>
        <v>1773.82</v>
      </c>
      <c r="AA800">
        <f t="shared" si="101"/>
        <v>76.768612913191234</v>
      </c>
      <c r="AB800">
        <f t="shared" si="102"/>
        <v>1</v>
      </c>
      <c r="AC800">
        <f t="shared" si="103"/>
        <v>770.35</v>
      </c>
    </row>
    <row r="801" spans="1:29">
      <c r="A801">
        <v>10184</v>
      </c>
      <c r="B801" t="s">
        <v>145</v>
      </c>
      <c r="C801">
        <v>24</v>
      </c>
      <c r="D801">
        <v>117.57</v>
      </c>
      <c r="E801">
        <v>11</v>
      </c>
      <c r="F801" s="6">
        <f>IFERROR(VLOOKUP(A801,Orders!A:B,2,FALSE),"")</f>
        <v>37939</v>
      </c>
      <c r="G801" s="6">
        <f>IFERROR(VLOOKUP(A801,Orders!A:C,3,FALSE),"")</f>
        <v>37947</v>
      </c>
      <c r="H801" s="6">
        <f>IFERROR(VLOOKUP(A801,Orders!A:D,4,FALSE),"")</f>
        <v>37945</v>
      </c>
      <c r="I801" t="str">
        <f>IFERROR(VLOOKUP(A801,Orders!A:E,5,FALSE),"")</f>
        <v>Shipped</v>
      </c>
      <c r="J801">
        <f>IFERROR(VLOOKUP(A801,Orders!A:G,7,FALSE),"")</f>
        <v>484</v>
      </c>
      <c r="K801">
        <f>IFERROR(VLOOKUP(J801,Customers!A:L,12,FALSE),"")</f>
        <v>1702</v>
      </c>
      <c r="L801">
        <f>IFERROR(VLOOKUP(J801,Customers!A:M,13,FALSE),"")</f>
        <v>65700</v>
      </c>
      <c r="M801" t="str">
        <f>IFERROR(VLOOKUP(J801,Customers!A:H,8,FALSE),"")</f>
        <v>Sevilla</v>
      </c>
      <c r="N801">
        <f>IFERROR(VLOOKUP(K801,Employees!A:F,6,FALSE),"")</f>
        <v>4</v>
      </c>
      <c r="O801" t="str">
        <f>IFERROR(VLOOKUP(N801,Offices!A:B,2,FALSE),"")</f>
        <v>Paris</v>
      </c>
      <c r="P801" s="6">
        <f>IFERROR(VLOOKUP(J801,Payments!A:C,3,FALSE),"")</f>
        <v>38286</v>
      </c>
      <c r="Q801">
        <f>IFERROR(VLOOKUP(J801,Payments!A:D,4,FALSE),"")</f>
        <v>3474.66</v>
      </c>
      <c r="R801" t="str">
        <f>IFERROR(VLOOKUP(B801,Products!A:C,3,FALSE),"")</f>
        <v>Trucks and Buses</v>
      </c>
      <c r="S801">
        <f>IFERROR(VLOOKUP(B801,Products!A:G,7,FALSE),"")</f>
        <v>2327</v>
      </c>
      <c r="T801">
        <f>IFERROR(VLOOKUP(B801,Products!A:I,9,FALSE),"")</f>
        <v>127.79</v>
      </c>
      <c r="U801">
        <f t="shared" si="96"/>
        <v>2</v>
      </c>
      <c r="V801" t="str">
        <f t="shared" si="97"/>
        <v>Yes</v>
      </c>
      <c r="W801">
        <f t="shared" si="98"/>
        <v>2003</v>
      </c>
      <c r="X801">
        <f t="shared" si="99"/>
        <v>11</v>
      </c>
      <c r="Y801">
        <f>IFERROR(VLOOKUP(B801,Products!A:I,8,FALSE),"")</f>
        <v>61.34</v>
      </c>
      <c r="Z801">
        <f t="shared" si="100"/>
        <v>2821.68</v>
      </c>
      <c r="AA801">
        <f t="shared" si="101"/>
        <v>91.669383762634467</v>
      </c>
      <c r="AB801">
        <f t="shared" si="102"/>
        <v>1</v>
      </c>
      <c r="AC801">
        <f t="shared" si="103"/>
        <v>1349.5199999999998</v>
      </c>
    </row>
    <row r="802" spans="1:29">
      <c r="A802">
        <v>10184</v>
      </c>
      <c r="B802" t="s">
        <v>157</v>
      </c>
      <c r="C802">
        <v>42</v>
      </c>
      <c r="D802">
        <v>30.06</v>
      </c>
      <c r="E802">
        <v>7</v>
      </c>
      <c r="F802" s="6">
        <f>IFERROR(VLOOKUP(A802,Orders!A:B,2,FALSE),"")</f>
        <v>37939</v>
      </c>
      <c r="G802" s="6">
        <f>IFERROR(VLOOKUP(A802,Orders!A:C,3,FALSE),"")</f>
        <v>37947</v>
      </c>
      <c r="H802" s="6">
        <f>IFERROR(VLOOKUP(A802,Orders!A:D,4,FALSE),"")</f>
        <v>37945</v>
      </c>
      <c r="I802" t="str">
        <f>IFERROR(VLOOKUP(A802,Orders!A:E,5,FALSE),"")</f>
        <v>Shipped</v>
      </c>
      <c r="J802">
        <f>IFERROR(VLOOKUP(A802,Orders!A:G,7,FALSE),"")</f>
        <v>484</v>
      </c>
      <c r="K802">
        <f>IFERROR(VLOOKUP(J802,Customers!A:L,12,FALSE),"")</f>
        <v>1702</v>
      </c>
      <c r="L802">
        <f>IFERROR(VLOOKUP(J802,Customers!A:M,13,FALSE),"")</f>
        <v>65700</v>
      </c>
      <c r="M802" t="str">
        <f>IFERROR(VLOOKUP(J802,Customers!A:H,8,FALSE),"")</f>
        <v>Sevilla</v>
      </c>
      <c r="N802">
        <f>IFERROR(VLOOKUP(K802,Employees!A:F,6,FALSE),"")</f>
        <v>4</v>
      </c>
      <c r="O802" t="str">
        <f>IFERROR(VLOOKUP(N802,Offices!A:B,2,FALSE),"")</f>
        <v>Paris</v>
      </c>
      <c r="P802" s="6">
        <f>IFERROR(VLOOKUP(J802,Payments!A:C,3,FALSE),"")</f>
        <v>38286</v>
      </c>
      <c r="Q802">
        <f>IFERROR(VLOOKUP(J802,Payments!A:D,4,FALSE),"")</f>
        <v>3474.66</v>
      </c>
      <c r="R802" t="str">
        <f>IFERROR(VLOOKUP(B802,Products!A:C,3,FALSE),"")</f>
        <v>Classic Cars</v>
      </c>
      <c r="S802">
        <f>IFERROR(VLOOKUP(B802,Products!A:G,7,FALSE),"")</f>
        <v>2542</v>
      </c>
      <c r="T802">
        <f>IFERROR(VLOOKUP(B802,Products!A:I,9,FALSE),"")</f>
        <v>35.36</v>
      </c>
      <c r="U802">
        <f t="shared" si="96"/>
        <v>2</v>
      </c>
      <c r="V802" t="str">
        <f t="shared" si="97"/>
        <v>Yes</v>
      </c>
      <c r="W802">
        <f t="shared" si="98"/>
        <v>2003</v>
      </c>
      <c r="X802">
        <f t="shared" si="99"/>
        <v>11</v>
      </c>
      <c r="Y802">
        <f>IFERROR(VLOOKUP(B802,Products!A:I,8,FALSE),"")</f>
        <v>15.91</v>
      </c>
      <c r="Z802">
        <f t="shared" si="100"/>
        <v>1262.52</v>
      </c>
      <c r="AA802">
        <f t="shared" si="101"/>
        <v>88.937774984286605</v>
      </c>
      <c r="AB802">
        <f t="shared" si="102"/>
        <v>1</v>
      </c>
      <c r="AC802">
        <f t="shared" si="103"/>
        <v>594.29999999999995</v>
      </c>
    </row>
    <row r="803" spans="1:29">
      <c r="A803">
        <v>10184</v>
      </c>
      <c r="B803" t="s">
        <v>158</v>
      </c>
      <c r="C803">
        <v>49</v>
      </c>
      <c r="D803">
        <v>114.73</v>
      </c>
      <c r="E803">
        <v>2</v>
      </c>
      <c r="F803" s="6">
        <f>IFERROR(VLOOKUP(A803,Orders!A:B,2,FALSE),"")</f>
        <v>37939</v>
      </c>
      <c r="G803" s="6">
        <f>IFERROR(VLOOKUP(A803,Orders!A:C,3,FALSE),"")</f>
        <v>37947</v>
      </c>
      <c r="H803" s="6">
        <f>IFERROR(VLOOKUP(A803,Orders!A:D,4,FALSE),"")</f>
        <v>37945</v>
      </c>
      <c r="I803" t="str">
        <f>IFERROR(VLOOKUP(A803,Orders!A:E,5,FALSE),"")</f>
        <v>Shipped</v>
      </c>
      <c r="J803">
        <f>IFERROR(VLOOKUP(A803,Orders!A:G,7,FALSE),"")</f>
        <v>484</v>
      </c>
      <c r="K803">
        <f>IFERROR(VLOOKUP(J803,Customers!A:L,12,FALSE),"")</f>
        <v>1702</v>
      </c>
      <c r="L803">
        <f>IFERROR(VLOOKUP(J803,Customers!A:M,13,FALSE),"")</f>
        <v>65700</v>
      </c>
      <c r="M803" t="str">
        <f>IFERROR(VLOOKUP(J803,Customers!A:H,8,FALSE),"")</f>
        <v>Sevilla</v>
      </c>
      <c r="N803">
        <f>IFERROR(VLOOKUP(K803,Employees!A:F,6,FALSE),"")</f>
        <v>4</v>
      </c>
      <c r="O803" t="str">
        <f>IFERROR(VLOOKUP(N803,Offices!A:B,2,FALSE),"")</f>
        <v>Paris</v>
      </c>
      <c r="P803" s="6">
        <f>IFERROR(VLOOKUP(J803,Payments!A:C,3,FALSE),"")</f>
        <v>38286</v>
      </c>
      <c r="Q803">
        <f>IFERROR(VLOOKUP(J803,Payments!A:D,4,FALSE),"")</f>
        <v>3474.66</v>
      </c>
      <c r="R803" t="str">
        <f>IFERROR(VLOOKUP(B803,Products!A:C,3,FALSE),"")</f>
        <v>Classic Cars</v>
      </c>
      <c r="S803">
        <f>IFERROR(VLOOKUP(B803,Products!A:G,7,FALSE),"")</f>
        <v>6582</v>
      </c>
      <c r="T803">
        <f>IFERROR(VLOOKUP(B803,Products!A:I,9,FALSE),"")</f>
        <v>118.28</v>
      </c>
      <c r="U803">
        <f t="shared" si="96"/>
        <v>2</v>
      </c>
      <c r="V803" t="str">
        <f t="shared" si="97"/>
        <v>Yes</v>
      </c>
      <c r="W803">
        <f t="shared" si="98"/>
        <v>2003</v>
      </c>
      <c r="X803">
        <f t="shared" si="99"/>
        <v>11</v>
      </c>
      <c r="Y803">
        <f>IFERROR(VLOOKUP(B803,Products!A:I,8,FALSE),"")</f>
        <v>69.78</v>
      </c>
      <c r="Z803">
        <f t="shared" si="100"/>
        <v>5621.77</v>
      </c>
      <c r="AA803">
        <f t="shared" si="101"/>
        <v>64.416738320435655</v>
      </c>
      <c r="AB803">
        <f t="shared" si="102"/>
        <v>0</v>
      </c>
      <c r="AC803">
        <f t="shared" si="103"/>
        <v>2202.5500000000002</v>
      </c>
    </row>
    <row r="804" spans="1:29">
      <c r="A804">
        <v>10184</v>
      </c>
      <c r="B804" t="s">
        <v>147</v>
      </c>
      <c r="C804">
        <v>46</v>
      </c>
      <c r="D804">
        <v>84.75</v>
      </c>
      <c r="E804">
        <v>13</v>
      </c>
      <c r="F804" s="6">
        <f>IFERROR(VLOOKUP(A804,Orders!A:B,2,FALSE),"")</f>
        <v>37939</v>
      </c>
      <c r="G804" s="6">
        <f>IFERROR(VLOOKUP(A804,Orders!A:C,3,FALSE),"")</f>
        <v>37947</v>
      </c>
      <c r="H804" s="6">
        <f>IFERROR(VLOOKUP(A804,Orders!A:D,4,FALSE),"")</f>
        <v>37945</v>
      </c>
      <c r="I804" t="str">
        <f>IFERROR(VLOOKUP(A804,Orders!A:E,5,FALSE),"")</f>
        <v>Shipped</v>
      </c>
      <c r="J804">
        <f>IFERROR(VLOOKUP(A804,Orders!A:G,7,FALSE),"")</f>
        <v>484</v>
      </c>
      <c r="K804">
        <f>IFERROR(VLOOKUP(J804,Customers!A:L,12,FALSE),"")</f>
        <v>1702</v>
      </c>
      <c r="L804">
        <f>IFERROR(VLOOKUP(J804,Customers!A:M,13,FALSE),"")</f>
        <v>65700</v>
      </c>
      <c r="M804" t="str">
        <f>IFERROR(VLOOKUP(J804,Customers!A:H,8,FALSE),"")</f>
        <v>Sevilla</v>
      </c>
      <c r="N804">
        <f>IFERROR(VLOOKUP(K804,Employees!A:F,6,FALSE),"")</f>
        <v>4</v>
      </c>
      <c r="O804" t="str">
        <f>IFERROR(VLOOKUP(N804,Offices!A:B,2,FALSE),"")</f>
        <v>Paris</v>
      </c>
      <c r="P804" s="6">
        <f>IFERROR(VLOOKUP(J804,Payments!A:C,3,FALSE),"")</f>
        <v>38286</v>
      </c>
      <c r="Q804">
        <f>IFERROR(VLOOKUP(J804,Payments!A:D,4,FALSE),"")</f>
        <v>3474.66</v>
      </c>
      <c r="R804" t="str">
        <f>IFERROR(VLOOKUP(B804,Products!A:C,3,FALSE),"")</f>
        <v>Trucks and Buses</v>
      </c>
      <c r="S804">
        <f>IFERROR(VLOOKUP(B804,Products!A:G,7,FALSE),"")</f>
        <v>5099</v>
      </c>
      <c r="T804">
        <f>IFERROR(VLOOKUP(B804,Products!A:I,9,FALSE),"")</f>
        <v>96.31</v>
      </c>
      <c r="U804">
        <f t="shared" si="96"/>
        <v>2</v>
      </c>
      <c r="V804" t="str">
        <f t="shared" si="97"/>
        <v>Yes</v>
      </c>
      <c r="W804">
        <f t="shared" si="98"/>
        <v>2003</v>
      </c>
      <c r="X804">
        <f t="shared" si="99"/>
        <v>11</v>
      </c>
      <c r="Y804">
        <f>IFERROR(VLOOKUP(B804,Products!A:I,8,FALSE),"")</f>
        <v>53.93</v>
      </c>
      <c r="Z804">
        <f t="shared" si="100"/>
        <v>3898.5</v>
      </c>
      <c r="AA804">
        <f t="shared" si="101"/>
        <v>57.148155015761169</v>
      </c>
      <c r="AB804">
        <f t="shared" si="102"/>
        <v>0</v>
      </c>
      <c r="AC804">
        <f t="shared" si="103"/>
        <v>1417.72</v>
      </c>
    </row>
    <row r="805" spans="1:29">
      <c r="A805">
        <v>10184</v>
      </c>
      <c r="B805" t="s">
        <v>159</v>
      </c>
      <c r="C805">
        <v>33</v>
      </c>
      <c r="D805">
        <v>52.49</v>
      </c>
      <c r="E805">
        <v>8</v>
      </c>
      <c r="F805" s="6">
        <f>IFERROR(VLOOKUP(A805,Orders!A:B,2,FALSE),"")</f>
        <v>37939</v>
      </c>
      <c r="G805" s="6">
        <f>IFERROR(VLOOKUP(A805,Orders!A:C,3,FALSE),"")</f>
        <v>37947</v>
      </c>
      <c r="H805" s="6">
        <f>IFERROR(VLOOKUP(A805,Orders!A:D,4,FALSE),"")</f>
        <v>37945</v>
      </c>
      <c r="I805" t="str">
        <f>IFERROR(VLOOKUP(A805,Orders!A:E,5,FALSE),"")</f>
        <v>Shipped</v>
      </c>
      <c r="J805">
        <f>IFERROR(VLOOKUP(A805,Orders!A:G,7,FALSE),"")</f>
        <v>484</v>
      </c>
      <c r="K805">
        <f>IFERROR(VLOOKUP(J805,Customers!A:L,12,FALSE),"")</f>
        <v>1702</v>
      </c>
      <c r="L805">
        <f>IFERROR(VLOOKUP(J805,Customers!A:M,13,FALSE),"")</f>
        <v>65700</v>
      </c>
      <c r="M805" t="str">
        <f>IFERROR(VLOOKUP(J805,Customers!A:H,8,FALSE),"")</f>
        <v>Sevilla</v>
      </c>
      <c r="N805">
        <f>IFERROR(VLOOKUP(K805,Employees!A:F,6,FALSE),"")</f>
        <v>4</v>
      </c>
      <c r="O805" t="str">
        <f>IFERROR(VLOOKUP(N805,Offices!A:B,2,FALSE),"")</f>
        <v>Paris</v>
      </c>
      <c r="P805" s="6">
        <f>IFERROR(VLOOKUP(J805,Payments!A:C,3,FALSE),"")</f>
        <v>38286</v>
      </c>
      <c r="Q805">
        <f>IFERROR(VLOOKUP(J805,Payments!A:D,4,FALSE),"")</f>
        <v>3474.66</v>
      </c>
      <c r="R805" t="str">
        <f>IFERROR(VLOOKUP(B805,Products!A:C,3,FALSE),"")</f>
        <v>Trucks and Buses</v>
      </c>
      <c r="S805">
        <f>IFERROR(VLOOKUP(B805,Products!A:G,7,FALSE),"")</f>
        <v>2874</v>
      </c>
      <c r="T805">
        <f>IFERROR(VLOOKUP(B805,Products!A:I,9,FALSE),"")</f>
        <v>54.11</v>
      </c>
      <c r="U805">
        <f t="shared" si="96"/>
        <v>2</v>
      </c>
      <c r="V805" t="str">
        <f t="shared" si="97"/>
        <v>Yes</v>
      </c>
      <c r="W805">
        <f t="shared" si="98"/>
        <v>2003</v>
      </c>
      <c r="X805">
        <f t="shared" si="99"/>
        <v>11</v>
      </c>
      <c r="Y805">
        <f>IFERROR(VLOOKUP(B805,Products!A:I,8,FALSE),"")</f>
        <v>25.98</v>
      </c>
      <c r="Z805">
        <f t="shared" si="100"/>
        <v>1732.17</v>
      </c>
      <c r="AA805">
        <f t="shared" si="101"/>
        <v>102.04003079291763</v>
      </c>
      <c r="AB805">
        <f t="shared" si="102"/>
        <v>1</v>
      </c>
      <c r="AC805">
        <f t="shared" si="103"/>
        <v>874.83</v>
      </c>
    </row>
    <row r="806" spans="1:29">
      <c r="A806">
        <v>10184</v>
      </c>
      <c r="B806" t="s">
        <v>160</v>
      </c>
      <c r="C806">
        <v>48</v>
      </c>
      <c r="D806">
        <v>59.03</v>
      </c>
      <c r="E806">
        <v>1</v>
      </c>
      <c r="F806" s="6">
        <f>IFERROR(VLOOKUP(A806,Orders!A:B,2,FALSE),"")</f>
        <v>37939</v>
      </c>
      <c r="G806" s="6">
        <f>IFERROR(VLOOKUP(A806,Orders!A:C,3,FALSE),"")</f>
        <v>37947</v>
      </c>
      <c r="H806" s="6">
        <f>IFERROR(VLOOKUP(A806,Orders!A:D,4,FALSE),"")</f>
        <v>37945</v>
      </c>
      <c r="I806" t="str">
        <f>IFERROR(VLOOKUP(A806,Orders!A:E,5,FALSE),"")</f>
        <v>Shipped</v>
      </c>
      <c r="J806">
        <f>IFERROR(VLOOKUP(A806,Orders!A:G,7,FALSE),"")</f>
        <v>484</v>
      </c>
      <c r="K806">
        <f>IFERROR(VLOOKUP(J806,Customers!A:L,12,FALSE),"")</f>
        <v>1702</v>
      </c>
      <c r="L806">
        <f>IFERROR(VLOOKUP(J806,Customers!A:M,13,FALSE),"")</f>
        <v>65700</v>
      </c>
      <c r="M806" t="str">
        <f>IFERROR(VLOOKUP(J806,Customers!A:H,8,FALSE),"")</f>
        <v>Sevilla</v>
      </c>
      <c r="N806">
        <f>IFERROR(VLOOKUP(K806,Employees!A:F,6,FALSE),"")</f>
        <v>4</v>
      </c>
      <c r="O806" t="str">
        <f>IFERROR(VLOOKUP(N806,Offices!A:B,2,FALSE),"")</f>
        <v>Paris</v>
      </c>
      <c r="P806" s="6">
        <f>IFERROR(VLOOKUP(J806,Payments!A:C,3,FALSE),"")</f>
        <v>38286</v>
      </c>
      <c r="Q806">
        <f>IFERROR(VLOOKUP(J806,Payments!A:D,4,FALSE),"")</f>
        <v>3474.66</v>
      </c>
      <c r="R806" t="str">
        <f>IFERROR(VLOOKUP(B806,Products!A:C,3,FALSE),"")</f>
        <v>Trains</v>
      </c>
      <c r="S806">
        <f>IFERROR(VLOOKUP(B806,Products!A:G,7,FALSE),"")</f>
        <v>8601</v>
      </c>
      <c r="T806">
        <f>IFERROR(VLOOKUP(B806,Products!A:I,9,FALSE),"")</f>
        <v>62.14</v>
      </c>
      <c r="U806">
        <f t="shared" si="96"/>
        <v>2</v>
      </c>
      <c r="V806" t="str">
        <f t="shared" si="97"/>
        <v>Yes</v>
      </c>
      <c r="W806">
        <f t="shared" si="98"/>
        <v>2003</v>
      </c>
      <c r="X806">
        <f t="shared" si="99"/>
        <v>11</v>
      </c>
      <c r="Y806">
        <f>IFERROR(VLOOKUP(B806,Products!A:I,8,FALSE),"")</f>
        <v>26.72</v>
      </c>
      <c r="Z806">
        <f t="shared" si="100"/>
        <v>2833.44</v>
      </c>
      <c r="AA806">
        <f t="shared" si="101"/>
        <v>120.92065868263475</v>
      </c>
      <c r="AB806">
        <f t="shared" si="102"/>
        <v>1</v>
      </c>
      <c r="AC806">
        <f t="shared" si="103"/>
        <v>1550.88</v>
      </c>
    </row>
    <row r="807" spans="1:29">
      <c r="A807">
        <v>10184</v>
      </c>
      <c r="B807" t="s">
        <v>161</v>
      </c>
      <c r="C807">
        <v>45</v>
      </c>
      <c r="D807">
        <v>92.6</v>
      </c>
      <c r="E807">
        <v>4</v>
      </c>
      <c r="F807" s="6">
        <f>IFERROR(VLOOKUP(A807,Orders!A:B,2,FALSE),"")</f>
        <v>37939</v>
      </c>
      <c r="G807" s="6">
        <f>IFERROR(VLOOKUP(A807,Orders!A:C,3,FALSE),"")</f>
        <v>37947</v>
      </c>
      <c r="H807" s="6">
        <f>IFERROR(VLOOKUP(A807,Orders!A:D,4,FALSE),"")</f>
        <v>37945</v>
      </c>
      <c r="I807" t="str">
        <f>IFERROR(VLOOKUP(A807,Orders!A:E,5,FALSE),"")</f>
        <v>Shipped</v>
      </c>
      <c r="J807">
        <f>IFERROR(VLOOKUP(A807,Orders!A:G,7,FALSE),"")</f>
        <v>484</v>
      </c>
      <c r="K807">
        <f>IFERROR(VLOOKUP(J807,Customers!A:L,12,FALSE),"")</f>
        <v>1702</v>
      </c>
      <c r="L807">
        <f>IFERROR(VLOOKUP(J807,Customers!A:M,13,FALSE),"")</f>
        <v>65700</v>
      </c>
      <c r="M807" t="str">
        <f>IFERROR(VLOOKUP(J807,Customers!A:H,8,FALSE),"")</f>
        <v>Sevilla</v>
      </c>
      <c r="N807">
        <f>IFERROR(VLOOKUP(K807,Employees!A:F,6,FALSE),"")</f>
        <v>4</v>
      </c>
      <c r="O807" t="str">
        <f>IFERROR(VLOOKUP(N807,Offices!A:B,2,FALSE),"")</f>
        <v>Paris</v>
      </c>
      <c r="P807" s="6">
        <f>IFERROR(VLOOKUP(J807,Payments!A:C,3,FALSE),"")</f>
        <v>38286</v>
      </c>
      <c r="Q807">
        <f>IFERROR(VLOOKUP(J807,Payments!A:D,4,FALSE),"")</f>
        <v>3474.66</v>
      </c>
      <c r="R807" t="str">
        <f>IFERROR(VLOOKUP(B807,Products!A:C,3,FALSE),"")</f>
        <v>Trucks and Buses</v>
      </c>
      <c r="S807">
        <f>IFERROR(VLOOKUP(B807,Products!A:G,7,FALSE),"")</f>
        <v>1016</v>
      </c>
      <c r="T807">
        <f>IFERROR(VLOOKUP(B807,Products!A:I,9,FALSE),"")</f>
        <v>115.75</v>
      </c>
      <c r="U807">
        <f t="shared" si="96"/>
        <v>2</v>
      </c>
      <c r="V807" t="str">
        <f t="shared" si="97"/>
        <v>Yes</v>
      </c>
      <c r="W807">
        <f t="shared" si="98"/>
        <v>2003</v>
      </c>
      <c r="X807">
        <f t="shared" si="99"/>
        <v>11</v>
      </c>
      <c r="Y807">
        <f>IFERROR(VLOOKUP(B807,Products!A:I,8,FALSE),"")</f>
        <v>68.290000000000006</v>
      </c>
      <c r="Z807">
        <f t="shared" si="100"/>
        <v>4167</v>
      </c>
      <c r="AA807">
        <f t="shared" si="101"/>
        <v>35.598184214379827</v>
      </c>
      <c r="AB807">
        <f t="shared" si="102"/>
        <v>0</v>
      </c>
      <c r="AC807">
        <f t="shared" si="103"/>
        <v>1093.9499999999994</v>
      </c>
    </row>
    <row r="808" spans="1:29">
      <c r="A808">
        <v>10185</v>
      </c>
      <c r="B808" t="s">
        <v>164</v>
      </c>
      <c r="C808">
        <v>21</v>
      </c>
      <c r="D808">
        <v>195.33</v>
      </c>
      <c r="E808">
        <v>13</v>
      </c>
      <c r="F808" s="6">
        <f>IFERROR(VLOOKUP(A808,Orders!A:B,2,FALSE),"")</f>
        <v>37939</v>
      </c>
      <c r="G808" s="6">
        <f>IFERROR(VLOOKUP(A808,Orders!A:C,3,FALSE),"")</f>
        <v>37946</v>
      </c>
      <c r="H808" s="6">
        <f>IFERROR(VLOOKUP(A808,Orders!A:D,4,FALSE),"")</f>
        <v>37945</v>
      </c>
      <c r="I808" t="str">
        <f>IFERROR(VLOOKUP(A808,Orders!A:E,5,FALSE),"")</f>
        <v>Shipped</v>
      </c>
      <c r="J808">
        <f>IFERROR(VLOOKUP(A808,Orders!A:G,7,FALSE),"")</f>
        <v>320</v>
      </c>
      <c r="K808">
        <f>IFERROR(VLOOKUP(J808,Customers!A:L,12,FALSE),"")</f>
        <v>1188</v>
      </c>
      <c r="L808">
        <f>IFERROR(VLOOKUP(J808,Customers!A:M,13,FALSE),"")</f>
        <v>94500</v>
      </c>
      <c r="M808" t="str">
        <f>IFERROR(VLOOKUP(J808,Customers!A:H,8,FALSE),"")</f>
        <v>New Bedford</v>
      </c>
      <c r="N808">
        <f>IFERROR(VLOOKUP(K808,Employees!A:F,6,FALSE),"")</f>
        <v>2</v>
      </c>
      <c r="O808" t="str">
        <f>IFERROR(VLOOKUP(N808,Offices!A:B,2,FALSE),"")</f>
        <v>Boston</v>
      </c>
      <c r="P808" s="6">
        <f>IFERROR(VLOOKUP(J808,Payments!A:C,3,FALSE),"")</f>
        <v>38370</v>
      </c>
      <c r="Q808">
        <f>IFERROR(VLOOKUP(J808,Payments!A:D,4,FALSE),"")</f>
        <v>8307.2800000000007</v>
      </c>
      <c r="R808" t="str">
        <f>IFERROR(VLOOKUP(B808,Products!A:C,3,FALSE),"")</f>
        <v>Classic Cars</v>
      </c>
      <c r="S808">
        <f>IFERROR(VLOOKUP(B808,Products!A:G,7,FALSE),"")</f>
        <v>3619</v>
      </c>
      <c r="T808">
        <f>IFERROR(VLOOKUP(B808,Products!A:I,9,FALSE),"")</f>
        <v>207.8</v>
      </c>
      <c r="U808">
        <f t="shared" si="96"/>
        <v>1</v>
      </c>
      <c r="V808" t="str">
        <f t="shared" si="97"/>
        <v>Yes</v>
      </c>
      <c r="W808">
        <f t="shared" si="98"/>
        <v>2003</v>
      </c>
      <c r="X808">
        <f t="shared" si="99"/>
        <v>11</v>
      </c>
      <c r="Y808">
        <f>IFERROR(VLOOKUP(B808,Products!A:I,8,FALSE),"")</f>
        <v>95.59</v>
      </c>
      <c r="Z808">
        <f t="shared" si="100"/>
        <v>4101.93</v>
      </c>
      <c r="AA808">
        <f t="shared" si="101"/>
        <v>104.34145831153887</v>
      </c>
      <c r="AB808">
        <f t="shared" si="102"/>
        <v>1</v>
      </c>
      <c r="AC808">
        <f t="shared" si="103"/>
        <v>2094.54</v>
      </c>
    </row>
    <row r="809" spans="1:29">
      <c r="A809">
        <v>10185</v>
      </c>
      <c r="B809" t="s">
        <v>150</v>
      </c>
      <c r="C809">
        <v>33</v>
      </c>
      <c r="D809">
        <v>146.55000000000001</v>
      </c>
      <c r="E809">
        <v>14</v>
      </c>
      <c r="F809" s="6">
        <f>IFERROR(VLOOKUP(A809,Orders!A:B,2,FALSE),"")</f>
        <v>37939</v>
      </c>
      <c r="G809" s="6">
        <f>IFERROR(VLOOKUP(A809,Orders!A:C,3,FALSE),"")</f>
        <v>37946</v>
      </c>
      <c r="H809" s="6">
        <f>IFERROR(VLOOKUP(A809,Orders!A:D,4,FALSE),"")</f>
        <v>37945</v>
      </c>
      <c r="I809" t="str">
        <f>IFERROR(VLOOKUP(A809,Orders!A:E,5,FALSE),"")</f>
        <v>Shipped</v>
      </c>
      <c r="J809">
        <f>IFERROR(VLOOKUP(A809,Orders!A:G,7,FALSE),"")</f>
        <v>320</v>
      </c>
      <c r="K809">
        <f>IFERROR(VLOOKUP(J809,Customers!A:L,12,FALSE),"")</f>
        <v>1188</v>
      </c>
      <c r="L809">
        <f>IFERROR(VLOOKUP(J809,Customers!A:M,13,FALSE),"")</f>
        <v>94500</v>
      </c>
      <c r="M809" t="str">
        <f>IFERROR(VLOOKUP(J809,Customers!A:H,8,FALSE),"")</f>
        <v>New Bedford</v>
      </c>
      <c r="N809">
        <f>IFERROR(VLOOKUP(K809,Employees!A:F,6,FALSE),"")</f>
        <v>2</v>
      </c>
      <c r="O809" t="str">
        <f>IFERROR(VLOOKUP(N809,Offices!A:B,2,FALSE),"")</f>
        <v>Boston</v>
      </c>
      <c r="P809" s="6">
        <f>IFERROR(VLOOKUP(J809,Payments!A:C,3,FALSE),"")</f>
        <v>38370</v>
      </c>
      <c r="Q809">
        <f>IFERROR(VLOOKUP(J809,Payments!A:D,4,FALSE),"")</f>
        <v>8307.2800000000007</v>
      </c>
      <c r="R809" t="str">
        <f>IFERROR(VLOOKUP(B809,Products!A:C,3,FALSE),"")</f>
        <v>Classic Cars</v>
      </c>
      <c r="S809">
        <f>IFERROR(VLOOKUP(B809,Products!A:G,7,FALSE),"")</f>
        <v>6906</v>
      </c>
      <c r="T809">
        <f>IFERROR(VLOOKUP(B809,Products!A:I,9,FALSE),"")</f>
        <v>151.08000000000001</v>
      </c>
      <c r="U809">
        <f t="shared" si="96"/>
        <v>1</v>
      </c>
      <c r="V809" t="str">
        <f t="shared" si="97"/>
        <v>Yes</v>
      </c>
      <c r="W809">
        <f t="shared" si="98"/>
        <v>2003</v>
      </c>
      <c r="X809">
        <f t="shared" si="99"/>
        <v>11</v>
      </c>
      <c r="Y809">
        <f>IFERROR(VLOOKUP(B809,Products!A:I,8,FALSE),"")</f>
        <v>89.14</v>
      </c>
      <c r="Z809">
        <f t="shared" si="100"/>
        <v>4836.1500000000005</v>
      </c>
      <c r="AA809">
        <f t="shared" si="101"/>
        <v>64.404307830379196</v>
      </c>
      <c r="AB809">
        <f t="shared" si="102"/>
        <v>0</v>
      </c>
      <c r="AC809">
        <f t="shared" si="103"/>
        <v>1894.5300000000004</v>
      </c>
    </row>
    <row r="810" spans="1:29">
      <c r="A810">
        <v>10185</v>
      </c>
      <c r="B810" t="s">
        <v>165</v>
      </c>
      <c r="C810">
        <v>43</v>
      </c>
      <c r="D810">
        <v>147.07</v>
      </c>
      <c r="E810">
        <v>12</v>
      </c>
      <c r="F810" s="6">
        <f>IFERROR(VLOOKUP(A810,Orders!A:B,2,FALSE),"")</f>
        <v>37939</v>
      </c>
      <c r="G810" s="6">
        <f>IFERROR(VLOOKUP(A810,Orders!A:C,3,FALSE),"")</f>
        <v>37946</v>
      </c>
      <c r="H810" s="6">
        <f>IFERROR(VLOOKUP(A810,Orders!A:D,4,FALSE),"")</f>
        <v>37945</v>
      </c>
      <c r="I810" t="str">
        <f>IFERROR(VLOOKUP(A810,Orders!A:E,5,FALSE),"")</f>
        <v>Shipped</v>
      </c>
      <c r="J810">
        <f>IFERROR(VLOOKUP(A810,Orders!A:G,7,FALSE),"")</f>
        <v>320</v>
      </c>
      <c r="K810">
        <f>IFERROR(VLOOKUP(J810,Customers!A:L,12,FALSE),"")</f>
        <v>1188</v>
      </c>
      <c r="L810">
        <f>IFERROR(VLOOKUP(J810,Customers!A:M,13,FALSE),"")</f>
        <v>94500</v>
      </c>
      <c r="M810" t="str">
        <f>IFERROR(VLOOKUP(J810,Customers!A:H,8,FALSE),"")</f>
        <v>New Bedford</v>
      </c>
      <c r="N810">
        <f>IFERROR(VLOOKUP(K810,Employees!A:F,6,FALSE),"")</f>
        <v>2</v>
      </c>
      <c r="O810" t="str">
        <f>IFERROR(VLOOKUP(N810,Offices!A:B,2,FALSE),"")</f>
        <v>Boston</v>
      </c>
      <c r="P810" s="6">
        <f>IFERROR(VLOOKUP(J810,Payments!A:C,3,FALSE),"")</f>
        <v>38370</v>
      </c>
      <c r="Q810">
        <f>IFERROR(VLOOKUP(J810,Payments!A:D,4,FALSE),"")</f>
        <v>8307.2800000000007</v>
      </c>
      <c r="R810" t="str">
        <f>IFERROR(VLOOKUP(B810,Products!A:C,3,FALSE),"")</f>
        <v>Classic Cars</v>
      </c>
      <c r="S810">
        <f>IFERROR(VLOOKUP(B810,Products!A:G,7,FALSE),"")</f>
        <v>1049</v>
      </c>
      <c r="T810">
        <f>IFERROR(VLOOKUP(B810,Products!A:I,9,FALSE),"")</f>
        <v>173.02</v>
      </c>
      <c r="U810">
        <f t="shared" si="96"/>
        <v>1</v>
      </c>
      <c r="V810" t="str">
        <f t="shared" si="97"/>
        <v>Yes</v>
      </c>
      <c r="W810">
        <f t="shared" si="98"/>
        <v>2003</v>
      </c>
      <c r="X810">
        <f t="shared" si="99"/>
        <v>11</v>
      </c>
      <c r="Y810">
        <f>IFERROR(VLOOKUP(B810,Products!A:I,8,FALSE),"")</f>
        <v>83.05</v>
      </c>
      <c r="Z810">
        <f t="shared" si="100"/>
        <v>6324.0099999999993</v>
      </c>
      <c r="AA810">
        <f t="shared" si="101"/>
        <v>77.086092715231786</v>
      </c>
      <c r="AB810">
        <f t="shared" si="102"/>
        <v>1</v>
      </c>
      <c r="AC810">
        <f t="shared" si="103"/>
        <v>2752.8599999999997</v>
      </c>
    </row>
    <row r="811" spans="1:29">
      <c r="A811">
        <v>10185</v>
      </c>
      <c r="B811" t="s">
        <v>166</v>
      </c>
      <c r="C811">
        <v>28</v>
      </c>
      <c r="D811">
        <v>124.3</v>
      </c>
      <c r="E811">
        <v>9</v>
      </c>
      <c r="F811" s="6">
        <f>IFERROR(VLOOKUP(A811,Orders!A:B,2,FALSE),"")</f>
        <v>37939</v>
      </c>
      <c r="G811" s="6">
        <f>IFERROR(VLOOKUP(A811,Orders!A:C,3,FALSE),"")</f>
        <v>37946</v>
      </c>
      <c r="H811" s="6">
        <f>IFERROR(VLOOKUP(A811,Orders!A:D,4,FALSE),"")</f>
        <v>37945</v>
      </c>
      <c r="I811" t="str">
        <f>IFERROR(VLOOKUP(A811,Orders!A:E,5,FALSE),"")</f>
        <v>Shipped</v>
      </c>
      <c r="J811">
        <f>IFERROR(VLOOKUP(A811,Orders!A:G,7,FALSE),"")</f>
        <v>320</v>
      </c>
      <c r="K811">
        <f>IFERROR(VLOOKUP(J811,Customers!A:L,12,FALSE),"")</f>
        <v>1188</v>
      </c>
      <c r="L811">
        <f>IFERROR(VLOOKUP(J811,Customers!A:M,13,FALSE),"")</f>
        <v>94500</v>
      </c>
      <c r="M811" t="str">
        <f>IFERROR(VLOOKUP(J811,Customers!A:H,8,FALSE),"")</f>
        <v>New Bedford</v>
      </c>
      <c r="N811">
        <f>IFERROR(VLOOKUP(K811,Employees!A:F,6,FALSE),"")</f>
        <v>2</v>
      </c>
      <c r="O811" t="str">
        <f>IFERROR(VLOOKUP(N811,Offices!A:B,2,FALSE),"")</f>
        <v>Boston</v>
      </c>
      <c r="P811" s="6">
        <f>IFERROR(VLOOKUP(J811,Payments!A:C,3,FALSE),"")</f>
        <v>38370</v>
      </c>
      <c r="Q811">
        <f>IFERROR(VLOOKUP(J811,Payments!A:D,4,FALSE),"")</f>
        <v>8307.2800000000007</v>
      </c>
      <c r="R811" t="str">
        <f>IFERROR(VLOOKUP(B811,Products!A:C,3,FALSE),"")</f>
        <v>Vintage Cars</v>
      </c>
      <c r="S811">
        <f>IFERROR(VLOOKUP(B811,Products!A:G,7,FALSE),"")</f>
        <v>3913</v>
      </c>
      <c r="T811">
        <f>IFERROR(VLOOKUP(B811,Products!A:I,9,FALSE),"")</f>
        <v>136.59</v>
      </c>
      <c r="U811">
        <f t="shared" si="96"/>
        <v>1</v>
      </c>
      <c r="V811" t="str">
        <f t="shared" si="97"/>
        <v>Yes</v>
      </c>
      <c r="W811">
        <f t="shared" si="98"/>
        <v>2003</v>
      </c>
      <c r="X811">
        <f t="shared" si="99"/>
        <v>11</v>
      </c>
      <c r="Y811">
        <f>IFERROR(VLOOKUP(B811,Products!A:I,8,FALSE),"")</f>
        <v>68.3</v>
      </c>
      <c r="Z811">
        <f t="shared" si="100"/>
        <v>3480.4</v>
      </c>
      <c r="AA811">
        <f t="shared" si="101"/>
        <v>81.991215226939971</v>
      </c>
      <c r="AB811">
        <f t="shared" si="102"/>
        <v>1</v>
      </c>
      <c r="AC811">
        <f t="shared" si="103"/>
        <v>1568</v>
      </c>
    </row>
    <row r="812" spans="1:29">
      <c r="A812">
        <v>10185</v>
      </c>
      <c r="B812" t="s">
        <v>167</v>
      </c>
      <c r="C812">
        <v>49</v>
      </c>
      <c r="D812">
        <v>94.79</v>
      </c>
      <c r="E812">
        <v>11</v>
      </c>
      <c r="F812" s="6">
        <f>IFERROR(VLOOKUP(A812,Orders!A:B,2,FALSE),"")</f>
        <v>37939</v>
      </c>
      <c r="G812" s="6">
        <f>IFERROR(VLOOKUP(A812,Orders!A:C,3,FALSE),"")</f>
        <v>37946</v>
      </c>
      <c r="H812" s="6">
        <f>IFERROR(VLOOKUP(A812,Orders!A:D,4,FALSE),"")</f>
        <v>37945</v>
      </c>
      <c r="I812" t="str">
        <f>IFERROR(VLOOKUP(A812,Orders!A:E,5,FALSE),"")</f>
        <v>Shipped</v>
      </c>
      <c r="J812">
        <f>IFERROR(VLOOKUP(A812,Orders!A:G,7,FALSE),"")</f>
        <v>320</v>
      </c>
      <c r="K812">
        <f>IFERROR(VLOOKUP(J812,Customers!A:L,12,FALSE),"")</f>
        <v>1188</v>
      </c>
      <c r="L812">
        <f>IFERROR(VLOOKUP(J812,Customers!A:M,13,FALSE),"")</f>
        <v>94500</v>
      </c>
      <c r="M812" t="str">
        <f>IFERROR(VLOOKUP(J812,Customers!A:H,8,FALSE),"")</f>
        <v>New Bedford</v>
      </c>
      <c r="N812">
        <f>IFERROR(VLOOKUP(K812,Employees!A:F,6,FALSE),"")</f>
        <v>2</v>
      </c>
      <c r="O812" t="str">
        <f>IFERROR(VLOOKUP(N812,Offices!A:B,2,FALSE),"")</f>
        <v>Boston</v>
      </c>
      <c r="P812" s="6">
        <f>IFERROR(VLOOKUP(J812,Payments!A:C,3,FALSE),"")</f>
        <v>38370</v>
      </c>
      <c r="Q812">
        <f>IFERROR(VLOOKUP(J812,Payments!A:D,4,FALSE),"")</f>
        <v>8307.2800000000007</v>
      </c>
      <c r="R812" t="str">
        <f>IFERROR(VLOOKUP(B812,Products!A:C,3,FALSE),"")</f>
        <v>Trains</v>
      </c>
      <c r="S812">
        <f>IFERROR(VLOOKUP(B812,Products!A:G,7,FALSE),"")</f>
        <v>6450</v>
      </c>
      <c r="T812">
        <f>IFERROR(VLOOKUP(B812,Products!A:I,9,FALSE),"")</f>
        <v>100.84</v>
      </c>
      <c r="U812">
        <f t="shared" si="96"/>
        <v>1</v>
      </c>
      <c r="V812" t="str">
        <f t="shared" si="97"/>
        <v>Yes</v>
      </c>
      <c r="W812">
        <f t="shared" si="98"/>
        <v>2003</v>
      </c>
      <c r="X812">
        <f t="shared" si="99"/>
        <v>11</v>
      </c>
      <c r="Y812">
        <f>IFERROR(VLOOKUP(B812,Products!A:I,8,FALSE),"")</f>
        <v>67.56</v>
      </c>
      <c r="Z812">
        <f t="shared" si="100"/>
        <v>4644.71</v>
      </c>
      <c r="AA812">
        <f t="shared" si="101"/>
        <v>40.304914150384846</v>
      </c>
      <c r="AB812">
        <f t="shared" si="102"/>
        <v>0</v>
      </c>
      <c r="AC812">
        <f t="shared" si="103"/>
        <v>1334.2700000000002</v>
      </c>
    </row>
    <row r="813" spans="1:29">
      <c r="A813">
        <v>10185</v>
      </c>
      <c r="B813" t="s">
        <v>155</v>
      </c>
      <c r="C813">
        <v>39</v>
      </c>
      <c r="D813">
        <v>127.82</v>
      </c>
      <c r="E813">
        <v>16</v>
      </c>
      <c r="F813" s="6">
        <f>IFERROR(VLOOKUP(A813,Orders!A:B,2,FALSE),"")</f>
        <v>37939</v>
      </c>
      <c r="G813" s="6">
        <f>IFERROR(VLOOKUP(A813,Orders!A:C,3,FALSE),"")</f>
        <v>37946</v>
      </c>
      <c r="H813" s="6">
        <f>IFERROR(VLOOKUP(A813,Orders!A:D,4,FALSE),"")</f>
        <v>37945</v>
      </c>
      <c r="I813" t="str">
        <f>IFERROR(VLOOKUP(A813,Orders!A:E,5,FALSE),"")</f>
        <v>Shipped</v>
      </c>
      <c r="J813">
        <f>IFERROR(VLOOKUP(A813,Orders!A:G,7,FALSE),"")</f>
        <v>320</v>
      </c>
      <c r="K813">
        <f>IFERROR(VLOOKUP(J813,Customers!A:L,12,FALSE),"")</f>
        <v>1188</v>
      </c>
      <c r="L813">
        <f>IFERROR(VLOOKUP(J813,Customers!A:M,13,FALSE),"")</f>
        <v>94500</v>
      </c>
      <c r="M813" t="str">
        <f>IFERROR(VLOOKUP(J813,Customers!A:H,8,FALSE),"")</f>
        <v>New Bedford</v>
      </c>
      <c r="N813">
        <f>IFERROR(VLOOKUP(K813,Employees!A:F,6,FALSE),"")</f>
        <v>2</v>
      </c>
      <c r="O813" t="str">
        <f>IFERROR(VLOOKUP(N813,Offices!A:B,2,FALSE),"")</f>
        <v>Boston</v>
      </c>
      <c r="P813" s="6">
        <f>IFERROR(VLOOKUP(J813,Payments!A:C,3,FALSE),"")</f>
        <v>38370</v>
      </c>
      <c r="Q813">
        <f>IFERROR(VLOOKUP(J813,Payments!A:D,4,FALSE),"")</f>
        <v>8307.2800000000007</v>
      </c>
      <c r="R813" t="str">
        <f>IFERROR(VLOOKUP(B813,Products!A:C,3,FALSE),"")</f>
        <v>Classic Cars</v>
      </c>
      <c r="S813">
        <f>IFERROR(VLOOKUP(B813,Products!A:G,7,FALSE),"")</f>
        <v>5545</v>
      </c>
      <c r="T813">
        <f>IFERROR(VLOOKUP(B813,Products!A:I,9,FALSE),"")</f>
        <v>143.62</v>
      </c>
      <c r="U813">
        <f t="shared" si="96"/>
        <v>1</v>
      </c>
      <c r="V813" t="str">
        <f t="shared" si="97"/>
        <v>Yes</v>
      </c>
      <c r="W813">
        <f t="shared" si="98"/>
        <v>2003</v>
      </c>
      <c r="X813">
        <f t="shared" si="99"/>
        <v>11</v>
      </c>
      <c r="Y813">
        <f>IFERROR(VLOOKUP(B813,Products!A:I,8,FALSE),"")</f>
        <v>91.92</v>
      </c>
      <c r="Z813">
        <f t="shared" si="100"/>
        <v>4984.9799999999996</v>
      </c>
      <c r="AA813">
        <f t="shared" si="101"/>
        <v>39.055700609225404</v>
      </c>
      <c r="AB813">
        <f t="shared" si="102"/>
        <v>0</v>
      </c>
      <c r="AC813">
        <f t="shared" si="103"/>
        <v>1400.0999999999997</v>
      </c>
    </row>
    <row r="814" spans="1:29">
      <c r="A814">
        <v>10185</v>
      </c>
      <c r="B814" t="s">
        <v>168</v>
      </c>
      <c r="C814">
        <v>47</v>
      </c>
      <c r="D814">
        <v>87.77</v>
      </c>
      <c r="E814">
        <v>8</v>
      </c>
      <c r="F814" s="6">
        <f>IFERROR(VLOOKUP(A814,Orders!A:B,2,FALSE),"")</f>
        <v>37939</v>
      </c>
      <c r="G814" s="6">
        <f>IFERROR(VLOOKUP(A814,Orders!A:C,3,FALSE),"")</f>
        <v>37946</v>
      </c>
      <c r="H814" s="6">
        <f>IFERROR(VLOOKUP(A814,Orders!A:D,4,FALSE),"")</f>
        <v>37945</v>
      </c>
      <c r="I814" t="str">
        <f>IFERROR(VLOOKUP(A814,Orders!A:E,5,FALSE),"")</f>
        <v>Shipped</v>
      </c>
      <c r="J814">
        <f>IFERROR(VLOOKUP(A814,Orders!A:G,7,FALSE),"")</f>
        <v>320</v>
      </c>
      <c r="K814">
        <f>IFERROR(VLOOKUP(J814,Customers!A:L,12,FALSE),"")</f>
        <v>1188</v>
      </c>
      <c r="L814">
        <f>IFERROR(VLOOKUP(J814,Customers!A:M,13,FALSE),"")</f>
        <v>94500</v>
      </c>
      <c r="M814" t="str">
        <f>IFERROR(VLOOKUP(J814,Customers!A:H,8,FALSE),"")</f>
        <v>New Bedford</v>
      </c>
      <c r="N814">
        <f>IFERROR(VLOOKUP(K814,Employees!A:F,6,FALSE),"")</f>
        <v>2</v>
      </c>
      <c r="O814" t="str">
        <f>IFERROR(VLOOKUP(N814,Offices!A:B,2,FALSE),"")</f>
        <v>Boston</v>
      </c>
      <c r="P814" s="6">
        <f>IFERROR(VLOOKUP(J814,Payments!A:C,3,FALSE),"")</f>
        <v>38370</v>
      </c>
      <c r="Q814">
        <f>IFERROR(VLOOKUP(J814,Payments!A:D,4,FALSE),"")</f>
        <v>8307.2800000000007</v>
      </c>
      <c r="R814" t="str">
        <f>IFERROR(VLOOKUP(B814,Products!A:C,3,FALSE),"")</f>
        <v>Vintage Cars</v>
      </c>
      <c r="S814">
        <f>IFERROR(VLOOKUP(B814,Products!A:G,7,FALSE),"")</f>
        <v>8290</v>
      </c>
      <c r="T814">
        <f>IFERROR(VLOOKUP(B814,Products!A:I,9,FALSE),"")</f>
        <v>87.77</v>
      </c>
      <c r="U814">
        <f t="shared" si="96"/>
        <v>1</v>
      </c>
      <c r="V814" t="str">
        <f t="shared" si="97"/>
        <v>Yes</v>
      </c>
      <c r="W814">
        <f t="shared" si="98"/>
        <v>2003</v>
      </c>
      <c r="X814">
        <f t="shared" si="99"/>
        <v>11</v>
      </c>
      <c r="Y814">
        <f>IFERROR(VLOOKUP(B814,Products!A:I,8,FALSE),"")</f>
        <v>52.66</v>
      </c>
      <c r="Z814">
        <f t="shared" si="100"/>
        <v>4125.1899999999996</v>
      </c>
      <c r="AA814">
        <f t="shared" si="101"/>
        <v>66.672996581845808</v>
      </c>
      <c r="AB814">
        <f t="shared" si="102"/>
        <v>0</v>
      </c>
      <c r="AC814">
        <f t="shared" si="103"/>
        <v>1650.17</v>
      </c>
    </row>
    <row r="815" spans="1:29">
      <c r="A815">
        <v>10185</v>
      </c>
      <c r="B815" t="s">
        <v>169</v>
      </c>
      <c r="C815">
        <v>30</v>
      </c>
      <c r="D815">
        <v>105.69</v>
      </c>
      <c r="E815">
        <v>7</v>
      </c>
      <c r="F815" s="6">
        <f>IFERROR(VLOOKUP(A815,Orders!A:B,2,FALSE),"")</f>
        <v>37939</v>
      </c>
      <c r="G815" s="6">
        <f>IFERROR(VLOOKUP(A815,Orders!A:C,3,FALSE),"")</f>
        <v>37946</v>
      </c>
      <c r="H815" s="6">
        <f>IFERROR(VLOOKUP(A815,Orders!A:D,4,FALSE),"")</f>
        <v>37945</v>
      </c>
      <c r="I815" t="str">
        <f>IFERROR(VLOOKUP(A815,Orders!A:E,5,FALSE),"")</f>
        <v>Shipped</v>
      </c>
      <c r="J815">
        <f>IFERROR(VLOOKUP(A815,Orders!A:G,7,FALSE),"")</f>
        <v>320</v>
      </c>
      <c r="K815">
        <f>IFERROR(VLOOKUP(J815,Customers!A:L,12,FALSE),"")</f>
        <v>1188</v>
      </c>
      <c r="L815">
        <f>IFERROR(VLOOKUP(J815,Customers!A:M,13,FALSE),"")</f>
        <v>94500</v>
      </c>
      <c r="M815" t="str">
        <f>IFERROR(VLOOKUP(J815,Customers!A:H,8,FALSE),"")</f>
        <v>New Bedford</v>
      </c>
      <c r="N815">
        <f>IFERROR(VLOOKUP(K815,Employees!A:F,6,FALSE),"")</f>
        <v>2</v>
      </c>
      <c r="O815" t="str">
        <f>IFERROR(VLOOKUP(N815,Offices!A:B,2,FALSE),"")</f>
        <v>Boston</v>
      </c>
      <c r="P815" s="6">
        <f>IFERROR(VLOOKUP(J815,Payments!A:C,3,FALSE),"")</f>
        <v>38370</v>
      </c>
      <c r="Q815">
        <f>IFERROR(VLOOKUP(J815,Payments!A:D,4,FALSE),"")</f>
        <v>8307.2800000000007</v>
      </c>
      <c r="R815" t="str">
        <f>IFERROR(VLOOKUP(B815,Products!A:C,3,FALSE),"")</f>
        <v>Ships</v>
      </c>
      <c r="S815">
        <f>IFERROR(VLOOKUP(B815,Products!A:G,7,FALSE),"")</f>
        <v>1898</v>
      </c>
      <c r="T815">
        <f>IFERROR(VLOOKUP(B815,Products!A:I,9,FALSE),"")</f>
        <v>122.89</v>
      </c>
      <c r="U815">
        <f t="shared" si="96"/>
        <v>1</v>
      </c>
      <c r="V815" t="str">
        <f t="shared" si="97"/>
        <v>Yes</v>
      </c>
      <c r="W815">
        <f t="shared" si="98"/>
        <v>2003</v>
      </c>
      <c r="X815">
        <f t="shared" si="99"/>
        <v>11</v>
      </c>
      <c r="Y815">
        <f>IFERROR(VLOOKUP(B815,Products!A:I,8,FALSE),"")</f>
        <v>82.34</v>
      </c>
      <c r="Z815">
        <f t="shared" si="100"/>
        <v>3170.7</v>
      </c>
      <c r="AA815">
        <f t="shared" si="101"/>
        <v>28.358027690065573</v>
      </c>
      <c r="AB815">
        <f t="shared" si="102"/>
        <v>0</v>
      </c>
      <c r="AC815">
        <f t="shared" si="103"/>
        <v>700.49999999999977</v>
      </c>
    </row>
    <row r="816" spans="1:29">
      <c r="A816">
        <v>10185</v>
      </c>
      <c r="B816" t="s">
        <v>170</v>
      </c>
      <c r="C816">
        <v>33</v>
      </c>
      <c r="D816">
        <v>83.2</v>
      </c>
      <c r="E816">
        <v>2</v>
      </c>
      <c r="F816" s="6">
        <f>IFERROR(VLOOKUP(A816,Orders!A:B,2,FALSE),"")</f>
        <v>37939</v>
      </c>
      <c r="G816" s="6">
        <f>IFERROR(VLOOKUP(A816,Orders!A:C,3,FALSE),"")</f>
        <v>37946</v>
      </c>
      <c r="H816" s="6">
        <f>IFERROR(VLOOKUP(A816,Orders!A:D,4,FALSE),"")</f>
        <v>37945</v>
      </c>
      <c r="I816" t="str">
        <f>IFERROR(VLOOKUP(A816,Orders!A:E,5,FALSE),"")</f>
        <v>Shipped</v>
      </c>
      <c r="J816">
        <f>IFERROR(VLOOKUP(A816,Orders!A:G,7,FALSE),"")</f>
        <v>320</v>
      </c>
      <c r="K816">
        <f>IFERROR(VLOOKUP(J816,Customers!A:L,12,FALSE),"")</f>
        <v>1188</v>
      </c>
      <c r="L816">
        <f>IFERROR(VLOOKUP(J816,Customers!A:M,13,FALSE),"")</f>
        <v>94500</v>
      </c>
      <c r="M816" t="str">
        <f>IFERROR(VLOOKUP(J816,Customers!A:H,8,FALSE),"")</f>
        <v>New Bedford</v>
      </c>
      <c r="N816">
        <f>IFERROR(VLOOKUP(K816,Employees!A:F,6,FALSE),"")</f>
        <v>2</v>
      </c>
      <c r="O816" t="str">
        <f>IFERROR(VLOOKUP(N816,Offices!A:B,2,FALSE),"")</f>
        <v>Boston</v>
      </c>
      <c r="P816" s="6">
        <f>IFERROR(VLOOKUP(J816,Payments!A:C,3,FALSE),"")</f>
        <v>38370</v>
      </c>
      <c r="Q816">
        <f>IFERROR(VLOOKUP(J816,Payments!A:D,4,FALSE),"")</f>
        <v>8307.2800000000007</v>
      </c>
      <c r="R816" t="str">
        <f>IFERROR(VLOOKUP(B816,Products!A:C,3,FALSE),"")</f>
        <v>Vintage Cars</v>
      </c>
      <c r="S816">
        <f>IFERROR(VLOOKUP(B816,Products!A:G,7,FALSE),"")</f>
        <v>9173</v>
      </c>
      <c r="T816">
        <f>IFERROR(VLOOKUP(B816,Products!A:I,9,FALSE),"")</f>
        <v>88.51</v>
      </c>
      <c r="U816">
        <f t="shared" si="96"/>
        <v>1</v>
      </c>
      <c r="V816" t="str">
        <f t="shared" si="97"/>
        <v>Yes</v>
      </c>
      <c r="W816">
        <f t="shared" si="98"/>
        <v>2003</v>
      </c>
      <c r="X816">
        <f t="shared" si="99"/>
        <v>11</v>
      </c>
      <c r="Y816">
        <f>IFERROR(VLOOKUP(B816,Products!A:I,8,FALSE),"")</f>
        <v>46.91</v>
      </c>
      <c r="Z816">
        <f t="shared" si="100"/>
        <v>2745.6</v>
      </c>
      <c r="AA816">
        <f t="shared" si="101"/>
        <v>77.360903858452374</v>
      </c>
      <c r="AB816">
        <f t="shared" si="102"/>
        <v>1</v>
      </c>
      <c r="AC816">
        <f t="shared" si="103"/>
        <v>1197.5700000000002</v>
      </c>
    </row>
    <row r="817" spans="1:29">
      <c r="A817">
        <v>10185</v>
      </c>
      <c r="B817" t="s">
        <v>162</v>
      </c>
      <c r="C817">
        <v>20</v>
      </c>
      <c r="D817">
        <v>46.86</v>
      </c>
      <c r="E817">
        <v>15</v>
      </c>
      <c r="F817" s="6">
        <f>IFERROR(VLOOKUP(A817,Orders!A:B,2,FALSE),"")</f>
        <v>37939</v>
      </c>
      <c r="G817" s="6">
        <f>IFERROR(VLOOKUP(A817,Orders!A:C,3,FALSE),"")</f>
        <v>37946</v>
      </c>
      <c r="H817" s="6">
        <f>IFERROR(VLOOKUP(A817,Orders!A:D,4,FALSE),"")</f>
        <v>37945</v>
      </c>
      <c r="I817" t="str">
        <f>IFERROR(VLOOKUP(A817,Orders!A:E,5,FALSE),"")</f>
        <v>Shipped</v>
      </c>
      <c r="J817">
        <f>IFERROR(VLOOKUP(A817,Orders!A:G,7,FALSE),"")</f>
        <v>320</v>
      </c>
      <c r="K817">
        <f>IFERROR(VLOOKUP(J817,Customers!A:L,12,FALSE),"")</f>
        <v>1188</v>
      </c>
      <c r="L817">
        <f>IFERROR(VLOOKUP(J817,Customers!A:M,13,FALSE),"")</f>
        <v>94500</v>
      </c>
      <c r="M817" t="str">
        <f>IFERROR(VLOOKUP(J817,Customers!A:H,8,FALSE),"")</f>
        <v>New Bedford</v>
      </c>
      <c r="N817">
        <f>IFERROR(VLOOKUP(K817,Employees!A:F,6,FALSE),"")</f>
        <v>2</v>
      </c>
      <c r="O817" t="str">
        <f>IFERROR(VLOOKUP(N817,Offices!A:B,2,FALSE),"")</f>
        <v>Boston</v>
      </c>
      <c r="P817" s="6">
        <f>IFERROR(VLOOKUP(J817,Payments!A:C,3,FALSE),"")</f>
        <v>38370</v>
      </c>
      <c r="Q817">
        <f>IFERROR(VLOOKUP(J817,Payments!A:D,4,FALSE),"")</f>
        <v>8307.2800000000007</v>
      </c>
      <c r="R817" t="str">
        <f>IFERROR(VLOOKUP(B817,Products!A:C,3,FALSE),"")</f>
        <v>Trains</v>
      </c>
      <c r="S817">
        <f>IFERROR(VLOOKUP(B817,Products!A:G,7,FALSE),"")</f>
        <v>1645</v>
      </c>
      <c r="T817">
        <f>IFERROR(VLOOKUP(B817,Products!A:I,9,FALSE),"")</f>
        <v>58.58</v>
      </c>
      <c r="U817">
        <f t="shared" si="96"/>
        <v>1</v>
      </c>
      <c r="V817" t="str">
        <f t="shared" si="97"/>
        <v>Yes</v>
      </c>
      <c r="W817">
        <f t="shared" si="98"/>
        <v>2003</v>
      </c>
      <c r="X817">
        <f t="shared" si="99"/>
        <v>11</v>
      </c>
      <c r="Y817">
        <f>IFERROR(VLOOKUP(B817,Products!A:I,8,FALSE),"")</f>
        <v>37.49</v>
      </c>
      <c r="Z817">
        <f t="shared" si="100"/>
        <v>937.2</v>
      </c>
      <c r="AA817">
        <f t="shared" si="101"/>
        <v>24.993331555081348</v>
      </c>
      <c r="AB817">
        <f t="shared" si="102"/>
        <v>0</v>
      </c>
      <c r="AC817">
        <f t="shared" si="103"/>
        <v>187.39999999999995</v>
      </c>
    </row>
    <row r="818" spans="1:29">
      <c r="A818">
        <v>10185</v>
      </c>
      <c r="B818" t="s">
        <v>172</v>
      </c>
      <c r="C818">
        <v>21</v>
      </c>
      <c r="D818">
        <v>64.67</v>
      </c>
      <c r="E818">
        <v>3</v>
      </c>
      <c r="F818" s="6">
        <f>IFERROR(VLOOKUP(A818,Orders!A:B,2,FALSE),"")</f>
        <v>37939</v>
      </c>
      <c r="G818" s="6">
        <f>IFERROR(VLOOKUP(A818,Orders!A:C,3,FALSE),"")</f>
        <v>37946</v>
      </c>
      <c r="H818" s="6">
        <f>IFERROR(VLOOKUP(A818,Orders!A:D,4,FALSE),"")</f>
        <v>37945</v>
      </c>
      <c r="I818" t="str">
        <f>IFERROR(VLOOKUP(A818,Orders!A:E,5,FALSE),"")</f>
        <v>Shipped</v>
      </c>
      <c r="J818">
        <f>IFERROR(VLOOKUP(A818,Orders!A:G,7,FALSE),"")</f>
        <v>320</v>
      </c>
      <c r="K818">
        <f>IFERROR(VLOOKUP(J818,Customers!A:L,12,FALSE),"")</f>
        <v>1188</v>
      </c>
      <c r="L818">
        <f>IFERROR(VLOOKUP(J818,Customers!A:M,13,FALSE),"")</f>
        <v>94500</v>
      </c>
      <c r="M818" t="str">
        <f>IFERROR(VLOOKUP(J818,Customers!A:H,8,FALSE),"")</f>
        <v>New Bedford</v>
      </c>
      <c r="N818">
        <f>IFERROR(VLOOKUP(K818,Employees!A:F,6,FALSE),"")</f>
        <v>2</v>
      </c>
      <c r="O818" t="str">
        <f>IFERROR(VLOOKUP(N818,Offices!A:B,2,FALSE),"")</f>
        <v>Boston</v>
      </c>
      <c r="P818" s="6">
        <f>IFERROR(VLOOKUP(J818,Payments!A:C,3,FALSE),"")</f>
        <v>38370</v>
      </c>
      <c r="Q818">
        <f>IFERROR(VLOOKUP(J818,Payments!A:D,4,FALSE),"")</f>
        <v>8307.2800000000007</v>
      </c>
      <c r="R818" t="str">
        <f>IFERROR(VLOOKUP(B818,Products!A:C,3,FALSE),"")</f>
        <v>Ships</v>
      </c>
      <c r="S818">
        <f>IFERROR(VLOOKUP(B818,Products!A:G,7,FALSE),"")</f>
        <v>1897</v>
      </c>
      <c r="T818">
        <f>IFERROR(VLOOKUP(B818,Products!A:I,9,FALSE),"")</f>
        <v>66.67</v>
      </c>
      <c r="U818">
        <f t="shared" si="96"/>
        <v>1</v>
      </c>
      <c r="V818" t="str">
        <f t="shared" si="97"/>
        <v>Yes</v>
      </c>
      <c r="W818">
        <f t="shared" si="98"/>
        <v>2003</v>
      </c>
      <c r="X818">
        <f t="shared" si="99"/>
        <v>11</v>
      </c>
      <c r="Y818">
        <f>IFERROR(VLOOKUP(B818,Products!A:I,8,FALSE),"")</f>
        <v>34</v>
      </c>
      <c r="Z818">
        <f t="shared" si="100"/>
        <v>1358.07</v>
      </c>
      <c r="AA818">
        <f t="shared" si="101"/>
        <v>90.205882352941174</v>
      </c>
      <c r="AB818">
        <f t="shared" si="102"/>
        <v>1</v>
      </c>
      <c r="AC818">
        <f t="shared" si="103"/>
        <v>644.07000000000005</v>
      </c>
    </row>
    <row r="819" spans="1:29">
      <c r="A819">
        <v>10185</v>
      </c>
      <c r="B819" t="s">
        <v>173</v>
      </c>
      <c r="C819">
        <v>30</v>
      </c>
      <c r="D819">
        <v>79.680000000000007</v>
      </c>
      <c r="E819">
        <v>10</v>
      </c>
      <c r="F819" s="6">
        <f>IFERROR(VLOOKUP(A819,Orders!A:B,2,FALSE),"")</f>
        <v>37939</v>
      </c>
      <c r="G819" s="6">
        <f>IFERROR(VLOOKUP(A819,Orders!A:C,3,FALSE),"")</f>
        <v>37946</v>
      </c>
      <c r="H819" s="6">
        <f>IFERROR(VLOOKUP(A819,Orders!A:D,4,FALSE),"")</f>
        <v>37945</v>
      </c>
      <c r="I819" t="str">
        <f>IFERROR(VLOOKUP(A819,Orders!A:E,5,FALSE),"")</f>
        <v>Shipped</v>
      </c>
      <c r="J819">
        <f>IFERROR(VLOOKUP(A819,Orders!A:G,7,FALSE),"")</f>
        <v>320</v>
      </c>
      <c r="K819">
        <f>IFERROR(VLOOKUP(J819,Customers!A:L,12,FALSE),"")</f>
        <v>1188</v>
      </c>
      <c r="L819">
        <f>IFERROR(VLOOKUP(J819,Customers!A:M,13,FALSE),"")</f>
        <v>94500</v>
      </c>
      <c r="M819" t="str">
        <f>IFERROR(VLOOKUP(J819,Customers!A:H,8,FALSE),"")</f>
        <v>New Bedford</v>
      </c>
      <c r="N819">
        <f>IFERROR(VLOOKUP(K819,Employees!A:F,6,FALSE),"")</f>
        <v>2</v>
      </c>
      <c r="O819" t="str">
        <f>IFERROR(VLOOKUP(N819,Offices!A:B,2,FALSE),"")</f>
        <v>Boston</v>
      </c>
      <c r="P819" s="6">
        <f>IFERROR(VLOOKUP(J819,Payments!A:C,3,FALSE),"")</f>
        <v>38370</v>
      </c>
      <c r="Q819">
        <f>IFERROR(VLOOKUP(J819,Payments!A:D,4,FALSE),"")</f>
        <v>8307.2800000000007</v>
      </c>
      <c r="R819" t="str">
        <f>IFERROR(VLOOKUP(B819,Products!A:C,3,FALSE),"")</f>
        <v>Ships</v>
      </c>
      <c r="S819">
        <f>IFERROR(VLOOKUP(B819,Products!A:G,7,FALSE),"")</f>
        <v>737</v>
      </c>
      <c r="T819">
        <f>IFERROR(VLOOKUP(B819,Products!A:I,9,FALSE),"")</f>
        <v>86.61</v>
      </c>
      <c r="U819">
        <f t="shared" si="96"/>
        <v>1</v>
      </c>
      <c r="V819" t="str">
        <f t="shared" si="97"/>
        <v>Yes</v>
      </c>
      <c r="W819">
        <f t="shared" si="98"/>
        <v>2003</v>
      </c>
      <c r="X819">
        <f t="shared" si="99"/>
        <v>11</v>
      </c>
      <c r="Y819">
        <f>IFERROR(VLOOKUP(B819,Products!A:I,8,FALSE),"")</f>
        <v>43.3</v>
      </c>
      <c r="Z819">
        <f t="shared" si="100"/>
        <v>2390.4</v>
      </c>
      <c r="AA819">
        <f t="shared" si="101"/>
        <v>84.018475750577394</v>
      </c>
      <c r="AB819">
        <f t="shared" si="102"/>
        <v>1</v>
      </c>
      <c r="AC819">
        <f t="shared" si="103"/>
        <v>1091.4000000000003</v>
      </c>
    </row>
    <row r="820" spans="1:29">
      <c r="A820">
        <v>10185</v>
      </c>
      <c r="B820" t="s">
        <v>174</v>
      </c>
      <c r="C820">
        <v>39</v>
      </c>
      <c r="D820">
        <v>61.44</v>
      </c>
      <c r="E820">
        <v>1</v>
      </c>
      <c r="F820" s="6">
        <f>IFERROR(VLOOKUP(A820,Orders!A:B,2,FALSE),"")</f>
        <v>37939</v>
      </c>
      <c r="G820" s="6">
        <f>IFERROR(VLOOKUP(A820,Orders!A:C,3,FALSE),"")</f>
        <v>37946</v>
      </c>
      <c r="H820" s="6">
        <f>IFERROR(VLOOKUP(A820,Orders!A:D,4,FALSE),"")</f>
        <v>37945</v>
      </c>
      <c r="I820" t="str">
        <f>IFERROR(VLOOKUP(A820,Orders!A:E,5,FALSE),"")</f>
        <v>Shipped</v>
      </c>
      <c r="J820">
        <f>IFERROR(VLOOKUP(A820,Orders!A:G,7,FALSE),"")</f>
        <v>320</v>
      </c>
      <c r="K820">
        <f>IFERROR(VLOOKUP(J820,Customers!A:L,12,FALSE),"")</f>
        <v>1188</v>
      </c>
      <c r="L820">
        <f>IFERROR(VLOOKUP(J820,Customers!A:M,13,FALSE),"")</f>
        <v>94500</v>
      </c>
      <c r="M820" t="str">
        <f>IFERROR(VLOOKUP(J820,Customers!A:H,8,FALSE),"")</f>
        <v>New Bedford</v>
      </c>
      <c r="N820">
        <f>IFERROR(VLOOKUP(K820,Employees!A:F,6,FALSE),"")</f>
        <v>2</v>
      </c>
      <c r="O820" t="str">
        <f>IFERROR(VLOOKUP(N820,Offices!A:B,2,FALSE),"")</f>
        <v>Boston</v>
      </c>
      <c r="P820" s="6">
        <f>IFERROR(VLOOKUP(J820,Payments!A:C,3,FALSE),"")</f>
        <v>38370</v>
      </c>
      <c r="Q820">
        <f>IFERROR(VLOOKUP(J820,Payments!A:D,4,FALSE),"")</f>
        <v>8307.2800000000007</v>
      </c>
      <c r="R820" t="str">
        <f>IFERROR(VLOOKUP(B820,Products!A:C,3,FALSE),"")</f>
        <v>Ships</v>
      </c>
      <c r="S820">
        <f>IFERROR(VLOOKUP(B820,Products!A:G,7,FALSE),"")</f>
        <v>7083</v>
      </c>
      <c r="T820">
        <f>IFERROR(VLOOKUP(B820,Products!A:I,9,FALSE),"")</f>
        <v>72.28</v>
      </c>
      <c r="U820">
        <f t="shared" si="96"/>
        <v>1</v>
      </c>
      <c r="V820" t="str">
        <f t="shared" si="97"/>
        <v>Yes</v>
      </c>
      <c r="W820">
        <f t="shared" si="98"/>
        <v>2003</v>
      </c>
      <c r="X820">
        <f t="shared" si="99"/>
        <v>11</v>
      </c>
      <c r="Y820">
        <f>IFERROR(VLOOKUP(B820,Products!A:I,8,FALSE),"")</f>
        <v>33.97</v>
      </c>
      <c r="Z820">
        <f t="shared" si="100"/>
        <v>2396.16</v>
      </c>
      <c r="AA820">
        <f t="shared" si="101"/>
        <v>80.865469531939951</v>
      </c>
      <c r="AB820">
        <f t="shared" si="102"/>
        <v>1</v>
      </c>
      <c r="AC820">
        <f t="shared" si="103"/>
        <v>1071.33</v>
      </c>
    </row>
    <row r="821" spans="1:29">
      <c r="A821">
        <v>10185</v>
      </c>
      <c r="B821" t="s">
        <v>175</v>
      </c>
      <c r="C821">
        <v>37</v>
      </c>
      <c r="D821">
        <v>99.17</v>
      </c>
      <c r="E821">
        <v>4</v>
      </c>
      <c r="F821" s="6">
        <f>IFERROR(VLOOKUP(A821,Orders!A:B,2,FALSE),"")</f>
        <v>37939</v>
      </c>
      <c r="G821" s="6">
        <f>IFERROR(VLOOKUP(A821,Orders!A:C,3,FALSE),"")</f>
        <v>37946</v>
      </c>
      <c r="H821" s="6">
        <f>IFERROR(VLOOKUP(A821,Orders!A:D,4,FALSE),"")</f>
        <v>37945</v>
      </c>
      <c r="I821" t="str">
        <f>IFERROR(VLOOKUP(A821,Orders!A:E,5,FALSE),"")</f>
        <v>Shipped</v>
      </c>
      <c r="J821">
        <f>IFERROR(VLOOKUP(A821,Orders!A:G,7,FALSE),"")</f>
        <v>320</v>
      </c>
      <c r="K821">
        <f>IFERROR(VLOOKUP(J821,Customers!A:L,12,FALSE),"")</f>
        <v>1188</v>
      </c>
      <c r="L821">
        <f>IFERROR(VLOOKUP(J821,Customers!A:M,13,FALSE),"")</f>
        <v>94500</v>
      </c>
      <c r="M821" t="str">
        <f>IFERROR(VLOOKUP(J821,Customers!A:H,8,FALSE),"")</f>
        <v>New Bedford</v>
      </c>
      <c r="N821">
        <f>IFERROR(VLOOKUP(K821,Employees!A:F,6,FALSE),"")</f>
        <v>2</v>
      </c>
      <c r="O821" t="str">
        <f>IFERROR(VLOOKUP(N821,Offices!A:B,2,FALSE),"")</f>
        <v>Boston</v>
      </c>
      <c r="P821" s="6">
        <f>IFERROR(VLOOKUP(J821,Payments!A:C,3,FALSE),"")</f>
        <v>38370</v>
      </c>
      <c r="Q821">
        <f>IFERROR(VLOOKUP(J821,Payments!A:D,4,FALSE),"")</f>
        <v>8307.2800000000007</v>
      </c>
      <c r="R821" t="str">
        <f>IFERROR(VLOOKUP(B821,Products!A:C,3,FALSE),"")</f>
        <v>Ships</v>
      </c>
      <c r="S821">
        <f>IFERROR(VLOOKUP(B821,Products!A:G,7,FALSE),"")</f>
        <v>1956</v>
      </c>
      <c r="T821">
        <f>IFERROR(VLOOKUP(B821,Products!A:I,9,FALSE),"")</f>
        <v>100.17</v>
      </c>
      <c r="U821">
        <f t="shared" si="96"/>
        <v>1</v>
      </c>
      <c r="V821" t="str">
        <f t="shared" si="97"/>
        <v>Yes</v>
      </c>
      <c r="W821">
        <f t="shared" si="98"/>
        <v>2003</v>
      </c>
      <c r="X821">
        <f t="shared" si="99"/>
        <v>11</v>
      </c>
      <c r="Y821">
        <f>IFERROR(VLOOKUP(B821,Products!A:I,8,FALSE),"")</f>
        <v>51.09</v>
      </c>
      <c r="Z821">
        <f t="shared" si="100"/>
        <v>3669.29</v>
      </c>
      <c r="AA821">
        <f t="shared" si="101"/>
        <v>94.108436093168919</v>
      </c>
      <c r="AB821">
        <f t="shared" si="102"/>
        <v>1</v>
      </c>
      <c r="AC821">
        <f t="shared" si="103"/>
        <v>1778.96</v>
      </c>
    </row>
    <row r="822" spans="1:29">
      <c r="A822">
        <v>10185</v>
      </c>
      <c r="B822" t="s">
        <v>176</v>
      </c>
      <c r="C822">
        <v>22</v>
      </c>
      <c r="D822">
        <v>93.35</v>
      </c>
      <c r="E822">
        <v>5</v>
      </c>
      <c r="F822" s="6">
        <f>IFERROR(VLOOKUP(A822,Orders!A:B,2,FALSE),"")</f>
        <v>37939</v>
      </c>
      <c r="G822" s="6">
        <f>IFERROR(VLOOKUP(A822,Orders!A:C,3,FALSE),"")</f>
        <v>37946</v>
      </c>
      <c r="H822" s="6">
        <f>IFERROR(VLOOKUP(A822,Orders!A:D,4,FALSE),"")</f>
        <v>37945</v>
      </c>
      <c r="I822" t="str">
        <f>IFERROR(VLOOKUP(A822,Orders!A:E,5,FALSE),"")</f>
        <v>Shipped</v>
      </c>
      <c r="J822">
        <f>IFERROR(VLOOKUP(A822,Orders!A:G,7,FALSE),"")</f>
        <v>320</v>
      </c>
      <c r="K822">
        <f>IFERROR(VLOOKUP(J822,Customers!A:L,12,FALSE),"")</f>
        <v>1188</v>
      </c>
      <c r="L822">
        <f>IFERROR(VLOOKUP(J822,Customers!A:M,13,FALSE),"")</f>
        <v>94500</v>
      </c>
      <c r="M822" t="str">
        <f>IFERROR(VLOOKUP(J822,Customers!A:H,8,FALSE),"")</f>
        <v>New Bedford</v>
      </c>
      <c r="N822">
        <f>IFERROR(VLOOKUP(K822,Employees!A:F,6,FALSE),"")</f>
        <v>2</v>
      </c>
      <c r="O822" t="str">
        <f>IFERROR(VLOOKUP(N822,Offices!A:B,2,FALSE),"")</f>
        <v>Boston</v>
      </c>
      <c r="P822" s="6">
        <f>IFERROR(VLOOKUP(J822,Payments!A:C,3,FALSE),"")</f>
        <v>38370</v>
      </c>
      <c r="Q822">
        <f>IFERROR(VLOOKUP(J822,Payments!A:D,4,FALSE),"")</f>
        <v>8307.2800000000007</v>
      </c>
      <c r="R822" t="str">
        <f>IFERROR(VLOOKUP(B822,Products!A:C,3,FALSE),"")</f>
        <v>Ships</v>
      </c>
      <c r="S822">
        <f>IFERROR(VLOOKUP(B822,Products!A:G,7,FALSE),"")</f>
        <v>5088</v>
      </c>
      <c r="T822">
        <f>IFERROR(VLOOKUP(B822,Products!A:I,9,FALSE),"")</f>
        <v>99.31</v>
      </c>
      <c r="U822">
        <f t="shared" si="96"/>
        <v>1</v>
      </c>
      <c r="V822" t="str">
        <f t="shared" si="97"/>
        <v>Yes</v>
      </c>
      <c r="W822">
        <f t="shared" si="98"/>
        <v>2003</v>
      </c>
      <c r="X822">
        <f t="shared" si="99"/>
        <v>11</v>
      </c>
      <c r="Y822">
        <f>IFERROR(VLOOKUP(B822,Products!A:I,8,FALSE),"")</f>
        <v>53.63</v>
      </c>
      <c r="Z822">
        <f t="shared" si="100"/>
        <v>2053.6999999999998</v>
      </c>
      <c r="AA822">
        <f t="shared" si="101"/>
        <v>74.063024426626868</v>
      </c>
      <c r="AB822">
        <f t="shared" si="102"/>
        <v>1</v>
      </c>
      <c r="AC822">
        <f t="shared" si="103"/>
        <v>873.8399999999998</v>
      </c>
    </row>
    <row r="823" spans="1:29">
      <c r="A823">
        <v>10185</v>
      </c>
      <c r="B823" t="s">
        <v>177</v>
      </c>
      <c r="C823">
        <v>28</v>
      </c>
      <c r="D823">
        <v>47.5</v>
      </c>
      <c r="E823">
        <v>6</v>
      </c>
      <c r="F823" s="6">
        <f>IFERROR(VLOOKUP(A823,Orders!A:B,2,FALSE),"")</f>
        <v>37939</v>
      </c>
      <c r="G823" s="6">
        <f>IFERROR(VLOOKUP(A823,Orders!A:C,3,FALSE),"")</f>
        <v>37946</v>
      </c>
      <c r="H823" s="6">
        <f>IFERROR(VLOOKUP(A823,Orders!A:D,4,FALSE),"")</f>
        <v>37945</v>
      </c>
      <c r="I823" t="str">
        <f>IFERROR(VLOOKUP(A823,Orders!A:E,5,FALSE),"")</f>
        <v>Shipped</v>
      </c>
      <c r="J823">
        <f>IFERROR(VLOOKUP(A823,Orders!A:G,7,FALSE),"")</f>
        <v>320</v>
      </c>
      <c r="K823">
        <f>IFERROR(VLOOKUP(J823,Customers!A:L,12,FALSE),"")</f>
        <v>1188</v>
      </c>
      <c r="L823">
        <f>IFERROR(VLOOKUP(J823,Customers!A:M,13,FALSE),"")</f>
        <v>94500</v>
      </c>
      <c r="M823" t="str">
        <f>IFERROR(VLOOKUP(J823,Customers!A:H,8,FALSE),"")</f>
        <v>New Bedford</v>
      </c>
      <c r="N823">
        <f>IFERROR(VLOOKUP(K823,Employees!A:F,6,FALSE),"")</f>
        <v>2</v>
      </c>
      <c r="O823" t="str">
        <f>IFERROR(VLOOKUP(N823,Offices!A:B,2,FALSE),"")</f>
        <v>Boston</v>
      </c>
      <c r="P823" s="6">
        <f>IFERROR(VLOOKUP(J823,Payments!A:C,3,FALSE),"")</f>
        <v>38370</v>
      </c>
      <c r="Q823">
        <f>IFERROR(VLOOKUP(J823,Payments!A:D,4,FALSE),"")</f>
        <v>8307.2800000000007</v>
      </c>
      <c r="R823" t="str">
        <f>IFERROR(VLOOKUP(B823,Products!A:C,3,FALSE),"")</f>
        <v>Ships</v>
      </c>
      <c r="S823">
        <f>IFERROR(VLOOKUP(B823,Products!A:G,7,FALSE),"")</f>
        <v>414</v>
      </c>
      <c r="T823">
        <f>IFERROR(VLOOKUP(B823,Products!A:I,9,FALSE),"")</f>
        <v>54.6</v>
      </c>
      <c r="U823">
        <f t="shared" si="96"/>
        <v>1</v>
      </c>
      <c r="V823" t="str">
        <f t="shared" si="97"/>
        <v>Yes</v>
      </c>
      <c r="W823">
        <f t="shared" si="98"/>
        <v>2003</v>
      </c>
      <c r="X823">
        <f t="shared" si="99"/>
        <v>11</v>
      </c>
      <c r="Y823">
        <f>IFERROR(VLOOKUP(B823,Products!A:I,8,FALSE),"")</f>
        <v>33.299999999999997</v>
      </c>
      <c r="Z823">
        <f t="shared" si="100"/>
        <v>1330</v>
      </c>
      <c r="AA823">
        <f t="shared" si="101"/>
        <v>42.642642642642656</v>
      </c>
      <c r="AB823">
        <f t="shared" si="102"/>
        <v>0</v>
      </c>
      <c r="AC823">
        <f t="shared" si="103"/>
        <v>397.60000000000008</v>
      </c>
    </row>
    <row r="824" spans="1:29">
      <c r="A824">
        <v>10186</v>
      </c>
      <c r="B824" t="s">
        <v>163</v>
      </c>
      <c r="C824">
        <v>26</v>
      </c>
      <c r="D824">
        <v>108.8</v>
      </c>
      <c r="E824">
        <v>9</v>
      </c>
      <c r="F824" s="6">
        <f>IFERROR(VLOOKUP(A824,Orders!A:B,2,FALSE),"")</f>
        <v>37939</v>
      </c>
      <c r="G824" s="6">
        <f>IFERROR(VLOOKUP(A824,Orders!A:C,3,FALSE),"")</f>
        <v>37945</v>
      </c>
      <c r="H824" s="6">
        <f>IFERROR(VLOOKUP(A824,Orders!A:D,4,FALSE),"")</f>
        <v>37943</v>
      </c>
      <c r="I824" t="str">
        <f>IFERROR(VLOOKUP(A824,Orders!A:E,5,FALSE),"")</f>
        <v>Shipped</v>
      </c>
      <c r="J824">
        <f>IFERROR(VLOOKUP(A824,Orders!A:G,7,FALSE),"")</f>
        <v>489</v>
      </c>
      <c r="K824">
        <f>IFERROR(VLOOKUP(J824,Customers!A:L,12,FALSE),"")</f>
        <v>1501</v>
      </c>
      <c r="L824">
        <f>IFERROR(VLOOKUP(J824,Customers!A:M,13,FALSE),"")</f>
        <v>43300</v>
      </c>
      <c r="M824" t="str">
        <f>IFERROR(VLOOKUP(J824,Customers!A:H,8,FALSE),"")</f>
        <v>London</v>
      </c>
      <c r="N824">
        <f>IFERROR(VLOOKUP(K824,Employees!A:F,6,FALSE),"")</f>
        <v>7</v>
      </c>
      <c r="O824" t="str">
        <f>IFERROR(VLOOKUP(N824,Offices!A:B,2,FALSE),"")</f>
        <v>London</v>
      </c>
      <c r="P824" s="6">
        <f>IFERROR(VLOOKUP(J824,Payments!A:C,3,FALSE),"")</f>
        <v>37959</v>
      </c>
      <c r="Q824">
        <f>IFERROR(VLOOKUP(J824,Payments!A:D,4,FALSE),"")</f>
        <v>22275.73</v>
      </c>
      <c r="R824" t="str">
        <f>IFERROR(VLOOKUP(B824,Products!A:C,3,FALSE),"")</f>
        <v>Classic Cars</v>
      </c>
      <c r="S824">
        <f>IFERROR(VLOOKUP(B824,Products!A:G,7,FALSE),"")</f>
        <v>3252</v>
      </c>
      <c r="T824">
        <f>IFERROR(VLOOKUP(B824,Products!A:I,9,FALSE),"")</f>
        <v>136</v>
      </c>
      <c r="U824">
        <f t="shared" si="96"/>
        <v>2</v>
      </c>
      <c r="V824" t="str">
        <f t="shared" si="97"/>
        <v>Yes</v>
      </c>
      <c r="W824">
        <f t="shared" si="98"/>
        <v>2003</v>
      </c>
      <c r="X824">
        <f t="shared" si="99"/>
        <v>11</v>
      </c>
      <c r="Y824">
        <f>IFERROR(VLOOKUP(B824,Products!A:I,8,FALSE),"")</f>
        <v>85.68</v>
      </c>
      <c r="Z824">
        <f t="shared" si="100"/>
        <v>2828.7999999999997</v>
      </c>
      <c r="AA824">
        <f t="shared" si="101"/>
        <v>26.98412698412697</v>
      </c>
      <c r="AB824">
        <f t="shared" si="102"/>
        <v>0</v>
      </c>
      <c r="AC824">
        <f t="shared" si="103"/>
        <v>601.11999999999978</v>
      </c>
    </row>
    <row r="825" spans="1:29">
      <c r="A825">
        <v>10186</v>
      </c>
      <c r="B825" t="s">
        <v>178</v>
      </c>
      <c r="C825">
        <v>32</v>
      </c>
      <c r="D825">
        <v>137.19</v>
      </c>
      <c r="E825">
        <v>1</v>
      </c>
      <c r="F825" s="6">
        <f>IFERROR(VLOOKUP(A825,Orders!A:B,2,FALSE),"")</f>
        <v>37939</v>
      </c>
      <c r="G825" s="6">
        <f>IFERROR(VLOOKUP(A825,Orders!A:C,3,FALSE),"")</f>
        <v>37945</v>
      </c>
      <c r="H825" s="6">
        <f>IFERROR(VLOOKUP(A825,Orders!A:D,4,FALSE),"")</f>
        <v>37943</v>
      </c>
      <c r="I825" t="str">
        <f>IFERROR(VLOOKUP(A825,Orders!A:E,5,FALSE),"")</f>
        <v>Shipped</v>
      </c>
      <c r="J825">
        <f>IFERROR(VLOOKUP(A825,Orders!A:G,7,FALSE),"")</f>
        <v>489</v>
      </c>
      <c r="K825">
        <f>IFERROR(VLOOKUP(J825,Customers!A:L,12,FALSE),"")</f>
        <v>1501</v>
      </c>
      <c r="L825">
        <f>IFERROR(VLOOKUP(J825,Customers!A:M,13,FALSE),"")</f>
        <v>43300</v>
      </c>
      <c r="M825" t="str">
        <f>IFERROR(VLOOKUP(J825,Customers!A:H,8,FALSE),"")</f>
        <v>London</v>
      </c>
      <c r="N825">
        <f>IFERROR(VLOOKUP(K825,Employees!A:F,6,FALSE),"")</f>
        <v>7</v>
      </c>
      <c r="O825" t="str">
        <f>IFERROR(VLOOKUP(N825,Offices!A:B,2,FALSE),"")</f>
        <v>London</v>
      </c>
      <c r="P825" s="6">
        <f>IFERROR(VLOOKUP(J825,Payments!A:C,3,FALSE),"")</f>
        <v>37959</v>
      </c>
      <c r="Q825">
        <f>IFERROR(VLOOKUP(J825,Payments!A:D,4,FALSE),"")</f>
        <v>22275.73</v>
      </c>
      <c r="R825" t="str">
        <f>IFERROR(VLOOKUP(B825,Products!A:C,3,FALSE),"")</f>
        <v>Planes</v>
      </c>
      <c r="S825">
        <f>IFERROR(VLOOKUP(B825,Products!A:G,7,FALSE),"")</f>
        <v>5330</v>
      </c>
      <c r="T825">
        <f>IFERROR(VLOOKUP(B825,Products!A:I,9,FALSE),"")</f>
        <v>157.69</v>
      </c>
      <c r="U825">
        <f t="shared" si="96"/>
        <v>2</v>
      </c>
      <c r="V825" t="str">
        <f t="shared" si="97"/>
        <v>Yes</v>
      </c>
      <c r="W825">
        <f t="shared" si="98"/>
        <v>2003</v>
      </c>
      <c r="X825">
        <f t="shared" si="99"/>
        <v>11</v>
      </c>
      <c r="Y825">
        <f>IFERROR(VLOOKUP(B825,Products!A:I,8,FALSE),"")</f>
        <v>77.27</v>
      </c>
      <c r="Z825">
        <f t="shared" si="100"/>
        <v>4390.08</v>
      </c>
      <c r="AA825">
        <f t="shared" si="101"/>
        <v>77.546266338811961</v>
      </c>
      <c r="AB825">
        <f t="shared" si="102"/>
        <v>1</v>
      </c>
      <c r="AC825">
        <f t="shared" si="103"/>
        <v>1917.44</v>
      </c>
    </row>
    <row r="826" spans="1:29">
      <c r="A826">
        <v>10186</v>
      </c>
      <c r="B826" t="s">
        <v>180</v>
      </c>
      <c r="C826">
        <v>32</v>
      </c>
      <c r="D826">
        <v>73.12</v>
      </c>
      <c r="E826">
        <v>7</v>
      </c>
      <c r="F826" s="6">
        <f>IFERROR(VLOOKUP(A826,Orders!A:B,2,FALSE),"")</f>
        <v>37939</v>
      </c>
      <c r="G826" s="6">
        <f>IFERROR(VLOOKUP(A826,Orders!A:C,3,FALSE),"")</f>
        <v>37945</v>
      </c>
      <c r="H826" s="6">
        <f>IFERROR(VLOOKUP(A826,Orders!A:D,4,FALSE),"")</f>
        <v>37943</v>
      </c>
      <c r="I826" t="str">
        <f>IFERROR(VLOOKUP(A826,Orders!A:E,5,FALSE),"")</f>
        <v>Shipped</v>
      </c>
      <c r="J826">
        <f>IFERROR(VLOOKUP(A826,Orders!A:G,7,FALSE),"")</f>
        <v>489</v>
      </c>
      <c r="K826">
        <f>IFERROR(VLOOKUP(J826,Customers!A:L,12,FALSE),"")</f>
        <v>1501</v>
      </c>
      <c r="L826">
        <f>IFERROR(VLOOKUP(J826,Customers!A:M,13,FALSE),"")</f>
        <v>43300</v>
      </c>
      <c r="M826" t="str">
        <f>IFERROR(VLOOKUP(J826,Customers!A:H,8,FALSE),"")</f>
        <v>London</v>
      </c>
      <c r="N826">
        <f>IFERROR(VLOOKUP(K826,Employees!A:F,6,FALSE),"")</f>
        <v>7</v>
      </c>
      <c r="O826" t="str">
        <f>IFERROR(VLOOKUP(N826,Offices!A:B,2,FALSE),"")</f>
        <v>London</v>
      </c>
      <c r="P826" s="6">
        <f>IFERROR(VLOOKUP(J826,Payments!A:C,3,FALSE),"")</f>
        <v>37959</v>
      </c>
      <c r="Q826">
        <f>IFERROR(VLOOKUP(J826,Payments!A:D,4,FALSE),"")</f>
        <v>22275.73</v>
      </c>
      <c r="R826" t="str">
        <f>IFERROR(VLOOKUP(B826,Products!A:C,3,FALSE),"")</f>
        <v>Ships</v>
      </c>
      <c r="S826">
        <f>IFERROR(VLOOKUP(B826,Products!A:G,7,FALSE),"")</f>
        <v>4259</v>
      </c>
      <c r="T826">
        <f>IFERROR(VLOOKUP(B826,Products!A:I,9,FALSE),"")</f>
        <v>86.02</v>
      </c>
      <c r="U826">
        <f t="shared" si="96"/>
        <v>2</v>
      </c>
      <c r="V826" t="str">
        <f t="shared" si="97"/>
        <v>Yes</v>
      </c>
      <c r="W826">
        <f t="shared" si="98"/>
        <v>2003</v>
      </c>
      <c r="X826">
        <f t="shared" si="99"/>
        <v>11</v>
      </c>
      <c r="Y826">
        <f>IFERROR(VLOOKUP(B826,Products!A:I,8,FALSE),"")</f>
        <v>51.61</v>
      </c>
      <c r="Z826">
        <f t="shared" si="100"/>
        <v>2339.84</v>
      </c>
      <c r="AA826">
        <f t="shared" si="101"/>
        <v>41.677969385777956</v>
      </c>
      <c r="AB826">
        <f t="shared" si="102"/>
        <v>0</v>
      </c>
      <c r="AC826">
        <f t="shared" si="103"/>
        <v>688.32000000000016</v>
      </c>
    </row>
    <row r="827" spans="1:29">
      <c r="A827">
        <v>10186</v>
      </c>
      <c r="B827" t="s">
        <v>181</v>
      </c>
      <c r="C827">
        <v>46</v>
      </c>
      <c r="D827">
        <v>98.46</v>
      </c>
      <c r="E827">
        <v>6</v>
      </c>
      <c r="F827" s="6">
        <f>IFERROR(VLOOKUP(A827,Orders!A:B,2,FALSE),"")</f>
        <v>37939</v>
      </c>
      <c r="G827" s="6">
        <f>IFERROR(VLOOKUP(A827,Orders!A:C,3,FALSE),"")</f>
        <v>37945</v>
      </c>
      <c r="H827" s="6">
        <f>IFERROR(VLOOKUP(A827,Orders!A:D,4,FALSE),"")</f>
        <v>37943</v>
      </c>
      <c r="I827" t="str">
        <f>IFERROR(VLOOKUP(A827,Orders!A:E,5,FALSE),"")</f>
        <v>Shipped</v>
      </c>
      <c r="J827">
        <f>IFERROR(VLOOKUP(A827,Orders!A:G,7,FALSE),"")</f>
        <v>489</v>
      </c>
      <c r="K827">
        <f>IFERROR(VLOOKUP(J827,Customers!A:L,12,FALSE),"")</f>
        <v>1501</v>
      </c>
      <c r="L827">
        <f>IFERROR(VLOOKUP(J827,Customers!A:M,13,FALSE),"")</f>
        <v>43300</v>
      </c>
      <c r="M827" t="str">
        <f>IFERROR(VLOOKUP(J827,Customers!A:H,8,FALSE),"")</f>
        <v>London</v>
      </c>
      <c r="N827">
        <f>IFERROR(VLOOKUP(K827,Employees!A:F,6,FALSE),"")</f>
        <v>7</v>
      </c>
      <c r="O827" t="str">
        <f>IFERROR(VLOOKUP(N827,Offices!A:B,2,FALSE),"")</f>
        <v>London</v>
      </c>
      <c r="P827" s="6">
        <f>IFERROR(VLOOKUP(J827,Payments!A:C,3,FALSE),"")</f>
        <v>37959</v>
      </c>
      <c r="Q827">
        <f>IFERROR(VLOOKUP(J827,Payments!A:D,4,FALSE),"")</f>
        <v>22275.73</v>
      </c>
      <c r="R827" t="str">
        <f>IFERROR(VLOOKUP(B827,Products!A:C,3,FALSE),"")</f>
        <v>Vintage Cars</v>
      </c>
      <c r="S827">
        <f>IFERROR(VLOOKUP(B827,Products!A:G,7,FALSE),"")</f>
        <v>2378</v>
      </c>
      <c r="T827">
        <f>IFERROR(VLOOKUP(B827,Products!A:I,9,FALSE),"")</f>
        <v>105.87</v>
      </c>
      <c r="U827">
        <f t="shared" si="96"/>
        <v>2</v>
      </c>
      <c r="V827" t="str">
        <f t="shared" si="97"/>
        <v>Yes</v>
      </c>
      <c r="W827">
        <f t="shared" si="98"/>
        <v>2003</v>
      </c>
      <c r="X827">
        <f t="shared" si="99"/>
        <v>11</v>
      </c>
      <c r="Y827">
        <f>IFERROR(VLOOKUP(B827,Products!A:I,8,FALSE),"")</f>
        <v>64.58</v>
      </c>
      <c r="Z827">
        <f t="shared" si="100"/>
        <v>4529.16</v>
      </c>
      <c r="AA827">
        <f t="shared" si="101"/>
        <v>52.462062558067515</v>
      </c>
      <c r="AB827">
        <f t="shared" si="102"/>
        <v>0</v>
      </c>
      <c r="AC827">
        <f t="shared" si="103"/>
        <v>1558.4799999999998</v>
      </c>
    </row>
    <row r="828" spans="1:29">
      <c r="A828">
        <v>10186</v>
      </c>
      <c r="B828" t="s">
        <v>183</v>
      </c>
      <c r="C828">
        <v>22</v>
      </c>
      <c r="D828">
        <v>60.29</v>
      </c>
      <c r="E828">
        <v>2</v>
      </c>
      <c r="F828" s="6">
        <f>IFERROR(VLOOKUP(A828,Orders!A:B,2,FALSE),"")</f>
        <v>37939</v>
      </c>
      <c r="G828" s="6">
        <f>IFERROR(VLOOKUP(A828,Orders!A:C,3,FALSE),"")</f>
        <v>37945</v>
      </c>
      <c r="H828" s="6">
        <f>IFERROR(VLOOKUP(A828,Orders!A:D,4,FALSE),"")</f>
        <v>37943</v>
      </c>
      <c r="I828" t="str">
        <f>IFERROR(VLOOKUP(A828,Orders!A:E,5,FALSE),"")</f>
        <v>Shipped</v>
      </c>
      <c r="J828">
        <f>IFERROR(VLOOKUP(A828,Orders!A:G,7,FALSE),"")</f>
        <v>489</v>
      </c>
      <c r="K828">
        <f>IFERROR(VLOOKUP(J828,Customers!A:L,12,FALSE),"")</f>
        <v>1501</v>
      </c>
      <c r="L828">
        <f>IFERROR(VLOOKUP(J828,Customers!A:M,13,FALSE),"")</f>
        <v>43300</v>
      </c>
      <c r="M828" t="str">
        <f>IFERROR(VLOOKUP(J828,Customers!A:H,8,FALSE),"")</f>
        <v>London</v>
      </c>
      <c r="N828">
        <f>IFERROR(VLOOKUP(K828,Employees!A:F,6,FALSE),"")</f>
        <v>7</v>
      </c>
      <c r="O828" t="str">
        <f>IFERROR(VLOOKUP(N828,Offices!A:B,2,FALSE),"")</f>
        <v>London</v>
      </c>
      <c r="P828" s="6">
        <f>IFERROR(VLOOKUP(J828,Payments!A:C,3,FALSE),"")</f>
        <v>37959</v>
      </c>
      <c r="Q828">
        <f>IFERROR(VLOOKUP(J828,Payments!A:D,4,FALSE),"")</f>
        <v>22275.73</v>
      </c>
      <c r="R828" t="str">
        <f>IFERROR(VLOOKUP(B828,Products!A:C,3,FALSE),"")</f>
        <v>Planes</v>
      </c>
      <c r="S828">
        <f>IFERROR(VLOOKUP(B828,Products!A:G,7,FALSE),"")</f>
        <v>5942</v>
      </c>
      <c r="T828">
        <f>IFERROR(VLOOKUP(B828,Products!A:I,9,FALSE),"")</f>
        <v>68.510000000000005</v>
      </c>
      <c r="U828">
        <f t="shared" si="96"/>
        <v>2</v>
      </c>
      <c r="V828" t="str">
        <f t="shared" si="97"/>
        <v>Yes</v>
      </c>
      <c r="W828">
        <f t="shared" si="98"/>
        <v>2003</v>
      </c>
      <c r="X828">
        <f t="shared" si="99"/>
        <v>11</v>
      </c>
      <c r="Y828">
        <f>IFERROR(VLOOKUP(B828,Products!A:I,8,FALSE),"")</f>
        <v>34.25</v>
      </c>
      <c r="Z828">
        <f t="shared" si="100"/>
        <v>1326.3799999999999</v>
      </c>
      <c r="AA828">
        <f t="shared" si="101"/>
        <v>76.029197080291965</v>
      </c>
      <c r="AB828">
        <f t="shared" si="102"/>
        <v>1</v>
      </c>
      <c r="AC828">
        <f t="shared" si="103"/>
        <v>572.88</v>
      </c>
    </row>
    <row r="829" spans="1:29">
      <c r="A829">
        <v>10186</v>
      </c>
      <c r="B829" t="s">
        <v>184</v>
      </c>
      <c r="C829">
        <v>21</v>
      </c>
      <c r="D829">
        <v>59.83</v>
      </c>
      <c r="E829">
        <v>3</v>
      </c>
      <c r="F829" s="6">
        <f>IFERROR(VLOOKUP(A829,Orders!A:B,2,FALSE),"")</f>
        <v>37939</v>
      </c>
      <c r="G829" s="6">
        <f>IFERROR(VLOOKUP(A829,Orders!A:C,3,FALSE),"")</f>
        <v>37945</v>
      </c>
      <c r="H829" s="6">
        <f>IFERROR(VLOOKUP(A829,Orders!A:D,4,FALSE),"")</f>
        <v>37943</v>
      </c>
      <c r="I829" t="str">
        <f>IFERROR(VLOOKUP(A829,Orders!A:E,5,FALSE),"")</f>
        <v>Shipped</v>
      </c>
      <c r="J829">
        <f>IFERROR(VLOOKUP(A829,Orders!A:G,7,FALSE),"")</f>
        <v>489</v>
      </c>
      <c r="K829">
        <f>IFERROR(VLOOKUP(J829,Customers!A:L,12,FALSE),"")</f>
        <v>1501</v>
      </c>
      <c r="L829">
        <f>IFERROR(VLOOKUP(J829,Customers!A:M,13,FALSE),"")</f>
        <v>43300</v>
      </c>
      <c r="M829" t="str">
        <f>IFERROR(VLOOKUP(J829,Customers!A:H,8,FALSE),"")</f>
        <v>London</v>
      </c>
      <c r="N829">
        <f>IFERROR(VLOOKUP(K829,Employees!A:F,6,FALSE),"")</f>
        <v>7</v>
      </c>
      <c r="O829" t="str">
        <f>IFERROR(VLOOKUP(N829,Offices!A:B,2,FALSE),"")</f>
        <v>London</v>
      </c>
      <c r="P829" s="6">
        <f>IFERROR(VLOOKUP(J829,Payments!A:C,3,FALSE),"")</f>
        <v>37959</v>
      </c>
      <c r="Q829">
        <f>IFERROR(VLOOKUP(J829,Payments!A:D,4,FALSE),"")</f>
        <v>22275.73</v>
      </c>
      <c r="R829" t="str">
        <f>IFERROR(VLOOKUP(B829,Products!A:C,3,FALSE),"")</f>
        <v>Vintage Cars</v>
      </c>
      <c r="S829">
        <f>IFERROR(VLOOKUP(B829,Products!A:G,7,FALSE),"")</f>
        <v>2902</v>
      </c>
      <c r="T829">
        <f>IFERROR(VLOOKUP(B829,Products!A:I,9,FALSE),"")</f>
        <v>65.75</v>
      </c>
      <c r="U829">
        <f t="shared" si="96"/>
        <v>2</v>
      </c>
      <c r="V829" t="str">
        <f t="shared" si="97"/>
        <v>Yes</v>
      </c>
      <c r="W829">
        <f t="shared" si="98"/>
        <v>2003</v>
      </c>
      <c r="X829">
        <f t="shared" si="99"/>
        <v>11</v>
      </c>
      <c r="Y829">
        <f>IFERROR(VLOOKUP(B829,Products!A:I,8,FALSE),"")</f>
        <v>26.3</v>
      </c>
      <c r="Z829">
        <f t="shared" si="100"/>
        <v>1256.43</v>
      </c>
      <c r="AA829">
        <f t="shared" si="101"/>
        <v>127.49049429657795</v>
      </c>
      <c r="AB829">
        <f t="shared" si="102"/>
        <v>1</v>
      </c>
      <c r="AC829">
        <f t="shared" si="103"/>
        <v>704.13</v>
      </c>
    </row>
    <row r="830" spans="1:29">
      <c r="A830">
        <v>10186</v>
      </c>
      <c r="B830" t="s">
        <v>171</v>
      </c>
      <c r="C830">
        <v>36</v>
      </c>
      <c r="D830">
        <v>68.77</v>
      </c>
      <c r="E830">
        <v>8</v>
      </c>
      <c r="F830" s="6">
        <f>IFERROR(VLOOKUP(A830,Orders!A:B,2,FALSE),"")</f>
        <v>37939</v>
      </c>
      <c r="G830" s="6">
        <f>IFERROR(VLOOKUP(A830,Orders!A:C,3,FALSE),"")</f>
        <v>37945</v>
      </c>
      <c r="H830" s="6">
        <f>IFERROR(VLOOKUP(A830,Orders!A:D,4,FALSE),"")</f>
        <v>37943</v>
      </c>
      <c r="I830" t="str">
        <f>IFERROR(VLOOKUP(A830,Orders!A:E,5,FALSE),"")</f>
        <v>Shipped</v>
      </c>
      <c r="J830">
        <f>IFERROR(VLOOKUP(A830,Orders!A:G,7,FALSE),"")</f>
        <v>489</v>
      </c>
      <c r="K830">
        <f>IFERROR(VLOOKUP(J830,Customers!A:L,12,FALSE),"")</f>
        <v>1501</v>
      </c>
      <c r="L830">
        <f>IFERROR(VLOOKUP(J830,Customers!A:M,13,FALSE),"")</f>
        <v>43300</v>
      </c>
      <c r="M830" t="str">
        <f>IFERROR(VLOOKUP(J830,Customers!A:H,8,FALSE),"")</f>
        <v>London</v>
      </c>
      <c r="N830">
        <f>IFERROR(VLOOKUP(K830,Employees!A:F,6,FALSE),"")</f>
        <v>7</v>
      </c>
      <c r="O830" t="str">
        <f>IFERROR(VLOOKUP(N830,Offices!A:B,2,FALSE),"")</f>
        <v>London</v>
      </c>
      <c r="P830" s="6">
        <f>IFERROR(VLOOKUP(J830,Payments!A:C,3,FALSE),"")</f>
        <v>37959</v>
      </c>
      <c r="Q830">
        <f>IFERROR(VLOOKUP(J830,Payments!A:D,4,FALSE),"")</f>
        <v>22275.73</v>
      </c>
      <c r="R830" t="str">
        <f>IFERROR(VLOOKUP(B830,Products!A:C,3,FALSE),"")</f>
        <v>Vintage Cars</v>
      </c>
      <c r="S830">
        <f>IFERROR(VLOOKUP(B830,Products!A:G,7,FALSE),"")</f>
        <v>6621</v>
      </c>
      <c r="T830">
        <f>IFERROR(VLOOKUP(B830,Products!A:I,9,FALSE),"")</f>
        <v>83.86</v>
      </c>
      <c r="U830">
        <f t="shared" si="96"/>
        <v>2</v>
      </c>
      <c r="V830" t="str">
        <f t="shared" si="97"/>
        <v>Yes</v>
      </c>
      <c r="W830">
        <f t="shared" si="98"/>
        <v>2003</v>
      </c>
      <c r="X830">
        <f t="shared" si="99"/>
        <v>11</v>
      </c>
      <c r="Y830">
        <f>IFERROR(VLOOKUP(B830,Products!A:I,8,FALSE),"")</f>
        <v>48.64</v>
      </c>
      <c r="Z830">
        <f t="shared" si="100"/>
        <v>2475.7199999999998</v>
      </c>
      <c r="AA830">
        <f t="shared" si="101"/>
        <v>41.385690789473671</v>
      </c>
      <c r="AB830">
        <f t="shared" si="102"/>
        <v>0</v>
      </c>
      <c r="AC830">
        <f t="shared" si="103"/>
        <v>724.67999999999984</v>
      </c>
    </row>
    <row r="831" spans="1:29">
      <c r="A831">
        <v>10186</v>
      </c>
      <c r="B831" t="s">
        <v>190</v>
      </c>
      <c r="C831">
        <v>24</v>
      </c>
      <c r="D831">
        <v>80.56</v>
      </c>
      <c r="E831">
        <v>5</v>
      </c>
      <c r="F831" s="6">
        <f>IFERROR(VLOOKUP(A831,Orders!A:B,2,FALSE),"")</f>
        <v>37939</v>
      </c>
      <c r="G831" s="6">
        <f>IFERROR(VLOOKUP(A831,Orders!A:C,3,FALSE),"")</f>
        <v>37945</v>
      </c>
      <c r="H831" s="6">
        <f>IFERROR(VLOOKUP(A831,Orders!A:D,4,FALSE),"")</f>
        <v>37943</v>
      </c>
      <c r="I831" t="str">
        <f>IFERROR(VLOOKUP(A831,Orders!A:E,5,FALSE),"")</f>
        <v>Shipped</v>
      </c>
      <c r="J831">
        <f>IFERROR(VLOOKUP(A831,Orders!A:G,7,FALSE),"")</f>
        <v>489</v>
      </c>
      <c r="K831">
        <f>IFERROR(VLOOKUP(J831,Customers!A:L,12,FALSE),"")</f>
        <v>1501</v>
      </c>
      <c r="L831">
        <f>IFERROR(VLOOKUP(J831,Customers!A:M,13,FALSE),"")</f>
        <v>43300</v>
      </c>
      <c r="M831" t="str">
        <f>IFERROR(VLOOKUP(J831,Customers!A:H,8,FALSE),"")</f>
        <v>London</v>
      </c>
      <c r="N831">
        <f>IFERROR(VLOOKUP(K831,Employees!A:F,6,FALSE),"")</f>
        <v>7</v>
      </c>
      <c r="O831" t="str">
        <f>IFERROR(VLOOKUP(N831,Offices!A:B,2,FALSE),"")</f>
        <v>London</v>
      </c>
      <c r="P831" s="6">
        <f>IFERROR(VLOOKUP(J831,Payments!A:C,3,FALSE),"")</f>
        <v>37959</v>
      </c>
      <c r="Q831">
        <f>IFERROR(VLOOKUP(J831,Payments!A:D,4,FALSE),"")</f>
        <v>22275.73</v>
      </c>
      <c r="R831" t="str">
        <f>IFERROR(VLOOKUP(B831,Products!A:C,3,FALSE),"")</f>
        <v>Ships</v>
      </c>
      <c r="S831">
        <f>IFERROR(VLOOKUP(B831,Products!A:G,7,FALSE),"")</f>
        <v>3501</v>
      </c>
      <c r="T831">
        <f>IFERROR(VLOOKUP(B831,Products!A:I,9,FALSE),"")</f>
        <v>90.52</v>
      </c>
      <c r="U831">
        <f t="shared" si="96"/>
        <v>2</v>
      </c>
      <c r="V831" t="str">
        <f t="shared" si="97"/>
        <v>Yes</v>
      </c>
      <c r="W831">
        <f t="shared" si="98"/>
        <v>2003</v>
      </c>
      <c r="X831">
        <f t="shared" si="99"/>
        <v>11</v>
      </c>
      <c r="Y831">
        <f>IFERROR(VLOOKUP(B831,Products!A:I,8,FALSE),"")</f>
        <v>39.83</v>
      </c>
      <c r="Z831">
        <f t="shared" si="100"/>
        <v>1933.44</v>
      </c>
      <c r="AA831">
        <f t="shared" si="101"/>
        <v>102.25960331408488</v>
      </c>
      <c r="AB831">
        <f t="shared" si="102"/>
        <v>1</v>
      </c>
      <c r="AC831">
        <f t="shared" si="103"/>
        <v>977.5200000000001</v>
      </c>
    </row>
    <row r="832" spans="1:29">
      <c r="A832">
        <v>10186</v>
      </c>
      <c r="B832" t="s">
        <v>195</v>
      </c>
      <c r="C832">
        <v>28</v>
      </c>
      <c r="D832">
        <v>42.71</v>
      </c>
      <c r="E832">
        <v>4</v>
      </c>
      <c r="F832" s="6">
        <f>IFERROR(VLOOKUP(A832,Orders!A:B,2,FALSE),"")</f>
        <v>37939</v>
      </c>
      <c r="G832" s="6">
        <f>IFERROR(VLOOKUP(A832,Orders!A:C,3,FALSE),"")</f>
        <v>37945</v>
      </c>
      <c r="H832" s="6">
        <f>IFERROR(VLOOKUP(A832,Orders!A:D,4,FALSE),"")</f>
        <v>37943</v>
      </c>
      <c r="I832" t="str">
        <f>IFERROR(VLOOKUP(A832,Orders!A:E,5,FALSE),"")</f>
        <v>Shipped</v>
      </c>
      <c r="J832">
        <f>IFERROR(VLOOKUP(A832,Orders!A:G,7,FALSE),"")</f>
        <v>489</v>
      </c>
      <c r="K832">
        <f>IFERROR(VLOOKUP(J832,Customers!A:L,12,FALSE),"")</f>
        <v>1501</v>
      </c>
      <c r="L832">
        <f>IFERROR(VLOOKUP(J832,Customers!A:M,13,FALSE),"")</f>
        <v>43300</v>
      </c>
      <c r="M832" t="str">
        <f>IFERROR(VLOOKUP(J832,Customers!A:H,8,FALSE),"")</f>
        <v>London</v>
      </c>
      <c r="N832">
        <f>IFERROR(VLOOKUP(K832,Employees!A:F,6,FALSE),"")</f>
        <v>7</v>
      </c>
      <c r="O832" t="str">
        <f>IFERROR(VLOOKUP(N832,Offices!A:B,2,FALSE),"")</f>
        <v>London</v>
      </c>
      <c r="P832" s="6">
        <f>IFERROR(VLOOKUP(J832,Payments!A:C,3,FALSE),"")</f>
        <v>37959</v>
      </c>
      <c r="Q832">
        <f>IFERROR(VLOOKUP(J832,Payments!A:D,4,FALSE),"")</f>
        <v>22275.73</v>
      </c>
      <c r="R832" t="str">
        <f>IFERROR(VLOOKUP(B832,Products!A:C,3,FALSE),"")</f>
        <v>Planes</v>
      </c>
      <c r="S832">
        <f>IFERROR(VLOOKUP(B832,Products!A:G,7,FALSE),"")</f>
        <v>4857</v>
      </c>
      <c r="T832">
        <f>IFERROR(VLOOKUP(B832,Products!A:I,9,FALSE),"")</f>
        <v>49.66</v>
      </c>
      <c r="U832">
        <f t="shared" si="96"/>
        <v>2</v>
      </c>
      <c r="V832" t="str">
        <f t="shared" si="97"/>
        <v>Yes</v>
      </c>
      <c r="W832">
        <f t="shared" si="98"/>
        <v>2003</v>
      </c>
      <c r="X832">
        <f t="shared" si="99"/>
        <v>11</v>
      </c>
      <c r="Y832">
        <f>IFERROR(VLOOKUP(B832,Products!A:I,8,FALSE),"")</f>
        <v>32.770000000000003</v>
      </c>
      <c r="Z832">
        <f t="shared" si="100"/>
        <v>1195.8800000000001</v>
      </c>
      <c r="AA832">
        <f t="shared" si="101"/>
        <v>30.332621299969475</v>
      </c>
      <c r="AB832">
        <f t="shared" si="102"/>
        <v>0</v>
      </c>
      <c r="AC832">
        <f t="shared" si="103"/>
        <v>278.31999999999994</v>
      </c>
    </row>
    <row r="833" spans="1:29">
      <c r="A833">
        <v>10187</v>
      </c>
      <c r="B833" t="s">
        <v>179</v>
      </c>
      <c r="C833">
        <v>45</v>
      </c>
      <c r="D833">
        <v>70.12</v>
      </c>
      <c r="E833">
        <v>1</v>
      </c>
      <c r="F833" s="6">
        <f>IFERROR(VLOOKUP(A833,Orders!A:B,2,FALSE),"")</f>
        <v>37940</v>
      </c>
      <c r="G833" s="6">
        <f>IFERROR(VLOOKUP(A833,Orders!A:C,3,FALSE),"")</f>
        <v>37949</v>
      </c>
      <c r="H833" s="6">
        <f>IFERROR(VLOOKUP(A833,Orders!A:D,4,FALSE),"")</f>
        <v>37941</v>
      </c>
      <c r="I833" t="str">
        <f>IFERROR(VLOOKUP(A833,Orders!A:E,5,FALSE),"")</f>
        <v>Shipped</v>
      </c>
      <c r="J833">
        <f>IFERROR(VLOOKUP(A833,Orders!A:G,7,FALSE),"")</f>
        <v>211</v>
      </c>
      <c r="K833">
        <f>IFERROR(VLOOKUP(J833,Customers!A:L,12,FALSE),"")</f>
        <v>1621</v>
      </c>
      <c r="L833">
        <f>IFERROR(VLOOKUP(J833,Customers!A:M,13,FALSE),"")</f>
        <v>58600</v>
      </c>
      <c r="M833" t="str">
        <f>IFERROR(VLOOKUP(J833,Customers!A:H,8,FALSE),"")</f>
        <v>Central Hong Kong</v>
      </c>
      <c r="N833">
        <f>IFERROR(VLOOKUP(K833,Employees!A:F,6,FALSE),"")</f>
        <v>5</v>
      </c>
      <c r="O833" t="str">
        <f>IFERROR(VLOOKUP(N833,Offices!A:B,2,FALSE),"")</f>
        <v>Tokyo</v>
      </c>
      <c r="P833" s="6">
        <f>IFERROR(VLOOKUP(J833,Payments!A:C,3,FALSE),"")</f>
        <v>37964</v>
      </c>
      <c r="Q833">
        <f>IFERROR(VLOOKUP(J833,Payments!A:D,4,FALSE),"")</f>
        <v>45480.79</v>
      </c>
      <c r="R833" t="str">
        <f>IFERROR(VLOOKUP(B833,Products!A:C,3,FALSE),"")</f>
        <v>Planes</v>
      </c>
      <c r="S833">
        <f>IFERROR(VLOOKUP(B833,Products!A:G,7,FALSE),"")</f>
        <v>992</v>
      </c>
      <c r="T833">
        <f>IFERROR(VLOOKUP(B833,Products!A:I,9,FALSE),"")</f>
        <v>84.48</v>
      </c>
      <c r="U833">
        <f t="shared" si="96"/>
        <v>8</v>
      </c>
      <c r="V833" t="str">
        <f t="shared" si="97"/>
        <v>No</v>
      </c>
      <c r="W833">
        <f t="shared" si="98"/>
        <v>2003</v>
      </c>
      <c r="X833">
        <f t="shared" si="99"/>
        <v>11</v>
      </c>
      <c r="Y833">
        <f>IFERROR(VLOOKUP(B833,Products!A:I,8,FALSE),"")</f>
        <v>49</v>
      </c>
      <c r="Z833">
        <f t="shared" si="100"/>
        <v>3155.4</v>
      </c>
      <c r="AA833">
        <f t="shared" si="101"/>
        <v>43.102040816326543</v>
      </c>
      <c r="AB833">
        <f t="shared" si="102"/>
        <v>0</v>
      </c>
      <c r="AC833">
        <f t="shared" si="103"/>
        <v>950.4000000000002</v>
      </c>
    </row>
    <row r="834" spans="1:29">
      <c r="A834">
        <v>10187</v>
      </c>
      <c r="B834" t="s">
        <v>182</v>
      </c>
      <c r="C834">
        <v>46</v>
      </c>
      <c r="D834">
        <v>96.29</v>
      </c>
      <c r="E834">
        <v>3</v>
      </c>
      <c r="F834" s="6">
        <f>IFERROR(VLOOKUP(A834,Orders!A:B,2,FALSE),"")</f>
        <v>37940</v>
      </c>
      <c r="G834" s="6">
        <f>IFERROR(VLOOKUP(A834,Orders!A:C,3,FALSE),"")</f>
        <v>37949</v>
      </c>
      <c r="H834" s="6">
        <f>IFERROR(VLOOKUP(A834,Orders!A:D,4,FALSE),"")</f>
        <v>37941</v>
      </c>
      <c r="I834" t="str">
        <f>IFERROR(VLOOKUP(A834,Orders!A:E,5,FALSE),"")</f>
        <v>Shipped</v>
      </c>
      <c r="J834">
        <f>IFERROR(VLOOKUP(A834,Orders!A:G,7,FALSE),"")</f>
        <v>211</v>
      </c>
      <c r="K834">
        <f>IFERROR(VLOOKUP(J834,Customers!A:L,12,FALSE),"")</f>
        <v>1621</v>
      </c>
      <c r="L834">
        <f>IFERROR(VLOOKUP(J834,Customers!A:M,13,FALSE),"")</f>
        <v>58600</v>
      </c>
      <c r="M834" t="str">
        <f>IFERROR(VLOOKUP(J834,Customers!A:H,8,FALSE),"")</f>
        <v>Central Hong Kong</v>
      </c>
      <c r="N834">
        <f>IFERROR(VLOOKUP(K834,Employees!A:F,6,FALSE),"")</f>
        <v>5</v>
      </c>
      <c r="O834" t="str">
        <f>IFERROR(VLOOKUP(N834,Offices!A:B,2,FALSE),"")</f>
        <v>Tokyo</v>
      </c>
      <c r="P834" s="6">
        <f>IFERROR(VLOOKUP(J834,Payments!A:C,3,FALSE),"")</f>
        <v>37964</v>
      </c>
      <c r="Q834">
        <f>IFERROR(VLOOKUP(J834,Payments!A:D,4,FALSE),"")</f>
        <v>45480.79</v>
      </c>
      <c r="R834" t="str">
        <f>IFERROR(VLOOKUP(B834,Products!A:C,3,FALSE),"")</f>
        <v>Planes</v>
      </c>
      <c r="S834">
        <f>IFERROR(VLOOKUP(B834,Products!A:G,7,FALSE),"")</f>
        <v>3627</v>
      </c>
      <c r="T834">
        <f>IFERROR(VLOOKUP(B834,Products!A:I,9,FALSE),"")</f>
        <v>109.42</v>
      </c>
      <c r="U834">
        <f t="shared" ref="U834:U897" si="104">G834-H834</f>
        <v>8</v>
      </c>
      <c r="V834" t="str">
        <f t="shared" ref="V834:V897" si="105">IF(OR(I834="Shipped",I834="Resolved"),IF(U834&lt;=6,"Yes","No"),"")</f>
        <v>No</v>
      </c>
      <c r="W834">
        <f t="shared" ref="W834:W897" si="106">YEAR(F834)</f>
        <v>2003</v>
      </c>
      <c r="X834">
        <f t="shared" ref="X834:X897" si="107">MONTH(F834)</f>
        <v>11</v>
      </c>
      <c r="Y834">
        <f>IFERROR(VLOOKUP(B834,Products!A:I,8,FALSE),"")</f>
        <v>66.739999999999995</v>
      </c>
      <c r="Z834">
        <f t="shared" ref="Z834:Z897" si="108">C834*D834</f>
        <v>4429.34</v>
      </c>
      <c r="AA834">
        <f t="shared" ref="AA834:AA897" si="109">((D834-Y834)/Y834)*100</f>
        <v>44.276296074318275</v>
      </c>
      <c r="AB834">
        <f t="shared" ref="AB834:AB897" si="110">IF(AA834&gt;=67, 1,0)</f>
        <v>0</v>
      </c>
      <c r="AC834">
        <f t="shared" ref="AC834:AC897" si="111">C834*(D834-Y834)</f>
        <v>1359.3000000000006</v>
      </c>
    </row>
    <row r="835" spans="1:29">
      <c r="A835">
        <v>10187</v>
      </c>
      <c r="B835" t="s">
        <v>185</v>
      </c>
      <c r="C835">
        <v>43</v>
      </c>
      <c r="D835">
        <v>55.96</v>
      </c>
      <c r="E835">
        <v>10</v>
      </c>
      <c r="F835" s="6">
        <f>IFERROR(VLOOKUP(A835,Orders!A:B,2,FALSE),"")</f>
        <v>37940</v>
      </c>
      <c r="G835" s="6">
        <f>IFERROR(VLOOKUP(A835,Orders!A:C,3,FALSE),"")</f>
        <v>37949</v>
      </c>
      <c r="H835" s="6">
        <f>IFERROR(VLOOKUP(A835,Orders!A:D,4,FALSE),"")</f>
        <v>37941</v>
      </c>
      <c r="I835" t="str">
        <f>IFERROR(VLOOKUP(A835,Orders!A:E,5,FALSE),"")</f>
        <v>Shipped</v>
      </c>
      <c r="J835">
        <f>IFERROR(VLOOKUP(A835,Orders!A:G,7,FALSE),"")</f>
        <v>211</v>
      </c>
      <c r="K835">
        <f>IFERROR(VLOOKUP(J835,Customers!A:L,12,FALSE),"")</f>
        <v>1621</v>
      </c>
      <c r="L835">
        <f>IFERROR(VLOOKUP(J835,Customers!A:M,13,FALSE),"")</f>
        <v>58600</v>
      </c>
      <c r="M835" t="str">
        <f>IFERROR(VLOOKUP(J835,Customers!A:H,8,FALSE),"")</f>
        <v>Central Hong Kong</v>
      </c>
      <c r="N835">
        <f>IFERROR(VLOOKUP(K835,Employees!A:F,6,FALSE),"")</f>
        <v>5</v>
      </c>
      <c r="O835" t="str">
        <f>IFERROR(VLOOKUP(N835,Offices!A:B,2,FALSE),"")</f>
        <v>Tokyo</v>
      </c>
      <c r="P835" s="6">
        <f>IFERROR(VLOOKUP(J835,Payments!A:C,3,FALSE),"")</f>
        <v>37964</v>
      </c>
      <c r="Q835">
        <f>IFERROR(VLOOKUP(J835,Payments!A:D,4,FALSE),"")</f>
        <v>45480.79</v>
      </c>
      <c r="R835" t="str">
        <f>IFERROR(VLOOKUP(B835,Products!A:C,3,FALSE),"")</f>
        <v>Planes</v>
      </c>
      <c r="S835">
        <f>IFERROR(VLOOKUP(B835,Products!A:G,7,FALSE),"")</f>
        <v>6812</v>
      </c>
      <c r="T835">
        <f>IFERROR(VLOOKUP(B835,Products!A:I,9,FALSE),"")</f>
        <v>68.239999999999995</v>
      </c>
      <c r="U835">
        <f t="shared" si="104"/>
        <v>8</v>
      </c>
      <c r="V835" t="str">
        <f t="shared" si="105"/>
        <v>No</v>
      </c>
      <c r="W835">
        <f t="shared" si="106"/>
        <v>2003</v>
      </c>
      <c r="X835">
        <f t="shared" si="107"/>
        <v>11</v>
      </c>
      <c r="Y835">
        <f>IFERROR(VLOOKUP(B835,Products!A:I,8,FALSE),"")</f>
        <v>29.34</v>
      </c>
      <c r="Z835">
        <f t="shared" si="108"/>
        <v>2406.2800000000002</v>
      </c>
      <c r="AA835">
        <f t="shared" si="109"/>
        <v>90.72937968643491</v>
      </c>
      <c r="AB835">
        <f t="shared" si="110"/>
        <v>1</v>
      </c>
      <c r="AC835">
        <f t="shared" si="111"/>
        <v>1144.6600000000001</v>
      </c>
    </row>
    <row r="836" spans="1:29">
      <c r="A836">
        <v>10187</v>
      </c>
      <c r="B836" t="s">
        <v>186</v>
      </c>
      <c r="C836">
        <v>33</v>
      </c>
      <c r="D836">
        <v>64.48</v>
      </c>
      <c r="E836">
        <v>2</v>
      </c>
      <c r="F836" s="6">
        <f>IFERROR(VLOOKUP(A836,Orders!A:B,2,FALSE),"")</f>
        <v>37940</v>
      </c>
      <c r="G836" s="6">
        <f>IFERROR(VLOOKUP(A836,Orders!A:C,3,FALSE),"")</f>
        <v>37949</v>
      </c>
      <c r="H836" s="6">
        <f>IFERROR(VLOOKUP(A836,Orders!A:D,4,FALSE),"")</f>
        <v>37941</v>
      </c>
      <c r="I836" t="str">
        <f>IFERROR(VLOOKUP(A836,Orders!A:E,5,FALSE),"")</f>
        <v>Shipped</v>
      </c>
      <c r="J836">
        <f>IFERROR(VLOOKUP(A836,Orders!A:G,7,FALSE),"")</f>
        <v>211</v>
      </c>
      <c r="K836">
        <f>IFERROR(VLOOKUP(J836,Customers!A:L,12,FALSE),"")</f>
        <v>1621</v>
      </c>
      <c r="L836">
        <f>IFERROR(VLOOKUP(J836,Customers!A:M,13,FALSE),"")</f>
        <v>58600</v>
      </c>
      <c r="M836" t="str">
        <f>IFERROR(VLOOKUP(J836,Customers!A:H,8,FALSE),"")</f>
        <v>Central Hong Kong</v>
      </c>
      <c r="N836">
        <f>IFERROR(VLOOKUP(K836,Employees!A:F,6,FALSE),"")</f>
        <v>5</v>
      </c>
      <c r="O836" t="str">
        <f>IFERROR(VLOOKUP(N836,Offices!A:B,2,FALSE),"")</f>
        <v>Tokyo</v>
      </c>
      <c r="P836" s="6">
        <f>IFERROR(VLOOKUP(J836,Payments!A:C,3,FALSE),"")</f>
        <v>37964</v>
      </c>
      <c r="Q836">
        <f>IFERROR(VLOOKUP(J836,Payments!A:D,4,FALSE),"")</f>
        <v>45480.79</v>
      </c>
      <c r="R836" t="str">
        <f>IFERROR(VLOOKUP(B836,Products!A:C,3,FALSE),"")</f>
        <v>Planes</v>
      </c>
      <c r="S836">
        <f>IFERROR(VLOOKUP(B836,Products!A:G,7,FALSE),"")</f>
        <v>2756</v>
      </c>
      <c r="T836">
        <f>IFERROR(VLOOKUP(B836,Products!A:I,9,FALSE),"")</f>
        <v>72.45</v>
      </c>
      <c r="U836">
        <f t="shared" si="104"/>
        <v>8</v>
      </c>
      <c r="V836" t="str">
        <f t="shared" si="105"/>
        <v>No</v>
      </c>
      <c r="W836">
        <f t="shared" si="106"/>
        <v>2003</v>
      </c>
      <c r="X836">
        <f t="shared" si="107"/>
        <v>11</v>
      </c>
      <c r="Y836">
        <f>IFERROR(VLOOKUP(B836,Products!A:I,8,FALSE),"")</f>
        <v>36.229999999999997</v>
      </c>
      <c r="Z836">
        <f t="shared" si="108"/>
        <v>2127.84</v>
      </c>
      <c r="AA836">
        <f t="shared" si="109"/>
        <v>77.974054650841879</v>
      </c>
      <c r="AB836">
        <f t="shared" si="110"/>
        <v>1</v>
      </c>
      <c r="AC836">
        <f t="shared" si="111"/>
        <v>932.25000000000023</v>
      </c>
    </row>
    <row r="837" spans="1:29">
      <c r="A837">
        <v>10187</v>
      </c>
      <c r="B837" t="s">
        <v>187</v>
      </c>
      <c r="C837">
        <v>31</v>
      </c>
      <c r="D837">
        <v>61.22</v>
      </c>
      <c r="E837">
        <v>4</v>
      </c>
      <c r="F837" s="6">
        <f>IFERROR(VLOOKUP(A837,Orders!A:B,2,FALSE),"")</f>
        <v>37940</v>
      </c>
      <c r="G837" s="6">
        <f>IFERROR(VLOOKUP(A837,Orders!A:C,3,FALSE),"")</f>
        <v>37949</v>
      </c>
      <c r="H837" s="6">
        <f>IFERROR(VLOOKUP(A837,Orders!A:D,4,FALSE),"")</f>
        <v>37941</v>
      </c>
      <c r="I837" t="str">
        <f>IFERROR(VLOOKUP(A837,Orders!A:E,5,FALSE),"")</f>
        <v>Shipped</v>
      </c>
      <c r="J837">
        <f>IFERROR(VLOOKUP(A837,Orders!A:G,7,FALSE),"")</f>
        <v>211</v>
      </c>
      <c r="K837">
        <f>IFERROR(VLOOKUP(J837,Customers!A:L,12,FALSE),"")</f>
        <v>1621</v>
      </c>
      <c r="L837">
        <f>IFERROR(VLOOKUP(J837,Customers!A:M,13,FALSE),"")</f>
        <v>58600</v>
      </c>
      <c r="M837" t="str">
        <f>IFERROR(VLOOKUP(J837,Customers!A:H,8,FALSE),"")</f>
        <v>Central Hong Kong</v>
      </c>
      <c r="N837">
        <f>IFERROR(VLOOKUP(K837,Employees!A:F,6,FALSE),"")</f>
        <v>5</v>
      </c>
      <c r="O837" t="str">
        <f>IFERROR(VLOOKUP(N837,Offices!A:B,2,FALSE),"")</f>
        <v>Tokyo</v>
      </c>
      <c r="P837" s="6">
        <f>IFERROR(VLOOKUP(J837,Payments!A:C,3,FALSE),"")</f>
        <v>37964</v>
      </c>
      <c r="Q837">
        <f>IFERROR(VLOOKUP(J837,Payments!A:D,4,FALSE),"")</f>
        <v>45480.79</v>
      </c>
      <c r="R837" t="str">
        <f>IFERROR(VLOOKUP(B837,Products!A:C,3,FALSE),"")</f>
        <v>Vintage Cars</v>
      </c>
      <c r="S837">
        <f>IFERROR(VLOOKUP(B837,Products!A:G,7,FALSE),"")</f>
        <v>136</v>
      </c>
      <c r="T837">
        <f>IFERROR(VLOOKUP(B837,Products!A:I,9,FALSE),"")</f>
        <v>68.790000000000006</v>
      </c>
      <c r="U837">
        <f t="shared" si="104"/>
        <v>8</v>
      </c>
      <c r="V837" t="str">
        <f t="shared" si="105"/>
        <v>No</v>
      </c>
      <c r="W837">
        <f t="shared" si="106"/>
        <v>2003</v>
      </c>
      <c r="X837">
        <f t="shared" si="107"/>
        <v>11</v>
      </c>
      <c r="Y837">
        <f>IFERROR(VLOOKUP(B837,Products!A:I,8,FALSE),"")</f>
        <v>33.020000000000003</v>
      </c>
      <c r="Z837">
        <f t="shared" si="108"/>
        <v>1897.82</v>
      </c>
      <c r="AA837">
        <f t="shared" si="109"/>
        <v>85.40278619018774</v>
      </c>
      <c r="AB837">
        <f t="shared" si="110"/>
        <v>1</v>
      </c>
      <c r="AC837">
        <f t="shared" si="111"/>
        <v>874.19999999999982</v>
      </c>
    </row>
    <row r="838" spans="1:29">
      <c r="A838">
        <v>10187</v>
      </c>
      <c r="B838" t="s">
        <v>188</v>
      </c>
      <c r="C838">
        <v>41</v>
      </c>
      <c r="D838">
        <v>39.71</v>
      </c>
      <c r="E838">
        <v>5</v>
      </c>
      <c r="F838" s="6">
        <f>IFERROR(VLOOKUP(A838,Orders!A:B,2,FALSE),"")</f>
        <v>37940</v>
      </c>
      <c r="G838" s="6">
        <f>IFERROR(VLOOKUP(A838,Orders!A:C,3,FALSE),"")</f>
        <v>37949</v>
      </c>
      <c r="H838" s="6">
        <f>IFERROR(VLOOKUP(A838,Orders!A:D,4,FALSE),"")</f>
        <v>37941</v>
      </c>
      <c r="I838" t="str">
        <f>IFERROR(VLOOKUP(A838,Orders!A:E,5,FALSE),"")</f>
        <v>Shipped</v>
      </c>
      <c r="J838">
        <f>IFERROR(VLOOKUP(A838,Orders!A:G,7,FALSE),"")</f>
        <v>211</v>
      </c>
      <c r="K838">
        <f>IFERROR(VLOOKUP(J838,Customers!A:L,12,FALSE),"")</f>
        <v>1621</v>
      </c>
      <c r="L838">
        <f>IFERROR(VLOOKUP(J838,Customers!A:M,13,FALSE),"")</f>
        <v>58600</v>
      </c>
      <c r="M838" t="str">
        <f>IFERROR(VLOOKUP(J838,Customers!A:H,8,FALSE),"")</f>
        <v>Central Hong Kong</v>
      </c>
      <c r="N838">
        <f>IFERROR(VLOOKUP(K838,Employees!A:F,6,FALSE),"")</f>
        <v>5</v>
      </c>
      <c r="O838" t="str">
        <f>IFERROR(VLOOKUP(N838,Offices!A:B,2,FALSE),"")</f>
        <v>Tokyo</v>
      </c>
      <c r="P838" s="6">
        <f>IFERROR(VLOOKUP(J838,Payments!A:C,3,FALSE),"")</f>
        <v>37964</v>
      </c>
      <c r="Q838">
        <f>IFERROR(VLOOKUP(J838,Payments!A:D,4,FALSE),"")</f>
        <v>45480.79</v>
      </c>
      <c r="R838" t="str">
        <f>IFERROR(VLOOKUP(B838,Products!A:C,3,FALSE),"")</f>
        <v>Vintage Cars</v>
      </c>
      <c r="S838">
        <f>IFERROR(VLOOKUP(B838,Products!A:G,7,FALSE),"")</f>
        <v>7062</v>
      </c>
      <c r="T838">
        <f>IFERROR(VLOOKUP(B838,Products!A:I,9,FALSE),"")</f>
        <v>43.64</v>
      </c>
      <c r="U838">
        <f t="shared" si="104"/>
        <v>8</v>
      </c>
      <c r="V838" t="str">
        <f t="shared" si="105"/>
        <v>No</v>
      </c>
      <c r="W838">
        <f t="shared" si="106"/>
        <v>2003</v>
      </c>
      <c r="X838">
        <f t="shared" si="107"/>
        <v>11</v>
      </c>
      <c r="Y838">
        <f>IFERROR(VLOOKUP(B838,Products!A:I,8,FALSE),"")</f>
        <v>27.06</v>
      </c>
      <c r="Z838">
        <f t="shared" si="108"/>
        <v>1628.1100000000001</v>
      </c>
      <c r="AA838">
        <f t="shared" si="109"/>
        <v>46.747967479674806</v>
      </c>
      <c r="AB838">
        <f t="shared" si="110"/>
        <v>0</v>
      </c>
      <c r="AC838">
        <f t="shared" si="111"/>
        <v>518.65000000000009</v>
      </c>
    </row>
    <row r="839" spans="1:29">
      <c r="A839">
        <v>10187</v>
      </c>
      <c r="B839" t="s">
        <v>189</v>
      </c>
      <c r="C839">
        <v>34</v>
      </c>
      <c r="D839">
        <v>84.95</v>
      </c>
      <c r="E839">
        <v>6</v>
      </c>
      <c r="F839" s="6">
        <f>IFERROR(VLOOKUP(A839,Orders!A:B,2,FALSE),"")</f>
        <v>37940</v>
      </c>
      <c r="G839" s="6">
        <f>IFERROR(VLOOKUP(A839,Orders!A:C,3,FALSE),"")</f>
        <v>37949</v>
      </c>
      <c r="H839" s="6">
        <f>IFERROR(VLOOKUP(A839,Orders!A:D,4,FALSE),"")</f>
        <v>37941</v>
      </c>
      <c r="I839" t="str">
        <f>IFERROR(VLOOKUP(A839,Orders!A:E,5,FALSE),"")</f>
        <v>Shipped</v>
      </c>
      <c r="J839">
        <f>IFERROR(VLOOKUP(A839,Orders!A:G,7,FALSE),"")</f>
        <v>211</v>
      </c>
      <c r="K839">
        <f>IFERROR(VLOOKUP(J839,Customers!A:L,12,FALSE),"")</f>
        <v>1621</v>
      </c>
      <c r="L839">
        <f>IFERROR(VLOOKUP(J839,Customers!A:M,13,FALSE),"")</f>
        <v>58600</v>
      </c>
      <c r="M839" t="str">
        <f>IFERROR(VLOOKUP(J839,Customers!A:H,8,FALSE),"")</f>
        <v>Central Hong Kong</v>
      </c>
      <c r="N839">
        <f>IFERROR(VLOOKUP(K839,Employees!A:F,6,FALSE),"")</f>
        <v>5</v>
      </c>
      <c r="O839" t="str">
        <f>IFERROR(VLOOKUP(N839,Offices!A:B,2,FALSE),"")</f>
        <v>Tokyo</v>
      </c>
      <c r="P839" s="6">
        <f>IFERROR(VLOOKUP(J839,Payments!A:C,3,FALSE),"")</f>
        <v>37964</v>
      </c>
      <c r="Q839">
        <f>IFERROR(VLOOKUP(J839,Payments!A:D,4,FALSE),"")</f>
        <v>45480.79</v>
      </c>
      <c r="R839" t="str">
        <f>IFERROR(VLOOKUP(B839,Products!A:C,3,FALSE),"")</f>
        <v>Planes</v>
      </c>
      <c r="S839">
        <f>IFERROR(VLOOKUP(B839,Products!A:G,7,FALSE),"")</f>
        <v>5841</v>
      </c>
      <c r="T839">
        <f>IFERROR(VLOOKUP(B839,Products!A:I,9,FALSE),"")</f>
        <v>91.34</v>
      </c>
      <c r="U839">
        <f t="shared" si="104"/>
        <v>8</v>
      </c>
      <c r="V839" t="str">
        <f t="shared" si="105"/>
        <v>No</v>
      </c>
      <c r="W839">
        <f t="shared" si="106"/>
        <v>2003</v>
      </c>
      <c r="X839">
        <f t="shared" si="107"/>
        <v>11</v>
      </c>
      <c r="Y839">
        <f>IFERROR(VLOOKUP(B839,Products!A:I,8,FALSE),"")</f>
        <v>51.15</v>
      </c>
      <c r="Z839">
        <f t="shared" si="108"/>
        <v>2888.3</v>
      </c>
      <c r="AA839">
        <f t="shared" si="109"/>
        <v>66.08015640273706</v>
      </c>
      <c r="AB839">
        <f t="shared" si="110"/>
        <v>0</v>
      </c>
      <c r="AC839">
        <f t="shared" si="111"/>
        <v>1149.2</v>
      </c>
    </row>
    <row r="840" spans="1:29">
      <c r="A840">
        <v>10187</v>
      </c>
      <c r="B840" t="s">
        <v>191</v>
      </c>
      <c r="C840">
        <v>44</v>
      </c>
      <c r="D840">
        <v>95.73</v>
      </c>
      <c r="E840">
        <v>8</v>
      </c>
      <c r="F840" s="6">
        <f>IFERROR(VLOOKUP(A840,Orders!A:B,2,FALSE),"")</f>
        <v>37940</v>
      </c>
      <c r="G840" s="6">
        <f>IFERROR(VLOOKUP(A840,Orders!A:C,3,FALSE),"")</f>
        <v>37949</v>
      </c>
      <c r="H840" s="6">
        <f>IFERROR(VLOOKUP(A840,Orders!A:D,4,FALSE),"")</f>
        <v>37941</v>
      </c>
      <c r="I840" t="str">
        <f>IFERROR(VLOOKUP(A840,Orders!A:E,5,FALSE),"")</f>
        <v>Shipped</v>
      </c>
      <c r="J840">
        <f>IFERROR(VLOOKUP(A840,Orders!A:G,7,FALSE),"")</f>
        <v>211</v>
      </c>
      <c r="K840">
        <f>IFERROR(VLOOKUP(J840,Customers!A:L,12,FALSE),"")</f>
        <v>1621</v>
      </c>
      <c r="L840">
        <f>IFERROR(VLOOKUP(J840,Customers!A:M,13,FALSE),"")</f>
        <v>58600</v>
      </c>
      <c r="M840" t="str">
        <f>IFERROR(VLOOKUP(J840,Customers!A:H,8,FALSE),"")</f>
        <v>Central Hong Kong</v>
      </c>
      <c r="N840">
        <f>IFERROR(VLOOKUP(K840,Employees!A:F,6,FALSE),"")</f>
        <v>5</v>
      </c>
      <c r="O840" t="str">
        <f>IFERROR(VLOOKUP(N840,Offices!A:B,2,FALSE),"")</f>
        <v>Tokyo</v>
      </c>
      <c r="P840" s="6">
        <f>IFERROR(VLOOKUP(J840,Payments!A:C,3,FALSE),"")</f>
        <v>37964</v>
      </c>
      <c r="Q840">
        <f>IFERROR(VLOOKUP(J840,Payments!A:D,4,FALSE),"")</f>
        <v>45480.79</v>
      </c>
      <c r="R840" t="str">
        <f>IFERROR(VLOOKUP(B840,Products!A:C,3,FALSE),"")</f>
        <v>Planes</v>
      </c>
      <c r="S840">
        <f>IFERROR(VLOOKUP(B840,Products!A:G,7,FALSE),"")</f>
        <v>9653</v>
      </c>
      <c r="T840">
        <f>IFERROR(VLOOKUP(B840,Products!A:I,9,FALSE),"")</f>
        <v>99.72</v>
      </c>
      <c r="U840">
        <f t="shared" si="104"/>
        <v>8</v>
      </c>
      <c r="V840" t="str">
        <f t="shared" si="105"/>
        <v>No</v>
      </c>
      <c r="W840">
        <f t="shared" si="106"/>
        <v>2003</v>
      </c>
      <c r="X840">
        <f t="shared" si="107"/>
        <v>11</v>
      </c>
      <c r="Y840">
        <f>IFERROR(VLOOKUP(B840,Products!A:I,8,FALSE),"")</f>
        <v>68.8</v>
      </c>
      <c r="Z840">
        <f t="shared" si="108"/>
        <v>4212.12</v>
      </c>
      <c r="AA840">
        <f t="shared" si="109"/>
        <v>39.142441860465127</v>
      </c>
      <c r="AB840">
        <f t="shared" si="110"/>
        <v>0</v>
      </c>
      <c r="AC840">
        <f t="shared" si="111"/>
        <v>1184.9200000000003</v>
      </c>
    </row>
    <row r="841" spans="1:29">
      <c r="A841">
        <v>10187</v>
      </c>
      <c r="B841" t="s">
        <v>193</v>
      </c>
      <c r="C841">
        <v>34</v>
      </c>
      <c r="D841">
        <v>72</v>
      </c>
      <c r="E841">
        <v>7</v>
      </c>
      <c r="F841" s="6">
        <f>IFERROR(VLOOKUP(A841,Orders!A:B,2,FALSE),"")</f>
        <v>37940</v>
      </c>
      <c r="G841" s="6">
        <f>IFERROR(VLOOKUP(A841,Orders!A:C,3,FALSE),"")</f>
        <v>37949</v>
      </c>
      <c r="H841" s="6">
        <f>IFERROR(VLOOKUP(A841,Orders!A:D,4,FALSE),"")</f>
        <v>37941</v>
      </c>
      <c r="I841" t="str">
        <f>IFERROR(VLOOKUP(A841,Orders!A:E,5,FALSE),"")</f>
        <v>Shipped</v>
      </c>
      <c r="J841">
        <f>IFERROR(VLOOKUP(A841,Orders!A:G,7,FALSE),"")</f>
        <v>211</v>
      </c>
      <c r="K841">
        <f>IFERROR(VLOOKUP(J841,Customers!A:L,12,FALSE),"")</f>
        <v>1621</v>
      </c>
      <c r="L841">
        <f>IFERROR(VLOOKUP(J841,Customers!A:M,13,FALSE),"")</f>
        <v>58600</v>
      </c>
      <c r="M841" t="str">
        <f>IFERROR(VLOOKUP(J841,Customers!A:H,8,FALSE),"")</f>
        <v>Central Hong Kong</v>
      </c>
      <c r="N841">
        <f>IFERROR(VLOOKUP(K841,Employees!A:F,6,FALSE),"")</f>
        <v>5</v>
      </c>
      <c r="O841" t="str">
        <f>IFERROR(VLOOKUP(N841,Offices!A:B,2,FALSE),"")</f>
        <v>Tokyo</v>
      </c>
      <c r="P841" s="6">
        <f>IFERROR(VLOOKUP(J841,Payments!A:C,3,FALSE),"")</f>
        <v>37964</v>
      </c>
      <c r="Q841">
        <f>IFERROR(VLOOKUP(J841,Payments!A:D,4,FALSE),"")</f>
        <v>45480.79</v>
      </c>
      <c r="R841" t="str">
        <f>IFERROR(VLOOKUP(B841,Products!A:C,3,FALSE),"")</f>
        <v>Planes</v>
      </c>
      <c r="S841">
        <f>IFERROR(VLOOKUP(B841,Products!A:G,7,FALSE),"")</f>
        <v>551</v>
      </c>
      <c r="T841">
        <f>IFERROR(VLOOKUP(B841,Products!A:I,9,FALSE),"")</f>
        <v>80</v>
      </c>
      <c r="U841">
        <f t="shared" si="104"/>
        <v>8</v>
      </c>
      <c r="V841" t="str">
        <f t="shared" si="105"/>
        <v>No</v>
      </c>
      <c r="W841">
        <f t="shared" si="106"/>
        <v>2003</v>
      </c>
      <c r="X841">
        <f t="shared" si="107"/>
        <v>11</v>
      </c>
      <c r="Y841">
        <f>IFERROR(VLOOKUP(B841,Products!A:I,8,FALSE),"")</f>
        <v>54.4</v>
      </c>
      <c r="Z841">
        <f t="shared" si="108"/>
        <v>2448</v>
      </c>
      <c r="AA841">
        <f t="shared" si="109"/>
        <v>32.352941176470587</v>
      </c>
      <c r="AB841">
        <f t="shared" si="110"/>
        <v>0</v>
      </c>
      <c r="AC841">
        <f t="shared" si="111"/>
        <v>598.40000000000009</v>
      </c>
    </row>
    <row r="842" spans="1:29">
      <c r="A842">
        <v>10187</v>
      </c>
      <c r="B842" t="s">
        <v>194</v>
      </c>
      <c r="C842">
        <v>44</v>
      </c>
      <c r="D842">
        <v>70.33</v>
      </c>
      <c r="E842">
        <v>9</v>
      </c>
      <c r="F842" s="6">
        <f>IFERROR(VLOOKUP(A842,Orders!A:B,2,FALSE),"")</f>
        <v>37940</v>
      </c>
      <c r="G842" s="6">
        <f>IFERROR(VLOOKUP(A842,Orders!A:C,3,FALSE),"")</f>
        <v>37949</v>
      </c>
      <c r="H842" s="6">
        <f>IFERROR(VLOOKUP(A842,Orders!A:D,4,FALSE),"")</f>
        <v>37941</v>
      </c>
      <c r="I842" t="str">
        <f>IFERROR(VLOOKUP(A842,Orders!A:E,5,FALSE),"")</f>
        <v>Shipped</v>
      </c>
      <c r="J842">
        <f>IFERROR(VLOOKUP(A842,Orders!A:G,7,FALSE),"")</f>
        <v>211</v>
      </c>
      <c r="K842">
        <f>IFERROR(VLOOKUP(J842,Customers!A:L,12,FALSE),"")</f>
        <v>1621</v>
      </c>
      <c r="L842">
        <f>IFERROR(VLOOKUP(J842,Customers!A:M,13,FALSE),"")</f>
        <v>58600</v>
      </c>
      <c r="M842" t="str">
        <f>IFERROR(VLOOKUP(J842,Customers!A:H,8,FALSE),"")</f>
        <v>Central Hong Kong</v>
      </c>
      <c r="N842">
        <f>IFERROR(VLOOKUP(K842,Employees!A:F,6,FALSE),"")</f>
        <v>5</v>
      </c>
      <c r="O842" t="str">
        <f>IFERROR(VLOOKUP(N842,Offices!A:B,2,FALSE),"")</f>
        <v>Tokyo</v>
      </c>
      <c r="P842" s="6">
        <f>IFERROR(VLOOKUP(J842,Payments!A:C,3,FALSE),"")</f>
        <v>37964</v>
      </c>
      <c r="Q842">
        <f>IFERROR(VLOOKUP(J842,Payments!A:D,4,FALSE),"")</f>
        <v>45480.79</v>
      </c>
      <c r="R842" t="str">
        <f>IFERROR(VLOOKUP(B842,Products!A:C,3,FALSE),"")</f>
        <v>Planes</v>
      </c>
      <c r="S842">
        <f>IFERROR(VLOOKUP(B842,Products!A:G,7,FALSE),"")</f>
        <v>8820</v>
      </c>
      <c r="T842">
        <f>IFERROR(VLOOKUP(B842,Products!A:I,9,FALSE),"")</f>
        <v>74.03</v>
      </c>
      <c r="U842">
        <f t="shared" si="104"/>
        <v>8</v>
      </c>
      <c r="V842" t="str">
        <f t="shared" si="105"/>
        <v>No</v>
      </c>
      <c r="W842">
        <f t="shared" si="106"/>
        <v>2003</v>
      </c>
      <c r="X842">
        <f t="shared" si="107"/>
        <v>11</v>
      </c>
      <c r="Y842">
        <f>IFERROR(VLOOKUP(B842,Products!A:I,8,FALSE),"")</f>
        <v>36.270000000000003</v>
      </c>
      <c r="Z842">
        <f t="shared" si="108"/>
        <v>3094.52</v>
      </c>
      <c r="AA842">
        <f t="shared" si="109"/>
        <v>93.90681003584227</v>
      </c>
      <c r="AB842">
        <f t="shared" si="110"/>
        <v>1</v>
      </c>
      <c r="AC842">
        <f t="shared" si="111"/>
        <v>1498.6399999999999</v>
      </c>
    </row>
    <row r="843" spans="1:29">
      <c r="A843">
        <v>10188</v>
      </c>
      <c r="B843" t="s">
        <v>196</v>
      </c>
      <c r="C843">
        <v>48</v>
      </c>
      <c r="D843">
        <v>95.7</v>
      </c>
      <c r="E843">
        <v>1</v>
      </c>
      <c r="F843" s="6">
        <f>IFERROR(VLOOKUP(A843,Orders!A:B,2,FALSE),"")</f>
        <v>37943</v>
      </c>
      <c r="G843" s="6">
        <f>IFERROR(VLOOKUP(A843,Orders!A:C,3,FALSE),"")</f>
        <v>37951</v>
      </c>
      <c r="H843" s="6">
        <f>IFERROR(VLOOKUP(A843,Orders!A:D,4,FALSE),"")</f>
        <v>37949</v>
      </c>
      <c r="I843" t="str">
        <f>IFERROR(VLOOKUP(A843,Orders!A:E,5,FALSE),"")</f>
        <v>Shipped</v>
      </c>
      <c r="J843">
        <f>IFERROR(VLOOKUP(A843,Orders!A:G,7,FALSE),"")</f>
        <v>167</v>
      </c>
      <c r="K843">
        <f>IFERROR(VLOOKUP(J843,Customers!A:L,12,FALSE),"")</f>
        <v>1504</v>
      </c>
      <c r="L843">
        <f>IFERROR(VLOOKUP(J843,Customers!A:M,13,FALSE),"")</f>
        <v>96800</v>
      </c>
      <c r="M843" t="str">
        <f>IFERROR(VLOOKUP(J843,Customers!A:H,8,FALSE),"")</f>
        <v>Bergen</v>
      </c>
      <c r="N843">
        <f>IFERROR(VLOOKUP(K843,Employees!A:F,6,FALSE),"")</f>
        <v>7</v>
      </c>
      <c r="O843" t="str">
        <f>IFERROR(VLOOKUP(N843,Offices!A:B,2,FALSE),"")</f>
        <v>London</v>
      </c>
      <c r="P843" s="6">
        <f>IFERROR(VLOOKUP(J843,Payments!A:C,3,FALSE),"")</f>
        <v>38249</v>
      </c>
      <c r="Q843">
        <f>IFERROR(VLOOKUP(J843,Payments!A:D,4,FALSE),"")</f>
        <v>12538.01</v>
      </c>
      <c r="R843" t="str">
        <f>IFERROR(VLOOKUP(B843,Products!A:C,3,FALSE),"")</f>
        <v>Motorcycles</v>
      </c>
      <c r="S843">
        <f>IFERROR(VLOOKUP(B843,Products!A:G,7,FALSE),"")</f>
        <v>7933</v>
      </c>
      <c r="T843">
        <f>IFERROR(VLOOKUP(B843,Products!A:I,9,FALSE),"")</f>
        <v>95.7</v>
      </c>
      <c r="U843">
        <f t="shared" si="104"/>
        <v>2</v>
      </c>
      <c r="V843" t="str">
        <f t="shared" si="105"/>
        <v>Yes</v>
      </c>
      <c r="W843">
        <f t="shared" si="106"/>
        <v>2003</v>
      </c>
      <c r="X843">
        <f t="shared" si="107"/>
        <v>11</v>
      </c>
      <c r="Y843">
        <f>IFERROR(VLOOKUP(B843,Products!A:I,8,FALSE),"")</f>
        <v>48.81</v>
      </c>
      <c r="Z843">
        <f t="shared" si="108"/>
        <v>4593.6000000000004</v>
      </c>
      <c r="AA843">
        <f t="shared" si="109"/>
        <v>96.066379840196674</v>
      </c>
      <c r="AB843">
        <f t="shared" si="110"/>
        <v>1</v>
      </c>
      <c r="AC843">
        <f t="shared" si="111"/>
        <v>2250.7200000000003</v>
      </c>
    </row>
    <row r="844" spans="1:29">
      <c r="A844">
        <v>10188</v>
      </c>
      <c r="B844" t="s">
        <v>197</v>
      </c>
      <c r="C844">
        <v>38</v>
      </c>
      <c r="D844">
        <v>111.8</v>
      </c>
      <c r="E844">
        <v>4</v>
      </c>
      <c r="F844" s="6">
        <f>IFERROR(VLOOKUP(A844,Orders!A:B,2,FALSE),"")</f>
        <v>37943</v>
      </c>
      <c r="G844" s="6">
        <f>IFERROR(VLOOKUP(A844,Orders!A:C,3,FALSE),"")</f>
        <v>37951</v>
      </c>
      <c r="H844" s="6">
        <f>IFERROR(VLOOKUP(A844,Orders!A:D,4,FALSE),"")</f>
        <v>37949</v>
      </c>
      <c r="I844" t="str">
        <f>IFERROR(VLOOKUP(A844,Orders!A:E,5,FALSE),"")</f>
        <v>Shipped</v>
      </c>
      <c r="J844">
        <f>IFERROR(VLOOKUP(A844,Orders!A:G,7,FALSE),"")</f>
        <v>167</v>
      </c>
      <c r="K844">
        <f>IFERROR(VLOOKUP(J844,Customers!A:L,12,FALSE),"")</f>
        <v>1504</v>
      </c>
      <c r="L844">
        <f>IFERROR(VLOOKUP(J844,Customers!A:M,13,FALSE),"")</f>
        <v>96800</v>
      </c>
      <c r="M844" t="str">
        <f>IFERROR(VLOOKUP(J844,Customers!A:H,8,FALSE),"")</f>
        <v>Bergen</v>
      </c>
      <c r="N844">
        <f>IFERROR(VLOOKUP(K844,Employees!A:F,6,FALSE),"")</f>
        <v>7</v>
      </c>
      <c r="O844" t="str">
        <f>IFERROR(VLOOKUP(N844,Offices!A:B,2,FALSE),"")</f>
        <v>London</v>
      </c>
      <c r="P844" s="6">
        <f>IFERROR(VLOOKUP(J844,Payments!A:C,3,FALSE),"")</f>
        <v>38249</v>
      </c>
      <c r="Q844">
        <f>IFERROR(VLOOKUP(J844,Payments!A:D,4,FALSE),"")</f>
        <v>12538.01</v>
      </c>
      <c r="R844" t="str">
        <f>IFERROR(VLOOKUP(B844,Products!A:C,3,FALSE),"")</f>
        <v>Motorcycles</v>
      </c>
      <c r="S844">
        <f>IFERROR(VLOOKUP(B844,Products!A:G,7,FALSE),"")</f>
        <v>6625</v>
      </c>
      <c r="T844">
        <f>IFERROR(VLOOKUP(B844,Products!A:I,9,FALSE),"")</f>
        <v>118.94</v>
      </c>
      <c r="U844">
        <f t="shared" si="104"/>
        <v>2</v>
      </c>
      <c r="V844" t="str">
        <f t="shared" si="105"/>
        <v>Yes</v>
      </c>
      <c r="W844">
        <f t="shared" si="106"/>
        <v>2003</v>
      </c>
      <c r="X844">
        <f t="shared" si="107"/>
        <v>11</v>
      </c>
      <c r="Y844">
        <f>IFERROR(VLOOKUP(B844,Products!A:I,8,FALSE),"")</f>
        <v>68.989999999999995</v>
      </c>
      <c r="Z844">
        <f t="shared" si="108"/>
        <v>4248.3999999999996</v>
      </c>
      <c r="AA844">
        <f t="shared" si="109"/>
        <v>62.052471372662708</v>
      </c>
      <c r="AB844">
        <f t="shared" si="110"/>
        <v>0</v>
      </c>
      <c r="AC844">
        <f t="shared" si="111"/>
        <v>1626.7800000000002</v>
      </c>
    </row>
    <row r="845" spans="1:29">
      <c r="A845">
        <v>10188</v>
      </c>
      <c r="B845" t="s">
        <v>198</v>
      </c>
      <c r="C845">
        <v>45</v>
      </c>
      <c r="D845">
        <v>182.04</v>
      </c>
      <c r="E845">
        <v>3</v>
      </c>
      <c r="F845" s="6">
        <f>IFERROR(VLOOKUP(A845,Orders!A:B,2,FALSE),"")</f>
        <v>37943</v>
      </c>
      <c r="G845" s="6">
        <f>IFERROR(VLOOKUP(A845,Orders!A:C,3,FALSE),"")</f>
        <v>37951</v>
      </c>
      <c r="H845" s="6">
        <f>IFERROR(VLOOKUP(A845,Orders!A:D,4,FALSE),"")</f>
        <v>37949</v>
      </c>
      <c r="I845" t="str">
        <f>IFERROR(VLOOKUP(A845,Orders!A:E,5,FALSE),"")</f>
        <v>Shipped</v>
      </c>
      <c r="J845">
        <f>IFERROR(VLOOKUP(A845,Orders!A:G,7,FALSE),"")</f>
        <v>167</v>
      </c>
      <c r="K845">
        <f>IFERROR(VLOOKUP(J845,Customers!A:L,12,FALSE),"")</f>
        <v>1504</v>
      </c>
      <c r="L845">
        <f>IFERROR(VLOOKUP(J845,Customers!A:M,13,FALSE),"")</f>
        <v>96800</v>
      </c>
      <c r="M845" t="str">
        <f>IFERROR(VLOOKUP(J845,Customers!A:H,8,FALSE),"")</f>
        <v>Bergen</v>
      </c>
      <c r="N845">
        <f>IFERROR(VLOOKUP(K845,Employees!A:F,6,FALSE),"")</f>
        <v>7</v>
      </c>
      <c r="O845" t="str">
        <f>IFERROR(VLOOKUP(N845,Offices!A:B,2,FALSE),"")</f>
        <v>London</v>
      </c>
      <c r="P845" s="6">
        <f>IFERROR(VLOOKUP(J845,Payments!A:C,3,FALSE),"")</f>
        <v>38249</v>
      </c>
      <c r="Q845">
        <f>IFERROR(VLOOKUP(J845,Payments!A:D,4,FALSE),"")</f>
        <v>12538.01</v>
      </c>
      <c r="R845" t="str">
        <f>IFERROR(VLOOKUP(B845,Products!A:C,3,FALSE),"")</f>
        <v>Motorcycles</v>
      </c>
      <c r="S845">
        <f>IFERROR(VLOOKUP(B845,Products!A:G,7,FALSE),"")</f>
        <v>5582</v>
      </c>
      <c r="T845">
        <f>IFERROR(VLOOKUP(B845,Products!A:I,9,FALSE),"")</f>
        <v>193.66</v>
      </c>
      <c r="U845">
        <f t="shared" si="104"/>
        <v>2</v>
      </c>
      <c r="V845" t="str">
        <f t="shared" si="105"/>
        <v>Yes</v>
      </c>
      <c r="W845">
        <f t="shared" si="106"/>
        <v>2003</v>
      </c>
      <c r="X845">
        <f t="shared" si="107"/>
        <v>11</v>
      </c>
      <c r="Y845">
        <f>IFERROR(VLOOKUP(B845,Products!A:I,8,FALSE),"")</f>
        <v>91.02</v>
      </c>
      <c r="Z845">
        <f t="shared" si="108"/>
        <v>8191.7999999999993</v>
      </c>
      <c r="AA845">
        <f t="shared" si="109"/>
        <v>100</v>
      </c>
      <c r="AB845">
        <f t="shared" si="110"/>
        <v>1</v>
      </c>
      <c r="AC845">
        <f t="shared" si="111"/>
        <v>4095.8999999999996</v>
      </c>
    </row>
    <row r="846" spans="1:29">
      <c r="A846">
        <v>10188</v>
      </c>
      <c r="B846" t="s">
        <v>200</v>
      </c>
      <c r="C846">
        <v>32</v>
      </c>
      <c r="D846">
        <v>52.09</v>
      </c>
      <c r="E846">
        <v>5</v>
      </c>
      <c r="F846" s="6">
        <f>IFERROR(VLOOKUP(A846,Orders!A:B,2,FALSE),"")</f>
        <v>37943</v>
      </c>
      <c r="G846" s="6">
        <f>IFERROR(VLOOKUP(A846,Orders!A:C,3,FALSE),"")</f>
        <v>37951</v>
      </c>
      <c r="H846" s="6">
        <f>IFERROR(VLOOKUP(A846,Orders!A:D,4,FALSE),"")</f>
        <v>37949</v>
      </c>
      <c r="I846" t="str">
        <f>IFERROR(VLOOKUP(A846,Orders!A:E,5,FALSE),"")</f>
        <v>Shipped</v>
      </c>
      <c r="J846">
        <f>IFERROR(VLOOKUP(A846,Orders!A:G,7,FALSE),"")</f>
        <v>167</v>
      </c>
      <c r="K846">
        <f>IFERROR(VLOOKUP(J846,Customers!A:L,12,FALSE),"")</f>
        <v>1504</v>
      </c>
      <c r="L846">
        <f>IFERROR(VLOOKUP(J846,Customers!A:M,13,FALSE),"")</f>
        <v>96800</v>
      </c>
      <c r="M846" t="str">
        <f>IFERROR(VLOOKUP(J846,Customers!A:H,8,FALSE),"")</f>
        <v>Bergen</v>
      </c>
      <c r="N846">
        <f>IFERROR(VLOOKUP(K846,Employees!A:F,6,FALSE),"")</f>
        <v>7</v>
      </c>
      <c r="O846" t="str">
        <f>IFERROR(VLOOKUP(N846,Offices!A:B,2,FALSE),"")</f>
        <v>London</v>
      </c>
      <c r="P846" s="6">
        <f>IFERROR(VLOOKUP(J846,Payments!A:C,3,FALSE),"")</f>
        <v>38249</v>
      </c>
      <c r="Q846">
        <f>IFERROR(VLOOKUP(J846,Payments!A:D,4,FALSE),"")</f>
        <v>12538.01</v>
      </c>
      <c r="R846" t="str">
        <f>IFERROR(VLOOKUP(B846,Products!A:C,3,FALSE),"")</f>
        <v>Motorcycles</v>
      </c>
      <c r="S846">
        <f>IFERROR(VLOOKUP(B846,Products!A:G,7,FALSE),"")</f>
        <v>4357</v>
      </c>
      <c r="T846">
        <f>IFERROR(VLOOKUP(B846,Products!A:I,9,FALSE),"")</f>
        <v>60.57</v>
      </c>
      <c r="U846">
        <f t="shared" si="104"/>
        <v>2</v>
      </c>
      <c r="V846" t="str">
        <f t="shared" si="105"/>
        <v>Yes</v>
      </c>
      <c r="W846">
        <f t="shared" si="106"/>
        <v>2003</v>
      </c>
      <c r="X846">
        <f t="shared" si="107"/>
        <v>11</v>
      </c>
      <c r="Y846">
        <f>IFERROR(VLOOKUP(B846,Products!A:I,8,FALSE),"")</f>
        <v>24.23</v>
      </c>
      <c r="Z846">
        <f t="shared" si="108"/>
        <v>1666.88</v>
      </c>
      <c r="AA846">
        <f t="shared" si="109"/>
        <v>114.9814279818407</v>
      </c>
      <c r="AB846">
        <f t="shared" si="110"/>
        <v>1</v>
      </c>
      <c r="AC846">
        <f t="shared" si="111"/>
        <v>891.5200000000001</v>
      </c>
    </row>
    <row r="847" spans="1:29">
      <c r="A847">
        <v>10188</v>
      </c>
      <c r="B847" t="s">
        <v>201</v>
      </c>
      <c r="C847">
        <v>25</v>
      </c>
      <c r="D847">
        <v>95.8</v>
      </c>
      <c r="E847">
        <v>2</v>
      </c>
      <c r="F847" s="6">
        <f>IFERROR(VLOOKUP(A847,Orders!A:B,2,FALSE),"")</f>
        <v>37943</v>
      </c>
      <c r="G847" s="6">
        <f>IFERROR(VLOOKUP(A847,Orders!A:C,3,FALSE),"")</f>
        <v>37951</v>
      </c>
      <c r="H847" s="6">
        <f>IFERROR(VLOOKUP(A847,Orders!A:D,4,FALSE),"")</f>
        <v>37949</v>
      </c>
      <c r="I847" t="str">
        <f>IFERROR(VLOOKUP(A847,Orders!A:E,5,FALSE),"")</f>
        <v>Shipped</v>
      </c>
      <c r="J847">
        <f>IFERROR(VLOOKUP(A847,Orders!A:G,7,FALSE),"")</f>
        <v>167</v>
      </c>
      <c r="K847">
        <f>IFERROR(VLOOKUP(J847,Customers!A:L,12,FALSE),"")</f>
        <v>1504</v>
      </c>
      <c r="L847">
        <f>IFERROR(VLOOKUP(J847,Customers!A:M,13,FALSE),"")</f>
        <v>96800</v>
      </c>
      <c r="M847" t="str">
        <f>IFERROR(VLOOKUP(J847,Customers!A:H,8,FALSE),"")</f>
        <v>Bergen</v>
      </c>
      <c r="N847">
        <f>IFERROR(VLOOKUP(K847,Employees!A:F,6,FALSE),"")</f>
        <v>7</v>
      </c>
      <c r="O847" t="str">
        <f>IFERROR(VLOOKUP(N847,Offices!A:B,2,FALSE),"")</f>
        <v>London</v>
      </c>
      <c r="P847" s="6">
        <f>IFERROR(VLOOKUP(J847,Payments!A:C,3,FALSE),"")</f>
        <v>38249</v>
      </c>
      <c r="Q847">
        <f>IFERROR(VLOOKUP(J847,Payments!A:D,4,FALSE),"")</f>
        <v>12538.01</v>
      </c>
      <c r="R847" t="str">
        <f>IFERROR(VLOOKUP(B847,Products!A:C,3,FALSE),"")</f>
        <v>Motorcycles</v>
      </c>
      <c r="S847">
        <f>IFERROR(VLOOKUP(B847,Products!A:G,7,FALSE),"")</f>
        <v>7003</v>
      </c>
      <c r="T847">
        <f>IFERROR(VLOOKUP(B847,Products!A:I,9,FALSE),"")</f>
        <v>112.7</v>
      </c>
      <c r="U847">
        <f t="shared" si="104"/>
        <v>2</v>
      </c>
      <c r="V847" t="str">
        <f t="shared" si="105"/>
        <v>Yes</v>
      </c>
      <c r="W847">
        <f t="shared" si="106"/>
        <v>2003</v>
      </c>
      <c r="X847">
        <f t="shared" si="107"/>
        <v>11</v>
      </c>
      <c r="Y847">
        <f>IFERROR(VLOOKUP(B847,Products!A:I,8,FALSE),"")</f>
        <v>60.86</v>
      </c>
      <c r="Z847">
        <f t="shared" si="108"/>
        <v>2395</v>
      </c>
      <c r="AA847">
        <f t="shared" si="109"/>
        <v>57.410450213604989</v>
      </c>
      <c r="AB847">
        <f t="shared" si="110"/>
        <v>0</v>
      </c>
      <c r="AC847">
        <f t="shared" si="111"/>
        <v>873.5</v>
      </c>
    </row>
    <row r="848" spans="1:29">
      <c r="A848">
        <v>10188</v>
      </c>
      <c r="B848" t="s">
        <v>202</v>
      </c>
      <c r="C848">
        <v>40</v>
      </c>
      <c r="D848">
        <v>61.7</v>
      </c>
      <c r="E848">
        <v>6</v>
      </c>
      <c r="F848" s="6">
        <f>IFERROR(VLOOKUP(A848,Orders!A:B,2,FALSE),"")</f>
        <v>37943</v>
      </c>
      <c r="G848" s="6">
        <f>IFERROR(VLOOKUP(A848,Orders!A:C,3,FALSE),"")</f>
        <v>37951</v>
      </c>
      <c r="H848" s="6">
        <f>IFERROR(VLOOKUP(A848,Orders!A:D,4,FALSE),"")</f>
        <v>37949</v>
      </c>
      <c r="I848" t="str">
        <f>IFERROR(VLOOKUP(A848,Orders!A:E,5,FALSE),"")</f>
        <v>Shipped</v>
      </c>
      <c r="J848">
        <f>IFERROR(VLOOKUP(A848,Orders!A:G,7,FALSE),"")</f>
        <v>167</v>
      </c>
      <c r="K848">
        <f>IFERROR(VLOOKUP(J848,Customers!A:L,12,FALSE),"")</f>
        <v>1504</v>
      </c>
      <c r="L848">
        <f>IFERROR(VLOOKUP(J848,Customers!A:M,13,FALSE),"")</f>
        <v>96800</v>
      </c>
      <c r="M848" t="str">
        <f>IFERROR(VLOOKUP(J848,Customers!A:H,8,FALSE),"")</f>
        <v>Bergen</v>
      </c>
      <c r="N848">
        <f>IFERROR(VLOOKUP(K848,Employees!A:F,6,FALSE),"")</f>
        <v>7</v>
      </c>
      <c r="O848" t="str">
        <f>IFERROR(VLOOKUP(N848,Offices!A:B,2,FALSE),"")</f>
        <v>London</v>
      </c>
      <c r="P848" s="6">
        <f>IFERROR(VLOOKUP(J848,Payments!A:C,3,FALSE),"")</f>
        <v>38249</v>
      </c>
      <c r="Q848">
        <f>IFERROR(VLOOKUP(J848,Payments!A:D,4,FALSE),"")</f>
        <v>12538.01</v>
      </c>
      <c r="R848" t="str">
        <f>IFERROR(VLOOKUP(B848,Products!A:C,3,FALSE),"")</f>
        <v>Motorcycles</v>
      </c>
      <c r="S848">
        <f>IFERROR(VLOOKUP(B848,Products!A:G,7,FALSE),"")</f>
        <v>15</v>
      </c>
      <c r="T848">
        <f>IFERROR(VLOOKUP(B848,Products!A:I,9,FALSE),"")</f>
        <v>76.17</v>
      </c>
      <c r="U848">
        <f t="shared" si="104"/>
        <v>2</v>
      </c>
      <c r="V848" t="str">
        <f t="shared" si="105"/>
        <v>Yes</v>
      </c>
      <c r="W848">
        <f t="shared" si="106"/>
        <v>2003</v>
      </c>
      <c r="X848">
        <f t="shared" si="107"/>
        <v>11</v>
      </c>
      <c r="Y848">
        <f>IFERROR(VLOOKUP(B848,Products!A:I,8,FALSE),"")</f>
        <v>37.32</v>
      </c>
      <c r="Z848">
        <f t="shared" si="108"/>
        <v>2468</v>
      </c>
      <c r="AA848">
        <f t="shared" si="109"/>
        <v>65.326902465166143</v>
      </c>
      <c r="AB848">
        <f t="shared" si="110"/>
        <v>0</v>
      </c>
      <c r="AC848">
        <f t="shared" si="111"/>
        <v>975.2</v>
      </c>
    </row>
    <row r="849" spans="1:29">
      <c r="A849">
        <v>10188</v>
      </c>
      <c r="B849" t="s">
        <v>203</v>
      </c>
      <c r="C849">
        <v>44</v>
      </c>
      <c r="D849">
        <v>81.91</v>
      </c>
      <c r="E849">
        <v>7</v>
      </c>
      <c r="F849" s="6">
        <f>IFERROR(VLOOKUP(A849,Orders!A:B,2,FALSE),"")</f>
        <v>37943</v>
      </c>
      <c r="G849" s="6">
        <f>IFERROR(VLOOKUP(A849,Orders!A:C,3,FALSE),"")</f>
        <v>37951</v>
      </c>
      <c r="H849" s="6">
        <f>IFERROR(VLOOKUP(A849,Orders!A:D,4,FALSE),"")</f>
        <v>37949</v>
      </c>
      <c r="I849" t="str">
        <f>IFERROR(VLOOKUP(A849,Orders!A:E,5,FALSE),"")</f>
        <v>Shipped</v>
      </c>
      <c r="J849">
        <f>IFERROR(VLOOKUP(A849,Orders!A:G,7,FALSE),"")</f>
        <v>167</v>
      </c>
      <c r="K849">
        <f>IFERROR(VLOOKUP(J849,Customers!A:L,12,FALSE),"")</f>
        <v>1504</v>
      </c>
      <c r="L849">
        <f>IFERROR(VLOOKUP(J849,Customers!A:M,13,FALSE),"")</f>
        <v>96800</v>
      </c>
      <c r="M849" t="str">
        <f>IFERROR(VLOOKUP(J849,Customers!A:H,8,FALSE),"")</f>
        <v>Bergen</v>
      </c>
      <c r="N849">
        <f>IFERROR(VLOOKUP(K849,Employees!A:F,6,FALSE),"")</f>
        <v>7</v>
      </c>
      <c r="O849" t="str">
        <f>IFERROR(VLOOKUP(N849,Offices!A:B,2,FALSE),"")</f>
        <v>London</v>
      </c>
      <c r="P849" s="6">
        <f>IFERROR(VLOOKUP(J849,Payments!A:C,3,FALSE),"")</f>
        <v>38249</v>
      </c>
      <c r="Q849">
        <f>IFERROR(VLOOKUP(J849,Payments!A:D,4,FALSE),"")</f>
        <v>12538.01</v>
      </c>
      <c r="R849" t="str">
        <f>IFERROR(VLOOKUP(B849,Products!A:C,3,FALSE),"")</f>
        <v>Motorcycles</v>
      </c>
      <c r="S849">
        <f>IFERROR(VLOOKUP(B849,Products!A:G,7,FALSE),"")</f>
        <v>178</v>
      </c>
      <c r="T849">
        <f>IFERROR(VLOOKUP(B849,Products!A:I,9,FALSE),"")</f>
        <v>99.89</v>
      </c>
      <c r="U849">
        <f t="shared" si="104"/>
        <v>2</v>
      </c>
      <c r="V849" t="str">
        <f t="shared" si="105"/>
        <v>Yes</v>
      </c>
      <c r="W849">
        <f t="shared" si="106"/>
        <v>2003</v>
      </c>
      <c r="X849">
        <f t="shared" si="107"/>
        <v>11</v>
      </c>
      <c r="Y849">
        <f>IFERROR(VLOOKUP(B849,Products!A:I,8,FALSE),"")</f>
        <v>66.92</v>
      </c>
      <c r="Z849">
        <f t="shared" si="108"/>
        <v>3604.04</v>
      </c>
      <c r="AA849">
        <f t="shared" si="109"/>
        <v>22.399880454273752</v>
      </c>
      <c r="AB849">
        <f t="shared" si="110"/>
        <v>0</v>
      </c>
      <c r="AC849">
        <f t="shared" si="111"/>
        <v>659.55999999999972</v>
      </c>
    </row>
    <row r="850" spans="1:29">
      <c r="A850">
        <v>10188</v>
      </c>
      <c r="B850" t="s">
        <v>192</v>
      </c>
      <c r="C850">
        <v>29</v>
      </c>
      <c r="D850">
        <v>96.11</v>
      </c>
      <c r="E850">
        <v>8</v>
      </c>
      <c r="F850" s="6">
        <f>IFERROR(VLOOKUP(A850,Orders!A:B,2,FALSE),"")</f>
        <v>37943</v>
      </c>
      <c r="G850" s="6">
        <f>IFERROR(VLOOKUP(A850,Orders!A:C,3,FALSE),"")</f>
        <v>37951</v>
      </c>
      <c r="H850" s="6">
        <f>IFERROR(VLOOKUP(A850,Orders!A:D,4,FALSE),"")</f>
        <v>37949</v>
      </c>
      <c r="I850" t="str">
        <f>IFERROR(VLOOKUP(A850,Orders!A:E,5,FALSE),"")</f>
        <v>Shipped</v>
      </c>
      <c r="J850">
        <f>IFERROR(VLOOKUP(A850,Orders!A:G,7,FALSE),"")</f>
        <v>167</v>
      </c>
      <c r="K850">
        <f>IFERROR(VLOOKUP(J850,Customers!A:L,12,FALSE),"")</f>
        <v>1504</v>
      </c>
      <c r="L850">
        <f>IFERROR(VLOOKUP(J850,Customers!A:M,13,FALSE),"")</f>
        <v>96800</v>
      </c>
      <c r="M850" t="str">
        <f>IFERROR(VLOOKUP(J850,Customers!A:H,8,FALSE),"")</f>
        <v>Bergen</v>
      </c>
      <c r="N850">
        <f>IFERROR(VLOOKUP(K850,Employees!A:F,6,FALSE),"")</f>
        <v>7</v>
      </c>
      <c r="O850" t="str">
        <f>IFERROR(VLOOKUP(N850,Offices!A:B,2,FALSE),"")</f>
        <v>London</v>
      </c>
      <c r="P850" s="6">
        <f>IFERROR(VLOOKUP(J850,Payments!A:C,3,FALSE),"")</f>
        <v>38249</v>
      </c>
      <c r="Q850">
        <f>IFERROR(VLOOKUP(J850,Payments!A:D,4,FALSE),"")</f>
        <v>12538.01</v>
      </c>
      <c r="R850" t="str">
        <f>IFERROR(VLOOKUP(B850,Products!A:C,3,FALSE),"")</f>
        <v>Planes</v>
      </c>
      <c r="S850">
        <f>IFERROR(VLOOKUP(B850,Products!A:G,7,FALSE),"")</f>
        <v>7106</v>
      </c>
      <c r="T850">
        <f>IFERROR(VLOOKUP(B850,Products!A:I,9,FALSE),"")</f>
        <v>118.65</v>
      </c>
      <c r="U850">
        <f t="shared" si="104"/>
        <v>2</v>
      </c>
      <c r="V850" t="str">
        <f t="shared" si="105"/>
        <v>Yes</v>
      </c>
      <c r="W850">
        <f t="shared" si="106"/>
        <v>2003</v>
      </c>
      <c r="X850">
        <f t="shared" si="107"/>
        <v>11</v>
      </c>
      <c r="Y850">
        <f>IFERROR(VLOOKUP(B850,Products!A:I,8,FALSE),"")</f>
        <v>59.33</v>
      </c>
      <c r="Z850">
        <f t="shared" si="108"/>
        <v>2787.19</v>
      </c>
      <c r="AA850">
        <f t="shared" si="109"/>
        <v>61.992246755435701</v>
      </c>
      <c r="AB850">
        <f t="shared" si="110"/>
        <v>0</v>
      </c>
      <c r="AC850">
        <f t="shared" si="111"/>
        <v>1066.6200000000001</v>
      </c>
    </row>
    <row r="851" spans="1:29">
      <c r="A851">
        <v>10189</v>
      </c>
      <c r="B851" t="s">
        <v>199</v>
      </c>
      <c r="C851">
        <v>28</v>
      </c>
      <c r="D851">
        <v>138.57</v>
      </c>
      <c r="E851">
        <v>1</v>
      </c>
      <c r="F851" s="6">
        <f>IFERROR(VLOOKUP(A851,Orders!A:B,2,FALSE),"")</f>
        <v>37943</v>
      </c>
      <c r="G851" s="6">
        <f>IFERROR(VLOOKUP(A851,Orders!A:C,3,FALSE),"")</f>
        <v>37950</v>
      </c>
      <c r="H851" s="6">
        <f>IFERROR(VLOOKUP(A851,Orders!A:D,4,FALSE),"")</f>
        <v>37949</v>
      </c>
      <c r="I851" t="str">
        <f>IFERROR(VLOOKUP(A851,Orders!A:E,5,FALSE),"")</f>
        <v>Shipped</v>
      </c>
      <c r="J851">
        <f>IFERROR(VLOOKUP(A851,Orders!A:G,7,FALSE),"")</f>
        <v>205</v>
      </c>
      <c r="K851">
        <f>IFERROR(VLOOKUP(J851,Customers!A:L,12,FALSE),"")</f>
        <v>1166</v>
      </c>
      <c r="L851">
        <f>IFERROR(VLOOKUP(J851,Customers!A:M,13,FALSE),"")</f>
        <v>90700</v>
      </c>
      <c r="M851" t="str">
        <f>IFERROR(VLOOKUP(J851,Customers!A:H,8,FALSE),"")</f>
        <v>Pasadena</v>
      </c>
      <c r="N851">
        <f>IFERROR(VLOOKUP(K851,Employees!A:F,6,FALSE),"")</f>
        <v>1</v>
      </c>
      <c r="O851" t="str">
        <f>IFERROR(VLOOKUP(N851,Offices!A:B,2,FALSE),"")</f>
        <v>San Francisco</v>
      </c>
      <c r="P851" s="6">
        <f>IFERROR(VLOOKUP(J851,Payments!A:C,3,FALSE),"")</f>
        <v>37959</v>
      </c>
      <c r="Q851">
        <f>IFERROR(VLOOKUP(J851,Payments!A:D,4,FALSE),"")</f>
        <v>3879.96</v>
      </c>
      <c r="R851" t="str">
        <f>IFERROR(VLOOKUP(B851,Products!A:C,3,FALSE),"")</f>
        <v>Motorcycles</v>
      </c>
      <c r="S851">
        <f>IFERROR(VLOOKUP(B851,Products!A:G,7,FALSE),"")</f>
        <v>9997</v>
      </c>
      <c r="T851">
        <f>IFERROR(VLOOKUP(B851,Products!A:I,9,FALSE),"")</f>
        <v>150.62</v>
      </c>
      <c r="U851">
        <f t="shared" si="104"/>
        <v>1</v>
      </c>
      <c r="V851" t="str">
        <f t="shared" si="105"/>
        <v>Yes</v>
      </c>
      <c r="W851">
        <f t="shared" si="106"/>
        <v>2003</v>
      </c>
      <c r="X851">
        <f t="shared" si="107"/>
        <v>11</v>
      </c>
      <c r="Y851">
        <f>IFERROR(VLOOKUP(B851,Products!A:I,8,FALSE),"")</f>
        <v>66.27</v>
      </c>
      <c r="Z851">
        <f t="shared" si="108"/>
        <v>3879.96</v>
      </c>
      <c r="AA851">
        <f t="shared" si="109"/>
        <v>109.0991398822997</v>
      </c>
      <c r="AB851">
        <f t="shared" si="110"/>
        <v>1</v>
      </c>
      <c r="AC851">
        <f t="shared" si="111"/>
        <v>2024.3999999999999</v>
      </c>
    </row>
    <row r="852" spans="1:29">
      <c r="A852">
        <v>10190</v>
      </c>
      <c r="B852" t="s">
        <v>213</v>
      </c>
      <c r="C852">
        <v>42</v>
      </c>
      <c r="D852">
        <v>58.87</v>
      </c>
      <c r="E852">
        <v>3</v>
      </c>
      <c r="F852" s="6">
        <f>IFERROR(VLOOKUP(A852,Orders!A:B,2,FALSE),"")</f>
        <v>37944</v>
      </c>
      <c r="G852" s="6">
        <f>IFERROR(VLOOKUP(A852,Orders!A:C,3,FALSE),"")</f>
        <v>37954</v>
      </c>
      <c r="H852" s="6">
        <f>IFERROR(VLOOKUP(A852,Orders!A:D,4,FALSE),"")</f>
        <v>37945</v>
      </c>
      <c r="I852" t="str">
        <f>IFERROR(VLOOKUP(A852,Orders!A:E,5,FALSE),"")</f>
        <v>Shipped</v>
      </c>
      <c r="J852">
        <f>IFERROR(VLOOKUP(A852,Orders!A:G,7,FALSE),"")</f>
        <v>141</v>
      </c>
      <c r="K852">
        <f>IFERROR(VLOOKUP(J852,Customers!A:L,12,FALSE),"")</f>
        <v>1370</v>
      </c>
      <c r="L852">
        <f>IFERROR(VLOOKUP(J852,Customers!A:M,13,FALSE),"")</f>
        <v>227600</v>
      </c>
      <c r="M852" t="str">
        <f>IFERROR(VLOOKUP(J852,Customers!A:H,8,FALSE),"")</f>
        <v>Madrid</v>
      </c>
      <c r="N852">
        <f>IFERROR(VLOOKUP(K852,Employees!A:F,6,FALSE),"")</f>
        <v>4</v>
      </c>
      <c r="O852" t="str">
        <f>IFERROR(VLOOKUP(N852,Offices!A:B,2,FALSE),"")</f>
        <v>Paris</v>
      </c>
      <c r="P852" s="6">
        <f>IFERROR(VLOOKUP(J852,Payments!A:C,3,FALSE),"")</f>
        <v>37821</v>
      </c>
      <c r="Q852">
        <f>IFERROR(VLOOKUP(J852,Payments!A:D,4,FALSE),"")</f>
        <v>36251.03</v>
      </c>
      <c r="R852" t="str">
        <f>IFERROR(VLOOKUP(B852,Products!A:C,3,FALSE),"")</f>
        <v>Motorcycles</v>
      </c>
      <c r="S852">
        <f>IFERROR(VLOOKUP(B852,Products!A:G,7,FALSE),"")</f>
        <v>6840</v>
      </c>
      <c r="T852">
        <f>IFERROR(VLOOKUP(B852,Products!A:I,9,FALSE),"")</f>
        <v>69.260000000000005</v>
      </c>
      <c r="U852">
        <f t="shared" si="104"/>
        <v>9</v>
      </c>
      <c r="V852" t="str">
        <f t="shared" si="105"/>
        <v>No</v>
      </c>
      <c r="W852">
        <f t="shared" si="106"/>
        <v>2003</v>
      </c>
      <c r="X852">
        <f t="shared" si="107"/>
        <v>11</v>
      </c>
      <c r="Y852">
        <f>IFERROR(VLOOKUP(B852,Products!A:I,8,FALSE),"")</f>
        <v>47.1</v>
      </c>
      <c r="Z852">
        <f t="shared" si="108"/>
        <v>2472.54</v>
      </c>
      <c r="AA852">
        <f t="shared" si="109"/>
        <v>24.989384288747338</v>
      </c>
      <c r="AB852">
        <f t="shared" si="110"/>
        <v>0</v>
      </c>
      <c r="AC852">
        <f t="shared" si="111"/>
        <v>494.3399999999998</v>
      </c>
    </row>
    <row r="853" spans="1:29">
      <c r="A853">
        <v>10190</v>
      </c>
      <c r="B853" t="s">
        <v>217</v>
      </c>
      <c r="C853">
        <v>46</v>
      </c>
      <c r="D853">
        <v>38.619999999999997</v>
      </c>
      <c r="E853">
        <v>1</v>
      </c>
      <c r="F853" s="6">
        <f>IFERROR(VLOOKUP(A853,Orders!A:B,2,FALSE),"")</f>
        <v>37944</v>
      </c>
      <c r="G853" s="6">
        <f>IFERROR(VLOOKUP(A853,Orders!A:C,3,FALSE),"")</f>
        <v>37954</v>
      </c>
      <c r="H853" s="6">
        <f>IFERROR(VLOOKUP(A853,Orders!A:D,4,FALSE),"")</f>
        <v>37945</v>
      </c>
      <c r="I853" t="str">
        <f>IFERROR(VLOOKUP(A853,Orders!A:E,5,FALSE),"")</f>
        <v>Shipped</v>
      </c>
      <c r="J853">
        <f>IFERROR(VLOOKUP(A853,Orders!A:G,7,FALSE),"")</f>
        <v>141</v>
      </c>
      <c r="K853">
        <f>IFERROR(VLOOKUP(J853,Customers!A:L,12,FALSE),"")</f>
        <v>1370</v>
      </c>
      <c r="L853">
        <f>IFERROR(VLOOKUP(J853,Customers!A:M,13,FALSE),"")</f>
        <v>227600</v>
      </c>
      <c r="M853" t="str">
        <f>IFERROR(VLOOKUP(J853,Customers!A:H,8,FALSE),"")</f>
        <v>Madrid</v>
      </c>
      <c r="N853">
        <f>IFERROR(VLOOKUP(K853,Employees!A:F,6,FALSE),"")</f>
        <v>4</v>
      </c>
      <c r="O853" t="str">
        <f>IFERROR(VLOOKUP(N853,Offices!A:B,2,FALSE),"")</f>
        <v>Paris</v>
      </c>
      <c r="P853" s="6">
        <f>IFERROR(VLOOKUP(J853,Payments!A:C,3,FALSE),"")</f>
        <v>37821</v>
      </c>
      <c r="Q853">
        <f>IFERROR(VLOOKUP(J853,Payments!A:D,4,FALSE),"")</f>
        <v>36251.03</v>
      </c>
      <c r="R853" t="str">
        <f>IFERROR(VLOOKUP(B853,Products!A:C,3,FALSE),"")</f>
        <v>Motorcycles</v>
      </c>
      <c r="S853">
        <f>IFERROR(VLOOKUP(B853,Products!A:G,7,FALSE),"")</f>
        <v>9241</v>
      </c>
      <c r="T853">
        <f>IFERROR(VLOOKUP(B853,Products!A:I,9,FALSE),"")</f>
        <v>40.229999999999997</v>
      </c>
      <c r="U853">
        <f t="shared" si="104"/>
        <v>9</v>
      </c>
      <c r="V853" t="str">
        <f t="shared" si="105"/>
        <v>No</v>
      </c>
      <c r="W853">
        <f t="shared" si="106"/>
        <v>2003</v>
      </c>
      <c r="X853">
        <f t="shared" si="107"/>
        <v>11</v>
      </c>
      <c r="Y853">
        <f>IFERROR(VLOOKUP(B853,Products!A:I,8,FALSE),"")</f>
        <v>24.14</v>
      </c>
      <c r="Z853">
        <f t="shared" si="108"/>
        <v>1776.52</v>
      </c>
      <c r="AA853">
        <f t="shared" si="109"/>
        <v>59.983429991714978</v>
      </c>
      <c r="AB853">
        <f t="shared" si="110"/>
        <v>0</v>
      </c>
      <c r="AC853">
        <f t="shared" si="111"/>
        <v>666.07999999999981</v>
      </c>
    </row>
    <row r="854" spans="1:29">
      <c r="A854">
        <v>10190</v>
      </c>
      <c r="B854" t="s">
        <v>218</v>
      </c>
      <c r="C854">
        <v>42</v>
      </c>
      <c r="D854">
        <v>89.8</v>
      </c>
      <c r="E854">
        <v>4</v>
      </c>
      <c r="F854" s="6">
        <f>IFERROR(VLOOKUP(A854,Orders!A:B,2,FALSE),"")</f>
        <v>37944</v>
      </c>
      <c r="G854" s="6">
        <f>IFERROR(VLOOKUP(A854,Orders!A:C,3,FALSE),"")</f>
        <v>37954</v>
      </c>
      <c r="H854" s="6">
        <f>IFERROR(VLOOKUP(A854,Orders!A:D,4,FALSE),"")</f>
        <v>37945</v>
      </c>
      <c r="I854" t="str">
        <f>IFERROR(VLOOKUP(A854,Orders!A:E,5,FALSE),"")</f>
        <v>Shipped</v>
      </c>
      <c r="J854">
        <f>IFERROR(VLOOKUP(A854,Orders!A:G,7,FALSE),"")</f>
        <v>141</v>
      </c>
      <c r="K854">
        <f>IFERROR(VLOOKUP(J854,Customers!A:L,12,FALSE),"")</f>
        <v>1370</v>
      </c>
      <c r="L854">
        <f>IFERROR(VLOOKUP(J854,Customers!A:M,13,FALSE),"")</f>
        <v>227600</v>
      </c>
      <c r="M854" t="str">
        <f>IFERROR(VLOOKUP(J854,Customers!A:H,8,FALSE),"")</f>
        <v>Madrid</v>
      </c>
      <c r="N854">
        <f>IFERROR(VLOOKUP(K854,Employees!A:F,6,FALSE),"")</f>
        <v>4</v>
      </c>
      <c r="O854" t="str">
        <f>IFERROR(VLOOKUP(N854,Offices!A:B,2,FALSE),"")</f>
        <v>Paris</v>
      </c>
      <c r="P854" s="6">
        <f>IFERROR(VLOOKUP(J854,Payments!A:C,3,FALSE),"")</f>
        <v>37821</v>
      </c>
      <c r="Q854">
        <f>IFERROR(VLOOKUP(J854,Payments!A:D,4,FALSE),"")</f>
        <v>36251.03</v>
      </c>
      <c r="R854" t="str">
        <f>IFERROR(VLOOKUP(B854,Products!A:C,3,FALSE),"")</f>
        <v>Motorcycles</v>
      </c>
      <c r="S854">
        <f>IFERROR(VLOOKUP(B854,Products!A:G,7,FALSE),"")</f>
        <v>3341</v>
      </c>
      <c r="T854">
        <f>IFERROR(VLOOKUP(B854,Products!A:I,9,FALSE),"")</f>
        <v>102.05</v>
      </c>
      <c r="U854">
        <f t="shared" si="104"/>
        <v>9</v>
      </c>
      <c r="V854" t="str">
        <f t="shared" si="105"/>
        <v>No</v>
      </c>
      <c r="W854">
        <f t="shared" si="106"/>
        <v>2003</v>
      </c>
      <c r="X854">
        <f t="shared" si="107"/>
        <v>11</v>
      </c>
      <c r="Y854">
        <f>IFERROR(VLOOKUP(B854,Products!A:I,8,FALSE),"")</f>
        <v>56.13</v>
      </c>
      <c r="Z854">
        <f t="shared" si="108"/>
        <v>3771.6</v>
      </c>
      <c r="AA854">
        <f t="shared" si="109"/>
        <v>59.98574737217173</v>
      </c>
      <c r="AB854">
        <f t="shared" si="110"/>
        <v>0</v>
      </c>
      <c r="AC854">
        <f t="shared" si="111"/>
        <v>1414.1399999999999</v>
      </c>
    </row>
    <row r="855" spans="1:29">
      <c r="A855">
        <v>10190</v>
      </c>
      <c r="B855" t="s">
        <v>219</v>
      </c>
      <c r="C855">
        <v>40</v>
      </c>
      <c r="D855">
        <v>67.53</v>
      </c>
      <c r="E855">
        <v>2</v>
      </c>
      <c r="F855" s="6">
        <f>IFERROR(VLOOKUP(A855,Orders!A:B,2,FALSE),"")</f>
        <v>37944</v>
      </c>
      <c r="G855" s="6">
        <f>IFERROR(VLOOKUP(A855,Orders!A:C,3,FALSE),"")</f>
        <v>37954</v>
      </c>
      <c r="H855" s="6">
        <f>IFERROR(VLOOKUP(A855,Orders!A:D,4,FALSE),"")</f>
        <v>37945</v>
      </c>
      <c r="I855" t="str">
        <f>IFERROR(VLOOKUP(A855,Orders!A:E,5,FALSE),"")</f>
        <v>Shipped</v>
      </c>
      <c r="J855">
        <f>IFERROR(VLOOKUP(A855,Orders!A:G,7,FALSE),"")</f>
        <v>141</v>
      </c>
      <c r="K855">
        <f>IFERROR(VLOOKUP(J855,Customers!A:L,12,FALSE),"")</f>
        <v>1370</v>
      </c>
      <c r="L855">
        <f>IFERROR(VLOOKUP(J855,Customers!A:M,13,FALSE),"")</f>
        <v>227600</v>
      </c>
      <c r="M855" t="str">
        <f>IFERROR(VLOOKUP(J855,Customers!A:H,8,FALSE),"")</f>
        <v>Madrid</v>
      </c>
      <c r="N855">
        <f>IFERROR(VLOOKUP(K855,Employees!A:F,6,FALSE),"")</f>
        <v>4</v>
      </c>
      <c r="O855" t="str">
        <f>IFERROR(VLOOKUP(N855,Offices!A:B,2,FALSE),"")</f>
        <v>Paris</v>
      </c>
      <c r="P855" s="6">
        <f>IFERROR(VLOOKUP(J855,Payments!A:C,3,FALSE),"")</f>
        <v>37821</v>
      </c>
      <c r="Q855">
        <f>IFERROR(VLOOKUP(J855,Payments!A:D,4,FALSE),"")</f>
        <v>36251.03</v>
      </c>
      <c r="R855" t="str">
        <f>IFERROR(VLOOKUP(B855,Products!A:C,3,FALSE),"")</f>
        <v>Motorcycles</v>
      </c>
      <c r="S855">
        <f>IFERROR(VLOOKUP(B855,Products!A:G,7,FALSE),"")</f>
        <v>600</v>
      </c>
      <c r="T855">
        <f>IFERROR(VLOOKUP(B855,Products!A:I,9,FALSE),"")</f>
        <v>81.36</v>
      </c>
      <c r="U855">
        <f t="shared" si="104"/>
        <v>9</v>
      </c>
      <c r="V855" t="str">
        <f t="shared" si="105"/>
        <v>No</v>
      </c>
      <c r="W855">
        <f t="shared" si="106"/>
        <v>2003</v>
      </c>
      <c r="X855">
        <f t="shared" si="107"/>
        <v>11</v>
      </c>
      <c r="Y855">
        <f>IFERROR(VLOOKUP(B855,Products!A:I,8,FALSE),"")</f>
        <v>34.17</v>
      </c>
      <c r="Z855">
        <f t="shared" si="108"/>
        <v>2701.2</v>
      </c>
      <c r="AA855">
        <f t="shared" si="109"/>
        <v>97.629499561018434</v>
      </c>
      <c r="AB855">
        <f t="shared" si="110"/>
        <v>1</v>
      </c>
      <c r="AC855">
        <f t="shared" si="111"/>
        <v>1334.4</v>
      </c>
    </row>
    <row r="856" spans="1:29">
      <c r="A856">
        <v>10191</v>
      </c>
      <c r="B856" t="s">
        <v>204</v>
      </c>
      <c r="C856">
        <v>21</v>
      </c>
      <c r="D856">
        <v>155.66</v>
      </c>
      <c r="E856">
        <v>3</v>
      </c>
      <c r="F856" s="6">
        <f>IFERROR(VLOOKUP(A856,Orders!A:B,2,FALSE),"")</f>
        <v>37945</v>
      </c>
      <c r="G856" s="6">
        <f>IFERROR(VLOOKUP(A856,Orders!A:C,3,FALSE),"")</f>
        <v>37955</v>
      </c>
      <c r="H856" s="6">
        <f>IFERROR(VLOOKUP(A856,Orders!A:D,4,FALSE),"")</f>
        <v>37949</v>
      </c>
      <c r="I856" t="str">
        <f>IFERROR(VLOOKUP(A856,Orders!A:E,5,FALSE),"")</f>
        <v>Shipped</v>
      </c>
      <c r="J856">
        <f>IFERROR(VLOOKUP(A856,Orders!A:G,7,FALSE),"")</f>
        <v>259</v>
      </c>
      <c r="K856">
        <f>IFERROR(VLOOKUP(J856,Customers!A:L,12,FALSE),"")</f>
        <v>1504</v>
      </c>
      <c r="L856">
        <f>IFERROR(VLOOKUP(J856,Customers!A:M,13,FALSE),"")</f>
        <v>120400</v>
      </c>
      <c r="M856" t="str">
        <f>IFERROR(VLOOKUP(J856,Customers!A:H,8,FALSE),"")</f>
        <v>KÃ¶ln</v>
      </c>
      <c r="N856">
        <f>IFERROR(VLOOKUP(K856,Employees!A:F,6,FALSE),"")</f>
        <v>7</v>
      </c>
      <c r="O856" t="str">
        <f>IFERROR(VLOOKUP(N856,Offices!A:B,2,FALSE),"")</f>
        <v>London</v>
      </c>
      <c r="P856" s="6">
        <f>IFERROR(VLOOKUP(J856,Payments!A:C,3,FALSE),"")</f>
        <v>38297</v>
      </c>
      <c r="Q856">
        <f>IFERROR(VLOOKUP(J856,Payments!A:D,4,FALSE),"")</f>
        <v>61234.67</v>
      </c>
      <c r="R856" t="str">
        <f>IFERROR(VLOOKUP(B856,Products!A:C,3,FALSE),"")</f>
        <v>Classic Cars</v>
      </c>
      <c r="S856">
        <f>IFERROR(VLOOKUP(B856,Products!A:G,7,FALSE),"")</f>
        <v>68</v>
      </c>
      <c r="T856">
        <f>IFERROR(VLOOKUP(B856,Products!A:I,9,FALSE),"")</f>
        <v>194.57</v>
      </c>
      <c r="U856">
        <f t="shared" si="104"/>
        <v>6</v>
      </c>
      <c r="V856" t="str">
        <f t="shared" si="105"/>
        <v>Yes</v>
      </c>
      <c r="W856">
        <f t="shared" si="106"/>
        <v>2003</v>
      </c>
      <c r="X856">
        <f t="shared" si="107"/>
        <v>11</v>
      </c>
      <c r="Y856">
        <f>IFERROR(VLOOKUP(B856,Products!A:I,8,FALSE),"")</f>
        <v>95.34</v>
      </c>
      <c r="Z856">
        <f t="shared" si="108"/>
        <v>3268.86</v>
      </c>
      <c r="AA856">
        <f t="shared" si="109"/>
        <v>63.268302915880007</v>
      </c>
      <c r="AB856">
        <f t="shared" si="110"/>
        <v>0</v>
      </c>
      <c r="AC856">
        <f t="shared" si="111"/>
        <v>1266.7199999999998</v>
      </c>
    </row>
    <row r="857" spans="1:29">
      <c r="A857">
        <v>10191</v>
      </c>
      <c r="B857" t="s">
        <v>205</v>
      </c>
      <c r="C857">
        <v>40</v>
      </c>
      <c r="D857">
        <v>104.52</v>
      </c>
      <c r="E857">
        <v>1</v>
      </c>
      <c r="F857" s="6">
        <f>IFERROR(VLOOKUP(A857,Orders!A:B,2,FALSE),"")</f>
        <v>37945</v>
      </c>
      <c r="G857" s="6">
        <f>IFERROR(VLOOKUP(A857,Orders!A:C,3,FALSE),"")</f>
        <v>37955</v>
      </c>
      <c r="H857" s="6">
        <f>IFERROR(VLOOKUP(A857,Orders!A:D,4,FALSE),"")</f>
        <v>37949</v>
      </c>
      <c r="I857" t="str">
        <f>IFERROR(VLOOKUP(A857,Orders!A:E,5,FALSE),"")</f>
        <v>Shipped</v>
      </c>
      <c r="J857">
        <f>IFERROR(VLOOKUP(A857,Orders!A:G,7,FALSE),"")</f>
        <v>259</v>
      </c>
      <c r="K857">
        <f>IFERROR(VLOOKUP(J857,Customers!A:L,12,FALSE),"")</f>
        <v>1504</v>
      </c>
      <c r="L857">
        <f>IFERROR(VLOOKUP(J857,Customers!A:M,13,FALSE),"")</f>
        <v>120400</v>
      </c>
      <c r="M857" t="str">
        <f>IFERROR(VLOOKUP(J857,Customers!A:H,8,FALSE),"")</f>
        <v>KÃ¶ln</v>
      </c>
      <c r="N857">
        <f>IFERROR(VLOOKUP(K857,Employees!A:F,6,FALSE),"")</f>
        <v>7</v>
      </c>
      <c r="O857" t="str">
        <f>IFERROR(VLOOKUP(N857,Offices!A:B,2,FALSE),"")</f>
        <v>London</v>
      </c>
      <c r="P857" s="6">
        <f>IFERROR(VLOOKUP(J857,Payments!A:C,3,FALSE),"")</f>
        <v>38297</v>
      </c>
      <c r="Q857">
        <f>IFERROR(VLOOKUP(J857,Payments!A:D,4,FALSE),"")</f>
        <v>61234.67</v>
      </c>
      <c r="R857" t="str">
        <f>IFERROR(VLOOKUP(B857,Products!A:C,3,FALSE),"")</f>
        <v>Classic Cars</v>
      </c>
      <c r="S857">
        <f>IFERROR(VLOOKUP(B857,Products!A:G,7,FALSE),"")</f>
        <v>9123</v>
      </c>
      <c r="T857">
        <f>IFERROR(VLOOKUP(B857,Products!A:I,9,FALSE),"")</f>
        <v>117.44</v>
      </c>
      <c r="U857">
        <f t="shared" si="104"/>
        <v>6</v>
      </c>
      <c r="V857" t="str">
        <f t="shared" si="105"/>
        <v>Yes</v>
      </c>
      <c r="W857">
        <f t="shared" si="106"/>
        <v>2003</v>
      </c>
      <c r="X857">
        <f t="shared" si="107"/>
        <v>11</v>
      </c>
      <c r="Y857">
        <f>IFERROR(VLOOKUP(B857,Products!A:I,8,FALSE),"")</f>
        <v>75.16</v>
      </c>
      <c r="Z857">
        <f t="shared" si="108"/>
        <v>4180.8</v>
      </c>
      <c r="AA857">
        <f t="shared" si="109"/>
        <v>39.063331559340078</v>
      </c>
      <c r="AB857">
        <f t="shared" si="110"/>
        <v>0</v>
      </c>
      <c r="AC857">
        <f t="shared" si="111"/>
        <v>1174.4000000000001</v>
      </c>
    </row>
    <row r="858" spans="1:29">
      <c r="A858">
        <v>10191</v>
      </c>
      <c r="B858" t="s">
        <v>206</v>
      </c>
      <c r="C858">
        <v>30</v>
      </c>
      <c r="D858">
        <v>70.22</v>
      </c>
      <c r="E858">
        <v>4</v>
      </c>
      <c r="F858" s="6">
        <f>IFERROR(VLOOKUP(A858,Orders!A:B,2,FALSE),"")</f>
        <v>37945</v>
      </c>
      <c r="G858" s="6">
        <f>IFERROR(VLOOKUP(A858,Orders!A:C,3,FALSE),"")</f>
        <v>37955</v>
      </c>
      <c r="H858" s="6">
        <f>IFERROR(VLOOKUP(A858,Orders!A:D,4,FALSE),"")</f>
        <v>37949</v>
      </c>
      <c r="I858" t="str">
        <f>IFERROR(VLOOKUP(A858,Orders!A:E,5,FALSE),"")</f>
        <v>Shipped</v>
      </c>
      <c r="J858">
        <f>IFERROR(VLOOKUP(A858,Orders!A:G,7,FALSE),"")</f>
        <v>259</v>
      </c>
      <c r="K858">
        <f>IFERROR(VLOOKUP(J858,Customers!A:L,12,FALSE),"")</f>
        <v>1504</v>
      </c>
      <c r="L858">
        <f>IFERROR(VLOOKUP(J858,Customers!A:M,13,FALSE),"")</f>
        <v>120400</v>
      </c>
      <c r="M858" t="str">
        <f>IFERROR(VLOOKUP(J858,Customers!A:H,8,FALSE),"")</f>
        <v>KÃ¶ln</v>
      </c>
      <c r="N858">
        <f>IFERROR(VLOOKUP(K858,Employees!A:F,6,FALSE),"")</f>
        <v>7</v>
      </c>
      <c r="O858" t="str">
        <f>IFERROR(VLOOKUP(N858,Offices!A:B,2,FALSE),"")</f>
        <v>London</v>
      </c>
      <c r="P858" s="6">
        <f>IFERROR(VLOOKUP(J858,Payments!A:C,3,FALSE),"")</f>
        <v>38297</v>
      </c>
      <c r="Q858">
        <f>IFERROR(VLOOKUP(J858,Payments!A:D,4,FALSE),"")</f>
        <v>61234.67</v>
      </c>
      <c r="R858" t="str">
        <f>IFERROR(VLOOKUP(B858,Products!A:C,3,FALSE),"")</f>
        <v>Classic Cars</v>
      </c>
      <c r="S858">
        <f>IFERROR(VLOOKUP(B858,Products!A:G,7,FALSE),"")</f>
        <v>5663</v>
      </c>
      <c r="T858">
        <f>IFERROR(VLOOKUP(B858,Products!A:I,9,FALSE),"")</f>
        <v>79.8</v>
      </c>
      <c r="U858">
        <f t="shared" si="104"/>
        <v>6</v>
      </c>
      <c r="V858" t="str">
        <f t="shared" si="105"/>
        <v>Yes</v>
      </c>
      <c r="W858">
        <f t="shared" si="106"/>
        <v>2003</v>
      </c>
      <c r="X858">
        <f t="shared" si="107"/>
        <v>11</v>
      </c>
      <c r="Y858">
        <f>IFERROR(VLOOKUP(B858,Products!A:I,8,FALSE),"")</f>
        <v>31.92</v>
      </c>
      <c r="Z858">
        <f t="shared" si="108"/>
        <v>2106.6</v>
      </c>
      <c r="AA858">
        <f t="shared" si="109"/>
        <v>119.98746867167918</v>
      </c>
      <c r="AB858">
        <f t="shared" si="110"/>
        <v>1</v>
      </c>
      <c r="AC858">
        <f t="shared" si="111"/>
        <v>1149</v>
      </c>
    </row>
    <row r="859" spans="1:29">
      <c r="A859">
        <v>10191</v>
      </c>
      <c r="B859" t="s">
        <v>209</v>
      </c>
      <c r="C859">
        <v>36</v>
      </c>
      <c r="D859">
        <v>75.59</v>
      </c>
      <c r="E859">
        <v>6</v>
      </c>
      <c r="F859" s="6">
        <f>IFERROR(VLOOKUP(A859,Orders!A:B,2,FALSE),"")</f>
        <v>37945</v>
      </c>
      <c r="G859" s="6">
        <f>IFERROR(VLOOKUP(A859,Orders!A:C,3,FALSE),"")</f>
        <v>37955</v>
      </c>
      <c r="H859" s="6">
        <f>IFERROR(VLOOKUP(A859,Orders!A:D,4,FALSE),"")</f>
        <v>37949</v>
      </c>
      <c r="I859" t="str">
        <f>IFERROR(VLOOKUP(A859,Orders!A:E,5,FALSE),"")</f>
        <v>Shipped</v>
      </c>
      <c r="J859">
        <f>IFERROR(VLOOKUP(A859,Orders!A:G,7,FALSE),"")</f>
        <v>259</v>
      </c>
      <c r="K859">
        <f>IFERROR(VLOOKUP(J859,Customers!A:L,12,FALSE),"")</f>
        <v>1504</v>
      </c>
      <c r="L859">
        <f>IFERROR(VLOOKUP(J859,Customers!A:M,13,FALSE),"")</f>
        <v>120400</v>
      </c>
      <c r="M859" t="str">
        <f>IFERROR(VLOOKUP(J859,Customers!A:H,8,FALSE),"")</f>
        <v>KÃ¶ln</v>
      </c>
      <c r="N859">
        <f>IFERROR(VLOOKUP(K859,Employees!A:F,6,FALSE),"")</f>
        <v>7</v>
      </c>
      <c r="O859" t="str">
        <f>IFERROR(VLOOKUP(N859,Offices!A:B,2,FALSE),"")</f>
        <v>London</v>
      </c>
      <c r="P859" s="6">
        <f>IFERROR(VLOOKUP(J859,Payments!A:C,3,FALSE),"")</f>
        <v>38297</v>
      </c>
      <c r="Q859">
        <f>IFERROR(VLOOKUP(J859,Payments!A:D,4,FALSE),"")</f>
        <v>61234.67</v>
      </c>
      <c r="R859" t="str">
        <f>IFERROR(VLOOKUP(B859,Products!A:C,3,FALSE),"")</f>
        <v>Classic Cars</v>
      </c>
      <c r="S859">
        <f>IFERROR(VLOOKUP(B859,Products!A:G,7,FALSE),"")</f>
        <v>1917</v>
      </c>
      <c r="T859">
        <f>IFERROR(VLOOKUP(B859,Products!A:I,9,FALSE),"")</f>
        <v>80.41</v>
      </c>
      <c r="U859">
        <f t="shared" si="104"/>
        <v>6</v>
      </c>
      <c r="V859" t="str">
        <f t="shared" si="105"/>
        <v>Yes</v>
      </c>
      <c r="W859">
        <f t="shared" si="106"/>
        <v>2003</v>
      </c>
      <c r="X859">
        <f t="shared" si="107"/>
        <v>11</v>
      </c>
      <c r="Y859">
        <f>IFERROR(VLOOKUP(B859,Products!A:I,8,FALSE),"")</f>
        <v>49.05</v>
      </c>
      <c r="Z859">
        <f t="shared" si="108"/>
        <v>2721.2400000000002</v>
      </c>
      <c r="AA859">
        <f t="shared" si="109"/>
        <v>54.108053007135595</v>
      </c>
      <c r="AB859">
        <f t="shared" si="110"/>
        <v>0</v>
      </c>
      <c r="AC859">
        <f t="shared" si="111"/>
        <v>955.44000000000028</v>
      </c>
    </row>
    <row r="860" spans="1:29">
      <c r="A860">
        <v>10191</v>
      </c>
      <c r="B860" t="s">
        <v>210</v>
      </c>
      <c r="C860">
        <v>23</v>
      </c>
      <c r="D860">
        <v>119.06</v>
      </c>
      <c r="E860">
        <v>5</v>
      </c>
      <c r="F860" s="6">
        <f>IFERROR(VLOOKUP(A860,Orders!A:B,2,FALSE),"")</f>
        <v>37945</v>
      </c>
      <c r="G860" s="6">
        <f>IFERROR(VLOOKUP(A860,Orders!A:C,3,FALSE),"")</f>
        <v>37955</v>
      </c>
      <c r="H860" s="6">
        <f>IFERROR(VLOOKUP(A860,Orders!A:D,4,FALSE),"")</f>
        <v>37949</v>
      </c>
      <c r="I860" t="str">
        <f>IFERROR(VLOOKUP(A860,Orders!A:E,5,FALSE),"")</f>
        <v>Shipped</v>
      </c>
      <c r="J860">
        <f>IFERROR(VLOOKUP(A860,Orders!A:G,7,FALSE),"")</f>
        <v>259</v>
      </c>
      <c r="K860">
        <f>IFERROR(VLOOKUP(J860,Customers!A:L,12,FALSE),"")</f>
        <v>1504</v>
      </c>
      <c r="L860">
        <f>IFERROR(VLOOKUP(J860,Customers!A:M,13,FALSE),"")</f>
        <v>120400</v>
      </c>
      <c r="M860" t="str">
        <f>IFERROR(VLOOKUP(J860,Customers!A:H,8,FALSE),"")</f>
        <v>KÃ¶ln</v>
      </c>
      <c r="N860">
        <f>IFERROR(VLOOKUP(K860,Employees!A:F,6,FALSE),"")</f>
        <v>7</v>
      </c>
      <c r="O860" t="str">
        <f>IFERROR(VLOOKUP(N860,Offices!A:B,2,FALSE),"")</f>
        <v>London</v>
      </c>
      <c r="P860" s="6">
        <f>IFERROR(VLOOKUP(J860,Payments!A:C,3,FALSE),"")</f>
        <v>38297</v>
      </c>
      <c r="Q860">
        <f>IFERROR(VLOOKUP(J860,Payments!A:D,4,FALSE),"")</f>
        <v>61234.67</v>
      </c>
      <c r="R860" t="str">
        <f>IFERROR(VLOOKUP(B860,Products!A:C,3,FALSE),"")</f>
        <v>Classic Cars</v>
      </c>
      <c r="S860">
        <f>IFERROR(VLOOKUP(B860,Products!A:G,7,FALSE),"")</f>
        <v>9127</v>
      </c>
      <c r="T860">
        <f>IFERROR(VLOOKUP(B860,Products!A:I,9,FALSE),"")</f>
        <v>146.99</v>
      </c>
      <c r="U860">
        <f t="shared" si="104"/>
        <v>6</v>
      </c>
      <c r="V860" t="str">
        <f t="shared" si="105"/>
        <v>Yes</v>
      </c>
      <c r="W860">
        <f t="shared" si="106"/>
        <v>2003</v>
      </c>
      <c r="X860">
        <f t="shared" si="107"/>
        <v>11</v>
      </c>
      <c r="Y860">
        <f>IFERROR(VLOOKUP(B860,Products!A:I,8,FALSE),"")</f>
        <v>73.489999999999995</v>
      </c>
      <c r="Z860">
        <f t="shared" si="108"/>
        <v>2738.38</v>
      </c>
      <c r="AA860">
        <f t="shared" si="109"/>
        <v>62.008436521975796</v>
      </c>
      <c r="AB860">
        <f t="shared" si="110"/>
        <v>0</v>
      </c>
      <c r="AC860">
        <f t="shared" si="111"/>
        <v>1048.1100000000001</v>
      </c>
    </row>
    <row r="861" spans="1:29">
      <c r="A861">
        <v>10191</v>
      </c>
      <c r="B861" t="s">
        <v>211</v>
      </c>
      <c r="C861">
        <v>43</v>
      </c>
      <c r="D861">
        <v>60.93</v>
      </c>
      <c r="E861">
        <v>9</v>
      </c>
      <c r="F861" s="6">
        <f>IFERROR(VLOOKUP(A861,Orders!A:B,2,FALSE),"")</f>
        <v>37945</v>
      </c>
      <c r="G861" s="6">
        <f>IFERROR(VLOOKUP(A861,Orders!A:C,3,FALSE),"")</f>
        <v>37955</v>
      </c>
      <c r="H861" s="6">
        <f>IFERROR(VLOOKUP(A861,Orders!A:D,4,FALSE),"")</f>
        <v>37949</v>
      </c>
      <c r="I861" t="str">
        <f>IFERROR(VLOOKUP(A861,Orders!A:E,5,FALSE),"")</f>
        <v>Shipped</v>
      </c>
      <c r="J861">
        <f>IFERROR(VLOOKUP(A861,Orders!A:G,7,FALSE),"")</f>
        <v>259</v>
      </c>
      <c r="K861">
        <f>IFERROR(VLOOKUP(J861,Customers!A:L,12,FALSE),"")</f>
        <v>1504</v>
      </c>
      <c r="L861">
        <f>IFERROR(VLOOKUP(J861,Customers!A:M,13,FALSE),"")</f>
        <v>120400</v>
      </c>
      <c r="M861" t="str">
        <f>IFERROR(VLOOKUP(J861,Customers!A:H,8,FALSE),"")</f>
        <v>KÃ¶ln</v>
      </c>
      <c r="N861">
        <f>IFERROR(VLOOKUP(K861,Employees!A:F,6,FALSE),"")</f>
        <v>7</v>
      </c>
      <c r="O861" t="str">
        <f>IFERROR(VLOOKUP(N861,Offices!A:B,2,FALSE),"")</f>
        <v>London</v>
      </c>
      <c r="P861" s="6">
        <f>IFERROR(VLOOKUP(J861,Payments!A:C,3,FALSE),"")</f>
        <v>38297</v>
      </c>
      <c r="Q861">
        <f>IFERROR(VLOOKUP(J861,Payments!A:D,4,FALSE),"")</f>
        <v>61234.67</v>
      </c>
      <c r="R861" t="str">
        <f>IFERROR(VLOOKUP(B861,Products!A:C,3,FALSE),"")</f>
        <v>Motorcycles</v>
      </c>
      <c r="S861">
        <f>IFERROR(VLOOKUP(B861,Products!A:G,7,FALSE),"")</f>
        <v>7689</v>
      </c>
      <c r="T861">
        <f>IFERROR(VLOOKUP(B861,Products!A:I,9,FALSE),"")</f>
        <v>62.17</v>
      </c>
      <c r="U861">
        <f t="shared" si="104"/>
        <v>6</v>
      </c>
      <c r="V861" t="str">
        <f t="shared" si="105"/>
        <v>Yes</v>
      </c>
      <c r="W861">
        <f t="shared" si="106"/>
        <v>2003</v>
      </c>
      <c r="X861">
        <f t="shared" si="107"/>
        <v>11</v>
      </c>
      <c r="Y861">
        <f>IFERROR(VLOOKUP(B861,Products!A:I,8,FALSE),"")</f>
        <v>32.950000000000003</v>
      </c>
      <c r="Z861">
        <f t="shared" si="108"/>
        <v>2619.9899999999998</v>
      </c>
      <c r="AA861">
        <f t="shared" si="109"/>
        <v>84.916540212443081</v>
      </c>
      <c r="AB861">
        <f t="shared" si="110"/>
        <v>1</v>
      </c>
      <c r="AC861">
        <f t="shared" si="111"/>
        <v>1203.1399999999999</v>
      </c>
    </row>
    <row r="862" spans="1:29">
      <c r="A862">
        <v>10191</v>
      </c>
      <c r="B862" t="s">
        <v>212</v>
      </c>
      <c r="C862">
        <v>32</v>
      </c>
      <c r="D862">
        <v>136.9</v>
      </c>
      <c r="E862">
        <v>8</v>
      </c>
      <c r="F862" s="6">
        <f>IFERROR(VLOOKUP(A862,Orders!A:B,2,FALSE),"")</f>
        <v>37945</v>
      </c>
      <c r="G862" s="6">
        <f>IFERROR(VLOOKUP(A862,Orders!A:C,3,FALSE),"")</f>
        <v>37955</v>
      </c>
      <c r="H862" s="6">
        <f>IFERROR(VLOOKUP(A862,Orders!A:D,4,FALSE),"")</f>
        <v>37949</v>
      </c>
      <c r="I862" t="str">
        <f>IFERROR(VLOOKUP(A862,Orders!A:E,5,FALSE),"")</f>
        <v>Shipped</v>
      </c>
      <c r="J862">
        <f>IFERROR(VLOOKUP(A862,Orders!A:G,7,FALSE),"")</f>
        <v>259</v>
      </c>
      <c r="K862">
        <f>IFERROR(VLOOKUP(J862,Customers!A:L,12,FALSE),"")</f>
        <v>1504</v>
      </c>
      <c r="L862">
        <f>IFERROR(VLOOKUP(J862,Customers!A:M,13,FALSE),"")</f>
        <v>120400</v>
      </c>
      <c r="M862" t="str">
        <f>IFERROR(VLOOKUP(J862,Customers!A:H,8,FALSE),"")</f>
        <v>KÃ¶ln</v>
      </c>
      <c r="N862">
        <f>IFERROR(VLOOKUP(K862,Employees!A:F,6,FALSE),"")</f>
        <v>7</v>
      </c>
      <c r="O862" t="str">
        <f>IFERROR(VLOOKUP(N862,Offices!A:B,2,FALSE),"")</f>
        <v>London</v>
      </c>
      <c r="P862" s="6">
        <f>IFERROR(VLOOKUP(J862,Payments!A:C,3,FALSE),"")</f>
        <v>38297</v>
      </c>
      <c r="Q862">
        <f>IFERROR(VLOOKUP(J862,Payments!A:D,4,FALSE),"")</f>
        <v>61234.67</v>
      </c>
      <c r="R862" t="str">
        <f>IFERROR(VLOOKUP(B862,Products!A:C,3,FALSE),"")</f>
        <v>Classic Cars</v>
      </c>
      <c r="S862">
        <f>IFERROR(VLOOKUP(B862,Products!A:G,7,FALSE),"")</f>
        <v>1249</v>
      </c>
      <c r="T862">
        <f>IFERROR(VLOOKUP(B862,Products!A:I,9,FALSE),"")</f>
        <v>148.80000000000001</v>
      </c>
      <c r="U862">
        <f t="shared" si="104"/>
        <v>6</v>
      </c>
      <c r="V862" t="str">
        <f t="shared" si="105"/>
        <v>Yes</v>
      </c>
      <c r="W862">
        <f t="shared" si="106"/>
        <v>2003</v>
      </c>
      <c r="X862">
        <f t="shared" si="107"/>
        <v>11</v>
      </c>
      <c r="Y862">
        <f>IFERROR(VLOOKUP(B862,Products!A:I,8,FALSE),"")</f>
        <v>69.930000000000007</v>
      </c>
      <c r="Z862">
        <f t="shared" si="108"/>
        <v>4380.8</v>
      </c>
      <c r="AA862">
        <f t="shared" si="109"/>
        <v>95.767195767195759</v>
      </c>
      <c r="AB862">
        <f t="shared" si="110"/>
        <v>1</v>
      </c>
      <c r="AC862">
        <f t="shared" si="111"/>
        <v>2143.04</v>
      </c>
    </row>
    <row r="863" spans="1:29">
      <c r="A863">
        <v>10191</v>
      </c>
      <c r="B863" t="s">
        <v>214</v>
      </c>
      <c r="C863">
        <v>48</v>
      </c>
      <c r="D863">
        <v>53.27</v>
      </c>
      <c r="E863">
        <v>2</v>
      </c>
      <c r="F863" s="6">
        <f>IFERROR(VLOOKUP(A863,Orders!A:B,2,FALSE),"")</f>
        <v>37945</v>
      </c>
      <c r="G863" s="6">
        <f>IFERROR(VLOOKUP(A863,Orders!A:C,3,FALSE),"")</f>
        <v>37955</v>
      </c>
      <c r="H863" s="6">
        <f>IFERROR(VLOOKUP(A863,Orders!A:D,4,FALSE),"")</f>
        <v>37949</v>
      </c>
      <c r="I863" t="str">
        <f>IFERROR(VLOOKUP(A863,Orders!A:E,5,FALSE),"")</f>
        <v>Shipped</v>
      </c>
      <c r="J863">
        <f>IFERROR(VLOOKUP(A863,Orders!A:G,7,FALSE),"")</f>
        <v>259</v>
      </c>
      <c r="K863">
        <f>IFERROR(VLOOKUP(J863,Customers!A:L,12,FALSE),"")</f>
        <v>1504</v>
      </c>
      <c r="L863">
        <f>IFERROR(VLOOKUP(J863,Customers!A:M,13,FALSE),"")</f>
        <v>120400</v>
      </c>
      <c r="M863" t="str">
        <f>IFERROR(VLOOKUP(J863,Customers!A:H,8,FALSE),"")</f>
        <v>KÃ¶ln</v>
      </c>
      <c r="N863">
        <f>IFERROR(VLOOKUP(K863,Employees!A:F,6,FALSE),"")</f>
        <v>7</v>
      </c>
      <c r="O863" t="str">
        <f>IFERROR(VLOOKUP(N863,Offices!A:B,2,FALSE),"")</f>
        <v>London</v>
      </c>
      <c r="P863" s="6">
        <f>IFERROR(VLOOKUP(J863,Payments!A:C,3,FALSE),"")</f>
        <v>38297</v>
      </c>
      <c r="Q863">
        <f>IFERROR(VLOOKUP(J863,Payments!A:D,4,FALSE),"")</f>
        <v>61234.67</v>
      </c>
      <c r="R863" t="str">
        <f>IFERROR(VLOOKUP(B863,Products!A:C,3,FALSE),"")</f>
        <v>Classic Cars</v>
      </c>
      <c r="S863">
        <f>IFERROR(VLOOKUP(B863,Products!A:G,7,FALSE),"")</f>
        <v>7995</v>
      </c>
      <c r="T863">
        <f>IFERROR(VLOOKUP(B863,Products!A:I,9,FALSE),"")</f>
        <v>61.23</v>
      </c>
      <c r="U863">
        <f t="shared" si="104"/>
        <v>6</v>
      </c>
      <c r="V863" t="str">
        <f t="shared" si="105"/>
        <v>Yes</v>
      </c>
      <c r="W863">
        <f t="shared" si="106"/>
        <v>2003</v>
      </c>
      <c r="X863">
        <f t="shared" si="107"/>
        <v>11</v>
      </c>
      <c r="Y863">
        <f>IFERROR(VLOOKUP(B863,Products!A:I,8,FALSE),"")</f>
        <v>38.58</v>
      </c>
      <c r="Z863">
        <f t="shared" si="108"/>
        <v>2556.96</v>
      </c>
      <c r="AA863">
        <f t="shared" si="109"/>
        <v>38.076723691031638</v>
      </c>
      <c r="AB863">
        <f t="shared" si="110"/>
        <v>0</v>
      </c>
      <c r="AC863">
        <f t="shared" si="111"/>
        <v>705.12000000000023</v>
      </c>
    </row>
    <row r="864" spans="1:29">
      <c r="A864">
        <v>10191</v>
      </c>
      <c r="B864" t="s">
        <v>216</v>
      </c>
      <c r="C864">
        <v>44</v>
      </c>
      <c r="D864">
        <v>77.61</v>
      </c>
      <c r="E864">
        <v>7</v>
      </c>
      <c r="F864" s="6">
        <f>IFERROR(VLOOKUP(A864,Orders!A:B,2,FALSE),"")</f>
        <v>37945</v>
      </c>
      <c r="G864" s="6">
        <f>IFERROR(VLOOKUP(A864,Orders!A:C,3,FALSE),"")</f>
        <v>37955</v>
      </c>
      <c r="H864" s="6">
        <f>IFERROR(VLOOKUP(A864,Orders!A:D,4,FALSE),"")</f>
        <v>37949</v>
      </c>
      <c r="I864" t="str">
        <f>IFERROR(VLOOKUP(A864,Orders!A:E,5,FALSE),"")</f>
        <v>Shipped</v>
      </c>
      <c r="J864">
        <f>IFERROR(VLOOKUP(A864,Orders!A:G,7,FALSE),"")</f>
        <v>259</v>
      </c>
      <c r="K864">
        <f>IFERROR(VLOOKUP(J864,Customers!A:L,12,FALSE),"")</f>
        <v>1504</v>
      </c>
      <c r="L864">
        <f>IFERROR(VLOOKUP(J864,Customers!A:M,13,FALSE),"")</f>
        <v>120400</v>
      </c>
      <c r="M864" t="str">
        <f>IFERROR(VLOOKUP(J864,Customers!A:H,8,FALSE),"")</f>
        <v>KÃ¶ln</v>
      </c>
      <c r="N864">
        <f>IFERROR(VLOOKUP(K864,Employees!A:F,6,FALSE),"")</f>
        <v>7</v>
      </c>
      <c r="O864" t="str">
        <f>IFERROR(VLOOKUP(N864,Offices!A:B,2,FALSE),"")</f>
        <v>London</v>
      </c>
      <c r="P864" s="6">
        <f>IFERROR(VLOOKUP(J864,Payments!A:C,3,FALSE),"")</f>
        <v>38297</v>
      </c>
      <c r="Q864">
        <f>IFERROR(VLOOKUP(J864,Payments!A:D,4,FALSE),"")</f>
        <v>61234.67</v>
      </c>
      <c r="R864" t="str">
        <f>IFERROR(VLOOKUP(B864,Products!A:C,3,FALSE),"")</f>
        <v>Classic Cars</v>
      </c>
      <c r="S864">
        <f>IFERROR(VLOOKUP(B864,Products!A:G,7,FALSE),"")</f>
        <v>7869</v>
      </c>
      <c r="T864">
        <f>IFERROR(VLOOKUP(B864,Products!A:I,9,FALSE),"")</f>
        <v>80.84</v>
      </c>
      <c r="U864">
        <f t="shared" si="104"/>
        <v>6</v>
      </c>
      <c r="V864" t="str">
        <f t="shared" si="105"/>
        <v>Yes</v>
      </c>
      <c r="W864">
        <f t="shared" si="106"/>
        <v>2003</v>
      </c>
      <c r="X864">
        <f t="shared" si="107"/>
        <v>11</v>
      </c>
      <c r="Y864">
        <f>IFERROR(VLOOKUP(B864,Products!A:I,8,FALSE),"")</f>
        <v>32.33</v>
      </c>
      <c r="Z864">
        <f t="shared" si="108"/>
        <v>3414.84</v>
      </c>
      <c r="AA864">
        <f t="shared" si="109"/>
        <v>140.05567584287041</v>
      </c>
      <c r="AB864">
        <f t="shared" si="110"/>
        <v>1</v>
      </c>
      <c r="AC864">
        <f t="shared" si="111"/>
        <v>1992.3200000000002</v>
      </c>
    </row>
    <row r="865" spans="1:29">
      <c r="A865">
        <v>10192</v>
      </c>
      <c r="B865" t="s">
        <v>207</v>
      </c>
      <c r="C865">
        <v>27</v>
      </c>
      <c r="D865">
        <v>99.04</v>
      </c>
      <c r="E865">
        <v>16</v>
      </c>
      <c r="F865" s="6">
        <f>IFERROR(VLOOKUP(A865,Orders!A:B,2,FALSE),"")</f>
        <v>37945</v>
      </c>
      <c r="G865" s="6">
        <f>IFERROR(VLOOKUP(A865,Orders!A:C,3,FALSE),"")</f>
        <v>37954</v>
      </c>
      <c r="H865" s="6">
        <f>IFERROR(VLOOKUP(A865,Orders!A:D,4,FALSE),"")</f>
        <v>37950</v>
      </c>
      <c r="I865" t="str">
        <f>IFERROR(VLOOKUP(A865,Orders!A:E,5,FALSE),"")</f>
        <v>Shipped</v>
      </c>
      <c r="J865">
        <f>IFERROR(VLOOKUP(A865,Orders!A:G,7,FALSE),"")</f>
        <v>363</v>
      </c>
      <c r="K865">
        <f>IFERROR(VLOOKUP(J865,Customers!A:L,12,FALSE),"")</f>
        <v>1216</v>
      </c>
      <c r="L865">
        <f>IFERROR(VLOOKUP(J865,Customers!A:M,13,FALSE),"")</f>
        <v>114200</v>
      </c>
      <c r="M865" t="str">
        <f>IFERROR(VLOOKUP(J865,Customers!A:H,8,FALSE),"")</f>
        <v>Nashua</v>
      </c>
      <c r="N865">
        <f>IFERROR(VLOOKUP(K865,Employees!A:F,6,FALSE),"")</f>
        <v>2</v>
      </c>
      <c r="O865" t="str">
        <f>IFERROR(VLOOKUP(N865,Offices!A:B,2,FALSE),"")</f>
        <v>Boston</v>
      </c>
      <c r="P865" s="6">
        <f>IFERROR(VLOOKUP(J865,Payments!A:C,3,FALSE),"")</f>
        <v>38308</v>
      </c>
      <c r="Q865">
        <f>IFERROR(VLOOKUP(J865,Payments!A:D,4,FALSE),"")</f>
        <v>50799.69</v>
      </c>
      <c r="R865" t="str">
        <f>IFERROR(VLOOKUP(B865,Products!A:C,3,FALSE),"")</f>
        <v>Classic Cars</v>
      </c>
      <c r="S865">
        <f>IFERROR(VLOOKUP(B865,Products!A:G,7,FALSE),"")</f>
        <v>7323</v>
      </c>
      <c r="T865">
        <f>IFERROR(VLOOKUP(B865,Products!A:I,9,FALSE),"")</f>
        <v>115.16</v>
      </c>
      <c r="U865">
        <f t="shared" si="104"/>
        <v>4</v>
      </c>
      <c r="V865" t="str">
        <f t="shared" si="105"/>
        <v>Yes</v>
      </c>
      <c r="W865">
        <f t="shared" si="106"/>
        <v>2003</v>
      </c>
      <c r="X865">
        <f t="shared" si="107"/>
        <v>11</v>
      </c>
      <c r="Y865">
        <f>IFERROR(VLOOKUP(B865,Products!A:I,8,FALSE),"")</f>
        <v>58.73</v>
      </c>
      <c r="Z865">
        <f t="shared" si="108"/>
        <v>2674.0800000000004</v>
      </c>
      <c r="AA865">
        <f t="shared" si="109"/>
        <v>68.63613144900394</v>
      </c>
      <c r="AB865">
        <f t="shared" si="110"/>
        <v>1</v>
      </c>
      <c r="AC865">
        <f t="shared" si="111"/>
        <v>1088.3700000000003</v>
      </c>
    </row>
    <row r="866" spans="1:29">
      <c r="A866">
        <v>10192</v>
      </c>
      <c r="B866" t="s">
        <v>220</v>
      </c>
      <c r="C866">
        <v>22</v>
      </c>
      <c r="D866">
        <v>140.12</v>
      </c>
      <c r="E866">
        <v>11</v>
      </c>
      <c r="F866" s="6">
        <f>IFERROR(VLOOKUP(A866,Orders!A:B,2,FALSE),"")</f>
        <v>37945</v>
      </c>
      <c r="G866" s="6">
        <f>IFERROR(VLOOKUP(A866,Orders!A:C,3,FALSE),"")</f>
        <v>37954</v>
      </c>
      <c r="H866" s="6">
        <f>IFERROR(VLOOKUP(A866,Orders!A:D,4,FALSE),"")</f>
        <v>37950</v>
      </c>
      <c r="I866" t="str">
        <f>IFERROR(VLOOKUP(A866,Orders!A:E,5,FALSE),"")</f>
        <v>Shipped</v>
      </c>
      <c r="J866">
        <f>IFERROR(VLOOKUP(A866,Orders!A:G,7,FALSE),"")</f>
        <v>363</v>
      </c>
      <c r="K866">
        <f>IFERROR(VLOOKUP(J866,Customers!A:L,12,FALSE),"")</f>
        <v>1216</v>
      </c>
      <c r="L866">
        <f>IFERROR(VLOOKUP(J866,Customers!A:M,13,FALSE),"")</f>
        <v>114200</v>
      </c>
      <c r="M866" t="str">
        <f>IFERROR(VLOOKUP(J866,Customers!A:H,8,FALSE),"")</f>
        <v>Nashua</v>
      </c>
      <c r="N866">
        <f>IFERROR(VLOOKUP(K866,Employees!A:F,6,FALSE),"")</f>
        <v>2</v>
      </c>
      <c r="O866" t="str">
        <f>IFERROR(VLOOKUP(N866,Offices!A:B,2,FALSE),"")</f>
        <v>Boston</v>
      </c>
      <c r="P866" s="6">
        <f>IFERROR(VLOOKUP(J866,Payments!A:C,3,FALSE),"")</f>
        <v>38308</v>
      </c>
      <c r="Q866">
        <f>IFERROR(VLOOKUP(J866,Payments!A:D,4,FALSE),"")</f>
        <v>50799.69</v>
      </c>
      <c r="R866" t="str">
        <f>IFERROR(VLOOKUP(B866,Products!A:C,3,FALSE),"")</f>
        <v>Classic Cars</v>
      </c>
      <c r="S866">
        <f>IFERROR(VLOOKUP(B866,Products!A:G,7,FALSE),"")</f>
        <v>3975</v>
      </c>
      <c r="T866">
        <f>IFERROR(VLOOKUP(B866,Products!A:I,9,FALSE),"")</f>
        <v>141.54</v>
      </c>
      <c r="U866">
        <f t="shared" si="104"/>
        <v>4</v>
      </c>
      <c r="V866" t="str">
        <f t="shared" si="105"/>
        <v>Yes</v>
      </c>
      <c r="W866">
        <f t="shared" si="106"/>
        <v>2003</v>
      </c>
      <c r="X866">
        <f t="shared" si="107"/>
        <v>11</v>
      </c>
      <c r="Y866">
        <f>IFERROR(VLOOKUP(B866,Products!A:I,8,FALSE),"")</f>
        <v>83.51</v>
      </c>
      <c r="Z866">
        <f t="shared" si="108"/>
        <v>3082.6400000000003</v>
      </c>
      <c r="AA866">
        <f t="shared" si="109"/>
        <v>67.788288827685307</v>
      </c>
      <c r="AB866">
        <f t="shared" si="110"/>
        <v>1</v>
      </c>
      <c r="AC866">
        <f t="shared" si="111"/>
        <v>1245.42</v>
      </c>
    </row>
    <row r="867" spans="1:29">
      <c r="A867">
        <v>10192</v>
      </c>
      <c r="B867" t="s">
        <v>225</v>
      </c>
      <c r="C867">
        <v>29</v>
      </c>
      <c r="D867">
        <v>100.8</v>
      </c>
      <c r="E867">
        <v>7</v>
      </c>
      <c r="F867" s="6">
        <f>IFERROR(VLOOKUP(A867,Orders!A:B,2,FALSE),"")</f>
        <v>37945</v>
      </c>
      <c r="G867" s="6">
        <f>IFERROR(VLOOKUP(A867,Orders!A:C,3,FALSE),"")</f>
        <v>37954</v>
      </c>
      <c r="H867" s="6">
        <f>IFERROR(VLOOKUP(A867,Orders!A:D,4,FALSE),"")</f>
        <v>37950</v>
      </c>
      <c r="I867" t="str">
        <f>IFERROR(VLOOKUP(A867,Orders!A:E,5,FALSE),"")</f>
        <v>Shipped</v>
      </c>
      <c r="J867">
        <f>IFERROR(VLOOKUP(A867,Orders!A:G,7,FALSE),"")</f>
        <v>363</v>
      </c>
      <c r="K867">
        <f>IFERROR(VLOOKUP(J867,Customers!A:L,12,FALSE),"")</f>
        <v>1216</v>
      </c>
      <c r="L867">
        <f>IFERROR(VLOOKUP(J867,Customers!A:M,13,FALSE),"")</f>
        <v>114200</v>
      </c>
      <c r="M867" t="str">
        <f>IFERROR(VLOOKUP(J867,Customers!A:H,8,FALSE),"")</f>
        <v>Nashua</v>
      </c>
      <c r="N867">
        <f>IFERROR(VLOOKUP(K867,Employees!A:F,6,FALSE),"")</f>
        <v>2</v>
      </c>
      <c r="O867" t="str">
        <f>IFERROR(VLOOKUP(N867,Offices!A:B,2,FALSE),"")</f>
        <v>Boston</v>
      </c>
      <c r="P867" s="6">
        <f>IFERROR(VLOOKUP(J867,Payments!A:C,3,FALSE),"")</f>
        <v>38308</v>
      </c>
      <c r="Q867">
        <f>IFERROR(VLOOKUP(J867,Payments!A:D,4,FALSE),"")</f>
        <v>50799.69</v>
      </c>
      <c r="R867" t="str">
        <f>IFERROR(VLOOKUP(B867,Products!A:C,3,FALSE),"")</f>
        <v>Classic Cars</v>
      </c>
      <c r="S867">
        <f>IFERROR(VLOOKUP(B867,Products!A:G,7,FALSE),"")</f>
        <v>9042</v>
      </c>
      <c r="T867">
        <f>IFERROR(VLOOKUP(B867,Products!A:I,9,FALSE),"")</f>
        <v>124.44</v>
      </c>
      <c r="U867">
        <f t="shared" si="104"/>
        <v>4</v>
      </c>
      <c r="V867" t="str">
        <f t="shared" si="105"/>
        <v>Yes</v>
      </c>
      <c r="W867">
        <f t="shared" si="106"/>
        <v>2003</v>
      </c>
      <c r="X867">
        <f t="shared" si="107"/>
        <v>11</v>
      </c>
      <c r="Y867">
        <f>IFERROR(VLOOKUP(B867,Products!A:I,8,FALSE),"")</f>
        <v>65.959999999999994</v>
      </c>
      <c r="Z867">
        <f t="shared" si="108"/>
        <v>2923.2</v>
      </c>
      <c r="AA867">
        <f t="shared" si="109"/>
        <v>52.819890842935123</v>
      </c>
      <c r="AB867">
        <f t="shared" si="110"/>
        <v>0</v>
      </c>
      <c r="AC867">
        <f t="shared" si="111"/>
        <v>1010.3600000000001</v>
      </c>
    </row>
    <row r="868" spans="1:29">
      <c r="A868">
        <v>10192</v>
      </c>
      <c r="B868" t="s">
        <v>208</v>
      </c>
      <c r="C868">
        <v>45</v>
      </c>
      <c r="D868">
        <v>70.84</v>
      </c>
      <c r="E868">
        <v>15</v>
      </c>
      <c r="F868" s="6">
        <f>IFERROR(VLOOKUP(A868,Orders!A:B,2,FALSE),"")</f>
        <v>37945</v>
      </c>
      <c r="G868" s="6">
        <f>IFERROR(VLOOKUP(A868,Orders!A:C,3,FALSE),"")</f>
        <v>37954</v>
      </c>
      <c r="H868" s="6">
        <f>IFERROR(VLOOKUP(A868,Orders!A:D,4,FALSE),"")</f>
        <v>37950</v>
      </c>
      <c r="I868" t="str">
        <f>IFERROR(VLOOKUP(A868,Orders!A:E,5,FALSE),"")</f>
        <v>Shipped</v>
      </c>
      <c r="J868">
        <f>IFERROR(VLOOKUP(A868,Orders!A:G,7,FALSE),"")</f>
        <v>363</v>
      </c>
      <c r="K868">
        <f>IFERROR(VLOOKUP(J868,Customers!A:L,12,FALSE),"")</f>
        <v>1216</v>
      </c>
      <c r="L868">
        <f>IFERROR(VLOOKUP(J868,Customers!A:M,13,FALSE),"")</f>
        <v>114200</v>
      </c>
      <c r="M868" t="str">
        <f>IFERROR(VLOOKUP(J868,Customers!A:H,8,FALSE),"")</f>
        <v>Nashua</v>
      </c>
      <c r="N868">
        <f>IFERROR(VLOOKUP(K868,Employees!A:F,6,FALSE),"")</f>
        <v>2</v>
      </c>
      <c r="O868" t="str">
        <f>IFERROR(VLOOKUP(N868,Offices!A:B,2,FALSE),"")</f>
        <v>Boston</v>
      </c>
      <c r="P868" s="6">
        <f>IFERROR(VLOOKUP(J868,Payments!A:C,3,FALSE),"")</f>
        <v>38308</v>
      </c>
      <c r="Q868">
        <f>IFERROR(VLOOKUP(J868,Payments!A:D,4,FALSE),"")</f>
        <v>50799.69</v>
      </c>
      <c r="R868" t="str">
        <f>IFERROR(VLOOKUP(B868,Products!A:C,3,FALSE),"")</f>
        <v>Classic Cars</v>
      </c>
      <c r="S868">
        <f>IFERROR(VLOOKUP(B868,Products!A:G,7,FALSE),"")</f>
        <v>8826</v>
      </c>
      <c r="T868">
        <f>IFERROR(VLOOKUP(B868,Products!A:I,9,FALSE),"")</f>
        <v>77</v>
      </c>
      <c r="U868">
        <f t="shared" si="104"/>
        <v>4</v>
      </c>
      <c r="V868" t="str">
        <f t="shared" si="105"/>
        <v>Yes</v>
      </c>
      <c r="W868">
        <f t="shared" si="106"/>
        <v>2003</v>
      </c>
      <c r="X868">
        <f t="shared" si="107"/>
        <v>11</v>
      </c>
      <c r="Y868">
        <f>IFERROR(VLOOKUP(B868,Products!A:I,8,FALSE),"")</f>
        <v>53.9</v>
      </c>
      <c r="Z868">
        <f t="shared" si="108"/>
        <v>3187.8</v>
      </c>
      <c r="AA868">
        <f t="shared" si="109"/>
        <v>31.428571428571438</v>
      </c>
      <c r="AB868">
        <f t="shared" si="110"/>
        <v>0</v>
      </c>
      <c r="AC868">
        <f t="shared" si="111"/>
        <v>762.30000000000018</v>
      </c>
    </row>
    <row r="869" spans="1:29">
      <c r="A869">
        <v>10192</v>
      </c>
      <c r="B869" t="s">
        <v>221</v>
      </c>
      <c r="C869">
        <v>47</v>
      </c>
      <c r="D869">
        <v>128.03</v>
      </c>
      <c r="E869">
        <v>10</v>
      </c>
      <c r="F869" s="6">
        <f>IFERROR(VLOOKUP(A869,Orders!A:B,2,FALSE),"")</f>
        <v>37945</v>
      </c>
      <c r="G869" s="6">
        <f>IFERROR(VLOOKUP(A869,Orders!A:C,3,FALSE),"")</f>
        <v>37954</v>
      </c>
      <c r="H869" s="6">
        <f>IFERROR(VLOOKUP(A869,Orders!A:D,4,FALSE),"")</f>
        <v>37950</v>
      </c>
      <c r="I869" t="str">
        <f>IFERROR(VLOOKUP(A869,Orders!A:E,5,FALSE),"")</f>
        <v>Shipped</v>
      </c>
      <c r="J869">
        <f>IFERROR(VLOOKUP(A869,Orders!A:G,7,FALSE),"")</f>
        <v>363</v>
      </c>
      <c r="K869">
        <f>IFERROR(VLOOKUP(J869,Customers!A:L,12,FALSE),"")</f>
        <v>1216</v>
      </c>
      <c r="L869">
        <f>IFERROR(VLOOKUP(J869,Customers!A:M,13,FALSE),"")</f>
        <v>114200</v>
      </c>
      <c r="M869" t="str">
        <f>IFERROR(VLOOKUP(J869,Customers!A:H,8,FALSE),"")</f>
        <v>Nashua</v>
      </c>
      <c r="N869">
        <f>IFERROR(VLOOKUP(K869,Employees!A:F,6,FALSE),"")</f>
        <v>2</v>
      </c>
      <c r="O869" t="str">
        <f>IFERROR(VLOOKUP(N869,Offices!A:B,2,FALSE),"")</f>
        <v>Boston</v>
      </c>
      <c r="P869" s="6">
        <f>IFERROR(VLOOKUP(J869,Payments!A:C,3,FALSE),"")</f>
        <v>38308</v>
      </c>
      <c r="Q869">
        <f>IFERROR(VLOOKUP(J869,Payments!A:D,4,FALSE),"")</f>
        <v>50799.69</v>
      </c>
      <c r="R869" t="str">
        <f>IFERROR(VLOOKUP(B869,Products!A:C,3,FALSE),"")</f>
        <v>Classic Cars</v>
      </c>
      <c r="S869">
        <f>IFERROR(VLOOKUP(B869,Products!A:G,7,FALSE),"")</f>
        <v>9772</v>
      </c>
      <c r="T869">
        <f>IFERROR(VLOOKUP(B869,Products!A:I,9,FALSE),"")</f>
        <v>142.25</v>
      </c>
      <c r="U869">
        <f t="shared" si="104"/>
        <v>4</v>
      </c>
      <c r="V869" t="str">
        <f t="shared" si="105"/>
        <v>Yes</v>
      </c>
      <c r="W869">
        <f t="shared" si="106"/>
        <v>2003</v>
      </c>
      <c r="X869">
        <f t="shared" si="107"/>
        <v>11</v>
      </c>
      <c r="Y869">
        <f>IFERROR(VLOOKUP(B869,Products!A:I,8,FALSE),"")</f>
        <v>93.89</v>
      </c>
      <c r="Z869">
        <f t="shared" si="108"/>
        <v>6017.41</v>
      </c>
      <c r="AA869">
        <f t="shared" si="109"/>
        <v>36.361699861540103</v>
      </c>
      <c r="AB869">
        <f t="shared" si="110"/>
        <v>0</v>
      </c>
      <c r="AC869">
        <f t="shared" si="111"/>
        <v>1604.58</v>
      </c>
    </row>
    <row r="870" spans="1:29">
      <c r="A870">
        <v>10192</v>
      </c>
      <c r="B870" t="s">
        <v>222</v>
      </c>
      <c r="C870">
        <v>38</v>
      </c>
      <c r="D870">
        <v>110.88</v>
      </c>
      <c r="E870">
        <v>8</v>
      </c>
      <c r="F870" s="6">
        <f>IFERROR(VLOOKUP(A870,Orders!A:B,2,FALSE),"")</f>
        <v>37945</v>
      </c>
      <c r="G870" s="6">
        <f>IFERROR(VLOOKUP(A870,Orders!A:C,3,FALSE),"")</f>
        <v>37954</v>
      </c>
      <c r="H870" s="6">
        <f>IFERROR(VLOOKUP(A870,Orders!A:D,4,FALSE),"")</f>
        <v>37950</v>
      </c>
      <c r="I870" t="str">
        <f>IFERROR(VLOOKUP(A870,Orders!A:E,5,FALSE),"")</f>
        <v>Shipped</v>
      </c>
      <c r="J870">
        <f>IFERROR(VLOOKUP(A870,Orders!A:G,7,FALSE),"")</f>
        <v>363</v>
      </c>
      <c r="K870">
        <f>IFERROR(VLOOKUP(J870,Customers!A:L,12,FALSE),"")</f>
        <v>1216</v>
      </c>
      <c r="L870">
        <f>IFERROR(VLOOKUP(J870,Customers!A:M,13,FALSE),"")</f>
        <v>114200</v>
      </c>
      <c r="M870" t="str">
        <f>IFERROR(VLOOKUP(J870,Customers!A:H,8,FALSE),"")</f>
        <v>Nashua</v>
      </c>
      <c r="N870">
        <f>IFERROR(VLOOKUP(K870,Employees!A:F,6,FALSE),"")</f>
        <v>2</v>
      </c>
      <c r="O870" t="str">
        <f>IFERROR(VLOOKUP(N870,Offices!A:B,2,FALSE),"")</f>
        <v>Boston</v>
      </c>
      <c r="P870" s="6">
        <f>IFERROR(VLOOKUP(J870,Payments!A:C,3,FALSE),"")</f>
        <v>38308</v>
      </c>
      <c r="Q870">
        <f>IFERROR(VLOOKUP(J870,Payments!A:D,4,FALSE),"")</f>
        <v>50799.69</v>
      </c>
      <c r="R870" t="str">
        <f>IFERROR(VLOOKUP(B870,Products!A:C,3,FALSE),"")</f>
        <v>Classic Cars</v>
      </c>
      <c r="S870">
        <f>IFERROR(VLOOKUP(B870,Products!A:G,7,FALSE),"")</f>
        <v>8164</v>
      </c>
      <c r="T870">
        <f>IFERROR(VLOOKUP(B870,Products!A:I,9,FALSE),"")</f>
        <v>132</v>
      </c>
      <c r="U870">
        <f t="shared" si="104"/>
        <v>4</v>
      </c>
      <c r="V870" t="str">
        <f t="shared" si="105"/>
        <v>Yes</v>
      </c>
      <c r="W870">
        <f t="shared" si="106"/>
        <v>2003</v>
      </c>
      <c r="X870">
        <f t="shared" si="107"/>
        <v>11</v>
      </c>
      <c r="Y870">
        <f>IFERROR(VLOOKUP(B870,Products!A:I,8,FALSE),"")</f>
        <v>56.76</v>
      </c>
      <c r="Z870">
        <f t="shared" si="108"/>
        <v>4213.4399999999996</v>
      </c>
      <c r="AA870">
        <f t="shared" si="109"/>
        <v>95.348837209302332</v>
      </c>
      <c r="AB870">
        <f t="shared" si="110"/>
        <v>1</v>
      </c>
      <c r="AC870">
        <f t="shared" si="111"/>
        <v>2056.56</v>
      </c>
    </row>
    <row r="871" spans="1:29">
      <c r="A871">
        <v>10192</v>
      </c>
      <c r="B871" t="s">
        <v>154</v>
      </c>
      <c r="C871">
        <v>26</v>
      </c>
      <c r="D871">
        <v>137.16999999999999</v>
      </c>
      <c r="E871">
        <v>12</v>
      </c>
      <c r="F871" s="6">
        <f>IFERROR(VLOOKUP(A871,Orders!A:B,2,FALSE),"")</f>
        <v>37945</v>
      </c>
      <c r="G871" s="6">
        <f>IFERROR(VLOOKUP(A871,Orders!A:C,3,FALSE),"")</f>
        <v>37954</v>
      </c>
      <c r="H871" s="6">
        <f>IFERROR(VLOOKUP(A871,Orders!A:D,4,FALSE),"")</f>
        <v>37950</v>
      </c>
      <c r="I871" t="str">
        <f>IFERROR(VLOOKUP(A871,Orders!A:E,5,FALSE),"")</f>
        <v>Shipped</v>
      </c>
      <c r="J871">
        <f>IFERROR(VLOOKUP(A871,Orders!A:G,7,FALSE),"")</f>
        <v>363</v>
      </c>
      <c r="K871">
        <f>IFERROR(VLOOKUP(J871,Customers!A:L,12,FALSE),"")</f>
        <v>1216</v>
      </c>
      <c r="L871">
        <f>IFERROR(VLOOKUP(J871,Customers!A:M,13,FALSE),"")</f>
        <v>114200</v>
      </c>
      <c r="M871" t="str">
        <f>IFERROR(VLOOKUP(J871,Customers!A:H,8,FALSE),"")</f>
        <v>Nashua</v>
      </c>
      <c r="N871">
        <f>IFERROR(VLOOKUP(K871,Employees!A:F,6,FALSE),"")</f>
        <v>2</v>
      </c>
      <c r="O871" t="str">
        <f>IFERROR(VLOOKUP(N871,Offices!A:B,2,FALSE),"")</f>
        <v>Boston</v>
      </c>
      <c r="P871" s="6">
        <f>IFERROR(VLOOKUP(J871,Payments!A:C,3,FALSE),"")</f>
        <v>38308</v>
      </c>
      <c r="Q871">
        <f>IFERROR(VLOOKUP(J871,Payments!A:D,4,FALSE),"")</f>
        <v>50799.69</v>
      </c>
      <c r="R871" t="str">
        <f>IFERROR(VLOOKUP(B871,Products!A:C,3,FALSE),"")</f>
        <v>Classic Cars</v>
      </c>
      <c r="S871">
        <f>IFERROR(VLOOKUP(B871,Products!A:G,7,FALSE),"")</f>
        <v>8347</v>
      </c>
      <c r="T871">
        <f>IFERROR(VLOOKUP(B871,Products!A:I,9,FALSE),"")</f>
        <v>169.34</v>
      </c>
      <c r="U871">
        <f t="shared" si="104"/>
        <v>4</v>
      </c>
      <c r="V871" t="str">
        <f t="shared" si="105"/>
        <v>Yes</v>
      </c>
      <c r="W871">
        <f t="shared" si="106"/>
        <v>2003</v>
      </c>
      <c r="X871">
        <f t="shared" si="107"/>
        <v>11</v>
      </c>
      <c r="Y871">
        <f>IFERROR(VLOOKUP(B871,Products!A:I,8,FALSE),"")</f>
        <v>77.900000000000006</v>
      </c>
      <c r="Z871">
        <f t="shared" si="108"/>
        <v>3566.4199999999996</v>
      </c>
      <c r="AA871">
        <f t="shared" si="109"/>
        <v>76.08472400513476</v>
      </c>
      <c r="AB871">
        <f t="shared" si="110"/>
        <v>1</v>
      </c>
      <c r="AC871">
        <f t="shared" si="111"/>
        <v>1541.0199999999995</v>
      </c>
    </row>
    <row r="872" spans="1:29">
      <c r="A872">
        <v>10192</v>
      </c>
      <c r="B872" t="s">
        <v>223</v>
      </c>
      <c r="C872">
        <v>45</v>
      </c>
      <c r="D872">
        <v>125.74</v>
      </c>
      <c r="E872">
        <v>9</v>
      </c>
      <c r="F872" s="6">
        <f>IFERROR(VLOOKUP(A872,Orders!A:B,2,FALSE),"")</f>
        <v>37945</v>
      </c>
      <c r="G872" s="6">
        <f>IFERROR(VLOOKUP(A872,Orders!A:C,3,FALSE),"")</f>
        <v>37954</v>
      </c>
      <c r="H872" s="6">
        <f>IFERROR(VLOOKUP(A872,Orders!A:D,4,FALSE),"")</f>
        <v>37950</v>
      </c>
      <c r="I872" t="str">
        <f>IFERROR(VLOOKUP(A872,Orders!A:E,5,FALSE),"")</f>
        <v>Shipped</v>
      </c>
      <c r="J872">
        <f>IFERROR(VLOOKUP(A872,Orders!A:G,7,FALSE),"")</f>
        <v>363</v>
      </c>
      <c r="K872">
        <f>IFERROR(VLOOKUP(J872,Customers!A:L,12,FALSE),"")</f>
        <v>1216</v>
      </c>
      <c r="L872">
        <f>IFERROR(VLOOKUP(J872,Customers!A:M,13,FALSE),"")</f>
        <v>114200</v>
      </c>
      <c r="M872" t="str">
        <f>IFERROR(VLOOKUP(J872,Customers!A:H,8,FALSE),"")</f>
        <v>Nashua</v>
      </c>
      <c r="N872">
        <f>IFERROR(VLOOKUP(K872,Employees!A:F,6,FALSE),"")</f>
        <v>2</v>
      </c>
      <c r="O872" t="str">
        <f>IFERROR(VLOOKUP(N872,Offices!A:B,2,FALSE),"")</f>
        <v>Boston</v>
      </c>
      <c r="P872" s="6">
        <f>IFERROR(VLOOKUP(J872,Payments!A:C,3,FALSE),"")</f>
        <v>38308</v>
      </c>
      <c r="Q872">
        <f>IFERROR(VLOOKUP(J872,Payments!A:D,4,FALSE),"")</f>
        <v>50799.69</v>
      </c>
      <c r="R872" t="str">
        <f>IFERROR(VLOOKUP(B872,Products!A:C,3,FALSE),"")</f>
        <v>Classic Cars</v>
      </c>
      <c r="S872">
        <f>IFERROR(VLOOKUP(B872,Products!A:G,7,FALSE),"")</f>
        <v>8990</v>
      </c>
      <c r="T872">
        <f>IFERROR(VLOOKUP(B872,Products!A:I,9,FALSE),"")</f>
        <v>141.28</v>
      </c>
      <c r="U872">
        <f t="shared" si="104"/>
        <v>4</v>
      </c>
      <c r="V872" t="str">
        <f t="shared" si="105"/>
        <v>Yes</v>
      </c>
      <c r="W872">
        <f t="shared" si="106"/>
        <v>2003</v>
      </c>
      <c r="X872">
        <f t="shared" si="107"/>
        <v>11</v>
      </c>
      <c r="Y872">
        <f>IFERROR(VLOOKUP(B872,Products!A:I,8,FALSE),"")</f>
        <v>62.16</v>
      </c>
      <c r="Z872">
        <f t="shared" si="108"/>
        <v>5658.3</v>
      </c>
      <c r="AA872">
        <f t="shared" si="109"/>
        <v>102.28442728442728</v>
      </c>
      <c r="AB872">
        <f t="shared" si="110"/>
        <v>1</v>
      </c>
      <c r="AC872">
        <f t="shared" si="111"/>
        <v>2861.1</v>
      </c>
    </row>
    <row r="873" spans="1:29">
      <c r="A873">
        <v>10192</v>
      </c>
      <c r="B873" t="s">
        <v>227</v>
      </c>
      <c r="C873">
        <v>37</v>
      </c>
      <c r="D873">
        <v>72.02</v>
      </c>
      <c r="E873">
        <v>4</v>
      </c>
      <c r="F873" s="6">
        <f>IFERROR(VLOOKUP(A873,Orders!A:B,2,FALSE),"")</f>
        <v>37945</v>
      </c>
      <c r="G873" s="6">
        <f>IFERROR(VLOOKUP(A873,Orders!A:C,3,FALSE),"")</f>
        <v>37954</v>
      </c>
      <c r="H873" s="6">
        <f>IFERROR(VLOOKUP(A873,Orders!A:D,4,FALSE),"")</f>
        <v>37950</v>
      </c>
      <c r="I873" t="str">
        <f>IFERROR(VLOOKUP(A873,Orders!A:E,5,FALSE),"")</f>
        <v>Shipped</v>
      </c>
      <c r="J873">
        <f>IFERROR(VLOOKUP(A873,Orders!A:G,7,FALSE),"")</f>
        <v>363</v>
      </c>
      <c r="K873">
        <f>IFERROR(VLOOKUP(J873,Customers!A:L,12,FALSE),"")</f>
        <v>1216</v>
      </c>
      <c r="L873">
        <f>IFERROR(VLOOKUP(J873,Customers!A:M,13,FALSE),"")</f>
        <v>114200</v>
      </c>
      <c r="M873" t="str">
        <f>IFERROR(VLOOKUP(J873,Customers!A:H,8,FALSE),"")</f>
        <v>Nashua</v>
      </c>
      <c r="N873">
        <f>IFERROR(VLOOKUP(K873,Employees!A:F,6,FALSE),"")</f>
        <v>2</v>
      </c>
      <c r="O873" t="str">
        <f>IFERROR(VLOOKUP(N873,Offices!A:B,2,FALSE),"")</f>
        <v>Boston</v>
      </c>
      <c r="P873" s="6">
        <f>IFERROR(VLOOKUP(J873,Payments!A:C,3,FALSE),"")</f>
        <v>38308</v>
      </c>
      <c r="Q873">
        <f>IFERROR(VLOOKUP(J873,Payments!A:D,4,FALSE),"")</f>
        <v>50799.69</v>
      </c>
      <c r="R873" t="str">
        <f>IFERROR(VLOOKUP(B873,Products!A:C,3,FALSE),"")</f>
        <v>Classic Cars</v>
      </c>
      <c r="S873">
        <f>IFERROR(VLOOKUP(B873,Products!A:G,7,FALSE),"")</f>
        <v>1005</v>
      </c>
      <c r="T873">
        <f>IFERROR(VLOOKUP(B873,Products!A:I,9,FALSE),"")</f>
        <v>73.489999999999995</v>
      </c>
      <c r="U873">
        <f t="shared" si="104"/>
        <v>4</v>
      </c>
      <c r="V873" t="str">
        <f t="shared" si="105"/>
        <v>Yes</v>
      </c>
      <c r="W873">
        <f t="shared" si="106"/>
        <v>2003</v>
      </c>
      <c r="X873">
        <f t="shared" si="107"/>
        <v>11</v>
      </c>
      <c r="Y873">
        <f>IFERROR(VLOOKUP(B873,Products!A:I,8,FALSE),"")</f>
        <v>49.24</v>
      </c>
      <c r="Z873">
        <f t="shared" si="108"/>
        <v>2664.74</v>
      </c>
      <c r="AA873">
        <f t="shared" si="109"/>
        <v>46.263200649878137</v>
      </c>
      <c r="AB873">
        <f t="shared" si="110"/>
        <v>0</v>
      </c>
      <c r="AC873">
        <f t="shared" si="111"/>
        <v>842.85999999999979</v>
      </c>
    </row>
    <row r="874" spans="1:29">
      <c r="A874">
        <v>10192</v>
      </c>
      <c r="B874" t="s">
        <v>228</v>
      </c>
      <c r="C874">
        <v>47</v>
      </c>
      <c r="D874">
        <v>49.3</v>
      </c>
      <c r="E874">
        <v>6</v>
      </c>
      <c r="F874" s="6">
        <f>IFERROR(VLOOKUP(A874,Orders!A:B,2,FALSE),"")</f>
        <v>37945</v>
      </c>
      <c r="G874" s="6">
        <f>IFERROR(VLOOKUP(A874,Orders!A:C,3,FALSE),"")</f>
        <v>37954</v>
      </c>
      <c r="H874" s="6">
        <f>IFERROR(VLOOKUP(A874,Orders!A:D,4,FALSE),"")</f>
        <v>37950</v>
      </c>
      <c r="I874" t="str">
        <f>IFERROR(VLOOKUP(A874,Orders!A:E,5,FALSE),"")</f>
        <v>Shipped</v>
      </c>
      <c r="J874">
        <f>IFERROR(VLOOKUP(A874,Orders!A:G,7,FALSE),"")</f>
        <v>363</v>
      </c>
      <c r="K874">
        <f>IFERROR(VLOOKUP(J874,Customers!A:L,12,FALSE),"")</f>
        <v>1216</v>
      </c>
      <c r="L874">
        <f>IFERROR(VLOOKUP(J874,Customers!A:M,13,FALSE),"")</f>
        <v>114200</v>
      </c>
      <c r="M874" t="str">
        <f>IFERROR(VLOOKUP(J874,Customers!A:H,8,FALSE),"")</f>
        <v>Nashua</v>
      </c>
      <c r="N874">
        <f>IFERROR(VLOOKUP(K874,Employees!A:F,6,FALSE),"")</f>
        <v>2</v>
      </c>
      <c r="O874" t="str">
        <f>IFERROR(VLOOKUP(N874,Offices!A:B,2,FALSE),"")</f>
        <v>Boston</v>
      </c>
      <c r="P874" s="6">
        <f>IFERROR(VLOOKUP(J874,Payments!A:C,3,FALSE),"")</f>
        <v>38308</v>
      </c>
      <c r="Q874">
        <f>IFERROR(VLOOKUP(J874,Payments!A:D,4,FALSE),"")</f>
        <v>50799.69</v>
      </c>
      <c r="R874" t="str">
        <f>IFERROR(VLOOKUP(B874,Products!A:C,3,FALSE),"")</f>
        <v>Classic Cars</v>
      </c>
      <c r="S874">
        <f>IFERROR(VLOOKUP(B874,Products!A:G,7,FALSE),"")</f>
        <v>8197</v>
      </c>
      <c r="T874">
        <f>IFERROR(VLOOKUP(B874,Products!A:I,9,FALSE),"")</f>
        <v>50.31</v>
      </c>
      <c r="U874">
        <f t="shared" si="104"/>
        <v>4</v>
      </c>
      <c r="V874" t="str">
        <f t="shared" si="105"/>
        <v>Yes</v>
      </c>
      <c r="W874">
        <f t="shared" si="106"/>
        <v>2003</v>
      </c>
      <c r="X874">
        <f t="shared" si="107"/>
        <v>11</v>
      </c>
      <c r="Y874">
        <f>IFERROR(VLOOKUP(B874,Products!A:I,8,FALSE),"")</f>
        <v>29.18</v>
      </c>
      <c r="Z874">
        <f t="shared" si="108"/>
        <v>2317.1</v>
      </c>
      <c r="AA874">
        <f t="shared" si="109"/>
        <v>68.951336531871135</v>
      </c>
      <c r="AB874">
        <f t="shared" si="110"/>
        <v>1</v>
      </c>
      <c r="AC874">
        <f t="shared" si="111"/>
        <v>945.63999999999987</v>
      </c>
    </row>
    <row r="875" spans="1:29">
      <c r="A875">
        <v>10192</v>
      </c>
      <c r="B875" t="s">
        <v>229</v>
      </c>
      <c r="C875">
        <v>46</v>
      </c>
      <c r="D875">
        <v>86.33</v>
      </c>
      <c r="E875">
        <v>2</v>
      </c>
      <c r="F875" s="6">
        <f>IFERROR(VLOOKUP(A875,Orders!A:B,2,FALSE),"")</f>
        <v>37945</v>
      </c>
      <c r="G875" s="6">
        <f>IFERROR(VLOOKUP(A875,Orders!A:C,3,FALSE),"")</f>
        <v>37954</v>
      </c>
      <c r="H875" s="6">
        <f>IFERROR(VLOOKUP(A875,Orders!A:D,4,FALSE),"")</f>
        <v>37950</v>
      </c>
      <c r="I875" t="str">
        <f>IFERROR(VLOOKUP(A875,Orders!A:E,5,FALSE),"")</f>
        <v>Shipped</v>
      </c>
      <c r="J875">
        <f>IFERROR(VLOOKUP(A875,Orders!A:G,7,FALSE),"")</f>
        <v>363</v>
      </c>
      <c r="K875">
        <f>IFERROR(VLOOKUP(J875,Customers!A:L,12,FALSE),"")</f>
        <v>1216</v>
      </c>
      <c r="L875">
        <f>IFERROR(VLOOKUP(J875,Customers!A:M,13,FALSE),"")</f>
        <v>114200</v>
      </c>
      <c r="M875" t="str">
        <f>IFERROR(VLOOKUP(J875,Customers!A:H,8,FALSE),"")</f>
        <v>Nashua</v>
      </c>
      <c r="N875">
        <f>IFERROR(VLOOKUP(K875,Employees!A:F,6,FALSE),"")</f>
        <v>2</v>
      </c>
      <c r="O875" t="str">
        <f>IFERROR(VLOOKUP(N875,Offices!A:B,2,FALSE),"")</f>
        <v>Boston</v>
      </c>
      <c r="P875" s="6">
        <f>IFERROR(VLOOKUP(J875,Payments!A:C,3,FALSE),"")</f>
        <v>38308</v>
      </c>
      <c r="Q875">
        <f>IFERROR(VLOOKUP(J875,Payments!A:D,4,FALSE),"")</f>
        <v>50799.69</v>
      </c>
      <c r="R875" t="str">
        <f>IFERROR(VLOOKUP(B875,Products!A:C,3,FALSE),"")</f>
        <v>Classic Cars</v>
      </c>
      <c r="S875">
        <f>IFERROR(VLOOKUP(B875,Products!A:G,7,FALSE),"")</f>
        <v>2350</v>
      </c>
      <c r="T875">
        <f>IFERROR(VLOOKUP(B875,Products!A:I,9,FALSE),"")</f>
        <v>90.87</v>
      </c>
      <c r="U875">
        <f t="shared" si="104"/>
        <v>4</v>
      </c>
      <c r="V875" t="str">
        <f t="shared" si="105"/>
        <v>Yes</v>
      </c>
      <c r="W875">
        <f t="shared" si="106"/>
        <v>2003</v>
      </c>
      <c r="X875">
        <f t="shared" si="107"/>
        <v>11</v>
      </c>
      <c r="Y875">
        <f>IFERROR(VLOOKUP(B875,Products!A:I,8,FALSE),"")</f>
        <v>47.25</v>
      </c>
      <c r="Z875">
        <f t="shared" si="108"/>
        <v>3971.18</v>
      </c>
      <c r="AA875">
        <f t="shared" si="109"/>
        <v>82.708994708994709</v>
      </c>
      <c r="AB875">
        <f t="shared" si="110"/>
        <v>1</v>
      </c>
      <c r="AC875">
        <f t="shared" si="111"/>
        <v>1797.6799999999998</v>
      </c>
    </row>
    <row r="876" spans="1:29">
      <c r="A876">
        <v>10192</v>
      </c>
      <c r="B876" t="s">
        <v>230</v>
      </c>
      <c r="C876">
        <v>23</v>
      </c>
      <c r="D876">
        <v>112.74</v>
      </c>
      <c r="E876">
        <v>1</v>
      </c>
      <c r="F876" s="6">
        <f>IFERROR(VLOOKUP(A876,Orders!A:B,2,FALSE),"")</f>
        <v>37945</v>
      </c>
      <c r="G876" s="6">
        <f>IFERROR(VLOOKUP(A876,Orders!A:C,3,FALSE),"")</f>
        <v>37954</v>
      </c>
      <c r="H876" s="6">
        <f>IFERROR(VLOOKUP(A876,Orders!A:D,4,FALSE),"")</f>
        <v>37950</v>
      </c>
      <c r="I876" t="str">
        <f>IFERROR(VLOOKUP(A876,Orders!A:E,5,FALSE),"")</f>
        <v>Shipped</v>
      </c>
      <c r="J876">
        <f>IFERROR(VLOOKUP(A876,Orders!A:G,7,FALSE),"")</f>
        <v>363</v>
      </c>
      <c r="K876">
        <f>IFERROR(VLOOKUP(J876,Customers!A:L,12,FALSE),"")</f>
        <v>1216</v>
      </c>
      <c r="L876">
        <f>IFERROR(VLOOKUP(J876,Customers!A:M,13,FALSE),"")</f>
        <v>114200</v>
      </c>
      <c r="M876" t="str">
        <f>IFERROR(VLOOKUP(J876,Customers!A:H,8,FALSE),"")</f>
        <v>Nashua</v>
      </c>
      <c r="N876">
        <f>IFERROR(VLOOKUP(K876,Employees!A:F,6,FALSE),"")</f>
        <v>2</v>
      </c>
      <c r="O876" t="str">
        <f>IFERROR(VLOOKUP(N876,Offices!A:B,2,FALSE),"")</f>
        <v>Boston</v>
      </c>
      <c r="P876" s="6">
        <f>IFERROR(VLOOKUP(J876,Payments!A:C,3,FALSE),"")</f>
        <v>38308</v>
      </c>
      <c r="Q876">
        <f>IFERROR(VLOOKUP(J876,Payments!A:D,4,FALSE),"")</f>
        <v>50799.69</v>
      </c>
      <c r="R876" t="str">
        <f>IFERROR(VLOOKUP(B876,Products!A:C,3,FALSE),"")</f>
        <v>Classic Cars</v>
      </c>
      <c r="S876">
        <f>IFERROR(VLOOKUP(B876,Products!A:G,7,FALSE),"")</f>
        <v>1452</v>
      </c>
      <c r="T876">
        <f>IFERROR(VLOOKUP(B876,Products!A:I,9,FALSE),"")</f>
        <v>117.44</v>
      </c>
      <c r="U876">
        <f t="shared" si="104"/>
        <v>4</v>
      </c>
      <c r="V876" t="str">
        <f t="shared" si="105"/>
        <v>Yes</v>
      </c>
      <c r="W876">
        <f t="shared" si="106"/>
        <v>2003</v>
      </c>
      <c r="X876">
        <f t="shared" si="107"/>
        <v>11</v>
      </c>
      <c r="Y876">
        <f>IFERROR(VLOOKUP(B876,Products!A:I,8,FALSE),"")</f>
        <v>72.819999999999993</v>
      </c>
      <c r="Z876">
        <f t="shared" si="108"/>
        <v>2593.02</v>
      </c>
      <c r="AA876">
        <f t="shared" si="109"/>
        <v>54.820104366932163</v>
      </c>
      <c r="AB876">
        <f t="shared" si="110"/>
        <v>0</v>
      </c>
      <c r="AC876">
        <f t="shared" si="111"/>
        <v>918.16000000000008</v>
      </c>
    </row>
    <row r="877" spans="1:29">
      <c r="A877">
        <v>10192</v>
      </c>
      <c r="B877" t="s">
        <v>224</v>
      </c>
      <c r="C877">
        <v>30</v>
      </c>
      <c r="D877">
        <v>33.229999999999997</v>
      </c>
      <c r="E877">
        <v>13</v>
      </c>
      <c r="F877" s="6">
        <f>IFERROR(VLOOKUP(A877,Orders!A:B,2,FALSE),"")</f>
        <v>37945</v>
      </c>
      <c r="G877" s="6">
        <f>IFERROR(VLOOKUP(A877,Orders!A:C,3,FALSE),"")</f>
        <v>37954</v>
      </c>
      <c r="H877" s="6">
        <f>IFERROR(VLOOKUP(A877,Orders!A:D,4,FALSE),"")</f>
        <v>37950</v>
      </c>
      <c r="I877" t="str">
        <f>IFERROR(VLOOKUP(A877,Orders!A:E,5,FALSE),"")</f>
        <v>Shipped</v>
      </c>
      <c r="J877">
        <f>IFERROR(VLOOKUP(A877,Orders!A:G,7,FALSE),"")</f>
        <v>363</v>
      </c>
      <c r="K877">
        <f>IFERROR(VLOOKUP(J877,Customers!A:L,12,FALSE),"")</f>
        <v>1216</v>
      </c>
      <c r="L877">
        <f>IFERROR(VLOOKUP(J877,Customers!A:M,13,FALSE),"")</f>
        <v>114200</v>
      </c>
      <c r="M877" t="str">
        <f>IFERROR(VLOOKUP(J877,Customers!A:H,8,FALSE),"")</f>
        <v>Nashua</v>
      </c>
      <c r="N877">
        <f>IFERROR(VLOOKUP(K877,Employees!A:F,6,FALSE),"")</f>
        <v>2</v>
      </c>
      <c r="O877" t="str">
        <f>IFERROR(VLOOKUP(N877,Offices!A:B,2,FALSE),"")</f>
        <v>Boston</v>
      </c>
      <c r="P877" s="6">
        <f>IFERROR(VLOOKUP(J877,Payments!A:C,3,FALSE),"")</f>
        <v>38308</v>
      </c>
      <c r="Q877">
        <f>IFERROR(VLOOKUP(J877,Payments!A:D,4,FALSE),"")</f>
        <v>50799.69</v>
      </c>
      <c r="R877" t="str">
        <f>IFERROR(VLOOKUP(B877,Products!A:C,3,FALSE),"")</f>
        <v>Classic Cars</v>
      </c>
      <c r="S877">
        <f>IFERROR(VLOOKUP(B877,Products!A:G,7,FALSE),"")</f>
        <v>7723</v>
      </c>
      <c r="T877">
        <f>IFERROR(VLOOKUP(B877,Products!A:I,9,FALSE),"")</f>
        <v>37.76</v>
      </c>
      <c r="U877">
        <f t="shared" si="104"/>
        <v>4</v>
      </c>
      <c r="V877" t="str">
        <f t="shared" si="105"/>
        <v>Yes</v>
      </c>
      <c r="W877">
        <f t="shared" si="106"/>
        <v>2003</v>
      </c>
      <c r="X877">
        <f t="shared" si="107"/>
        <v>11</v>
      </c>
      <c r="Y877">
        <f>IFERROR(VLOOKUP(B877,Products!A:I,8,FALSE),"")</f>
        <v>16.239999999999998</v>
      </c>
      <c r="Z877">
        <f t="shared" si="108"/>
        <v>996.89999999999986</v>
      </c>
      <c r="AA877">
        <f t="shared" si="109"/>
        <v>104.61822660098522</v>
      </c>
      <c r="AB877">
        <f t="shared" si="110"/>
        <v>1</v>
      </c>
      <c r="AC877">
        <f t="shared" si="111"/>
        <v>509.69999999999993</v>
      </c>
    </row>
    <row r="878" spans="1:29">
      <c r="A878">
        <v>10192</v>
      </c>
      <c r="B878" t="s">
        <v>231</v>
      </c>
      <c r="C878">
        <v>32</v>
      </c>
      <c r="D878">
        <v>69.34</v>
      </c>
      <c r="E878">
        <v>3</v>
      </c>
      <c r="F878" s="6">
        <f>IFERROR(VLOOKUP(A878,Orders!A:B,2,FALSE),"")</f>
        <v>37945</v>
      </c>
      <c r="G878" s="6">
        <f>IFERROR(VLOOKUP(A878,Orders!A:C,3,FALSE),"")</f>
        <v>37954</v>
      </c>
      <c r="H878" s="6">
        <f>IFERROR(VLOOKUP(A878,Orders!A:D,4,FALSE),"")</f>
        <v>37950</v>
      </c>
      <c r="I878" t="str">
        <f>IFERROR(VLOOKUP(A878,Orders!A:E,5,FALSE),"")</f>
        <v>Shipped</v>
      </c>
      <c r="J878">
        <f>IFERROR(VLOOKUP(A878,Orders!A:G,7,FALSE),"")</f>
        <v>363</v>
      </c>
      <c r="K878">
        <f>IFERROR(VLOOKUP(J878,Customers!A:L,12,FALSE),"")</f>
        <v>1216</v>
      </c>
      <c r="L878">
        <f>IFERROR(VLOOKUP(J878,Customers!A:M,13,FALSE),"")</f>
        <v>114200</v>
      </c>
      <c r="M878" t="str">
        <f>IFERROR(VLOOKUP(J878,Customers!A:H,8,FALSE),"")</f>
        <v>Nashua</v>
      </c>
      <c r="N878">
        <f>IFERROR(VLOOKUP(K878,Employees!A:F,6,FALSE),"")</f>
        <v>2</v>
      </c>
      <c r="O878" t="str">
        <f>IFERROR(VLOOKUP(N878,Offices!A:B,2,FALSE),"")</f>
        <v>Boston</v>
      </c>
      <c r="P878" s="6">
        <f>IFERROR(VLOOKUP(J878,Payments!A:C,3,FALSE),"")</f>
        <v>38308</v>
      </c>
      <c r="Q878">
        <f>IFERROR(VLOOKUP(J878,Payments!A:D,4,FALSE),"")</f>
        <v>50799.69</v>
      </c>
      <c r="R878" t="str">
        <f>IFERROR(VLOOKUP(B878,Products!A:C,3,FALSE),"")</f>
        <v>Classic Cars</v>
      </c>
      <c r="S878">
        <f>IFERROR(VLOOKUP(B878,Products!A:G,7,FALSE),"")</f>
        <v>4695</v>
      </c>
      <c r="T878">
        <f>IFERROR(VLOOKUP(B878,Products!A:I,9,FALSE),"")</f>
        <v>85.61</v>
      </c>
      <c r="U878">
        <f t="shared" si="104"/>
        <v>4</v>
      </c>
      <c r="V878" t="str">
        <f t="shared" si="105"/>
        <v>Yes</v>
      </c>
      <c r="W878">
        <f t="shared" si="106"/>
        <v>2003</v>
      </c>
      <c r="X878">
        <f t="shared" si="107"/>
        <v>11</v>
      </c>
      <c r="Y878">
        <f>IFERROR(VLOOKUP(B878,Products!A:I,8,FALSE),"")</f>
        <v>50.51</v>
      </c>
      <c r="Z878">
        <f t="shared" si="108"/>
        <v>2218.88</v>
      </c>
      <c r="AA878">
        <f t="shared" si="109"/>
        <v>37.279746584834697</v>
      </c>
      <c r="AB878">
        <f t="shared" si="110"/>
        <v>0</v>
      </c>
      <c r="AC878">
        <f t="shared" si="111"/>
        <v>602.56000000000017</v>
      </c>
    </row>
    <row r="879" spans="1:29">
      <c r="A879">
        <v>10192</v>
      </c>
      <c r="B879" t="s">
        <v>232</v>
      </c>
      <c r="C879">
        <v>46</v>
      </c>
      <c r="D879">
        <v>93.16</v>
      </c>
      <c r="E879">
        <v>5</v>
      </c>
      <c r="F879" s="6">
        <f>IFERROR(VLOOKUP(A879,Orders!A:B,2,FALSE),"")</f>
        <v>37945</v>
      </c>
      <c r="G879" s="6">
        <f>IFERROR(VLOOKUP(A879,Orders!A:C,3,FALSE),"")</f>
        <v>37954</v>
      </c>
      <c r="H879" s="6">
        <f>IFERROR(VLOOKUP(A879,Orders!A:D,4,FALSE),"")</f>
        <v>37950</v>
      </c>
      <c r="I879" t="str">
        <f>IFERROR(VLOOKUP(A879,Orders!A:E,5,FALSE),"")</f>
        <v>Shipped</v>
      </c>
      <c r="J879">
        <f>IFERROR(VLOOKUP(A879,Orders!A:G,7,FALSE),"")</f>
        <v>363</v>
      </c>
      <c r="K879">
        <f>IFERROR(VLOOKUP(J879,Customers!A:L,12,FALSE),"")</f>
        <v>1216</v>
      </c>
      <c r="L879">
        <f>IFERROR(VLOOKUP(J879,Customers!A:M,13,FALSE),"")</f>
        <v>114200</v>
      </c>
      <c r="M879" t="str">
        <f>IFERROR(VLOOKUP(J879,Customers!A:H,8,FALSE),"")</f>
        <v>Nashua</v>
      </c>
      <c r="N879">
        <f>IFERROR(VLOOKUP(K879,Employees!A:F,6,FALSE),"")</f>
        <v>2</v>
      </c>
      <c r="O879" t="str">
        <f>IFERROR(VLOOKUP(N879,Offices!A:B,2,FALSE),"")</f>
        <v>Boston</v>
      </c>
      <c r="P879" s="6">
        <f>IFERROR(VLOOKUP(J879,Payments!A:C,3,FALSE),"")</f>
        <v>38308</v>
      </c>
      <c r="Q879">
        <f>IFERROR(VLOOKUP(J879,Payments!A:D,4,FALSE),"")</f>
        <v>50799.69</v>
      </c>
      <c r="R879" t="str">
        <f>IFERROR(VLOOKUP(B879,Products!A:C,3,FALSE),"")</f>
        <v>Classic Cars</v>
      </c>
      <c r="S879">
        <f>IFERROR(VLOOKUP(B879,Products!A:G,7,FALSE),"")</f>
        <v>9446</v>
      </c>
      <c r="T879">
        <f>IFERROR(VLOOKUP(B879,Products!A:I,9,FALSE),"")</f>
        <v>107.08</v>
      </c>
      <c r="U879">
        <f t="shared" si="104"/>
        <v>4</v>
      </c>
      <c r="V879" t="str">
        <f t="shared" si="105"/>
        <v>Yes</v>
      </c>
      <c r="W879">
        <f t="shared" si="106"/>
        <v>2003</v>
      </c>
      <c r="X879">
        <f t="shared" si="107"/>
        <v>11</v>
      </c>
      <c r="Y879">
        <f>IFERROR(VLOOKUP(B879,Products!A:I,8,FALSE),"")</f>
        <v>62.11</v>
      </c>
      <c r="Z879">
        <f t="shared" si="108"/>
        <v>4285.3599999999997</v>
      </c>
      <c r="AA879">
        <f t="shared" si="109"/>
        <v>49.991949766543229</v>
      </c>
      <c r="AB879">
        <f t="shared" si="110"/>
        <v>0</v>
      </c>
      <c r="AC879">
        <f t="shared" si="111"/>
        <v>1428.3</v>
      </c>
    </row>
    <row r="880" spans="1:29">
      <c r="A880">
        <v>10192</v>
      </c>
      <c r="B880" t="s">
        <v>215</v>
      </c>
      <c r="C880">
        <v>45</v>
      </c>
      <c r="D880">
        <v>112.34</v>
      </c>
      <c r="E880">
        <v>14</v>
      </c>
      <c r="F880" s="6">
        <f>IFERROR(VLOOKUP(A880,Orders!A:B,2,FALSE),"")</f>
        <v>37945</v>
      </c>
      <c r="G880" s="6">
        <f>IFERROR(VLOOKUP(A880,Orders!A:C,3,FALSE),"")</f>
        <v>37954</v>
      </c>
      <c r="H880" s="6">
        <f>IFERROR(VLOOKUP(A880,Orders!A:D,4,FALSE),"")</f>
        <v>37950</v>
      </c>
      <c r="I880" t="str">
        <f>IFERROR(VLOOKUP(A880,Orders!A:E,5,FALSE),"")</f>
        <v>Shipped</v>
      </c>
      <c r="J880">
        <f>IFERROR(VLOOKUP(A880,Orders!A:G,7,FALSE),"")</f>
        <v>363</v>
      </c>
      <c r="K880">
        <f>IFERROR(VLOOKUP(J880,Customers!A:L,12,FALSE),"")</f>
        <v>1216</v>
      </c>
      <c r="L880">
        <f>IFERROR(VLOOKUP(J880,Customers!A:M,13,FALSE),"")</f>
        <v>114200</v>
      </c>
      <c r="M880" t="str">
        <f>IFERROR(VLOOKUP(J880,Customers!A:H,8,FALSE),"")</f>
        <v>Nashua</v>
      </c>
      <c r="N880">
        <f>IFERROR(VLOOKUP(K880,Employees!A:F,6,FALSE),"")</f>
        <v>2</v>
      </c>
      <c r="O880" t="str">
        <f>IFERROR(VLOOKUP(N880,Offices!A:B,2,FALSE),"")</f>
        <v>Boston</v>
      </c>
      <c r="P880" s="6">
        <f>IFERROR(VLOOKUP(J880,Payments!A:C,3,FALSE),"")</f>
        <v>38308</v>
      </c>
      <c r="Q880">
        <f>IFERROR(VLOOKUP(J880,Payments!A:D,4,FALSE),"")</f>
        <v>50799.69</v>
      </c>
      <c r="R880" t="str">
        <f>IFERROR(VLOOKUP(B880,Products!A:C,3,FALSE),"")</f>
        <v>Classic Cars</v>
      </c>
      <c r="S880">
        <f>IFERROR(VLOOKUP(B880,Products!A:G,7,FALSE),"")</f>
        <v>6600</v>
      </c>
      <c r="T880">
        <f>IFERROR(VLOOKUP(B880,Products!A:I,9,FALSE),"")</f>
        <v>140.43</v>
      </c>
      <c r="U880">
        <f t="shared" si="104"/>
        <v>4</v>
      </c>
      <c r="V880" t="str">
        <f t="shared" si="105"/>
        <v>Yes</v>
      </c>
      <c r="W880">
        <f t="shared" si="106"/>
        <v>2003</v>
      </c>
      <c r="X880">
        <f t="shared" si="107"/>
        <v>11</v>
      </c>
      <c r="Y880">
        <f>IFERROR(VLOOKUP(B880,Products!A:I,8,FALSE),"")</f>
        <v>98.3</v>
      </c>
      <c r="Z880">
        <f t="shared" si="108"/>
        <v>5055.3</v>
      </c>
      <c r="AA880">
        <f t="shared" si="109"/>
        <v>14.28280773143439</v>
      </c>
      <c r="AB880">
        <f t="shared" si="110"/>
        <v>0</v>
      </c>
      <c r="AC880">
        <f t="shared" si="111"/>
        <v>631.8000000000003</v>
      </c>
    </row>
    <row r="881" spans="1:29">
      <c r="A881">
        <v>10193</v>
      </c>
      <c r="B881" t="s">
        <v>132</v>
      </c>
      <c r="C881">
        <v>28</v>
      </c>
      <c r="D881">
        <v>92.47</v>
      </c>
      <c r="E881">
        <v>7</v>
      </c>
      <c r="F881" s="6">
        <f>IFERROR(VLOOKUP(A881,Orders!A:B,2,FALSE),"")</f>
        <v>37946</v>
      </c>
      <c r="G881" s="6">
        <f>IFERROR(VLOOKUP(A881,Orders!A:C,3,FALSE),"")</f>
        <v>37953</v>
      </c>
      <c r="H881" s="6">
        <f>IFERROR(VLOOKUP(A881,Orders!A:D,4,FALSE),"")</f>
        <v>37952</v>
      </c>
      <c r="I881" t="str">
        <f>IFERROR(VLOOKUP(A881,Orders!A:E,5,FALSE),"")</f>
        <v>Shipped</v>
      </c>
      <c r="J881">
        <f>IFERROR(VLOOKUP(A881,Orders!A:G,7,FALSE),"")</f>
        <v>471</v>
      </c>
      <c r="K881">
        <f>IFERROR(VLOOKUP(J881,Customers!A:L,12,FALSE),"")</f>
        <v>1611</v>
      </c>
      <c r="L881">
        <f>IFERROR(VLOOKUP(J881,Customers!A:M,13,FALSE),"")</f>
        <v>60300</v>
      </c>
      <c r="M881" t="str">
        <f>IFERROR(VLOOKUP(J881,Customers!A:H,8,FALSE),"")</f>
        <v>Glen Waverly</v>
      </c>
      <c r="N881">
        <f>IFERROR(VLOOKUP(K881,Employees!A:F,6,FALSE),"")</f>
        <v>6</v>
      </c>
      <c r="O881" t="str">
        <f>IFERROR(VLOOKUP(N881,Offices!A:B,2,FALSE),"")</f>
        <v>Sydney</v>
      </c>
      <c r="P881" s="6">
        <f>IFERROR(VLOOKUP(J881,Payments!A:C,3,FALSE),"")</f>
        <v>38196</v>
      </c>
      <c r="Q881">
        <f>IFERROR(VLOOKUP(J881,Payments!A:D,4,FALSE),"")</f>
        <v>9415.1299999999992</v>
      </c>
      <c r="R881" t="str">
        <f>IFERROR(VLOOKUP(B881,Products!A:C,3,FALSE),"")</f>
        <v>Vintage Cars</v>
      </c>
      <c r="S881">
        <f>IFERROR(VLOOKUP(B881,Products!A:G,7,FALSE),"")</f>
        <v>8693</v>
      </c>
      <c r="T881">
        <f>IFERROR(VLOOKUP(B881,Products!A:I,9,FALSE),"")</f>
        <v>102.74</v>
      </c>
      <c r="U881">
        <f t="shared" si="104"/>
        <v>1</v>
      </c>
      <c r="V881" t="str">
        <f t="shared" si="105"/>
        <v>Yes</v>
      </c>
      <c r="W881">
        <f t="shared" si="106"/>
        <v>2003</v>
      </c>
      <c r="X881">
        <f t="shared" si="107"/>
        <v>11</v>
      </c>
      <c r="Y881">
        <f>IFERROR(VLOOKUP(B881,Products!A:I,8,FALSE),"")</f>
        <v>60.62</v>
      </c>
      <c r="Z881">
        <f t="shared" si="108"/>
        <v>2589.16</v>
      </c>
      <c r="AA881">
        <f t="shared" si="109"/>
        <v>52.540415704387996</v>
      </c>
      <c r="AB881">
        <f t="shared" si="110"/>
        <v>0</v>
      </c>
      <c r="AC881">
        <f t="shared" si="111"/>
        <v>891.80000000000007</v>
      </c>
    </row>
    <row r="882" spans="1:29">
      <c r="A882">
        <v>10193</v>
      </c>
      <c r="B882" t="s">
        <v>133</v>
      </c>
      <c r="C882">
        <v>46</v>
      </c>
      <c r="D882">
        <v>46.36</v>
      </c>
      <c r="E882">
        <v>6</v>
      </c>
      <c r="F882" s="6">
        <f>IFERROR(VLOOKUP(A882,Orders!A:B,2,FALSE),"")</f>
        <v>37946</v>
      </c>
      <c r="G882" s="6">
        <f>IFERROR(VLOOKUP(A882,Orders!A:C,3,FALSE),"")</f>
        <v>37953</v>
      </c>
      <c r="H882" s="6">
        <f>IFERROR(VLOOKUP(A882,Orders!A:D,4,FALSE),"")</f>
        <v>37952</v>
      </c>
      <c r="I882" t="str">
        <f>IFERROR(VLOOKUP(A882,Orders!A:E,5,FALSE),"")</f>
        <v>Shipped</v>
      </c>
      <c r="J882">
        <f>IFERROR(VLOOKUP(A882,Orders!A:G,7,FALSE),"")</f>
        <v>471</v>
      </c>
      <c r="K882">
        <f>IFERROR(VLOOKUP(J882,Customers!A:L,12,FALSE),"")</f>
        <v>1611</v>
      </c>
      <c r="L882">
        <f>IFERROR(VLOOKUP(J882,Customers!A:M,13,FALSE),"")</f>
        <v>60300</v>
      </c>
      <c r="M882" t="str">
        <f>IFERROR(VLOOKUP(J882,Customers!A:H,8,FALSE),"")</f>
        <v>Glen Waverly</v>
      </c>
      <c r="N882">
        <f>IFERROR(VLOOKUP(K882,Employees!A:F,6,FALSE),"")</f>
        <v>6</v>
      </c>
      <c r="O882" t="str">
        <f>IFERROR(VLOOKUP(N882,Offices!A:B,2,FALSE),"")</f>
        <v>Sydney</v>
      </c>
      <c r="P882" s="6">
        <f>IFERROR(VLOOKUP(J882,Payments!A:C,3,FALSE),"")</f>
        <v>38196</v>
      </c>
      <c r="Q882">
        <f>IFERROR(VLOOKUP(J882,Payments!A:D,4,FALSE),"")</f>
        <v>9415.1299999999992</v>
      </c>
      <c r="R882" t="str">
        <f>IFERROR(VLOOKUP(B882,Products!A:C,3,FALSE),"")</f>
        <v>Vintage Cars</v>
      </c>
      <c r="S882">
        <f>IFERROR(VLOOKUP(B882,Products!A:G,7,FALSE),"")</f>
        <v>8635</v>
      </c>
      <c r="T882">
        <f>IFERROR(VLOOKUP(B882,Products!A:I,9,FALSE),"")</f>
        <v>53.91</v>
      </c>
      <c r="U882">
        <f t="shared" si="104"/>
        <v>1</v>
      </c>
      <c r="V882" t="str">
        <f t="shared" si="105"/>
        <v>Yes</v>
      </c>
      <c r="W882">
        <f t="shared" si="106"/>
        <v>2003</v>
      </c>
      <c r="X882">
        <f t="shared" si="107"/>
        <v>11</v>
      </c>
      <c r="Y882">
        <f>IFERROR(VLOOKUP(B882,Products!A:I,8,FALSE),"")</f>
        <v>24.26</v>
      </c>
      <c r="Z882">
        <f t="shared" si="108"/>
        <v>2132.56</v>
      </c>
      <c r="AA882">
        <f t="shared" si="109"/>
        <v>91.096455070074171</v>
      </c>
      <c r="AB882">
        <f t="shared" si="110"/>
        <v>1</v>
      </c>
      <c r="AC882">
        <f t="shared" si="111"/>
        <v>1016.5999999999999</v>
      </c>
    </row>
    <row r="883" spans="1:29">
      <c r="A883">
        <v>10193</v>
      </c>
      <c r="B883" t="s">
        <v>124</v>
      </c>
      <c r="C883">
        <v>21</v>
      </c>
      <c r="D883">
        <v>153</v>
      </c>
      <c r="E883">
        <v>14</v>
      </c>
      <c r="F883" s="6">
        <f>IFERROR(VLOOKUP(A883,Orders!A:B,2,FALSE),"")</f>
        <v>37946</v>
      </c>
      <c r="G883" s="6">
        <f>IFERROR(VLOOKUP(A883,Orders!A:C,3,FALSE),"")</f>
        <v>37953</v>
      </c>
      <c r="H883" s="6">
        <f>IFERROR(VLOOKUP(A883,Orders!A:D,4,FALSE),"")</f>
        <v>37952</v>
      </c>
      <c r="I883" t="str">
        <f>IFERROR(VLOOKUP(A883,Orders!A:E,5,FALSE),"")</f>
        <v>Shipped</v>
      </c>
      <c r="J883">
        <f>IFERROR(VLOOKUP(A883,Orders!A:G,7,FALSE),"")</f>
        <v>471</v>
      </c>
      <c r="K883">
        <f>IFERROR(VLOOKUP(J883,Customers!A:L,12,FALSE),"")</f>
        <v>1611</v>
      </c>
      <c r="L883">
        <f>IFERROR(VLOOKUP(J883,Customers!A:M,13,FALSE),"")</f>
        <v>60300</v>
      </c>
      <c r="M883" t="str">
        <f>IFERROR(VLOOKUP(J883,Customers!A:H,8,FALSE),"")</f>
        <v>Glen Waverly</v>
      </c>
      <c r="N883">
        <f>IFERROR(VLOOKUP(K883,Employees!A:F,6,FALSE),"")</f>
        <v>6</v>
      </c>
      <c r="O883" t="str">
        <f>IFERROR(VLOOKUP(N883,Offices!A:B,2,FALSE),"")</f>
        <v>Sydney</v>
      </c>
      <c r="P883" s="6">
        <f>IFERROR(VLOOKUP(J883,Payments!A:C,3,FALSE),"")</f>
        <v>38196</v>
      </c>
      <c r="Q883">
        <f>IFERROR(VLOOKUP(J883,Payments!A:D,4,FALSE),"")</f>
        <v>9415.1299999999992</v>
      </c>
      <c r="R883" t="str">
        <f>IFERROR(VLOOKUP(B883,Products!A:C,3,FALSE),"")</f>
        <v>Vintage Cars</v>
      </c>
      <c r="S883">
        <f>IFERROR(VLOOKUP(B883,Products!A:G,7,FALSE),"")</f>
        <v>2724</v>
      </c>
      <c r="T883">
        <f>IFERROR(VLOOKUP(B883,Products!A:I,9,FALSE),"")</f>
        <v>170</v>
      </c>
      <c r="U883">
        <f t="shared" si="104"/>
        <v>1</v>
      </c>
      <c r="V883" t="str">
        <f t="shared" si="105"/>
        <v>Yes</v>
      </c>
      <c r="W883">
        <f t="shared" si="106"/>
        <v>2003</v>
      </c>
      <c r="X883">
        <f t="shared" si="107"/>
        <v>11</v>
      </c>
      <c r="Y883">
        <f>IFERROR(VLOOKUP(B883,Products!A:I,8,FALSE),"")</f>
        <v>86.7</v>
      </c>
      <c r="Z883">
        <f t="shared" si="108"/>
        <v>3213</v>
      </c>
      <c r="AA883">
        <f t="shared" si="109"/>
        <v>76.470588235294116</v>
      </c>
      <c r="AB883">
        <f t="shared" si="110"/>
        <v>1</v>
      </c>
      <c r="AC883">
        <f t="shared" si="111"/>
        <v>1392.3</v>
      </c>
    </row>
    <row r="884" spans="1:29">
      <c r="A884">
        <v>10193</v>
      </c>
      <c r="B884" t="s">
        <v>125</v>
      </c>
      <c r="C884">
        <v>42</v>
      </c>
      <c r="D884">
        <v>60.54</v>
      </c>
      <c r="E884">
        <v>13</v>
      </c>
      <c r="F884" s="6">
        <f>IFERROR(VLOOKUP(A884,Orders!A:B,2,FALSE),"")</f>
        <v>37946</v>
      </c>
      <c r="G884" s="6">
        <f>IFERROR(VLOOKUP(A884,Orders!A:C,3,FALSE),"")</f>
        <v>37953</v>
      </c>
      <c r="H884" s="6">
        <f>IFERROR(VLOOKUP(A884,Orders!A:D,4,FALSE),"")</f>
        <v>37952</v>
      </c>
      <c r="I884" t="str">
        <f>IFERROR(VLOOKUP(A884,Orders!A:E,5,FALSE),"")</f>
        <v>Shipped</v>
      </c>
      <c r="J884">
        <f>IFERROR(VLOOKUP(A884,Orders!A:G,7,FALSE),"")</f>
        <v>471</v>
      </c>
      <c r="K884">
        <f>IFERROR(VLOOKUP(J884,Customers!A:L,12,FALSE),"")</f>
        <v>1611</v>
      </c>
      <c r="L884">
        <f>IFERROR(VLOOKUP(J884,Customers!A:M,13,FALSE),"")</f>
        <v>60300</v>
      </c>
      <c r="M884" t="str">
        <f>IFERROR(VLOOKUP(J884,Customers!A:H,8,FALSE),"")</f>
        <v>Glen Waverly</v>
      </c>
      <c r="N884">
        <f>IFERROR(VLOOKUP(K884,Employees!A:F,6,FALSE),"")</f>
        <v>6</v>
      </c>
      <c r="O884" t="str">
        <f>IFERROR(VLOOKUP(N884,Offices!A:B,2,FALSE),"")</f>
        <v>Sydney</v>
      </c>
      <c r="P884" s="6">
        <f>IFERROR(VLOOKUP(J884,Payments!A:C,3,FALSE),"")</f>
        <v>38196</v>
      </c>
      <c r="Q884">
        <f>IFERROR(VLOOKUP(J884,Payments!A:D,4,FALSE),"")</f>
        <v>9415.1299999999992</v>
      </c>
      <c r="R884" t="str">
        <f>IFERROR(VLOOKUP(B884,Products!A:C,3,FALSE),"")</f>
        <v>Vintage Cars</v>
      </c>
      <c r="S884">
        <f>IFERROR(VLOOKUP(B884,Products!A:G,7,FALSE),"")</f>
        <v>540</v>
      </c>
      <c r="T884">
        <f>IFERROR(VLOOKUP(B884,Products!A:I,9,FALSE),"")</f>
        <v>60.54</v>
      </c>
      <c r="U884">
        <f t="shared" si="104"/>
        <v>1</v>
      </c>
      <c r="V884" t="str">
        <f t="shared" si="105"/>
        <v>Yes</v>
      </c>
      <c r="W884">
        <f t="shared" si="106"/>
        <v>2003</v>
      </c>
      <c r="X884">
        <f t="shared" si="107"/>
        <v>11</v>
      </c>
      <c r="Y884">
        <f>IFERROR(VLOOKUP(B884,Products!A:I,8,FALSE),"")</f>
        <v>33.299999999999997</v>
      </c>
      <c r="Z884">
        <f t="shared" si="108"/>
        <v>2542.6799999999998</v>
      </c>
      <c r="AA884">
        <f t="shared" si="109"/>
        <v>81.801801801801815</v>
      </c>
      <c r="AB884">
        <f t="shared" si="110"/>
        <v>1</v>
      </c>
      <c r="AC884">
        <f t="shared" si="111"/>
        <v>1144.0800000000002</v>
      </c>
    </row>
    <row r="885" spans="1:29">
      <c r="A885">
        <v>10193</v>
      </c>
      <c r="B885" t="s">
        <v>128</v>
      </c>
      <c r="C885">
        <v>44</v>
      </c>
      <c r="D885">
        <v>115.69</v>
      </c>
      <c r="E885">
        <v>11</v>
      </c>
      <c r="F885" s="6">
        <f>IFERROR(VLOOKUP(A885,Orders!A:B,2,FALSE),"")</f>
        <v>37946</v>
      </c>
      <c r="G885" s="6">
        <f>IFERROR(VLOOKUP(A885,Orders!A:C,3,FALSE),"")</f>
        <v>37953</v>
      </c>
      <c r="H885" s="6">
        <f>IFERROR(VLOOKUP(A885,Orders!A:D,4,FALSE),"")</f>
        <v>37952</v>
      </c>
      <c r="I885" t="str">
        <f>IFERROR(VLOOKUP(A885,Orders!A:E,5,FALSE),"")</f>
        <v>Shipped</v>
      </c>
      <c r="J885">
        <f>IFERROR(VLOOKUP(A885,Orders!A:G,7,FALSE),"")</f>
        <v>471</v>
      </c>
      <c r="K885">
        <f>IFERROR(VLOOKUP(J885,Customers!A:L,12,FALSE),"")</f>
        <v>1611</v>
      </c>
      <c r="L885">
        <f>IFERROR(VLOOKUP(J885,Customers!A:M,13,FALSE),"")</f>
        <v>60300</v>
      </c>
      <c r="M885" t="str">
        <f>IFERROR(VLOOKUP(J885,Customers!A:H,8,FALSE),"")</f>
        <v>Glen Waverly</v>
      </c>
      <c r="N885">
        <f>IFERROR(VLOOKUP(K885,Employees!A:F,6,FALSE),"")</f>
        <v>6</v>
      </c>
      <c r="O885" t="str">
        <f>IFERROR(VLOOKUP(N885,Offices!A:B,2,FALSE),"")</f>
        <v>Sydney</v>
      </c>
      <c r="P885" s="6">
        <f>IFERROR(VLOOKUP(J885,Payments!A:C,3,FALSE),"")</f>
        <v>38196</v>
      </c>
      <c r="Q885">
        <f>IFERROR(VLOOKUP(J885,Payments!A:D,4,FALSE),"")</f>
        <v>9415.1299999999992</v>
      </c>
      <c r="R885" t="str">
        <f>IFERROR(VLOOKUP(B885,Products!A:C,3,FALSE),"")</f>
        <v>Vintage Cars</v>
      </c>
      <c r="S885">
        <f>IFERROR(VLOOKUP(B885,Products!A:G,7,FALSE),"")</f>
        <v>9354</v>
      </c>
      <c r="T885">
        <f>IFERROR(VLOOKUP(B885,Products!A:I,9,FALSE),"")</f>
        <v>127.13</v>
      </c>
      <c r="U885">
        <f t="shared" si="104"/>
        <v>1</v>
      </c>
      <c r="V885" t="str">
        <f t="shared" si="105"/>
        <v>Yes</v>
      </c>
      <c r="W885">
        <f t="shared" si="106"/>
        <v>2003</v>
      </c>
      <c r="X885">
        <f t="shared" si="107"/>
        <v>11</v>
      </c>
      <c r="Y885">
        <f>IFERROR(VLOOKUP(B885,Products!A:I,8,FALSE),"")</f>
        <v>58.48</v>
      </c>
      <c r="Z885">
        <f t="shared" si="108"/>
        <v>5090.3599999999997</v>
      </c>
      <c r="AA885">
        <f t="shared" si="109"/>
        <v>97.828317373461019</v>
      </c>
      <c r="AB885">
        <f t="shared" si="110"/>
        <v>1</v>
      </c>
      <c r="AC885">
        <f t="shared" si="111"/>
        <v>2517.2400000000002</v>
      </c>
    </row>
    <row r="886" spans="1:29">
      <c r="A886">
        <v>10193</v>
      </c>
      <c r="B886" t="s">
        <v>129</v>
      </c>
      <c r="C886">
        <v>22</v>
      </c>
      <c r="D886">
        <v>143.44</v>
      </c>
      <c r="E886">
        <v>8</v>
      </c>
      <c r="F886" s="6">
        <f>IFERROR(VLOOKUP(A886,Orders!A:B,2,FALSE),"")</f>
        <v>37946</v>
      </c>
      <c r="G886" s="6">
        <f>IFERROR(VLOOKUP(A886,Orders!A:C,3,FALSE),"")</f>
        <v>37953</v>
      </c>
      <c r="H886" s="6">
        <f>IFERROR(VLOOKUP(A886,Orders!A:D,4,FALSE),"")</f>
        <v>37952</v>
      </c>
      <c r="I886" t="str">
        <f>IFERROR(VLOOKUP(A886,Orders!A:E,5,FALSE),"")</f>
        <v>Shipped</v>
      </c>
      <c r="J886">
        <f>IFERROR(VLOOKUP(A886,Orders!A:G,7,FALSE),"")</f>
        <v>471</v>
      </c>
      <c r="K886">
        <f>IFERROR(VLOOKUP(J886,Customers!A:L,12,FALSE),"")</f>
        <v>1611</v>
      </c>
      <c r="L886">
        <f>IFERROR(VLOOKUP(J886,Customers!A:M,13,FALSE),"")</f>
        <v>60300</v>
      </c>
      <c r="M886" t="str">
        <f>IFERROR(VLOOKUP(J886,Customers!A:H,8,FALSE),"")</f>
        <v>Glen Waverly</v>
      </c>
      <c r="N886">
        <f>IFERROR(VLOOKUP(K886,Employees!A:F,6,FALSE),"")</f>
        <v>6</v>
      </c>
      <c r="O886" t="str">
        <f>IFERROR(VLOOKUP(N886,Offices!A:B,2,FALSE),"")</f>
        <v>Sydney</v>
      </c>
      <c r="P886" s="6">
        <f>IFERROR(VLOOKUP(J886,Payments!A:C,3,FALSE),"")</f>
        <v>38196</v>
      </c>
      <c r="Q886">
        <f>IFERROR(VLOOKUP(J886,Payments!A:D,4,FALSE),"")</f>
        <v>9415.1299999999992</v>
      </c>
      <c r="R886" t="str">
        <f>IFERROR(VLOOKUP(B886,Products!A:C,3,FALSE),"")</f>
        <v>Vintage Cars</v>
      </c>
      <c r="S886">
        <f>IFERROR(VLOOKUP(B886,Products!A:G,7,FALSE),"")</f>
        <v>548</v>
      </c>
      <c r="T886">
        <f>IFERROR(VLOOKUP(B886,Products!A:I,9,FALSE),"")</f>
        <v>168.75</v>
      </c>
      <c r="U886">
        <f t="shared" si="104"/>
        <v>1</v>
      </c>
      <c r="V886" t="str">
        <f t="shared" si="105"/>
        <v>Yes</v>
      </c>
      <c r="W886">
        <f t="shared" si="106"/>
        <v>2003</v>
      </c>
      <c r="X886">
        <f t="shared" si="107"/>
        <v>11</v>
      </c>
      <c r="Y886">
        <f>IFERROR(VLOOKUP(B886,Products!A:I,8,FALSE),"")</f>
        <v>72.56</v>
      </c>
      <c r="Z886">
        <f t="shared" si="108"/>
        <v>3155.68</v>
      </c>
      <c r="AA886">
        <f t="shared" si="109"/>
        <v>97.684674751929421</v>
      </c>
      <c r="AB886">
        <f t="shared" si="110"/>
        <v>1</v>
      </c>
      <c r="AC886">
        <f t="shared" si="111"/>
        <v>1559.36</v>
      </c>
    </row>
    <row r="887" spans="1:29">
      <c r="A887">
        <v>10193</v>
      </c>
      <c r="B887" t="s">
        <v>139</v>
      </c>
      <c r="C887">
        <v>28</v>
      </c>
      <c r="D887">
        <v>87.13</v>
      </c>
      <c r="E887">
        <v>1</v>
      </c>
      <c r="F887" s="6">
        <f>IFERROR(VLOOKUP(A887,Orders!A:B,2,FALSE),"")</f>
        <v>37946</v>
      </c>
      <c r="G887" s="6">
        <f>IFERROR(VLOOKUP(A887,Orders!A:C,3,FALSE),"")</f>
        <v>37953</v>
      </c>
      <c r="H887" s="6">
        <f>IFERROR(VLOOKUP(A887,Orders!A:D,4,FALSE),"")</f>
        <v>37952</v>
      </c>
      <c r="I887" t="str">
        <f>IFERROR(VLOOKUP(A887,Orders!A:E,5,FALSE),"")</f>
        <v>Shipped</v>
      </c>
      <c r="J887">
        <f>IFERROR(VLOOKUP(A887,Orders!A:G,7,FALSE),"")</f>
        <v>471</v>
      </c>
      <c r="K887">
        <f>IFERROR(VLOOKUP(J887,Customers!A:L,12,FALSE),"")</f>
        <v>1611</v>
      </c>
      <c r="L887">
        <f>IFERROR(VLOOKUP(J887,Customers!A:M,13,FALSE),"")</f>
        <v>60300</v>
      </c>
      <c r="M887" t="str">
        <f>IFERROR(VLOOKUP(J887,Customers!A:H,8,FALSE),"")</f>
        <v>Glen Waverly</v>
      </c>
      <c r="N887">
        <f>IFERROR(VLOOKUP(K887,Employees!A:F,6,FALSE),"")</f>
        <v>6</v>
      </c>
      <c r="O887" t="str">
        <f>IFERROR(VLOOKUP(N887,Offices!A:B,2,FALSE),"")</f>
        <v>Sydney</v>
      </c>
      <c r="P887" s="6">
        <f>IFERROR(VLOOKUP(J887,Payments!A:C,3,FALSE),"")</f>
        <v>38196</v>
      </c>
      <c r="Q887">
        <f>IFERROR(VLOOKUP(J887,Payments!A:D,4,FALSE),"")</f>
        <v>9415.1299999999992</v>
      </c>
      <c r="R887" t="str">
        <f>IFERROR(VLOOKUP(B887,Products!A:C,3,FALSE),"")</f>
        <v>Vintage Cars</v>
      </c>
      <c r="S887">
        <f>IFERROR(VLOOKUP(B887,Products!A:G,7,FALSE),"")</f>
        <v>4189</v>
      </c>
      <c r="T887">
        <f>IFERROR(VLOOKUP(B887,Products!A:I,9,FALSE),"")</f>
        <v>101.31</v>
      </c>
      <c r="U887">
        <f t="shared" si="104"/>
        <v>1</v>
      </c>
      <c r="V887" t="str">
        <f t="shared" si="105"/>
        <v>Yes</v>
      </c>
      <c r="W887">
        <f t="shared" si="106"/>
        <v>2003</v>
      </c>
      <c r="X887">
        <f t="shared" si="107"/>
        <v>11</v>
      </c>
      <c r="Y887">
        <f>IFERROR(VLOOKUP(B887,Products!A:I,8,FALSE),"")</f>
        <v>60.78</v>
      </c>
      <c r="Z887">
        <f t="shared" si="108"/>
        <v>2439.64</v>
      </c>
      <c r="AA887">
        <f t="shared" si="109"/>
        <v>43.353076669957211</v>
      </c>
      <c r="AB887">
        <f t="shared" si="110"/>
        <v>0</v>
      </c>
      <c r="AC887">
        <f t="shared" si="111"/>
        <v>737.79999999999984</v>
      </c>
    </row>
    <row r="888" spans="1:29">
      <c r="A888">
        <v>10193</v>
      </c>
      <c r="B888" t="s">
        <v>140</v>
      </c>
      <c r="C888">
        <v>24</v>
      </c>
      <c r="D888">
        <v>53.09</v>
      </c>
      <c r="E888">
        <v>3</v>
      </c>
      <c r="F888" s="6">
        <f>IFERROR(VLOOKUP(A888,Orders!A:B,2,FALSE),"")</f>
        <v>37946</v>
      </c>
      <c r="G888" s="6">
        <f>IFERROR(VLOOKUP(A888,Orders!A:C,3,FALSE),"")</f>
        <v>37953</v>
      </c>
      <c r="H888" s="6">
        <f>IFERROR(VLOOKUP(A888,Orders!A:D,4,FALSE),"")</f>
        <v>37952</v>
      </c>
      <c r="I888" t="str">
        <f>IFERROR(VLOOKUP(A888,Orders!A:E,5,FALSE),"")</f>
        <v>Shipped</v>
      </c>
      <c r="J888">
        <f>IFERROR(VLOOKUP(A888,Orders!A:G,7,FALSE),"")</f>
        <v>471</v>
      </c>
      <c r="K888">
        <f>IFERROR(VLOOKUP(J888,Customers!A:L,12,FALSE),"")</f>
        <v>1611</v>
      </c>
      <c r="L888">
        <f>IFERROR(VLOOKUP(J888,Customers!A:M,13,FALSE),"")</f>
        <v>60300</v>
      </c>
      <c r="M888" t="str">
        <f>IFERROR(VLOOKUP(J888,Customers!A:H,8,FALSE),"")</f>
        <v>Glen Waverly</v>
      </c>
      <c r="N888">
        <f>IFERROR(VLOOKUP(K888,Employees!A:F,6,FALSE),"")</f>
        <v>6</v>
      </c>
      <c r="O888" t="str">
        <f>IFERROR(VLOOKUP(N888,Offices!A:B,2,FALSE),"")</f>
        <v>Sydney</v>
      </c>
      <c r="P888" s="6">
        <f>IFERROR(VLOOKUP(J888,Payments!A:C,3,FALSE),"")</f>
        <v>38196</v>
      </c>
      <c r="Q888">
        <f>IFERROR(VLOOKUP(J888,Payments!A:D,4,FALSE),"")</f>
        <v>9415.1299999999992</v>
      </c>
      <c r="R888" t="str">
        <f>IFERROR(VLOOKUP(B888,Products!A:C,3,FALSE),"")</f>
        <v>Vintage Cars</v>
      </c>
      <c r="S888">
        <f>IFERROR(VLOOKUP(B888,Products!A:G,7,FALSE),"")</f>
        <v>5649</v>
      </c>
      <c r="T888">
        <f>IFERROR(VLOOKUP(B888,Products!A:I,9,FALSE),"")</f>
        <v>62.46</v>
      </c>
      <c r="U888">
        <f t="shared" si="104"/>
        <v>1</v>
      </c>
      <c r="V888" t="str">
        <f t="shared" si="105"/>
        <v>Yes</v>
      </c>
      <c r="W888">
        <f t="shared" si="106"/>
        <v>2003</v>
      </c>
      <c r="X888">
        <f t="shared" si="107"/>
        <v>11</v>
      </c>
      <c r="Y888">
        <f>IFERROR(VLOOKUP(B888,Products!A:I,8,FALSE),"")</f>
        <v>34.35</v>
      </c>
      <c r="Z888">
        <f t="shared" si="108"/>
        <v>1274.1600000000001</v>
      </c>
      <c r="AA888">
        <f t="shared" si="109"/>
        <v>54.556040756914129</v>
      </c>
      <c r="AB888">
        <f t="shared" si="110"/>
        <v>0</v>
      </c>
      <c r="AC888">
        <f t="shared" si="111"/>
        <v>449.76000000000005</v>
      </c>
    </row>
    <row r="889" spans="1:29">
      <c r="A889">
        <v>10193</v>
      </c>
      <c r="B889" t="s">
        <v>141</v>
      </c>
      <c r="C889">
        <v>23</v>
      </c>
      <c r="D889">
        <v>97.39</v>
      </c>
      <c r="E889">
        <v>2</v>
      </c>
      <c r="F889" s="6">
        <f>IFERROR(VLOOKUP(A889,Orders!A:B,2,FALSE),"")</f>
        <v>37946</v>
      </c>
      <c r="G889" s="6">
        <f>IFERROR(VLOOKUP(A889,Orders!A:C,3,FALSE),"")</f>
        <v>37953</v>
      </c>
      <c r="H889" s="6">
        <f>IFERROR(VLOOKUP(A889,Orders!A:D,4,FALSE),"")</f>
        <v>37952</v>
      </c>
      <c r="I889" t="str">
        <f>IFERROR(VLOOKUP(A889,Orders!A:E,5,FALSE),"")</f>
        <v>Shipped</v>
      </c>
      <c r="J889">
        <f>IFERROR(VLOOKUP(A889,Orders!A:G,7,FALSE),"")</f>
        <v>471</v>
      </c>
      <c r="K889">
        <f>IFERROR(VLOOKUP(J889,Customers!A:L,12,FALSE),"")</f>
        <v>1611</v>
      </c>
      <c r="L889">
        <f>IFERROR(VLOOKUP(J889,Customers!A:M,13,FALSE),"")</f>
        <v>60300</v>
      </c>
      <c r="M889" t="str">
        <f>IFERROR(VLOOKUP(J889,Customers!A:H,8,FALSE),"")</f>
        <v>Glen Waverly</v>
      </c>
      <c r="N889">
        <f>IFERROR(VLOOKUP(K889,Employees!A:F,6,FALSE),"")</f>
        <v>6</v>
      </c>
      <c r="O889" t="str">
        <f>IFERROR(VLOOKUP(N889,Offices!A:B,2,FALSE),"")</f>
        <v>Sydney</v>
      </c>
      <c r="P889" s="6">
        <f>IFERROR(VLOOKUP(J889,Payments!A:C,3,FALSE),"")</f>
        <v>38196</v>
      </c>
      <c r="Q889">
        <f>IFERROR(VLOOKUP(J889,Payments!A:D,4,FALSE),"")</f>
        <v>9415.1299999999992</v>
      </c>
      <c r="R889" t="str">
        <f>IFERROR(VLOOKUP(B889,Products!A:C,3,FALSE),"")</f>
        <v>Vintage Cars</v>
      </c>
      <c r="S889">
        <f>IFERROR(VLOOKUP(B889,Products!A:G,7,FALSE),"")</f>
        <v>5992</v>
      </c>
      <c r="T889">
        <f>IFERROR(VLOOKUP(B889,Products!A:I,9,FALSE),"")</f>
        <v>104.72</v>
      </c>
      <c r="U889">
        <f t="shared" si="104"/>
        <v>1</v>
      </c>
      <c r="V889" t="str">
        <f t="shared" si="105"/>
        <v>Yes</v>
      </c>
      <c r="W889">
        <f t="shared" si="106"/>
        <v>2003</v>
      </c>
      <c r="X889">
        <f t="shared" si="107"/>
        <v>11</v>
      </c>
      <c r="Y889">
        <f>IFERROR(VLOOKUP(B889,Products!A:I,8,FALSE),"")</f>
        <v>60.74</v>
      </c>
      <c r="Z889">
        <f t="shared" si="108"/>
        <v>2239.9699999999998</v>
      </c>
      <c r="AA889">
        <f t="shared" si="109"/>
        <v>60.339150477444846</v>
      </c>
      <c r="AB889">
        <f t="shared" si="110"/>
        <v>0</v>
      </c>
      <c r="AC889">
        <f t="shared" si="111"/>
        <v>842.94999999999993</v>
      </c>
    </row>
    <row r="890" spans="1:29">
      <c r="A890">
        <v>10193</v>
      </c>
      <c r="B890" t="s">
        <v>142</v>
      </c>
      <c r="C890">
        <v>32</v>
      </c>
      <c r="D890">
        <v>79.37</v>
      </c>
      <c r="E890">
        <v>5</v>
      </c>
      <c r="F890" s="6">
        <f>IFERROR(VLOOKUP(A890,Orders!A:B,2,FALSE),"")</f>
        <v>37946</v>
      </c>
      <c r="G890" s="6">
        <f>IFERROR(VLOOKUP(A890,Orders!A:C,3,FALSE),"")</f>
        <v>37953</v>
      </c>
      <c r="H890" s="6">
        <f>IFERROR(VLOOKUP(A890,Orders!A:D,4,FALSE),"")</f>
        <v>37952</v>
      </c>
      <c r="I890" t="str">
        <f>IFERROR(VLOOKUP(A890,Orders!A:E,5,FALSE),"")</f>
        <v>Shipped</v>
      </c>
      <c r="J890">
        <f>IFERROR(VLOOKUP(A890,Orders!A:G,7,FALSE),"")</f>
        <v>471</v>
      </c>
      <c r="K890">
        <f>IFERROR(VLOOKUP(J890,Customers!A:L,12,FALSE),"")</f>
        <v>1611</v>
      </c>
      <c r="L890">
        <f>IFERROR(VLOOKUP(J890,Customers!A:M,13,FALSE),"")</f>
        <v>60300</v>
      </c>
      <c r="M890" t="str">
        <f>IFERROR(VLOOKUP(J890,Customers!A:H,8,FALSE),"")</f>
        <v>Glen Waverly</v>
      </c>
      <c r="N890">
        <f>IFERROR(VLOOKUP(K890,Employees!A:F,6,FALSE),"")</f>
        <v>6</v>
      </c>
      <c r="O890" t="str">
        <f>IFERROR(VLOOKUP(N890,Offices!A:B,2,FALSE),"")</f>
        <v>Sydney</v>
      </c>
      <c r="P890" s="6">
        <f>IFERROR(VLOOKUP(J890,Payments!A:C,3,FALSE),"")</f>
        <v>38196</v>
      </c>
      <c r="Q890">
        <f>IFERROR(VLOOKUP(J890,Payments!A:D,4,FALSE),"")</f>
        <v>9415.1299999999992</v>
      </c>
      <c r="R890" t="str">
        <f>IFERROR(VLOOKUP(B890,Products!A:C,3,FALSE),"")</f>
        <v>Vintage Cars</v>
      </c>
      <c r="S890">
        <f>IFERROR(VLOOKUP(B890,Products!A:G,7,FALSE),"")</f>
        <v>7913</v>
      </c>
      <c r="T890">
        <f>IFERROR(VLOOKUP(B890,Products!A:I,9,FALSE),"")</f>
        <v>99.21</v>
      </c>
      <c r="U890">
        <f t="shared" si="104"/>
        <v>1</v>
      </c>
      <c r="V890" t="str">
        <f t="shared" si="105"/>
        <v>Yes</v>
      </c>
      <c r="W890">
        <f t="shared" si="106"/>
        <v>2003</v>
      </c>
      <c r="X890">
        <f t="shared" si="107"/>
        <v>11</v>
      </c>
      <c r="Y890">
        <f>IFERROR(VLOOKUP(B890,Products!A:I,8,FALSE),"")</f>
        <v>57.54</v>
      </c>
      <c r="Z890">
        <f t="shared" si="108"/>
        <v>2539.84</v>
      </c>
      <c r="AA890">
        <f t="shared" si="109"/>
        <v>37.93882516510255</v>
      </c>
      <c r="AB890">
        <f t="shared" si="110"/>
        <v>0</v>
      </c>
      <c r="AC890">
        <f t="shared" si="111"/>
        <v>698.56000000000017</v>
      </c>
    </row>
    <row r="891" spans="1:29">
      <c r="A891">
        <v>10193</v>
      </c>
      <c r="B891" t="s">
        <v>126</v>
      </c>
      <c r="C891">
        <v>24</v>
      </c>
      <c r="D891">
        <v>92.03</v>
      </c>
      <c r="E891">
        <v>15</v>
      </c>
      <c r="F891" s="6">
        <f>IFERROR(VLOOKUP(A891,Orders!A:B,2,FALSE),"")</f>
        <v>37946</v>
      </c>
      <c r="G891" s="6">
        <f>IFERROR(VLOOKUP(A891,Orders!A:C,3,FALSE),"")</f>
        <v>37953</v>
      </c>
      <c r="H891" s="6">
        <f>IFERROR(VLOOKUP(A891,Orders!A:D,4,FALSE),"")</f>
        <v>37952</v>
      </c>
      <c r="I891" t="str">
        <f>IFERROR(VLOOKUP(A891,Orders!A:E,5,FALSE),"")</f>
        <v>Shipped</v>
      </c>
      <c r="J891">
        <f>IFERROR(VLOOKUP(A891,Orders!A:G,7,FALSE),"")</f>
        <v>471</v>
      </c>
      <c r="K891">
        <f>IFERROR(VLOOKUP(J891,Customers!A:L,12,FALSE),"")</f>
        <v>1611</v>
      </c>
      <c r="L891">
        <f>IFERROR(VLOOKUP(J891,Customers!A:M,13,FALSE),"")</f>
        <v>60300</v>
      </c>
      <c r="M891" t="str">
        <f>IFERROR(VLOOKUP(J891,Customers!A:H,8,FALSE),"")</f>
        <v>Glen Waverly</v>
      </c>
      <c r="N891">
        <f>IFERROR(VLOOKUP(K891,Employees!A:F,6,FALSE),"")</f>
        <v>6</v>
      </c>
      <c r="O891" t="str">
        <f>IFERROR(VLOOKUP(N891,Offices!A:B,2,FALSE),"")</f>
        <v>Sydney</v>
      </c>
      <c r="P891" s="6">
        <f>IFERROR(VLOOKUP(J891,Payments!A:C,3,FALSE),"")</f>
        <v>38196</v>
      </c>
      <c r="Q891">
        <f>IFERROR(VLOOKUP(J891,Payments!A:D,4,FALSE),"")</f>
        <v>9415.1299999999992</v>
      </c>
      <c r="R891" t="str">
        <f>IFERROR(VLOOKUP(B891,Products!A:C,3,FALSE),"")</f>
        <v>Vintage Cars</v>
      </c>
      <c r="S891">
        <f>IFERROR(VLOOKUP(B891,Products!A:G,7,FALSE),"")</f>
        <v>6553</v>
      </c>
      <c r="T891">
        <f>IFERROR(VLOOKUP(B891,Products!A:I,9,FALSE),"")</f>
        <v>92.03</v>
      </c>
      <c r="U891">
        <f t="shared" si="104"/>
        <v>1</v>
      </c>
      <c r="V891" t="str">
        <f t="shared" si="105"/>
        <v>Yes</v>
      </c>
      <c r="W891">
        <f t="shared" si="106"/>
        <v>2003</v>
      </c>
      <c r="X891">
        <f t="shared" si="107"/>
        <v>11</v>
      </c>
      <c r="Y891">
        <f>IFERROR(VLOOKUP(B891,Products!A:I,8,FALSE),"")</f>
        <v>43.26</v>
      </c>
      <c r="Z891">
        <f t="shared" si="108"/>
        <v>2208.7200000000003</v>
      </c>
      <c r="AA891">
        <f t="shared" si="109"/>
        <v>112.73693943596857</v>
      </c>
      <c r="AB891">
        <f t="shared" si="110"/>
        <v>1</v>
      </c>
      <c r="AC891">
        <f t="shared" si="111"/>
        <v>1170.48</v>
      </c>
    </row>
    <row r="892" spans="1:29">
      <c r="A892">
        <v>10193</v>
      </c>
      <c r="B892" t="s">
        <v>226</v>
      </c>
      <c r="C892">
        <v>25</v>
      </c>
      <c r="D892">
        <v>66.28</v>
      </c>
      <c r="E892">
        <v>16</v>
      </c>
      <c r="F892" s="6">
        <f>IFERROR(VLOOKUP(A892,Orders!A:B,2,FALSE),"")</f>
        <v>37946</v>
      </c>
      <c r="G892" s="6">
        <f>IFERROR(VLOOKUP(A892,Orders!A:C,3,FALSE),"")</f>
        <v>37953</v>
      </c>
      <c r="H892" s="6">
        <f>IFERROR(VLOOKUP(A892,Orders!A:D,4,FALSE),"")</f>
        <v>37952</v>
      </c>
      <c r="I892" t="str">
        <f>IFERROR(VLOOKUP(A892,Orders!A:E,5,FALSE),"")</f>
        <v>Shipped</v>
      </c>
      <c r="J892">
        <f>IFERROR(VLOOKUP(A892,Orders!A:G,7,FALSE),"")</f>
        <v>471</v>
      </c>
      <c r="K892">
        <f>IFERROR(VLOOKUP(J892,Customers!A:L,12,FALSE),"")</f>
        <v>1611</v>
      </c>
      <c r="L892">
        <f>IFERROR(VLOOKUP(J892,Customers!A:M,13,FALSE),"")</f>
        <v>60300</v>
      </c>
      <c r="M892" t="str">
        <f>IFERROR(VLOOKUP(J892,Customers!A:H,8,FALSE),"")</f>
        <v>Glen Waverly</v>
      </c>
      <c r="N892">
        <f>IFERROR(VLOOKUP(K892,Employees!A:F,6,FALSE),"")</f>
        <v>6</v>
      </c>
      <c r="O892" t="str">
        <f>IFERROR(VLOOKUP(N892,Offices!A:B,2,FALSE),"")</f>
        <v>Sydney</v>
      </c>
      <c r="P892" s="6">
        <f>IFERROR(VLOOKUP(J892,Payments!A:C,3,FALSE),"")</f>
        <v>38196</v>
      </c>
      <c r="Q892">
        <f>IFERROR(VLOOKUP(J892,Payments!A:D,4,FALSE),"")</f>
        <v>9415.1299999999992</v>
      </c>
      <c r="R892" t="str">
        <f>IFERROR(VLOOKUP(B892,Products!A:C,3,FALSE),"")</f>
        <v>Classic Cars</v>
      </c>
      <c r="S892">
        <f>IFERROR(VLOOKUP(B892,Products!A:G,7,FALSE),"")</f>
        <v>3209</v>
      </c>
      <c r="T892">
        <f>IFERROR(VLOOKUP(B892,Products!A:I,9,FALSE),"")</f>
        <v>71.27</v>
      </c>
      <c r="U892">
        <f t="shared" si="104"/>
        <v>1</v>
      </c>
      <c r="V892" t="str">
        <f t="shared" si="105"/>
        <v>Yes</v>
      </c>
      <c r="W892">
        <f t="shared" si="106"/>
        <v>2003</v>
      </c>
      <c r="X892">
        <f t="shared" si="107"/>
        <v>11</v>
      </c>
      <c r="Y892">
        <f>IFERROR(VLOOKUP(B892,Products!A:I,8,FALSE),"")</f>
        <v>34.21</v>
      </c>
      <c r="Z892">
        <f t="shared" si="108"/>
        <v>1657</v>
      </c>
      <c r="AA892">
        <f t="shared" si="109"/>
        <v>93.744519146448397</v>
      </c>
      <c r="AB892">
        <f t="shared" si="110"/>
        <v>1</v>
      </c>
      <c r="AC892">
        <f t="shared" si="111"/>
        <v>801.75</v>
      </c>
    </row>
    <row r="893" spans="1:29">
      <c r="A893">
        <v>10193</v>
      </c>
      <c r="B893" t="s">
        <v>130</v>
      </c>
      <c r="C893">
        <v>26</v>
      </c>
      <c r="D893">
        <v>32.19</v>
      </c>
      <c r="E893">
        <v>10</v>
      </c>
      <c r="F893" s="6">
        <f>IFERROR(VLOOKUP(A893,Orders!A:B,2,FALSE),"")</f>
        <v>37946</v>
      </c>
      <c r="G893" s="6">
        <f>IFERROR(VLOOKUP(A893,Orders!A:C,3,FALSE),"")</f>
        <v>37953</v>
      </c>
      <c r="H893" s="6">
        <f>IFERROR(VLOOKUP(A893,Orders!A:D,4,FALSE),"")</f>
        <v>37952</v>
      </c>
      <c r="I893" t="str">
        <f>IFERROR(VLOOKUP(A893,Orders!A:E,5,FALSE),"")</f>
        <v>Shipped</v>
      </c>
      <c r="J893">
        <f>IFERROR(VLOOKUP(A893,Orders!A:G,7,FALSE),"")</f>
        <v>471</v>
      </c>
      <c r="K893">
        <f>IFERROR(VLOOKUP(J893,Customers!A:L,12,FALSE),"")</f>
        <v>1611</v>
      </c>
      <c r="L893">
        <f>IFERROR(VLOOKUP(J893,Customers!A:M,13,FALSE),"")</f>
        <v>60300</v>
      </c>
      <c r="M893" t="str">
        <f>IFERROR(VLOOKUP(J893,Customers!A:H,8,FALSE),"")</f>
        <v>Glen Waverly</v>
      </c>
      <c r="N893">
        <f>IFERROR(VLOOKUP(K893,Employees!A:F,6,FALSE),"")</f>
        <v>6</v>
      </c>
      <c r="O893" t="str">
        <f>IFERROR(VLOOKUP(N893,Offices!A:B,2,FALSE),"")</f>
        <v>Sydney</v>
      </c>
      <c r="P893" s="6">
        <f>IFERROR(VLOOKUP(J893,Payments!A:C,3,FALSE),"")</f>
        <v>38196</v>
      </c>
      <c r="Q893">
        <f>IFERROR(VLOOKUP(J893,Payments!A:D,4,FALSE),"")</f>
        <v>9415.1299999999992</v>
      </c>
      <c r="R893" t="str">
        <f>IFERROR(VLOOKUP(B893,Products!A:C,3,FALSE),"")</f>
        <v>Vintage Cars</v>
      </c>
      <c r="S893">
        <f>IFERROR(VLOOKUP(B893,Products!A:G,7,FALSE),"")</f>
        <v>7332</v>
      </c>
      <c r="T893">
        <f>IFERROR(VLOOKUP(B893,Products!A:I,9,FALSE),"")</f>
        <v>33.19</v>
      </c>
      <c r="U893">
        <f t="shared" si="104"/>
        <v>1</v>
      </c>
      <c r="V893" t="str">
        <f t="shared" si="105"/>
        <v>Yes</v>
      </c>
      <c r="W893">
        <f t="shared" si="106"/>
        <v>2003</v>
      </c>
      <c r="X893">
        <f t="shared" si="107"/>
        <v>11</v>
      </c>
      <c r="Y893">
        <f>IFERROR(VLOOKUP(B893,Products!A:I,8,FALSE),"")</f>
        <v>22.57</v>
      </c>
      <c r="Z893">
        <f t="shared" si="108"/>
        <v>836.93999999999994</v>
      </c>
      <c r="AA893">
        <f t="shared" si="109"/>
        <v>42.62295081967212</v>
      </c>
      <c r="AB893">
        <f t="shared" si="110"/>
        <v>0</v>
      </c>
      <c r="AC893">
        <f t="shared" si="111"/>
        <v>250.11999999999995</v>
      </c>
    </row>
    <row r="894" spans="1:29">
      <c r="A894">
        <v>10193</v>
      </c>
      <c r="B894" t="s">
        <v>131</v>
      </c>
      <c r="C894">
        <v>20</v>
      </c>
      <c r="D894">
        <v>44.8</v>
      </c>
      <c r="E894">
        <v>9</v>
      </c>
      <c r="F894" s="6">
        <f>IFERROR(VLOOKUP(A894,Orders!A:B,2,FALSE),"")</f>
        <v>37946</v>
      </c>
      <c r="G894" s="6">
        <f>IFERROR(VLOOKUP(A894,Orders!A:C,3,FALSE),"")</f>
        <v>37953</v>
      </c>
      <c r="H894" s="6">
        <f>IFERROR(VLOOKUP(A894,Orders!A:D,4,FALSE),"")</f>
        <v>37952</v>
      </c>
      <c r="I894" t="str">
        <f>IFERROR(VLOOKUP(A894,Orders!A:E,5,FALSE),"")</f>
        <v>Shipped</v>
      </c>
      <c r="J894">
        <f>IFERROR(VLOOKUP(A894,Orders!A:G,7,FALSE),"")</f>
        <v>471</v>
      </c>
      <c r="K894">
        <f>IFERROR(VLOOKUP(J894,Customers!A:L,12,FALSE),"")</f>
        <v>1611</v>
      </c>
      <c r="L894">
        <f>IFERROR(VLOOKUP(J894,Customers!A:M,13,FALSE),"")</f>
        <v>60300</v>
      </c>
      <c r="M894" t="str">
        <f>IFERROR(VLOOKUP(J894,Customers!A:H,8,FALSE),"")</f>
        <v>Glen Waverly</v>
      </c>
      <c r="N894">
        <f>IFERROR(VLOOKUP(K894,Employees!A:F,6,FALSE),"")</f>
        <v>6</v>
      </c>
      <c r="O894" t="str">
        <f>IFERROR(VLOOKUP(N894,Offices!A:B,2,FALSE),"")</f>
        <v>Sydney</v>
      </c>
      <c r="P894" s="6">
        <f>IFERROR(VLOOKUP(J894,Payments!A:C,3,FALSE),"")</f>
        <v>38196</v>
      </c>
      <c r="Q894">
        <f>IFERROR(VLOOKUP(J894,Payments!A:D,4,FALSE),"")</f>
        <v>9415.1299999999992</v>
      </c>
      <c r="R894" t="str">
        <f>IFERROR(VLOOKUP(B894,Products!A:C,3,FALSE),"")</f>
        <v>Vintage Cars</v>
      </c>
      <c r="S894">
        <f>IFERROR(VLOOKUP(B894,Products!A:G,7,FALSE),"")</f>
        <v>2847</v>
      </c>
      <c r="T894">
        <f>IFERROR(VLOOKUP(B894,Products!A:I,9,FALSE),"")</f>
        <v>44.8</v>
      </c>
      <c r="U894">
        <f t="shared" si="104"/>
        <v>1</v>
      </c>
      <c r="V894" t="str">
        <f t="shared" si="105"/>
        <v>Yes</v>
      </c>
      <c r="W894">
        <f t="shared" si="106"/>
        <v>2003</v>
      </c>
      <c r="X894">
        <f t="shared" si="107"/>
        <v>11</v>
      </c>
      <c r="Y894">
        <f>IFERROR(VLOOKUP(B894,Products!A:I,8,FALSE),"")</f>
        <v>20.61</v>
      </c>
      <c r="Z894">
        <f t="shared" si="108"/>
        <v>896</v>
      </c>
      <c r="AA894">
        <f t="shared" si="109"/>
        <v>117.37020863658418</v>
      </c>
      <c r="AB894">
        <f t="shared" si="110"/>
        <v>1</v>
      </c>
      <c r="AC894">
        <f t="shared" si="111"/>
        <v>483.79999999999995</v>
      </c>
    </row>
    <row r="895" spans="1:29">
      <c r="A895">
        <v>10193</v>
      </c>
      <c r="B895" t="s">
        <v>127</v>
      </c>
      <c r="C895">
        <v>22</v>
      </c>
      <c r="D895">
        <v>38.159999999999997</v>
      </c>
      <c r="E895">
        <v>12</v>
      </c>
      <c r="F895" s="6">
        <f>IFERROR(VLOOKUP(A895,Orders!A:B,2,FALSE),"")</f>
        <v>37946</v>
      </c>
      <c r="G895" s="6">
        <f>IFERROR(VLOOKUP(A895,Orders!A:C,3,FALSE),"")</f>
        <v>37953</v>
      </c>
      <c r="H895" s="6">
        <f>IFERROR(VLOOKUP(A895,Orders!A:D,4,FALSE),"")</f>
        <v>37952</v>
      </c>
      <c r="I895" t="str">
        <f>IFERROR(VLOOKUP(A895,Orders!A:E,5,FALSE),"")</f>
        <v>Shipped</v>
      </c>
      <c r="J895">
        <f>IFERROR(VLOOKUP(A895,Orders!A:G,7,FALSE),"")</f>
        <v>471</v>
      </c>
      <c r="K895">
        <f>IFERROR(VLOOKUP(J895,Customers!A:L,12,FALSE),"")</f>
        <v>1611</v>
      </c>
      <c r="L895">
        <f>IFERROR(VLOOKUP(J895,Customers!A:M,13,FALSE),"")</f>
        <v>60300</v>
      </c>
      <c r="M895" t="str">
        <f>IFERROR(VLOOKUP(J895,Customers!A:H,8,FALSE),"")</f>
        <v>Glen Waverly</v>
      </c>
      <c r="N895">
        <f>IFERROR(VLOOKUP(K895,Employees!A:F,6,FALSE),"")</f>
        <v>6</v>
      </c>
      <c r="O895" t="str">
        <f>IFERROR(VLOOKUP(N895,Offices!A:B,2,FALSE),"")</f>
        <v>Sydney</v>
      </c>
      <c r="P895" s="6">
        <f>IFERROR(VLOOKUP(J895,Payments!A:C,3,FALSE),"")</f>
        <v>38196</v>
      </c>
      <c r="Q895">
        <f>IFERROR(VLOOKUP(J895,Payments!A:D,4,FALSE),"")</f>
        <v>9415.1299999999992</v>
      </c>
      <c r="R895" t="str">
        <f>IFERROR(VLOOKUP(B895,Products!A:C,3,FALSE),"")</f>
        <v>Vintage Cars</v>
      </c>
      <c r="S895">
        <f>IFERROR(VLOOKUP(B895,Products!A:G,7,FALSE),"")</f>
        <v>2081</v>
      </c>
      <c r="T895">
        <f>IFERROR(VLOOKUP(B895,Products!A:I,9,FALSE),"")</f>
        <v>41.03</v>
      </c>
      <c r="U895">
        <f t="shared" si="104"/>
        <v>1</v>
      </c>
      <c r="V895" t="str">
        <f t="shared" si="105"/>
        <v>Yes</v>
      </c>
      <c r="W895">
        <f t="shared" si="106"/>
        <v>2003</v>
      </c>
      <c r="X895">
        <f t="shared" si="107"/>
        <v>11</v>
      </c>
      <c r="Y895">
        <f>IFERROR(VLOOKUP(B895,Products!A:I,8,FALSE),"")</f>
        <v>21.75</v>
      </c>
      <c r="Z895">
        <f t="shared" si="108"/>
        <v>839.52</v>
      </c>
      <c r="AA895">
        <f t="shared" si="109"/>
        <v>75.448275862068954</v>
      </c>
      <c r="AB895">
        <f t="shared" si="110"/>
        <v>1</v>
      </c>
      <c r="AC895">
        <f t="shared" si="111"/>
        <v>361.01999999999992</v>
      </c>
    </row>
    <row r="896" spans="1:29">
      <c r="A896">
        <v>10193</v>
      </c>
      <c r="B896" t="s">
        <v>146</v>
      </c>
      <c r="C896">
        <v>20</v>
      </c>
      <c r="D896">
        <v>92.52</v>
      </c>
      <c r="E896">
        <v>4</v>
      </c>
      <c r="F896" s="6">
        <f>IFERROR(VLOOKUP(A896,Orders!A:B,2,FALSE),"")</f>
        <v>37946</v>
      </c>
      <c r="G896" s="6">
        <f>IFERROR(VLOOKUP(A896,Orders!A:C,3,FALSE),"")</f>
        <v>37953</v>
      </c>
      <c r="H896" s="6">
        <f>IFERROR(VLOOKUP(A896,Orders!A:D,4,FALSE),"")</f>
        <v>37952</v>
      </c>
      <c r="I896" t="str">
        <f>IFERROR(VLOOKUP(A896,Orders!A:E,5,FALSE),"")</f>
        <v>Shipped</v>
      </c>
      <c r="J896">
        <f>IFERROR(VLOOKUP(A896,Orders!A:G,7,FALSE),"")</f>
        <v>471</v>
      </c>
      <c r="K896">
        <f>IFERROR(VLOOKUP(J896,Customers!A:L,12,FALSE),"")</f>
        <v>1611</v>
      </c>
      <c r="L896">
        <f>IFERROR(VLOOKUP(J896,Customers!A:M,13,FALSE),"")</f>
        <v>60300</v>
      </c>
      <c r="M896" t="str">
        <f>IFERROR(VLOOKUP(J896,Customers!A:H,8,FALSE),"")</f>
        <v>Glen Waverly</v>
      </c>
      <c r="N896">
        <f>IFERROR(VLOOKUP(K896,Employees!A:F,6,FALSE),"")</f>
        <v>6</v>
      </c>
      <c r="O896" t="str">
        <f>IFERROR(VLOOKUP(N896,Offices!A:B,2,FALSE),"")</f>
        <v>Sydney</v>
      </c>
      <c r="P896" s="6">
        <f>IFERROR(VLOOKUP(J896,Payments!A:C,3,FALSE),"")</f>
        <v>38196</v>
      </c>
      <c r="Q896">
        <f>IFERROR(VLOOKUP(J896,Payments!A:D,4,FALSE),"")</f>
        <v>9415.1299999999992</v>
      </c>
      <c r="R896" t="str">
        <f>IFERROR(VLOOKUP(B896,Products!A:C,3,FALSE),"")</f>
        <v>Vintage Cars</v>
      </c>
      <c r="S896">
        <f>IFERROR(VLOOKUP(B896,Products!A:G,7,FALSE),"")</f>
        <v>4710</v>
      </c>
      <c r="T896">
        <f>IFERROR(VLOOKUP(B896,Products!A:I,9,FALSE),"")</f>
        <v>97.39</v>
      </c>
      <c r="U896">
        <f t="shared" si="104"/>
        <v>1</v>
      </c>
      <c r="V896" t="str">
        <f t="shared" si="105"/>
        <v>Yes</v>
      </c>
      <c r="W896">
        <f t="shared" si="106"/>
        <v>2003</v>
      </c>
      <c r="X896">
        <f t="shared" si="107"/>
        <v>11</v>
      </c>
      <c r="Y896">
        <f>IFERROR(VLOOKUP(B896,Products!A:I,8,FALSE),"")</f>
        <v>57.46</v>
      </c>
      <c r="Z896">
        <f t="shared" si="108"/>
        <v>1850.3999999999999</v>
      </c>
      <c r="AA896">
        <f t="shared" si="109"/>
        <v>61.016359206404445</v>
      </c>
      <c r="AB896">
        <f t="shared" si="110"/>
        <v>0</v>
      </c>
      <c r="AC896">
        <f t="shared" si="111"/>
        <v>701.19999999999993</v>
      </c>
    </row>
    <row r="897" spans="1:29">
      <c r="A897">
        <v>10194</v>
      </c>
      <c r="B897" t="s">
        <v>134</v>
      </c>
      <c r="C897">
        <v>42</v>
      </c>
      <c r="D897">
        <v>203.59</v>
      </c>
      <c r="E897">
        <v>11</v>
      </c>
      <c r="F897" s="6">
        <f>IFERROR(VLOOKUP(A897,Orders!A:B,2,FALSE),"")</f>
        <v>37950</v>
      </c>
      <c r="G897" s="6">
        <f>IFERROR(VLOOKUP(A897,Orders!A:C,3,FALSE),"")</f>
        <v>37957</v>
      </c>
      <c r="H897" s="6">
        <f>IFERROR(VLOOKUP(A897,Orders!A:D,4,FALSE),"")</f>
        <v>37951</v>
      </c>
      <c r="I897" t="str">
        <f>IFERROR(VLOOKUP(A897,Orders!A:E,5,FALSE),"")</f>
        <v>Shipped</v>
      </c>
      <c r="J897">
        <f>IFERROR(VLOOKUP(A897,Orders!A:G,7,FALSE),"")</f>
        <v>146</v>
      </c>
      <c r="K897">
        <f>IFERROR(VLOOKUP(J897,Customers!A:L,12,FALSE),"")</f>
        <v>1337</v>
      </c>
      <c r="L897">
        <f>IFERROR(VLOOKUP(J897,Customers!A:M,13,FALSE),"")</f>
        <v>123900</v>
      </c>
      <c r="M897" t="str">
        <f>IFERROR(VLOOKUP(J897,Customers!A:H,8,FALSE),"")</f>
        <v>Lyon</v>
      </c>
      <c r="N897">
        <f>IFERROR(VLOOKUP(K897,Employees!A:F,6,FALSE),"")</f>
        <v>4</v>
      </c>
      <c r="O897" t="str">
        <f>IFERROR(VLOOKUP(N897,Offices!A:B,2,FALSE),"")</f>
        <v>Paris</v>
      </c>
      <c r="P897" s="6">
        <f>IFERROR(VLOOKUP(J897,Payments!A:C,3,FALSE),"")</f>
        <v>38064</v>
      </c>
      <c r="Q897">
        <f>IFERROR(VLOOKUP(J897,Payments!A:D,4,FALSE),"")</f>
        <v>40978.53</v>
      </c>
      <c r="R897" t="str">
        <f>IFERROR(VLOOKUP(B897,Products!A:C,3,FALSE),"")</f>
        <v>Classic Cars</v>
      </c>
      <c r="S897">
        <f>IFERROR(VLOOKUP(B897,Products!A:G,7,FALSE),"")</f>
        <v>7305</v>
      </c>
      <c r="T897">
        <f>IFERROR(VLOOKUP(B897,Products!A:I,9,FALSE),"")</f>
        <v>214.3</v>
      </c>
      <c r="U897">
        <f t="shared" si="104"/>
        <v>6</v>
      </c>
      <c r="V897" t="str">
        <f t="shared" si="105"/>
        <v>Yes</v>
      </c>
      <c r="W897">
        <f t="shared" si="106"/>
        <v>2003</v>
      </c>
      <c r="X897">
        <f t="shared" si="107"/>
        <v>11</v>
      </c>
      <c r="Y897">
        <f>IFERROR(VLOOKUP(B897,Products!A:I,8,FALSE),"")</f>
        <v>98.58</v>
      </c>
      <c r="Z897">
        <f t="shared" si="108"/>
        <v>8550.7800000000007</v>
      </c>
      <c r="AA897">
        <f t="shared" si="109"/>
        <v>106.52262122134309</v>
      </c>
      <c r="AB897">
        <f t="shared" si="110"/>
        <v>1</v>
      </c>
      <c r="AC897">
        <f t="shared" si="111"/>
        <v>4410.42</v>
      </c>
    </row>
    <row r="898" spans="1:29">
      <c r="A898">
        <v>10194</v>
      </c>
      <c r="B898" t="s">
        <v>135</v>
      </c>
      <c r="C898">
        <v>26</v>
      </c>
      <c r="D898">
        <v>134.44</v>
      </c>
      <c r="E898">
        <v>4</v>
      </c>
      <c r="F898" s="6">
        <f>IFERROR(VLOOKUP(A898,Orders!A:B,2,FALSE),"")</f>
        <v>37950</v>
      </c>
      <c r="G898" s="6">
        <f>IFERROR(VLOOKUP(A898,Orders!A:C,3,FALSE),"")</f>
        <v>37957</v>
      </c>
      <c r="H898" s="6">
        <f>IFERROR(VLOOKUP(A898,Orders!A:D,4,FALSE),"")</f>
        <v>37951</v>
      </c>
      <c r="I898" t="str">
        <f>IFERROR(VLOOKUP(A898,Orders!A:E,5,FALSE),"")</f>
        <v>Shipped</v>
      </c>
      <c r="J898">
        <f>IFERROR(VLOOKUP(A898,Orders!A:G,7,FALSE),"")</f>
        <v>146</v>
      </c>
      <c r="K898">
        <f>IFERROR(VLOOKUP(J898,Customers!A:L,12,FALSE),"")</f>
        <v>1337</v>
      </c>
      <c r="L898">
        <f>IFERROR(VLOOKUP(J898,Customers!A:M,13,FALSE),"")</f>
        <v>123900</v>
      </c>
      <c r="M898" t="str">
        <f>IFERROR(VLOOKUP(J898,Customers!A:H,8,FALSE),"")</f>
        <v>Lyon</v>
      </c>
      <c r="N898">
        <f>IFERROR(VLOOKUP(K898,Employees!A:F,6,FALSE),"")</f>
        <v>4</v>
      </c>
      <c r="O898" t="str">
        <f>IFERROR(VLOOKUP(N898,Offices!A:B,2,FALSE),"")</f>
        <v>Paris</v>
      </c>
      <c r="P898" s="6">
        <f>IFERROR(VLOOKUP(J898,Payments!A:C,3,FALSE),"")</f>
        <v>38064</v>
      </c>
      <c r="Q898">
        <f>IFERROR(VLOOKUP(J898,Payments!A:D,4,FALSE),"")</f>
        <v>40978.53</v>
      </c>
      <c r="R898" t="str">
        <f>IFERROR(VLOOKUP(B898,Products!A:C,3,FALSE),"")</f>
        <v>Classic Cars</v>
      </c>
      <c r="S898">
        <f>IFERROR(VLOOKUP(B898,Products!A:G,7,FALSE),"")</f>
        <v>6791</v>
      </c>
      <c r="T898">
        <f>IFERROR(VLOOKUP(B898,Products!A:I,9,FALSE),"")</f>
        <v>147.74</v>
      </c>
      <c r="U898">
        <f t="shared" ref="U898:U961" si="112">G898-H898</f>
        <v>6</v>
      </c>
      <c r="V898" t="str">
        <f t="shared" ref="V898:V961" si="113">IF(OR(I898="Shipped",I898="Resolved"),IF(U898&lt;=6,"Yes","No"),"")</f>
        <v>Yes</v>
      </c>
      <c r="W898">
        <f t="shared" ref="W898:W961" si="114">YEAR(F898)</f>
        <v>2003</v>
      </c>
      <c r="X898">
        <f t="shared" ref="X898:X961" si="115">MONTH(F898)</f>
        <v>11</v>
      </c>
      <c r="Y898">
        <f>IFERROR(VLOOKUP(B898,Products!A:I,8,FALSE),"")</f>
        <v>103.42</v>
      </c>
      <c r="Z898">
        <f t="shared" ref="Z898:Z961" si="116">C898*D898</f>
        <v>3495.44</v>
      </c>
      <c r="AA898">
        <f t="shared" ref="AA898:AA961" si="117">((D898-Y898)/Y898)*100</f>
        <v>29.994198414233221</v>
      </c>
      <c r="AB898">
        <f t="shared" ref="AB898:AB961" si="118">IF(AA898&gt;=67, 1,0)</f>
        <v>0</v>
      </c>
      <c r="AC898">
        <f t="shared" ref="AC898:AC961" si="119">C898*(D898-Y898)</f>
        <v>806.51999999999987</v>
      </c>
    </row>
    <row r="899" spans="1:29">
      <c r="A899">
        <v>10194</v>
      </c>
      <c r="B899" t="s">
        <v>136</v>
      </c>
      <c r="C899">
        <v>38</v>
      </c>
      <c r="D899">
        <v>124.37</v>
      </c>
      <c r="E899">
        <v>8</v>
      </c>
      <c r="F899" s="6">
        <f>IFERROR(VLOOKUP(A899,Orders!A:B,2,FALSE),"")</f>
        <v>37950</v>
      </c>
      <c r="G899" s="6">
        <f>IFERROR(VLOOKUP(A899,Orders!A:C,3,FALSE),"")</f>
        <v>37957</v>
      </c>
      <c r="H899" s="6">
        <f>IFERROR(VLOOKUP(A899,Orders!A:D,4,FALSE),"")</f>
        <v>37951</v>
      </c>
      <c r="I899" t="str">
        <f>IFERROR(VLOOKUP(A899,Orders!A:E,5,FALSE),"")</f>
        <v>Shipped</v>
      </c>
      <c r="J899">
        <f>IFERROR(VLOOKUP(A899,Orders!A:G,7,FALSE),"")</f>
        <v>146</v>
      </c>
      <c r="K899">
        <f>IFERROR(VLOOKUP(J899,Customers!A:L,12,FALSE),"")</f>
        <v>1337</v>
      </c>
      <c r="L899">
        <f>IFERROR(VLOOKUP(J899,Customers!A:M,13,FALSE),"")</f>
        <v>123900</v>
      </c>
      <c r="M899" t="str">
        <f>IFERROR(VLOOKUP(J899,Customers!A:H,8,FALSE),"")</f>
        <v>Lyon</v>
      </c>
      <c r="N899">
        <f>IFERROR(VLOOKUP(K899,Employees!A:F,6,FALSE),"")</f>
        <v>4</v>
      </c>
      <c r="O899" t="str">
        <f>IFERROR(VLOOKUP(N899,Offices!A:B,2,FALSE),"")</f>
        <v>Paris</v>
      </c>
      <c r="P899" s="6">
        <f>IFERROR(VLOOKUP(J899,Payments!A:C,3,FALSE),"")</f>
        <v>38064</v>
      </c>
      <c r="Q899">
        <f>IFERROR(VLOOKUP(J899,Payments!A:D,4,FALSE),"")</f>
        <v>40978.53</v>
      </c>
      <c r="R899" t="str">
        <f>IFERROR(VLOOKUP(B899,Products!A:C,3,FALSE),"")</f>
        <v>Trucks and Buses</v>
      </c>
      <c r="S899">
        <f>IFERROR(VLOOKUP(B899,Products!A:G,7,FALSE),"")</f>
        <v>1579</v>
      </c>
      <c r="T899">
        <f>IFERROR(VLOOKUP(B899,Products!A:I,9,FALSE),"")</f>
        <v>136.66999999999999</v>
      </c>
      <c r="U899">
        <f t="shared" si="112"/>
        <v>6</v>
      </c>
      <c r="V899" t="str">
        <f t="shared" si="113"/>
        <v>Yes</v>
      </c>
      <c r="W899">
        <f t="shared" si="114"/>
        <v>2003</v>
      </c>
      <c r="X899">
        <f t="shared" si="115"/>
        <v>11</v>
      </c>
      <c r="Y899">
        <f>IFERROR(VLOOKUP(B899,Products!A:I,8,FALSE),"")</f>
        <v>77.900000000000006</v>
      </c>
      <c r="Z899">
        <f t="shared" si="116"/>
        <v>4726.0600000000004</v>
      </c>
      <c r="AA899">
        <f t="shared" si="117"/>
        <v>59.653401797175867</v>
      </c>
      <c r="AB899">
        <f t="shared" si="118"/>
        <v>0</v>
      </c>
      <c r="AC899">
        <f t="shared" si="119"/>
        <v>1765.86</v>
      </c>
    </row>
    <row r="900" spans="1:29">
      <c r="A900">
        <v>10194</v>
      </c>
      <c r="B900" t="s">
        <v>137</v>
      </c>
      <c r="C900">
        <v>21</v>
      </c>
      <c r="D900">
        <v>103.84</v>
      </c>
      <c r="E900">
        <v>10</v>
      </c>
      <c r="F900" s="6">
        <f>IFERROR(VLOOKUP(A900,Orders!A:B,2,FALSE),"")</f>
        <v>37950</v>
      </c>
      <c r="G900" s="6">
        <f>IFERROR(VLOOKUP(A900,Orders!A:C,3,FALSE),"")</f>
        <v>37957</v>
      </c>
      <c r="H900" s="6">
        <f>IFERROR(VLOOKUP(A900,Orders!A:D,4,FALSE),"")</f>
        <v>37951</v>
      </c>
      <c r="I900" t="str">
        <f>IFERROR(VLOOKUP(A900,Orders!A:E,5,FALSE),"")</f>
        <v>Shipped</v>
      </c>
      <c r="J900">
        <f>IFERROR(VLOOKUP(A900,Orders!A:G,7,FALSE),"")</f>
        <v>146</v>
      </c>
      <c r="K900">
        <f>IFERROR(VLOOKUP(J900,Customers!A:L,12,FALSE),"")</f>
        <v>1337</v>
      </c>
      <c r="L900">
        <f>IFERROR(VLOOKUP(J900,Customers!A:M,13,FALSE),"")</f>
        <v>123900</v>
      </c>
      <c r="M900" t="str">
        <f>IFERROR(VLOOKUP(J900,Customers!A:H,8,FALSE),"")</f>
        <v>Lyon</v>
      </c>
      <c r="N900">
        <f>IFERROR(VLOOKUP(K900,Employees!A:F,6,FALSE),"")</f>
        <v>4</v>
      </c>
      <c r="O900" t="str">
        <f>IFERROR(VLOOKUP(N900,Offices!A:B,2,FALSE),"")</f>
        <v>Paris</v>
      </c>
      <c r="P900" s="6">
        <f>IFERROR(VLOOKUP(J900,Payments!A:C,3,FALSE),"")</f>
        <v>38064</v>
      </c>
      <c r="Q900">
        <f>IFERROR(VLOOKUP(J900,Payments!A:D,4,FALSE),"")</f>
        <v>40978.53</v>
      </c>
      <c r="R900" t="str">
        <f>IFERROR(VLOOKUP(B900,Products!A:C,3,FALSE),"")</f>
        <v>Trucks and Buses</v>
      </c>
      <c r="S900">
        <f>IFERROR(VLOOKUP(B900,Products!A:G,7,FALSE),"")</f>
        <v>2613</v>
      </c>
      <c r="T900">
        <f>IFERROR(VLOOKUP(B900,Products!A:I,9,FALSE),"")</f>
        <v>116.67</v>
      </c>
      <c r="U900">
        <f t="shared" si="112"/>
        <v>6</v>
      </c>
      <c r="V900" t="str">
        <f t="shared" si="113"/>
        <v>Yes</v>
      </c>
      <c r="W900">
        <f t="shared" si="114"/>
        <v>2003</v>
      </c>
      <c r="X900">
        <f t="shared" si="115"/>
        <v>11</v>
      </c>
      <c r="Y900">
        <f>IFERROR(VLOOKUP(B900,Products!A:I,8,FALSE),"")</f>
        <v>58.33</v>
      </c>
      <c r="Z900">
        <f t="shared" si="116"/>
        <v>2180.64</v>
      </c>
      <c r="AA900">
        <f t="shared" si="117"/>
        <v>78.021601234356268</v>
      </c>
      <c r="AB900">
        <f t="shared" si="118"/>
        <v>1</v>
      </c>
      <c r="AC900">
        <f t="shared" si="119"/>
        <v>955.71000000000015</v>
      </c>
    </row>
    <row r="901" spans="1:29">
      <c r="A901">
        <v>10194</v>
      </c>
      <c r="B901" t="s">
        <v>138</v>
      </c>
      <c r="C901">
        <v>45</v>
      </c>
      <c r="D901">
        <v>51.05</v>
      </c>
      <c r="E901">
        <v>2</v>
      </c>
      <c r="F901" s="6">
        <f>IFERROR(VLOOKUP(A901,Orders!A:B,2,FALSE),"")</f>
        <v>37950</v>
      </c>
      <c r="G901" s="6">
        <f>IFERROR(VLOOKUP(A901,Orders!A:C,3,FALSE),"")</f>
        <v>37957</v>
      </c>
      <c r="H901" s="6">
        <f>IFERROR(VLOOKUP(A901,Orders!A:D,4,FALSE),"")</f>
        <v>37951</v>
      </c>
      <c r="I901" t="str">
        <f>IFERROR(VLOOKUP(A901,Orders!A:E,5,FALSE),"")</f>
        <v>Shipped</v>
      </c>
      <c r="J901">
        <f>IFERROR(VLOOKUP(A901,Orders!A:G,7,FALSE),"")</f>
        <v>146</v>
      </c>
      <c r="K901">
        <f>IFERROR(VLOOKUP(J901,Customers!A:L,12,FALSE),"")</f>
        <v>1337</v>
      </c>
      <c r="L901">
        <f>IFERROR(VLOOKUP(J901,Customers!A:M,13,FALSE),"")</f>
        <v>123900</v>
      </c>
      <c r="M901" t="str">
        <f>IFERROR(VLOOKUP(J901,Customers!A:H,8,FALSE),"")</f>
        <v>Lyon</v>
      </c>
      <c r="N901">
        <f>IFERROR(VLOOKUP(K901,Employees!A:F,6,FALSE),"")</f>
        <v>4</v>
      </c>
      <c r="O901" t="str">
        <f>IFERROR(VLOOKUP(N901,Offices!A:B,2,FALSE),"")</f>
        <v>Paris</v>
      </c>
      <c r="P901" s="6">
        <f>IFERROR(VLOOKUP(J901,Payments!A:C,3,FALSE),"")</f>
        <v>38064</v>
      </c>
      <c r="Q901">
        <f>IFERROR(VLOOKUP(J901,Payments!A:D,4,FALSE),"")</f>
        <v>40978.53</v>
      </c>
      <c r="R901" t="str">
        <f>IFERROR(VLOOKUP(B901,Products!A:C,3,FALSE),"")</f>
        <v>Trucks and Buses</v>
      </c>
      <c r="S901">
        <f>IFERROR(VLOOKUP(B901,Products!A:G,7,FALSE),"")</f>
        <v>2018</v>
      </c>
      <c r="T901">
        <f>IFERROR(VLOOKUP(B901,Products!A:I,9,FALSE),"")</f>
        <v>60.77</v>
      </c>
      <c r="U901">
        <f t="shared" si="112"/>
        <v>6</v>
      </c>
      <c r="V901" t="str">
        <f t="shared" si="113"/>
        <v>Yes</v>
      </c>
      <c r="W901">
        <f t="shared" si="114"/>
        <v>2003</v>
      </c>
      <c r="X901">
        <f t="shared" si="115"/>
        <v>11</v>
      </c>
      <c r="Y901">
        <f>IFERROR(VLOOKUP(B901,Products!A:I,8,FALSE),"")</f>
        <v>24.92</v>
      </c>
      <c r="Z901">
        <f t="shared" si="116"/>
        <v>2297.25</v>
      </c>
      <c r="AA901">
        <f t="shared" si="117"/>
        <v>104.85553772070624</v>
      </c>
      <c r="AB901">
        <f t="shared" si="118"/>
        <v>1</v>
      </c>
      <c r="AC901">
        <f t="shared" si="119"/>
        <v>1175.8499999999999</v>
      </c>
    </row>
    <row r="902" spans="1:29">
      <c r="A902">
        <v>10194</v>
      </c>
      <c r="B902" t="s">
        <v>143</v>
      </c>
      <c r="C902">
        <v>32</v>
      </c>
      <c r="D902">
        <v>113.82</v>
      </c>
      <c r="E902">
        <v>5</v>
      </c>
      <c r="F902" s="6">
        <f>IFERROR(VLOOKUP(A902,Orders!A:B,2,FALSE),"")</f>
        <v>37950</v>
      </c>
      <c r="G902" s="6">
        <f>IFERROR(VLOOKUP(A902,Orders!A:C,3,FALSE),"")</f>
        <v>37957</v>
      </c>
      <c r="H902" s="6">
        <f>IFERROR(VLOOKUP(A902,Orders!A:D,4,FALSE),"")</f>
        <v>37951</v>
      </c>
      <c r="I902" t="str">
        <f>IFERROR(VLOOKUP(A902,Orders!A:E,5,FALSE),"")</f>
        <v>Shipped</v>
      </c>
      <c r="J902">
        <f>IFERROR(VLOOKUP(A902,Orders!A:G,7,FALSE),"")</f>
        <v>146</v>
      </c>
      <c r="K902">
        <f>IFERROR(VLOOKUP(J902,Customers!A:L,12,FALSE),"")</f>
        <v>1337</v>
      </c>
      <c r="L902">
        <f>IFERROR(VLOOKUP(J902,Customers!A:M,13,FALSE),"")</f>
        <v>123900</v>
      </c>
      <c r="M902" t="str">
        <f>IFERROR(VLOOKUP(J902,Customers!A:H,8,FALSE),"")</f>
        <v>Lyon</v>
      </c>
      <c r="N902">
        <f>IFERROR(VLOOKUP(K902,Employees!A:F,6,FALSE),"")</f>
        <v>4</v>
      </c>
      <c r="O902" t="str">
        <f>IFERROR(VLOOKUP(N902,Offices!A:B,2,FALSE),"")</f>
        <v>Paris</v>
      </c>
      <c r="P902" s="6">
        <f>IFERROR(VLOOKUP(J902,Payments!A:C,3,FALSE),"")</f>
        <v>38064</v>
      </c>
      <c r="Q902">
        <f>IFERROR(VLOOKUP(J902,Payments!A:D,4,FALSE),"")</f>
        <v>40978.53</v>
      </c>
      <c r="R902" t="str">
        <f>IFERROR(VLOOKUP(B902,Products!A:C,3,FALSE),"")</f>
        <v>Trucks and Buses</v>
      </c>
      <c r="S902">
        <f>IFERROR(VLOOKUP(B902,Products!A:G,7,FALSE),"")</f>
        <v>3128</v>
      </c>
      <c r="T902">
        <f>IFERROR(VLOOKUP(B902,Products!A:I,9,FALSE),"")</f>
        <v>121.08</v>
      </c>
      <c r="U902">
        <f t="shared" si="112"/>
        <v>6</v>
      </c>
      <c r="V902" t="str">
        <f t="shared" si="113"/>
        <v>Yes</v>
      </c>
      <c r="W902">
        <f t="shared" si="114"/>
        <v>2003</v>
      </c>
      <c r="X902">
        <f t="shared" si="115"/>
        <v>11</v>
      </c>
      <c r="Y902">
        <f>IFERROR(VLOOKUP(B902,Products!A:I,8,FALSE),"")</f>
        <v>84.76</v>
      </c>
      <c r="Z902">
        <f t="shared" si="116"/>
        <v>3642.24</v>
      </c>
      <c r="AA902">
        <f t="shared" si="117"/>
        <v>34.285040113260955</v>
      </c>
      <c r="AB902">
        <f t="shared" si="118"/>
        <v>0</v>
      </c>
      <c r="AC902">
        <f t="shared" si="119"/>
        <v>929.91999999999962</v>
      </c>
    </row>
    <row r="903" spans="1:29">
      <c r="A903">
        <v>10194</v>
      </c>
      <c r="B903" t="s">
        <v>144</v>
      </c>
      <c r="C903">
        <v>41</v>
      </c>
      <c r="D903">
        <v>47.79</v>
      </c>
      <c r="E903">
        <v>9</v>
      </c>
      <c r="F903" s="6">
        <f>IFERROR(VLOOKUP(A903,Orders!A:B,2,FALSE),"")</f>
        <v>37950</v>
      </c>
      <c r="G903" s="6">
        <f>IFERROR(VLOOKUP(A903,Orders!A:C,3,FALSE),"")</f>
        <v>37957</v>
      </c>
      <c r="H903" s="6">
        <f>IFERROR(VLOOKUP(A903,Orders!A:D,4,FALSE),"")</f>
        <v>37951</v>
      </c>
      <c r="I903" t="str">
        <f>IFERROR(VLOOKUP(A903,Orders!A:E,5,FALSE),"")</f>
        <v>Shipped</v>
      </c>
      <c r="J903">
        <f>IFERROR(VLOOKUP(A903,Orders!A:G,7,FALSE),"")</f>
        <v>146</v>
      </c>
      <c r="K903">
        <f>IFERROR(VLOOKUP(J903,Customers!A:L,12,FALSE),"")</f>
        <v>1337</v>
      </c>
      <c r="L903">
        <f>IFERROR(VLOOKUP(J903,Customers!A:M,13,FALSE),"")</f>
        <v>123900</v>
      </c>
      <c r="M903" t="str">
        <f>IFERROR(VLOOKUP(J903,Customers!A:H,8,FALSE),"")</f>
        <v>Lyon</v>
      </c>
      <c r="N903">
        <f>IFERROR(VLOOKUP(K903,Employees!A:F,6,FALSE),"")</f>
        <v>4</v>
      </c>
      <c r="O903" t="str">
        <f>IFERROR(VLOOKUP(N903,Offices!A:B,2,FALSE),"")</f>
        <v>Paris</v>
      </c>
      <c r="P903" s="6">
        <f>IFERROR(VLOOKUP(J903,Payments!A:C,3,FALSE),"")</f>
        <v>38064</v>
      </c>
      <c r="Q903">
        <f>IFERROR(VLOOKUP(J903,Payments!A:D,4,FALSE),"")</f>
        <v>40978.53</v>
      </c>
      <c r="R903" t="str">
        <f>IFERROR(VLOOKUP(B903,Products!A:C,3,FALSE),"")</f>
        <v>Vintage Cars</v>
      </c>
      <c r="S903">
        <f>IFERROR(VLOOKUP(B903,Products!A:G,7,FALSE),"")</f>
        <v>6645</v>
      </c>
      <c r="T903">
        <f>IFERROR(VLOOKUP(B903,Products!A:I,9,FALSE),"")</f>
        <v>50.31</v>
      </c>
      <c r="U903">
        <f t="shared" si="112"/>
        <v>6</v>
      </c>
      <c r="V903" t="str">
        <f t="shared" si="113"/>
        <v>Yes</v>
      </c>
      <c r="W903">
        <f t="shared" si="114"/>
        <v>2003</v>
      </c>
      <c r="X903">
        <f t="shared" si="115"/>
        <v>11</v>
      </c>
      <c r="Y903">
        <f>IFERROR(VLOOKUP(B903,Products!A:I,8,FALSE),"")</f>
        <v>23.14</v>
      </c>
      <c r="Z903">
        <f t="shared" si="116"/>
        <v>1959.3899999999999</v>
      </c>
      <c r="AA903">
        <f t="shared" si="117"/>
        <v>106.52549697493517</v>
      </c>
      <c r="AB903">
        <f t="shared" si="118"/>
        <v>1</v>
      </c>
      <c r="AC903">
        <f t="shared" si="119"/>
        <v>1010.65</v>
      </c>
    </row>
    <row r="904" spans="1:29">
      <c r="A904">
        <v>10194</v>
      </c>
      <c r="B904" t="s">
        <v>145</v>
      </c>
      <c r="C904">
        <v>49</v>
      </c>
      <c r="D904">
        <v>112.46</v>
      </c>
      <c r="E904">
        <v>1</v>
      </c>
      <c r="F904" s="6">
        <f>IFERROR(VLOOKUP(A904,Orders!A:B,2,FALSE),"")</f>
        <v>37950</v>
      </c>
      <c r="G904" s="6">
        <f>IFERROR(VLOOKUP(A904,Orders!A:C,3,FALSE),"")</f>
        <v>37957</v>
      </c>
      <c r="H904" s="6">
        <f>IFERROR(VLOOKUP(A904,Orders!A:D,4,FALSE),"")</f>
        <v>37951</v>
      </c>
      <c r="I904" t="str">
        <f>IFERROR(VLOOKUP(A904,Orders!A:E,5,FALSE),"")</f>
        <v>Shipped</v>
      </c>
      <c r="J904">
        <f>IFERROR(VLOOKUP(A904,Orders!A:G,7,FALSE),"")</f>
        <v>146</v>
      </c>
      <c r="K904">
        <f>IFERROR(VLOOKUP(J904,Customers!A:L,12,FALSE),"")</f>
        <v>1337</v>
      </c>
      <c r="L904">
        <f>IFERROR(VLOOKUP(J904,Customers!A:M,13,FALSE),"")</f>
        <v>123900</v>
      </c>
      <c r="M904" t="str">
        <f>IFERROR(VLOOKUP(J904,Customers!A:H,8,FALSE),"")</f>
        <v>Lyon</v>
      </c>
      <c r="N904">
        <f>IFERROR(VLOOKUP(K904,Employees!A:F,6,FALSE),"")</f>
        <v>4</v>
      </c>
      <c r="O904" t="str">
        <f>IFERROR(VLOOKUP(N904,Offices!A:B,2,FALSE),"")</f>
        <v>Paris</v>
      </c>
      <c r="P904" s="6">
        <f>IFERROR(VLOOKUP(J904,Payments!A:C,3,FALSE),"")</f>
        <v>38064</v>
      </c>
      <c r="Q904">
        <f>IFERROR(VLOOKUP(J904,Payments!A:D,4,FALSE),"")</f>
        <v>40978.53</v>
      </c>
      <c r="R904" t="str">
        <f>IFERROR(VLOOKUP(B904,Products!A:C,3,FALSE),"")</f>
        <v>Trucks and Buses</v>
      </c>
      <c r="S904">
        <f>IFERROR(VLOOKUP(B904,Products!A:G,7,FALSE),"")</f>
        <v>2327</v>
      </c>
      <c r="T904">
        <f>IFERROR(VLOOKUP(B904,Products!A:I,9,FALSE),"")</f>
        <v>127.79</v>
      </c>
      <c r="U904">
        <f t="shared" si="112"/>
        <v>6</v>
      </c>
      <c r="V904" t="str">
        <f t="shared" si="113"/>
        <v>Yes</v>
      </c>
      <c r="W904">
        <f t="shared" si="114"/>
        <v>2003</v>
      </c>
      <c r="X904">
        <f t="shared" si="115"/>
        <v>11</v>
      </c>
      <c r="Y904">
        <f>IFERROR(VLOOKUP(B904,Products!A:I,8,FALSE),"")</f>
        <v>61.34</v>
      </c>
      <c r="Z904">
        <f t="shared" si="116"/>
        <v>5510.54</v>
      </c>
      <c r="AA904">
        <f t="shared" si="117"/>
        <v>83.338767525268977</v>
      </c>
      <c r="AB904">
        <f t="shared" si="118"/>
        <v>1</v>
      </c>
      <c r="AC904">
        <f t="shared" si="119"/>
        <v>2504.8799999999997</v>
      </c>
    </row>
    <row r="905" spans="1:29">
      <c r="A905">
        <v>10194</v>
      </c>
      <c r="B905" t="s">
        <v>147</v>
      </c>
      <c r="C905">
        <v>37</v>
      </c>
      <c r="D905">
        <v>77.05</v>
      </c>
      <c r="E905">
        <v>3</v>
      </c>
      <c r="F905" s="6">
        <f>IFERROR(VLOOKUP(A905,Orders!A:B,2,FALSE),"")</f>
        <v>37950</v>
      </c>
      <c r="G905" s="6">
        <f>IFERROR(VLOOKUP(A905,Orders!A:C,3,FALSE),"")</f>
        <v>37957</v>
      </c>
      <c r="H905" s="6">
        <f>IFERROR(VLOOKUP(A905,Orders!A:D,4,FALSE),"")</f>
        <v>37951</v>
      </c>
      <c r="I905" t="str">
        <f>IFERROR(VLOOKUP(A905,Orders!A:E,5,FALSE),"")</f>
        <v>Shipped</v>
      </c>
      <c r="J905">
        <f>IFERROR(VLOOKUP(A905,Orders!A:G,7,FALSE),"")</f>
        <v>146</v>
      </c>
      <c r="K905">
        <f>IFERROR(VLOOKUP(J905,Customers!A:L,12,FALSE),"")</f>
        <v>1337</v>
      </c>
      <c r="L905">
        <f>IFERROR(VLOOKUP(J905,Customers!A:M,13,FALSE),"")</f>
        <v>123900</v>
      </c>
      <c r="M905" t="str">
        <f>IFERROR(VLOOKUP(J905,Customers!A:H,8,FALSE),"")</f>
        <v>Lyon</v>
      </c>
      <c r="N905">
        <f>IFERROR(VLOOKUP(K905,Employees!A:F,6,FALSE),"")</f>
        <v>4</v>
      </c>
      <c r="O905" t="str">
        <f>IFERROR(VLOOKUP(N905,Offices!A:B,2,FALSE),"")</f>
        <v>Paris</v>
      </c>
      <c r="P905" s="6">
        <f>IFERROR(VLOOKUP(J905,Payments!A:C,3,FALSE),"")</f>
        <v>38064</v>
      </c>
      <c r="Q905">
        <f>IFERROR(VLOOKUP(J905,Payments!A:D,4,FALSE),"")</f>
        <v>40978.53</v>
      </c>
      <c r="R905" t="str">
        <f>IFERROR(VLOOKUP(B905,Products!A:C,3,FALSE),"")</f>
        <v>Trucks and Buses</v>
      </c>
      <c r="S905">
        <f>IFERROR(VLOOKUP(B905,Products!A:G,7,FALSE),"")</f>
        <v>5099</v>
      </c>
      <c r="T905">
        <f>IFERROR(VLOOKUP(B905,Products!A:I,9,FALSE),"")</f>
        <v>96.31</v>
      </c>
      <c r="U905">
        <f t="shared" si="112"/>
        <v>6</v>
      </c>
      <c r="V905" t="str">
        <f t="shared" si="113"/>
        <v>Yes</v>
      </c>
      <c r="W905">
        <f t="shared" si="114"/>
        <v>2003</v>
      </c>
      <c r="X905">
        <f t="shared" si="115"/>
        <v>11</v>
      </c>
      <c r="Y905">
        <f>IFERROR(VLOOKUP(B905,Products!A:I,8,FALSE),"")</f>
        <v>53.93</v>
      </c>
      <c r="Z905">
        <f t="shared" si="116"/>
        <v>2850.85</v>
      </c>
      <c r="AA905">
        <f t="shared" si="117"/>
        <v>42.870387539402927</v>
      </c>
      <c r="AB905">
        <f t="shared" si="118"/>
        <v>0</v>
      </c>
      <c r="AC905">
        <f t="shared" si="119"/>
        <v>855.43999999999994</v>
      </c>
    </row>
    <row r="906" spans="1:29">
      <c r="A906">
        <v>10194</v>
      </c>
      <c r="B906" t="s">
        <v>148</v>
      </c>
      <c r="C906">
        <v>39</v>
      </c>
      <c r="D906">
        <v>61.41</v>
      </c>
      <c r="E906">
        <v>7</v>
      </c>
      <c r="F906" s="6">
        <f>IFERROR(VLOOKUP(A906,Orders!A:B,2,FALSE),"")</f>
        <v>37950</v>
      </c>
      <c r="G906" s="6">
        <f>IFERROR(VLOOKUP(A906,Orders!A:C,3,FALSE),"")</f>
        <v>37957</v>
      </c>
      <c r="H906" s="6">
        <f>IFERROR(VLOOKUP(A906,Orders!A:D,4,FALSE),"")</f>
        <v>37951</v>
      </c>
      <c r="I906" t="str">
        <f>IFERROR(VLOOKUP(A906,Orders!A:E,5,FALSE),"")</f>
        <v>Shipped</v>
      </c>
      <c r="J906">
        <f>IFERROR(VLOOKUP(A906,Orders!A:G,7,FALSE),"")</f>
        <v>146</v>
      </c>
      <c r="K906">
        <f>IFERROR(VLOOKUP(J906,Customers!A:L,12,FALSE),"")</f>
        <v>1337</v>
      </c>
      <c r="L906">
        <f>IFERROR(VLOOKUP(J906,Customers!A:M,13,FALSE),"")</f>
        <v>123900</v>
      </c>
      <c r="M906" t="str">
        <f>IFERROR(VLOOKUP(J906,Customers!A:H,8,FALSE),"")</f>
        <v>Lyon</v>
      </c>
      <c r="N906">
        <f>IFERROR(VLOOKUP(K906,Employees!A:F,6,FALSE),"")</f>
        <v>4</v>
      </c>
      <c r="O906" t="str">
        <f>IFERROR(VLOOKUP(N906,Offices!A:B,2,FALSE),"")</f>
        <v>Paris</v>
      </c>
      <c r="P906" s="6">
        <f>IFERROR(VLOOKUP(J906,Payments!A:C,3,FALSE),"")</f>
        <v>38064</v>
      </c>
      <c r="Q906">
        <f>IFERROR(VLOOKUP(J906,Payments!A:D,4,FALSE),"")</f>
        <v>40978.53</v>
      </c>
      <c r="R906" t="str">
        <f>IFERROR(VLOOKUP(B906,Products!A:C,3,FALSE),"")</f>
        <v>Trucks and Buses</v>
      </c>
      <c r="S906">
        <f>IFERROR(VLOOKUP(B906,Products!A:G,7,FALSE),"")</f>
        <v>814</v>
      </c>
      <c r="T906">
        <f>IFERROR(VLOOKUP(B906,Products!A:I,9,FALSE),"")</f>
        <v>64.64</v>
      </c>
      <c r="U906">
        <f t="shared" si="112"/>
        <v>6</v>
      </c>
      <c r="V906" t="str">
        <f t="shared" si="113"/>
        <v>Yes</v>
      </c>
      <c r="W906">
        <f t="shared" si="114"/>
        <v>2003</v>
      </c>
      <c r="X906">
        <f t="shared" si="115"/>
        <v>11</v>
      </c>
      <c r="Y906">
        <f>IFERROR(VLOOKUP(B906,Products!A:I,8,FALSE),"")</f>
        <v>33.61</v>
      </c>
      <c r="Z906">
        <f t="shared" si="116"/>
        <v>2394.9899999999998</v>
      </c>
      <c r="AA906">
        <f t="shared" si="117"/>
        <v>82.713478131508481</v>
      </c>
      <c r="AB906">
        <f t="shared" si="118"/>
        <v>1</v>
      </c>
      <c r="AC906">
        <f t="shared" si="119"/>
        <v>1084.1999999999998</v>
      </c>
    </row>
    <row r="907" spans="1:29">
      <c r="A907">
        <v>10194</v>
      </c>
      <c r="B907" t="s">
        <v>149</v>
      </c>
      <c r="C907">
        <v>26</v>
      </c>
      <c r="D907">
        <v>80.92</v>
      </c>
      <c r="E907">
        <v>6</v>
      </c>
      <c r="F907" s="6">
        <f>IFERROR(VLOOKUP(A907,Orders!A:B,2,FALSE),"")</f>
        <v>37950</v>
      </c>
      <c r="G907" s="6">
        <f>IFERROR(VLOOKUP(A907,Orders!A:C,3,FALSE),"")</f>
        <v>37957</v>
      </c>
      <c r="H907" s="6">
        <f>IFERROR(VLOOKUP(A907,Orders!A:D,4,FALSE),"")</f>
        <v>37951</v>
      </c>
      <c r="I907" t="str">
        <f>IFERROR(VLOOKUP(A907,Orders!A:E,5,FALSE),"")</f>
        <v>Shipped</v>
      </c>
      <c r="J907">
        <f>IFERROR(VLOOKUP(A907,Orders!A:G,7,FALSE),"")</f>
        <v>146</v>
      </c>
      <c r="K907">
        <f>IFERROR(VLOOKUP(J907,Customers!A:L,12,FALSE),"")</f>
        <v>1337</v>
      </c>
      <c r="L907">
        <f>IFERROR(VLOOKUP(J907,Customers!A:M,13,FALSE),"")</f>
        <v>123900</v>
      </c>
      <c r="M907" t="str">
        <f>IFERROR(VLOOKUP(J907,Customers!A:H,8,FALSE),"")</f>
        <v>Lyon</v>
      </c>
      <c r="N907">
        <f>IFERROR(VLOOKUP(K907,Employees!A:F,6,FALSE),"")</f>
        <v>4</v>
      </c>
      <c r="O907" t="str">
        <f>IFERROR(VLOOKUP(N907,Offices!A:B,2,FALSE),"")</f>
        <v>Paris</v>
      </c>
      <c r="P907" s="6">
        <f>IFERROR(VLOOKUP(J907,Payments!A:C,3,FALSE),"")</f>
        <v>38064</v>
      </c>
      <c r="Q907">
        <f>IFERROR(VLOOKUP(J907,Payments!A:D,4,FALSE),"")</f>
        <v>40978.53</v>
      </c>
      <c r="R907" t="str">
        <f>IFERROR(VLOOKUP(B907,Products!A:C,3,FALSE),"")</f>
        <v>Classic Cars</v>
      </c>
      <c r="S907">
        <f>IFERROR(VLOOKUP(B907,Products!A:G,7,FALSE),"")</f>
        <v>6934</v>
      </c>
      <c r="T907">
        <f>IFERROR(VLOOKUP(B907,Products!A:I,9,FALSE),"")</f>
        <v>101.15</v>
      </c>
      <c r="U907">
        <f t="shared" si="112"/>
        <v>6</v>
      </c>
      <c r="V907" t="str">
        <f t="shared" si="113"/>
        <v>Yes</v>
      </c>
      <c r="W907">
        <f t="shared" si="114"/>
        <v>2003</v>
      </c>
      <c r="X907">
        <f t="shared" si="115"/>
        <v>11</v>
      </c>
      <c r="Y907">
        <f>IFERROR(VLOOKUP(B907,Products!A:I,8,FALSE),"")</f>
        <v>46.53</v>
      </c>
      <c r="Z907">
        <f t="shared" si="116"/>
        <v>2103.92</v>
      </c>
      <c r="AA907">
        <f t="shared" si="117"/>
        <v>73.90930582419945</v>
      </c>
      <c r="AB907">
        <f t="shared" si="118"/>
        <v>1</v>
      </c>
      <c r="AC907">
        <f t="shared" si="119"/>
        <v>894.14</v>
      </c>
    </row>
    <row r="908" spans="1:29">
      <c r="A908">
        <v>10195</v>
      </c>
      <c r="B908" t="s">
        <v>151</v>
      </c>
      <c r="C908">
        <v>49</v>
      </c>
      <c r="D908">
        <v>118.5</v>
      </c>
      <c r="E908">
        <v>6</v>
      </c>
      <c r="F908" s="6">
        <f>IFERROR(VLOOKUP(A908,Orders!A:B,2,FALSE),"")</f>
        <v>37950</v>
      </c>
      <c r="G908" s="6">
        <f>IFERROR(VLOOKUP(A908,Orders!A:C,3,FALSE),"")</f>
        <v>37956</v>
      </c>
      <c r="H908" s="6">
        <f>IFERROR(VLOOKUP(A908,Orders!A:D,4,FALSE),"")</f>
        <v>37953</v>
      </c>
      <c r="I908" t="str">
        <f>IFERROR(VLOOKUP(A908,Orders!A:E,5,FALSE),"")</f>
        <v>Shipped</v>
      </c>
      <c r="J908">
        <f>IFERROR(VLOOKUP(A908,Orders!A:G,7,FALSE),"")</f>
        <v>319</v>
      </c>
      <c r="K908">
        <f>IFERROR(VLOOKUP(J908,Customers!A:L,12,FALSE),"")</f>
        <v>1323</v>
      </c>
      <c r="L908">
        <f>IFERROR(VLOOKUP(J908,Customers!A:M,13,FALSE),"")</f>
        <v>102700</v>
      </c>
      <c r="M908" t="str">
        <f>IFERROR(VLOOKUP(J908,Customers!A:H,8,FALSE),"")</f>
        <v>White Plains</v>
      </c>
      <c r="N908">
        <f>IFERROR(VLOOKUP(K908,Employees!A:F,6,FALSE),"")</f>
        <v>3</v>
      </c>
      <c r="O908" t="str">
        <f>IFERROR(VLOOKUP(N908,Offices!A:B,2,FALSE),"")</f>
        <v>NYC</v>
      </c>
      <c r="P908" s="6">
        <f>IFERROR(VLOOKUP(J908,Payments!A:C,3,FALSE),"")</f>
        <v>38297</v>
      </c>
      <c r="Q908">
        <f>IFERROR(VLOOKUP(J908,Payments!A:D,4,FALSE),"")</f>
        <v>42339.76</v>
      </c>
      <c r="R908" t="str">
        <f>IFERROR(VLOOKUP(B908,Products!A:C,3,FALSE),"")</f>
        <v>Trucks and Buses</v>
      </c>
      <c r="S908">
        <f>IFERROR(VLOOKUP(B908,Products!A:G,7,FALSE),"")</f>
        <v>6125</v>
      </c>
      <c r="T908">
        <f>IFERROR(VLOOKUP(B908,Products!A:I,9,FALSE),"")</f>
        <v>118.5</v>
      </c>
      <c r="U908">
        <f t="shared" si="112"/>
        <v>3</v>
      </c>
      <c r="V908" t="str">
        <f t="shared" si="113"/>
        <v>Yes</v>
      </c>
      <c r="W908">
        <f t="shared" si="114"/>
        <v>2003</v>
      </c>
      <c r="X908">
        <f t="shared" si="115"/>
        <v>11</v>
      </c>
      <c r="Y908">
        <f>IFERROR(VLOOKUP(B908,Products!A:I,8,FALSE),"")</f>
        <v>55.7</v>
      </c>
      <c r="Z908">
        <f t="shared" si="116"/>
        <v>5806.5</v>
      </c>
      <c r="AA908">
        <f t="shared" si="117"/>
        <v>112.74685816876119</v>
      </c>
      <c r="AB908">
        <f t="shared" si="118"/>
        <v>1</v>
      </c>
      <c r="AC908">
        <f t="shared" si="119"/>
        <v>3077.2</v>
      </c>
    </row>
    <row r="909" spans="1:29">
      <c r="A909">
        <v>10195</v>
      </c>
      <c r="B909" t="s">
        <v>152</v>
      </c>
      <c r="C909">
        <v>27</v>
      </c>
      <c r="D909">
        <v>139.16999999999999</v>
      </c>
      <c r="E909">
        <v>5</v>
      </c>
      <c r="F909" s="6">
        <f>IFERROR(VLOOKUP(A909,Orders!A:B,2,FALSE),"")</f>
        <v>37950</v>
      </c>
      <c r="G909" s="6">
        <f>IFERROR(VLOOKUP(A909,Orders!A:C,3,FALSE),"")</f>
        <v>37956</v>
      </c>
      <c r="H909" s="6">
        <f>IFERROR(VLOOKUP(A909,Orders!A:D,4,FALSE),"")</f>
        <v>37953</v>
      </c>
      <c r="I909" t="str">
        <f>IFERROR(VLOOKUP(A909,Orders!A:E,5,FALSE),"")</f>
        <v>Shipped</v>
      </c>
      <c r="J909">
        <f>IFERROR(VLOOKUP(A909,Orders!A:G,7,FALSE),"")</f>
        <v>319</v>
      </c>
      <c r="K909">
        <f>IFERROR(VLOOKUP(J909,Customers!A:L,12,FALSE),"")</f>
        <v>1323</v>
      </c>
      <c r="L909">
        <f>IFERROR(VLOOKUP(J909,Customers!A:M,13,FALSE),"")</f>
        <v>102700</v>
      </c>
      <c r="M909" t="str">
        <f>IFERROR(VLOOKUP(J909,Customers!A:H,8,FALSE),"")</f>
        <v>White Plains</v>
      </c>
      <c r="N909">
        <f>IFERROR(VLOOKUP(K909,Employees!A:F,6,FALSE),"")</f>
        <v>3</v>
      </c>
      <c r="O909" t="str">
        <f>IFERROR(VLOOKUP(N909,Offices!A:B,2,FALSE),"")</f>
        <v>NYC</v>
      </c>
      <c r="P909" s="6">
        <f>IFERROR(VLOOKUP(J909,Payments!A:C,3,FALSE),"")</f>
        <v>38297</v>
      </c>
      <c r="Q909">
        <f>IFERROR(VLOOKUP(J909,Payments!A:D,4,FALSE),"")</f>
        <v>42339.76</v>
      </c>
      <c r="R909" t="str">
        <f>IFERROR(VLOOKUP(B909,Products!A:C,3,FALSE),"")</f>
        <v>Classic Cars</v>
      </c>
      <c r="S909">
        <f>IFERROR(VLOOKUP(B909,Products!A:G,7,FALSE),"")</f>
        <v>4724</v>
      </c>
      <c r="T909">
        <f>IFERROR(VLOOKUP(B909,Products!A:I,9,FALSE),"")</f>
        <v>163.72999999999999</v>
      </c>
      <c r="U909">
        <f t="shared" si="112"/>
        <v>3</v>
      </c>
      <c r="V909" t="str">
        <f t="shared" si="113"/>
        <v>Yes</v>
      </c>
      <c r="W909">
        <f t="shared" si="114"/>
        <v>2003</v>
      </c>
      <c r="X909">
        <f t="shared" si="115"/>
        <v>11</v>
      </c>
      <c r="Y909">
        <f>IFERROR(VLOOKUP(B909,Products!A:I,8,FALSE),"")</f>
        <v>101.51</v>
      </c>
      <c r="Z909">
        <f t="shared" si="116"/>
        <v>3757.5899999999997</v>
      </c>
      <c r="AA909">
        <f t="shared" si="117"/>
        <v>37.099793123830146</v>
      </c>
      <c r="AB909">
        <f t="shared" si="118"/>
        <v>0</v>
      </c>
      <c r="AC909">
        <f t="shared" si="119"/>
        <v>1016.8199999999995</v>
      </c>
    </row>
    <row r="910" spans="1:29">
      <c r="A910">
        <v>10195</v>
      </c>
      <c r="B910" t="s">
        <v>153</v>
      </c>
      <c r="C910">
        <v>35</v>
      </c>
      <c r="D910">
        <v>112.91</v>
      </c>
      <c r="E910">
        <v>9</v>
      </c>
      <c r="F910" s="6">
        <f>IFERROR(VLOOKUP(A910,Orders!A:B,2,FALSE),"")</f>
        <v>37950</v>
      </c>
      <c r="G910" s="6">
        <f>IFERROR(VLOOKUP(A910,Orders!A:C,3,FALSE),"")</f>
        <v>37956</v>
      </c>
      <c r="H910" s="6">
        <f>IFERROR(VLOOKUP(A910,Orders!A:D,4,FALSE),"")</f>
        <v>37953</v>
      </c>
      <c r="I910" t="str">
        <f>IFERROR(VLOOKUP(A910,Orders!A:E,5,FALSE),"")</f>
        <v>Shipped</v>
      </c>
      <c r="J910">
        <f>IFERROR(VLOOKUP(A910,Orders!A:G,7,FALSE),"")</f>
        <v>319</v>
      </c>
      <c r="K910">
        <f>IFERROR(VLOOKUP(J910,Customers!A:L,12,FALSE),"")</f>
        <v>1323</v>
      </c>
      <c r="L910">
        <f>IFERROR(VLOOKUP(J910,Customers!A:M,13,FALSE),"")</f>
        <v>102700</v>
      </c>
      <c r="M910" t="str">
        <f>IFERROR(VLOOKUP(J910,Customers!A:H,8,FALSE),"")</f>
        <v>White Plains</v>
      </c>
      <c r="N910">
        <f>IFERROR(VLOOKUP(K910,Employees!A:F,6,FALSE),"")</f>
        <v>3</v>
      </c>
      <c r="O910" t="str">
        <f>IFERROR(VLOOKUP(N910,Offices!A:B,2,FALSE),"")</f>
        <v>NYC</v>
      </c>
      <c r="P910" s="6">
        <f>IFERROR(VLOOKUP(J910,Payments!A:C,3,FALSE),"")</f>
        <v>38297</v>
      </c>
      <c r="Q910">
        <f>IFERROR(VLOOKUP(J910,Payments!A:D,4,FALSE),"")</f>
        <v>42339.76</v>
      </c>
      <c r="R910" t="str">
        <f>IFERROR(VLOOKUP(B910,Products!A:C,3,FALSE),"")</f>
        <v>Trucks and Buses</v>
      </c>
      <c r="S910">
        <f>IFERROR(VLOOKUP(B910,Products!A:G,7,FALSE),"")</f>
        <v>8258</v>
      </c>
      <c r="T910">
        <f>IFERROR(VLOOKUP(B910,Products!A:I,9,FALSE),"")</f>
        <v>122.73</v>
      </c>
      <c r="U910">
        <f t="shared" si="112"/>
        <v>3</v>
      </c>
      <c r="V910" t="str">
        <f t="shared" si="113"/>
        <v>Yes</v>
      </c>
      <c r="W910">
        <f t="shared" si="114"/>
        <v>2003</v>
      </c>
      <c r="X910">
        <f t="shared" si="115"/>
        <v>11</v>
      </c>
      <c r="Y910">
        <f>IFERROR(VLOOKUP(B910,Products!A:I,8,FALSE),"")</f>
        <v>74.86</v>
      </c>
      <c r="Z910">
        <f t="shared" si="116"/>
        <v>3951.85</v>
      </c>
      <c r="AA910">
        <f t="shared" si="117"/>
        <v>50.828212663638794</v>
      </c>
      <c r="AB910">
        <f t="shared" si="118"/>
        <v>0</v>
      </c>
      <c r="AC910">
        <f t="shared" si="119"/>
        <v>1331.75</v>
      </c>
    </row>
    <row r="911" spans="1:29">
      <c r="A911">
        <v>10195</v>
      </c>
      <c r="B911" t="s">
        <v>154</v>
      </c>
      <c r="C911">
        <v>50</v>
      </c>
      <c r="D911">
        <v>150.71</v>
      </c>
      <c r="E911">
        <v>10</v>
      </c>
      <c r="F911" s="6">
        <f>IFERROR(VLOOKUP(A911,Orders!A:B,2,FALSE),"")</f>
        <v>37950</v>
      </c>
      <c r="G911" s="6">
        <f>IFERROR(VLOOKUP(A911,Orders!A:C,3,FALSE),"")</f>
        <v>37956</v>
      </c>
      <c r="H911" s="6">
        <f>IFERROR(VLOOKUP(A911,Orders!A:D,4,FALSE),"")</f>
        <v>37953</v>
      </c>
      <c r="I911" t="str">
        <f>IFERROR(VLOOKUP(A911,Orders!A:E,5,FALSE),"")</f>
        <v>Shipped</v>
      </c>
      <c r="J911">
        <f>IFERROR(VLOOKUP(A911,Orders!A:G,7,FALSE),"")</f>
        <v>319</v>
      </c>
      <c r="K911">
        <f>IFERROR(VLOOKUP(J911,Customers!A:L,12,FALSE),"")</f>
        <v>1323</v>
      </c>
      <c r="L911">
        <f>IFERROR(VLOOKUP(J911,Customers!A:M,13,FALSE),"")</f>
        <v>102700</v>
      </c>
      <c r="M911" t="str">
        <f>IFERROR(VLOOKUP(J911,Customers!A:H,8,FALSE),"")</f>
        <v>White Plains</v>
      </c>
      <c r="N911">
        <f>IFERROR(VLOOKUP(K911,Employees!A:F,6,FALSE),"")</f>
        <v>3</v>
      </c>
      <c r="O911" t="str">
        <f>IFERROR(VLOOKUP(N911,Offices!A:B,2,FALSE),"")</f>
        <v>NYC</v>
      </c>
      <c r="P911" s="6">
        <f>IFERROR(VLOOKUP(J911,Payments!A:C,3,FALSE),"")</f>
        <v>38297</v>
      </c>
      <c r="Q911">
        <f>IFERROR(VLOOKUP(J911,Payments!A:D,4,FALSE),"")</f>
        <v>42339.76</v>
      </c>
      <c r="R911" t="str">
        <f>IFERROR(VLOOKUP(B911,Products!A:C,3,FALSE),"")</f>
        <v>Classic Cars</v>
      </c>
      <c r="S911">
        <f>IFERROR(VLOOKUP(B911,Products!A:G,7,FALSE),"")</f>
        <v>8347</v>
      </c>
      <c r="T911">
        <f>IFERROR(VLOOKUP(B911,Products!A:I,9,FALSE),"")</f>
        <v>169.34</v>
      </c>
      <c r="U911">
        <f t="shared" si="112"/>
        <v>3</v>
      </c>
      <c r="V911" t="str">
        <f t="shared" si="113"/>
        <v>Yes</v>
      </c>
      <c r="W911">
        <f t="shared" si="114"/>
        <v>2003</v>
      </c>
      <c r="X911">
        <f t="shared" si="115"/>
        <v>11</v>
      </c>
      <c r="Y911">
        <f>IFERROR(VLOOKUP(B911,Products!A:I,8,FALSE),"")</f>
        <v>77.900000000000006</v>
      </c>
      <c r="Z911">
        <f t="shared" si="116"/>
        <v>7535.5</v>
      </c>
      <c r="AA911">
        <f t="shared" si="117"/>
        <v>93.465982028241328</v>
      </c>
      <c r="AB911">
        <f t="shared" si="118"/>
        <v>1</v>
      </c>
      <c r="AC911">
        <f t="shared" si="119"/>
        <v>3640.5</v>
      </c>
    </row>
    <row r="912" spans="1:29">
      <c r="A912">
        <v>10195</v>
      </c>
      <c r="B912" t="s">
        <v>156</v>
      </c>
      <c r="C912">
        <v>44</v>
      </c>
      <c r="D912">
        <v>54.33</v>
      </c>
      <c r="E912">
        <v>3</v>
      </c>
      <c r="F912" s="6">
        <f>IFERROR(VLOOKUP(A912,Orders!A:B,2,FALSE),"")</f>
        <v>37950</v>
      </c>
      <c r="G912" s="6">
        <f>IFERROR(VLOOKUP(A912,Orders!A:C,3,FALSE),"")</f>
        <v>37956</v>
      </c>
      <c r="H912" s="6">
        <f>IFERROR(VLOOKUP(A912,Orders!A:D,4,FALSE),"")</f>
        <v>37953</v>
      </c>
      <c r="I912" t="str">
        <f>IFERROR(VLOOKUP(A912,Orders!A:E,5,FALSE),"")</f>
        <v>Shipped</v>
      </c>
      <c r="J912">
        <f>IFERROR(VLOOKUP(A912,Orders!A:G,7,FALSE),"")</f>
        <v>319</v>
      </c>
      <c r="K912">
        <f>IFERROR(VLOOKUP(J912,Customers!A:L,12,FALSE),"")</f>
        <v>1323</v>
      </c>
      <c r="L912">
        <f>IFERROR(VLOOKUP(J912,Customers!A:M,13,FALSE),"")</f>
        <v>102700</v>
      </c>
      <c r="M912" t="str">
        <f>IFERROR(VLOOKUP(J912,Customers!A:H,8,FALSE),"")</f>
        <v>White Plains</v>
      </c>
      <c r="N912">
        <f>IFERROR(VLOOKUP(K912,Employees!A:F,6,FALSE),"")</f>
        <v>3</v>
      </c>
      <c r="O912" t="str">
        <f>IFERROR(VLOOKUP(N912,Offices!A:B,2,FALSE),"")</f>
        <v>NYC</v>
      </c>
      <c r="P912" s="6">
        <f>IFERROR(VLOOKUP(J912,Payments!A:C,3,FALSE),"")</f>
        <v>38297</v>
      </c>
      <c r="Q912">
        <f>IFERROR(VLOOKUP(J912,Payments!A:D,4,FALSE),"")</f>
        <v>42339.76</v>
      </c>
      <c r="R912" t="str">
        <f>IFERROR(VLOOKUP(B912,Products!A:C,3,FALSE),"")</f>
        <v>Classic Cars</v>
      </c>
      <c r="S912">
        <f>IFERROR(VLOOKUP(B912,Products!A:G,7,FALSE),"")</f>
        <v>4074</v>
      </c>
      <c r="T912">
        <f>IFERROR(VLOOKUP(B912,Products!A:I,9,FALSE),"")</f>
        <v>57.8</v>
      </c>
      <c r="U912">
        <f t="shared" si="112"/>
        <v>3</v>
      </c>
      <c r="V912" t="str">
        <f t="shared" si="113"/>
        <v>Yes</v>
      </c>
      <c r="W912">
        <f t="shared" si="114"/>
        <v>2003</v>
      </c>
      <c r="X912">
        <f t="shared" si="115"/>
        <v>11</v>
      </c>
      <c r="Y912">
        <f>IFERROR(VLOOKUP(B912,Products!A:I,8,FALSE),"")</f>
        <v>32.369999999999997</v>
      </c>
      <c r="Z912">
        <f t="shared" si="116"/>
        <v>2390.52</v>
      </c>
      <c r="AA912">
        <f t="shared" si="117"/>
        <v>67.840593141797967</v>
      </c>
      <c r="AB912">
        <f t="shared" si="118"/>
        <v>1</v>
      </c>
      <c r="AC912">
        <f t="shared" si="119"/>
        <v>966.24</v>
      </c>
    </row>
    <row r="913" spans="1:29">
      <c r="A913">
        <v>10195</v>
      </c>
      <c r="B913" t="s">
        <v>157</v>
      </c>
      <c r="C913">
        <v>32</v>
      </c>
      <c r="D913">
        <v>31.82</v>
      </c>
      <c r="E913">
        <v>7</v>
      </c>
      <c r="F913" s="6">
        <f>IFERROR(VLOOKUP(A913,Orders!A:B,2,FALSE),"")</f>
        <v>37950</v>
      </c>
      <c r="G913" s="6">
        <f>IFERROR(VLOOKUP(A913,Orders!A:C,3,FALSE),"")</f>
        <v>37956</v>
      </c>
      <c r="H913" s="6">
        <f>IFERROR(VLOOKUP(A913,Orders!A:D,4,FALSE),"")</f>
        <v>37953</v>
      </c>
      <c r="I913" t="str">
        <f>IFERROR(VLOOKUP(A913,Orders!A:E,5,FALSE),"")</f>
        <v>Shipped</v>
      </c>
      <c r="J913">
        <f>IFERROR(VLOOKUP(A913,Orders!A:G,7,FALSE),"")</f>
        <v>319</v>
      </c>
      <c r="K913">
        <f>IFERROR(VLOOKUP(J913,Customers!A:L,12,FALSE),"")</f>
        <v>1323</v>
      </c>
      <c r="L913">
        <f>IFERROR(VLOOKUP(J913,Customers!A:M,13,FALSE),"")</f>
        <v>102700</v>
      </c>
      <c r="M913" t="str">
        <f>IFERROR(VLOOKUP(J913,Customers!A:H,8,FALSE),"")</f>
        <v>White Plains</v>
      </c>
      <c r="N913">
        <f>IFERROR(VLOOKUP(K913,Employees!A:F,6,FALSE),"")</f>
        <v>3</v>
      </c>
      <c r="O913" t="str">
        <f>IFERROR(VLOOKUP(N913,Offices!A:B,2,FALSE),"")</f>
        <v>NYC</v>
      </c>
      <c r="P913" s="6">
        <f>IFERROR(VLOOKUP(J913,Payments!A:C,3,FALSE),"")</f>
        <v>38297</v>
      </c>
      <c r="Q913">
        <f>IFERROR(VLOOKUP(J913,Payments!A:D,4,FALSE),"")</f>
        <v>42339.76</v>
      </c>
      <c r="R913" t="str">
        <f>IFERROR(VLOOKUP(B913,Products!A:C,3,FALSE),"")</f>
        <v>Classic Cars</v>
      </c>
      <c r="S913">
        <f>IFERROR(VLOOKUP(B913,Products!A:G,7,FALSE),"")</f>
        <v>2542</v>
      </c>
      <c r="T913">
        <f>IFERROR(VLOOKUP(B913,Products!A:I,9,FALSE),"")</f>
        <v>35.36</v>
      </c>
      <c r="U913">
        <f t="shared" si="112"/>
        <v>3</v>
      </c>
      <c r="V913" t="str">
        <f t="shared" si="113"/>
        <v>Yes</v>
      </c>
      <c r="W913">
        <f t="shared" si="114"/>
        <v>2003</v>
      </c>
      <c r="X913">
        <f t="shared" si="115"/>
        <v>11</v>
      </c>
      <c r="Y913">
        <f>IFERROR(VLOOKUP(B913,Products!A:I,8,FALSE),"")</f>
        <v>15.91</v>
      </c>
      <c r="Z913">
        <f t="shared" si="116"/>
        <v>1018.24</v>
      </c>
      <c r="AA913">
        <f t="shared" si="117"/>
        <v>100</v>
      </c>
      <c r="AB913">
        <f t="shared" si="118"/>
        <v>1</v>
      </c>
      <c r="AC913">
        <f t="shared" si="119"/>
        <v>509.12</v>
      </c>
    </row>
    <row r="914" spans="1:29">
      <c r="A914">
        <v>10195</v>
      </c>
      <c r="B914" t="s">
        <v>158</v>
      </c>
      <c r="C914">
        <v>34</v>
      </c>
      <c r="D914">
        <v>95.81</v>
      </c>
      <c r="E914">
        <v>2</v>
      </c>
      <c r="F914" s="6">
        <f>IFERROR(VLOOKUP(A914,Orders!A:B,2,FALSE),"")</f>
        <v>37950</v>
      </c>
      <c r="G914" s="6">
        <f>IFERROR(VLOOKUP(A914,Orders!A:C,3,FALSE),"")</f>
        <v>37956</v>
      </c>
      <c r="H914" s="6">
        <f>IFERROR(VLOOKUP(A914,Orders!A:D,4,FALSE),"")</f>
        <v>37953</v>
      </c>
      <c r="I914" t="str">
        <f>IFERROR(VLOOKUP(A914,Orders!A:E,5,FALSE),"")</f>
        <v>Shipped</v>
      </c>
      <c r="J914">
        <f>IFERROR(VLOOKUP(A914,Orders!A:G,7,FALSE),"")</f>
        <v>319</v>
      </c>
      <c r="K914">
        <f>IFERROR(VLOOKUP(J914,Customers!A:L,12,FALSE),"")</f>
        <v>1323</v>
      </c>
      <c r="L914">
        <f>IFERROR(VLOOKUP(J914,Customers!A:M,13,FALSE),"")</f>
        <v>102700</v>
      </c>
      <c r="M914" t="str">
        <f>IFERROR(VLOOKUP(J914,Customers!A:H,8,FALSE),"")</f>
        <v>White Plains</v>
      </c>
      <c r="N914">
        <f>IFERROR(VLOOKUP(K914,Employees!A:F,6,FALSE),"")</f>
        <v>3</v>
      </c>
      <c r="O914" t="str">
        <f>IFERROR(VLOOKUP(N914,Offices!A:B,2,FALSE),"")</f>
        <v>NYC</v>
      </c>
      <c r="P914" s="6">
        <f>IFERROR(VLOOKUP(J914,Payments!A:C,3,FALSE),"")</f>
        <v>38297</v>
      </c>
      <c r="Q914">
        <f>IFERROR(VLOOKUP(J914,Payments!A:D,4,FALSE),"")</f>
        <v>42339.76</v>
      </c>
      <c r="R914" t="str">
        <f>IFERROR(VLOOKUP(B914,Products!A:C,3,FALSE),"")</f>
        <v>Classic Cars</v>
      </c>
      <c r="S914">
        <f>IFERROR(VLOOKUP(B914,Products!A:G,7,FALSE),"")</f>
        <v>6582</v>
      </c>
      <c r="T914">
        <f>IFERROR(VLOOKUP(B914,Products!A:I,9,FALSE),"")</f>
        <v>118.28</v>
      </c>
      <c r="U914">
        <f t="shared" si="112"/>
        <v>3</v>
      </c>
      <c r="V914" t="str">
        <f t="shared" si="113"/>
        <v>Yes</v>
      </c>
      <c r="W914">
        <f t="shared" si="114"/>
        <v>2003</v>
      </c>
      <c r="X914">
        <f t="shared" si="115"/>
        <v>11</v>
      </c>
      <c r="Y914">
        <f>IFERROR(VLOOKUP(B914,Products!A:I,8,FALSE),"")</f>
        <v>69.78</v>
      </c>
      <c r="Z914">
        <f t="shared" si="116"/>
        <v>3257.54</v>
      </c>
      <c r="AA914">
        <f t="shared" si="117"/>
        <v>37.302952135282318</v>
      </c>
      <c r="AB914">
        <f t="shared" si="118"/>
        <v>0</v>
      </c>
      <c r="AC914">
        <f t="shared" si="119"/>
        <v>885.02</v>
      </c>
    </row>
    <row r="915" spans="1:29">
      <c r="A915">
        <v>10195</v>
      </c>
      <c r="B915" t="s">
        <v>159</v>
      </c>
      <c r="C915">
        <v>32</v>
      </c>
      <c r="D915">
        <v>51.95</v>
      </c>
      <c r="E915">
        <v>8</v>
      </c>
      <c r="F915" s="6">
        <f>IFERROR(VLOOKUP(A915,Orders!A:B,2,FALSE),"")</f>
        <v>37950</v>
      </c>
      <c r="G915" s="6">
        <f>IFERROR(VLOOKUP(A915,Orders!A:C,3,FALSE),"")</f>
        <v>37956</v>
      </c>
      <c r="H915" s="6">
        <f>IFERROR(VLOOKUP(A915,Orders!A:D,4,FALSE),"")</f>
        <v>37953</v>
      </c>
      <c r="I915" t="str">
        <f>IFERROR(VLOOKUP(A915,Orders!A:E,5,FALSE),"")</f>
        <v>Shipped</v>
      </c>
      <c r="J915">
        <f>IFERROR(VLOOKUP(A915,Orders!A:G,7,FALSE),"")</f>
        <v>319</v>
      </c>
      <c r="K915">
        <f>IFERROR(VLOOKUP(J915,Customers!A:L,12,FALSE),"")</f>
        <v>1323</v>
      </c>
      <c r="L915">
        <f>IFERROR(VLOOKUP(J915,Customers!A:M,13,FALSE),"")</f>
        <v>102700</v>
      </c>
      <c r="M915" t="str">
        <f>IFERROR(VLOOKUP(J915,Customers!A:H,8,FALSE),"")</f>
        <v>White Plains</v>
      </c>
      <c r="N915">
        <f>IFERROR(VLOOKUP(K915,Employees!A:F,6,FALSE),"")</f>
        <v>3</v>
      </c>
      <c r="O915" t="str">
        <f>IFERROR(VLOOKUP(N915,Offices!A:B,2,FALSE),"")</f>
        <v>NYC</v>
      </c>
      <c r="P915" s="6">
        <f>IFERROR(VLOOKUP(J915,Payments!A:C,3,FALSE),"")</f>
        <v>38297</v>
      </c>
      <c r="Q915">
        <f>IFERROR(VLOOKUP(J915,Payments!A:D,4,FALSE),"")</f>
        <v>42339.76</v>
      </c>
      <c r="R915" t="str">
        <f>IFERROR(VLOOKUP(B915,Products!A:C,3,FALSE),"")</f>
        <v>Trucks and Buses</v>
      </c>
      <c r="S915">
        <f>IFERROR(VLOOKUP(B915,Products!A:G,7,FALSE),"")</f>
        <v>2874</v>
      </c>
      <c r="T915">
        <f>IFERROR(VLOOKUP(B915,Products!A:I,9,FALSE),"")</f>
        <v>54.11</v>
      </c>
      <c r="U915">
        <f t="shared" si="112"/>
        <v>3</v>
      </c>
      <c r="V915" t="str">
        <f t="shared" si="113"/>
        <v>Yes</v>
      </c>
      <c r="W915">
        <f t="shared" si="114"/>
        <v>2003</v>
      </c>
      <c r="X915">
        <f t="shared" si="115"/>
        <v>11</v>
      </c>
      <c r="Y915">
        <f>IFERROR(VLOOKUP(B915,Products!A:I,8,FALSE),"")</f>
        <v>25.98</v>
      </c>
      <c r="Z915">
        <f t="shared" si="116"/>
        <v>1662.4</v>
      </c>
      <c r="AA915">
        <f t="shared" si="117"/>
        <v>99.961508852963817</v>
      </c>
      <c r="AB915">
        <f t="shared" si="118"/>
        <v>1</v>
      </c>
      <c r="AC915">
        <f t="shared" si="119"/>
        <v>831.04000000000008</v>
      </c>
    </row>
    <row r="916" spans="1:29">
      <c r="A916">
        <v>10195</v>
      </c>
      <c r="B916" t="s">
        <v>160</v>
      </c>
      <c r="C916">
        <v>33</v>
      </c>
      <c r="D916">
        <v>59.03</v>
      </c>
      <c r="E916">
        <v>1</v>
      </c>
      <c r="F916" s="6">
        <f>IFERROR(VLOOKUP(A916,Orders!A:B,2,FALSE),"")</f>
        <v>37950</v>
      </c>
      <c r="G916" s="6">
        <f>IFERROR(VLOOKUP(A916,Orders!A:C,3,FALSE),"")</f>
        <v>37956</v>
      </c>
      <c r="H916" s="6">
        <f>IFERROR(VLOOKUP(A916,Orders!A:D,4,FALSE),"")</f>
        <v>37953</v>
      </c>
      <c r="I916" t="str">
        <f>IFERROR(VLOOKUP(A916,Orders!A:E,5,FALSE),"")</f>
        <v>Shipped</v>
      </c>
      <c r="J916">
        <f>IFERROR(VLOOKUP(A916,Orders!A:G,7,FALSE),"")</f>
        <v>319</v>
      </c>
      <c r="K916">
        <f>IFERROR(VLOOKUP(J916,Customers!A:L,12,FALSE),"")</f>
        <v>1323</v>
      </c>
      <c r="L916">
        <f>IFERROR(VLOOKUP(J916,Customers!A:M,13,FALSE),"")</f>
        <v>102700</v>
      </c>
      <c r="M916" t="str">
        <f>IFERROR(VLOOKUP(J916,Customers!A:H,8,FALSE),"")</f>
        <v>White Plains</v>
      </c>
      <c r="N916">
        <f>IFERROR(VLOOKUP(K916,Employees!A:F,6,FALSE),"")</f>
        <v>3</v>
      </c>
      <c r="O916" t="str">
        <f>IFERROR(VLOOKUP(N916,Offices!A:B,2,FALSE),"")</f>
        <v>NYC</v>
      </c>
      <c r="P916" s="6">
        <f>IFERROR(VLOOKUP(J916,Payments!A:C,3,FALSE),"")</f>
        <v>38297</v>
      </c>
      <c r="Q916">
        <f>IFERROR(VLOOKUP(J916,Payments!A:D,4,FALSE),"")</f>
        <v>42339.76</v>
      </c>
      <c r="R916" t="str">
        <f>IFERROR(VLOOKUP(B916,Products!A:C,3,FALSE),"")</f>
        <v>Trains</v>
      </c>
      <c r="S916">
        <f>IFERROR(VLOOKUP(B916,Products!A:G,7,FALSE),"")</f>
        <v>8601</v>
      </c>
      <c r="T916">
        <f>IFERROR(VLOOKUP(B916,Products!A:I,9,FALSE),"")</f>
        <v>62.14</v>
      </c>
      <c r="U916">
        <f t="shared" si="112"/>
        <v>3</v>
      </c>
      <c r="V916" t="str">
        <f t="shared" si="113"/>
        <v>Yes</v>
      </c>
      <c r="W916">
        <f t="shared" si="114"/>
        <v>2003</v>
      </c>
      <c r="X916">
        <f t="shared" si="115"/>
        <v>11</v>
      </c>
      <c r="Y916">
        <f>IFERROR(VLOOKUP(B916,Products!A:I,8,FALSE),"")</f>
        <v>26.72</v>
      </c>
      <c r="Z916">
        <f t="shared" si="116"/>
        <v>1947.99</v>
      </c>
      <c r="AA916">
        <f t="shared" si="117"/>
        <v>120.92065868263475</v>
      </c>
      <c r="AB916">
        <f t="shared" si="118"/>
        <v>1</v>
      </c>
      <c r="AC916">
        <f t="shared" si="119"/>
        <v>1066.23</v>
      </c>
    </row>
    <row r="917" spans="1:29">
      <c r="A917">
        <v>10195</v>
      </c>
      <c r="B917" t="s">
        <v>161</v>
      </c>
      <c r="C917">
        <v>49</v>
      </c>
      <c r="D917">
        <v>97.23</v>
      </c>
      <c r="E917">
        <v>4</v>
      </c>
      <c r="F917" s="6">
        <f>IFERROR(VLOOKUP(A917,Orders!A:B,2,FALSE),"")</f>
        <v>37950</v>
      </c>
      <c r="G917" s="6">
        <f>IFERROR(VLOOKUP(A917,Orders!A:C,3,FALSE),"")</f>
        <v>37956</v>
      </c>
      <c r="H917" s="6">
        <f>IFERROR(VLOOKUP(A917,Orders!A:D,4,FALSE),"")</f>
        <v>37953</v>
      </c>
      <c r="I917" t="str">
        <f>IFERROR(VLOOKUP(A917,Orders!A:E,5,FALSE),"")</f>
        <v>Shipped</v>
      </c>
      <c r="J917">
        <f>IFERROR(VLOOKUP(A917,Orders!A:G,7,FALSE),"")</f>
        <v>319</v>
      </c>
      <c r="K917">
        <f>IFERROR(VLOOKUP(J917,Customers!A:L,12,FALSE),"")</f>
        <v>1323</v>
      </c>
      <c r="L917">
        <f>IFERROR(VLOOKUP(J917,Customers!A:M,13,FALSE),"")</f>
        <v>102700</v>
      </c>
      <c r="M917" t="str">
        <f>IFERROR(VLOOKUP(J917,Customers!A:H,8,FALSE),"")</f>
        <v>White Plains</v>
      </c>
      <c r="N917">
        <f>IFERROR(VLOOKUP(K917,Employees!A:F,6,FALSE),"")</f>
        <v>3</v>
      </c>
      <c r="O917" t="str">
        <f>IFERROR(VLOOKUP(N917,Offices!A:B,2,FALSE),"")</f>
        <v>NYC</v>
      </c>
      <c r="P917" s="6">
        <f>IFERROR(VLOOKUP(J917,Payments!A:C,3,FALSE),"")</f>
        <v>38297</v>
      </c>
      <c r="Q917">
        <f>IFERROR(VLOOKUP(J917,Payments!A:D,4,FALSE),"")</f>
        <v>42339.76</v>
      </c>
      <c r="R917" t="str">
        <f>IFERROR(VLOOKUP(B917,Products!A:C,3,FALSE),"")</f>
        <v>Trucks and Buses</v>
      </c>
      <c r="S917">
        <f>IFERROR(VLOOKUP(B917,Products!A:G,7,FALSE),"")</f>
        <v>1016</v>
      </c>
      <c r="T917">
        <f>IFERROR(VLOOKUP(B917,Products!A:I,9,FALSE),"")</f>
        <v>115.75</v>
      </c>
      <c r="U917">
        <f t="shared" si="112"/>
        <v>3</v>
      </c>
      <c r="V917" t="str">
        <f t="shared" si="113"/>
        <v>Yes</v>
      </c>
      <c r="W917">
        <f t="shared" si="114"/>
        <v>2003</v>
      </c>
      <c r="X917">
        <f t="shared" si="115"/>
        <v>11</v>
      </c>
      <c r="Y917">
        <f>IFERROR(VLOOKUP(B917,Products!A:I,8,FALSE),"")</f>
        <v>68.290000000000006</v>
      </c>
      <c r="Z917">
        <f t="shared" si="116"/>
        <v>4764.2700000000004</v>
      </c>
      <c r="AA917">
        <f t="shared" si="117"/>
        <v>42.378093425098832</v>
      </c>
      <c r="AB917">
        <f t="shared" si="118"/>
        <v>0</v>
      </c>
      <c r="AC917">
        <f t="shared" si="119"/>
        <v>1418.06</v>
      </c>
    </row>
    <row r="918" spans="1:29">
      <c r="A918">
        <v>10196</v>
      </c>
      <c r="B918" t="s">
        <v>164</v>
      </c>
      <c r="C918">
        <v>47</v>
      </c>
      <c r="D918">
        <v>203.64</v>
      </c>
      <c r="E918">
        <v>5</v>
      </c>
      <c r="F918" s="6">
        <f>IFERROR(VLOOKUP(A918,Orders!A:B,2,FALSE),"")</f>
        <v>37951</v>
      </c>
      <c r="G918" s="6">
        <f>IFERROR(VLOOKUP(A918,Orders!A:C,3,FALSE),"")</f>
        <v>37958</v>
      </c>
      <c r="H918" s="6">
        <f>IFERROR(VLOOKUP(A918,Orders!A:D,4,FALSE),"")</f>
        <v>37956</v>
      </c>
      <c r="I918" t="str">
        <f>IFERROR(VLOOKUP(A918,Orders!A:E,5,FALSE),"")</f>
        <v>Shipped</v>
      </c>
      <c r="J918">
        <f>IFERROR(VLOOKUP(A918,Orders!A:G,7,FALSE),"")</f>
        <v>455</v>
      </c>
      <c r="K918">
        <f>IFERROR(VLOOKUP(J918,Customers!A:L,12,FALSE),"")</f>
        <v>1286</v>
      </c>
      <c r="L918">
        <f>IFERROR(VLOOKUP(J918,Customers!A:M,13,FALSE),"")</f>
        <v>95400</v>
      </c>
      <c r="M918" t="str">
        <f>IFERROR(VLOOKUP(J918,Customers!A:H,8,FALSE),"")</f>
        <v>New Haven</v>
      </c>
      <c r="N918">
        <f>IFERROR(VLOOKUP(K918,Employees!A:F,6,FALSE),"")</f>
        <v>3</v>
      </c>
      <c r="O918" t="str">
        <f>IFERROR(VLOOKUP(N918,Offices!A:B,2,FALSE),"")</f>
        <v>NYC</v>
      </c>
      <c r="P918" s="6">
        <f>IFERROR(VLOOKUP(J918,Payments!A:C,3,FALSE),"")</f>
        <v>37960</v>
      </c>
      <c r="Q918">
        <f>IFERROR(VLOOKUP(J918,Payments!A:D,4,FALSE),"")</f>
        <v>38139.18</v>
      </c>
      <c r="R918" t="str">
        <f>IFERROR(VLOOKUP(B918,Products!A:C,3,FALSE),"")</f>
        <v>Classic Cars</v>
      </c>
      <c r="S918">
        <f>IFERROR(VLOOKUP(B918,Products!A:G,7,FALSE),"")</f>
        <v>3619</v>
      </c>
      <c r="T918">
        <f>IFERROR(VLOOKUP(B918,Products!A:I,9,FALSE),"")</f>
        <v>207.8</v>
      </c>
      <c r="U918">
        <f t="shared" si="112"/>
        <v>2</v>
      </c>
      <c r="V918" t="str">
        <f t="shared" si="113"/>
        <v>Yes</v>
      </c>
      <c r="W918">
        <f t="shared" si="114"/>
        <v>2003</v>
      </c>
      <c r="X918">
        <f t="shared" si="115"/>
        <v>11</v>
      </c>
      <c r="Y918">
        <f>IFERROR(VLOOKUP(B918,Products!A:I,8,FALSE),"")</f>
        <v>95.59</v>
      </c>
      <c r="Z918">
        <f t="shared" si="116"/>
        <v>9571.08</v>
      </c>
      <c r="AA918">
        <f t="shared" si="117"/>
        <v>113.03483627994557</v>
      </c>
      <c r="AB918">
        <f t="shared" si="118"/>
        <v>1</v>
      </c>
      <c r="AC918">
        <f t="shared" si="119"/>
        <v>5078.3499999999995</v>
      </c>
    </row>
    <row r="919" spans="1:29">
      <c r="A919">
        <v>10196</v>
      </c>
      <c r="B919" t="s">
        <v>150</v>
      </c>
      <c r="C919">
        <v>24</v>
      </c>
      <c r="D919">
        <v>151.08000000000001</v>
      </c>
      <c r="E919">
        <v>6</v>
      </c>
      <c r="F919" s="6">
        <f>IFERROR(VLOOKUP(A919,Orders!A:B,2,FALSE),"")</f>
        <v>37951</v>
      </c>
      <c r="G919" s="6">
        <f>IFERROR(VLOOKUP(A919,Orders!A:C,3,FALSE),"")</f>
        <v>37958</v>
      </c>
      <c r="H919" s="6">
        <f>IFERROR(VLOOKUP(A919,Orders!A:D,4,FALSE),"")</f>
        <v>37956</v>
      </c>
      <c r="I919" t="str">
        <f>IFERROR(VLOOKUP(A919,Orders!A:E,5,FALSE),"")</f>
        <v>Shipped</v>
      </c>
      <c r="J919">
        <f>IFERROR(VLOOKUP(A919,Orders!A:G,7,FALSE),"")</f>
        <v>455</v>
      </c>
      <c r="K919">
        <f>IFERROR(VLOOKUP(J919,Customers!A:L,12,FALSE),"")</f>
        <v>1286</v>
      </c>
      <c r="L919">
        <f>IFERROR(VLOOKUP(J919,Customers!A:M,13,FALSE),"")</f>
        <v>95400</v>
      </c>
      <c r="M919" t="str">
        <f>IFERROR(VLOOKUP(J919,Customers!A:H,8,FALSE),"")</f>
        <v>New Haven</v>
      </c>
      <c r="N919">
        <f>IFERROR(VLOOKUP(K919,Employees!A:F,6,FALSE),"")</f>
        <v>3</v>
      </c>
      <c r="O919" t="str">
        <f>IFERROR(VLOOKUP(N919,Offices!A:B,2,FALSE),"")</f>
        <v>NYC</v>
      </c>
      <c r="P919" s="6">
        <f>IFERROR(VLOOKUP(J919,Payments!A:C,3,FALSE),"")</f>
        <v>37960</v>
      </c>
      <c r="Q919">
        <f>IFERROR(VLOOKUP(J919,Payments!A:D,4,FALSE),"")</f>
        <v>38139.18</v>
      </c>
      <c r="R919" t="str">
        <f>IFERROR(VLOOKUP(B919,Products!A:C,3,FALSE),"")</f>
        <v>Classic Cars</v>
      </c>
      <c r="S919">
        <f>IFERROR(VLOOKUP(B919,Products!A:G,7,FALSE),"")</f>
        <v>6906</v>
      </c>
      <c r="T919">
        <f>IFERROR(VLOOKUP(B919,Products!A:I,9,FALSE),"")</f>
        <v>151.08000000000001</v>
      </c>
      <c r="U919">
        <f t="shared" si="112"/>
        <v>2</v>
      </c>
      <c r="V919" t="str">
        <f t="shared" si="113"/>
        <v>Yes</v>
      </c>
      <c r="W919">
        <f t="shared" si="114"/>
        <v>2003</v>
      </c>
      <c r="X919">
        <f t="shared" si="115"/>
        <v>11</v>
      </c>
      <c r="Y919">
        <f>IFERROR(VLOOKUP(B919,Products!A:I,8,FALSE),"")</f>
        <v>89.14</v>
      </c>
      <c r="Z919">
        <f t="shared" si="116"/>
        <v>3625.92</v>
      </c>
      <c r="AA919">
        <f t="shared" si="117"/>
        <v>69.486201480816703</v>
      </c>
      <c r="AB919">
        <f t="shared" si="118"/>
        <v>1</v>
      </c>
      <c r="AC919">
        <f t="shared" si="119"/>
        <v>1486.5600000000004</v>
      </c>
    </row>
    <row r="920" spans="1:29">
      <c r="A920">
        <v>10196</v>
      </c>
      <c r="B920" t="s">
        <v>165</v>
      </c>
      <c r="C920">
        <v>38</v>
      </c>
      <c r="D920">
        <v>147.07</v>
      </c>
      <c r="E920">
        <v>4</v>
      </c>
      <c r="F920" s="6">
        <f>IFERROR(VLOOKUP(A920,Orders!A:B,2,FALSE),"")</f>
        <v>37951</v>
      </c>
      <c r="G920" s="6">
        <f>IFERROR(VLOOKUP(A920,Orders!A:C,3,FALSE),"")</f>
        <v>37958</v>
      </c>
      <c r="H920" s="6">
        <f>IFERROR(VLOOKUP(A920,Orders!A:D,4,FALSE),"")</f>
        <v>37956</v>
      </c>
      <c r="I920" t="str">
        <f>IFERROR(VLOOKUP(A920,Orders!A:E,5,FALSE),"")</f>
        <v>Shipped</v>
      </c>
      <c r="J920">
        <f>IFERROR(VLOOKUP(A920,Orders!A:G,7,FALSE),"")</f>
        <v>455</v>
      </c>
      <c r="K920">
        <f>IFERROR(VLOOKUP(J920,Customers!A:L,12,FALSE),"")</f>
        <v>1286</v>
      </c>
      <c r="L920">
        <f>IFERROR(VLOOKUP(J920,Customers!A:M,13,FALSE),"")</f>
        <v>95400</v>
      </c>
      <c r="M920" t="str">
        <f>IFERROR(VLOOKUP(J920,Customers!A:H,8,FALSE),"")</f>
        <v>New Haven</v>
      </c>
      <c r="N920">
        <f>IFERROR(VLOOKUP(K920,Employees!A:F,6,FALSE),"")</f>
        <v>3</v>
      </c>
      <c r="O920" t="str">
        <f>IFERROR(VLOOKUP(N920,Offices!A:B,2,FALSE),"")</f>
        <v>NYC</v>
      </c>
      <c r="P920" s="6">
        <f>IFERROR(VLOOKUP(J920,Payments!A:C,3,FALSE),"")</f>
        <v>37960</v>
      </c>
      <c r="Q920">
        <f>IFERROR(VLOOKUP(J920,Payments!A:D,4,FALSE),"")</f>
        <v>38139.18</v>
      </c>
      <c r="R920" t="str">
        <f>IFERROR(VLOOKUP(B920,Products!A:C,3,FALSE),"")</f>
        <v>Classic Cars</v>
      </c>
      <c r="S920">
        <f>IFERROR(VLOOKUP(B920,Products!A:G,7,FALSE),"")</f>
        <v>1049</v>
      </c>
      <c r="T920">
        <f>IFERROR(VLOOKUP(B920,Products!A:I,9,FALSE),"")</f>
        <v>173.02</v>
      </c>
      <c r="U920">
        <f t="shared" si="112"/>
        <v>2</v>
      </c>
      <c r="V920" t="str">
        <f t="shared" si="113"/>
        <v>Yes</v>
      </c>
      <c r="W920">
        <f t="shared" si="114"/>
        <v>2003</v>
      </c>
      <c r="X920">
        <f t="shared" si="115"/>
        <v>11</v>
      </c>
      <c r="Y920">
        <f>IFERROR(VLOOKUP(B920,Products!A:I,8,FALSE),"")</f>
        <v>83.05</v>
      </c>
      <c r="Z920">
        <f t="shared" si="116"/>
        <v>5588.66</v>
      </c>
      <c r="AA920">
        <f t="shared" si="117"/>
        <v>77.086092715231786</v>
      </c>
      <c r="AB920">
        <f t="shared" si="118"/>
        <v>1</v>
      </c>
      <c r="AC920">
        <f t="shared" si="119"/>
        <v>2432.7599999999998</v>
      </c>
    </row>
    <row r="921" spans="1:29">
      <c r="A921">
        <v>10196</v>
      </c>
      <c r="B921" t="s">
        <v>166</v>
      </c>
      <c r="C921">
        <v>49</v>
      </c>
      <c r="D921">
        <v>127.03</v>
      </c>
      <c r="E921">
        <v>1</v>
      </c>
      <c r="F921" s="6">
        <f>IFERROR(VLOOKUP(A921,Orders!A:B,2,FALSE),"")</f>
        <v>37951</v>
      </c>
      <c r="G921" s="6">
        <f>IFERROR(VLOOKUP(A921,Orders!A:C,3,FALSE),"")</f>
        <v>37958</v>
      </c>
      <c r="H921" s="6">
        <f>IFERROR(VLOOKUP(A921,Orders!A:D,4,FALSE),"")</f>
        <v>37956</v>
      </c>
      <c r="I921" t="str">
        <f>IFERROR(VLOOKUP(A921,Orders!A:E,5,FALSE),"")</f>
        <v>Shipped</v>
      </c>
      <c r="J921">
        <f>IFERROR(VLOOKUP(A921,Orders!A:G,7,FALSE),"")</f>
        <v>455</v>
      </c>
      <c r="K921">
        <f>IFERROR(VLOOKUP(J921,Customers!A:L,12,FALSE),"")</f>
        <v>1286</v>
      </c>
      <c r="L921">
        <f>IFERROR(VLOOKUP(J921,Customers!A:M,13,FALSE),"")</f>
        <v>95400</v>
      </c>
      <c r="M921" t="str">
        <f>IFERROR(VLOOKUP(J921,Customers!A:H,8,FALSE),"")</f>
        <v>New Haven</v>
      </c>
      <c r="N921">
        <f>IFERROR(VLOOKUP(K921,Employees!A:F,6,FALSE),"")</f>
        <v>3</v>
      </c>
      <c r="O921" t="str">
        <f>IFERROR(VLOOKUP(N921,Offices!A:B,2,FALSE),"")</f>
        <v>NYC</v>
      </c>
      <c r="P921" s="6">
        <f>IFERROR(VLOOKUP(J921,Payments!A:C,3,FALSE),"")</f>
        <v>37960</v>
      </c>
      <c r="Q921">
        <f>IFERROR(VLOOKUP(J921,Payments!A:D,4,FALSE),"")</f>
        <v>38139.18</v>
      </c>
      <c r="R921" t="str">
        <f>IFERROR(VLOOKUP(B921,Products!A:C,3,FALSE),"")</f>
        <v>Vintage Cars</v>
      </c>
      <c r="S921">
        <f>IFERROR(VLOOKUP(B921,Products!A:G,7,FALSE),"")</f>
        <v>3913</v>
      </c>
      <c r="T921">
        <f>IFERROR(VLOOKUP(B921,Products!A:I,9,FALSE),"")</f>
        <v>136.59</v>
      </c>
      <c r="U921">
        <f t="shared" si="112"/>
        <v>2</v>
      </c>
      <c r="V921" t="str">
        <f t="shared" si="113"/>
        <v>Yes</v>
      </c>
      <c r="W921">
        <f t="shared" si="114"/>
        <v>2003</v>
      </c>
      <c r="X921">
        <f t="shared" si="115"/>
        <v>11</v>
      </c>
      <c r="Y921">
        <f>IFERROR(VLOOKUP(B921,Products!A:I,8,FALSE),"")</f>
        <v>68.3</v>
      </c>
      <c r="Z921">
        <f t="shared" si="116"/>
        <v>6224.47</v>
      </c>
      <c r="AA921">
        <f t="shared" si="117"/>
        <v>85.988286969253309</v>
      </c>
      <c r="AB921">
        <f t="shared" si="118"/>
        <v>1</v>
      </c>
      <c r="AC921">
        <f t="shared" si="119"/>
        <v>2877.77</v>
      </c>
    </row>
    <row r="922" spans="1:29">
      <c r="A922">
        <v>10196</v>
      </c>
      <c r="B922" t="s">
        <v>167</v>
      </c>
      <c r="C922">
        <v>35</v>
      </c>
      <c r="D922">
        <v>81.680000000000007</v>
      </c>
      <c r="E922">
        <v>3</v>
      </c>
      <c r="F922" s="6">
        <f>IFERROR(VLOOKUP(A922,Orders!A:B,2,FALSE),"")</f>
        <v>37951</v>
      </c>
      <c r="G922" s="6">
        <f>IFERROR(VLOOKUP(A922,Orders!A:C,3,FALSE),"")</f>
        <v>37958</v>
      </c>
      <c r="H922" s="6">
        <f>IFERROR(VLOOKUP(A922,Orders!A:D,4,FALSE),"")</f>
        <v>37956</v>
      </c>
      <c r="I922" t="str">
        <f>IFERROR(VLOOKUP(A922,Orders!A:E,5,FALSE),"")</f>
        <v>Shipped</v>
      </c>
      <c r="J922">
        <f>IFERROR(VLOOKUP(A922,Orders!A:G,7,FALSE),"")</f>
        <v>455</v>
      </c>
      <c r="K922">
        <f>IFERROR(VLOOKUP(J922,Customers!A:L,12,FALSE),"")</f>
        <v>1286</v>
      </c>
      <c r="L922">
        <f>IFERROR(VLOOKUP(J922,Customers!A:M,13,FALSE),"")</f>
        <v>95400</v>
      </c>
      <c r="M922" t="str">
        <f>IFERROR(VLOOKUP(J922,Customers!A:H,8,FALSE),"")</f>
        <v>New Haven</v>
      </c>
      <c r="N922">
        <f>IFERROR(VLOOKUP(K922,Employees!A:F,6,FALSE),"")</f>
        <v>3</v>
      </c>
      <c r="O922" t="str">
        <f>IFERROR(VLOOKUP(N922,Offices!A:B,2,FALSE),"")</f>
        <v>NYC</v>
      </c>
      <c r="P922" s="6">
        <f>IFERROR(VLOOKUP(J922,Payments!A:C,3,FALSE),"")</f>
        <v>37960</v>
      </c>
      <c r="Q922">
        <f>IFERROR(VLOOKUP(J922,Payments!A:D,4,FALSE),"")</f>
        <v>38139.18</v>
      </c>
      <c r="R922" t="str">
        <f>IFERROR(VLOOKUP(B922,Products!A:C,3,FALSE),"")</f>
        <v>Trains</v>
      </c>
      <c r="S922">
        <f>IFERROR(VLOOKUP(B922,Products!A:G,7,FALSE),"")</f>
        <v>6450</v>
      </c>
      <c r="T922">
        <f>IFERROR(VLOOKUP(B922,Products!A:I,9,FALSE),"")</f>
        <v>100.84</v>
      </c>
      <c r="U922">
        <f t="shared" si="112"/>
        <v>2</v>
      </c>
      <c r="V922" t="str">
        <f t="shared" si="113"/>
        <v>Yes</v>
      </c>
      <c r="W922">
        <f t="shared" si="114"/>
        <v>2003</v>
      </c>
      <c r="X922">
        <f t="shared" si="115"/>
        <v>11</v>
      </c>
      <c r="Y922">
        <f>IFERROR(VLOOKUP(B922,Products!A:I,8,FALSE),"")</f>
        <v>67.56</v>
      </c>
      <c r="Z922">
        <f t="shared" si="116"/>
        <v>2858.8</v>
      </c>
      <c r="AA922">
        <f t="shared" si="117"/>
        <v>20.899940793368863</v>
      </c>
      <c r="AB922">
        <f t="shared" si="118"/>
        <v>0</v>
      </c>
      <c r="AC922">
        <f t="shared" si="119"/>
        <v>494.20000000000016</v>
      </c>
    </row>
    <row r="923" spans="1:29">
      <c r="A923">
        <v>10196</v>
      </c>
      <c r="B923" t="s">
        <v>155</v>
      </c>
      <c r="C923">
        <v>27</v>
      </c>
      <c r="D923">
        <v>126.39</v>
      </c>
      <c r="E923">
        <v>8</v>
      </c>
      <c r="F923" s="6">
        <f>IFERROR(VLOOKUP(A923,Orders!A:B,2,FALSE),"")</f>
        <v>37951</v>
      </c>
      <c r="G923" s="6">
        <f>IFERROR(VLOOKUP(A923,Orders!A:C,3,FALSE),"")</f>
        <v>37958</v>
      </c>
      <c r="H923" s="6">
        <f>IFERROR(VLOOKUP(A923,Orders!A:D,4,FALSE),"")</f>
        <v>37956</v>
      </c>
      <c r="I923" t="str">
        <f>IFERROR(VLOOKUP(A923,Orders!A:E,5,FALSE),"")</f>
        <v>Shipped</v>
      </c>
      <c r="J923">
        <f>IFERROR(VLOOKUP(A923,Orders!A:G,7,FALSE),"")</f>
        <v>455</v>
      </c>
      <c r="K923">
        <f>IFERROR(VLOOKUP(J923,Customers!A:L,12,FALSE),"")</f>
        <v>1286</v>
      </c>
      <c r="L923">
        <f>IFERROR(VLOOKUP(J923,Customers!A:M,13,FALSE),"")</f>
        <v>95400</v>
      </c>
      <c r="M923" t="str">
        <f>IFERROR(VLOOKUP(J923,Customers!A:H,8,FALSE),"")</f>
        <v>New Haven</v>
      </c>
      <c r="N923">
        <f>IFERROR(VLOOKUP(K923,Employees!A:F,6,FALSE),"")</f>
        <v>3</v>
      </c>
      <c r="O923" t="str">
        <f>IFERROR(VLOOKUP(N923,Offices!A:B,2,FALSE),"")</f>
        <v>NYC</v>
      </c>
      <c r="P923" s="6">
        <f>IFERROR(VLOOKUP(J923,Payments!A:C,3,FALSE),"")</f>
        <v>37960</v>
      </c>
      <c r="Q923">
        <f>IFERROR(VLOOKUP(J923,Payments!A:D,4,FALSE),"")</f>
        <v>38139.18</v>
      </c>
      <c r="R923" t="str">
        <f>IFERROR(VLOOKUP(B923,Products!A:C,3,FALSE),"")</f>
        <v>Classic Cars</v>
      </c>
      <c r="S923">
        <f>IFERROR(VLOOKUP(B923,Products!A:G,7,FALSE),"")</f>
        <v>5545</v>
      </c>
      <c r="T923">
        <f>IFERROR(VLOOKUP(B923,Products!A:I,9,FALSE),"")</f>
        <v>143.62</v>
      </c>
      <c r="U923">
        <f t="shared" si="112"/>
        <v>2</v>
      </c>
      <c r="V923" t="str">
        <f t="shared" si="113"/>
        <v>Yes</v>
      </c>
      <c r="W923">
        <f t="shared" si="114"/>
        <v>2003</v>
      </c>
      <c r="X923">
        <f t="shared" si="115"/>
        <v>11</v>
      </c>
      <c r="Y923">
        <f>IFERROR(VLOOKUP(B923,Products!A:I,8,FALSE),"")</f>
        <v>91.92</v>
      </c>
      <c r="Z923">
        <f t="shared" si="116"/>
        <v>3412.53</v>
      </c>
      <c r="AA923">
        <f t="shared" si="117"/>
        <v>37.5</v>
      </c>
      <c r="AB923">
        <f t="shared" si="118"/>
        <v>0</v>
      </c>
      <c r="AC923">
        <f t="shared" si="119"/>
        <v>930.68999999999994</v>
      </c>
    </row>
    <row r="924" spans="1:29">
      <c r="A924">
        <v>10196</v>
      </c>
      <c r="B924" t="s">
        <v>162</v>
      </c>
      <c r="C924">
        <v>46</v>
      </c>
      <c r="D924">
        <v>56.82</v>
      </c>
      <c r="E924">
        <v>7</v>
      </c>
      <c r="F924" s="6">
        <f>IFERROR(VLOOKUP(A924,Orders!A:B,2,FALSE),"")</f>
        <v>37951</v>
      </c>
      <c r="G924" s="6">
        <f>IFERROR(VLOOKUP(A924,Orders!A:C,3,FALSE),"")</f>
        <v>37958</v>
      </c>
      <c r="H924" s="6">
        <f>IFERROR(VLOOKUP(A924,Orders!A:D,4,FALSE),"")</f>
        <v>37956</v>
      </c>
      <c r="I924" t="str">
        <f>IFERROR(VLOOKUP(A924,Orders!A:E,5,FALSE),"")</f>
        <v>Shipped</v>
      </c>
      <c r="J924">
        <f>IFERROR(VLOOKUP(A924,Orders!A:G,7,FALSE),"")</f>
        <v>455</v>
      </c>
      <c r="K924">
        <f>IFERROR(VLOOKUP(J924,Customers!A:L,12,FALSE),"")</f>
        <v>1286</v>
      </c>
      <c r="L924">
        <f>IFERROR(VLOOKUP(J924,Customers!A:M,13,FALSE),"")</f>
        <v>95400</v>
      </c>
      <c r="M924" t="str">
        <f>IFERROR(VLOOKUP(J924,Customers!A:H,8,FALSE),"")</f>
        <v>New Haven</v>
      </c>
      <c r="N924">
        <f>IFERROR(VLOOKUP(K924,Employees!A:F,6,FALSE),"")</f>
        <v>3</v>
      </c>
      <c r="O924" t="str">
        <f>IFERROR(VLOOKUP(N924,Offices!A:B,2,FALSE),"")</f>
        <v>NYC</v>
      </c>
      <c r="P924" s="6">
        <f>IFERROR(VLOOKUP(J924,Payments!A:C,3,FALSE),"")</f>
        <v>37960</v>
      </c>
      <c r="Q924">
        <f>IFERROR(VLOOKUP(J924,Payments!A:D,4,FALSE),"")</f>
        <v>38139.18</v>
      </c>
      <c r="R924" t="str">
        <f>IFERROR(VLOOKUP(B924,Products!A:C,3,FALSE),"")</f>
        <v>Trains</v>
      </c>
      <c r="S924">
        <f>IFERROR(VLOOKUP(B924,Products!A:G,7,FALSE),"")</f>
        <v>1645</v>
      </c>
      <c r="T924">
        <f>IFERROR(VLOOKUP(B924,Products!A:I,9,FALSE),"")</f>
        <v>58.58</v>
      </c>
      <c r="U924">
        <f t="shared" si="112"/>
        <v>2</v>
      </c>
      <c r="V924" t="str">
        <f t="shared" si="113"/>
        <v>Yes</v>
      </c>
      <c r="W924">
        <f t="shared" si="114"/>
        <v>2003</v>
      </c>
      <c r="X924">
        <f t="shared" si="115"/>
        <v>11</v>
      </c>
      <c r="Y924">
        <f>IFERROR(VLOOKUP(B924,Products!A:I,8,FALSE),"")</f>
        <v>37.49</v>
      </c>
      <c r="Z924">
        <f t="shared" si="116"/>
        <v>2613.7199999999998</v>
      </c>
      <c r="AA924">
        <f t="shared" si="117"/>
        <v>51.560416110962912</v>
      </c>
      <c r="AB924">
        <f t="shared" si="118"/>
        <v>0</v>
      </c>
      <c r="AC924">
        <f t="shared" si="119"/>
        <v>889.18</v>
      </c>
    </row>
    <row r="925" spans="1:29">
      <c r="A925">
        <v>10196</v>
      </c>
      <c r="B925" t="s">
        <v>173</v>
      </c>
      <c r="C925">
        <v>50</v>
      </c>
      <c r="D925">
        <v>84.88</v>
      </c>
      <c r="E925">
        <v>2</v>
      </c>
      <c r="F925" s="6">
        <f>IFERROR(VLOOKUP(A925,Orders!A:B,2,FALSE),"")</f>
        <v>37951</v>
      </c>
      <c r="G925" s="6">
        <f>IFERROR(VLOOKUP(A925,Orders!A:C,3,FALSE),"")</f>
        <v>37958</v>
      </c>
      <c r="H925" s="6">
        <f>IFERROR(VLOOKUP(A925,Orders!A:D,4,FALSE),"")</f>
        <v>37956</v>
      </c>
      <c r="I925" t="str">
        <f>IFERROR(VLOOKUP(A925,Orders!A:E,5,FALSE),"")</f>
        <v>Shipped</v>
      </c>
      <c r="J925">
        <f>IFERROR(VLOOKUP(A925,Orders!A:G,7,FALSE),"")</f>
        <v>455</v>
      </c>
      <c r="K925">
        <f>IFERROR(VLOOKUP(J925,Customers!A:L,12,FALSE),"")</f>
        <v>1286</v>
      </c>
      <c r="L925">
        <f>IFERROR(VLOOKUP(J925,Customers!A:M,13,FALSE),"")</f>
        <v>95400</v>
      </c>
      <c r="M925" t="str">
        <f>IFERROR(VLOOKUP(J925,Customers!A:H,8,FALSE),"")</f>
        <v>New Haven</v>
      </c>
      <c r="N925">
        <f>IFERROR(VLOOKUP(K925,Employees!A:F,6,FALSE),"")</f>
        <v>3</v>
      </c>
      <c r="O925" t="str">
        <f>IFERROR(VLOOKUP(N925,Offices!A:B,2,FALSE),"")</f>
        <v>NYC</v>
      </c>
      <c r="P925" s="6">
        <f>IFERROR(VLOOKUP(J925,Payments!A:C,3,FALSE),"")</f>
        <v>37960</v>
      </c>
      <c r="Q925">
        <f>IFERROR(VLOOKUP(J925,Payments!A:D,4,FALSE),"")</f>
        <v>38139.18</v>
      </c>
      <c r="R925" t="str">
        <f>IFERROR(VLOOKUP(B925,Products!A:C,3,FALSE),"")</f>
        <v>Ships</v>
      </c>
      <c r="S925">
        <f>IFERROR(VLOOKUP(B925,Products!A:G,7,FALSE),"")</f>
        <v>737</v>
      </c>
      <c r="T925">
        <f>IFERROR(VLOOKUP(B925,Products!A:I,9,FALSE),"")</f>
        <v>86.61</v>
      </c>
      <c r="U925">
        <f t="shared" si="112"/>
        <v>2</v>
      </c>
      <c r="V925" t="str">
        <f t="shared" si="113"/>
        <v>Yes</v>
      </c>
      <c r="W925">
        <f t="shared" si="114"/>
        <v>2003</v>
      </c>
      <c r="X925">
        <f t="shared" si="115"/>
        <v>11</v>
      </c>
      <c r="Y925">
        <f>IFERROR(VLOOKUP(B925,Products!A:I,8,FALSE),"")</f>
        <v>43.3</v>
      </c>
      <c r="Z925">
        <f t="shared" si="116"/>
        <v>4244</v>
      </c>
      <c r="AA925">
        <f t="shared" si="117"/>
        <v>96.027713625866056</v>
      </c>
      <c r="AB925">
        <f t="shared" si="118"/>
        <v>1</v>
      </c>
      <c r="AC925">
        <f t="shared" si="119"/>
        <v>2079</v>
      </c>
    </row>
    <row r="926" spans="1:29">
      <c r="A926">
        <v>10197</v>
      </c>
      <c r="B926" t="s">
        <v>163</v>
      </c>
      <c r="C926">
        <v>45</v>
      </c>
      <c r="D926">
        <v>118.32</v>
      </c>
      <c r="E926">
        <v>6</v>
      </c>
      <c r="F926" s="6">
        <f>IFERROR(VLOOKUP(A926,Orders!A:B,2,FALSE),"")</f>
        <v>37951</v>
      </c>
      <c r="G926" s="6">
        <f>IFERROR(VLOOKUP(A926,Orders!A:C,3,FALSE),"")</f>
        <v>37957</v>
      </c>
      <c r="H926" s="6">
        <f>IFERROR(VLOOKUP(A926,Orders!A:D,4,FALSE),"")</f>
        <v>37956</v>
      </c>
      <c r="I926" t="str">
        <f>IFERROR(VLOOKUP(A926,Orders!A:E,5,FALSE),"")</f>
        <v>Shipped</v>
      </c>
      <c r="J926">
        <f>IFERROR(VLOOKUP(A926,Orders!A:G,7,FALSE),"")</f>
        <v>216</v>
      </c>
      <c r="K926">
        <f>IFERROR(VLOOKUP(J926,Customers!A:L,12,FALSE),"")</f>
        <v>1702</v>
      </c>
      <c r="L926">
        <f>IFERROR(VLOOKUP(J926,Customers!A:M,13,FALSE),"")</f>
        <v>60300</v>
      </c>
      <c r="M926" t="str">
        <f>IFERROR(VLOOKUP(J926,Customers!A:H,8,FALSE),"")</f>
        <v>Barcelona</v>
      </c>
      <c r="N926">
        <f>IFERROR(VLOOKUP(K926,Employees!A:F,6,FALSE),"")</f>
        <v>4</v>
      </c>
      <c r="O926" t="str">
        <f>IFERROR(VLOOKUP(N926,Offices!A:B,2,FALSE),"")</f>
        <v>Paris</v>
      </c>
      <c r="P926" s="6">
        <f>IFERROR(VLOOKUP(J926,Payments!A:C,3,FALSE),"")</f>
        <v>37750</v>
      </c>
      <c r="Q926">
        <f>IFERROR(VLOOKUP(J926,Payments!A:D,4,FALSE),"")</f>
        <v>3101.4</v>
      </c>
      <c r="R926" t="str">
        <f>IFERROR(VLOOKUP(B926,Products!A:C,3,FALSE),"")</f>
        <v>Classic Cars</v>
      </c>
      <c r="S926">
        <f>IFERROR(VLOOKUP(B926,Products!A:G,7,FALSE),"")</f>
        <v>3252</v>
      </c>
      <c r="T926">
        <f>IFERROR(VLOOKUP(B926,Products!A:I,9,FALSE),"")</f>
        <v>136</v>
      </c>
      <c r="U926">
        <f t="shared" si="112"/>
        <v>1</v>
      </c>
      <c r="V926" t="str">
        <f t="shared" si="113"/>
        <v>Yes</v>
      </c>
      <c r="W926">
        <f t="shared" si="114"/>
        <v>2003</v>
      </c>
      <c r="X926">
        <f t="shared" si="115"/>
        <v>11</v>
      </c>
      <c r="Y926">
        <f>IFERROR(VLOOKUP(B926,Products!A:I,8,FALSE),"")</f>
        <v>85.68</v>
      </c>
      <c r="Z926">
        <f t="shared" si="116"/>
        <v>5324.4</v>
      </c>
      <c r="AA926">
        <f t="shared" si="117"/>
        <v>38.095238095238074</v>
      </c>
      <c r="AB926">
        <f t="shared" si="118"/>
        <v>0</v>
      </c>
      <c r="AC926">
        <f t="shared" si="119"/>
        <v>1468.7999999999993</v>
      </c>
    </row>
    <row r="927" spans="1:29">
      <c r="A927">
        <v>10197</v>
      </c>
      <c r="B927" t="s">
        <v>180</v>
      </c>
      <c r="C927">
        <v>46</v>
      </c>
      <c r="D927">
        <v>83.44</v>
      </c>
      <c r="E927">
        <v>4</v>
      </c>
      <c r="F927" s="6">
        <f>IFERROR(VLOOKUP(A927,Orders!A:B,2,FALSE),"")</f>
        <v>37951</v>
      </c>
      <c r="G927" s="6">
        <f>IFERROR(VLOOKUP(A927,Orders!A:C,3,FALSE),"")</f>
        <v>37957</v>
      </c>
      <c r="H927" s="6">
        <f>IFERROR(VLOOKUP(A927,Orders!A:D,4,FALSE),"")</f>
        <v>37956</v>
      </c>
      <c r="I927" t="str">
        <f>IFERROR(VLOOKUP(A927,Orders!A:E,5,FALSE),"")</f>
        <v>Shipped</v>
      </c>
      <c r="J927">
        <f>IFERROR(VLOOKUP(A927,Orders!A:G,7,FALSE),"")</f>
        <v>216</v>
      </c>
      <c r="K927">
        <f>IFERROR(VLOOKUP(J927,Customers!A:L,12,FALSE),"")</f>
        <v>1702</v>
      </c>
      <c r="L927">
        <f>IFERROR(VLOOKUP(J927,Customers!A:M,13,FALSE),"")</f>
        <v>60300</v>
      </c>
      <c r="M927" t="str">
        <f>IFERROR(VLOOKUP(J927,Customers!A:H,8,FALSE),"")</f>
        <v>Barcelona</v>
      </c>
      <c r="N927">
        <f>IFERROR(VLOOKUP(K927,Employees!A:F,6,FALSE),"")</f>
        <v>4</v>
      </c>
      <c r="O927" t="str">
        <f>IFERROR(VLOOKUP(N927,Offices!A:B,2,FALSE),"")</f>
        <v>Paris</v>
      </c>
      <c r="P927" s="6">
        <f>IFERROR(VLOOKUP(J927,Payments!A:C,3,FALSE),"")</f>
        <v>37750</v>
      </c>
      <c r="Q927">
        <f>IFERROR(VLOOKUP(J927,Payments!A:D,4,FALSE),"")</f>
        <v>3101.4</v>
      </c>
      <c r="R927" t="str">
        <f>IFERROR(VLOOKUP(B927,Products!A:C,3,FALSE),"")</f>
        <v>Ships</v>
      </c>
      <c r="S927">
        <f>IFERROR(VLOOKUP(B927,Products!A:G,7,FALSE),"")</f>
        <v>4259</v>
      </c>
      <c r="T927">
        <f>IFERROR(VLOOKUP(B927,Products!A:I,9,FALSE),"")</f>
        <v>86.02</v>
      </c>
      <c r="U927">
        <f t="shared" si="112"/>
        <v>1</v>
      </c>
      <c r="V927" t="str">
        <f t="shared" si="113"/>
        <v>Yes</v>
      </c>
      <c r="W927">
        <f t="shared" si="114"/>
        <v>2003</v>
      </c>
      <c r="X927">
        <f t="shared" si="115"/>
        <v>11</v>
      </c>
      <c r="Y927">
        <f>IFERROR(VLOOKUP(B927,Products!A:I,8,FALSE),"")</f>
        <v>51.61</v>
      </c>
      <c r="Z927">
        <f t="shared" si="116"/>
        <v>3838.24</v>
      </c>
      <c r="AA927">
        <f t="shared" si="117"/>
        <v>61.67409416779693</v>
      </c>
      <c r="AB927">
        <f t="shared" si="118"/>
        <v>0</v>
      </c>
      <c r="AC927">
        <f t="shared" si="119"/>
        <v>1464.1799999999998</v>
      </c>
    </row>
    <row r="928" spans="1:29">
      <c r="A928">
        <v>10197</v>
      </c>
      <c r="B928" t="s">
        <v>181</v>
      </c>
      <c r="C928">
        <v>22</v>
      </c>
      <c r="D928">
        <v>85.75</v>
      </c>
      <c r="E928">
        <v>3</v>
      </c>
      <c r="F928" s="6">
        <f>IFERROR(VLOOKUP(A928,Orders!A:B,2,FALSE),"")</f>
        <v>37951</v>
      </c>
      <c r="G928" s="6">
        <f>IFERROR(VLOOKUP(A928,Orders!A:C,3,FALSE),"")</f>
        <v>37957</v>
      </c>
      <c r="H928" s="6">
        <f>IFERROR(VLOOKUP(A928,Orders!A:D,4,FALSE),"")</f>
        <v>37956</v>
      </c>
      <c r="I928" t="str">
        <f>IFERROR(VLOOKUP(A928,Orders!A:E,5,FALSE),"")</f>
        <v>Shipped</v>
      </c>
      <c r="J928">
        <f>IFERROR(VLOOKUP(A928,Orders!A:G,7,FALSE),"")</f>
        <v>216</v>
      </c>
      <c r="K928">
        <f>IFERROR(VLOOKUP(J928,Customers!A:L,12,FALSE),"")</f>
        <v>1702</v>
      </c>
      <c r="L928">
        <f>IFERROR(VLOOKUP(J928,Customers!A:M,13,FALSE),"")</f>
        <v>60300</v>
      </c>
      <c r="M928" t="str">
        <f>IFERROR(VLOOKUP(J928,Customers!A:H,8,FALSE),"")</f>
        <v>Barcelona</v>
      </c>
      <c r="N928">
        <f>IFERROR(VLOOKUP(K928,Employees!A:F,6,FALSE),"")</f>
        <v>4</v>
      </c>
      <c r="O928" t="str">
        <f>IFERROR(VLOOKUP(N928,Offices!A:B,2,FALSE),"")</f>
        <v>Paris</v>
      </c>
      <c r="P928" s="6">
        <f>IFERROR(VLOOKUP(J928,Payments!A:C,3,FALSE),"")</f>
        <v>37750</v>
      </c>
      <c r="Q928">
        <f>IFERROR(VLOOKUP(J928,Payments!A:D,4,FALSE),"")</f>
        <v>3101.4</v>
      </c>
      <c r="R928" t="str">
        <f>IFERROR(VLOOKUP(B928,Products!A:C,3,FALSE),"")</f>
        <v>Vintage Cars</v>
      </c>
      <c r="S928">
        <f>IFERROR(VLOOKUP(B928,Products!A:G,7,FALSE),"")</f>
        <v>2378</v>
      </c>
      <c r="T928">
        <f>IFERROR(VLOOKUP(B928,Products!A:I,9,FALSE),"")</f>
        <v>105.87</v>
      </c>
      <c r="U928">
        <f t="shared" si="112"/>
        <v>1</v>
      </c>
      <c r="V928" t="str">
        <f t="shared" si="113"/>
        <v>Yes</v>
      </c>
      <c r="W928">
        <f t="shared" si="114"/>
        <v>2003</v>
      </c>
      <c r="X928">
        <f t="shared" si="115"/>
        <v>11</v>
      </c>
      <c r="Y928">
        <f>IFERROR(VLOOKUP(B928,Products!A:I,8,FALSE),"")</f>
        <v>64.58</v>
      </c>
      <c r="Z928">
        <f t="shared" si="116"/>
        <v>1886.5</v>
      </c>
      <c r="AA928">
        <f t="shared" si="117"/>
        <v>32.781046763703934</v>
      </c>
      <c r="AB928">
        <f t="shared" si="118"/>
        <v>0</v>
      </c>
      <c r="AC928">
        <f t="shared" si="119"/>
        <v>465.74</v>
      </c>
    </row>
    <row r="929" spans="1:29">
      <c r="A929">
        <v>10197</v>
      </c>
      <c r="B929" t="s">
        <v>168</v>
      </c>
      <c r="C929">
        <v>50</v>
      </c>
      <c r="D929">
        <v>78.989999999999995</v>
      </c>
      <c r="E929">
        <v>14</v>
      </c>
      <c r="F929" s="6">
        <f>IFERROR(VLOOKUP(A929,Orders!A:B,2,FALSE),"")</f>
        <v>37951</v>
      </c>
      <c r="G929" s="6">
        <f>IFERROR(VLOOKUP(A929,Orders!A:C,3,FALSE),"")</f>
        <v>37957</v>
      </c>
      <c r="H929" s="6">
        <f>IFERROR(VLOOKUP(A929,Orders!A:D,4,FALSE),"")</f>
        <v>37956</v>
      </c>
      <c r="I929" t="str">
        <f>IFERROR(VLOOKUP(A929,Orders!A:E,5,FALSE),"")</f>
        <v>Shipped</v>
      </c>
      <c r="J929">
        <f>IFERROR(VLOOKUP(A929,Orders!A:G,7,FALSE),"")</f>
        <v>216</v>
      </c>
      <c r="K929">
        <f>IFERROR(VLOOKUP(J929,Customers!A:L,12,FALSE),"")</f>
        <v>1702</v>
      </c>
      <c r="L929">
        <f>IFERROR(VLOOKUP(J929,Customers!A:M,13,FALSE),"")</f>
        <v>60300</v>
      </c>
      <c r="M929" t="str">
        <f>IFERROR(VLOOKUP(J929,Customers!A:H,8,FALSE),"")</f>
        <v>Barcelona</v>
      </c>
      <c r="N929">
        <f>IFERROR(VLOOKUP(K929,Employees!A:F,6,FALSE),"")</f>
        <v>4</v>
      </c>
      <c r="O929" t="str">
        <f>IFERROR(VLOOKUP(N929,Offices!A:B,2,FALSE),"")</f>
        <v>Paris</v>
      </c>
      <c r="P929" s="6">
        <f>IFERROR(VLOOKUP(J929,Payments!A:C,3,FALSE),"")</f>
        <v>37750</v>
      </c>
      <c r="Q929">
        <f>IFERROR(VLOOKUP(J929,Payments!A:D,4,FALSE),"")</f>
        <v>3101.4</v>
      </c>
      <c r="R929" t="str">
        <f>IFERROR(VLOOKUP(B929,Products!A:C,3,FALSE),"")</f>
        <v>Vintage Cars</v>
      </c>
      <c r="S929">
        <f>IFERROR(VLOOKUP(B929,Products!A:G,7,FALSE),"")</f>
        <v>8290</v>
      </c>
      <c r="T929">
        <f>IFERROR(VLOOKUP(B929,Products!A:I,9,FALSE),"")</f>
        <v>87.77</v>
      </c>
      <c r="U929">
        <f t="shared" si="112"/>
        <v>1</v>
      </c>
      <c r="V929" t="str">
        <f t="shared" si="113"/>
        <v>Yes</v>
      </c>
      <c r="W929">
        <f t="shared" si="114"/>
        <v>2003</v>
      </c>
      <c r="X929">
        <f t="shared" si="115"/>
        <v>11</v>
      </c>
      <c r="Y929">
        <f>IFERROR(VLOOKUP(B929,Products!A:I,8,FALSE),"")</f>
        <v>52.66</v>
      </c>
      <c r="Z929">
        <f t="shared" si="116"/>
        <v>3949.4999999999995</v>
      </c>
      <c r="AA929">
        <f t="shared" si="117"/>
        <v>50</v>
      </c>
      <c r="AB929">
        <f t="shared" si="118"/>
        <v>0</v>
      </c>
      <c r="AC929">
        <f t="shared" si="119"/>
        <v>1316.5</v>
      </c>
    </row>
    <row r="930" spans="1:29">
      <c r="A930">
        <v>10197</v>
      </c>
      <c r="B930" t="s">
        <v>169</v>
      </c>
      <c r="C930">
        <v>41</v>
      </c>
      <c r="D930">
        <v>109.37</v>
      </c>
      <c r="E930">
        <v>13</v>
      </c>
      <c r="F930" s="6">
        <f>IFERROR(VLOOKUP(A930,Orders!A:B,2,FALSE),"")</f>
        <v>37951</v>
      </c>
      <c r="G930" s="6">
        <f>IFERROR(VLOOKUP(A930,Orders!A:C,3,FALSE),"")</f>
        <v>37957</v>
      </c>
      <c r="H930" s="6">
        <f>IFERROR(VLOOKUP(A930,Orders!A:D,4,FALSE),"")</f>
        <v>37956</v>
      </c>
      <c r="I930" t="str">
        <f>IFERROR(VLOOKUP(A930,Orders!A:E,5,FALSE),"")</f>
        <v>Shipped</v>
      </c>
      <c r="J930">
        <f>IFERROR(VLOOKUP(A930,Orders!A:G,7,FALSE),"")</f>
        <v>216</v>
      </c>
      <c r="K930">
        <f>IFERROR(VLOOKUP(J930,Customers!A:L,12,FALSE),"")</f>
        <v>1702</v>
      </c>
      <c r="L930">
        <f>IFERROR(VLOOKUP(J930,Customers!A:M,13,FALSE),"")</f>
        <v>60300</v>
      </c>
      <c r="M930" t="str">
        <f>IFERROR(VLOOKUP(J930,Customers!A:H,8,FALSE),"")</f>
        <v>Barcelona</v>
      </c>
      <c r="N930">
        <f>IFERROR(VLOOKUP(K930,Employees!A:F,6,FALSE),"")</f>
        <v>4</v>
      </c>
      <c r="O930" t="str">
        <f>IFERROR(VLOOKUP(N930,Offices!A:B,2,FALSE),"")</f>
        <v>Paris</v>
      </c>
      <c r="P930" s="6">
        <f>IFERROR(VLOOKUP(J930,Payments!A:C,3,FALSE),"")</f>
        <v>37750</v>
      </c>
      <c r="Q930">
        <f>IFERROR(VLOOKUP(J930,Payments!A:D,4,FALSE),"")</f>
        <v>3101.4</v>
      </c>
      <c r="R930" t="str">
        <f>IFERROR(VLOOKUP(B930,Products!A:C,3,FALSE),"")</f>
        <v>Ships</v>
      </c>
      <c r="S930">
        <f>IFERROR(VLOOKUP(B930,Products!A:G,7,FALSE),"")</f>
        <v>1898</v>
      </c>
      <c r="T930">
        <f>IFERROR(VLOOKUP(B930,Products!A:I,9,FALSE),"")</f>
        <v>122.89</v>
      </c>
      <c r="U930">
        <f t="shared" si="112"/>
        <v>1</v>
      </c>
      <c r="V930" t="str">
        <f t="shared" si="113"/>
        <v>Yes</v>
      </c>
      <c r="W930">
        <f t="shared" si="114"/>
        <v>2003</v>
      </c>
      <c r="X930">
        <f t="shared" si="115"/>
        <v>11</v>
      </c>
      <c r="Y930">
        <f>IFERROR(VLOOKUP(B930,Products!A:I,8,FALSE),"")</f>
        <v>82.34</v>
      </c>
      <c r="Z930">
        <f t="shared" si="116"/>
        <v>4484.17</v>
      </c>
      <c r="AA930">
        <f t="shared" si="117"/>
        <v>32.82730143308234</v>
      </c>
      <c r="AB930">
        <f t="shared" si="118"/>
        <v>0</v>
      </c>
      <c r="AC930">
        <f t="shared" si="119"/>
        <v>1108.23</v>
      </c>
    </row>
    <row r="931" spans="1:29">
      <c r="A931">
        <v>10197</v>
      </c>
      <c r="B931" t="s">
        <v>170</v>
      </c>
      <c r="C931">
        <v>47</v>
      </c>
      <c r="D931">
        <v>83.2</v>
      </c>
      <c r="E931">
        <v>8</v>
      </c>
      <c r="F931" s="6">
        <f>IFERROR(VLOOKUP(A931,Orders!A:B,2,FALSE),"")</f>
        <v>37951</v>
      </c>
      <c r="G931" s="6">
        <f>IFERROR(VLOOKUP(A931,Orders!A:C,3,FALSE),"")</f>
        <v>37957</v>
      </c>
      <c r="H931" s="6">
        <f>IFERROR(VLOOKUP(A931,Orders!A:D,4,FALSE),"")</f>
        <v>37956</v>
      </c>
      <c r="I931" t="str">
        <f>IFERROR(VLOOKUP(A931,Orders!A:E,5,FALSE),"")</f>
        <v>Shipped</v>
      </c>
      <c r="J931">
        <f>IFERROR(VLOOKUP(A931,Orders!A:G,7,FALSE),"")</f>
        <v>216</v>
      </c>
      <c r="K931">
        <f>IFERROR(VLOOKUP(J931,Customers!A:L,12,FALSE),"")</f>
        <v>1702</v>
      </c>
      <c r="L931">
        <f>IFERROR(VLOOKUP(J931,Customers!A:M,13,FALSE),"")</f>
        <v>60300</v>
      </c>
      <c r="M931" t="str">
        <f>IFERROR(VLOOKUP(J931,Customers!A:H,8,FALSE),"")</f>
        <v>Barcelona</v>
      </c>
      <c r="N931">
        <f>IFERROR(VLOOKUP(K931,Employees!A:F,6,FALSE),"")</f>
        <v>4</v>
      </c>
      <c r="O931" t="str">
        <f>IFERROR(VLOOKUP(N931,Offices!A:B,2,FALSE),"")</f>
        <v>Paris</v>
      </c>
      <c r="P931" s="6">
        <f>IFERROR(VLOOKUP(J931,Payments!A:C,3,FALSE),"")</f>
        <v>37750</v>
      </c>
      <c r="Q931">
        <f>IFERROR(VLOOKUP(J931,Payments!A:D,4,FALSE),"")</f>
        <v>3101.4</v>
      </c>
      <c r="R931" t="str">
        <f>IFERROR(VLOOKUP(B931,Products!A:C,3,FALSE),"")</f>
        <v>Vintage Cars</v>
      </c>
      <c r="S931">
        <f>IFERROR(VLOOKUP(B931,Products!A:G,7,FALSE),"")</f>
        <v>9173</v>
      </c>
      <c r="T931">
        <f>IFERROR(VLOOKUP(B931,Products!A:I,9,FALSE),"")</f>
        <v>88.51</v>
      </c>
      <c r="U931">
        <f t="shared" si="112"/>
        <v>1</v>
      </c>
      <c r="V931" t="str">
        <f t="shared" si="113"/>
        <v>Yes</v>
      </c>
      <c r="W931">
        <f t="shared" si="114"/>
        <v>2003</v>
      </c>
      <c r="X931">
        <f t="shared" si="115"/>
        <v>11</v>
      </c>
      <c r="Y931">
        <f>IFERROR(VLOOKUP(B931,Products!A:I,8,FALSE),"")</f>
        <v>46.91</v>
      </c>
      <c r="Z931">
        <f t="shared" si="116"/>
        <v>3910.4</v>
      </c>
      <c r="AA931">
        <f t="shared" si="117"/>
        <v>77.360903858452374</v>
      </c>
      <c r="AB931">
        <f t="shared" si="118"/>
        <v>1</v>
      </c>
      <c r="AC931">
        <f t="shared" si="119"/>
        <v>1705.6300000000003</v>
      </c>
    </row>
    <row r="932" spans="1:29">
      <c r="A932">
        <v>10197</v>
      </c>
      <c r="B932" t="s">
        <v>171</v>
      </c>
      <c r="C932">
        <v>22</v>
      </c>
      <c r="D932">
        <v>67.930000000000007</v>
      </c>
      <c r="E932">
        <v>5</v>
      </c>
      <c r="F932" s="6">
        <f>IFERROR(VLOOKUP(A932,Orders!A:B,2,FALSE),"")</f>
        <v>37951</v>
      </c>
      <c r="G932" s="6">
        <f>IFERROR(VLOOKUP(A932,Orders!A:C,3,FALSE),"")</f>
        <v>37957</v>
      </c>
      <c r="H932" s="6">
        <f>IFERROR(VLOOKUP(A932,Orders!A:D,4,FALSE),"")</f>
        <v>37956</v>
      </c>
      <c r="I932" t="str">
        <f>IFERROR(VLOOKUP(A932,Orders!A:E,5,FALSE),"")</f>
        <v>Shipped</v>
      </c>
      <c r="J932">
        <f>IFERROR(VLOOKUP(A932,Orders!A:G,7,FALSE),"")</f>
        <v>216</v>
      </c>
      <c r="K932">
        <f>IFERROR(VLOOKUP(J932,Customers!A:L,12,FALSE),"")</f>
        <v>1702</v>
      </c>
      <c r="L932">
        <f>IFERROR(VLOOKUP(J932,Customers!A:M,13,FALSE),"")</f>
        <v>60300</v>
      </c>
      <c r="M932" t="str">
        <f>IFERROR(VLOOKUP(J932,Customers!A:H,8,FALSE),"")</f>
        <v>Barcelona</v>
      </c>
      <c r="N932">
        <f>IFERROR(VLOOKUP(K932,Employees!A:F,6,FALSE),"")</f>
        <v>4</v>
      </c>
      <c r="O932" t="str">
        <f>IFERROR(VLOOKUP(N932,Offices!A:B,2,FALSE),"")</f>
        <v>Paris</v>
      </c>
      <c r="P932" s="6">
        <f>IFERROR(VLOOKUP(J932,Payments!A:C,3,FALSE),"")</f>
        <v>37750</v>
      </c>
      <c r="Q932">
        <f>IFERROR(VLOOKUP(J932,Payments!A:D,4,FALSE),"")</f>
        <v>3101.4</v>
      </c>
      <c r="R932" t="str">
        <f>IFERROR(VLOOKUP(B932,Products!A:C,3,FALSE),"")</f>
        <v>Vintage Cars</v>
      </c>
      <c r="S932">
        <f>IFERROR(VLOOKUP(B932,Products!A:G,7,FALSE),"")</f>
        <v>6621</v>
      </c>
      <c r="T932">
        <f>IFERROR(VLOOKUP(B932,Products!A:I,9,FALSE),"")</f>
        <v>83.86</v>
      </c>
      <c r="U932">
        <f t="shared" si="112"/>
        <v>1</v>
      </c>
      <c r="V932" t="str">
        <f t="shared" si="113"/>
        <v>Yes</v>
      </c>
      <c r="W932">
        <f t="shared" si="114"/>
        <v>2003</v>
      </c>
      <c r="X932">
        <f t="shared" si="115"/>
        <v>11</v>
      </c>
      <c r="Y932">
        <f>IFERROR(VLOOKUP(B932,Products!A:I,8,FALSE),"")</f>
        <v>48.64</v>
      </c>
      <c r="Z932">
        <f t="shared" si="116"/>
        <v>1494.46</v>
      </c>
      <c r="AA932">
        <f t="shared" si="117"/>
        <v>39.658717105263172</v>
      </c>
      <c r="AB932">
        <f t="shared" si="118"/>
        <v>0</v>
      </c>
      <c r="AC932">
        <f t="shared" si="119"/>
        <v>424.38000000000011</v>
      </c>
    </row>
    <row r="933" spans="1:29">
      <c r="A933">
        <v>10197</v>
      </c>
      <c r="B933" t="s">
        <v>172</v>
      </c>
      <c r="C933">
        <v>23</v>
      </c>
      <c r="D933">
        <v>60</v>
      </c>
      <c r="E933">
        <v>9</v>
      </c>
      <c r="F933" s="6">
        <f>IFERROR(VLOOKUP(A933,Orders!A:B,2,FALSE),"")</f>
        <v>37951</v>
      </c>
      <c r="G933" s="6">
        <f>IFERROR(VLOOKUP(A933,Orders!A:C,3,FALSE),"")</f>
        <v>37957</v>
      </c>
      <c r="H933" s="6">
        <f>IFERROR(VLOOKUP(A933,Orders!A:D,4,FALSE),"")</f>
        <v>37956</v>
      </c>
      <c r="I933" t="str">
        <f>IFERROR(VLOOKUP(A933,Orders!A:E,5,FALSE),"")</f>
        <v>Shipped</v>
      </c>
      <c r="J933">
        <f>IFERROR(VLOOKUP(A933,Orders!A:G,7,FALSE),"")</f>
        <v>216</v>
      </c>
      <c r="K933">
        <f>IFERROR(VLOOKUP(J933,Customers!A:L,12,FALSE),"")</f>
        <v>1702</v>
      </c>
      <c r="L933">
        <f>IFERROR(VLOOKUP(J933,Customers!A:M,13,FALSE),"")</f>
        <v>60300</v>
      </c>
      <c r="M933" t="str">
        <f>IFERROR(VLOOKUP(J933,Customers!A:H,8,FALSE),"")</f>
        <v>Barcelona</v>
      </c>
      <c r="N933">
        <f>IFERROR(VLOOKUP(K933,Employees!A:F,6,FALSE),"")</f>
        <v>4</v>
      </c>
      <c r="O933" t="str">
        <f>IFERROR(VLOOKUP(N933,Offices!A:B,2,FALSE),"")</f>
        <v>Paris</v>
      </c>
      <c r="P933" s="6">
        <f>IFERROR(VLOOKUP(J933,Payments!A:C,3,FALSE),"")</f>
        <v>37750</v>
      </c>
      <c r="Q933">
        <f>IFERROR(VLOOKUP(J933,Payments!A:D,4,FALSE),"")</f>
        <v>3101.4</v>
      </c>
      <c r="R933" t="str">
        <f>IFERROR(VLOOKUP(B933,Products!A:C,3,FALSE),"")</f>
        <v>Ships</v>
      </c>
      <c r="S933">
        <f>IFERROR(VLOOKUP(B933,Products!A:G,7,FALSE),"")</f>
        <v>1897</v>
      </c>
      <c r="T933">
        <f>IFERROR(VLOOKUP(B933,Products!A:I,9,FALSE),"")</f>
        <v>66.67</v>
      </c>
      <c r="U933">
        <f t="shared" si="112"/>
        <v>1</v>
      </c>
      <c r="V933" t="str">
        <f t="shared" si="113"/>
        <v>Yes</v>
      </c>
      <c r="W933">
        <f t="shared" si="114"/>
        <v>2003</v>
      </c>
      <c r="X933">
        <f t="shared" si="115"/>
        <v>11</v>
      </c>
      <c r="Y933">
        <f>IFERROR(VLOOKUP(B933,Products!A:I,8,FALSE),"")</f>
        <v>34</v>
      </c>
      <c r="Z933">
        <f t="shared" si="116"/>
        <v>1380</v>
      </c>
      <c r="AA933">
        <f t="shared" si="117"/>
        <v>76.470588235294116</v>
      </c>
      <c r="AB933">
        <f t="shared" si="118"/>
        <v>1</v>
      </c>
      <c r="AC933">
        <f t="shared" si="119"/>
        <v>598</v>
      </c>
    </row>
    <row r="934" spans="1:29">
      <c r="A934">
        <v>10197</v>
      </c>
      <c r="B934" t="s">
        <v>190</v>
      </c>
      <c r="C934">
        <v>24</v>
      </c>
      <c r="D934">
        <v>78.75</v>
      </c>
      <c r="E934">
        <v>2</v>
      </c>
      <c r="F934" s="6">
        <f>IFERROR(VLOOKUP(A934,Orders!A:B,2,FALSE),"")</f>
        <v>37951</v>
      </c>
      <c r="G934" s="6">
        <f>IFERROR(VLOOKUP(A934,Orders!A:C,3,FALSE),"")</f>
        <v>37957</v>
      </c>
      <c r="H934" s="6">
        <f>IFERROR(VLOOKUP(A934,Orders!A:D,4,FALSE),"")</f>
        <v>37956</v>
      </c>
      <c r="I934" t="str">
        <f>IFERROR(VLOOKUP(A934,Orders!A:E,5,FALSE),"")</f>
        <v>Shipped</v>
      </c>
      <c r="J934">
        <f>IFERROR(VLOOKUP(A934,Orders!A:G,7,FALSE),"")</f>
        <v>216</v>
      </c>
      <c r="K934">
        <f>IFERROR(VLOOKUP(J934,Customers!A:L,12,FALSE),"")</f>
        <v>1702</v>
      </c>
      <c r="L934">
        <f>IFERROR(VLOOKUP(J934,Customers!A:M,13,FALSE),"")</f>
        <v>60300</v>
      </c>
      <c r="M934" t="str">
        <f>IFERROR(VLOOKUP(J934,Customers!A:H,8,FALSE),"")</f>
        <v>Barcelona</v>
      </c>
      <c r="N934">
        <f>IFERROR(VLOOKUP(K934,Employees!A:F,6,FALSE),"")</f>
        <v>4</v>
      </c>
      <c r="O934" t="str">
        <f>IFERROR(VLOOKUP(N934,Offices!A:B,2,FALSE),"")</f>
        <v>Paris</v>
      </c>
      <c r="P934" s="6">
        <f>IFERROR(VLOOKUP(J934,Payments!A:C,3,FALSE),"")</f>
        <v>37750</v>
      </c>
      <c r="Q934">
        <f>IFERROR(VLOOKUP(J934,Payments!A:D,4,FALSE),"")</f>
        <v>3101.4</v>
      </c>
      <c r="R934" t="str">
        <f>IFERROR(VLOOKUP(B934,Products!A:C,3,FALSE),"")</f>
        <v>Ships</v>
      </c>
      <c r="S934">
        <f>IFERROR(VLOOKUP(B934,Products!A:G,7,FALSE),"")</f>
        <v>3501</v>
      </c>
      <c r="T934">
        <f>IFERROR(VLOOKUP(B934,Products!A:I,9,FALSE),"")</f>
        <v>90.52</v>
      </c>
      <c r="U934">
        <f t="shared" si="112"/>
        <v>1</v>
      </c>
      <c r="V934" t="str">
        <f t="shared" si="113"/>
        <v>Yes</v>
      </c>
      <c r="W934">
        <f t="shared" si="114"/>
        <v>2003</v>
      </c>
      <c r="X934">
        <f t="shared" si="115"/>
        <v>11</v>
      </c>
      <c r="Y934">
        <f>IFERROR(VLOOKUP(B934,Products!A:I,8,FALSE),"")</f>
        <v>39.83</v>
      </c>
      <c r="Z934">
        <f t="shared" si="116"/>
        <v>1890</v>
      </c>
      <c r="AA934">
        <f t="shared" si="117"/>
        <v>97.715289982425318</v>
      </c>
      <c r="AB934">
        <f t="shared" si="118"/>
        <v>1</v>
      </c>
      <c r="AC934">
        <f t="shared" si="119"/>
        <v>934.08</v>
      </c>
    </row>
    <row r="935" spans="1:29">
      <c r="A935">
        <v>10197</v>
      </c>
      <c r="B935" t="s">
        <v>174</v>
      </c>
      <c r="C935">
        <v>50</v>
      </c>
      <c r="D935">
        <v>66.5</v>
      </c>
      <c r="E935">
        <v>7</v>
      </c>
      <c r="F935" s="6">
        <f>IFERROR(VLOOKUP(A935,Orders!A:B,2,FALSE),"")</f>
        <v>37951</v>
      </c>
      <c r="G935" s="6">
        <f>IFERROR(VLOOKUP(A935,Orders!A:C,3,FALSE),"")</f>
        <v>37957</v>
      </c>
      <c r="H935" s="6">
        <f>IFERROR(VLOOKUP(A935,Orders!A:D,4,FALSE),"")</f>
        <v>37956</v>
      </c>
      <c r="I935" t="str">
        <f>IFERROR(VLOOKUP(A935,Orders!A:E,5,FALSE),"")</f>
        <v>Shipped</v>
      </c>
      <c r="J935">
        <f>IFERROR(VLOOKUP(A935,Orders!A:G,7,FALSE),"")</f>
        <v>216</v>
      </c>
      <c r="K935">
        <f>IFERROR(VLOOKUP(J935,Customers!A:L,12,FALSE),"")</f>
        <v>1702</v>
      </c>
      <c r="L935">
        <f>IFERROR(VLOOKUP(J935,Customers!A:M,13,FALSE),"")</f>
        <v>60300</v>
      </c>
      <c r="M935" t="str">
        <f>IFERROR(VLOOKUP(J935,Customers!A:H,8,FALSE),"")</f>
        <v>Barcelona</v>
      </c>
      <c r="N935">
        <f>IFERROR(VLOOKUP(K935,Employees!A:F,6,FALSE),"")</f>
        <v>4</v>
      </c>
      <c r="O935" t="str">
        <f>IFERROR(VLOOKUP(N935,Offices!A:B,2,FALSE),"")</f>
        <v>Paris</v>
      </c>
      <c r="P935" s="6">
        <f>IFERROR(VLOOKUP(J935,Payments!A:C,3,FALSE),"")</f>
        <v>37750</v>
      </c>
      <c r="Q935">
        <f>IFERROR(VLOOKUP(J935,Payments!A:D,4,FALSE),"")</f>
        <v>3101.4</v>
      </c>
      <c r="R935" t="str">
        <f>IFERROR(VLOOKUP(B935,Products!A:C,3,FALSE),"")</f>
        <v>Ships</v>
      </c>
      <c r="S935">
        <f>IFERROR(VLOOKUP(B935,Products!A:G,7,FALSE),"")</f>
        <v>7083</v>
      </c>
      <c r="T935">
        <f>IFERROR(VLOOKUP(B935,Products!A:I,9,FALSE),"")</f>
        <v>72.28</v>
      </c>
      <c r="U935">
        <f t="shared" si="112"/>
        <v>1</v>
      </c>
      <c r="V935" t="str">
        <f t="shared" si="113"/>
        <v>Yes</v>
      </c>
      <c r="W935">
        <f t="shared" si="114"/>
        <v>2003</v>
      </c>
      <c r="X935">
        <f t="shared" si="115"/>
        <v>11</v>
      </c>
      <c r="Y935">
        <f>IFERROR(VLOOKUP(B935,Products!A:I,8,FALSE),"")</f>
        <v>33.97</v>
      </c>
      <c r="Z935">
        <f t="shared" si="116"/>
        <v>3325</v>
      </c>
      <c r="AA935">
        <f t="shared" si="117"/>
        <v>95.760965557845168</v>
      </c>
      <c r="AB935">
        <f t="shared" si="118"/>
        <v>1</v>
      </c>
      <c r="AC935">
        <f t="shared" si="119"/>
        <v>1626.5</v>
      </c>
    </row>
    <row r="936" spans="1:29">
      <c r="A936">
        <v>10197</v>
      </c>
      <c r="B936" t="s">
        <v>175</v>
      </c>
      <c r="C936">
        <v>27</v>
      </c>
      <c r="D936">
        <v>100.17</v>
      </c>
      <c r="E936">
        <v>10</v>
      </c>
      <c r="F936" s="6">
        <f>IFERROR(VLOOKUP(A936,Orders!A:B,2,FALSE),"")</f>
        <v>37951</v>
      </c>
      <c r="G936" s="6">
        <f>IFERROR(VLOOKUP(A936,Orders!A:C,3,FALSE),"")</f>
        <v>37957</v>
      </c>
      <c r="H936" s="6">
        <f>IFERROR(VLOOKUP(A936,Orders!A:D,4,FALSE),"")</f>
        <v>37956</v>
      </c>
      <c r="I936" t="str">
        <f>IFERROR(VLOOKUP(A936,Orders!A:E,5,FALSE),"")</f>
        <v>Shipped</v>
      </c>
      <c r="J936">
        <f>IFERROR(VLOOKUP(A936,Orders!A:G,7,FALSE),"")</f>
        <v>216</v>
      </c>
      <c r="K936">
        <f>IFERROR(VLOOKUP(J936,Customers!A:L,12,FALSE),"")</f>
        <v>1702</v>
      </c>
      <c r="L936">
        <f>IFERROR(VLOOKUP(J936,Customers!A:M,13,FALSE),"")</f>
        <v>60300</v>
      </c>
      <c r="M936" t="str">
        <f>IFERROR(VLOOKUP(J936,Customers!A:H,8,FALSE),"")</f>
        <v>Barcelona</v>
      </c>
      <c r="N936">
        <f>IFERROR(VLOOKUP(K936,Employees!A:F,6,FALSE),"")</f>
        <v>4</v>
      </c>
      <c r="O936" t="str">
        <f>IFERROR(VLOOKUP(N936,Offices!A:B,2,FALSE),"")</f>
        <v>Paris</v>
      </c>
      <c r="P936" s="6">
        <f>IFERROR(VLOOKUP(J936,Payments!A:C,3,FALSE),"")</f>
        <v>37750</v>
      </c>
      <c r="Q936">
        <f>IFERROR(VLOOKUP(J936,Payments!A:D,4,FALSE),"")</f>
        <v>3101.4</v>
      </c>
      <c r="R936" t="str">
        <f>IFERROR(VLOOKUP(B936,Products!A:C,3,FALSE),"")</f>
        <v>Ships</v>
      </c>
      <c r="S936">
        <f>IFERROR(VLOOKUP(B936,Products!A:G,7,FALSE),"")</f>
        <v>1956</v>
      </c>
      <c r="T936">
        <f>IFERROR(VLOOKUP(B936,Products!A:I,9,FALSE),"")</f>
        <v>100.17</v>
      </c>
      <c r="U936">
        <f t="shared" si="112"/>
        <v>1</v>
      </c>
      <c r="V936" t="str">
        <f t="shared" si="113"/>
        <v>Yes</v>
      </c>
      <c r="W936">
        <f t="shared" si="114"/>
        <v>2003</v>
      </c>
      <c r="X936">
        <f t="shared" si="115"/>
        <v>11</v>
      </c>
      <c r="Y936">
        <f>IFERROR(VLOOKUP(B936,Products!A:I,8,FALSE),"")</f>
        <v>51.09</v>
      </c>
      <c r="Z936">
        <f t="shared" si="116"/>
        <v>2704.59</v>
      </c>
      <c r="AA936">
        <f t="shared" si="117"/>
        <v>96.065766294773908</v>
      </c>
      <c r="AB936">
        <f t="shared" si="118"/>
        <v>1</v>
      </c>
      <c r="AC936">
        <f t="shared" si="119"/>
        <v>1325.1599999999999</v>
      </c>
    </row>
    <row r="937" spans="1:29">
      <c r="A937">
        <v>10197</v>
      </c>
      <c r="B937" t="s">
        <v>176</v>
      </c>
      <c r="C937">
        <v>35</v>
      </c>
      <c r="D937">
        <v>88.39</v>
      </c>
      <c r="E937">
        <v>11</v>
      </c>
      <c r="F937" s="6">
        <f>IFERROR(VLOOKUP(A937,Orders!A:B,2,FALSE),"")</f>
        <v>37951</v>
      </c>
      <c r="G937" s="6">
        <f>IFERROR(VLOOKUP(A937,Orders!A:C,3,FALSE),"")</f>
        <v>37957</v>
      </c>
      <c r="H937" s="6">
        <f>IFERROR(VLOOKUP(A937,Orders!A:D,4,FALSE),"")</f>
        <v>37956</v>
      </c>
      <c r="I937" t="str">
        <f>IFERROR(VLOOKUP(A937,Orders!A:E,5,FALSE),"")</f>
        <v>Shipped</v>
      </c>
      <c r="J937">
        <f>IFERROR(VLOOKUP(A937,Orders!A:G,7,FALSE),"")</f>
        <v>216</v>
      </c>
      <c r="K937">
        <f>IFERROR(VLOOKUP(J937,Customers!A:L,12,FALSE),"")</f>
        <v>1702</v>
      </c>
      <c r="L937">
        <f>IFERROR(VLOOKUP(J937,Customers!A:M,13,FALSE),"")</f>
        <v>60300</v>
      </c>
      <c r="M937" t="str">
        <f>IFERROR(VLOOKUP(J937,Customers!A:H,8,FALSE),"")</f>
        <v>Barcelona</v>
      </c>
      <c r="N937">
        <f>IFERROR(VLOOKUP(K937,Employees!A:F,6,FALSE),"")</f>
        <v>4</v>
      </c>
      <c r="O937" t="str">
        <f>IFERROR(VLOOKUP(N937,Offices!A:B,2,FALSE),"")</f>
        <v>Paris</v>
      </c>
      <c r="P937" s="6">
        <f>IFERROR(VLOOKUP(J937,Payments!A:C,3,FALSE),"")</f>
        <v>37750</v>
      </c>
      <c r="Q937">
        <f>IFERROR(VLOOKUP(J937,Payments!A:D,4,FALSE),"")</f>
        <v>3101.4</v>
      </c>
      <c r="R937" t="str">
        <f>IFERROR(VLOOKUP(B937,Products!A:C,3,FALSE),"")</f>
        <v>Ships</v>
      </c>
      <c r="S937">
        <f>IFERROR(VLOOKUP(B937,Products!A:G,7,FALSE),"")</f>
        <v>5088</v>
      </c>
      <c r="T937">
        <f>IFERROR(VLOOKUP(B937,Products!A:I,9,FALSE),"")</f>
        <v>99.31</v>
      </c>
      <c r="U937">
        <f t="shared" si="112"/>
        <v>1</v>
      </c>
      <c r="V937" t="str">
        <f t="shared" si="113"/>
        <v>Yes</v>
      </c>
      <c r="W937">
        <f t="shared" si="114"/>
        <v>2003</v>
      </c>
      <c r="X937">
        <f t="shared" si="115"/>
        <v>11</v>
      </c>
      <c r="Y937">
        <f>IFERROR(VLOOKUP(B937,Products!A:I,8,FALSE),"")</f>
        <v>53.63</v>
      </c>
      <c r="Z937">
        <f t="shared" si="116"/>
        <v>3093.65</v>
      </c>
      <c r="AA937">
        <f t="shared" si="117"/>
        <v>64.814469513332085</v>
      </c>
      <c r="AB937">
        <f t="shared" si="118"/>
        <v>0</v>
      </c>
      <c r="AC937">
        <f t="shared" si="119"/>
        <v>1216.5999999999999</v>
      </c>
    </row>
    <row r="938" spans="1:29">
      <c r="A938">
        <v>10197</v>
      </c>
      <c r="B938" t="s">
        <v>195</v>
      </c>
      <c r="C938">
        <v>29</v>
      </c>
      <c r="D938">
        <v>39.729999999999997</v>
      </c>
      <c r="E938">
        <v>1</v>
      </c>
      <c r="F938" s="6">
        <f>IFERROR(VLOOKUP(A938,Orders!A:B,2,FALSE),"")</f>
        <v>37951</v>
      </c>
      <c r="G938" s="6">
        <f>IFERROR(VLOOKUP(A938,Orders!A:C,3,FALSE),"")</f>
        <v>37957</v>
      </c>
      <c r="H938" s="6">
        <f>IFERROR(VLOOKUP(A938,Orders!A:D,4,FALSE),"")</f>
        <v>37956</v>
      </c>
      <c r="I938" t="str">
        <f>IFERROR(VLOOKUP(A938,Orders!A:E,5,FALSE),"")</f>
        <v>Shipped</v>
      </c>
      <c r="J938">
        <f>IFERROR(VLOOKUP(A938,Orders!A:G,7,FALSE),"")</f>
        <v>216</v>
      </c>
      <c r="K938">
        <f>IFERROR(VLOOKUP(J938,Customers!A:L,12,FALSE),"")</f>
        <v>1702</v>
      </c>
      <c r="L938">
        <f>IFERROR(VLOOKUP(J938,Customers!A:M,13,FALSE),"")</f>
        <v>60300</v>
      </c>
      <c r="M938" t="str">
        <f>IFERROR(VLOOKUP(J938,Customers!A:H,8,FALSE),"")</f>
        <v>Barcelona</v>
      </c>
      <c r="N938">
        <f>IFERROR(VLOOKUP(K938,Employees!A:F,6,FALSE),"")</f>
        <v>4</v>
      </c>
      <c r="O938" t="str">
        <f>IFERROR(VLOOKUP(N938,Offices!A:B,2,FALSE),"")</f>
        <v>Paris</v>
      </c>
      <c r="P938" s="6">
        <f>IFERROR(VLOOKUP(J938,Payments!A:C,3,FALSE),"")</f>
        <v>37750</v>
      </c>
      <c r="Q938">
        <f>IFERROR(VLOOKUP(J938,Payments!A:D,4,FALSE),"")</f>
        <v>3101.4</v>
      </c>
      <c r="R938" t="str">
        <f>IFERROR(VLOOKUP(B938,Products!A:C,3,FALSE),"")</f>
        <v>Planes</v>
      </c>
      <c r="S938">
        <f>IFERROR(VLOOKUP(B938,Products!A:G,7,FALSE),"")</f>
        <v>4857</v>
      </c>
      <c r="T938">
        <f>IFERROR(VLOOKUP(B938,Products!A:I,9,FALSE),"")</f>
        <v>49.66</v>
      </c>
      <c r="U938">
        <f t="shared" si="112"/>
        <v>1</v>
      </c>
      <c r="V938" t="str">
        <f t="shared" si="113"/>
        <v>Yes</v>
      </c>
      <c r="W938">
        <f t="shared" si="114"/>
        <v>2003</v>
      </c>
      <c r="X938">
        <f t="shared" si="115"/>
        <v>11</v>
      </c>
      <c r="Y938">
        <f>IFERROR(VLOOKUP(B938,Products!A:I,8,FALSE),"")</f>
        <v>32.770000000000003</v>
      </c>
      <c r="Z938">
        <f t="shared" si="116"/>
        <v>1152.1699999999998</v>
      </c>
      <c r="AA938">
        <f t="shared" si="117"/>
        <v>21.238938053097325</v>
      </c>
      <c r="AB938">
        <f t="shared" si="118"/>
        <v>0</v>
      </c>
      <c r="AC938">
        <f t="shared" si="119"/>
        <v>201.8399999999998</v>
      </c>
    </row>
    <row r="939" spans="1:29">
      <c r="A939">
        <v>10197</v>
      </c>
      <c r="B939" t="s">
        <v>177</v>
      </c>
      <c r="C939">
        <v>42</v>
      </c>
      <c r="D939">
        <v>48.59</v>
      </c>
      <c r="E939">
        <v>12</v>
      </c>
      <c r="F939" s="6">
        <f>IFERROR(VLOOKUP(A939,Orders!A:B,2,FALSE),"")</f>
        <v>37951</v>
      </c>
      <c r="G939" s="6">
        <f>IFERROR(VLOOKUP(A939,Orders!A:C,3,FALSE),"")</f>
        <v>37957</v>
      </c>
      <c r="H939" s="6">
        <f>IFERROR(VLOOKUP(A939,Orders!A:D,4,FALSE),"")</f>
        <v>37956</v>
      </c>
      <c r="I939" t="str">
        <f>IFERROR(VLOOKUP(A939,Orders!A:E,5,FALSE),"")</f>
        <v>Shipped</v>
      </c>
      <c r="J939">
        <f>IFERROR(VLOOKUP(A939,Orders!A:G,7,FALSE),"")</f>
        <v>216</v>
      </c>
      <c r="K939">
        <f>IFERROR(VLOOKUP(J939,Customers!A:L,12,FALSE),"")</f>
        <v>1702</v>
      </c>
      <c r="L939">
        <f>IFERROR(VLOOKUP(J939,Customers!A:M,13,FALSE),"")</f>
        <v>60300</v>
      </c>
      <c r="M939" t="str">
        <f>IFERROR(VLOOKUP(J939,Customers!A:H,8,FALSE),"")</f>
        <v>Barcelona</v>
      </c>
      <c r="N939">
        <f>IFERROR(VLOOKUP(K939,Employees!A:F,6,FALSE),"")</f>
        <v>4</v>
      </c>
      <c r="O939" t="str">
        <f>IFERROR(VLOOKUP(N939,Offices!A:B,2,FALSE),"")</f>
        <v>Paris</v>
      </c>
      <c r="P939" s="6">
        <f>IFERROR(VLOOKUP(J939,Payments!A:C,3,FALSE),"")</f>
        <v>37750</v>
      </c>
      <c r="Q939">
        <f>IFERROR(VLOOKUP(J939,Payments!A:D,4,FALSE),"")</f>
        <v>3101.4</v>
      </c>
      <c r="R939" t="str">
        <f>IFERROR(VLOOKUP(B939,Products!A:C,3,FALSE),"")</f>
        <v>Ships</v>
      </c>
      <c r="S939">
        <f>IFERROR(VLOOKUP(B939,Products!A:G,7,FALSE),"")</f>
        <v>414</v>
      </c>
      <c r="T939">
        <f>IFERROR(VLOOKUP(B939,Products!A:I,9,FALSE),"")</f>
        <v>54.6</v>
      </c>
      <c r="U939">
        <f t="shared" si="112"/>
        <v>1</v>
      </c>
      <c r="V939" t="str">
        <f t="shared" si="113"/>
        <v>Yes</v>
      </c>
      <c r="W939">
        <f t="shared" si="114"/>
        <v>2003</v>
      </c>
      <c r="X939">
        <f t="shared" si="115"/>
        <v>11</v>
      </c>
      <c r="Y939">
        <f>IFERROR(VLOOKUP(B939,Products!A:I,8,FALSE),"")</f>
        <v>33.299999999999997</v>
      </c>
      <c r="Z939">
        <f t="shared" si="116"/>
        <v>2040.7800000000002</v>
      </c>
      <c r="AA939">
        <f t="shared" si="117"/>
        <v>45.915915915915939</v>
      </c>
      <c r="AB939">
        <f t="shared" si="118"/>
        <v>0</v>
      </c>
      <c r="AC939">
        <f t="shared" si="119"/>
        <v>642.18000000000029</v>
      </c>
    </row>
    <row r="940" spans="1:29">
      <c r="A940">
        <v>10198</v>
      </c>
      <c r="B940" t="s">
        <v>178</v>
      </c>
      <c r="C940">
        <v>42</v>
      </c>
      <c r="D940">
        <v>149.81</v>
      </c>
      <c r="E940">
        <v>4</v>
      </c>
      <c r="F940" s="6">
        <f>IFERROR(VLOOKUP(A940,Orders!A:B,2,FALSE),"")</f>
        <v>37952</v>
      </c>
      <c r="G940" s="6">
        <f>IFERROR(VLOOKUP(A940,Orders!A:C,3,FALSE),"")</f>
        <v>37961</v>
      </c>
      <c r="H940" s="6">
        <f>IFERROR(VLOOKUP(A940,Orders!A:D,4,FALSE),"")</f>
        <v>37958</v>
      </c>
      <c r="I940" t="str">
        <f>IFERROR(VLOOKUP(A940,Orders!A:E,5,FALSE),"")</f>
        <v>Shipped</v>
      </c>
      <c r="J940">
        <f>IFERROR(VLOOKUP(A940,Orders!A:G,7,FALSE),"")</f>
        <v>385</v>
      </c>
      <c r="K940">
        <f>IFERROR(VLOOKUP(J940,Customers!A:L,12,FALSE),"")</f>
        <v>1621</v>
      </c>
      <c r="L940">
        <f>IFERROR(VLOOKUP(J940,Customers!A:M,13,FALSE),"")</f>
        <v>81500</v>
      </c>
      <c r="M940" t="str">
        <f>IFERROR(VLOOKUP(J940,Customers!A:H,8,FALSE),"")</f>
        <v>Makati City</v>
      </c>
      <c r="N940">
        <f>IFERROR(VLOOKUP(K940,Employees!A:F,6,FALSE),"")</f>
        <v>5</v>
      </c>
      <c r="O940" t="str">
        <f>IFERROR(VLOOKUP(N940,Offices!A:B,2,FALSE),"")</f>
        <v>Tokyo</v>
      </c>
      <c r="P940" s="6">
        <f>IFERROR(VLOOKUP(J940,Payments!A:C,3,FALSE),"")</f>
        <v>37957</v>
      </c>
      <c r="Q940">
        <f>IFERROR(VLOOKUP(J940,Payments!A:D,4,FALSE),"")</f>
        <v>20644.240000000002</v>
      </c>
      <c r="R940" t="str">
        <f>IFERROR(VLOOKUP(B940,Products!A:C,3,FALSE),"")</f>
        <v>Planes</v>
      </c>
      <c r="S940">
        <f>IFERROR(VLOOKUP(B940,Products!A:G,7,FALSE),"")</f>
        <v>5330</v>
      </c>
      <c r="T940">
        <f>IFERROR(VLOOKUP(B940,Products!A:I,9,FALSE),"")</f>
        <v>157.69</v>
      </c>
      <c r="U940">
        <f t="shared" si="112"/>
        <v>3</v>
      </c>
      <c r="V940" t="str">
        <f t="shared" si="113"/>
        <v>Yes</v>
      </c>
      <c r="W940">
        <f t="shared" si="114"/>
        <v>2003</v>
      </c>
      <c r="X940">
        <f t="shared" si="115"/>
        <v>11</v>
      </c>
      <c r="Y940">
        <f>IFERROR(VLOOKUP(B940,Products!A:I,8,FALSE),"")</f>
        <v>77.27</v>
      </c>
      <c r="Z940">
        <f t="shared" si="116"/>
        <v>6292.02</v>
      </c>
      <c r="AA940">
        <f t="shared" si="117"/>
        <v>93.878607480264023</v>
      </c>
      <c r="AB940">
        <f t="shared" si="118"/>
        <v>1</v>
      </c>
      <c r="AC940">
        <f t="shared" si="119"/>
        <v>3046.6800000000003</v>
      </c>
    </row>
    <row r="941" spans="1:29">
      <c r="A941">
        <v>10198</v>
      </c>
      <c r="B941" t="s">
        <v>183</v>
      </c>
      <c r="C941">
        <v>48</v>
      </c>
      <c r="D941">
        <v>60.97</v>
      </c>
      <c r="E941">
        <v>5</v>
      </c>
      <c r="F941" s="6">
        <f>IFERROR(VLOOKUP(A941,Orders!A:B,2,FALSE),"")</f>
        <v>37952</v>
      </c>
      <c r="G941" s="6">
        <f>IFERROR(VLOOKUP(A941,Orders!A:C,3,FALSE),"")</f>
        <v>37961</v>
      </c>
      <c r="H941" s="6">
        <f>IFERROR(VLOOKUP(A941,Orders!A:D,4,FALSE),"")</f>
        <v>37958</v>
      </c>
      <c r="I941" t="str">
        <f>IFERROR(VLOOKUP(A941,Orders!A:E,5,FALSE),"")</f>
        <v>Shipped</v>
      </c>
      <c r="J941">
        <f>IFERROR(VLOOKUP(A941,Orders!A:G,7,FALSE),"")</f>
        <v>385</v>
      </c>
      <c r="K941">
        <f>IFERROR(VLOOKUP(J941,Customers!A:L,12,FALSE),"")</f>
        <v>1621</v>
      </c>
      <c r="L941">
        <f>IFERROR(VLOOKUP(J941,Customers!A:M,13,FALSE),"")</f>
        <v>81500</v>
      </c>
      <c r="M941" t="str">
        <f>IFERROR(VLOOKUP(J941,Customers!A:H,8,FALSE),"")</f>
        <v>Makati City</v>
      </c>
      <c r="N941">
        <f>IFERROR(VLOOKUP(K941,Employees!A:F,6,FALSE),"")</f>
        <v>5</v>
      </c>
      <c r="O941" t="str">
        <f>IFERROR(VLOOKUP(N941,Offices!A:B,2,FALSE),"")</f>
        <v>Tokyo</v>
      </c>
      <c r="P941" s="6">
        <f>IFERROR(VLOOKUP(J941,Payments!A:C,3,FALSE),"")</f>
        <v>37957</v>
      </c>
      <c r="Q941">
        <f>IFERROR(VLOOKUP(J941,Payments!A:D,4,FALSE),"")</f>
        <v>20644.240000000002</v>
      </c>
      <c r="R941" t="str">
        <f>IFERROR(VLOOKUP(B941,Products!A:C,3,FALSE),"")</f>
        <v>Planes</v>
      </c>
      <c r="S941">
        <f>IFERROR(VLOOKUP(B941,Products!A:G,7,FALSE),"")</f>
        <v>5942</v>
      </c>
      <c r="T941">
        <f>IFERROR(VLOOKUP(B941,Products!A:I,9,FALSE),"")</f>
        <v>68.510000000000005</v>
      </c>
      <c r="U941">
        <f t="shared" si="112"/>
        <v>3</v>
      </c>
      <c r="V941" t="str">
        <f t="shared" si="113"/>
        <v>Yes</v>
      </c>
      <c r="W941">
        <f t="shared" si="114"/>
        <v>2003</v>
      </c>
      <c r="X941">
        <f t="shared" si="115"/>
        <v>11</v>
      </c>
      <c r="Y941">
        <f>IFERROR(VLOOKUP(B941,Products!A:I,8,FALSE),"")</f>
        <v>34.25</v>
      </c>
      <c r="Z941">
        <f t="shared" si="116"/>
        <v>2926.56</v>
      </c>
      <c r="AA941">
        <f t="shared" si="117"/>
        <v>78.014598540145982</v>
      </c>
      <c r="AB941">
        <f t="shared" si="118"/>
        <v>1</v>
      </c>
      <c r="AC941">
        <f t="shared" si="119"/>
        <v>1282.56</v>
      </c>
    </row>
    <row r="942" spans="1:29">
      <c r="A942">
        <v>10198</v>
      </c>
      <c r="B942" t="s">
        <v>184</v>
      </c>
      <c r="C942">
        <v>27</v>
      </c>
      <c r="D942">
        <v>61.81</v>
      </c>
      <c r="E942">
        <v>6</v>
      </c>
      <c r="F942" s="6">
        <f>IFERROR(VLOOKUP(A942,Orders!A:B,2,FALSE),"")</f>
        <v>37952</v>
      </c>
      <c r="G942" s="6">
        <f>IFERROR(VLOOKUP(A942,Orders!A:C,3,FALSE),"")</f>
        <v>37961</v>
      </c>
      <c r="H942" s="6">
        <f>IFERROR(VLOOKUP(A942,Orders!A:D,4,FALSE),"")</f>
        <v>37958</v>
      </c>
      <c r="I942" t="str">
        <f>IFERROR(VLOOKUP(A942,Orders!A:E,5,FALSE),"")</f>
        <v>Shipped</v>
      </c>
      <c r="J942">
        <f>IFERROR(VLOOKUP(A942,Orders!A:G,7,FALSE),"")</f>
        <v>385</v>
      </c>
      <c r="K942">
        <f>IFERROR(VLOOKUP(J942,Customers!A:L,12,FALSE),"")</f>
        <v>1621</v>
      </c>
      <c r="L942">
        <f>IFERROR(VLOOKUP(J942,Customers!A:M,13,FALSE),"")</f>
        <v>81500</v>
      </c>
      <c r="M942" t="str">
        <f>IFERROR(VLOOKUP(J942,Customers!A:H,8,FALSE),"")</f>
        <v>Makati City</v>
      </c>
      <c r="N942">
        <f>IFERROR(VLOOKUP(K942,Employees!A:F,6,FALSE),"")</f>
        <v>5</v>
      </c>
      <c r="O942" t="str">
        <f>IFERROR(VLOOKUP(N942,Offices!A:B,2,FALSE),"")</f>
        <v>Tokyo</v>
      </c>
      <c r="P942" s="6">
        <f>IFERROR(VLOOKUP(J942,Payments!A:C,3,FALSE),"")</f>
        <v>37957</v>
      </c>
      <c r="Q942">
        <f>IFERROR(VLOOKUP(J942,Payments!A:D,4,FALSE),"")</f>
        <v>20644.240000000002</v>
      </c>
      <c r="R942" t="str">
        <f>IFERROR(VLOOKUP(B942,Products!A:C,3,FALSE),"")</f>
        <v>Vintage Cars</v>
      </c>
      <c r="S942">
        <f>IFERROR(VLOOKUP(B942,Products!A:G,7,FALSE),"")</f>
        <v>2902</v>
      </c>
      <c r="T942">
        <f>IFERROR(VLOOKUP(B942,Products!A:I,9,FALSE),"")</f>
        <v>65.75</v>
      </c>
      <c r="U942">
        <f t="shared" si="112"/>
        <v>3</v>
      </c>
      <c r="V942" t="str">
        <f t="shared" si="113"/>
        <v>Yes</v>
      </c>
      <c r="W942">
        <f t="shared" si="114"/>
        <v>2003</v>
      </c>
      <c r="X942">
        <f t="shared" si="115"/>
        <v>11</v>
      </c>
      <c r="Y942">
        <f>IFERROR(VLOOKUP(B942,Products!A:I,8,FALSE),"")</f>
        <v>26.3</v>
      </c>
      <c r="Z942">
        <f t="shared" si="116"/>
        <v>1668.8700000000001</v>
      </c>
      <c r="AA942">
        <f t="shared" si="117"/>
        <v>135.0190114068441</v>
      </c>
      <c r="AB942">
        <f t="shared" si="118"/>
        <v>1</v>
      </c>
      <c r="AC942">
        <f t="shared" si="119"/>
        <v>958.7700000000001</v>
      </c>
    </row>
    <row r="943" spans="1:29">
      <c r="A943">
        <v>10198</v>
      </c>
      <c r="B943" t="s">
        <v>185</v>
      </c>
      <c r="C943">
        <v>43</v>
      </c>
      <c r="D943">
        <v>65.510000000000005</v>
      </c>
      <c r="E943">
        <v>3</v>
      </c>
      <c r="F943" s="6">
        <f>IFERROR(VLOOKUP(A943,Orders!A:B,2,FALSE),"")</f>
        <v>37952</v>
      </c>
      <c r="G943" s="6">
        <f>IFERROR(VLOOKUP(A943,Orders!A:C,3,FALSE),"")</f>
        <v>37961</v>
      </c>
      <c r="H943" s="6">
        <f>IFERROR(VLOOKUP(A943,Orders!A:D,4,FALSE),"")</f>
        <v>37958</v>
      </c>
      <c r="I943" t="str">
        <f>IFERROR(VLOOKUP(A943,Orders!A:E,5,FALSE),"")</f>
        <v>Shipped</v>
      </c>
      <c r="J943">
        <f>IFERROR(VLOOKUP(A943,Orders!A:G,7,FALSE),"")</f>
        <v>385</v>
      </c>
      <c r="K943">
        <f>IFERROR(VLOOKUP(J943,Customers!A:L,12,FALSE),"")</f>
        <v>1621</v>
      </c>
      <c r="L943">
        <f>IFERROR(VLOOKUP(J943,Customers!A:M,13,FALSE),"")</f>
        <v>81500</v>
      </c>
      <c r="M943" t="str">
        <f>IFERROR(VLOOKUP(J943,Customers!A:H,8,FALSE),"")</f>
        <v>Makati City</v>
      </c>
      <c r="N943">
        <f>IFERROR(VLOOKUP(K943,Employees!A:F,6,FALSE),"")</f>
        <v>5</v>
      </c>
      <c r="O943" t="str">
        <f>IFERROR(VLOOKUP(N943,Offices!A:B,2,FALSE),"")</f>
        <v>Tokyo</v>
      </c>
      <c r="P943" s="6">
        <f>IFERROR(VLOOKUP(J943,Payments!A:C,3,FALSE),"")</f>
        <v>37957</v>
      </c>
      <c r="Q943">
        <f>IFERROR(VLOOKUP(J943,Payments!A:D,4,FALSE),"")</f>
        <v>20644.240000000002</v>
      </c>
      <c r="R943" t="str">
        <f>IFERROR(VLOOKUP(B943,Products!A:C,3,FALSE),"")</f>
        <v>Planes</v>
      </c>
      <c r="S943">
        <f>IFERROR(VLOOKUP(B943,Products!A:G,7,FALSE),"")</f>
        <v>6812</v>
      </c>
      <c r="T943">
        <f>IFERROR(VLOOKUP(B943,Products!A:I,9,FALSE),"")</f>
        <v>68.239999999999995</v>
      </c>
      <c r="U943">
        <f t="shared" si="112"/>
        <v>3</v>
      </c>
      <c r="V943" t="str">
        <f t="shared" si="113"/>
        <v>Yes</v>
      </c>
      <c r="W943">
        <f t="shared" si="114"/>
        <v>2003</v>
      </c>
      <c r="X943">
        <f t="shared" si="115"/>
        <v>11</v>
      </c>
      <c r="Y943">
        <f>IFERROR(VLOOKUP(B943,Products!A:I,8,FALSE),"")</f>
        <v>29.34</v>
      </c>
      <c r="Z943">
        <f t="shared" si="116"/>
        <v>2816.9300000000003</v>
      </c>
      <c r="AA943">
        <f t="shared" si="117"/>
        <v>123.27880027266531</v>
      </c>
      <c r="AB943">
        <f t="shared" si="118"/>
        <v>1</v>
      </c>
      <c r="AC943">
        <f t="shared" si="119"/>
        <v>1555.3100000000002</v>
      </c>
    </row>
    <row r="944" spans="1:29">
      <c r="A944">
        <v>10198</v>
      </c>
      <c r="B944" t="s">
        <v>191</v>
      </c>
      <c r="C944">
        <v>42</v>
      </c>
      <c r="D944">
        <v>94.73</v>
      </c>
      <c r="E944">
        <v>1</v>
      </c>
      <c r="F944" s="6">
        <f>IFERROR(VLOOKUP(A944,Orders!A:B,2,FALSE),"")</f>
        <v>37952</v>
      </c>
      <c r="G944" s="6">
        <f>IFERROR(VLOOKUP(A944,Orders!A:C,3,FALSE),"")</f>
        <v>37961</v>
      </c>
      <c r="H944" s="6">
        <f>IFERROR(VLOOKUP(A944,Orders!A:D,4,FALSE),"")</f>
        <v>37958</v>
      </c>
      <c r="I944" t="str">
        <f>IFERROR(VLOOKUP(A944,Orders!A:E,5,FALSE),"")</f>
        <v>Shipped</v>
      </c>
      <c r="J944">
        <f>IFERROR(VLOOKUP(A944,Orders!A:G,7,FALSE),"")</f>
        <v>385</v>
      </c>
      <c r="K944">
        <f>IFERROR(VLOOKUP(J944,Customers!A:L,12,FALSE),"")</f>
        <v>1621</v>
      </c>
      <c r="L944">
        <f>IFERROR(VLOOKUP(J944,Customers!A:M,13,FALSE),"")</f>
        <v>81500</v>
      </c>
      <c r="M944" t="str">
        <f>IFERROR(VLOOKUP(J944,Customers!A:H,8,FALSE),"")</f>
        <v>Makati City</v>
      </c>
      <c r="N944">
        <f>IFERROR(VLOOKUP(K944,Employees!A:F,6,FALSE),"")</f>
        <v>5</v>
      </c>
      <c r="O944" t="str">
        <f>IFERROR(VLOOKUP(N944,Offices!A:B,2,FALSE),"")</f>
        <v>Tokyo</v>
      </c>
      <c r="P944" s="6">
        <f>IFERROR(VLOOKUP(J944,Payments!A:C,3,FALSE),"")</f>
        <v>37957</v>
      </c>
      <c r="Q944">
        <f>IFERROR(VLOOKUP(J944,Payments!A:D,4,FALSE),"")</f>
        <v>20644.240000000002</v>
      </c>
      <c r="R944" t="str">
        <f>IFERROR(VLOOKUP(B944,Products!A:C,3,FALSE),"")</f>
        <v>Planes</v>
      </c>
      <c r="S944">
        <f>IFERROR(VLOOKUP(B944,Products!A:G,7,FALSE),"")</f>
        <v>9653</v>
      </c>
      <c r="T944">
        <f>IFERROR(VLOOKUP(B944,Products!A:I,9,FALSE),"")</f>
        <v>99.72</v>
      </c>
      <c r="U944">
        <f t="shared" si="112"/>
        <v>3</v>
      </c>
      <c r="V944" t="str">
        <f t="shared" si="113"/>
        <v>Yes</v>
      </c>
      <c r="W944">
        <f t="shared" si="114"/>
        <v>2003</v>
      </c>
      <c r="X944">
        <f t="shared" si="115"/>
        <v>11</v>
      </c>
      <c r="Y944">
        <f>IFERROR(VLOOKUP(B944,Products!A:I,8,FALSE),"")</f>
        <v>68.8</v>
      </c>
      <c r="Z944">
        <f t="shared" si="116"/>
        <v>3978.6600000000003</v>
      </c>
      <c r="AA944">
        <f t="shared" si="117"/>
        <v>37.688953488372107</v>
      </c>
      <c r="AB944">
        <f t="shared" si="118"/>
        <v>0</v>
      </c>
      <c r="AC944">
        <f t="shared" si="119"/>
        <v>1089.0600000000004</v>
      </c>
    </row>
    <row r="945" spans="1:29">
      <c r="A945">
        <v>10198</v>
      </c>
      <c r="B945" t="s">
        <v>194</v>
      </c>
      <c r="C945">
        <v>40</v>
      </c>
      <c r="D945">
        <v>74.03</v>
      </c>
      <c r="E945">
        <v>2</v>
      </c>
      <c r="F945" s="6">
        <f>IFERROR(VLOOKUP(A945,Orders!A:B,2,FALSE),"")</f>
        <v>37952</v>
      </c>
      <c r="G945" s="6">
        <f>IFERROR(VLOOKUP(A945,Orders!A:C,3,FALSE),"")</f>
        <v>37961</v>
      </c>
      <c r="H945" s="6">
        <f>IFERROR(VLOOKUP(A945,Orders!A:D,4,FALSE),"")</f>
        <v>37958</v>
      </c>
      <c r="I945" t="str">
        <f>IFERROR(VLOOKUP(A945,Orders!A:E,5,FALSE),"")</f>
        <v>Shipped</v>
      </c>
      <c r="J945">
        <f>IFERROR(VLOOKUP(A945,Orders!A:G,7,FALSE),"")</f>
        <v>385</v>
      </c>
      <c r="K945">
        <f>IFERROR(VLOOKUP(J945,Customers!A:L,12,FALSE),"")</f>
        <v>1621</v>
      </c>
      <c r="L945">
        <f>IFERROR(VLOOKUP(J945,Customers!A:M,13,FALSE),"")</f>
        <v>81500</v>
      </c>
      <c r="M945" t="str">
        <f>IFERROR(VLOOKUP(J945,Customers!A:H,8,FALSE),"")</f>
        <v>Makati City</v>
      </c>
      <c r="N945">
        <f>IFERROR(VLOOKUP(K945,Employees!A:F,6,FALSE),"")</f>
        <v>5</v>
      </c>
      <c r="O945" t="str">
        <f>IFERROR(VLOOKUP(N945,Offices!A:B,2,FALSE),"")</f>
        <v>Tokyo</v>
      </c>
      <c r="P945" s="6">
        <f>IFERROR(VLOOKUP(J945,Payments!A:C,3,FALSE),"")</f>
        <v>37957</v>
      </c>
      <c r="Q945">
        <f>IFERROR(VLOOKUP(J945,Payments!A:D,4,FALSE),"")</f>
        <v>20644.240000000002</v>
      </c>
      <c r="R945" t="str">
        <f>IFERROR(VLOOKUP(B945,Products!A:C,3,FALSE),"")</f>
        <v>Planes</v>
      </c>
      <c r="S945">
        <f>IFERROR(VLOOKUP(B945,Products!A:G,7,FALSE),"")</f>
        <v>8820</v>
      </c>
      <c r="T945">
        <f>IFERROR(VLOOKUP(B945,Products!A:I,9,FALSE),"")</f>
        <v>74.03</v>
      </c>
      <c r="U945">
        <f t="shared" si="112"/>
        <v>3</v>
      </c>
      <c r="V945" t="str">
        <f t="shared" si="113"/>
        <v>Yes</v>
      </c>
      <c r="W945">
        <f t="shared" si="114"/>
        <v>2003</v>
      </c>
      <c r="X945">
        <f t="shared" si="115"/>
        <v>11</v>
      </c>
      <c r="Y945">
        <f>IFERROR(VLOOKUP(B945,Products!A:I,8,FALSE),"")</f>
        <v>36.270000000000003</v>
      </c>
      <c r="Z945">
        <f t="shared" si="116"/>
        <v>2961.2</v>
      </c>
      <c r="AA945">
        <f t="shared" si="117"/>
        <v>104.10807830162668</v>
      </c>
      <c r="AB945">
        <f t="shared" si="118"/>
        <v>1</v>
      </c>
      <c r="AC945">
        <f t="shared" si="119"/>
        <v>1510.3999999999999</v>
      </c>
    </row>
    <row r="946" spans="1:29">
      <c r="A946">
        <v>10199</v>
      </c>
      <c r="B946" t="s">
        <v>188</v>
      </c>
      <c r="C946">
        <v>29</v>
      </c>
      <c r="D946">
        <v>37.97</v>
      </c>
      <c r="E946">
        <v>1</v>
      </c>
      <c r="F946" s="6">
        <f>IFERROR(VLOOKUP(A946,Orders!A:B,2,FALSE),"")</f>
        <v>37956</v>
      </c>
      <c r="G946" s="6">
        <f>IFERROR(VLOOKUP(A946,Orders!A:C,3,FALSE),"")</f>
        <v>37965</v>
      </c>
      <c r="H946" s="6">
        <f>IFERROR(VLOOKUP(A946,Orders!A:D,4,FALSE),"")</f>
        <v>37961</v>
      </c>
      <c r="I946" t="str">
        <f>IFERROR(VLOOKUP(A946,Orders!A:E,5,FALSE),"")</f>
        <v>Shipped</v>
      </c>
      <c r="J946">
        <f>IFERROR(VLOOKUP(A946,Orders!A:G,7,FALSE),"")</f>
        <v>475</v>
      </c>
      <c r="K946">
        <f>IFERROR(VLOOKUP(J946,Customers!A:L,12,FALSE),"")</f>
        <v>1166</v>
      </c>
      <c r="L946">
        <f>IFERROR(VLOOKUP(J946,Customers!A:M,13,FALSE),"")</f>
        <v>55400</v>
      </c>
      <c r="M946" t="str">
        <f>IFERROR(VLOOKUP(J946,Customers!A:H,8,FALSE),"")</f>
        <v>Burbank</v>
      </c>
      <c r="N946">
        <f>IFERROR(VLOOKUP(K946,Employees!A:F,6,FALSE),"")</f>
        <v>1</v>
      </c>
      <c r="O946" t="str">
        <f>IFERROR(VLOOKUP(N946,Offices!A:B,2,FALSE),"")</f>
        <v>San Francisco</v>
      </c>
      <c r="P946" s="6">
        <f>IFERROR(VLOOKUP(J946,Payments!A:C,3,FALSE),"")</f>
        <v>37964</v>
      </c>
      <c r="Q946">
        <f>IFERROR(VLOOKUP(J946,Payments!A:D,4,FALSE),"")</f>
        <v>7678.25</v>
      </c>
      <c r="R946" t="str">
        <f>IFERROR(VLOOKUP(B946,Products!A:C,3,FALSE),"")</f>
        <v>Vintage Cars</v>
      </c>
      <c r="S946">
        <f>IFERROR(VLOOKUP(B946,Products!A:G,7,FALSE),"")</f>
        <v>7062</v>
      </c>
      <c r="T946">
        <f>IFERROR(VLOOKUP(B946,Products!A:I,9,FALSE),"")</f>
        <v>43.64</v>
      </c>
      <c r="U946">
        <f t="shared" si="112"/>
        <v>4</v>
      </c>
      <c r="V946" t="str">
        <f t="shared" si="113"/>
        <v>Yes</v>
      </c>
      <c r="W946">
        <f t="shared" si="114"/>
        <v>2003</v>
      </c>
      <c r="X946">
        <f t="shared" si="115"/>
        <v>12</v>
      </c>
      <c r="Y946">
        <f>IFERROR(VLOOKUP(B946,Products!A:I,8,FALSE),"")</f>
        <v>27.06</v>
      </c>
      <c r="Z946">
        <f t="shared" si="116"/>
        <v>1101.1299999999999</v>
      </c>
      <c r="AA946">
        <f t="shared" si="117"/>
        <v>40.317812269031784</v>
      </c>
      <c r="AB946">
        <f t="shared" si="118"/>
        <v>0</v>
      </c>
      <c r="AC946">
        <f t="shared" si="119"/>
        <v>316.39</v>
      </c>
    </row>
    <row r="947" spans="1:29">
      <c r="A947">
        <v>10199</v>
      </c>
      <c r="B947" t="s">
        <v>189</v>
      </c>
      <c r="C947">
        <v>48</v>
      </c>
      <c r="D947">
        <v>81.290000000000006</v>
      </c>
      <c r="E947">
        <v>2</v>
      </c>
      <c r="F947" s="6">
        <f>IFERROR(VLOOKUP(A947,Orders!A:B,2,FALSE),"")</f>
        <v>37956</v>
      </c>
      <c r="G947" s="6">
        <f>IFERROR(VLOOKUP(A947,Orders!A:C,3,FALSE),"")</f>
        <v>37965</v>
      </c>
      <c r="H947" s="6">
        <f>IFERROR(VLOOKUP(A947,Orders!A:D,4,FALSE),"")</f>
        <v>37961</v>
      </c>
      <c r="I947" t="str">
        <f>IFERROR(VLOOKUP(A947,Orders!A:E,5,FALSE),"")</f>
        <v>Shipped</v>
      </c>
      <c r="J947">
        <f>IFERROR(VLOOKUP(A947,Orders!A:G,7,FALSE),"")</f>
        <v>475</v>
      </c>
      <c r="K947">
        <f>IFERROR(VLOOKUP(J947,Customers!A:L,12,FALSE),"")</f>
        <v>1166</v>
      </c>
      <c r="L947">
        <f>IFERROR(VLOOKUP(J947,Customers!A:M,13,FALSE),"")</f>
        <v>55400</v>
      </c>
      <c r="M947" t="str">
        <f>IFERROR(VLOOKUP(J947,Customers!A:H,8,FALSE),"")</f>
        <v>Burbank</v>
      </c>
      <c r="N947">
        <f>IFERROR(VLOOKUP(K947,Employees!A:F,6,FALSE),"")</f>
        <v>1</v>
      </c>
      <c r="O947" t="str">
        <f>IFERROR(VLOOKUP(N947,Offices!A:B,2,FALSE),"")</f>
        <v>San Francisco</v>
      </c>
      <c r="P947" s="6">
        <f>IFERROR(VLOOKUP(J947,Payments!A:C,3,FALSE),"")</f>
        <v>37964</v>
      </c>
      <c r="Q947">
        <f>IFERROR(VLOOKUP(J947,Payments!A:D,4,FALSE),"")</f>
        <v>7678.25</v>
      </c>
      <c r="R947" t="str">
        <f>IFERROR(VLOOKUP(B947,Products!A:C,3,FALSE),"")</f>
        <v>Planes</v>
      </c>
      <c r="S947">
        <f>IFERROR(VLOOKUP(B947,Products!A:G,7,FALSE),"")</f>
        <v>5841</v>
      </c>
      <c r="T947">
        <f>IFERROR(VLOOKUP(B947,Products!A:I,9,FALSE),"")</f>
        <v>91.34</v>
      </c>
      <c r="U947">
        <f t="shared" si="112"/>
        <v>4</v>
      </c>
      <c r="V947" t="str">
        <f t="shared" si="113"/>
        <v>Yes</v>
      </c>
      <c r="W947">
        <f t="shared" si="114"/>
        <v>2003</v>
      </c>
      <c r="X947">
        <f t="shared" si="115"/>
        <v>12</v>
      </c>
      <c r="Y947">
        <f>IFERROR(VLOOKUP(B947,Products!A:I,8,FALSE),"")</f>
        <v>51.15</v>
      </c>
      <c r="Z947">
        <f t="shared" si="116"/>
        <v>3901.92</v>
      </c>
      <c r="AA947">
        <f t="shared" si="117"/>
        <v>58.924731182795718</v>
      </c>
      <c r="AB947">
        <f t="shared" si="118"/>
        <v>0</v>
      </c>
      <c r="AC947">
        <f t="shared" si="119"/>
        <v>1446.7200000000003</v>
      </c>
    </row>
    <row r="948" spans="1:29">
      <c r="A948">
        <v>10199</v>
      </c>
      <c r="B948" t="s">
        <v>193</v>
      </c>
      <c r="C948">
        <v>38</v>
      </c>
      <c r="D948">
        <v>70.400000000000006</v>
      </c>
      <c r="E948">
        <v>3</v>
      </c>
      <c r="F948" s="6">
        <f>IFERROR(VLOOKUP(A948,Orders!A:B,2,FALSE),"")</f>
        <v>37956</v>
      </c>
      <c r="G948" s="6">
        <f>IFERROR(VLOOKUP(A948,Orders!A:C,3,FALSE),"")</f>
        <v>37965</v>
      </c>
      <c r="H948" s="6">
        <f>IFERROR(VLOOKUP(A948,Orders!A:D,4,FALSE),"")</f>
        <v>37961</v>
      </c>
      <c r="I948" t="str">
        <f>IFERROR(VLOOKUP(A948,Orders!A:E,5,FALSE),"")</f>
        <v>Shipped</v>
      </c>
      <c r="J948">
        <f>IFERROR(VLOOKUP(A948,Orders!A:G,7,FALSE),"")</f>
        <v>475</v>
      </c>
      <c r="K948">
        <f>IFERROR(VLOOKUP(J948,Customers!A:L,12,FALSE),"")</f>
        <v>1166</v>
      </c>
      <c r="L948">
        <f>IFERROR(VLOOKUP(J948,Customers!A:M,13,FALSE),"")</f>
        <v>55400</v>
      </c>
      <c r="M948" t="str">
        <f>IFERROR(VLOOKUP(J948,Customers!A:H,8,FALSE),"")</f>
        <v>Burbank</v>
      </c>
      <c r="N948">
        <f>IFERROR(VLOOKUP(K948,Employees!A:F,6,FALSE),"")</f>
        <v>1</v>
      </c>
      <c r="O948" t="str">
        <f>IFERROR(VLOOKUP(N948,Offices!A:B,2,FALSE),"")</f>
        <v>San Francisco</v>
      </c>
      <c r="P948" s="6">
        <f>IFERROR(VLOOKUP(J948,Payments!A:C,3,FALSE),"")</f>
        <v>37964</v>
      </c>
      <c r="Q948">
        <f>IFERROR(VLOOKUP(J948,Payments!A:D,4,FALSE),"")</f>
        <v>7678.25</v>
      </c>
      <c r="R948" t="str">
        <f>IFERROR(VLOOKUP(B948,Products!A:C,3,FALSE),"")</f>
        <v>Planes</v>
      </c>
      <c r="S948">
        <f>IFERROR(VLOOKUP(B948,Products!A:G,7,FALSE),"")</f>
        <v>551</v>
      </c>
      <c r="T948">
        <f>IFERROR(VLOOKUP(B948,Products!A:I,9,FALSE),"")</f>
        <v>80</v>
      </c>
      <c r="U948">
        <f t="shared" si="112"/>
        <v>4</v>
      </c>
      <c r="V948" t="str">
        <f t="shared" si="113"/>
        <v>Yes</v>
      </c>
      <c r="W948">
        <f t="shared" si="114"/>
        <v>2003</v>
      </c>
      <c r="X948">
        <f t="shared" si="115"/>
        <v>12</v>
      </c>
      <c r="Y948">
        <f>IFERROR(VLOOKUP(B948,Products!A:I,8,FALSE),"")</f>
        <v>54.4</v>
      </c>
      <c r="Z948">
        <f t="shared" si="116"/>
        <v>2675.2000000000003</v>
      </c>
      <c r="AA948">
        <f t="shared" si="117"/>
        <v>29.411764705882366</v>
      </c>
      <c r="AB948">
        <f t="shared" si="118"/>
        <v>0</v>
      </c>
      <c r="AC948">
        <f t="shared" si="119"/>
        <v>608.00000000000023</v>
      </c>
    </row>
    <row r="949" spans="1:29">
      <c r="A949">
        <v>10200</v>
      </c>
      <c r="B949" t="s">
        <v>179</v>
      </c>
      <c r="C949">
        <v>28</v>
      </c>
      <c r="D949">
        <v>74.34</v>
      </c>
      <c r="E949">
        <v>3</v>
      </c>
      <c r="F949" s="6">
        <f>IFERROR(VLOOKUP(A949,Orders!A:B,2,FALSE),"")</f>
        <v>37956</v>
      </c>
      <c r="G949" s="6">
        <f>IFERROR(VLOOKUP(A949,Orders!A:C,3,FALSE),"")</f>
        <v>37964</v>
      </c>
      <c r="H949" s="6">
        <f>IFERROR(VLOOKUP(A949,Orders!A:D,4,FALSE),"")</f>
        <v>37961</v>
      </c>
      <c r="I949" t="str">
        <f>IFERROR(VLOOKUP(A949,Orders!A:E,5,FALSE),"")</f>
        <v>Shipped</v>
      </c>
      <c r="J949">
        <f>IFERROR(VLOOKUP(A949,Orders!A:G,7,FALSE),"")</f>
        <v>211</v>
      </c>
      <c r="K949">
        <f>IFERROR(VLOOKUP(J949,Customers!A:L,12,FALSE),"")</f>
        <v>1621</v>
      </c>
      <c r="L949">
        <f>IFERROR(VLOOKUP(J949,Customers!A:M,13,FALSE),"")</f>
        <v>58600</v>
      </c>
      <c r="M949" t="str">
        <f>IFERROR(VLOOKUP(J949,Customers!A:H,8,FALSE),"")</f>
        <v>Central Hong Kong</v>
      </c>
      <c r="N949">
        <f>IFERROR(VLOOKUP(K949,Employees!A:F,6,FALSE),"")</f>
        <v>5</v>
      </c>
      <c r="O949" t="str">
        <f>IFERROR(VLOOKUP(N949,Offices!A:B,2,FALSE),"")</f>
        <v>Tokyo</v>
      </c>
      <c r="P949" s="6">
        <f>IFERROR(VLOOKUP(J949,Payments!A:C,3,FALSE),"")</f>
        <v>37964</v>
      </c>
      <c r="Q949">
        <f>IFERROR(VLOOKUP(J949,Payments!A:D,4,FALSE),"")</f>
        <v>45480.79</v>
      </c>
      <c r="R949" t="str">
        <f>IFERROR(VLOOKUP(B949,Products!A:C,3,FALSE),"")</f>
        <v>Planes</v>
      </c>
      <c r="S949">
        <f>IFERROR(VLOOKUP(B949,Products!A:G,7,FALSE),"")</f>
        <v>992</v>
      </c>
      <c r="T949">
        <f>IFERROR(VLOOKUP(B949,Products!A:I,9,FALSE),"")</f>
        <v>84.48</v>
      </c>
      <c r="U949">
        <f t="shared" si="112"/>
        <v>3</v>
      </c>
      <c r="V949" t="str">
        <f t="shared" si="113"/>
        <v>Yes</v>
      </c>
      <c r="W949">
        <f t="shared" si="114"/>
        <v>2003</v>
      </c>
      <c r="X949">
        <f t="shared" si="115"/>
        <v>12</v>
      </c>
      <c r="Y949">
        <f>IFERROR(VLOOKUP(B949,Products!A:I,8,FALSE),"")</f>
        <v>49</v>
      </c>
      <c r="Z949">
        <f t="shared" si="116"/>
        <v>2081.52</v>
      </c>
      <c r="AA949">
        <f t="shared" si="117"/>
        <v>51.714285714285722</v>
      </c>
      <c r="AB949">
        <f t="shared" si="118"/>
        <v>0</v>
      </c>
      <c r="AC949">
        <f t="shared" si="119"/>
        <v>709.5200000000001</v>
      </c>
    </row>
    <row r="950" spans="1:29">
      <c r="A950">
        <v>10200</v>
      </c>
      <c r="B950" t="s">
        <v>182</v>
      </c>
      <c r="C950">
        <v>33</v>
      </c>
      <c r="D950">
        <v>99.57</v>
      </c>
      <c r="E950">
        <v>5</v>
      </c>
      <c r="F950" s="6">
        <f>IFERROR(VLOOKUP(A950,Orders!A:B,2,FALSE),"")</f>
        <v>37956</v>
      </c>
      <c r="G950" s="6">
        <f>IFERROR(VLOOKUP(A950,Orders!A:C,3,FALSE),"")</f>
        <v>37964</v>
      </c>
      <c r="H950" s="6">
        <f>IFERROR(VLOOKUP(A950,Orders!A:D,4,FALSE),"")</f>
        <v>37961</v>
      </c>
      <c r="I950" t="str">
        <f>IFERROR(VLOOKUP(A950,Orders!A:E,5,FALSE),"")</f>
        <v>Shipped</v>
      </c>
      <c r="J950">
        <f>IFERROR(VLOOKUP(A950,Orders!A:G,7,FALSE),"")</f>
        <v>211</v>
      </c>
      <c r="K950">
        <f>IFERROR(VLOOKUP(J950,Customers!A:L,12,FALSE),"")</f>
        <v>1621</v>
      </c>
      <c r="L950">
        <f>IFERROR(VLOOKUP(J950,Customers!A:M,13,FALSE),"")</f>
        <v>58600</v>
      </c>
      <c r="M950" t="str">
        <f>IFERROR(VLOOKUP(J950,Customers!A:H,8,FALSE),"")</f>
        <v>Central Hong Kong</v>
      </c>
      <c r="N950">
        <f>IFERROR(VLOOKUP(K950,Employees!A:F,6,FALSE),"")</f>
        <v>5</v>
      </c>
      <c r="O950" t="str">
        <f>IFERROR(VLOOKUP(N950,Offices!A:B,2,FALSE),"")</f>
        <v>Tokyo</v>
      </c>
      <c r="P950" s="6">
        <f>IFERROR(VLOOKUP(J950,Payments!A:C,3,FALSE),"")</f>
        <v>37964</v>
      </c>
      <c r="Q950">
        <f>IFERROR(VLOOKUP(J950,Payments!A:D,4,FALSE),"")</f>
        <v>45480.79</v>
      </c>
      <c r="R950" t="str">
        <f>IFERROR(VLOOKUP(B950,Products!A:C,3,FALSE),"")</f>
        <v>Planes</v>
      </c>
      <c r="S950">
        <f>IFERROR(VLOOKUP(B950,Products!A:G,7,FALSE),"")</f>
        <v>3627</v>
      </c>
      <c r="T950">
        <f>IFERROR(VLOOKUP(B950,Products!A:I,9,FALSE),"")</f>
        <v>109.42</v>
      </c>
      <c r="U950">
        <f t="shared" si="112"/>
        <v>3</v>
      </c>
      <c r="V950" t="str">
        <f t="shared" si="113"/>
        <v>Yes</v>
      </c>
      <c r="W950">
        <f t="shared" si="114"/>
        <v>2003</v>
      </c>
      <c r="X950">
        <f t="shared" si="115"/>
        <v>12</v>
      </c>
      <c r="Y950">
        <f>IFERROR(VLOOKUP(B950,Products!A:I,8,FALSE),"")</f>
        <v>66.739999999999995</v>
      </c>
      <c r="Z950">
        <f t="shared" si="116"/>
        <v>3285.81</v>
      </c>
      <c r="AA950">
        <f t="shared" si="117"/>
        <v>49.190890020976923</v>
      </c>
      <c r="AB950">
        <f t="shared" si="118"/>
        <v>0</v>
      </c>
      <c r="AC950">
        <f t="shared" si="119"/>
        <v>1083.3899999999999</v>
      </c>
    </row>
    <row r="951" spans="1:29">
      <c r="A951">
        <v>10200</v>
      </c>
      <c r="B951" t="s">
        <v>186</v>
      </c>
      <c r="C951">
        <v>39</v>
      </c>
      <c r="D951">
        <v>70.28</v>
      </c>
      <c r="E951">
        <v>4</v>
      </c>
      <c r="F951" s="6">
        <f>IFERROR(VLOOKUP(A951,Orders!A:B,2,FALSE),"")</f>
        <v>37956</v>
      </c>
      <c r="G951" s="6">
        <f>IFERROR(VLOOKUP(A951,Orders!A:C,3,FALSE),"")</f>
        <v>37964</v>
      </c>
      <c r="H951" s="6">
        <f>IFERROR(VLOOKUP(A951,Orders!A:D,4,FALSE),"")</f>
        <v>37961</v>
      </c>
      <c r="I951" t="str">
        <f>IFERROR(VLOOKUP(A951,Orders!A:E,5,FALSE),"")</f>
        <v>Shipped</v>
      </c>
      <c r="J951">
        <f>IFERROR(VLOOKUP(A951,Orders!A:G,7,FALSE),"")</f>
        <v>211</v>
      </c>
      <c r="K951">
        <f>IFERROR(VLOOKUP(J951,Customers!A:L,12,FALSE),"")</f>
        <v>1621</v>
      </c>
      <c r="L951">
        <f>IFERROR(VLOOKUP(J951,Customers!A:M,13,FALSE),"")</f>
        <v>58600</v>
      </c>
      <c r="M951" t="str">
        <f>IFERROR(VLOOKUP(J951,Customers!A:H,8,FALSE),"")</f>
        <v>Central Hong Kong</v>
      </c>
      <c r="N951">
        <f>IFERROR(VLOOKUP(K951,Employees!A:F,6,FALSE),"")</f>
        <v>5</v>
      </c>
      <c r="O951" t="str">
        <f>IFERROR(VLOOKUP(N951,Offices!A:B,2,FALSE),"")</f>
        <v>Tokyo</v>
      </c>
      <c r="P951" s="6">
        <f>IFERROR(VLOOKUP(J951,Payments!A:C,3,FALSE),"")</f>
        <v>37964</v>
      </c>
      <c r="Q951">
        <f>IFERROR(VLOOKUP(J951,Payments!A:D,4,FALSE),"")</f>
        <v>45480.79</v>
      </c>
      <c r="R951" t="str">
        <f>IFERROR(VLOOKUP(B951,Products!A:C,3,FALSE),"")</f>
        <v>Planes</v>
      </c>
      <c r="S951">
        <f>IFERROR(VLOOKUP(B951,Products!A:G,7,FALSE),"")</f>
        <v>2756</v>
      </c>
      <c r="T951">
        <f>IFERROR(VLOOKUP(B951,Products!A:I,9,FALSE),"")</f>
        <v>72.45</v>
      </c>
      <c r="U951">
        <f t="shared" si="112"/>
        <v>3</v>
      </c>
      <c r="V951" t="str">
        <f t="shared" si="113"/>
        <v>Yes</v>
      </c>
      <c r="W951">
        <f t="shared" si="114"/>
        <v>2003</v>
      </c>
      <c r="X951">
        <f t="shared" si="115"/>
        <v>12</v>
      </c>
      <c r="Y951">
        <f>IFERROR(VLOOKUP(B951,Products!A:I,8,FALSE),"")</f>
        <v>36.229999999999997</v>
      </c>
      <c r="Z951">
        <f t="shared" si="116"/>
        <v>2740.92</v>
      </c>
      <c r="AA951">
        <f t="shared" si="117"/>
        <v>93.982887110129738</v>
      </c>
      <c r="AB951">
        <f t="shared" si="118"/>
        <v>1</v>
      </c>
      <c r="AC951">
        <f t="shared" si="119"/>
        <v>1327.9500000000003</v>
      </c>
    </row>
    <row r="952" spans="1:29">
      <c r="A952">
        <v>10200</v>
      </c>
      <c r="B952" t="s">
        <v>203</v>
      </c>
      <c r="C952">
        <v>35</v>
      </c>
      <c r="D952">
        <v>80.91</v>
      </c>
      <c r="E952">
        <v>1</v>
      </c>
      <c r="F952" s="6">
        <f>IFERROR(VLOOKUP(A952,Orders!A:B,2,FALSE),"")</f>
        <v>37956</v>
      </c>
      <c r="G952" s="6">
        <f>IFERROR(VLOOKUP(A952,Orders!A:C,3,FALSE),"")</f>
        <v>37964</v>
      </c>
      <c r="H952" s="6">
        <f>IFERROR(VLOOKUP(A952,Orders!A:D,4,FALSE),"")</f>
        <v>37961</v>
      </c>
      <c r="I952" t="str">
        <f>IFERROR(VLOOKUP(A952,Orders!A:E,5,FALSE),"")</f>
        <v>Shipped</v>
      </c>
      <c r="J952">
        <f>IFERROR(VLOOKUP(A952,Orders!A:G,7,FALSE),"")</f>
        <v>211</v>
      </c>
      <c r="K952">
        <f>IFERROR(VLOOKUP(J952,Customers!A:L,12,FALSE),"")</f>
        <v>1621</v>
      </c>
      <c r="L952">
        <f>IFERROR(VLOOKUP(J952,Customers!A:M,13,FALSE),"")</f>
        <v>58600</v>
      </c>
      <c r="M952" t="str">
        <f>IFERROR(VLOOKUP(J952,Customers!A:H,8,FALSE),"")</f>
        <v>Central Hong Kong</v>
      </c>
      <c r="N952">
        <f>IFERROR(VLOOKUP(K952,Employees!A:F,6,FALSE),"")</f>
        <v>5</v>
      </c>
      <c r="O952" t="str">
        <f>IFERROR(VLOOKUP(N952,Offices!A:B,2,FALSE),"")</f>
        <v>Tokyo</v>
      </c>
      <c r="P952" s="6">
        <f>IFERROR(VLOOKUP(J952,Payments!A:C,3,FALSE),"")</f>
        <v>37964</v>
      </c>
      <c r="Q952">
        <f>IFERROR(VLOOKUP(J952,Payments!A:D,4,FALSE),"")</f>
        <v>45480.79</v>
      </c>
      <c r="R952" t="str">
        <f>IFERROR(VLOOKUP(B952,Products!A:C,3,FALSE),"")</f>
        <v>Motorcycles</v>
      </c>
      <c r="S952">
        <f>IFERROR(VLOOKUP(B952,Products!A:G,7,FALSE),"")</f>
        <v>178</v>
      </c>
      <c r="T952">
        <f>IFERROR(VLOOKUP(B952,Products!A:I,9,FALSE),"")</f>
        <v>99.89</v>
      </c>
      <c r="U952">
        <f t="shared" si="112"/>
        <v>3</v>
      </c>
      <c r="V952" t="str">
        <f t="shared" si="113"/>
        <v>Yes</v>
      </c>
      <c r="W952">
        <f t="shared" si="114"/>
        <v>2003</v>
      </c>
      <c r="X952">
        <f t="shared" si="115"/>
        <v>12</v>
      </c>
      <c r="Y952">
        <f>IFERROR(VLOOKUP(B952,Products!A:I,8,FALSE),"")</f>
        <v>66.92</v>
      </c>
      <c r="Z952">
        <f t="shared" si="116"/>
        <v>2831.85</v>
      </c>
      <c r="AA952">
        <f t="shared" si="117"/>
        <v>20.905558876270163</v>
      </c>
      <c r="AB952">
        <f t="shared" si="118"/>
        <v>0</v>
      </c>
      <c r="AC952">
        <f t="shared" si="119"/>
        <v>489.64999999999981</v>
      </c>
    </row>
    <row r="953" spans="1:29">
      <c r="A953">
        <v>10200</v>
      </c>
      <c r="B953" t="s">
        <v>187</v>
      </c>
      <c r="C953">
        <v>27</v>
      </c>
      <c r="D953">
        <v>65.349999999999994</v>
      </c>
      <c r="E953">
        <v>6</v>
      </c>
      <c r="F953" s="6">
        <f>IFERROR(VLOOKUP(A953,Orders!A:B,2,FALSE),"")</f>
        <v>37956</v>
      </c>
      <c r="G953" s="6">
        <f>IFERROR(VLOOKUP(A953,Orders!A:C,3,FALSE),"")</f>
        <v>37964</v>
      </c>
      <c r="H953" s="6">
        <f>IFERROR(VLOOKUP(A953,Orders!A:D,4,FALSE),"")</f>
        <v>37961</v>
      </c>
      <c r="I953" t="str">
        <f>IFERROR(VLOOKUP(A953,Orders!A:E,5,FALSE),"")</f>
        <v>Shipped</v>
      </c>
      <c r="J953">
        <f>IFERROR(VLOOKUP(A953,Orders!A:G,7,FALSE),"")</f>
        <v>211</v>
      </c>
      <c r="K953">
        <f>IFERROR(VLOOKUP(J953,Customers!A:L,12,FALSE),"")</f>
        <v>1621</v>
      </c>
      <c r="L953">
        <f>IFERROR(VLOOKUP(J953,Customers!A:M,13,FALSE),"")</f>
        <v>58600</v>
      </c>
      <c r="M953" t="str">
        <f>IFERROR(VLOOKUP(J953,Customers!A:H,8,FALSE),"")</f>
        <v>Central Hong Kong</v>
      </c>
      <c r="N953">
        <f>IFERROR(VLOOKUP(K953,Employees!A:F,6,FALSE),"")</f>
        <v>5</v>
      </c>
      <c r="O953" t="str">
        <f>IFERROR(VLOOKUP(N953,Offices!A:B,2,FALSE),"")</f>
        <v>Tokyo</v>
      </c>
      <c r="P953" s="6">
        <f>IFERROR(VLOOKUP(J953,Payments!A:C,3,FALSE),"")</f>
        <v>37964</v>
      </c>
      <c r="Q953">
        <f>IFERROR(VLOOKUP(J953,Payments!A:D,4,FALSE),"")</f>
        <v>45480.79</v>
      </c>
      <c r="R953" t="str">
        <f>IFERROR(VLOOKUP(B953,Products!A:C,3,FALSE),"")</f>
        <v>Vintage Cars</v>
      </c>
      <c r="S953">
        <f>IFERROR(VLOOKUP(B953,Products!A:G,7,FALSE),"")</f>
        <v>136</v>
      </c>
      <c r="T953">
        <f>IFERROR(VLOOKUP(B953,Products!A:I,9,FALSE),"")</f>
        <v>68.790000000000006</v>
      </c>
      <c r="U953">
        <f t="shared" si="112"/>
        <v>3</v>
      </c>
      <c r="V953" t="str">
        <f t="shared" si="113"/>
        <v>Yes</v>
      </c>
      <c r="W953">
        <f t="shared" si="114"/>
        <v>2003</v>
      </c>
      <c r="X953">
        <f t="shared" si="115"/>
        <v>12</v>
      </c>
      <c r="Y953">
        <f>IFERROR(VLOOKUP(B953,Products!A:I,8,FALSE),"")</f>
        <v>33.020000000000003</v>
      </c>
      <c r="Z953">
        <f t="shared" si="116"/>
        <v>1764.4499999999998</v>
      </c>
      <c r="AA953">
        <f t="shared" si="117"/>
        <v>97.910357359176231</v>
      </c>
      <c r="AB953">
        <f t="shared" si="118"/>
        <v>1</v>
      </c>
      <c r="AC953">
        <f t="shared" si="119"/>
        <v>872.90999999999974</v>
      </c>
    </row>
    <row r="954" spans="1:29">
      <c r="A954">
        <v>10200</v>
      </c>
      <c r="B954" t="s">
        <v>192</v>
      </c>
      <c r="C954">
        <v>39</v>
      </c>
      <c r="D954">
        <v>115.09</v>
      </c>
      <c r="E954">
        <v>2</v>
      </c>
      <c r="F954" s="6">
        <f>IFERROR(VLOOKUP(A954,Orders!A:B,2,FALSE),"")</f>
        <v>37956</v>
      </c>
      <c r="G954" s="6">
        <f>IFERROR(VLOOKUP(A954,Orders!A:C,3,FALSE),"")</f>
        <v>37964</v>
      </c>
      <c r="H954" s="6">
        <f>IFERROR(VLOOKUP(A954,Orders!A:D,4,FALSE),"")</f>
        <v>37961</v>
      </c>
      <c r="I954" t="str">
        <f>IFERROR(VLOOKUP(A954,Orders!A:E,5,FALSE),"")</f>
        <v>Shipped</v>
      </c>
      <c r="J954">
        <f>IFERROR(VLOOKUP(A954,Orders!A:G,7,FALSE),"")</f>
        <v>211</v>
      </c>
      <c r="K954">
        <f>IFERROR(VLOOKUP(J954,Customers!A:L,12,FALSE),"")</f>
        <v>1621</v>
      </c>
      <c r="L954">
        <f>IFERROR(VLOOKUP(J954,Customers!A:M,13,FALSE),"")</f>
        <v>58600</v>
      </c>
      <c r="M954" t="str">
        <f>IFERROR(VLOOKUP(J954,Customers!A:H,8,FALSE),"")</f>
        <v>Central Hong Kong</v>
      </c>
      <c r="N954">
        <f>IFERROR(VLOOKUP(K954,Employees!A:F,6,FALSE),"")</f>
        <v>5</v>
      </c>
      <c r="O954" t="str">
        <f>IFERROR(VLOOKUP(N954,Offices!A:B,2,FALSE),"")</f>
        <v>Tokyo</v>
      </c>
      <c r="P954" s="6">
        <f>IFERROR(VLOOKUP(J954,Payments!A:C,3,FALSE),"")</f>
        <v>37964</v>
      </c>
      <c r="Q954">
        <f>IFERROR(VLOOKUP(J954,Payments!A:D,4,FALSE),"")</f>
        <v>45480.79</v>
      </c>
      <c r="R954" t="str">
        <f>IFERROR(VLOOKUP(B954,Products!A:C,3,FALSE),"")</f>
        <v>Planes</v>
      </c>
      <c r="S954">
        <f>IFERROR(VLOOKUP(B954,Products!A:G,7,FALSE),"")</f>
        <v>7106</v>
      </c>
      <c r="T954">
        <f>IFERROR(VLOOKUP(B954,Products!A:I,9,FALSE),"")</f>
        <v>118.65</v>
      </c>
      <c r="U954">
        <f t="shared" si="112"/>
        <v>3</v>
      </c>
      <c r="V954" t="str">
        <f t="shared" si="113"/>
        <v>Yes</v>
      </c>
      <c r="W954">
        <f t="shared" si="114"/>
        <v>2003</v>
      </c>
      <c r="X954">
        <f t="shared" si="115"/>
        <v>12</v>
      </c>
      <c r="Y954">
        <f>IFERROR(VLOOKUP(B954,Products!A:I,8,FALSE),"")</f>
        <v>59.33</v>
      </c>
      <c r="Z954">
        <f t="shared" si="116"/>
        <v>4488.51</v>
      </c>
      <c r="AA954">
        <f t="shared" si="117"/>
        <v>93.982808022922654</v>
      </c>
      <c r="AB954">
        <f t="shared" si="118"/>
        <v>1</v>
      </c>
      <c r="AC954">
        <f t="shared" si="119"/>
        <v>2174.6400000000003</v>
      </c>
    </row>
    <row r="955" spans="1:29">
      <c r="A955">
        <v>10201</v>
      </c>
      <c r="B955" t="s">
        <v>196</v>
      </c>
      <c r="C955">
        <v>22</v>
      </c>
      <c r="D955">
        <v>82.3</v>
      </c>
      <c r="E955">
        <v>2</v>
      </c>
      <c r="F955" s="6">
        <f>IFERROR(VLOOKUP(A955,Orders!A:B,2,FALSE),"")</f>
        <v>37956</v>
      </c>
      <c r="G955" s="6">
        <f>IFERROR(VLOOKUP(A955,Orders!A:C,3,FALSE),"")</f>
        <v>37966</v>
      </c>
      <c r="H955" s="6">
        <f>IFERROR(VLOOKUP(A955,Orders!A:D,4,FALSE),"")</f>
        <v>37957</v>
      </c>
      <c r="I955" t="str">
        <f>IFERROR(VLOOKUP(A955,Orders!A:E,5,FALSE),"")</f>
        <v>Shipped</v>
      </c>
      <c r="J955">
        <f>IFERROR(VLOOKUP(A955,Orders!A:G,7,FALSE),"")</f>
        <v>129</v>
      </c>
      <c r="K955">
        <f>IFERROR(VLOOKUP(J955,Customers!A:L,12,FALSE),"")</f>
        <v>1165</v>
      </c>
      <c r="L955">
        <f>IFERROR(VLOOKUP(J955,Customers!A:M,13,FALSE),"")</f>
        <v>64600</v>
      </c>
      <c r="M955" t="str">
        <f>IFERROR(VLOOKUP(J955,Customers!A:H,8,FALSE),"")</f>
        <v>San Francisco</v>
      </c>
      <c r="N955">
        <f>IFERROR(VLOOKUP(K955,Employees!A:F,6,FALSE),"")</f>
        <v>1</v>
      </c>
      <c r="O955" t="str">
        <f>IFERROR(VLOOKUP(N955,Offices!A:B,2,FALSE),"")</f>
        <v>San Francisco</v>
      </c>
      <c r="P955" s="6">
        <f>IFERROR(VLOOKUP(J955,Payments!A:C,3,FALSE),"")</f>
        <v>38329</v>
      </c>
      <c r="Q955">
        <f>IFERROR(VLOOKUP(J955,Payments!A:D,4,FALSE),"")</f>
        <v>26248.78</v>
      </c>
      <c r="R955" t="str">
        <f>IFERROR(VLOOKUP(B955,Products!A:C,3,FALSE),"")</f>
        <v>Motorcycles</v>
      </c>
      <c r="S955">
        <f>IFERROR(VLOOKUP(B955,Products!A:G,7,FALSE),"")</f>
        <v>7933</v>
      </c>
      <c r="T955">
        <f>IFERROR(VLOOKUP(B955,Products!A:I,9,FALSE),"")</f>
        <v>95.7</v>
      </c>
      <c r="U955">
        <f t="shared" si="112"/>
        <v>9</v>
      </c>
      <c r="V955" t="str">
        <f t="shared" si="113"/>
        <v>No</v>
      </c>
      <c r="W955">
        <f t="shared" si="114"/>
        <v>2003</v>
      </c>
      <c r="X955">
        <f t="shared" si="115"/>
        <v>12</v>
      </c>
      <c r="Y955">
        <f>IFERROR(VLOOKUP(B955,Products!A:I,8,FALSE),"")</f>
        <v>48.81</v>
      </c>
      <c r="Z955">
        <f t="shared" si="116"/>
        <v>1810.6</v>
      </c>
      <c r="AA955">
        <f t="shared" si="117"/>
        <v>68.612989141569329</v>
      </c>
      <c r="AB955">
        <f t="shared" si="118"/>
        <v>1</v>
      </c>
      <c r="AC955">
        <f t="shared" si="119"/>
        <v>736.77999999999986</v>
      </c>
    </row>
    <row r="956" spans="1:29">
      <c r="A956">
        <v>10201</v>
      </c>
      <c r="B956" t="s">
        <v>197</v>
      </c>
      <c r="C956">
        <v>24</v>
      </c>
      <c r="D956">
        <v>116.56</v>
      </c>
      <c r="E956">
        <v>5</v>
      </c>
      <c r="F956" s="6">
        <f>IFERROR(VLOOKUP(A956,Orders!A:B,2,FALSE),"")</f>
        <v>37956</v>
      </c>
      <c r="G956" s="6">
        <f>IFERROR(VLOOKUP(A956,Orders!A:C,3,FALSE),"")</f>
        <v>37966</v>
      </c>
      <c r="H956" s="6">
        <f>IFERROR(VLOOKUP(A956,Orders!A:D,4,FALSE),"")</f>
        <v>37957</v>
      </c>
      <c r="I956" t="str">
        <f>IFERROR(VLOOKUP(A956,Orders!A:E,5,FALSE),"")</f>
        <v>Shipped</v>
      </c>
      <c r="J956">
        <f>IFERROR(VLOOKUP(A956,Orders!A:G,7,FALSE),"")</f>
        <v>129</v>
      </c>
      <c r="K956">
        <f>IFERROR(VLOOKUP(J956,Customers!A:L,12,FALSE),"")</f>
        <v>1165</v>
      </c>
      <c r="L956">
        <f>IFERROR(VLOOKUP(J956,Customers!A:M,13,FALSE),"")</f>
        <v>64600</v>
      </c>
      <c r="M956" t="str">
        <f>IFERROR(VLOOKUP(J956,Customers!A:H,8,FALSE),"")</f>
        <v>San Francisco</v>
      </c>
      <c r="N956">
        <f>IFERROR(VLOOKUP(K956,Employees!A:F,6,FALSE),"")</f>
        <v>1</v>
      </c>
      <c r="O956" t="str">
        <f>IFERROR(VLOOKUP(N956,Offices!A:B,2,FALSE),"")</f>
        <v>San Francisco</v>
      </c>
      <c r="P956" s="6">
        <f>IFERROR(VLOOKUP(J956,Payments!A:C,3,FALSE),"")</f>
        <v>38329</v>
      </c>
      <c r="Q956">
        <f>IFERROR(VLOOKUP(J956,Payments!A:D,4,FALSE),"")</f>
        <v>26248.78</v>
      </c>
      <c r="R956" t="str">
        <f>IFERROR(VLOOKUP(B956,Products!A:C,3,FALSE),"")</f>
        <v>Motorcycles</v>
      </c>
      <c r="S956">
        <f>IFERROR(VLOOKUP(B956,Products!A:G,7,FALSE),"")</f>
        <v>6625</v>
      </c>
      <c r="T956">
        <f>IFERROR(VLOOKUP(B956,Products!A:I,9,FALSE),"")</f>
        <v>118.94</v>
      </c>
      <c r="U956">
        <f t="shared" si="112"/>
        <v>9</v>
      </c>
      <c r="V956" t="str">
        <f t="shared" si="113"/>
        <v>No</v>
      </c>
      <c r="W956">
        <f t="shared" si="114"/>
        <v>2003</v>
      </c>
      <c r="X956">
        <f t="shared" si="115"/>
        <v>12</v>
      </c>
      <c r="Y956">
        <f>IFERROR(VLOOKUP(B956,Products!A:I,8,FALSE),"")</f>
        <v>68.989999999999995</v>
      </c>
      <c r="Z956">
        <f t="shared" si="116"/>
        <v>2797.44</v>
      </c>
      <c r="AA956">
        <f t="shared" si="117"/>
        <v>68.95202203217859</v>
      </c>
      <c r="AB956">
        <f t="shared" si="118"/>
        <v>1</v>
      </c>
      <c r="AC956">
        <f t="shared" si="119"/>
        <v>1141.6800000000003</v>
      </c>
    </row>
    <row r="957" spans="1:29">
      <c r="A957">
        <v>10201</v>
      </c>
      <c r="B957" t="s">
        <v>198</v>
      </c>
      <c r="C957">
        <v>49</v>
      </c>
      <c r="D957">
        <v>191.72</v>
      </c>
      <c r="E957">
        <v>4</v>
      </c>
      <c r="F957" s="6">
        <f>IFERROR(VLOOKUP(A957,Orders!A:B,2,FALSE),"")</f>
        <v>37956</v>
      </c>
      <c r="G957" s="6">
        <f>IFERROR(VLOOKUP(A957,Orders!A:C,3,FALSE),"")</f>
        <v>37966</v>
      </c>
      <c r="H957" s="6">
        <f>IFERROR(VLOOKUP(A957,Orders!A:D,4,FALSE),"")</f>
        <v>37957</v>
      </c>
      <c r="I957" t="str">
        <f>IFERROR(VLOOKUP(A957,Orders!A:E,5,FALSE),"")</f>
        <v>Shipped</v>
      </c>
      <c r="J957">
        <f>IFERROR(VLOOKUP(A957,Orders!A:G,7,FALSE),"")</f>
        <v>129</v>
      </c>
      <c r="K957">
        <f>IFERROR(VLOOKUP(J957,Customers!A:L,12,FALSE),"")</f>
        <v>1165</v>
      </c>
      <c r="L957">
        <f>IFERROR(VLOOKUP(J957,Customers!A:M,13,FALSE),"")</f>
        <v>64600</v>
      </c>
      <c r="M957" t="str">
        <f>IFERROR(VLOOKUP(J957,Customers!A:H,8,FALSE),"")</f>
        <v>San Francisco</v>
      </c>
      <c r="N957">
        <f>IFERROR(VLOOKUP(K957,Employees!A:F,6,FALSE),"")</f>
        <v>1</v>
      </c>
      <c r="O957" t="str">
        <f>IFERROR(VLOOKUP(N957,Offices!A:B,2,FALSE),"")</f>
        <v>San Francisco</v>
      </c>
      <c r="P957" s="6">
        <f>IFERROR(VLOOKUP(J957,Payments!A:C,3,FALSE),"")</f>
        <v>38329</v>
      </c>
      <c r="Q957">
        <f>IFERROR(VLOOKUP(J957,Payments!A:D,4,FALSE),"")</f>
        <v>26248.78</v>
      </c>
      <c r="R957" t="str">
        <f>IFERROR(VLOOKUP(B957,Products!A:C,3,FALSE),"")</f>
        <v>Motorcycles</v>
      </c>
      <c r="S957">
        <f>IFERROR(VLOOKUP(B957,Products!A:G,7,FALSE),"")</f>
        <v>5582</v>
      </c>
      <c r="T957">
        <f>IFERROR(VLOOKUP(B957,Products!A:I,9,FALSE),"")</f>
        <v>193.66</v>
      </c>
      <c r="U957">
        <f t="shared" si="112"/>
        <v>9</v>
      </c>
      <c r="V957" t="str">
        <f t="shared" si="113"/>
        <v>No</v>
      </c>
      <c r="W957">
        <f t="shared" si="114"/>
        <v>2003</v>
      </c>
      <c r="X957">
        <f t="shared" si="115"/>
        <v>12</v>
      </c>
      <c r="Y957">
        <f>IFERROR(VLOOKUP(B957,Products!A:I,8,FALSE),"")</f>
        <v>91.02</v>
      </c>
      <c r="Z957">
        <f t="shared" si="116"/>
        <v>9394.2800000000007</v>
      </c>
      <c r="AA957">
        <f t="shared" si="117"/>
        <v>110.63502526917162</v>
      </c>
      <c r="AB957">
        <f t="shared" si="118"/>
        <v>1</v>
      </c>
      <c r="AC957">
        <f t="shared" si="119"/>
        <v>4934.3</v>
      </c>
    </row>
    <row r="958" spans="1:29">
      <c r="A958">
        <v>10201</v>
      </c>
      <c r="B958" t="s">
        <v>199</v>
      </c>
      <c r="C958">
        <v>25</v>
      </c>
      <c r="D958">
        <v>126.52</v>
      </c>
      <c r="E958">
        <v>1</v>
      </c>
      <c r="F958" s="6">
        <f>IFERROR(VLOOKUP(A958,Orders!A:B,2,FALSE),"")</f>
        <v>37956</v>
      </c>
      <c r="G958" s="6">
        <f>IFERROR(VLOOKUP(A958,Orders!A:C,3,FALSE),"")</f>
        <v>37966</v>
      </c>
      <c r="H958" s="6">
        <f>IFERROR(VLOOKUP(A958,Orders!A:D,4,FALSE),"")</f>
        <v>37957</v>
      </c>
      <c r="I958" t="str">
        <f>IFERROR(VLOOKUP(A958,Orders!A:E,5,FALSE),"")</f>
        <v>Shipped</v>
      </c>
      <c r="J958">
        <f>IFERROR(VLOOKUP(A958,Orders!A:G,7,FALSE),"")</f>
        <v>129</v>
      </c>
      <c r="K958">
        <f>IFERROR(VLOOKUP(J958,Customers!A:L,12,FALSE),"")</f>
        <v>1165</v>
      </c>
      <c r="L958">
        <f>IFERROR(VLOOKUP(J958,Customers!A:M,13,FALSE),"")</f>
        <v>64600</v>
      </c>
      <c r="M958" t="str">
        <f>IFERROR(VLOOKUP(J958,Customers!A:H,8,FALSE),"")</f>
        <v>San Francisco</v>
      </c>
      <c r="N958">
        <f>IFERROR(VLOOKUP(K958,Employees!A:F,6,FALSE),"")</f>
        <v>1</v>
      </c>
      <c r="O958" t="str">
        <f>IFERROR(VLOOKUP(N958,Offices!A:B,2,FALSE),"")</f>
        <v>San Francisco</v>
      </c>
      <c r="P958" s="6">
        <f>IFERROR(VLOOKUP(J958,Payments!A:C,3,FALSE),"")</f>
        <v>38329</v>
      </c>
      <c r="Q958">
        <f>IFERROR(VLOOKUP(J958,Payments!A:D,4,FALSE),"")</f>
        <v>26248.78</v>
      </c>
      <c r="R958" t="str">
        <f>IFERROR(VLOOKUP(B958,Products!A:C,3,FALSE),"")</f>
        <v>Motorcycles</v>
      </c>
      <c r="S958">
        <f>IFERROR(VLOOKUP(B958,Products!A:G,7,FALSE),"")</f>
        <v>9997</v>
      </c>
      <c r="T958">
        <f>IFERROR(VLOOKUP(B958,Products!A:I,9,FALSE),"")</f>
        <v>150.62</v>
      </c>
      <c r="U958">
        <f t="shared" si="112"/>
        <v>9</v>
      </c>
      <c r="V958" t="str">
        <f t="shared" si="113"/>
        <v>No</v>
      </c>
      <c r="W958">
        <f t="shared" si="114"/>
        <v>2003</v>
      </c>
      <c r="X958">
        <f t="shared" si="115"/>
        <v>12</v>
      </c>
      <c r="Y958">
        <f>IFERROR(VLOOKUP(B958,Products!A:I,8,FALSE),"")</f>
        <v>66.27</v>
      </c>
      <c r="Z958">
        <f t="shared" si="116"/>
        <v>3163</v>
      </c>
      <c r="AA958">
        <f t="shared" si="117"/>
        <v>90.915949901916406</v>
      </c>
      <c r="AB958">
        <f t="shared" si="118"/>
        <v>1</v>
      </c>
      <c r="AC958">
        <f t="shared" si="119"/>
        <v>1506.25</v>
      </c>
    </row>
    <row r="959" spans="1:29">
      <c r="A959">
        <v>10201</v>
      </c>
      <c r="B959" t="s">
        <v>200</v>
      </c>
      <c r="C959">
        <v>30</v>
      </c>
      <c r="D959">
        <v>48.46</v>
      </c>
      <c r="E959">
        <v>6</v>
      </c>
      <c r="F959" s="6">
        <f>IFERROR(VLOOKUP(A959,Orders!A:B,2,FALSE),"")</f>
        <v>37956</v>
      </c>
      <c r="G959" s="6">
        <f>IFERROR(VLOOKUP(A959,Orders!A:C,3,FALSE),"")</f>
        <v>37966</v>
      </c>
      <c r="H959" s="6">
        <f>IFERROR(VLOOKUP(A959,Orders!A:D,4,FALSE),"")</f>
        <v>37957</v>
      </c>
      <c r="I959" t="str">
        <f>IFERROR(VLOOKUP(A959,Orders!A:E,5,FALSE),"")</f>
        <v>Shipped</v>
      </c>
      <c r="J959">
        <f>IFERROR(VLOOKUP(A959,Orders!A:G,7,FALSE),"")</f>
        <v>129</v>
      </c>
      <c r="K959">
        <f>IFERROR(VLOOKUP(J959,Customers!A:L,12,FALSE),"")</f>
        <v>1165</v>
      </c>
      <c r="L959">
        <f>IFERROR(VLOOKUP(J959,Customers!A:M,13,FALSE),"")</f>
        <v>64600</v>
      </c>
      <c r="M959" t="str">
        <f>IFERROR(VLOOKUP(J959,Customers!A:H,8,FALSE),"")</f>
        <v>San Francisco</v>
      </c>
      <c r="N959">
        <f>IFERROR(VLOOKUP(K959,Employees!A:F,6,FALSE),"")</f>
        <v>1</v>
      </c>
      <c r="O959" t="str">
        <f>IFERROR(VLOOKUP(N959,Offices!A:B,2,FALSE),"")</f>
        <v>San Francisco</v>
      </c>
      <c r="P959" s="6">
        <f>IFERROR(VLOOKUP(J959,Payments!A:C,3,FALSE),"")</f>
        <v>38329</v>
      </c>
      <c r="Q959">
        <f>IFERROR(VLOOKUP(J959,Payments!A:D,4,FALSE),"")</f>
        <v>26248.78</v>
      </c>
      <c r="R959" t="str">
        <f>IFERROR(VLOOKUP(B959,Products!A:C,3,FALSE),"")</f>
        <v>Motorcycles</v>
      </c>
      <c r="S959">
        <f>IFERROR(VLOOKUP(B959,Products!A:G,7,FALSE),"")</f>
        <v>4357</v>
      </c>
      <c r="T959">
        <f>IFERROR(VLOOKUP(B959,Products!A:I,9,FALSE),"")</f>
        <v>60.57</v>
      </c>
      <c r="U959">
        <f t="shared" si="112"/>
        <v>9</v>
      </c>
      <c r="V959" t="str">
        <f t="shared" si="113"/>
        <v>No</v>
      </c>
      <c r="W959">
        <f t="shared" si="114"/>
        <v>2003</v>
      </c>
      <c r="X959">
        <f t="shared" si="115"/>
        <v>12</v>
      </c>
      <c r="Y959">
        <f>IFERROR(VLOOKUP(B959,Products!A:I,8,FALSE),"")</f>
        <v>24.23</v>
      </c>
      <c r="Z959">
        <f t="shared" si="116"/>
        <v>1453.8</v>
      </c>
      <c r="AA959">
        <f t="shared" si="117"/>
        <v>100</v>
      </c>
      <c r="AB959">
        <f t="shared" si="118"/>
        <v>1</v>
      </c>
      <c r="AC959">
        <f t="shared" si="119"/>
        <v>726.9</v>
      </c>
    </row>
    <row r="960" spans="1:29">
      <c r="A960">
        <v>10201</v>
      </c>
      <c r="B960" t="s">
        <v>201</v>
      </c>
      <c r="C960">
        <v>39</v>
      </c>
      <c r="D960">
        <v>93.54</v>
      </c>
      <c r="E960">
        <v>3</v>
      </c>
      <c r="F960" s="6">
        <f>IFERROR(VLOOKUP(A960,Orders!A:B,2,FALSE),"")</f>
        <v>37956</v>
      </c>
      <c r="G960" s="6">
        <f>IFERROR(VLOOKUP(A960,Orders!A:C,3,FALSE),"")</f>
        <v>37966</v>
      </c>
      <c r="H960" s="6">
        <f>IFERROR(VLOOKUP(A960,Orders!A:D,4,FALSE),"")</f>
        <v>37957</v>
      </c>
      <c r="I960" t="str">
        <f>IFERROR(VLOOKUP(A960,Orders!A:E,5,FALSE),"")</f>
        <v>Shipped</v>
      </c>
      <c r="J960">
        <f>IFERROR(VLOOKUP(A960,Orders!A:G,7,FALSE),"")</f>
        <v>129</v>
      </c>
      <c r="K960">
        <f>IFERROR(VLOOKUP(J960,Customers!A:L,12,FALSE),"")</f>
        <v>1165</v>
      </c>
      <c r="L960">
        <f>IFERROR(VLOOKUP(J960,Customers!A:M,13,FALSE),"")</f>
        <v>64600</v>
      </c>
      <c r="M960" t="str">
        <f>IFERROR(VLOOKUP(J960,Customers!A:H,8,FALSE),"")</f>
        <v>San Francisco</v>
      </c>
      <c r="N960">
        <f>IFERROR(VLOOKUP(K960,Employees!A:F,6,FALSE),"")</f>
        <v>1</v>
      </c>
      <c r="O960" t="str">
        <f>IFERROR(VLOOKUP(N960,Offices!A:B,2,FALSE),"")</f>
        <v>San Francisco</v>
      </c>
      <c r="P960" s="6">
        <f>IFERROR(VLOOKUP(J960,Payments!A:C,3,FALSE),"")</f>
        <v>38329</v>
      </c>
      <c r="Q960">
        <f>IFERROR(VLOOKUP(J960,Payments!A:D,4,FALSE),"")</f>
        <v>26248.78</v>
      </c>
      <c r="R960" t="str">
        <f>IFERROR(VLOOKUP(B960,Products!A:C,3,FALSE),"")</f>
        <v>Motorcycles</v>
      </c>
      <c r="S960">
        <f>IFERROR(VLOOKUP(B960,Products!A:G,7,FALSE),"")</f>
        <v>7003</v>
      </c>
      <c r="T960">
        <f>IFERROR(VLOOKUP(B960,Products!A:I,9,FALSE),"")</f>
        <v>112.7</v>
      </c>
      <c r="U960">
        <f t="shared" si="112"/>
        <v>9</v>
      </c>
      <c r="V960" t="str">
        <f t="shared" si="113"/>
        <v>No</v>
      </c>
      <c r="W960">
        <f t="shared" si="114"/>
        <v>2003</v>
      </c>
      <c r="X960">
        <f t="shared" si="115"/>
        <v>12</v>
      </c>
      <c r="Y960">
        <f>IFERROR(VLOOKUP(B960,Products!A:I,8,FALSE),"")</f>
        <v>60.86</v>
      </c>
      <c r="Z960">
        <f t="shared" si="116"/>
        <v>3648.0600000000004</v>
      </c>
      <c r="AA960">
        <f t="shared" si="117"/>
        <v>53.697009530069018</v>
      </c>
      <c r="AB960">
        <f t="shared" si="118"/>
        <v>0</v>
      </c>
      <c r="AC960">
        <f t="shared" si="119"/>
        <v>1274.5200000000002</v>
      </c>
    </row>
    <row r="961" spans="1:29">
      <c r="A961">
        <v>10201</v>
      </c>
      <c r="B961" t="s">
        <v>202</v>
      </c>
      <c r="C961">
        <v>25</v>
      </c>
      <c r="D961">
        <v>66.27</v>
      </c>
      <c r="E961">
        <v>7</v>
      </c>
      <c r="F961" s="6">
        <f>IFERROR(VLOOKUP(A961,Orders!A:B,2,FALSE),"")</f>
        <v>37956</v>
      </c>
      <c r="G961" s="6">
        <f>IFERROR(VLOOKUP(A961,Orders!A:C,3,FALSE),"")</f>
        <v>37966</v>
      </c>
      <c r="H961" s="6">
        <f>IFERROR(VLOOKUP(A961,Orders!A:D,4,FALSE),"")</f>
        <v>37957</v>
      </c>
      <c r="I961" t="str">
        <f>IFERROR(VLOOKUP(A961,Orders!A:E,5,FALSE),"")</f>
        <v>Shipped</v>
      </c>
      <c r="J961">
        <f>IFERROR(VLOOKUP(A961,Orders!A:G,7,FALSE),"")</f>
        <v>129</v>
      </c>
      <c r="K961">
        <f>IFERROR(VLOOKUP(J961,Customers!A:L,12,FALSE),"")</f>
        <v>1165</v>
      </c>
      <c r="L961">
        <f>IFERROR(VLOOKUP(J961,Customers!A:M,13,FALSE),"")</f>
        <v>64600</v>
      </c>
      <c r="M961" t="str">
        <f>IFERROR(VLOOKUP(J961,Customers!A:H,8,FALSE),"")</f>
        <v>San Francisco</v>
      </c>
      <c r="N961">
        <f>IFERROR(VLOOKUP(K961,Employees!A:F,6,FALSE),"")</f>
        <v>1</v>
      </c>
      <c r="O961" t="str">
        <f>IFERROR(VLOOKUP(N961,Offices!A:B,2,FALSE),"")</f>
        <v>San Francisco</v>
      </c>
      <c r="P961" s="6">
        <f>IFERROR(VLOOKUP(J961,Payments!A:C,3,FALSE),"")</f>
        <v>38329</v>
      </c>
      <c r="Q961">
        <f>IFERROR(VLOOKUP(J961,Payments!A:D,4,FALSE),"")</f>
        <v>26248.78</v>
      </c>
      <c r="R961" t="str">
        <f>IFERROR(VLOOKUP(B961,Products!A:C,3,FALSE),"")</f>
        <v>Motorcycles</v>
      </c>
      <c r="S961">
        <f>IFERROR(VLOOKUP(B961,Products!A:G,7,FALSE),"")</f>
        <v>15</v>
      </c>
      <c r="T961">
        <f>IFERROR(VLOOKUP(B961,Products!A:I,9,FALSE),"")</f>
        <v>76.17</v>
      </c>
      <c r="U961">
        <f t="shared" si="112"/>
        <v>9</v>
      </c>
      <c r="V961" t="str">
        <f t="shared" si="113"/>
        <v>No</v>
      </c>
      <c r="W961">
        <f t="shared" si="114"/>
        <v>2003</v>
      </c>
      <c r="X961">
        <f t="shared" si="115"/>
        <v>12</v>
      </c>
      <c r="Y961">
        <f>IFERROR(VLOOKUP(B961,Products!A:I,8,FALSE),"")</f>
        <v>37.32</v>
      </c>
      <c r="Z961">
        <f t="shared" si="116"/>
        <v>1656.75</v>
      </c>
      <c r="AA961">
        <f t="shared" si="117"/>
        <v>77.57234726688101</v>
      </c>
      <c r="AB961">
        <f t="shared" si="118"/>
        <v>1</v>
      </c>
      <c r="AC961">
        <f t="shared" si="119"/>
        <v>723.74999999999989</v>
      </c>
    </row>
    <row r="962" spans="1:29">
      <c r="A962">
        <v>10202</v>
      </c>
      <c r="B962" t="s">
        <v>211</v>
      </c>
      <c r="C962">
        <v>30</v>
      </c>
      <c r="D962">
        <v>55.33</v>
      </c>
      <c r="E962">
        <v>3</v>
      </c>
      <c r="F962" s="6">
        <f>IFERROR(VLOOKUP(A962,Orders!A:B,2,FALSE),"")</f>
        <v>37957</v>
      </c>
      <c r="G962" s="6">
        <f>IFERROR(VLOOKUP(A962,Orders!A:C,3,FALSE),"")</f>
        <v>37964</v>
      </c>
      <c r="H962" s="6">
        <f>IFERROR(VLOOKUP(A962,Orders!A:D,4,FALSE),"")</f>
        <v>37961</v>
      </c>
      <c r="I962" t="str">
        <f>IFERROR(VLOOKUP(A962,Orders!A:E,5,FALSE),"")</f>
        <v>Shipped</v>
      </c>
      <c r="J962">
        <f>IFERROR(VLOOKUP(A962,Orders!A:G,7,FALSE),"")</f>
        <v>357</v>
      </c>
      <c r="K962">
        <f>IFERROR(VLOOKUP(J962,Customers!A:L,12,FALSE),"")</f>
        <v>1612</v>
      </c>
      <c r="L962">
        <f>IFERROR(VLOOKUP(J962,Customers!A:M,13,FALSE),"")</f>
        <v>77700</v>
      </c>
      <c r="M962" t="str">
        <f>IFERROR(VLOOKUP(J962,Customers!A:H,8,FALSE),"")</f>
        <v>Auckland</v>
      </c>
      <c r="N962">
        <f>IFERROR(VLOOKUP(K962,Employees!A:F,6,FALSE),"")</f>
        <v>6</v>
      </c>
      <c r="O962" t="str">
        <f>IFERROR(VLOOKUP(N962,Offices!A:B,2,FALSE),"")</f>
        <v>Sydney</v>
      </c>
      <c r="P962" s="6">
        <f>IFERROR(VLOOKUP(J962,Payments!A:C,3,FALSE),"")</f>
        <v>37971</v>
      </c>
      <c r="Q962">
        <f>IFERROR(VLOOKUP(J962,Payments!A:D,4,FALSE),"")</f>
        <v>20220.04</v>
      </c>
      <c r="R962" t="str">
        <f>IFERROR(VLOOKUP(B962,Products!A:C,3,FALSE),"")</f>
        <v>Motorcycles</v>
      </c>
      <c r="S962">
        <f>IFERROR(VLOOKUP(B962,Products!A:G,7,FALSE),"")</f>
        <v>7689</v>
      </c>
      <c r="T962">
        <f>IFERROR(VLOOKUP(B962,Products!A:I,9,FALSE),"")</f>
        <v>62.17</v>
      </c>
      <c r="U962">
        <f t="shared" ref="U962:U1025" si="120">G962-H962</f>
        <v>3</v>
      </c>
      <c r="V962" t="str">
        <f t="shared" ref="V962:V1025" si="121">IF(OR(I962="Shipped",I962="Resolved"),IF(U962&lt;=6,"Yes","No"),"")</f>
        <v>Yes</v>
      </c>
      <c r="W962">
        <f t="shared" ref="W962:W1025" si="122">YEAR(F962)</f>
        <v>2003</v>
      </c>
      <c r="X962">
        <f t="shared" ref="X962:X1025" si="123">MONTH(F962)</f>
        <v>12</v>
      </c>
      <c r="Y962">
        <f>IFERROR(VLOOKUP(B962,Products!A:I,8,FALSE),"")</f>
        <v>32.950000000000003</v>
      </c>
      <c r="Z962">
        <f t="shared" ref="Z962:Z1025" si="124">C962*D962</f>
        <v>1659.8999999999999</v>
      </c>
      <c r="AA962">
        <f t="shared" ref="AA962:AA1025" si="125">((D962-Y962)/Y962)*100</f>
        <v>67.92109256449163</v>
      </c>
      <c r="AB962">
        <f t="shared" ref="AB962:AB1025" si="126">IF(AA962&gt;=67, 1,0)</f>
        <v>1</v>
      </c>
      <c r="AC962">
        <f t="shared" ref="AC962:AC1025" si="127">C962*(D962-Y962)</f>
        <v>671.39999999999986</v>
      </c>
    </row>
    <row r="963" spans="1:29">
      <c r="A963">
        <v>10202</v>
      </c>
      <c r="B963" t="s">
        <v>212</v>
      </c>
      <c r="C963">
        <v>43</v>
      </c>
      <c r="D963">
        <v>124.99</v>
      </c>
      <c r="E963">
        <v>2</v>
      </c>
      <c r="F963" s="6">
        <f>IFERROR(VLOOKUP(A963,Orders!A:B,2,FALSE),"")</f>
        <v>37957</v>
      </c>
      <c r="G963" s="6">
        <f>IFERROR(VLOOKUP(A963,Orders!A:C,3,FALSE),"")</f>
        <v>37964</v>
      </c>
      <c r="H963" s="6">
        <f>IFERROR(VLOOKUP(A963,Orders!A:D,4,FALSE),"")</f>
        <v>37961</v>
      </c>
      <c r="I963" t="str">
        <f>IFERROR(VLOOKUP(A963,Orders!A:E,5,FALSE),"")</f>
        <v>Shipped</v>
      </c>
      <c r="J963">
        <f>IFERROR(VLOOKUP(A963,Orders!A:G,7,FALSE),"")</f>
        <v>357</v>
      </c>
      <c r="K963">
        <f>IFERROR(VLOOKUP(J963,Customers!A:L,12,FALSE),"")</f>
        <v>1612</v>
      </c>
      <c r="L963">
        <f>IFERROR(VLOOKUP(J963,Customers!A:M,13,FALSE),"")</f>
        <v>77700</v>
      </c>
      <c r="M963" t="str">
        <f>IFERROR(VLOOKUP(J963,Customers!A:H,8,FALSE),"")</f>
        <v>Auckland</v>
      </c>
      <c r="N963">
        <f>IFERROR(VLOOKUP(K963,Employees!A:F,6,FALSE),"")</f>
        <v>6</v>
      </c>
      <c r="O963" t="str">
        <f>IFERROR(VLOOKUP(N963,Offices!A:B,2,FALSE),"")</f>
        <v>Sydney</v>
      </c>
      <c r="P963" s="6">
        <f>IFERROR(VLOOKUP(J963,Payments!A:C,3,FALSE),"")</f>
        <v>37971</v>
      </c>
      <c r="Q963">
        <f>IFERROR(VLOOKUP(J963,Payments!A:D,4,FALSE),"")</f>
        <v>20220.04</v>
      </c>
      <c r="R963" t="str">
        <f>IFERROR(VLOOKUP(B963,Products!A:C,3,FALSE),"")</f>
        <v>Classic Cars</v>
      </c>
      <c r="S963">
        <f>IFERROR(VLOOKUP(B963,Products!A:G,7,FALSE),"")</f>
        <v>1249</v>
      </c>
      <c r="T963">
        <f>IFERROR(VLOOKUP(B963,Products!A:I,9,FALSE),"")</f>
        <v>148.80000000000001</v>
      </c>
      <c r="U963">
        <f t="shared" si="120"/>
        <v>3</v>
      </c>
      <c r="V963" t="str">
        <f t="shared" si="121"/>
        <v>Yes</v>
      </c>
      <c r="W963">
        <f t="shared" si="122"/>
        <v>2003</v>
      </c>
      <c r="X963">
        <f t="shared" si="123"/>
        <v>12</v>
      </c>
      <c r="Y963">
        <f>IFERROR(VLOOKUP(B963,Products!A:I,8,FALSE),"")</f>
        <v>69.930000000000007</v>
      </c>
      <c r="Z963">
        <f t="shared" si="124"/>
        <v>5374.57</v>
      </c>
      <c r="AA963">
        <f t="shared" si="125"/>
        <v>78.7358787358787</v>
      </c>
      <c r="AB963">
        <f t="shared" si="126"/>
        <v>1</v>
      </c>
      <c r="AC963">
        <f t="shared" si="127"/>
        <v>2367.5799999999995</v>
      </c>
    </row>
    <row r="964" spans="1:29">
      <c r="A964">
        <v>10202</v>
      </c>
      <c r="B964" t="s">
        <v>213</v>
      </c>
      <c r="C964">
        <v>50</v>
      </c>
      <c r="D964">
        <v>56.1</v>
      </c>
      <c r="E964">
        <v>6</v>
      </c>
      <c r="F964" s="6">
        <f>IFERROR(VLOOKUP(A964,Orders!A:B,2,FALSE),"")</f>
        <v>37957</v>
      </c>
      <c r="G964" s="6">
        <f>IFERROR(VLOOKUP(A964,Orders!A:C,3,FALSE),"")</f>
        <v>37964</v>
      </c>
      <c r="H964" s="6">
        <f>IFERROR(VLOOKUP(A964,Orders!A:D,4,FALSE),"")</f>
        <v>37961</v>
      </c>
      <c r="I964" t="str">
        <f>IFERROR(VLOOKUP(A964,Orders!A:E,5,FALSE),"")</f>
        <v>Shipped</v>
      </c>
      <c r="J964">
        <f>IFERROR(VLOOKUP(A964,Orders!A:G,7,FALSE),"")</f>
        <v>357</v>
      </c>
      <c r="K964">
        <f>IFERROR(VLOOKUP(J964,Customers!A:L,12,FALSE),"")</f>
        <v>1612</v>
      </c>
      <c r="L964">
        <f>IFERROR(VLOOKUP(J964,Customers!A:M,13,FALSE),"")</f>
        <v>77700</v>
      </c>
      <c r="M964" t="str">
        <f>IFERROR(VLOOKUP(J964,Customers!A:H,8,FALSE),"")</f>
        <v>Auckland</v>
      </c>
      <c r="N964">
        <f>IFERROR(VLOOKUP(K964,Employees!A:F,6,FALSE),"")</f>
        <v>6</v>
      </c>
      <c r="O964" t="str">
        <f>IFERROR(VLOOKUP(N964,Offices!A:B,2,FALSE),"")</f>
        <v>Sydney</v>
      </c>
      <c r="P964" s="6">
        <f>IFERROR(VLOOKUP(J964,Payments!A:C,3,FALSE),"")</f>
        <v>37971</v>
      </c>
      <c r="Q964">
        <f>IFERROR(VLOOKUP(J964,Payments!A:D,4,FALSE),"")</f>
        <v>20220.04</v>
      </c>
      <c r="R964" t="str">
        <f>IFERROR(VLOOKUP(B964,Products!A:C,3,FALSE),"")</f>
        <v>Motorcycles</v>
      </c>
      <c r="S964">
        <f>IFERROR(VLOOKUP(B964,Products!A:G,7,FALSE),"")</f>
        <v>6840</v>
      </c>
      <c r="T964">
        <f>IFERROR(VLOOKUP(B964,Products!A:I,9,FALSE),"")</f>
        <v>69.260000000000005</v>
      </c>
      <c r="U964">
        <f t="shared" si="120"/>
        <v>3</v>
      </c>
      <c r="V964" t="str">
        <f t="shared" si="121"/>
        <v>Yes</v>
      </c>
      <c r="W964">
        <f t="shared" si="122"/>
        <v>2003</v>
      </c>
      <c r="X964">
        <f t="shared" si="123"/>
        <v>12</v>
      </c>
      <c r="Y964">
        <f>IFERROR(VLOOKUP(B964,Products!A:I,8,FALSE),"")</f>
        <v>47.1</v>
      </c>
      <c r="Z964">
        <f t="shared" si="124"/>
        <v>2805</v>
      </c>
      <c r="AA964">
        <f t="shared" si="125"/>
        <v>19.108280254777068</v>
      </c>
      <c r="AB964">
        <f t="shared" si="126"/>
        <v>0</v>
      </c>
      <c r="AC964">
        <f t="shared" si="127"/>
        <v>450</v>
      </c>
    </row>
    <row r="965" spans="1:29">
      <c r="A965">
        <v>10202</v>
      </c>
      <c r="B965" t="s">
        <v>216</v>
      </c>
      <c r="C965">
        <v>50</v>
      </c>
      <c r="D965">
        <v>75.180000000000007</v>
      </c>
      <c r="E965">
        <v>1</v>
      </c>
      <c r="F965" s="6">
        <f>IFERROR(VLOOKUP(A965,Orders!A:B,2,FALSE),"")</f>
        <v>37957</v>
      </c>
      <c r="G965" s="6">
        <f>IFERROR(VLOOKUP(A965,Orders!A:C,3,FALSE),"")</f>
        <v>37964</v>
      </c>
      <c r="H965" s="6">
        <f>IFERROR(VLOOKUP(A965,Orders!A:D,4,FALSE),"")</f>
        <v>37961</v>
      </c>
      <c r="I965" t="str">
        <f>IFERROR(VLOOKUP(A965,Orders!A:E,5,FALSE),"")</f>
        <v>Shipped</v>
      </c>
      <c r="J965">
        <f>IFERROR(VLOOKUP(A965,Orders!A:G,7,FALSE),"")</f>
        <v>357</v>
      </c>
      <c r="K965">
        <f>IFERROR(VLOOKUP(J965,Customers!A:L,12,FALSE),"")</f>
        <v>1612</v>
      </c>
      <c r="L965">
        <f>IFERROR(VLOOKUP(J965,Customers!A:M,13,FALSE),"")</f>
        <v>77700</v>
      </c>
      <c r="M965" t="str">
        <f>IFERROR(VLOOKUP(J965,Customers!A:H,8,FALSE),"")</f>
        <v>Auckland</v>
      </c>
      <c r="N965">
        <f>IFERROR(VLOOKUP(K965,Employees!A:F,6,FALSE),"")</f>
        <v>6</v>
      </c>
      <c r="O965" t="str">
        <f>IFERROR(VLOOKUP(N965,Offices!A:B,2,FALSE),"")</f>
        <v>Sydney</v>
      </c>
      <c r="P965" s="6">
        <f>IFERROR(VLOOKUP(J965,Payments!A:C,3,FALSE),"")</f>
        <v>37971</v>
      </c>
      <c r="Q965">
        <f>IFERROR(VLOOKUP(J965,Payments!A:D,4,FALSE),"")</f>
        <v>20220.04</v>
      </c>
      <c r="R965" t="str">
        <f>IFERROR(VLOOKUP(B965,Products!A:C,3,FALSE),"")</f>
        <v>Classic Cars</v>
      </c>
      <c r="S965">
        <f>IFERROR(VLOOKUP(B965,Products!A:G,7,FALSE),"")</f>
        <v>7869</v>
      </c>
      <c r="T965">
        <f>IFERROR(VLOOKUP(B965,Products!A:I,9,FALSE),"")</f>
        <v>80.84</v>
      </c>
      <c r="U965">
        <f t="shared" si="120"/>
        <v>3</v>
      </c>
      <c r="V965" t="str">
        <f t="shared" si="121"/>
        <v>Yes</v>
      </c>
      <c r="W965">
        <f t="shared" si="122"/>
        <v>2003</v>
      </c>
      <c r="X965">
        <f t="shared" si="123"/>
        <v>12</v>
      </c>
      <c r="Y965">
        <f>IFERROR(VLOOKUP(B965,Products!A:I,8,FALSE),"")</f>
        <v>32.33</v>
      </c>
      <c r="Z965">
        <f t="shared" si="124"/>
        <v>3759.0000000000005</v>
      </c>
      <c r="AA965">
        <f t="shared" si="125"/>
        <v>132.53943705536656</v>
      </c>
      <c r="AB965">
        <f t="shared" si="126"/>
        <v>1</v>
      </c>
      <c r="AC965">
        <f t="shared" si="127"/>
        <v>2142.5000000000005</v>
      </c>
    </row>
    <row r="966" spans="1:29">
      <c r="A966">
        <v>10202</v>
      </c>
      <c r="B966" t="s">
        <v>217</v>
      </c>
      <c r="C966">
        <v>27</v>
      </c>
      <c r="D966">
        <v>33.39</v>
      </c>
      <c r="E966">
        <v>4</v>
      </c>
      <c r="F966" s="6">
        <f>IFERROR(VLOOKUP(A966,Orders!A:B,2,FALSE),"")</f>
        <v>37957</v>
      </c>
      <c r="G966" s="6">
        <f>IFERROR(VLOOKUP(A966,Orders!A:C,3,FALSE),"")</f>
        <v>37964</v>
      </c>
      <c r="H966" s="6">
        <f>IFERROR(VLOOKUP(A966,Orders!A:D,4,FALSE),"")</f>
        <v>37961</v>
      </c>
      <c r="I966" t="str">
        <f>IFERROR(VLOOKUP(A966,Orders!A:E,5,FALSE),"")</f>
        <v>Shipped</v>
      </c>
      <c r="J966">
        <f>IFERROR(VLOOKUP(A966,Orders!A:G,7,FALSE),"")</f>
        <v>357</v>
      </c>
      <c r="K966">
        <f>IFERROR(VLOOKUP(J966,Customers!A:L,12,FALSE),"")</f>
        <v>1612</v>
      </c>
      <c r="L966">
        <f>IFERROR(VLOOKUP(J966,Customers!A:M,13,FALSE),"")</f>
        <v>77700</v>
      </c>
      <c r="M966" t="str">
        <f>IFERROR(VLOOKUP(J966,Customers!A:H,8,FALSE),"")</f>
        <v>Auckland</v>
      </c>
      <c r="N966">
        <f>IFERROR(VLOOKUP(K966,Employees!A:F,6,FALSE),"")</f>
        <v>6</v>
      </c>
      <c r="O966" t="str">
        <f>IFERROR(VLOOKUP(N966,Offices!A:B,2,FALSE),"")</f>
        <v>Sydney</v>
      </c>
      <c r="P966" s="6">
        <f>IFERROR(VLOOKUP(J966,Payments!A:C,3,FALSE),"")</f>
        <v>37971</v>
      </c>
      <c r="Q966">
        <f>IFERROR(VLOOKUP(J966,Payments!A:D,4,FALSE),"")</f>
        <v>20220.04</v>
      </c>
      <c r="R966" t="str">
        <f>IFERROR(VLOOKUP(B966,Products!A:C,3,FALSE),"")</f>
        <v>Motorcycles</v>
      </c>
      <c r="S966">
        <f>IFERROR(VLOOKUP(B966,Products!A:G,7,FALSE),"")</f>
        <v>9241</v>
      </c>
      <c r="T966">
        <f>IFERROR(VLOOKUP(B966,Products!A:I,9,FALSE),"")</f>
        <v>40.229999999999997</v>
      </c>
      <c r="U966">
        <f t="shared" si="120"/>
        <v>3</v>
      </c>
      <c r="V966" t="str">
        <f t="shared" si="121"/>
        <v>Yes</v>
      </c>
      <c r="W966">
        <f t="shared" si="122"/>
        <v>2003</v>
      </c>
      <c r="X966">
        <f t="shared" si="123"/>
        <v>12</v>
      </c>
      <c r="Y966">
        <f>IFERROR(VLOOKUP(B966,Products!A:I,8,FALSE),"")</f>
        <v>24.14</v>
      </c>
      <c r="Z966">
        <f t="shared" si="124"/>
        <v>901.53</v>
      </c>
      <c r="AA966">
        <f t="shared" si="125"/>
        <v>38.318144159072077</v>
      </c>
      <c r="AB966">
        <f t="shared" si="126"/>
        <v>0</v>
      </c>
      <c r="AC966">
        <f t="shared" si="127"/>
        <v>249.75</v>
      </c>
    </row>
    <row r="967" spans="1:29">
      <c r="A967">
        <v>10202</v>
      </c>
      <c r="B967" t="s">
        <v>218</v>
      </c>
      <c r="C967">
        <v>31</v>
      </c>
      <c r="D967">
        <v>81.64</v>
      </c>
      <c r="E967">
        <v>7</v>
      </c>
      <c r="F967" s="6">
        <f>IFERROR(VLOOKUP(A967,Orders!A:B,2,FALSE),"")</f>
        <v>37957</v>
      </c>
      <c r="G967" s="6">
        <f>IFERROR(VLOOKUP(A967,Orders!A:C,3,FALSE),"")</f>
        <v>37964</v>
      </c>
      <c r="H967" s="6">
        <f>IFERROR(VLOOKUP(A967,Orders!A:D,4,FALSE),"")</f>
        <v>37961</v>
      </c>
      <c r="I967" t="str">
        <f>IFERROR(VLOOKUP(A967,Orders!A:E,5,FALSE),"")</f>
        <v>Shipped</v>
      </c>
      <c r="J967">
        <f>IFERROR(VLOOKUP(A967,Orders!A:G,7,FALSE),"")</f>
        <v>357</v>
      </c>
      <c r="K967">
        <f>IFERROR(VLOOKUP(J967,Customers!A:L,12,FALSE),"")</f>
        <v>1612</v>
      </c>
      <c r="L967">
        <f>IFERROR(VLOOKUP(J967,Customers!A:M,13,FALSE),"")</f>
        <v>77700</v>
      </c>
      <c r="M967" t="str">
        <f>IFERROR(VLOOKUP(J967,Customers!A:H,8,FALSE),"")</f>
        <v>Auckland</v>
      </c>
      <c r="N967">
        <f>IFERROR(VLOOKUP(K967,Employees!A:F,6,FALSE),"")</f>
        <v>6</v>
      </c>
      <c r="O967" t="str">
        <f>IFERROR(VLOOKUP(N967,Offices!A:B,2,FALSE),"")</f>
        <v>Sydney</v>
      </c>
      <c r="P967" s="6">
        <f>IFERROR(VLOOKUP(J967,Payments!A:C,3,FALSE),"")</f>
        <v>37971</v>
      </c>
      <c r="Q967">
        <f>IFERROR(VLOOKUP(J967,Payments!A:D,4,FALSE),"")</f>
        <v>20220.04</v>
      </c>
      <c r="R967" t="str">
        <f>IFERROR(VLOOKUP(B967,Products!A:C,3,FALSE),"")</f>
        <v>Motorcycles</v>
      </c>
      <c r="S967">
        <f>IFERROR(VLOOKUP(B967,Products!A:G,7,FALSE),"")</f>
        <v>3341</v>
      </c>
      <c r="T967">
        <f>IFERROR(VLOOKUP(B967,Products!A:I,9,FALSE),"")</f>
        <v>102.05</v>
      </c>
      <c r="U967">
        <f t="shared" si="120"/>
        <v>3</v>
      </c>
      <c r="V967" t="str">
        <f t="shared" si="121"/>
        <v>Yes</v>
      </c>
      <c r="W967">
        <f t="shared" si="122"/>
        <v>2003</v>
      </c>
      <c r="X967">
        <f t="shared" si="123"/>
        <v>12</v>
      </c>
      <c r="Y967">
        <f>IFERROR(VLOOKUP(B967,Products!A:I,8,FALSE),"")</f>
        <v>56.13</v>
      </c>
      <c r="Z967">
        <f t="shared" si="124"/>
        <v>2530.84</v>
      </c>
      <c r="AA967">
        <f t="shared" si="125"/>
        <v>45.448066987350785</v>
      </c>
      <c r="AB967">
        <f t="shared" si="126"/>
        <v>0</v>
      </c>
      <c r="AC967">
        <f t="shared" si="127"/>
        <v>790.81</v>
      </c>
    </row>
    <row r="968" spans="1:29">
      <c r="A968">
        <v>10202</v>
      </c>
      <c r="B968" t="s">
        <v>219</v>
      </c>
      <c r="C968">
        <v>40</v>
      </c>
      <c r="D968">
        <v>79.73</v>
      </c>
      <c r="E968">
        <v>5</v>
      </c>
      <c r="F968" s="6">
        <f>IFERROR(VLOOKUP(A968,Orders!A:B,2,FALSE),"")</f>
        <v>37957</v>
      </c>
      <c r="G968" s="6">
        <f>IFERROR(VLOOKUP(A968,Orders!A:C,3,FALSE),"")</f>
        <v>37964</v>
      </c>
      <c r="H968" s="6">
        <f>IFERROR(VLOOKUP(A968,Orders!A:D,4,FALSE),"")</f>
        <v>37961</v>
      </c>
      <c r="I968" t="str">
        <f>IFERROR(VLOOKUP(A968,Orders!A:E,5,FALSE),"")</f>
        <v>Shipped</v>
      </c>
      <c r="J968">
        <f>IFERROR(VLOOKUP(A968,Orders!A:G,7,FALSE),"")</f>
        <v>357</v>
      </c>
      <c r="K968">
        <f>IFERROR(VLOOKUP(J968,Customers!A:L,12,FALSE),"")</f>
        <v>1612</v>
      </c>
      <c r="L968">
        <f>IFERROR(VLOOKUP(J968,Customers!A:M,13,FALSE),"")</f>
        <v>77700</v>
      </c>
      <c r="M968" t="str">
        <f>IFERROR(VLOOKUP(J968,Customers!A:H,8,FALSE),"")</f>
        <v>Auckland</v>
      </c>
      <c r="N968">
        <f>IFERROR(VLOOKUP(K968,Employees!A:F,6,FALSE),"")</f>
        <v>6</v>
      </c>
      <c r="O968" t="str">
        <f>IFERROR(VLOOKUP(N968,Offices!A:B,2,FALSE),"")</f>
        <v>Sydney</v>
      </c>
      <c r="P968" s="6">
        <f>IFERROR(VLOOKUP(J968,Payments!A:C,3,FALSE),"")</f>
        <v>37971</v>
      </c>
      <c r="Q968">
        <f>IFERROR(VLOOKUP(J968,Payments!A:D,4,FALSE),"")</f>
        <v>20220.04</v>
      </c>
      <c r="R968" t="str">
        <f>IFERROR(VLOOKUP(B968,Products!A:C,3,FALSE),"")</f>
        <v>Motorcycles</v>
      </c>
      <c r="S968">
        <f>IFERROR(VLOOKUP(B968,Products!A:G,7,FALSE),"")</f>
        <v>600</v>
      </c>
      <c r="T968">
        <f>IFERROR(VLOOKUP(B968,Products!A:I,9,FALSE),"")</f>
        <v>81.36</v>
      </c>
      <c r="U968">
        <f t="shared" si="120"/>
        <v>3</v>
      </c>
      <c r="V968" t="str">
        <f t="shared" si="121"/>
        <v>Yes</v>
      </c>
      <c r="W968">
        <f t="shared" si="122"/>
        <v>2003</v>
      </c>
      <c r="X968">
        <f t="shared" si="123"/>
        <v>12</v>
      </c>
      <c r="Y968">
        <f>IFERROR(VLOOKUP(B968,Products!A:I,8,FALSE),"")</f>
        <v>34.17</v>
      </c>
      <c r="Z968">
        <f t="shared" si="124"/>
        <v>3189.2000000000003</v>
      </c>
      <c r="AA968">
        <f t="shared" si="125"/>
        <v>133.33333333333331</v>
      </c>
      <c r="AB968">
        <f t="shared" si="126"/>
        <v>1</v>
      </c>
      <c r="AC968">
        <f t="shared" si="127"/>
        <v>1822.4</v>
      </c>
    </row>
    <row r="969" spans="1:29">
      <c r="A969">
        <v>10203</v>
      </c>
      <c r="B969" t="s">
        <v>204</v>
      </c>
      <c r="C969">
        <v>20</v>
      </c>
      <c r="D969">
        <v>161.49</v>
      </c>
      <c r="E969">
        <v>8</v>
      </c>
      <c r="F969" s="6">
        <f>IFERROR(VLOOKUP(A969,Orders!A:B,2,FALSE),"")</f>
        <v>37957</v>
      </c>
      <c r="G969" s="6">
        <f>IFERROR(VLOOKUP(A969,Orders!A:C,3,FALSE),"")</f>
        <v>37966</v>
      </c>
      <c r="H969" s="6">
        <f>IFERROR(VLOOKUP(A969,Orders!A:D,4,FALSE),"")</f>
        <v>37962</v>
      </c>
      <c r="I969" t="str">
        <f>IFERROR(VLOOKUP(A969,Orders!A:E,5,FALSE),"")</f>
        <v>Shipped</v>
      </c>
      <c r="J969">
        <f>IFERROR(VLOOKUP(A969,Orders!A:G,7,FALSE),"")</f>
        <v>141</v>
      </c>
      <c r="K969">
        <f>IFERROR(VLOOKUP(J969,Customers!A:L,12,FALSE),"")</f>
        <v>1370</v>
      </c>
      <c r="L969">
        <f>IFERROR(VLOOKUP(J969,Customers!A:M,13,FALSE),"")</f>
        <v>227600</v>
      </c>
      <c r="M969" t="str">
        <f>IFERROR(VLOOKUP(J969,Customers!A:H,8,FALSE),"")</f>
        <v>Madrid</v>
      </c>
      <c r="N969">
        <f>IFERROR(VLOOKUP(K969,Employees!A:F,6,FALSE),"")</f>
        <v>4</v>
      </c>
      <c r="O969" t="str">
        <f>IFERROR(VLOOKUP(N969,Offices!A:B,2,FALSE),"")</f>
        <v>Paris</v>
      </c>
      <c r="P969" s="6">
        <f>IFERROR(VLOOKUP(J969,Payments!A:C,3,FALSE),"")</f>
        <v>37821</v>
      </c>
      <c r="Q969">
        <f>IFERROR(VLOOKUP(J969,Payments!A:D,4,FALSE),"")</f>
        <v>36251.03</v>
      </c>
      <c r="R969" t="str">
        <f>IFERROR(VLOOKUP(B969,Products!A:C,3,FALSE),"")</f>
        <v>Classic Cars</v>
      </c>
      <c r="S969">
        <f>IFERROR(VLOOKUP(B969,Products!A:G,7,FALSE),"")</f>
        <v>68</v>
      </c>
      <c r="T969">
        <f>IFERROR(VLOOKUP(B969,Products!A:I,9,FALSE),"")</f>
        <v>194.57</v>
      </c>
      <c r="U969">
        <f t="shared" si="120"/>
        <v>4</v>
      </c>
      <c r="V969" t="str">
        <f t="shared" si="121"/>
        <v>Yes</v>
      </c>
      <c r="W969">
        <f t="shared" si="122"/>
        <v>2003</v>
      </c>
      <c r="X969">
        <f t="shared" si="123"/>
        <v>12</v>
      </c>
      <c r="Y969">
        <f>IFERROR(VLOOKUP(B969,Products!A:I,8,FALSE),"")</f>
        <v>95.34</v>
      </c>
      <c r="Z969">
        <f t="shared" si="124"/>
        <v>3229.8</v>
      </c>
      <c r="AA969">
        <f t="shared" si="125"/>
        <v>69.383259911894285</v>
      </c>
      <c r="AB969">
        <f t="shared" si="126"/>
        <v>1</v>
      </c>
      <c r="AC969">
        <f t="shared" si="127"/>
        <v>1323</v>
      </c>
    </row>
    <row r="970" spans="1:29">
      <c r="A970">
        <v>10203</v>
      </c>
      <c r="B970" t="s">
        <v>205</v>
      </c>
      <c r="C970">
        <v>20</v>
      </c>
      <c r="D970">
        <v>111.57</v>
      </c>
      <c r="E970">
        <v>6</v>
      </c>
      <c r="F970" s="6">
        <f>IFERROR(VLOOKUP(A970,Orders!A:B,2,FALSE),"")</f>
        <v>37957</v>
      </c>
      <c r="G970" s="6">
        <f>IFERROR(VLOOKUP(A970,Orders!A:C,3,FALSE),"")</f>
        <v>37966</v>
      </c>
      <c r="H970" s="6">
        <f>IFERROR(VLOOKUP(A970,Orders!A:D,4,FALSE),"")</f>
        <v>37962</v>
      </c>
      <c r="I970" t="str">
        <f>IFERROR(VLOOKUP(A970,Orders!A:E,5,FALSE),"")</f>
        <v>Shipped</v>
      </c>
      <c r="J970">
        <f>IFERROR(VLOOKUP(A970,Orders!A:G,7,FALSE),"")</f>
        <v>141</v>
      </c>
      <c r="K970">
        <f>IFERROR(VLOOKUP(J970,Customers!A:L,12,FALSE),"")</f>
        <v>1370</v>
      </c>
      <c r="L970">
        <f>IFERROR(VLOOKUP(J970,Customers!A:M,13,FALSE),"")</f>
        <v>227600</v>
      </c>
      <c r="M970" t="str">
        <f>IFERROR(VLOOKUP(J970,Customers!A:H,8,FALSE),"")</f>
        <v>Madrid</v>
      </c>
      <c r="N970">
        <f>IFERROR(VLOOKUP(K970,Employees!A:F,6,FALSE),"")</f>
        <v>4</v>
      </c>
      <c r="O970" t="str">
        <f>IFERROR(VLOOKUP(N970,Offices!A:B,2,FALSE),"")</f>
        <v>Paris</v>
      </c>
      <c r="P970" s="6">
        <f>IFERROR(VLOOKUP(J970,Payments!A:C,3,FALSE),"")</f>
        <v>37821</v>
      </c>
      <c r="Q970">
        <f>IFERROR(VLOOKUP(J970,Payments!A:D,4,FALSE),"")</f>
        <v>36251.03</v>
      </c>
      <c r="R970" t="str">
        <f>IFERROR(VLOOKUP(B970,Products!A:C,3,FALSE),"")</f>
        <v>Classic Cars</v>
      </c>
      <c r="S970">
        <f>IFERROR(VLOOKUP(B970,Products!A:G,7,FALSE),"")</f>
        <v>9123</v>
      </c>
      <c r="T970">
        <f>IFERROR(VLOOKUP(B970,Products!A:I,9,FALSE),"")</f>
        <v>117.44</v>
      </c>
      <c r="U970">
        <f t="shared" si="120"/>
        <v>4</v>
      </c>
      <c r="V970" t="str">
        <f t="shared" si="121"/>
        <v>Yes</v>
      </c>
      <c r="W970">
        <f t="shared" si="122"/>
        <v>2003</v>
      </c>
      <c r="X970">
        <f t="shared" si="123"/>
        <v>12</v>
      </c>
      <c r="Y970">
        <f>IFERROR(VLOOKUP(B970,Products!A:I,8,FALSE),"")</f>
        <v>75.16</v>
      </c>
      <c r="Z970">
        <f t="shared" si="124"/>
        <v>2231.3999999999996</v>
      </c>
      <c r="AA970">
        <f t="shared" si="125"/>
        <v>48.443320915380518</v>
      </c>
      <c r="AB970">
        <f t="shared" si="126"/>
        <v>0</v>
      </c>
      <c r="AC970">
        <f t="shared" si="127"/>
        <v>728.19999999999993</v>
      </c>
    </row>
    <row r="971" spans="1:29">
      <c r="A971">
        <v>10203</v>
      </c>
      <c r="B971" t="s">
        <v>206</v>
      </c>
      <c r="C971">
        <v>44</v>
      </c>
      <c r="D971">
        <v>63.84</v>
      </c>
      <c r="E971">
        <v>9</v>
      </c>
      <c r="F971" s="6">
        <f>IFERROR(VLOOKUP(A971,Orders!A:B,2,FALSE),"")</f>
        <v>37957</v>
      </c>
      <c r="G971" s="6">
        <f>IFERROR(VLOOKUP(A971,Orders!A:C,3,FALSE),"")</f>
        <v>37966</v>
      </c>
      <c r="H971" s="6">
        <f>IFERROR(VLOOKUP(A971,Orders!A:D,4,FALSE),"")</f>
        <v>37962</v>
      </c>
      <c r="I971" t="str">
        <f>IFERROR(VLOOKUP(A971,Orders!A:E,5,FALSE),"")</f>
        <v>Shipped</v>
      </c>
      <c r="J971">
        <f>IFERROR(VLOOKUP(A971,Orders!A:G,7,FALSE),"")</f>
        <v>141</v>
      </c>
      <c r="K971">
        <f>IFERROR(VLOOKUP(J971,Customers!A:L,12,FALSE),"")</f>
        <v>1370</v>
      </c>
      <c r="L971">
        <f>IFERROR(VLOOKUP(J971,Customers!A:M,13,FALSE),"")</f>
        <v>227600</v>
      </c>
      <c r="M971" t="str">
        <f>IFERROR(VLOOKUP(J971,Customers!A:H,8,FALSE),"")</f>
        <v>Madrid</v>
      </c>
      <c r="N971">
        <f>IFERROR(VLOOKUP(K971,Employees!A:F,6,FALSE),"")</f>
        <v>4</v>
      </c>
      <c r="O971" t="str">
        <f>IFERROR(VLOOKUP(N971,Offices!A:B,2,FALSE),"")</f>
        <v>Paris</v>
      </c>
      <c r="P971" s="6">
        <f>IFERROR(VLOOKUP(J971,Payments!A:C,3,FALSE),"")</f>
        <v>37821</v>
      </c>
      <c r="Q971">
        <f>IFERROR(VLOOKUP(J971,Payments!A:D,4,FALSE),"")</f>
        <v>36251.03</v>
      </c>
      <c r="R971" t="str">
        <f>IFERROR(VLOOKUP(B971,Products!A:C,3,FALSE),"")</f>
        <v>Classic Cars</v>
      </c>
      <c r="S971">
        <f>IFERROR(VLOOKUP(B971,Products!A:G,7,FALSE),"")</f>
        <v>5663</v>
      </c>
      <c r="T971">
        <f>IFERROR(VLOOKUP(B971,Products!A:I,9,FALSE),"")</f>
        <v>79.8</v>
      </c>
      <c r="U971">
        <f t="shared" si="120"/>
        <v>4</v>
      </c>
      <c r="V971" t="str">
        <f t="shared" si="121"/>
        <v>Yes</v>
      </c>
      <c r="W971">
        <f t="shared" si="122"/>
        <v>2003</v>
      </c>
      <c r="X971">
        <f t="shared" si="123"/>
        <v>12</v>
      </c>
      <c r="Y971">
        <f>IFERROR(VLOOKUP(B971,Products!A:I,8,FALSE),"")</f>
        <v>31.92</v>
      </c>
      <c r="Z971">
        <f t="shared" si="124"/>
        <v>2808.96</v>
      </c>
      <c r="AA971">
        <f t="shared" si="125"/>
        <v>100</v>
      </c>
      <c r="AB971">
        <f t="shared" si="126"/>
        <v>1</v>
      </c>
      <c r="AC971">
        <f t="shared" si="127"/>
        <v>1404.48</v>
      </c>
    </row>
    <row r="972" spans="1:29">
      <c r="A972">
        <v>10203</v>
      </c>
      <c r="B972" t="s">
        <v>207</v>
      </c>
      <c r="C972">
        <v>47</v>
      </c>
      <c r="D972">
        <v>115.16</v>
      </c>
      <c r="E972">
        <v>5</v>
      </c>
      <c r="F972" s="6">
        <f>IFERROR(VLOOKUP(A972,Orders!A:B,2,FALSE),"")</f>
        <v>37957</v>
      </c>
      <c r="G972" s="6">
        <f>IFERROR(VLOOKUP(A972,Orders!A:C,3,FALSE),"")</f>
        <v>37966</v>
      </c>
      <c r="H972" s="6">
        <f>IFERROR(VLOOKUP(A972,Orders!A:D,4,FALSE),"")</f>
        <v>37962</v>
      </c>
      <c r="I972" t="str">
        <f>IFERROR(VLOOKUP(A972,Orders!A:E,5,FALSE),"")</f>
        <v>Shipped</v>
      </c>
      <c r="J972">
        <f>IFERROR(VLOOKUP(A972,Orders!A:G,7,FALSE),"")</f>
        <v>141</v>
      </c>
      <c r="K972">
        <f>IFERROR(VLOOKUP(J972,Customers!A:L,12,FALSE),"")</f>
        <v>1370</v>
      </c>
      <c r="L972">
        <f>IFERROR(VLOOKUP(J972,Customers!A:M,13,FALSE),"")</f>
        <v>227600</v>
      </c>
      <c r="M972" t="str">
        <f>IFERROR(VLOOKUP(J972,Customers!A:H,8,FALSE),"")</f>
        <v>Madrid</v>
      </c>
      <c r="N972">
        <f>IFERROR(VLOOKUP(K972,Employees!A:F,6,FALSE),"")</f>
        <v>4</v>
      </c>
      <c r="O972" t="str">
        <f>IFERROR(VLOOKUP(N972,Offices!A:B,2,FALSE),"")</f>
        <v>Paris</v>
      </c>
      <c r="P972" s="6">
        <f>IFERROR(VLOOKUP(J972,Payments!A:C,3,FALSE),"")</f>
        <v>37821</v>
      </c>
      <c r="Q972">
        <f>IFERROR(VLOOKUP(J972,Payments!A:D,4,FALSE),"")</f>
        <v>36251.03</v>
      </c>
      <c r="R972" t="str">
        <f>IFERROR(VLOOKUP(B972,Products!A:C,3,FALSE),"")</f>
        <v>Classic Cars</v>
      </c>
      <c r="S972">
        <f>IFERROR(VLOOKUP(B972,Products!A:G,7,FALSE),"")</f>
        <v>7323</v>
      </c>
      <c r="T972">
        <f>IFERROR(VLOOKUP(B972,Products!A:I,9,FALSE),"")</f>
        <v>115.16</v>
      </c>
      <c r="U972">
        <f t="shared" si="120"/>
        <v>4</v>
      </c>
      <c r="V972" t="str">
        <f t="shared" si="121"/>
        <v>Yes</v>
      </c>
      <c r="W972">
        <f t="shared" si="122"/>
        <v>2003</v>
      </c>
      <c r="X972">
        <f t="shared" si="123"/>
        <v>12</v>
      </c>
      <c r="Y972">
        <f>IFERROR(VLOOKUP(B972,Products!A:I,8,FALSE),"")</f>
        <v>58.73</v>
      </c>
      <c r="Z972">
        <f t="shared" si="124"/>
        <v>5412.5199999999995</v>
      </c>
      <c r="AA972">
        <f t="shared" si="125"/>
        <v>96.083773199387039</v>
      </c>
      <c r="AB972">
        <f t="shared" si="126"/>
        <v>1</v>
      </c>
      <c r="AC972">
        <f t="shared" si="127"/>
        <v>2652.21</v>
      </c>
    </row>
    <row r="973" spans="1:29">
      <c r="A973">
        <v>10203</v>
      </c>
      <c r="B973" t="s">
        <v>208</v>
      </c>
      <c r="C973">
        <v>45</v>
      </c>
      <c r="D973">
        <v>73.150000000000006</v>
      </c>
      <c r="E973">
        <v>4</v>
      </c>
      <c r="F973" s="6">
        <f>IFERROR(VLOOKUP(A973,Orders!A:B,2,FALSE),"")</f>
        <v>37957</v>
      </c>
      <c r="G973" s="6">
        <f>IFERROR(VLOOKUP(A973,Orders!A:C,3,FALSE),"")</f>
        <v>37966</v>
      </c>
      <c r="H973" s="6">
        <f>IFERROR(VLOOKUP(A973,Orders!A:D,4,FALSE),"")</f>
        <v>37962</v>
      </c>
      <c r="I973" t="str">
        <f>IFERROR(VLOOKUP(A973,Orders!A:E,5,FALSE),"")</f>
        <v>Shipped</v>
      </c>
      <c r="J973">
        <f>IFERROR(VLOOKUP(A973,Orders!A:G,7,FALSE),"")</f>
        <v>141</v>
      </c>
      <c r="K973">
        <f>IFERROR(VLOOKUP(J973,Customers!A:L,12,FALSE),"")</f>
        <v>1370</v>
      </c>
      <c r="L973">
        <f>IFERROR(VLOOKUP(J973,Customers!A:M,13,FALSE),"")</f>
        <v>227600</v>
      </c>
      <c r="M973" t="str">
        <f>IFERROR(VLOOKUP(J973,Customers!A:H,8,FALSE),"")</f>
        <v>Madrid</v>
      </c>
      <c r="N973">
        <f>IFERROR(VLOOKUP(K973,Employees!A:F,6,FALSE),"")</f>
        <v>4</v>
      </c>
      <c r="O973" t="str">
        <f>IFERROR(VLOOKUP(N973,Offices!A:B,2,FALSE),"")</f>
        <v>Paris</v>
      </c>
      <c r="P973" s="6">
        <f>IFERROR(VLOOKUP(J973,Payments!A:C,3,FALSE),"")</f>
        <v>37821</v>
      </c>
      <c r="Q973">
        <f>IFERROR(VLOOKUP(J973,Payments!A:D,4,FALSE),"")</f>
        <v>36251.03</v>
      </c>
      <c r="R973" t="str">
        <f>IFERROR(VLOOKUP(B973,Products!A:C,3,FALSE),"")</f>
        <v>Classic Cars</v>
      </c>
      <c r="S973">
        <f>IFERROR(VLOOKUP(B973,Products!A:G,7,FALSE),"")</f>
        <v>8826</v>
      </c>
      <c r="T973">
        <f>IFERROR(VLOOKUP(B973,Products!A:I,9,FALSE),"")</f>
        <v>77</v>
      </c>
      <c r="U973">
        <f t="shared" si="120"/>
        <v>4</v>
      </c>
      <c r="V973" t="str">
        <f t="shared" si="121"/>
        <v>Yes</v>
      </c>
      <c r="W973">
        <f t="shared" si="122"/>
        <v>2003</v>
      </c>
      <c r="X973">
        <f t="shared" si="123"/>
        <v>12</v>
      </c>
      <c r="Y973">
        <f>IFERROR(VLOOKUP(B973,Products!A:I,8,FALSE),"")</f>
        <v>53.9</v>
      </c>
      <c r="Z973">
        <f t="shared" si="124"/>
        <v>3291.7500000000005</v>
      </c>
      <c r="AA973">
        <f t="shared" si="125"/>
        <v>35.71428571428573</v>
      </c>
      <c r="AB973">
        <f t="shared" si="126"/>
        <v>0</v>
      </c>
      <c r="AC973">
        <f t="shared" si="127"/>
        <v>866.25000000000034</v>
      </c>
    </row>
    <row r="974" spans="1:29">
      <c r="A974">
        <v>10203</v>
      </c>
      <c r="B974" t="s">
        <v>154</v>
      </c>
      <c r="C974">
        <v>48</v>
      </c>
      <c r="D974">
        <v>157.49</v>
      </c>
      <c r="E974">
        <v>1</v>
      </c>
      <c r="F974" s="6">
        <f>IFERROR(VLOOKUP(A974,Orders!A:B,2,FALSE),"")</f>
        <v>37957</v>
      </c>
      <c r="G974" s="6">
        <f>IFERROR(VLOOKUP(A974,Orders!A:C,3,FALSE),"")</f>
        <v>37966</v>
      </c>
      <c r="H974" s="6">
        <f>IFERROR(VLOOKUP(A974,Orders!A:D,4,FALSE),"")</f>
        <v>37962</v>
      </c>
      <c r="I974" t="str">
        <f>IFERROR(VLOOKUP(A974,Orders!A:E,5,FALSE),"")</f>
        <v>Shipped</v>
      </c>
      <c r="J974">
        <f>IFERROR(VLOOKUP(A974,Orders!A:G,7,FALSE),"")</f>
        <v>141</v>
      </c>
      <c r="K974">
        <f>IFERROR(VLOOKUP(J974,Customers!A:L,12,FALSE),"")</f>
        <v>1370</v>
      </c>
      <c r="L974">
        <f>IFERROR(VLOOKUP(J974,Customers!A:M,13,FALSE),"")</f>
        <v>227600</v>
      </c>
      <c r="M974" t="str">
        <f>IFERROR(VLOOKUP(J974,Customers!A:H,8,FALSE),"")</f>
        <v>Madrid</v>
      </c>
      <c r="N974">
        <f>IFERROR(VLOOKUP(K974,Employees!A:F,6,FALSE),"")</f>
        <v>4</v>
      </c>
      <c r="O974" t="str">
        <f>IFERROR(VLOOKUP(N974,Offices!A:B,2,FALSE),"")</f>
        <v>Paris</v>
      </c>
      <c r="P974" s="6">
        <f>IFERROR(VLOOKUP(J974,Payments!A:C,3,FALSE),"")</f>
        <v>37821</v>
      </c>
      <c r="Q974">
        <f>IFERROR(VLOOKUP(J974,Payments!A:D,4,FALSE),"")</f>
        <v>36251.03</v>
      </c>
      <c r="R974" t="str">
        <f>IFERROR(VLOOKUP(B974,Products!A:C,3,FALSE),"")</f>
        <v>Classic Cars</v>
      </c>
      <c r="S974">
        <f>IFERROR(VLOOKUP(B974,Products!A:G,7,FALSE),"")</f>
        <v>8347</v>
      </c>
      <c r="T974">
        <f>IFERROR(VLOOKUP(B974,Products!A:I,9,FALSE),"")</f>
        <v>169.34</v>
      </c>
      <c r="U974">
        <f t="shared" si="120"/>
        <v>4</v>
      </c>
      <c r="V974" t="str">
        <f t="shared" si="121"/>
        <v>Yes</v>
      </c>
      <c r="W974">
        <f t="shared" si="122"/>
        <v>2003</v>
      </c>
      <c r="X974">
        <f t="shared" si="123"/>
        <v>12</v>
      </c>
      <c r="Y974">
        <f>IFERROR(VLOOKUP(B974,Products!A:I,8,FALSE),"")</f>
        <v>77.900000000000006</v>
      </c>
      <c r="Z974">
        <f t="shared" si="124"/>
        <v>7559.52</v>
      </c>
      <c r="AA974">
        <f t="shared" si="125"/>
        <v>102.16944801026958</v>
      </c>
      <c r="AB974">
        <f t="shared" si="126"/>
        <v>1</v>
      </c>
      <c r="AC974">
        <f t="shared" si="127"/>
        <v>3820.32</v>
      </c>
    </row>
    <row r="975" spans="1:29">
      <c r="A975">
        <v>10203</v>
      </c>
      <c r="B975" t="s">
        <v>209</v>
      </c>
      <c r="C975">
        <v>33</v>
      </c>
      <c r="D975">
        <v>66.739999999999995</v>
      </c>
      <c r="E975">
        <v>11</v>
      </c>
      <c r="F975" s="6">
        <f>IFERROR(VLOOKUP(A975,Orders!A:B,2,FALSE),"")</f>
        <v>37957</v>
      </c>
      <c r="G975" s="6">
        <f>IFERROR(VLOOKUP(A975,Orders!A:C,3,FALSE),"")</f>
        <v>37966</v>
      </c>
      <c r="H975" s="6">
        <f>IFERROR(VLOOKUP(A975,Orders!A:D,4,FALSE),"")</f>
        <v>37962</v>
      </c>
      <c r="I975" t="str">
        <f>IFERROR(VLOOKUP(A975,Orders!A:E,5,FALSE),"")</f>
        <v>Shipped</v>
      </c>
      <c r="J975">
        <f>IFERROR(VLOOKUP(A975,Orders!A:G,7,FALSE),"")</f>
        <v>141</v>
      </c>
      <c r="K975">
        <f>IFERROR(VLOOKUP(J975,Customers!A:L,12,FALSE),"")</f>
        <v>1370</v>
      </c>
      <c r="L975">
        <f>IFERROR(VLOOKUP(J975,Customers!A:M,13,FALSE),"")</f>
        <v>227600</v>
      </c>
      <c r="M975" t="str">
        <f>IFERROR(VLOOKUP(J975,Customers!A:H,8,FALSE),"")</f>
        <v>Madrid</v>
      </c>
      <c r="N975">
        <f>IFERROR(VLOOKUP(K975,Employees!A:F,6,FALSE),"")</f>
        <v>4</v>
      </c>
      <c r="O975" t="str">
        <f>IFERROR(VLOOKUP(N975,Offices!A:B,2,FALSE),"")</f>
        <v>Paris</v>
      </c>
      <c r="P975" s="6">
        <f>IFERROR(VLOOKUP(J975,Payments!A:C,3,FALSE),"")</f>
        <v>37821</v>
      </c>
      <c r="Q975">
        <f>IFERROR(VLOOKUP(J975,Payments!A:D,4,FALSE),"")</f>
        <v>36251.03</v>
      </c>
      <c r="R975" t="str">
        <f>IFERROR(VLOOKUP(B975,Products!A:C,3,FALSE),"")</f>
        <v>Classic Cars</v>
      </c>
      <c r="S975">
        <f>IFERROR(VLOOKUP(B975,Products!A:G,7,FALSE),"")</f>
        <v>1917</v>
      </c>
      <c r="T975">
        <f>IFERROR(VLOOKUP(B975,Products!A:I,9,FALSE),"")</f>
        <v>80.41</v>
      </c>
      <c r="U975">
        <f t="shared" si="120"/>
        <v>4</v>
      </c>
      <c r="V975" t="str">
        <f t="shared" si="121"/>
        <v>Yes</v>
      </c>
      <c r="W975">
        <f t="shared" si="122"/>
        <v>2003</v>
      </c>
      <c r="X975">
        <f t="shared" si="123"/>
        <v>12</v>
      </c>
      <c r="Y975">
        <f>IFERROR(VLOOKUP(B975,Products!A:I,8,FALSE),"")</f>
        <v>49.05</v>
      </c>
      <c r="Z975">
        <f t="shared" si="124"/>
        <v>2202.4199999999996</v>
      </c>
      <c r="AA975">
        <f t="shared" si="125"/>
        <v>36.065239551478079</v>
      </c>
      <c r="AB975">
        <f t="shared" si="126"/>
        <v>0</v>
      </c>
      <c r="AC975">
        <f t="shared" si="127"/>
        <v>583.77</v>
      </c>
    </row>
    <row r="976" spans="1:29">
      <c r="A976">
        <v>10203</v>
      </c>
      <c r="B976" t="s">
        <v>210</v>
      </c>
      <c r="C976">
        <v>32</v>
      </c>
      <c r="D976">
        <v>127.88</v>
      </c>
      <c r="E976">
        <v>10</v>
      </c>
      <c r="F976" s="6">
        <f>IFERROR(VLOOKUP(A976,Orders!A:B,2,FALSE),"")</f>
        <v>37957</v>
      </c>
      <c r="G976" s="6">
        <f>IFERROR(VLOOKUP(A976,Orders!A:C,3,FALSE),"")</f>
        <v>37966</v>
      </c>
      <c r="H976" s="6">
        <f>IFERROR(VLOOKUP(A976,Orders!A:D,4,FALSE),"")</f>
        <v>37962</v>
      </c>
      <c r="I976" t="str">
        <f>IFERROR(VLOOKUP(A976,Orders!A:E,5,FALSE),"")</f>
        <v>Shipped</v>
      </c>
      <c r="J976">
        <f>IFERROR(VLOOKUP(A976,Orders!A:G,7,FALSE),"")</f>
        <v>141</v>
      </c>
      <c r="K976">
        <f>IFERROR(VLOOKUP(J976,Customers!A:L,12,FALSE),"")</f>
        <v>1370</v>
      </c>
      <c r="L976">
        <f>IFERROR(VLOOKUP(J976,Customers!A:M,13,FALSE),"")</f>
        <v>227600</v>
      </c>
      <c r="M976" t="str">
        <f>IFERROR(VLOOKUP(J976,Customers!A:H,8,FALSE),"")</f>
        <v>Madrid</v>
      </c>
      <c r="N976">
        <f>IFERROR(VLOOKUP(K976,Employees!A:F,6,FALSE),"")</f>
        <v>4</v>
      </c>
      <c r="O976" t="str">
        <f>IFERROR(VLOOKUP(N976,Offices!A:B,2,FALSE),"")</f>
        <v>Paris</v>
      </c>
      <c r="P976" s="6">
        <f>IFERROR(VLOOKUP(J976,Payments!A:C,3,FALSE),"")</f>
        <v>37821</v>
      </c>
      <c r="Q976">
        <f>IFERROR(VLOOKUP(J976,Payments!A:D,4,FALSE),"")</f>
        <v>36251.03</v>
      </c>
      <c r="R976" t="str">
        <f>IFERROR(VLOOKUP(B976,Products!A:C,3,FALSE),"")</f>
        <v>Classic Cars</v>
      </c>
      <c r="S976">
        <f>IFERROR(VLOOKUP(B976,Products!A:G,7,FALSE),"")</f>
        <v>9127</v>
      </c>
      <c r="T976">
        <f>IFERROR(VLOOKUP(B976,Products!A:I,9,FALSE),"")</f>
        <v>146.99</v>
      </c>
      <c r="U976">
        <f t="shared" si="120"/>
        <v>4</v>
      </c>
      <c r="V976" t="str">
        <f t="shared" si="121"/>
        <v>Yes</v>
      </c>
      <c r="W976">
        <f t="shared" si="122"/>
        <v>2003</v>
      </c>
      <c r="X976">
        <f t="shared" si="123"/>
        <v>12</v>
      </c>
      <c r="Y976">
        <f>IFERROR(VLOOKUP(B976,Products!A:I,8,FALSE),"")</f>
        <v>73.489999999999995</v>
      </c>
      <c r="Z976">
        <f t="shared" si="124"/>
        <v>4092.16</v>
      </c>
      <c r="AA976">
        <f t="shared" si="125"/>
        <v>74.010069397196901</v>
      </c>
      <c r="AB976">
        <f t="shared" si="126"/>
        <v>1</v>
      </c>
      <c r="AC976">
        <f t="shared" si="127"/>
        <v>1740.48</v>
      </c>
    </row>
    <row r="977" spans="1:29">
      <c r="A977">
        <v>10203</v>
      </c>
      <c r="B977" t="s">
        <v>224</v>
      </c>
      <c r="C977">
        <v>21</v>
      </c>
      <c r="D977">
        <v>33.229999999999997</v>
      </c>
      <c r="E977">
        <v>2</v>
      </c>
      <c r="F977" s="6">
        <f>IFERROR(VLOOKUP(A977,Orders!A:B,2,FALSE),"")</f>
        <v>37957</v>
      </c>
      <c r="G977" s="6">
        <f>IFERROR(VLOOKUP(A977,Orders!A:C,3,FALSE),"")</f>
        <v>37966</v>
      </c>
      <c r="H977" s="6">
        <f>IFERROR(VLOOKUP(A977,Orders!A:D,4,FALSE),"")</f>
        <v>37962</v>
      </c>
      <c r="I977" t="str">
        <f>IFERROR(VLOOKUP(A977,Orders!A:E,5,FALSE),"")</f>
        <v>Shipped</v>
      </c>
      <c r="J977">
        <f>IFERROR(VLOOKUP(A977,Orders!A:G,7,FALSE),"")</f>
        <v>141</v>
      </c>
      <c r="K977">
        <f>IFERROR(VLOOKUP(J977,Customers!A:L,12,FALSE),"")</f>
        <v>1370</v>
      </c>
      <c r="L977">
        <f>IFERROR(VLOOKUP(J977,Customers!A:M,13,FALSE),"")</f>
        <v>227600</v>
      </c>
      <c r="M977" t="str">
        <f>IFERROR(VLOOKUP(J977,Customers!A:H,8,FALSE),"")</f>
        <v>Madrid</v>
      </c>
      <c r="N977">
        <f>IFERROR(VLOOKUP(K977,Employees!A:F,6,FALSE),"")</f>
        <v>4</v>
      </c>
      <c r="O977" t="str">
        <f>IFERROR(VLOOKUP(N977,Offices!A:B,2,FALSE),"")</f>
        <v>Paris</v>
      </c>
      <c r="P977" s="6">
        <f>IFERROR(VLOOKUP(J977,Payments!A:C,3,FALSE),"")</f>
        <v>37821</v>
      </c>
      <c r="Q977">
        <f>IFERROR(VLOOKUP(J977,Payments!A:D,4,FALSE),"")</f>
        <v>36251.03</v>
      </c>
      <c r="R977" t="str">
        <f>IFERROR(VLOOKUP(B977,Products!A:C,3,FALSE),"")</f>
        <v>Classic Cars</v>
      </c>
      <c r="S977">
        <f>IFERROR(VLOOKUP(B977,Products!A:G,7,FALSE),"")</f>
        <v>7723</v>
      </c>
      <c r="T977">
        <f>IFERROR(VLOOKUP(B977,Products!A:I,9,FALSE),"")</f>
        <v>37.76</v>
      </c>
      <c r="U977">
        <f t="shared" si="120"/>
        <v>4</v>
      </c>
      <c r="V977" t="str">
        <f t="shared" si="121"/>
        <v>Yes</v>
      </c>
      <c r="W977">
        <f t="shared" si="122"/>
        <v>2003</v>
      </c>
      <c r="X977">
        <f t="shared" si="123"/>
        <v>12</v>
      </c>
      <c r="Y977">
        <f>IFERROR(VLOOKUP(B977,Products!A:I,8,FALSE),"")</f>
        <v>16.239999999999998</v>
      </c>
      <c r="Z977">
        <f t="shared" si="124"/>
        <v>697.82999999999993</v>
      </c>
      <c r="AA977">
        <f t="shared" si="125"/>
        <v>104.61822660098522</v>
      </c>
      <c r="AB977">
        <f t="shared" si="126"/>
        <v>1</v>
      </c>
      <c r="AC977">
        <f t="shared" si="127"/>
        <v>356.78999999999996</v>
      </c>
    </row>
    <row r="978" spans="1:29">
      <c r="A978">
        <v>10203</v>
      </c>
      <c r="B978" t="s">
        <v>214</v>
      </c>
      <c r="C978">
        <v>34</v>
      </c>
      <c r="D978">
        <v>56.94</v>
      </c>
      <c r="E978">
        <v>7</v>
      </c>
      <c r="F978" s="6">
        <f>IFERROR(VLOOKUP(A978,Orders!A:B,2,FALSE),"")</f>
        <v>37957</v>
      </c>
      <c r="G978" s="6">
        <f>IFERROR(VLOOKUP(A978,Orders!A:C,3,FALSE),"")</f>
        <v>37966</v>
      </c>
      <c r="H978" s="6">
        <f>IFERROR(VLOOKUP(A978,Orders!A:D,4,FALSE),"")</f>
        <v>37962</v>
      </c>
      <c r="I978" t="str">
        <f>IFERROR(VLOOKUP(A978,Orders!A:E,5,FALSE),"")</f>
        <v>Shipped</v>
      </c>
      <c r="J978">
        <f>IFERROR(VLOOKUP(A978,Orders!A:G,7,FALSE),"")</f>
        <v>141</v>
      </c>
      <c r="K978">
        <f>IFERROR(VLOOKUP(J978,Customers!A:L,12,FALSE),"")</f>
        <v>1370</v>
      </c>
      <c r="L978">
        <f>IFERROR(VLOOKUP(J978,Customers!A:M,13,FALSE),"")</f>
        <v>227600</v>
      </c>
      <c r="M978" t="str">
        <f>IFERROR(VLOOKUP(J978,Customers!A:H,8,FALSE),"")</f>
        <v>Madrid</v>
      </c>
      <c r="N978">
        <f>IFERROR(VLOOKUP(K978,Employees!A:F,6,FALSE),"")</f>
        <v>4</v>
      </c>
      <c r="O978" t="str">
        <f>IFERROR(VLOOKUP(N978,Offices!A:B,2,FALSE),"")</f>
        <v>Paris</v>
      </c>
      <c r="P978" s="6">
        <f>IFERROR(VLOOKUP(J978,Payments!A:C,3,FALSE),"")</f>
        <v>37821</v>
      </c>
      <c r="Q978">
        <f>IFERROR(VLOOKUP(J978,Payments!A:D,4,FALSE),"")</f>
        <v>36251.03</v>
      </c>
      <c r="R978" t="str">
        <f>IFERROR(VLOOKUP(B978,Products!A:C,3,FALSE),"")</f>
        <v>Classic Cars</v>
      </c>
      <c r="S978">
        <f>IFERROR(VLOOKUP(B978,Products!A:G,7,FALSE),"")</f>
        <v>7995</v>
      </c>
      <c r="T978">
        <f>IFERROR(VLOOKUP(B978,Products!A:I,9,FALSE),"")</f>
        <v>61.23</v>
      </c>
      <c r="U978">
        <f t="shared" si="120"/>
        <v>4</v>
      </c>
      <c r="V978" t="str">
        <f t="shared" si="121"/>
        <v>Yes</v>
      </c>
      <c r="W978">
        <f t="shared" si="122"/>
        <v>2003</v>
      </c>
      <c r="X978">
        <f t="shared" si="123"/>
        <v>12</v>
      </c>
      <c r="Y978">
        <f>IFERROR(VLOOKUP(B978,Products!A:I,8,FALSE),"")</f>
        <v>38.58</v>
      </c>
      <c r="Z978">
        <f t="shared" si="124"/>
        <v>1935.96</v>
      </c>
      <c r="AA978">
        <f t="shared" si="125"/>
        <v>47.589424572317263</v>
      </c>
      <c r="AB978">
        <f t="shared" si="126"/>
        <v>0</v>
      </c>
      <c r="AC978">
        <f t="shared" si="127"/>
        <v>624.24</v>
      </c>
    </row>
    <row r="979" spans="1:29">
      <c r="A979">
        <v>10203</v>
      </c>
      <c r="B979" t="s">
        <v>215</v>
      </c>
      <c r="C979">
        <v>47</v>
      </c>
      <c r="D979">
        <v>140.43</v>
      </c>
      <c r="E979">
        <v>3</v>
      </c>
      <c r="F979" s="6">
        <f>IFERROR(VLOOKUP(A979,Orders!A:B,2,FALSE),"")</f>
        <v>37957</v>
      </c>
      <c r="G979" s="6">
        <f>IFERROR(VLOOKUP(A979,Orders!A:C,3,FALSE),"")</f>
        <v>37966</v>
      </c>
      <c r="H979" s="6">
        <f>IFERROR(VLOOKUP(A979,Orders!A:D,4,FALSE),"")</f>
        <v>37962</v>
      </c>
      <c r="I979" t="str">
        <f>IFERROR(VLOOKUP(A979,Orders!A:E,5,FALSE),"")</f>
        <v>Shipped</v>
      </c>
      <c r="J979">
        <f>IFERROR(VLOOKUP(A979,Orders!A:G,7,FALSE),"")</f>
        <v>141</v>
      </c>
      <c r="K979">
        <f>IFERROR(VLOOKUP(J979,Customers!A:L,12,FALSE),"")</f>
        <v>1370</v>
      </c>
      <c r="L979">
        <f>IFERROR(VLOOKUP(J979,Customers!A:M,13,FALSE),"")</f>
        <v>227600</v>
      </c>
      <c r="M979" t="str">
        <f>IFERROR(VLOOKUP(J979,Customers!A:H,8,FALSE),"")</f>
        <v>Madrid</v>
      </c>
      <c r="N979">
        <f>IFERROR(VLOOKUP(K979,Employees!A:F,6,FALSE),"")</f>
        <v>4</v>
      </c>
      <c r="O979" t="str">
        <f>IFERROR(VLOOKUP(N979,Offices!A:B,2,FALSE),"")</f>
        <v>Paris</v>
      </c>
      <c r="P979" s="6">
        <f>IFERROR(VLOOKUP(J979,Payments!A:C,3,FALSE),"")</f>
        <v>37821</v>
      </c>
      <c r="Q979">
        <f>IFERROR(VLOOKUP(J979,Payments!A:D,4,FALSE),"")</f>
        <v>36251.03</v>
      </c>
      <c r="R979" t="str">
        <f>IFERROR(VLOOKUP(B979,Products!A:C,3,FALSE),"")</f>
        <v>Classic Cars</v>
      </c>
      <c r="S979">
        <f>IFERROR(VLOOKUP(B979,Products!A:G,7,FALSE),"")</f>
        <v>6600</v>
      </c>
      <c r="T979">
        <f>IFERROR(VLOOKUP(B979,Products!A:I,9,FALSE),"")</f>
        <v>140.43</v>
      </c>
      <c r="U979">
        <f t="shared" si="120"/>
        <v>4</v>
      </c>
      <c r="V979" t="str">
        <f t="shared" si="121"/>
        <v>Yes</v>
      </c>
      <c r="W979">
        <f t="shared" si="122"/>
        <v>2003</v>
      </c>
      <c r="X979">
        <f t="shared" si="123"/>
        <v>12</v>
      </c>
      <c r="Y979">
        <f>IFERROR(VLOOKUP(B979,Products!A:I,8,FALSE),"")</f>
        <v>98.3</v>
      </c>
      <c r="Z979">
        <f t="shared" si="124"/>
        <v>6600.21</v>
      </c>
      <c r="AA979">
        <f t="shared" si="125"/>
        <v>42.85859613428282</v>
      </c>
      <c r="AB979">
        <f t="shared" si="126"/>
        <v>0</v>
      </c>
      <c r="AC979">
        <f t="shared" si="127"/>
        <v>1980.1100000000004</v>
      </c>
    </row>
    <row r="980" spans="1:29">
      <c r="A980">
        <v>10204</v>
      </c>
      <c r="B980" t="s">
        <v>220</v>
      </c>
      <c r="C980">
        <v>42</v>
      </c>
      <c r="D980">
        <v>114.65</v>
      </c>
      <c r="E980">
        <v>17</v>
      </c>
      <c r="F980" s="6">
        <f>IFERROR(VLOOKUP(A980,Orders!A:B,2,FALSE),"")</f>
        <v>37957</v>
      </c>
      <c r="G980" s="6">
        <f>IFERROR(VLOOKUP(A980,Orders!A:C,3,FALSE),"")</f>
        <v>37965</v>
      </c>
      <c r="H980" s="6">
        <f>IFERROR(VLOOKUP(A980,Orders!A:D,4,FALSE),"")</f>
        <v>37959</v>
      </c>
      <c r="I980" t="str">
        <f>IFERROR(VLOOKUP(A980,Orders!A:E,5,FALSE),"")</f>
        <v>Shipped</v>
      </c>
      <c r="J980">
        <f>IFERROR(VLOOKUP(A980,Orders!A:G,7,FALSE),"")</f>
        <v>151</v>
      </c>
      <c r="K980">
        <f>IFERROR(VLOOKUP(J980,Customers!A:L,12,FALSE),"")</f>
        <v>1286</v>
      </c>
      <c r="L980">
        <f>IFERROR(VLOOKUP(J980,Customers!A:M,13,FALSE),"")</f>
        <v>138500</v>
      </c>
      <c r="M980" t="str">
        <f>IFERROR(VLOOKUP(J980,Customers!A:H,8,FALSE),"")</f>
        <v>NYC</v>
      </c>
      <c r="N980">
        <f>IFERROR(VLOOKUP(K980,Employees!A:F,6,FALSE),"")</f>
        <v>3</v>
      </c>
      <c r="O980" t="str">
        <f>IFERROR(VLOOKUP(N980,Offices!A:B,2,FALSE),"")</f>
        <v>NYC</v>
      </c>
      <c r="P980" s="6">
        <f>IFERROR(VLOOKUP(J980,Payments!A:C,3,FALSE),"")</f>
        <v>37977</v>
      </c>
      <c r="Q980">
        <f>IFERROR(VLOOKUP(J980,Payments!A:D,4,FALSE),"")</f>
        <v>58793.53</v>
      </c>
      <c r="R980" t="str">
        <f>IFERROR(VLOOKUP(B980,Products!A:C,3,FALSE),"")</f>
        <v>Classic Cars</v>
      </c>
      <c r="S980">
        <f>IFERROR(VLOOKUP(B980,Products!A:G,7,FALSE),"")</f>
        <v>3975</v>
      </c>
      <c r="T980">
        <f>IFERROR(VLOOKUP(B980,Products!A:I,9,FALSE),"")</f>
        <v>141.54</v>
      </c>
      <c r="U980">
        <f t="shared" si="120"/>
        <v>6</v>
      </c>
      <c r="V980" t="str">
        <f t="shared" si="121"/>
        <v>Yes</v>
      </c>
      <c r="W980">
        <f t="shared" si="122"/>
        <v>2003</v>
      </c>
      <c r="X980">
        <f t="shared" si="123"/>
        <v>12</v>
      </c>
      <c r="Y980">
        <f>IFERROR(VLOOKUP(B980,Products!A:I,8,FALSE),"")</f>
        <v>83.51</v>
      </c>
      <c r="Z980">
        <f t="shared" si="124"/>
        <v>4815.3</v>
      </c>
      <c r="AA980">
        <f t="shared" si="125"/>
        <v>37.288947431445337</v>
      </c>
      <c r="AB980">
        <f t="shared" si="126"/>
        <v>0</v>
      </c>
      <c r="AC980">
        <f t="shared" si="127"/>
        <v>1307.8800000000001</v>
      </c>
    </row>
    <row r="981" spans="1:29">
      <c r="A981">
        <v>10204</v>
      </c>
      <c r="B981" t="s">
        <v>225</v>
      </c>
      <c r="C981">
        <v>40</v>
      </c>
      <c r="D981">
        <v>113.24</v>
      </c>
      <c r="E981">
        <v>13</v>
      </c>
      <c r="F981" s="6">
        <f>IFERROR(VLOOKUP(A981,Orders!A:B,2,FALSE),"")</f>
        <v>37957</v>
      </c>
      <c r="G981" s="6">
        <f>IFERROR(VLOOKUP(A981,Orders!A:C,3,FALSE),"")</f>
        <v>37965</v>
      </c>
      <c r="H981" s="6">
        <f>IFERROR(VLOOKUP(A981,Orders!A:D,4,FALSE),"")</f>
        <v>37959</v>
      </c>
      <c r="I981" t="str">
        <f>IFERROR(VLOOKUP(A981,Orders!A:E,5,FALSE),"")</f>
        <v>Shipped</v>
      </c>
      <c r="J981">
        <f>IFERROR(VLOOKUP(A981,Orders!A:G,7,FALSE),"")</f>
        <v>151</v>
      </c>
      <c r="K981">
        <f>IFERROR(VLOOKUP(J981,Customers!A:L,12,FALSE),"")</f>
        <v>1286</v>
      </c>
      <c r="L981">
        <f>IFERROR(VLOOKUP(J981,Customers!A:M,13,FALSE),"")</f>
        <v>138500</v>
      </c>
      <c r="M981" t="str">
        <f>IFERROR(VLOOKUP(J981,Customers!A:H,8,FALSE),"")</f>
        <v>NYC</v>
      </c>
      <c r="N981">
        <f>IFERROR(VLOOKUP(K981,Employees!A:F,6,FALSE),"")</f>
        <v>3</v>
      </c>
      <c r="O981" t="str">
        <f>IFERROR(VLOOKUP(N981,Offices!A:B,2,FALSE),"")</f>
        <v>NYC</v>
      </c>
      <c r="P981" s="6">
        <f>IFERROR(VLOOKUP(J981,Payments!A:C,3,FALSE),"")</f>
        <v>37977</v>
      </c>
      <c r="Q981">
        <f>IFERROR(VLOOKUP(J981,Payments!A:D,4,FALSE),"")</f>
        <v>58793.53</v>
      </c>
      <c r="R981" t="str">
        <f>IFERROR(VLOOKUP(B981,Products!A:C,3,FALSE),"")</f>
        <v>Classic Cars</v>
      </c>
      <c r="S981">
        <f>IFERROR(VLOOKUP(B981,Products!A:G,7,FALSE),"")</f>
        <v>9042</v>
      </c>
      <c r="T981">
        <f>IFERROR(VLOOKUP(B981,Products!A:I,9,FALSE),"")</f>
        <v>124.44</v>
      </c>
      <c r="U981">
        <f t="shared" si="120"/>
        <v>6</v>
      </c>
      <c r="V981" t="str">
        <f t="shared" si="121"/>
        <v>Yes</v>
      </c>
      <c r="W981">
        <f t="shared" si="122"/>
        <v>2003</v>
      </c>
      <c r="X981">
        <f t="shared" si="123"/>
        <v>12</v>
      </c>
      <c r="Y981">
        <f>IFERROR(VLOOKUP(B981,Products!A:I,8,FALSE),"")</f>
        <v>65.959999999999994</v>
      </c>
      <c r="Z981">
        <f t="shared" si="124"/>
        <v>4529.5999999999995</v>
      </c>
      <c r="AA981">
        <f t="shared" si="125"/>
        <v>71.67980594299577</v>
      </c>
      <c r="AB981">
        <f t="shared" si="126"/>
        <v>1</v>
      </c>
      <c r="AC981">
        <f t="shared" si="127"/>
        <v>1891.2</v>
      </c>
    </row>
    <row r="982" spans="1:29">
      <c r="A982">
        <v>10204</v>
      </c>
      <c r="B982" t="s">
        <v>124</v>
      </c>
      <c r="C982">
        <v>33</v>
      </c>
      <c r="D982">
        <v>153</v>
      </c>
      <c r="E982">
        <v>4</v>
      </c>
      <c r="F982" s="6">
        <f>IFERROR(VLOOKUP(A982,Orders!A:B,2,FALSE),"")</f>
        <v>37957</v>
      </c>
      <c r="G982" s="6">
        <f>IFERROR(VLOOKUP(A982,Orders!A:C,3,FALSE),"")</f>
        <v>37965</v>
      </c>
      <c r="H982" s="6">
        <f>IFERROR(VLOOKUP(A982,Orders!A:D,4,FALSE),"")</f>
        <v>37959</v>
      </c>
      <c r="I982" t="str">
        <f>IFERROR(VLOOKUP(A982,Orders!A:E,5,FALSE),"")</f>
        <v>Shipped</v>
      </c>
      <c r="J982">
        <f>IFERROR(VLOOKUP(A982,Orders!A:G,7,FALSE),"")</f>
        <v>151</v>
      </c>
      <c r="K982">
        <f>IFERROR(VLOOKUP(J982,Customers!A:L,12,FALSE),"")</f>
        <v>1286</v>
      </c>
      <c r="L982">
        <f>IFERROR(VLOOKUP(J982,Customers!A:M,13,FALSE),"")</f>
        <v>138500</v>
      </c>
      <c r="M982" t="str">
        <f>IFERROR(VLOOKUP(J982,Customers!A:H,8,FALSE),"")</f>
        <v>NYC</v>
      </c>
      <c r="N982">
        <f>IFERROR(VLOOKUP(K982,Employees!A:F,6,FALSE),"")</f>
        <v>3</v>
      </c>
      <c r="O982" t="str">
        <f>IFERROR(VLOOKUP(N982,Offices!A:B,2,FALSE),"")</f>
        <v>NYC</v>
      </c>
      <c r="P982" s="6">
        <f>IFERROR(VLOOKUP(J982,Payments!A:C,3,FALSE),"")</f>
        <v>37977</v>
      </c>
      <c r="Q982">
        <f>IFERROR(VLOOKUP(J982,Payments!A:D,4,FALSE),"")</f>
        <v>58793.53</v>
      </c>
      <c r="R982" t="str">
        <f>IFERROR(VLOOKUP(B982,Products!A:C,3,FALSE),"")</f>
        <v>Vintage Cars</v>
      </c>
      <c r="S982">
        <f>IFERROR(VLOOKUP(B982,Products!A:G,7,FALSE),"")</f>
        <v>2724</v>
      </c>
      <c r="T982">
        <f>IFERROR(VLOOKUP(B982,Products!A:I,9,FALSE),"")</f>
        <v>170</v>
      </c>
      <c r="U982">
        <f t="shared" si="120"/>
        <v>6</v>
      </c>
      <c r="V982" t="str">
        <f t="shared" si="121"/>
        <v>Yes</v>
      </c>
      <c r="W982">
        <f t="shared" si="122"/>
        <v>2003</v>
      </c>
      <c r="X982">
        <f t="shared" si="123"/>
        <v>12</v>
      </c>
      <c r="Y982">
        <f>IFERROR(VLOOKUP(B982,Products!A:I,8,FALSE),"")</f>
        <v>86.7</v>
      </c>
      <c r="Z982">
        <f t="shared" si="124"/>
        <v>5049</v>
      </c>
      <c r="AA982">
        <f t="shared" si="125"/>
        <v>76.470588235294116</v>
      </c>
      <c r="AB982">
        <f t="shared" si="126"/>
        <v>1</v>
      </c>
      <c r="AC982">
        <f t="shared" si="127"/>
        <v>2187.9</v>
      </c>
    </row>
    <row r="983" spans="1:29">
      <c r="A983">
        <v>10204</v>
      </c>
      <c r="B983" t="s">
        <v>221</v>
      </c>
      <c r="C983">
        <v>38</v>
      </c>
      <c r="D983">
        <v>133.72</v>
      </c>
      <c r="E983">
        <v>16</v>
      </c>
      <c r="F983" s="6">
        <f>IFERROR(VLOOKUP(A983,Orders!A:B,2,FALSE),"")</f>
        <v>37957</v>
      </c>
      <c r="G983" s="6">
        <f>IFERROR(VLOOKUP(A983,Orders!A:C,3,FALSE),"")</f>
        <v>37965</v>
      </c>
      <c r="H983" s="6">
        <f>IFERROR(VLOOKUP(A983,Orders!A:D,4,FALSE),"")</f>
        <v>37959</v>
      </c>
      <c r="I983" t="str">
        <f>IFERROR(VLOOKUP(A983,Orders!A:E,5,FALSE),"")</f>
        <v>Shipped</v>
      </c>
      <c r="J983">
        <f>IFERROR(VLOOKUP(A983,Orders!A:G,7,FALSE),"")</f>
        <v>151</v>
      </c>
      <c r="K983">
        <f>IFERROR(VLOOKUP(J983,Customers!A:L,12,FALSE),"")</f>
        <v>1286</v>
      </c>
      <c r="L983">
        <f>IFERROR(VLOOKUP(J983,Customers!A:M,13,FALSE),"")</f>
        <v>138500</v>
      </c>
      <c r="M983" t="str">
        <f>IFERROR(VLOOKUP(J983,Customers!A:H,8,FALSE),"")</f>
        <v>NYC</v>
      </c>
      <c r="N983">
        <f>IFERROR(VLOOKUP(K983,Employees!A:F,6,FALSE),"")</f>
        <v>3</v>
      </c>
      <c r="O983" t="str">
        <f>IFERROR(VLOOKUP(N983,Offices!A:B,2,FALSE),"")</f>
        <v>NYC</v>
      </c>
      <c r="P983" s="6">
        <f>IFERROR(VLOOKUP(J983,Payments!A:C,3,FALSE),"")</f>
        <v>37977</v>
      </c>
      <c r="Q983">
        <f>IFERROR(VLOOKUP(J983,Payments!A:D,4,FALSE),"")</f>
        <v>58793.53</v>
      </c>
      <c r="R983" t="str">
        <f>IFERROR(VLOOKUP(B983,Products!A:C,3,FALSE),"")</f>
        <v>Classic Cars</v>
      </c>
      <c r="S983">
        <f>IFERROR(VLOOKUP(B983,Products!A:G,7,FALSE),"")</f>
        <v>9772</v>
      </c>
      <c r="T983">
        <f>IFERROR(VLOOKUP(B983,Products!A:I,9,FALSE),"")</f>
        <v>142.25</v>
      </c>
      <c r="U983">
        <f t="shared" si="120"/>
        <v>6</v>
      </c>
      <c r="V983" t="str">
        <f t="shared" si="121"/>
        <v>Yes</v>
      </c>
      <c r="W983">
        <f t="shared" si="122"/>
        <v>2003</v>
      </c>
      <c r="X983">
        <f t="shared" si="123"/>
        <v>12</v>
      </c>
      <c r="Y983">
        <f>IFERROR(VLOOKUP(B983,Products!A:I,8,FALSE),"")</f>
        <v>93.89</v>
      </c>
      <c r="Z983">
        <f t="shared" si="124"/>
        <v>5081.3599999999997</v>
      </c>
      <c r="AA983">
        <f t="shared" si="125"/>
        <v>42.421983171796782</v>
      </c>
      <c r="AB983">
        <f t="shared" si="126"/>
        <v>0</v>
      </c>
      <c r="AC983">
        <f t="shared" si="127"/>
        <v>1513.54</v>
      </c>
    </row>
    <row r="984" spans="1:29">
      <c r="A984">
        <v>10204</v>
      </c>
      <c r="B984" t="s">
        <v>125</v>
      </c>
      <c r="C984">
        <v>23</v>
      </c>
      <c r="D984">
        <v>59.33</v>
      </c>
      <c r="E984">
        <v>3</v>
      </c>
      <c r="F984" s="6">
        <f>IFERROR(VLOOKUP(A984,Orders!A:B,2,FALSE),"")</f>
        <v>37957</v>
      </c>
      <c r="G984" s="6">
        <f>IFERROR(VLOOKUP(A984,Orders!A:C,3,FALSE),"")</f>
        <v>37965</v>
      </c>
      <c r="H984" s="6">
        <f>IFERROR(VLOOKUP(A984,Orders!A:D,4,FALSE),"")</f>
        <v>37959</v>
      </c>
      <c r="I984" t="str">
        <f>IFERROR(VLOOKUP(A984,Orders!A:E,5,FALSE),"")</f>
        <v>Shipped</v>
      </c>
      <c r="J984">
        <f>IFERROR(VLOOKUP(A984,Orders!A:G,7,FALSE),"")</f>
        <v>151</v>
      </c>
      <c r="K984">
        <f>IFERROR(VLOOKUP(J984,Customers!A:L,12,FALSE),"")</f>
        <v>1286</v>
      </c>
      <c r="L984">
        <f>IFERROR(VLOOKUP(J984,Customers!A:M,13,FALSE),"")</f>
        <v>138500</v>
      </c>
      <c r="M984" t="str">
        <f>IFERROR(VLOOKUP(J984,Customers!A:H,8,FALSE),"")</f>
        <v>NYC</v>
      </c>
      <c r="N984">
        <f>IFERROR(VLOOKUP(K984,Employees!A:F,6,FALSE),"")</f>
        <v>3</v>
      </c>
      <c r="O984" t="str">
        <f>IFERROR(VLOOKUP(N984,Offices!A:B,2,FALSE),"")</f>
        <v>NYC</v>
      </c>
      <c r="P984" s="6">
        <f>IFERROR(VLOOKUP(J984,Payments!A:C,3,FALSE),"")</f>
        <v>37977</v>
      </c>
      <c r="Q984">
        <f>IFERROR(VLOOKUP(J984,Payments!A:D,4,FALSE),"")</f>
        <v>58793.53</v>
      </c>
      <c r="R984" t="str">
        <f>IFERROR(VLOOKUP(B984,Products!A:C,3,FALSE),"")</f>
        <v>Vintage Cars</v>
      </c>
      <c r="S984">
        <f>IFERROR(VLOOKUP(B984,Products!A:G,7,FALSE),"")</f>
        <v>540</v>
      </c>
      <c r="T984">
        <f>IFERROR(VLOOKUP(B984,Products!A:I,9,FALSE),"")</f>
        <v>60.54</v>
      </c>
      <c r="U984">
        <f t="shared" si="120"/>
        <v>6</v>
      </c>
      <c r="V984" t="str">
        <f t="shared" si="121"/>
        <v>Yes</v>
      </c>
      <c r="W984">
        <f t="shared" si="122"/>
        <v>2003</v>
      </c>
      <c r="X984">
        <f t="shared" si="123"/>
        <v>12</v>
      </c>
      <c r="Y984">
        <f>IFERROR(VLOOKUP(B984,Products!A:I,8,FALSE),"")</f>
        <v>33.299999999999997</v>
      </c>
      <c r="Z984">
        <f t="shared" si="124"/>
        <v>1364.59</v>
      </c>
      <c r="AA984">
        <f t="shared" si="125"/>
        <v>78.168168168168179</v>
      </c>
      <c r="AB984">
        <f t="shared" si="126"/>
        <v>1</v>
      </c>
      <c r="AC984">
        <f t="shared" si="127"/>
        <v>598.69000000000005</v>
      </c>
    </row>
    <row r="985" spans="1:29">
      <c r="A985">
        <v>10204</v>
      </c>
      <c r="B985" t="s">
        <v>128</v>
      </c>
      <c r="C985">
        <v>26</v>
      </c>
      <c r="D985">
        <v>119.5</v>
      </c>
      <c r="E985">
        <v>1</v>
      </c>
      <c r="F985" s="6">
        <f>IFERROR(VLOOKUP(A985,Orders!A:B,2,FALSE),"")</f>
        <v>37957</v>
      </c>
      <c r="G985" s="6">
        <f>IFERROR(VLOOKUP(A985,Orders!A:C,3,FALSE),"")</f>
        <v>37965</v>
      </c>
      <c r="H985" s="6">
        <f>IFERROR(VLOOKUP(A985,Orders!A:D,4,FALSE),"")</f>
        <v>37959</v>
      </c>
      <c r="I985" t="str">
        <f>IFERROR(VLOOKUP(A985,Orders!A:E,5,FALSE),"")</f>
        <v>Shipped</v>
      </c>
      <c r="J985">
        <f>IFERROR(VLOOKUP(A985,Orders!A:G,7,FALSE),"")</f>
        <v>151</v>
      </c>
      <c r="K985">
        <f>IFERROR(VLOOKUP(J985,Customers!A:L,12,FALSE),"")</f>
        <v>1286</v>
      </c>
      <c r="L985">
        <f>IFERROR(VLOOKUP(J985,Customers!A:M,13,FALSE),"")</f>
        <v>138500</v>
      </c>
      <c r="M985" t="str">
        <f>IFERROR(VLOOKUP(J985,Customers!A:H,8,FALSE),"")</f>
        <v>NYC</v>
      </c>
      <c r="N985">
        <f>IFERROR(VLOOKUP(K985,Employees!A:F,6,FALSE),"")</f>
        <v>3</v>
      </c>
      <c r="O985" t="str">
        <f>IFERROR(VLOOKUP(N985,Offices!A:B,2,FALSE),"")</f>
        <v>NYC</v>
      </c>
      <c r="P985" s="6">
        <f>IFERROR(VLOOKUP(J985,Payments!A:C,3,FALSE),"")</f>
        <v>37977</v>
      </c>
      <c r="Q985">
        <f>IFERROR(VLOOKUP(J985,Payments!A:D,4,FALSE),"")</f>
        <v>58793.53</v>
      </c>
      <c r="R985" t="str">
        <f>IFERROR(VLOOKUP(B985,Products!A:C,3,FALSE),"")</f>
        <v>Vintage Cars</v>
      </c>
      <c r="S985">
        <f>IFERROR(VLOOKUP(B985,Products!A:G,7,FALSE),"")</f>
        <v>9354</v>
      </c>
      <c r="T985">
        <f>IFERROR(VLOOKUP(B985,Products!A:I,9,FALSE),"")</f>
        <v>127.13</v>
      </c>
      <c r="U985">
        <f t="shared" si="120"/>
        <v>6</v>
      </c>
      <c r="V985" t="str">
        <f t="shared" si="121"/>
        <v>Yes</v>
      </c>
      <c r="W985">
        <f t="shared" si="122"/>
        <v>2003</v>
      </c>
      <c r="X985">
        <f t="shared" si="123"/>
        <v>12</v>
      </c>
      <c r="Y985">
        <f>IFERROR(VLOOKUP(B985,Products!A:I,8,FALSE),"")</f>
        <v>58.48</v>
      </c>
      <c r="Z985">
        <f t="shared" si="124"/>
        <v>3107</v>
      </c>
      <c r="AA985">
        <f t="shared" si="125"/>
        <v>104.34336525307799</v>
      </c>
      <c r="AB985">
        <f t="shared" si="126"/>
        <v>1</v>
      </c>
      <c r="AC985">
        <f t="shared" si="127"/>
        <v>1586.52</v>
      </c>
    </row>
    <row r="986" spans="1:29">
      <c r="A986">
        <v>10204</v>
      </c>
      <c r="B986" t="s">
        <v>222</v>
      </c>
      <c r="C986">
        <v>27</v>
      </c>
      <c r="D986">
        <v>106.92</v>
      </c>
      <c r="E986">
        <v>14</v>
      </c>
      <c r="F986" s="6">
        <f>IFERROR(VLOOKUP(A986,Orders!A:B,2,FALSE),"")</f>
        <v>37957</v>
      </c>
      <c r="G986" s="6">
        <f>IFERROR(VLOOKUP(A986,Orders!A:C,3,FALSE),"")</f>
        <v>37965</v>
      </c>
      <c r="H986" s="6">
        <f>IFERROR(VLOOKUP(A986,Orders!A:D,4,FALSE),"")</f>
        <v>37959</v>
      </c>
      <c r="I986" t="str">
        <f>IFERROR(VLOOKUP(A986,Orders!A:E,5,FALSE),"")</f>
        <v>Shipped</v>
      </c>
      <c r="J986">
        <f>IFERROR(VLOOKUP(A986,Orders!A:G,7,FALSE),"")</f>
        <v>151</v>
      </c>
      <c r="K986">
        <f>IFERROR(VLOOKUP(J986,Customers!A:L,12,FALSE),"")</f>
        <v>1286</v>
      </c>
      <c r="L986">
        <f>IFERROR(VLOOKUP(J986,Customers!A:M,13,FALSE),"")</f>
        <v>138500</v>
      </c>
      <c r="M986" t="str">
        <f>IFERROR(VLOOKUP(J986,Customers!A:H,8,FALSE),"")</f>
        <v>NYC</v>
      </c>
      <c r="N986">
        <f>IFERROR(VLOOKUP(K986,Employees!A:F,6,FALSE),"")</f>
        <v>3</v>
      </c>
      <c r="O986" t="str">
        <f>IFERROR(VLOOKUP(N986,Offices!A:B,2,FALSE),"")</f>
        <v>NYC</v>
      </c>
      <c r="P986" s="6">
        <f>IFERROR(VLOOKUP(J986,Payments!A:C,3,FALSE),"")</f>
        <v>37977</v>
      </c>
      <c r="Q986">
        <f>IFERROR(VLOOKUP(J986,Payments!A:D,4,FALSE),"")</f>
        <v>58793.53</v>
      </c>
      <c r="R986" t="str">
        <f>IFERROR(VLOOKUP(B986,Products!A:C,3,FALSE),"")</f>
        <v>Classic Cars</v>
      </c>
      <c r="S986">
        <f>IFERROR(VLOOKUP(B986,Products!A:G,7,FALSE),"")</f>
        <v>8164</v>
      </c>
      <c r="T986">
        <f>IFERROR(VLOOKUP(B986,Products!A:I,9,FALSE),"")</f>
        <v>132</v>
      </c>
      <c r="U986">
        <f t="shared" si="120"/>
        <v>6</v>
      </c>
      <c r="V986" t="str">
        <f t="shared" si="121"/>
        <v>Yes</v>
      </c>
      <c r="W986">
        <f t="shared" si="122"/>
        <v>2003</v>
      </c>
      <c r="X986">
        <f t="shared" si="123"/>
        <v>12</v>
      </c>
      <c r="Y986">
        <f>IFERROR(VLOOKUP(B986,Products!A:I,8,FALSE),"")</f>
        <v>56.76</v>
      </c>
      <c r="Z986">
        <f t="shared" si="124"/>
        <v>2886.84</v>
      </c>
      <c r="AA986">
        <f t="shared" si="125"/>
        <v>88.372093023255829</v>
      </c>
      <c r="AB986">
        <f t="shared" si="126"/>
        <v>1</v>
      </c>
      <c r="AC986">
        <f t="shared" si="127"/>
        <v>1354.3200000000002</v>
      </c>
    </row>
    <row r="987" spans="1:29">
      <c r="A987">
        <v>10204</v>
      </c>
      <c r="B987" t="s">
        <v>223</v>
      </c>
      <c r="C987">
        <v>35</v>
      </c>
      <c r="D987">
        <v>132.80000000000001</v>
      </c>
      <c r="E987">
        <v>15</v>
      </c>
      <c r="F987" s="6">
        <f>IFERROR(VLOOKUP(A987,Orders!A:B,2,FALSE),"")</f>
        <v>37957</v>
      </c>
      <c r="G987" s="6">
        <f>IFERROR(VLOOKUP(A987,Orders!A:C,3,FALSE),"")</f>
        <v>37965</v>
      </c>
      <c r="H987" s="6">
        <f>IFERROR(VLOOKUP(A987,Orders!A:D,4,FALSE),"")</f>
        <v>37959</v>
      </c>
      <c r="I987" t="str">
        <f>IFERROR(VLOOKUP(A987,Orders!A:E,5,FALSE),"")</f>
        <v>Shipped</v>
      </c>
      <c r="J987">
        <f>IFERROR(VLOOKUP(A987,Orders!A:G,7,FALSE),"")</f>
        <v>151</v>
      </c>
      <c r="K987">
        <f>IFERROR(VLOOKUP(J987,Customers!A:L,12,FALSE),"")</f>
        <v>1286</v>
      </c>
      <c r="L987">
        <f>IFERROR(VLOOKUP(J987,Customers!A:M,13,FALSE),"")</f>
        <v>138500</v>
      </c>
      <c r="M987" t="str">
        <f>IFERROR(VLOOKUP(J987,Customers!A:H,8,FALSE),"")</f>
        <v>NYC</v>
      </c>
      <c r="N987">
        <f>IFERROR(VLOOKUP(K987,Employees!A:F,6,FALSE),"")</f>
        <v>3</v>
      </c>
      <c r="O987" t="str">
        <f>IFERROR(VLOOKUP(N987,Offices!A:B,2,FALSE),"")</f>
        <v>NYC</v>
      </c>
      <c r="P987" s="6">
        <f>IFERROR(VLOOKUP(J987,Payments!A:C,3,FALSE),"")</f>
        <v>37977</v>
      </c>
      <c r="Q987">
        <f>IFERROR(VLOOKUP(J987,Payments!A:D,4,FALSE),"")</f>
        <v>58793.53</v>
      </c>
      <c r="R987" t="str">
        <f>IFERROR(VLOOKUP(B987,Products!A:C,3,FALSE),"")</f>
        <v>Classic Cars</v>
      </c>
      <c r="S987">
        <f>IFERROR(VLOOKUP(B987,Products!A:G,7,FALSE),"")</f>
        <v>8990</v>
      </c>
      <c r="T987">
        <f>IFERROR(VLOOKUP(B987,Products!A:I,9,FALSE),"")</f>
        <v>141.28</v>
      </c>
      <c r="U987">
        <f t="shared" si="120"/>
        <v>6</v>
      </c>
      <c r="V987" t="str">
        <f t="shared" si="121"/>
        <v>Yes</v>
      </c>
      <c r="W987">
        <f t="shared" si="122"/>
        <v>2003</v>
      </c>
      <c r="X987">
        <f t="shared" si="123"/>
        <v>12</v>
      </c>
      <c r="Y987">
        <f>IFERROR(VLOOKUP(B987,Products!A:I,8,FALSE),"")</f>
        <v>62.16</v>
      </c>
      <c r="Z987">
        <f t="shared" si="124"/>
        <v>4648</v>
      </c>
      <c r="AA987">
        <f t="shared" si="125"/>
        <v>113.64221364221368</v>
      </c>
      <c r="AB987">
        <f t="shared" si="126"/>
        <v>1</v>
      </c>
      <c r="AC987">
        <f t="shared" si="127"/>
        <v>2472.4000000000005</v>
      </c>
    </row>
    <row r="988" spans="1:29">
      <c r="A988">
        <v>10204</v>
      </c>
      <c r="B988" t="s">
        <v>126</v>
      </c>
      <c r="C988">
        <v>29</v>
      </c>
      <c r="D988">
        <v>83.75</v>
      </c>
      <c r="E988">
        <v>5</v>
      </c>
      <c r="F988" s="6">
        <f>IFERROR(VLOOKUP(A988,Orders!A:B,2,FALSE),"")</f>
        <v>37957</v>
      </c>
      <c r="G988" s="6">
        <f>IFERROR(VLOOKUP(A988,Orders!A:C,3,FALSE),"")</f>
        <v>37965</v>
      </c>
      <c r="H988" s="6">
        <f>IFERROR(VLOOKUP(A988,Orders!A:D,4,FALSE),"")</f>
        <v>37959</v>
      </c>
      <c r="I988" t="str">
        <f>IFERROR(VLOOKUP(A988,Orders!A:E,5,FALSE),"")</f>
        <v>Shipped</v>
      </c>
      <c r="J988">
        <f>IFERROR(VLOOKUP(A988,Orders!A:G,7,FALSE),"")</f>
        <v>151</v>
      </c>
      <c r="K988">
        <f>IFERROR(VLOOKUP(J988,Customers!A:L,12,FALSE),"")</f>
        <v>1286</v>
      </c>
      <c r="L988">
        <f>IFERROR(VLOOKUP(J988,Customers!A:M,13,FALSE),"")</f>
        <v>138500</v>
      </c>
      <c r="M988" t="str">
        <f>IFERROR(VLOOKUP(J988,Customers!A:H,8,FALSE),"")</f>
        <v>NYC</v>
      </c>
      <c r="N988">
        <f>IFERROR(VLOOKUP(K988,Employees!A:F,6,FALSE),"")</f>
        <v>3</v>
      </c>
      <c r="O988" t="str">
        <f>IFERROR(VLOOKUP(N988,Offices!A:B,2,FALSE),"")</f>
        <v>NYC</v>
      </c>
      <c r="P988" s="6">
        <f>IFERROR(VLOOKUP(J988,Payments!A:C,3,FALSE),"")</f>
        <v>37977</v>
      </c>
      <c r="Q988">
        <f>IFERROR(VLOOKUP(J988,Payments!A:D,4,FALSE),"")</f>
        <v>58793.53</v>
      </c>
      <c r="R988" t="str">
        <f>IFERROR(VLOOKUP(B988,Products!A:C,3,FALSE),"")</f>
        <v>Vintage Cars</v>
      </c>
      <c r="S988">
        <f>IFERROR(VLOOKUP(B988,Products!A:G,7,FALSE),"")</f>
        <v>6553</v>
      </c>
      <c r="T988">
        <f>IFERROR(VLOOKUP(B988,Products!A:I,9,FALSE),"")</f>
        <v>92.03</v>
      </c>
      <c r="U988">
        <f t="shared" si="120"/>
        <v>6</v>
      </c>
      <c r="V988" t="str">
        <f t="shared" si="121"/>
        <v>Yes</v>
      </c>
      <c r="W988">
        <f t="shared" si="122"/>
        <v>2003</v>
      </c>
      <c r="X988">
        <f t="shared" si="123"/>
        <v>12</v>
      </c>
      <c r="Y988">
        <f>IFERROR(VLOOKUP(B988,Products!A:I,8,FALSE),"")</f>
        <v>43.26</v>
      </c>
      <c r="Z988">
        <f t="shared" si="124"/>
        <v>2428.75</v>
      </c>
      <c r="AA988">
        <f t="shared" si="125"/>
        <v>93.59685621821545</v>
      </c>
      <c r="AB988">
        <f t="shared" si="126"/>
        <v>1</v>
      </c>
      <c r="AC988">
        <f t="shared" si="127"/>
        <v>1174.21</v>
      </c>
    </row>
    <row r="989" spans="1:29">
      <c r="A989">
        <v>10204</v>
      </c>
      <c r="B989" t="s">
        <v>226</v>
      </c>
      <c r="C989">
        <v>45</v>
      </c>
      <c r="D989">
        <v>69.84</v>
      </c>
      <c r="E989">
        <v>6</v>
      </c>
      <c r="F989" s="6">
        <f>IFERROR(VLOOKUP(A989,Orders!A:B,2,FALSE),"")</f>
        <v>37957</v>
      </c>
      <c r="G989" s="6">
        <f>IFERROR(VLOOKUP(A989,Orders!A:C,3,FALSE),"")</f>
        <v>37965</v>
      </c>
      <c r="H989" s="6">
        <f>IFERROR(VLOOKUP(A989,Orders!A:D,4,FALSE),"")</f>
        <v>37959</v>
      </c>
      <c r="I989" t="str">
        <f>IFERROR(VLOOKUP(A989,Orders!A:E,5,FALSE),"")</f>
        <v>Shipped</v>
      </c>
      <c r="J989">
        <f>IFERROR(VLOOKUP(A989,Orders!A:G,7,FALSE),"")</f>
        <v>151</v>
      </c>
      <c r="K989">
        <f>IFERROR(VLOOKUP(J989,Customers!A:L,12,FALSE),"")</f>
        <v>1286</v>
      </c>
      <c r="L989">
        <f>IFERROR(VLOOKUP(J989,Customers!A:M,13,FALSE),"")</f>
        <v>138500</v>
      </c>
      <c r="M989" t="str">
        <f>IFERROR(VLOOKUP(J989,Customers!A:H,8,FALSE),"")</f>
        <v>NYC</v>
      </c>
      <c r="N989">
        <f>IFERROR(VLOOKUP(K989,Employees!A:F,6,FALSE),"")</f>
        <v>3</v>
      </c>
      <c r="O989" t="str">
        <f>IFERROR(VLOOKUP(N989,Offices!A:B,2,FALSE),"")</f>
        <v>NYC</v>
      </c>
      <c r="P989" s="6">
        <f>IFERROR(VLOOKUP(J989,Payments!A:C,3,FALSE),"")</f>
        <v>37977</v>
      </c>
      <c r="Q989">
        <f>IFERROR(VLOOKUP(J989,Payments!A:D,4,FALSE),"")</f>
        <v>58793.53</v>
      </c>
      <c r="R989" t="str">
        <f>IFERROR(VLOOKUP(B989,Products!A:C,3,FALSE),"")</f>
        <v>Classic Cars</v>
      </c>
      <c r="S989">
        <f>IFERROR(VLOOKUP(B989,Products!A:G,7,FALSE),"")</f>
        <v>3209</v>
      </c>
      <c r="T989">
        <f>IFERROR(VLOOKUP(B989,Products!A:I,9,FALSE),"")</f>
        <v>71.27</v>
      </c>
      <c r="U989">
        <f t="shared" si="120"/>
        <v>6</v>
      </c>
      <c r="V989" t="str">
        <f t="shared" si="121"/>
        <v>Yes</v>
      </c>
      <c r="W989">
        <f t="shared" si="122"/>
        <v>2003</v>
      </c>
      <c r="X989">
        <f t="shared" si="123"/>
        <v>12</v>
      </c>
      <c r="Y989">
        <f>IFERROR(VLOOKUP(B989,Products!A:I,8,FALSE),"")</f>
        <v>34.21</v>
      </c>
      <c r="Z989">
        <f t="shared" si="124"/>
        <v>3142.8</v>
      </c>
      <c r="AA989">
        <f t="shared" si="125"/>
        <v>104.15083308973985</v>
      </c>
      <c r="AB989">
        <f t="shared" si="126"/>
        <v>1</v>
      </c>
      <c r="AC989">
        <f t="shared" si="127"/>
        <v>1603.3500000000001</v>
      </c>
    </row>
    <row r="990" spans="1:29">
      <c r="A990">
        <v>10204</v>
      </c>
      <c r="B990" t="s">
        <v>227</v>
      </c>
      <c r="C990">
        <v>20</v>
      </c>
      <c r="D990">
        <v>69.819999999999993</v>
      </c>
      <c r="E990">
        <v>10</v>
      </c>
      <c r="F990" s="6">
        <f>IFERROR(VLOOKUP(A990,Orders!A:B,2,FALSE),"")</f>
        <v>37957</v>
      </c>
      <c r="G990" s="6">
        <f>IFERROR(VLOOKUP(A990,Orders!A:C,3,FALSE),"")</f>
        <v>37965</v>
      </c>
      <c r="H990" s="6">
        <f>IFERROR(VLOOKUP(A990,Orders!A:D,4,FALSE),"")</f>
        <v>37959</v>
      </c>
      <c r="I990" t="str">
        <f>IFERROR(VLOOKUP(A990,Orders!A:E,5,FALSE),"")</f>
        <v>Shipped</v>
      </c>
      <c r="J990">
        <f>IFERROR(VLOOKUP(A990,Orders!A:G,7,FALSE),"")</f>
        <v>151</v>
      </c>
      <c r="K990">
        <f>IFERROR(VLOOKUP(J990,Customers!A:L,12,FALSE),"")</f>
        <v>1286</v>
      </c>
      <c r="L990">
        <f>IFERROR(VLOOKUP(J990,Customers!A:M,13,FALSE),"")</f>
        <v>138500</v>
      </c>
      <c r="M990" t="str">
        <f>IFERROR(VLOOKUP(J990,Customers!A:H,8,FALSE),"")</f>
        <v>NYC</v>
      </c>
      <c r="N990">
        <f>IFERROR(VLOOKUP(K990,Employees!A:F,6,FALSE),"")</f>
        <v>3</v>
      </c>
      <c r="O990" t="str">
        <f>IFERROR(VLOOKUP(N990,Offices!A:B,2,FALSE),"")</f>
        <v>NYC</v>
      </c>
      <c r="P990" s="6">
        <f>IFERROR(VLOOKUP(J990,Payments!A:C,3,FALSE),"")</f>
        <v>37977</v>
      </c>
      <c r="Q990">
        <f>IFERROR(VLOOKUP(J990,Payments!A:D,4,FALSE),"")</f>
        <v>58793.53</v>
      </c>
      <c r="R990" t="str">
        <f>IFERROR(VLOOKUP(B990,Products!A:C,3,FALSE),"")</f>
        <v>Classic Cars</v>
      </c>
      <c r="S990">
        <f>IFERROR(VLOOKUP(B990,Products!A:G,7,FALSE),"")</f>
        <v>1005</v>
      </c>
      <c r="T990">
        <f>IFERROR(VLOOKUP(B990,Products!A:I,9,FALSE),"")</f>
        <v>73.489999999999995</v>
      </c>
      <c r="U990">
        <f t="shared" si="120"/>
        <v>6</v>
      </c>
      <c r="V990" t="str">
        <f t="shared" si="121"/>
        <v>Yes</v>
      </c>
      <c r="W990">
        <f t="shared" si="122"/>
        <v>2003</v>
      </c>
      <c r="X990">
        <f t="shared" si="123"/>
        <v>12</v>
      </c>
      <c r="Y990">
        <f>IFERROR(VLOOKUP(B990,Products!A:I,8,FALSE),"")</f>
        <v>49.24</v>
      </c>
      <c r="Z990">
        <f t="shared" si="124"/>
        <v>1396.3999999999999</v>
      </c>
      <c r="AA990">
        <f t="shared" si="125"/>
        <v>41.795288383428087</v>
      </c>
      <c r="AB990">
        <f t="shared" si="126"/>
        <v>0</v>
      </c>
      <c r="AC990">
        <f t="shared" si="127"/>
        <v>411.5999999999998</v>
      </c>
    </row>
    <row r="991" spans="1:29">
      <c r="A991">
        <v>10204</v>
      </c>
      <c r="B991" t="s">
        <v>228</v>
      </c>
      <c r="C991">
        <v>45</v>
      </c>
      <c r="D991">
        <v>46.79</v>
      </c>
      <c r="E991">
        <v>12</v>
      </c>
      <c r="F991" s="6">
        <f>IFERROR(VLOOKUP(A991,Orders!A:B,2,FALSE),"")</f>
        <v>37957</v>
      </c>
      <c r="G991" s="6">
        <f>IFERROR(VLOOKUP(A991,Orders!A:C,3,FALSE),"")</f>
        <v>37965</v>
      </c>
      <c r="H991" s="6">
        <f>IFERROR(VLOOKUP(A991,Orders!A:D,4,FALSE),"")</f>
        <v>37959</v>
      </c>
      <c r="I991" t="str">
        <f>IFERROR(VLOOKUP(A991,Orders!A:E,5,FALSE),"")</f>
        <v>Shipped</v>
      </c>
      <c r="J991">
        <f>IFERROR(VLOOKUP(A991,Orders!A:G,7,FALSE),"")</f>
        <v>151</v>
      </c>
      <c r="K991">
        <f>IFERROR(VLOOKUP(J991,Customers!A:L,12,FALSE),"")</f>
        <v>1286</v>
      </c>
      <c r="L991">
        <f>IFERROR(VLOOKUP(J991,Customers!A:M,13,FALSE),"")</f>
        <v>138500</v>
      </c>
      <c r="M991" t="str">
        <f>IFERROR(VLOOKUP(J991,Customers!A:H,8,FALSE),"")</f>
        <v>NYC</v>
      </c>
      <c r="N991">
        <f>IFERROR(VLOOKUP(K991,Employees!A:F,6,FALSE),"")</f>
        <v>3</v>
      </c>
      <c r="O991" t="str">
        <f>IFERROR(VLOOKUP(N991,Offices!A:B,2,FALSE),"")</f>
        <v>NYC</v>
      </c>
      <c r="P991" s="6">
        <f>IFERROR(VLOOKUP(J991,Payments!A:C,3,FALSE),"")</f>
        <v>37977</v>
      </c>
      <c r="Q991">
        <f>IFERROR(VLOOKUP(J991,Payments!A:D,4,FALSE),"")</f>
        <v>58793.53</v>
      </c>
      <c r="R991" t="str">
        <f>IFERROR(VLOOKUP(B991,Products!A:C,3,FALSE),"")</f>
        <v>Classic Cars</v>
      </c>
      <c r="S991">
        <f>IFERROR(VLOOKUP(B991,Products!A:G,7,FALSE),"")</f>
        <v>8197</v>
      </c>
      <c r="T991">
        <f>IFERROR(VLOOKUP(B991,Products!A:I,9,FALSE),"")</f>
        <v>50.31</v>
      </c>
      <c r="U991">
        <f t="shared" si="120"/>
        <v>6</v>
      </c>
      <c r="V991" t="str">
        <f t="shared" si="121"/>
        <v>Yes</v>
      </c>
      <c r="W991">
        <f t="shared" si="122"/>
        <v>2003</v>
      </c>
      <c r="X991">
        <f t="shared" si="123"/>
        <v>12</v>
      </c>
      <c r="Y991">
        <f>IFERROR(VLOOKUP(B991,Products!A:I,8,FALSE),"")</f>
        <v>29.18</v>
      </c>
      <c r="Z991">
        <f t="shared" si="124"/>
        <v>2105.5500000000002</v>
      </c>
      <c r="AA991">
        <f t="shared" si="125"/>
        <v>60.349554489376288</v>
      </c>
      <c r="AB991">
        <f t="shared" si="126"/>
        <v>0</v>
      </c>
      <c r="AC991">
        <f t="shared" si="127"/>
        <v>792.44999999999993</v>
      </c>
    </row>
    <row r="992" spans="1:29">
      <c r="A992">
        <v>10204</v>
      </c>
      <c r="B992" t="s">
        <v>229</v>
      </c>
      <c r="C992">
        <v>47</v>
      </c>
      <c r="D992">
        <v>79.06</v>
      </c>
      <c r="E992">
        <v>8</v>
      </c>
      <c r="F992" s="6">
        <f>IFERROR(VLOOKUP(A992,Orders!A:B,2,FALSE),"")</f>
        <v>37957</v>
      </c>
      <c r="G992" s="6">
        <f>IFERROR(VLOOKUP(A992,Orders!A:C,3,FALSE),"")</f>
        <v>37965</v>
      </c>
      <c r="H992" s="6">
        <f>IFERROR(VLOOKUP(A992,Orders!A:D,4,FALSE),"")</f>
        <v>37959</v>
      </c>
      <c r="I992" t="str">
        <f>IFERROR(VLOOKUP(A992,Orders!A:E,5,FALSE),"")</f>
        <v>Shipped</v>
      </c>
      <c r="J992">
        <f>IFERROR(VLOOKUP(A992,Orders!A:G,7,FALSE),"")</f>
        <v>151</v>
      </c>
      <c r="K992">
        <f>IFERROR(VLOOKUP(J992,Customers!A:L,12,FALSE),"")</f>
        <v>1286</v>
      </c>
      <c r="L992">
        <f>IFERROR(VLOOKUP(J992,Customers!A:M,13,FALSE),"")</f>
        <v>138500</v>
      </c>
      <c r="M992" t="str">
        <f>IFERROR(VLOOKUP(J992,Customers!A:H,8,FALSE),"")</f>
        <v>NYC</v>
      </c>
      <c r="N992">
        <f>IFERROR(VLOOKUP(K992,Employees!A:F,6,FALSE),"")</f>
        <v>3</v>
      </c>
      <c r="O992" t="str">
        <f>IFERROR(VLOOKUP(N992,Offices!A:B,2,FALSE),"")</f>
        <v>NYC</v>
      </c>
      <c r="P992" s="6">
        <f>IFERROR(VLOOKUP(J992,Payments!A:C,3,FALSE),"")</f>
        <v>37977</v>
      </c>
      <c r="Q992">
        <f>IFERROR(VLOOKUP(J992,Payments!A:D,4,FALSE),"")</f>
        <v>58793.53</v>
      </c>
      <c r="R992" t="str">
        <f>IFERROR(VLOOKUP(B992,Products!A:C,3,FALSE),"")</f>
        <v>Classic Cars</v>
      </c>
      <c r="S992">
        <f>IFERROR(VLOOKUP(B992,Products!A:G,7,FALSE),"")</f>
        <v>2350</v>
      </c>
      <c r="T992">
        <f>IFERROR(VLOOKUP(B992,Products!A:I,9,FALSE),"")</f>
        <v>90.87</v>
      </c>
      <c r="U992">
        <f t="shared" si="120"/>
        <v>6</v>
      </c>
      <c r="V992" t="str">
        <f t="shared" si="121"/>
        <v>Yes</v>
      </c>
      <c r="W992">
        <f t="shared" si="122"/>
        <v>2003</v>
      </c>
      <c r="X992">
        <f t="shared" si="123"/>
        <v>12</v>
      </c>
      <c r="Y992">
        <f>IFERROR(VLOOKUP(B992,Products!A:I,8,FALSE),"")</f>
        <v>47.25</v>
      </c>
      <c r="Z992">
        <f t="shared" si="124"/>
        <v>3715.82</v>
      </c>
      <c r="AA992">
        <f t="shared" si="125"/>
        <v>67.32275132275133</v>
      </c>
      <c r="AB992">
        <f t="shared" si="126"/>
        <v>1</v>
      </c>
      <c r="AC992">
        <f t="shared" si="127"/>
        <v>1495.0700000000002</v>
      </c>
    </row>
    <row r="993" spans="1:29">
      <c r="A993">
        <v>10204</v>
      </c>
      <c r="B993" t="s">
        <v>230</v>
      </c>
      <c r="C993">
        <v>42</v>
      </c>
      <c r="D993">
        <v>112.74</v>
      </c>
      <c r="E993">
        <v>7</v>
      </c>
      <c r="F993" s="6">
        <f>IFERROR(VLOOKUP(A993,Orders!A:B,2,FALSE),"")</f>
        <v>37957</v>
      </c>
      <c r="G993" s="6">
        <f>IFERROR(VLOOKUP(A993,Orders!A:C,3,FALSE),"")</f>
        <v>37965</v>
      </c>
      <c r="H993" s="6">
        <f>IFERROR(VLOOKUP(A993,Orders!A:D,4,FALSE),"")</f>
        <v>37959</v>
      </c>
      <c r="I993" t="str">
        <f>IFERROR(VLOOKUP(A993,Orders!A:E,5,FALSE),"")</f>
        <v>Shipped</v>
      </c>
      <c r="J993">
        <f>IFERROR(VLOOKUP(A993,Orders!A:G,7,FALSE),"")</f>
        <v>151</v>
      </c>
      <c r="K993">
        <f>IFERROR(VLOOKUP(J993,Customers!A:L,12,FALSE),"")</f>
        <v>1286</v>
      </c>
      <c r="L993">
        <f>IFERROR(VLOOKUP(J993,Customers!A:M,13,FALSE),"")</f>
        <v>138500</v>
      </c>
      <c r="M993" t="str">
        <f>IFERROR(VLOOKUP(J993,Customers!A:H,8,FALSE),"")</f>
        <v>NYC</v>
      </c>
      <c r="N993">
        <f>IFERROR(VLOOKUP(K993,Employees!A:F,6,FALSE),"")</f>
        <v>3</v>
      </c>
      <c r="O993" t="str">
        <f>IFERROR(VLOOKUP(N993,Offices!A:B,2,FALSE),"")</f>
        <v>NYC</v>
      </c>
      <c r="P993" s="6">
        <f>IFERROR(VLOOKUP(J993,Payments!A:C,3,FALSE),"")</f>
        <v>37977</v>
      </c>
      <c r="Q993">
        <f>IFERROR(VLOOKUP(J993,Payments!A:D,4,FALSE),"")</f>
        <v>58793.53</v>
      </c>
      <c r="R993" t="str">
        <f>IFERROR(VLOOKUP(B993,Products!A:C,3,FALSE),"")</f>
        <v>Classic Cars</v>
      </c>
      <c r="S993">
        <f>IFERROR(VLOOKUP(B993,Products!A:G,7,FALSE),"")</f>
        <v>1452</v>
      </c>
      <c r="T993">
        <f>IFERROR(VLOOKUP(B993,Products!A:I,9,FALSE),"")</f>
        <v>117.44</v>
      </c>
      <c r="U993">
        <f t="shared" si="120"/>
        <v>6</v>
      </c>
      <c r="V993" t="str">
        <f t="shared" si="121"/>
        <v>Yes</v>
      </c>
      <c r="W993">
        <f t="shared" si="122"/>
        <v>2003</v>
      </c>
      <c r="X993">
        <f t="shared" si="123"/>
        <v>12</v>
      </c>
      <c r="Y993">
        <f>IFERROR(VLOOKUP(B993,Products!A:I,8,FALSE),"")</f>
        <v>72.819999999999993</v>
      </c>
      <c r="Z993">
        <f t="shared" si="124"/>
        <v>4735.08</v>
      </c>
      <c r="AA993">
        <f t="shared" si="125"/>
        <v>54.820104366932163</v>
      </c>
      <c r="AB993">
        <f t="shared" si="126"/>
        <v>0</v>
      </c>
      <c r="AC993">
        <f t="shared" si="127"/>
        <v>1676.64</v>
      </c>
    </row>
    <row r="994" spans="1:29">
      <c r="A994">
        <v>10204</v>
      </c>
      <c r="B994" t="s">
        <v>231</v>
      </c>
      <c r="C994">
        <v>40</v>
      </c>
      <c r="D994">
        <v>84.75</v>
      </c>
      <c r="E994">
        <v>9</v>
      </c>
      <c r="F994" s="6">
        <f>IFERROR(VLOOKUP(A994,Orders!A:B,2,FALSE),"")</f>
        <v>37957</v>
      </c>
      <c r="G994" s="6">
        <f>IFERROR(VLOOKUP(A994,Orders!A:C,3,FALSE),"")</f>
        <v>37965</v>
      </c>
      <c r="H994" s="6">
        <f>IFERROR(VLOOKUP(A994,Orders!A:D,4,FALSE),"")</f>
        <v>37959</v>
      </c>
      <c r="I994" t="str">
        <f>IFERROR(VLOOKUP(A994,Orders!A:E,5,FALSE),"")</f>
        <v>Shipped</v>
      </c>
      <c r="J994">
        <f>IFERROR(VLOOKUP(A994,Orders!A:G,7,FALSE),"")</f>
        <v>151</v>
      </c>
      <c r="K994">
        <f>IFERROR(VLOOKUP(J994,Customers!A:L,12,FALSE),"")</f>
        <v>1286</v>
      </c>
      <c r="L994">
        <f>IFERROR(VLOOKUP(J994,Customers!A:M,13,FALSE),"")</f>
        <v>138500</v>
      </c>
      <c r="M994" t="str">
        <f>IFERROR(VLOOKUP(J994,Customers!A:H,8,FALSE),"")</f>
        <v>NYC</v>
      </c>
      <c r="N994">
        <f>IFERROR(VLOOKUP(K994,Employees!A:F,6,FALSE),"")</f>
        <v>3</v>
      </c>
      <c r="O994" t="str">
        <f>IFERROR(VLOOKUP(N994,Offices!A:B,2,FALSE),"")</f>
        <v>NYC</v>
      </c>
      <c r="P994" s="6">
        <f>IFERROR(VLOOKUP(J994,Payments!A:C,3,FALSE),"")</f>
        <v>37977</v>
      </c>
      <c r="Q994">
        <f>IFERROR(VLOOKUP(J994,Payments!A:D,4,FALSE),"")</f>
        <v>58793.53</v>
      </c>
      <c r="R994" t="str">
        <f>IFERROR(VLOOKUP(B994,Products!A:C,3,FALSE),"")</f>
        <v>Classic Cars</v>
      </c>
      <c r="S994">
        <f>IFERROR(VLOOKUP(B994,Products!A:G,7,FALSE),"")</f>
        <v>4695</v>
      </c>
      <c r="T994">
        <f>IFERROR(VLOOKUP(B994,Products!A:I,9,FALSE),"")</f>
        <v>85.61</v>
      </c>
      <c r="U994">
        <f t="shared" si="120"/>
        <v>6</v>
      </c>
      <c r="V994" t="str">
        <f t="shared" si="121"/>
        <v>Yes</v>
      </c>
      <c r="W994">
        <f t="shared" si="122"/>
        <v>2003</v>
      </c>
      <c r="X994">
        <f t="shared" si="123"/>
        <v>12</v>
      </c>
      <c r="Y994">
        <f>IFERROR(VLOOKUP(B994,Products!A:I,8,FALSE),"")</f>
        <v>50.51</v>
      </c>
      <c r="Z994">
        <f t="shared" si="124"/>
        <v>3390</v>
      </c>
      <c r="AA994">
        <f t="shared" si="125"/>
        <v>67.78855672144131</v>
      </c>
      <c r="AB994">
        <f t="shared" si="126"/>
        <v>1</v>
      </c>
      <c r="AC994">
        <f t="shared" si="127"/>
        <v>1369.6000000000001</v>
      </c>
    </row>
    <row r="995" spans="1:29">
      <c r="A995">
        <v>10204</v>
      </c>
      <c r="B995" t="s">
        <v>232</v>
      </c>
      <c r="C995">
        <v>48</v>
      </c>
      <c r="D995">
        <v>104.94</v>
      </c>
      <c r="E995">
        <v>11</v>
      </c>
      <c r="F995" s="6">
        <f>IFERROR(VLOOKUP(A995,Orders!A:B,2,FALSE),"")</f>
        <v>37957</v>
      </c>
      <c r="G995" s="6">
        <f>IFERROR(VLOOKUP(A995,Orders!A:C,3,FALSE),"")</f>
        <v>37965</v>
      </c>
      <c r="H995" s="6">
        <f>IFERROR(VLOOKUP(A995,Orders!A:D,4,FALSE),"")</f>
        <v>37959</v>
      </c>
      <c r="I995" t="str">
        <f>IFERROR(VLOOKUP(A995,Orders!A:E,5,FALSE),"")</f>
        <v>Shipped</v>
      </c>
      <c r="J995">
        <f>IFERROR(VLOOKUP(A995,Orders!A:G,7,FALSE),"")</f>
        <v>151</v>
      </c>
      <c r="K995">
        <f>IFERROR(VLOOKUP(J995,Customers!A:L,12,FALSE),"")</f>
        <v>1286</v>
      </c>
      <c r="L995">
        <f>IFERROR(VLOOKUP(J995,Customers!A:M,13,FALSE),"")</f>
        <v>138500</v>
      </c>
      <c r="M995" t="str">
        <f>IFERROR(VLOOKUP(J995,Customers!A:H,8,FALSE),"")</f>
        <v>NYC</v>
      </c>
      <c r="N995">
        <f>IFERROR(VLOOKUP(K995,Employees!A:F,6,FALSE),"")</f>
        <v>3</v>
      </c>
      <c r="O995" t="str">
        <f>IFERROR(VLOOKUP(N995,Offices!A:B,2,FALSE),"")</f>
        <v>NYC</v>
      </c>
      <c r="P995" s="6">
        <f>IFERROR(VLOOKUP(J995,Payments!A:C,3,FALSE),"")</f>
        <v>37977</v>
      </c>
      <c r="Q995">
        <f>IFERROR(VLOOKUP(J995,Payments!A:D,4,FALSE),"")</f>
        <v>58793.53</v>
      </c>
      <c r="R995" t="str">
        <f>IFERROR(VLOOKUP(B995,Products!A:C,3,FALSE),"")</f>
        <v>Classic Cars</v>
      </c>
      <c r="S995">
        <f>IFERROR(VLOOKUP(B995,Products!A:G,7,FALSE),"")</f>
        <v>9446</v>
      </c>
      <c r="T995">
        <f>IFERROR(VLOOKUP(B995,Products!A:I,9,FALSE),"")</f>
        <v>107.08</v>
      </c>
      <c r="U995">
        <f t="shared" si="120"/>
        <v>6</v>
      </c>
      <c r="V995" t="str">
        <f t="shared" si="121"/>
        <v>Yes</v>
      </c>
      <c r="W995">
        <f t="shared" si="122"/>
        <v>2003</v>
      </c>
      <c r="X995">
        <f t="shared" si="123"/>
        <v>12</v>
      </c>
      <c r="Y995">
        <f>IFERROR(VLOOKUP(B995,Products!A:I,8,FALSE),"")</f>
        <v>62.11</v>
      </c>
      <c r="Z995">
        <f t="shared" si="124"/>
        <v>5037.12</v>
      </c>
      <c r="AA995">
        <f t="shared" si="125"/>
        <v>68.958299790693928</v>
      </c>
      <c r="AB995">
        <f t="shared" si="126"/>
        <v>1</v>
      </c>
      <c r="AC995">
        <f t="shared" si="127"/>
        <v>2055.84</v>
      </c>
    </row>
    <row r="996" spans="1:29">
      <c r="A996">
        <v>10204</v>
      </c>
      <c r="B996" t="s">
        <v>127</v>
      </c>
      <c r="C996">
        <v>39</v>
      </c>
      <c r="D996">
        <v>34.880000000000003</v>
      </c>
      <c r="E996">
        <v>2</v>
      </c>
      <c r="F996" s="6">
        <f>IFERROR(VLOOKUP(A996,Orders!A:B,2,FALSE),"")</f>
        <v>37957</v>
      </c>
      <c r="G996" s="6">
        <f>IFERROR(VLOOKUP(A996,Orders!A:C,3,FALSE),"")</f>
        <v>37965</v>
      </c>
      <c r="H996" s="6">
        <f>IFERROR(VLOOKUP(A996,Orders!A:D,4,FALSE),"")</f>
        <v>37959</v>
      </c>
      <c r="I996" t="str">
        <f>IFERROR(VLOOKUP(A996,Orders!A:E,5,FALSE),"")</f>
        <v>Shipped</v>
      </c>
      <c r="J996">
        <f>IFERROR(VLOOKUP(A996,Orders!A:G,7,FALSE),"")</f>
        <v>151</v>
      </c>
      <c r="K996">
        <f>IFERROR(VLOOKUP(J996,Customers!A:L,12,FALSE),"")</f>
        <v>1286</v>
      </c>
      <c r="L996">
        <f>IFERROR(VLOOKUP(J996,Customers!A:M,13,FALSE),"")</f>
        <v>138500</v>
      </c>
      <c r="M996" t="str">
        <f>IFERROR(VLOOKUP(J996,Customers!A:H,8,FALSE),"")</f>
        <v>NYC</v>
      </c>
      <c r="N996">
        <f>IFERROR(VLOOKUP(K996,Employees!A:F,6,FALSE),"")</f>
        <v>3</v>
      </c>
      <c r="O996" t="str">
        <f>IFERROR(VLOOKUP(N996,Offices!A:B,2,FALSE),"")</f>
        <v>NYC</v>
      </c>
      <c r="P996" s="6">
        <f>IFERROR(VLOOKUP(J996,Payments!A:C,3,FALSE),"")</f>
        <v>37977</v>
      </c>
      <c r="Q996">
        <f>IFERROR(VLOOKUP(J996,Payments!A:D,4,FALSE),"")</f>
        <v>58793.53</v>
      </c>
      <c r="R996" t="str">
        <f>IFERROR(VLOOKUP(B996,Products!A:C,3,FALSE),"")</f>
        <v>Vintage Cars</v>
      </c>
      <c r="S996">
        <f>IFERROR(VLOOKUP(B996,Products!A:G,7,FALSE),"")</f>
        <v>2081</v>
      </c>
      <c r="T996">
        <f>IFERROR(VLOOKUP(B996,Products!A:I,9,FALSE),"")</f>
        <v>41.03</v>
      </c>
      <c r="U996">
        <f t="shared" si="120"/>
        <v>6</v>
      </c>
      <c r="V996" t="str">
        <f t="shared" si="121"/>
        <v>Yes</v>
      </c>
      <c r="W996">
        <f t="shared" si="122"/>
        <v>2003</v>
      </c>
      <c r="X996">
        <f t="shared" si="123"/>
        <v>12</v>
      </c>
      <c r="Y996">
        <f>IFERROR(VLOOKUP(B996,Products!A:I,8,FALSE),"")</f>
        <v>21.75</v>
      </c>
      <c r="Z996">
        <f t="shared" si="124"/>
        <v>1360.3200000000002</v>
      </c>
      <c r="AA996">
        <f t="shared" si="125"/>
        <v>60.367816091954026</v>
      </c>
      <c r="AB996">
        <f t="shared" si="126"/>
        <v>0</v>
      </c>
      <c r="AC996">
        <f t="shared" si="127"/>
        <v>512.07000000000005</v>
      </c>
    </row>
    <row r="997" spans="1:29">
      <c r="A997">
        <v>10205</v>
      </c>
      <c r="B997" t="s">
        <v>132</v>
      </c>
      <c r="C997">
        <v>36</v>
      </c>
      <c r="D997">
        <v>98.63</v>
      </c>
      <c r="E997">
        <v>2</v>
      </c>
      <c r="F997" s="6">
        <f>IFERROR(VLOOKUP(A997,Orders!A:B,2,FALSE),"")</f>
        <v>37958</v>
      </c>
      <c r="G997" s="6">
        <f>IFERROR(VLOOKUP(A997,Orders!A:C,3,FALSE),"")</f>
        <v>37964</v>
      </c>
      <c r="H997" s="6">
        <f>IFERROR(VLOOKUP(A997,Orders!A:D,4,FALSE),"")</f>
        <v>37962</v>
      </c>
      <c r="I997" t="str">
        <f>IFERROR(VLOOKUP(A997,Orders!A:E,5,FALSE),"")</f>
        <v>Shipped</v>
      </c>
      <c r="J997">
        <f>IFERROR(VLOOKUP(A997,Orders!A:G,7,FALSE),"")</f>
        <v>141</v>
      </c>
      <c r="K997">
        <f>IFERROR(VLOOKUP(J997,Customers!A:L,12,FALSE),"")</f>
        <v>1370</v>
      </c>
      <c r="L997">
        <f>IFERROR(VLOOKUP(J997,Customers!A:M,13,FALSE),"")</f>
        <v>227600</v>
      </c>
      <c r="M997" t="str">
        <f>IFERROR(VLOOKUP(J997,Customers!A:H,8,FALSE),"")</f>
        <v>Madrid</v>
      </c>
      <c r="N997">
        <f>IFERROR(VLOOKUP(K997,Employees!A:F,6,FALSE),"")</f>
        <v>4</v>
      </c>
      <c r="O997" t="str">
        <f>IFERROR(VLOOKUP(N997,Offices!A:B,2,FALSE),"")</f>
        <v>Paris</v>
      </c>
      <c r="P997" s="6">
        <f>IFERROR(VLOOKUP(J997,Payments!A:C,3,FALSE),"")</f>
        <v>37821</v>
      </c>
      <c r="Q997">
        <f>IFERROR(VLOOKUP(J997,Payments!A:D,4,FALSE),"")</f>
        <v>36251.03</v>
      </c>
      <c r="R997" t="str">
        <f>IFERROR(VLOOKUP(B997,Products!A:C,3,FALSE),"")</f>
        <v>Vintage Cars</v>
      </c>
      <c r="S997">
        <f>IFERROR(VLOOKUP(B997,Products!A:G,7,FALSE),"")</f>
        <v>8693</v>
      </c>
      <c r="T997">
        <f>IFERROR(VLOOKUP(B997,Products!A:I,9,FALSE),"")</f>
        <v>102.74</v>
      </c>
      <c r="U997">
        <f t="shared" si="120"/>
        <v>2</v>
      </c>
      <c r="V997" t="str">
        <f t="shared" si="121"/>
        <v>Yes</v>
      </c>
      <c r="W997">
        <f t="shared" si="122"/>
        <v>2003</v>
      </c>
      <c r="X997">
        <f t="shared" si="123"/>
        <v>12</v>
      </c>
      <c r="Y997">
        <f>IFERROR(VLOOKUP(B997,Products!A:I,8,FALSE),"")</f>
        <v>60.62</v>
      </c>
      <c r="Z997">
        <f t="shared" si="124"/>
        <v>3550.68</v>
      </c>
      <c r="AA997">
        <f t="shared" si="125"/>
        <v>62.702078521939953</v>
      </c>
      <c r="AB997">
        <f t="shared" si="126"/>
        <v>0</v>
      </c>
      <c r="AC997">
        <f t="shared" si="127"/>
        <v>1368.36</v>
      </c>
    </row>
    <row r="998" spans="1:29">
      <c r="A998">
        <v>10205</v>
      </c>
      <c r="B998" t="s">
        <v>133</v>
      </c>
      <c r="C998">
        <v>48</v>
      </c>
      <c r="D998">
        <v>45.82</v>
      </c>
      <c r="E998">
        <v>1</v>
      </c>
      <c r="F998" s="6">
        <f>IFERROR(VLOOKUP(A998,Orders!A:B,2,FALSE),"")</f>
        <v>37958</v>
      </c>
      <c r="G998" s="6">
        <f>IFERROR(VLOOKUP(A998,Orders!A:C,3,FALSE),"")</f>
        <v>37964</v>
      </c>
      <c r="H998" s="6">
        <f>IFERROR(VLOOKUP(A998,Orders!A:D,4,FALSE),"")</f>
        <v>37962</v>
      </c>
      <c r="I998" t="str">
        <f>IFERROR(VLOOKUP(A998,Orders!A:E,5,FALSE),"")</f>
        <v>Shipped</v>
      </c>
      <c r="J998">
        <f>IFERROR(VLOOKUP(A998,Orders!A:G,7,FALSE),"")</f>
        <v>141</v>
      </c>
      <c r="K998">
        <f>IFERROR(VLOOKUP(J998,Customers!A:L,12,FALSE),"")</f>
        <v>1370</v>
      </c>
      <c r="L998">
        <f>IFERROR(VLOOKUP(J998,Customers!A:M,13,FALSE),"")</f>
        <v>227600</v>
      </c>
      <c r="M998" t="str">
        <f>IFERROR(VLOOKUP(J998,Customers!A:H,8,FALSE),"")</f>
        <v>Madrid</v>
      </c>
      <c r="N998">
        <f>IFERROR(VLOOKUP(K998,Employees!A:F,6,FALSE),"")</f>
        <v>4</v>
      </c>
      <c r="O998" t="str">
        <f>IFERROR(VLOOKUP(N998,Offices!A:B,2,FALSE),"")</f>
        <v>Paris</v>
      </c>
      <c r="P998" s="6">
        <f>IFERROR(VLOOKUP(J998,Payments!A:C,3,FALSE),"")</f>
        <v>37821</v>
      </c>
      <c r="Q998">
        <f>IFERROR(VLOOKUP(J998,Payments!A:D,4,FALSE),"")</f>
        <v>36251.03</v>
      </c>
      <c r="R998" t="str">
        <f>IFERROR(VLOOKUP(B998,Products!A:C,3,FALSE),"")</f>
        <v>Vintage Cars</v>
      </c>
      <c r="S998">
        <f>IFERROR(VLOOKUP(B998,Products!A:G,7,FALSE),"")</f>
        <v>8635</v>
      </c>
      <c r="T998">
        <f>IFERROR(VLOOKUP(B998,Products!A:I,9,FALSE),"")</f>
        <v>53.91</v>
      </c>
      <c r="U998">
        <f t="shared" si="120"/>
        <v>2</v>
      </c>
      <c r="V998" t="str">
        <f t="shared" si="121"/>
        <v>Yes</v>
      </c>
      <c r="W998">
        <f t="shared" si="122"/>
        <v>2003</v>
      </c>
      <c r="X998">
        <f t="shared" si="123"/>
        <v>12</v>
      </c>
      <c r="Y998">
        <f>IFERROR(VLOOKUP(B998,Products!A:I,8,FALSE),"")</f>
        <v>24.26</v>
      </c>
      <c r="Z998">
        <f t="shared" si="124"/>
        <v>2199.36</v>
      </c>
      <c r="AA998">
        <f t="shared" si="125"/>
        <v>88.870568837592728</v>
      </c>
      <c r="AB998">
        <f t="shared" si="126"/>
        <v>1</v>
      </c>
      <c r="AC998">
        <f t="shared" si="127"/>
        <v>1034.8799999999999</v>
      </c>
    </row>
    <row r="999" spans="1:29">
      <c r="A999">
        <v>10205</v>
      </c>
      <c r="B999" t="s">
        <v>129</v>
      </c>
      <c r="C999">
        <v>40</v>
      </c>
      <c r="D999">
        <v>138.38</v>
      </c>
      <c r="E999">
        <v>3</v>
      </c>
      <c r="F999" s="6">
        <f>IFERROR(VLOOKUP(A999,Orders!A:B,2,FALSE),"")</f>
        <v>37958</v>
      </c>
      <c r="G999" s="6">
        <f>IFERROR(VLOOKUP(A999,Orders!A:C,3,FALSE),"")</f>
        <v>37964</v>
      </c>
      <c r="H999" s="6">
        <f>IFERROR(VLOOKUP(A999,Orders!A:D,4,FALSE),"")</f>
        <v>37962</v>
      </c>
      <c r="I999" t="str">
        <f>IFERROR(VLOOKUP(A999,Orders!A:E,5,FALSE),"")</f>
        <v>Shipped</v>
      </c>
      <c r="J999">
        <f>IFERROR(VLOOKUP(A999,Orders!A:G,7,FALSE),"")</f>
        <v>141</v>
      </c>
      <c r="K999">
        <f>IFERROR(VLOOKUP(J999,Customers!A:L,12,FALSE),"")</f>
        <v>1370</v>
      </c>
      <c r="L999">
        <f>IFERROR(VLOOKUP(J999,Customers!A:M,13,FALSE),"")</f>
        <v>227600</v>
      </c>
      <c r="M999" t="str">
        <f>IFERROR(VLOOKUP(J999,Customers!A:H,8,FALSE),"")</f>
        <v>Madrid</v>
      </c>
      <c r="N999">
        <f>IFERROR(VLOOKUP(K999,Employees!A:F,6,FALSE),"")</f>
        <v>4</v>
      </c>
      <c r="O999" t="str">
        <f>IFERROR(VLOOKUP(N999,Offices!A:B,2,FALSE),"")</f>
        <v>Paris</v>
      </c>
      <c r="P999" s="6">
        <f>IFERROR(VLOOKUP(J999,Payments!A:C,3,FALSE),"")</f>
        <v>37821</v>
      </c>
      <c r="Q999">
        <f>IFERROR(VLOOKUP(J999,Payments!A:D,4,FALSE),"")</f>
        <v>36251.03</v>
      </c>
      <c r="R999" t="str">
        <f>IFERROR(VLOOKUP(B999,Products!A:C,3,FALSE),"")</f>
        <v>Vintage Cars</v>
      </c>
      <c r="S999">
        <f>IFERROR(VLOOKUP(B999,Products!A:G,7,FALSE),"")</f>
        <v>548</v>
      </c>
      <c r="T999">
        <f>IFERROR(VLOOKUP(B999,Products!A:I,9,FALSE),"")</f>
        <v>168.75</v>
      </c>
      <c r="U999">
        <f t="shared" si="120"/>
        <v>2</v>
      </c>
      <c r="V999" t="str">
        <f t="shared" si="121"/>
        <v>Yes</v>
      </c>
      <c r="W999">
        <f t="shared" si="122"/>
        <v>2003</v>
      </c>
      <c r="X999">
        <f t="shared" si="123"/>
        <v>12</v>
      </c>
      <c r="Y999">
        <f>IFERROR(VLOOKUP(B999,Products!A:I,8,FALSE),"")</f>
        <v>72.56</v>
      </c>
      <c r="Z999">
        <f t="shared" si="124"/>
        <v>5535.2</v>
      </c>
      <c r="AA999">
        <f t="shared" si="125"/>
        <v>90.71113561190738</v>
      </c>
      <c r="AB999">
        <f t="shared" si="126"/>
        <v>1</v>
      </c>
      <c r="AC999">
        <f t="shared" si="127"/>
        <v>2632.7999999999997</v>
      </c>
    </row>
    <row r="1000" spans="1:29">
      <c r="A1000">
        <v>10205</v>
      </c>
      <c r="B1000" t="s">
        <v>130</v>
      </c>
      <c r="C1000">
        <v>32</v>
      </c>
      <c r="D1000">
        <v>27.88</v>
      </c>
      <c r="E1000">
        <v>5</v>
      </c>
      <c r="F1000" s="6">
        <f>IFERROR(VLOOKUP(A1000,Orders!A:B,2,FALSE),"")</f>
        <v>37958</v>
      </c>
      <c r="G1000" s="6">
        <f>IFERROR(VLOOKUP(A1000,Orders!A:C,3,FALSE),"")</f>
        <v>37964</v>
      </c>
      <c r="H1000" s="6">
        <f>IFERROR(VLOOKUP(A1000,Orders!A:D,4,FALSE),"")</f>
        <v>37962</v>
      </c>
      <c r="I1000" t="str">
        <f>IFERROR(VLOOKUP(A1000,Orders!A:E,5,FALSE),"")</f>
        <v>Shipped</v>
      </c>
      <c r="J1000">
        <f>IFERROR(VLOOKUP(A1000,Orders!A:G,7,FALSE),"")</f>
        <v>141</v>
      </c>
      <c r="K1000">
        <f>IFERROR(VLOOKUP(J1000,Customers!A:L,12,FALSE),"")</f>
        <v>1370</v>
      </c>
      <c r="L1000">
        <f>IFERROR(VLOOKUP(J1000,Customers!A:M,13,FALSE),"")</f>
        <v>227600</v>
      </c>
      <c r="M1000" t="str">
        <f>IFERROR(VLOOKUP(J1000,Customers!A:H,8,FALSE),"")</f>
        <v>Madrid</v>
      </c>
      <c r="N1000">
        <f>IFERROR(VLOOKUP(K1000,Employees!A:F,6,FALSE),"")</f>
        <v>4</v>
      </c>
      <c r="O1000" t="str">
        <f>IFERROR(VLOOKUP(N1000,Offices!A:B,2,FALSE),"")</f>
        <v>Paris</v>
      </c>
      <c r="P1000" s="6">
        <f>IFERROR(VLOOKUP(J1000,Payments!A:C,3,FALSE),"")</f>
        <v>37821</v>
      </c>
      <c r="Q1000">
        <f>IFERROR(VLOOKUP(J1000,Payments!A:D,4,FALSE),"")</f>
        <v>36251.03</v>
      </c>
      <c r="R1000" t="str">
        <f>IFERROR(VLOOKUP(B1000,Products!A:C,3,FALSE),"")</f>
        <v>Vintage Cars</v>
      </c>
      <c r="S1000">
        <f>IFERROR(VLOOKUP(B1000,Products!A:G,7,FALSE),"")</f>
        <v>7332</v>
      </c>
      <c r="T1000">
        <f>IFERROR(VLOOKUP(B1000,Products!A:I,9,FALSE),"")</f>
        <v>33.19</v>
      </c>
      <c r="U1000">
        <f t="shared" si="120"/>
        <v>2</v>
      </c>
      <c r="V1000" t="str">
        <f t="shared" si="121"/>
        <v>Yes</v>
      </c>
      <c r="W1000">
        <f t="shared" si="122"/>
        <v>2003</v>
      </c>
      <c r="X1000">
        <f t="shared" si="123"/>
        <v>12</v>
      </c>
      <c r="Y1000">
        <f>IFERROR(VLOOKUP(B1000,Products!A:I,8,FALSE),"")</f>
        <v>22.57</v>
      </c>
      <c r="Z1000">
        <f t="shared" si="124"/>
        <v>892.16</v>
      </c>
      <c r="AA1000">
        <f t="shared" si="125"/>
        <v>23.526805494018603</v>
      </c>
      <c r="AB1000">
        <f t="shared" si="126"/>
        <v>0</v>
      </c>
      <c r="AC1000">
        <f t="shared" si="127"/>
        <v>169.91999999999996</v>
      </c>
    </row>
    <row r="1001" spans="1:29">
      <c r="A1001">
        <v>10205</v>
      </c>
      <c r="B1001" t="s">
        <v>131</v>
      </c>
      <c r="C1001">
        <v>24</v>
      </c>
      <c r="D1001">
        <v>36.74</v>
      </c>
      <c r="E1001">
        <v>4</v>
      </c>
      <c r="F1001" s="6">
        <f>IFERROR(VLOOKUP(A1001,Orders!A:B,2,FALSE),"")</f>
        <v>37958</v>
      </c>
      <c r="G1001" s="6">
        <f>IFERROR(VLOOKUP(A1001,Orders!A:C,3,FALSE),"")</f>
        <v>37964</v>
      </c>
      <c r="H1001" s="6">
        <f>IFERROR(VLOOKUP(A1001,Orders!A:D,4,FALSE),"")</f>
        <v>37962</v>
      </c>
      <c r="I1001" t="str">
        <f>IFERROR(VLOOKUP(A1001,Orders!A:E,5,FALSE),"")</f>
        <v>Shipped</v>
      </c>
      <c r="J1001">
        <f>IFERROR(VLOOKUP(A1001,Orders!A:G,7,FALSE),"")</f>
        <v>141</v>
      </c>
      <c r="K1001">
        <f>IFERROR(VLOOKUP(J1001,Customers!A:L,12,FALSE),"")</f>
        <v>1370</v>
      </c>
      <c r="L1001">
        <f>IFERROR(VLOOKUP(J1001,Customers!A:M,13,FALSE),"")</f>
        <v>227600</v>
      </c>
      <c r="M1001" t="str">
        <f>IFERROR(VLOOKUP(J1001,Customers!A:H,8,FALSE),"")</f>
        <v>Madrid</v>
      </c>
      <c r="N1001">
        <f>IFERROR(VLOOKUP(K1001,Employees!A:F,6,FALSE),"")</f>
        <v>4</v>
      </c>
      <c r="O1001" t="str">
        <f>IFERROR(VLOOKUP(N1001,Offices!A:B,2,FALSE),"")</f>
        <v>Paris</v>
      </c>
      <c r="P1001" s="6">
        <f>IFERROR(VLOOKUP(J1001,Payments!A:C,3,FALSE),"")</f>
        <v>37821</v>
      </c>
      <c r="Q1001">
        <f>IFERROR(VLOOKUP(J1001,Payments!A:D,4,FALSE),"")</f>
        <v>36251.03</v>
      </c>
      <c r="R1001" t="str">
        <f>IFERROR(VLOOKUP(B1001,Products!A:C,3,FALSE),"")</f>
        <v>Vintage Cars</v>
      </c>
      <c r="S1001">
        <f>IFERROR(VLOOKUP(B1001,Products!A:G,7,FALSE),"")</f>
        <v>2847</v>
      </c>
      <c r="T1001">
        <f>IFERROR(VLOOKUP(B1001,Products!A:I,9,FALSE),"")</f>
        <v>44.8</v>
      </c>
      <c r="U1001">
        <f t="shared" si="120"/>
        <v>2</v>
      </c>
      <c r="V1001" t="str">
        <f t="shared" si="121"/>
        <v>Yes</v>
      </c>
      <c r="W1001">
        <f t="shared" si="122"/>
        <v>2003</v>
      </c>
      <c r="X1001">
        <f t="shared" si="123"/>
        <v>12</v>
      </c>
      <c r="Y1001">
        <f>IFERROR(VLOOKUP(B1001,Products!A:I,8,FALSE),"")</f>
        <v>20.61</v>
      </c>
      <c r="Z1001">
        <f t="shared" si="124"/>
        <v>881.76</v>
      </c>
      <c r="AA1001">
        <f t="shared" si="125"/>
        <v>78.262979136341599</v>
      </c>
      <c r="AB1001">
        <f t="shared" si="126"/>
        <v>1</v>
      </c>
      <c r="AC1001">
        <f t="shared" si="127"/>
        <v>387.12000000000006</v>
      </c>
    </row>
    <row r="1002" spans="1:29">
      <c r="A1002">
        <v>10206</v>
      </c>
      <c r="B1002" t="s">
        <v>134</v>
      </c>
      <c r="C1002">
        <v>47</v>
      </c>
      <c r="D1002">
        <v>203.59</v>
      </c>
      <c r="E1002">
        <v>6</v>
      </c>
      <c r="F1002" s="6">
        <f>IFERROR(VLOOKUP(A1002,Orders!A:B,2,FALSE),"")</f>
        <v>37960</v>
      </c>
      <c r="G1002" s="6">
        <f>IFERROR(VLOOKUP(A1002,Orders!A:C,3,FALSE),"")</f>
        <v>37968</v>
      </c>
      <c r="H1002" s="6">
        <f>IFERROR(VLOOKUP(A1002,Orders!A:D,4,FALSE),"")</f>
        <v>37963</v>
      </c>
      <c r="I1002" t="str">
        <f>IFERROR(VLOOKUP(A1002,Orders!A:E,5,FALSE),"")</f>
        <v>Shipped</v>
      </c>
      <c r="J1002">
        <f>IFERROR(VLOOKUP(A1002,Orders!A:G,7,FALSE),"")</f>
        <v>202</v>
      </c>
      <c r="K1002">
        <f>IFERROR(VLOOKUP(J1002,Customers!A:L,12,FALSE),"")</f>
        <v>1323</v>
      </c>
      <c r="L1002">
        <f>IFERROR(VLOOKUP(J1002,Customers!A:M,13,FALSE),"")</f>
        <v>90300</v>
      </c>
      <c r="M1002" t="str">
        <f>IFERROR(VLOOKUP(J1002,Customers!A:H,8,FALSE),"")</f>
        <v>Vancouver</v>
      </c>
      <c r="N1002">
        <f>IFERROR(VLOOKUP(K1002,Employees!A:F,6,FALSE),"")</f>
        <v>3</v>
      </c>
      <c r="O1002" t="str">
        <f>IFERROR(VLOOKUP(N1002,Offices!A:B,2,FALSE),"")</f>
        <v>NYC</v>
      </c>
      <c r="P1002" s="6">
        <f>IFERROR(VLOOKUP(J1002,Payments!A:C,3,FALSE),"")</f>
        <v>37973</v>
      </c>
      <c r="Q1002">
        <f>IFERROR(VLOOKUP(J1002,Payments!A:D,4,FALSE),"")</f>
        <v>36527.61</v>
      </c>
      <c r="R1002" t="str">
        <f>IFERROR(VLOOKUP(B1002,Products!A:C,3,FALSE),"")</f>
        <v>Classic Cars</v>
      </c>
      <c r="S1002">
        <f>IFERROR(VLOOKUP(B1002,Products!A:G,7,FALSE),"")</f>
        <v>7305</v>
      </c>
      <c r="T1002">
        <f>IFERROR(VLOOKUP(B1002,Products!A:I,9,FALSE),"")</f>
        <v>214.3</v>
      </c>
      <c r="U1002">
        <f t="shared" si="120"/>
        <v>5</v>
      </c>
      <c r="V1002" t="str">
        <f t="shared" si="121"/>
        <v>Yes</v>
      </c>
      <c r="W1002">
        <f t="shared" si="122"/>
        <v>2003</v>
      </c>
      <c r="X1002">
        <f t="shared" si="123"/>
        <v>12</v>
      </c>
      <c r="Y1002">
        <f>IFERROR(VLOOKUP(B1002,Products!A:I,8,FALSE),"")</f>
        <v>98.58</v>
      </c>
      <c r="Z1002">
        <f t="shared" si="124"/>
        <v>9568.73</v>
      </c>
      <c r="AA1002">
        <f t="shared" si="125"/>
        <v>106.52262122134309</v>
      </c>
      <c r="AB1002">
        <f t="shared" si="126"/>
        <v>1</v>
      </c>
      <c r="AC1002">
        <f t="shared" si="127"/>
        <v>4935.47</v>
      </c>
    </row>
    <row r="1003" spans="1:29">
      <c r="A1003">
        <v>10206</v>
      </c>
      <c r="B1003" t="s">
        <v>136</v>
      </c>
      <c r="C1003">
        <v>28</v>
      </c>
      <c r="D1003">
        <v>109.34</v>
      </c>
      <c r="E1003">
        <v>3</v>
      </c>
      <c r="F1003" s="6">
        <f>IFERROR(VLOOKUP(A1003,Orders!A:B,2,FALSE),"")</f>
        <v>37960</v>
      </c>
      <c r="G1003" s="6">
        <f>IFERROR(VLOOKUP(A1003,Orders!A:C,3,FALSE),"")</f>
        <v>37968</v>
      </c>
      <c r="H1003" s="6">
        <f>IFERROR(VLOOKUP(A1003,Orders!A:D,4,FALSE),"")</f>
        <v>37963</v>
      </c>
      <c r="I1003" t="str">
        <f>IFERROR(VLOOKUP(A1003,Orders!A:E,5,FALSE),"")</f>
        <v>Shipped</v>
      </c>
      <c r="J1003">
        <f>IFERROR(VLOOKUP(A1003,Orders!A:G,7,FALSE),"")</f>
        <v>202</v>
      </c>
      <c r="K1003">
        <f>IFERROR(VLOOKUP(J1003,Customers!A:L,12,FALSE),"")</f>
        <v>1323</v>
      </c>
      <c r="L1003">
        <f>IFERROR(VLOOKUP(J1003,Customers!A:M,13,FALSE),"")</f>
        <v>90300</v>
      </c>
      <c r="M1003" t="str">
        <f>IFERROR(VLOOKUP(J1003,Customers!A:H,8,FALSE),"")</f>
        <v>Vancouver</v>
      </c>
      <c r="N1003">
        <f>IFERROR(VLOOKUP(K1003,Employees!A:F,6,FALSE),"")</f>
        <v>3</v>
      </c>
      <c r="O1003" t="str">
        <f>IFERROR(VLOOKUP(N1003,Offices!A:B,2,FALSE),"")</f>
        <v>NYC</v>
      </c>
      <c r="P1003" s="6">
        <f>IFERROR(VLOOKUP(J1003,Payments!A:C,3,FALSE),"")</f>
        <v>37973</v>
      </c>
      <c r="Q1003">
        <f>IFERROR(VLOOKUP(J1003,Payments!A:D,4,FALSE),"")</f>
        <v>36527.61</v>
      </c>
      <c r="R1003" t="str">
        <f>IFERROR(VLOOKUP(B1003,Products!A:C,3,FALSE),"")</f>
        <v>Trucks and Buses</v>
      </c>
      <c r="S1003">
        <f>IFERROR(VLOOKUP(B1003,Products!A:G,7,FALSE),"")</f>
        <v>1579</v>
      </c>
      <c r="T1003">
        <f>IFERROR(VLOOKUP(B1003,Products!A:I,9,FALSE),"")</f>
        <v>136.66999999999999</v>
      </c>
      <c r="U1003">
        <f t="shared" si="120"/>
        <v>5</v>
      </c>
      <c r="V1003" t="str">
        <f t="shared" si="121"/>
        <v>Yes</v>
      </c>
      <c r="W1003">
        <f t="shared" si="122"/>
        <v>2003</v>
      </c>
      <c r="X1003">
        <f t="shared" si="123"/>
        <v>12</v>
      </c>
      <c r="Y1003">
        <f>IFERROR(VLOOKUP(B1003,Products!A:I,8,FALSE),"")</f>
        <v>77.900000000000006</v>
      </c>
      <c r="Z1003">
        <f t="shared" si="124"/>
        <v>3061.52</v>
      </c>
      <c r="AA1003">
        <f t="shared" si="125"/>
        <v>40.359435173299097</v>
      </c>
      <c r="AB1003">
        <f t="shared" si="126"/>
        <v>0</v>
      </c>
      <c r="AC1003">
        <f t="shared" si="127"/>
        <v>880.31999999999994</v>
      </c>
    </row>
    <row r="1004" spans="1:29">
      <c r="A1004">
        <v>10206</v>
      </c>
      <c r="B1004" t="s">
        <v>137</v>
      </c>
      <c r="C1004">
        <v>34</v>
      </c>
      <c r="D1004">
        <v>115.5</v>
      </c>
      <c r="E1004">
        <v>5</v>
      </c>
      <c r="F1004" s="6">
        <f>IFERROR(VLOOKUP(A1004,Orders!A:B,2,FALSE),"")</f>
        <v>37960</v>
      </c>
      <c r="G1004" s="6">
        <f>IFERROR(VLOOKUP(A1004,Orders!A:C,3,FALSE),"")</f>
        <v>37968</v>
      </c>
      <c r="H1004" s="6">
        <f>IFERROR(VLOOKUP(A1004,Orders!A:D,4,FALSE),"")</f>
        <v>37963</v>
      </c>
      <c r="I1004" t="str">
        <f>IFERROR(VLOOKUP(A1004,Orders!A:E,5,FALSE),"")</f>
        <v>Shipped</v>
      </c>
      <c r="J1004">
        <f>IFERROR(VLOOKUP(A1004,Orders!A:G,7,FALSE),"")</f>
        <v>202</v>
      </c>
      <c r="K1004">
        <f>IFERROR(VLOOKUP(J1004,Customers!A:L,12,FALSE),"")</f>
        <v>1323</v>
      </c>
      <c r="L1004">
        <f>IFERROR(VLOOKUP(J1004,Customers!A:M,13,FALSE),"")</f>
        <v>90300</v>
      </c>
      <c r="M1004" t="str">
        <f>IFERROR(VLOOKUP(J1004,Customers!A:H,8,FALSE),"")</f>
        <v>Vancouver</v>
      </c>
      <c r="N1004">
        <f>IFERROR(VLOOKUP(K1004,Employees!A:F,6,FALSE),"")</f>
        <v>3</v>
      </c>
      <c r="O1004" t="str">
        <f>IFERROR(VLOOKUP(N1004,Offices!A:B,2,FALSE),"")</f>
        <v>NYC</v>
      </c>
      <c r="P1004" s="6">
        <f>IFERROR(VLOOKUP(J1004,Payments!A:C,3,FALSE),"")</f>
        <v>37973</v>
      </c>
      <c r="Q1004">
        <f>IFERROR(VLOOKUP(J1004,Payments!A:D,4,FALSE),"")</f>
        <v>36527.61</v>
      </c>
      <c r="R1004" t="str">
        <f>IFERROR(VLOOKUP(B1004,Products!A:C,3,FALSE),"")</f>
        <v>Trucks and Buses</v>
      </c>
      <c r="S1004">
        <f>IFERROR(VLOOKUP(B1004,Products!A:G,7,FALSE),"")</f>
        <v>2613</v>
      </c>
      <c r="T1004">
        <f>IFERROR(VLOOKUP(B1004,Products!A:I,9,FALSE),"")</f>
        <v>116.67</v>
      </c>
      <c r="U1004">
        <f t="shared" si="120"/>
        <v>5</v>
      </c>
      <c r="V1004" t="str">
        <f t="shared" si="121"/>
        <v>Yes</v>
      </c>
      <c r="W1004">
        <f t="shared" si="122"/>
        <v>2003</v>
      </c>
      <c r="X1004">
        <f t="shared" si="123"/>
        <v>12</v>
      </c>
      <c r="Y1004">
        <f>IFERROR(VLOOKUP(B1004,Products!A:I,8,FALSE),"")</f>
        <v>58.33</v>
      </c>
      <c r="Z1004">
        <f t="shared" si="124"/>
        <v>3927</v>
      </c>
      <c r="AA1004">
        <f t="shared" si="125"/>
        <v>98.011314932281849</v>
      </c>
      <c r="AB1004">
        <f t="shared" si="126"/>
        <v>1</v>
      </c>
      <c r="AC1004">
        <f t="shared" si="127"/>
        <v>1943.78</v>
      </c>
    </row>
    <row r="1005" spans="1:29">
      <c r="A1005">
        <v>10206</v>
      </c>
      <c r="B1005" t="s">
        <v>139</v>
      </c>
      <c r="C1005">
        <v>37</v>
      </c>
      <c r="D1005">
        <v>98.27</v>
      </c>
      <c r="E1005">
        <v>7</v>
      </c>
      <c r="F1005" s="6">
        <f>IFERROR(VLOOKUP(A1005,Orders!A:B,2,FALSE),"")</f>
        <v>37960</v>
      </c>
      <c r="G1005" s="6">
        <f>IFERROR(VLOOKUP(A1005,Orders!A:C,3,FALSE),"")</f>
        <v>37968</v>
      </c>
      <c r="H1005" s="6">
        <f>IFERROR(VLOOKUP(A1005,Orders!A:D,4,FALSE),"")</f>
        <v>37963</v>
      </c>
      <c r="I1005" t="str">
        <f>IFERROR(VLOOKUP(A1005,Orders!A:E,5,FALSE),"")</f>
        <v>Shipped</v>
      </c>
      <c r="J1005">
        <f>IFERROR(VLOOKUP(A1005,Orders!A:G,7,FALSE),"")</f>
        <v>202</v>
      </c>
      <c r="K1005">
        <f>IFERROR(VLOOKUP(J1005,Customers!A:L,12,FALSE),"")</f>
        <v>1323</v>
      </c>
      <c r="L1005">
        <f>IFERROR(VLOOKUP(J1005,Customers!A:M,13,FALSE),"")</f>
        <v>90300</v>
      </c>
      <c r="M1005" t="str">
        <f>IFERROR(VLOOKUP(J1005,Customers!A:H,8,FALSE),"")</f>
        <v>Vancouver</v>
      </c>
      <c r="N1005">
        <f>IFERROR(VLOOKUP(K1005,Employees!A:F,6,FALSE),"")</f>
        <v>3</v>
      </c>
      <c r="O1005" t="str">
        <f>IFERROR(VLOOKUP(N1005,Offices!A:B,2,FALSE),"")</f>
        <v>NYC</v>
      </c>
      <c r="P1005" s="6">
        <f>IFERROR(VLOOKUP(J1005,Payments!A:C,3,FALSE),"")</f>
        <v>37973</v>
      </c>
      <c r="Q1005">
        <f>IFERROR(VLOOKUP(J1005,Payments!A:D,4,FALSE),"")</f>
        <v>36527.61</v>
      </c>
      <c r="R1005" t="str">
        <f>IFERROR(VLOOKUP(B1005,Products!A:C,3,FALSE),"")</f>
        <v>Vintage Cars</v>
      </c>
      <c r="S1005">
        <f>IFERROR(VLOOKUP(B1005,Products!A:G,7,FALSE),"")</f>
        <v>4189</v>
      </c>
      <c r="T1005">
        <f>IFERROR(VLOOKUP(B1005,Products!A:I,9,FALSE),"")</f>
        <v>101.31</v>
      </c>
      <c r="U1005">
        <f t="shared" si="120"/>
        <v>5</v>
      </c>
      <c r="V1005" t="str">
        <f t="shared" si="121"/>
        <v>Yes</v>
      </c>
      <c r="W1005">
        <f t="shared" si="122"/>
        <v>2003</v>
      </c>
      <c r="X1005">
        <f t="shared" si="123"/>
        <v>12</v>
      </c>
      <c r="Y1005">
        <f>IFERROR(VLOOKUP(B1005,Products!A:I,8,FALSE),"")</f>
        <v>60.78</v>
      </c>
      <c r="Z1005">
        <f t="shared" si="124"/>
        <v>3635.99</v>
      </c>
      <c r="AA1005">
        <f t="shared" si="125"/>
        <v>61.681474169134574</v>
      </c>
      <c r="AB1005">
        <f t="shared" si="126"/>
        <v>0</v>
      </c>
      <c r="AC1005">
        <f t="shared" si="127"/>
        <v>1387.1299999999999</v>
      </c>
    </row>
    <row r="1006" spans="1:29">
      <c r="A1006">
        <v>10206</v>
      </c>
      <c r="B1006" t="s">
        <v>140</v>
      </c>
      <c r="C1006">
        <v>28</v>
      </c>
      <c r="D1006">
        <v>51.84</v>
      </c>
      <c r="E1006">
        <v>9</v>
      </c>
      <c r="F1006" s="6">
        <f>IFERROR(VLOOKUP(A1006,Orders!A:B,2,FALSE),"")</f>
        <v>37960</v>
      </c>
      <c r="G1006" s="6">
        <f>IFERROR(VLOOKUP(A1006,Orders!A:C,3,FALSE),"")</f>
        <v>37968</v>
      </c>
      <c r="H1006" s="6">
        <f>IFERROR(VLOOKUP(A1006,Orders!A:D,4,FALSE),"")</f>
        <v>37963</v>
      </c>
      <c r="I1006" t="str">
        <f>IFERROR(VLOOKUP(A1006,Orders!A:E,5,FALSE),"")</f>
        <v>Shipped</v>
      </c>
      <c r="J1006">
        <f>IFERROR(VLOOKUP(A1006,Orders!A:G,7,FALSE),"")</f>
        <v>202</v>
      </c>
      <c r="K1006">
        <f>IFERROR(VLOOKUP(J1006,Customers!A:L,12,FALSE),"")</f>
        <v>1323</v>
      </c>
      <c r="L1006">
        <f>IFERROR(VLOOKUP(J1006,Customers!A:M,13,FALSE),"")</f>
        <v>90300</v>
      </c>
      <c r="M1006" t="str">
        <f>IFERROR(VLOOKUP(J1006,Customers!A:H,8,FALSE),"")</f>
        <v>Vancouver</v>
      </c>
      <c r="N1006">
        <f>IFERROR(VLOOKUP(K1006,Employees!A:F,6,FALSE),"")</f>
        <v>3</v>
      </c>
      <c r="O1006" t="str">
        <f>IFERROR(VLOOKUP(N1006,Offices!A:B,2,FALSE),"")</f>
        <v>NYC</v>
      </c>
      <c r="P1006" s="6">
        <f>IFERROR(VLOOKUP(J1006,Payments!A:C,3,FALSE),"")</f>
        <v>37973</v>
      </c>
      <c r="Q1006">
        <f>IFERROR(VLOOKUP(J1006,Payments!A:D,4,FALSE),"")</f>
        <v>36527.61</v>
      </c>
      <c r="R1006" t="str">
        <f>IFERROR(VLOOKUP(B1006,Products!A:C,3,FALSE),"")</f>
        <v>Vintage Cars</v>
      </c>
      <c r="S1006">
        <f>IFERROR(VLOOKUP(B1006,Products!A:G,7,FALSE),"")</f>
        <v>5649</v>
      </c>
      <c r="T1006">
        <f>IFERROR(VLOOKUP(B1006,Products!A:I,9,FALSE),"")</f>
        <v>62.46</v>
      </c>
      <c r="U1006">
        <f t="shared" si="120"/>
        <v>5</v>
      </c>
      <c r="V1006" t="str">
        <f t="shared" si="121"/>
        <v>Yes</v>
      </c>
      <c r="W1006">
        <f t="shared" si="122"/>
        <v>2003</v>
      </c>
      <c r="X1006">
        <f t="shared" si="123"/>
        <v>12</v>
      </c>
      <c r="Y1006">
        <f>IFERROR(VLOOKUP(B1006,Products!A:I,8,FALSE),"")</f>
        <v>34.35</v>
      </c>
      <c r="Z1006">
        <f t="shared" si="124"/>
        <v>1451.52</v>
      </c>
      <c r="AA1006">
        <f t="shared" si="125"/>
        <v>50.917030567685593</v>
      </c>
      <c r="AB1006">
        <f t="shared" si="126"/>
        <v>0</v>
      </c>
      <c r="AC1006">
        <f t="shared" si="127"/>
        <v>489.72</v>
      </c>
    </row>
    <row r="1007" spans="1:29">
      <c r="A1007">
        <v>10206</v>
      </c>
      <c r="B1007" t="s">
        <v>141</v>
      </c>
      <c r="C1007">
        <v>30</v>
      </c>
      <c r="D1007">
        <v>102.63</v>
      </c>
      <c r="E1007">
        <v>8</v>
      </c>
      <c r="F1007" s="6">
        <f>IFERROR(VLOOKUP(A1007,Orders!A:B,2,FALSE),"")</f>
        <v>37960</v>
      </c>
      <c r="G1007" s="6">
        <f>IFERROR(VLOOKUP(A1007,Orders!A:C,3,FALSE),"")</f>
        <v>37968</v>
      </c>
      <c r="H1007" s="6">
        <f>IFERROR(VLOOKUP(A1007,Orders!A:D,4,FALSE),"")</f>
        <v>37963</v>
      </c>
      <c r="I1007" t="str">
        <f>IFERROR(VLOOKUP(A1007,Orders!A:E,5,FALSE),"")</f>
        <v>Shipped</v>
      </c>
      <c r="J1007">
        <f>IFERROR(VLOOKUP(A1007,Orders!A:G,7,FALSE),"")</f>
        <v>202</v>
      </c>
      <c r="K1007">
        <f>IFERROR(VLOOKUP(J1007,Customers!A:L,12,FALSE),"")</f>
        <v>1323</v>
      </c>
      <c r="L1007">
        <f>IFERROR(VLOOKUP(J1007,Customers!A:M,13,FALSE),"")</f>
        <v>90300</v>
      </c>
      <c r="M1007" t="str">
        <f>IFERROR(VLOOKUP(J1007,Customers!A:H,8,FALSE),"")</f>
        <v>Vancouver</v>
      </c>
      <c r="N1007">
        <f>IFERROR(VLOOKUP(K1007,Employees!A:F,6,FALSE),"")</f>
        <v>3</v>
      </c>
      <c r="O1007" t="str">
        <f>IFERROR(VLOOKUP(N1007,Offices!A:B,2,FALSE),"")</f>
        <v>NYC</v>
      </c>
      <c r="P1007" s="6">
        <f>IFERROR(VLOOKUP(J1007,Payments!A:C,3,FALSE),"")</f>
        <v>37973</v>
      </c>
      <c r="Q1007">
        <f>IFERROR(VLOOKUP(J1007,Payments!A:D,4,FALSE),"")</f>
        <v>36527.61</v>
      </c>
      <c r="R1007" t="str">
        <f>IFERROR(VLOOKUP(B1007,Products!A:C,3,FALSE),"")</f>
        <v>Vintage Cars</v>
      </c>
      <c r="S1007">
        <f>IFERROR(VLOOKUP(B1007,Products!A:G,7,FALSE),"")</f>
        <v>5992</v>
      </c>
      <c r="T1007">
        <f>IFERROR(VLOOKUP(B1007,Products!A:I,9,FALSE),"")</f>
        <v>104.72</v>
      </c>
      <c r="U1007">
        <f t="shared" si="120"/>
        <v>5</v>
      </c>
      <c r="V1007" t="str">
        <f t="shared" si="121"/>
        <v>Yes</v>
      </c>
      <c r="W1007">
        <f t="shared" si="122"/>
        <v>2003</v>
      </c>
      <c r="X1007">
        <f t="shared" si="123"/>
        <v>12</v>
      </c>
      <c r="Y1007">
        <f>IFERROR(VLOOKUP(B1007,Products!A:I,8,FALSE),"")</f>
        <v>60.74</v>
      </c>
      <c r="Z1007">
        <f t="shared" si="124"/>
        <v>3078.8999999999996</v>
      </c>
      <c r="AA1007">
        <f t="shared" si="125"/>
        <v>68.9660849522555</v>
      </c>
      <c r="AB1007">
        <f t="shared" si="126"/>
        <v>1</v>
      </c>
      <c r="AC1007">
        <f t="shared" si="127"/>
        <v>1256.6999999999998</v>
      </c>
    </row>
    <row r="1008" spans="1:29">
      <c r="A1008">
        <v>10206</v>
      </c>
      <c r="B1008" t="s">
        <v>142</v>
      </c>
      <c r="C1008">
        <v>28</v>
      </c>
      <c r="D1008">
        <v>99.21</v>
      </c>
      <c r="E1008">
        <v>11</v>
      </c>
      <c r="F1008" s="6">
        <f>IFERROR(VLOOKUP(A1008,Orders!A:B,2,FALSE),"")</f>
        <v>37960</v>
      </c>
      <c r="G1008" s="6">
        <f>IFERROR(VLOOKUP(A1008,Orders!A:C,3,FALSE),"")</f>
        <v>37968</v>
      </c>
      <c r="H1008" s="6">
        <f>IFERROR(VLOOKUP(A1008,Orders!A:D,4,FALSE),"")</f>
        <v>37963</v>
      </c>
      <c r="I1008" t="str">
        <f>IFERROR(VLOOKUP(A1008,Orders!A:E,5,FALSE),"")</f>
        <v>Shipped</v>
      </c>
      <c r="J1008">
        <f>IFERROR(VLOOKUP(A1008,Orders!A:G,7,FALSE),"")</f>
        <v>202</v>
      </c>
      <c r="K1008">
        <f>IFERROR(VLOOKUP(J1008,Customers!A:L,12,FALSE),"")</f>
        <v>1323</v>
      </c>
      <c r="L1008">
        <f>IFERROR(VLOOKUP(J1008,Customers!A:M,13,FALSE),"")</f>
        <v>90300</v>
      </c>
      <c r="M1008" t="str">
        <f>IFERROR(VLOOKUP(J1008,Customers!A:H,8,FALSE),"")</f>
        <v>Vancouver</v>
      </c>
      <c r="N1008">
        <f>IFERROR(VLOOKUP(K1008,Employees!A:F,6,FALSE),"")</f>
        <v>3</v>
      </c>
      <c r="O1008" t="str">
        <f>IFERROR(VLOOKUP(N1008,Offices!A:B,2,FALSE),"")</f>
        <v>NYC</v>
      </c>
      <c r="P1008" s="6">
        <f>IFERROR(VLOOKUP(J1008,Payments!A:C,3,FALSE),"")</f>
        <v>37973</v>
      </c>
      <c r="Q1008">
        <f>IFERROR(VLOOKUP(J1008,Payments!A:D,4,FALSE),"")</f>
        <v>36527.61</v>
      </c>
      <c r="R1008" t="str">
        <f>IFERROR(VLOOKUP(B1008,Products!A:C,3,FALSE),"")</f>
        <v>Vintage Cars</v>
      </c>
      <c r="S1008">
        <f>IFERROR(VLOOKUP(B1008,Products!A:G,7,FALSE),"")</f>
        <v>7913</v>
      </c>
      <c r="T1008">
        <f>IFERROR(VLOOKUP(B1008,Products!A:I,9,FALSE),"")</f>
        <v>99.21</v>
      </c>
      <c r="U1008">
        <f t="shared" si="120"/>
        <v>5</v>
      </c>
      <c r="V1008" t="str">
        <f t="shared" si="121"/>
        <v>Yes</v>
      </c>
      <c r="W1008">
        <f t="shared" si="122"/>
        <v>2003</v>
      </c>
      <c r="X1008">
        <f t="shared" si="123"/>
        <v>12</v>
      </c>
      <c r="Y1008">
        <f>IFERROR(VLOOKUP(B1008,Products!A:I,8,FALSE),"")</f>
        <v>57.54</v>
      </c>
      <c r="Z1008">
        <f t="shared" si="124"/>
        <v>2777.8799999999997</v>
      </c>
      <c r="AA1008">
        <f t="shared" si="125"/>
        <v>72.419186652763287</v>
      </c>
      <c r="AB1008">
        <f t="shared" si="126"/>
        <v>1</v>
      </c>
      <c r="AC1008">
        <f t="shared" si="127"/>
        <v>1166.7599999999998</v>
      </c>
    </row>
    <row r="1009" spans="1:29">
      <c r="A1009">
        <v>10206</v>
      </c>
      <c r="B1009" t="s">
        <v>144</v>
      </c>
      <c r="C1009">
        <v>21</v>
      </c>
      <c r="D1009">
        <v>45.78</v>
      </c>
      <c r="E1009">
        <v>4</v>
      </c>
      <c r="F1009" s="6">
        <f>IFERROR(VLOOKUP(A1009,Orders!A:B,2,FALSE),"")</f>
        <v>37960</v>
      </c>
      <c r="G1009" s="6">
        <f>IFERROR(VLOOKUP(A1009,Orders!A:C,3,FALSE),"")</f>
        <v>37968</v>
      </c>
      <c r="H1009" s="6">
        <f>IFERROR(VLOOKUP(A1009,Orders!A:D,4,FALSE),"")</f>
        <v>37963</v>
      </c>
      <c r="I1009" t="str">
        <f>IFERROR(VLOOKUP(A1009,Orders!A:E,5,FALSE),"")</f>
        <v>Shipped</v>
      </c>
      <c r="J1009">
        <f>IFERROR(VLOOKUP(A1009,Orders!A:G,7,FALSE),"")</f>
        <v>202</v>
      </c>
      <c r="K1009">
        <f>IFERROR(VLOOKUP(J1009,Customers!A:L,12,FALSE),"")</f>
        <v>1323</v>
      </c>
      <c r="L1009">
        <f>IFERROR(VLOOKUP(J1009,Customers!A:M,13,FALSE),"")</f>
        <v>90300</v>
      </c>
      <c r="M1009" t="str">
        <f>IFERROR(VLOOKUP(J1009,Customers!A:H,8,FALSE),"")</f>
        <v>Vancouver</v>
      </c>
      <c r="N1009">
        <f>IFERROR(VLOOKUP(K1009,Employees!A:F,6,FALSE),"")</f>
        <v>3</v>
      </c>
      <c r="O1009" t="str">
        <f>IFERROR(VLOOKUP(N1009,Offices!A:B,2,FALSE),"")</f>
        <v>NYC</v>
      </c>
      <c r="P1009" s="6">
        <f>IFERROR(VLOOKUP(J1009,Payments!A:C,3,FALSE),"")</f>
        <v>37973</v>
      </c>
      <c r="Q1009">
        <f>IFERROR(VLOOKUP(J1009,Payments!A:D,4,FALSE),"")</f>
        <v>36527.61</v>
      </c>
      <c r="R1009" t="str">
        <f>IFERROR(VLOOKUP(B1009,Products!A:C,3,FALSE),"")</f>
        <v>Vintage Cars</v>
      </c>
      <c r="S1009">
        <f>IFERROR(VLOOKUP(B1009,Products!A:G,7,FALSE),"")</f>
        <v>6645</v>
      </c>
      <c r="T1009">
        <f>IFERROR(VLOOKUP(B1009,Products!A:I,9,FALSE),"")</f>
        <v>50.31</v>
      </c>
      <c r="U1009">
        <f t="shared" si="120"/>
        <v>5</v>
      </c>
      <c r="V1009" t="str">
        <f t="shared" si="121"/>
        <v>Yes</v>
      </c>
      <c r="W1009">
        <f t="shared" si="122"/>
        <v>2003</v>
      </c>
      <c r="X1009">
        <f t="shared" si="123"/>
        <v>12</v>
      </c>
      <c r="Y1009">
        <f>IFERROR(VLOOKUP(B1009,Products!A:I,8,FALSE),"")</f>
        <v>23.14</v>
      </c>
      <c r="Z1009">
        <f t="shared" si="124"/>
        <v>961.38</v>
      </c>
      <c r="AA1009">
        <f t="shared" si="125"/>
        <v>97.839239412273116</v>
      </c>
      <c r="AB1009">
        <f t="shared" si="126"/>
        <v>1</v>
      </c>
      <c r="AC1009">
        <f t="shared" si="127"/>
        <v>475.44</v>
      </c>
    </row>
    <row r="1010" spans="1:29">
      <c r="A1010">
        <v>10206</v>
      </c>
      <c r="B1010" t="s">
        <v>146</v>
      </c>
      <c r="C1010">
        <v>33</v>
      </c>
      <c r="D1010">
        <v>95.44</v>
      </c>
      <c r="E1010">
        <v>10</v>
      </c>
      <c r="F1010" s="6">
        <f>IFERROR(VLOOKUP(A1010,Orders!A:B,2,FALSE),"")</f>
        <v>37960</v>
      </c>
      <c r="G1010" s="6">
        <f>IFERROR(VLOOKUP(A1010,Orders!A:C,3,FALSE),"")</f>
        <v>37968</v>
      </c>
      <c r="H1010" s="6">
        <f>IFERROR(VLOOKUP(A1010,Orders!A:D,4,FALSE),"")</f>
        <v>37963</v>
      </c>
      <c r="I1010" t="str">
        <f>IFERROR(VLOOKUP(A1010,Orders!A:E,5,FALSE),"")</f>
        <v>Shipped</v>
      </c>
      <c r="J1010">
        <f>IFERROR(VLOOKUP(A1010,Orders!A:G,7,FALSE),"")</f>
        <v>202</v>
      </c>
      <c r="K1010">
        <f>IFERROR(VLOOKUP(J1010,Customers!A:L,12,FALSE),"")</f>
        <v>1323</v>
      </c>
      <c r="L1010">
        <f>IFERROR(VLOOKUP(J1010,Customers!A:M,13,FALSE),"")</f>
        <v>90300</v>
      </c>
      <c r="M1010" t="str">
        <f>IFERROR(VLOOKUP(J1010,Customers!A:H,8,FALSE),"")</f>
        <v>Vancouver</v>
      </c>
      <c r="N1010">
        <f>IFERROR(VLOOKUP(K1010,Employees!A:F,6,FALSE),"")</f>
        <v>3</v>
      </c>
      <c r="O1010" t="str">
        <f>IFERROR(VLOOKUP(N1010,Offices!A:B,2,FALSE),"")</f>
        <v>NYC</v>
      </c>
      <c r="P1010" s="6">
        <f>IFERROR(VLOOKUP(J1010,Payments!A:C,3,FALSE),"")</f>
        <v>37973</v>
      </c>
      <c r="Q1010">
        <f>IFERROR(VLOOKUP(J1010,Payments!A:D,4,FALSE),"")</f>
        <v>36527.61</v>
      </c>
      <c r="R1010" t="str">
        <f>IFERROR(VLOOKUP(B1010,Products!A:C,3,FALSE),"")</f>
        <v>Vintage Cars</v>
      </c>
      <c r="S1010">
        <f>IFERROR(VLOOKUP(B1010,Products!A:G,7,FALSE),"")</f>
        <v>4710</v>
      </c>
      <c r="T1010">
        <f>IFERROR(VLOOKUP(B1010,Products!A:I,9,FALSE),"")</f>
        <v>97.39</v>
      </c>
      <c r="U1010">
        <f t="shared" si="120"/>
        <v>5</v>
      </c>
      <c r="V1010" t="str">
        <f t="shared" si="121"/>
        <v>Yes</v>
      </c>
      <c r="W1010">
        <f t="shared" si="122"/>
        <v>2003</v>
      </c>
      <c r="X1010">
        <f t="shared" si="123"/>
        <v>12</v>
      </c>
      <c r="Y1010">
        <f>IFERROR(VLOOKUP(B1010,Products!A:I,8,FALSE),"")</f>
        <v>57.46</v>
      </c>
      <c r="Z1010">
        <f t="shared" si="124"/>
        <v>3149.52</v>
      </c>
      <c r="AA1010">
        <f t="shared" si="125"/>
        <v>66.098155238426727</v>
      </c>
      <c r="AB1010">
        <f t="shared" si="126"/>
        <v>0</v>
      </c>
      <c r="AC1010">
        <f t="shared" si="127"/>
        <v>1253.3399999999999</v>
      </c>
    </row>
    <row r="1011" spans="1:29">
      <c r="A1011">
        <v>10206</v>
      </c>
      <c r="B1011" t="s">
        <v>148</v>
      </c>
      <c r="C1011">
        <v>36</v>
      </c>
      <c r="D1011">
        <v>54.94</v>
      </c>
      <c r="E1011">
        <v>2</v>
      </c>
      <c r="F1011" s="6">
        <f>IFERROR(VLOOKUP(A1011,Orders!A:B,2,FALSE),"")</f>
        <v>37960</v>
      </c>
      <c r="G1011" s="6">
        <f>IFERROR(VLOOKUP(A1011,Orders!A:C,3,FALSE),"")</f>
        <v>37968</v>
      </c>
      <c r="H1011" s="6">
        <f>IFERROR(VLOOKUP(A1011,Orders!A:D,4,FALSE),"")</f>
        <v>37963</v>
      </c>
      <c r="I1011" t="str">
        <f>IFERROR(VLOOKUP(A1011,Orders!A:E,5,FALSE),"")</f>
        <v>Shipped</v>
      </c>
      <c r="J1011">
        <f>IFERROR(VLOOKUP(A1011,Orders!A:G,7,FALSE),"")</f>
        <v>202</v>
      </c>
      <c r="K1011">
        <f>IFERROR(VLOOKUP(J1011,Customers!A:L,12,FALSE),"")</f>
        <v>1323</v>
      </c>
      <c r="L1011">
        <f>IFERROR(VLOOKUP(J1011,Customers!A:M,13,FALSE),"")</f>
        <v>90300</v>
      </c>
      <c r="M1011" t="str">
        <f>IFERROR(VLOOKUP(J1011,Customers!A:H,8,FALSE),"")</f>
        <v>Vancouver</v>
      </c>
      <c r="N1011">
        <f>IFERROR(VLOOKUP(K1011,Employees!A:F,6,FALSE),"")</f>
        <v>3</v>
      </c>
      <c r="O1011" t="str">
        <f>IFERROR(VLOOKUP(N1011,Offices!A:B,2,FALSE),"")</f>
        <v>NYC</v>
      </c>
      <c r="P1011" s="6">
        <f>IFERROR(VLOOKUP(J1011,Payments!A:C,3,FALSE),"")</f>
        <v>37973</v>
      </c>
      <c r="Q1011">
        <f>IFERROR(VLOOKUP(J1011,Payments!A:D,4,FALSE),"")</f>
        <v>36527.61</v>
      </c>
      <c r="R1011" t="str">
        <f>IFERROR(VLOOKUP(B1011,Products!A:C,3,FALSE),"")</f>
        <v>Trucks and Buses</v>
      </c>
      <c r="S1011">
        <f>IFERROR(VLOOKUP(B1011,Products!A:G,7,FALSE),"")</f>
        <v>814</v>
      </c>
      <c r="T1011">
        <f>IFERROR(VLOOKUP(B1011,Products!A:I,9,FALSE),"")</f>
        <v>64.64</v>
      </c>
      <c r="U1011">
        <f t="shared" si="120"/>
        <v>5</v>
      </c>
      <c r="V1011" t="str">
        <f t="shared" si="121"/>
        <v>Yes</v>
      </c>
      <c r="W1011">
        <f t="shared" si="122"/>
        <v>2003</v>
      </c>
      <c r="X1011">
        <f t="shared" si="123"/>
        <v>12</v>
      </c>
      <c r="Y1011">
        <f>IFERROR(VLOOKUP(B1011,Products!A:I,8,FALSE),"")</f>
        <v>33.61</v>
      </c>
      <c r="Z1011">
        <f t="shared" si="124"/>
        <v>1977.84</v>
      </c>
      <c r="AA1011">
        <f t="shared" si="125"/>
        <v>63.463254983635821</v>
      </c>
      <c r="AB1011">
        <f t="shared" si="126"/>
        <v>0</v>
      </c>
      <c r="AC1011">
        <f t="shared" si="127"/>
        <v>767.87999999999988</v>
      </c>
    </row>
    <row r="1012" spans="1:29">
      <c r="A1012">
        <v>10206</v>
      </c>
      <c r="B1012" t="s">
        <v>149</v>
      </c>
      <c r="C1012">
        <v>33</v>
      </c>
      <c r="D1012">
        <v>89.01</v>
      </c>
      <c r="E1012">
        <v>1</v>
      </c>
      <c r="F1012" s="6">
        <f>IFERROR(VLOOKUP(A1012,Orders!A:B,2,FALSE),"")</f>
        <v>37960</v>
      </c>
      <c r="G1012" s="6">
        <f>IFERROR(VLOOKUP(A1012,Orders!A:C,3,FALSE),"")</f>
        <v>37968</v>
      </c>
      <c r="H1012" s="6">
        <f>IFERROR(VLOOKUP(A1012,Orders!A:D,4,FALSE),"")</f>
        <v>37963</v>
      </c>
      <c r="I1012" t="str">
        <f>IFERROR(VLOOKUP(A1012,Orders!A:E,5,FALSE),"")</f>
        <v>Shipped</v>
      </c>
      <c r="J1012">
        <f>IFERROR(VLOOKUP(A1012,Orders!A:G,7,FALSE),"")</f>
        <v>202</v>
      </c>
      <c r="K1012">
        <f>IFERROR(VLOOKUP(J1012,Customers!A:L,12,FALSE),"")</f>
        <v>1323</v>
      </c>
      <c r="L1012">
        <f>IFERROR(VLOOKUP(J1012,Customers!A:M,13,FALSE),"")</f>
        <v>90300</v>
      </c>
      <c r="M1012" t="str">
        <f>IFERROR(VLOOKUP(J1012,Customers!A:H,8,FALSE),"")</f>
        <v>Vancouver</v>
      </c>
      <c r="N1012">
        <f>IFERROR(VLOOKUP(K1012,Employees!A:F,6,FALSE),"")</f>
        <v>3</v>
      </c>
      <c r="O1012" t="str">
        <f>IFERROR(VLOOKUP(N1012,Offices!A:B,2,FALSE),"")</f>
        <v>NYC</v>
      </c>
      <c r="P1012" s="6">
        <f>IFERROR(VLOOKUP(J1012,Payments!A:C,3,FALSE),"")</f>
        <v>37973</v>
      </c>
      <c r="Q1012">
        <f>IFERROR(VLOOKUP(J1012,Payments!A:D,4,FALSE),"")</f>
        <v>36527.61</v>
      </c>
      <c r="R1012" t="str">
        <f>IFERROR(VLOOKUP(B1012,Products!A:C,3,FALSE),"")</f>
        <v>Classic Cars</v>
      </c>
      <c r="S1012">
        <f>IFERROR(VLOOKUP(B1012,Products!A:G,7,FALSE),"")</f>
        <v>6934</v>
      </c>
      <c r="T1012">
        <f>IFERROR(VLOOKUP(B1012,Products!A:I,9,FALSE),"")</f>
        <v>101.15</v>
      </c>
      <c r="U1012">
        <f t="shared" si="120"/>
        <v>5</v>
      </c>
      <c r="V1012" t="str">
        <f t="shared" si="121"/>
        <v>Yes</v>
      </c>
      <c r="W1012">
        <f t="shared" si="122"/>
        <v>2003</v>
      </c>
      <c r="X1012">
        <f t="shared" si="123"/>
        <v>12</v>
      </c>
      <c r="Y1012">
        <f>IFERROR(VLOOKUP(B1012,Products!A:I,8,FALSE),"")</f>
        <v>46.53</v>
      </c>
      <c r="Z1012">
        <f t="shared" si="124"/>
        <v>2937.3300000000004</v>
      </c>
      <c r="AA1012">
        <f t="shared" si="125"/>
        <v>91.295938104448751</v>
      </c>
      <c r="AB1012">
        <f t="shared" si="126"/>
        <v>1</v>
      </c>
      <c r="AC1012">
        <f t="shared" si="127"/>
        <v>1401.8400000000001</v>
      </c>
    </row>
    <row r="1013" spans="1:29">
      <c r="A1013">
        <v>10207</v>
      </c>
      <c r="B1013" t="s">
        <v>135</v>
      </c>
      <c r="C1013">
        <v>31</v>
      </c>
      <c r="D1013">
        <v>125.58</v>
      </c>
      <c r="E1013">
        <v>15</v>
      </c>
      <c r="F1013" s="6">
        <f>IFERROR(VLOOKUP(A1013,Orders!A:B,2,FALSE),"")</f>
        <v>37964</v>
      </c>
      <c r="G1013" s="6">
        <f>IFERROR(VLOOKUP(A1013,Orders!A:C,3,FALSE),"")</f>
        <v>37972</v>
      </c>
      <c r="H1013" s="6">
        <f>IFERROR(VLOOKUP(A1013,Orders!A:D,4,FALSE),"")</f>
        <v>37966</v>
      </c>
      <c r="I1013" t="str">
        <f>IFERROR(VLOOKUP(A1013,Orders!A:E,5,FALSE),"")</f>
        <v>Shipped</v>
      </c>
      <c r="J1013">
        <f>IFERROR(VLOOKUP(A1013,Orders!A:G,7,FALSE),"")</f>
        <v>495</v>
      </c>
      <c r="K1013">
        <f>IFERROR(VLOOKUP(J1013,Customers!A:L,12,FALSE),"")</f>
        <v>1188</v>
      </c>
      <c r="L1013">
        <f>IFERROR(VLOOKUP(J1013,Customers!A:M,13,FALSE),"")</f>
        <v>85100</v>
      </c>
      <c r="M1013" t="str">
        <f>IFERROR(VLOOKUP(J1013,Customers!A:H,8,FALSE),"")</f>
        <v>Boston</v>
      </c>
      <c r="N1013">
        <f>IFERROR(VLOOKUP(K1013,Employees!A:F,6,FALSE),"")</f>
        <v>2</v>
      </c>
      <c r="O1013" t="str">
        <f>IFERROR(VLOOKUP(N1013,Offices!A:B,2,FALSE),"")</f>
        <v>Boston</v>
      </c>
      <c r="P1013" s="6">
        <f>IFERROR(VLOOKUP(J1013,Payments!A:C,3,FALSE),"")</f>
        <v>37981</v>
      </c>
      <c r="Q1013">
        <f>IFERROR(VLOOKUP(J1013,Payments!A:D,4,FALSE),"")</f>
        <v>59265.14</v>
      </c>
      <c r="R1013" t="str">
        <f>IFERROR(VLOOKUP(B1013,Products!A:C,3,FALSE),"")</f>
        <v>Classic Cars</v>
      </c>
      <c r="S1013">
        <f>IFERROR(VLOOKUP(B1013,Products!A:G,7,FALSE),"")</f>
        <v>6791</v>
      </c>
      <c r="T1013">
        <f>IFERROR(VLOOKUP(B1013,Products!A:I,9,FALSE),"")</f>
        <v>147.74</v>
      </c>
      <c r="U1013">
        <f t="shared" si="120"/>
        <v>6</v>
      </c>
      <c r="V1013" t="str">
        <f t="shared" si="121"/>
        <v>Yes</v>
      </c>
      <c r="W1013">
        <f t="shared" si="122"/>
        <v>2003</v>
      </c>
      <c r="X1013">
        <f t="shared" si="123"/>
        <v>12</v>
      </c>
      <c r="Y1013">
        <f>IFERROR(VLOOKUP(B1013,Products!A:I,8,FALSE),"")</f>
        <v>103.42</v>
      </c>
      <c r="Z1013">
        <f t="shared" si="124"/>
        <v>3892.98</v>
      </c>
      <c r="AA1013">
        <f t="shared" si="125"/>
        <v>21.427190098626955</v>
      </c>
      <c r="AB1013">
        <f t="shared" si="126"/>
        <v>0</v>
      </c>
      <c r="AC1013">
        <f t="shared" si="127"/>
        <v>686.95999999999992</v>
      </c>
    </row>
    <row r="1014" spans="1:29">
      <c r="A1014">
        <v>10207</v>
      </c>
      <c r="B1014" t="s">
        <v>151</v>
      </c>
      <c r="C1014">
        <v>34</v>
      </c>
      <c r="D1014">
        <v>95.99</v>
      </c>
      <c r="E1014">
        <v>7</v>
      </c>
      <c r="F1014" s="6">
        <f>IFERROR(VLOOKUP(A1014,Orders!A:B,2,FALSE),"")</f>
        <v>37964</v>
      </c>
      <c r="G1014" s="6">
        <f>IFERROR(VLOOKUP(A1014,Orders!A:C,3,FALSE),"")</f>
        <v>37972</v>
      </c>
      <c r="H1014" s="6">
        <f>IFERROR(VLOOKUP(A1014,Orders!A:D,4,FALSE),"")</f>
        <v>37966</v>
      </c>
      <c r="I1014" t="str">
        <f>IFERROR(VLOOKUP(A1014,Orders!A:E,5,FALSE),"")</f>
        <v>Shipped</v>
      </c>
      <c r="J1014">
        <f>IFERROR(VLOOKUP(A1014,Orders!A:G,7,FALSE),"")</f>
        <v>495</v>
      </c>
      <c r="K1014">
        <f>IFERROR(VLOOKUP(J1014,Customers!A:L,12,FALSE),"")</f>
        <v>1188</v>
      </c>
      <c r="L1014">
        <f>IFERROR(VLOOKUP(J1014,Customers!A:M,13,FALSE),"")</f>
        <v>85100</v>
      </c>
      <c r="M1014" t="str">
        <f>IFERROR(VLOOKUP(J1014,Customers!A:H,8,FALSE),"")</f>
        <v>Boston</v>
      </c>
      <c r="N1014">
        <f>IFERROR(VLOOKUP(K1014,Employees!A:F,6,FALSE),"")</f>
        <v>2</v>
      </c>
      <c r="O1014" t="str">
        <f>IFERROR(VLOOKUP(N1014,Offices!A:B,2,FALSE),"")</f>
        <v>Boston</v>
      </c>
      <c r="P1014" s="6">
        <f>IFERROR(VLOOKUP(J1014,Payments!A:C,3,FALSE),"")</f>
        <v>37981</v>
      </c>
      <c r="Q1014">
        <f>IFERROR(VLOOKUP(J1014,Payments!A:D,4,FALSE),"")</f>
        <v>59265.14</v>
      </c>
      <c r="R1014" t="str">
        <f>IFERROR(VLOOKUP(B1014,Products!A:C,3,FALSE),"")</f>
        <v>Trucks and Buses</v>
      </c>
      <c r="S1014">
        <f>IFERROR(VLOOKUP(B1014,Products!A:G,7,FALSE),"")</f>
        <v>6125</v>
      </c>
      <c r="T1014">
        <f>IFERROR(VLOOKUP(B1014,Products!A:I,9,FALSE),"")</f>
        <v>118.5</v>
      </c>
      <c r="U1014">
        <f t="shared" si="120"/>
        <v>6</v>
      </c>
      <c r="V1014" t="str">
        <f t="shared" si="121"/>
        <v>Yes</v>
      </c>
      <c r="W1014">
        <f t="shared" si="122"/>
        <v>2003</v>
      </c>
      <c r="X1014">
        <f t="shared" si="123"/>
        <v>12</v>
      </c>
      <c r="Y1014">
        <f>IFERROR(VLOOKUP(B1014,Products!A:I,8,FALSE),"")</f>
        <v>55.7</v>
      </c>
      <c r="Z1014">
        <f t="shared" si="124"/>
        <v>3263.66</v>
      </c>
      <c r="AA1014">
        <f t="shared" si="125"/>
        <v>72.333931777378808</v>
      </c>
      <c r="AB1014">
        <f t="shared" si="126"/>
        <v>1</v>
      </c>
      <c r="AC1014">
        <f t="shared" si="127"/>
        <v>1369.8599999999997</v>
      </c>
    </row>
    <row r="1015" spans="1:29">
      <c r="A1015">
        <v>10207</v>
      </c>
      <c r="B1015" t="s">
        <v>152</v>
      </c>
      <c r="C1015">
        <v>44</v>
      </c>
      <c r="D1015">
        <v>140.81</v>
      </c>
      <c r="E1015">
        <v>6</v>
      </c>
      <c r="F1015" s="6">
        <f>IFERROR(VLOOKUP(A1015,Orders!A:B,2,FALSE),"")</f>
        <v>37964</v>
      </c>
      <c r="G1015" s="6">
        <f>IFERROR(VLOOKUP(A1015,Orders!A:C,3,FALSE),"")</f>
        <v>37972</v>
      </c>
      <c r="H1015" s="6">
        <f>IFERROR(VLOOKUP(A1015,Orders!A:D,4,FALSE),"")</f>
        <v>37966</v>
      </c>
      <c r="I1015" t="str">
        <f>IFERROR(VLOOKUP(A1015,Orders!A:E,5,FALSE),"")</f>
        <v>Shipped</v>
      </c>
      <c r="J1015">
        <f>IFERROR(VLOOKUP(A1015,Orders!A:G,7,FALSE),"")</f>
        <v>495</v>
      </c>
      <c r="K1015">
        <f>IFERROR(VLOOKUP(J1015,Customers!A:L,12,FALSE),"")</f>
        <v>1188</v>
      </c>
      <c r="L1015">
        <f>IFERROR(VLOOKUP(J1015,Customers!A:M,13,FALSE),"")</f>
        <v>85100</v>
      </c>
      <c r="M1015" t="str">
        <f>IFERROR(VLOOKUP(J1015,Customers!A:H,8,FALSE),"")</f>
        <v>Boston</v>
      </c>
      <c r="N1015">
        <f>IFERROR(VLOOKUP(K1015,Employees!A:F,6,FALSE),"")</f>
        <v>2</v>
      </c>
      <c r="O1015" t="str">
        <f>IFERROR(VLOOKUP(N1015,Offices!A:B,2,FALSE),"")</f>
        <v>Boston</v>
      </c>
      <c r="P1015" s="6">
        <f>IFERROR(VLOOKUP(J1015,Payments!A:C,3,FALSE),"")</f>
        <v>37981</v>
      </c>
      <c r="Q1015">
        <f>IFERROR(VLOOKUP(J1015,Payments!A:D,4,FALSE),"")</f>
        <v>59265.14</v>
      </c>
      <c r="R1015" t="str">
        <f>IFERROR(VLOOKUP(B1015,Products!A:C,3,FALSE),"")</f>
        <v>Classic Cars</v>
      </c>
      <c r="S1015">
        <f>IFERROR(VLOOKUP(B1015,Products!A:G,7,FALSE),"")</f>
        <v>4724</v>
      </c>
      <c r="T1015">
        <f>IFERROR(VLOOKUP(B1015,Products!A:I,9,FALSE),"")</f>
        <v>163.72999999999999</v>
      </c>
      <c r="U1015">
        <f t="shared" si="120"/>
        <v>6</v>
      </c>
      <c r="V1015" t="str">
        <f t="shared" si="121"/>
        <v>Yes</v>
      </c>
      <c r="W1015">
        <f t="shared" si="122"/>
        <v>2003</v>
      </c>
      <c r="X1015">
        <f t="shared" si="123"/>
        <v>12</v>
      </c>
      <c r="Y1015">
        <f>IFERROR(VLOOKUP(B1015,Products!A:I,8,FALSE),"")</f>
        <v>101.51</v>
      </c>
      <c r="Z1015">
        <f t="shared" si="124"/>
        <v>6195.64</v>
      </c>
      <c r="AA1015">
        <f t="shared" si="125"/>
        <v>38.715397497783464</v>
      </c>
      <c r="AB1015">
        <f t="shared" si="126"/>
        <v>0</v>
      </c>
      <c r="AC1015">
        <f t="shared" si="127"/>
        <v>1729.1999999999998</v>
      </c>
    </row>
    <row r="1016" spans="1:29">
      <c r="A1016">
        <v>10207</v>
      </c>
      <c r="B1016" t="s">
        <v>153</v>
      </c>
      <c r="C1016">
        <v>43</v>
      </c>
      <c r="D1016">
        <v>109.23</v>
      </c>
      <c r="E1016">
        <v>10</v>
      </c>
      <c r="F1016" s="6">
        <f>IFERROR(VLOOKUP(A1016,Orders!A:B,2,FALSE),"")</f>
        <v>37964</v>
      </c>
      <c r="G1016" s="6">
        <f>IFERROR(VLOOKUP(A1016,Orders!A:C,3,FALSE),"")</f>
        <v>37972</v>
      </c>
      <c r="H1016" s="6">
        <f>IFERROR(VLOOKUP(A1016,Orders!A:D,4,FALSE),"")</f>
        <v>37966</v>
      </c>
      <c r="I1016" t="str">
        <f>IFERROR(VLOOKUP(A1016,Orders!A:E,5,FALSE),"")</f>
        <v>Shipped</v>
      </c>
      <c r="J1016">
        <f>IFERROR(VLOOKUP(A1016,Orders!A:G,7,FALSE),"")</f>
        <v>495</v>
      </c>
      <c r="K1016">
        <f>IFERROR(VLOOKUP(J1016,Customers!A:L,12,FALSE),"")</f>
        <v>1188</v>
      </c>
      <c r="L1016">
        <f>IFERROR(VLOOKUP(J1016,Customers!A:M,13,FALSE),"")</f>
        <v>85100</v>
      </c>
      <c r="M1016" t="str">
        <f>IFERROR(VLOOKUP(J1016,Customers!A:H,8,FALSE),"")</f>
        <v>Boston</v>
      </c>
      <c r="N1016">
        <f>IFERROR(VLOOKUP(K1016,Employees!A:F,6,FALSE),"")</f>
        <v>2</v>
      </c>
      <c r="O1016" t="str">
        <f>IFERROR(VLOOKUP(N1016,Offices!A:B,2,FALSE),"")</f>
        <v>Boston</v>
      </c>
      <c r="P1016" s="6">
        <f>IFERROR(VLOOKUP(J1016,Payments!A:C,3,FALSE),"")</f>
        <v>37981</v>
      </c>
      <c r="Q1016">
        <f>IFERROR(VLOOKUP(J1016,Payments!A:D,4,FALSE),"")</f>
        <v>59265.14</v>
      </c>
      <c r="R1016" t="str">
        <f>IFERROR(VLOOKUP(B1016,Products!A:C,3,FALSE),"")</f>
        <v>Trucks and Buses</v>
      </c>
      <c r="S1016">
        <f>IFERROR(VLOOKUP(B1016,Products!A:G,7,FALSE),"")</f>
        <v>8258</v>
      </c>
      <c r="T1016">
        <f>IFERROR(VLOOKUP(B1016,Products!A:I,9,FALSE),"")</f>
        <v>122.73</v>
      </c>
      <c r="U1016">
        <f t="shared" si="120"/>
        <v>6</v>
      </c>
      <c r="V1016" t="str">
        <f t="shared" si="121"/>
        <v>Yes</v>
      </c>
      <c r="W1016">
        <f t="shared" si="122"/>
        <v>2003</v>
      </c>
      <c r="X1016">
        <f t="shared" si="123"/>
        <v>12</v>
      </c>
      <c r="Y1016">
        <f>IFERROR(VLOOKUP(B1016,Products!A:I,8,FALSE),"")</f>
        <v>74.86</v>
      </c>
      <c r="Z1016">
        <f t="shared" si="124"/>
        <v>4696.8900000000003</v>
      </c>
      <c r="AA1016">
        <f t="shared" si="125"/>
        <v>45.912369756879521</v>
      </c>
      <c r="AB1016">
        <f t="shared" si="126"/>
        <v>0</v>
      </c>
      <c r="AC1016">
        <f t="shared" si="127"/>
        <v>1477.9100000000003</v>
      </c>
    </row>
    <row r="1017" spans="1:29">
      <c r="A1017">
        <v>10207</v>
      </c>
      <c r="B1017" t="s">
        <v>138</v>
      </c>
      <c r="C1017">
        <v>37</v>
      </c>
      <c r="D1017">
        <v>60.77</v>
      </c>
      <c r="E1017">
        <v>13</v>
      </c>
      <c r="F1017" s="6">
        <f>IFERROR(VLOOKUP(A1017,Orders!A:B,2,FALSE),"")</f>
        <v>37964</v>
      </c>
      <c r="G1017" s="6">
        <f>IFERROR(VLOOKUP(A1017,Orders!A:C,3,FALSE),"")</f>
        <v>37972</v>
      </c>
      <c r="H1017" s="6">
        <f>IFERROR(VLOOKUP(A1017,Orders!A:D,4,FALSE),"")</f>
        <v>37966</v>
      </c>
      <c r="I1017" t="str">
        <f>IFERROR(VLOOKUP(A1017,Orders!A:E,5,FALSE),"")</f>
        <v>Shipped</v>
      </c>
      <c r="J1017">
        <f>IFERROR(VLOOKUP(A1017,Orders!A:G,7,FALSE),"")</f>
        <v>495</v>
      </c>
      <c r="K1017">
        <f>IFERROR(VLOOKUP(J1017,Customers!A:L,12,FALSE),"")</f>
        <v>1188</v>
      </c>
      <c r="L1017">
        <f>IFERROR(VLOOKUP(J1017,Customers!A:M,13,FALSE),"")</f>
        <v>85100</v>
      </c>
      <c r="M1017" t="str">
        <f>IFERROR(VLOOKUP(J1017,Customers!A:H,8,FALSE),"")</f>
        <v>Boston</v>
      </c>
      <c r="N1017">
        <f>IFERROR(VLOOKUP(K1017,Employees!A:F,6,FALSE),"")</f>
        <v>2</v>
      </c>
      <c r="O1017" t="str">
        <f>IFERROR(VLOOKUP(N1017,Offices!A:B,2,FALSE),"")</f>
        <v>Boston</v>
      </c>
      <c r="P1017" s="6">
        <f>IFERROR(VLOOKUP(J1017,Payments!A:C,3,FALSE),"")</f>
        <v>37981</v>
      </c>
      <c r="Q1017">
        <f>IFERROR(VLOOKUP(J1017,Payments!A:D,4,FALSE),"")</f>
        <v>59265.14</v>
      </c>
      <c r="R1017" t="str">
        <f>IFERROR(VLOOKUP(B1017,Products!A:C,3,FALSE),"")</f>
        <v>Trucks and Buses</v>
      </c>
      <c r="S1017">
        <f>IFERROR(VLOOKUP(B1017,Products!A:G,7,FALSE),"")</f>
        <v>2018</v>
      </c>
      <c r="T1017">
        <f>IFERROR(VLOOKUP(B1017,Products!A:I,9,FALSE),"")</f>
        <v>60.77</v>
      </c>
      <c r="U1017">
        <f t="shared" si="120"/>
        <v>6</v>
      </c>
      <c r="V1017" t="str">
        <f t="shared" si="121"/>
        <v>Yes</v>
      </c>
      <c r="W1017">
        <f t="shared" si="122"/>
        <v>2003</v>
      </c>
      <c r="X1017">
        <f t="shared" si="123"/>
        <v>12</v>
      </c>
      <c r="Y1017">
        <f>IFERROR(VLOOKUP(B1017,Products!A:I,8,FALSE),"")</f>
        <v>24.92</v>
      </c>
      <c r="Z1017">
        <f t="shared" si="124"/>
        <v>2248.4900000000002</v>
      </c>
      <c r="AA1017">
        <f t="shared" si="125"/>
        <v>143.86035313001605</v>
      </c>
      <c r="AB1017">
        <f t="shared" si="126"/>
        <v>1</v>
      </c>
      <c r="AC1017">
        <f t="shared" si="127"/>
        <v>1326.45</v>
      </c>
    </row>
    <row r="1018" spans="1:29">
      <c r="A1018">
        <v>10207</v>
      </c>
      <c r="B1018" t="s">
        <v>154</v>
      </c>
      <c r="C1018">
        <v>25</v>
      </c>
      <c r="D1018">
        <v>140.55000000000001</v>
      </c>
      <c r="E1018">
        <v>11</v>
      </c>
      <c r="F1018" s="6">
        <f>IFERROR(VLOOKUP(A1018,Orders!A:B,2,FALSE),"")</f>
        <v>37964</v>
      </c>
      <c r="G1018" s="6">
        <f>IFERROR(VLOOKUP(A1018,Orders!A:C,3,FALSE),"")</f>
        <v>37972</v>
      </c>
      <c r="H1018" s="6">
        <f>IFERROR(VLOOKUP(A1018,Orders!A:D,4,FALSE),"")</f>
        <v>37966</v>
      </c>
      <c r="I1018" t="str">
        <f>IFERROR(VLOOKUP(A1018,Orders!A:E,5,FALSE),"")</f>
        <v>Shipped</v>
      </c>
      <c r="J1018">
        <f>IFERROR(VLOOKUP(A1018,Orders!A:G,7,FALSE),"")</f>
        <v>495</v>
      </c>
      <c r="K1018">
        <f>IFERROR(VLOOKUP(J1018,Customers!A:L,12,FALSE),"")</f>
        <v>1188</v>
      </c>
      <c r="L1018">
        <f>IFERROR(VLOOKUP(J1018,Customers!A:M,13,FALSE),"")</f>
        <v>85100</v>
      </c>
      <c r="M1018" t="str">
        <f>IFERROR(VLOOKUP(J1018,Customers!A:H,8,FALSE),"")</f>
        <v>Boston</v>
      </c>
      <c r="N1018">
        <f>IFERROR(VLOOKUP(K1018,Employees!A:F,6,FALSE),"")</f>
        <v>2</v>
      </c>
      <c r="O1018" t="str">
        <f>IFERROR(VLOOKUP(N1018,Offices!A:B,2,FALSE),"")</f>
        <v>Boston</v>
      </c>
      <c r="P1018" s="6">
        <f>IFERROR(VLOOKUP(J1018,Payments!A:C,3,FALSE),"")</f>
        <v>37981</v>
      </c>
      <c r="Q1018">
        <f>IFERROR(VLOOKUP(J1018,Payments!A:D,4,FALSE),"")</f>
        <v>59265.14</v>
      </c>
      <c r="R1018" t="str">
        <f>IFERROR(VLOOKUP(B1018,Products!A:C,3,FALSE),"")</f>
        <v>Classic Cars</v>
      </c>
      <c r="S1018">
        <f>IFERROR(VLOOKUP(B1018,Products!A:G,7,FALSE),"")</f>
        <v>8347</v>
      </c>
      <c r="T1018">
        <f>IFERROR(VLOOKUP(B1018,Products!A:I,9,FALSE),"")</f>
        <v>169.34</v>
      </c>
      <c r="U1018">
        <f t="shared" si="120"/>
        <v>6</v>
      </c>
      <c r="V1018" t="str">
        <f t="shared" si="121"/>
        <v>Yes</v>
      </c>
      <c r="W1018">
        <f t="shared" si="122"/>
        <v>2003</v>
      </c>
      <c r="X1018">
        <f t="shared" si="123"/>
        <v>12</v>
      </c>
      <c r="Y1018">
        <f>IFERROR(VLOOKUP(B1018,Products!A:I,8,FALSE),"")</f>
        <v>77.900000000000006</v>
      </c>
      <c r="Z1018">
        <f t="shared" si="124"/>
        <v>3513.7500000000005</v>
      </c>
      <c r="AA1018">
        <f t="shared" si="125"/>
        <v>80.423620025673941</v>
      </c>
      <c r="AB1018">
        <f t="shared" si="126"/>
        <v>1</v>
      </c>
      <c r="AC1018">
        <f t="shared" si="127"/>
        <v>1566.2500000000002</v>
      </c>
    </row>
    <row r="1019" spans="1:29">
      <c r="A1019">
        <v>10207</v>
      </c>
      <c r="B1019" t="s">
        <v>155</v>
      </c>
      <c r="C1019">
        <v>40</v>
      </c>
      <c r="D1019">
        <v>143.62</v>
      </c>
      <c r="E1019">
        <v>1</v>
      </c>
      <c r="F1019" s="6">
        <f>IFERROR(VLOOKUP(A1019,Orders!A:B,2,FALSE),"")</f>
        <v>37964</v>
      </c>
      <c r="G1019" s="6">
        <f>IFERROR(VLOOKUP(A1019,Orders!A:C,3,FALSE),"")</f>
        <v>37972</v>
      </c>
      <c r="H1019" s="6">
        <f>IFERROR(VLOOKUP(A1019,Orders!A:D,4,FALSE),"")</f>
        <v>37966</v>
      </c>
      <c r="I1019" t="str">
        <f>IFERROR(VLOOKUP(A1019,Orders!A:E,5,FALSE),"")</f>
        <v>Shipped</v>
      </c>
      <c r="J1019">
        <f>IFERROR(VLOOKUP(A1019,Orders!A:G,7,FALSE),"")</f>
        <v>495</v>
      </c>
      <c r="K1019">
        <f>IFERROR(VLOOKUP(J1019,Customers!A:L,12,FALSE),"")</f>
        <v>1188</v>
      </c>
      <c r="L1019">
        <f>IFERROR(VLOOKUP(J1019,Customers!A:M,13,FALSE),"")</f>
        <v>85100</v>
      </c>
      <c r="M1019" t="str">
        <f>IFERROR(VLOOKUP(J1019,Customers!A:H,8,FALSE),"")</f>
        <v>Boston</v>
      </c>
      <c r="N1019">
        <f>IFERROR(VLOOKUP(K1019,Employees!A:F,6,FALSE),"")</f>
        <v>2</v>
      </c>
      <c r="O1019" t="str">
        <f>IFERROR(VLOOKUP(N1019,Offices!A:B,2,FALSE),"")</f>
        <v>Boston</v>
      </c>
      <c r="P1019" s="6">
        <f>IFERROR(VLOOKUP(J1019,Payments!A:C,3,FALSE),"")</f>
        <v>37981</v>
      </c>
      <c r="Q1019">
        <f>IFERROR(VLOOKUP(J1019,Payments!A:D,4,FALSE),"")</f>
        <v>59265.14</v>
      </c>
      <c r="R1019" t="str">
        <f>IFERROR(VLOOKUP(B1019,Products!A:C,3,FALSE),"")</f>
        <v>Classic Cars</v>
      </c>
      <c r="S1019">
        <f>IFERROR(VLOOKUP(B1019,Products!A:G,7,FALSE),"")</f>
        <v>5545</v>
      </c>
      <c r="T1019">
        <f>IFERROR(VLOOKUP(B1019,Products!A:I,9,FALSE),"")</f>
        <v>143.62</v>
      </c>
      <c r="U1019">
        <f t="shared" si="120"/>
        <v>6</v>
      </c>
      <c r="V1019" t="str">
        <f t="shared" si="121"/>
        <v>Yes</v>
      </c>
      <c r="W1019">
        <f t="shared" si="122"/>
        <v>2003</v>
      </c>
      <c r="X1019">
        <f t="shared" si="123"/>
        <v>12</v>
      </c>
      <c r="Y1019">
        <f>IFERROR(VLOOKUP(B1019,Products!A:I,8,FALSE),"")</f>
        <v>91.92</v>
      </c>
      <c r="Z1019">
        <f t="shared" si="124"/>
        <v>5744.8</v>
      </c>
      <c r="AA1019">
        <f t="shared" si="125"/>
        <v>56.244560487380333</v>
      </c>
      <c r="AB1019">
        <f t="shared" si="126"/>
        <v>0</v>
      </c>
      <c r="AC1019">
        <f t="shared" si="127"/>
        <v>2068</v>
      </c>
    </row>
    <row r="1020" spans="1:29">
      <c r="A1020">
        <v>10207</v>
      </c>
      <c r="B1020" t="s">
        <v>143</v>
      </c>
      <c r="C1020">
        <v>47</v>
      </c>
      <c r="D1020">
        <v>119.87</v>
      </c>
      <c r="E1020">
        <v>16</v>
      </c>
      <c r="F1020" s="6">
        <f>IFERROR(VLOOKUP(A1020,Orders!A:B,2,FALSE),"")</f>
        <v>37964</v>
      </c>
      <c r="G1020" s="6">
        <f>IFERROR(VLOOKUP(A1020,Orders!A:C,3,FALSE),"")</f>
        <v>37972</v>
      </c>
      <c r="H1020" s="6">
        <f>IFERROR(VLOOKUP(A1020,Orders!A:D,4,FALSE),"")</f>
        <v>37966</v>
      </c>
      <c r="I1020" t="str">
        <f>IFERROR(VLOOKUP(A1020,Orders!A:E,5,FALSE),"")</f>
        <v>Shipped</v>
      </c>
      <c r="J1020">
        <f>IFERROR(VLOOKUP(A1020,Orders!A:G,7,FALSE),"")</f>
        <v>495</v>
      </c>
      <c r="K1020">
        <f>IFERROR(VLOOKUP(J1020,Customers!A:L,12,FALSE),"")</f>
        <v>1188</v>
      </c>
      <c r="L1020">
        <f>IFERROR(VLOOKUP(J1020,Customers!A:M,13,FALSE),"")</f>
        <v>85100</v>
      </c>
      <c r="M1020" t="str">
        <f>IFERROR(VLOOKUP(J1020,Customers!A:H,8,FALSE),"")</f>
        <v>Boston</v>
      </c>
      <c r="N1020">
        <f>IFERROR(VLOOKUP(K1020,Employees!A:F,6,FALSE),"")</f>
        <v>2</v>
      </c>
      <c r="O1020" t="str">
        <f>IFERROR(VLOOKUP(N1020,Offices!A:B,2,FALSE),"")</f>
        <v>Boston</v>
      </c>
      <c r="P1020" s="6">
        <f>IFERROR(VLOOKUP(J1020,Payments!A:C,3,FALSE),"")</f>
        <v>37981</v>
      </c>
      <c r="Q1020">
        <f>IFERROR(VLOOKUP(J1020,Payments!A:D,4,FALSE),"")</f>
        <v>59265.14</v>
      </c>
      <c r="R1020" t="str">
        <f>IFERROR(VLOOKUP(B1020,Products!A:C,3,FALSE),"")</f>
        <v>Trucks and Buses</v>
      </c>
      <c r="S1020">
        <f>IFERROR(VLOOKUP(B1020,Products!A:G,7,FALSE),"")</f>
        <v>3128</v>
      </c>
      <c r="T1020">
        <f>IFERROR(VLOOKUP(B1020,Products!A:I,9,FALSE),"")</f>
        <v>121.08</v>
      </c>
      <c r="U1020">
        <f t="shared" si="120"/>
        <v>6</v>
      </c>
      <c r="V1020" t="str">
        <f t="shared" si="121"/>
        <v>Yes</v>
      </c>
      <c r="W1020">
        <f t="shared" si="122"/>
        <v>2003</v>
      </c>
      <c r="X1020">
        <f t="shared" si="123"/>
        <v>12</v>
      </c>
      <c r="Y1020">
        <f>IFERROR(VLOOKUP(B1020,Products!A:I,8,FALSE),"")</f>
        <v>84.76</v>
      </c>
      <c r="Z1020">
        <f t="shared" si="124"/>
        <v>5633.89</v>
      </c>
      <c r="AA1020">
        <f t="shared" si="125"/>
        <v>41.422840962718261</v>
      </c>
      <c r="AB1020">
        <f t="shared" si="126"/>
        <v>0</v>
      </c>
      <c r="AC1020">
        <f t="shared" si="127"/>
        <v>1650.17</v>
      </c>
    </row>
    <row r="1021" spans="1:29">
      <c r="A1021">
        <v>10207</v>
      </c>
      <c r="B1021" t="s">
        <v>156</v>
      </c>
      <c r="C1021">
        <v>49</v>
      </c>
      <c r="D1021">
        <v>57.8</v>
      </c>
      <c r="E1021">
        <v>4</v>
      </c>
      <c r="F1021" s="6">
        <f>IFERROR(VLOOKUP(A1021,Orders!A:B,2,FALSE),"")</f>
        <v>37964</v>
      </c>
      <c r="G1021" s="6">
        <f>IFERROR(VLOOKUP(A1021,Orders!A:C,3,FALSE),"")</f>
        <v>37972</v>
      </c>
      <c r="H1021" s="6">
        <f>IFERROR(VLOOKUP(A1021,Orders!A:D,4,FALSE),"")</f>
        <v>37966</v>
      </c>
      <c r="I1021" t="str">
        <f>IFERROR(VLOOKUP(A1021,Orders!A:E,5,FALSE),"")</f>
        <v>Shipped</v>
      </c>
      <c r="J1021">
        <f>IFERROR(VLOOKUP(A1021,Orders!A:G,7,FALSE),"")</f>
        <v>495</v>
      </c>
      <c r="K1021">
        <f>IFERROR(VLOOKUP(J1021,Customers!A:L,12,FALSE),"")</f>
        <v>1188</v>
      </c>
      <c r="L1021">
        <f>IFERROR(VLOOKUP(J1021,Customers!A:M,13,FALSE),"")</f>
        <v>85100</v>
      </c>
      <c r="M1021" t="str">
        <f>IFERROR(VLOOKUP(J1021,Customers!A:H,8,FALSE),"")</f>
        <v>Boston</v>
      </c>
      <c r="N1021">
        <f>IFERROR(VLOOKUP(K1021,Employees!A:F,6,FALSE),"")</f>
        <v>2</v>
      </c>
      <c r="O1021" t="str">
        <f>IFERROR(VLOOKUP(N1021,Offices!A:B,2,FALSE),"")</f>
        <v>Boston</v>
      </c>
      <c r="P1021" s="6">
        <f>IFERROR(VLOOKUP(J1021,Payments!A:C,3,FALSE),"")</f>
        <v>37981</v>
      </c>
      <c r="Q1021">
        <f>IFERROR(VLOOKUP(J1021,Payments!A:D,4,FALSE),"")</f>
        <v>59265.14</v>
      </c>
      <c r="R1021" t="str">
        <f>IFERROR(VLOOKUP(B1021,Products!A:C,3,FALSE),"")</f>
        <v>Classic Cars</v>
      </c>
      <c r="S1021">
        <f>IFERROR(VLOOKUP(B1021,Products!A:G,7,FALSE),"")</f>
        <v>4074</v>
      </c>
      <c r="T1021">
        <f>IFERROR(VLOOKUP(B1021,Products!A:I,9,FALSE),"")</f>
        <v>57.8</v>
      </c>
      <c r="U1021">
        <f t="shared" si="120"/>
        <v>6</v>
      </c>
      <c r="V1021" t="str">
        <f t="shared" si="121"/>
        <v>Yes</v>
      </c>
      <c r="W1021">
        <f t="shared" si="122"/>
        <v>2003</v>
      </c>
      <c r="X1021">
        <f t="shared" si="123"/>
        <v>12</v>
      </c>
      <c r="Y1021">
        <f>IFERROR(VLOOKUP(B1021,Products!A:I,8,FALSE),"")</f>
        <v>32.369999999999997</v>
      </c>
      <c r="Z1021">
        <f t="shared" si="124"/>
        <v>2832.2</v>
      </c>
      <c r="AA1021">
        <f t="shared" si="125"/>
        <v>78.560395427865316</v>
      </c>
      <c r="AB1021">
        <f t="shared" si="126"/>
        <v>1</v>
      </c>
      <c r="AC1021">
        <f t="shared" si="127"/>
        <v>1246.07</v>
      </c>
    </row>
    <row r="1022" spans="1:29">
      <c r="A1022">
        <v>10207</v>
      </c>
      <c r="B1022" t="s">
        <v>145</v>
      </c>
      <c r="C1022">
        <v>46</v>
      </c>
      <c r="D1022">
        <v>127.79</v>
      </c>
      <c r="E1022">
        <v>12</v>
      </c>
      <c r="F1022" s="6">
        <f>IFERROR(VLOOKUP(A1022,Orders!A:B,2,FALSE),"")</f>
        <v>37964</v>
      </c>
      <c r="G1022" s="6">
        <f>IFERROR(VLOOKUP(A1022,Orders!A:C,3,FALSE),"")</f>
        <v>37972</v>
      </c>
      <c r="H1022" s="6">
        <f>IFERROR(VLOOKUP(A1022,Orders!A:D,4,FALSE),"")</f>
        <v>37966</v>
      </c>
      <c r="I1022" t="str">
        <f>IFERROR(VLOOKUP(A1022,Orders!A:E,5,FALSE),"")</f>
        <v>Shipped</v>
      </c>
      <c r="J1022">
        <f>IFERROR(VLOOKUP(A1022,Orders!A:G,7,FALSE),"")</f>
        <v>495</v>
      </c>
      <c r="K1022">
        <f>IFERROR(VLOOKUP(J1022,Customers!A:L,12,FALSE),"")</f>
        <v>1188</v>
      </c>
      <c r="L1022">
        <f>IFERROR(VLOOKUP(J1022,Customers!A:M,13,FALSE),"")</f>
        <v>85100</v>
      </c>
      <c r="M1022" t="str">
        <f>IFERROR(VLOOKUP(J1022,Customers!A:H,8,FALSE),"")</f>
        <v>Boston</v>
      </c>
      <c r="N1022">
        <f>IFERROR(VLOOKUP(K1022,Employees!A:F,6,FALSE),"")</f>
        <v>2</v>
      </c>
      <c r="O1022" t="str">
        <f>IFERROR(VLOOKUP(N1022,Offices!A:B,2,FALSE),"")</f>
        <v>Boston</v>
      </c>
      <c r="P1022" s="6">
        <f>IFERROR(VLOOKUP(J1022,Payments!A:C,3,FALSE),"")</f>
        <v>37981</v>
      </c>
      <c r="Q1022">
        <f>IFERROR(VLOOKUP(J1022,Payments!A:D,4,FALSE),"")</f>
        <v>59265.14</v>
      </c>
      <c r="R1022" t="str">
        <f>IFERROR(VLOOKUP(B1022,Products!A:C,3,FALSE),"")</f>
        <v>Trucks and Buses</v>
      </c>
      <c r="S1022">
        <f>IFERROR(VLOOKUP(B1022,Products!A:G,7,FALSE),"")</f>
        <v>2327</v>
      </c>
      <c r="T1022">
        <f>IFERROR(VLOOKUP(B1022,Products!A:I,9,FALSE),"")</f>
        <v>127.79</v>
      </c>
      <c r="U1022">
        <f t="shared" si="120"/>
        <v>6</v>
      </c>
      <c r="V1022" t="str">
        <f t="shared" si="121"/>
        <v>Yes</v>
      </c>
      <c r="W1022">
        <f t="shared" si="122"/>
        <v>2003</v>
      </c>
      <c r="X1022">
        <f t="shared" si="123"/>
        <v>12</v>
      </c>
      <c r="Y1022">
        <f>IFERROR(VLOOKUP(B1022,Products!A:I,8,FALSE),"")</f>
        <v>61.34</v>
      </c>
      <c r="Z1022">
        <f t="shared" si="124"/>
        <v>5878.34</v>
      </c>
      <c r="AA1022">
        <f t="shared" si="125"/>
        <v>108.3306162373655</v>
      </c>
      <c r="AB1022">
        <f t="shared" si="126"/>
        <v>1</v>
      </c>
      <c r="AC1022">
        <f t="shared" si="127"/>
        <v>3056.7000000000003</v>
      </c>
    </row>
    <row r="1023" spans="1:29">
      <c r="A1023">
        <v>10207</v>
      </c>
      <c r="B1023" t="s">
        <v>157</v>
      </c>
      <c r="C1023">
        <v>42</v>
      </c>
      <c r="D1023">
        <v>30.76</v>
      </c>
      <c r="E1023">
        <v>8</v>
      </c>
      <c r="F1023" s="6">
        <f>IFERROR(VLOOKUP(A1023,Orders!A:B,2,FALSE),"")</f>
        <v>37964</v>
      </c>
      <c r="G1023" s="6">
        <f>IFERROR(VLOOKUP(A1023,Orders!A:C,3,FALSE),"")</f>
        <v>37972</v>
      </c>
      <c r="H1023" s="6">
        <f>IFERROR(VLOOKUP(A1023,Orders!A:D,4,FALSE),"")</f>
        <v>37966</v>
      </c>
      <c r="I1023" t="str">
        <f>IFERROR(VLOOKUP(A1023,Orders!A:E,5,FALSE),"")</f>
        <v>Shipped</v>
      </c>
      <c r="J1023">
        <f>IFERROR(VLOOKUP(A1023,Orders!A:G,7,FALSE),"")</f>
        <v>495</v>
      </c>
      <c r="K1023">
        <f>IFERROR(VLOOKUP(J1023,Customers!A:L,12,FALSE),"")</f>
        <v>1188</v>
      </c>
      <c r="L1023">
        <f>IFERROR(VLOOKUP(J1023,Customers!A:M,13,FALSE),"")</f>
        <v>85100</v>
      </c>
      <c r="M1023" t="str">
        <f>IFERROR(VLOOKUP(J1023,Customers!A:H,8,FALSE),"")</f>
        <v>Boston</v>
      </c>
      <c r="N1023">
        <f>IFERROR(VLOOKUP(K1023,Employees!A:F,6,FALSE),"")</f>
        <v>2</v>
      </c>
      <c r="O1023" t="str">
        <f>IFERROR(VLOOKUP(N1023,Offices!A:B,2,FALSE),"")</f>
        <v>Boston</v>
      </c>
      <c r="P1023" s="6">
        <f>IFERROR(VLOOKUP(J1023,Payments!A:C,3,FALSE),"")</f>
        <v>37981</v>
      </c>
      <c r="Q1023">
        <f>IFERROR(VLOOKUP(J1023,Payments!A:D,4,FALSE),"")</f>
        <v>59265.14</v>
      </c>
      <c r="R1023" t="str">
        <f>IFERROR(VLOOKUP(B1023,Products!A:C,3,FALSE),"")</f>
        <v>Classic Cars</v>
      </c>
      <c r="S1023">
        <f>IFERROR(VLOOKUP(B1023,Products!A:G,7,FALSE),"")</f>
        <v>2542</v>
      </c>
      <c r="T1023">
        <f>IFERROR(VLOOKUP(B1023,Products!A:I,9,FALSE),"")</f>
        <v>35.36</v>
      </c>
      <c r="U1023">
        <f t="shared" si="120"/>
        <v>6</v>
      </c>
      <c r="V1023" t="str">
        <f t="shared" si="121"/>
        <v>Yes</v>
      </c>
      <c r="W1023">
        <f t="shared" si="122"/>
        <v>2003</v>
      </c>
      <c r="X1023">
        <f t="shared" si="123"/>
        <v>12</v>
      </c>
      <c r="Y1023">
        <f>IFERROR(VLOOKUP(B1023,Products!A:I,8,FALSE),"")</f>
        <v>15.91</v>
      </c>
      <c r="Z1023">
        <f t="shared" si="124"/>
        <v>1291.92</v>
      </c>
      <c r="AA1023">
        <f t="shared" si="125"/>
        <v>93.337523570081714</v>
      </c>
      <c r="AB1023">
        <f t="shared" si="126"/>
        <v>1</v>
      </c>
      <c r="AC1023">
        <f t="shared" si="127"/>
        <v>623.70000000000005</v>
      </c>
    </row>
    <row r="1024" spans="1:29">
      <c r="A1024">
        <v>10207</v>
      </c>
      <c r="B1024" t="s">
        <v>158</v>
      </c>
      <c r="C1024">
        <v>28</v>
      </c>
      <c r="D1024">
        <v>108.82</v>
      </c>
      <c r="E1024">
        <v>3</v>
      </c>
      <c r="F1024" s="6">
        <f>IFERROR(VLOOKUP(A1024,Orders!A:B,2,FALSE),"")</f>
        <v>37964</v>
      </c>
      <c r="G1024" s="6">
        <f>IFERROR(VLOOKUP(A1024,Orders!A:C,3,FALSE),"")</f>
        <v>37972</v>
      </c>
      <c r="H1024" s="6">
        <f>IFERROR(VLOOKUP(A1024,Orders!A:D,4,FALSE),"")</f>
        <v>37966</v>
      </c>
      <c r="I1024" t="str">
        <f>IFERROR(VLOOKUP(A1024,Orders!A:E,5,FALSE),"")</f>
        <v>Shipped</v>
      </c>
      <c r="J1024">
        <f>IFERROR(VLOOKUP(A1024,Orders!A:G,7,FALSE),"")</f>
        <v>495</v>
      </c>
      <c r="K1024">
        <f>IFERROR(VLOOKUP(J1024,Customers!A:L,12,FALSE),"")</f>
        <v>1188</v>
      </c>
      <c r="L1024">
        <f>IFERROR(VLOOKUP(J1024,Customers!A:M,13,FALSE),"")</f>
        <v>85100</v>
      </c>
      <c r="M1024" t="str">
        <f>IFERROR(VLOOKUP(J1024,Customers!A:H,8,FALSE),"")</f>
        <v>Boston</v>
      </c>
      <c r="N1024">
        <f>IFERROR(VLOOKUP(K1024,Employees!A:F,6,FALSE),"")</f>
        <v>2</v>
      </c>
      <c r="O1024" t="str">
        <f>IFERROR(VLOOKUP(N1024,Offices!A:B,2,FALSE),"")</f>
        <v>Boston</v>
      </c>
      <c r="P1024" s="6">
        <f>IFERROR(VLOOKUP(J1024,Payments!A:C,3,FALSE),"")</f>
        <v>37981</v>
      </c>
      <c r="Q1024">
        <f>IFERROR(VLOOKUP(J1024,Payments!A:D,4,FALSE),"")</f>
        <v>59265.14</v>
      </c>
      <c r="R1024" t="str">
        <f>IFERROR(VLOOKUP(B1024,Products!A:C,3,FALSE),"")</f>
        <v>Classic Cars</v>
      </c>
      <c r="S1024">
        <f>IFERROR(VLOOKUP(B1024,Products!A:G,7,FALSE),"")</f>
        <v>6582</v>
      </c>
      <c r="T1024">
        <f>IFERROR(VLOOKUP(B1024,Products!A:I,9,FALSE),"")</f>
        <v>118.28</v>
      </c>
      <c r="U1024">
        <f t="shared" si="120"/>
        <v>6</v>
      </c>
      <c r="V1024" t="str">
        <f t="shared" si="121"/>
        <v>Yes</v>
      </c>
      <c r="W1024">
        <f t="shared" si="122"/>
        <v>2003</v>
      </c>
      <c r="X1024">
        <f t="shared" si="123"/>
        <v>12</v>
      </c>
      <c r="Y1024">
        <f>IFERROR(VLOOKUP(B1024,Products!A:I,8,FALSE),"")</f>
        <v>69.78</v>
      </c>
      <c r="Z1024">
        <f t="shared" si="124"/>
        <v>3046.96</v>
      </c>
      <c r="AA1024">
        <f t="shared" si="125"/>
        <v>55.947262826024634</v>
      </c>
      <c r="AB1024">
        <f t="shared" si="126"/>
        <v>0</v>
      </c>
      <c r="AC1024">
        <f t="shared" si="127"/>
        <v>1093.1199999999999</v>
      </c>
    </row>
    <row r="1025" spans="1:29">
      <c r="A1025">
        <v>10207</v>
      </c>
      <c r="B1025" t="s">
        <v>147</v>
      </c>
      <c r="C1025">
        <v>49</v>
      </c>
      <c r="D1025">
        <v>84.75</v>
      </c>
      <c r="E1025">
        <v>14</v>
      </c>
      <c r="F1025" s="6">
        <f>IFERROR(VLOOKUP(A1025,Orders!A:B,2,FALSE),"")</f>
        <v>37964</v>
      </c>
      <c r="G1025" s="6">
        <f>IFERROR(VLOOKUP(A1025,Orders!A:C,3,FALSE),"")</f>
        <v>37972</v>
      </c>
      <c r="H1025" s="6">
        <f>IFERROR(VLOOKUP(A1025,Orders!A:D,4,FALSE),"")</f>
        <v>37966</v>
      </c>
      <c r="I1025" t="str">
        <f>IFERROR(VLOOKUP(A1025,Orders!A:E,5,FALSE),"")</f>
        <v>Shipped</v>
      </c>
      <c r="J1025">
        <f>IFERROR(VLOOKUP(A1025,Orders!A:G,7,FALSE),"")</f>
        <v>495</v>
      </c>
      <c r="K1025">
        <f>IFERROR(VLOOKUP(J1025,Customers!A:L,12,FALSE),"")</f>
        <v>1188</v>
      </c>
      <c r="L1025">
        <f>IFERROR(VLOOKUP(J1025,Customers!A:M,13,FALSE),"")</f>
        <v>85100</v>
      </c>
      <c r="M1025" t="str">
        <f>IFERROR(VLOOKUP(J1025,Customers!A:H,8,FALSE),"")</f>
        <v>Boston</v>
      </c>
      <c r="N1025">
        <f>IFERROR(VLOOKUP(K1025,Employees!A:F,6,FALSE),"")</f>
        <v>2</v>
      </c>
      <c r="O1025" t="str">
        <f>IFERROR(VLOOKUP(N1025,Offices!A:B,2,FALSE),"")</f>
        <v>Boston</v>
      </c>
      <c r="P1025" s="6">
        <f>IFERROR(VLOOKUP(J1025,Payments!A:C,3,FALSE),"")</f>
        <v>37981</v>
      </c>
      <c r="Q1025">
        <f>IFERROR(VLOOKUP(J1025,Payments!A:D,4,FALSE),"")</f>
        <v>59265.14</v>
      </c>
      <c r="R1025" t="str">
        <f>IFERROR(VLOOKUP(B1025,Products!A:C,3,FALSE),"")</f>
        <v>Trucks and Buses</v>
      </c>
      <c r="S1025">
        <f>IFERROR(VLOOKUP(B1025,Products!A:G,7,FALSE),"")</f>
        <v>5099</v>
      </c>
      <c r="T1025">
        <f>IFERROR(VLOOKUP(B1025,Products!A:I,9,FALSE),"")</f>
        <v>96.31</v>
      </c>
      <c r="U1025">
        <f t="shared" si="120"/>
        <v>6</v>
      </c>
      <c r="V1025" t="str">
        <f t="shared" si="121"/>
        <v>Yes</v>
      </c>
      <c r="W1025">
        <f t="shared" si="122"/>
        <v>2003</v>
      </c>
      <c r="X1025">
        <f t="shared" si="123"/>
        <v>12</v>
      </c>
      <c r="Y1025">
        <f>IFERROR(VLOOKUP(B1025,Products!A:I,8,FALSE),"")</f>
        <v>53.93</v>
      </c>
      <c r="Z1025">
        <f t="shared" si="124"/>
        <v>4152.75</v>
      </c>
      <c r="AA1025">
        <f t="shared" si="125"/>
        <v>57.148155015761169</v>
      </c>
      <c r="AB1025">
        <f t="shared" si="126"/>
        <v>0</v>
      </c>
      <c r="AC1025">
        <f t="shared" si="127"/>
        <v>1510.18</v>
      </c>
    </row>
    <row r="1026" spans="1:29">
      <c r="A1026">
        <v>10207</v>
      </c>
      <c r="B1026" t="s">
        <v>159</v>
      </c>
      <c r="C1026">
        <v>27</v>
      </c>
      <c r="D1026">
        <v>51.95</v>
      </c>
      <c r="E1026">
        <v>9</v>
      </c>
      <c r="F1026" s="6">
        <f>IFERROR(VLOOKUP(A1026,Orders!A:B,2,FALSE),"")</f>
        <v>37964</v>
      </c>
      <c r="G1026" s="6">
        <f>IFERROR(VLOOKUP(A1026,Orders!A:C,3,FALSE),"")</f>
        <v>37972</v>
      </c>
      <c r="H1026" s="6">
        <f>IFERROR(VLOOKUP(A1026,Orders!A:D,4,FALSE),"")</f>
        <v>37966</v>
      </c>
      <c r="I1026" t="str">
        <f>IFERROR(VLOOKUP(A1026,Orders!A:E,5,FALSE),"")</f>
        <v>Shipped</v>
      </c>
      <c r="J1026">
        <f>IFERROR(VLOOKUP(A1026,Orders!A:G,7,FALSE),"")</f>
        <v>495</v>
      </c>
      <c r="K1026">
        <f>IFERROR(VLOOKUP(J1026,Customers!A:L,12,FALSE),"")</f>
        <v>1188</v>
      </c>
      <c r="L1026">
        <f>IFERROR(VLOOKUP(J1026,Customers!A:M,13,FALSE),"")</f>
        <v>85100</v>
      </c>
      <c r="M1026" t="str">
        <f>IFERROR(VLOOKUP(J1026,Customers!A:H,8,FALSE),"")</f>
        <v>Boston</v>
      </c>
      <c r="N1026">
        <f>IFERROR(VLOOKUP(K1026,Employees!A:F,6,FALSE),"")</f>
        <v>2</v>
      </c>
      <c r="O1026" t="str">
        <f>IFERROR(VLOOKUP(N1026,Offices!A:B,2,FALSE),"")</f>
        <v>Boston</v>
      </c>
      <c r="P1026" s="6">
        <f>IFERROR(VLOOKUP(J1026,Payments!A:C,3,FALSE),"")</f>
        <v>37981</v>
      </c>
      <c r="Q1026">
        <f>IFERROR(VLOOKUP(J1026,Payments!A:D,4,FALSE),"")</f>
        <v>59265.14</v>
      </c>
      <c r="R1026" t="str">
        <f>IFERROR(VLOOKUP(B1026,Products!A:C,3,FALSE),"")</f>
        <v>Trucks and Buses</v>
      </c>
      <c r="S1026">
        <f>IFERROR(VLOOKUP(B1026,Products!A:G,7,FALSE),"")</f>
        <v>2874</v>
      </c>
      <c r="T1026">
        <f>IFERROR(VLOOKUP(B1026,Products!A:I,9,FALSE),"")</f>
        <v>54.11</v>
      </c>
      <c r="U1026">
        <f t="shared" ref="U1026:U1089" si="128">G1026-H1026</f>
        <v>6</v>
      </c>
      <c r="V1026" t="str">
        <f t="shared" ref="V1026:V1089" si="129">IF(OR(I1026="Shipped",I1026="Resolved"),IF(U1026&lt;=6,"Yes","No"),"")</f>
        <v>Yes</v>
      </c>
      <c r="W1026">
        <f t="shared" ref="W1026:W1089" si="130">YEAR(F1026)</f>
        <v>2003</v>
      </c>
      <c r="X1026">
        <f t="shared" ref="X1026:X1089" si="131">MONTH(F1026)</f>
        <v>12</v>
      </c>
      <c r="Y1026">
        <f>IFERROR(VLOOKUP(B1026,Products!A:I,8,FALSE),"")</f>
        <v>25.98</v>
      </c>
      <c r="Z1026">
        <f t="shared" ref="Z1026:Z1089" si="132">C1026*D1026</f>
        <v>1402.65</v>
      </c>
      <c r="AA1026">
        <f t="shared" ref="AA1026:AA1089" si="133">((D1026-Y1026)/Y1026)*100</f>
        <v>99.961508852963817</v>
      </c>
      <c r="AB1026">
        <f t="shared" ref="AB1026:AB1089" si="134">IF(AA1026&gt;=67, 1,0)</f>
        <v>1</v>
      </c>
      <c r="AC1026">
        <f t="shared" ref="AC1026:AC1089" si="135">C1026*(D1026-Y1026)</f>
        <v>701.19</v>
      </c>
    </row>
    <row r="1027" spans="1:29">
      <c r="A1027">
        <v>10207</v>
      </c>
      <c r="B1027" t="s">
        <v>160</v>
      </c>
      <c r="C1027">
        <v>45</v>
      </c>
      <c r="D1027">
        <v>55.3</v>
      </c>
      <c r="E1027">
        <v>2</v>
      </c>
      <c r="F1027" s="6">
        <f>IFERROR(VLOOKUP(A1027,Orders!A:B,2,FALSE),"")</f>
        <v>37964</v>
      </c>
      <c r="G1027" s="6">
        <f>IFERROR(VLOOKUP(A1027,Orders!A:C,3,FALSE),"")</f>
        <v>37972</v>
      </c>
      <c r="H1027" s="6">
        <f>IFERROR(VLOOKUP(A1027,Orders!A:D,4,FALSE),"")</f>
        <v>37966</v>
      </c>
      <c r="I1027" t="str">
        <f>IFERROR(VLOOKUP(A1027,Orders!A:E,5,FALSE),"")</f>
        <v>Shipped</v>
      </c>
      <c r="J1027">
        <f>IFERROR(VLOOKUP(A1027,Orders!A:G,7,FALSE),"")</f>
        <v>495</v>
      </c>
      <c r="K1027">
        <f>IFERROR(VLOOKUP(J1027,Customers!A:L,12,FALSE),"")</f>
        <v>1188</v>
      </c>
      <c r="L1027">
        <f>IFERROR(VLOOKUP(J1027,Customers!A:M,13,FALSE),"")</f>
        <v>85100</v>
      </c>
      <c r="M1027" t="str">
        <f>IFERROR(VLOOKUP(J1027,Customers!A:H,8,FALSE),"")</f>
        <v>Boston</v>
      </c>
      <c r="N1027">
        <f>IFERROR(VLOOKUP(K1027,Employees!A:F,6,FALSE),"")</f>
        <v>2</v>
      </c>
      <c r="O1027" t="str">
        <f>IFERROR(VLOOKUP(N1027,Offices!A:B,2,FALSE),"")</f>
        <v>Boston</v>
      </c>
      <c r="P1027" s="6">
        <f>IFERROR(VLOOKUP(J1027,Payments!A:C,3,FALSE),"")</f>
        <v>37981</v>
      </c>
      <c r="Q1027">
        <f>IFERROR(VLOOKUP(J1027,Payments!A:D,4,FALSE),"")</f>
        <v>59265.14</v>
      </c>
      <c r="R1027" t="str">
        <f>IFERROR(VLOOKUP(B1027,Products!A:C,3,FALSE),"")</f>
        <v>Trains</v>
      </c>
      <c r="S1027">
        <f>IFERROR(VLOOKUP(B1027,Products!A:G,7,FALSE),"")</f>
        <v>8601</v>
      </c>
      <c r="T1027">
        <f>IFERROR(VLOOKUP(B1027,Products!A:I,9,FALSE),"")</f>
        <v>62.14</v>
      </c>
      <c r="U1027">
        <f t="shared" si="128"/>
        <v>6</v>
      </c>
      <c r="V1027" t="str">
        <f t="shared" si="129"/>
        <v>Yes</v>
      </c>
      <c r="W1027">
        <f t="shared" si="130"/>
        <v>2003</v>
      </c>
      <c r="X1027">
        <f t="shared" si="131"/>
        <v>12</v>
      </c>
      <c r="Y1027">
        <f>IFERROR(VLOOKUP(B1027,Products!A:I,8,FALSE),"")</f>
        <v>26.72</v>
      </c>
      <c r="Z1027">
        <f t="shared" si="132"/>
        <v>2488.5</v>
      </c>
      <c r="AA1027">
        <f t="shared" si="133"/>
        <v>106.96107784431138</v>
      </c>
      <c r="AB1027">
        <f t="shared" si="134"/>
        <v>1</v>
      </c>
      <c r="AC1027">
        <f t="shared" si="135"/>
        <v>1286.0999999999999</v>
      </c>
    </row>
    <row r="1028" spans="1:29">
      <c r="A1028">
        <v>10207</v>
      </c>
      <c r="B1028" t="s">
        <v>161</v>
      </c>
      <c r="C1028">
        <v>28</v>
      </c>
      <c r="D1028">
        <v>106.49</v>
      </c>
      <c r="E1028">
        <v>5</v>
      </c>
      <c r="F1028" s="6">
        <f>IFERROR(VLOOKUP(A1028,Orders!A:B,2,FALSE),"")</f>
        <v>37964</v>
      </c>
      <c r="G1028" s="6">
        <f>IFERROR(VLOOKUP(A1028,Orders!A:C,3,FALSE),"")</f>
        <v>37972</v>
      </c>
      <c r="H1028" s="6">
        <f>IFERROR(VLOOKUP(A1028,Orders!A:D,4,FALSE),"")</f>
        <v>37966</v>
      </c>
      <c r="I1028" t="str">
        <f>IFERROR(VLOOKUP(A1028,Orders!A:E,5,FALSE),"")</f>
        <v>Shipped</v>
      </c>
      <c r="J1028">
        <f>IFERROR(VLOOKUP(A1028,Orders!A:G,7,FALSE),"")</f>
        <v>495</v>
      </c>
      <c r="K1028">
        <f>IFERROR(VLOOKUP(J1028,Customers!A:L,12,FALSE),"")</f>
        <v>1188</v>
      </c>
      <c r="L1028">
        <f>IFERROR(VLOOKUP(J1028,Customers!A:M,13,FALSE),"")</f>
        <v>85100</v>
      </c>
      <c r="M1028" t="str">
        <f>IFERROR(VLOOKUP(J1028,Customers!A:H,8,FALSE),"")</f>
        <v>Boston</v>
      </c>
      <c r="N1028">
        <f>IFERROR(VLOOKUP(K1028,Employees!A:F,6,FALSE),"")</f>
        <v>2</v>
      </c>
      <c r="O1028" t="str">
        <f>IFERROR(VLOOKUP(N1028,Offices!A:B,2,FALSE),"")</f>
        <v>Boston</v>
      </c>
      <c r="P1028" s="6">
        <f>IFERROR(VLOOKUP(J1028,Payments!A:C,3,FALSE),"")</f>
        <v>37981</v>
      </c>
      <c r="Q1028">
        <f>IFERROR(VLOOKUP(J1028,Payments!A:D,4,FALSE),"")</f>
        <v>59265.14</v>
      </c>
      <c r="R1028" t="str">
        <f>IFERROR(VLOOKUP(B1028,Products!A:C,3,FALSE),"")</f>
        <v>Trucks and Buses</v>
      </c>
      <c r="S1028">
        <f>IFERROR(VLOOKUP(B1028,Products!A:G,7,FALSE),"")</f>
        <v>1016</v>
      </c>
      <c r="T1028">
        <f>IFERROR(VLOOKUP(B1028,Products!A:I,9,FALSE),"")</f>
        <v>115.75</v>
      </c>
      <c r="U1028">
        <f t="shared" si="128"/>
        <v>6</v>
      </c>
      <c r="V1028" t="str">
        <f t="shared" si="129"/>
        <v>Yes</v>
      </c>
      <c r="W1028">
        <f t="shared" si="130"/>
        <v>2003</v>
      </c>
      <c r="X1028">
        <f t="shared" si="131"/>
        <v>12</v>
      </c>
      <c r="Y1028">
        <f>IFERROR(VLOOKUP(B1028,Products!A:I,8,FALSE),"")</f>
        <v>68.290000000000006</v>
      </c>
      <c r="Z1028">
        <f t="shared" si="132"/>
        <v>2981.72</v>
      </c>
      <c r="AA1028">
        <f t="shared" si="133"/>
        <v>55.937911846536807</v>
      </c>
      <c r="AB1028">
        <f t="shared" si="134"/>
        <v>0</v>
      </c>
      <c r="AC1028">
        <f t="shared" si="135"/>
        <v>1069.5999999999997</v>
      </c>
    </row>
    <row r="1029" spans="1:29">
      <c r="A1029">
        <v>10208</v>
      </c>
      <c r="B1029" t="s">
        <v>164</v>
      </c>
      <c r="C1029">
        <v>46</v>
      </c>
      <c r="D1029">
        <v>176.63</v>
      </c>
      <c r="E1029">
        <v>13</v>
      </c>
      <c r="F1029" s="6">
        <f>IFERROR(VLOOKUP(A1029,Orders!A:B,2,FALSE),"")</f>
        <v>37988</v>
      </c>
      <c r="G1029" s="6">
        <f>IFERROR(VLOOKUP(A1029,Orders!A:C,3,FALSE),"")</f>
        <v>37997</v>
      </c>
      <c r="H1029" s="6">
        <f>IFERROR(VLOOKUP(A1029,Orders!A:D,4,FALSE),"")</f>
        <v>37990</v>
      </c>
      <c r="I1029" t="str">
        <f>IFERROR(VLOOKUP(A1029,Orders!A:E,5,FALSE),"")</f>
        <v>Shipped</v>
      </c>
      <c r="J1029">
        <f>IFERROR(VLOOKUP(A1029,Orders!A:G,7,FALSE),"")</f>
        <v>146</v>
      </c>
      <c r="K1029">
        <f>IFERROR(VLOOKUP(J1029,Customers!A:L,12,FALSE),"")</f>
        <v>1337</v>
      </c>
      <c r="L1029">
        <f>IFERROR(VLOOKUP(J1029,Customers!A:M,13,FALSE),"")</f>
        <v>123900</v>
      </c>
      <c r="M1029" t="str">
        <f>IFERROR(VLOOKUP(J1029,Customers!A:H,8,FALSE),"")</f>
        <v>Lyon</v>
      </c>
      <c r="N1029">
        <f>IFERROR(VLOOKUP(K1029,Employees!A:F,6,FALSE),"")</f>
        <v>4</v>
      </c>
      <c r="O1029" t="str">
        <f>IFERROR(VLOOKUP(N1029,Offices!A:B,2,FALSE),"")</f>
        <v>Paris</v>
      </c>
      <c r="P1029" s="6">
        <f>IFERROR(VLOOKUP(J1029,Payments!A:C,3,FALSE),"")</f>
        <v>38064</v>
      </c>
      <c r="Q1029">
        <f>IFERROR(VLOOKUP(J1029,Payments!A:D,4,FALSE),"")</f>
        <v>40978.53</v>
      </c>
      <c r="R1029" t="str">
        <f>IFERROR(VLOOKUP(B1029,Products!A:C,3,FALSE),"")</f>
        <v>Classic Cars</v>
      </c>
      <c r="S1029">
        <f>IFERROR(VLOOKUP(B1029,Products!A:G,7,FALSE),"")</f>
        <v>3619</v>
      </c>
      <c r="T1029">
        <f>IFERROR(VLOOKUP(B1029,Products!A:I,9,FALSE),"")</f>
        <v>207.8</v>
      </c>
      <c r="U1029">
        <f t="shared" si="128"/>
        <v>7</v>
      </c>
      <c r="V1029" t="str">
        <f t="shared" si="129"/>
        <v>No</v>
      </c>
      <c r="W1029">
        <f t="shared" si="130"/>
        <v>2004</v>
      </c>
      <c r="X1029">
        <f t="shared" si="131"/>
        <v>1</v>
      </c>
      <c r="Y1029">
        <f>IFERROR(VLOOKUP(B1029,Products!A:I,8,FALSE),"")</f>
        <v>95.59</v>
      </c>
      <c r="Z1029">
        <f t="shared" si="132"/>
        <v>8124.98</v>
      </c>
      <c r="AA1029">
        <f t="shared" si="133"/>
        <v>84.77874254629144</v>
      </c>
      <c r="AB1029">
        <f t="shared" si="134"/>
        <v>1</v>
      </c>
      <c r="AC1029">
        <f t="shared" si="135"/>
        <v>3727.8399999999997</v>
      </c>
    </row>
    <row r="1030" spans="1:29">
      <c r="A1030">
        <v>10208</v>
      </c>
      <c r="B1030" t="s">
        <v>150</v>
      </c>
      <c r="C1030">
        <v>26</v>
      </c>
      <c r="D1030">
        <v>128.41999999999999</v>
      </c>
      <c r="E1030">
        <v>14</v>
      </c>
      <c r="F1030" s="6">
        <f>IFERROR(VLOOKUP(A1030,Orders!A:B,2,FALSE),"")</f>
        <v>37988</v>
      </c>
      <c r="G1030" s="6">
        <f>IFERROR(VLOOKUP(A1030,Orders!A:C,3,FALSE),"")</f>
        <v>37997</v>
      </c>
      <c r="H1030" s="6">
        <f>IFERROR(VLOOKUP(A1030,Orders!A:D,4,FALSE),"")</f>
        <v>37990</v>
      </c>
      <c r="I1030" t="str">
        <f>IFERROR(VLOOKUP(A1030,Orders!A:E,5,FALSE),"")</f>
        <v>Shipped</v>
      </c>
      <c r="J1030">
        <f>IFERROR(VLOOKUP(A1030,Orders!A:G,7,FALSE),"")</f>
        <v>146</v>
      </c>
      <c r="K1030">
        <f>IFERROR(VLOOKUP(J1030,Customers!A:L,12,FALSE),"")</f>
        <v>1337</v>
      </c>
      <c r="L1030">
        <f>IFERROR(VLOOKUP(J1030,Customers!A:M,13,FALSE),"")</f>
        <v>123900</v>
      </c>
      <c r="M1030" t="str">
        <f>IFERROR(VLOOKUP(J1030,Customers!A:H,8,FALSE),"")</f>
        <v>Lyon</v>
      </c>
      <c r="N1030">
        <f>IFERROR(VLOOKUP(K1030,Employees!A:F,6,FALSE),"")</f>
        <v>4</v>
      </c>
      <c r="O1030" t="str">
        <f>IFERROR(VLOOKUP(N1030,Offices!A:B,2,FALSE),"")</f>
        <v>Paris</v>
      </c>
      <c r="P1030" s="6">
        <f>IFERROR(VLOOKUP(J1030,Payments!A:C,3,FALSE),"")</f>
        <v>38064</v>
      </c>
      <c r="Q1030">
        <f>IFERROR(VLOOKUP(J1030,Payments!A:D,4,FALSE),"")</f>
        <v>40978.53</v>
      </c>
      <c r="R1030" t="str">
        <f>IFERROR(VLOOKUP(B1030,Products!A:C,3,FALSE),"")</f>
        <v>Classic Cars</v>
      </c>
      <c r="S1030">
        <f>IFERROR(VLOOKUP(B1030,Products!A:G,7,FALSE),"")</f>
        <v>6906</v>
      </c>
      <c r="T1030">
        <f>IFERROR(VLOOKUP(B1030,Products!A:I,9,FALSE),"")</f>
        <v>151.08000000000001</v>
      </c>
      <c r="U1030">
        <f t="shared" si="128"/>
        <v>7</v>
      </c>
      <c r="V1030" t="str">
        <f t="shared" si="129"/>
        <v>No</v>
      </c>
      <c r="W1030">
        <f t="shared" si="130"/>
        <v>2004</v>
      </c>
      <c r="X1030">
        <f t="shared" si="131"/>
        <v>1</v>
      </c>
      <c r="Y1030">
        <f>IFERROR(VLOOKUP(B1030,Products!A:I,8,FALSE),"")</f>
        <v>89.14</v>
      </c>
      <c r="Z1030">
        <f t="shared" si="132"/>
        <v>3338.9199999999996</v>
      </c>
      <c r="AA1030">
        <f t="shared" si="133"/>
        <v>44.065514920349997</v>
      </c>
      <c r="AB1030">
        <f t="shared" si="134"/>
        <v>0</v>
      </c>
      <c r="AC1030">
        <f t="shared" si="135"/>
        <v>1021.2799999999996</v>
      </c>
    </row>
    <row r="1031" spans="1:29">
      <c r="A1031">
        <v>10208</v>
      </c>
      <c r="B1031" t="s">
        <v>165</v>
      </c>
      <c r="C1031">
        <v>20</v>
      </c>
      <c r="D1031">
        <v>152.26</v>
      </c>
      <c r="E1031">
        <v>12</v>
      </c>
      <c r="F1031" s="6">
        <f>IFERROR(VLOOKUP(A1031,Orders!A:B,2,FALSE),"")</f>
        <v>37988</v>
      </c>
      <c r="G1031" s="6">
        <f>IFERROR(VLOOKUP(A1031,Orders!A:C,3,FALSE),"")</f>
        <v>37997</v>
      </c>
      <c r="H1031" s="6">
        <f>IFERROR(VLOOKUP(A1031,Orders!A:D,4,FALSE),"")</f>
        <v>37990</v>
      </c>
      <c r="I1031" t="str">
        <f>IFERROR(VLOOKUP(A1031,Orders!A:E,5,FALSE),"")</f>
        <v>Shipped</v>
      </c>
      <c r="J1031">
        <f>IFERROR(VLOOKUP(A1031,Orders!A:G,7,FALSE),"")</f>
        <v>146</v>
      </c>
      <c r="K1031">
        <f>IFERROR(VLOOKUP(J1031,Customers!A:L,12,FALSE),"")</f>
        <v>1337</v>
      </c>
      <c r="L1031">
        <f>IFERROR(VLOOKUP(J1031,Customers!A:M,13,FALSE),"")</f>
        <v>123900</v>
      </c>
      <c r="M1031" t="str">
        <f>IFERROR(VLOOKUP(J1031,Customers!A:H,8,FALSE),"")</f>
        <v>Lyon</v>
      </c>
      <c r="N1031">
        <f>IFERROR(VLOOKUP(K1031,Employees!A:F,6,FALSE),"")</f>
        <v>4</v>
      </c>
      <c r="O1031" t="str">
        <f>IFERROR(VLOOKUP(N1031,Offices!A:B,2,FALSE),"")</f>
        <v>Paris</v>
      </c>
      <c r="P1031" s="6">
        <f>IFERROR(VLOOKUP(J1031,Payments!A:C,3,FALSE),"")</f>
        <v>38064</v>
      </c>
      <c r="Q1031">
        <f>IFERROR(VLOOKUP(J1031,Payments!A:D,4,FALSE),"")</f>
        <v>40978.53</v>
      </c>
      <c r="R1031" t="str">
        <f>IFERROR(VLOOKUP(B1031,Products!A:C,3,FALSE),"")</f>
        <v>Classic Cars</v>
      </c>
      <c r="S1031">
        <f>IFERROR(VLOOKUP(B1031,Products!A:G,7,FALSE),"")</f>
        <v>1049</v>
      </c>
      <c r="T1031">
        <f>IFERROR(VLOOKUP(B1031,Products!A:I,9,FALSE),"")</f>
        <v>173.02</v>
      </c>
      <c r="U1031">
        <f t="shared" si="128"/>
        <v>7</v>
      </c>
      <c r="V1031" t="str">
        <f t="shared" si="129"/>
        <v>No</v>
      </c>
      <c r="W1031">
        <f t="shared" si="130"/>
        <v>2004</v>
      </c>
      <c r="X1031">
        <f t="shared" si="131"/>
        <v>1</v>
      </c>
      <c r="Y1031">
        <f>IFERROR(VLOOKUP(B1031,Products!A:I,8,FALSE),"")</f>
        <v>83.05</v>
      </c>
      <c r="Z1031">
        <f t="shared" si="132"/>
        <v>3045.2</v>
      </c>
      <c r="AA1031">
        <f t="shared" si="133"/>
        <v>83.335340156532197</v>
      </c>
      <c r="AB1031">
        <f t="shared" si="134"/>
        <v>1</v>
      </c>
      <c r="AC1031">
        <f t="shared" si="135"/>
        <v>1384.1999999999998</v>
      </c>
    </row>
    <row r="1032" spans="1:29">
      <c r="A1032">
        <v>10208</v>
      </c>
      <c r="B1032" t="s">
        <v>166</v>
      </c>
      <c r="C1032">
        <v>24</v>
      </c>
      <c r="D1032">
        <v>117.47</v>
      </c>
      <c r="E1032">
        <v>9</v>
      </c>
      <c r="F1032" s="6">
        <f>IFERROR(VLOOKUP(A1032,Orders!A:B,2,FALSE),"")</f>
        <v>37988</v>
      </c>
      <c r="G1032" s="6">
        <f>IFERROR(VLOOKUP(A1032,Orders!A:C,3,FALSE),"")</f>
        <v>37997</v>
      </c>
      <c r="H1032" s="6">
        <f>IFERROR(VLOOKUP(A1032,Orders!A:D,4,FALSE),"")</f>
        <v>37990</v>
      </c>
      <c r="I1032" t="str">
        <f>IFERROR(VLOOKUP(A1032,Orders!A:E,5,FALSE),"")</f>
        <v>Shipped</v>
      </c>
      <c r="J1032">
        <f>IFERROR(VLOOKUP(A1032,Orders!A:G,7,FALSE),"")</f>
        <v>146</v>
      </c>
      <c r="K1032">
        <f>IFERROR(VLOOKUP(J1032,Customers!A:L,12,FALSE),"")</f>
        <v>1337</v>
      </c>
      <c r="L1032">
        <f>IFERROR(VLOOKUP(J1032,Customers!A:M,13,FALSE),"")</f>
        <v>123900</v>
      </c>
      <c r="M1032" t="str">
        <f>IFERROR(VLOOKUP(J1032,Customers!A:H,8,FALSE),"")</f>
        <v>Lyon</v>
      </c>
      <c r="N1032">
        <f>IFERROR(VLOOKUP(K1032,Employees!A:F,6,FALSE),"")</f>
        <v>4</v>
      </c>
      <c r="O1032" t="str">
        <f>IFERROR(VLOOKUP(N1032,Offices!A:B,2,FALSE),"")</f>
        <v>Paris</v>
      </c>
      <c r="P1032" s="6">
        <f>IFERROR(VLOOKUP(J1032,Payments!A:C,3,FALSE),"")</f>
        <v>38064</v>
      </c>
      <c r="Q1032">
        <f>IFERROR(VLOOKUP(J1032,Payments!A:D,4,FALSE),"")</f>
        <v>40978.53</v>
      </c>
      <c r="R1032" t="str">
        <f>IFERROR(VLOOKUP(B1032,Products!A:C,3,FALSE),"")</f>
        <v>Vintage Cars</v>
      </c>
      <c r="S1032">
        <f>IFERROR(VLOOKUP(B1032,Products!A:G,7,FALSE),"")</f>
        <v>3913</v>
      </c>
      <c r="T1032">
        <f>IFERROR(VLOOKUP(B1032,Products!A:I,9,FALSE),"")</f>
        <v>136.59</v>
      </c>
      <c r="U1032">
        <f t="shared" si="128"/>
        <v>7</v>
      </c>
      <c r="V1032" t="str">
        <f t="shared" si="129"/>
        <v>No</v>
      </c>
      <c r="W1032">
        <f t="shared" si="130"/>
        <v>2004</v>
      </c>
      <c r="X1032">
        <f t="shared" si="131"/>
        <v>1</v>
      </c>
      <c r="Y1032">
        <f>IFERROR(VLOOKUP(B1032,Products!A:I,8,FALSE),"")</f>
        <v>68.3</v>
      </c>
      <c r="Z1032">
        <f t="shared" si="132"/>
        <v>2819.2799999999997</v>
      </c>
      <c r="AA1032">
        <f t="shared" si="133"/>
        <v>71.991215226939971</v>
      </c>
      <c r="AB1032">
        <f t="shared" si="134"/>
        <v>1</v>
      </c>
      <c r="AC1032">
        <f t="shared" si="135"/>
        <v>1180.08</v>
      </c>
    </row>
    <row r="1033" spans="1:29">
      <c r="A1033">
        <v>10208</v>
      </c>
      <c r="B1033" t="s">
        <v>167</v>
      </c>
      <c r="C1033">
        <v>48</v>
      </c>
      <c r="D1033">
        <v>96.81</v>
      </c>
      <c r="E1033">
        <v>11</v>
      </c>
      <c r="F1033" s="6">
        <f>IFERROR(VLOOKUP(A1033,Orders!A:B,2,FALSE),"")</f>
        <v>37988</v>
      </c>
      <c r="G1033" s="6">
        <f>IFERROR(VLOOKUP(A1033,Orders!A:C,3,FALSE),"")</f>
        <v>37997</v>
      </c>
      <c r="H1033" s="6">
        <f>IFERROR(VLOOKUP(A1033,Orders!A:D,4,FALSE),"")</f>
        <v>37990</v>
      </c>
      <c r="I1033" t="str">
        <f>IFERROR(VLOOKUP(A1033,Orders!A:E,5,FALSE),"")</f>
        <v>Shipped</v>
      </c>
      <c r="J1033">
        <f>IFERROR(VLOOKUP(A1033,Orders!A:G,7,FALSE),"")</f>
        <v>146</v>
      </c>
      <c r="K1033">
        <f>IFERROR(VLOOKUP(J1033,Customers!A:L,12,FALSE),"")</f>
        <v>1337</v>
      </c>
      <c r="L1033">
        <f>IFERROR(VLOOKUP(J1033,Customers!A:M,13,FALSE),"")</f>
        <v>123900</v>
      </c>
      <c r="M1033" t="str">
        <f>IFERROR(VLOOKUP(J1033,Customers!A:H,8,FALSE),"")</f>
        <v>Lyon</v>
      </c>
      <c r="N1033">
        <f>IFERROR(VLOOKUP(K1033,Employees!A:F,6,FALSE),"")</f>
        <v>4</v>
      </c>
      <c r="O1033" t="str">
        <f>IFERROR(VLOOKUP(N1033,Offices!A:B,2,FALSE),"")</f>
        <v>Paris</v>
      </c>
      <c r="P1033" s="6">
        <f>IFERROR(VLOOKUP(J1033,Payments!A:C,3,FALSE),"")</f>
        <v>38064</v>
      </c>
      <c r="Q1033">
        <f>IFERROR(VLOOKUP(J1033,Payments!A:D,4,FALSE),"")</f>
        <v>40978.53</v>
      </c>
      <c r="R1033" t="str">
        <f>IFERROR(VLOOKUP(B1033,Products!A:C,3,FALSE),"")</f>
        <v>Trains</v>
      </c>
      <c r="S1033">
        <f>IFERROR(VLOOKUP(B1033,Products!A:G,7,FALSE),"")</f>
        <v>6450</v>
      </c>
      <c r="T1033">
        <f>IFERROR(VLOOKUP(B1033,Products!A:I,9,FALSE),"")</f>
        <v>100.84</v>
      </c>
      <c r="U1033">
        <f t="shared" si="128"/>
        <v>7</v>
      </c>
      <c r="V1033" t="str">
        <f t="shared" si="129"/>
        <v>No</v>
      </c>
      <c r="W1033">
        <f t="shared" si="130"/>
        <v>2004</v>
      </c>
      <c r="X1033">
        <f t="shared" si="131"/>
        <v>1</v>
      </c>
      <c r="Y1033">
        <f>IFERROR(VLOOKUP(B1033,Products!A:I,8,FALSE),"")</f>
        <v>67.56</v>
      </c>
      <c r="Z1033">
        <f t="shared" si="132"/>
        <v>4646.88</v>
      </c>
      <c r="AA1033">
        <f t="shared" si="133"/>
        <v>43.294849023090585</v>
      </c>
      <c r="AB1033">
        <f t="shared" si="134"/>
        <v>0</v>
      </c>
      <c r="AC1033">
        <f t="shared" si="135"/>
        <v>1404</v>
      </c>
    </row>
    <row r="1034" spans="1:29">
      <c r="A1034">
        <v>10208</v>
      </c>
      <c r="B1034" t="s">
        <v>168</v>
      </c>
      <c r="C1034">
        <v>45</v>
      </c>
      <c r="D1034">
        <v>72.849999999999994</v>
      </c>
      <c r="E1034">
        <v>8</v>
      </c>
      <c r="F1034" s="6">
        <f>IFERROR(VLOOKUP(A1034,Orders!A:B,2,FALSE),"")</f>
        <v>37988</v>
      </c>
      <c r="G1034" s="6">
        <f>IFERROR(VLOOKUP(A1034,Orders!A:C,3,FALSE),"")</f>
        <v>37997</v>
      </c>
      <c r="H1034" s="6">
        <f>IFERROR(VLOOKUP(A1034,Orders!A:D,4,FALSE),"")</f>
        <v>37990</v>
      </c>
      <c r="I1034" t="str">
        <f>IFERROR(VLOOKUP(A1034,Orders!A:E,5,FALSE),"")</f>
        <v>Shipped</v>
      </c>
      <c r="J1034">
        <f>IFERROR(VLOOKUP(A1034,Orders!A:G,7,FALSE),"")</f>
        <v>146</v>
      </c>
      <c r="K1034">
        <f>IFERROR(VLOOKUP(J1034,Customers!A:L,12,FALSE),"")</f>
        <v>1337</v>
      </c>
      <c r="L1034">
        <f>IFERROR(VLOOKUP(J1034,Customers!A:M,13,FALSE),"")</f>
        <v>123900</v>
      </c>
      <c r="M1034" t="str">
        <f>IFERROR(VLOOKUP(J1034,Customers!A:H,8,FALSE),"")</f>
        <v>Lyon</v>
      </c>
      <c r="N1034">
        <f>IFERROR(VLOOKUP(K1034,Employees!A:F,6,FALSE),"")</f>
        <v>4</v>
      </c>
      <c r="O1034" t="str">
        <f>IFERROR(VLOOKUP(N1034,Offices!A:B,2,FALSE),"")</f>
        <v>Paris</v>
      </c>
      <c r="P1034" s="6">
        <f>IFERROR(VLOOKUP(J1034,Payments!A:C,3,FALSE),"")</f>
        <v>38064</v>
      </c>
      <c r="Q1034">
        <f>IFERROR(VLOOKUP(J1034,Payments!A:D,4,FALSE),"")</f>
        <v>40978.53</v>
      </c>
      <c r="R1034" t="str">
        <f>IFERROR(VLOOKUP(B1034,Products!A:C,3,FALSE),"")</f>
        <v>Vintage Cars</v>
      </c>
      <c r="S1034">
        <f>IFERROR(VLOOKUP(B1034,Products!A:G,7,FALSE),"")</f>
        <v>8290</v>
      </c>
      <c r="T1034">
        <f>IFERROR(VLOOKUP(B1034,Products!A:I,9,FALSE),"")</f>
        <v>87.77</v>
      </c>
      <c r="U1034">
        <f t="shared" si="128"/>
        <v>7</v>
      </c>
      <c r="V1034" t="str">
        <f t="shared" si="129"/>
        <v>No</v>
      </c>
      <c r="W1034">
        <f t="shared" si="130"/>
        <v>2004</v>
      </c>
      <c r="X1034">
        <f t="shared" si="131"/>
        <v>1</v>
      </c>
      <c r="Y1034">
        <f>IFERROR(VLOOKUP(B1034,Products!A:I,8,FALSE),"")</f>
        <v>52.66</v>
      </c>
      <c r="Z1034">
        <f t="shared" si="132"/>
        <v>3278.2499999999995</v>
      </c>
      <c r="AA1034">
        <f t="shared" si="133"/>
        <v>38.340296240030384</v>
      </c>
      <c r="AB1034">
        <f t="shared" si="134"/>
        <v>0</v>
      </c>
      <c r="AC1034">
        <f t="shared" si="135"/>
        <v>908.55</v>
      </c>
    </row>
    <row r="1035" spans="1:29">
      <c r="A1035">
        <v>10208</v>
      </c>
      <c r="B1035" t="s">
        <v>169</v>
      </c>
      <c r="C1035">
        <v>35</v>
      </c>
      <c r="D1035">
        <v>122.89</v>
      </c>
      <c r="E1035">
        <v>7</v>
      </c>
      <c r="F1035" s="6">
        <f>IFERROR(VLOOKUP(A1035,Orders!A:B,2,FALSE),"")</f>
        <v>37988</v>
      </c>
      <c r="G1035" s="6">
        <f>IFERROR(VLOOKUP(A1035,Orders!A:C,3,FALSE),"")</f>
        <v>37997</v>
      </c>
      <c r="H1035" s="6">
        <f>IFERROR(VLOOKUP(A1035,Orders!A:D,4,FALSE),"")</f>
        <v>37990</v>
      </c>
      <c r="I1035" t="str">
        <f>IFERROR(VLOOKUP(A1035,Orders!A:E,5,FALSE),"")</f>
        <v>Shipped</v>
      </c>
      <c r="J1035">
        <f>IFERROR(VLOOKUP(A1035,Orders!A:G,7,FALSE),"")</f>
        <v>146</v>
      </c>
      <c r="K1035">
        <f>IFERROR(VLOOKUP(J1035,Customers!A:L,12,FALSE),"")</f>
        <v>1337</v>
      </c>
      <c r="L1035">
        <f>IFERROR(VLOOKUP(J1035,Customers!A:M,13,FALSE),"")</f>
        <v>123900</v>
      </c>
      <c r="M1035" t="str">
        <f>IFERROR(VLOOKUP(J1035,Customers!A:H,8,FALSE),"")</f>
        <v>Lyon</v>
      </c>
      <c r="N1035">
        <f>IFERROR(VLOOKUP(K1035,Employees!A:F,6,FALSE),"")</f>
        <v>4</v>
      </c>
      <c r="O1035" t="str">
        <f>IFERROR(VLOOKUP(N1035,Offices!A:B,2,FALSE),"")</f>
        <v>Paris</v>
      </c>
      <c r="P1035" s="6">
        <f>IFERROR(VLOOKUP(J1035,Payments!A:C,3,FALSE),"")</f>
        <v>38064</v>
      </c>
      <c r="Q1035">
        <f>IFERROR(VLOOKUP(J1035,Payments!A:D,4,FALSE),"")</f>
        <v>40978.53</v>
      </c>
      <c r="R1035" t="str">
        <f>IFERROR(VLOOKUP(B1035,Products!A:C,3,FALSE),"")</f>
        <v>Ships</v>
      </c>
      <c r="S1035">
        <f>IFERROR(VLOOKUP(B1035,Products!A:G,7,FALSE),"")</f>
        <v>1898</v>
      </c>
      <c r="T1035">
        <f>IFERROR(VLOOKUP(B1035,Products!A:I,9,FALSE),"")</f>
        <v>122.89</v>
      </c>
      <c r="U1035">
        <f t="shared" si="128"/>
        <v>7</v>
      </c>
      <c r="V1035" t="str">
        <f t="shared" si="129"/>
        <v>No</v>
      </c>
      <c r="W1035">
        <f t="shared" si="130"/>
        <v>2004</v>
      </c>
      <c r="X1035">
        <f t="shared" si="131"/>
        <v>1</v>
      </c>
      <c r="Y1035">
        <f>IFERROR(VLOOKUP(B1035,Products!A:I,8,FALSE),"")</f>
        <v>82.34</v>
      </c>
      <c r="Z1035">
        <f t="shared" si="132"/>
        <v>4301.1499999999996</v>
      </c>
      <c r="AA1035">
        <f t="shared" si="133"/>
        <v>49.247024532426522</v>
      </c>
      <c r="AB1035">
        <f t="shared" si="134"/>
        <v>0</v>
      </c>
      <c r="AC1035">
        <f t="shared" si="135"/>
        <v>1419.25</v>
      </c>
    </row>
    <row r="1036" spans="1:29">
      <c r="A1036">
        <v>10208</v>
      </c>
      <c r="B1036" t="s">
        <v>170</v>
      </c>
      <c r="C1036">
        <v>20</v>
      </c>
      <c r="D1036">
        <v>80.540000000000006</v>
      </c>
      <c r="E1036">
        <v>2</v>
      </c>
      <c r="F1036" s="6">
        <f>IFERROR(VLOOKUP(A1036,Orders!A:B,2,FALSE),"")</f>
        <v>37988</v>
      </c>
      <c r="G1036" s="6">
        <f>IFERROR(VLOOKUP(A1036,Orders!A:C,3,FALSE),"")</f>
        <v>37997</v>
      </c>
      <c r="H1036" s="6">
        <f>IFERROR(VLOOKUP(A1036,Orders!A:D,4,FALSE),"")</f>
        <v>37990</v>
      </c>
      <c r="I1036" t="str">
        <f>IFERROR(VLOOKUP(A1036,Orders!A:E,5,FALSE),"")</f>
        <v>Shipped</v>
      </c>
      <c r="J1036">
        <f>IFERROR(VLOOKUP(A1036,Orders!A:G,7,FALSE),"")</f>
        <v>146</v>
      </c>
      <c r="K1036">
        <f>IFERROR(VLOOKUP(J1036,Customers!A:L,12,FALSE),"")</f>
        <v>1337</v>
      </c>
      <c r="L1036">
        <f>IFERROR(VLOOKUP(J1036,Customers!A:M,13,FALSE),"")</f>
        <v>123900</v>
      </c>
      <c r="M1036" t="str">
        <f>IFERROR(VLOOKUP(J1036,Customers!A:H,8,FALSE),"")</f>
        <v>Lyon</v>
      </c>
      <c r="N1036">
        <f>IFERROR(VLOOKUP(K1036,Employees!A:F,6,FALSE),"")</f>
        <v>4</v>
      </c>
      <c r="O1036" t="str">
        <f>IFERROR(VLOOKUP(N1036,Offices!A:B,2,FALSE),"")</f>
        <v>Paris</v>
      </c>
      <c r="P1036" s="6">
        <f>IFERROR(VLOOKUP(J1036,Payments!A:C,3,FALSE),"")</f>
        <v>38064</v>
      </c>
      <c r="Q1036">
        <f>IFERROR(VLOOKUP(J1036,Payments!A:D,4,FALSE),"")</f>
        <v>40978.53</v>
      </c>
      <c r="R1036" t="str">
        <f>IFERROR(VLOOKUP(B1036,Products!A:C,3,FALSE),"")</f>
        <v>Vintage Cars</v>
      </c>
      <c r="S1036">
        <f>IFERROR(VLOOKUP(B1036,Products!A:G,7,FALSE),"")</f>
        <v>9173</v>
      </c>
      <c r="T1036">
        <f>IFERROR(VLOOKUP(B1036,Products!A:I,9,FALSE),"")</f>
        <v>88.51</v>
      </c>
      <c r="U1036">
        <f t="shared" si="128"/>
        <v>7</v>
      </c>
      <c r="V1036" t="str">
        <f t="shared" si="129"/>
        <v>No</v>
      </c>
      <c r="W1036">
        <f t="shared" si="130"/>
        <v>2004</v>
      </c>
      <c r="X1036">
        <f t="shared" si="131"/>
        <v>1</v>
      </c>
      <c r="Y1036">
        <f>IFERROR(VLOOKUP(B1036,Products!A:I,8,FALSE),"")</f>
        <v>46.91</v>
      </c>
      <c r="Z1036">
        <f t="shared" si="132"/>
        <v>1610.8000000000002</v>
      </c>
      <c r="AA1036">
        <f t="shared" si="133"/>
        <v>71.690471114900902</v>
      </c>
      <c r="AB1036">
        <f t="shared" si="134"/>
        <v>1</v>
      </c>
      <c r="AC1036">
        <f t="shared" si="135"/>
        <v>672.60000000000014</v>
      </c>
    </row>
    <row r="1037" spans="1:29">
      <c r="A1037">
        <v>10208</v>
      </c>
      <c r="B1037" t="s">
        <v>162</v>
      </c>
      <c r="C1037">
        <v>30</v>
      </c>
      <c r="D1037">
        <v>57.99</v>
      </c>
      <c r="E1037">
        <v>15</v>
      </c>
      <c r="F1037" s="6">
        <f>IFERROR(VLOOKUP(A1037,Orders!A:B,2,FALSE),"")</f>
        <v>37988</v>
      </c>
      <c r="G1037" s="6">
        <f>IFERROR(VLOOKUP(A1037,Orders!A:C,3,FALSE),"")</f>
        <v>37997</v>
      </c>
      <c r="H1037" s="6">
        <f>IFERROR(VLOOKUP(A1037,Orders!A:D,4,FALSE),"")</f>
        <v>37990</v>
      </c>
      <c r="I1037" t="str">
        <f>IFERROR(VLOOKUP(A1037,Orders!A:E,5,FALSE),"")</f>
        <v>Shipped</v>
      </c>
      <c r="J1037">
        <f>IFERROR(VLOOKUP(A1037,Orders!A:G,7,FALSE),"")</f>
        <v>146</v>
      </c>
      <c r="K1037">
        <f>IFERROR(VLOOKUP(J1037,Customers!A:L,12,FALSE),"")</f>
        <v>1337</v>
      </c>
      <c r="L1037">
        <f>IFERROR(VLOOKUP(J1037,Customers!A:M,13,FALSE),"")</f>
        <v>123900</v>
      </c>
      <c r="M1037" t="str">
        <f>IFERROR(VLOOKUP(J1037,Customers!A:H,8,FALSE),"")</f>
        <v>Lyon</v>
      </c>
      <c r="N1037">
        <f>IFERROR(VLOOKUP(K1037,Employees!A:F,6,FALSE),"")</f>
        <v>4</v>
      </c>
      <c r="O1037" t="str">
        <f>IFERROR(VLOOKUP(N1037,Offices!A:B,2,FALSE),"")</f>
        <v>Paris</v>
      </c>
      <c r="P1037" s="6">
        <f>IFERROR(VLOOKUP(J1037,Payments!A:C,3,FALSE),"")</f>
        <v>38064</v>
      </c>
      <c r="Q1037">
        <f>IFERROR(VLOOKUP(J1037,Payments!A:D,4,FALSE),"")</f>
        <v>40978.53</v>
      </c>
      <c r="R1037" t="str">
        <f>IFERROR(VLOOKUP(B1037,Products!A:C,3,FALSE),"")</f>
        <v>Trains</v>
      </c>
      <c r="S1037">
        <f>IFERROR(VLOOKUP(B1037,Products!A:G,7,FALSE),"")</f>
        <v>1645</v>
      </c>
      <c r="T1037">
        <f>IFERROR(VLOOKUP(B1037,Products!A:I,9,FALSE),"")</f>
        <v>58.58</v>
      </c>
      <c r="U1037">
        <f t="shared" si="128"/>
        <v>7</v>
      </c>
      <c r="V1037" t="str">
        <f t="shared" si="129"/>
        <v>No</v>
      </c>
      <c r="W1037">
        <f t="shared" si="130"/>
        <v>2004</v>
      </c>
      <c r="X1037">
        <f t="shared" si="131"/>
        <v>1</v>
      </c>
      <c r="Y1037">
        <f>IFERROR(VLOOKUP(B1037,Products!A:I,8,FALSE),"")</f>
        <v>37.49</v>
      </c>
      <c r="Z1037">
        <f t="shared" si="132"/>
        <v>1739.7</v>
      </c>
      <c r="AA1037">
        <f t="shared" si="133"/>
        <v>54.681248332888764</v>
      </c>
      <c r="AB1037">
        <f t="shared" si="134"/>
        <v>0</v>
      </c>
      <c r="AC1037">
        <f t="shared" si="135"/>
        <v>615</v>
      </c>
    </row>
    <row r="1038" spans="1:29">
      <c r="A1038">
        <v>10208</v>
      </c>
      <c r="B1038" t="s">
        <v>172</v>
      </c>
      <c r="C1038">
        <v>38</v>
      </c>
      <c r="D1038">
        <v>56.67</v>
      </c>
      <c r="E1038">
        <v>3</v>
      </c>
      <c r="F1038" s="6">
        <f>IFERROR(VLOOKUP(A1038,Orders!A:B,2,FALSE),"")</f>
        <v>37988</v>
      </c>
      <c r="G1038" s="6">
        <f>IFERROR(VLOOKUP(A1038,Orders!A:C,3,FALSE),"")</f>
        <v>37997</v>
      </c>
      <c r="H1038" s="6">
        <f>IFERROR(VLOOKUP(A1038,Orders!A:D,4,FALSE),"")</f>
        <v>37990</v>
      </c>
      <c r="I1038" t="str">
        <f>IFERROR(VLOOKUP(A1038,Orders!A:E,5,FALSE),"")</f>
        <v>Shipped</v>
      </c>
      <c r="J1038">
        <f>IFERROR(VLOOKUP(A1038,Orders!A:G,7,FALSE),"")</f>
        <v>146</v>
      </c>
      <c r="K1038">
        <f>IFERROR(VLOOKUP(J1038,Customers!A:L,12,FALSE),"")</f>
        <v>1337</v>
      </c>
      <c r="L1038">
        <f>IFERROR(VLOOKUP(J1038,Customers!A:M,13,FALSE),"")</f>
        <v>123900</v>
      </c>
      <c r="M1038" t="str">
        <f>IFERROR(VLOOKUP(J1038,Customers!A:H,8,FALSE),"")</f>
        <v>Lyon</v>
      </c>
      <c r="N1038">
        <f>IFERROR(VLOOKUP(K1038,Employees!A:F,6,FALSE),"")</f>
        <v>4</v>
      </c>
      <c r="O1038" t="str">
        <f>IFERROR(VLOOKUP(N1038,Offices!A:B,2,FALSE),"")</f>
        <v>Paris</v>
      </c>
      <c r="P1038" s="6">
        <f>IFERROR(VLOOKUP(J1038,Payments!A:C,3,FALSE),"")</f>
        <v>38064</v>
      </c>
      <c r="Q1038">
        <f>IFERROR(VLOOKUP(J1038,Payments!A:D,4,FALSE),"")</f>
        <v>40978.53</v>
      </c>
      <c r="R1038" t="str">
        <f>IFERROR(VLOOKUP(B1038,Products!A:C,3,FALSE),"")</f>
        <v>Ships</v>
      </c>
      <c r="S1038">
        <f>IFERROR(VLOOKUP(B1038,Products!A:G,7,FALSE),"")</f>
        <v>1897</v>
      </c>
      <c r="T1038">
        <f>IFERROR(VLOOKUP(B1038,Products!A:I,9,FALSE),"")</f>
        <v>66.67</v>
      </c>
      <c r="U1038">
        <f t="shared" si="128"/>
        <v>7</v>
      </c>
      <c r="V1038" t="str">
        <f t="shared" si="129"/>
        <v>No</v>
      </c>
      <c r="W1038">
        <f t="shared" si="130"/>
        <v>2004</v>
      </c>
      <c r="X1038">
        <f t="shared" si="131"/>
        <v>1</v>
      </c>
      <c r="Y1038">
        <f>IFERROR(VLOOKUP(B1038,Products!A:I,8,FALSE),"")</f>
        <v>34</v>
      </c>
      <c r="Z1038">
        <f t="shared" si="132"/>
        <v>2153.46</v>
      </c>
      <c r="AA1038">
        <f t="shared" si="133"/>
        <v>66.676470588235304</v>
      </c>
      <c r="AB1038">
        <f t="shared" si="134"/>
        <v>0</v>
      </c>
      <c r="AC1038">
        <f t="shared" si="135"/>
        <v>861.46</v>
      </c>
    </row>
    <row r="1039" spans="1:29">
      <c r="A1039">
        <v>10208</v>
      </c>
      <c r="B1039" t="s">
        <v>173</v>
      </c>
      <c r="C1039">
        <v>40</v>
      </c>
      <c r="D1039">
        <v>73.62</v>
      </c>
      <c r="E1039">
        <v>10</v>
      </c>
      <c r="F1039" s="6">
        <f>IFERROR(VLOOKUP(A1039,Orders!A:B,2,FALSE),"")</f>
        <v>37988</v>
      </c>
      <c r="G1039" s="6">
        <f>IFERROR(VLOOKUP(A1039,Orders!A:C,3,FALSE),"")</f>
        <v>37997</v>
      </c>
      <c r="H1039" s="6">
        <f>IFERROR(VLOOKUP(A1039,Orders!A:D,4,FALSE),"")</f>
        <v>37990</v>
      </c>
      <c r="I1039" t="str">
        <f>IFERROR(VLOOKUP(A1039,Orders!A:E,5,FALSE),"")</f>
        <v>Shipped</v>
      </c>
      <c r="J1039">
        <f>IFERROR(VLOOKUP(A1039,Orders!A:G,7,FALSE),"")</f>
        <v>146</v>
      </c>
      <c r="K1039">
        <f>IFERROR(VLOOKUP(J1039,Customers!A:L,12,FALSE),"")</f>
        <v>1337</v>
      </c>
      <c r="L1039">
        <f>IFERROR(VLOOKUP(J1039,Customers!A:M,13,FALSE),"")</f>
        <v>123900</v>
      </c>
      <c r="M1039" t="str">
        <f>IFERROR(VLOOKUP(J1039,Customers!A:H,8,FALSE),"")</f>
        <v>Lyon</v>
      </c>
      <c r="N1039">
        <f>IFERROR(VLOOKUP(K1039,Employees!A:F,6,FALSE),"")</f>
        <v>4</v>
      </c>
      <c r="O1039" t="str">
        <f>IFERROR(VLOOKUP(N1039,Offices!A:B,2,FALSE),"")</f>
        <v>Paris</v>
      </c>
      <c r="P1039" s="6">
        <f>IFERROR(VLOOKUP(J1039,Payments!A:C,3,FALSE),"")</f>
        <v>38064</v>
      </c>
      <c r="Q1039">
        <f>IFERROR(VLOOKUP(J1039,Payments!A:D,4,FALSE),"")</f>
        <v>40978.53</v>
      </c>
      <c r="R1039" t="str">
        <f>IFERROR(VLOOKUP(B1039,Products!A:C,3,FALSE),"")</f>
        <v>Ships</v>
      </c>
      <c r="S1039">
        <f>IFERROR(VLOOKUP(B1039,Products!A:G,7,FALSE),"")</f>
        <v>737</v>
      </c>
      <c r="T1039">
        <f>IFERROR(VLOOKUP(B1039,Products!A:I,9,FALSE),"")</f>
        <v>86.61</v>
      </c>
      <c r="U1039">
        <f t="shared" si="128"/>
        <v>7</v>
      </c>
      <c r="V1039" t="str">
        <f t="shared" si="129"/>
        <v>No</v>
      </c>
      <c r="W1039">
        <f t="shared" si="130"/>
        <v>2004</v>
      </c>
      <c r="X1039">
        <f t="shared" si="131"/>
        <v>1</v>
      </c>
      <c r="Y1039">
        <f>IFERROR(VLOOKUP(B1039,Products!A:I,8,FALSE),"")</f>
        <v>43.3</v>
      </c>
      <c r="Z1039">
        <f t="shared" si="132"/>
        <v>2944.8</v>
      </c>
      <c r="AA1039">
        <f t="shared" si="133"/>
        <v>70.023094688221732</v>
      </c>
      <c r="AB1039">
        <f t="shared" si="134"/>
        <v>1</v>
      </c>
      <c r="AC1039">
        <f t="shared" si="135"/>
        <v>1212.8000000000002</v>
      </c>
    </row>
    <row r="1040" spans="1:29">
      <c r="A1040">
        <v>10208</v>
      </c>
      <c r="B1040" t="s">
        <v>174</v>
      </c>
      <c r="C1040">
        <v>46</v>
      </c>
      <c r="D1040">
        <v>63.61</v>
      </c>
      <c r="E1040">
        <v>1</v>
      </c>
      <c r="F1040" s="6">
        <f>IFERROR(VLOOKUP(A1040,Orders!A:B,2,FALSE),"")</f>
        <v>37988</v>
      </c>
      <c r="G1040" s="6">
        <f>IFERROR(VLOOKUP(A1040,Orders!A:C,3,FALSE),"")</f>
        <v>37997</v>
      </c>
      <c r="H1040" s="6">
        <f>IFERROR(VLOOKUP(A1040,Orders!A:D,4,FALSE),"")</f>
        <v>37990</v>
      </c>
      <c r="I1040" t="str">
        <f>IFERROR(VLOOKUP(A1040,Orders!A:E,5,FALSE),"")</f>
        <v>Shipped</v>
      </c>
      <c r="J1040">
        <f>IFERROR(VLOOKUP(A1040,Orders!A:G,7,FALSE),"")</f>
        <v>146</v>
      </c>
      <c r="K1040">
        <f>IFERROR(VLOOKUP(J1040,Customers!A:L,12,FALSE),"")</f>
        <v>1337</v>
      </c>
      <c r="L1040">
        <f>IFERROR(VLOOKUP(J1040,Customers!A:M,13,FALSE),"")</f>
        <v>123900</v>
      </c>
      <c r="M1040" t="str">
        <f>IFERROR(VLOOKUP(J1040,Customers!A:H,8,FALSE),"")</f>
        <v>Lyon</v>
      </c>
      <c r="N1040">
        <f>IFERROR(VLOOKUP(K1040,Employees!A:F,6,FALSE),"")</f>
        <v>4</v>
      </c>
      <c r="O1040" t="str">
        <f>IFERROR(VLOOKUP(N1040,Offices!A:B,2,FALSE),"")</f>
        <v>Paris</v>
      </c>
      <c r="P1040" s="6">
        <f>IFERROR(VLOOKUP(J1040,Payments!A:C,3,FALSE),"")</f>
        <v>38064</v>
      </c>
      <c r="Q1040">
        <f>IFERROR(VLOOKUP(J1040,Payments!A:D,4,FALSE),"")</f>
        <v>40978.53</v>
      </c>
      <c r="R1040" t="str">
        <f>IFERROR(VLOOKUP(B1040,Products!A:C,3,FALSE),"")</f>
        <v>Ships</v>
      </c>
      <c r="S1040">
        <f>IFERROR(VLOOKUP(B1040,Products!A:G,7,FALSE),"")</f>
        <v>7083</v>
      </c>
      <c r="T1040">
        <f>IFERROR(VLOOKUP(B1040,Products!A:I,9,FALSE),"")</f>
        <v>72.28</v>
      </c>
      <c r="U1040">
        <f t="shared" si="128"/>
        <v>7</v>
      </c>
      <c r="V1040" t="str">
        <f t="shared" si="129"/>
        <v>No</v>
      </c>
      <c r="W1040">
        <f t="shared" si="130"/>
        <v>2004</v>
      </c>
      <c r="X1040">
        <f t="shared" si="131"/>
        <v>1</v>
      </c>
      <c r="Y1040">
        <f>IFERROR(VLOOKUP(B1040,Products!A:I,8,FALSE),"")</f>
        <v>33.97</v>
      </c>
      <c r="Z1040">
        <f t="shared" si="132"/>
        <v>2926.06</v>
      </c>
      <c r="AA1040">
        <f t="shared" si="133"/>
        <v>87.253458934353844</v>
      </c>
      <c r="AB1040">
        <f t="shared" si="134"/>
        <v>1</v>
      </c>
      <c r="AC1040">
        <f t="shared" si="135"/>
        <v>1363.44</v>
      </c>
    </row>
    <row r="1041" spans="1:29">
      <c r="A1041">
        <v>10208</v>
      </c>
      <c r="B1041" t="s">
        <v>175</v>
      </c>
      <c r="C1041">
        <v>37</v>
      </c>
      <c r="D1041">
        <v>95.16</v>
      </c>
      <c r="E1041">
        <v>4</v>
      </c>
      <c r="F1041" s="6">
        <f>IFERROR(VLOOKUP(A1041,Orders!A:B,2,FALSE),"")</f>
        <v>37988</v>
      </c>
      <c r="G1041" s="6">
        <f>IFERROR(VLOOKUP(A1041,Orders!A:C,3,FALSE),"")</f>
        <v>37997</v>
      </c>
      <c r="H1041" s="6">
        <f>IFERROR(VLOOKUP(A1041,Orders!A:D,4,FALSE),"")</f>
        <v>37990</v>
      </c>
      <c r="I1041" t="str">
        <f>IFERROR(VLOOKUP(A1041,Orders!A:E,5,FALSE),"")</f>
        <v>Shipped</v>
      </c>
      <c r="J1041">
        <f>IFERROR(VLOOKUP(A1041,Orders!A:G,7,FALSE),"")</f>
        <v>146</v>
      </c>
      <c r="K1041">
        <f>IFERROR(VLOOKUP(J1041,Customers!A:L,12,FALSE),"")</f>
        <v>1337</v>
      </c>
      <c r="L1041">
        <f>IFERROR(VLOOKUP(J1041,Customers!A:M,13,FALSE),"")</f>
        <v>123900</v>
      </c>
      <c r="M1041" t="str">
        <f>IFERROR(VLOOKUP(J1041,Customers!A:H,8,FALSE),"")</f>
        <v>Lyon</v>
      </c>
      <c r="N1041">
        <f>IFERROR(VLOOKUP(K1041,Employees!A:F,6,FALSE),"")</f>
        <v>4</v>
      </c>
      <c r="O1041" t="str">
        <f>IFERROR(VLOOKUP(N1041,Offices!A:B,2,FALSE),"")</f>
        <v>Paris</v>
      </c>
      <c r="P1041" s="6">
        <f>IFERROR(VLOOKUP(J1041,Payments!A:C,3,FALSE),"")</f>
        <v>38064</v>
      </c>
      <c r="Q1041">
        <f>IFERROR(VLOOKUP(J1041,Payments!A:D,4,FALSE),"")</f>
        <v>40978.53</v>
      </c>
      <c r="R1041" t="str">
        <f>IFERROR(VLOOKUP(B1041,Products!A:C,3,FALSE),"")</f>
        <v>Ships</v>
      </c>
      <c r="S1041">
        <f>IFERROR(VLOOKUP(B1041,Products!A:G,7,FALSE),"")</f>
        <v>1956</v>
      </c>
      <c r="T1041">
        <f>IFERROR(VLOOKUP(B1041,Products!A:I,9,FALSE),"")</f>
        <v>100.17</v>
      </c>
      <c r="U1041">
        <f t="shared" si="128"/>
        <v>7</v>
      </c>
      <c r="V1041" t="str">
        <f t="shared" si="129"/>
        <v>No</v>
      </c>
      <c r="W1041">
        <f t="shared" si="130"/>
        <v>2004</v>
      </c>
      <c r="X1041">
        <f t="shared" si="131"/>
        <v>1</v>
      </c>
      <c r="Y1041">
        <f>IFERROR(VLOOKUP(B1041,Products!A:I,8,FALSE),"")</f>
        <v>51.09</v>
      </c>
      <c r="Z1041">
        <f t="shared" si="132"/>
        <v>3520.92</v>
      </c>
      <c r="AA1041">
        <f t="shared" si="133"/>
        <v>86.259541984732806</v>
      </c>
      <c r="AB1041">
        <f t="shared" si="134"/>
        <v>1</v>
      </c>
      <c r="AC1041">
        <f t="shared" si="135"/>
        <v>1630.5899999999997</v>
      </c>
    </row>
    <row r="1042" spans="1:29">
      <c r="A1042">
        <v>10208</v>
      </c>
      <c r="B1042" t="s">
        <v>176</v>
      </c>
      <c r="C1042">
        <v>33</v>
      </c>
      <c r="D1042">
        <v>95.34</v>
      </c>
      <c r="E1042">
        <v>5</v>
      </c>
      <c r="F1042" s="6">
        <f>IFERROR(VLOOKUP(A1042,Orders!A:B,2,FALSE),"")</f>
        <v>37988</v>
      </c>
      <c r="G1042" s="6">
        <f>IFERROR(VLOOKUP(A1042,Orders!A:C,3,FALSE),"")</f>
        <v>37997</v>
      </c>
      <c r="H1042" s="6">
        <f>IFERROR(VLOOKUP(A1042,Orders!A:D,4,FALSE),"")</f>
        <v>37990</v>
      </c>
      <c r="I1042" t="str">
        <f>IFERROR(VLOOKUP(A1042,Orders!A:E,5,FALSE),"")</f>
        <v>Shipped</v>
      </c>
      <c r="J1042">
        <f>IFERROR(VLOOKUP(A1042,Orders!A:G,7,FALSE),"")</f>
        <v>146</v>
      </c>
      <c r="K1042">
        <f>IFERROR(VLOOKUP(J1042,Customers!A:L,12,FALSE),"")</f>
        <v>1337</v>
      </c>
      <c r="L1042">
        <f>IFERROR(VLOOKUP(J1042,Customers!A:M,13,FALSE),"")</f>
        <v>123900</v>
      </c>
      <c r="M1042" t="str">
        <f>IFERROR(VLOOKUP(J1042,Customers!A:H,8,FALSE),"")</f>
        <v>Lyon</v>
      </c>
      <c r="N1042">
        <f>IFERROR(VLOOKUP(K1042,Employees!A:F,6,FALSE),"")</f>
        <v>4</v>
      </c>
      <c r="O1042" t="str">
        <f>IFERROR(VLOOKUP(N1042,Offices!A:B,2,FALSE),"")</f>
        <v>Paris</v>
      </c>
      <c r="P1042" s="6">
        <f>IFERROR(VLOOKUP(J1042,Payments!A:C,3,FALSE),"")</f>
        <v>38064</v>
      </c>
      <c r="Q1042">
        <f>IFERROR(VLOOKUP(J1042,Payments!A:D,4,FALSE),"")</f>
        <v>40978.53</v>
      </c>
      <c r="R1042" t="str">
        <f>IFERROR(VLOOKUP(B1042,Products!A:C,3,FALSE),"")</f>
        <v>Ships</v>
      </c>
      <c r="S1042">
        <f>IFERROR(VLOOKUP(B1042,Products!A:G,7,FALSE),"")</f>
        <v>5088</v>
      </c>
      <c r="T1042">
        <f>IFERROR(VLOOKUP(B1042,Products!A:I,9,FALSE),"")</f>
        <v>99.31</v>
      </c>
      <c r="U1042">
        <f t="shared" si="128"/>
        <v>7</v>
      </c>
      <c r="V1042" t="str">
        <f t="shared" si="129"/>
        <v>No</v>
      </c>
      <c r="W1042">
        <f t="shared" si="130"/>
        <v>2004</v>
      </c>
      <c r="X1042">
        <f t="shared" si="131"/>
        <v>1</v>
      </c>
      <c r="Y1042">
        <f>IFERROR(VLOOKUP(B1042,Products!A:I,8,FALSE),"")</f>
        <v>53.63</v>
      </c>
      <c r="Z1042">
        <f t="shared" si="132"/>
        <v>3146.2200000000003</v>
      </c>
      <c r="AA1042">
        <f t="shared" si="133"/>
        <v>77.773634159985079</v>
      </c>
      <c r="AB1042">
        <f t="shared" si="134"/>
        <v>1</v>
      </c>
      <c r="AC1042">
        <f t="shared" si="135"/>
        <v>1376.43</v>
      </c>
    </row>
    <row r="1043" spans="1:29">
      <c r="A1043">
        <v>10208</v>
      </c>
      <c r="B1043" t="s">
        <v>177</v>
      </c>
      <c r="C1043">
        <v>42</v>
      </c>
      <c r="D1043">
        <v>48.05</v>
      </c>
      <c r="E1043">
        <v>6</v>
      </c>
      <c r="F1043" s="6">
        <f>IFERROR(VLOOKUP(A1043,Orders!A:B,2,FALSE),"")</f>
        <v>37988</v>
      </c>
      <c r="G1043" s="6">
        <f>IFERROR(VLOOKUP(A1043,Orders!A:C,3,FALSE),"")</f>
        <v>37997</v>
      </c>
      <c r="H1043" s="6">
        <f>IFERROR(VLOOKUP(A1043,Orders!A:D,4,FALSE),"")</f>
        <v>37990</v>
      </c>
      <c r="I1043" t="str">
        <f>IFERROR(VLOOKUP(A1043,Orders!A:E,5,FALSE),"")</f>
        <v>Shipped</v>
      </c>
      <c r="J1043">
        <f>IFERROR(VLOOKUP(A1043,Orders!A:G,7,FALSE),"")</f>
        <v>146</v>
      </c>
      <c r="K1043">
        <f>IFERROR(VLOOKUP(J1043,Customers!A:L,12,FALSE),"")</f>
        <v>1337</v>
      </c>
      <c r="L1043">
        <f>IFERROR(VLOOKUP(J1043,Customers!A:M,13,FALSE),"")</f>
        <v>123900</v>
      </c>
      <c r="M1043" t="str">
        <f>IFERROR(VLOOKUP(J1043,Customers!A:H,8,FALSE),"")</f>
        <v>Lyon</v>
      </c>
      <c r="N1043">
        <f>IFERROR(VLOOKUP(K1043,Employees!A:F,6,FALSE),"")</f>
        <v>4</v>
      </c>
      <c r="O1043" t="str">
        <f>IFERROR(VLOOKUP(N1043,Offices!A:B,2,FALSE),"")</f>
        <v>Paris</v>
      </c>
      <c r="P1043" s="6">
        <f>IFERROR(VLOOKUP(J1043,Payments!A:C,3,FALSE),"")</f>
        <v>38064</v>
      </c>
      <c r="Q1043">
        <f>IFERROR(VLOOKUP(J1043,Payments!A:D,4,FALSE),"")</f>
        <v>40978.53</v>
      </c>
      <c r="R1043" t="str">
        <f>IFERROR(VLOOKUP(B1043,Products!A:C,3,FALSE),"")</f>
        <v>Ships</v>
      </c>
      <c r="S1043">
        <f>IFERROR(VLOOKUP(B1043,Products!A:G,7,FALSE),"")</f>
        <v>414</v>
      </c>
      <c r="T1043">
        <f>IFERROR(VLOOKUP(B1043,Products!A:I,9,FALSE),"")</f>
        <v>54.6</v>
      </c>
      <c r="U1043">
        <f t="shared" si="128"/>
        <v>7</v>
      </c>
      <c r="V1043" t="str">
        <f t="shared" si="129"/>
        <v>No</v>
      </c>
      <c r="W1043">
        <f t="shared" si="130"/>
        <v>2004</v>
      </c>
      <c r="X1043">
        <f t="shared" si="131"/>
        <v>1</v>
      </c>
      <c r="Y1043">
        <f>IFERROR(VLOOKUP(B1043,Products!A:I,8,FALSE),"")</f>
        <v>33.299999999999997</v>
      </c>
      <c r="Z1043">
        <f t="shared" si="132"/>
        <v>2018.1</v>
      </c>
      <c r="AA1043">
        <f t="shared" si="133"/>
        <v>44.294294294294303</v>
      </c>
      <c r="AB1043">
        <f t="shared" si="134"/>
        <v>0</v>
      </c>
      <c r="AC1043">
        <f t="shared" si="135"/>
        <v>619.5</v>
      </c>
    </row>
    <row r="1044" spans="1:29">
      <c r="A1044">
        <v>10209</v>
      </c>
      <c r="B1044" t="s">
        <v>163</v>
      </c>
      <c r="C1044">
        <v>39</v>
      </c>
      <c r="D1044">
        <v>129.19999999999999</v>
      </c>
      <c r="E1044">
        <v>8</v>
      </c>
      <c r="F1044" s="6">
        <f>IFERROR(VLOOKUP(A1044,Orders!A:B,2,FALSE),"")</f>
        <v>37995</v>
      </c>
      <c r="G1044" s="6">
        <f>IFERROR(VLOOKUP(A1044,Orders!A:C,3,FALSE),"")</f>
        <v>38001</v>
      </c>
      <c r="H1044" s="6">
        <f>IFERROR(VLOOKUP(A1044,Orders!A:D,4,FALSE),"")</f>
        <v>37998</v>
      </c>
      <c r="I1044" t="str">
        <f>IFERROR(VLOOKUP(A1044,Orders!A:E,5,FALSE),"")</f>
        <v>Shipped</v>
      </c>
      <c r="J1044">
        <f>IFERROR(VLOOKUP(A1044,Orders!A:G,7,FALSE),"")</f>
        <v>347</v>
      </c>
      <c r="K1044">
        <f>IFERROR(VLOOKUP(J1044,Customers!A:L,12,FALSE),"")</f>
        <v>1166</v>
      </c>
      <c r="L1044">
        <f>IFERROR(VLOOKUP(J1044,Customers!A:M,13,FALSE),"")</f>
        <v>57700</v>
      </c>
      <c r="M1044" t="str">
        <f>IFERROR(VLOOKUP(J1044,Customers!A:H,8,FALSE),"")</f>
        <v>Los Angeles</v>
      </c>
      <c r="N1044">
        <f>IFERROR(VLOOKUP(K1044,Employees!A:F,6,FALSE),"")</f>
        <v>1</v>
      </c>
      <c r="O1044" t="str">
        <f>IFERROR(VLOOKUP(N1044,Offices!A:B,2,FALSE),"")</f>
        <v>San Francisco</v>
      </c>
      <c r="P1044" s="6">
        <f>IFERROR(VLOOKUP(J1044,Payments!A:C,3,FALSE),"")</f>
        <v>38004</v>
      </c>
      <c r="Q1044">
        <f>IFERROR(VLOOKUP(J1044,Payments!A:D,4,FALSE),"")</f>
        <v>21053.69</v>
      </c>
      <c r="R1044" t="str">
        <f>IFERROR(VLOOKUP(B1044,Products!A:C,3,FALSE),"")</f>
        <v>Classic Cars</v>
      </c>
      <c r="S1044">
        <f>IFERROR(VLOOKUP(B1044,Products!A:G,7,FALSE),"")</f>
        <v>3252</v>
      </c>
      <c r="T1044">
        <f>IFERROR(VLOOKUP(B1044,Products!A:I,9,FALSE),"")</f>
        <v>136</v>
      </c>
      <c r="U1044">
        <f t="shared" si="128"/>
        <v>3</v>
      </c>
      <c r="V1044" t="str">
        <f t="shared" si="129"/>
        <v>Yes</v>
      </c>
      <c r="W1044">
        <f t="shared" si="130"/>
        <v>2004</v>
      </c>
      <c r="X1044">
        <f t="shared" si="131"/>
        <v>1</v>
      </c>
      <c r="Y1044">
        <f>IFERROR(VLOOKUP(B1044,Products!A:I,8,FALSE),"")</f>
        <v>85.68</v>
      </c>
      <c r="Z1044">
        <f t="shared" si="132"/>
        <v>5038.7999999999993</v>
      </c>
      <c r="AA1044">
        <f t="shared" si="133"/>
        <v>50.79365079365077</v>
      </c>
      <c r="AB1044">
        <f t="shared" si="134"/>
        <v>0</v>
      </c>
      <c r="AC1044">
        <f t="shared" si="135"/>
        <v>1697.2799999999993</v>
      </c>
    </row>
    <row r="1045" spans="1:29">
      <c r="A1045">
        <v>10209</v>
      </c>
      <c r="B1045" t="s">
        <v>180</v>
      </c>
      <c r="C1045">
        <v>28</v>
      </c>
      <c r="D1045">
        <v>82.58</v>
      </c>
      <c r="E1045">
        <v>6</v>
      </c>
      <c r="F1045" s="6">
        <f>IFERROR(VLOOKUP(A1045,Orders!A:B,2,FALSE),"")</f>
        <v>37995</v>
      </c>
      <c r="G1045" s="6">
        <f>IFERROR(VLOOKUP(A1045,Orders!A:C,3,FALSE),"")</f>
        <v>38001</v>
      </c>
      <c r="H1045" s="6">
        <f>IFERROR(VLOOKUP(A1045,Orders!A:D,4,FALSE),"")</f>
        <v>37998</v>
      </c>
      <c r="I1045" t="str">
        <f>IFERROR(VLOOKUP(A1045,Orders!A:E,5,FALSE),"")</f>
        <v>Shipped</v>
      </c>
      <c r="J1045">
        <f>IFERROR(VLOOKUP(A1045,Orders!A:G,7,FALSE),"")</f>
        <v>347</v>
      </c>
      <c r="K1045">
        <f>IFERROR(VLOOKUP(J1045,Customers!A:L,12,FALSE),"")</f>
        <v>1166</v>
      </c>
      <c r="L1045">
        <f>IFERROR(VLOOKUP(J1045,Customers!A:M,13,FALSE),"")</f>
        <v>57700</v>
      </c>
      <c r="M1045" t="str">
        <f>IFERROR(VLOOKUP(J1045,Customers!A:H,8,FALSE),"")</f>
        <v>Los Angeles</v>
      </c>
      <c r="N1045">
        <f>IFERROR(VLOOKUP(K1045,Employees!A:F,6,FALSE),"")</f>
        <v>1</v>
      </c>
      <c r="O1045" t="str">
        <f>IFERROR(VLOOKUP(N1045,Offices!A:B,2,FALSE),"")</f>
        <v>San Francisco</v>
      </c>
      <c r="P1045" s="6">
        <f>IFERROR(VLOOKUP(J1045,Payments!A:C,3,FALSE),"")</f>
        <v>38004</v>
      </c>
      <c r="Q1045">
        <f>IFERROR(VLOOKUP(J1045,Payments!A:D,4,FALSE),"")</f>
        <v>21053.69</v>
      </c>
      <c r="R1045" t="str">
        <f>IFERROR(VLOOKUP(B1045,Products!A:C,3,FALSE),"")</f>
        <v>Ships</v>
      </c>
      <c r="S1045">
        <f>IFERROR(VLOOKUP(B1045,Products!A:G,7,FALSE),"")</f>
        <v>4259</v>
      </c>
      <c r="T1045">
        <f>IFERROR(VLOOKUP(B1045,Products!A:I,9,FALSE),"")</f>
        <v>86.02</v>
      </c>
      <c r="U1045">
        <f t="shared" si="128"/>
        <v>3</v>
      </c>
      <c r="V1045" t="str">
        <f t="shared" si="129"/>
        <v>Yes</v>
      </c>
      <c r="W1045">
        <f t="shared" si="130"/>
        <v>2004</v>
      </c>
      <c r="X1045">
        <f t="shared" si="131"/>
        <v>1</v>
      </c>
      <c r="Y1045">
        <f>IFERROR(VLOOKUP(B1045,Products!A:I,8,FALSE),"")</f>
        <v>51.61</v>
      </c>
      <c r="Z1045">
        <f t="shared" si="132"/>
        <v>2312.2399999999998</v>
      </c>
      <c r="AA1045">
        <f t="shared" si="133"/>
        <v>60.007750435962024</v>
      </c>
      <c r="AB1045">
        <f t="shared" si="134"/>
        <v>0</v>
      </c>
      <c r="AC1045">
        <f t="shared" si="135"/>
        <v>867.16</v>
      </c>
    </row>
    <row r="1046" spans="1:29">
      <c r="A1046">
        <v>10209</v>
      </c>
      <c r="B1046" t="s">
        <v>181</v>
      </c>
      <c r="C1046">
        <v>20</v>
      </c>
      <c r="D1046">
        <v>97.4</v>
      </c>
      <c r="E1046">
        <v>5</v>
      </c>
      <c r="F1046" s="6">
        <f>IFERROR(VLOOKUP(A1046,Orders!A:B,2,FALSE),"")</f>
        <v>37995</v>
      </c>
      <c r="G1046" s="6">
        <f>IFERROR(VLOOKUP(A1046,Orders!A:C,3,FALSE),"")</f>
        <v>38001</v>
      </c>
      <c r="H1046" s="6">
        <f>IFERROR(VLOOKUP(A1046,Orders!A:D,4,FALSE),"")</f>
        <v>37998</v>
      </c>
      <c r="I1046" t="str">
        <f>IFERROR(VLOOKUP(A1046,Orders!A:E,5,FALSE),"")</f>
        <v>Shipped</v>
      </c>
      <c r="J1046">
        <f>IFERROR(VLOOKUP(A1046,Orders!A:G,7,FALSE),"")</f>
        <v>347</v>
      </c>
      <c r="K1046">
        <f>IFERROR(VLOOKUP(J1046,Customers!A:L,12,FALSE),"")</f>
        <v>1166</v>
      </c>
      <c r="L1046">
        <f>IFERROR(VLOOKUP(J1046,Customers!A:M,13,FALSE),"")</f>
        <v>57700</v>
      </c>
      <c r="M1046" t="str">
        <f>IFERROR(VLOOKUP(J1046,Customers!A:H,8,FALSE),"")</f>
        <v>Los Angeles</v>
      </c>
      <c r="N1046">
        <f>IFERROR(VLOOKUP(K1046,Employees!A:F,6,FALSE),"")</f>
        <v>1</v>
      </c>
      <c r="O1046" t="str">
        <f>IFERROR(VLOOKUP(N1046,Offices!A:B,2,FALSE),"")</f>
        <v>San Francisco</v>
      </c>
      <c r="P1046" s="6">
        <f>IFERROR(VLOOKUP(J1046,Payments!A:C,3,FALSE),"")</f>
        <v>38004</v>
      </c>
      <c r="Q1046">
        <f>IFERROR(VLOOKUP(J1046,Payments!A:D,4,FALSE),"")</f>
        <v>21053.69</v>
      </c>
      <c r="R1046" t="str">
        <f>IFERROR(VLOOKUP(B1046,Products!A:C,3,FALSE),"")</f>
        <v>Vintage Cars</v>
      </c>
      <c r="S1046">
        <f>IFERROR(VLOOKUP(B1046,Products!A:G,7,FALSE),"")</f>
        <v>2378</v>
      </c>
      <c r="T1046">
        <f>IFERROR(VLOOKUP(B1046,Products!A:I,9,FALSE),"")</f>
        <v>105.87</v>
      </c>
      <c r="U1046">
        <f t="shared" si="128"/>
        <v>3</v>
      </c>
      <c r="V1046" t="str">
        <f t="shared" si="129"/>
        <v>Yes</v>
      </c>
      <c r="W1046">
        <f t="shared" si="130"/>
        <v>2004</v>
      </c>
      <c r="X1046">
        <f t="shared" si="131"/>
        <v>1</v>
      </c>
      <c r="Y1046">
        <f>IFERROR(VLOOKUP(B1046,Products!A:I,8,FALSE),"")</f>
        <v>64.58</v>
      </c>
      <c r="Z1046">
        <f t="shared" si="132"/>
        <v>1948</v>
      </c>
      <c r="AA1046">
        <f t="shared" si="133"/>
        <v>50.820687519355857</v>
      </c>
      <c r="AB1046">
        <f t="shared" si="134"/>
        <v>0</v>
      </c>
      <c r="AC1046">
        <f t="shared" si="135"/>
        <v>656.40000000000009</v>
      </c>
    </row>
    <row r="1047" spans="1:29">
      <c r="A1047">
        <v>10209</v>
      </c>
      <c r="B1047" t="s">
        <v>183</v>
      </c>
      <c r="C1047">
        <v>43</v>
      </c>
      <c r="D1047">
        <v>66.45</v>
      </c>
      <c r="E1047">
        <v>1</v>
      </c>
      <c r="F1047" s="6">
        <f>IFERROR(VLOOKUP(A1047,Orders!A:B,2,FALSE),"")</f>
        <v>37995</v>
      </c>
      <c r="G1047" s="6">
        <f>IFERROR(VLOOKUP(A1047,Orders!A:C,3,FALSE),"")</f>
        <v>38001</v>
      </c>
      <c r="H1047" s="6">
        <f>IFERROR(VLOOKUP(A1047,Orders!A:D,4,FALSE),"")</f>
        <v>37998</v>
      </c>
      <c r="I1047" t="str">
        <f>IFERROR(VLOOKUP(A1047,Orders!A:E,5,FALSE),"")</f>
        <v>Shipped</v>
      </c>
      <c r="J1047">
        <f>IFERROR(VLOOKUP(A1047,Orders!A:G,7,FALSE),"")</f>
        <v>347</v>
      </c>
      <c r="K1047">
        <f>IFERROR(VLOOKUP(J1047,Customers!A:L,12,FALSE),"")</f>
        <v>1166</v>
      </c>
      <c r="L1047">
        <f>IFERROR(VLOOKUP(J1047,Customers!A:M,13,FALSE),"")</f>
        <v>57700</v>
      </c>
      <c r="M1047" t="str">
        <f>IFERROR(VLOOKUP(J1047,Customers!A:H,8,FALSE),"")</f>
        <v>Los Angeles</v>
      </c>
      <c r="N1047">
        <f>IFERROR(VLOOKUP(K1047,Employees!A:F,6,FALSE),"")</f>
        <v>1</v>
      </c>
      <c r="O1047" t="str">
        <f>IFERROR(VLOOKUP(N1047,Offices!A:B,2,FALSE),"")</f>
        <v>San Francisco</v>
      </c>
      <c r="P1047" s="6">
        <f>IFERROR(VLOOKUP(J1047,Payments!A:C,3,FALSE),"")</f>
        <v>38004</v>
      </c>
      <c r="Q1047">
        <f>IFERROR(VLOOKUP(J1047,Payments!A:D,4,FALSE),"")</f>
        <v>21053.69</v>
      </c>
      <c r="R1047" t="str">
        <f>IFERROR(VLOOKUP(B1047,Products!A:C,3,FALSE),"")</f>
        <v>Planes</v>
      </c>
      <c r="S1047">
        <f>IFERROR(VLOOKUP(B1047,Products!A:G,7,FALSE),"")</f>
        <v>5942</v>
      </c>
      <c r="T1047">
        <f>IFERROR(VLOOKUP(B1047,Products!A:I,9,FALSE),"")</f>
        <v>68.510000000000005</v>
      </c>
      <c r="U1047">
        <f t="shared" si="128"/>
        <v>3</v>
      </c>
      <c r="V1047" t="str">
        <f t="shared" si="129"/>
        <v>Yes</v>
      </c>
      <c r="W1047">
        <f t="shared" si="130"/>
        <v>2004</v>
      </c>
      <c r="X1047">
        <f t="shared" si="131"/>
        <v>1</v>
      </c>
      <c r="Y1047">
        <f>IFERROR(VLOOKUP(B1047,Products!A:I,8,FALSE),"")</f>
        <v>34.25</v>
      </c>
      <c r="Z1047">
        <f t="shared" si="132"/>
        <v>2857.35</v>
      </c>
      <c r="AA1047">
        <f t="shared" si="133"/>
        <v>94.014598540145982</v>
      </c>
      <c r="AB1047">
        <f t="shared" si="134"/>
        <v>1</v>
      </c>
      <c r="AC1047">
        <f t="shared" si="135"/>
        <v>1384.6000000000001</v>
      </c>
    </row>
    <row r="1048" spans="1:29">
      <c r="A1048">
        <v>10209</v>
      </c>
      <c r="B1048" t="s">
        <v>184</v>
      </c>
      <c r="C1048">
        <v>36</v>
      </c>
      <c r="D1048">
        <v>56.55</v>
      </c>
      <c r="E1048">
        <v>2</v>
      </c>
      <c r="F1048" s="6">
        <f>IFERROR(VLOOKUP(A1048,Orders!A:B,2,FALSE),"")</f>
        <v>37995</v>
      </c>
      <c r="G1048" s="6">
        <f>IFERROR(VLOOKUP(A1048,Orders!A:C,3,FALSE),"")</f>
        <v>38001</v>
      </c>
      <c r="H1048" s="6">
        <f>IFERROR(VLOOKUP(A1048,Orders!A:D,4,FALSE),"")</f>
        <v>37998</v>
      </c>
      <c r="I1048" t="str">
        <f>IFERROR(VLOOKUP(A1048,Orders!A:E,5,FALSE),"")</f>
        <v>Shipped</v>
      </c>
      <c r="J1048">
        <f>IFERROR(VLOOKUP(A1048,Orders!A:G,7,FALSE),"")</f>
        <v>347</v>
      </c>
      <c r="K1048">
        <f>IFERROR(VLOOKUP(J1048,Customers!A:L,12,FALSE),"")</f>
        <v>1166</v>
      </c>
      <c r="L1048">
        <f>IFERROR(VLOOKUP(J1048,Customers!A:M,13,FALSE),"")</f>
        <v>57700</v>
      </c>
      <c r="M1048" t="str">
        <f>IFERROR(VLOOKUP(J1048,Customers!A:H,8,FALSE),"")</f>
        <v>Los Angeles</v>
      </c>
      <c r="N1048">
        <f>IFERROR(VLOOKUP(K1048,Employees!A:F,6,FALSE),"")</f>
        <v>1</v>
      </c>
      <c r="O1048" t="str">
        <f>IFERROR(VLOOKUP(N1048,Offices!A:B,2,FALSE),"")</f>
        <v>San Francisco</v>
      </c>
      <c r="P1048" s="6">
        <f>IFERROR(VLOOKUP(J1048,Payments!A:C,3,FALSE),"")</f>
        <v>38004</v>
      </c>
      <c r="Q1048">
        <f>IFERROR(VLOOKUP(J1048,Payments!A:D,4,FALSE),"")</f>
        <v>21053.69</v>
      </c>
      <c r="R1048" t="str">
        <f>IFERROR(VLOOKUP(B1048,Products!A:C,3,FALSE),"")</f>
        <v>Vintage Cars</v>
      </c>
      <c r="S1048">
        <f>IFERROR(VLOOKUP(B1048,Products!A:G,7,FALSE),"")</f>
        <v>2902</v>
      </c>
      <c r="T1048">
        <f>IFERROR(VLOOKUP(B1048,Products!A:I,9,FALSE),"")</f>
        <v>65.75</v>
      </c>
      <c r="U1048">
        <f t="shared" si="128"/>
        <v>3</v>
      </c>
      <c r="V1048" t="str">
        <f t="shared" si="129"/>
        <v>Yes</v>
      </c>
      <c r="W1048">
        <f t="shared" si="130"/>
        <v>2004</v>
      </c>
      <c r="X1048">
        <f t="shared" si="131"/>
        <v>1</v>
      </c>
      <c r="Y1048">
        <f>IFERROR(VLOOKUP(B1048,Products!A:I,8,FALSE),"")</f>
        <v>26.3</v>
      </c>
      <c r="Z1048">
        <f t="shared" si="132"/>
        <v>2035.8</v>
      </c>
      <c r="AA1048">
        <f t="shared" si="133"/>
        <v>115.0190114068441</v>
      </c>
      <c r="AB1048">
        <f t="shared" si="134"/>
        <v>1</v>
      </c>
      <c r="AC1048">
        <f t="shared" si="135"/>
        <v>1088.9999999999998</v>
      </c>
    </row>
    <row r="1049" spans="1:29">
      <c r="A1049">
        <v>10209</v>
      </c>
      <c r="B1049" t="s">
        <v>171</v>
      </c>
      <c r="C1049">
        <v>22</v>
      </c>
      <c r="D1049">
        <v>79.67</v>
      </c>
      <c r="E1049">
        <v>7</v>
      </c>
      <c r="F1049" s="6">
        <f>IFERROR(VLOOKUP(A1049,Orders!A:B,2,FALSE),"")</f>
        <v>37995</v>
      </c>
      <c r="G1049" s="6">
        <f>IFERROR(VLOOKUP(A1049,Orders!A:C,3,FALSE),"")</f>
        <v>38001</v>
      </c>
      <c r="H1049" s="6">
        <f>IFERROR(VLOOKUP(A1049,Orders!A:D,4,FALSE),"")</f>
        <v>37998</v>
      </c>
      <c r="I1049" t="str">
        <f>IFERROR(VLOOKUP(A1049,Orders!A:E,5,FALSE),"")</f>
        <v>Shipped</v>
      </c>
      <c r="J1049">
        <f>IFERROR(VLOOKUP(A1049,Orders!A:G,7,FALSE),"")</f>
        <v>347</v>
      </c>
      <c r="K1049">
        <f>IFERROR(VLOOKUP(J1049,Customers!A:L,12,FALSE),"")</f>
        <v>1166</v>
      </c>
      <c r="L1049">
        <f>IFERROR(VLOOKUP(J1049,Customers!A:M,13,FALSE),"")</f>
        <v>57700</v>
      </c>
      <c r="M1049" t="str">
        <f>IFERROR(VLOOKUP(J1049,Customers!A:H,8,FALSE),"")</f>
        <v>Los Angeles</v>
      </c>
      <c r="N1049">
        <f>IFERROR(VLOOKUP(K1049,Employees!A:F,6,FALSE),"")</f>
        <v>1</v>
      </c>
      <c r="O1049" t="str">
        <f>IFERROR(VLOOKUP(N1049,Offices!A:B,2,FALSE),"")</f>
        <v>San Francisco</v>
      </c>
      <c r="P1049" s="6">
        <f>IFERROR(VLOOKUP(J1049,Payments!A:C,3,FALSE),"")</f>
        <v>38004</v>
      </c>
      <c r="Q1049">
        <f>IFERROR(VLOOKUP(J1049,Payments!A:D,4,FALSE),"")</f>
        <v>21053.69</v>
      </c>
      <c r="R1049" t="str">
        <f>IFERROR(VLOOKUP(B1049,Products!A:C,3,FALSE),"")</f>
        <v>Vintage Cars</v>
      </c>
      <c r="S1049">
        <f>IFERROR(VLOOKUP(B1049,Products!A:G,7,FALSE),"")</f>
        <v>6621</v>
      </c>
      <c r="T1049">
        <f>IFERROR(VLOOKUP(B1049,Products!A:I,9,FALSE),"")</f>
        <v>83.86</v>
      </c>
      <c r="U1049">
        <f t="shared" si="128"/>
        <v>3</v>
      </c>
      <c r="V1049" t="str">
        <f t="shared" si="129"/>
        <v>Yes</v>
      </c>
      <c r="W1049">
        <f t="shared" si="130"/>
        <v>2004</v>
      </c>
      <c r="X1049">
        <f t="shared" si="131"/>
        <v>1</v>
      </c>
      <c r="Y1049">
        <f>IFERROR(VLOOKUP(B1049,Products!A:I,8,FALSE),"")</f>
        <v>48.64</v>
      </c>
      <c r="Z1049">
        <f t="shared" si="132"/>
        <v>1752.74</v>
      </c>
      <c r="AA1049">
        <f t="shared" si="133"/>
        <v>63.795230263157897</v>
      </c>
      <c r="AB1049">
        <f t="shared" si="134"/>
        <v>0</v>
      </c>
      <c r="AC1049">
        <f t="shared" si="135"/>
        <v>682.66000000000008</v>
      </c>
    </row>
    <row r="1050" spans="1:29">
      <c r="A1050">
        <v>10209</v>
      </c>
      <c r="B1050" t="s">
        <v>190</v>
      </c>
      <c r="C1050">
        <v>33</v>
      </c>
      <c r="D1050">
        <v>90.52</v>
      </c>
      <c r="E1050">
        <v>4</v>
      </c>
      <c r="F1050" s="6">
        <f>IFERROR(VLOOKUP(A1050,Orders!A:B,2,FALSE),"")</f>
        <v>37995</v>
      </c>
      <c r="G1050" s="6">
        <f>IFERROR(VLOOKUP(A1050,Orders!A:C,3,FALSE),"")</f>
        <v>38001</v>
      </c>
      <c r="H1050" s="6">
        <f>IFERROR(VLOOKUP(A1050,Orders!A:D,4,FALSE),"")</f>
        <v>37998</v>
      </c>
      <c r="I1050" t="str">
        <f>IFERROR(VLOOKUP(A1050,Orders!A:E,5,FALSE),"")</f>
        <v>Shipped</v>
      </c>
      <c r="J1050">
        <f>IFERROR(VLOOKUP(A1050,Orders!A:G,7,FALSE),"")</f>
        <v>347</v>
      </c>
      <c r="K1050">
        <f>IFERROR(VLOOKUP(J1050,Customers!A:L,12,FALSE),"")</f>
        <v>1166</v>
      </c>
      <c r="L1050">
        <f>IFERROR(VLOOKUP(J1050,Customers!A:M,13,FALSE),"")</f>
        <v>57700</v>
      </c>
      <c r="M1050" t="str">
        <f>IFERROR(VLOOKUP(J1050,Customers!A:H,8,FALSE),"")</f>
        <v>Los Angeles</v>
      </c>
      <c r="N1050">
        <f>IFERROR(VLOOKUP(K1050,Employees!A:F,6,FALSE),"")</f>
        <v>1</v>
      </c>
      <c r="O1050" t="str">
        <f>IFERROR(VLOOKUP(N1050,Offices!A:B,2,FALSE),"")</f>
        <v>San Francisco</v>
      </c>
      <c r="P1050" s="6">
        <f>IFERROR(VLOOKUP(J1050,Payments!A:C,3,FALSE),"")</f>
        <v>38004</v>
      </c>
      <c r="Q1050">
        <f>IFERROR(VLOOKUP(J1050,Payments!A:D,4,FALSE),"")</f>
        <v>21053.69</v>
      </c>
      <c r="R1050" t="str">
        <f>IFERROR(VLOOKUP(B1050,Products!A:C,3,FALSE),"")</f>
        <v>Ships</v>
      </c>
      <c r="S1050">
        <f>IFERROR(VLOOKUP(B1050,Products!A:G,7,FALSE),"")</f>
        <v>3501</v>
      </c>
      <c r="T1050">
        <f>IFERROR(VLOOKUP(B1050,Products!A:I,9,FALSE),"")</f>
        <v>90.52</v>
      </c>
      <c r="U1050">
        <f t="shared" si="128"/>
        <v>3</v>
      </c>
      <c r="V1050" t="str">
        <f t="shared" si="129"/>
        <v>Yes</v>
      </c>
      <c r="W1050">
        <f t="shared" si="130"/>
        <v>2004</v>
      </c>
      <c r="X1050">
        <f t="shared" si="131"/>
        <v>1</v>
      </c>
      <c r="Y1050">
        <f>IFERROR(VLOOKUP(B1050,Products!A:I,8,FALSE),"")</f>
        <v>39.83</v>
      </c>
      <c r="Z1050">
        <f t="shared" si="132"/>
        <v>2987.16</v>
      </c>
      <c r="AA1050">
        <f t="shared" si="133"/>
        <v>127.26587998995731</v>
      </c>
      <c r="AB1050">
        <f t="shared" si="134"/>
        <v>1</v>
      </c>
      <c r="AC1050">
        <f t="shared" si="135"/>
        <v>1672.77</v>
      </c>
    </row>
    <row r="1051" spans="1:29">
      <c r="A1051">
        <v>10209</v>
      </c>
      <c r="B1051" t="s">
        <v>195</v>
      </c>
      <c r="C1051">
        <v>48</v>
      </c>
      <c r="D1051">
        <v>44.2</v>
      </c>
      <c r="E1051">
        <v>3</v>
      </c>
      <c r="F1051" s="6">
        <f>IFERROR(VLOOKUP(A1051,Orders!A:B,2,FALSE),"")</f>
        <v>37995</v>
      </c>
      <c r="G1051" s="6">
        <f>IFERROR(VLOOKUP(A1051,Orders!A:C,3,FALSE),"")</f>
        <v>38001</v>
      </c>
      <c r="H1051" s="6">
        <f>IFERROR(VLOOKUP(A1051,Orders!A:D,4,FALSE),"")</f>
        <v>37998</v>
      </c>
      <c r="I1051" t="str">
        <f>IFERROR(VLOOKUP(A1051,Orders!A:E,5,FALSE),"")</f>
        <v>Shipped</v>
      </c>
      <c r="J1051">
        <f>IFERROR(VLOOKUP(A1051,Orders!A:G,7,FALSE),"")</f>
        <v>347</v>
      </c>
      <c r="K1051">
        <f>IFERROR(VLOOKUP(J1051,Customers!A:L,12,FALSE),"")</f>
        <v>1166</v>
      </c>
      <c r="L1051">
        <f>IFERROR(VLOOKUP(J1051,Customers!A:M,13,FALSE),"")</f>
        <v>57700</v>
      </c>
      <c r="M1051" t="str">
        <f>IFERROR(VLOOKUP(J1051,Customers!A:H,8,FALSE),"")</f>
        <v>Los Angeles</v>
      </c>
      <c r="N1051">
        <f>IFERROR(VLOOKUP(K1051,Employees!A:F,6,FALSE),"")</f>
        <v>1</v>
      </c>
      <c r="O1051" t="str">
        <f>IFERROR(VLOOKUP(N1051,Offices!A:B,2,FALSE),"")</f>
        <v>San Francisco</v>
      </c>
      <c r="P1051" s="6">
        <f>IFERROR(VLOOKUP(J1051,Payments!A:C,3,FALSE),"")</f>
        <v>38004</v>
      </c>
      <c r="Q1051">
        <f>IFERROR(VLOOKUP(J1051,Payments!A:D,4,FALSE),"")</f>
        <v>21053.69</v>
      </c>
      <c r="R1051" t="str">
        <f>IFERROR(VLOOKUP(B1051,Products!A:C,3,FALSE),"")</f>
        <v>Planes</v>
      </c>
      <c r="S1051">
        <f>IFERROR(VLOOKUP(B1051,Products!A:G,7,FALSE),"")</f>
        <v>4857</v>
      </c>
      <c r="T1051">
        <f>IFERROR(VLOOKUP(B1051,Products!A:I,9,FALSE),"")</f>
        <v>49.66</v>
      </c>
      <c r="U1051">
        <f t="shared" si="128"/>
        <v>3</v>
      </c>
      <c r="V1051" t="str">
        <f t="shared" si="129"/>
        <v>Yes</v>
      </c>
      <c r="W1051">
        <f t="shared" si="130"/>
        <v>2004</v>
      </c>
      <c r="X1051">
        <f t="shared" si="131"/>
        <v>1</v>
      </c>
      <c r="Y1051">
        <f>IFERROR(VLOOKUP(B1051,Products!A:I,8,FALSE),"")</f>
        <v>32.770000000000003</v>
      </c>
      <c r="Z1051">
        <f t="shared" si="132"/>
        <v>2121.6000000000004</v>
      </c>
      <c r="AA1051">
        <f t="shared" si="133"/>
        <v>34.879462923405555</v>
      </c>
      <c r="AB1051">
        <f t="shared" si="134"/>
        <v>0</v>
      </c>
      <c r="AC1051">
        <f t="shared" si="135"/>
        <v>548.64</v>
      </c>
    </row>
    <row r="1052" spans="1:29">
      <c r="A1052">
        <v>10210</v>
      </c>
      <c r="B1052" t="s">
        <v>197</v>
      </c>
      <c r="C1052">
        <v>23</v>
      </c>
      <c r="D1052">
        <v>112.99</v>
      </c>
      <c r="E1052">
        <v>2</v>
      </c>
      <c r="F1052" s="6">
        <f>IFERROR(VLOOKUP(A1052,Orders!A:B,2,FALSE),"")</f>
        <v>37998</v>
      </c>
      <c r="G1052" s="6">
        <f>IFERROR(VLOOKUP(A1052,Orders!A:C,3,FALSE),"")</f>
        <v>38008</v>
      </c>
      <c r="H1052" s="6">
        <f>IFERROR(VLOOKUP(A1052,Orders!A:D,4,FALSE),"")</f>
        <v>38006</v>
      </c>
      <c r="I1052" t="str">
        <f>IFERROR(VLOOKUP(A1052,Orders!A:E,5,FALSE),"")</f>
        <v>Shipped</v>
      </c>
      <c r="J1052">
        <f>IFERROR(VLOOKUP(A1052,Orders!A:G,7,FALSE),"")</f>
        <v>177</v>
      </c>
      <c r="K1052">
        <f>IFERROR(VLOOKUP(J1052,Customers!A:L,12,FALSE),"")</f>
        <v>1621</v>
      </c>
      <c r="L1052">
        <f>IFERROR(VLOOKUP(J1052,Customers!A:M,13,FALSE),"")</f>
        <v>81200</v>
      </c>
      <c r="M1052" t="str">
        <f>IFERROR(VLOOKUP(J1052,Customers!A:H,8,FALSE),"")</f>
        <v>Kita-ku</v>
      </c>
      <c r="N1052">
        <f>IFERROR(VLOOKUP(K1052,Employees!A:F,6,FALSE),"")</f>
        <v>5</v>
      </c>
      <c r="O1052" t="str">
        <f>IFERROR(VLOOKUP(N1052,Offices!A:B,2,FALSE),"")</f>
        <v>Tokyo</v>
      </c>
      <c r="P1052" s="6">
        <f>IFERROR(VLOOKUP(J1052,Payments!A:C,3,FALSE),"")</f>
        <v>38094</v>
      </c>
      <c r="Q1052">
        <f>IFERROR(VLOOKUP(J1052,Payments!A:D,4,FALSE),"")</f>
        <v>15183.63</v>
      </c>
      <c r="R1052" t="str">
        <f>IFERROR(VLOOKUP(B1052,Products!A:C,3,FALSE),"")</f>
        <v>Motorcycles</v>
      </c>
      <c r="S1052">
        <f>IFERROR(VLOOKUP(B1052,Products!A:G,7,FALSE),"")</f>
        <v>6625</v>
      </c>
      <c r="T1052">
        <f>IFERROR(VLOOKUP(B1052,Products!A:I,9,FALSE),"")</f>
        <v>118.94</v>
      </c>
      <c r="U1052">
        <f t="shared" si="128"/>
        <v>2</v>
      </c>
      <c r="V1052" t="str">
        <f t="shared" si="129"/>
        <v>Yes</v>
      </c>
      <c r="W1052">
        <f t="shared" si="130"/>
        <v>2004</v>
      </c>
      <c r="X1052">
        <f t="shared" si="131"/>
        <v>1</v>
      </c>
      <c r="Y1052">
        <f>IFERROR(VLOOKUP(B1052,Products!A:I,8,FALSE),"")</f>
        <v>68.989999999999995</v>
      </c>
      <c r="Z1052">
        <f t="shared" si="132"/>
        <v>2598.77</v>
      </c>
      <c r="AA1052">
        <f t="shared" si="133"/>
        <v>63.777359037541679</v>
      </c>
      <c r="AB1052">
        <f t="shared" si="134"/>
        <v>0</v>
      </c>
      <c r="AC1052">
        <f t="shared" si="135"/>
        <v>1012</v>
      </c>
    </row>
    <row r="1053" spans="1:29">
      <c r="A1053">
        <v>10210</v>
      </c>
      <c r="B1053" t="s">
        <v>198</v>
      </c>
      <c r="C1053">
        <v>34</v>
      </c>
      <c r="D1053">
        <v>189.79</v>
      </c>
      <c r="E1053">
        <v>1</v>
      </c>
      <c r="F1053" s="6">
        <f>IFERROR(VLOOKUP(A1053,Orders!A:B,2,FALSE),"")</f>
        <v>37998</v>
      </c>
      <c r="G1053" s="6">
        <f>IFERROR(VLOOKUP(A1053,Orders!A:C,3,FALSE),"")</f>
        <v>38008</v>
      </c>
      <c r="H1053" s="6">
        <f>IFERROR(VLOOKUP(A1053,Orders!A:D,4,FALSE),"")</f>
        <v>38006</v>
      </c>
      <c r="I1053" t="str">
        <f>IFERROR(VLOOKUP(A1053,Orders!A:E,5,FALSE),"")</f>
        <v>Shipped</v>
      </c>
      <c r="J1053">
        <f>IFERROR(VLOOKUP(A1053,Orders!A:G,7,FALSE),"")</f>
        <v>177</v>
      </c>
      <c r="K1053">
        <f>IFERROR(VLOOKUP(J1053,Customers!A:L,12,FALSE),"")</f>
        <v>1621</v>
      </c>
      <c r="L1053">
        <f>IFERROR(VLOOKUP(J1053,Customers!A:M,13,FALSE),"")</f>
        <v>81200</v>
      </c>
      <c r="M1053" t="str">
        <f>IFERROR(VLOOKUP(J1053,Customers!A:H,8,FALSE),"")</f>
        <v>Kita-ku</v>
      </c>
      <c r="N1053">
        <f>IFERROR(VLOOKUP(K1053,Employees!A:F,6,FALSE),"")</f>
        <v>5</v>
      </c>
      <c r="O1053" t="str">
        <f>IFERROR(VLOOKUP(N1053,Offices!A:B,2,FALSE),"")</f>
        <v>Tokyo</v>
      </c>
      <c r="P1053" s="6">
        <f>IFERROR(VLOOKUP(J1053,Payments!A:C,3,FALSE),"")</f>
        <v>38094</v>
      </c>
      <c r="Q1053">
        <f>IFERROR(VLOOKUP(J1053,Payments!A:D,4,FALSE),"")</f>
        <v>15183.63</v>
      </c>
      <c r="R1053" t="str">
        <f>IFERROR(VLOOKUP(B1053,Products!A:C,3,FALSE),"")</f>
        <v>Motorcycles</v>
      </c>
      <c r="S1053">
        <f>IFERROR(VLOOKUP(B1053,Products!A:G,7,FALSE),"")</f>
        <v>5582</v>
      </c>
      <c r="T1053">
        <f>IFERROR(VLOOKUP(B1053,Products!A:I,9,FALSE),"")</f>
        <v>193.66</v>
      </c>
      <c r="U1053">
        <f t="shared" si="128"/>
        <v>2</v>
      </c>
      <c r="V1053" t="str">
        <f t="shared" si="129"/>
        <v>Yes</v>
      </c>
      <c r="W1053">
        <f t="shared" si="130"/>
        <v>2004</v>
      </c>
      <c r="X1053">
        <f t="shared" si="131"/>
        <v>1</v>
      </c>
      <c r="Y1053">
        <f>IFERROR(VLOOKUP(B1053,Products!A:I,8,FALSE),"")</f>
        <v>91.02</v>
      </c>
      <c r="Z1053">
        <f t="shared" si="132"/>
        <v>6452.86</v>
      </c>
      <c r="AA1053">
        <f t="shared" si="133"/>
        <v>108.51461217314875</v>
      </c>
      <c r="AB1053">
        <f t="shared" si="134"/>
        <v>1</v>
      </c>
      <c r="AC1053">
        <f t="shared" si="135"/>
        <v>3358.18</v>
      </c>
    </row>
    <row r="1054" spans="1:29">
      <c r="A1054">
        <v>10210</v>
      </c>
      <c r="B1054" t="s">
        <v>178</v>
      </c>
      <c r="C1054">
        <v>31</v>
      </c>
      <c r="D1054">
        <v>141.91999999999999</v>
      </c>
      <c r="E1054">
        <v>17</v>
      </c>
      <c r="F1054" s="6">
        <f>IFERROR(VLOOKUP(A1054,Orders!A:B,2,FALSE),"")</f>
        <v>37998</v>
      </c>
      <c r="G1054" s="6">
        <f>IFERROR(VLOOKUP(A1054,Orders!A:C,3,FALSE),"")</f>
        <v>38008</v>
      </c>
      <c r="H1054" s="6">
        <f>IFERROR(VLOOKUP(A1054,Orders!A:D,4,FALSE),"")</f>
        <v>38006</v>
      </c>
      <c r="I1054" t="str">
        <f>IFERROR(VLOOKUP(A1054,Orders!A:E,5,FALSE),"")</f>
        <v>Shipped</v>
      </c>
      <c r="J1054">
        <f>IFERROR(VLOOKUP(A1054,Orders!A:G,7,FALSE),"")</f>
        <v>177</v>
      </c>
      <c r="K1054">
        <f>IFERROR(VLOOKUP(J1054,Customers!A:L,12,FALSE),"")</f>
        <v>1621</v>
      </c>
      <c r="L1054">
        <f>IFERROR(VLOOKUP(J1054,Customers!A:M,13,FALSE),"")</f>
        <v>81200</v>
      </c>
      <c r="M1054" t="str">
        <f>IFERROR(VLOOKUP(J1054,Customers!A:H,8,FALSE),"")</f>
        <v>Kita-ku</v>
      </c>
      <c r="N1054">
        <f>IFERROR(VLOOKUP(K1054,Employees!A:F,6,FALSE),"")</f>
        <v>5</v>
      </c>
      <c r="O1054" t="str">
        <f>IFERROR(VLOOKUP(N1054,Offices!A:B,2,FALSE),"")</f>
        <v>Tokyo</v>
      </c>
      <c r="P1054" s="6">
        <f>IFERROR(VLOOKUP(J1054,Payments!A:C,3,FALSE),"")</f>
        <v>38094</v>
      </c>
      <c r="Q1054">
        <f>IFERROR(VLOOKUP(J1054,Payments!A:D,4,FALSE),"")</f>
        <v>15183.63</v>
      </c>
      <c r="R1054" t="str">
        <f>IFERROR(VLOOKUP(B1054,Products!A:C,3,FALSE),"")</f>
        <v>Planes</v>
      </c>
      <c r="S1054">
        <f>IFERROR(VLOOKUP(B1054,Products!A:G,7,FALSE),"")</f>
        <v>5330</v>
      </c>
      <c r="T1054">
        <f>IFERROR(VLOOKUP(B1054,Products!A:I,9,FALSE),"")</f>
        <v>157.69</v>
      </c>
      <c r="U1054">
        <f t="shared" si="128"/>
        <v>2</v>
      </c>
      <c r="V1054" t="str">
        <f t="shared" si="129"/>
        <v>Yes</v>
      </c>
      <c r="W1054">
        <f t="shared" si="130"/>
        <v>2004</v>
      </c>
      <c r="X1054">
        <f t="shared" si="131"/>
        <v>1</v>
      </c>
      <c r="Y1054">
        <f>IFERROR(VLOOKUP(B1054,Products!A:I,8,FALSE),"")</f>
        <v>77.27</v>
      </c>
      <c r="Z1054">
        <f t="shared" si="132"/>
        <v>4399.5199999999995</v>
      </c>
      <c r="AA1054">
        <f t="shared" si="133"/>
        <v>83.667658858547938</v>
      </c>
      <c r="AB1054">
        <f t="shared" si="134"/>
        <v>1</v>
      </c>
      <c r="AC1054">
        <f t="shared" si="135"/>
        <v>2004.1499999999996</v>
      </c>
    </row>
    <row r="1055" spans="1:29">
      <c r="A1055">
        <v>10210</v>
      </c>
      <c r="B1055" t="s">
        <v>179</v>
      </c>
      <c r="C1055">
        <v>50</v>
      </c>
      <c r="D1055">
        <v>68.430000000000007</v>
      </c>
      <c r="E1055">
        <v>7</v>
      </c>
      <c r="F1055" s="6">
        <f>IFERROR(VLOOKUP(A1055,Orders!A:B,2,FALSE),"")</f>
        <v>37998</v>
      </c>
      <c r="G1055" s="6">
        <f>IFERROR(VLOOKUP(A1055,Orders!A:C,3,FALSE),"")</f>
        <v>38008</v>
      </c>
      <c r="H1055" s="6">
        <f>IFERROR(VLOOKUP(A1055,Orders!A:D,4,FALSE),"")</f>
        <v>38006</v>
      </c>
      <c r="I1055" t="str">
        <f>IFERROR(VLOOKUP(A1055,Orders!A:E,5,FALSE),"")</f>
        <v>Shipped</v>
      </c>
      <c r="J1055">
        <f>IFERROR(VLOOKUP(A1055,Orders!A:G,7,FALSE),"")</f>
        <v>177</v>
      </c>
      <c r="K1055">
        <f>IFERROR(VLOOKUP(J1055,Customers!A:L,12,FALSE),"")</f>
        <v>1621</v>
      </c>
      <c r="L1055">
        <f>IFERROR(VLOOKUP(J1055,Customers!A:M,13,FALSE),"")</f>
        <v>81200</v>
      </c>
      <c r="M1055" t="str">
        <f>IFERROR(VLOOKUP(J1055,Customers!A:H,8,FALSE),"")</f>
        <v>Kita-ku</v>
      </c>
      <c r="N1055">
        <f>IFERROR(VLOOKUP(K1055,Employees!A:F,6,FALSE),"")</f>
        <v>5</v>
      </c>
      <c r="O1055" t="str">
        <f>IFERROR(VLOOKUP(N1055,Offices!A:B,2,FALSE),"")</f>
        <v>Tokyo</v>
      </c>
      <c r="P1055" s="6">
        <f>IFERROR(VLOOKUP(J1055,Payments!A:C,3,FALSE),"")</f>
        <v>38094</v>
      </c>
      <c r="Q1055">
        <f>IFERROR(VLOOKUP(J1055,Payments!A:D,4,FALSE),"")</f>
        <v>15183.63</v>
      </c>
      <c r="R1055" t="str">
        <f>IFERROR(VLOOKUP(B1055,Products!A:C,3,FALSE),"")</f>
        <v>Planes</v>
      </c>
      <c r="S1055">
        <f>IFERROR(VLOOKUP(B1055,Products!A:G,7,FALSE),"")</f>
        <v>992</v>
      </c>
      <c r="T1055">
        <f>IFERROR(VLOOKUP(B1055,Products!A:I,9,FALSE),"")</f>
        <v>84.48</v>
      </c>
      <c r="U1055">
        <f t="shared" si="128"/>
        <v>2</v>
      </c>
      <c r="V1055" t="str">
        <f t="shared" si="129"/>
        <v>Yes</v>
      </c>
      <c r="W1055">
        <f t="shared" si="130"/>
        <v>2004</v>
      </c>
      <c r="X1055">
        <f t="shared" si="131"/>
        <v>1</v>
      </c>
      <c r="Y1055">
        <f>IFERROR(VLOOKUP(B1055,Products!A:I,8,FALSE),"")</f>
        <v>49</v>
      </c>
      <c r="Z1055">
        <f t="shared" si="132"/>
        <v>3421.5000000000005</v>
      </c>
      <c r="AA1055">
        <f t="shared" si="133"/>
        <v>39.653061224489811</v>
      </c>
      <c r="AB1055">
        <f t="shared" si="134"/>
        <v>0</v>
      </c>
      <c r="AC1055">
        <f t="shared" si="135"/>
        <v>971.50000000000034</v>
      </c>
    </row>
    <row r="1056" spans="1:29">
      <c r="A1056">
        <v>10210</v>
      </c>
      <c r="B1056" t="s">
        <v>200</v>
      </c>
      <c r="C1056">
        <v>40</v>
      </c>
      <c r="D1056">
        <v>51.48</v>
      </c>
      <c r="E1056">
        <v>3</v>
      </c>
      <c r="F1056" s="6">
        <f>IFERROR(VLOOKUP(A1056,Orders!A:B,2,FALSE),"")</f>
        <v>37998</v>
      </c>
      <c r="G1056" s="6">
        <f>IFERROR(VLOOKUP(A1056,Orders!A:C,3,FALSE),"")</f>
        <v>38008</v>
      </c>
      <c r="H1056" s="6">
        <f>IFERROR(VLOOKUP(A1056,Orders!A:D,4,FALSE),"")</f>
        <v>38006</v>
      </c>
      <c r="I1056" t="str">
        <f>IFERROR(VLOOKUP(A1056,Orders!A:E,5,FALSE),"")</f>
        <v>Shipped</v>
      </c>
      <c r="J1056">
        <f>IFERROR(VLOOKUP(A1056,Orders!A:G,7,FALSE),"")</f>
        <v>177</v>
      </c>
      <c r="K1056">
        <f>IFERROR(VLOOKUP(J1056,Customers!A:L,12,FALSE),"")</f>
        <v>1621</v>
      </c>
      <c r="L1056">
        <f>IFERROR(VLOOKUP(J1056,Customers!A:M,13,FALSE),"")</f>
        <v>81200</v>
      </c>
      <c r="M1056" t="str">
        <f>IFERROR(VLOOKUP(J1056,Customers!A:H,8,FALSE),"")</f>
        <v>Kita-ku</v>
      </c>
      <c r="N1056">
        <f>IFERROR(VLOOKUP(K1056,Employees!A:F,6,FALSE),"")</f>
        <v>5</v>
      </c>
      <c r="O1056" t="str">
        <f>IFERROR(VLOOKUP(N1056,Offices!A:B,2,FALSE),"")</f>
        <v>Tokyo</v>
      </c>
      <c r="P1056" s="6">
        <f>IFERROR(VLOOKUP(J1056,Payments!A:C,3,FALSE),"")</f>
        <v>38094</v>
      </c>
      <c r="Q1056">
        <f>IFERROR(VLOOKUP(J1056,Payments!A:D,4,FALSE),"")</f>
        <v>15183.63</v>
      </c>
      <c r="R1056" t="str">
        <f>IFERROR(VLOOKUP(B1056,Products!A:C,3,FALSE),"")</f>
        <v>Motorcycles</v>
      </c>
      <c r="S1056">
        <f>IFERROR(VLOOKUP(B1056,Products!A:G,7,FALSE),"")</f>
        <v>4357</v>
      </c>
      <c r="T1056">
        <f>IFERROR(VLOOKUP(B1056,Products!A:I,9,FALSE),"")</f>
        <v>60.57</v>
      </c>
      <c r="U1056">
        <f t="shared" si="128"/>
        <v>2</v>
      </c>
      <c r="V1056" t="str">
        <f t="shared" si="129"/>
        <v>Yes</v>
      </c>
      <c r="W1056">
        <f t="shared" si="130"/>
        <v>2004</v>
      </c>
      <c r="X1056">
        <f t="shared" si="131"/>
        <v>1</v>
      </c>
      <c r="Y1056">
        <f>IFERROR(VLOOKUP(B1056,Products!A:I,8,FALSE),"")</f>
        <v>24.23</v>
      </c>
      <c r="Z1056">
        <f t="shared" si="132"/>
        <v>2059.1999999999998</v>
      </c>
      <c r="AA1056">
        <f t="shared" si="133"/>
        <v>112.463887742468</v>
      </c>
      <c r="AB1056">
        <f t="shared" si="134"/>
        <v>1</v>
      </c>
      <c r="AC1056">
        <f t="shared" si="135"/>
        <v>1089.9999999999998</v>
      </c>
    </row>
    <row r="1057" spans="1:29">
      <c r="A1057">
        <v>10210</v>
      </c>
      <c r="B1057" t="s">
        <v>182</v>
      </c>
      <c r="C1057">
        <v>27</v>
      </c>
      <c r="D1057">
        <v>100.67</v>
      </c>
      <c r="E1057">
        <v>9</v>
      </c>
      <c r="F1057" s="6">
        <f>IFERROR(VLOOKUP(A1057,Orders!A:B,2,FALSE),"")</f>
        <v>37998</v>
      </c>
      <c r="G1057" s="6">
        <f>IFERROR(VLOOKUP(A1057,Orders!A:C,3,FALSE),"")</f>
        <v>38008</v>
      </c>
      <c r="H1057" s="6">
        <f>IFERROR(VLOOKUP(A1057,Orders!A:D,4,FALSE),"")</f>
        <v>38006</v>
      </c>
      <c r="I1057" t="str">
        <f>IFERROR(VLOOKUP(A1057,Orders!A:E,5,FALSE),"")</f>
        <v>Shipped</v>
      </c>
      <c r="J1057">
        <f>IFERROR(VLOOKUP(A1057,Orders!A:G,7,FALSE),"")</f>
        <v>177</v>
      </c>
      <c r="K1057">
        <f>IFERROR(VLOOKUP(J1057,Customers!A:L,12,FALSE),"")</f>
        <v>1621</v>
      </c>
      <c r="L1057">
        <f>IFERROR(VLOOKUP(J1057,Customers!A:M,13,FALSE),"")</f>
        <v>81200</v>
      </c>
      <c r="M1057" t="str">
        <f>IFERROR(VLOOKUP(J1057,Customers!A:H,8,FALSE),"")</f>
        <v>Kita-ku</v>
      </c>
      <c r="N1057">
        <f>IFERROR(VLOOKUP(K1057,Employees!A:F,6,FALSE),"")</f>
        <v>5</v>
      </c>
      <c r="O1057" t="str">
        <f>IFERROR(VLOOKUP(N1057,Offices!A:B,2,FALSE),"")</f>
        <v>Tokyo</v>
      </c>
      <c r="P1057" s="6">
        <f>IFERROR(VLOOKUP(J1057,Payments!A:C,3,FALSE),"")</f>
        <v>38094</v>
      </c>
      <c r="Q1057">
        <f>IFERROR(VLOOKUP(J1057,Payments!A:D,4,FALSE),"")</f>
        <v>15183.63</v>
      </c>
      <c r="R1057" t="str">
        <f>IFERROR(VLOOKUP(B1057,Products!A:C,3,FALSE),"")</f>
        <v>Planes</v>
      </c>
      <c r="S1057">
        <f>IFERROR(VLOOKUP(B1057,Products!A:G,7,FALSE),"")</f>
        <v>3627</v>
      </c>
      <c r="T1057">
        <f>IFERROR(VLOOKUP(B1057,Products!A:I,9,FALSE),"")</f>
        <v>109.42</v>
      </c>
      <c r="U1057">
        <f t="shared" si="128"/>
        <v>2</v>
      </c>
      <c r="V1057" t="str">
        <f t="shared" si="129"/>
        <v>Yes</v>
      </c>
      <c r="W1057">
        <f t="shared" si="130"/>
        <v>2004</v>
      </c>
      <c r="X1057">
        <f t="shared" si="131"/>
        <v>1</v>
      </c>
      <c r="Y1057">
        <f>IFERROR(VLOOKUP(B1057,Products!A:I,8,FALSE),"")</f>
        <v>66.739999999999995</v>
      </c>
      <c r="Z1057">
        <f t="shared" si="132"/>
        <v>2718.09</v>
      </c>
      <c r="AA1057">
        <f t="shared" si="133"/>
        <v>50.839077015283209</v>
      </c>
      <c r="AB1057">
        <f t="shared" si="134"/>
        <v>0</v>
      </c>
      <c r="AC1057">
        <f t="shared" si="135"/>
        <v>916.11000000000013</v>
      </c>
    </row>
    <row r="1058" spans="1:29">
      <c r="A1058">
        <v>10210</v>
      </c>
      <c r="B1058" t="s">
        <v>202</v>
      </c>
      <c r="C1058">
        <v>30</v>
      </c>
      <c r="D1058">
        <v>63.22</v>
      </c>
      <c r="E1058">
        <v>4</v>
      </c>
      <c r="F1058" s="6">
        <f>IFERROR(VLOOKUP(A1058,Orders!A:B,2,FALSE),"")</f>
        <v>37998</v>
      </c>
      <c r="G1058" s="6">
        <f>IFERROR(VLOOKUP(A1058,Orders!A:C,3,FALSE),"")</f>
        <v>38008</v>
      </c>
      <c r="H1058" s="6">
        <f>IFERROR(VLOOKUP(A1058,Orders!A:D,4,FALSE),"")</f>
        <v>38006</v>
      </c>
      <c r="I1058" t="str">
        <f>IFERROR(VLOOKUP(A1058,Orders!A:E,5,FALSE),"")</f>
        <v>Shipped</v>
      </c>
      <c r="J1058">
        <f>IFERROR(VLOOKUP(A1058,Orders!A:G,7,FALSE),"")</f>
        <v>177</v>
      </c>
      <c r="K1058">
        <f>IFERROR(VLOOKUP(J1058,Customers!A:L,12,FALSE),"")</f>
        <v>1621</v>
      </c>
      <c r="L1058">
        <f>IFERROR(VLOOKUP(J1058,Customers!A:M,13,FALSE),"")</f>
        <v>81200</v>
      </c>
      <c r="M1058" t="str">
        <f>IFERROR(VLOOKUP(J1058,Customers!A:H,8,FALSE),"")</f>
        <v>Kita-ku</v>
      </c>
      <c r="N1058">
        <f>IFERROR(VLOOKUP(K1058,Employees!A:F,6,FALSE),"")</f>
        <v>5</v>
      </c>
      <c r="O1058" t="str">
        <f>IFERROR(VLOOKUP(N1058,Offices!A:B,2,FALSE),"")</f>
        <v>Tokyo</v>
      </c>
      <c r="P1058" s="6">
        <f>IFERROR(VLOOKUP(J1058,Payments!A:C,3,FALSE),"")</f>
        <v>38094</v>
      </c>
      <c r="Q1058">
        <f>IFERROR(VLOOKUP(J1058,Payments!A:D,4,FALSE),"")</f>
        <v>15183.63</v>
      </c>
      <c r="R1058" t="str">
        <f>IFERROR(VLOOKUP(B1058,Products!A:C,3,FALSE),"")</f>
        <v>Motorcycles</v>
      </c>
      <c r="S1058">
        <f>IFERROR(VLOOKUP(B1058,Products!A:G,7,FALSE),"")</f>
        <v>15</v>
      </c>
      <c r="T1058">
        <f>IFERROR(VLOOKUP(B1058,Products!A:I,9,FALSE),"")</f>
        <v>76.17</v>
      </c>
      <c r="U1058">
        <f t="shared" si="128"/>
        <v>2</v>
      </c>
      <c r="V1058" t="str">
        <f t="shared" si="129"/>
        <v>Yes</v>
      </c>
      <c r="W1058">
        <f t="shared" si="130"/>
        <v>2004</v>
      </c>
      <c r="X1058">
        <f t="shared" si="131"/>
        <v>1</v>
      </c>
      <c r="Y1058">
        <f>IFERROR(VLOOKUP(B1058,Products!A:I,8,FALSE),"")</f>
        <v>37.32</v>
      </c>
      <c r="Z1058">
        <f t="shared" si="132"/>
        <v>1896.6</v>
      </c>
      <c r="AA1058">
        <f t="shared" si="133"/>
        <v>69.399785637727746</v>
      </c>
      <c r="AB1058">
        <f t="shared" si="134"/>
        <v>1</v>
      </c>
      <c r="AC1058">
        <f t="shared" si="135"/>
        <v>777</v>
      </c>
    </row>
    <row r="1059" spans="1:29">
      <c r="A1059">
        <v>10210</v>
      </c>
      <c r="B1059" t="s">
        <v>185</v>
      </c>
      <c r="C1059">
        <v>29</v>
      </c>
      <c r="D1059">
        <v>56.64</v>
      </c>
      <c r="E1059">
        <v>16</v>
      </c>
      <c r="F1059" s="6">
        <f>IFERROR(VLOOKUP(A1059,Orders!A:B,2,FALSE),"")</f>
        <v>37998</v>
      </c>
      <c r="G1059" s="6">
        <f>IFERROR(VLOOKUP(A1059,Orders!A:C,3,FALSE),"")</f>
        <v>38008</v>
      </c>
      <c r="H1059" s="6">
        <f>IFERROR(VLOOKUP(A1059,Orders!A:D,4,FALSE),"")</f>
        <v>38006</v>
      </c>
      <c r="I1059" t="str">
        <f>IFERROR(VLOOKUP(A1059,Orders!A:E,5,FALSE),"")</f>
        <v>Shipped</v>
      </c>
      <c r="J1059">
        <f>IFERROR(VLOOKUP(A1059,Orders!A:G,7,FALSE),"")</f>
        <v>177</v>
      </c>
      <c r="K1059">
        <f>IFERROR(VLOOKUP(J1059,Customers!A:L,12,FALSE),"")</f>
        <v>1621</v>
      </c>
      <c r="L1059">
        <f>IFERROR(VLOOKUP(J1059,Customers!A:M,13,FALSE),"")</f>
        <v>81200</v>
      </c>
      <c r="M1059" t="str">
        <f>IFERROR(VLOOKUP(J1059,Customers!A:H,8,FALSE),"")</f>
        <v>Kita-ku</v>
      </c>
      <c r="N1059">
        <f>IFERROR(VLOOKUP(K1059,Employees!A:F,6,FALSE),"")</f>
        <v>5</v>
      </c>
      <c r="O1059" t="str">
        <f>IFERROR(VLOOKUP(N1059,Offices!A:B,2,FALSE),"")</f>
        <v>Tokyo</v>
      </c>
      <c r="P1059" s="6">
        <f>IFERROR(VLOOKUP(J1059,Payments!A:C,3,FALSE),"")</f>
        <v>38094</v>
      </c>
      <c r="Q1059">
        <f>IFERROR(VLOOKUP(J1059,Payments!A:D,4,FALSE),"")</f>
        <v>15183.63</v>
      </c>
      <c r="R1059" t="str">
        <f>IFERROR(VLOOKUP(B1059,Products!A:C,3,FALSE),"")</f>
        <v>Planes</v>
      </c>
      <c r="S1059">
        <f>IFERROR(VLOOKUP(B1059,Products!A:G,7,FALSE),"")</f>
        <v>6812</v>
      </c>
      <c r="T1059">
        <f>IFERROR(VLOOKUP(B1059,Products!A:I,9,FALSE),"")</f>
        <v>68.239999999999995</v>
      </c>
      <c r="U1059">
        <f t="shared" si="128"/>
        <v>2</v>
      </c>
      <c r="V1059" t="str">
        <f t="shared" si="129"/>
        <v>Yes</v>
      </c>
      <c r="W1059">
        <f t="shared" si="130"/>
        <v>2004</v>
      </c>
      <c r="X1059">
        <f t="shared" si="131"/>
        <v>1</v>
      </c>
      <c r="Y1059">
        <f>IFERROR(VLOOKUP(B1059,Products!A:I,8,FALSE),"")</f>
        <v>29.34</v>
      </c>
      <c r="Z1059">
        <f t="shared" si="132"/>
        <v>1642.56</v>
      </c>
      <c r="AA1059">
        <f t="shared" si="133"/>
        <v>93.047034764826179</v>
      </c>
      <c r="AB1059">
        <f t="shared" si="134"/>
        <v>1</v>
      </c>
      <c r="AC1059">
        <f t="shared" si="135"/>
        <v>791.7</v>
      </c>
    </row>
    <row r="1060" spans="1:29">
      <c r="A1060">
        <v>10210</v>
      </c>
      <c r="B1060" t="s">
        <v>186</v>
      </c>
      <c r="C1060">
        <v>40</v>
      </c>
      <c r="D1060">
        <v>68.099999999999994</v>
      </c>
      <c r="E1060">
        <v>8</v>
      </c>
      <c r="F1060" s="6">
        <f>IFERROR(VLOOKUP(A1060,Orders!A:B,2,FALSE),"")</f>
        <v>37998</v>
      </c>
      <c r="G1060" s="6">
        <f>IFERROR(VLOOKUP(A1060,Orders!A:C,3,FALSE),"")</f>
        <v>38008</v>
      </c>
      <c r="H1060" s="6">
        <f>IFERROR(VLOOKUP(A1060,Orders!A:D,4,FALSE),"")</f>
        <v>38006</v>
      </c>
      <c r="I1060" t="str">
        <f>IFERROR(VLOOKUP(A1060,Orders!A:E,5,FALSE),"")</f>
        <v>Shipped</v>
      </c>
      <c r="J1060">
        <f>IFERROR(VLOOKUP(A1060,Orders!A:G,7,FALSE),"")</f>
        <v>177</v>
      </c>
      <c r="K1060">
        <f>IFERROR(VLOOKUP(J1060,Customers!A:L,12,FALSE),"")</f>
        <v>1621</v>
      </c>
      <c r="L1060">
        <f>IFERROR(VLOOKUP(J1060,Customers!A:M,13,FALSE),"")</f>
        <v>81200</v>
      </c>
      <c r="M1060" t="str">
        <f>IFERROR(VLOOKUP(J1060,Customers!A:H,8,FALSE),"")</f>
        <v>Kita-ku</v>
      </c>
      <c r="N1060">
        <f>IFERROR(VLOOKUP(K1060,Employees!A:F,6,FALSE),"")</f>
        <v>5</v>
      </c>
      <c r="O1060" t="str">
        <f>IFERROR(VLOOKUP(N1060,Offices!A:B,2,FALSE),"")</f>
        <v>Tokyo</v>
      </c>
      <c r="P1060" s="6">
        <f>IFERROR(VLOOKUP(J1060,Payments!A:C,3,FALSE),"")</f>
        <v>38094</v>
      </c>
      <c r="Q1060">
        <f>IFERROR(VLOOKUP(J1060,Payments!A:D,4,FALSE),"")</f>
        <v>15183.63</v>
      </c>
      <c r="R1060" t="str">
        <f>IFERROR(VLOOKUP(B1060,Products!A:C,3,FALSE),"")</f>
        <v>Planes</v>
      </c>
      <c r="S1060">
        <f>IFERROR(VLOOKUP(B1060,Products!A:G,7,FALSE),"")</f>
        <v>2756</v>
      </c>
      <c r="T1060">
        <f>IFERROR(VLOOKUP(B1060,Products!A:I,9,FALSE),"")</f>
        <v>72.45</v>
      </c>
      <c r="U1060">
        <f t="shared" si="128"/>
        <v>2</v>
      </c>
      <c r="V1060" t="str">
        <f t="shared" si="129"/>
        <v>Yes</v>
      </c>
      <c r="W1060">
        <f t="shared" si="130"/>
        <v>2004</v>
      </c>
      <c r="X1060">
        <f t="shared" si="131"/>
        <v>1</v>
      </c>
      <c r="Y1060">
        <f>IFERROR(VLOOKUP(B1060,Products!A:I,8,FALSE),"")</f>
        <v>36.229999999999997</v>
      </c>
      <c r="Z1060">
        <f t="shared" si="132"/>
        <v>2724</v>
      </c>
      <c r="AA1060">
        <f t="shared" si="133"/>
        <v>87.965774220259448</v>
      </c>
      <c r="AB1060">
        <f t="shared" si="134"/>
        <v>1</v>
      </c>
      <c r="AC1060">
        <f t="shared" si="135"/>
        <v>1274.8</v>
      </c>
    </row>
    <row r="1061" spans="1:29">
      <c r="A1061">
        <v>10210</v>
      </c>
      <c r="B1061" t="s">
        <v>203</v>
      </c>
      <c r="C1061">
        <v>46</v>
      </c>
      <c r="D1061">
        <v>84.91</v>
      </c>
      <c r="E1061">
        <v>5</v>
      </c>
      <c r="F1061" s="6">
        <f>IFERROR(VLOOKUP(A1061,Orders!A:B,2,FALSE),"")</f>
        <v>37998</v>
      </c>
      <c r="G1061" s="6">
        <f>IFERROR(VLOOKUP(A1061,Orders!A:C,3,FALSE),"")</f>
        <v>38008</v>
      </c>
      <c r="H1061" s="6">
        <f>IFERROR(VLOOKUP(A1061,Orders!A:D,4,FALSE),"")</f>
        <v>38006</v>
      </c>
      <c r="I1061" t="str">
        <f>IFERROR(VLOOKUP(A1061,Orders!A:E,5,FALSE),"")</f>
        <v>Shipped</v>
      </c>
      <c r="J1061">
        <f>IFERROR(VLOOKUP(A1061,Orders!A:G,7,FALSE),"")</f>
        <v>177</v>
      </c>
      <c r="K1061">
        <f>IFERROR(VLOOKUP(J1061,Customers!A:L,12,FALSE),"")</f>
        <v>1621</v>
      </c>
      <c r="L1061">
        <f>IFERROR(VLOOKUP(J1061,Customers!A:M,13,FALSE),"")</f>
        <v>81200</v>
      </c>
      <c r="M1061" t="str">
        <f>IFERROR(VLOOKUP(J1061,Customers!A:H,8,FALSE),"")</f>
        <v>Kita-ku</v>
      </c>
      <c r="N1061">
        <f>IFERROR(VLOOKUP(K1061,Employees!A:F,6,FALSE),"")</f>
        <v>5</v>
      </c>
      <c r="O1061" t="str">
        <f>IFERROR(VLOOKUP(N1061,Offices!A:B,2,FALSE),"")</f>
        <v>Tokyo</v>
      </c>
      <c r="P1061" s="6">
        <f>IFERROR(VLOOKUP(J1061,Payments!A:C,3,FALSE),"")</f>
        <v>38094</v>
      </c>
      <c r="Q1061">
        <f>IFERROR(VLOOKUP(J1061,Payments!A:D,4,FALSE),"")</f>
        <v>15183.63</v>
      </c>
      <c r="R1061" t="str">
        <f>IFERROR(VLOOKUP(B1061,Products!A:C,3,FALSE),"")</f>
        <v>Motorcycles</v>
      </c>
      <c r="S1061">
        <f>IFERROR(VLOOKUP(B1061,Products!A:G,7,FALSE),"")</f>
        <v>178</v>
      </c>
      <c r="T1061">
        <f>IFERROR(VLOOKUP(B1061,Products!A:I,9,FALSE),"")</f>
        <v>99.89</v>
      </c>
      <c r="U1061">
        <f t="shared" si="128"/>
        <v>2</v>
      </c>
      <c r="V1061" t="str">
        <f t="shared" si="129"/>
        <v>Yes</v>
      </c>
      <c r="W1061">
        <f t="shared" si="130"/>
        <v>2004</v>
      </c>
      <c r="X1061">
        <f t="shared" si="131"/>
        <v>1</v>
      </c>
      <c r="Y1061">
        <f>IFERROR(VLOOKUP(B1061,Products!A:I,8,FALSE),"")</f>
        <v>66.92</v>
      </c>
      <c r="Z1061">
        <f t="shared" si="132"/>
        <v>3905.8599999999997</v>
      </c>
      <c r="AA1061">
        <f t="shared" si="133"/>
        <v>26.882845188284509</v>
      </c>
      <c r="AB1061">
        <f t="shared" si="134"/>
        <v>0</v>
      </c>
      <c r="AC1061">
        <f t="shared" si="135"/>
        <v>827.53999999999974</v>
      </c>
    </row>
    <row r="1062" spans="1:29">
      <c r="A1062">
        <v>10210</v>
      </c>
      <c r="B1062" t="s">
        <v>187</v>
      </c>
      <c r="C1062">
        <v>39</v>
      </c>
      <c r="D1062">
        <v>57.1</v>
      </c>
      <c r="E1062">
        <v>10</v>
      </c>
      <c r="F1062" s="6">
        <f>IFERROR(VLOOKUP(A1062,Orders!A:B,2,FALSE),"")</f>
        <v>37998</v>
      </c>
      <c r="G1062" s="6">
        <f>IFERROR(VLOOKUP(A1062,Orders!A:C,3,FALSE),"")</f>
        <v>38008</v>
      </c>
      <c r="H1062" s="6">
        <f>IFERROR(VLOOKUP(A1062,Orders!A:D,4,FALSE),"")</f>
        <v>38006</v>
      </c>
      <c r="I1062" t="str">
        <f>IFERROR(VLOOKUP(A1062,Orders!A:E,5,FALSE),"")</f>
        <v>Shipped</v>
      </c>
      <c r="J1062">
        <f>IFERROR(VLOOKUP(A1062,Orders!A:G,7,FALSE),"")</f>
        <v>177</v>
      </c>
      <c r="K1062">
        <f>IFERROR(VLOOKUP(J1062,Customers!A:L,12,FALSE),"")</f>
        <v>1621</v>
      </c>
      <c r="L1062">
        <f>IFERROR(VLOOKUP(J1062,Customers!A:M,13,FALSE),"")</f>
        <v>81200</v>
      </c>
      <c r="M1062" t="str">
        <f>IFERROR(VLOOKUP(J1062,Customers!A:H,8,FALSE),"")</f>
        <v>Kita-ku</v>
      </c>
      <c r="N1062">
        <f>IFERROR(VLOOKUP(K1062,Employees!A:F,6,FALSE),"")</f>
        <v>5</v>
      </c>
      <c r="O1062" t="str">
        <f>IFERROR(VLOOKUP(N1062,Offices!A:B,2,FALSE),"")</f>
        <v>Tokyo</v>
      </c>
      <c r="P1062" s="6">
        <f>IFERROR(VLOOKUP(J1062,Payments!A:C,3,FALSE),"")</f>
        <v>38094</v>
      </c>
      <c r="Q1062">
        <f>IFERROR(VLOOKUP(J1062,Payments!A:D,4,FALSE),"")</f>
        <v>15183.63</v>
      </c>
      <c r="R1062" t="str">
        <f>IFERROR(VLOOKUP(B1062,Products!A:C,3,FALSE),"")</f>
        <v>Vintage Cars</v>
      </c>
      <c r="S1062">
        <f>IFERROR(VLOOKUP(B1062,Products!A:G,7,FALSE),"")</f>
        <v>136</v>
      </c>
      <c r="T1062">
        <f>IFERROR(VLOOKUP(B1062,Products!A:I,9,FALSE),"")</f>
        <v>68.790000000000006</v>
      </c>
      <c r="U1062">
        <f t="shared" si="128"/>
        <v>2</v>
      </c>
      <c r="V1062" t="str">
        <f t="shared" si="129"/>
        <v>Yes</v>
      </c>
      <c r="W1062">
        <f t="shared" si="130"/>
        <v>2004</v>
      </c>
      <c r="X1062">
        <f t="shared" si="131"/>
        <v>1</v>
      </c>
      <c r="Y1062">
        <f>IFERROR(VLOOKUP(B1062,Products!A:I,8,FALSE),"")</f>
        <v>33.020000000000003</v>
      </c>
      <c r="Z1062">
        <f t="shared" si="132"/>
        <v>2226.9</v>
      </c>
      <c r="AA1062">
        <f t="shared" si="133"/>
        <v>72.925499697153228</v>
      </c>
      <c r="AB1062">
        <f t="shared" si="134"/>
        <v>1</v>
      </c>
      <c r="AC1062">
        <f t="shared" si="135"/>
        <v>939.11999999999989</v>
      </c>
    </row>
    <row r="1063" spans="1:29">
      <c r="A1063">
        <v>10210</v>
      </c>
      <c r="B1063" t="s">
        <v>188</v>
      </c>
      <c r="C1063">
        <v>43</v>
      </c>
      <c r="D1063">
        <v>43.2</v>
      </c>
      <c r="E1063">
        <v>11</v>
      </c>
      <c r="F1063" s="6">
        <f>IFERROR(VLOOKUP(A1063,Orders!A:B,2,FALSE),"")</f>
        <v>37998</v>
      </c>
      <c r="G1063" s="6">
        <f>IFERROR(VLOOKUP(A1063,Orders!A:C,3,FALSE),"")</f>
        <v>38008</v>
      </c>
      <c r="H1063" s="6">
        <f>IFERROR(VLOOKUP(A1063,Orders!A:D,4,FALSE),"")</f>
        <v>38006</v>
      </c>
      <c r="I1063" t="str">
        <f>IFERROR(VLOOKUP(A1063,Orders!A:E,5,FALSE),"")</f>
        <v>Shipped</v>
      </c>
      <c r="J1063">
        <f>IFERROR(VLOOKUP(A1063,Orders!A:G,7,FALSE),"")</f>
        <v>177</v>
      </c>
      <c r="K1063">
        <f>IFERROR(VLOOKUP(J1063,Customers!A:L,12,FALSE),"")</f>
        <v>1621</v>
      </c>
      <c r="L1063">
        <f>IFERROR(VLOOKUP(J1063,Customers!A:M,13,FALSE),"")</f>
        <v>81200</v>
      </c>
      <c r="M1063" t="str">
        <f>IFERROR(VLOOKUP(J1063,Customers!A:H,8,FALSE),"")</f>
        <v>Kita-ku</v>
      </c>
      <c r="N1063">
        <f>IFERROR(VLOOKUP(K1063,Employees!A:F,6,FALSE),"")</f>
        <v>5</v>
      </c>
      <c r="O1063" t="str">
        <f>IFERROR(VLOOKUP(N1063,Offices!A:B,2,FALSE),"")</f>
        <v>Tokyo</v>
      </c>
      <c r="P1063" s="6">
        <f>IFERROR(VLOOKUP(J1063,Payments!A:C,3,FALSE),"")</f>
        <v>38094</v>
      </c>
      <c r="Q1063">
        <f>IFERROR(VLOOKUP(J1063,Payments!A:D,4,FALSE),"")</f>
        <v>15183.63</v>
      </c>
      <c r="R1063" t="str">
        <f>IFERROR(VLOOKUP(B1063,Products!A:C,3,FALSE),"")</f>
        <v>Vintage Cars</v>
      </c>
      <c r="S1063">
        <f>IFERROR(VLOOKUP(B1063,Products!A:G,7,FALSE),"")</f>
        <v>7062</v>
      </c>
      <c r="T1063">
        <f>IFERROR(VLOOKUP(B1063,Products!A:I,9,FALSE),"")</f>
        <v>43.64</v>
      </c>
      <c r="U1063">
        <f t="shared" si="128"/>
        <v>2</v>
      </c>
      <c r="V1063" t="str">
        <f t="shared" si="129"/>
        <v>Yes</v>
      </c>
      <c r="W1063">
        <f t="shared" si="130"/>
        <v>2004</v>
      </c>
      <c r="X1063">
        <f t="shared" si="131"/>
        <v>1</v>
      </c>
      <c r="Y1063">
        <f>IFERROR(VLOOKUP(B1063,Products!A:I,8,FALSE),"")</f>
        <v>27.06</v>
      </c>
      <c r="Z1063">
        <f t="shared" si="132"/>
        <v>1857.6000000000001</v>
      </c>
      <c r="AA1063">
        <f t="shared" si="133"/>
        <v>59.645232815964548</v>
      </c>
      <c r="AB1063">
        <f t="shared" si="134"/>
        <v>0</v>
      </c>
      <c r="AC1063">
        <f t="shared" si="135"/>
        <v>694.02000000000021</v>
      </c>
    </row>
    <row r="1064" spans="1:29">
      <c r="A1064">
        <v>10210</v>
      </c>
      <c r="B1064" t="s">
        <v>189</v>
      </c>
      <c r="C1064">
        <v>21</v>
      </c>
      <c r="D1064">
        <v>87.69</v>
      </c>
      <c r="E1064">
        <v>12</v>
      </c>
      <c r="F1064" s="6">
        <f>IFERROR(VLOOKUP(A1064,Orders!A:B,2,FALSE),"")</f>
        <v>37998</v>
      </c>
      <c r="G1064" s="6">
        <f>IFERROR(VLOOKUP(A1064,Orders!A:C,3,FALSE),"")</f>
        <v>38008</v>
      </c>
      <c r="H1064" s="6">
        <f>IFERROR(VLOOKUP(A1064,Orders!A:D,4,FALSE),"")</f>
        <v>38006</v>
      </c>
      <c r="I1064" t="str">
        <f>IFERROR(VLOOKUP(A1064,Orders!A:E,5,FALSE),"")</f>
        <v>Shipped</v>
      </c>
      <c r="J1064">
        <f>IFERROR(VLOOKUP(A1064,Orders!A:G,7,FALSE),"")</f>
        <v>177</v>
      </c>
      <c r="K1064">
        <f>IFERROR(VLOOKUP(J1064,Customers!A:L,12,FALSE),"")</f>
        <v>1621</v>
      </c>
      <c r="L1064">
        <f>IFERROR(VLOOKUP(J1064,Customers!A:M,13,FALSE),"")</f>
        <v>81200</v>
      </c>
      <c r="M1064" t="str">
        <f>IFERROR(VLOOKUP(J1064,Customers!A:H,8,FALSE),"")</f>
        <v>Kita-ku</v>
      </c>
      <c r="N1064">
        <f>IFERROR(VLOOKUP(K1064,Employees!A:F,6,FALSE),"")</f>
        <v>5</v>
      </c>
      <c r="O1064" t="str">
        <f>IFERROR(VLOOKUP(N1064,Offices!A:B,2,FALSE),"")</f>
        <v>Tokyo</v>
      </c>
      <c r="P1064" s="6">
        <f>IFERROR(VLOOKUP(J1064,Payments!A:C,3,FALSE),"")</f>
        <v>38094</v>
      </c>
      <c r="Q1064">
        <f>IFERROR(VLOOKUP(J1064,Payments!A:D,4,FALSE),"")</f>
        <v>15183.63</v>
      </c>
      <c r="R1064" t="str">
        <f>IFERROR(VLOOKUP(B1064,Products!A:C,3,FALSE),"")</f>
        <v>Planes</v>
      </c>
      <c r="S1064">
        <f>IFERROR(VLOOKUP(B1064,Products!A:G,7,FALSE),"")</f>
        <v>5841</v>
      </c>
      <c r="T1064">
        <f>IFERROR(VLOOKUP(B1064,Products!A:I,9,FALSE),"")</f>
        <v>91.34</v>
      </c>
      <c r="U1064">
        <f t="shared" si="128"/>
        <v>2</v>
      </c>
      <c r="V1064" t="str">
        <f t="shared" si="129"/>
        <v>Yes</v>
      </c>
      <c r="W1064">
        <f t="shared" si="130"/>
        <v>2004</v>
      </c>
      <c r="X1064">
        <f t="shared" si="131"/>
        <v>1</v>
      </c>
      <c r="Y1064">
        <f>IFERROR(VLOOKUP(B1064,Products!A:I,8,FALSE),"")</f>
        <v>51.15</v>
      </c>
      <c r="Z1064">
        <f t="shared" si="132"/>
        <v>1841.49</v>
      </c>
      <c r="AA1064">
        <f t="shared" si="133"/>
        <v>71.436950146627566</v>
      </c>
      <c r="AB1064">
        <f t="shared" si="134"/>
        <v>1</v>
      </c>
      <c r="AC1064">
        <f t="shared" si="135"/>
        <v>767.34</v>
      </c>
    </row>
    <row r="1065" spans="1:29">
      <c r="A1065">
        <v>10210</v>
      </c>
      <c r="B1065" t="s">
        <v>191</v>
      </c>
      <c r="C1065">
        <v>26</v>
      </c>
      <c r="D1065">
        <v>93.74</v>
      </c>
      <c r="E1065">
        <v>14</v>
      </c>
      <c r="F1065" s="6">
        <f>IFERROR(VLOOKUP(A1065,Orders!A:B,2,FALSE),"")</f>
        <v>37998</v>
      </c>
      <c r="G1065" s="6">
        <f>IFERROR(VLOOKUP(A1065,Orders!A:C,3,FALSE),"")</f>
        <v>38008</v>
      </c>
      <c r="H1065" s="6">
        <f>IFERROR(VLOOKUP(A1065,Orders!A:D,4,FALSE),"")</f>
        <v>38006</v>
      </c>
      <c r="I1065" t="str">
        <f>IFERROR(VLOOKUP(A1065,Orders!A:E,5,FALSE),"")</f>
        <v>Shipped</v>
      </c>
      <c r="J1065">
        <f>IFERROR(VLOOKUP(A1065,Orders!A:G,7,FALSE),"")</f>
        <v>177</v>
      </c>
      <c r="K1065">
        <f>IFERROR(VLOOKUP(J1065,Customers!A:L,12,FALSE),"")</f>
        <v>1621</v>
      </c>
      <c r="L1065">
        <f>IFERROR(VLOOKUP(J1065,Customers!A:M,13,FALSE),"")</f>
        <v>81200</v>
      </c>
      <c r="M1065" t="str">
        <f>IFERROR(VLOOKUP(J1065,Customers!A:H,8,FALSE),"")</f>
        <v>Kita-ku</v>
      </c>
      <c r="N1065">
        <f>IFERROR(VLOOKUP(K1065,Employees!A:F,6,FALSE),"")</f>
        <v>5</v>
      </c>
      <c r="O1065" t="str">
        <f>IFERROR(VLOOKUP(N1065,Offices!A:B,2,FALSE),"")</f>
        <v>Tokyo</v>
      </c>
      <c r="P1065" s="6">
        <f>IFERROR(VLOOKUP(J1065,Payments!A:C,3,FALSE),"")</f>
        <v>38094</v>
      </c>
      <c r="Q1065">
        <f>IFERROR(VLOOKUP(J1065,Payments!A:D,4,FALSE),"")</f>
        <v>15183.63</v>
      </c>
      <c r="R1065" t="str">
        <f>IFERROR(VLOOKUP(B1065,Products!A:C,3,FALSE),"")</f>
        <v>Planes</v>
      </c>
      <c r="S1065">
        <f>IFERROR(VLOOKUP(B1065,Products!A:G,7,FALSE),"")</f>
        <v>9653</v>
      </c>
      <c r="T1065">
        <f>IFERROR(VLOOKUP(B1065,Products!A:I,9,FALSE),"")</f>
        <v>99.72</v>
      </c>
      <c r="U1065">
        <f t="shared" si="128"/>
        <v>2</v>
      </c>
      <c r="V1065" t="str">
        <f t="shared" si="129"/>
        <v>Yes</v>
      </c>
      <c r="W1065">
        <f t="shared" si="130"/>
        <v>2004</v>
      </c>
      <c r="X1065">
        <f t="shared" si="131"/>
        <v>1</v>
      </c>
      <c r="Y1065">
        <f>IFERROR(VLOOKUP(B1065,Products!A:I,8,FALSE),"")</f>
        <v>68.8</v>
      </c>
      <c r="Z1065">
        <f t="shared" si="132"/>
        <v>2437.2399999999998</v>
      </c>
      <c r="AA1065">
        <f t="shared" si="133"/>
        <v>36.25</v>
      </c>
      <c r="AB1065">
        <f t="shared" si="134"/>
        <v>0</v>
      </c>
      <c r="AC1065">
        <f t="shared" si="135"/>
        <v>648.43999999999994</v>
      </c>
    </row>
    <row r="1066" spans="1:29">
      <c r="A1066">
        <v>10210</v>
      </c>
      <c r="B1066" t="s">
        <v>192</v>
      </c>
      <c r="C1066">
        <v>25</v>
      </c>
      <c r="D1066">
        <v>98.48</v>
      </c>
      <c r="E1066">
        <v>6</v>
      </c>
      <c r="F1066" s="6">
        <f>IFERROR(VLOOKUP(A1066,Orders!A:B,2,FALSE),"")</f>
        <v>37998</v>
      </c>
      <c r="G1066" s="6">
        <f>IFERROR(VLOOKUP(A1066,Orders!A:C,3,FALSE),"")</f>
        <v>38008</v>
      </c>
      <c r="H1066" s="6">
        <f>IFERROR(VLOOKUP(A1066,Orders!A:D,4,FALSE),"")</f>
        <v>38006</v>
      </c>
      <c r="I1066" t="str">
        <f>IFERROR(VLOOKUP(A1066,Orders!A:E,5,FALSE),"")</f>
        <v>Shipped</v>
      </c>
      <c r="J1066">
        <f>IFERROR(VLOOKUP(A1066,Orders!A:G,7,FALSE),"")</f>
        <v>177</v>
      </c>
      <c r="K1066">
        <f>IFERROR(VLOOKUP(J1066,Customers!A:L,12,FALSE),"")</f>
        <v>1621</v>
      </c>
      <c r="L1066">
        <f>IFERROR(VLOOKUP(J1066,Customers!A:M,13,FALSE),"")</f>
        <v>81200</v>
      </c>
      <c r="M1066" t="str">
        <f>IFERROR(VLOOKUP(J1066,Customers!A:H,8,FALSE),"")</f>
        <v>Kita-ku</v>
      </c>
      <c r="N1066">
        <f>IFERROR(VLOOKUP(K1066,Employees!A:F,6,FALSE),"")</f>
        <v>5</v>
      </c>
      <c r="O1066" t="str">
        <f>IFERROR(VLOOKUP(N1066,Offices!A:B,2,FALSE),"")</f>
        <v>Tokyo</v>
      </c>
      <c r="P1066" s="6">
        <f>IFERROR(VLOOKUP(J1066,Payments!A:C,3,FALSE),"")</f>
        <v>38094</v>
      </c>
      <c r="Q1066">
        <f>IFERROR(VLOOKUP(J1066,Payments!A:D,4,FALSE),"")</f>
        <v>15183.63</v>
      </c>
      <c r="R1066" t="str">
        <f>IFERROR(VLOOKUP(B1066,Products!A:C,3,FALSE),"")</f>
        <v>Planes</v>
      </c>
      <c r="S1066">
        <f>IFERROR(VLOOKUP(B1066,Products!A:G,7,FALSE),"")</f>
        <v>7106</v>
      </c>
      <c r="T1066">
        <f>IFERROR(VLOOKUP(B1066,Products!A:I,9,FALSE),"")</f>
        <v>118.65</v>
      </c>
      <c r="U1066">
        <f t="shared" si="128"/>
        <v>2</v>
      </c>
      <c r="V1066" t="str">
        <f t="shared" si="129"/>
        <v>Yes</v>
      </c>
      <c r="W1066">
        <f t="shared" si="130"/>
        <v>2004</v>
      </c>
      <c r="X1066">
        <f t="shared" si="131"/>
        <v>1</v>
      </c>
      <c r="Y1066">
        <f>IFERROR(VLOOKUP(B1066,Products!A:I,8,FALSE),"")</f>
        <v>59.33</v>
      </c>
      <c r="Z1066">
        <f t="shared" si="132"/>
        <v>2462</v>
      </c>
      <c r="AA1066">
        <f t="shared" si="133"/>
        <v>65.986853193999679</v>
      </c>
      <c r="AB1066">
        <f t="shared" si="134"/>
        <v>0</v>
      </c>
      <c r="AC1066">
        <f t="shared" si="135"/>
        <v>978.75000000000011</v>
      </c>
    </row>
    <row r="1067" spans="1:29">
      <c r="A1067">
        <v>10210</v>
      </c>
      <c r="B1067" t="s">
        <v>193</v>
      </c>
      <c r="C1067">
        <v>31</v>
      </c>
      <c r="D1067">
        <v>64</v>
      </c>
      <c r="E1067">
        <v>13</v>
      </c>
      <c r="F1067" s="6">
        <f>IFERROR(VLOOKUP(A1067,Orders!A:B,2,FALSE),"")</f>
        <v>37998</v>
      </c>
      <c r="G1067" s="6">
        <f>IFERROR(VLOOKUP(A1067,Orders!A:C,3,FALSE),"")</f>
        <v>38008</v>
      </c>
      <c r="H1067" s="6">
        <f>IFERROR(VLOOKUP(A1067,Orders!A:D,4,FALSE),"")</f>
        <v>38006</v>
      </c>
      <c r="I1067" t="str">
        <f>IFERROR(VLOOKUP(A1067,Orders!A:E,5,FALSE),"")</f>
        <v>Shipped</v>
      </c>
      <c r="J1067">
        <f>IFERROR(VLOOKUP(A1067,Orders!A:G,7,FALSE),"")</f>
        <v>177</v>
      </c>
      <c r="K1067">
        <f>IFERROR(VLOOKUP(J1067,Customers!A:L,12,FALSE),"")</f>
        <v>1621</v>
      </c>
      <c r="L1067">
        <f>IFERROR(VLOOKUP(J1067,Customers!A:M,13,FALSE),"")</f>
        <v>81200</v>
      </c>
      <c r="M1067" t="str">
        <f>IFERROR(VLOOKUP(J1067,Customers!A:H,8,FALSE),"")</f>
        <v>Kita-ku</v>
      </c>
      <c r="N1067">
        <f>IFERROR(VLOOKUP(K1067,Employees!A:F,6,FALSE),"")</f>
        <v>5</v>
      </c>
      <c r="O1067" t="str">
        <f>IFERROR(VLOOKUP(N1067,Offices!A:B,2,FALSE),"")</f>
        <v>Tokyo</v>
      </c>
      <c r="P1067" s="6">
        <f>IFERROR(VLOOKUP(J1067,Payments!A:C,3,FALSE),"")</f>
        <v>38094</v>
      </c>
      <c r="Q1067">
        <f>IFERROR(VLOOKUP(J1067,Payments!A:D,4,FALSE),"")</f>
        <v>15183.63</v>
      </c>
      <c r="R1067" t="str">
        <f>IFERROR(VLOOKUP(B1067,Products!A:C,3,FALSE),"")</f>
        <v>Planes</v>
      </c>
      <c r="S1067">
        <f>IFERROR(VLOOKUP(B1067,Products!A:G,7,FALSE),"")</f>
        <v>551</v>
      </c>
      <c r="T1067">
        <f>IFERROR(VLOOKUP(B1067,Products!A:I,9,FALSE),"")</f>
        <v>80</v>
      </c>
      <c r="U1067">
        <f t="shared" si="128"/>
        <v>2</v>
      </c>
      <c r="V1067" t="str">
        <f t="shared" si="129"/>
        <v>Yes</v>
      </c>
      <c r="W1067">
        <f t="shared" si="130"/>
        <v>2004</v>
      </c>
      <c r="X1067">
        <f t="shared" si="131"/>
        <v>1</v>
      </c>
      <c r="Y1067">
        <f>IFERROR(VLOOKUP(B1067,Products!A:I,8,FALSE),"")</f>
        <v>54.4</v>
      </c>
      <c r="Z1067">
        <f t="shared" si="132"/>
        <v>1984</v>
      </c>
      <c r="AA1067">
        <f t="shared" si="133"/>
        <v>17.647058823529417</v>
      </c>
      <c r="AB1067">
        <f t="shared" si="134"/>
        <v>0</v>
      </c>
      <c r="AC1067">
        <f t="shared" si="135"/>
        <v>297.60000000000002</v>
      </c>
    </row>
    <row r="1068" spans="1:29">
      <c r="A1068">
        <v>10210</v>
      </c>
      <c r="B1068" t="s">
        <v>194</v>
      </c>
      <c r="C1068">
        <v>42</v>
      </c>
      <c r="D1068">
        <v>60.7</v>
      </c>
      <c r="E1068">
        <v>15</v>
      </c>
      <c r="F1068" s="6">
        <f>IFERROR(VLOOKUP(A1068,Orders!A:B,2,FALSE),"")</f>
        <v>37998</v>
      </c>
      <c r="G1068" s="6">
        <f>IFERROR(VLOOKUP(A1068,Orders!A:C,3,FALSE),"")</f>
        <v>38008</v>
      </c>
      <c r="H1068" s="6">
        <f>IFERROR(VLOOKUP(A1068,Orders!A:D,4,FALSE),"")</f>
        <v>38006</v>
      </c>
      <c r="I1068" t="str">
        <f>IFERROR(VLOOKUP(A1068,Orders!A:E,5,FALSE),"")</f>
        <v>Shipped</v>
      </c>
      <c r="J1068">
        <f>IFERROR(VLOOKUP(A1068,Orders!A:G,7,FALSE),"")</f>
        <v>177</v>
      </c>
      <c r="K1068">
        <f>IFERROR(VLOOKUP(J1068,Customers!A:L,12,FALSE),"")</f>
        <v>1621</v>
      </c>
      <c r="L1068">
        <f>IFERROR(VLOOKUP(J1068,Customers!A:M,13,FALSE),"")</f>
        <v>81200</v>
      </c>
      <c r="M1068" t="str">
        <f>IFERROR(VLOOKUP(J1068,Customers!A:H,8,FALSE),"")</f>
        <v>Kita-ku</v>
      </c>
      <c r="N1068">
        <f>IFERROR(VLOOKUP(K1068,Employees!A:F,6,FALSE),"")</f>
        <v>5</v>
      </c>
      <c r="O1068" t="str">
        <f>IFERROR(VLOOKUP(N1068,Offices!A:B,2,FALSE),"")</f>
        <v>Tokyo</v>
      </c>
      <c r="P1068" s="6">
        <f>IFERROR(VLOOKUP(J1068,Payments!A:C,3,FALSE),"")</f>
        <v>38094</v>
      </c>
      <c r="Q1068">
        <f>IFERROR(VLOOKUP(J1068,Payments!A:D,4,FALSE),"")</f>
        <v>15183.63</v>
      </c>
      <c r="R1068" t="str">
        <f>IFERROR(VLOOKUP(B1068,Products!A:C,3,FALSE),"")</f>
        <v>Planes</v>
      </c>
      <c r="S1068">
        <f>IFERROR(VLOOKUP(B1068,Products!A:G,7,FALSE),"")</f>
        <v>8820</v>
      </c>
      <c r="T1068">
        <f>IFERROR(VLOOKUP(B1068,Products!A:I,9,FALSE),"")</f>
        <v>74.03</v>
      </c>
      <c r="U1068">
        <f t="shared" si="128"/>
        <v>2</v>
      </c>
      <c r="V1068" t="str">
        <f t="shared" si="129"/>
        <v>Yes</v>
      </c>
      <c r="W1068">
        <f t="shared" si="130"/>
        <v>2004</v>
      </c>
      <c r="X1068">
        <f t="shared" si="131"/>
        <v>1</v>
      </c>
      <c r="Y1068">
        <f>IFERROR(VLOOKUP(B1068,Products!A:I,8,FALSE),"")</f>
        <v>36.270000000000003</v>
      </c>
      <c r="Z1068">
        <f t="shared" si="132"/>
        <v>2549.4</v>
      </c>
      <c r="AA1068">
        <f t="shared" si="133"/>
        <v>67.355941549489927</v>
      </c>
      <c r="AB1068">
        <f t="shared" si="134"/>
        <v>1</v>
      </c>
      <c r="AC1068">
        <f t="shared" si="135"/>
        <v>1026.06</v>
      </c>
    </row>
    <row r="1069" spans="1:29">
      <c r="A1069">
        <v>10211</v>
      </c>
      <c r="B1069" t="s">
        <v>196</v>
      </c>
      <c r="C1069">
        <v>41</v>
      </c>
      <c r="D1069">
        <v>90.92</v>
      </c>
      <c r="E1069">
        <v>14</v>
      </c>
      <c r="F1069" s="6">
        <f>IFERROR(VLOOKUP(A1069,Orders!A:B,2,FALSE),"")</f>
        <v>38001</v>
      </c>
      <c r="G1069" s="6">
        <f>IFERROR(VLOOKUP(A1069,Orders!A:C,3,FALSE),"")</f>
        <v>38011</v>
      </c>
      <c r="H1069" s="6">
        <f>IFERROR(VLOOKUP(A1069,Orders!A:D,4,FALSE),"")</f>
        <v>38004</v>
      </c>
      <c r="I1069" t="str">
        <f>IFERROR(VLOOKUP(A1069,Orders!A:E,5,FALSE),"")</f>
        <v>Shipped</v>
      </c>
      <c r="J1069">
        <f>IFERROR(VLOOKUP(A1069,Orders!A:G,7,FALSE),"")</f>
        <v>406</v>
      </c>
      <c r="K1069">
        <f>IFERROR(VLOOKUP(J1069,Customers!A:L,12,FALSE),"")</f>
        <v>1337</v>
      </c>
      <c r="L1069">
        <f>IFERROR(VLOOKUP(J1069,Customers!A:M,13,FALSE),"")</f>
        <v>95000</v>
      </c>
      <c r="M1069" t="str">
        <f>IFERROR(VLOOKUP(J1069,Customers!A:H,8,FALSE),"")</f>
        <v>Paris</v>
      </c>
      <c r="N1069">
        <f>IFERROR(VLOOKUP(K1069,Employees!A:F,6,FALSE),"")</f>
        <v>4</v>
      </c>
      <c r="O1069" t="str">
        <f>IFERROR(VLOOKUP(N1069,Offices!A:B,2,FALSE),"")</f>
        <v>Paris</v>
      </c>
      <c r="P1069" s="6">
        <f>IFERROR(VLOOKUP(J1069,Payments!A:C,3,FALSE),"")</f>
        <v>38465</v>
      </c>
      <c r="Q1069">
        <f>IFERROR(VLOOKUP(J1069,Payments!A:D,4,FALSE),"")</f>
        <v>12190.85</v>
      </c>
      <c r="R1069" t="str">
        <f>IFERROR(VLOOKUP(B1069,Products!A:C,3,FALSE),"")</f>
        <v>Motorcycles</v>
      </c>
      <c r="S1069">
        <f>IFERROR(VLOOKUP(B1069,Products!A:G,7,FALSE),"")</f>
        <v>7933</v>
      </c>
      <c r="T1069">
        <f>IFERROR(VLOOKUP(B1069,Products!A:I,9,FALSE),"")</f>
        <v>95.7</v>
      </c>
      <c r="U1069">
        <f t="shared" si="128"/>
        <v>7</v>
      </c>
      <c r="V1069" t="str">
        <f t="shared" si="129"/>
        <v>No</v>
      </c>
      <c r="W1069">
        <f t="shared" si="130"/>
        <v>2004</v>
      </c>
      <c r="X1069">
        <f t="shared" si="131"/>
        <v>1</v>
      </c>
      <c r="Y1069">
        <f>IFERROR(VLOOKUP(B1069,Products!A:I,8,FALSE),"")</f>
        <v>48.81</v>
      </c>
      <c r="Z1069">
        <f t="shared" si="132"/>
        <v>3727.7200000000003</v>
      </c>
      <c r="AA1069">
        <f t="shared" si="133"/>
        <v>86.273304650686327</v>
      </c>
      <c r="AB1069">
        <f t="shared" si="134"/>
        <v>1</v>
      </c>
      <c r="AC1069">
        <f t="shared" si="135"/>
        <v>1726.51</v>
      </c>
    </row>
    <row r="1070" spans="1:29">
      <c r="A1070">
        <v>10211</v>
      </c>
      <c r="B1070" t="s">
        <v>204</v>
      </c>
      <c r="C1070">
        <v>41</v>
      </c>
      <c r="D1070">
        <v>171.22</v>
      </c>
      <c r="E1070">
        <v>2</v>
      </c>
      <c r="F1070" s="6">
        <f>IFERROR(VLOOKUP(A1070,Orders!A:B,2,FALSE),"")</f>
        <v>38001</v>
      </c>
      <c r="G1070" s="6">
        <f>IFERROR(VLOOKUP(A1070,Orders!A:C,3,FALSE),"")</f>
        <v>38011</v>
      </c>
      <c r="H1070" s="6">
        <f>IFERROR(VLOOKUP(A1070,Orders!A:D,4,FALSE),"")</f>
        <v>38004</v>
      </c>
      <c r="I1070" t="str">
        <f>IFERROR(VLOOKUP(A1070,Orders!A:E,5,FALSE),"")</f>
        <v>Shipped</v>
      </c>
      <c r="J1070">
        <f>IFERROR(VLOOKUP(A1070,Orders!A:G,7,FALSE),"")</f>
        <v>406</v>
      </c>
      <c r="K1070">
        <f>IFERROR(VLOOKUP(J1070,Customers!A:L,12,FALSE),"")</f>
        <v>1337</v>
      </c>
      <c r="L1070">
        <f>IFERROR(VLOOKUP(J1070,Customers!A:M,13,FALSE),"")</f>
        <v>95000</v>
      </c>
      <c r="M1070" t="str">
        <f>IFERROR(VLOOKUP(J1070,Customers!A:H,8,FALSE),"")</f>
        <v>Paris</v>
      </c>
      <c r="N1070">
        <f>IFERROR(VLOOKUP(K1070,Employees!A:F,6,FALSE),"")</f>
        <v>4</v>
      </c>
      <c r="O1070" t="str">
        <f>IFERROR(VLOOKUP(N1070,Offices!A:B,2,FALSE),"")</f>
        <v>Paris</v>
      </c>
      <c r="P1070" s="6">
        <f>IFERROR(VLOOKUP(J1070,Payments!A:C,3,FALSE),"")</f>
        <v>38465</v>
      </c>
      <c r="Q1070">
        <f>IFERROR(VLOOKUP(J1070,Payments!A:D,4,FALSE),"")</f>
        <v>12190.85</v>
      </c>
      <c r="R1070" t="str">
        <f>IFERROR(VLOOKUP(B1070,Products!A:C,3,FALSE),"")</f>
        <v>Classic Cars</v>
      </c>
      <c r="S1070">
        <f>IFERROR(VLOOKUP(B1070,Products!A:G,7,FALSE),"")</f>
        <v>68</v>
      </c>
      <c r="T1070">
        <f>IFERROR(VLOOKUP(B1070,Products!A:I,9,FALSE),"")</f>
        <v>194.57</v>
      </c>
      <c r="U1070">
        <f t="shared" si="128"/>
        <v>7</v>
      </c>
      <c r="V1070" t="str">
        <f t="shared" si="129"/>
        <v>No</v>
      </c>
      <c r="W1070">
        <f t="shared" si="130"/>
        <v>2004</v>
      </c>
      <c r="X1070">
        <f t="shared" si="131"/>
        <v>1</v>
      </c>
      <c r="Y1070">
        <f>IFERROR(VLOOKUP(B1070,Products!A:I,8,FALSE),"")</f>
        <v>95.34</v>
      </c>
      <c r="Z1070">
        <f t="shared" si="132"/>
        <v>7020.0199999999995</v>
      </c>
      <c r="AA1070">
        <f t="shared" si="133"/>
        <v>79.588839941262847</v>
      </c>
      <c r="AB1070">
        <f t="shared" si="134"/>
        <v>1</v>
      </c>
      <c r="AC1070">
        <f t="shared" si="135"/>
        <v>3111.08</v>
      </c>
    </row>
    <row r="1071" spans="1:29">
      <c r="A1071">
        <v>10211</v>
      </c>
      <c r="B1071" t="s">
        <v>199</v>
      </c>
      <c r="C1071">
        <v>36</v>
      </c>
      <c r="D1071">
        <v>126.52</v>
      </c>
      <c r="E1071">
        <v>13</v>
      </c>
      <c r="F1071" s="6">
        <f>IFERROR(VLOOKUP(A1071,Orders!A:B,2,FALSE),"")</f>
        <v>38001</v>
      </c>
      <c r="G1071" s="6">
        <f>IFERROR(VLOOKUP(A1071,Orders!A:C,3,FALSE),"")</f>
        <v>38011</v>
      </c>
      <c r="H1071" s="6">
        <f>IFERROR(VLOOKUP(A1071,Orders!A:D,4,FALSE),"")</f>
        <v>38004</v>
      </c>
      <c r="I1071" t="str">
        <f>IFERROR(VLOOKUP(A1071,Orders!A:E,5,FALSE),"")</f>
        <v>Shipped</v>
      </c>
      <c r="J1071">
        <f>IFERROR(VLOOKUP(A1071,Orders!A:G,7,FALSE),"")</f>
        <v>406</v>
      </c>
      <c r="K1071">
        <f>IFERROR(VLOOKUP(J1071,Customers!A:L,12,FALSE),"")</f>
        <v>1337</v>
      </c>
      <c r="L1071">
        <f>IFERROR(VLOOKUP(J1071,Customers!A:M,13,FALSE),"")</f>
        <v>95000</v>
      </c>
      <c r="M1071" t="str">
        <f>IFERROR(VLOOKUP(J1071,Customers!A:H,8,FALSE),"")</f>
        <v>Paris</v>
      </c>
      <c r="N1071">
        <f>IFERROR(VLOOKUP(K1071,Employees!A:F,6,FALSE),"")</f>
        <v>4</v>
      </c>
      <c r="O1071" t="str">
        <f>IFERROR(VLOOKUP(N1071,Offices!A:B,2,FALSE),"")</f>
        <v>Paris</v>
      </c>
      <c r="P1071" s="6">
        <f>IFERROR(VLOOKUP(J1071,Payments!A:C,3,FALSE),"")</f>
        <v>38465</v>
      </c>
      <c r="Q1071">
        <f>IFERROR(VLOOKUP(J1071,Payments!A:D,4,FALSE),"")</f>
        <v>12190.85</v>
      </c>
      <c r="R1071" t="str">
        <f>IFERROR(VLOOKUP(B1071,Products!A:C,3,FALSE),"")</f>
        <v>Motorcycles</v>
      </c>
      <c r="S1071">
        <f>IFERROR(VLOOKUP(B1071,Products!A:G,7,FALSE),"")</f>
        <v>9997</v>
      </c>
      <c r="T1071">
        <f>IFERROR(VLOOKUP(B1071,Products!A:I,9,FALSE),"")</f>
        <v>150.62</v>
      </c>
      <c r="U1071">
        <f t="shared" si="128"/>
        <v>7</v>
      </c>
      <c r="V1071" t="str">
        <f t="shared" si="129"/>
        <v>No</v>
      </c>
      <c r="W1071">
        <f t="shared" si="130"/>
        <v>2004</v>
      </c>
      <c r="X1071">
        <f t="shared" si="131"/>
        <v>1</v>
      </c>
      <c r="Y1071">
        <f>IFERROR(VLOOKUP(B1071,Products!A:I,8,FALSE),"")</f>
        <v>66.27</v>
      </c>
      <c r="Z1071">
        <f t="shared" si="132"/>
        <v>4554.72</v>
      </c>
      <c r="AA1071">
        <f t="shared" si="133"/>
        <v>90.915949901916406</v>
      </c>
      <c r="AB1071">
        <f t="shared" si="134"/>
        <v>1</v>
      </c>
      <c r="AC1071">
        <f t="shared" si="135"/>
        <v>2169</v>
      </c>
    </row>
    <row r="1072" spans="1:29">
      <c r="A1072">
        <v>10211</v>
      </c>
      <c r="B1072" t="s">
        <v>206</v>
      </c>
      <c r="C1072">
        <v>28</v>
      </c>
      <c r="D1072">
        <v>79.8</v>
      </c>
      <c r="E1072">
        <v>3</v>
      </c>
      <c r="F1072" s="6">
        <f>IFERROR(VLOOKUP(A1072,Orders!A:B,2,FALSE),"")</f>
        <v>38001</v>
      </c>
      <c r="G1072" s="6">
        <f>IFERROR(VLOOKUP(A1072,Orders!A:C,3,FALSE),"")</f>
        <v>38011</v>
      </c>
      <c r="H1072" s="6">
        <f>IFERROR(VLOOKUP(A1072,Orders!A:D,4,FALSE),"")</f>
        <v>38004</v>
      </c>
      <c r="I1072" t="str">
        <f>IFERROR(VLOOKUP(A1072,Orders!A:E,5,FALSE),"")</f>
        <v>Shipped</v>
      </c>
      <c r="J1072">
        <f>IFERROR(VLOOKUP(A1072,Orders!A:G,7,FALSE),"")</f>
        <v>406</v>
      </c>
      <c r="K1072">
        <f>IFERROR(VLOOKUP(J1072,Customers!A:L,12,FALSE),"")</f>
        <v>1337</v>
      </c>
      <c r="L1072">
        <f>IFERROR(VLOOKUP(J1072,Customers!A:M,13,FALSE),"")</f>
        <v>95000</v>
      </c>
      <c r="M1072" t="str">
        <f>IFERROR(VLOOKUP(J1072,Customers!A:H,8,FALSE),"")</f>
        <v>Paris</v>
      </c>
      <c r="N1072">
        <f>IFERROR(VLOOKUP(K1072,Employees!A:F,6,FALSE),"")</f>
        <v>4</v>
      </c>
      <c r="O1072" t="str">
        <f>IFERROR(VLOOKUP(N1072,Offices!A:B,2,FALSE),"")</f>
        <v>Paris</v>
      </c>
      <c r="P1072" s="6">
        <f>IFERROR(VLOOKUP(J1072,Payments!A:C,3,FALSE),"")</f>
        <v>38465</v>
      </c>
      <c r="Q1072">
        <f>IFERROR(VLOOKUP(J1072,Payments!A:D,4,FALSE),"")</f>
        <v>12190.85</v>
      </c>
      <c r="R1072" t="str">
        <f>IFERROR(VLOOKUP(B1072,Products!A:C,3,FALSE),"")</f>
        <v>Classic Cars</v>
      </c>
      <c r="S1072">
        <f>IFERROR(VLOOKUP(B1072,Products!A:G,7,FALSE),"")</f>
        <v>5663</v>
      </c>
      <c r="T1072">
        <f>IFERROR(VLOOKUP(B1072,Products!A:I,9,FALSE),"")</f>
        <v>79.8</v>
      </c>
      <c r="U1072">
        <f t="shared" si="128"/>
        <v>7</v>
      </c>
      <c r="V1072" t="str">
        <f t="shared" si="129"/>
        <v>No</v>
      </c>
      <c r="W1072">
        <f t="shared" si="130"/>
        <v>2004</v>
      </c>
      <c r="X1072">
        <f t="shared" si="131"/>
        <v>1</v>
      </c>
      <c r="Y1072">
        <f>IFERROR(VLOOKUP(B1072,Products!A:I,8,FALSE),"")</f>
        <v>31.92</v>
      </c>
      <c r="Z1072">
        <f t="shared" si="132"/>
        <v>2234.4</v>
      </c>
      <c r="AA1072">
        <f t="shared" si="133"/>
        <v>149.99999999999997</v>
      </c>
      <c r="AB1072">
        <f t="shared" si="134"/>
        <v>1</v>
      </c>
      <c r="AC1072">
        <f t="shared" si="135"/>
        <v>1340.6399999999999</v>
      </c>
    </row>
    <row r="1073" spans="1:29">
      <c r="A1073">
        <v>10211</v>
      </c>
      <c r="B1073" t="s">
        <v>209</v>
      </c>
      <c r="C1073">
        <v>35</v>
      </c>
      <c r="D1073">
        <v>73.17</v>
      </c>
      <c r="E1073">
        <v>5</v>
      </c>
      <c r="F1073" s="6">
        <f>IFERROR(VLOOKUP(A1073,Orders!A:B,2,FALSE),"")</f>
        <v>38001</v>
      </c>
      <c r="G1073" s="6">
        <f>IFERROR(VLOOKUP(A1073,Orders!A:C,3,FALSE),"")</f>
        <v>38011</v>
      </c>
      <c r="H1073" s="6">
        <f>IFERROR(VLOOKUP(A1073,Orders!A:D,4,FALSE),"")</f>
        <v>38004</v>
      </c>
      <c r="I1073" t="str">
        <f>IFERROR(VLOOKUP(A1073,Orders!A:E,5,FALSE),"")</f>
        <v>Shipped</v>
      </c>
      <c r="J1073">
        <f>IFERROR(VLOOKUP(A1073,Orders!A:G,7,FALSE),"")</f>
        <v>406</v>
      </c>
      <c r="K1073">
        <f>IFERROR(VLOOKUP(J1073,Customers!A:L,12,FALSE),"")</f>
        <v>1337</v>
      </c>
      <c r="L1073">
        <f>IFERROR(VLOOKUP(J1073,Customers!A:M,13,FALSE),"")</f>
        <v>95000</v>
      </c>
      <c r="M1073" t="str">
        <f>IFERROR(VLOOKUP(J1073,Customers!A:H,8,FALSE),"")</f>
        <v>Paris</v>
      </c>
      <c r="N1073">
        <f>IFERROR(VLOOKUP(K1073,Employees!A:F,6,FALSE),"")</f>
        <v>4</v>
      </c>
      <c r="O1073" t="str">
        <f>IFERROR(VLOOKUP(N1073,Offices!A:B,2,FALSE),"")</f>
        <v>Paris</v>
      </c>
      <c r="P1073" s="6">
        <f>IFERROR(VLOOKUP(J1073,Payments!A:C,3,FALSE),"")</f>
        <v>38465</v>
      </c>
      <c r="Q1073">
        <f>IFERROR(VLOOKUP(J1073,Payments!A:D,4,FALSE),"")</f>
        <v>12190.85</v>
      </c>
      <c r="R1073" t="str">
        <f>IFERROR(VLOOKUP(B1073,Products!A:C,3,FALSE),"")</f>
        <v>Classic Cars</v>
      </c>
      <c r="S1073">
        <f>IFERROR(VLOOKUP(B1073,Products!A:G,7,FALSE),"")</f>
        <v>1917</v>
      </c>
      <c r="T1073">
        <f>IFERROR(VLOOKUP(B1073,Products!A:I,9,FALSE),"")</f>
        <v>80.41</v>
      </c>
      <c r="U1073">
        <f t="shared" si="128"/>
        <v>7</v>
      </c>
      <c r="V1073" t="str">
        <f t="shared" si="129"/>
        <v>No</v>
      </c>
      <c r="W1073">
        <f t="shared" si="130"/>
        <v>2004</v>
      </c>
      <c r="X1073">
        <f t="shared" si="131"/>
        <v>1</v>
      </c>
      <c r="Y1073">
        <f>IFERROR(VLOOKUP(B1073,Products!A:I,8,FALSE),"")</f>
        <v>49.05</v>
      </c>
      <c r="Z1073">
        <f t="shared" si="132"/>
        <v>2560.9500000000003</v>
      </c>
      <c r="AA1073">
        <f t="shared" si="133"/>
        <v>49.174311926605519</v>
      </c>
      <c r="AB1073">
        <f t="shared" si="134"/>
        <v>0</v>
      </c>
      <c r="AC1073">
        <f t="shared" si="135"/>
        <v>844.20000000000016</v>
      </c>
    </row>
    <row r="1074" spans="1:29">
      <c r="A1074">
        <v>10211</v>
      </c>
      <c r="B1074" t="s">
        <v>210</v>
      </c>
      <c r="C1074">
        <v>28</v>
      </c>
      <c r="D1074">
        <v>138.16999999999999</v>
      </c>
      <c r="E1074">
        <v>4</v>
      </c>
      <c r="F1074" s="6">
        <f>IFERROR(VLOOKUP(A1074,Orders!A:B,2,FALSE),"")</f>
        <v>38001</v>
      </c>
      <c r="G1074" s="6">
        <f>IFERROR(VLOOKUP(A1074,Orders!A:C,3,FALSE),"")</f>
        <v>38011</v>
      </c>
      <c r="H1074" s="6">
        <f>IFERROR(VLOOKUP(A1074,Orders!A:D,4,FALSE),"")</f>
        <v>38004</v>
      </c>
      <c r="I1074" t="str">
        <f>IFERROR(VLOOKUP(A1074,Orders!A:E,5,FALSE),"")</f>
        <v>Shipped</v>
      </c>
      <c r="J1074">
        <f>IFERROR(VLOOKUP(A1074,Orders!A:G,7,FALSE),"")</f>
        <v>406</v>
      </c>
      <c r="K1074">
        <f>IFERROR(VLOOKUP(J1074,Customers!A:L,12,FALSE),"")</f>
        <v>1337</v>
      </c>
      <c r="L1074">
        <f>IFERROR(VLOOKUP(J1074,Customers!A:M,13,FALSE),"")</f>
        <v>95000</v>
      </c>
      <c r="M1074" t="str">
        <f>IFERROR(VLOOKUP(J1074,Customers!A:H,8,FALSE),"")</f>
        <v>Paris</v>
      </c>
      <c r="N1074">
        <f>IFERROR(VLOOKUP(K1074,Employees!A:F,6,FALSE),"")</f>
        <v>4</v>
      </c>
      <c r="O1074" t="str">
        <f>IFERROR(VLOOKUP(N1074,Offices!A:B,2,FALSE),"")</f>
        <v>Paris</v>
      </c>
      <c r="P1074" s="6">
        <f>IFERROR(VLOOKUP(J1074,Payments!A:C,3,FALSE),"")</f>
        <v>38465</v>
      </c>
      <c r="Q1074">
        <f>IFERROR(VLOOKUP(J1074,Payments!A:D,4,FALSE),"")</f>
        <v>12190.85</v>
      </c>
      <c r="R1074" t="str">
        <f>IFERROR(VLOOKUP(B1074,Products!A:C,3,FALSE),"")</f>
        <v>Classic Cars</v>
      </c>
      <c r="S1074">
        <f>IFERROR(VLOOKUP(B1074,Products!A:G,7,FALSE),"")</f>
        <v>9127</v>
      </c>
      <c r="T1074">
        <f>IFERROR(VLOOKUP(B1074,Products!A:I,9,FALSE),"")</f>
        <v>146.99</v>
      </c>
      <c r="U1074">
        <f t="shared" si="128"/>
        <v>7</v>
      </c>
      <c r="V1074" t="str">
        <f t="shared" si="129"/>
        <v>No</v>
      </c>
      <c r="W1074">
        <f t="shared" si="130"/>
        <v>2004</v>
      </c>
      <c r="X1074">
        <f t="shared" si="131"/>
        <v>1</v>
      </c>
      <c r="Y1074">
        <f>IFERROR(VLOOKUP(B1074,Products!A:I,8,FALSE),"")</f>
        <v>73.489999999999995</v>
      </c>
      <c r="Z1074">
        <f t="shared" si="132"/>
        <v>3868.7599999999998</v>
      </c>
      <c r="AA1074">
        <f t="shared" si="133"/>
        <v>88.01197441828819</v>
      </c>
      <c r="AB1074">
        <f t="shared" si="134"/>
        <v>1</v>
      </c>
      <c r="AC1074">
        <f t="shared" si="135"/>
        <v>1811.0399999999997</v>
      </c>
    </row>
    <row r="1075" spans="1:29">
      <c r="A1075">
        <v>10211</v>
      </c>
      <c r="B1075" t="s">
        <v>211</v>
      </c>
      <c r="C1075">
        <v>46</v>
      </c>
      <c r="D1075">
        <v>60.3</v>
      </c>
      <c r="E1075">
        <v>8</v>
      </c>
      <c r="F1075" s="6">
        <f>IFERROR(VLOOKUP(A1075,Orders!A:B,2,FALSE),"")</f>
        <v>38001</v>
      </c>
      <c r="G1075" s="6">
        <f>IFERROR(VLOOKUP(A1075,Orders!A:C,3,FALSE),"")</f>
        <v>38011</v>
      </c>
      <c r="H1075" s="6">
        <f>IFERROR(VLOOKUP(A1075,Orders!A:D,4,FALSE),"")</f>
        <v>38004</v>
      </c>
      <c r="I1075" t="str">
        <f>IFERROR(VLOOKUP(A1075,Orders!A:E,5,FALSE),"")</f>
        <v>Shipped</v>
      </c>
      <c r="J1075">
        <f>IFERROR(VLOOKUP(A1075,Orders!A:G,7,FALSE),"")</f>
        <v>406</v>
      </c>
      <c r="K1075">
        <f>IFERROR(VLOOKUP(J1075,Customers!A:L,12,FALSE),"")</f>
        <v>1337</v>
      </c>
      <c r="L1075">
        <f>IFERROR(VLOOKUP(J1075,Customers!A:M,13,FALSE),"")</f>
        <v>95000</v>
      </c>
      <c r="M1075" t="str">
        <f>IFERROR(VLOOKUP(J1075,Customers!A:H,8,FALSE),"")</f>
        <v>Paris</v>
      </c>
      <c r="N1075">
        <f>IFERROR(VLOOKUP(K1075,Employees!A:F,6,FALSE),"")</f>
        <v>4</v>
      </c>
      <c r="O1075" t="str">
        <f>IFERROR(VLOOKUP(N1075,Offices!A:B,2,FALSE),"")</f>
        <v>Paris</v>
      </c>
      <c r="P1075" s="6">
        <f>IFERROR(VLOOKUP(J1075,Payments!A:C,3,FALSE),"")</f>
        <v>38465</v>
      </c>
      <c r="Q1075">
        <f>IFERROR(VLOOKUP(J1075,Payments!A:D,4,FALSE),"")</f>
        <v>12190.85</v>
      </c>
      <c r="R1075" t="str">
        <f>IFERROR(VLOOKUP(B1075,Products!A:C,3,FALSE),"")</f>
        <v>Motorcycles</v>
      </c>
      <c r="S1075">
        <f>IFERROR(VLOOKUP(B1075,Products!A:G,7,FALSE),"")</f>
        <v>7689</v>
      </c>
      <c r="T1075">
        <f>IFERROR(VLOOKUP(B1075,Products!A:I,9,FALSE),"")</f>
        <v>62.17</v>
      </c>
      <c r="U1075">
        <f t="shared" si="128"/>
        <v>7</v>
      </c>
      <c r="V1075" t="str">
        <f t="shared" si="129"/>
        <v>No</v>
      </c>
      <c r="W1075">
        <f t="shared" si="130"/>
        <v>2004</v>
      </c>
      <c r="X1075">
        <f t="shared" si="131"/>
        <v>1</v>
      </c>
      <c r="Y1075">
        <f>IFERROR(VLOOKUP(B1075,Products!A:I,8,FALSE),"")</f>
        <v>32.950000000000003</v>
      </c>
      <c r="Z1075">
        <f t="shared" si="132"/>
        <v>2773.7999999999997</v>
      </c>
      <c r="AA1075">
        <f t="shared" si="133"/>
        <v>83.004552352048535</v>
      </c>
      <c r="AB1075">
        <f t="shared" si="134"/>
        <v>1</v>
      </c>
      <c r="AC1075">
        <f t="shared" si="135"/>
        <v>1258.0999999999997</v>
      </c>
    </row>
    <row r="1076" spans="1:29">
      <c r="A1076">
        <v>10211</v>
      </c>
      <c r="B1076" t="s">
        <v>212</v>
      </c>
      <c r="C1076">
        <v>41</v>
      </c>
      <c r="D1076">
        <v>148.80000000000001</v>
      </c>
      <c r="E1076">
        <v>7</v>
      </c>
      <c r="F1076" s="6">
        <f>IFERROR(VLOOKUP(A1076,Orders!A:B,2,FALSE),"")</f>
        <v>38001</v>
      </c>
      <c r="G1076" s="6">
        <f>IFERROR(VLOOKUP(A1076,Orders!A:C,3,FALSE),"")</f>
        <v>38011</v>
      </c>
      <c r="H1076" s="6">
        <f>IFERROR(VLOOKUP(A1076,Orders!A:D,4,FALSE),"")</f>
        <v>38004</v>
      </c>
      <c r="I1076" t="str">
        <f>IFERROR(VLOOKUP(A1076,Orders!A:E,5,FALSE),"")</f>
        <v>Shipped</v>
      </c>
      <c r="J1076">
        <f>IFERROR(VLOOKUP(A1076,Orders!A:G,7,FALSE),"")</f>
        <v>406</v>
      </c>
      <c r="K1076">
        <f>IFERROR(VLOOKUP(J1076,Customers!A:L,12,FALSE),"")</f>
        <v>1337</v>
      </c>
      <c r="L1076">
        <f>IFERROR(VLOOKUP(J1076,Customers!A:M,13,FALSE),"")</f>
        <v>95000</v>
      </c>
      <c r="M1076" t="str">
        <f>IFERROR(VLOOKUP(J1076,Customers!A:H,8,FALSE),"")</f>
        <v>Paris</v>
      </c>
      <c r="N1076">
        <f>IFERROR(VLOOKUP(K1076,Employees!A:F,6,FALSE),"")</f>
        <v>4</v>
      </c>
      <c r="O1076" t="str">
        <f>IFERROR(VLOOKUP(N1076,Offices!A:B,2,FALSE),"")</f>
        <v>Paris</v>
      </c>
      <c r="P1076" s="6">
        <f>IFERROR(VLOOKUP(J1076,Payments!A:C,3,FALSE),"")</f>
        <v>38465</v>
      </c>
      <c r="Q1076">
        <f>IFERROR(VLOOKUP(J1076,Payments!A:D,4,FALSE),"")</f>
        <v>12190.85</v>
      </c>
      <c r="R1076" t="str">
        <f>IFERROR(VLOOKUP(B1076,Products!A:C,3,FALSE),"")</f>
        <v>Classic Cars</v>
      </c>
      <c r="S1076">
        <f>IFERROR(VLOOKUP(B1076,Products!A:G,7,FALSE),"")</f>
        <v>1249</v>
      </c>
      <c r="T1076">
        <f>IFERROR(VLOOKUP(B1076,Products!A:I,9,FALSE),"")</f>
        <v>148.80000000000001</v>
      </c>
      <c r="U1076">
        <f t="shared" si="128"/>
        <v>7</v>
      </c>
      <c r="V1076" t="str">
        <f t="shared" si="129"/>
        <v>No</v>
      </c>
      <c r="W1076">
        <f t="shared" si="130"/>
        <v>2004</v>
      </c>
      <c r="X1076">
        <f t="shared" si="131"/>
        <v>1</v>
      </c>
      <c r="Y1076">
        <f>IFERROR(VLOOKUP(B1076,Products!A:I,8,FALSE),"")</f>
        <v>69.930000000000007</v>
      </c>
      <c r="Z1076">
        <f t="shared" si="132"/>
        <v>6100.8</v>
      </c>
      <c r="AA1076">
        <f t="shared" si="133"/>
        <v>112.78421278421278</v>
      </c>
      <c r="AB1076">
        <f t="shared" si="134"/>
        <v>1</v>
      </c>
      <c r="AC1076">
        <f t="shared" si="135"/>
        <v>3233.67</v>
      </c>
    </row>
    <row r="1077" spans="1:29">
      <c r="A1077">
        <v>10211</v>
      </c>
      <c r="B1077" t="s">
        <v>201</v>
      </c>
      <c r="C1077">
        <v>25</v>
      </c>
      <c r="D1077">
        <v>109.32</v>
      </c>
      <c r="E1077">
        <v>15</v>
      </c>
      <c r="F1077" s="6">
        <f>IFERROR(VLOOKUP(A1077,Orders!A:B,2,FALSE),"")</f>
        <v>38001</v>
      </c>
      <c r="G1077" s="6">
        <f>IFERROR(VLOOKUP(A1077,Orders!A:C,3,FALSE),"")</f>
        <v>38011</v>
      </c>
      <c r="H1077" s="6">
        <f>IFERROR(VLOOKUP(A1077,Orders!A:D,4,FALSE),"")</f>
        <v>38004</v>
      </c>
      <c r="I1077" t="str">
        <f>IFERROR(VLOOKUP(A1077,Orders!A:E,5,FALSE),"")</f>
        <v>Shipped</v>
      </c>
      <c r="J1077">
        <f>IFERROR(VLOOKUP(A1077,Orders!A:G,7,FALSE),"")</f>
        <v>406</v>
      </c>
      <c r="K1077">
        <f>IFERROR(VLOOKUP(J1077,Customers!A:L,12,FALSE),"")</f>
        <v>1337</v>
      </c>
      <c r="L1077">
        <f>IFERROR(VLOOKUP(J1077,Customers!A:M,13,FALSE),"")</f>
        <v>95000</v>
      </c>
      <c r="M1077" t="str">
        <f>IFERROR(VLOOKUP(J1077,Customers!A:H,8,FALSE),"")</f>
        <v>Paris</v>
      </c>
      <c r="N1077">
        <f>IFERROR(VLOOKUP(K1077,Employees!A:F,6,FALSE),"")</f>
        <v>4</v>
      </c>
      <c r="O1077" t="str">
        <f>IFERROR(VLOOKUP(N1077,Offices!A:B,2,FALSE),"")</f>
        <v>Paris</v>
      </c>
      <c r="P1077" s="6">
        <f>IFERROR(VLOOKUP(J1077,Payments!A:C,3,FALSE),"")</f>
        <v>38465</v>
      </c>
      <c r="Q1077">
        <f>IFERROR(VLOOKUP(J1077,Payments!A:D,4,FALSE),"")</f>
        <v>12190.85</v>
      </c>
      <c r="R1077" t="str">
        <f>IFERROR(VLOOKUP(B1077,Products!A:C,3,FALSE),"")</f>
        <v>Motorcycles</v>
      </c>
      <c r="S1077">
        <f>IFERROR(VLOOKUP(B1077,Products!A:G,7,FALSE),"")</f>
        <v>7003</v>
      </c>
      <c r="T1077">
        <f>IFERROR(VLOOKUP(B1077,Products!A:I,9,FALSE),"")</f>
        <v>112.7</v>
      </c>
      <c r="U1077">
        <f t="shared" si="128"/>
        <v>7</v>
      </c>
      <c r="V1077" t="str">
        <f t="shared" si="129"/>
        <v>No</v>
      </c>
      <c r="W1077">
        <f t="shared" si="130"/>
        <v>2004</v>
      </c>
      <c r="X1077">
        <f t="shared" si="131"/>
        <v>1</v>
      </c>
      <c r="Y1077">
        <f>IFERROR(VLOOKUP(B1077,Products!A:I,8,FALSE),"")</f>
        <v>60.86</v>
      </c>
      <c r="Z1077">
        <f t="shared" si="132"/>
        <v>2733</v>
      </c>
      <c r="AA1077">
        <f t="shared" si="133"/>
        <v>79.625369700953001</v>
      </c>
      <c r="AB1077">
        <f t="shared" si="134"/>
        <v>1</v>
      </c>
      <c r="AC1077">
        <f t="shared" si="135"/>
        <v>1211.4999999999998</v>
      </c>
    </row>
    <row r="1078" spans="1:29">
      <c r="A1078">
        <v>10211</v>
      </c>
      <c r="B1078" t="s">
        <v>213</v>
      </c>
      <c r="C1078">
        <v>21</v>
      </c>
      <c r="D1078">
        <v>62.33</v>
      </c>
      <c r="E1078">
        <v>11</v>
      </c>
      <c r="F1078" s="6">
        <f>IFERROR(VLOOKUP(A1078,Orders!A:B,2,FALSE),"")</f>
        <v>38001</v>
      </c>
      <c r="G1078" s="6">
        <f>IFERROR(VLOOKUP(A1078,Orders!A:C,3,FALSE),"")</f>
        <v>38011</v>
      </c>
      <c r="H1078" s="6">
        <f>IFERROR(VLOOKUP(A1078,Orders!A:D,4,FALSE),"")</f>
        <v>38004</v>
      </c>
      <c r="I1078" t="str">
        <f>IFERROR(VLOOKUP(A1078,Orders!A:E,5,FALSE),"")</f>
        <v>Shipped</v>
      </c>
      <c r="J1078">
        <f>IFERROR(VLOOKUP(A1078,Orders!A:G,7,FALSE),"")</f>
        <v>406</v>
      </c>
      <c r="K1078">
        <f>IFERROR(VLOOKUP(J1078,Customers!A:L,12,FALSE),"")</f>
        <v>1337</v>
      </c>
      <c r="L1078">
        <f>IFERROR(VLOOKUP(J1078,Customers!A:M,13,FALSE),"")</f>
        <v>95000</v>
      </c>
      <c r="M1078" t="str">
        <f>IFERROR(VLOOKUP(J1078,Customers!A:H,8,FALSE),"")</f>
        <v>Paris</v>
      </c>
      <c r="N1078">
        <f>IFERROR(VLOOKUP(K1078,Employees!A:F,6,FALSE),"")</f>
        <v>4</v>
      </c>
      <c r="O1078" t="str">
        <f>IFERROR(VLOOKUP(N1078,Offices!A:B,2,FALSE),"")</f>
        <v>Paris</v>
      </c>
      <c r="P1078" s="6">
        <f>IFERROR(VLOOKUP(J1078,Payments!A:C,3,FALSE),"")</f>
        <v>38465</v>
      </c>
      <c r="Q1078">
        <f>IFERROR(VLOOKUP(J1078,Payments!A:D,4,FALSE),"")</f>
        <v>12190.85</v>
      </c>
      <c r="R1078" t="str">
        <f>IFERROR(VLOOKUP(B1078,Products!A:C,3,FALSE),"")</f>
        <v>Motorcycles</v>
      </c>
      <c r="S1078">
        <f>IFERROR(VLOOKUP(B1078,Products!A:G,7,FALSE),"")</f>
        <v>6840</v>
      </c>
      <c r="T1078">
        <f>IFERROR(VLOOKUP(B1078,Products!A:I,9,FALSE),"")</f>
        <v>69.260000000000005</v>
      </c>
      <c r="U1078">
        <f t="shared" si="128"/>
        <v>7</v>
      </c>
      <c r="V1078" t="str">
        <f t="shared" si="129"/>
        <v>No</v>
      </c>
      <c r="W1078">
        <f t="shared" si="130"/>
        <v>2004</v>
      </c>
      <c r="X1078">
        <f t="shared" si="131"/>
        <v>1</v>
      </c>
      <c r="Y1078">
        <f>IFERROR(VLOOKUP(B1078,Products!A:I,8,FALSE),"")</f>
        <v>47.1</v>
      </c>
      <c r="Z1078">
        <f t="shared" si="132"/>
        <v>1308.93</v>
      </c>
      <c r="AA1078">
        <f t="shared" si="133"/>
        <v>32.335456475583854</v>
      </c>
      <c r="AB1078">
        <f t="shared" si="134"/>
        <v>0</v>
      </c>
      <c r="AC1078">
        <f t="shared" si="135"/>
        <v>319.82999999999993</v>
      </c>
    </row>
    <row r="1079" spans="1:29">
      <c r="A1079">
        <v>10211</v>
      </c>
      <c r="B1079" t="s">
        <v>214</v>
      </c>
      <c r="C1079">
        <v>48</v>
      </c>
      <c r="D1079">
        <v>52.66</v>
      </c>
      <c r="E1079">
        <v>1</v>
      </c>
      <c r="F1079" s="6">
        <f>IFERROR(VLOOKUP(A1079,Orders!A:B,2,FALSE),"")</f>
        <v>38001</v>
      </c>
      <c r="G1079" s="6">
        <f>IFERROR(VLOOKUP(A1079,Orders!A:C,3,FALSE),"")</f>
        <v>38011</v>
      </c>
      <c r="H1079" s="6">
        <f>IFERROR(VLOOKUP(A1079,Orders!A:D,4,FALSE),"")</f>
        <v>38004</v>
      </c>
      <c r="I1079" t="str">
        <f>IFERROR(VLOOKUP(A1079,Orders!A:E,5,FALSE),"")</f>
        <v>Shipped</v>
      </c>
      <c r="J1079">
        <f>IFERROR(VLOOKUP(A1079,Orders!A:G,7,FALSE),"")</f>
        <v>406</v>
      </c>
      <c r="K1079">
        <f>IFERROR(VLOOKUP(J1079,Customers!A:L,12,FALSE),"")</f>
        <v>1337</v>
      </c>
      <c r="L1079">
        <f>IFERROR(VLOOKUP(J1079,Customers!A:M,13,FALSE),"")</f>
        <v>95000</v>
      </c>
      <c r="M1079" t="str">
        <f>IFERROR(VLOOKUP(J1079,Customers!A:H,8,FALSE),"")</f>
        <v>Paris</v>
      </c>
      <c r="N1079">
        <f>IFERROR(VLOOKUP(K1079,Employees!A:F,6,FALSE),"")</f>
        <v>4</v>
      </c>
      <c r="O1079" t="str">
        <f>IFERROR(VLOOKUP(N1079,Offices!A:B,2,FALSE),"")</f>
        <v>Paris</v>
      </c>
      <c r="P1079" s="6">
        <f>IFERROR(VLOOKUP(J1079,Payments!A:C,3,FALSE),"")</f>
        <v>38465</v>
      </c>
      <c r="Q1079">
        <f>IFERROR(VLOOKUP(J1079,Payments!A:D,4,FALSE),"")</f>
        <v>12190.85</v>
      </c>
      <c r="R1079" t="str">
        <f>IFERROR(VLOOKUP(B1079,Products!A:C,3,FALSE),"")</f>
        <v>Classic Cars</v>
      </c>
      <c r="S1079">
        <f>IFERROR(VLOOKUP(B1079,Products!A:G,7,FALSE),"")</f>
        <v>7995</v>
      </c>
      <c r="T1079">
        <f>IFERROR(VLOOKUP(B1079,Products!A:I,9,FALSE),"")</f>
        <v>61.23</v>
      </c>
      <c r="U1079">
        <f t="shared" si="128"/>
        <v>7</v>
      </c>
      <c r="V1079" t="str">
        <f t="shared" si="129"/>
        <v>No</v>
      </c>
      <c r="W1079">
        <f t="shared" si="130"/>
        <v>2004</v>
      </c>
      <c r="X1079">
        <f t="shared" si="131"/>
        <v>1</v>
      </c>
      <c r="Y1079">
        <f>IFERROR(VLOOKUP(B1079,Products!A:I,8,FALSE),"")</f>
        <v>38.58</v>
      </c>
      <c r="Z1079">
        <f t="shared" si="132"/>
        <v>2527.6799999999998</v>
      </c>
      <c r="AA1079">
        <f t="shared" si="133"/>
        <v>36.495593571798857</v>
      </c>
      <c r="AB1079">
        <f t="shared" si="134"/>
        <v>0</v>
      </c>
      <c r="AC1079">
        <f t="shared" si="135"/>
        <v>675.83999999999992</v>
      </c>
    </row>
    <row r="1080" spans="1:29">
      <c r="A1080">
        <v>10211</v>
      </c>
      <c r="B1080" t="s">
        <v>216</v>
      </c>
      <c r="C1080">
        <v>22</v>
      </c>
      <c r="D1080">
        <v>80.84</v>
      </c>
      <c r="E1080">
        <v>6</v>
      </c>
      <c r="F1080" s="6">
        <f>IFERROR(VLOOKUP(A1080,Orders!A:B,2,FALSE),"")</f>
        <v>38001</v>
      </c>
      <c r="G1080" s="6">
        <f>IFERROR(VLOOKUP(A1080,Orders!A:C,3,FALSE),"")</f>
        <v>38011</v>
      </c>
      <c r="H1080" s="6">
        <f>IFERROR(VLOOKUP(A1080,Orders!A:D,4,FALSE),"")</f>
        <v>38004</v>
      </c>
      <c r="I1080" t="str">
        <f>IFERROR(VLOOKUP(A1080,Orders!A:E,5,FALSE),"")</f>
        <v>Shipped</v>
      </c>
      <c r="J1080">
        <f>IFERROR(VLOOKUP(A1080,Orders!A:G,7,FALSE),"")</f>
        <v>406</v>
      </c>
      <c r="K1080">
        <f>IFERROR(VLOOKUP(J1080,Customers!A:L,12,FALSE),"")</f>
        <v>1337</v>
      </c>
      <c r="L1080">
        <f>IFERROR(VLOOKUP(J1080,Customers!A:M,13,FALSE),"")</f>
        <v>95000</v>
      </c>
      <c r="M1080" t="str">
        <f>IFERROR(VLOOKUP(J1080,Customers!A:H,8,FALSE),"")</f>
        <v>Paris</v>
      </c>
      <c r="N1080">
        <f>IFERROR(VLOOKUP(K1080,Employees!A:F,6,FALSE),"")</f>
        <v>4</v>
      </c>
      <c r="O1080" t="str">
        <f>IFERROR(VLOOKUP(N1080,Offices!A:B,2,FALSE),"")</f>
        <v>Paris</v>
      </c>
      <c r="P1080" s="6">
        <f>IFERROR(VLOOKUP(J1080,Payments!A:C,3,FALSE),"")</f>
        <v>38465</v>
      </c>
      <c r="Q1080">
        <f>IFERROR(VLOOKUP(J1080,Payments!A:D,4,FALSE),"")</f>
        <v>12190.85</v>
      </c>
      <c r="R1080" t="str">
        <f>IFERROR(VLOOKUP(B1080,Products!A:C,3,FALSE),"")</f>
        <v>Classic Cars</v>
      </c>
      <c r="S1080">
        <f>IFERROR(VLOOKUP(B1080,Products!A:G,7,FALSE),"")</f>
        <v>7869</v>
      </c>
      <c r="T1080">
        <f>IFERROR(VLOOKUP(B1080,Products!A:I,9,FALSE),"")</f>
        <v>80.84</v>
      </c>
      <c r="U1080">
        <f t="shared" si="128"/>
        <v>7</v>
      </c>
      <c r="V1080" t="str">
        <f t="shared" si="129"/>
        <v>No</v>
      </c>
      <c r="W1080">
        <f t="shared" si="130"/>
        <v>2004</v>
      </c>
      <c r="X1080">
        <f t="shared" si="131"/>
        <v>1</v>
      </c>
      <c r="Y1080">
        <f>IFERROR(VLOOKUP(B1080,Products!A:I,8,FALSE),"")</f>
        <v>32.33</v>
      </c>
      <c r="Z1080">
        <f t="shared" si="132"/>
        <v>1778.48</v>
      </c>
      <c r="AA1080">
        <f t="shared" si="133"/>
        <v>150.04639653572536</v>
      </c>
      <c r="AB1080">
        <f t="shared" si="134"/>
        <v>1</v>
      </c>
      <c r="AC1080">
        <f t="shared" si="135"/>
        <v>1067.22</v>
      </c>
    </row>
    <row r="1081" spans="1:29">
      <c r="A1081">
        <v>10211</v>
      </c>
      <c r="B1081" t="s">
        <v>217</v>
      </c>
      <c r="C1081">
        <v>41</v>
      </c>
      <c r="D1081">
        <v>39.83</v>
      </c>
      <c r="E1081">
        <v>9</v>
      </c>
      <c r="F1081" s="6">
        <f>IFERROR(VLOOKUP(A1081,Orders!A:B,2,FALSE),"")</f>
        <v>38001</v>
      </c>
      <c r="G1081" s="6">
        <f>IFERROR(VLOOKUP(A1081,Orders!A:C,3,FALSE),"")</f>
        <v>38011</v>
      </c>
      <c r="H1081" s="6">
        <f>IFERROR(VLOOKUP(A1081,Orders!A:D,4,FALSE),"")</f>
        <v>38004</v>
      </c>
      <c r="I1081" t="str">
        <f>IFERROR(VLOOKUP(A1081,Orders!A:E,5,FALSE),"")</f>
        <v>Shipped</v>
      </c>
      <c r="J1081">
        <f>IFERROR(VLOOKUP(A1081,Orders!A:G,7,FALSE),"")</f>
        <v>406</v>
      </c>
      <c r="K1081">
        <f>IFERROR(VLOOKUP(J1081,Customers!A:L,12,FALSE),"")</f>
        <v>1337</v>
      </c>
      <c r="L1081">
        <f>IFERROR(VLOOKUP(J1081,Customers!A:M,13,FALSE),"")</f>
        <v>95000</v>
      </c>
      <c r="M1081" t="str">
        <f>IFERROR(VLOOKUP(J1081,Customers!A:H,8,FALSE),"")</f>
        <v>Paris</v>
      </c>
      <c r="N1081">
        <f>IFERROR(VLOOKUP(K1081,Employees!A:F,6,FALSE),"")</f>
        <v>4</v>
      </c>
      <c r="O1081" t="str">
        <f>IFERROR(VLOOKUP(N1081,Offices!A:B,2,FALSE),"")</f>
        <v>Paris</v>
      </c>
      <c r="P1081" s="6">
        <f>IFERROR(VLOOKUP(J1081,Payments!A:C,3,FALSE),"")</f>
        <v>38465</v>
      </c>
      <c r="Q1081">
        <f>IFERROR(VLOOKUP(J1081,Payments!A:D,4,FALSE),"")</f>
        <v>12190.85</v>
      </c>
      <c r="R1081" t="str">
        <f>IFERROR(VLOOKUP(B1081,Products!A:C,3,FALSE),"")</f>
        <v>Motorcycles</v>
      </c>
      <c r="S1081">
        <f>IFERROR(VLOOKUP(B1081,Products!A:G,7,FALSE),"")</f>
        <v>9241</v>
      </c>
      <c r="T1081">
        <f>IFERROR(VLOOKUP(B1081,Products!A:I,9,FALSE),"")</f>
        <v>40.229999999999997</v>
      </c>
      <c r="U1081">
        <f t="shared" si="128"/>
        <v>7</v>
      </c>
      <c r="V1081" t="str">
        <f t="shared" si="129"/>
        <v>No</v>
      </c>
      <c r="W1081">
        <f t="shared" si="130"/>
        <v>2004</v>
      </c>
      <c r="X1081">
        <f t="shared" si="131"/>
        <v>1</v>
      </c>
      <c r="Y1081">
        <f>IFERROR(VLOOKUP(B1081,Products!A:I,8,FALSE),"")</f>
        <v>24.14</v>
      </c>
      <c r="Z1081">
        <f t="shared" si="132"/>
        <v>1633.03</v>
      </c>
      <c r="AA1081">
        <f t="shared" si="133"/>
        <v>64.995857497928739</v>
      </c>
      <c r="AB1081">
        <f t="shared" si="134"/>
        <v>0</v>
      </c>
      <c r="AC1081">
        <f t="shared" si="135"/>
        <v>643.29</v>
      </c>
    </row>
    <row r="1082" spans="1:29">
      <c r="A1082">
        <v>10211</v>
      </c>
      <c r="B1082" t="s">
        <v>218</v>
      </c>
      <c r="C1082">
        <v>37</v>
      </c>
      <c r="D1082">
        <v>94.91</v>
      </c>
      <c r="E1082">
        <v>12</v>
      </c>
      <c r="F1082" s="6">
        <f>IFERROR(VLOOKUP(A1082,Orders!A:B,2,FALSE),"")</f>
        <v>38001</v>
      </c>
      <c r="G1082" s="6">
        <f>IFERROR(VLOOKUP(A1082,Orders!A:C,3,FALSE),"")</f>
        <v>38011</v>
      </c>
      <c r="H1082" s="6">
        <f>IFERROR(VLOOKUP(A1082,Orders!A:D,4,FALSE),"")</f>
        <v>38004</v>
      </c>
      <c r="I1082" t="str">
        <f>IFERROR(VLOOKUP(A1082,Orders!A:E,5,FALSE),"")</f>
        <v>Shipped</v>
      </c>
      <c r="J1082">
        <f>IFERROR(VLOOKUP(A1082,Orders!A:G,7,FALSE),"")</f>
        <v>406</v>
      </c>
      <c r="K1082">
        <f>IFERROR(VLOOKUP(J1082,Customers!A:L,12,FALSE),"")</f>
        <v>1337</v>
      </c>
      <c r="L1082">
        <f>IFERROR(VLOOKUP(J1082,Customers!A:M,13,FALSE),"")</f>
        <v>95000</v>
      </c>
      <c r="M1082" t="str">
        <f>IFERROR(VLOOKUP(J1082,Customers!A:H,8,FALSE),"")</f>
        <v>Paris</v>
      </c>
      <c r="N1082">
        <f>IFERROR(VLOOKUP(K1082,Employees!A:F,6,FALSE),"")</f>
        <v>4</v>
      </c>
      <c r="O1082" t="str">
        <f>IFERROR(VLOOKUP(N1082,Offices!A:B,2,FALSE),"")</f>
        <v>Paris</v>
      </c>
      <c r="P1082" s="6">
        <f>IFERROR(VLOOKUP(J1082,Payments!A:C,3,FALSE),"")</f>
        <v>38465</v>
      </c>
      <c r="Q1082">
        <f>IFERROR(VLOOKUP(J1082,Payments!A:D,4,FALSE),"")</f>
        <v>12190.85</v>
      </c>
      <c r="R1082" t="str">
        <f>IFERROR(VLOOKUP(B1082,Products!A:C,3,FALSE),"")</f>
        <v>Motorcycles</v>
      </c>
      <c r="S1082">
        <f>IFERROR(VLOOKUP(B1082,Products!A:G,7,FALSE),"")</f>
        <v>3341</v>
      </c>
      <c r="T1082">
        <f>IFERROR(VLOOKUP(B1082,Products!A:I,9,FALSE),"")</f>
        <v>102.05</v>
      </c>
      <c r="U1082">
        <f t="shared" si="128"/>
        <v>7</v>
      </c>
      <c r="V1082" t="str">
        <f t="shared" si="129"/>
        <v>No</v>
      </c>
      <c r="W1082">
        <f t="shared" si="130"/>
        <v>2004</v>
      </c>
      <c r="X1082">
        <f t="shared" si="131"/>
        <v>1</v>
      </c>
      <c r="Y1082">
        <f>IFERROR(VLOOKUP(B1082,Products!A:I,8,FALSE),"")</f>
        <v>56.13</v>
      </c>
      <c r="Z1082">
        <f t="shared" si="132"/>
        <v>3511.67</v>
      </c>
      <c r="AA1082">
        <f t="shared" si="133"/>
        <v>69.089613397470146</v>
      </c>
      <c r="AB1082">
        <f t="shared" si="134"/>
        <v>1</v>
      </c>
      <c r="AC1082">
        <f t="shared" si="135"/>
        <v>1434.8599999999997</v>
      </c>
    </row>
    <row r="1083" spans="1:29">
      <c r="A1083">
        <v>10211</v>
      </c>
      <c r="B1083" t="s">
        <v>219</v>
      </c>
      <c r="C1083">
        <v>40</v>
      </c>
      <c r="D1083">
        <v>70.78</v>
      </c>
      <c r="E1083">
        <v>10</v>
      </c>
      <c r="F1083" s="6">
        <f>IFERROR(VLOOKUP(A1083,Orders!A:B,2,FALSE),"")</f>
        <v>38001</v>
      </c>
      <c r="G1083" s="6">
        <f>IFERROR(VLOOKUP(A1083,Orders!A:C,3,FALSE),"")</f>
        <v>38011</v>
      </c>
      <c r="H1083" s="6">
        <f>IFERROR(VLOOKUP(A1083,Orders!A:D,4,FALSE),"")</f>
        <v>38004</v>
      </c>
      <c r="I1083" t="str">
        <f>IFERROR(VLOOKUP(A1083,Orders!A:E,5,FALSE),"")</f>
        <v>Shipped</v>
      </c>
      <c r="J1083">
        <f>IFERROR(VLOOKUP(A1083,Orders!A:G,7,FALSE),"")</f>
        <v>406</v>
      </c>
      <c r="K1083">
        <f>IFERROR(VLOOKUP(J1083,Customers!A:L,12,FALSE),"")</f>
        <v>1337</v>
      </c>
      <c r="L1083">
        <f>IFERROR(VLOOKUP(J1083,Customers!A:M,13,FALSE),"")</f>
        <v>95000</v>
      </c>
      <c r="M1083" t="str">
        <f>IFERROR(VLOOKUP(J1083,Customers!A:H,8,FALSE),"")</f>
        <v>Paris</v>
      </c>
      <c r="N1083">
        <f>IFERROR(VLOOKUP(K1083,Employees!A:F,6,FALSE),"")</f>
        <v>4</v>
      </c>
      <c r="O1083" t="str">
        <f>IFERROR(VLOOKUP(N1083,Offices!A:B,2,FALSE),"")</f>
        <v>Paris</v>
      </c>
      <c r="P1083" s="6">
        <f>IFERROR(VLOOKUP(J1083,Payments!A:C,3,FALSE),"")</f>
        <v>38465</v>
      </c>
      <c r="Q1083">
        <f>IFERROR(VLOOKUP(J1083,Payments!A:D,4,FALSE),"")</f>
        <v>12190.85</v>
      </c>
      <c r="R1083" t="str">
        <f>IFERROR(VLOOKUP(B1083,Products!A:C,3,FALSE),"")</f>
        <v>Motorcycles</v>
      </c>
      <c r="S1083">
        <f>IFERROR(VLOOKUP(B1083,Products!A:G,7,FALSE),"")</f>
        <v>600</v>
      </c>
      <c r="T1083">
        <f>IFERROR(VLOOKUP(B1083,Products!A:I,9,FALSE),"")</f>
        <v>81.36</v>
      </c>
      <c r="U1083">
        <f t="shared" si="128"/>
        <v>7</v>
      </c>
      <c r="V1083" t="str">
        <f t="shared" si="129"/>
        <v>No</v>
      </c>
      <c r="W1083">
        <f t="shared" si="130"/>
        <v>2004</v>
      </c>
      <c r="X1083">
        <f t="shared" si="131"/>
        <v>1</v>
      </c>
      <c r="Y1083">
        <f>IFERROR(VLOOKUP(B1083,Products!A:I,8,FALSE),"")</f>
        <v>34.17</v>
      </c>
      <c r="Z1083">
        <f t="shared" si="132"/>
        <v>2831.2</v>
      </c>
      <c r="AA1083">
        <f t="shared" si="133"/>
        <v>107.14076675446297</v>
      </c>
      <c r="AB1083">
        <f t="shared" si="134"/>
        <v>1</v>
      </c>
      <c r="AC1083">
        <f t="shared" si="135"/>
        <v>1464.4</v>
      </c>
    </row>
    <row r="1084" spans="1:29">
      <c r="A1084">
        <v>10212</v>
      </c>
      <c r="B1084" t="s">
        <v>205</v>
      </c>
      <c r="C1084">
        <v>39</v>
      </c>
      <c r="D1084">
        <v>99.82</v>
      </c>
      <c r="E1084">
        <v>16</v>
      </c>
      <c r="F1084" s="6">
        <f>IFERROR(VLOOKUP(A1084,Orders!A:B,2,FALSE),"")</f>
        <v>38002</v>
      </c>
      <c r="G1084" s="6">
        <f>IFERROR(VLOOKUP(A1084,Orders!A:C,3,FALSE),"")</f>
        <v>38010</v>
      </c>
      <c r="H1084" s="6">
        <f>IFERROR(VLOOKUP(A1084,Orders!A:D,4,FALSE),"")</f>
        <v>38004</v>
      </c>
      <c r="I1084" t="str">
        <f>IFERROR(VLOOKUP(A1084,Orders!A:E,5,FALSE),"")</f>
        <v>Shipped</v>
      </c>
      <c r="J1084">
        <f>IFERROR(VLOOKUP(A1084,Orders!A:G,7,FALSE),"")</f>
        <v>141</v>
      </c>
      <c r="K1084">
        <f>IFERROR(VLOOKUP(J1084,Customers!A:L,12,FALSE),"")</f>
        <v>1370</v>
      </c>
      <c r="L1084">
        <f>IFERROR(VLOOKUP(J1084,Customers!A:M,13,FALSE),"")</f>
        <v>227600</v>
      </c>
      <c r="M1084" t="str">
        <f>IFERROR(VLOOKUP(J1084,Customers!A:H,8,FALSE),"")</f>
        <v>Madrid</v>
      </c>
      <c r="N1084">
        <f>IFERROR(VLOOKUP(K1084,Employees!A:F,6,FALSE),"")</f>
        <v>4</v>
      </c>
      <c r="O1084" t="str">
        <f>IFERROR(VLOOKUP(N1084,Offices!A:B,2,FALSE),"")</f>
        <v>Paris</v>
      </c>
      <c r="P1084" s="6">
        <f>IFERROR(VLOOKUP(J1084,Payments!A:C,3,FALSE),"")</f>
        <v>37821</v>
      </c>
      <c r="Q1084">
        <f>IFERROR(VLOOKUP(J1084,Payments!A:D,4,FALSE),"")</f>
        <v>36251.03</v>
      </c>
      <c r="R1084" t="str">
        <f>IFERROR(VLOOKUP(B1084,Products!A:C,3,FALSE),"")</f>
        <v>Classic Cars</v>
      </c>
      <c r="S1084">
        <f>IFERROR(VLOOKUP(B1084,Products!A:G,7,FALSE),"")</f>
        <v>9123</v>
      </c>
      <c r="T1084">
        <f>IFERROR(VLOOKUP(B1084,Products!A:I,9,FALSE),"")</f>
        <v>117.44</v>
      </c>
      <c r="U1084">
        <f t="shared" si="128"/>
        <v>6</v>
      </c>
      <c r="V1084" t="str">
        <f t="shared" si="129"/>
        <v>Yes</v>
      </c>
      <c r="W1084">
        <f t="shared" si="130"/>
        <v>2004</v>
      </c>
      <c r="X1084">
        <f t="shared" si="131"/>
        <v>1</v>
      </c>
      <c r="Y1084">
        <f>IFERROR(VLOOKUP(B1084,Products!A:I,8,FALSE),"")</f>
        <v>75.16</v>
      </c>
      <c r="Z1084">
        <f t="shared" si="132"/>
        <v>3892.9799999999996</v>
      </c>
      <c r="AA1084">
        <f t="shared" si="133"/>
        <v>32.810005321979773</v>
      </c>
      <c r="AB1084">
        <f t="shared" si="134"/>
        <v>0</v>
      </c>
      <c r="AC1084">
        <f t="shared" si="135"/>
        <v>961.7399999999999</v>
      </c>
    </row>
    <row r="1085" spans="1:29">
      <c r="A1085">
        <v>10212</v>
      </c>
      <c r="B1085" t="s">
        <v>207</v>
      </c>
      <c r="C1085">
        <v>33</v>
      </c>
      <c r="D1085">
        <v>110.55</v>
      </c>
      <c r="E1085">
        <v>15</v>
      </c>
      <c r="F1085" s="6">
        <f>IFERROR(VLOOKUP(A1085,Orders!A:B,2,FALSE),"")</f>
        <v>38002</v>
      </c>
      <c r="G1085" s="6">
        <f>IFERROR(VLOOKUP(A1085,Orders!A:C,3,FALSE),"")</f>
        <v>38010</v>
      </c>
      <c r="H1085" s="6">
        <f>IFERROR(VLOOKUP(A1085,Orders!A:D,4,FALSE),"")</f>
        <v>38004</v>
      </c>
      <c r="I1085" t="str">
        <f>IFERROR(VLOOKUP(A1085,Orders!A:E,5,FALSE),"")</f>
        <v>Shipped</v>
      </c>
      <c r="J1085">
        <f>IFERROR(VLOOKUP(A1085,Orders!A:G,7,FALSE),"")</f>
        <v>141</v>
      </c>
      <c r="K1085">
        <f>IFERROR(VLOOKUP(J1085,Customers!A:L,12,FALSE),"")</f>
        <v>1370</v>
      </c>
      <c r="L1085">
        <f>IFERROR(VLOOKUP(J1085,Customers!A:M,13,FALSE),"")</f>
        <v>227600</v>
      </c>
      <c r="M1085" t="str">
        <f>IFERROR(VLOOKUP(J1085,Customers!A:H,8,FALSE),"")</f>
        <v>Madrid</v>
      </c>
      <c r="N1085">
        <f>IFERROR(VLOOKUP(K1085,Employees!A:F,6,FALSE),"")</f>
        <v>4</v>
      </c>
      <c r="O1085" t="str">
        <f>IFERROR(VLOOKUP(N1085,Offices!A:B,2,FALSE),"")</f>
        <v>Paris</v>
      </c>
      <c r="P1085" s="6">
        <f>IFERROR(VLOOKUP(J1085,Payments!A:C,3,FALSE),"")</f>
        <v>37821</v>
      </c>
      <c r="Q1085">
        <f>IFERROR(VLOOKUP(J1085,Payments!A:D,4,FALSE),"")</f>
        <v>36251.03</v>
      </c>
      <c r="R1085" t="str">
        <f>IFERROR(VLOOKUP(B1085,Products!A:C,3,FALSE),"")</f>
        <v>Classic Cars</v>
      </c>
      <c r="S1085">
        <f>IFERROR(VLOOKUP(B1085,Products!A:G,7,FALSE),"")</f>
        <v>7323</v>
      </c>
      <c r="T1085">
        <f>IFERROR(VLOOKUP(B1085,Products!A:I,9,FALSE),"")</f>
        <v>115.16</v>
      </c>
      <c r="U1085">
        <f t="shared" si="128"/>
        <v>6</v>
      </c>
      <c r="V1085" t="str">
        <f t="shared" si="129"/>
        <v>Yes</v>
      </c>
      <c r="W1085">
        <f t="shared" si="130"/>
        <v>2004</v>
      </c>
      <c r="X1085">
        <f t="shared" si="131"/>
        <v>1</v>
      </c>
      <c r="Y1085">
        <f>IFERROR(VLOOKUP(B1085,Products!A:I,8,FALSE),"")</f>
        <v>58.73</v>
      </c>
      <c r="Z1085">
        <f t="shared" si="132"/>
        <v>3648.15</v>
      </c>
      <c r="AA1085">
        <f t="shared" si="133"/>
        <v>88.234292525114938</v>
      </c>
      <c r="AB1085">
        <f t="shared" si="134"/>
        <v>1</v>
      </c>
      <c r="AC1085">
        <f t="shared" si="135"/>
        <v>1710.06</v>
      </c>
    </row>
    <row r="1086" spans="1:29">
      <c r="A1086">
        <v>10212</v>
      </c>
      <c r="B1086" t="s">
        <v>220</v>
      </c>
      <c r="C1086">
        <v>29</v>
      </c>
      <c r="D1086">
        <v>117.48</v>
      </c>
      <c r="E1086">
        <v>10</v>
      </c>
      <c r="F1086" s="6">
        <f>IFERROR(VLOOKUP(A1086,Orders!A:B,2,FALSE),"")</f>
        <v>38002</v>
      </c>
      <c r="G1086" s="6">
        <f>IFERROR(VLOOKUP(A1086,Orders!A:C,3,FALSE),"")</f>
        <v>38010</v>
      </c>
      <c r="H1086" s="6">
        <f>IFERROR(VLOOKUP(A1086,Orders!A:D,4,FALSE),"")</f>
        <v>38004</v>
      </c>
      <c r="I1086" t="str">
        <f>IFERROR(VLOOKUP(A1086,Orders!A:E,5,FALSE),"")</f>
        <v>Shipped</v>
      </c>
      <c r="J1086">
        <f>IFERROR(VLOOKUP(A1086,Orders!A:G,7,FALSE),"")</f>
        <v>141</v>
      </c>
      <c r="K1086">
        <f>IFERROR(VLOOKUP(J1086,Customers!A:L,12,FALSE),"")</f>
        <v>1370</v>
      </c>
      <c r="L1086">
        <f>IFERROR(VLOOKUP(J1086,Customers!A:M,13,FALSE),"")</f>
        <v>227600</v>
      </c>
      <c r="M1086" t="str">
        <f>IFERROR(VLOOKUP(J1086,Customers!A:H,8,FALSE),"")</f>
        <v>Madrid</v>
      </c>
      <c r="N1086">
        <f>IFERROR(VLOOKUP(K1086,Employees!A:F,6,FALSE),"")</f>
        <v>4</v>
      </c>
      <c r="O1086" t="str">
        <f>IFERROR(VLOOKUP(N1086,Offices!A:B,2,FALSE),"")</f>
        <v>Paris</v>
      </c>
      <c r="P1086" s="6">
        <f>IFERROR(VLOOKUP(J1086,Payments!A:C,3,FALSE),"")</f>
        <v>37821</v>
      </c>
      <c r="Q1086">
        <f>IFERROR(VLOOKUP(J1086,Payments!A:D,4,FALSE),"")</f>
        <v>36251.03</v>
      </c>
      <c r="R1086" t="str">
        <f>IFERROR(VLOOKUP(B1086,Products!A:C,3,FALSE),"")</f>
        <v>Classic Cars</v>
      </c>
      <c r="S1086">
        <f>IFERROR(VLOOKUP(B1086,Products!A:G,7,FALSE),"")</f>
        <v>3975</v>
      </c>
      <c r="T1086">
        <f>IFERROR(VLOOKUP(B1086,Products!A:I,9,FALSE),"")</f>
        <v>141.54</v>
      </c>
      <c r="U1086">
        <f t="shared" si="128"/>
        <v>6</v>
      </c>
      <c r="V1086" t="str">
        <f t="shared" si="129"/>
        <v>Yes</v>
      </c>
      <c r="W1086">
        <f t="shared" si="130"/>
        <v>2004</v>
      </c>
      <c r="X1086">
        <f t="shared" si="131"/>
        <v>1</v>
      </c>
      <c r="Y1086">
        <f>IFERROR(VLOOKUP(B1086,Products!A:I,8,FALSE),"")</f>
        <v>83.51</v>
      </c>
      <c r="Z1086">
        <f t="shared" si="132"/>
        <v>3406.92</v>
      </c>
      <c r="AA1086">
        <f t="shared" si="133"/>
        <v>40.677763142138659</v>
      </c>
      <c r="AB1086">
        <f t="shared" si="134"/>
        <v>0</v>
      </c>
      <c r="AC1086">
        <f t="shared" si="135"/>
        <v>985.13</v>
      </c>
    </row>
    <row r="1087" spans="1:29">
      <c r="A1087">
        <v>10212</v>
      </c>
      <c r="B1087" t="s">
        <v>225</v>
      </c>
      <c r="C1087">
        <v>38</v>
      </c>
      <c r="D1087">
        <v>105.77</v>
      </c>
      <c r="E1087">
        <v>6</v>
      </c>
      <c r="F1087" s="6">
        <f>IFERROR(VLOOKUP(A1087,Orders!A:B,2,FALSE),"")</f>
        <v>38002</v>
      </c>
      <c r="G1087" s="6">
        <f>IFERROR(VLOOKUP(A1087,Orders!A:C,3,FALSE),"")</f>
        <v>38010</v>
      </c>
      <c r="H1087" s="6">
        <f>IFERROR(VLOOKUP(A1087,Orders!A:D,4,FALSE),"")</f>
        <v>38004</v>
      </c>
      <c r="I1087" t="str">
        <f>IFERROR(VLOOKUP(A1087,Orders!A:E,5,FALSE),"")</f>
        <v>Shipped</v>
      </c>
      <c r="J1087">
        <f>IFERROR(VLOOKUP(A1087,Orders!A:G,7,FALSE),"")</f>
        <v>141</v>
      </c>
      <c r="K1087">
        <f>IFERROR(VLOOKUP(J1087,Customers!A:L,12,FALSE),"")</f>
        <v>1370</v>
      </c>
      <c r="L1087">
        <f>IFERROR(VLOOKUP(J1087,Customers!A:M,13,FALSE),"")</f>
        <v>227600</v>
      </c>
      <c r="M1087" t="str">
        <f>IFERROR(VLOOKUP(J1087,Customers!A:H,8,FALSE),"")</f>
        <v>Madrid</v>
      </c>
      <c r="N1087">
        <f>IFERROR(VLOOKUP(K1087,Employees!A:F,6,FALSE),"")</f>
        <v>4</v>
      </c>
      <c r="O1087" t="str">
        <f>IFERROR(VLOOKUP(N1087,Offices!A:B,2,FALSE),"")</f>
        <v>Paris</v>
      </c>
      <c r="P1087" s="6">
        <f>IFERROR(VLOOKUP(J1087,Payments!A:C,3,FALSE),"")</f>
        <v>37821</v>
      </c>
      <c r="Q1087">
        <f>IFERROR(VLOOKUP(J1087,Payments!A:D,4,FALSE),"")</f>
        <v>36251.03</v>
      </c>
      <c r="R1087" t="str">
        <f>IFERROR(VLOOKUP(B1087,Products!A:C,3,FALSE),"")</f>
        <v>Classic Cars</v>
      </c>
      <c r="S1087">
        <f>IFERROR(VLOOKUP(B1087,Products!A:G,7,FALSE),"")</f>
        <v>9042</v>
      </c>
      <c r="T1087">
        <f>IFERROR(VLOOKUP(B1087,Products!A:I,9,FALSE),"")</f>
        <v>124.44</v>
      </c>
      <c r="U1087">
        <f t="shared" si="128"/>
        <v>6</v>
      </c>
      <c r="V1087" t="str">
        <f t="shared" si="129"/>
        <v>Yes</v>
      </c>
      <c r="W1087">
        <f t="shared" si="130"/>
        <v>2004</v>
      </c>
      <c r="X1087">
        <f t="shared" si="131"/>
        <v>1</v>
      </c>
      <c r="Y1087">
        <f>IFERROR(VLOOKUP(B1087,Products!A:I,8,FALSE),"")</f>
        <v>65.959999999999994</v>
      </c>
      <c r="Z1087">
        <f t="shared" si="132"/>
        <v>4019.2599999999998</v>
      </c>
      <c r="AA1087">
        <f t="shared" si="133"/>
        <v>60.354760460885394</v>
      </c>
      <c r="AB1087">
        <f t="shared" si="134"/>
        <v>0</v>
      </c>
      <c r="AC1087">
        <f t="shared" si="135"/>
        <v>1512.7800000000002</v>
      </c>
    </row>
    <row r="1088" spans="1:29">
      <c r="A1088">
        <v>10212</v>
      </c>
      <c r="B1088" t="s">
        <v>208</v>
      </c>
      <c r="C1088">
        <v>20</v>
      </c>
      <c r="D1088">
        <v>64.680000000000007</v>
      </c>
      <c r="E1088">
        <v>14</v>
      </c>
      <c r="F1088" s="6">
        <f>IFERROR(VLOOKUP(A1088,Orders!A:B,2,FALSE),"")</f>
        <v>38002</v>
      </c>
      <c r="G1088" s="6">
        <f>IFERROR(VLOOKUP(A1088,Orders!A:C,3,FALSE),"")</f>
        <v>38010</v>
      </c>
      <c r="H1088" s="6">
        <f>IFERROR(VLOOKUP(A1088,Orders!A:D,4,FALSE),"")</f>
        <v>38004</v>
      </c>
      <c r="I1088" t="str">
        <f>IFERROR(VLOOKUP(A1088,Orders!A:E,5,FALSE),"")</f>
        <v>Shipped</v>
      </c>
      <c r="J1088">
        <f>IFERROR(VLOOKUP(A1088,Orders!A:G,7,FALSE),"")</f>
        <v>141</v>
      </c>
      <c r="K1088">
        <f>IFERROR(VLOOKUP(J1088,Customers!A:L,12,FALSE),"")</f>
        <v>1370</v>
      </c>
      <c r="L1088">
        <f>IFERROR(VLOOKUP(J1088,Customers!A:M,13,FALSE),"")</f>
        <v>227600</v>
      </c>
      <c r="M1088" t="str">
        <f>IFERROR(VLOOKUP(J1088,Customers!A:H,8,FALSE),"")</f>
        <v>Madrid</v>
      </c>
      <c r="N1088">
        <f>IFERROR(VLOOKUP(K1088,Employees!A:F,6,FALSE),"")</f>
        <v>4</v>
      </c>
      <c r="O1088" t="str">
        <f>IFERROR(VLOOKUP(N1088,Offices!A:B,2,FALSE),"")</f>
        <v>Paris</v>
      </c>
      <c r="P1088" s="6">
        <f>IFERROR(VLOOKUP(J1088,Payments!A:C,3,FALSE),"")</f>
        <v>37821</v>
      </c>
      <c r="Q1088">
        <f>IFERROR(VLOOKUP(J1088,Payments!A:D,4,FALSE),"")</f>
        <v>36251.03</v>
      </c>
      <c r="R1088" t="str">
        <f>IFERROR(VLOOKUP(B1088,Products!A:C,3,FALSE),"")</f>
        <v>Classic Cars</v>
      </c>
      <c r="S1088">
        <f>IFERROR(VLOOKUP(B1088,Products!A:G,7,FALSE),"")</f>
        <v>8826</v>
      </c>
      <c r="T1088">
        <f>IFERROR(VLOOKUP(B1088,Products!A:I,9,FALSE),"")</f>
        <v>77</v>
      </c>
      <c r="U1088">
        <f t="shared" si="128"/>
        <v>6</v>
      </c>
      <c r="V1088" t="str">
        <f t="shared" si="129"/>
        <v>Yes</v>
      </c>
      <c r="W1088">
        <f t="shared" si="130"/>
        <v>2004</v>
      </c>
      <c r="X1088">
        <f t="shared" si="131"/>
        <v>1</v>
      </c>
      <c r="Y1088">
        <f>IFERROR(VLOOKUP(B1088,Products!A:I,8,FALSE),"")</f>
        <v>53.9</v>
      </c>
      <c r="Z1088">
        <f t="shared" si="132"/>
        <v>1293.6000000000001</v>
      </c>
      <c r="AA1088">
        <f t="shared" si="133"/>
        <v>20.000000000000014</v>
      </c>
      <c r="AB1088">
        <f t="shared" si="134"/>
        <v>0</v>
      </c>
      <c r="AC1088">
        <f t="shared" si="135"/>
        <v>215.60000000000016</v>
      </c>
    </row>
    <row r="1089" spans="1:29">
      <c r="A1089">
        <v>10212</v>
      </c>
      <c r="B1089" t="s">
        <v>221</v>
      </c>
      <c r="C1089">
        <v>41</v>
      </c>
      <c r="D1089">
        <v>133.72</v>
      </c>
      <c r="E1089">
        <v>9</v>
      </c>
      <c r="F1089" s="6">
        <f>IFERROR(VLOOKUP(A1089,Orders!A:B,2,FALSE),"")</f>
        <v>38002</v>
      </c>
      <c r="G1089" s="6">
        <f>IFERROR(VLOOKUP(A1089,Orders!A:C,3,FALSE),"")</f>
        <v>38010</v>
      </c>
      <c r="H1089" s="6">
        <f>IFERROR(VLOOKUP(A1089,Orders!A:D,4,FALSE),"")</f>
        <v>38004</v>
      </c>
      <c r="I1089" t="str">
        <f>IFERROR(VLOOKUP(A1089,Orders!A:E,5,FALSE),"")</f>
        <v>Shipped</v>
      </c>
      <c r="J1089">
        <f>IFERROR(VLOOKUP(A1089,Orders!A:G,7,FALSE),"")</f>
        <v>141</v>
      </c>
      <c r="K1089">
        <f>IFERROR(VLOOKUP(J1089,Customers!A:L,12,FALSE),"")</f>
        <v>1370</v>
      </c>
      <c r="L1089">
        <f>IFERROR(VLOOKUP(J1089,Customers!A:M,13,FALSE),"")</f>
        <v>227600</v>
      </c>
      <c r="M1089" t="str">
        <f>IFERROR(VLOOKUP(J1089,Customers!A:H,8,FALSE),"")</f>
        <v>Madrid</v>
      </c>
      <c r="N1089">
        <f>IFERROR(VLOOKUP(K1089,Employees!A:F,6,FALSE),"")</f>
        <v>4</v>
      </c>
      <c r="O1089" t="str">
        <f>IFERROR(VLOOKUP(N1089,Offices!A:B,2,FALSE),"")</f>
        <v>Paris</v>
      </c>
      <c r="P1089" s="6">
        <f>IFERROR(VLOOKUP(J1089,Payments!A:C,3,FALSE),"")</f>
        <v>37821</v>
      </c>
      <c r="Q1089">
        <f>IFERROR(VLOOKUP(J1089,Payments!A:D,4,FALSE),"")</f>
        <v>36251.03</v>
      </c>
      <c r="R1089" t="str">
        <f>IFERROR(VLOOKUP(B1089,Products!A:C,3,FALSE),"")</f>
        <v>Classic Cars</v>
      </c>
      <c r="S1089">
        <f>IFERROR(VLOOKUP(B1089,Products!A:G,7,FALSE),"")</f>
        <v>9772</v>
      </c>
      <c r="T1089">
        <f>IFERROR(VLOOKUP(B1089,Products!A:I,9,FALSE),"")</f>
        <v>142.25</v>
      </c>
      <c r="U1089">
        <f t="shared" si="128"/>
        <v>6</v>
      </c>
      <c r="V1089" t="str">
        <f t="shared" si="129"/>
        <v>Yes</v>
      </c>
      <c r="W1089">
        <f t="shared" si="130"/>
        <v>2004</v>
      </c>
      <c r="X1089">
        <f t="shared" si="131"/>
        <v>1</v>
      </c>
      <c r="Y1089">
        <f>IFERROR(VLOOKUP(B1089,Products!A:I,8,FALSE),"")</f>
        <v>93.89</v>
      </c>
      <c r="Z1089">
        <f t="shared" si="132"/>
        <v>5482.5199999999995</v>
      </c>
      <c r="AA1089">
        <f t="shared" si="133"/>
        <v>42.421983171796782</v>
      </c>
      <c r="AB1089">
        <f t="shared" si="134"/>
        <v>0</v>
      </c>
      <c r="AC1089">
        <f t="shared" si="135"/>
        <v>1633.03</v>
      </c>
    </row>
    <row r="1090" spans="1:29">
      <c r="A1090">
        <v>10212</v>
      </c>
      <c r="B1090" t="s">
        <v>222</v>
      </c>
      <c r="C1090">
        <v>40</v>
      </c>
      <c r="D1090">
        <v>117.48</v>
      </c>
      <c r="E1090">
        <v>7</v>
      </c>
      <c r="F1090" s="6">
        <f>IFERROR(VLOOKUP(A1090,Orders!A:B,2,FALSE),"")</f>
        <v>38002</v>
      </c>
      <c r="G1090" s="6">
        <f>IFERROR(VLOOKUP(A1090,Orders!A:C,3,FALSE),"")</f>
        <v>38010</v>
      </c>
      <c r="H1090" s="6">
        <f>IFERROR(VLOOKUP(A1090,Orders!A:D,4,FALSE),"")</f>
        <v>38004</v>
      </c>
      <c r="I1090" t="str">
        <f>IFERROR(VLOOKUP(A1090,Orders!A:E,5,FALSE),"")</f>
        <v>Shipped</v>
      </c>
      <c r="J1090">
        <f>IFERROR(VLOOKUP(A1090,Orders!A:G,7,FALSE),"")</f>
        <v>141</v>
      </c>
      <c r="K1090">
        <f>IFERROR(VLOOKUP(J1090,Customers!A:L,12,FALSE),"")</f>
        <v>1370</v>
      </c>
      <c r="L1090">
        <f>IFERROR(VLOOKUP(J1090,Customers!A:M,13,FALSE),"")</f>
        <v>227600</v>
      </c>
      <c r="M1090" t="str">
        <f>IFERROR(VLOOKUP(J1090,Customers!A:H,8,FALSE),"")</f>
        <v>Madrid</v>
      </c>
      <c r="N1090">
        <f>IFERROR(VLOOKUP(K1090,Employees!A:F,6,FALSE),"")</f>
        <v>4</v>
      </c>
      <c r="O1090" t="str">
        <f>IFERROR(VLOOKUP(N1090,Offices!A:B,2,FALSE),"")</f>
        <v>Paris</v>
      </c>
      <c r="P1090" s="6">
        <f>IFERROR(VLOOKUP(J1090,Payments!A:C,3,FALSE),"")</f>
        <v>37821</v>
      </c>
      <c r="Q1090">
        <f>IFERROR(VLOOKUP(J1090,Payments!A:D,4,FALSE),"")</f>
        <v>36251.03</v>
      </c>
      <c r="R1090" t="str">
        <f>IFERROR(VLOOKUP(B1090,Products!A:C,3,FALSE),"")</f>
        <v>Classic Cars</v>
      </c>
      <c r="S1090">
        <f>IFERROR(VLOOKUP(B1090,Products!A:G,7,FALSE),"")</f>
        <v>8164</v>
      </c>
      <c r="T1090">
        <f>IFERROR(VLOOKUP(B1090,Products!A:I,9,FALSE),"")</f>
        <v>132</v>
      </c>
      <c r="U1090">
        <f t="shared" ref="U1090:U1153" si="136">G1090-H1090</f>
        <v>6</v>
      </c>
      <c r="V1090" t="str">
        <f t="shared" ref="V1090:V1153" si="137">IF(OR(I1090="Shipped",I1090="Resolved"),IF(U1090&lt;=6,"Yes","No"),"")</f>
        <v>Yes</v>
      </c>
      <c r="W1090">
        <f t="shared" ref="W1090:W1153" si="138">YEAR(F1090)</f>
        <v>2004</v>
      </c>
      <c r="X1090">
        <f t="shared" ref="X1090:X1153" si="139">MONTH(F1090)</f>
        <v>1</v>
      </c>
      <c r="Y1090">
        <f>IFERROR(VLOOKUP(B1090,Products!A:I,8,FALSE),"")</f>
        <v>56.76</v>
      </c>
      <c r="Z1090">
        <f t="shared" ref="Z1090:Z1153" si="140">C1090*D1090</f>
        <v>4699.2</v>
      </c>
      <c r="AA1090">
        <f t="shared" ref="AA1090:AA1153" si="141">((D1090-Y1090)/Y1090)*100</f>
        <v>106.97674418604652</v>
      </c>
      <c r="AB1090">
        <f t="shared" ref="AB1090:AB1153" si="142">IF(AA1090&gt;=67, 1,0)</f>
        <v>1</v>
      </c>
      <c r="AC1090">
        <f t="shared" ref="AC1090:AC1153" si="143">C1090*(D1090-Y1090)</f>
        <v>2428.8000000000002</v>
      </c>
    </row>
    <row r="1091" spans="1:29">
      <c r="A1091">
        <v>10212</v>
      </c>
      <c r="B1091" t="s">
        <v>154</v>
      </c>
      <c r="C1091">
        <v>40</v>
      </c>
      <c r="D1091">
        <v>155.79</v>
      </c>
      <c r="E1091">
        <v>11</v>
      </c>
      <c r="F1091" s="6">
        <f>IFERROR(VLOOKUP(A1091,Orders!A:B,2,FALSE),"")</f>
        <v>38002</v>
      </c>
      <c r="G1091" s="6">
        <f>IFERROR(VLOOKUP(A1091,Orders!A:C,3,FALSE),"")</f>
        <v>38010</v>
      </c>
      <c r="H1091" s="6">
        <f>IFERROR(VLOOKUP(A1091,Orders!A:D,4,FALSE),"")</f>
        <v>38004</v>
      </c>
      <c r="I1091" t="str">
        <f>IFERROR(VLOOKUP(A1091,Orders!A:E,5,FALSE),"")</f>
        <v>Shipped</v>
      </c>
      <c r="J1091">
        <f>IFERROR(VLOOKUP(A1091,Orders!A:G,7,FALSE),"")</f>
        <v>141</v>
      </c>
      <c r="K1091">
        <f>IFERROR(VLOOKUP(J1091,Customers!A:L,12,FALSE),"")</f>
        <v>1370</v>
      </c>
      <c r="L1091">
        <f>IFERROR(VLOOKUP(J1091,Customers!A:M,13,FALSE),"")</f>
        <v>227600</v>
      </c>
      <c r="M1091" t="str">
        <f>IFERROR(VLOOKUP(J1091,Customers!A:H,8,FALSE),"")</f>
        <v>Madrid</v>
      </c>
      <c r="N1091">
        <f>IFERROR(VLOOKUP(K1091,Employees!A:F,6,FALSE),"")</f>
        <v>4</v>
      </c>
      <c r="O1091" t="str">
        <f>IFERROR(VLOOKUP(N1091,Offices!A:B,2,FALSE),"")</f>
        <v>Paris</v>
      </c>
      <c r="P1091" s="6">
        <f>IFERROR(VLOOKUP(J1091,Payments!A:C,3,FALSE),"")</f>
        <v>37821</v>
      </c>
      <c r="Q1091">
        <f>IFERROR(VLOOKUP(J1091,Payments!A:D,4,FALSE),"")</f>
        <v>36251.03</v>
      </c>
      <c r="R1091" t="str">
        <f>IFERROR(VLOOKUP(B1091,Products!A:C,3,FALSE),"")</f>
        <v>Classic Cars</v>
      </c>
      <c r="S1091">
        <f>IFERROR(VLOOKUP(B1091,Products!A:G,7,FALSE),"")</f>
        <v>8347</v>
      </c>
      <c r="T1091">
        <f>IFERROR(VLOOKUP(B1091,Products!A:I,9,FALSE),"")</f>
        <v>169.34</v>
      </c>
      <c r="U1091">
        <f t="shared" si="136"/>
        <v>6</v>
      </c>
      <c r="V1091" t="str">
        <f t="shared" si="137"/>
        <v>Yes</v>
      </c>
      <c r="W1091">
        <f t="shared" si="138"/>
        <v>2004</v>
      </c>
      <c r="X1091">
        <f t="shared" si="139"/>
        <v>1</v>
      </c>
      <c r="Y1091">
        <f>IFERROR(VLOOKUP(B1091,Products!A:I,8,FALSE),"")</f>
        <v>77.900000000000006</v>
      </c>
      <c r="Z1091">
        <f t="shared" si="140"/>
        <v>6231.5999999999995</v>
      </c>
      <c r="AA1091">
        <f t="shared" si="141"/>
        <v>99.987163029525007</v>
      </c>
      <c r="AB1091">
        <f t="shared" si="142"/>
        <v>1</v>
      </c>
      <c r="AC1091">
        <f t="shared" si="143"/>
        <v>3115.5999999999995</v>
      </c>
    </row>
    <row r="1092" spans="1:29">
      <c r="A1092">
        <v>10212</v>
      </c>
      <c r="B1092" t="s">
        <v>223</v>
      </c>
      <c r="C1092">
        <v>45</v>
      </c>
      <c r="D1092">
        <v>115.85</v>
      </c>
      <c r="E1092">
        <v>8</v>
      </c>
      <c r="F1092" s="6">
        <f>IFERROR(VLOOKUP(A1092,Orders!A:B,2,FALSE),"")</f>
        <v>38002</v>
      </c>
      <c r="G1092" s="6">
        <f>IFERROR(VLOOKUP(A1092,Orders!A:C,3,FALSE),"")</f>
        <v>38010</v>
      </c>
      <c r="H1092" s="6">
        <f>IFERROR(VLOOKUP(A1092,Orders!A:D,4,FALSE),"")</f>
        <v>38004</v>
      </c>
      <c r="I1092" t="str">
        <f>IFERROR(VLOOKUP(A1092,Orders!A:E,5,FALSE),"")</f>
        <v>Shipped</v>
      </c>
      <c r="J1092">
        <f>IFERROR(VLOOKUP(A1092,Orders!A:G,7,FALSE),"")</f>
        <v>141</v>
      </c>
      <c r="K1092">
        <f>IFERROR(VLOOKUP(J1092,Customers!A:L,12,FALSE),"")</f>
        <v>1370</v>
      </c>
      <c r="L1092">
        <f>IFERROR(VLOOKUP(J1092,Customers!A:M,13,FALSE),"")</f>
        <v>227600</v>
      </c>
      <c r="M1092" t="str">
        <f>IFERROR(VLOOKUP(J1092,Customers!A:H,8,FALSE),"")</f>
        <v>Madrid</v>
      </c>
      <c r="N1092">
        <f>IFERROR(VLOOKUP(K1092,Employees!A:F,6,FALSE),"")</f>
        <v>4</v>
      </c>
      <c r="O1092" t="str">
        <f>IFERROR(VLOOKUP(N1092,Offices!A:B,2,FALSE),"")</f>
        <v>Paris</v>
      </c>
      <c r="P1092" s="6">
        <f>IFERROR(VLOOKUP(J1092,Payments!A:C,3,FALSE),"")</f>
        <v>37821</v>
      </c>
      <c r="Q1092">
        <f>IFERROR(VLOOKUP(J1092,Payments!A:D,4,FALSE),"")</f>
        <v>36251.03</v>
      </c>
      <c r="R1092" t="str">
        <f>IFERROR(VLOOKUP(B1092,Products!A:C,3,FALSE),"")</f>
        <v>Classic Cars</v>
      </c>
      <c r="S1092">
        <f>IFERROR(VLOOKUP(B1092,Products!A:G,7,FALSE),"")</f>
        <v>8990</v>
      </c>
      <c r="T1092">
        <f>IFERROR(VLOOKUP(B1092,Products!A:I,9,FALSE),"")</f>
        <v>141.28</v>
      </c>
      <c r="U1092">
        <f t="shared" si="136"/>
        <v>6</v>
      </c>
      <c r="V1092" t="str">
        <f t="shared" si="137"/>
        <v>Yes</v>
      </c>
      <c r="W1092">
        <f t="shared" si="138"/>
        <v>2004</v>
      </c>
      <c r="X1092">
        <f t="shared" si="139"/>
        <v>1</v>
      </c>
      <c r="Y1092">
        <f>IFERROR(VLOOKUP(B1092,Products!A:I,8,FALSE),"")</f>
        <v>62.16</v>
      </c>
      <c r="Z1092">
        <f t="shared" si="140"/>
        <v>5213.25</v>
      </c>
      <c r="AA1092">
        <f t="shared" si="141"/>
        <v>86.373873873873876</v>
      </c>
      <c r="AB1092">
        <f t="shared" si="142"/>
        <v>1</v>
      </c>
      <c r="AC1092">
        <f t="shared" si="143"/>
        <v>2416.0499999999997</v>
      </c>
    </row>
    <row r="1093" spans="1:29">
      <c r="A1093">
        <v>10212</v>
      </c>
      <c r="B1093" t="s">
        <v>227</v>
      </c>
      <c r="C1093">
        <v>41</v>
      </c>
      <c r="D1093">
        <v>61.73</v>
      </c>
      <c r="E1093">
        <v>3</v>
      </c>
      <c r="F1093" s="6">
        <f>IFERROR(VLOOKUP(A1093,Orders!A:B,2,FALSE),"")</f>
        <v>38002</v>
      </c>
      <c r="G1093" s="6">
        <f>IFERROR(VLOOKUP(A1093,Orders!A:C,3,FALSE),"")</f>
        <v>38010</v>
      </c>
      <c r="H1093" s="6">
        <f>IFERROR(VLOOKUP(A1093,Orders!A:D,4,FALSE),"")</f>
        <v>38004</v>
      </c>
      <c r="I1093" t="str">
        <f>IFERROR(VLOOKUP(A1093,Orders!A:E,5,FALSE),"")</f>
        <v>Shipped</v>
      </c>
      <c r="J1093">
        <f>IFERROR(VLOOKUP(A1093,Orders!A:G,7,FALSE),"")</f>
        <v>141</v>
      </c>
      <c r="K1093">
        <f>IFERROR(VLOOKUP(J1093,Customers!A:L,12,FALSE),"")</f>
        <v>1370</v>
      </c>
      <c r="L1093">
        <f>IFERROR(VLOOKUP(J1093,Customers!A:M,13,FALSE),"")</f>
        <v>227600</v>
      </c>
      <c r="M1093" t="str">
        <f>IFERROR(VLOOKUP(J1093,Customers!A:H,8,FALSE),"")</f>
        <v>Madrid</v>
      </c>
      <c r="N1093">
        <f>IFERROR(VLOOKUP(K1093,Employees!A:F,6,FALSE),"")</f>
        <v>4</v>
      </c>
      <c r="O1093" t="str">
        <f>IFERROR(VLOOKUP(N1093,Offices!A:B,2,FALSE),"")</f>
        <v>Paris</v>
      </c>
      <c r="P1093" s="6">
        <f>IFERROR(VLOOKUP(J1093,Payments!A:C,3,FALSE),"")</f>
        <v>37821</v>
      </c>
      <c r="Q1093">
        <f>IFERROR(VLOOKUP(J1093,Payments!A:D,4,FALSE),"")</f>
        <v>36251.03</v>
      </c>
      <c r="R1093" t="str">
        <f>IFERROR(VLOOKUP(B1093,Products!A:C,3,FALSE),"")</f>
        <v>Classic Cars</v>
      </c>
      <c r="S1093">
        <f>IFERROR(VLOOKUP(B1093,Products!A:G,7,FALSE),"")</f>
        <v>1005</v>
      </c>
      <c r="T1093">
        <f>IFERROR(VLOOKUP(B1093,Products!A:I,9,FALSE),"")</f>
        <v>73.489999999999995</v>
      </c>
      <c r="U1093">
        <f t="shared" si="136"/>
        <v>6</v>
      </c>
      <c r="V1093" t="str">
        <f t="shared" si="137"/>
        <v>Yes</v>
      </c>
      <c r="W1093">
        <f t="shared" si="138"/>
        <v>2004</v>
      </c>
      <c r="X1093">
        <f t="shared" si="139"/>
        <v>1</v>
      </c>
      <c r="Y1093">
        <f>IFERROR(VLOOKUP(B1093,Products!A:I,8,FALSE),"")</f>
        <v>49.24</v>
      </c>
      <c r="Z1093">
        <f t="shared" si="140"/>
        <v>2530.9299999999998</v>
      </c>
      <c r="AA1093">
        <f t="shared" si="141"/>
        <v>25.365556458164086</v>
      </c>
      <c r="AB1093">
        <f t="shared" si="142"/>
        <v>0</v>
      </c>
      <c r="AC1093">
        <f t="shared" si="143"/>
        <v>512.0899999999998</v>
      </c>
    </row>
    <row r="1094" spans="1:29">
      <c r="A1094">
        <v>10212</v>
      </c>
      <c r="B1094" t="s">
        <v>228</v>
      </c>
      <c r="C1094">
        <v>45</v>
      </c>
      <c r="D1094">
        <v>43.27</v>
      </c>
      <c r="E1094">
        <v>5</v>
      </c>
      <c r="F1094" s="6">
        <f>IFERROR(VLOOKUP(A1094,Orders!A:B,2,FALSE),"")</f>
        <v>38002</v>
      </c>
      <c r="G1094" s="6">
        <f>IFERROR(VLOOKUP(A1094,Orders!A:C,3,FALSE),"")</f>
        <v>38010</v>
      </c>
      <c r="H1094" s="6">
        <f>IFERROR(VLOOKUP(A1094,Orders!A:D,4,FALSE),"")</f>
        <v>38004</v>
      </c>
      <c r="I1094" t="str">
        <f>IFERROR(VLOOKUP(A1094,Orders!A:E,5,FALSE),"")</f>
        <v>Shipped</v>
      </c>
      <c r="J1094">
        <f>IFERROR(VLOOKUP(A1094,Orders!A:G,7,FALSE),"")</f>
        <v>141</v>
      </c>
      <c r="K1094">
        <f>IFERROR(VLOOKUP(J1094,Customers!A:L,12,FALSE),"")</f>
        <v>1370</v>
      </c>
      <c r="L1094">
        <f>IFERROR(VLOOKUP(J1094,Customers!A:M,13,FALSE),"")</f>
        <v>227600</v>
      </c>
      <c r="M1094" t="str">
        <f>IFERROR(VLOOKUP(J1094,Customers!A:H,8,FALSE),"")</f>
        <v>Madrid</v>
      </c>
      <c r="N1094">
        <f>IFERROR(VLOOKUP(K1094,Employees!A:F,6,FALSE),"")</f>
        <v>4</v>
      </c>
      <c r="O1094" t="str">
        <f>IFERROR(VLOOKUP(N1094,Offices!A:B,2,FALSE),"")</f>
        <v>Paris</v>
      </c>
      <c r="P1094" s="6">
        <f>IFERROR(VLOOKUP(J1094,Payments!A:C,3,FALSE),"")</f>
        <v>37821</v>
      </c>
      <c r="Q1094">
        <f>IFERROR(VLOOKUP(J1094,Payments!A:D,4,FALSE),"")</f>
        <v>36251.03</v>
      </c>
      <c r="R1094" t="str">
        <f>IFERROR(VLOOKUP(B1094,Products!A:C,3,FALSE),"")</f>
        <v>Classic Cars</v>
      </c>
      <c r="S1094">
        <f>IFERROR(VLOOKUP(B1094,Products!A:G,7,FALSE),"")</f>
        <v>8197</v>
      </c>
      <c r="T1094">
        <f>IFERROR(VLOOKUP(B1094,Products!A:I,9,FALSE),"")</f>
        <v>50.31</v>
      </c>
      <c r="U1094">
        <f t="shared" si="136"/>
        <v>6</v>
      </c>
      <c r="V1094" t="str">
        <f t="shared" si="137"/>
        <v>Yes</v>
      </c>
      <c r="W1094">
        <f t="shared" si="138"/>
        <v>2004</v>
      </c>
      <c r="X1094">
        <f t="shared" si="139"/>
        <v>1</v>
      </c>
      <c r="Y1094">
        <f>IFERROR(VLOOKUP(B1094,Products!A:I,8,FALSE),"")</f>
        <v>29.18</v>
      </c>
      <c r="Z1094">
        <f t="shared" si="140"/>
        <v>1947.15</v>
      </c>
      <c r="AA1094">
        <f t="shared" si="141"/>
        <v>48.286497601096656</v>
      </c>
      <c r="AB1094">
        <f t="shared" si="142"/>
        <v>0</v>
      </c>
      <c r="AC1094">
        <f t="shared" si="143"/>
        <v>634.05000000000018</v>
      </c>
    </row>
    <row r="1095" spans="1:29">
      <c r="A1095">
        <v>10212</v>
      </c>
      <c r="B1095" t="s">
        <v>229</v>
      </c>
      <c r="C1095">
        <v>45</v>
      </c>
      <c r="D1095">
        <v>81.78</v>
      </c>
      <c r="E1095">
        <v>1</v>
      </c>
      <c r="F1095" s="6">
        <f>IFERROR(VLOOKUP(A1095,Orders!A:B,2,FALSE),"")</f>
        <v>38002</v>
      </c>
      <c r="G1095" s="6">
        <f>IFERROR(VLOOKUP(A1095,Orders!A:C,3,FALSE),"")</f>
        <v>38010</v>
      </c>
      <c r="H1095" s="6">
        <f>IFERROR(VLOOKUP(A1095,Orders!A:D,4,FALSE),"")</f>
        <v>38004</v>
      </c>
      <c r="I1095" t="str">
        <f>IFERROR(VLOOKUP(A1095,Orders!A:E,5,FALSE),"")</f>
        <v>Shipped</v>
      </c>
      <c r="J1095">
        <f>IFERROR(VLOOKUP(A1095,Orders!A:G,7,FALSE),"")</f>
        <v>141</v>
      </c>
      <c r="K1095">
        <f>IFERROR(VLOOKUP(J1095,Customers!A:L,12,FALSE),"")</f>
        <v>1370</v>
      </c>
      <c r="L1095">
        <f>IFERROR(VLOOKUP(J1095,Customers!A:M,13,FALSE),"")</f>
        <v>227600</v>
      </c>
      <c r="M1095" t="str">
        <f>IFERROR(VLOOKUP(J1095,Customers!A:H,8,FALSE),"")</f>
        <v>Madrid</v>
      </c>
      <c r="N1095">
        <f>IFERROR(VLOOKUP(K1095,Employees!A:F,6,FALSE),"")</f>
        <v>4</v>
      </c>
      <c r="O1095" t="str">
        <f>IFERROR(VLOOKUP(N1095,Offices!A:B,2,FALSE),"")</f>
        <v>Paris</v>
      </c>
      <c r="P1095" s="6">
        <f>IFERROR(VLOOKUP(J1095,Payments!A:C,3,FALSE),"")</f>
        <v>37821</v>
      </c>
      <c r="Q1095">
        <f>IFERROR(VLOOKUP(J1095,Payments!A:D,4,FALSE),"")</f>
        <v>36251.03</v>
      </c>
      <c r="R1095" t="str">
        <f>IFERROR(VLOOKUP(B1095,Products!A:C,3,FALSE),"")</f>
        <v>Classic Cars</v>
      </c>
      <c r="S1095">
        <f>IFERROR(VLOOKUP(B1095,Products!A:G,7,FALSE),"")</f>
        <v>2350</v>
      </c>
      <c r="T1095">
        <f>IFERROR(VLOOKUP(B1095,Products!A:I,9,FALSE),"")</f>
        <v>90.87</v>
      </c>
      <c r="U1095">
        <f t="shared" si="136"/>
        <v>6</v>
      </c>
      <c r="V1095" t="str">
        <f t="shared" si="137"/>
        <v>Yes</v>
      </c>
      <c r="W1095">
        <f t="shared" si="138"/>
        <v>2004</v>
      </c>
      <c r="X1095">
        <f t="shared" si="139"/>
        <v>1</v>
      </c>
      <c r="Y1095">
        <f>IFERROR(VLOOKUP(B1095,Products!A:I,8,FALSE),"")</f>
        <v>47.25</v>
      </c>
      <c r="Z1095">
        <f t="shared" si="140"/>
        <v>3680.1</v>
      </c>
      <c r="AA1095">
        <f t="shared" si="141"/>
        <v>73.079365079365076</v>
      </c>
      <c r="AB1095">
        <f t="shared" si="142"/>
        <v>1</v>
      </c>
      <c r="AC1095">
        <f t="shared" si="143"/>
        <v>1553.8500000000001</v>
      </c>
    </row>
    <row r="1096" spans="1:29">
      <c r="A1096">
        <v>10212</v>
      </c>
      <c r="B1096" t="s">
        <v>224</v>
      </c>
      <c r="C1096">
        <v>34</v>
      </c>
      <c r="D1096">
        <v>37.380000000000003</v>
      </c>
      <c r="E1096">
        <v>12</v>
      </c>
      <c r="F1096" s="6">
        <f>IFERROR(VLOOKUP(A1096,Orders!A:B,2,FALSE),"")</f>
        <v>38002</v>
      </c>
      <c r="G1096" s="6">
        <f>IFERROR(VLOOKUP(A1096,Orders!A:C,3,FALSE),"")</f>
        <v>38010</v>
      </c>
      <c r="H1096" s="6">
        <f>IFERROR(VLOOKUP(A1096,Orders!A:D,4,FALSE),"")</f>
        <v>38004</v>
      </c>
      <c r="I1096" t="str">
        <f>IFERROR(VLOOKUP(A1096,Orders!A:E,5,FALSE),"")</f>
        <v>Shipped</v>
      </c>
      <c r="J1096">
        <f>IFERROR(VLOOKUP(A1096,Orders!A:G,7,FALSE),"")</f>
        <v>141</v>
      </c>
      <c r="K1096">
        <f>IFERROR(VLOOKUP(J1096,Customers!A:L,12,FALSE),"")</f>
        <v>1370</v>
      </c>
      <c r="L1096">
        <f>IFERROR(VLOOKUP(J1096,Customers!A:M,13,FALSE),"")</f>
        <v>227600</v>
      </c>
      <c r="M1096" t="str">
        <f>IFERROR(VLOOKUP(J1096,Customers!A:H,8,FALSE),"")</f>
        <v>Madrid</v>
      </c>
      <c r="N1096">
        <f>IFERROR(VLOOKUP(K1096,Employees!A:F,6,FALSE),"")</f>
        <v>4</v>
      </c>
      <c r="O1096" t="str">
        <f>IFERROR(VLOOKUP(N1096,Offices!A:B,2,FALSE),"")</f>
        <v>Paris</v>
      </c>
      <c r="P1096" s="6">
        <f>IFERROR(VLOOKUP(J1096,Payments!A:C,3,FALSE),"")</f>
        <v>37821</v>
      </c>
      <c r="Q1096">
        <f>IFERROR(VLOOKUP(J1096,Payments!A:D,4,FALSE),"")</f>
        <v>36251.03</v>
      </c>
      <c r="R1096" t="str">
        <f>IFERROR(VLOOKUP(B1096,Products!A:C,3,FALSE),"")</f>
        <v>Classic Cars</v>
      </c>
      <c r="S1096">
        <f>IFERROR(VLOOKUP(B1096,Products!A:G,7,FALSE),"")</f>
        <v>7723</v>
      </c>
      <c r="T1096">
        <f>IFERROR(VLOOKUP(B1096,Products!A:I,9,FALSE),"")</f>
        <v>37.76</v>
      </c>
      <c r="U1096">
        <f t="shared" si="136"/>
        <v>6</v>
      </c>
      <c r="V1096" t="str">
        <f t="shared" si="137"/>
        <v>Yes</v>
      </c>
      <c r="W1096">
        <f t="shared" si="138"/>
        <v>2004</v>
      </c>
      <c r="X1096">
        <f t="shared" si="139"/>
        <v>1</v>
      </c>
      <c r="Y1096">
        <f>IFERROR(VLOOKUP(B1096,Products!A:I,8,FALSE),"")</f>
        <v>16.239999999999998</v>
      </c>
      <c r="Z1096">
        <f t="shared" si="140"/>
        <v>1270.92</v>
      </c>
      <c r="AA1096">
        <f t="shared" si="141"/>
        <v>130.17241379310349</v>
      </c>
      <c r="AB1096">
        <f t="shared" si="142"/>
        <v>1</v>
      </c>
      <c r="AC1096">
        <f t="shared" si="143"/>
        <v>718.7600000000001</v>
      </c>
    </row>
    <row r="1097" spans="1:29">
      <c r="A1097">
        <v>10212</v>
      </c>
      <c r="B1097" t="s">
        <v>231</v>
      </c>
      <c r="C1097">
        <v>27</v>
      </c>
      <c r="D1097">
        <v>77.91</v>
      </c>
      <c r="E1097">
        <v>2</v>
      </c>
      <c r="F1097" s="6">
        <f>IFERROR(VLOOKUP(A1097,Orders!A:B,2,FALSE),"")</f>
        <v>38002</v>
      </c>
      <c r="G1097" s="6">
        <f>IFERROR(VLOOKUP(A1097,Orders!A:C,3,FALSE),"")</f>
        <v>38010</v>
      </c>
      <c r="H1097" s="6">
        <f>IFERROR(VLOOKUP(A1097,Orders!A:D,4,FALSE),"")</f>
        <v>38004</v>
      </c>
      <c r="I1097" t="str">
        <f>IFERROR(VLOOKUP(A1097,Orders!A:E,5,FALSE),"")</f>
        <v>Shipped</v>
      </c>
      <c r="J1097">
        <f>IFERROR(VLOOKUP(A1097,Orders!A:G,7,FALSE),"")</f>
        <v>141</v>
      </c>
      <c r="K1097">
        <f>IFERROR(VLOOKUP(J1097,Customers!A:L,12,FALSE),"")</f>
        <v>1370</v>
      </c>
      <c r="L1097">
        <f>IFERROR(VLOOKUP(J1097,Customers!A:M,13,FALSE),"")</f>
        <v>227600</v>
      </c>
      <c r="M1097" t="str">
        <f>IFERROR(VLOOKUP(J1097,Customers!A:H,8,FALSE),"")</f>
        <v>Madrid</v>
      </c>
      <c r="N1097">
        <f>IFERROR(VLOOKUP(K1097,Employees!A:F,6,FALSE),"")</f>
        <v>4</v>
      </c>
      <c r="O1097" t="str">
        <f>IFERROR(VLOOKUP(N1097,Offices!A:B,2,FALSE),"")</f>
        <v>Paris</v>
      </c>
      <c r="P1097" s="6">
        <f>IFERROR(VLOOKUP(J1097,Payments!A:C,3,FALSE),"")</f>
        <v>37821</v>
      </c>
      <c r="Q1097">
        <f>IFERROR(VLOOKUP(J1097,Payments!A:D,4,FALSE),"")</f>
        <v>36251.03</v>
      </c>
      <c r="R1097" t="str">
        <f>IFERROR(VLOOKUP(B1097,Products!A:C,3,FALSE),"")</f>
        <v>Classic Cars</v>
      </c>
      <c r="S1097">
        <f>IFERROR(VLOOKUP(B1097,Products!A:G,7,FALSE),"")</f>
        <v>4695</v>
      </c>
      <c r="T1097">
        <f>IFERROR(VLOOKUP(B1097,Products!A:I,9,FALSE),"")</f>
        <v>85.61</v>
      </c>
      <c r="U1097">
        <f t="shared" si="136"/>
        <v>6</v>
      </c>
      <c r="V1097" t="str">
        <f t="shared" si="137"/>
        <v>Yes</v>
      </c>
      <c r="W1097">
        <f t="shared" si="138"/>
        <v>2004</v>
      </c>
      <c r="X1097">
        <f t="shared" si="139"/>
        <v>1</v>
      </c>
      <c r="Y1097">
        <f>IFERROR(VLOOKUP(B1097,Products!A:I,8,FALSE),"")</f>
        <v>50.51</v>
      </c>
      <c r="Z1097">
        <f t="shared" si="140"/>
        <v>2103.5699999999997</v>
      </c>
      <c r="AA1097">
        <f t="shared" si="141"/>
        <v>54.246683824985155</v>
      </c>
      <c r="AB1097">
        <f t="shared" si="142"/>
        <v>0</v>
      </c>
      <c r="AC1097">
        <f t="shared" si="143"/>
        <v>739.8</v>
      </c>
    </row>
    <row r="1098" spans="1:29">
      <c r="A1098">
        <v>10212</v>
      </c>
      <c r="B1098" t="s">
        <v>232</v>
      </c>
      <c r="C1098">
        <v>46</v>
      </c>
      <c r="D1098">
        <v>100.66</v>
      </c>
      <c r="E1098">
        <v>4</v>
      </c>
      <c r="F1098" s="6">
        <f>IFERROR(VLOOKUP(A1098,Orders!A:B,2,FALSE),"")</f>
        <v>38002</v>
      </c>
      <c r="G1098" s="6">
        <f>IFERROR(VLOOKUP(A1098,Orders!A:C,3,FALSE),"")</f>
        <v>38010</v>
      </c>
      <c r="H1098" s="6">
        <f>IFERROR(VLOOKUP(A1098,Orders!A:D,4,FALSE),"")</f>
        <v>38004</v>
      </c>
      <c r="I1098" t="str">
        <f>IFERROR(VLOOKUP(A1098,Orders!A:E,5,FALSE),"")</f>
        <v>Shipped</v>
      </c>
      <c r="J1098">
        <f>IFERROR(VLOOKUP(A1098,Orders!A:G,7,FALSE),"")</f>
        <v>141</v>
      </c>
      <c r="K1098">
        <f>IFERROR(VLOOKUP(J1098,Customers!A:L,12,FALSE),"")</f>
        <v>1370</v>
      </c>
      <c r="L1098">
        <f>IFERROR(VLOOKUP(J1098,Customers!A:M,13,FALSE),"")</f>
        <v>227600</v>
      </c>
      <c r="M1098" t="str">
        <f>IFERROR(VLOOKUP(J1098,Customers!A:H,8,FALSE),"")</f>
        <v>Madrid</v>
      </c>
      <c r="N1098">
        <f>IFERROR(VLOOKUP(K1098,Employees!A:F,6,FALSE),"")</f>
        <v>4</v>
      </c>
      <c r="O1098" t="str">
        <f>IFERROR(VLOOKUP(N1098,Offices!A:B,2,FALSE),"")</f>
        <v>Paris</v>
      </c>
      <c r="P1098" s="6">
        <f>IFERROR(VLOOKUP(J1098,Payments!A:C,3,FALSE),"")</f>
        <v>37821</v>
      </c>
      <c r="Q1098">
        <f>IFERROR(VLOOKUP(J1098,Payments!A:D,4,FALSE),"")</f>
        <v>36251.03</v>
      </c>
      <c r="R1098" t="str">
        <f>IFERROR(VLOOKUP(B1098,Products!A:C,3,FALSE),"")</f>
        <v>Classic Cars</v>
      </c>
      <c r="S1098">
        <f>IFERROR(VLOOKUP(B1098,Products!A:G,7,FALSE),"")</f>
        <v>9446</v>
      </c>
      <c r="T1098">
        <f>IFERROR(VLOOKUP(B1098,Products!A:I,9,FALSE),"")</f>
        <v>107.08</v>
      </c>
      <c r="U1098">
        <f t="shared" si="136"/>
        <v>6</v>
      </c>
      <c r="V1098" t="str">
        <f t="shared" si="137"/>
        <v>Yes</v>
      </c>
      <c r="W1098">
        <f t="shared" si="138"/>
        <v>2004</v>
      </c>
      <c r="X1098">
        <f t="shared" si="139"/>
        <v>1</v>
      </c>
      <c r="Y1098">
        <f>IFERROR(VLOOKUP(B1098,Products!A:I,8,FALSE),"")</f>
        <v>62.11</v>
      </c>
      <c r="Z1098">
        <f t="shared" si="140"/>
        <v>4630.3599999999997</v>
      </c>
      <c r="AA1098">
        <f t="shared" si="141"/>
        <v>62.067299951698594</v>
      </c>
      <c r="AB1098">
        <f t="shared" si="142"/>
        <v>0</v>
      </c>
      <c r="AC1098">
        <f t="shared" si="143"/>
        <v>1773.3</v>
      </c>
    </row>
    <row r="1099" spans="1:29">
      <c r="A1099">
        <v>10212</v>
      </c>
      <c r="B1099" t="s">
        <v>215</v>
      </c>
      <c r="C1099">
        <v>49</v>
      </c>
      <c r="D1099">
        <v>117.96</v>
      </c>
      <c r="E1099">
        <v>13</v>
      </c>
      <c r="F1099" s="6">
        <f>IFERROR(VLOOKUP(A1099,Orders!A:B,2,FALSE),"")</f>
        <v>38002</v>
      </c>
      <c r="G1099" s="6">
        <f>IFERROR(VLOOKUP(A1099,Orders!A:C,3,FALSE),"")</f>
        <v>38010</v>
      </c>
      <c r="H1099" s="6">
        <f>IFERROR(VLOOKUP(A1099,Orders!A:D,4,FALSE),"")</f>
        <v>38004</v>
      </c>
      <c r="I1099" t="str">
        <f>IFERROR(VLOOKUP(A1099,Orders!A:E,5,FALSE),"")</f>
        <v>Shipped</v>
      </c>
      <c r="J1099">
        <f>IFERROR(VLOOKUP(A1099,Orders!A:G,7,FALSE),"")</f>
        <v>141</v>
      </c>
      <c r="K1099">
        <f>IFERROR(VLOOKUP(J1099,Customers!A:L,12,FALSE),"")</f>
        <v>1370</v>
      </c>
      <c r="L1099">
        <f>IFERROR(VLOOKUP(J1099,Customers!A:M,13,FALSE),"")</f>
        <v>227600</v>
      </c>
      <c r="M1099" t="str">
        <f>IFERROR(VLOOKUP(J1099,Customers!A:H,8,FALSE),"")</f>
        <v>Madrid</v>
      </c>
      <c r="N1099">
        <f>IFERROR(VLOOKUP(K1099,Employees!A:F,6,FALSE),"")</f>
        <v>4</v>
      </c>
      <c r="O1099" t="str">
        <f>IFERROR(VLOOKUP(N1099,Offices!A:B,2,FALSE),"")</f>
        <v>Paris</v>
      </c>
      <c r="P1099" s="6">
        <f>IFERROR(VLOOKUP(J1099,Payments!A:C,3,FALSE),"")</f>
        <v>37821</v>
      </c>
      <c r="Q1099">
        <f>IFERROR(VLOOKUP(J1099,Payments!A:D,4,FALSE),"")</f>
        <v>36251.03</v>
      </c>
      <c r="R1099" t="str">
        <f>IFERROR(VLOOKUP(B1099,Products!A:C,3,FALSE),"")</f>
        <v>Classic Cars</v>
      </c>
      <c r="S1099">
        <f>IFERROR(VLOOKUP(B1099,Products!A:G,7,FALSE),"")</f>
        <v>6600</v>
      </c>
      <c r="T1099">
        <f>IFERROR(VLOOKUP(B1099,Products!A:I,9,FALSE),"")</f>
        <v>140.43</v>
      </c>
      <c r="U1099">
        <f t="shared" si="136"/>
        <v>6</v>
      </c>
      <c r="V1099" t="str">
        <f t="shared" si="137"/>
        <v>Yes</v>
      </c>
      <c r="W1099">
        <f t="shared" si="138"/>
        <v>2004</v>
      </c>
      <c r="X1099">
        <f t="shared" si="139"/>
        <v>1</v>
      </c>
      <c r="Y1099">
        <f>IFERROR(VLOOKUP(B1099,Products!A:I,8,FALSE),"")</f>
        <v>98.3</v>
      </c>
      <c r="Z1099">
        <f t="shared" si="140"/>
        <v>5780.04</v>
      </c>
      <c r="AA1099">
        <f t="shared" si="141"/>
        <v>20</v>
      </c>
      <c r="AB1099">
        <f t="shared" si="142"/>
        <v>0</v>
      </c>
      <c r="AC1099">
        <f t="shared" si="143"/>
        <v>963.3399999999998</v>
      </c>
    </row>
    <row r="1100" spans="1:29">
      <c r="A1100">
        <v>10213</v>
      </c>
      <c r="B1100" t="s">
        <v>126</v>
      </c>
      <c r="C1100">
        <v>38</v>
      </c>
      <c r="D1100">
        <v>84.67</v>
      </c>
      <c r="E1100">
        <v>1</v>
      </c>
      <c r="F1100" s="6">
        <f>IFERROR(VLOOKUP(A1100,Orders!A:B,2,FALSE),"")</f>
        <v>38008</v>
      </c>
      <c r="G1100" s="6">
        <f>IFERROR(VLOOKUP(A1100,Orders!A:C,3,FALSE),"")</f>
        <v>38014</v>
      </c>
      <c r="H1100" s="6">
        <f>IFERROR(VLOOKUP(A1100,Orders!A:D,4,FALSE),"")</f>
        <v>38013</v>
      </c>
      <c r="I1100" t="str">
        <f>IFERROR(VLOOKUP(A1100,Orders!A:E,5,FALSE),"")</f>
        <v>Shipped</v>
      </c>
      <c r="J1100">
        <f>IFERROR(VLOOKUP(A1100,Orders!A:G,7,FALSE),"")</f>
        <v>489</v>
      </c>
      <c r="K1100">
        <f>IFERROR(VLOOKUP(J1100,Customers!A:L,12,FALSE),"")</f>
        <v>1501</v>
      </c>
      <c r="L1100">
        <f>IFERROR(VLOOKUP(J1100,Customers!A:M,13,FALSE),"")</f>
        <v>43300</v>
      </c>
      <c r="M1100" t="str">
        <f>IFERROR(VLOOKUP(J1100,Customers!A:H,8,FALSE),"")</f>
        <v>London</v>
      </c>
      <c r="N1100">
        <f>IFERROR(VLOOKUP(K1100,Employees!A:F,6,FALSE),"")</f>
        <v>7</v>
      </c>
      <c r="O1100" t="str">
        <f>IFERROR(VLOOKUP(N1100,Offices!A:B,2,FALSE),"")</f>
        <v>London</v>
      </c>
      <c r="P1100" s="6">
        <f>IFERROR(VLOOKUP(J1100,Payments!A:C,3,FALSE),"")</f>
        <v>37959</v>
      </c>
      <c r="Q1100">
        <f>IFERROR(VLOOKUP(J1100,Payments!A:D,4,FALSE),"")</f>
        <v>22275.73</v>
      </c>
      <c r="R1100" t="str">
        <f>IFERROR(VLOOKUP(B1100,Products!A:C,3,FALSE),"")</f>
        <v>Vintage Cars</v>
      </c>
      <c r="S1100">
        <f>IFERROR(VLOOKUP(B1100,Products!A:G,7,FALSE),"")</f>
        <v>6553</v>
      </c>
      <c r="T1100">
        <f>IFERROR(VLOOKUP(B1100,Products!A:I,9,FALSE),"")</f>
        <v>92.03</v>
      </c>
      <c r="U1100">
        <f t="shared" si="136"/>
        <v>1</v>
      </c>
      <c r="V1100" t="str">
        <f t="shared" si="137"/>
        <v>Yes</v>
      </c>
      <c r="W1100">
        <f t="shared" si="138"/>
        <v>2004</v>
      </c>
      <c r="X1100">
        <f t="shared" si="139"/>
        <v>1</v>
      </c>
      <c r="Y1100">
        <f>IFERROR(VLOOKUP(B1100,Products!A:I,8,FALSE),"")</f>
        <v>43.26</v>
      </c>
      <c r="Z1100">
        <f t="shared" si="140"/>
        <v>3217.46</v>
      </c>
      <c r="AA1100">
        <f t="shared" si="141"/>
        <v>95.723532131299137</v>
      </c>
      <c r="AB1100">
        <f t="shared" si="142"/>
        <v>1</v>
      </c>
      <c r="AC1100">
        <f t="shared" si="143"/>
        <v>1573.5800000000002</v>
      </c>
    </row>
    <row r="1101" spans="1:29">
      <c r="A1101">
        <v>10213</v>
      </c>
      <c r="B1101" t="s">
        <v>226</v>
      </c>
      <c r="C1101">
        <v>25</v>
      </c>
      <c r="D1101">
        <v>58.44</v>
      </c>
      <c r="E1101">
        <v>2</v>
      </c>
      <c r="F1101" s="6">
        <f>IFERROR(VLOOKUP(A1101,Orders!A:B,2,FALSE),"")</f>
        <v>38008</v>
      </c>
      <c r="G1101" s="6">
        <f>IFERROR(VLOOKUP(A1101,Orders!A:C,3,FALSE),"")</f>
        <v>38014</v>
      </c>
      <c r="H1101" s="6">
        <f>IFERROR(VLOOKUP(A1101,Orders!A:D,4,FALSE),"")</f>
        <v>38013</v>
      </c>
      <c r="I1101" t="str">
        <f>IFERROR(VLOOKUP(A1101,Orders!A:E,5,FALSE),"")</f>
        <v>Shipped</v>
      </c>
      <c r="J1101">
        <f>IFERROR(VLOOKUP(A1101,Orders!A:G,7,FALSE),"")</f>
        <v>489</v>
      </c>
      <c r="K1101">
        <f>IFERROR(VLOOKUP(J1101,Customers!A:L,12,FALSE),"")</f>
        <v>1501</v>
      </c>
      <c r="L1101">
        <f>IFERROR(VLOOKUP(J1101,Customers!A:M,13,FALSE),"")</f>
        <v>43300</v>
      </c>
      <c r="M1101" t="str">
        <f>IFERROR(VLOOKUP(J1101,Customers!A:H,8,FALSE),"")</f>
        <v>London</v>
      </c>
      <c r="N1101">
        <f>IFERROR(VLOOKUP(K1101,Employees!A:F,6,FALSE),"")</f>
        <v>7</v>
      </c>
      <c r="O1101" t="str">
        <f>IFERROR(VLOOKUP(N1101,Offices!A:B,2,FALSE),"")</f>
        <v>London</v>
      </c>
      <c r="P1101" s="6">
        <f>IFERROR(VLOOKUP(J1101,Payments!A:C,3,FALSE),"")</f>
        <v>37959</v>
      </c>
      <c r="Q1101">
        <f>IFERROR(VLOOKUP(J1101,Payments!A:D,4,FALSE),"")</f>
        <v>22275.73</v>
      </c>
      <c r="R1101" t="str">
        <f>IFERROR(VLOOKUP(B1101,Products!A:C,3,FALSE),"")</f>
        <v>Classic Cars</v>
      </c>
      <c r="S1101">
        <f>IFERROR(VLOOKUP(B1101,Products!A:G,7,FALSE),"")</f>
        <v>3209</v>
      </c>
      <c r="T1101">
        <f>IFERROR(VLOOKUP(B1101,Products!A:I,9,FALSE),"")</f>
        <v>71.27</v>
      </c>
      <c r="U1101">
        <f t="shared" si="136"/>
        <v>1</v>
      </c>
      <c r="V1101" t="str">
        <f t="shared" si="137"/>
        <v>Yes</v>
      </c>
      <c r="W1101">
        <f t="shared" si="138"/>
        <v>2004</v>
      </c>
      <c r="X1101">
        <f t="shared" si="139"/>
        <v>1</v>
      </c>
      <c r="Y1101">
        <f>IFERROR(VLOOKUP(B1101,Products!A:I,8,FALSE),"")</f>
        <v>34.21</v>
      </c>
      <c r="Z1101">
        <f t="shared" si="140"/>
        <v>1461</v>
      </c>
      <c r="AA1101">
        <f t="shared" si="141"/>
        <v>70.827243496053768</v>
      </c>
      <c r="AB1101">
        <f t="shared" si="142"/>
        <v>1</v>
      </c>
      <c r="AC1101">
        <f t="shared" si="143"/>
        <v>605.74999999999989</v>
      </c>
    </row>
    <row r="1102" spans="1:29">
      <c r="A1102">
        <v>10213</v>
      </c>
      <c r="B1102" t="s">
        <v>230</v>
      </c>
      <c r="C1102">
        <v>27</v>
      </c>
      <c r="D1102">
        <v>97.48</v>
      </c>
      <c r="E1102">
        <v>3</v>
      </c>
      <c r="F1102" s="6">
        <f>IFERROR(VLOOKUP(A1102,Orders!A:B,2,FALSE),"")</f>
        <v>38008</v>
      </c>
      <c r="G1102" s="6">
        <f>IFERROR(VLOOKUP(A1102,Orders!A:C,3,FALSE),"")</f>
        <v>38014</v>
      </c>
      <c r="H1102" s="6">
        <f>IFERROR(VLOOKUP(A1102,Orders!A:D,4,FALSE),"")</f>
        <v>38013</v>
      </c>
      <c r="I1102" t="str">
        <f>IFERROR(VLOOKUP(A1102,Orders!A:E,5,FALSE),"")</f>
        <v>Shipped</v>
      </c>
      <c r="J1102">
        <f>IFERROR(VLOOKUP(A1102,Orders!A:G,7,FALSE),"")</f>
        <v>489</v>
      </c>
      <c r="K1102">
        <f>IFERROR(VLOOKUP(J1102,Customers!A:L,12,FALSE),"")</f>
        <v>1501</v>
      </c>
      <c r="L1102">
        <f>IFERROR(VLOOKUP(J1102,Customers!A:M,13,FALSE),"")</f>
        <v>43300</v>
      </c>
      <c r="M1102" t="str">
        <f>IFERROR(VLOOKUP(J1102,Customers!A:H,8,FALSE),"")</f>
        <v>London</v>
      </c>
      <c r="N1102">
        <f>IFERROR(VLOOKUP(K1102,Employees!A:F,6,FALSE),"")</f>
        <v>7</v>
      </c>
      <c r="O1102" t="str">
        <f>IFERROR(VLOOKUP(N1102,Offices!A:B,2,FALSE),"")</f>
        <v>London</v>
      </c>
      <c r="P1102" s="6">
        <f>IFERROR(VLOOKUP(J1102,Payments!A:C,3,FALSE),"")</f>
        <v>37959</v>
      </c>
      <c r="Q1102">
        <f>IFERROR(VLOOKUP(J1102,Payments!A:D,4,FALSE),"")</f>
        <v>22275.73</v>
      </c>
      <c r="R1102" t="str">
        <f>IFERROR(VLOOKUP(B1102,Products!A:C,3,FALSE),"")</f>
        <v>Classic Cars</v>
      </c>
      <c r="S1102">
        <f>IFERROR(VLOOKUP(B1102,Products!A:G,7,FALSE),"")</f>
        <v>1452</v>
      </c>
      <c r="T1102">
        <f>IFERROR(VLOOKUP(B1102,Products!A:I,9,FALSE),"")</f>
        <v>117.44</v>
      </c>
      <c r="U1102">
        <f t="shared" si="136"/>
        <v>1</v>
      </c>
      <c r="V1102" t="str">
        <f t="shared" si="137"/>
        <v>Yes</v>
      </c>
      <c r="W1102">
        <f t="shared" si="138"/>
        <v>2004</v>
      </c>
      <c r="X1102">
        <f t="shared" si="139"/>
        <v>1</v>
      </c>
      <c r="Y1102">
        <f>IFERROR(VLOOKUP(B1102,Products!A:I,8,FALSE),"")</f>
        <v>72.819999999999993</v>
      </c>
      <c r="Z1102">
        <f t="shared" si="140"/>
        <v>2631.96</v>
      </c>
      <c r="AA1102">
        <f t="shared" si="141"/>
        <v>33.864322988190075</v>
      </c>
      <c r="AB1102">
        <f t="shared" si="142"/>
        <v>0</v>
      </c>
      <c r="AC1102">
        <f t="shared" si="143"/>
        <v>665.82000000000028</v>
      </c>
    </row>
    <row r="1103" spans="1:29">
      <c r="A1103">
        <v>10214</v>
      </c>
      <c r="B1103" t="s">
        <v>124</v>
      </c>
      <c r="C1103">
        <v>30</v>
      </c>
      <c r="D1103">
        <v>166.6</v>
      </c>
      <c r="E1103">
        <v>7</v>
      </c>
      <c r="F1103" s="6">
        <f>IFERROR(VLOOKUP(A1103,Orders!A:B,2,FALSE),"")</f>
        <v>38012</v>
      </c>
      <c r="G1103" s="6">
        <f>IFERROR(VLOOKUP(A1103,Orders!A:C,3,FALSE),"")</f>
        <v>38021</v>
      </c>
      <c r="H1103" s="6">
        <f>IFERROR(VLOOKUP(A1103,Orders!A:D,4,FALSE),"")</f>
        <v>38015</v>
      </c>
      <c r="I1103" t="str">
        <f>IFERROR(VLOOKUP(A1103,Orders!A:E,5,FALSE),"")</f>
        <v>Shipped</v>
      </c>
      <c r="J1103">
        <f>IFERROR(VLOOKUP(A1103,Orders!A:G,7,FALSE),"")</f>
        <v>458</v>
      </c>
      <c r="K1103">
        <f>IFERROR(VLOOKUP(J1103,Customers!A:L,12,FALSE),"")</f>
        <v>1702</v>
      </c>
      <c r="L1103">
        <f>IFERROR(VLOOKUP(J1103,Customers!A:M,13,FALSE),"")</f>
        <v>104600</v>
      </c>
      <c r="M1103" t="str">
        <f>IFERROR(VLOOKUP(J1103,Customers!A:H,8,FALSE),"")</f>
        <v>Madrid</v>
      </c>
      <c r="N1103">
        <f>IFERROR(VLOOKUP(K1103,Employees!A:F,6,FALSE),"")</f>
        <v>4</v>
      </c>
      <c r="O1103" t="str">
        <f>IFERROR(VLOOKUP(N1103,Offices!A:B,2,FALSE),"")</f>
        <v>Paris</v>
      </c>
      <c r="P1103" s="6">
        <f>IFERROR(VLOOKUP(J1103,Payments!A:C,3,FALSE),"")</f>
        <v>38306</v>
      </c>
      <c r="Q1103">
        <f>IFERROR(VLOOKUP(J1103,Payments!A:D,4,FALSE),"")</f>
        <v>33145.56</v>
      </c>
      <c r="R1103" t="str">
        <f>IFERROR(VLOOKUP(B1103,Products!A:C,3,FALSE),"")</f>
        <v>Vintage Cars</v>
      </c>
      <c r="S1103">
        <f>IFERROR(VLOOKUP(B1103,Products!A:G,7,FALSE),"")</f>
        <v>2724</v>
      </c>
      <c r="T1103">
        <f>IFERROR(VLOOKUP(B1103,Products!A:I,9,FALSE),"")</f>
        <v>170</v>
      </c>
      <c r="U1103">
        <f t="shared" si="136"/>
        <v>6</v>
      </c>
      <c r="V1103" t="str">
        <f t="shared" si="137"/>
        <v>Yes</v>
      </c>
      <c r="W1103">
        <f t="shared" si="138"/>
        <v>2004</v>
      </c>
      <c r="X1103">
        <f t="shared" si="139"/>
        <v>1</v>
      </c>
      <c r="Y1103">
        <f>IFERROR(VLOOKUP(B1103,Products!A:I,8,FALSE),"")</f>
        <v>86.7</v>
      </c>
      <c r="Z1103">
        <f t="shared" si="140"/>
        <v>4998</v>
      </c>
      <c r="AA1103">
        <f t="shared" si="141"/>
        <v>92.156862745098024</v>
      </c>
      <c r="AB1103">
        <f t="shared" si="142"/>
        <v>1</v>
      </c>
      <c r="AC1103">
        <f t="shared" si="143"/>
        <v>2396.9999999999995</v>
      </c>
    </row>
    <row r="1104" spans="1:29">
      <c r="A1104">
        <v>10214</v>
      </c>
      <c r="B1104" t="s">
        <v>125</v>
      </c>
      <c r="C1104">
        <v>21</v>
      </c>
      <c r="D1104">
        <v>53.28</v>
      </c>
      <c r="E1104">
        <v>6</v>
      </c>
      <c r="F1104" s="6">
        <f>IFERROR(VLOOKUP(A1104,Orders!A:B,2,FALSE),"")</f>
        <v>38012</v>
      </c>
      <c r="G1104" s="6">
        <f>IFERROR(VLOOKUP(A1104,Orders!A:C,3,FALSE),"")</f>
        <v>38021</v>
      </c>
      <c r="H1104" s="6">
        <f>IFERROR(VLOOKUP(A1104,Orders!A:D,4,FALSE),"")</f>
        <v>38015</v>
      </c>
      <c r="I1104" t="str">
        <f>IFERROR(VLOOKUP(A1104,Orders!A:E,5,FALSE),"")</f>
        <v>Shipped</v>
      </c>
      <c r="J1104">
        <f>IFERROR(VLOOKUP(A1104,Orders!A:G,7,FALSE),"")</f>
        <v>458</v>
      </c>
      <c r="K1104">
        <f>IFERROR(VLOOKUP(J1104,Customers!A:L,12,FALSE),"")</f>
        <v>1702</v>
      </c>
      <c r="L1104">
        <f>IFERROR(VLOOKUP(J1104,Customers!A:M,13,FALSE),"")</f>
        <v>104600</v>
      </c>
      <c r="M1104" t="str">
        <f>IFERROR(VLOOKUP(J1104,Customers!A:H,8,FALSE),"")</f>
        <v>Madrid</v>
      </c>
      <c r="N1104">
        <f>IFERROR(VLOOKUP(K1104,Employees!A:F,6,FALSE),"")</f>
        <v>4</v>
      </c>
      <c r="O1104" t="str">
        <f>IFERROR(VLOOKUP(N1104,Offices!A:B,2,FALSE),"")</f>
        <v>Paris</v>
      </c>
      <c r="P1104" s="6">
        <f>IFERROR(VLOOKUP(J1104,Payments!A:C,3,FALSE),"")</f>
        <v>38306</v>
      </c>
      <c r="Q1104">
        <f>IFERROR(VLOOKUP(J1104,Payments!A:D,4,FALSE),"")</f>
        <v>33145.56</v>
      </c>
      <c r="R1104" t="str">
        <f>IFERROR(VLOOKUP(B1104,Products!A:C,3,FALSE),"")</f>
        <v>Vintage Cars</v>
      </c>
      <c r="S1104">
        <f>IFERROR(VLOOKUP(B1104,Products!A:G,7,FALSE),"")</f>
        <v>540</v>
      </c>
      <c r="T1104">
        <f>IFERROR(VLOOKUP(B1104,Products!A:I,9,FALSE),"")</f>
        <v>60.54</v>
      </c>
      <c r="U1104">
        <f t="shared" si="136"/>
        <v>6</v>
      </c>
      <c r="V1104" t="str">
        <f t="shared" si="137"/>
        <v>Yes</v>
      </c>
      <c r="W1104">
        <f t="shared" si="138"/>
        <v>2004</v>
      </c>
      <c r="X1104">
        <f t="shared" si="139"/>
        <v>1</v>
      </c>
      <c r="Y1104">
        <f>IFERROR(VLOOKUP(B1104,Products!A:I,8,FALSE),"")</f>
        <v>33.299999999999997</v>
      </c>
      <c r="Z1104">
        <f t="shared" si="140"/>
        <v>1118.8800000000001</v>
      </c>
      <c r="AA1104">
        <f t="shared" si="141"/>
        <v>60.000000000000021</v>
      </c>
      <c r="AB1104">
        <f t="shared" si="142"/>
        <v>0</v>
      </c>
      <c r="AC1104">
        <f t="shared" si="143"/>
        <v>419.5800000000001</v>
      </c>
    </row>
    <row r="1105" spans="1:29">
      <c r="A1105">
        <v>10214</v>
      </c>
      <c r="B1105" t="s">
        <v>128</v>
      </c>
      <c r="C1105">
        <v>27</v>
      </c>
      <c r="D1105">
        <v>125.86</v>
      </c>
      <c r="E1105">
        <v>4</v>
      </c>
      <c r="F1105" s="6">
        <f>IFERROR(VLOOKUP(A1105,Orders!A:B,2,FALSE),"")</f>
        <v>38012</v>
      </c>
      <c r="G1105" s="6">
        <f>IFERROR(VLOOKUP(A1105,Orders!A:C,3,FALSE),"")</f>
        <v>38021</v>
      </c>
      <c r="H1105" s="6">
        <f>IFERROR(VLOOKUP(A1105,Orders!A:D,4,FALSE),"")</f>
        <v>38015</v>
      </c>
      <c r="I1105" t="str">
        <f>IFERROR(VLOOKUP(A1105,Orders!A:E,5,FALSE),"")</f>
        <v>Shipped</v>
      </c>
      <c r="J1105">
        <f>IFERROR(VLOOKUP(A1105,Orders!A:G,7,FALSE),"")</f>
        <v>458</v>
      </c>
      <c r="K1105">
        <f>IFERROR(VLOOKUP(J1105,Customers!A:L,12,FALSE),"")</f>
        <v>1702</v>
      </c>
      <c r="L1105">
        <f>IFERROR(VLOOKUP(J1105,Customers!A:M,13,FALSE),"")</f>
        <v>104600</v>
      </c>
      <c r="M1105" t="str">
        <f>IFERROR(VLOOKUP(J1105,Customers!A:H,8,FALSE),"")</f>
        <v>Madrid</v>
      </c>
      <c r="N1105">
        <f>IFERROR(VLOOKUP(K1105,Employees!A:F,6,FALSE),"")</f>
        <v>4</v>
      </c>
      <c r="O1105" t="str">
        <f>IFERROR(VLOOKUP(N1105,Offices!A:B,2,FALSE),"")</f>
        <v>Paris</v>
      </c>
      <c r="P1105" s="6">
        <f>IFERROR(VLOOKUP(J1105,Payments!A:C,3,FALSE),"")</f>
        <v>38306</v>
      </c>
      <c r="Q1105">
        <f>IFERROR(VLOOKUP(J1105,Payments!A:D,4,FALSE),"")</f>
        <v>33145.56</v>
      </c>
      <c r="R1105" t="str">
        <f>IFERROR(VLOOKUP(B1105,Products!A:C,3,FALSE),"")</f>
        <v>Vintage Cars</v>
      </c>
      <c r="S1105">
        <f>IFERROR(VLOOKUP(B1105,Products!A:G,7,FALSE),"")</f>
        <v>9354</v>
      </c>
      <c r="T1105">
        <f>IFERROR(VLOOKUP(B1105,Products!A:I,9,FALSE),"")</f>
        <v>127.13</v>
      </c>
      <c r="U1105">
        <f t="shared" si="136"/>
        <v>6</v>
      </c>
      <c r="V1105" t="str">
        <f t="shared" si="137"/>
        <v>Yes</v>
      </c>
      <c r="W1105">
        <f t="shared" si="138"/>
        <v>2004</v>
      </c>
      <c r="X1105">
        <f t="shared" si="139"/>
        <v>1</v>
      </c>
      <c r="Y1105">
        <f>IFERROR(VLOOKUP(B1105,Products!A:I,8,FALSE),"")</f>
        <v>58.48</v>
      </c>
      <c r="Z1105">
        <f t="shared" si="140"/>
        <v>3398.22</v>
      </c>
      <c r="AA1105">
        <f t="shared" si="141"/>
        <v>115.21887824897401</v>
      </c>
      <c r="AB1105">
        <f t="shared" si="142"/>
        <v>1</v>
      </c>
      <c r="AC1105">
        <f t="shared" si="143"/>
        <v>1819.2599999999998</v>
      </c>
    </row>
    <row r="1106" spans="1:29">
      <c r="A1106">
        <v>10214</v>
      </c>
      <c r="B1106" t="s">
        <v>129</v>
      </c>
      <c r="C1106">
        <v>50</v>
      </c>
      <c r="D1106">
        <v>167.06</v>
      </c>
      <c r="E1106">
        <v>1</v>
      </c>
      <c r="F1106" s="6">
        <f>IFERROR(VLOOKUP(A1106,Orders!A:B,2,FALSE),"")</f>
        <v>38012</v>
      </c>
      <c r="G1106" s="6">
        <f>IFERROR(VLOOKUP(A1106,Orders!A:C,3,FALSE),"")</f>
        <v>38021</v>
      </c>
      <c r="H1106" s="6">
        <f>IFERROR(VLOOKUP(A1106,Orders!A:D,4,FALSE),"")</f>
        <v>38015</v>
      </c>
      <c r="I1106" t="str">
        <f>IFERROR(VLOOKUP(A1106,Orders!A:E,5,FALSE),"")</f>
        <v>Shipped</v>
      </c>
      <c r="J1106">
        <f>IFERROR(VLOOKUP(A1106,Orders!A:G,7,FALSE),"")</f>
        <v>458</v>
      </c>
      <c r="K1106">
        <f>IFERROR(VLOOKUP(J1106,Customers!A:L,12,FALSE),"")</f>
        <v>1702</v>
      </c>
      <c r="L1106">
        <f>IFERROR(VLOOKUP(J1106,Customers!A:M,13,FALSE),"")</f>
        <v>104600</v>
      </c>
      <c r="M1106" t="str">
        <f>IFERROR(VLOOKUP(J1106,Customers!A:H,8,FALSE),"")</f>
        <v>Madrid</v>
      </c>
      <c r="N1106">
        <f>IFERROR(VLOOKUP(K1106,Employees!A:F,6,FALSE),"")</f>
        <v>4</v>
      </c>
      <c r="O1106" t="str">
        <f>IFERROR(VLOOKUP(N1106,Offices!A:B,2,FALSE),"")</f>
        <v>Paris</v>
      </c>
      <c r="P1106" s="6">
        <f>IFERROR(VLOOKUP(J1106,Payments!A:C,3,FALSE),"")</f>
        <v>38306</v>
      </c>
      <c r="Q1106">
        <f>IFERROR(VLOOKUP(J1106,Payments!A:D,4,FALSE),"")</f>
        <v>33145.56</v>
      </c>
      <c r="R1106" t="str">
        <f>IFERROR(VLOOKUP(B1106,Products!A:C,3,FALSE),"")</f>
        <v>Vintage Cars</v>
      </c>
      <c r="S1106">
        <f>IFERROR(VLOOKUP(B1106,Products!A:G,7,FALSE),"")</f>
        <v>548</v>
      </c>
      <c r="T1106">
        <f>IFERROR(VLOOKUP(B1106,Products!A:I,9,FALSE),"")</f>
        <v>168.75</v>
      </c>
      <c r="U1106">
        <f t="shared" si="136"/>
        <v>6</v>
      </c>
      <c r="V1106" t="str">
        <f t="shared" si="137"/>
        <v>Yes</v>
      </c>
      <c r="W1106">
        <f t="shared" si="138"/>
        <v>2004</v>
      </c>
      <c r="X1106">
        <f t="shared" si="139"/>
        <v>1</v>
      </c>
      <c r="Y1106">
        <f>IFERROR(VLOOKUP(B1106,Products!A:I,8,FALSE),"")</f>
        <v>72.56</v>
      </c>
      <c r="Z1106">
        <f t="shared" si="140"/>
        <v>8353</v>
      </c>
      <c r="AA1106">
        <f t="shared" si="141"/>
        <v>130.23704520396913</v>
      </c>
      <c r="AB1106">
        <f t="shared" si="142"/>
        <v>1</v>
      </c>
      <c r="AC1106">
        <f t="shared" si="143"/>
        <v>4725</v>
      </c>
    </row>
    <row r="1107" spans="1:29">
      <c r="A1107">
        <v>10214</v>
      </c>
      <c r="B1107" t="s">
        <v>130</v>
      </c>
      <c r="C1107">
        <v>20</v>
      </c>
      <c r="D1107">
        <v>32.19</v>
      </c>
      <c r="E1107">
        <v>3</v>
      </c>
      <c r="F1107" s="6">
        <f>IFERROR(VLOOKUP(A1107,Orders!A:B,2,FALSE),"")</f>
        <v>38012</v>
      </c>
      <c r="G1107" s="6">
        <f>IFERROR(VLOOKUP(A1107,Orders!A:C,3,FALSE),"")</f>
        <v>38021</v>
      </c>
      <c r="H1107" s="6">
        <f>IFERROR(VLOOKUP(A1107,Orders!A:D,4,FALSE),"")</f>
        <v>38015</v>
      </c>
      <c r="I1107" t="str">
        <f>IFERROR(VLOOKUP(A1107,Orders!A:E,5,FALSE),"")</f>
        <v>Shipped</v>
      </c>
      <c r="J1107">
        <f>IFERROR(VLOOKUP(A1107,Orders!A:G,7,FALSE),"")</f>
        <v>458</v>
      </c>
      <c r="K1107">
        <f>IFERROR(VLOOKUP(J1107,Customers!A:L,12,FALSE),"")</f>
        <v>1702</v>
      </c>
      <c r="L1107">
        <f>IFERROR(VLOOKUP(J1107,Customers!A:M,13,FALSE),"")</f>
        <v>104600</v>
      </c>
      <c r="M1107" t="str">
        <f>IFERROR(VLOOKUP(J1107,Customers!A:H,8,FALSE),"")</f>
        <v>Madrid</v>
      </c>
      <c r="N1107">
        <f>IFERROR(VLOOKUP(K1107,Employees!A:F,6,FALSE),"")</f>
        <v>4</v>
      </c>
      <c r="O1107" t="str">
        <f>IFERROR(VLOOKUP(N1107,Offices!A:B,2,FALSE),"")</f>
        <v>Paris</v>
      </c>
      <c r="P1107" s="6">
        <f>IFERROR(VLOOKUP(J1107,Payments!A:C,3,FALSE),"")</f>
        <v>38306</v>
      </c>
      <c r="Q1107">
        <f>IFERROR(VLOOKUP(J1107,Payments!A:D,4,FALSE),"")</f>
        <v>33145.56</v>
      </c>
      <c r="R1107" t="str">
        <f>IFERROR(VLOOKUP(B1107,Products!A:C,3,FALSE),"")</f>
        <v>Vintage Cars</v>
      </c>
      <c r="S1107">
        <f>IFERROR(VLOOKUP(B1107,Products!A:G,7,FALSE),"")</f>
        <v>7332</v>
      </c>
      <c r="T1107">
        <f>IFERROR(VLOOKUP(B1107,Products!A:I,9,FALSE),"")</f>
        <v>33.19</v>
      </c>
      <c r="U1107">
        <f t="shared" si="136"/>
        <v>6</v>
      </c>
      <c r="V1107" t="str">
        <f t="shared" si="137"/>
        <v>Yes</v>
      </c>
      <c r="W1107">
        <f t="shared" si="138"/>
        <v>2004</v>
      </c>
      <c r="X1107">
        <f t="shared" si="139"/>
        <v>1</v>
      </c>
      <c r="Y1107">
        <f>IFERROR(VLOOKUP(B1107,Products!A:I,8,FALSE),"")</f>
        <v>22.57</v>
      </c>
      <c r="Z1107">
        <f t="shared" si="140"/>
        <v>643.79999999999995</v>
      </c>
      <c r="AA1107">
        <f t="shared" si="141"/>
        <v>42.62295081967212</v>
      </c>
      <c r="AB1107">
        <f t="shared" si="142"/>
        <v>0</v>
      </c>
      <c r="AC1107">
        <f t="shared" si="143"/>
        <v>192.39999999999995</v>
      </c>
    </row>
    <row r="1108" spans="1:29">
      <c r="A1108">
        <v>10214</v>
      </c>
      <c r="B1108" t="s">
        <v>131</v>
      </c>
      <c r="C1108">
        <v>49</v>
      </c>
      <c r="D1108">
        <v>39.869999999999997</v>
      </c>
      <c r="E1108">
        <v>2</v>
      </c>
      <c r="F1108" s="6">
        <f>IFERROR(VLOOKUP(A1108,Orders!A:B,2,FALSE),"")</f>
        <v>38012</v>
      </c>
      <c r="G1108" s="6">
        <f>IFERROR(VLOOKUP(A1108,Orders!A:C,3,FALSE),"")</f>
        <v>38021</v>
      </c>
      <c r="H1108" s="6">
        <f>IFERROR(VLOOKUP(A1108,Orders!A:D,4,FALSE),"")</f>
        <v>38015</v>
      </c>
      <c r="I1108" t="str">
        <f>IFERROR(VLOOKUP(A1108,Orders!A:E,5,FALSE),"")</f>
        <v>Shipped</v>
      </c>
      <c r="J1108">
        <f>IFERROR(VLOOKUP(A1108,Orders!A:G,7,FALSE),"")</f>
        <v>458</v>
      </c>
      <c r="K1108">
        <f>IFERROR(VLOOKUP(J1108,Customers!A:L,12,FALSE),"")</f>
        <v>1702</v>
      </c>
      <c r="L1108">
        <f>IFERROR(VLOOKUP(J1108,Customers!A:M,13,FALSE),"")</f>
        <v>104600</v>
      </c>
      <c r="M1108" t="str">
        <f>IFERROR(VLOOKUP(J1108,Customers!A:H,8,FALSE),"")</f>
        <v>Madrid</v>
      </c>
      <c r="N1108">
        <f>IFERROR(VLOOKUP(K1108,Employees!A:F,6,FALSE),"")</f>
        <v>4</v>
      </c>
      <c r="O1108" t="str">
        <f>IFERROR(VLOOKUP(N1108,Offices!A:B,2,FALSE),"")</f>
        <v>Paris</v>
      </c>
      <c r="P1108" s="6">
        <f>IFERROR(VLOOKUP(J1108,Payments!A:C,3,FALSE),"")</f>
        <v>38306</v>
      </c>
      <c r="Q1108">
        <f>IFERROR(VLOOKUP(J1108,Payments!A:D,4,FALSE),"")</f>
        <v>33145.56</v>
      </c>
      <c r="R1108" t="str">
        <f>IFERROR(VLOOKUP(B1108,Products!A:C,3,FALSE),"")</f>
        <v>Vintage Cars</v>
      </c>
      <c r="S1108">
        <f>IFERROR(VLOOKUP(B1108,Products!A:G,7,FALSE),"")</f>
        <v>2847</v>
      </c>
      <c r="T1108">
        <f>IFERROR(VLOOKUP(B1108,Products!A:I,9,FALSE),"")</f>
        <v>44.8</v>
      </c>
      <c r="U1108">
        <f t="shared" si="136"/>
        <v>6</v>
      </c>
      <c r="V1108" t="str">
        <f t="shared" si="137"/>
        <v>Yes</v>
      </c>
      <c r="W1108">
        <f t="shared" si="138"/>
        <v>2004</v>
      </c>
      <c r="X1108">
        <f t="shared" si="139"/>
        <v>1</v>
      </c>
      <c r="Y1108">
        <f>IFERROR(VLOOKUP(B1108,Products!A:I,8,FALSE),"")</f>
        <v>20.61</v>
      </c>
      <c r="Z1108">
        <f t="shared" si="140"/>
        <v>1953.6299999999999</v>
      </c>
      <c r="AA1108">
        <f t="shared" si="141"/>
        <v>93.449781659388648</v>
      </c>
      <c r="AB1108">
        <f t="shared" si="142"/>
        <v>1</v>
      </c>
      <c r="AC1108">
        <f t="shared" si="143"/>
        <v>943.7399999999999</v>
      </c>
    </row>
    <row r="1109" spans="1:29">
      <c r="A1109">
        <v>10214</v>
      </c>
      <c r="B1109" t="s">
        <v>127</v>
      </c>
      <c r="C1109">
        <v>44</v>
      </c>
      <c r="D1109">
        <v>38.57</v>
      </c>
      <c r="E1109">
        <v>5</v>
      </c>
      <c r="F1109" s="6">
        <f>IFERROR(VLOOKUP(A1109,Orders!A:B,2,FALSE),"")</f>
        <v>38012</v>
      </c>
      <c r="G1109" s="6">
        <f>IFERROR(VLOOKUP(A1109,Orders!A:C,3,FALSE),"")</f>
        <v>38021</v>
      </c>
      <c r="H1109" s="6">
        <f>IFERROR(VLOOKUP(A1109,Orders!A:D,4,FALSE),"")</f>
        <v>38015</v>
      </c>
      <c r="I1109" t="str">
        <f>IFERROR(VLOOKUP(A1109,Orders!A:E,5,FALSE),"")</f>
        <v>Shipped</v>
      </c>
      <c r="J1109">
        <f>IFERROR(VLOOKUP(A1109,Orders!A:G,7,FALSE),"")</f>
        <v>458</v>
      </c>
      <c r="K1109">
        <f>IFERROR(VLOOKUP(J1109,Customers!A:L,12,FALSE),"")</f>
        <v>1702</v>
      </c>
      <c r="L1109">
        <f>IFERROR(VLOOKUP(J1109,Customers!A:M,13,FALSE),"")</f>
        <v>104600</v>
      </c>
      <c r="M1109" t="str">
        <f>IFERROR(VLOOKUP(J1109,Customers!A:H,8,FALSE),"")</f>
        <v>Madrid</v>
      </c>
      <c r="N1109">
        <f>IFERROR(VLOOKUP(K1109,Employees!A:F,6,FALSE),"")</f>
        <v>4</v>
      </c>
      <c r="O1109" t="str">
        <f>IFERROR(VLOOKUP(N1109,Offices!A:B,2,FALSE),"")</f>
        <v>Paris</v>
      </c>
      <c r="P1109" s="6">
        <f>IFERROR(VLOOKUP(J1109,Payments!A:C,3,FALSE),"")</f>
        <v>38306</v>
      </c>
      <c r="Q1109">
        <f>IFERROR(VLOOKUP(J1109,Payments!A:D,4,FALSE),"")</f>
        <v>33145.56</v>
      </c>
      <c r="R1109" t="str">
        <f>IFERROR(VLOOKUP(B1109,Products!A:C,3,FALSE),"")</f>
        <v>Vintage Cars</v>
      </c>
      <c r="S1109">
        <f>IFERROR(VLOOKUP(B1109,Products!A:G,7,FALSE),"")</f>
        <v>2081</v>
      </c>
      <c r="T1109">
        <f>IFERROR(VLOOKUP(B1109,Products!A:I,9,FALSE),"")</f>
        <v>41.03</v>
      </c>
      <c r="U1109">
        <f t="shared" si="136"/>
        <v>6</v>
      </c>
      <c r="V1109" t="str">
        <f t="shared" si="137"/>
        <v>Yes</v>
      </c>
      <c r="W1109">
        <f t="shared" si="138"/>
        <v>2004</v>
      </c>
      <c r="X1109">
        <f t="shared" si="139"/>
        <v>1</v>
      </c>
      <c r="Y1109">
        <f>IFERROR(VLOOKUP(B1109,Products!A:I,8,FALSE),"")</f>
        <v>21.75</v>
      </c>
      <c r="Z1109">
        <f t="shared" si="140"/>
        <v>1697.08</v>
      </c>
      <c r="AA1109">
        <f t="shared" si="141"/>
        <v>77.333333333333329</v>
      </c>
      <c r="AB1109">
        <f t="shared" si="142"/>
        <v>1</v>
      </c>
      <c r="AC1109">
        <f t="shared" si="143"/>
        <v>740.08</v>
      </c>
    </row>
    <row r="1110" spans="1:29">
      <c r="A1110">
        <v>10215</v>
      </c>
      <c r="B1110" t="s">
        <v>134</v>
      </c>
      <c r="C1110">
        <v>35</v>
      </c>
      <c r="D1110">
        <v>205.73</v>
      </c>
      <c r="E1110">
        <v>3</v>
      </c>
      <c r="F1110" s="6">
        <f>IFERROR(VLOOKUP(A1110,Orders!A:B,2,FALSE),"")</f>
        <v>38015</v>
      </c>
      <c r="G1110" s="6">
        <f>IFERROR(VLOOKUP(A1110,Orders!A:C,3,FALSE),"")</f>
        <v>38025</v>
      </c>
      <c r="H1110" s="6">
        <f>IFERROR(VLOOKUP(A1110,Orders!A:D,4,FALSE),"")</f>
        <v>38018</v>
      </c>
      <c r="I1110" t="str">
        <f>IFERROR(VLOOKUP(A1110,Orders!A:E,5,FALSE),"")</f>
        <v>Shipped</v>
      </c>
      <c r="J1110">
        <f>IFERROR(VLOOKUP(A1110,Orders!A:G,7,FALSE),"")</f>
        <v>475</v>
      </c>
      <c r="K1110">
        <f>IFERROR(VLOOKUP(J1110,Customers!A:L,12,FALSE),"")</f>
        <v>1166</v>
      </c>
      <c r="L1110">
        <f>IFERROR(VLOOKUP(J1110,Customers!A:M,13,FALSE),"")</f>
        <v>55400</v>
      </c>
      <c r="M1110" t="str">
        <f>IFERROR(VLOOKUP(J1110,Customers!A:H,8,FALSE),"")</f>
        <v>Burbank</v>
      </c>
      <c r="N1110">
        <f>IFERROR(VLOOKUP(K1110,Employees!A:F,6,FALSE),"")</f>
        <v>1</v>
      </c>
      <c r="O1110" t="str">
        <f>IFERROR(VLOOKUP(N1110,Offices!A:B,2,FALSE),"")</f>
        <v>San Francisco</v>
      </c>
      <c r="P1110" s="6">
        <f>IFERROR(VLOOKUP(J1110,Payments!A:C,3,FALSE),"")</f>
        <v>37964</v>
      </c>
      <c r="Q1110">
        <f>IFERROR(VLOOKUP(J1110,Payments!A:D,4,FALSE),"")</f>
        <v>7678.25</v>
      </c>
      <c r="R1110" t="str">
        <f>IFERROR(VLOOKUP(B1110,Products!A:C,3,FALSE),"")</f>
        <v>Classic Cars</v>
      </c>
      <c r="S1110">
        <f>IFERROR(VLOOKUP(B1110,Products!A:G,7,FALSE),"")</f>
        <v>7305</v>
      </c>
      <c r="T1110">
        <f>IFERROR(VLOOKUP(B1110,Products!A:I,9,FALSE),"")</f>
        <v>214.3</v>
      </c>
      <c r="U1110">
        <f t="shared" si="136"/>
        <v>7</v>
      </c>
      <c r="V1110" t="str">
        <f t="shared" si="137"/>
        <v>No</v>
      </c>
      <c r="W1110">
        <f t="shared" si="138"/>
        <v>2004</v>
      </c>
      <c r="X1110">
        <f t="shared" si="139"/>
        <v>1</v>
      </c>
      <c r="Y1110">
        <f>IFERROR(VLOOKUP(B1110,Products!A:I,8,FALSE),"")</f>
        <v>98.58</v>
      </c>
      <c r="Z1110">
        <f t="shared" si="140"/>
        <v>7200.5499999999993</v>
      </c>
      <c r="AA1110">
        <f t="shared" si="141"/>
        <v>108.69344694664231</v>
      </c>
      <c r="AB1110">
        <f t="shared" si="142"/>
        <v>1</v>
      </c>
      <c r="AC1110">
        <f t="shared" si="143"/>
        <v>3750.2499999999995</v>
      </c>
    </row>
    <row r="1111" spans="1:29">
      <c r="A1111">
        <v>10215</v>
      </c>
      <c r="B1111" t="s">
        <v>137</v>
      </c>
      <c r="C1111">
        <v>46</v>
      </c>
      <c r="D1111">
        <v>100.34</v>
      </c>
      <c r="E1111">
        <v>2</v>
      </c>
      <c r="F1111" s="6">
        <f>IFERROR(VLOOKUP(A1111,Orders!A:B,2,FALSE),"")</f>
        <v>38015</v>
      </c>
      <c r="G1111" s="6">
        <f>IFERROR(VLOOKUP(A1111,Orders!A:C,3,FALSE),"")</f>
        <v>38025</v>
      </c>
      <c r="H1111" s="6">
        <f>IFERROR(VLOOKUP(A1111,Orders!A:D,4,FALSE),"")</f>
        <v>38018</v>
      </c>
      <c r="I1111" t="str">
        <f>IFERROR(VLOOKUP(A1111,Orders!A:E,5,FALSE),"")</f>
        <v>Shipped</v>
      </c>
      <c r="J1111">
        <f>IFERROR(VLOOKUP(A1111,Orders!A:G,7,FALSE),"")</f>
        <v>475</v>
      </c>
      <c r="K1111">
        <f>IFERROR(VLOOKUP(J1111,Customers!A:L,12,FALSE),"")</f>
        <v>1166</v>
      </c>
      <c r="L1111">
        <f>IFERROR(VLOOKUP(J1111,Customers!A:M,13,FALSE),"")</f>
        <v>55400</v>
      </c>
      <c r="M1111" t="str">
        <f>IFERROR(VLOOKUP(J1111,Customers!A:H,8,FALSE),"")</f>
        <v>Burbank</v>
      </c>
      <c r="N1111">
        <f>IFERROR(VLOOKUP(K1111,Employees!A:F,6,FALSE),"")</f>
        <v>1</v>
      </c>
      <c r="O1111" t="str">
        <f>IFERROR(VLOOKUP(N1111,Offices!A:B,2,FALSE),"")</f>
        <v>San Francisco</v>
      </c>
      <c r="P1111" s="6">
        <f>IFERROR(VLOOKUP(J1111,Payments!A:C,3,FALSE),"")</f>
        <v>37964</v>
      </c>
      <c r="Q1111">
        <f>IFERROR(VLOOKUP(J1111,Payments!A:D,4,FALSE),"")</f>
        <v>7678.25</v>
      </c>
      <c r="R1111" t="str">
        <f>IFERROR(VLOOKUP(B1111,Products!A:C,3,FALSE),"")</f>
        <v>Trucks and Buses</v>
      </c>
      <c r="S1111">
        <f>IFERROR(VLOOKUP(B1111,Products!A:G,7,FALSE),"")</f>
        <v>2613</v>
      </c>
      <c r="T1111">
        <f>IFERROR(VLOOKUP(B1111,Products!A:I,9,FALSE),"")</f>
        <v>116.67</v>
      </c>
      <c r="U1111">
        <f t="shared" si="136"/>
        <v>7</v>
      </c>
      <c r="V1111" t="str">
        <f t="shared" si="137"/>
        <v>No</v>
      </c>
      <c r="W1111">
        <f t="shared" si="138"/>
        <v>2004</v>
      </c>
      <c r="X1111">
        <f t="shared" si="139"/>
        <v>1</v>
      </c>
      <c r="Y1111">
        <f>IFERROR(VLOOKUP(B1111,Products!A:I,8,FALSE),"")</f>
        <v>58.33</v>
      </c>
      <c r="Z1111">
        <f t="shared" si="140"/>
        <v>4615.6400000000003</v>
      </c>
      <c r="AA1111">
        <f t="shared" si="141"/>
        <v>72.021258357620439</v>
      </c>
      <c r="AB1111">
        <f t="shared" si="142"/>
        <v>1</v>
      </c>
      <c r="AC1111">
        <f t="shared" si="143"/>
        <v>1932.4600000000003</v>
      </c>
    </row>
    <row r="1112" spans="1:29">
      <c r="A1112">
        <v>10215</v>
      </c>
      <c r="B1112" t="s">
        <v>132</v>
      </c>
      <c r="C1112">
        <v>27</v>
      </c>
      <c r="D1112">
        <v>92.47</v>
      </c>
      <c r="E1112">
        <v>10</v>
      </c>
      <c r="F1112" s="6">
        <f>IFERROR(VLOOKUP(A1112,Orders!A:B,2,FALSE),"")</f>
        <v>38015</v>
      </c>
      <c r="G1112" s="6">
        <f>IFERROR(VLOOKUP(A1112,Orders!A:C,3,FALSE),"")</f>
        <v>38025</v>
      </c>
      <c r="H1112" s="6">
        <f>IFERROR(VLOOKUP(A1112,Orders!A:D,4,FALSE),"")</f>
        <v>38018</v>
      </c>
      <c r="I1112" t="str">
        <f>IFERROR(VLOOKUP(A1112,Orders!A:E,5,FALSE),"")</f>
        <v>Shipped</v>
      </c>
      <c r="J1112">
        <f>IFERROR(VLOOKUP(A1112,Orders!A:G,7,FALSE),"")</f>
        <v>475</v>
      </c>
      <c r="K1112">
        <f>IFERROR(VLOOKUP(J1112,Customers!A:L,12,FALSE),"")</f>
        <v>1166</v>
      </c>
      <c r="L1112">
        <f>IFERROR(VLOOKUP(J1112,Customers!A:M,13,FALSE),"")</f>
        <v>55400</v>
      </c>
      <c r="M1112" t="str">
        <f>IFERROR(VLOOKUP(J1112,Customers!A:H,8,FALSE),"")</f>
        <v>Burbank</v>
      </c>
      <c r="N1112">
        <f>IFERROR(VLOOKUP(K1112,Employees!A:F,6,FALSE),"")</f>
        <v>1</v>
      </c>
      <c r="O1112" t="str">
        <f>IFERROR(VLOOKUP(N1112,Offices!A:B,2,FALSE),"")</f>
        <v>San Francisco</v>
      </c>
      <c r="P1112" s="6">
        <f>IFERROR(VLOOKUP(J1112,Payments!A:C,3,FALSE),"")</f>
        <v>37964</v>
      </c>
      <c r="Q1112">
        <f>IFERROR(VLOOKUP(J1112,Payments!A:D,4,FALSE),"")</f>
        <v>7678.25</v>
      </c>
      <c r="R1112" t="str">
        <f>IFERROR(VLOOKUP(B1112,Products!A:C,3,FALSE),"")</f>
        <v>Vintage Cars</v>
      </c>
      <c r="S1112">
        <f>IFERROR(VLOOKUP(B1112,Products!A:G,7,FALSE),"")</f>
        <v>8693</v>
      </c>
      <c r="T1112">
        <f>IFERROR(VLOOKUP(B1112,Products!A:I,9,FALSE),"")</f>
        <v>102.74</v>
      </c>
      <c r="U1112">
        <f t="shared" si="136"/>
        <v>7</v>
      </c>
      <c r="V1112" t="str">
        <f t="shared" si="137"/>
        <v>No</v>
      </c>
      <c r="W1112">
        <f t="shared" si="138"/>
        <v>2004</v>
      </c>
      <c r="X1112">
        <f t="shared" si="139"/>
        <v>1</v>
      </c>
      <c r="Y1112">
        <f>IFERROR(VLOOKUP(B1112,Products!A:I,8,FALSE),"")</f>
        <v>60.62</v>
      </c>
      <c r="Z1112">
        <f t="shared" si="140"/>
        <v>2496.69</v>
      </c>
      <c r="AA1112">
        <f t="shared" si="141"/>
        <v>52.540415704387996</v>
      </c>
      <c r="AB1112">
        <f t="shared" si="142"/>
        <v>0</v>
      </c>
      <c r="AC1112">
        <f t="shared" si="143"/>
        <v>859.95</v>
      </c>
    </row>
    <row r="1113" spans="1:29">
      <c r="A1113">
        <v>10215</v>
      </c>
      <c r="B1113" t="s">
        <v>133</v>
      </c>
      <c r="C1113">
        <v>33</v>
      </c>
      <c r="D1113">
        <v>53.91</v>
      </c>
      <c r="E1113">
        <v>9</v>
      </c>
      <c r="F1113" s="6">
        <f>IFERROR(VLOOKUP(A1113,Orders!A:B,2,FALSE),"")</f>
        <v>38015</v>
      </c>
      <c r="G1113" s="6">
        <f>IFERROR(VLOOKUP(A1113,Orders!A:C,3,FALSE),"")</f>
        <v>38025</v>
      </c>
      <c r="H1113" s="6">
        <f>IFERROR(VLOOKUP(A1113,Orders!A:D,4,FALSE),"")</f>
        <v>38018</v>
      </c>
      <c r="I1113" t="str">
        <f>IFERROR(VLOOKUP(A1113,Orders!A:E,5,FALSE),"")</f>
        <v>Shipped</v>
      </c>
      <c r="J1113">
        <f>IFERROR(VLOOKUP(A1113,Orders!A:G,7,FALSE),"")</f>
        <v>475</v>
      </c>
      <c r="K1113">
        <f>IFERROR(VLOOKUP(J1113,Customers!A:L,12,FALSE),"")</f>
        <v>1166</v>
      </c>
      <c r="L1113">
        <f>IFERROR(VLOOKUP(J1113,Customers!A:M,13,FALSE),"")</f>
        <v>55400</v>
      </c>
      <c r="M1113" t="str">
        <f>IFERROR(VLOOKUP(J1113,Customers!A:H,8,FALSE),"")</f>
        <v>Burbank</v>
      </c>
      <c r="N1113">
        <f>IFERROR(VLOOKUP(K1113,Employees!A:F,6,FALSE),"")</f>
        <v>1</v>
      </c>
      <c r="O1113" t="str">
        <f>IFERROR(VLOOKUP(N1113,Offices!A:B,2,FALSE),"")</f>
        <v>San Francisco</v>
      </c>
      <c r="P1113" s="6">
        <f>IFERROR(VLOOKUP(J1113,Payments!A:C,3,FALSE),"")</f>
        <v>37964</v>
      </c>
      <c r="Q1113">
        <f>IFERROR(VLOOKUP(J1113,Payments!A:D,4,FALSE),"")</f>
        <v>7678.25</v>
      </c>
      <c r="R1113" t="str">
        <f>IFERROR(VLOOKUP(B1113,Products!A:C,3,FALSE),"")</f>
        <v>Vintage Cars</v>
      </c>
      <c r="S1113">
        <f>IFERROR(VLOOKUP(B1113,Products!A:G,7,FALSE),"")</f>
        <v>8635</v>
      </c>
      <c r="T1113">
        <f>IFERROR(VLOOKUP(B1113,Products!A:I,9,FALSE),"")</f>
        <v>53.91</v>
      </c>
      <c r="U1113">
        <f t="shared" si="136"/>
        <v>7</v>
      </c>
      <c r="V1113" t="str">
        <f t="shared" si="137"/>
        <v>No</v>
      </c>
      <c r="W1113">
        <f t="shared" si="138"/>
        <v>2004</v>
      </c>
      <c r="X1113">
        <f t="shared" si="139"/>
        <v>1</v>
      </c>
      <c r="Y1113">
        <f>IFERROR(VLOOKUP(B1113,Products!A:I,8,FALSE),"")</f>
        <v>24.26</v>
      </c>
      <c r="Z1113">
        <f t="shared" si="140"/>
        <v>1779.03</v>
      </c>
      <c r="AA1113">
        <f t="shared" si="141"/>
        <v>122.21764220939815</v>
      </c>
      <c r="AB1113">
        <f t="shared" si="142"/>
        <v>1</v>
      </c>
      <c r="AC1113">
        <f t="shared" si="143"/>
        <v>978.44999999999982</v>
      </c>
    </row>
    <row r="1114" spans="1:29">
      <c r="A1114">
        <v>10215</v>
      </c>
      <c r="B1114" t="s">
        <v>139</v>
      </c>
      <c r="C1114">
        <v>49</v>
      </c>
      <c r="D1114">
        <v>97.26</v>
      </c>
      <c r="E1114">
        <v>4</v>
      </c>
      <c r="F1114" s="6">
        <f>IFERROR(VLOOKUP(A1114,Orders!A:B,2,FALSE),"")</f>
        <v>38015</v>
      </c>
      <c r="G1114" s="6">
        <f>IFERROR(VLOOKUP(A1114,Orders!A:C,3,FALSE),"")</f>
        <v>38025</v>
      </c>
      <c r="H1114" s="6">
        <f>IFERROR(VLOOKUP(A1114,Orders!A:D,4,FALSE),"")</f>
        <v>38018</v>
      </c>
      <c r="I1114" t="str">
        <f>IFERROR(VLOOKUP(A1114,Orders!A:E,5,FALSE),"")</f>
        <v>Shipped</v>
      </c>
      <c r="J1114">
        <f>IFERROR(VLOOKUP(A1114,Orders!A:G,7,FALSE),"")</f>
        <v>475</v>
      </c>
      <c r="K1114">
        <f>IFERROR(VLOOKUP(J1114,Customers!A:L,12,FALSE),"")</f>
        <v>1166</v>
      </c>
      <c r="L1114">
        <f>IFERROR(VLOOKUP(J1114,Customers!A:M,13,FALSE),"")</f>
        <v>55400</v>
      </c>
      <c r="M1114" t="str">
        <f>IFERROR(VLOOKUP(J1114,Customers!A:H,8,FALSE),"")</f>
        <v>Burbank</v>
      </c>
      <c r="N1114">
        <f>IFERROR(VLOOKUP(K1114,Employees!A:F,6,FALSE),"")</f>
        <v>1</v>
      </c>
      <c r="O1114" t="str">
        <f>IFERROR(VLOOKUP(N1114,Offices!A:B,2,FALSE),"")</f>
        <v>San Francisco</v>
      </c>
      <c r="P1114" s="6">
        <f>IFERROR(VLOOKUP(J1114,Payments!A:C,3,FALSE),"")</f>
        <v>37964</v>
      </c>
      <c r="Q1114">
        <f>IFERROR(VLOOKUP(J1114,Payments!A:D,4,FALSE),"")</f>
        <v>7678.25</v>
      </c>
      <c r="R1114" t="str">
        <f>IFERROR(VLOOKUP(B1114,Products!A:C,3,FALSE),"")</f>
        <v>Vintage Cars</v>
      </c>
      <c r="S1114">
        <f>IFERROR(VLOOKUP(B1114,Products!A:G,7,FALSE),"")</f>
        <v>4189</v>
      </c>
      <c r="T1114">
        <f>IFERROR(VLOOKUP(B1114,Products!A:I,9,FALSE),"")</f>
        <v>101.31</v>
      </c>
      <c r="U1114">
        <f t="shared" si="136"/>
        <v>7</v>
      </c>
      <c r="V1114" t="str">
        <f t="shared" si="137"/>
        <v>No</v>
      </c>
      <c r="W1114">
        <f t="shared" si="138"/>
        <v>2004</v>
      </c>
      <c r="X1114">
        <f t="shared" si="139"/>
        <v>1</v>
      </c>
      <c r="Y1114">
        <f>IFERROR(VLOOKUP(B1114,Products!A:I,8,FALSE),"")</f>
        <v>60.78</v>
      </c>
      <c r="Z1114">
        <f t="shared" si="140"/>
        <v>4765.7400000000007</v>
      </c>
      <c r="AA1114">
        <f t="shared" si="141"/>
        <v>60.019743336623897</v>
      </c>
      <c r="AB1114">
        <f t="shared" si="142"/>
        <v>0</v>
      </c>
      <c r="AC1114">
        <f t="shared" si="143"/>
        <v>1787.5200000000002</v>
      </c>
    </row>
    <row r="1115" spans="1:29">
      <c r="A1115">
        <v>10215</v>
      </c>
      <c r="B1115" t="s">
        <v>140</v>
      </c>
      <c r="C1115">
        <v>31</v>
      </c>
      <c r="D1115">
        <v>56.21</v>
      </c>
      <c r="E1115">
        <v>6</v>
      </c>
      <c r="F1115" s="6">
        <f>IFERROR(VLOOKUP(A1115,Orders!A:B,2,FALSE),"")</f>
        <v>38015</v>
      </c>
      <c r="G1115" s="6">
        <f>IFERROR(VLOOKUP(A1115,Orders!A:C,3,FALSE),"")</f>
        <v>38025</v>
      </c>
      <c r="H1115" s="6">
        <f>IFERROR(VLOOKUP(A1115,Orders!A:D,4,FALSE),"")</f>
        <v>38018</v>
      </c>
      <c r="I1115" t="str">
        <f>IFERROR(VLOOKUP(A1115,Orders!A:E,5,FALSE),"")</f>
        <v>Shipped</v>
      </c>
      <c r="J1115">
        <f>IFERROR(VLOOKUP(A1115,Orders!A:G,7,FALSE),"")</f>
        <v>475</v>
      </c>
      <c r="K1115">
        <f>IFERROR(VLOOKUP(J1115,Customers!A:L,12,FALSE),"")</f>
        <v>1166</v>
      </c>
      <c r="L1115">
        <f>IFERROR(VLOOKUP(J1115,Customers!A:M,13,FALSE),"")</f>
        <v>55400</v>
      </c>
      <c r="M1115" t="str">
        <f>IFERROR(VLOOKUP(J1115,Customers!A:H,8,FALSE),"")</f>
        <v>Burbank</v>
      </c>
      <c r="N1115">
        <f>IFERROR(VLOOKUP(K1115,Employees!A:F,6,FALSE),"")</f>
        <v>1</v>
      </c>
      <c r="O1115" t="str">
        <f>IFERROR(VLOOKUP(N1115,Offices!A:B,2,FALSE),"")</f>
        <v>San Francisco</v>
      </c>
      <c r="P1115" s="6">
        <f>IFERROR(VLOOKUP(J1115,Payments!A:C,3,FALSE),"")</f>
        <v>37964</v>
      </c>
      <c r="Q1115">
        <f>IFERROR(VLOOKUP(J1115,Payments!A:D,4,FALSE),"")</f>
        <v>7678.25</v>
      </c>
      <c r="R1115" t="str">
        <f>IFERROR(VLOOKUP(B1115,Products!A:C,3,FALSE),"")</f>
        <v>Vintage Cars</v>
      </c>
      <c r="S1115">
        <f>IFERROR(VLOOKUP(B1115,Products!A:G,7,FALSE),"")</f>
        <v>5649</v>
      </c>
      <c r="T1115">
        <f>IFERROR(VLOOKUP(B1115,Products!A:I,9,FALSE),"")</f>
        <v>62.46</v>
      </c>
      <c r="U1115">
        <f t="shared" si="136"/>
        <v>7</v>
      </c>
      <c r="V1115" t="str">
        <f t="shared" si="137"/>
        <v>No</v>
      </c>
      <c r="W1115">
        <f t="shared" si="138"/>
        <v>2004</v>
      </c>
      <c r="X1115">
        <f t="shared" si="139"/>
        <v>1</v>
      </c>
      <c r="Y1115">
        <f>IFERROR(VLOOKUP(B1115,Products!A:I,8,FALSE),"")</f>
        <v>34.35</v>
      </c>
      <c r="Z1115">
        <f t="shared" si="140"/>
        <v>1742.51</v>
      </c>
      <c r="AA1115">
        <f t="shared" si="141"/>
        <v>63.639010189228529</v>
      </c>
      <c r="AB1115">
        <f t="shared" si="142"/>
        <v>0</v>
      </c>
      <c r="AC1115">
        <f t="shared" si="143"/>
        <v>677.66</v>
      </c>
    </row>
    <row r="1116" spans="1:29">
      <c r="A1116">
        <v>10215</v>
      </c>
      <c r="B1116" t="s">
        <v>141</v>
      </c>
      <c r="C1116">
        <v>49</v>
      </c>
      <c r="D1116">
        <v>89.01</v>
      </c>
      <c r="E1116">
        <v>5</v>
      </c>
      <c r="F1116" s="6">
        <f>IFERROR(VLOOKUP(A1116,Orders!A:B,2,FALSE),"")</f>
        <v>38015</v>
      </c>
      <c r="G1116" s="6">
        <f>IFERROR(VLOOKUP(A1116,Orders!A:C,3,FALSE),"")</f>
        <v>38025</v>
      </c>
      <c r="H1116" s="6">
        <f>IFERROR(VLOOKUP(A1116,Orders!A:D,4,FALSE),"")</f>
        <v>38018</v>
      </c>
      <c r="I1116" t="str">
        <f>IFERROR(VLOOKUP(A1116,Orders!A:E,5,FALSE),"")</f>
        <v>Shipped</v>
      </c>
      <c r="J1116">
        <f>IFERROR(VLOOKUP(A1116,Orders!A:G,7,FALSE),"")</f>
        <v>475</v>
      </c>
      <c r="K1116">
        <f>IFERROR(VLOOKUP(J1116,Customers!A:L,12,FALSE),"")</f>
        <v>1166</v>
      </c>
      <c r="L1116">
        <f>IFERROR(VLOOKUP(J1116,Customers!A:M,13,FALSE),"")</f>
        <v>55400</v>
      </c>
      <c r="M1116" t="str">
        <f>IFERROR(VLOOKUP(J1116,Customers!A:H,8,FALSE),"")</f>
        <v>Burbank</v>
      </c>
      <c r="N1116">
        <f>IFERROR(VLOOKUP(K1116,Employees!A:F,6,FALSE),"")</f>
        <v>1</v>
      </c>
      <c r="O1116" t="str">
        <f>IFERROR(VLOOKUP(N1116,Offices!A:B,2,FALSE),"")</f>
        <v>San Francisco</v>
      </c>
      <c r="P1116" s="6">
        <f>IFERROR(VLOOKUP(J1116,Payments!A:C,3,FALSE),"")</f>
        <v>37964</v>
      </c>
      <c r="Q1116">
        <f>IFERROR(VLOOKUP(J1116,Payments!A:D,4,FALSE),"")</f>
        <v>7678.25</v>
      </c>
      <c r="R1116" t="str">
        <f>IFERROR(VLOOKUP(B1116,Products!A:C,3,FALSE),"")</f>
        <v>Vintage Cars</v>
      </c>
      <c r="S1116">
        <f>IFERROR(VLOOKUP(B1116,Products!A:G,7,FALSE),"")</f>
        <v>5992</v>
      </c>
      <c r="T1116">
        <f>IFERROR(VLOOKUP(B1116,Products!A:I,9,FALSE),"")</f>
        <v>104.72</v>
      </c>
      <c r="U1116">
        <f t="shared" si="136"/>
        <v>7</v>
      </c>
      <c r="V1116" t="str">
        <f t="shared" si="137"/>
        <v>No</v>
      </c>
      <c r="W1116">
        <f t="shared" si="138"/>
        <v>2004</v>
      </c>
      <c r="X1116">
        <f t="shared" si="139"/>
        <v>1</v>
      </c>
      <c r="Y1116">
        <f>IFERROR(VLOOKUP(B1116,Products!A:I,8,FALSE),"")</f>
        <v>60.74</v>
      </c>
      <c r="Z1116">
        <f t="shared" si="140"/>
        <v>4361.4900000000007</v>
      </c>
      <c r="AA1116">
        <f t="shared" si="141"/>
        <v>46.542640763911756</v>
      </c>
      <c r="AB1116">
        <f t="shared" si="142"/>
        <v>0</v>
      </c>
      <c r="AC1116">
        <f t="shared" si="143"/>
        <v>1385.2300000000002</v>
      </c>
    </row>
    <row r="1117" spans="1:29">
      <c r="A1117">
        <v>10215</v>
      </c>
      <c r="B1117" t="s">
        <v>142</v>
      </c>
      <c r="C1117">
        <v>41</v>
      </c>
      <c r="D1117">
        <v>84.33</v>
      </c>
      <c r="E1117">
        <v>8</v>
      </c>
      <c r="F1117" s="6">
        <f>IFERROR(VLOOKUP(A1117,Orders!A:B,2,FALSE),"")</f>
        <v>38015</v>
      </c>
      <c r="G1117" s="6">
        <f>IFERROR(VLOOKUP(A1117,Orders!A:C,3,FALSE),"")</f>
        <v>38025</v>
      </c>
      <c r="H1117" s="6">
        <f>IFERROR(VLOOKUP(A1117,Orders!A:D,4,FALSE),"")</f>
        <v>38018</v>
      </c>
      <c r="I1117" t="str">
        <f>IFERROR(VLOOKUP(A1117,Orders!A:E,5,FALSE),"")</f>
        <v>Shipped</v>
      </c>
      <c r="J1117">
        <f>IFERROR(VLOOKUP(A1117,Orders!A:G,7,FALSE),"")</f>
        <v>475</v>
      </c>
      <c r="K1117">
        <f>IFERROR(VLOOKUP(J1117,Customers!A:L,12,FALSE),"")</f>
        <v>1166</v>
      </c>
      <c r="L1117">
        <f>IFERROR(VLOOKUP(J1117,Customers!A:M,13,FALSE),"")</f>
        <v>55400</v>
      </c>
      <c r="M1117" t="str">
        <f>IFERROR(VLOOKUP(J1117,Customers!A:H,8,FALSE),"")</f>
        <v>Burbank</v>
      </c>
      <c r="N1117">
        <f>IFERROR(VLOOKUP(K1117,Employees!A:F,6,FALSE),"")</f>
        <v>1</v>
      </c>
      <c r="O1117" t="str">
        <f>IFERROR(VLOOKUP(N1117,Offices!A:B,2,FALSE),"")</f>
        <v>San Francisco</v>
      </c>
      <c r="P1117" s="6">
        <f>IFERROR(VLOOKUP(J1117,Payments!A:C,3,FALSE),"")</f>
        <v>37964</v>
      </c>
      <c r="Q1117">
        <f>IFERROR(VLOOKUP(J1117,Payments!A:D,4,FALSE),"")</f>
        <v>7678.25</v>
      </c>
      <c r="R1117" t="str">
        <f>IFERROR(VLOOKUP(B1117,Products!A:C,3,FALSE),"")</f>
        <v>Vintage Cars</v>
      </c>
      <c r="S1117">
        <f>IFERROR(VLOOKUP(B1117,Products!A:G,7,FALSE),"")</f>
        <v>7913</v>
      </c>
      <c r="T1117">
        <f>IFERROR(VLOOKUP(B1117,Products!A:I,9,FALSE),"")</f>
        <v>99.21</v>
      </c>
      <c r="U1117">
        <f t="shared" si="136"/>
        <v>7</v>
      </c>
      <c r="V1117" t="str">
        <f t="shared" si="137"/>
        <v>No</v>
      </c>
      <c r="W1117">
        <f t="shared" si="138"/>
        <v>2004</v>
      </c>
      <c r="X1117">
        <f t="shared" si="139"/>
        <v>1</v>
      </c>
      <c r="Y1117">
        <f>IFERROR(VLOOKUP(B1117,Products!A:I,8,FALSE),"")</f>
        <v>57.54</v>
      </c>
      <c r="Z1117">
        <f t="shared" si="140"/>
        <v>3457.5299999999997</v>
      </c>
      <c r="AA1117">
        <f t="shared" si="141"/>
        <v>46.558915537017725</v>
      </c>
      <c r="AB1117">
        <f t="shared" si="142"/>
        <v>0</v>
      </c>
      <c r="AC1117">
        <f t="shared" si="143"/>
        <v>1098.3899999999999</v>
      </c>
    </row>
    <row r="1118" spans="1:29">
      <c r="A1118">
        <v>10215</v>
      </c>
      <c r="B1118" t="s">
        <v>144</v>
      </c>
      <c r="C1118">
        <v>46</v>
      </c>
      <c r="D1118">
        <v>42.76</v>
      </c>
      <c r="E1118">
        <v>1</v>
      </c>
      <c r="F1118" s="6">
        <f>IFERROR(VLOOKUP(A1118,Orders!A:B,2,FALSE),"")</f>
        <v>38015</v>
      </c>
      <c r="G1118" s="6">
        <f>IFERROR(VLOOKUP(A1118,Orders!A:C,3,FALSE),"")</f>
        <v>38025</v>
      </c>
      <c r="H1118" s="6">
        <f>IFERROR(VLOOKUP(A1118,Orders!A:D,4,FALSE),"")</f>
        <v>38018</v>
      </c>
      <c r="I1118" t="str">
        <f>IFERROR(VLOOKUP(A1118,Orders!A:E,5,FALSE),"")</f>
        <v>Shipped</v>
      </c>
      <c r="J1118">
        <f>IFERROR(VLOOKUP(A1118,Orders!A:G,7,FALSE),"")</f>
        <v>475</v>
      </c>
      <c r="K1118">
        <f>IFERROR(VLOOKUP(J1118,Customers!A:L,12,FALSE),"")</f>
        <v>1166</v>
      </c>
      <c r="L1118">
        <f>IFERROR(VLOOKUP(J1118,Customers!A:M,13,FALSE),"")</f>
        <v>55400</v>
      </c>
      <c r="M1118" t="str">
        <f>IFERROR(VLOOKUP(J1118,Customers!A:H,8,FALSE),"")</f>
        <v>Burbank</v>
      </c>
      <c r="N1118">
        <f>IFERROR(VLOOKUP(K1118,Employees!A:F,6,FALSE),"")</f>
        <v>1</v>
      </c>
      <c r="O1118" t="str">
        <f>IFERROR(VLOOKUP(N1118,Offices!A:B,2,FALSE),"")</f>
        <v>San Francisco</v>
      </c>
      <c r="P1118" s="6">
        <f>IFERROR(VLOOKUP(J1118,Payments!A:C,3,FALSE),"")</f>
        <v>37964</v>
      </c>
      <c r="Q1118">
        <f>IFERROR(VLOOKUP(J1118,Payments!A:D,4,FALSE),"")</f>
        <v>7678.25</v>
      </c>
      <c r="R1118" t="str">
        <f>IFERROR(VLOOKUP(B1118,Products!A:C,3,FALSE),"")</f>
        <v>Vintage Cars</v>
      </c>
      <c r="S1118">
        <f>IFERROR(VLOOKUP(B1118,Products!A:G,7,FALSE),"")</f>
        <v>6645</v>
      </c>
      <c r="T1118">
        <f>IFERROR(VLOOKUP(B1118,Products!A:I,9,FALSE),"")</f>
        <v>50.31</v>
      </c>
      <c r="U1118">
        <f t="shared" si="136"/>
        <v>7</v>
      </c>
      <c r="V1118" t="str">
        <f t="shared" si="137"/>
        <v>No</v>
      </c>
      <c r="W1118">
        <f t="shared" si="138"/>
        <v>2004</v>
      </c>
      <c r="X1118">
        <f t="shared" si="139"/>
        <v>1</v>
      </c>
      <c r="Y1118">
        <f>IFERROR(VLOOKUP(B1118,Products!A:I,8,FALSE),"")</f>
        <v>23.14</v>
      </c>
      <c r="Z1118">
        <f t="shared" si="140"/>
        <v>1966.9599999999998</v>
      </c>
      <c r="AA1118">
        <f t="shared" si="141"/>
        <v>84.788245462402756</v>
      </c>
      <c r="AB1118">
        <f t="shared" si="142"/>
        <v>1</v>
      </c>
      <c r="AC1118">
        <f t="shared" si="143"/>
        <v>902.51999999999987</v>
      </c>
    </row>
    <row r="1119" spans="1:29">
      <c r="A1119">
        <v>10215</v>
      </c>
      <c r="B1119" t="s">
        <v>146</v>
      </c>
      <c r="C1119">
        <v>39</v>
      </c>
      <c r="D1119">
        <v>94.47</v>
      </c>
      <c r="E1119">
        <v>7</v>
      </c>
      <c r="F1119" s="6">
        <f>IFERROR(VLOOKUP(A1119,Orders!A:B,2,FALSE),"")</f>
        <v>38015</v>
      </c>
      <c r="G1119" s="6">
        <f>IFERROR(VLOOKUP(A1119,Orders!A:C,3,FALSE),"")</f>
        <v>38025</v>
      </c>
      <c r="H1119" s="6">
        <f>IFERROR(VLOOKUP(A1119,Orders!A:D,4,FALSE),"")</f>
        <v>38018</v>
      </c>
      <c r="I1119" t="str">
        <f>IFERROR(VLOOKUP(A1119,Orders!A:E,5,FALSE),"")</f>
        <v>Shipped</v>
      </c>
      <c r="J1119">
        <f>IFERROR(VLOOKUP(A1119,Orders!A:G,7,FALSE),"")</f>
        <v>475</v>
      </c>
      <c r="K1119">
        <f>IFERROR(VLOOKUP(J1119,Customers!A:L,12,FALSE),"")</f>
        <v>1166</v>
      </c>
      <c r="L1119">
        <f>IFERROR(VLOOKUP(J1119,Customers!A:M,13,FALSE),"")</f>
        <v>55400</v>
      </c>
      <c r="M1119" t="str">
        <f>IFERROR(VLOOKUP(J1119,Customers!A:H,8,FALSE),"")</f>
        <v>Burbank</v>
      </c>
      <c r="N1119">
        <f>IFERROR(VLOOKUP(K1119,Employees!A:F,6,FALSE),"")</f>
        <v>1</v>
      </c>
      <c r="O1119" t="str">
        <f>IFERROR(VLOOKUP(N1119,Offices!A:B,2,FALSE),"")</f>
        <v>San Francisco</v>
      </c>
      <c r="P1119" s="6">
        <f>IFERROR(VLOOKUP(J1119,Payments!A:C,3,FALSE),"")</f>
        <v>37964</v>
      </c>
      <c r="Q1119">
        <f>IFERROR(VLOOKUP(J1119,Payments!A:D,4,FALSE),"")</f>
        <v>7678.25</v>
      </c>
      <c r="R1119" t="str">
        <f>IFERROR(VLOOKUP(B1119,Products!A:C,3,FALSE),"")</f>
        <v>Vintage Cars</v>
      </c>
      <c r="S1119">
        <f>IFERROR(VLOOKUP(B1119,Products!A:G,7,FALSE),"")</f>
        <v>4710</v>
      </c>
      <c r="T1119">
        <f>IFERROR(VLOOKUP(B1119,Products!A:I,9,FALSE),"")</f>
        <v>97.39</v>
      </c>
      <c r="U1119">
        <f t="shared" si="136"/>
        <v>7</v>
      </c>
      <c r="V1119" t="str">
        <f t="shared" si="137"/>
        <v>No</v>
      </c>
      <c r="W1119">
        <f t="shared" si="138"/>
        <v>2004</v>
      </c>
      <c r="X1119">
        <f t="shared" si="139"/>
        <v>1</v>
      </c>
      <c r="Y1119">
        <f>IFERROR(VLOOKUP(B1119,Products!A:I,8,FALSE),"")</f>
        <v>57.46</v>
      </c>
      <c r="Z1119">
        <f t="shared" si="140"/>
        <v>3684.33</v>
      </c>
      <c r="AA1119">
        <f t="shared" si="141"/>
        <v>64.410024364775481</v>
      </c>
      <c r="AB1119">
        <f t="shared" si="142"/>
        <v>0</v>
      </c>
      <c r="AC1119">
        <f t="shared" si="143"/>
        <v>1443.3899999999999</v>
      </c>
    </row>
    <row r="1120" spans="1:29">
      <c r="A1120">
        <v>10216</v>
      </c>
      <c r="B1120" t="s">
        <v>136</v>
      </c>
      <c r="C1120">
        <v>43</v>
      </c>
      <c r="D1120">
        <v>133.94</v>
      </c>
      <c r="E1120">
        <v>1</v>
      </c>
      <c r="F1120" s="6">
        <f>IFERROR(VLOOKUP(A1120,Orders!A:B,2,FALSE),"")</f>
        <v>38019</v>
      </c>
      <c r="G1120" s="6">
        <f>IFERROR(VLOOKUP(A1120,Orders!A:C,3,FALSE),"")</f>
        <v>38027</v>
      </c>
      <c r="H1120" s="6">
        <f>IFERROR(VLOOKUP(A1120,Orders!A:D,4,FALSE),"")</f>
        <v>38021</v>
      </c>
      <c r="I1120" t="str">
        <f>IFERROR(VLOOKUP(A1120,Orders!A:E,5,FALSE),"")</f>
        <v>Shipped</v>
      </c>
      <c r="J1120">
        <f>IFERROR(VLOOKUP(A1120,Orders!A:G,7,FALSE),"")</f>
        <v>256</v>
      </c>
      <c r="K1120">
        <f>IFERROR(VLOOKUP(J1120,Customers!A:L,12,FALSE),"")</f>
        <v>1370</v>
      </c>
      <c r="L1120">
        <f>IFERROR(VLOOKUP(J1120,Customers!A:M,13,FALSE),"")</f>
        <v>77900</v>
      </c>
      <c r="M1120" t="str">
        <f>IFERROR(VLOOKUP(J1120,Customers!A:H,8,FALSE),"")</f>
        <v>Versailles</v>
      </c>
      <c r="N1120">
        <f>IFERROR(VLOOKUP(K1120,Employees!A:F,6,FALSE),"")</f>
        <v>4</v>
      </c>
      <c r="O1120" t="str">
        <f>IFERROR(VLOOKUP(N1120,Offices!A:B,2,FALSE),"")</f>
        <v>Paris</v>
      </c>
      <c r="P1120" s="6">
        <f>IFERROR(VLOOKUP(J1120,Payments!A:C,3,FALSE),"")</f>
        <v>38027</v>
      </c>
      <c r="Q1120">
        <f>IFERROR(VLOOKUP(J1120,Payments!A:D,4,FALSE),"")</f>
        <v>5759.42</v>
      </c>
      <c r="R1120" t="str">
        <f>IFERROR(VLOOKUP(B1120,Products!A:C,3,FALSE),"")</f>
        <v>Trucks and Buses</v>
      </c>
      <c r="S1120">
        <f>IFERROR(VLOOKUP(B1120,Products!A:G,7,FALSE),"")</f>
        <v>1579</v>
      </c>
      <c r="T1120">
        <f>IFERROR(VLOOKUP(B1120,Products!A:I,9,FALSE),"")</f>
        <v>136.66999999999999</v>
      </c>
      <c r="U1120">
        <f t="shared" si="136"/>
        <v>6</v>
      </c>
      <c r="V1120" t="str">
        <f t="shared" si="137"/>
        <v>Yes</v>
      </c>
      <c r="W1120">
        <f t="shared" si="138"/>
        <v>2004</v>
      </c>
      <c r="X1120">
        <f t="shared" si="139"/>
        <v>2</v>
      </c>
      <c r="Y1120">
        <f>IFERROR(VLOOKUP(B1120,Products!A:I,8,FALSE),"")</f>
        <v>77.900000000000006</v>
      </c>
      <c r="Z1120">
        <f t="shared" si="140"/>
        <v>5759.42</v>
      </c>
      <c r="AA1120">
        <f t="shared" si="141"/>
        <v>71.938382541720131</v>
      </c>
      <c r="AB1120">
        <f t="shared" si="142"/>
        <v>1</v>
      </c>
      <c r="AC1120">
        <f t="shared" si="143"/>
        <v>2409.7199999999998</v>
      </c>
    </row>
    <row r="1121" spans="1:29">
      <c r="A1121">
        <v>10217</v>
      </c>
      <c r="B1121" t="s">
        <v>135</v>
      </c>
      <c r="C1121">
        <v>48</v>
      </c>
      <c r="D1121">
        <v>132.97</v>
      </c>
      <c r="E1121">
        <v>4</v>
      </c>
      <c r="F1121" s="6">
        <f>IFERROR(VLOOKUP(A1121,Orders!A:B,2,FALSE),"")</f>
        <v>38021</v>
      </c>
      <c r="G1121" s="6">
        <f>IFERROR(VLOOKUP(A1121,Orders!A:C,3,FALSE),"")</f>
        <v>38031</v>
      </c>
      <c r="H1121" s="6">
        <f>IFERROR(VLOOKUP(A1121,Orders!A:D,4,FALSE),"")</f>
        <v>38023</v>
      </c>
      <c r="I1121" t="str">
        <f>IFERROR(VLOOKUP(A1121,Orders!A:E,5,FALSE),"")</f>
        <v>Shipped</v>
      </c>
      <c r="J1121">
        <f>IFERROR(VLOOKUP(A1121,Orders!A:G,7,FALSE),"")</f>
        <v>166</v>
      </c>
      <c r="K1121">
        <f>IFERROR(VLOOKUP(J1121,Customers!A:L,12,FALSE),"")</f>
        <v>1612</v>
      </c>
      <c r="L1121">
        <f>IFERROR(VLOOKUP(J1121,Customers!A:M,13,FALSE),"")</f>
        <v>97900</v>
      </c>
      <c r="M1121" t="str">
        <f>IFERROR(VLOOKUP(J1121,Customers!A:H,8,FALSE),"")</f>
        <v>Singapore</v>
      </c>
      <c r="N1121">
        <f>IFERROR(VLOOKUP(K1121,Employees!A:F,6,FALSE),"")</f>
        <v>6</v>
      </c>
      <c r="O1121" t="str">
        <f>IFERROR(VLOOKUP(N1121,Offices!A:B,2,FALSE),"")</f>
        <v>Sydney</v>
      </c>
      <c r="P1121" s="6">
        <f>IFERROR(VLOOKUP(J1121,Payments!A:C,3,FALSE),"")</f>
        <v>38246</v>
      </c>
      <c r="Q1121">
        <f>IFERROR(VLOOKUP(J1121,Payments!A:D,4,FALSE),"")</f>
        <v>38785.480000000003</v>
      </c>
      <c r="R1121" t="str">
        <f>IFERROR(VLOOKUP(B1121,Products!A:C,3,FALSE),"")</f>
        <v>Classic Cars</v>
      </c>
      <c r="S1121">
        <f>IFERROR(VLOOKUP(B1121,Products!A:G,7,FALSE),"")</f>
        <v>6791</v>
      </c>
      <c r="T1121">
        <f>IFERROR(VLOOKUP(B1121,Products!A:I,9,FALSE),"")</f>
        <v>147.74</v>
      </c>
      <c r="U1121">
        <f t="shared" si="136"/>
        <v>8</v>
      </c>
      <c r="V1121" t="str">
        <f t="shared" si="137"/>
        <v>No</v>
      </c>
      <c r="W1121">
        <f t="shared" si="138"/>
        <v>2004</v>
      </c>
      <c r="X1121">
        <f t="shared" si="139"/>
        <v>2</v>
      </c>
      <c r="Y1121">
        <f>IFERROR(VLOOKUP(B1121,Products!A:I,8,FALSE),"")</f>
        <v>103.42</v>
      </c>
      <c r="Z1121">
        <f t="shared" si="140"/>
        <v>6382.5599999999995</v>
      </c>
      <c r="AA1121">
        <f t="shared" si="141"/>
        <v>28.572809901373038</v>
      </c>
      <c r="AB1121">
        <f t="shared" si="142"/>
        <v>0</v>
      </c>
      <c r="AC1121">
        <f t="shared" si="143"/>
        <v>1418.3999999999999</v>
      </c>
    </row>
    <row r="1122" spans="1:29">
      <c r="A1122">
        <v>10217</v>
      </c>
      <c r="B1122" t="s">
        <v>138</v>
      </c>
      <c r="C1122">
        <v>35</v>
      </c>
      <c r="D1122">
        <v>58.34</v>
      </c>
      <c r="E1122">
        <v>2</v>
      </c>
      <c r="F1122" s="6">
        <f>IFERROR(VLOOKUP(A1122,Orders!A:B,2,FALSE),"")</f>
        <v>38021</v>
      </c>
      <c r="G1122" s="6">
        <f>IFERROR(VLOOKUP(A1122,Orders!A:C,3,FALSE),"")</f>
        <v>38031</v>
      </c>
      <c r="H1122" s="6">
        <f>IFERROR(VLOOKUP(A1122,Orders!A:D,4,FALSE),"")</f>
        <v>38023</v>
      </c>
      <c r="I1122" t="str">
        <f>IFERROR(VLOOKUP(A1122,Orders!A:E,5,FALSE),"")</f>
        <v>Shipped</v>
      </c>
      <c r="J1122">
        <f>IFERROR(VLOOKUP(A1122,Orders!A:G,7,FALSE),"")</f>
        <v>166</v>
      </c>
      <c r="K1122">
        <f>IFERROR(VLOOKUP(J1122,Customers!A:L,12,FALSE),"")</f>
        <v>1612</v>
      </c>
      <c r="L1122">
        <f>IFERROR(VLOOKUP(J1122,Customers!A:M,13,FALSE),"")</f>
        <v>97900</v>
      </c>
      <c r="M1122" t="str">
        <f>IFERROR(VLOOKUP(J1122,Customers!A:H,8,FALSE),"")</f>
        <v>Singapore</v>
      </c>
      <c r="N1122">
        <f>IFERROR(VLOOKUP(K1122,Employees!A:F,6,FALSE),"")</f>
        <v>6</v>
      </c>
      <c r="O1122" t="str">
        <f>IFERROR(VLOOKUP(N1122,Offices!A:B,2,FALSE),"")</f>
        <v>Sydney</v>
      </c>
      <c r="P1122" s="6">
        <f>IFERROR(VLOOKUP(J1122,Payments!A:C,3,FALSE),"")</f>
        <v>38246</v>
      </c>
      <c r="Q1122">
        <f>IFERROR(VLOOKUP(J1122,Payments!A:D,4,FALSE),"")</f>
        <v>38785.480000000003</v>
      </c>
      <c r="R1122" t="str">
        <f>IFERROR(VLOOKUP(B1122,Products!A:C,3,FALSE),"")</f>
        <v>Trucks and Buses</v>
      </c>
      <c r="S1122">
        <f>IFERROR(VLOOKUP(B1122,Products!A:G,7,FALSE),"")</f>
        <v>2018</v>
      </c>
      <c r="T1122">
        <f>IFERROR(VLOOKUP(B1122,Products!A:I,9,FALSE),"")</f>
        <v>60.77</v>
      </c>
      <c r="U1122">
        <f t="shared" si="136"/>
        <v>8</v>
      </c>
      <c r="V1122" t="str">
        <f t="shared" si="137"/>
        <v>No</v>
      </c>
      <c r="W1122">
        <f t="shared" si="138"/>
        <v>2004</v>
      </c>
      <c r="X1122">
        <f t="shared" si="139"/>
        <v>2</v>
      </c>
      <c r="Y1122">
        <f>IFERROR(VLOOKUP(B1122,Products!A:I,8,FALSE),"")</f>
        <v>24.92</v>
      </c>
      <c r="Z1122">
        <f t="shared" si="140"/>
        <v>2041.9</v>
      </c>
      <c r="AA1122">
        <f t="shared" si="141"/>
        <v>134.1091492776886</v>
      </c>
      <c r="AB1122">
        <f t="shared" si="142"/>
        <v>1</v>
      </c>
      <c r="AC1122">
        <f t="shared" si="143"/>
        <v>1169.7</v>
      </c>
    </row>
    <row r="1123" spans="1:29">
      <c r="A1123">
        <v>10217</v>
      </c>
      <c r="B1123" t="s">
        <v>143</v>
      </c>
      <c r="C1123">
        <v>38</v>
      </c>
      <c r="D1123">
        <v>118.66</v>
      </c>
      <c r="E1123">
        <v>5</v>
      </c>
      <c r="F1123" s="6">
        <f>IFERROR(VLOOKUP(A1123,Orders!A:B,2,FALSE),"")</f>
        <v>38021</v>
      </c>
      <c r="G1123" s="6">
        <f>IFERROR(VLOOKUP(A1123,Orders!A:C,3,FALSE),"")</f>
        <v>38031</v>
      </c>
      <c r="H1123" s="6">
        <f>IFERROR(VLOOKUP(A1123,Orders!A:D,4,FALSE),"")</f>
        <v>38023</v>
      </c>
      <c r="I1123" t="str">
        <f>IFERROR(VLOOKUP(A1123,Orders!A:E,5,FALSE),"")</f>
        <v>Shipped</v>
      </c>
      <c r="J1123">
        <f>IFERROR(VLOOKUP(A1123,Orders!A:G,7,FALSE),"")</f>
        <v>166</v>
      </c>
      <c r="K1123">
        <f>IFERROR(VLOOKUP(J1123,Customers!A:L,12,FALSE),"")</f>
        <v>1612</v>
      </c>
      <c r="L1123">
        <f>IFERROR(VLOOKUP(J1123,Customers!A:M,13,FALSE),"")</f>
        <v>97900</v>
      </c>
      <c r="M1123" t="str">
        <f>IFERROR(VLOOKUP(J1123,Customers!A:H,8,FALSE),"")</f>
        <v>Singapore</v>
      </c>
      <c r="N1123">
        <f>IFERROR(VLOOKUP(K1123,Employees!A:F,6,FALSE),"")</f>
        <v>6</v>
      </c>
      <c r="O1123" t="str">
        <f>IFERROR(VLOOKUP(N1123,Offices!A:B,2,FALSE),"")</f>
        <v>Sydney</v>
      </c>
      <c r="P1123" s="6">
        <f>IFERROR(VLOOKUP(J1123,Payments!A:C,3,FALSE),"")</f>
        <v>38246</v>
      </c>
      <c r="Q1123">
        <f>IFERROR(VLOOKUP(J1123,Payments!A:D,4,FALSE),"")</f>
        <v>38785.480000000003</v>
      </c>
      <c r="R1123" t="str">
        <f>IFERROR(VLOOKUP(B1123,Products!A:C,3,FALSE),"")</f>
        <v>Trucks and Buses</v>
      </c>
      <c r="S1123">
        <f>IFERROR(VLOOKUP(B1123,Products!A:G,7,FALSE),"")</f>
        <v>3128</v>
      </c>
      <c r="T1123">
        <f>IFERROR(VLOOKUP(B1123,Products!A:I,9,FALSE),"")</f>
        <v>121.08</v>
      </c>
      <c r="U1123">
        <f t="shared" si="136"/>
        <v>8</v>
      </c>
      <c r="V1123" t="str">
        <f t="shared" si="137"/>
        <v>No</v>
      </c>
      <c r="W1123">
        <f t="shared" si="138"/>
        <v>2004</v>
      </c>
      <c r="X1123">
        <f t="shared" si="139"/>
        <v>2</v>
      </c>
      <c r="Y1123">
        <f>IFERROR(VLOOKUP(B1123,Products!A:I,8,FALSE),"")</f>
        <v>84.76</v>
      </c>
      <c r="Z1123">
        <f t="shared" si="140"/>
        <v>4509.08</v>
      </c>
      <c r="AA1123">
        <f t="shared" si="141"/>
        <v>39.99528079282679</v>
      </c>
      <c r="AB1123">
        <f t="shared" si="142"/>
        <v>0</v>
      </c>
      <c r="AC1123">
        <f t="shared" si="143"/>
        <v>1288.1999999999996</v>
      </c>
    </row>
    <row r="1124" spans="1:29">
      <c r="A1124">
        <v>10217</v>
      </c>
      <c r="B1124" t="s">
        <v>145</v>
      </c>
      <c r="C1124">
        <v>28</v>
      </c>
      <c r="D1124">
        <v>103.51</v>
      </c>
      <c r="E1124">
        <v>1</v>
      </c>
      <c r="F1124" s="6">
        <f>IFERROR(VLOOKUP(A1124,Orders!A:B,2,FALSE),"")</f>
        <v>38021</v>
      </c>
      <c r="G1124" s="6">
        <f>IFERROR(VLOOKUP(A1124,Orders!A:C,3,FALSE),"")</f>
        <v>38031</v>
      </c>
      <c r="H1124" s="6">
        <f>IFERROR(VLOOKUP(A1124,Orders!A:D,4,FALSE),"")</f>
        <v>38023</v>
      </c>
      <c r="I1124" t="str">
        <f>IFERROR(VLOOKUP(A1124,Orders!A:E,5,FALSE),"")</f>
        <v>Shipped</v>
      </c>
      <c r="J1124">
        <f>IFERROR(VLOOKUP(A1124,Orders!A:G,7,FALSE),"")</f>
        <v>166</v>
      </c>
      <c r="K1124">
        <f>IFERROR(VLOOKUP(J1124,Customers!A:L,12,FALSE),"")</f>
        <v>1612</v>
      </c>
      <c r="L1124">
        <f>IFERROR(VLOOKUP(J1124,Customers!A:M,13,FALSE),"")</f>
        <v>97900</v>
      </c>
      <c r="M1124" t="str">
        <f>IFERROR(VLOOKUP(J1124,Customers!A:H,8,FALSE),"")</f>
        <v>Singapore</v>
      </c>
      <c r="N1124">
        <f>IFERROR(VLOOKUP(K1124,Employees!A:F,6,FALSE),"")</f>
        <v>6</v>
      </c>
      <c r="O1124" t="str">
        <f>IFERROR(VLOOKUP(N1124,Offices!A:B,2,FALSE),"")</f>
        <v>Sydney</v>
      </c>
      <c r="P1124" s="6">
        <f>IFERROR(VLOOKUP(J1124,Payments!A:C,3,FALSE),"")</f>
        <v>38246</v>
      </c>
      <c r="Q1124">
        <f>IFERROR(VLOOKUP(J1124,Payments!A:D,4,FALSE),"")</f>
        <v>38785.480000000003</v>
      </c>
      <c r="R1124" t="str">
        <f>IFERROR(VLOOKUP(B1124,Products!A:C,3,FALSE),"")</f>
        <v>Trucks and Buses</v>
      </c>
      <c r="S1124">
        <f>IFERROR(VLOOKUP(B1124,Products!A:G,7,FALSE),"")</f>
        <v>2327</v>
      </c>
      <c r="T1124">
        <f>IFERROR(VLOOKUP(B1124,Products!A:I,9,FALSE),"")</f>
        <v>127.79</v>
      </c>
      <c r="U1124">
        <f t="shared" si="136"/>
        <v>8</v>
      </c>
      <c r="V1124" t="str">
        <f t="shared" si="137"/>
        <v>No</v>
      </c>
      <c r="W1124">
        <f t="shared" si="138"/>
        <v>2004</v>
      </c>
      <c r="X1124">
        <f t="shared" si="139"/>
        <v>2</v>
      </c>
      <c r="Y1124">
        <f>IFERROR(VLOOKUP(B1124,Products!A:I,8,FALSE),"")</f>
        <v>61.34</v>
      </c>
      <c r="Z1124">
        <f t="shared" si="140"/>
        <v>2898.28</v>
      </c>
      <c r="AA1124">
        <f t="shared" si="141"/>
        <v>68.747962178024125</v>
      </c>
      <c r="AB1124">
        <f t="shared" si="142"/>
        <v>1</v>
      </c>
      <c r="AC1124">
        <f t="shared" si="143"/>
        <v>1180.76</v>
      </c>
    </row>
    <row r="1125" spans="1:29">
      <c r="A1125">
        <v>10217</v>
      </c>
      <c r="B1125" t="s">
        <v>147</v>
      </c>
      <c r="C1125">
        <v>21</v>
      </c>
      <c r="D1125">
        <v>78.97</v>
      </c>
      <c r="E1125">
        <v>3</v>
      </c>
      <c r="F1125" s="6">
        <f>IFERROR(VLOOKUP(A1125,Orders!A:B,2,FALSE),"")</f>
        <v>38021</v>
      </c>
      <c r="G1125" s="6">
        <f>IFERROR(VLOOKUP(A1125,Orders!A:C,3,FALSE),"")</f>
        <v>38031</v>
      </c>
      <c r="H1125" s="6">
        <f>IFERROR(VLOOKUP(A1125,Orders!A:D,4,FALSE),"")</f>
        <v>38023</v>
      </c>
      <c r="I1125" t="str">
        <f>IFERROR(VLOOKUP(A1125,Orders!A:E,5,FALSE),"")</f>
        <v>Shipped</v>
      </c>
      <c r="J1125">
        <f>IFERROR(VLOOKUP(A1125,Orders!A:G,7,FALSE),"")</f>
        <v>166</v>
      </c>
      <c r="K1125">
        <f>IFERROR(VLOOKUP(J1125,Customers!A:L,12,FALSE),"")</f>
        <v>1612</v>
      </c>
      <c r="L1125">
        <f>IFERROR(VLOOKUP(J1125,Customers!A:M,13,FALSE),"")</f>
        <v>97900</v>
      </c>
      <c r="M1125" t="str">
        <f>IFERROR(VLOOKUP(J1125,Customers!A:H,8,FALSE),"")</f>
        <v>Singapore</v>
      </c>
      <c r="N1125">
        <f>IFERROR(VLOOKUP(K1125,Employees!A:F,6,FALSE),"")</f>
        <v>6</v>
      </c>
      <c r="O1125" t="str">
        <f>IFERROR(VLOOKUP(N1125,Offices!A:B,2,FALSE),"")</f>
        <v>Sydney</v>
      </c>
      <c r="P1125" s="6">
        <f>IFERROR(VLOOKUP(J1125,Payments!A:C,3,FALSE),"")</f>
        <v>38246</v>
      </c>
      <c r="Q1125">
        <f>IFERROR(VLOOKUP(J1125,Payments!A:D,4,FALSE),"")</f>
        <v>38785.480000000003</v>
      </c>
      <c r="R1125" t="str">
        <f>IFERROR(VLOOKUP(B1125,Products!A:C,3,FALSE),"")</f>
        <v>Trucks and Buses</v>
      </c>
      <c r="S1125">
        <f>IFERROR(VLOOKUP(B1125,Products!A:G,7,FALSE),"")</f>
        <v>5099</v>
      </c>
      <c r="T1125">
        <f>IFERROR(VLOOKUP(B1125,Products!A:I,9,FALSE),"")</f>
        <v>96.31</v>
      </c>
      <c r="U1125">
        <f t="shared" si="136"/>
        <v>8</v>
      </c>
      <c r="V1125" t="str">
        <f t="shared" si="137"/>
        <v>No</v>
      </c>
      <c r="W1125">
        <f t="shared" si="138"/>
        <v>2004</v>
      </c>
      <c r="X1125">
        <f t="shared" si="139"/>
        <v>2</v>
      </c>
      <c r="Y1125">
        <f>IFERROR(VLOOKUP(B1125,Products!A:I,8,FALSE),"")</f>
        <v>53.93</v>
      </c>
      <c r="Z1125">
        <f t="shared" si="140"/>
        <v>1658.37</v>
      </c>
      <c r="AA1125">
        <f t="shared" si="141"/>
        <v>46.430558130910441</v>
      </c>
      <c r="AB1125">
        <f t="shared" si="142"/>
        <v>0</v>
      </c>
      <c r="AC1125">
        <f t="shared" si="143"/>
        <v>525.84</v>
      </c>
    </row>
    <row r="1126" spans="1:29">
      <c r="A1126">
        <v>10217</v>
      </c>
      <c r="B1126" t="s">
        <v>148</v>
      </c>
      <c r="C1126">
        <v>39</v>
      </c>
      <c r="D1126">
        <v>56.24</v>
      </c>
      <c r="E1126">
        <v>7</v>
      </c>
      <c r="F1126" s="6">
        <f>IFERROR(VLOOKUP(A1126,Orders!A:B,2,FALSE),"")</f>
        <v>38021</v>
      </c>
      <c r="G1126" s="6">
        <f>IFERROR(VLOOKUP(A1126,Orders!A:C,3,FALSE),"")</f>
        <v>38031</v>
      </c>
      <c r="H1126" s="6">
        <f>IFERROR(VLOOKUP(A1126,Orders!A:D,4,FALSE),"")</f>
        <v>38023</v>
      </c>
      <c r="I1126" t="str">
        <f>IFERROR(VLOOKUP(A1126,Orders!A:E,5,FALSE),"")</f>
        <v>Shipped</v>
      </c>
      <c r="J1126">
        <f>IFERROR(VLOOKUP(A1126,Orders!A:G,7,FALSE),"")</f>
        <v>166</v>
      </c>
      <c r="K1126">
        <f>IFERROR(VLOOKUP(J1126,Customers!A:L,12,FALSE),"")</f>
        <v>1612</v>
      </c>
      <c r="L1126">
        <f>IFERROR(VLOOKUP(J1126,Customers!A:M,13,FALSE),"")</f>
        <v>97900</v>
      </c>
      <c r="M1126" t="str">
        <f>IFERROR(VLOOKUP(J1126,Customers!A:H,8,FALSE),"")</f>
        <v>Singapore</v>
      </c>
      <c r="N1126">
        <f>IFERROR(VLOOKUP(K1126,Employees!A:F,6,FALSE),"")</f>
        <v>6</v>
      </c>
      <c r="O1126" t="str">
        <f>IFERROR(VLOOKUP(N1126,Offices!A:B,2,FALSE),"")</f>
        <v>Sydney</v>
      </c>
      <c r="P1126" s="6">
        <f>IFERROR(VLOOKUP(J1126,Payments!A:C,3,FALSE),"")</f>
        <v>38246</v>
      </c>
      <c r="Q1126">
        <f>IFERROR(VLOOKUP(J1126,Payments!A:D,4,FALSE),"")</f>
        <v>38785.480000000003</v>
      </c>
      <c r="R1126" t="str">
        <f>IFERROR(VLOOKUP(B1126,Products!A:C,3,FALSE),"")</f>
        <v>Trucks and Buses</v>
      </c>
      <c r="S1126">
        <f>IFERROR(VLOOKUP(B1126,Products!A:G,7,FALSE),"")</f>
        <v>814</v>
      </c>
      <c r="T1126">
        <f>IFERROR(VLOOKUP(B1126,Products!A:I,9,FALSE),"")</f>
        <v>64.64</v>
      </c>
      <c r="U1126">
        <f t="shared" si="136"/>
        <v>8</v>
      </c>
      <c r="V1126" t="str">
        <f t="shared" si="137"/>
        <v>No</v>
      </c>
      <c r="W1126">
        <f t="shared" si="138"/>
        <v>2004</v>
      </c>
      <c r="X1126">
        <f t="shared" si="139"/>
        <v>2</v>
      </c>
      <c r="Y1126">
        <f>IFERROR(VLOOKUP(B1126,Products!A:I,8,FALSE),"")</f>
        <v>33.61</v>
      </c>
      <c r="Z1126">
        <f t="shared" si="140"/>
        <v>2193.36</v>
      </c>
      <c r="AA1126">
        <f t="shared" si="141"/>
        <v>67.331151443022918</v>
      </c>
      <c r="AB1126">
        <f t="shared" si="142"/>
        <v>1</v>
      </c>
      <c r="AC1126">
        <f t="shared" si="143"/>
        <v>882.57</v>
      </c>
    </row>
    <row r="1127" spans="1:29">
      <c r="A1127">
        <v>10217</v>
      </c>
      <c r="B1127" t="s">
        <v>149</v>
      </c>
      <c r="C1127">
        <v>31</v>
      </c>
      <c r="D1127">
        <v>90.02</v>
      </c>
      <c r="E1127">
        <v>6</v>
      </c>
      <c r="F1127" s="6">
        <f>IFERROR(VLOOKUP(A1127,Orders!A:B,2,FALSE),"")</f>
        <v>38021</v>
      </c>
      <c r="G1127" s="6">
        <f>IFERROR(VLOOKUP(A1127,Orders!A:C,3,FALSE),"")</f>
        <v>38031</v>
      </c>
      <c r="H1127" s="6">
        <f>IFERROR(VLOOKUP(A1127,Orders!A:D,4,FALSE),"")</f>
        <v>38023</v>
      </c>
      <c r="I1127" t="str">
        <f>IFERROR(VLOOKUP(A1127,Orders!A:E,5,FALSE),"")</f>
        <v>Shipped</v>
      </c>
      <c r="J1127">
        <f>IFERROR(VLOOKUP(A1127,Orders!A:G,7,FALSE),"")</f>
        <v>166</v>
      </c>
      <c r="K1127">
        <f>IFERROR(VLOOKUP(J1127,Customers!A:L,12,FALSE),"")</f>
        <v>1612</v>
      </c>
      <c r="L1127">
        <f>IFERROR(VLOOKUP(J1127,Customers!A:M,13,FALSE),"")</f>
        <v>97900</v>
      </c>
      <c r="M1127" t="str">
        <f>IFERROR(VLOOKUP(J1127,Customers!A:H,8,FALSE),"")</f>
        <v>Singapore</v>
      </c>
      <c r="N1127">
        <f>IFERROR(VLOOKUP(K1127,Employees!A:F,6,FALSE),"")</f>
        <v>6</v>
      </c>
      <c r="O1127" t="str">
        <f>IFERROR(VLOOKUP(N1127,Offices!A:B,2,FALSE),"")</f>
        <v>Sydney</v>
      </c>
      <c r="P1127" s="6">
        <f>IFERROR(VLOOKUP(J1127,Payments!A:C,3,FALSE),"")</f>
        <v>38246</v>
      </c>
      <c r="Q1127">
        <f>IFERROR(VLOOKUP(J1127,Payments!A:D,4,FALSE),"")</f>
        <v>38785.480000000003</v>
      </c>
      <c r="R1127" t="str">
        <f>IFERROR(VLOOKUP(B1127,Products!A:C,3,FALSE),"")</f>
        <v>Classic Cars</v>
      </c>
      <c r="S1127">
        <f>IFERROR(VLOOKUP(B1127,Products!A:G,7,FALSE),"")</f>
        <v>6934</v>
      </c>
      <c r="T1127">
        <f>IFERROR(VLOOKUP(B1127,Products!A:I,9,FALSE),"")</f>
        <v>101.15</v>
      </c>
      <c r="U1127">
        <f t="shared" si="136"/>
        <v>8</v>
      </c>
      <c r="V1127" t="str">
        <f t="shared" si="137"/>
        <v>No</v>
      </c>
      <c r="W1127">
        <f t="shared" si="138"/>
        <v>2004</v>
      </c>
      <c r="X1127">
        <f t="shared" si="139"/>
        <v>2</v>
      </c>
      <c r="Y1127">
        <f>IFERROR(VLOOKUP(B1127,Products!A:I,8,FALSE),"")</f>
        <v>46.53</v>
      </c>
      <c r="Z1127">
        <f t="shared" si="140"/>
        <v>2790.62</v>
      </c>
      <c r="AA1127">
        <f t="shared" si="141"/>
        <v>93.46658070062324</v>
      </c>
      <c r="AB1127">
        <f t="shared" si="142"/>
        <v>1</v>
      </c>
      <c r="AC1127">
        <f t="shared" si="143"/>
        <v>1348.1899999999998</v>
      </c>
    </row>
    <row r="1128" spans="1:29">
      <c r="A1128">
        <v>10218</v>
      </c>
      <c r="B1128" t="s">
        <v>153</v>
      </c>
      <c r="C1128">
        <v>22</v>
      </c>
      <c r="D1128">
        <v>110.46</v>
      </c>
      <c r="E1128">
        <v>1</v>
      </c>
      <c r="F1128" s="6">
        <f>IFERROR(VLOOKUP(A1128,Orders!A:B,2,FALSE),"")</f>
        <v>38026</v>
      </c>
      <c r="G1128" s="6">
        <f>IFERROR(VLOOKUP(A1128,Orders!A:C,3,FALSE),"")</f>
        <v>38033</v>
      </c>
      <c r="H1128" s="6">
        <f>IFERROR(VLOOKUP(A1128,Orders!A:D,4,FALSE),"")</f>
        <v>38028</v>
      </c>
      <c r="I1128" t="str">
        <f>IFERROR(VLOOKUP(A1128,Orders!A:E,5,FALSE),"")</f>
        <v>Shipped</v>
      </c>
      <c r="J1128">
        <f>IFERROR(VLOOKUP(A1128,Orders!A:G,7,FALSE),"")</f>
        <v>473</v>
      </c>
      <c r="K1128">
        <f>IFERROR(VLOOKUP(J1128,Customers!A:L,12,FALSE),"")</f>
        <v>1401</v>
      </c>
      <c r="L1128">
        <f>IFERROR(VLOOKUP(J1128,Customers!A:M,13,FALSE),"")</f>
        <v>34800</v>
      </c>
      <c r="M1128" t="str">
        <f>IFERROR(VLOOKUP(J1128,Customers!A:H,8,FALSE),"")</f>
        <v>Milan</v>
      </c>
      <c r="N1128">
        <f>IFERROR(VLOOKUP(K1128,Employees!A:F,6,FALSE),"")</f>
        <v>4</v>
      </c>
      <c r="O1128" t="str">
        <f>IFERROR(VLOOKUP(N1128,Offices!A:B,2,FALSE),"")</f>
        <v>Paris</v>
      </c>
      <c r="P1128" s="6">
        <f>IFERROR(VLOOKUP(J1128,Payments!A:C,3,FALSE),"")</f>
        <v>38034</v>
      </c>
      <c r="Q1128">
        <f>IFERROR(VLOOKUP(J1128,Payments!A:D,4,FALSE),"")</f>
        <v>7612.06</v>
      </c>
      <c r="R1128" t="str">
        <f>IFERROR(VLOOKUP(B1128,Products!A:C,3,FALSE),"")</f>
        <v>Trucks and Buses</v>
      </c>
      <c r="S1128">
        <f>IFERROR(VLOOKUP(B1128,Products!A:G,7,FALSE),"")</f>
        <v>8258</v>
      </c>
      <c r="T1128">
        <f>IFERROR(VLOOKUP(B1128,Products!A:I,9,FALSE),"")</f>
        <v>122.73</v>
      </c>
      <c r="U1128">
        <f t="shared" si="136"/>
        <v>5</v>
      </c>
      <c r="V1128" t="str">
        <f t="shared" si="137"/>
        <v>Yes</v>
      </c>
      <c r="W1128">
        <f t="shared" si="138"/>
        <v>2004</v>
      </c>
      <c r="X1128">
        <f t="shared" si="139"/>
        <v>2</v>
      </c>
      <c r="Y1128">
        <f>IFERROR(VLOOKUP(B1128,Products!A:I,8,FALSE),"")</f>
        <v>74.86</v>
      </c>
      <c r="Z1128">
        <f t="shared" si="140"/>
        <v>2430.12</v>
      </c>
      <c r="AA1128">
        <f t="shared" si="141"/>
        <v>47.555436815388717</v>
      </c>
      <c r="AB1128">
        <f t="shared" si="142"/>
        <v>0</v>
      </c>
      <c r="AC1128">
        <f t="shared" si="143"/>
        <v>783.19999999999982</v>
      </c>
    </row>
    <row r="1129" spans="1:29">
      <c r="A1129">
        <v>10218</v>
      </c>
      <c r="B1129" t="s">
        <v>154</v>
      </c>
      <c r="C1129">
        <v>34</v>
      </c>
      <c r="D1129">
        <v>152.41</v>
      </c>
      <c r="E1129">
        <v>2</v>
      </c>
      <c r="F1129" s="6">
        <f>IFERROR(VLOOKUP(A1129,Orders!A:B,2,FALSE),"")</f>
        <v>38026</v>
      </c>
      <c r="G1129" s="6">
        <f>IFERROR(VLOOKUP(A1129,Orders!A:C,3,FALSE),"")</f>
        <v>38033</v>
      </c>
      <c r="H1129" s="6">
        <f>IFERROR(VLOOKUP(A1129,Orders!A:D,4,FALSE),"")</f>
        <v>38028</v>
      </c>
      <c r="I1129" t="str">
        <f>IFERROR(VLOOKUP(A1129,Orders!A:E,5,FALSE),"")</f>
        <v>Shipped</v>
      </c>
      <c r="J1129">
        <f>IFERROR(VLOOKUP(A1129,Orders!A:G,7,FALSE),"")</f>
        <v>473</v>
      </c>
      <c r="K1129">
        <f>IFERROR(VLOOKUP(J1129,Customers!A:L,12,FALSE),"")</f>
        <v>1401</v>
      </c>
      <c r="L1129">
        <f>IFERROR(VLOOKUP(J1129,Customers!A:M,13,FALSE),"")</f>
        <v>34800</v>
      </c>
      <c r="M1129" t="str">
        <f>IFERROR(VLOOKUP(J1129,Customers!A:H,8,FALSE),"")</f>
        <v>Milan</v>
      </c>
      <c r="N1129">
        <f>IFERROR(VLOOKUP(K1129,Employees!A:F,6,FALSE),"")</f>
        <v>4</v>
      </c>
      <c r="O1129" t="str">
        <f>IFERROR(VLOOKUP(N1129,Offices!A:B,2,FALSE),"")</f>
        <v>Paris</v>
      </c>
      <c r="P1129" s="6">
        <f>IFERROR(VLOOKUP(J1129,Payments!A:C,3,FALSE),"")</f>
        <v>38034</v>
      </c>
      <c r="Q1129">
        <f>IFERROR(VLOOKUP(J1129,Payments!A:D,4,FALSE),"")</f>
        <v>7612.06</v>
      </c>
      <c r="R1129" t="str">
        <f>IFERROR(VLOOKUP(B1129,Products!A:C,3,FALSE),"")</f>
        <v>Classic Cars</v>
      </c>
      <c r="S1129">
        <f>IFERROR(VLOOKUP(B1129,Products!A:G,7,FALSE),"")</f>
        <v>8347</v>
      </c>
      <c r="T1129">
        <f>IFERROR(VLOOKUP(B1129,Products!A:I,9,FALSE),"")</f>
        <v>169.34</v>
      </c>
      <c r="U1129">
        <f t="shared" si="136"/>
        <v>5</v>
      </c>
      <c r="V1129" t="str">
        <f t="shared" si="137"/>
        <v>Yes</v>
      </c>
      <c r="W1129">
        <f t="shared" si="138"/>
        <v>2004</v>
      </c>
      <c r="X1129">
        <f t="shared" si="139"/>
        <v>2</v>
      </c>
      <c r="Y1129">
        <f>IFERROR(VLOOKUP(B1129,Products!A:I,8,FALSE),"")</f>
        <v>77.900000000000006</v>
      </c>
      <c r="Z1129">
        <f t="shared" si="140"/>
        <v>5181.9399999999996</v>
      </c>
      <c r="AA1129">
        <f t="shared" si="141"/>
        <v>95.648267008985869</v>
      </c>
      <c r="AB1129">
        <f t="shared" si="142"/>
        <v>1</v>
      </c>
      <c r="AC1129">
        <f t="shared" si="143"/>
        <v>2533.3399999999997</v>
      </c>
    </row>
    <row r="1130" spans="1:29">
      <c r="A1130">
        <v>10219</v>
      </c>
      <c r="B1130" t="s">
        <v>151</v>
      </c>
      <c r="C1130">
        <v>48</v>
      </c>
      <c r="D1130">
        <v>94.8</v>
      </c>
      <c r="E1130">
        <v>2</v>
      </c>
      <c r="F1130" s="6">
        <f>IFERROR(VLOOKUP(A1130,Orders!A:B,2,FALSE),"")</f>
        <v>38027</v>
      </c>
      <c r="G1130" s="6">
        <f>IFERROR(VLOOKUP(A1130,Orders!A:C,3,FALSE),"")</f>
        <v>38034</v>
      </c>
      <c r="H1130" s="6">
        <f>IFERROR(VLOOKUP(A1130,Orders!A:D,4,FALSE),"")</f>
        <v>38029</v>
      </c>
      <c r="I1130" t="str">
        <f>IFERROR(VLOOKUP(A1130,Orders!A:E,5,FALSE),"")</f>
        <v>Shipped</v>
      </c>
      <c r="J1130">
        <f>IFERROR(VLOOKUP(A1130,Orders!A:G,7,FALSE),"")</f>
        <v>487</v>
      </c>
      <c r="K1130">
        <f>IFERROR(VLOOKUP(J1130,Customers!A:L,12,FALSE),"")</f>
        <v>1165</v>
      </c>
      <c r="L1130">
        <f>IFERROR(VLOOKUP(J1130,Customers!A:M,13,FALSE),"")</f>
        <v>60300</v>
      </c>
      <c r="M1130" t="str">
        <f>IFERROR(VLOOKUP(J1130,Customers!A:H,8,FALSE),"")</f>
        <v>Brisbane</v>
      </c>
      <c r="N1130">
        <f>IFERROR(VLOOKUP(K1130,Employees!A:F,6,FALSE),"")</f>
        <v>1</v>
      </c>
      <c r="O1130" t="str">
        <f>IFERROR(VLOOKUP(N1130,Offices!A:B,2,FALSE),"")</f>
        <v>San Francisco</v>
      </c>
      <c r="P1130" s="6">
        <f>IFERROR(VLOOKUP(J1130,Payments!A:C,3,FALSE),"")</f>
        <v>37892</v>
      </c>
      <c r="Q1130">
        <f>IFERROR(VLOOKUP(J1130,Payments!A:D,4,FALSE),"")</f>
        <v>29997.09</v>
      </c>
      <c r="R1130" t="str">
        <f>IFERROR(VLOOKUP(B1130,Products!A:C,3,FALSE),"")</f>
        <v>Trucks and Buses</v>
      </c>
      <c r="S1130">
        <f>IFERROR(VLOOKUP(B1130,Products!A:G,7,FALSE),"")</f>
        <v>6125</v>
      </c>
      <c r="T1130">
        <f>IFERROR(VLOOKUP(B1130,Products!A:I,9,FALSE),"")</f>
        <v>118.5</v>
      </c>
      <c r="U1130">
        <f t="shared" si="136"/>
        <v>5</v>
      </c>
      <c r="V1130" t="str">
        <f t="shared" si="137"/>
        <v>Yes</v>
      </c>
      <c r="W1130">
        <f t="shared" si="138"/>
        <v>2004</v>
      </c>
      <c r="X1130">
        <f t="shared" si="139"/>
        <v>2</v>
      </c>
      <c r="Y1130">
        <f>IFERROR(VLOOKUP(B1130,Products!A:I,8,FALSE),"")</f>
        <v>55.7</v>
      </c>
      <c r="Z1130">
        <f t="shared" si="140"/>
        <v>4550.3999999999996</v>
      </c>
      <c r="AA1130">
        <f t="shared" si="141"/>
        <v>70.197486535008963</v>
      </c>
      <c r="AB1130">
        <f t="shared" si="142"/>
        <v>1</v>
      </c>
      <c r="AC1130">
        <f t="shared" si="143"/>
        <v>1876.7999999999997</v>
      </c>
    </row>
    <row r="1131" spans="1:29">
      <c r="A1131">
        <v>10219</v>
      </c>
      <c r="B1131" t="s">
        <v>152</v>
      </c>
      <c r="C1131">
        <v>43</v>
      </c>
      <c r="D1131">
        <v>132.62</v>
      </c>
      <c r="E1131">
        <v>1</v>
      </c>
      <c r="F1131" s="6">
        <f>IFERROR(VLOOKUP(A1131,Orders!A:B,2,FALSE),"")</f>
        <v>38027</v>
      </c>
      <c r="G1131" s="6">
        <f>IFERROR(VLOOKUP(A1131,Orders!A:C,3,FALSE),"")</f>
        <v>38034</v>
      </c>
      <c r="H1131" s="6">
        <f>IFERROR(VLOOKUP(A1131,Orders!A:D,4,FALSE),"")</f>
        <v>38029</v>
      </c>
      <c r="I1131" t="str">
        <f>IFERROR(VLOOKUP(A1131,Orders!A:E,5,FALSE),"")</f>
        <v>Shipped</v>
      </c>
      <c r="J1131">
        <f>IFERROR(VLOOKUP(A1131,Orders!A:G,7,FALSE),"")</f>
        <v>487</v>
      </c>
      <c r="K1131">
        <f>IFERROR(VLOOKUP(J1131,Customers!A:L,12,FALSE),"")</f>
        <v>1165</v>
      </c>
      <c r="L1131">
        <f>IFERROR(VLOOKUP(J1131,Customers!A:M,13,FALSE),"")</f>
        <v>60300</v>
      </c>
      <c r="M1131" t="str">
        <f>IFERROR(VLOOKUP(J1131,Customers!A:H,8,FALSE),"")</f>
        <v>Brisbane</v>
      </c>
      <c r="N1131">
        <f>IFERROR(VLOOKUP(K1131,Employees!A:F,6,FALSE),"")</f>
        <v>1</v>
      </c>
      <c r="O1131" t="str">
        <f>IFERROR(VLOOKUP(N1131,Offices!A:B,2,FALSE),"")</f>
        <v>San Francisco</v>
      </c>
      <c r="P1131" s="6">
        <f>IFERROR(VLOOKUP(J1131,Payments!A:C,3,FALSE),"")</f>
        <v>37892</v>
      </c>
      <c r="Q1131">
        <f>IFERROR(VLOOKUP(J1131,Payments!A:D,4,FALSE),"")</f>
        <v>29997.09</v>
      </c>
      <c r="R1131" t="str">
        <f>IFERROR(VLOOKUP(B1131,Products!A:C,3,FALSE),"")</f>
        <v>Classic Cars</v>
      </c>
      <c r="S1131">
        <f>IFERROR(VLOOKUP(B1131,Products!A:G,7,FALSE),"")</f>
        <v>4724</v>
      </c>
      <c r="T1131">
        <f>IFERROR(VLOOKUP(B1131,Products!A:I,9,FALSE),"")</f>
        <v>163.72999999999999</v>
      </c>
      <c r="U1131">
        <f t="shared" si="136"/>
        <v>5</v>
      </c>
      <c r="V1131" t="str">
        <f t="shared" si="137"/>
        <v>Yes</v>
      </c>
      <c r="W1131">
        <f t="shared" si="138"/>
        <v>2004</v>
      </c>
      <c r="X1131">
        <f t="shared" si="139"/>
        <v>2</v>
      </c>
      <c r="Y1131">
        <f>IFERROR(VLOOKUP(B1131,Products!A:I,8,FALSE),"")</f>
        <v>101.51</v>
      </c>
      <c r="Z1131">
        <f t="shared" si="140"/>
        <v>5702.66</v>
      </c>
      <c r="AA1131">
        <f t="shared" si="141"/>
        <v>30.647226874199585</v>
      </c>
      <c r="AB1131">
        <f t="shared" si="142"/>
        <v>0</v>
      </c>
      <c r="AC1131">
        <f t="shared" si="143"/>
        <v>1337.73</v>
      </c>
    </row>
    <row r="1132" spans="1:29">
      <c r="A1132">
        <v>10219</v>
      </c>
      <c r="B1132" t="s">
        <v>157</v>
      </c>
      <c r="C1132">
        <v>21</v>
      </c>
      <c r="D1132">
        <v>31.12</v>
      </c>
      <c r="E1132">
        <v>3</v>
      </c>
      <c r="F1132" s="6">
        <f>IFERROR(VLOOKUP(A1132,Orders!A:B,2,FALSE),"")</f>
        <v>38027</v>
      </c>
      <c r="G1132" s="6">
        <f>IFERROR(VLOOKUP(A1132,Orders!A:C,3,FALSE),"")</f>
        <v>38034</v>
      </c>
      <c r="H1132" s="6">
        <f>IFERROR(VLOOKUP(A1132,Orders!A:D,4,FALSE),"")</f>
        <v>38029</v>
      </c>
      <c r="I1132" t="str">
        <f>IFERROR(VLOOKUP(A1132,Orders!A:E,5,FALSE),"")</f>
        <v>Shipped</v>
      </c>
      <c r="J1132">
        <f>IFERROR(VLOOKUP(A1132,Orders!A:G,7,FALSE),"")</f>
        <v>487</v>
      </c>
      <c r="K1132">
        <f>IFERROR(VLOOKUP(J1132,Customers!A:L,12,FALSE),"")</f>
        <v>1165</v>
      </c>
      <c r="L1132">
        <f>IFERROR(VLOOKUP(J1132,Customers!A:M,13,FALSE),"")</f>
        <v>60300</v>
      </c>
      <c r="M1132" t="str">
        <f>IFERROR(VLOOKUP(J1132,Customers!A:H,8,FALSE),"")</f>
        <v>Brisbane</v>
      </c>
      <c r="N1132">
        <f>IFERROR(VLOOKUP(K1132,Employees!A:F,6,FALSE),"")</f>
        <v>1</v>
      </c>
      <c r="O1132" t="str">
        <f>IFERROR(VLOOKUP(N1132,Offices!A:B,2,FALSE),"")</f>
        <v>San Francisco</v>
      </c>
      <c r="P1132" s="6">
        <f>IFERROR(VLOOKUP(J1132,Payments!A:C,3,FALSE),"")</f>
        <v>37892</v>
      </c>
      <c r="Q1132">
        <f>IFERROR(VLOOKUP(J1132,Payments!A:D,4,FALSE),"")</f>
        <v>29997.09</v>
      </c>
      <c r="R1132" t="str">
        <f>IFERROR(VLOOKUP(B1132,Products!A:C,3,FALSE),"")</f>
        <v>Classic Cars</v>
      </c>
      <c r="S1132">
        <f>IFERROR(VLOOKUP(B1132,Products!A:G,7,FALSE),"")</f>
        <v>2542</v>
      </c>
      <c r="T1132">
        <f>IFERROR(VLOOKUP(B1132,Products!A:I,9,FALSE),"")</f>
        <v>35.36</v>
      </c>
      <c r="U1132">
        <f t="shared" si="136"/>
        <v>5</v>
      </c>
      <c r="V1132" t="str">
        <f t="shared" si="137"/>
        <v>Yes</v>
      </c>
      <c r="W1132">
        <f t="shared" si="138"/>
        <v>2004</v>
      </c>
      <c r="X1132">
        <f t="shared" si="139"/>
        <v>2</v>
      </c>
      <c r="Y1132">
        <f>IFERROR(VLOOKUP(B1132,Products!A:I,8,FALSE),"")</f>
        <v>15.91</v>
      </c>
      <c r="Z1132">
        <f t="shared" si="140"/>
        <v>653.52</v>
      </c>
      <c r="AA1132">
        <f t="shared" si="141"/>
        <v>95.600251414204905</v>
      </c>
      <c r="AB1132">
        <f t="shared" si="142"/>
        <v>1</v>
      </c>
      <c r="AC1132">
        <f t="shared" si="143"/>
        <v>319.41000000000003</v>
      </c>
    </row>
    <row r="1133" spans="1:29">
      <c r="A1133">
        <v>10219</v>
      </c>
      <c r="B1133" t="s">
        <v>159</v>
      </c>
      <c r="C1133">
        <v>35</v>
      </c>
      <c r="D1133">
        <v>47.62</v>
      </c>
      <c r="E1133">
        <v>4</v>
      </c>
      <c r="F1133" s="6">
        <f>IFERROR(VLOOKUP(A1133,Orders!A:B,2,FALSE),"")</f>
        <v>38027</v>
      </c>
      <c r="G1133" s="6">
        <f>IFERROR(VLOOKUP(A1133,Orders!A:C,3,FALSE),"")</f>
        <v>38034</v>
      </c>
      <c r="H1133" s="6">
        <f>IFERROR(VLOOKUP(A1133,Orders!A:D,4,FALSE),"")</f>
        <v>38029</v>
      </c>
      <c r="I1133" t="str">
        <f>IFERROR(VLOOKUP(A1133,Orders!A:E,5,FALSE),"")</f>
        <v>Shipped</v>
      </c>
      <c r="J1133">
        <f>IFERROR(VLOOKUP(A1133,Orders!A:G,7,FALSE),"")</f>
        <v>487</v>
      </c>
      <c r="K1133">
        <f>IFERROR(VLOOKUP(J1133,Customers!A:L,12,FALSE),"")</f>
        <v>1165</v>
      </c>
      <c r="L1133">
        <f>IFERROR(VLOOKUP(J1133,Customers!A:M,13,FALSE),"")</f>
        <v>60300</v>
      </c>
      <c r="M1133" t="str">
        <f>IFERROR(VLOOKUP(J1133,Customers!A:H,8,FALSE),"")</f>
        <v>Brisbane</v>
      </c>
      <c r="N1133">
        <f>IFERROR(VLOOKUP(K1133,Employees!A:F,6,FALSE),"")</f>
        <v>1</v>
      </c>
      <c r="O1133" t="str">
        <f>IFERROR(VLOOKUP(N1133,Offices!A:B,2,FALSE),"")</f>
        <v>San Francisco</v>
      </c>
      <c r="P1133" s="6">
        <f>IFERROR(VLOOKUP(J1133,Payments!A:C,3,FALSE),"")</f>
        <v>37892</v>
      </c>
      <c r="Q1133">
        <f>IFERROR(VLOOKUP(J1133,Payments!A:D,4,FALSE),"")</f>
        <v>29997.09</v>
      </c>
      <c r="R1133" t="str">
        <f>IFERROR(VLOOKUP(B1133,Products!A:C,3,FALSE),"")</f>
        <v>Trucks and Buses</v>
      </c>
      <c r="S1133">
        <f>IFERROR(VLOOKUP(B1133,Products!A:G,7,FALSE),"")</f>
        <v>2874</v>
      </c>
      <c r="T1133">
        <f>IFERROR(VLOOKUP(B1133,Products!A:I,9,FALSE),"")</f>
        <v>54.11</v>
      </c>
      <c r="U1133">
        <f t="shared" si="136"/>
        <v>5</v>
      </c>
      <c r="V1133" t="str">
        <f t="shared" si="137"/>
        <v>Yes</v>
      </c>
      <c r="W1133">
        <f t="shared" si="138"/>
        <v>2004</v>
      </c>
      <c r="X1133">
        <f t="shared" si="139"/>
        <v>2</v>
      </c>
      <c r="Y1133">
        <f>IFERROR(VLOOKUP(B1133,Products!A:I,8,FALSE),"")</f>
        <v>25.98</v>
      </c>
      <c r="Z1133">
        <f t="shared" si="140"/>
        <v>1666.6999999999998</v>
      </c>
      <c r="AA1133">
        <f t="shared" si="141"/>
        <v>83.294842186297132</v>
      </c>
      <c r="AB1133">
        <f t="shared" si="142"/>
        <v>1</v>
      </c>
      <c r="AC1133">
        <f t="shared" si="143"/>
        <v>757.39999999999986</v>
      </c>
    </row>
    <row r="1134" spans="1:29">
      <c r="A1134">
        <v>10220</v>
      </c>
      <c r="B1134" t="s">
        <v>164</v>
      </c>
      <c r="C1134">
        <v>32</v>
      </c>
      <c r="D1134">
        <v>189.1</v>
      </c>
      <c r="E1134">
        <v>2</v>
      </c>
      <c r="F1134" s="6">
        <f>IFERROR(VLOOKUP(A1134,Orders!A:B,2,FALSE),"")</f>
        <v>38029</v>
      </c>
      <c r="G1134" s="6">
        <f>IFERROR(VLOOKUP(A1134,Orders!A:C,3,FALSE),"")</f>
        <v>38036</v>
      </c>
      <c r="H1134" s="6">
        <f>IFERROR(VLOOKUP(A1134,Orders!A:D,4,FALSE),"")</f>
        <v>38033</v>
      </c>
      <c r="I1134" t="str">
        <f>IFERROR(VLOOKUP(A1134,Orders!A:E,5,FALSE),"")</f>
        <v>Shipped</v>
      </c>
      <c r="J1134">
        <f>IFERROR(VLOOKUP(A1134,Orders!A:G,7,FALSE),"")</f>
        <v>189</v>
      </c>
      <c r="K1134">
        <f>IFERROR(VLOOKUP(J1134,Customers!A:L,12,FALSE),"")</f>
        <v>1504</v>
      </c>
      <c r="L1134">
        <f>IFERROR(VLOOKUP(J1134,Customers!A:M,13,FALSE),"")</f>
        <v>69400</v>
      </c>
      <c r="M1134" t="str">
        <f>IFERROR(VLOOKUP(J1134,Customers!A:H,8,FALSE),"")</f>
        <v>Dublin</v>
      </c>
      <c r="N1134">
        <f>IFERROR(VLOOKUP(K1134,Employees!A:F,6,FALSE),"")</f>
        <v>7</v>
      </c>
      <c r="O1134" t="str">
        <f>IFERROR(VLOOKUP(N1134,Offices!A:B,2,FALSE),"")</f>
        <v>London</v>
      </c>
      <c r="P1134" s="6">
        <f>IFERROR(VLOOKUP(J1134,Payments!A:C,3,FALSE),"")</f>
        <v>38263</v>
      </c>
      <c r="Q1134">
        <f>IFERROR(VLOOKUP(J1134,Payments!A:D,4,FALSE),"")</f>
        <v>17359.53</v>
      </c>
      <c r="R1134" t="str">
        <f>IFERROR(VLOOKUP(B1134,Products!A:C,3,FALSE),"")</f>
        <v>Classic Cars</v>
      </c>
      <c r="S1134">
        <f>IFERROR(VLOOKUP(B1134,Products!A:G,7,FALSE),"")</f>
        <v>3619</v>
      </c>
      <c r="T1134">
        <f>IFERROR(VLOOKUP(B1134,Products!A:I,9,FALSE),"")</f>
        <v>207.8</v>
      </c>
      <c r="U1134">
        <f t="shared" si="136"/>
        <v>3</v>
      </c>
      <c r="V1134" t="str">
        <f t="shared" si="137"/>
        <v>Yes</v>
      </c>
      <c r="W1134">
        <f t="shared" si="138"/>
        <v>2004</v>
      </c>
      <c r="X1134">
        <f t="shared" si="139"/>
        <v>2</v>
      </c>
      <c r="Y1134">
        <f>IFERROR(VLOOKUP(B1134,Products!A:I,8,FALSE),"")</f>
        <v>95.59</v>
      </c>
      <c r="Z1134">
        <f t="shared" si="140"/>
        <v>6051.2</v>
      </c>
      <c r="AA1134">
        <f t="shared" si="141"/>
        <v>97.824040171566054</v>
      </c>
      <c r="AB1134">
        <f t="shared" si="142"/>
        <v>1</v>
      </c>
      <c r="AC1134">
        <f t="shared" si="143"/>
        <v>2992.3199999999997</v>
      </c>
    </row>
    <row r="1135" spans="1:29">
      <c r="A1135">
        <v>10220</v>
      </c>
      <c r="B1135" t="s">
        <v>150</v>
      </c>
      <c r="C1135">
        <v>30</v>
      </c>
      <c r="D1135">
        <v>151.08000000000001</v>
      </c>
      <c r="E1135">
        <v>3</v>
      </c>
      <c r="F1135" s="6">
        <f>IFERROR(VLOOKUP(A1135,Orders!A:B,2,FALSE),"")</f>
        <v>38029</v>
      </c>
      <c r="G1135" s="6">
        <f>IFERROR(VLOOKUP(A1135,Orders!A:C,3,FALSE),"")</f>
        <v>38036</v>
      </c>
      <c r="H1135" s="6">
        <f>IFERROR(VLOOKUP(A1135,Orders!A:D,4,FALSE),"")</f>
        <v>38033</v>
      </c>
      <c r="I1135" t="str">
        <f>IFERROR(VLOOKUP(A1135,Orders!A:E,5,FALSE),"")</f>
        <v>Shipped</v>
      </c>
      <c r="J1135">
        <f>IFERROR(VLOOKUP(A1135,Orders!A:G,7,FALSE),"")</f>
        <v>189</v>
      </c>
      <c r="K1135">
        <f>IFERROR(VLOOKUP(J1135,Customers!A:L,12,FALSE),"")</f>
        <v>1504</v>
      </c>
      <c r="L1135">
        <f>IFERROR(VLOOKUP(J1135,Customers!A:M,13,FALSE),"")</f>
        <v>69400</v>
      </c>
      <c r="M1135" t="str">
        <f>IFERROR(VLOOKUP(J1135,Customers!A:H,8,FALSE),"")</f>
        <v>Dublin</v>
      </c>
      <c r="N1135">
        <f>IFERROR(VLOOKUP(K1135,Employees!A:F,6,FALSE),"")</f>
        <v>7</v>
      </c>
      <c r="O1135" t="str">
        <f>IFERROR(VLOOKUP(N1135,Offices!A:B,2,FALSE),"")</f>
        <v>London</v>
      </c>
      <c r="P1135" s="6">
        <f>IFERROR(VLOOKUP(J1135,Payments!A:C,3,FALSE),"")</f>
        <v>38263</v>
      </c>
      <c r="Q1135">
        <f>IFERROR(VLOOKUP(J1135,Payments!A:D,4,FALSE),"")</f>
        <v>17359.53</v>
      </c>
      <c r="R1135" t="str">
        <f>IFERROR(VLOOKUP(B1135,Products!A:C,3,FALSE),"")</f>
        <v>Classic Cars</v>
      </c>
      <c r="S1135">
        <f>IFERROR(VLOOKUP(B1135,Products!A:G,7,FALSE),"")</f>
        <v>6906</v>
      </c>
      <c r="T1135">
        <f>IFERROR(VLOOKUP(B1135,Products!A:I,9,FALSE),"")</f>
        <v>151.08000000000001</v>
      </c>
      <c r="U1135">
        <f t="shared" si="136"/>
        <v>3</v>
      </c>
      <c r="V1135" t="str">
        <f t="shared" si="137"/>
        <v>Yes</v>
      </c>
      <c r="W1135">
        <f t="shared" si="138"/>
        <v>2004</v>
      </c>
      <c r="X1135">
        <f t="shared" si="139"/>
        <v>2</v>
      </c>
      <c r="Y1135">
        <f>IFERROR(VLOOKUP(B1135,Products!A:I,8,FALSE),"")</f>
        <v>89.14</v>
      </c>
      <c r="Z1135">
        <f t="shared" si="140"/>
        <v>4532.4000000000005</v>
      </c>
      <c r="AA1135">
        <f t="shared" si="141"/>
        <v>69.486201480816703</v>
      </c>
      <c r="AB1135">
        <f t="shared" si="142"/>
        <v>1</v>
      </c>
      <c r="AC1135">
        <f t="shared" si="143"/>
        <v>1858.2000000000003</v>
      </c>
    </row>
    <row r="1136" spans="1:29">
      <c r="A1136">
        <v>10220</v>
      </c>
      <c r="B1136" t="s">
        <v>165</v>
      </c>
      <c r="C1136">
        <v>27</v>
      </c>
      <c r="D1136">
        <v>166.1</v>
      </c>
      <c r="E1136">
        <v>1</v>
      </c>
      <c r="F1136" s="6">
        <f>IFERROR(VLOOKUP(A1136,Orders!A:B,2,FALSE),"")</f>
        <v>38029</v>
      </c>
      <c r="G1136" s="6">
        <f>IFERROR(VLOOKUP(A1136,Orders!A:C,3,FALSE),"")</f>
        <v>38036</v>
      </c>
      <c r="H1136" s="6">
        <f>IFERROR(VLOOKUP(A1136,Orders!A:D,4,FALSE),"")</f>
        <v>38033</v>
      </c>
      <c r="I1136" t="str">
        <f>IFERROR(VLOOKUP(A1136,Orders!A:E,5,FALSE),"")</f>
        <v>Shipped</v>
      </c>
      <c r="J1136">
        <f>IFERROR(VLOOKUP(A1136,Orders!A:G,7,FALSE),"")</f>
        <v>189</v>
      </c>
      <c r="K1136">
        <f>IFERROR(VLOOKUP(J1136,Customers!A:L,12,FALSE),"")</f>
        <v>1504</v>
      </c>
      <c r="L1136">
        <f>IFERROR(VLOOKUP(J1136,Customers!A:M,13,FALSE),"")</f>
        <v>69400</v>
      </c>
      <c r="M1136" t="str">
        <f>IFERROR(VLOOKUP(J1136,Customers!A:H,8,FALSE),"")</f>
        <v>Dublin</v>
      </c>
      <c r="N1136">
        <f>IFERROR(VLOOKUP(K1136,Employees!A:F,6,FALSE),"")</f>
        <v>7</v>
      </c>
      <c r="O1136" t="str">
        <f>IFERROR(VLOOKUP(N1136,Offices!A:B,2,FALSE),"")</f>
        <v>London</v>
      </c>
      <c r="P1136" s="6">
        <f>IFERROR(VLOOKUP(J1136,Payments!A:C,3,FALSE),"")</f>
        <v>38263</v>
      </c>
      <c r="Q1136">
        <f>IFERROR(VLOOKUP(J1136,Payments!A:D,4,FALSE),"")</f>
        <v>17359.53</v>
      </c>
      <c r="R1136" t="str">
        <f>IFERROR(VLOOKUP(B1136,Products!A:C,3,FALSE),"")</f>
        <v>Classic Cars</v>
      </c>
      <c r="S1136">
        <f>IFERROR(VLOOKUP(B1136,Products!A:G,7,FALSE),"")</f>
        <v>1049</v>
      </c>
      <c r="T1136">
        <f>IFERROR(VLOOKUP(B1136,Products!A:I,9,FALSE),"")</f>
        <v>173.02</v>
      </c>
      <c r="U1136">
        <f t="shared" si="136"/>
        <v>3</v>
      </c>
      <c r="V1136" t="str">
        <f t="shared" si="137"/>
        <v>Yes</v>
      </c>
      <c r="W1136">
        <f t="shared" si="138"/>
        <v>2004</v>
      </c>
      <c r="X1136">
        <f t="shared" si="139"/>
        <v>2</v>
      </c>
      <c r="Y1136">
        <f>IFERROR(VLOOKUP(B1136,Products!A:I,8,FALSE),"")</f>
        <v>83.05</v>
      </c>
      <c r="Z1136">
        <f t="shared" si="140"/>
        <v>4484.7</v>
      </c>
      <c r="AA1136">
        <f t="shared" si="141"/>
        <v>100</v>
      </c>
      <c r="AB1136">
        <f t="shared" si="142"/>
        <v>1</v>
      </c>
      <c r="AC1136">
        <f t="shared" si="143"/>
        <v>2242.35</v>
      </c>
    </row>
    <row r="1137" spans="1:29">
      <c r="A1137">
        <v>10220</v>
      </c>
      <c r="B1137" t="s">
        <v>155</v>
      </c>
      <c r="C1137">
        <v>50</v>
      </c>
      <c r="D1137">
        <v>126.39</v>
      </c>
      <c r="E1137">
        <v>5</v>
      </c>
      <c r="F1137" s="6">
        <f>IFERROR(VLOOKUP(A1137,Orders!A:B,2,FALSE),"")</f>
        <v>38029</v>
      </c>
      <c r="G1137" s="6">
        <f>IFERROR(VLOOKUP(A1137,Orders!A:C,3,FALSE),"")</f>
        <v>38036</v>
      </c>
      <c r="H1137" s="6">
        <f>IFERROR(VLOOKUP(A1137,Orders!A:D,4,FALSE),"")</f>
        <v>38033</v>
      </c>
      <c r="I1137" t="str">
        <f>IFERROR(VLOOKUP(A1137,Orders!A:E,5,FALSE),"")</f>
        <v>Shipped</v>
      </c>
      <c r="J1137">
        <f>IFERROR(VLOOKUP(A1137,Orders!A:G,7,FALSE),"")</f>
        <v>189</v>
      </c>
      <c r="K1137">
        <f>IFERROR(VLOOKUP(J1137,Customers!A:L,12,FALSE),"")</f>
        <v>1504</v>
      </c>
      <c r="L1137">
        <f>IFERROR(VLOOKUP(J1137,Customers!A:M,13,FALSE),"")</f>
        <v>69400</v>
      </c>
      <c r="M1137" t="str">
        <f>IFERROR(VLOOKUP(J1137,Customers!A:H,8,FALSE),"")</f>
        <v>Dublin</v>
      </c>
      <c r="N1137">
        <f>IFERROR(VLOOKUP(K1137,Employees!A:F,6,FALSE),"")</f>
        <v>7</v>
      </c>
      <c r="O1137" t="str">
        <f>IFERROR(VLOOKUP(N1137,Offices!A:B,2,FALSE),"")</f>
        <v>London</v>
      </c>
      <c r="P1137" s="6">
        <f>IFERROR(VLOOKUP(J1137,Payments!A:C,3,FALSE),"")</f>
        <v>38263</v>
      </c>
      <c r="Q1137">
        <f>IFERROR(VLOOKUP(J1137,Payments!A:D,4,FALSE),"")</f>
        <v>17359.53</v>
      </c>
      <c r="R1137" t="str">
        <f>IFERROR(VLOOKUP(B1137,Products!A:C,3,FALSE),"")</f>
        <v>Classic Cars</v>
      </c>
      <c r="S1137">
        <f>IFERROR(VLOOKUP(B1137,Products!A:G,7,FALSE),"")</f>
        <v>5545</v>
      </c>
      <c r="T1137">
        <f>IFERROR(VLOOKUP(B1137,Products!A:I,9,FALSE),"")</f>
        <v>143.62</v>
      </c>
      <c r="U1137">
        <f t="shared" si="136"/>
        <v>3</v>
      </c>
      <c r="V1137" t="str">
        <f t="shared" si="137"/>
        <v>Yes</v>
      </c>
      <c r="W1137">
        <f t="shared" si="138"/>
        <v>2004</v>
      </c>
      <c r="X1137">
        <f t="shared" si="139"/>
        <v>2</v>
      </c>
      <c r="Y1137">
        <f>IFERROR(VLOOKUP(B1137,Products!A:I,8,FALSE),"")</f>
        <v>91.92</v>
      </c>
      <c r="Z1137">
        <f t="shared" si="140"/>
        <v>6319.5</v>
      </c>
      <c r="AA1137">
        <f t="shared" si="141"/>
        <v>37.5</v>
      </c>
      <c r="AB1137">
        <f t="shared" si="142"/>
        <v>0</v>
      </c>
      <c r="AC1137">
        <f t="shared" si="143"/>
        <v>1723.5</v>
      </c>
    </row>
    <row r="1138" spans="1:29">
      <c r="A1138">
        <v>10220</v>
      </c>
      <c r="B1138" t="s">
        <v>156</v>
      </c>
      <c r="C1138">
        <v>26</v>
      </c>
      <c r="D1138">
        <v>48.55</v>
      </c>
      <c r="E1138">
        <v>8</v>
      </c>
      <c r="F1138" s="6">
        <f>IFERROR(VLOOKUP(A1138,Orders!A:B,2,FALSE),"")</f>
        <v>38029</v>
      </c>
      <c r="G1138" s="6">
        <f>IFERROR(VLOOKUP(A1138,Orders!A:C,3,FALSE),"")</f>
        <v>38036</v>
      </c>
      <c r="H1138" s="6">
        <f>IFERROR(VLOOKUP(A1138,Orders!A:D,4,FALSE),"")</f>
        <v>38033</v>
      </c>
      <c r="I1138" t="str">
        <f>IFERROR(VLOOKUP(A1138,Orders!A:E,5,FALSE),"")</f>
        <v>Shipped</v>
      </c>
      <c r="J1138">
        <f>IFERROR(VLOOKUP(A1138,Orders!A:G,7,FALSE),"")</f>
        <v>189</v>
      </c>
      <c r="K1138">
        <f>IFERROR(VLOOKUP(J1138,Customers!A:L,12,FALSE),"")</f>
        <v>1504</v>
      </c>
      <c r="L1138">
        <f>IFERROR(VLOOKUP(J1138,Customers!A:M,13,FALSE),"")</f>
        <v>69400</v>
      </c>
      <c r="M1138" t="str">
        <f>IFERROR(VLOOKUP(J1138,Customers!A:H,8,FALSE),"")</f>
        <v>Dublin</v>
      </c>
      <c r="N1138">
        <f>IFERROR(VLOOKUP(K1138,Employees!A:F,6,FALSE),"")</f>
        <v>7</v>
      </c>
      <c r="O1138" t="str">
        <f>IFERROR(VLOOKUP(N1138,Offices!A:B,2,FALSE),"")</f>
        <v>London</v>
      </c>
      <c r="P1138" s="6">
        <f>IFERROR(VLOOKUP(J1138,Payments!A:C,3,FALSE),"")</f>
        <v>38263</v>
      </c>
      <c r="Q1138">
        <f>IFERROR(VLOOKUP(J1138,Payments!A:D,4,FALSE),"")</f>
        <v>17359.53</v>
      </c>
      <c r="R1138" t="str">
        <f>IFERROR(VLOOKUP(B1138,Products!A:C,3,FALSE),"")</f>
        <v>Classic Cars</v>
      </c>
      <c r="S1138">
        <f>IFERROR(VLOOKUP(B1138,Products!A:G,7,FALSE),"")</f>
        <v>4074</v>
      </c>
      <c r="T1138">
        <f>IFERROR(VLOOKUP(B1138,Products!A:I,9,FALSE),"")</f>
        <v>57.8</v>
      </c>
      <c r="U1138">
        <f t="shared" si="136"/>
        <v>3</v>
      </c>
      <c r="V1138" t="str">
        <f t="shared" si="137"/>
        <v>Yes</v>
      </c>
      <c r="W1138">
        <f t="shared" si="138"/>
        <v>2004</v>
      </c>
      <c r="X1138">
        <f t="shared" si="139"/>
        <v>2</v>
      </c>
      <c r="Y1138">
        <f>IFERROR(VLOOKUP(B1138,Products!A:I,8,FALSE),"")</f>
        <v>32.369999999999997</v>
      </c>
      <c r="Z1138">
        <f t="shared" si="140"/>
        <v>1262.3</v>
      </c>
      <c r="AA1138">
        <f t="shared" si="141"/>
        <v>49.984553599011434</v>
      </c>
      <c r="AB1138">
        <f t="shared" si="142"/>
        <v>0</v>
      </c>
      <c r="AC1138">
        <f t="shared" si="143"/>
        <v>420.68</v>
      </c>
    </row>
    <row r="1139" spans="1:29">
      <c r="A1139">
        <v>10220</v>
      </c>
      <c r="B1139" t="s">
        <v>158</v>
      </c>
      <c r="C1139">
        <v>37</v>
      </c>
      <c r="D1139">
        <v>101.72</v>
      </c>
      <c r="E1139">
        <v>7</v>
      </c>
      <c r="F1139" s="6">
        <f>IFERROR(VLOOKUP(A1139,Orders!A:B,2,FALSE),"")</f>
        <v>38029</v>
      </c>
      <c r="G1139" s="6">
        <f>IFERROR(VLOOKUP(A1139,Orders!A:C,3,FALSE),"")</f>
        <v>38036</v>
      </c>
      <c r="H1139" s="6">
        <f>IFERROR(VLOOKUP(A1139,Orders!A:D,4,FALSE),"")</f>
        <v>38033</v>
      </c>
      <c r="I1139" t="str">
        <f>IFERROR(VLOOKUP(A1139,Orders!A:E,5,FALSE),"")</f>
        <v>Shipped</v>
      </c>
      <c r="J1139">
        <f>IFERROR(VLOOKUP(A1139,Orders!A:G,7,FALSE),"")</f>
        <v>189</v>
      </c>
      <c r="K1139">
        <f>IFERROR(VLOOKUP(J1139,Customers!A:L,12,FALSE),"")</f>
        <v>1504</v>
      </c>
      <c r="L1139">
        <f>IFERROR(VLOOKUP(J1139,Customers!A:M,13,FALSE),"")</f>
        <v>69400</v>
      </c>
      <c r="M1139" t="str">
        <f>IFERROR(VLOOKUP(J1139,Customers!A:H,8,FALSE),"")</f>
        <v>Dublin</v>
      </c>
      <c r="N1139">
        <f>IFERROR(VLOOKUP(K1139,Employees!A:F,6,FALSE),"")</f>
        <v>7</v>
      </c>
      <c r="O1139" t="str">
        <f>IFERROR(VLOOKUP(N1139,Offices!A:B,2,FALSE),"")</f>
        <v>London</v>
      </c>
      <c r="P1139" s="6">
        <f>IFERROR(VLOOKUP(J1139,Payments!A:C,3,FALSE),"")</f>
        <v>38263</v>
      </c>
      <c r="Q1139">
        <f>IFERROR(VLOOKUP(J1139,Payments!A:D,4,FALSE),"")</f>
        <v>17359.53</v>
      </c>
      <c r="R1139" t="str">
        <f>IFERROR(VLOOKUP(B1139,Products!A:C,3,FALSE),"")</f>
        <v>Classic Cars</v>
      </c>
      <c r="S1139">
        <f>IFERROR(VLOOKUP(B1139,Products!A:G,7,FALSE),"")</f>
        <v>6582</v>
      </c>
      <c r="T1139">
        <f>IFERROR(VLOOKUP(B1139,Products!A:I,9,FALSE),"")</f>
        <v>118.28</v>
      </c>
      <c r="U1139">
        <f t="shared" si="136"/>
        <v>3</v>
      </c>
      <c r="V1139" t="str">
        <f t="shared" si="137"/>
        <v>Yes</v>
      </c>
      <c r="W1139">
        <f t="shared" si="138"/>
        <v>2004</v>
      </c>
      <c r="X1139">
        <f t="shared" si="139"/>
        <v>2</v>
      </c>
      <c r="Y1139">
        <f>IFERROR(VLOOKUP(B1139,Products!A:I,8,FALSE),"")</f>
        <v>69.78</v>
      </c>
      <c r="Z1139">
        <f t="shared" si="140"/>
        <v>3763.64</v>
      </c>
      <c r="AA1139">
        <f t="shared" si="141"/>
        <v>45.772427629693318</v>
      </c>
      <c r="AB1139">
        <f t="shared" si="142"/>
        <v>0</v>
      </c>
      <c r="AC1139">
        <f t="shared" si="143"/>
        <v>1181.78</v>
      </c>
    </row>
    <row r="1140" spans="1:29">
      <c r="A1140">
        <v>10220</v>
      </c>
      <c r="B1140" t="s">
        <v>160</v>
      </c>
      <c r="C1140">
        <v>20</v>
      </c>
      <c r="D1140">
        <v>49.71</v>
      </c>
      <c r="E1140">
        <v>6</v>
      </c>
      <c r="F1140" s="6">
        <f>IFERROR(VLOOKUP(A1140,Orders!A:B,2,FALSE),"")</f>
        <v>38029</v>
      </c>
      <c r="G1140" s="6">
        <f>IFERROR(VLOOKUP(A1140,Orders!A:C,3,FALSE),"")</f>
        <v>38036</v>
      </c>
      <c r="H1140" s="6">
        <f>IFERROR(VLOOKUP(A1140,Orders!A:D,4,FALSE),"")</f>
        <v>38033</v>
      </c>
      <c r="I1140" t="str">
        <f>IFERROR(VLOOKUP(A1140,Orders!A:E,5,FALSE),"")</f>
        <v>Shipped</v>
      </c>
      <c r="J1140">
        <f>IFERROR(VLOOKUP(A1140,Orders!A:G,7,FALSE),"")</f>
        <v>189</v>
      </c>
      <c r="K1140">
        <f>IFERROR(VLOOKUP(J1140,Customers!A:L,12,FALSE),"")</f>
        <v>1504</v>
      </c>
      <c r="L1140">
        <f>IFERROR(VLOOKUP(J1140,Customers!A:M,13,FALSE),"")</f>
        <v>69400</v>
      </c>
      <c r="M1140" t="str">
        <f>IFERROR(VLOOKUP(J1140,Customers!A:H,8,FALSE),"")</f>
        <v>Dublin</v>
      </c>
      <c r="N1140">
        <f>IFERROR(VLOOKUP(K1140,Employees!A:F,6,FALSE),"")</f>
        <v>7</v>
      </c>
      <c r="O1140" t="str">
        <f>IFERROR(VLOOKUP(N1140,Offices!A:B,2,FALSE),"")</f>
        <v>London</v>
      </c>
      <c r="P1140" s="6">
        <f>IFERROR(VLOOKUP(J1140,Payments!A:C,3,FALSE),"")</f>
        <v>38263</v>
      </c>
      <c r="Q1140">
        <f>IFERROR(VLOOKUP(J1140,Payments!A:D,4,FALSE),"")</f>
        <v>17359.53</v>
      </c>
      <c r="R1140" t="str">
        <f>IFERROR(VLOOKUP(B1140,Products!A:C,3,FALSE),"")</f>
        <v>Trains</v>
      </c>
      <c r="S1140">
        <f>IFERROR(VLOOKUP(B1140,Products!A:G,7,FALSE),"")</f>
        <v>8601</v>
      </c>
      <c r="T1140">
        <f>IFERROR(VLOOKUP(B1140,Products!A:I,9,FALSE),"")</f>
        <v>62.14</v>
      </c>
      <c r="U1140">
        <f t="shared" si="136"/>
        <v>3</v>
      </c>
      <c r="V1140" t="str">
        <f t="shared" si="137"/>
        <v>Yes</v>
      </c>
      <c r="W1140">
        <f t="shared" si="138"/>
        <v>2004</v>
      </c>
      <c r="X1140">
        <f t="shared" si="139"/>
        <v>2</v>
      </c>
      <c r="Y1140">
        <f>IFERROR(VLOOKUP(B1140,Products!A:I,8,FALSE),"")</f>
        <v>26.72</v>
      </c>
      <c r="Z1140">
        <f t="shared" si="140"/>
        <v>994.2</v>
      </c>
      <c r="AA1140">
        <f t="shared" si="141"/>
        <v>86.040419161676667</v>
      </c>
      <c r="AB1140">
        <f t="shared" si="142"/>
        <v>1</v>
      </c>
      <c r="AC1140">
        <f t="shared" si="143"/>
        <v>459.80000000000007</v>
      </c>
    </row>
    <row r="1141" spans="1:29">
      <c r="A1141">
        <v>10220</v>
      </c>
      <c r="B1141" t="s">
        <v>161</v>
      </c>
      <c r="C1141">
        <v>37</v>
      </c>
      <c r="D1141">
        <v>92.6</v>
      </c>
      <c r="E1141">
        <v>9</v>
      </c>
      <c r="F1141" s="6">
        <f>IFERROR(VLOOKUP(A1141,Orders!A:B,2,FALSE),"")</f>
        <v>38029</v>
      </c>
      <c r="G1141" s="6">
        <f>IFERROR(VLOOKUP(A1141,Orders!A:C,3,FALSE),"")</f>
        <v>38036</v>
      </c>
      <c r="H1141" s="6">
        <f>IFERROR(VLOOKUP(A1141,Orders!A:D,4,FALSE),"")</f>
        <v>38033</v>
      </c>
      <c r="I1141" t="str">
        <f>IFERROR(VLOOKUP(A1141,Orders!A:E,5,FALSE),"")</f>
        <v>Shipped</v>
      </c>
      <c r="J1141">
        <f>IFERROR(VLOOKUP(A1141,Orders!A:G,7,FALSE),"")</f>
        <v>189</v>
      </c>
      <c r="K1141">
        <f>IFERROR(VLOOKUP(J1141,Customers!A:L,12,FALSE),"")</f>
        <v>1504</v>
      </c>
      <c r="L1141">
        <f>IFERROR(VLOOKUP(J1141,Customers!A:M,13,FALSE),"")</f>
        <v>69400</v>
      </c>
      <c r="M1141" t="str">
        <f>IFERROR(VLOOKUP(J1141,Customers!A:H,8,FALSE),"")</f>
        <v>Dublin</v>
      </c>
      <c r="N1141">
        <f>IFERROR(VLOOKUP(K1141,Employees!A:F,6,FALSE),"")</f>
        <v>7</v>
      </c>
      <c r="O1141" t="str">
        <f>IFERROR(VLOOKUP(N1141,Offices!A:B,2,FALSE),"")</f>
        <v>London</v>
      </c>
      <c r="P1141" s="6">
        <f>IFERROR(VLOOKUP(J1141,Payments!A:C,3,FALSE),"")</f>
        <v>38263</v>
      </c>
      <c r="Q1141">
        <f>IFERROR(VLOOKUP(J1141,Payments!A:D,4,FALSE),"")</f>
        <v>17359.53</v>
      </c>
      <c r="R1141" t="str">
        <f>IFERROR(VLOOKUP(B1141,Products!A:C,3,FALSE),"")</f>
        <v>Trucks and Buses</v>
      </c>
      <c r="S1141">
        <f>IFERROR(VLOOKUP(B1141,Products!A:G,7,FALSE),"")</f>
        <v>1016</v>
      </c>
      <c r="T1141">
        <f>IFERROR(VLOOKUP(B1141,Products!A:I,9,FALSE),"")</f>
        <v>115.75</v>
      </c>
      <c r="U1141">
        <f t="shared" si="136"/>
        <v>3</v>
      </c>
      <c r="V1141" t="str">
        <f t="shared" si="137"/>
        <v>Yes</v>
      </c>
      <c r="W1141">
        <f t="shared" si="138"/>
        <v>2004</v>
      </c>
      <c r="X1141">
        <f t="shared" si="139"/>
        <v>2</v>
      </c>
      <c r="Y1141">
        <f>IFERROR(VLOOKUP(B1141,Products!A:I,8,FALSE),"")</f>
        <v>68.290000000000006</v>
      </c>
      <c r="Z1141">
        <f t="shared" si="140"/>
        <v>3426.2</v>
      </c>
      <c r="AA1141">
        <f t="shared" si="141"/>
        <v>35.598184214379827</v>
      </c>
      <c r="AB1141">
        <f t="shared" si="142"/>
        <v>0</v>
      </c>
      <c r="AC1141">
        <f t="shared" si="143"/>
        <v>899.46999999999957</v>
      </c>
    </row>
    <row r="1142" spans="1:29">
      <c r="A1142">
        <v>10220</v>
      </c>
      <c r="B1142" t="s">
        <v>162</v>
      </c>
      <c r="C1142">
        <v>30</v>
      </c>
      <c r="D1142">
        <v>56.82</v>
      </c>
      <c r="E1142">
        <v>4</v>
      </c>
      <c r="F1142" s="6">
        <f>IFERROR(VLOOKUP(A1142,Orders!A:B,2,FALSE),"")</f>
        <v>38029</v>
      </c>
      <c r="G1142" s="6">
        <f>IFERROR(VLOOKUP(A1142,Orders!A:C,3,FALSE),"")</f>
        <v>38036</v>
      </c>
      <c r="H1142" s="6">
        <f>IFERROR(VLOOKUP(A1142,Orders!A:D,4,FALSE),"")</f>
        <v>38033</v>
      </c>
      <c r="I1142" t="str">
        <f>IFERROR(VLOOKUP(A1142,Orders!A:E,5,FALSE),"")</f>
        <v>Shipped</v>
      </c>
      <c r="J1142">
        <f>IFERROR(VLOOKUP(A1142,Orders!A:G,7,FALSE),"")</f>
        <v>189</v>
      </c>
      <c r="K1142">
        <f>IFERROR(VLOOKUP(J1142,Customers!A:L,12,FALSE),"")</f>
        <v>1504</v>
      </c>
      <c r="L1142">
        <f>IFERROR(VLOOKUP(J1142,Customers!A:M,13,FALSE),"")</f>
        <v>69400</v>
      </c>
      <c r="M1142" t="str">
        <f>IFERROR(VLOOKUP(J1142,Customers!A:H,8,FALSE),"")</f>
        <v>Dublin</v>
      </c>
      <c r="N1142">
        <f>IFERROR(VLOOKUP(K1142,Employees!A:F,6,FALSE),"")</f>
        <v>7</v>
      </c>
      <c r="O1142" t="str">
        <f>IFERROR(VLOOKUP(N1142,Offices!A:B,2,FALSE),"")</f>
        <v>London</v>
      </c>
      <c r="P1142" s="6">
        <f>IFERROR(VLOOKUP(J1142,Payments!A:C,3,FALSE),"")</f>
        <v>38263</v>
      </c>
      <c r="Q1142">
        <f>IFERROR(VLOOKUP(J1142,Payments!A:D,4,FALSE),"")</f>
        <v>17359.53</v>
      </c>
      <c r="R1142" t="str">
        <f>IFERROR(VLOOKUP(B1142,Products!A:C,3,FALSE),"")</f>
        <v>Trains</v>
      </c>
      <c r="S1142">
        <f>IFERROR(VLOOKUP(B1142,Products!A:G,7,FALSE),"")</f>
        <v>1645</v>
      </c>
      <c r="T1142">
        <f>IFERROR(VLOOKUP(B1142,Products!A:I,9,FALSE),"")</f>
        <v>58.58</v>
      </c>
      <c r="U1142">
        <f t="shared" si="136"/>
        <v>3</v>
      </c>
      <c r="V1142" t="str">
        <f t="shared" si="137"/>
        <v>Yes</v>
      </c>
      <c r="W1142">
        <f t="shared" si="138"/>
        <v>2004</v>
      </c>
      <c r="X1142">
        <f t="shared" si="139"/>
        <v>2</v>
      </c>
      <c r="Y1142">
        <f>IFERROR(VLOOKUP(B1142,Products!A:I,8,FALSE),"")</f>
        <v>37.49</v>
      </c>
      <c r="Z1142">
        <f t="shared" si="140"/>
        <v>1704.6</v>
      </c>
      <c r="AA1142">
        <f t="shared" si="141"/>
        <v>51.560416110962912</v>
      </c>
      <c r="AB1142">
        <f t="shared" si="142"/>
        <v>0</v>
      </c>
      <c r="AC1142">
        <f t="shared" si="143"/>
        <v>579.9</v>
      </c>
    </row>
    <row r="1143" spans="1:29">
      <c r="A1143">
        <v>10221</v>
      </c>
      <c r="B1143" t="s">
        <v>166</v>
      </c>
      <c r="C1143">
        <v>33</v>
      </c>
      <c r="D1143">
        <v>133.86000000000001</v>
      </c>
      <c r="E1143">
        <v>3</v>
      </c>
      <c r="F1143" s="6">
        <f>IFERROR(VLOOKUP(A1143,Orders!A:B,2,FALSE),"")</f>
        <v>38035</v>
      </c>
      <c r="G1143" s="6">
        <f>IFERROR(VLOOKUP(A1143,Orders!A:C,3,FALSE),"")</f>
        <v>38043</v>
      </c>
      <c r="H1143" s="6">
        <f>IFERROR(VLOOKUP(A1143,Orders!A:D,4,FALSE),"")</f>
        <v>38036</v>
      </c>
      <c r="I1143" t="str">
        <f>IFERROR(VLOOKUP(A1143,Orders!A:E,5,FALSE),"")</f>
        <v>Shipped</v>
      </c>
      <c r="J1143">
        <f>IFERROR(VLOOKUP(A1143,Orders!A:G,7,FALSE),"")</f>
        <v>314</v>
      </c>
      <c r="K1143">
        <f>IFERROR(VLOOKUP(J1143,Customers!A:L,12,FALSE),"")</f>
        <v>1401</v>
      </c>
      <c r="L1143">
        <f>IFERROR(VLOOKUP(J1143,Customers!A:M,13,FALSE),"")</f>
        <v>79900</v>
      </c>
      <c r="M1143" t="str">
        <f>IFERROR(VLOOKUP(J1143,Customers!A:H,8,FALSE),"")</f>
        <v>Bruxelles</v>
      </c>
      <c r="N1143">
        <f>IFERROR(VLOOKUP(K1143,Employees!A:F,6,FALSE),"")</f>
        <v>4</v>
      </c>
      <c r="O1143" t="str">
        <f>IFERROR(VLOOKUP(N1143,Offices!A:B,2,FALSE),"")</f>
        <v>Paris</v>
      </c>
      <c r="P1143" s="6">
        <f>IFERROR(VLOOKUP(J1143,Payments!A:C,3,FALSE),"")</f>
        <v>38208</v>
      </c>
      <c r="Q1143">
        <f>IFERROR(VLOOKUP(J1143,Payments!A:D,4,FALSE),"")</f>
        <v>45352.47</v>
      </c>
      <c r="R1143" t="str">
        <f>IFERROR(VLOOKUP(B1143,Products!A:C,3,FALSE),"")</f>
        <v>Vintage Cars</v>
      </c>
      <c r="S1143">
        <f>IFERROR(VLOOKUP(B1143,Products!A:G,7,FALSE),"")</f>
        <v>3913</v>
      </c>
      <c r="T1143">
        <f>IFERROR(VLOOKUP(B1143,Products!A:I,9,FALSE),"")</f>
        <v>136.59</v>
      </c>
      <c r="U1143">
        <f t="shared" si="136"/>
        <v>7</v>
      </c>
      <c r="V1143" t="str">
        <f t="shared" si="137"/>
        <v>No</v>
      </c>
      <c r="W1143">
        <f t="shared" si="138"/>
        <v>2004</v>
      </c>
      <c r="X1143">
        <f t="shared" si="139"/>
        <v>2</v>
      </c>
      <c r="Y1143">
        <f>IFERROR(VLOOKUP(B1143,Products!A:I,8,FALSE),"")</f>
        <v>68.3</v>
      </c>
      <c r="Z1143">
        <f t="shared" si="140"/>
        <v>4417.38</v>
      </c>
      <c r="AA1143">
        <f t="shared" si="141"/>
        <v>95.988286969253323</v>
      </c>
      <c r="AB1143">
        <f t="shared" si="142"/>
        <v>1</v>
      </c>
      <c r="AC1143">
        <f t="shared" si="143"/>
        <v>2163.4800000000005</v>
      </c>
    </row>
    <row r="1144" spans="1:29">
      <c r="A1144">
        <v>10221</v>
      </c>
      <c r="B1144" t="s">
        <v>167</v>
      </c>
      <c r="C1144">
        <v>23</v>
      </c>
      <c r="D1144">
        <v>89.75</v>
      </c>
      <c r="E1144">
        <v>5</v>
      </c>
      <c r="F1144" s="6">
        <f>IFERROR(VLOOKUP(A1144,Orders!A:B,2,FALSE),"")</f>
        <v>38035</v>
      </c>
      <c r="G1144" s="6">
        <f>IFERROR(VLOOKUP(A1144,Orders!A:C,3,FALSE),"")</f>
        <v>38043</v>
      </c>
      <c r="H1144" s="6">
        <f>IFERROR(VLOOKUP(A1144,Orders!A:D,4,FALSE),"")</f>
        <v>38036</v>
      </c>
      <c r="I1144" t="str">
        <f>IFERROR(VLOOKUP(A1144,Orders!A:E,5,FALSE),"")</f>
        <v>Shipped</v>
      </c>
      <c r="J1144">
        <f>IFERROR(VLOOKUP(A1144,Orders!A:G,7,FALSE),"")</f>
        <v>314</v>
      </c>
      <c r="K1144">
        <f>IFERROR(VLOOKUP(J1144,Customers!A:L,12,FALSE),"")</f>
        <v>1401</v>
      </c>
      <c r="L1144">
        <f>IFERROR(VLOOKUP(J1144,Customers!A:M,13,FALSE),"")</f>
        <v>79900</v>
      </c>
      <c r="M1144" t="str">
        <f>IFERROR(VLOOKUP(J1144,Customers!A:H,8,FALSE),"")</f>
        <v>Bruxelles</v>
      </c>
      <c r="N1144">
        <f>IFERROR(VLOOKUP(K1144,Employees!A:F,6,FALSE),"")</f>
        <v>4</v>
      </c>
      <c r="O1144" t="str">
        <f>IFERROR(VLOOKUP(N1144,Offices!A:B,2,FALSE),"")</f>
        <v>Paris</v>
      </c>
      <c r="P1144" s="6">
        <f>IFERROR(VLOOKUP(J1144,Payments!A:C,3,FALSE),"")</f>
        <v>38208</v>
      </c>
      <c r="Q1144">
        <f>IFERROR(VLOOKUP(J1144,Payments!A:D,4,FALSE),"")</f>
        <v>45352.47</v>
      </c>
      <c r="R1144" t="str">
        <f>IFERROR(VLOOKUP(B1144,Products!A:C,3,FALSE),"")</f>
        <v>Trains</v>
      </c>
      <c r="S1144">
        <f>IFERROR(VLOOKUP(B1144,Products!A:G,7,FALSE),"")</f>
        <v>6450</v>
      </c>
      <c r="T1144">
        <f>IFERROR(VLOOKUP(B1144,Products!A:I,9,FALSE),"")</f>
        <v>100.84</v>
      </c>
      <c r="U1144">
        <f t="shared" si="136"/>
        <v>7</v>
      </c>
      <c r="V1144" t="str">
        <f t="shared" si="137"/>
        <v>No</v>
      </c>
      <c r="W1144">
        <f t="shared" si="138"/>
        <v>2004</v>
      </c>
      <c r="X1144">
        <f t="shared" si="139"/>
        <v>2</v>
      </c>
      <c r="Y1144">
        <f>IFERROR(VLOOKUP(B1144,Products!A:I,8,FALSE),"")</f>
        <v>67.56</v>
      </c>
      <c r="Z1144">
        <f t="shared" si="140"/>
        <v>2064.25</v>
      </c>
      <c r="AA1144">
        <f t="shared" si="141"/>
        <v>32.844878626406157</v>
      </c>
      <c r="AB1144">
        <f t="shared" si="142"/>
        <v>0</v>
      </c>
      <c r="AC1144">
        <f t="shared" si="143"/>
        <v>510.36999999999995</v>
      </c>
    </row>
    <row r="1145" spans="1:29">
      <c r="A1145">
        <v>10221</v>
      </c>
      <c r="B1145" t="s">
        <v>168</v>
      </c>
      <c r="C1145">
        <v>39</v>
      </c>
      <c r="D1145">
        <v>84.26</v>
      </c>
      <c r="E1145">
        <v>2</v>
      </c>
      <c r="F1145" s="6">
        <f>IFERROR(VLOOKUP(A1145,Orders!A:B,2,FALSE),"")</f>
        <v>38035</v>
      </c>
      <c r="G1145" s="6">
        <f>IFERROR(VLOOKUP(A1145,Orders!A:C,3,FALSE),"")</f>
        <v>38043</v>
      </c>
      <c r="H1145" s="6">
        <f>IFERROR(VLOOKUP(A1145,Orders!A:D,4,FALSE),"")</f>
        <v>38036</v>
      </c>
      <c r="I1145" t="str">
        <f>IFERROR(VLOOKUP(A1145,Orders!A:E,5,FALSE),"")</f>
        <v>Shipped</v>
      </c>
      <c r="J1145">
        <f>IFERROR(VLOOKUP(A1145,Orders!A:G,7,FALSE),"")</f>
        <v>314</v>
      </c>
      <c r="K1145">
        <f>IFERROR(VLOOKUP(J1145,Customers!A:L,12,FALSE),"")</f>
        <v>1401</v>
      </c>
      <c r="L1145">
        <f>IFERROR(VLOOKUP(J1145,Customers!A:M,13,FALSE),"")</f>
        <v>79900</v>
      </c>
      <c r="M1145" t="str">
        <f>IFERROR(VLOOKUP(J1145,Customers!A:H,8,FALSE),"")</f>
        <v>Bruxelles</v>
      </c>
      <c r="N1145">
        <f>IFERROR(VLOOKUP(K1145,Employees!A:F,6,FALSE),"")</f>
        <v>4</v>
      </c>
      <c r="O1145" t="str">
        <f>IFERROR(VLOOKUP(N1145,Offices!A:B,2,FALSE),"")</f>
        <v>Paris</v>
      </c>
      <c r="P1145" s="6">
        <f>IFERROR(VLOOKUP(J1145,Payments!A:C,3,FALSE),"")</f>
        <v>38208</v>
      </c>
      <c r="Q1145">
        <f>IFERROR(VLOOKUP(J1145,Payments!A:D,4,FALSE),"")</f>
        <v>45352.47</v>
      </c>
      <c r="R1145" t="str">
        <f>IFERROR(VLOOKUP(B1145,Products!A:C,3,FALSE),"")</f>
        <v>Vintage Cars</v>
      </c>
      <c r="S1145">
        <f>IFERROR(VLOOKUP(B1145,Products!A:G,7,FALSE),"")</f>
        <v>8290</v>
      </c>
      <c r="T1145">
        <f>IFERROR(VLOOKUP(B1145,Products!A:I,9,FALSE),"")</f>
        <v>87.77</v>
      </c>
      <c r="U1145">
        <f t="shared" si="136"/>
        <v>7</v>
      </c>
      <c r="V1145" t="str">
        <f t="shared" si="137"/>
        <v>No</v>
      </c>
      <c r="W1145">
        <f t="shared" si="138"/>
        <v>2004</v>
      </c>
      <c r="X1145">
        <f t="shared" si="139"/>
        <v>2</v>
      </c>
      <c r="Y1145">
        <f>IFERROR(VLOOKUP(B1145,Products!A:I,8,FALSE),"")</f>
        <v>52.66</v>
      </c>
      <c r="Z1145">
        <f t="shared" si="140"/>
        <v>3286.1400000000003</v>
      </c>
      <c r="AA1145">
        <f t="shared" si="141"/>
        <v>60.00759589821498</v>
      </c>
      <c r="AB1145">
        <f t="shared" si="142"/>
        <v>0</v>
      </c>
      <c r="AC1145">
        <f t="shared" si="143"/>
        <v>1232.4000000000003</v>
      </c>
    </row>
    <row r="1146" spans="1:29">
      <c r="A1146">
        <v>10221</v>
      </c>
      <c r="B1146" t="s">
        <v>169</v>
      </c>
      <c r="C1146">
        <v>49</v>
      </c>
      <c r="D1146">
        <v>113.06</v>
      </c>
      <c r="E1146">
        <v>1</v>
      </c>
      <c r="F1146" s="6">
        <f>IFERROR(VLOOKUP(A1146,Orders!A:B,2,FALSE),"")</f>
        <v>38035</v>
      </c>
      <c r="G1146" s="6">
        <f>IFERROR(VLOOKUP(A1146,Orders!A:C,3,FALSE),"")</f>
        <v>38043</v>
      </c>
      <c r="H1146" s="6">
        <f>IFERROR(VLOOKUP(A1146,Orders!A:D,4,FALSE),"")</f>
        <v>38036</v>
      </c>
      <c r="I1146" t="str">
        <f>IFERROR(VLOOKUP(A1146,Orders!A:E,5,FALSE),"")</f>
        <v>Shipped</v>
      </c>
      <c r="J1146">
        <f>IFERROR(VLOOKUP(A1146,Orders!A:G,7,FALSE),"")</f>
        <v>314</v>
      </c>
      <c r="K1146">
        <f>IFERROR(VLOOKUP(J1146,Customers!A:L,12,FALSE),"")</f>
        <v>1401</v>
      </c>
      <c r="L1146">
        <f>IFERROR(VLOOKUP(J1146,Customers!A:M,13,FALSE),"")</f>
        <v>79900</v>
      </c>
      <c r="M1146" t="str">
        <f>IFERROR(VLOOKUP(J1146,Customers!A:H,8,FALSE),"")</f>
        <v>Bruxelles</v>
      </c>
      <c r="N1146">
        <f>IFERROR(VLOOKUP(K1146,Employees!A:F,6,FALSE),"")</f>
        <v>4</v>
      </c>
      <c r="O1146" t="str">
        <f>IFERROR(VLOOKUP(N1146,Offices!A:B,2,FALSE),"")</f>
        <v>Paris</v>
      </c>
      <c r="P1146" s="6">
        <f>IFERROR(VLOOKUP(J1146,Payments!A:C,3,FALSE),"")</f>
        <v>38208</v>
      </c>
      <c r="Q1146">
        <f>IFERROR(VLOOKUP(J1146,Payments!A:D,4,FALSE),"")</f>
        <v>45352.47</v>
      </c>
      <c r="R1146" t="str">
        <f>IFERROR(VLOOKUP(B1146,Products!A:C,3,FALSE),"")</f>
        <v>Ships</v>
      </c>
      <c r="S1146">
        <f>IFERROR(VLOOKUP(B1146,Products!A:G,7,FALSE),"")</f>
        <v>1898</v>
      </c>
      <c r="T1146">
        <f>IFERROR(VLOOKUP(B1146,Products!A:I,9,FALSE),"")</f>
        <v>122.89</v>
      </c>
      <c r="U1146">
        <f t="shared" si="136"/>
        <v>7</v>
      </c>
      <c r="V1146" t="str">
        <f t="shared" si="137"/>
        <v>No</v>
      </c>
      <c r="W1146">
        <f t="shared" si="138"/>
        <v>2004</v>
      </c>
      <c r="X1146">
        <f t="shared" si="139"/>
        <v>2</v>
      </c>
      <c r="Y1146">
        <f>IFERROR(VLOOKUP(B1146,Products!A:I,8,FALSE),"")</f>
        <v>82.34</v>
      </c>
      <c r="Z1146">
        <f t="shared" si="140"/>
        <v>5539.9400000000005</v>
      </c>
      <c r="AA1146">
        <f t="shared" si="141"/>
        <v>37.308719941705121</v>
      </c>
      <c r="AB1146">
        <f t="shared" si="142"/>
        <v>0</v>
      </c>
      <c r="AC1146">
        <f t="shared" si="143"/>
        <v>1505.28</v>
      </c>
    </row>
    <row r="1147" spans="1:29">
      <c r="A1147">
        <v>10221</v>
      </c>
      <c r="B1147" t="s">
        <v>173</v>
      </c>
      <c r="C1147">
        <v>23</v>
      </c>
      <c r="D1147">
        <v>69.290000000000006</v>
      </c>
      <c r="E1147">
        <v>4</v>
      </c>
      <c r="F1147" s="6">
        <f>IFERROR(VLOOKUP(A1147,Orders!A:B,2,FALSE),"")</f>
        <v>38035</v>
      </c>
      <c r="G1147" s="6">
        <f>IFERROR(VLOOKUP(A1147,Orders!A:C,3,FALSE),"")</f>
        <v>38043</v>
      </c>
      <c r="H1147" s="6">
        <f>IFERROR(VLOOKUP(A1147,Orders!A:D,4,FALSE),"")</f>
        <v>38036</v>
      </c>
      <c r="I1147" t="str">
        <f>IFERROR(VLOOKUP(A1147,Orders!A:E,5,FALSE),"")</f>
        <v>Shipped</v>
      </c>
      <c r="J1147">
        <f>IFERROR(VLOOKUP(A1147,Orders!A:G,7,FALSE),"")</f>
        <v>314</v>
      </c>
      <c r="K1147">
        <f>IFERROR(VLOOKUP(J1147,Customers!A:L,12,FALSE),"")</f>
        <v>1401</v>
      </c>
      <c r="L1147">
        <f>IFERROR(VLOOKUP(J1147,Customers!A:M,13,FALSE),"")</f>
        <v>79900</v>
      </c>
      <c r="M1147" t="str">
        <f>IFERROR(VLOOKUP(J1147,Customers!A:H,8,FALSE),"")</f>
        <v>Bruxelles</v>
      </c>
      <c r="N1147">
        <f>IFERROR(VLOOKUP(K1147,Employees!A:F,6,FALSE),"")</f>
        <v>4</v>
      </c>
      <c r="O1147" t="str">
        <f>IFERROR(VLOOKUP(N1147,Offices!A:B,2,FALSE),"")</f>
        <v>Paris</v>
      </c>
      <c r="P1147" s="6">
        <f>IFERROR(VLOOKUP(J1147,Payments!A:C,3,FALSE),"")</f>
        <v>38208</v>
      </c>
      <c r="Q1147">
        <f>IFERROR(VLOOKUP(J1147,Payments!A:D,4,FALSE),"")</f>
        <v>45352.47</v>
      </c>
      <c r="R1147" t="str">
        <f>IFERROR(VLOOKUP(B1147,Products!A:C,3,FALSE),"")</f>
        <v>Ships</v>
      </c>
      <c r="S1147">
        <f>IFERROR(VLOOKUP(B1147,Products!A:G,7,FALSE),"")</f>
        <v>737</v>
      </c>
      <c r="T1147">
        <f>IFERROR(VLOOKUP(B1147,Products!A:I,9,FALSE),"")</f>
        <v>86.61</v>
      </c>
      <c r="U1147">
        <f t="shared" si="136"/>
        <v>7</v>
      </c>
      <c r="V1147" t="str">
        <f t="shared" si="137"/>
        <v>No</v>
      </c>
      <c r="W1147">
        <f t="shared" si="138"/>
        <v>2004</v>
      </c>
      <c r="X1147">
        <f t="shared" si="139"/>
        <v>2</v>
      </c>
      <c r="Y1147">
        <f>IFERROR(VLOOKUP(B1147,Products!A:I,8,FALSE),"")</f>
        <v>43.3</v>
      </c>
      <c r="Z1147">
        <f t="shared" si="140"/>
        <v>1593.67</v>
      </c>
      <c r="AA1147">
        <f t="shared" si="141"/>
        <v>60.023094688221732</v>
      </c>
      <c r="AB1147">
        <f t="shared" si="142"/>
        <v>0</v>
      </c>
      <c r="AC1147">
        <f t="shared" si="143"/>
        <v>597.77000000000021</v>
      </c>
    </row>
    <row r="1148" spans="1:29">
      <c r="A1148">
        <v>10222</v>
      </c>
      <c r="B1148" t="s">
        <v>163</v>
      </c>
      <c r="C1148">
        <v>49</v>
      </c>
      <c r="D1148">
        <v>133.28</v>
      </c>
      <c r="E1148">
        <v>12</v>
      </c>
      <c r="F1148" s="6">
        <f>IFERROR(VLOOKUP(A1148,Orders!A:B,2,FALSE),"")</f>
        <v>38036</v>
      </c>
      <c r="G1148" s="6">
        <f>IFERROR(VLOOKUP(A1148,Orders!A:C,3,FALSE),"")</f>
        <v>38044</v>
      </c>
      <c r="H1148" s="6">
        <f>IFERROR(VLOOKUP(A1148,Orders!A:D,4,FALSE),"")</f>
        <v>38037</v>
      </c>
      <c r="I1148" t="str">
        <f>IFERROR(VLOOKUP(A1148,Orders!A:E,5,FALSE),"")</f>
        <v>Shipped</v>
      </c>
      <c r="J1148">
        <f>IFERROR(VLOOKUP(A1148,Orders!A:G,7,FALSE),"")</f>
        <v>239</v>
      </c>
      <c r="K1148">
        <f>IFERROR(VLOOKUP(J1148,Customers!A:L,12,FALSE),"")</f>
        <v>1166</v>
      </c>
      <c r="L1148">
        <f>IFERROR(VLOOKUP(J1148,Customers!A:M,13,FALSE),"")</f>
        <v>105000</v>
      </c>
      <c r="M1148" t="str">
        <f>IFERROR(VLOOKUP(J1148,Customers!A:H,8,FALSE),"")</f>
        <v>San Diego</v>
      </c>
      <c r="N1148">
        <f>IFERROR(VLOOKUP(K1148,Employees!A:F,6,FALSE),"")</f>
        <v>1</v>
      </c>
      <c r="O1148" t="str">
        <f>IFERROR(VLOOKUP(N1148,Offices!A:B,2,FALSE),"")</f>
        <v>San Francisco</v>
      </c>
      <c r="P1148" s="6">
        <f>IFERROR(VLOOKUP(J1148,Payments!A:C,3,FALSE),"")</f>
        <v>38061</v>
      </c>
      <c r="Q1148">
        <f>IFERROR(VLOOKUP(J1148,Payments!A:D,4,FALSE),"")</f>
        <v>80375.240000000005</v>
      </c>
      <c r="R1148" t="str">
        <f>IFERROR(VLOOKUP(B1148,Products!A:C,3,FALSE),"")</f>
        <v>Classic Cars</v>
      </c>
      <c r="S1148">
        <f>IFERROR(VLOOKUP(B1148,Products!A:G,7,FALSE),"")</f>
        <v>3252</v>
      </c>
      <c r="T1148">
        <f>IFERROR(VLOOKUP(B1148,Products!A:I,9,FALSE),"")</f>
        <v>136</v>
      </c>
      <c r="U1148">
        <f t="shared" si="136"/>
        <v>7</v>
      </c>
      <c r="V1148" t="str">
        <f t="shared" si="137"/>
        <v>No</v>
      </c>
      <c r="W1148">
        <f t="shared" si="138"/>
        <v>2004</v>
      </c>
      <c r="X1148">
        <f t="shared" si="139"/>
        <v>2</v>
      </c>
      <c r="Y1148">
        <f>IFERROR(VLOOKUP(B1148,Products!A:I,8,FALSE),"")</f>
        <v>85.68</v>
      </c>
      <c r="Z1148">
        <f t="shared" si="140"/>
        <v>6530.72</v>
      </c>
      <c r="AA1148">
        <f t="shared" si="141"/>
        <v>55.55555555555555</v>
      </c>
      <c r="AB1148">
        <f t="shared" si="142"/>
        <v>0</v>
      </c>
      <c r="AC1148">
        <f t="shared" si="143"/>
        <v>2332.3999999999996</v>
      </c>
    </row>
    <row r="1149" spans="1:29">
      <c r="A1149">
        <v>10222</v>
      </c>
      <c r="B1149" t="s">
        <v>178</v>
      </c>
      <c r="C1149">
        <v>49</v>
      </c>
      <c r="D1149">
        <v>137.19</v>
      </c>
      <c r="E1149">
        <v>4</v>
      </c>
      <c r="F1149" s="6">
        <f>IFERROR(VLOOKUP(A1149,Orders!A:B,2,FALSE),"")</f>
        <v>38036</v>
      </c>
      <c r="G1149" s="6">
        <f>IFERROR(VLOOKUP(A1149,Orders!A:C,3,FALSE),"")</f>
        <v>38044</v>
      </c>
      <c r="H1149" s="6">
        <f>IFERROR(VLOOKUP(A1149,Orders!A:D,4,FALSE),"")</f>
        <v>38037</v>
      </c>
      <c r="I1149" t="str">
        <f>IFERROR(VLOOKUP(A1149,Orders!A:E,5,FALSE),"")</f>
        <v>Shipped</v>
      </c>
      <c r="J1149">
        <f>IFERROR(VLOOKUP(A1149,Orders!A:G,7,FALSE),"")</f>
        <v>239</v>
      </c>
      <c r="K1149">
        <f>IFERROR(VLOOKUP(J1149,Customers!A:L,12,FALSE),"")</f>
        <v>1166</v>
      </c>
      <c r="L1149">
        <f>IFERROR(VLOOKUP(J1149,Customers!A:M,13,FALSE),"")</f>
        <v>105000</v>
      </c>
      <c r="M1149" t="str">
        <f>IFERROR(VLOOKUP(J1149,Customers!A:H,8,FALSE),"")</f>
        <v>San Diego</v>
      </c>
      <c r="N1149">
        <f>IFERROR(VLOOKUP(K1149,Employees!A:F,6,FALSE),"")</f>
        <v>1</v>
      </c>
      <c r="O1149" t="str">
        <f>IFERROR(VLOOKUP(N1149,Offices!A:B,2,FALSE),"")</f>
        <v>San Francisco</v>
      </c>
      <c r="P1149" s="6">
        <f>IFERROR(VLOOKUP(J1149,Payments!A:C,3,FALSE),"")</f>
        <v>38061</v>
      </c>
      <c r="Q1149">
        <f>IFERROR(VLOOKUP(J1149,Payments!A:D,4,FALSE),"")</f>
        <v>80375.240000000005</v>
      </c>
      <c r="R1149" t="str">
        <f>IFERROR(VLOOKUP(B1149,Products!A:C,3,FALSE),"")</f>
        <v>Planes</v>
      </c>
      <c r="S1149">
        <f>IFERROR(VLOOKUP(B1149,Products!A:G,7,FALSE),"")</f>
        <v>5330</v>
      </c>
      <c r="T1149">
        <f>IFERROR(VLOOKUP(B1149,Products!A:I,9,FALSE),"")</f>
        <v>157.69</v>
      </c>
      <c r="U1149">
        <f t="shared" si="136"/>
        <v>7</v>
      </c>
      <c r="V1149" t="str">
        <f t="shared" si="137"/>
        <v>No</v>
      </c>
      <c r="W1149">
        <f t="shared" si="138"/>
        <v>2004</v>
      </c>
      <c r="X1149">
        <f t="shared" si="139"/>
        <v>2</v>
      </c>
      <c r="Y1149">
        <f>IFERROR(VLOOKUP(B1149,Products!A:I,8,FALSE),"")</f>
        <v>77.27</v>
      </c>
      <c r="Z1149">
        <f t="shared" si="140"/>
        <v>6722.3099999999995</v>
      </c>
      <c r="AA1149">
        <f t="shared" si="141"/>
        <v>77.546266338811961</v>
      </c>
      <c r="AB1149">
        <f t="shared" si="142"/>
        <v>1</v>
      </c>
      <c r="AC1149">
        <f t="shared" si="143"/>
        <v>2936.08</v>
      </c>
    </row>
    <row r="1150" spans="1:29">
      <c r="A1150">
        <v>10222</v>
      </c>
      <c r="B1150" t="s">
        <v>180</v>
      </c>
      <c r="C1150">
        <v>49</v>
      </c>
      <c r="D1150">
        <v>79.14</v>
      </c>
      <c r="E1150">
        <v>10</v>
      </c>
      <c r="F1150" s="6">
        <f>IFERROR(VLOOKUP(A1150,Orders!A:B,2,FALSE),"")</f>
        <v>38036</v>
      </c>
      <c r="G1150" s="6">
        <f>IFERROR(VLOOKUP(A1150,Orders!A:C,3,FALSE),"")</f>
        <v>38044</v>
      </c>
      <c r="H1150" s="6">
        <f>IFERROR(VLOOKUP(A1150,Orders!A:D,4,FALSE),"")</f>
        <v>38037</v>
      </c>
      <c r="I1150" t="str">
        <f>IFERROR(VLOOKUP(A1150,Orders!A:E,5,FALSE),"")</f>
        <v>Shipped</v>
      </c>
      <c r="J1150">
        <f>IFERROR(VLOOKUP(A1150,Orders!A:G,7,FALSE),"")</f>
        <v>239</v>
      </c>
      <c r="K1150">
        <f>IFERROR(VLOOKUP(J1150,Customers!A:L,12,FALSE),"")</f>
        <v>1166</v>
      </c>
      <c r="L1150">
        <f>IFERROR(VLOOKUP(J1150,Customers!A:M,13,FALSE),"")</f>
        <v>105000</v>
      </c>
      <c r="M1150" t="str">
        <f>IFERROR(VLOOKUP(J1150,Customers!A:H,8,FALSE),"")</f>
        <v>San Diego</v>
      </c>
      <c r="N1150">
        <f>IFERROR(VLOOKUP(K1150,Employees!A:F,6,FALSE),"")</f>
        <v>1</v>
      </c>
      <c r="O1150" t="str">
        <f>IFERROR(VLOOKUP(N1150,Offices!A:B,2,FALSE),"")</f>
        <v>San Francisco</v>
      </c>
      <c r="P1150" s="6">
        <f>IFERROR(VLOOKUP(J1150,Payments!A:C,3,FALSE),"")</f>
        <v>38061</v>
      </c>
      <c r="Q1150">
        <f>IFERROR(VLOOKUP(J1150,Payments!A:D,4,FALSE),"")</f>
        <v>80375.240000000005</v>
      </c>
      <c r="R1150" t="str">
        <f>IFERROR(VLOOKUP(B1150,Products!A:C,3,FALSE),"")</f>
        <v>Ships</v>
      </c>
      <c r="S1150">
        <f>IFERROR(VLOOKUP(B1150,Products!A:G,7,FALSE),"")</f>
        <v>4259</v>
      </c>
      <c r="T1150">
        <f>IFERROR(VLOOKUP(B1150,Products!A:I,9,FALSE),"")</f>
        <v>86.02</v>
      </c>
      <c r="U1150">
        <f t="shared" si="136"/>
        <v>7</v>
      </c>
      <c r="V1150" t="str">
        <f t="shared" si="137"/>
        <v>No</v>
      </c>
      <c r="W1150">
        <f t="shared" si="138"/>
        <v>2004</v>
      </c>
      <c r="X1150">
        <f t="shared" si="139"/>
        <v>2</v>
      </c>
      <c r="Y1150">
        <f>IFERROR(VLOOKUP(B1150,Products!A:I,8,FALSE),"")</f>
        <v>51.61</v>
      </c>
      <c r="Z1150">
        <f t="shared" si="140"/>
        <v>3877.86</v>
      </c>
      <c r="AA1150">
        <f t="shared" si="141"/>
        <v>53.342375508622361</v>
      </c>
      <c r="AB1150">
        <f t="shared" si="142"/>
        <v>0</v>
      </c>
      <c r="AC1150">
        <f t="shared" si="143"/>
        <v>1348.97</v>
      </c>
    </row>
    <row r="1151" spans="1:29">
      <c r="A1151">
        <v>10222</v>
      </c>
      <c r="B1151" t="s">
        <v>181</v>
      </c>
      <c r="C1151">
        <v>45</v>
      </c>
      <c r="D1151">
        <v>88.93</v>
      </c>
      <c r="E1151">
        <v>9</v>
      </c>
      <c r="F1151" s="6">
        <f>IFERROR(VLOOKUP(A1151,Orders!A:B,2,FALSE),"")</f>
        <v>38036</v>
      </c>
      <c r="G1151" s="6">
        <f>IFERROR(VLOOKUP(A1151,Orders!A:C,3,FALSE),"")</f>
        <v>38044</v>
      </c>
      <c r="H1151" s="6">
        <f>IFERROR(VLOOKUP(A1151,Orders!A:D,4,FALSE),"")</f>
        <v>38037</v>
      </c>
      <c r="I1151" t="str">
        <f>IFERROR(VLOOKUP(A1151,Orders!A:E,5,FALSE),"")</f>
        <v>Shipped</v>
      </c>
      <c r="J1151">
        <f>IFERROR(VLOOKUP(A1151,Orders!A:G,7,FALSE),"")</f>
        <v>239</v>
      </c>
      <c r="K1151">
        <f>IFERROR(VLOOKUP(J1151,Customers!A:L,12,FALSE),"")</f>
        <v>1166</v>
      </c>
      <c r="L1151">
        <f>IFERROR(VLOOKUP(J1151,Customers!A:M,13,FALSE),"")</f>
        <v>105000</v>
      </c>
      <c r="M1151" t="str">
        <f>IFERROR(VLOOKUP(J1151,Customers!A:H,8,FALSE),"")</f>
        <v>San Diego</v>
      </c>
      <c r="N1151">
        <f>IFERROR(VLOOKUP(K1151,Employees!A:F,6,FALSE),"")</f>
        <v>1</v>
      </c>
      <c r="O1151" t="str">
        <f>IFERROR(VLOOKUP(N1151,Offices!A:B,2,FALSE),"")</f>
        <v>San Francisco</v>
      </c>
      <c r="P1151" s="6">
        <f>IFERROR(VLOOKUP(J1151,Payments!A:C,3,FALSE),"")</f>
        <v>38061</v>
      </c>
      <c r="Q1151">
        <f>IFERROR(VLOOKUP(J1151,Payments!A:D,4,FALSE),"")</f>
        <v>80375.240000000005</v>
      </c>
      <c r="R1151" t="str">
        <f>IFERROR(VLOOKUP(B1151,Products!A:C,3,FALSE),"")</f>
        <v>Vintage Cars</v>
      </c>
      <c r="S1151">
        <f>IFERROR(VLOOKUP(B1151,Products!A:G,7,FALSE),"")</f>
        <v>2378</v>
      </c>
      <c r="T1151">
        <f>IFERROR(VLOOKUP(B1151,Products!A:I,9,FALSE),"")</f>
        <v>105.87</v>
      </c>
      <c r="U1151">
        <f t="shared" si="136"/>
        <v>7</v>
      </c>
      <c r="V1151" t="str">
        <f t="shared" si="137"/>
        <v>No</v>
      </c>
      <c r="W1151">
        <f t="shared" si="138"/>
        <v>2004</v>
      </c>
      <c r="X1151">
        <f t="shared" si="139"/>
        <v>2</v>
      </c>
      <c r="Y1151">
        <f>IFERROR(VLOOKUP(B1151,Products!A:I,8,FALSE),"")</f>
        <v>64.58</v>
      </c>
      <c r="Z1151">
        <f t="shared" si="140"/>
        <v>4001.8500000000004</v>
      </c>
      <c r="AA1151">
        <f t="shared" si="141"/>
        <v>37.705171879838971</v>
      </c>
      <c r="AB1151">
        <f t="shared" si="142"/>
        <v>0</v>
      </c>
      <c r="AC1151">
        <f t="shared" si="143"/>
        <v>1095.7500000000005</v>
      </c>
    </row>
    <row r="1152" spans="1:29">
      <c r="A1152">
        <v>10222</v>
      </c>
      <c r="B1152" t="s">
        <v>183</v>
      </c>
      <c r="C1152">
        <v>32</v>
      </c>
      <c r="D1152">
        <v>56.86</v>
      </c>
      <c r="E1152">
        <v>5</v>
      </c>
      <c r="F1152" s="6">
        <f>IFERROR(VLOOKUP(A1152,Orders!A:B,2,FALSE),"")</f>
        <v>38036</v>
      </c>
      <c r="G1152" s="6">
        <f>IFERROR(VLOOKUP(A1152,Orders!A:C,3,FALSE),"")</f>
        <v>38044</v>
      </c>
      <c r="H1152" s="6">
        <f>IFERROR(VLOOKUP(A1152,Orders!A:D,4,FALSE),"")</f>
        <v>38037</v>
      </c>
      <c r="I1152" t="str">
        <f>IFERROR(VLOOKUP(A1152,Orders!A:E,5,FALSE),"")</f>
        <v>Shipped</v>
      </c>
      <c r="J1152">
        <f>IFERROR(VLOOKUP(A1152,Orders!A:G,7,FALSE),"")</f>
        <v>239</v>
      </c>
      <c r="K1152">
        <f>IFERROR(VLOOKUP(J1152,Customers!A:L,12,FALSE),"")</f>
        <v>1166</v>
      </c>
      <c r="L1152">
        <f>IFERROR(VLOOKUP(J1152,Customers!A:M,13,FALSE),"")</f>
        <v>105000</v>
      </c>
      <c r="M1152" t="str">
        <f>IFERROR(VLOOKUP(J1152,Customers!A:H,8,FALSE),"")</f>
        <v>San Diego</v>
      </c>
      <c r="N1152">
        <f>IFERROR(VLOOKUP(K1152,Employees!A:F,6,FALSE),"")</f>
        <v>1</v>
      </c>
      <c r="O1152" t="str">
        <f>IFERROR(VLOOKUP(N1152,Offices!A:B,2,FALSE),"")</f>
        <v>San Francisco</v>
      </c>
      <c r="P1152" s="6">
        <f>IFERROR(VLOOKUP(J1152,Payments!A:C,3,FALSE),"")</f>
        <v>38061</v>
      </c>
      <c r="Q1152">
        <f>IFERROR(VLOOKUP(J1152,Payments!A:D,4,FALSE),"")</f>
        <v>80375.240000000005</v>
      </c>
      <c r="R1152" t="str">
        <f>IFERROR(VLOOKUP(B1152,Products!A:C,3,FALSE),"")</f>
        <v>Planes</v>
      </c>
      <c r="S1152">
        <f>IFERROR(VLOOKUP(B1152,Products!A:G,7,FALSE),"")</f>
        <v>5942</v>
      </c>
      <c r="T1152">
        <f>IFERROR(VLOOKUP(B1152,Products!A:I,9,FALSE),"")</f>
        <v>68.510000000000005</v>
      </c>
      <c r="U1152">
        <f t="shared" si="136"/>
        <v>7</v>
      </c>
      <c r="V1152" t="str">
        <f t="shared" si="137"/>
        <v>No</v>
      </c>
      <c r="W1152">
        <f t="shared" si="138"/>
        <v>2004</v>
      </c>
      <c r="X1152">
        <f t="shared" si="139"/>
        <v>2</v>
      </c>
      <c r="Y1152">
        <f>IFERROR(VLOOKUP(B1152,Products!A:I,8,FALSE),"")</f>
        <v>34.25</v>
      </c>
      <c r="Z1152">
        <f t="shared" si="140"/>
        <v>1819.52</v>
      </c>
      <c r="AA1152">
        <f t="shared" si="141"/>
        <v>66.014598540145982</v>
      </c>
      <c r="AB1152">
        <f t="shared" si="142"/>
        <v>0</v>
      </c>
      <c r="AC1152">
        <f t="shared" si="143"/>
        <v>723.52</v>
      </c>
    </row>
    <row r="1153" spans="1:29">
      <c r="A1153">
        <v>10222</v>
      </c>
      <c r="B1153" t="s">
        <v>170</v>
      </c>
      <c r="C1153">
        <v>47</v>
      </c>
      <c r="D1153">
        <v>74.349999999999994</v>
      </c>
      <c r="E1153">
        <v>14</v>
      </c>
      <c r="F1153" s="6">
        <f>IFERROR(VLOOKUP(A1153,Orders!A:B,2,FALSE),"")</f>
        <v>38036</v>
      </c>
      <c r="G1153" s="6">
        <f>IFERROR(VLOOKUP(A1153,Orders!A:C,3,FALSE),"")</f>
        <v>38044</v>
      </c>
      <c r="H1153" s="6">
        <f>IFERROR(VLOOKUP(A1153,Orders!A:D,4,FALSE),"")</f>
        <v>38037</v>
      </c>
      <c r="I1153" t="str">
        <f>IFERROR(VLOOKUP(A1153,Orders!A:E,5,FALSE),"")</f>
        <v>Shipped</v>
      </c>
      <c r="J1153">
        <f>IFERROR(VLOOKUP(A1153,Orders!A:G,7,FALSE),"")</f>
        <v>239</v>
      </c>
      <c r="K1153">
        <f>IFERROR(VLOOKUP(J1153,Customers!A:L,12,FALSE),"")</f>
        <v>1166</v>
      </c>
      <c r="L1153">
        <f>IFERROR(VLOOKUP(J1153,Customers!A:M,13,FALSE),"")</f>
        <v>105000</v>
      </c>
      <c r="M1153" t="str">
        <f>IFERROR(VLOOKUP(J1153,Customers!A:H,8,FALSE),"")</f>
        <v>San Diego</v>
      </c>
      <c r="N1153">
        <f>IFERROR(VLOOKUP(K1153,Employees!A:F,6,FALSE),"")</f>
        <v>1</v>
      </c>
      <c r="O1153" t="str">
        <f>IFERROR(VLOOKUP(N1153,Offices!A:B,2,FALSE),"")</f>
        <v>San Francisco</v>
      </c>
      <c r="P1153" s="6">
        <f>IFERROR(VLOOKUP(J1153,Payments!A:C,3,FALSE),"")</f>
        <v>38061</v>
      </c>
      <c r="Q1153">
        <f>IFERROR(VLOOKUP(J1153,Payments!A:D,4,FALSE),"")</f>
        <v>80375.240000000005</v>
      </c>
      <c r="R1153" t="str">
        <f>IFERROR(VLOOKUP(B1153,Products!A:C,3,FALSE),"")</f>
        <v>Vintage Cars</v>
      </c>
      <c r="S1153">
        <f>IFERROR(VLOOKUP(B1153,Products!A:G,7,FALSE),"")</f>
        <v>9173</v>
      </c>
      <c r="T1153">
        <f>IFERROR(VLOOKUP(B1153,Products!A:I,9,FALSE),"")</f>
        <v>88.51</v>
      </c>
      <c r="U1153">
        <f t="shared" si="136"/>
        <v>7</v>
      </c>
      <c r="V1153" t="str">
        <f t="shared" si="137"/>
        <v>No</v>
      </c>
      <c r="W1153">
        <f t="shared" si="138"/>
        <v>2004</v>
      </c>
      <c r="X1153">
        <f t="shared" si="139"/>
        <v>2</v>
      </c>
      <c r="Y1153">
        <f>IFERROR(VLOOKUP(B1153,Products!A:I,8,FALSE),"")</f>
        <v>46.91</v>
      </c>
      <c r="Z1153">
        <f t="shared" si="140"/>
        <v>3494.45</v>
      </c>
      <c r="AA1153">
        <f t="shared" si="141"/>
        <v>58.494990407162653</v>
      </c>
      <c r="AB1153">
        <f t="shared" si="142"/>
        <v>0</v>
      </c>
      <c r="AC1153">
        <f t="shared" si="143"/>
        <v>1289.6799999999998</v>
      </c>
    </row>
    <row r="1154" spans="1:29">
      <c r="A1154">
        <v>10222</v>
      </c>
      <c r="B1154" t="s">
        <v>184</v>
      </c>
      <c r="C1154">
        <v>43</v>
      </c>
      <c r="D1154">
        <v>61.15</v>
      </c>
      <c r="E1154">
        <v>6</v>
      </c>
      <c r="F1154" s="6">
        <f>IFERROR(VLOOKUP(A1154,Orders!A:B,2,FALSE),"")</f>
        <v>38036</v>
      </c>
      <c r="G1154" s="6">
        <f>IFERROR(VLOOKUP(A1154,Orders!A:C,3,FALSE),"")</f>
        <v>38044</v>
      </c>
      <c r="H1154" s="6">
        <f>IFERROR(VLOOKUP(A1154,Orders!A:D,4,FALSE),"")</f>
        <v>38037</v>
      </c>
      <c r="I1154" t="str">
        <f>IFERROR(VLOOKUP(A1154,Orders!A:E,5,FALSE),"")</f>
        <v>Shipped</v>
      </c>
      <c r="J1154">
        <f>IFERROR(VLOOKUP(A1154,Orders!A:G,7,FALSE),"")</f>
        <v>239</v>
      </c>
      <c r="K1154">
        <f>IFERROR(VLOOKUP(J1154,Customers!A:L,12,FALSE),"")</f>
        <v>1166</v>
      </c>
      <c r="L1154">
        <f>IFERROR(VLOOKUP(J1154,Customers!A:M,13,FALSE),"")</f>
        <v>105000</v>
      </c>
      <c r="M1154" t="str">
        <f>IFERROR(VLOOKUP(J1154,Customers!A:H,8,FALSE),"")</f>
        <v>San Diego</v>
      </c>
      <c r="N1154">
        <f>IFERROR(VLOOKUP(K1154,Employees!A:F,6,FALSE),"")</f>
        <v>1</v>
      </c>
      <c r="O1154" t="str">
        <f>IFERROR(VLOOKUP(N1154,Offices!A:B,2,FALSE),"")</f>
        <v>San Francisco</v>
      </c>
      <c r="P1154" s="6">
        <f>IFERROR(VLOOKUP(J1154,Payments!A:C,3,FALSE),"")</f>
        <v>38061</v>
      </c>
      <c r="Q1154">
        <f>IFERROR(VLOOKUP(J1154,Payments!A:D,4,FALSE),"")</f>
        <v>80375.240000000005</v>
      </c>
      <c r="R1154" t="str">
        <f>IFERROR(VLOOKUP(B1154,Products!A:C,3,FALSE),"")</f>
        <v>Vintage Cars</v>
      </c>
      <c r="S1154">
        <f>IFERROR(VLOOKUP(B1154,Products!A:G,7,FALSE),"")</f>
        <v>2902</v>
      </c>
      <c r="T1154">
        <f>IFERROR(VLOOKUP(B1154,Products!A:I,9,FALSE),"")</f>
        <v>65.75</v>
      </c>
      <c r="U1154">
        <f t="shared" ref="U1154:U1217" si="144">G1154-H1154</f>
        <v>7</v>
      </c>
      <c r="V1154" t="str">
        <f t="shared" ref="V1154:V1217" si="145">IF(OR(I1154="Shipped",I1154="Resolved"),IF(U1154&lt;=6,"Yes","No"),"")</f>
        <v>No</v>
      </c>
      <c r="W1154">
        <f t="shared" ref="W1154:W1217" si="146">YEAR(F1154)</f>
        <v>2004</v>
      </c>
      <c r="X1154">
        <f t="shared" ref="X1154:X1217" si="147">MONTH(F1154)</f>
        <v>2</v>
      </c>
      <c r="Y1154">
        <f>IFERROR(VLOOKUP(B1154,Products!A:I,8,FALSE),"")</f>
        <v>26.3</v>
      </c>
      <c r="Z1154">
        <f t="shared" ref="Z1154:Z1217" si="148">C1154*D1154</f>
        <v>2629.45</v>
      </c>
      <c r="AA1154">
        <f t="shared" ref="AA1154:AA1217" si="149">((D1154-Y1154)/Y1154)*100</f>
        <v>132.50950570342204</v>
      </c>
      <c r="AB1154">
        <f t="shared" ref="AB1154:AB1217" si="150">IF(AA1154&gt;=67, 1,0)</f>
        <v>1</v>
      </c>
      <c r="AC1154">
        <f t="shared" ref="AC1154:AC1217" si="151">C1154*(D1154-Y1154)</f>
        <v>1498.5499999999997</v>
      </c>
    </row>
    <row r="1155" spans="1:29">
      <c r="A1155">
        <v>10222</v>
      </c>
      <c r="B1155" t="s">
        <v>171</v>
      </c>
      <c r="C1155">
        <v>46</v>
      </c>
      <c r="D1155">
        <v>77.989999999999995</v>
      </c>
      <c r="E1155">
        <v>11</v>
      </c>
      <c r="F1155" s="6">
        <f>IFERROR(VLOOKUP(A1155,Orders!A:B,2,FALSE),"")</f>
        <v>38036</v>
      </c>
      <c r="G1155" s="6">
        <f>IFERROR(VLOOKUP(A1155,Orders!A:C,3,FALSE),"")</f>
        <v>38044</v>
      </c>
      <c r="H1155" s="6">
        <f>IFERROR(VLOOKUP(A1155,Orders!A:D,4,FALSE),"")</f>
        <v>38037</v>
      </c>
      <c r="I1155" t="str">
        <f>IFERROR(VLOOKUP(A1155,Orders!A:E,5,FALSE),"")</f>
        <v>Shipped</v>
      </c>
      <c r="J1155">
        <f>IFERROR(VLOOKUP(A1155,Orders!A:G,7,FALSE),"")</f>
        <v>239</v>
      </c>
      <c r="K1155">
        <f>IFERROR(VLOOKUP(J1155,Customers!A:L,12,FALSE),"")</f>
        <v>1166</v>
      </c>
      <c r="L1155">
        <f>IFERROR(VLOOKUP(J1155,Customers!A:M,13,FALSE),"")</f>
        <v>105000</v>
      </c>
      <c r="M1155" t="str">
        <f>IFERROR(VLOOKUP(J1155,Customers!A:H,8,FALSE),"")</f>
        <v>San Diego</v>
      </c>
      <c r="N1155">
        <f>IFERROR(VLOOKUP(K1155,Employees!A:F,6,FALSE),"")</f>
        <v>1</v>
      </c>
      <c r="O1155" t="str">
        <f>IFERROR(VLOOKUP(N1155,Offices!A:B,2,FALSE),"")</f>
        <v>San Francisco</v>
      </c>
      <c r="P1155" s="6">
        <f>IFERROR(VLOOKUP(J1155,Payments!A:C,3,FALSE),"")</f>
        <v>38061</v>
      </c>
      <c r="Q1155">
        <f>IFERROR(VLOOKUP(J1155,Payments!A:D,4,FALSE),"")</f>
        <v>80375.240000000005</v>
      </c>
      <c r="R1155" t="str">
        <f>IFERROR(VLOOKUP(B1155,Products!A:C,3,FALSE),"")</f>
        <v>Vintage Cars</v>
      </c>
      <c r="S1155">
        <f>IFERROR(VLOOKUP(B1155,Products!A:G,7,FALSE),"")</f>
        <v>6621</v>
      </c>
      <c r="T1155">
        <f>IFERROR(VLOOKUP(B1155,Products!A:I,9,FALSE),"")</f>
        <v>83.86</v>
      </c>
      <c r="U1155">
        <f t="shared" si="144"/>
        <v>7</v>
      </c>
      <c r="V1155" t="str">
        <f t="shared" si="145"/>
        <v>No</v>
      </c>
      <c r="W1155">
        <f t="shared" si="146"/>
        <v>2004</v>
      </c>
      <c r="X1155">
        <f t="shared" si="147"/>
        <v>2</v>
      </c>
      <c r="Y1155">
        <f>IFERROR(VLOOKUP(B1155,Products!A:I,8,FALSE),"")</f>
        <v>48.64</v>
      </c>
      <c r="Z1155">
        <f t="shared" si="148"/>
        <v>3587.54</v>
      </c>
      <c r="AA1155">
        <f t="shared" si="149"/>
        <v>60.341282894736828</v>
      </c>
      <c r="AB1155">
        <f t="shared" si="150"/>
        <v>0</v>
      </c>
      <c r="AC1155">
        <f t="shared" si="151"/>
        <v>1350.0999999999997</v>
      </c>
    </row>
    <row r="1156" spans="1:29">
      <c r="A1156">
        <v>10222</v>
      </c>
      <c r="B1156" t="s">
        <v>185</v>
      </c>
      <c r="C1156">
        <v>48</v>
      </c>
      <c r="D1156">
        <v>55.27</v>
      </c>
      <c r="E1156">
        <v>3</v>
      </c>
      <c r="F1156" s="6">
        <f>IFERROR(VLOOKUP(A1156,Orders!A:B,2,FALSE),"")</f>
        <v>38036</v>
      </c>
      <c r="G1156" s="6">
        <f>IFERROR(VLOOKUP(A1156,Orders!A:C,3,FALSE),"")</f>
        <v>38044</v>
      </c>
      <c r="H1156" s="6">
        <f>IFERROR(VLOOKUP(A1156,Orders!A:D,4,FALSE),"")</f>
        <v>38037</v>
      </c>
      <c r="I1156" t="str">
        <f>IFERROR(VLOOKUP(A1156,Orders!A:E,5,FALSE),"")</f>
        <v>Shipped</v>
      </c>
      <c r="J1156">
        <f>IFERROR(VLOOKUP(A1156,Orders!A:G,7,FALSE),"")</f>
        <v>239</v>
      </c>
      <c r="K1156">
        <f>IFERROR(VLOOKUP(J1156,Customers!A:L,12,FALSE),"")</f>
        <v>1166</v>
      </c>
      <c r="L1156">
        <f>IFERROR(VLOOKUP(J1156,Customers!A:M,13,FALSE),"")</f>
        <v>105000</v>
      </c>
      <c r="M1156" t="str">
        <f>IFERROR(VLOOKUP(J1156,Customers!A:H,8,FALSE),"")</f>
        <v>San Diego</v>
      </c>
      <c r="N1156">
        <f>IFERROR(VLOOKUP(K1156,Employees!A:F,6,FALSE),"")</f>
        <v>1</v>
      </c>
      <c r="O1156" t="str">
        <f>IFERROR(VLOOKUP(N1156,Offices!A:B,2,FALSE),"")</f>
        <v>San Francisco</v>
      </c>
      <c r="P1156" s="6">
        <f>IFERROR(VLOOKUP(J1156,Payments!A:C,3,FALSE),"")</f>
        <v>38061</v>
      </c>
      <c r="Q1156">
        <f>IFERROR(VLOOKUP(J1156,Payments!A:D,4,FALSE),"")</f>
        <v>80375.240000000005</v>
      </c>
      <c r="R1156" t="str">
        <f>IFERROR(VLOOKUP(B1156,Products!A:C,3,FALSE),"")</f>
        <v>Planes</v>
      </c>
      <c r="S1156">
        <f>IFERROR(VLOOKUP(B1156,Products!A:G,7,FALSE),"")</f>
        <v>6812</v>
      </c>
      <c r="T1156">
        <f>IFERROR(VLOOKUP(B1156,Products!A:I,9,FALSE),"")</f>
        <v>68.239999999999995</v>
      </c>
      <c r="U1156">
        <f t="shared" si="144"/>
        <v>7</v>
      </c>
      <c r="V1156" t="str">
        <f t="shared" si="145"/>
        <v>No</v>
      </c>
      <c r="W1156">
        <f t="shared" si="146"/>
        <v>2004</v>
      </c>
      <c r="X1156">
        <f t="shared" si="147"/>
        <v>2</v>
      </c>
      <c r="Y1156">
        <f>IFERROR(VLOOKUP(B1156,Products!A:I,8,FALSE),"")</f>
        <v>29.34</v>
      </c>
      <c r="Z1156">
        <f t="shared" si="148"/>
        <v>2652.96</v>
      </c>
      <c r="AA1156">
        <f t="shared" si="149"/>
        <v>88.377641445126116</v>
      </c>
      <c r="AB1156">
        <f t="shared" si="150"/>
        <v>1</v>
      </c>
      <c r="AC1156">
        <f t="shared" si="151"/>
        <v>1244.6400000000001</v>
      </c>
    </row>
    <row r="1157" spans="1:29">
      <c r="A1157">
        <v>10222</v>
      </c>
      <c r="B1157" t="s">
        <v>172</v>
      </c>
      <c r="C1157">
        <v>31</v>
      </c>
      <c r="D1157">
        <v>58.67</v>
      </c>
      <c r="E1157">
        <v>15</v>
      </c>
      <c r="F1157" s="6">
        <f>IFERROR(VLOOKUP(A1157,Orders!A:B,2,FALSE),"")</f>
        <v>38036</v>
      </c>
      <c r="G1157" s="6">
        <f>IFERROR(VLOOKUP(A1157,Orders!A:C,3,FALSE),"")</f>
        <v>38044</v>
      </c>
      <c r="H1157" s="6">
        <f>IFERROR(VLOOKUP(A1157,Orders!A:D,4,FALSE),"")</f>
        <v>38037</v>
      </c>
      <c r="I1157" t="str">
        <f>IFERROR(VLOOKUP(A1157,Orders!A:E,5,FALSE),"")</f>
        <v>Shipped</v>
      </c>
      <c r="J1157">
        <f>IFERROR(VLOOKUP(A1157,Orders!A:G,7,FALSE),"")</f>
        <v>239</v>
      </c>
      <c r="K1157">
        <f>IFERROR(VLOOKUP(J1157,Customers!A:L,12,FALSE),"")</f>
        <v>1166</v>
      </c>
      <c r="L1157">
        <f>IFERROR(VLOOKUP(J1157,Customers!A:M,13,FALSE),"")</f>
        <v>105000</v>
      </c>
      <c r="M1157" t="str">
        <f>IFERROR(VLOOKUP(J1157,Customers!A:H,8,FALSE),"")</f>
        <v>San Diego</v>
      </c>
      <c r="N1157">
        <f>IFERROR(VLOOKUP(K1157,Employees!A:F,6,FALSE),"")</f>
        <v>1</v>
      </c>
      <c r="O1157" t="str">
        <f>IFERROR(VLOOKUP(N1157,Offices!A:B,2,FALSE),"")</f>
        <v>San Francisco</v>
      </c>
      <c r="P1157" s="6">
        <f>IFERROR(VLOOKUP(J1157,Payments!A:C,3,FALSE),"")</f>
        <v>38061</v>
      </c>
      <c r="Q1157">
        <f>IFERROR(VLOOKUP(J1157,Payments!A:D,4,FALSE),"")</f>
        <v>80375.240000000005</v>
      </c>
      <c r="R1157" t="str">
        <f>IFERROR(VLOOKUP(B1157,Products!A:C,3,FALSE),"")</f>
        <v>Ships</v>
      </c>
      <c r="S1157">
        <f>IFERROR(VLOOKUP(B1157,Products!A:G,7,FALSE),"")</f>
        <v>1897</v>
      </c>
      <c r="T1157">
        <f>IFERROR(VLOOKUP(B1157,Products!A:I,9,FALSE),"")</f>
        <v>66.67</v>
      </c>
      <c r="U1157">
        <f t="shared" si="144"/>
        <v>7</v>
      </c>
      <c r="V1157" t="str">
        <f t="shared" si="145"/>
        <v>No</v>
      </c>
      <c r="W1157">
        <f t="shared" si="146"/>
        <v>2004</v>
      </c>
      <c r="X1157">
        <f t="shared" si="147"/>
        <v>2</v>
      </c>
      <c r="Y1157">
        <f>IFERROR(VLOOKUP(B1157,Products!A:I,8,FALSE),"")</f>
        <v>34</v>
      </c>
      <c r="Z1157">
        <f t="shared" si="148"/>
        <v>1818.77</v>
      </c>
      <c r="AA1157">
        <f t="shared" si="149"/>
        <v>72.558823529411768</v>
      </c>
      <c r="AB1157">
        <f t="shared" si="150"/>
        <v>1</v>
      </c>
      <c r="AC1157">
        <f t="shared" si="151"/>
        <v>764.7700000000001</v>
      </c>
    </row>
    <row r="1158" spans="1:29">
      <c r="A1158">
        <v>10222</v>
      </c>
      <c r="B1158" t="s">
        <v>190</v>
      </c>
      <c r="C1158">
        <v>26</v>
      </c>
      <c r="D1158">
        <v>80.56</v>
      </c>
      <c r="E1158">
        <v>8</v>
      </c>
      <c r="F1158" s="6">
        <f>IFERROR(VLOOKUP(A1158,Orders!A:B,2,FALSE),"")</f>
        <v>38036</v>
      </c>
      <c r="G1158" s="6">
        <f>IFERROR(VLOOKUP(A1158,Orders!A:C,3,FALSE),"")</f>
        <v>38044</v>
      </c>
      <c r="H1158" s="6">
        <f>IFERROR(VLOOKUP(A1158,Orders!A:D,4,FALSE),"")</f>
        <v>38037</v>
      </c>
      <c r="I1158" t="str">
        <f>IFERROR(VLOOKUP(A1158,Orders!A:E,5,FALSE),"")</f>
        <v>Shipped</v>
      </c>
      <c r="J1158">
        <f>IFERROR(VLOOKUP(A1158,Orders!A:G,7,FALSE),"")</f>
        <v>239</v>
      </c>
      <c r="K1158">
        <f>IFERROR(VLOOKUP(J1158,Customers!A:L,12,FALSE),"")</f>
        <v>1166</v>
      </c>
      <c r="L1158">
        <f>IFERROR(VLOOKUP(J1158,Customers!A:M,13,FALSE),"")</f>
        <v>105000</v>
      </c>
      <c r="M1158" t="str">
        <f>IFERROR(VLOOKUP(J1158,Customers!A:H,8,FALSE),"")</f>
        <v>San Diego</v>
      </c>
      <c r="N1158">
        <f>IFERROR(VLOOKUP(K1158,Employees!A:F,6,FALSE),"")</f>
        <v>1</v>
      </c>
      <c r="O1158" t="str">
        <f>IFERROR(VLOOKUP(N1158,Offices!A:B,2,FALSE),"")</f>
        <v>San Francisco</v>
      </c>
      <c r="P1158" s="6">
        <f>IFERROR(VLOOKUP(J1158,Payments!A:C,3,FALSE),"")</f>
        <v>38061</v>
      </c>
      <c r="Q1158">
        <f>IFERROR(VLOOKUP(J1158,Payments!A:D,4,FALSE),"")</f>
        <v>80375.240000000005</v>
      </c>
      <c r="R1158" t="str">
        <f>IFERROR(VLOOKUP(B1158,Products!A:C,3,FALSE),"")</f>
        <v>Ships</v>
      </c>
      <c r="S1158">
        <f>IFERROR(VLOOKUP(B1158,Products!A:G,7,FALSE),"")</f>
        <v>3501</v>
      </c>
      <c r="T1158">
        <f>IFERROR(VLOOKUP(B1158,Products!A:I,9,FALSE),"")</f>
        <v>90.52</v>
      </c>
      <c r="U1158">
        <f t="shared" si="144"/>
        <v>7</v>
      </c>
      <c r="V1158" t="str">
        <f t="shared" si="145"/>
        <v>No</v>
      </c>
      <c r="W1158">
        <f t="shared" si="146"/>
        <v>2004</v>
      </c>
      <c r="X1158">
        <f t="shared" si="147"/>
        <v>2</v>
      </c>
      <c r="Y1158">
        <f>IFERROR(VLOOKUP(B1158,Products!A:I,8,FALSE),"")</f>
        <v>39.83</v>
      </c>
      <c r="Z1158">
        <f t="shared" si="148"/>
        <v>2094.56</v>
      </c>
      <c r="AA1158">
        <f t="shared" si="149"/>
        <v>102.25960331408488</v>
      </c>
      <c r="AB1158">
        <f t="shared" si="150"/>
        <v>1</v>
      </c>
      <c r="AC1158">
        <f t="shared" si="151"/>
        <v>1058.98</v>
      </c>
    </row>
    <row r="1159" spans="1:29">
      <c r="A1159">
        <v>10222</v>
      </c>
      <c r="B1159" t="s">
        <v>191</v>
      </c>
      <c r="C1159">
        <v>37</v>
      </c>
      <c r="D1159">
        <v>90.75</v>
      </c>
      <c r="E1159">
        <v>1</v>
      </c>
      <c r="F1159" s="6">
        <f>IFERROR(VLOOKUP(A1159,Orders!A:B,2,FALSE),"")</f>
        <v>38036</v>
      </c>
      <c r="G1159" s="6">
        <f>IFERROR(VLOOKUP(A1159,Orders!A:C,3,FALSE),"")</f>
        <v>38044</v>
      </c>
      <c r="H1159" s="6">
        <f>IFERROR(VLOOKUP(A1159,Orders!A:D,4,FALSE),"")</f>
        <v>38037</v>
      </c>
      <c r="I1159" t="str">
        <f>IFERROR(VLOOKUP(A1159,Orders!A:E,5,FALSE),"")</f>
        <v>Shipped</v>
      </c>
      <c r="J1159">
        <f>IFERROR(VLOOKUP(A1159,Orders!A:G,7,FALSE),"")</f>
        <v>239</v>
      </c>
      <c r="K1159">
        <f>IFERROR(VLOOKUP(J1159,Customers!A:L,12,FALSE),"")</f>
        <v>1166</v>
      </c>
      <c r="L1159">
        <f>IFERROR(VLOOKUP(J1159,Customers!A:M,13,FALSE),"")</f>
        <v>105000</v>
      </c>
      <c r="M1159" t="str">
        <f>IFERROR(VLOOKUP(J1159,Customers!A:H,8,FALSE),"")</f>
        <v>San Diego</v>
      </c>
      <c r="N1159">
        <f>IFERROR(VLOOKUP(K1159,Employees!A:F,6,FALSE),"")</f>
        <v>1</v>
      </c>
      <c r="O1159" t="str">
        <f>IFERROR(VLOOKUP(N1159,Offices!A:B,2,FALSE),"")</f>
        <v>San Francisco</v>
      </c>
      <c r="P1159" s="6">
        <f>IFERROR(VLOOKUP(J1159,Payments!A:C,3,FALSE),"")</f>
        <v>38061</v>
      </c>
      <c r="Q1159">
        <f>IFERROR(VLOOKUP(J1159,Payments!A:D,4,FALSE),"")</f>
        <v>80375.240000000005</v>
      </c>
      <c r="R1159" t="str">
        <f>IFERROR(VLOOKUP(B1159,Products!A:C,3,FALSE),"")</f>
        <v>Planes</v>
      </c>
      <c r="S1159">
        <f>IFERROR(VLOOKUP(B1159,Products!A:G,7,FALSE),"")</f>
        <v>9653</v>
      </c>
      <c r="T1159">
        <f>IFERROR(VLOOKUP(B1159,Products!A:I,9,FALSE),"")</f>
        <v>99.72</v>
      </c>
      <c r="U1159">
        <f t="shared" si="144"/>
        <v>7</v>
      </c>
      <c r="V1159" t="str">
        <f t="shared" si="145"/>
        <v>No</v>
      </c>
      <c r="W1159">
        <f t="shared" si="146"/>
        <v>2004</v>
      </c>
      <c r="X1159">
        <f t="shared" si="147"/>
        <v>2</v>
      </c>
      <c r="Y1159">
        <f>IFERROR(VLOOKUP(B1159,Products!A:I,8,FALSE),"")</f>
        <v>68.8</v>
      </c>
      <c r="Z1159">
        <f t="shared" si="148"/>
        <v>3357.75</v>
      </c>
      <c r="AA1159">
        <f t="shared" si="149"/>
        <v>31.904069767441868</v>
      </c>
      <c r="AB1159">
        <f t="shared" si="150"/>
        <v>0</v>
      </c>
      <c r="AC1159">
        <f t="shared" si="151"/>
        <v>812.15000000000009</v>
      </c>
    </row>
    <row r="1160" spans="1:29">
      <c r="A1160">
        <v>10222</v>
      </c>
      <c r="B1160" t="s">
        <v>174</v>
      </c>
      <c r="C1160">
        <v>36</v>
      </c>
      <c r="D1160">
        <v>69.39</v>
      </c>
      <c r="E1160">
        <v>13</v>
      </c>
      <c r="F1160" s="6">
        <f>IFERROR(VLOOKUP(A1160,Orders!A:B,2,FALSE),"")</f>
        <v>38036</v>
      </c>
      <c r="G1160" s="6">
        <f>IFERROR(VLOOKUP(A1160,Orders!A:C,3,FALSE),"")</f>
        <v>38044</v>
      </c>
      <c r="H1160" s="6">
        <f>IFERROR(VLOOKUP(A1160,Orders!A:D,4,FALSE),"")</f>
        <v>38037</v>
      </c>
      <c r="I1160" t="str">
        <f>IFERROR(VLOOKUP(A1160,Orders!A:E,5,FALSE),"")</f>
        <v>Shipped</v>
      </c>
      <c r="J1160">
        <f>IFERROR(VLOOKUP(A1160,Orders!A:G,7,FALSE),"")</f>
        <v>239</v>
      </c>
      <c r="K1160">
        <f>IFERROR(VLOOKUP(J1160,Customers!A:L,12,FALSE),"")</f>
        <v>1166</v>
      </c>
      <c r="L1160">
        <f>IFERROR(VLOOKUP(J1160,Customers!A:M,13,FALSE),"")</f>
        <v>105000</v>
      </c>
      <c r="M1160" t="str">
        <f>IFERROR(VLOOKUP(J1160,Customers!A:H,8,FALSE),"")</f>
        <v>San Diego</v>
      </c>
      <c r="N1160">
        <f>IFERROR(VLOOKUP(K1160,Employees!A:F,6,FALSE),"")</f>
        <v>1</v>
      </c>
      <c r="O1160" t="str">
        <f>IFERROR(VLOOKUP(N1160,Offices!A:B,2,FALSE),"")</f>
        <v>San Francisco</v>
      </c>
      <c r="P1160" s="6">
        <f>IFERROR(VLOOKUP(J1160,Payments!A:C,3,FALSE),"")</f>
        <v>38061</v>
      </c>
      <c r="Q1160">
        <f>IFERROR(VLOOKUP(J1160,Payments!A:D,4,FALSE),"")</f>
        <v>80375.240000000005</v>
      </c>
      <c r="R1160" t="str">
        <f>IFERROR(VLOOKUP(B1160,Products!A:C,3,FALSE),"")</f>
        <v>Ships</v>
      </c>
      <c r="S1160">
        <f>IFERROR(VLOOKUP(B1160,Products!A:G,7,FALSE),"")</f>
        <v>7083</v>
      </c>
      <c r="T1160">
        <f>IFERROR(VLOOKUP(B1160,Products!A:I,9,FALSE),"")</f>
        <v>72.28</v>
      </c>
      <c r="U1160">
        <f t="shared" si="144"/>
        <v>7</v>
      </c>
      <c r="V1160" t="str">
        <f t="shared" si="145"/>
        <v>No</v>
      </c>
      <c r="W1160">
        <f t="shared" si="146"/>
        <v>2004</v>
      </c>
      <c r="X1160">
        <f t="shared" si="147"/>
        <v>2</v>
      </c>
      <c r="Y1160">
        <f>IFERROR(VLOOKUP(B1160,Products!A:I,8,FALSE),"")</f>
        <v>33.97</v>
      </c>
      <c r="Z1160">
        <f t="shared" si="148"/>
        <v>2498.04</v>
      </c>
      <c r="AA1160">
        <f t="shared" si="149"/>
        <v>104.26847218133648</v>
      </c>
      <c r="AB1160">
        <f t="shared" si="150"/>
        <v>1</v>
      </c>
      <c r="AC1160">
        <f t="shared" si="151"/>
        <v>1275.1200000000001</v>
      </c>
    </row>
    <row r="1161" spans="1:29">
      <c r="A1161">
        <v>10222</v>
      </c>
      <c r="B1161" t="s">
        <v>175</v>
      </c>
      <c r="C1161">
        <v>38</v>
      </c>
      <c r="D1161">
        <v>84.14</v>
      </c>
      <c r="E1161">
        <v>16</v>
      </c>
      <c r="F1161" s="6">
        <f>IFERROR(VLOOKUP(A1161,Orders!A:B,2,FALSE),"")</f>
        <v>38036</v>
      </c>
      <c r="G1161" s="6">
        <f>IFERROR(VLOOKUP(A1161,Orders!A:C,3,FALSE),"")</f>
        <v>38044</v>
      </c>
      <c r="H1161" s="6">
        <f>IFERROR(VLOOKUP(A1161,Orders!A:D,4,FALSE),"")</f>
        <v>38037</v>
      </c>
      <c r="I1161" t="str">
        <f>IFERROR(VLOOKUP(A1161,Orders!A:E,5,FALSE),"")</f>
        <v>Shipped</v>
      </c>
      <c r="J1161">
        <f>IFERROR(VLOOKUP(A1161,Orders!A:G,7,FALSE),"")</f>
        <v>239</v>
      </c>
      <c r="K1161">
        <f>IFERROR(VLOOKUP(J1161,Customers!A:L,12,FALSE),"")</f>
        <v>1166</v>
      </c>
      <c r="L1161">
        <f>IFERROR(VLOOKUP(J1161,Customers!A:M,13,FALSE),"")</f>
        <v>105000</v>
      </c>
      <c r="M1161" t="str">
        <f>IFERROR(VLOOKUP(J1161,Customers!A:H,8,FALSE),"")</f>
        <v>San Diego</v>
      </c>
      <c r="N1161">
        <f>IFERROR(VLOOKUP(K1161,Employees!A:F,6,FALSE),"")</f>
        <v>1</v>
      </c>
      <c r="O1161" t="str">
        <f>IFERROR(VLOOKUP(N1161,Offices!A:B,2,FALSE),"")</f>
        <v>San Francisco</v>
      </c>
      <c r="P1161" s="6">
        <f>IFERROR(VLOOKUP(J1161,Payments!A:C,3,FALSE),"")</f>
        <v>38061</v>
      </c>
      <c r="Q1161">
        <f>IFERROR(VLOOKUP(J1161,Payments!A:D,4,FALSE),"")</f>
        <v>80375.240000000005</v>
      </c>
      <c r="R1161" t="str">
        <f>IFERROR(VLOOKUP(B1161,Products!A:C,3,FALSE),"")</f>
        <v>Ships</v>
      </c>
      <c r="S1161">
        <f>IFERROR(VLOOKUP(B1161,Products!A:G,7,FALSE),"")</f>
        <v>1956</v>
      </c>
      <c r="T1161">
        <f>IFERROR(VLOOKUP(B1161,Products!A:I,9,FALSE),"")</f>
        <v>100.17</v>
      </c>
      <c r="U1161">
        <f t="shared" si="144"/>
        <v>7</v>
      </c>
      <c r="V1161" t="str">
        <f t="shared" si="145"/>
        <v>No</v>
      </c>
      <c r="W1161">
        <f t="shared" si="146"/>
        <v>2004</v>
      </c>
      <c r="X1161">
        <f t="shared" si="147"/>
        <v>2</v>
      </c>
      <c r="Y1161">
        <f>IFERROR(VLOOKUP(B1161,Products!A:I,8,FALSE),"")</f>
        <v>51.09</v>
      </c>
      <c r="Z1161">
        <f t="shared" si="148"/>
        <v>3197.32</v>
      </c>
      <c r="AA1161">
        <f t="shared" si="149"/>
        <v>64.689763163045598</v>
      </c>
      <c r="AB1161">
        <f t="shared" si="150"/>
        <v>0</v>
      </c>
      <c r="AC1161">
        <f t="shared" si="151"/>
        <v>1255.8999999999999</v>
      </c>
    </row>
    <row r="1162" spans="1:29">
      <c r="A1162">
        <v>10222</v>
      </c>
      <c r="B1162" t="s">
        <v>176</v>
      </c>
      <c r="C1162">
        <v>31</v>
      </c>
      <c r="D1162">
        <v>81.430000000000007</v>
      </c>
      <c r="E1162">
        <v>17</v>
      </c>
      <c r="F1162" s="6">
        <f>IFERROR(VLOOKUP(A1162,Orders!A:B,2,FALSE),"")</f>
        <v>38036</v>
      </c>
      <c r="G1162" s="6">
        <f>IFERROR(VLOOKUP(A1162,Orders!A:C,3,FALSE),"")</f>
        <v>38044</v>
      </c>
      <c r="H1162" s="6">
        <f>IFERROR(VLOOKUP(A1162,Orders!A:D,4,FALSE),"")</f>
        <v>38037</v>
      </c>
      <c r="I1162" t="str">
        <f>IFERROR(VLOOKUP(A1162,Orders!A:E,5,FALSE),"")</f>
        <v>Shipped</v>
      </c>
      <c r="J1162">
        <f>IFERROR(VLOOKUP(A1162,Orders!A:G,7,FALSE),"")</f>
        <v>239</v>
      </c>
      <c r="K1162">
        <f>IFERROR(VLOOKUP(J1162,Customers!A:L,12,FALSE),"")</f>
        <v>1166</v>
      </c>
      <c r="L1162">
        <f>IFERROR(VLOOKUP(J1162,Customers!A:M,13,FALSE),"")</f>
        <v>105000</v>
      </c>
      <c r="M1162" t="str">
        <f>IFERROR(VLOOKUP(J1162,Customers!A:H,8,FALSE),"")</f>
        <v>San Diego</v>
      </c>
      <c r="N1162">
        <f>IFERROR(VLOOKUP(K1162,Employees!A:F,6,FALSE),"")</f>
        <v>1</v>
      </c>
      <c r="O1162" t="str">
        <f>IFERROR(VLOOKUP(N1162,Offices!A:B,2,FALSE),"")</f>
        <v>San Francisco</v>
      </c>
      <c r="P1162" s="6">
        <f>IFERROR(VLOOKUP(J1162,Payments!A:C,3,FALSE),"")</f>
        <v>38061</v>
      </c>
      <c r="Q1162">
        <f>IFERROR(VLOOKUP(J1162,Payments!A:D,4,FALSE),"")</f>
        <v>80375.240000000005</v>
      </c>
      <c r="R1162" t="str">
        <f>IFERROR(VLOOKUP(B1162,Products!A:C,3,FALSE),"")</f>
        <v>Ships</v>
      </c>
      <c r="S1162">
        <f>IFERROR(VLOOKUP(B1162,Products!A:G,7,FALSE),"")</f>
        <v>5088</v>
      </c>
      <c r="T1162">
        <f>IFERROR(VLOOKUP(B1162,Products!A:I,9,FALSE),"")</f>
        <v>99.31</v>
      </c>
      <c r="U1162">
        <f t="shared" si="144"/>
        <v>7</v>
      </c>
      <c r="V1162" t="str">
        <f t="shared" si="145"/>
        <v>No</v>
      </c>
      <c r="W1162">
        <f t="shared" si="146"/>
        <v>2004</v>
      </c>
      <c r="X1162">
        <f t="shared" si="147"/>
        <v>2</v>
      </c>
      <c r="Y1162">
        <f>IFERROR(VLOOKUP(B1162,Products!A:I,8,FALSE),"")</f>
        <v>53.63</v>
      </c>
      <c r="Z1162">
        <f t="shared" si="148"/>
        <v>2524.3300000000004</v>
      </c>
      <c r="AA1162">
        <f t="shared" si="149"/>
        <v>51.836658586611975</v>
      </c>
      <c r="AB1162">
        <f t="shared" si="150"/>
        <v>0</v>
      </c>
      <c r="AC1162">
        <f t="shared" si="151"/>
        <v>861.80000000000018</v>
      </c>
    </row>
    <row r="1163" spans="1:29">
      <c r="A1163">
        <v>10222</v>
      </c>
      <c r="B1163" t="s">
        <v>194</v>
      </c>
      <c r="C1163">
        <v>43</v>
      </c>
      <c r="D1163">
        <v>66.63</v>
      </c>
      <c r="E1163">
        <v>2</v>
      </c>
      <c r="F1163" s="6">
        <f>IFERROR(VLOOKUP(A1163,Orders!A:B,2,FALSE),"")</f>
        <v>38036</v>
      </c>
      <c r="G1163" s="6">
        <f>IFERROR(VLOOKUP(A1163,Orders!A:C,3,FALSE),"")</f>
        <v>38044</v>
      </c>
      <c r="H1163" s="6">
        <f>IFERROR(VLOOKUP(A1163,Orders!A:D,4,FALSE),"")</f>
        <v>38037</v>
      </c>
      <c r="I1163" t="str">
        <f>IFERROR(VLOOKUP(A1163,Orders!A:E,5,FALSE),"")</f>
        <v>Shipped</v>
      </c>
      <c r="J1163">
        <f>IFERROR(VLOOKUP(A1163,Orders!A:G,7,FALSE),"")</f>
        <v>239</v>
      </c>
      <c r="K1163">
        <f>IFERROR(VLOOKUP(J1163,Customers!A:L,12,FALSE),"")</f>
        <v>1166</v>
      </c>
      <c r="L1163">
        <f>IFERROR(VLOOKUP(J1163,Customers!A:M,13,FALSE),"")</f>
        <v>105000</v>
      </c>
      <c r="M1163" t="str">
        <f>IFERROR(VLOOKUP(J1163,Customers!A:H,8,FALSE),"")</f>
        <v>San Diego</v>
      </c>
      <c r="N1163">
        <f>IFERROR(VLOOKUP(K1163,Employees!A:F,6,FALSE),"")</f>
        <v>1</v>
      </c>
      <c r="O1163" t="str">
        <f>IFERROR(VLOOKUP(N1163,Offices!A:B,2,FALSE),"")</f>
        <v>San Francisco</v>
      </c>
      <c r="P1163" s="6">
        <f>IFERROR(VLOOKUP(J1163,Payments!A:C,3,FALSE),"")</f>
        <v>38061</v>
      </c>
      <c r="Q1163">
        <f>IFERROR(VLOOKUP(J1163,Payments!A:D,4,FALSE),"")</f>
        <v>80375.240000000005</v>
      </c>
      <c r="R1163" t="str">
        <f>IFERROR(VLOOKUP(B1163,Products!A:C,3,FALSE),"")</f>
        <v>Planes</v>
      </c>
      <c r="S1163">
        <f>IFERROR(VLOOKUP(B1163,Products!A:G,7,FALSE),"")</f>
        <v>8820</v>
      </c>
      <c r="T1163">
        <f>IFERROR(VLOOKUP(B1163,Products!A:I,9,FALSE),"")</f>
        <v>74.03</v>
      </c>
      <c r="U1163">
        <f t="shared" si="144"/>
        <v>7</v>
      </c>
      <c r="V1163" t="str">
        <f t="shared" si="145"/>
        <v>No</v>
      </c>
      <c r="W1163">
        <f t="shared" si="146"/>
        <v>2004</v>
      </c>
      <c r="X1163">
        <f t="shared" si="147"/>
        <v>2</v>
      </c>
      <c r="Y1163">
        <f>IFERROR(VLOOKUP(B1163,Products!A:I,8,FALSE),"")</f>
        <v>36.270000000000003</v>
      </c>
      <c r="Z1163">
        <f t="shared" si="148"/>
        <v>2865.0899999999997</v>
      </c>
      <c r="AA1163">
        <f t="shared" si="149"/>
        <v>83.705541770057863</v>
      </c>
      <c r="AB1163">
        <f t="shared" si="150"/>
        <v>1</v>
      </c>
      <c r="AC1163">
        <f t="shared" si="151"/>
        <v>1305.4799999999996</v>
      </c>
    </row>
    <row r="1164" spans="1:29">
      <c r="A1164">
        <v>10222</v>
      </c>
      <c r="B1164" t="s">
        <v>195</v>
      </c>
      <c r="C1164">
        <v>31</v>
      </c>
      <c r="D1164">
        <v>45.19</v>
      </c>
      <c r="E1164">
        <v>7</v>
      </c>
      <c r="F1164" s="6">
        <f>IFERROR(VLOOKUP(A1164,Orders!A:B,2,FALSE),"")</f>
        <v>38036</v>
      </c>
      <c r="G1164" s="6">
        <f>IFERROR(VLOOKUP(A1164,Orders!A:C,3,FALSE),"")</f>
        <v>38044</v>
      </c>
      <c r="H1164" s="6">
        <f>IFERROR(VLOOKUP(A1164,Orders!A:D,4,FALSE),"")</f>
        <v>38037</v>
      </c>
      <c r="I1164" t="str">
        <f>IFERROR(VLOOKUP(A1164,Orders!A:E,5,FALSE),"")</f>
        <v>Shipped</v>
      </c>
      <c r="J1164">
        <f>IFERROR(VLOOKUP(A1164,Orders!A:G,7,FALSE),"")</f>
        <v>239</v>
      </c>
      <c r="K1164">
        <f>IFERROR(VLOOKUP(J1164,Customers!A:L,12,FALSE),"")</f>
        <v>1166</v>
      </c>
      <c r="L1164">
        <f>IFERROR(VLOOKUP(J1164,Customers!A:M,13,FALSE),"")</f>
        <v>105000</v>
      </c>
      <c r="M1164" t="str">
        <f>IFERROR(VLOOKUP(J1164,Customers!A:H,8,FALSE),"")</f>
        <v>San Diego</v>
      </c>
      <c r="N1164">
        <f>IFERROR(VLOOKUP(K1164,Employees!A:F,6,FALSE),"")</f>
        <v>1</v>
      </c>
      <c r="O1164" t="str">
        <f>IFERROR(VLOOKUP(N1164,Offices!A:B,2,FALSE),"")</f>
        <v>San Francisco</v>
      </c>
      <c r="P1164" s="6">
        <f>IFERROR(VLOOKUP(J1164,Payments!A:C,3,FALSE),"")</f>
        <v>38061</v>
      </c>
      <c r="Q1164">
        <f>IFERROR(VLOOKUP(J1164,Payments!A:D,4,FALSE),"")</f>
        <v>80375.240000000005</v>
      </c>
      <c r="R1164" t="str">
        <f>IFERROR(VLOOKUP(B1164,Products!A:C,3,FALSE),"")</f>
        <v>Planes</v>
      </c>
      <c r="S1164">
        <f>IFERROR(VLOOKUP(B1164,Products!A:G,7,FALSE),"")</f>
        <v>4857</v>
      </c>
      <c r="T1164">
        <f>IFERROR(VLOOKUP(B1164,Products!A:I,9,FALSE),"")</f>
        <v>49.66</v>
      </c>
      <c r="U1164">
        <f t="shared" si="144"/>
        <v>7</v>
      </c>
      <c r="V1164" t="str">
        <f t="shared" si="145"/>
        <v>No</v>
      </c>
      <c r="W1164">
        <f t="shared" si="146"/>
        <v>2004</v>
      </c>
      <c r="X1164">
        <f t="shared" si="147"/>
        <v>2</v>
      </c>
      <c r="Y1164">
        <f>IFERROR(VLOOKUP(B1164,Products!A:I,8,FALSE),"")</f>
        <v>32.770000000000003</v>
      </c>
      <c r="Z1164">
        <f t="shared" si="148"/>
        <v>1400.8899999999999</v>
      </c>
      <c r="AA1164">
        <f t="shared" si="149"/>
        <v>37.900518767165067</v>
      </c>
      <c r="AB1164">
        <f t="shared" si="150"/>
        <v>0</v>
      </c>
      <c r="AC1164">
        <f t="shared" si="151"/>
        <v>385.01999999999981</v>
      </c>
    </row>
    <row r="1165" spans="1:29">
      <c r="A1165">
        <v>10222</v>
      </c>
      <c r="B1165" t="s">
        <v>177</v>
      </c>
      <c r="C1165">
        <v>36</v>
      </c>
      <c r="D1165">
        <v>48.59</v>
      </c>
      <c r="E1165">
        <v>18</v>
      </c>
      <c r="F1165" s="6">
        <f>IFERROR(VLOOKUP(A1165,Orders!A:B,2,FALSE),"")</f>
        <v>38036</v>
      </c>
      <c r="G1165" s="6">
        <f>IFERROR(VLOOKUP(A1165,Orders!A:C,3,FALSE),"")</f>
        <v>38044</v>
      </c>
      <c r="H1165" s="6">
        <f>IFERROR(VLOOKUP(A1165,Orders!A:D,4,FALSE),"")</f>
        <v>38037</v>
      </c>
      <c r="I1165" t="str">
        <f>IFERROR(VLOOKUP(A1165,Orders!A:E,5,FALSE),"")</f>
        <v>Shipped</v>
      </c>
      <c r="J1165">
        <f>IFERROR(VLOOKUP(A1165,Orders!A:G,7,FALSE),"")</f>
        <v>239</v>
      </c>
      <c r="K1165">
        <f>IFERROR(VLOOKUP(J1165,Customers!A:L,12,FALSE),"")</f>
        <v>1166</v>
      </c>
      <c r="L1165">
        <f>IFERROR(VLOOKUP(J1165,Customers!A:M,13,FALSE),"")</f>
        <v>105000</v>
      </c>
      <c r="M1165" t="str">
        <f>IFERROR(VLOOKUP(J1165,Customers!A:H,8,FALSE),"")</f>
        <v>San Diego</v>
      </c>
      <c r="N1165">
        <f>IFERROR(VLOOKUP(K1165,Employees!A:F,6,FALSE),"")</f>
        <v>1</v>
      </c>
      <c r="O1165" t="str">
        <f>IFERROR(VLOOKUP(N1165,Offices!A:B,2,FALSE),"")</f>
        <v>San Francisco</v>
      </c>
      <c r="P1165" s="6">
        <f>IFERROR(VLOOKUP(J1165,Payments!A:C,3,FALSE),"")</f>
        <v>38061</v>
      </c>
      <c r="Q1165">
        <f>IFERROR(VLOOKUP(J1165,Payments!A:D,4,FALSE),"")</f>
        <v>80375.240000000005</v>
      </c>
      <c r="R1165" t="str">
        <f>IFERROR(VLOOKUP(B1165,Products!A:C,3,FALSE),"")</f>
        <v>Ships</v>
      </c>
      <c r="S1165">
        <f>IFERROR(VLOOKUP(B1165,Products!A:G,7,FALSE),"")</f>
        <v>414</v>
      </c>
      <c r="T1165">
        <f>IFERROR(VLOOKUP(B1165,Products!A:I,9,FALSE),"")</f>
        <v>54.6</v>
      </c>
      <c r="U1165">
        <f t="shared" si="144"/>
        <v>7</v>
      </c>
      <c r="V1165" t="str">
        <f t="shared" si="145"/>
        <v>No</v>
      </c>
      <c r="W1165">
        <f t="shared" si="146"/>
        <v>2004</v>
      </c>
      <c r="X1165">
        <f t="shared" si="147"/>
        <v>2</v>
      </c>
      <c r="Y1165">
        <f>IFERROR(VLOOKUP(B1165,Products!A:I,8,FALSE),"")</f>
        <v>33.299999999999997</v>
      </c>
      <c r="Z1165">
        <f t="shared" si="148"/>
        <v>1749.2400000000002</v>
      </c>
      <c r="AA1165">
        <f t="shared" si="149"/>
        <v>45.915915915915939</v>
      </c>
      <c r="AB1165">
        <f t="shared" si="150"/>
        <v>0</v>
      </c>
      <c r="AC1165">
        <f t="shared" si="151"/>
        <v>550.44000000000028</v>
      </c>
    </row>
    <row r="1166" spans="1:29">
      <c r="A1166">
        <v>10223</v>
      </c>
      <c r="B1166" t="s">
        <v>196</v>
      </c>
      <c r="C1166">
        <v>37</v>
      </c>
      <c r="D1166">
        <v>80.39</v>
      </c>
      <c r="E1166">
        <v>1</v>
      </c>
      <c r="F1166" s="6">
        <f>IFERROR(VLOOKUP(A1166,Orders!A:B,2,FALSE),"")</f>
        <v>38037</v>
      </c>
      <c r="G1166" s="6">
        <f>IFERROR(VLOOKUP(A1166,Orders!A:C,3,FALSE),"")</f>
        <v>38046</v>
      </c>
      <c r="H1166" s="6">
        <f>IFERROR(VLOOKUP(A1166,Orders!A:D,4,FALSE),"")</f>
        <v>38041</v>
      </c>
      <c r="I1166" t="str">
        <f>IFERROR(VLOOKUP(A1166,Orders!A:E,5,FALSE),"")</f>
        <v>Shipped</v>
      </c>
      <c r="J1166">
        <f>IFERROR(VLOOKUP(A1166,Orders!A:G,7,FALSE),"")</f>
        <v>114</v>
      </c>
      <c r="K1166">
        <f>IFERROR(VLOOKUP(J1166,Customers!A:L,12,FALSE),"")</f>
        <v>1611</v>
      </c>
      <c r="L1166">
        <f>IFERROR(VLOOKUP(J1166,Customers!A:M,13,FALSE),"")</f>
        <v>117300</v>
      </c>
      <c r="M1166" t="str">
        <f>IFERROR(VLOOKUP(J1166,Customers!A:H,8,FALSE),"")</f>
        <v>Melbourne</v>
      </c>
      <c r="N1166">
        <f>IFERROR(VLOOKUP(K1166,Employees!A:F,6,FALSE),"")</f>
        <v>6</v>
      </c>
      <c r="O1166" t="str">
        <f>IFERROR(VLOOKUP(N1166,Offices!A:B,2,FALSE),"")</f>
        <v>Sydney</v>
      </c>
      <c r="P1166" s="6">
        <f>IFERROR(VLOOKUP(J1166,Payments!A:C,3,FALSE),"")</f>
        <v>37761</v>
      </c>
      <c r="Q1166">
        <f>IFERROR(VLOOKUP(J1166,Payments!A:D,4,FALSE),"")</f>
        <v>45864.03</v>
      </c>
      <c r="R1166" t="str">
        <f>IFERROR(VLOOKUP(B1166,Products!A:C,3,FALSE),"")</f>
        <v>Motorcycles</v>
      </c>
      <c r="S1166">
        <f>IFERROR(VLOOKUP(B1166,Products!A:G,7,FALSE),"")</f>
        <v>7933</v>
      </c>
      <c r="T1166">
        <f>IFERROR(VLOOKUP(B1166,Products!A:I,9,FALSE),"")</f>
        <v>95.7</v>
      </c>
      <c r="U1166">
        <f t="shared" si="144"/>
        <v>5</v>
      </c>
      <c r="V1166" t="str">
        <f t="shared" si="145"/>
        <v>Yes</v>
      </c>
      <c r="W1166">
        <f t="shared" si="146"/>
        <v>2004</v>
      </c>
      <c r="X1166">
        <f t="shared" si="147"/>
        <v>2</v>
      </c>
      <c r="Y1166">
        <f>IFERROR(VLOOKUP(B1166,Products!A:I,8,FALSE),"")</f>
        <v>48.81</v>
      </c>
      <c r="Z1166">
        <f t="shared" si="148"/>
        <v>2974.43</v>
      </c>
      <c r="AA1166">
        <f t="shared" si="149"/>
        <v>64.699856586765009</v>
      </c>
      <c r="AB1166">
        <f t="shared" si="150"/>
        <v>0</v>
      </c>
      <c r="AC1166">
        <f t="shared" si="151"/>
        <v>1168.46</v>
      </c>
    </row>
    <row r="1167" spans="1:29">
      <c r="A1167">
        <v>10223</v>
      </c>
      <c r="B1167" t="s">
        <v>197</v>
      </c>
      <c r="C1167">
        <v>47</v>
      </c>
      <c r="D1167">
        <v>110.61</v>
      </c>
      <c r="E1167">
        <v>4</v>
      </c>
      <c r="F1167" s="6">
        <f>IFERROR(VLOOKUP(A1167,Orders!A:B,2,FALSE),"")</f>
        <v>38037</v>
      </c>
      <c r="G1167" s="6">
        <f>IFERROR(VLOOKUP(A1167,Orders!A:C,3,FALSE),"")</f>
        <v>38046</v>
      </c>
      <c r="H1167" s="6">
        <f>IFERROR(VLOOKUP(A1167,Orders!A:D,4,FALSE),"")</f>
        <v>38041</v>
      </c>
      <c r="I1167" t="str">
        <f>IFERROR(VLOOKUP(A1167,Orders!A:E,5,FALSE),"")</f>
        <v>Shipped</v>
      </c>
      <c r="J1167">
        <f>IFERROR(VLOOKUP(A1167,Orders!A:G,7,FALSE),"")</f>
        <v>114</v>
      </c>
      <c r="K1167">
        <f>IFERROR(VLOOKUP(J1167,Customers!A:L,12,FALSE),"")</f>
        <v>1611</v>
      </c>
      <c r="L1167">
        <f>IFERROR(VLOOKUP(J1167,Customers!A:M,13,FALSE),"")</f>
        <v>117300</v>
      </c>
      <c r="M1167" t="str">
        <f>IFERROR(VLOOKUP(J1167,Customers!A:H,8,FALSE),"")</f>
        <v>Melbourne</v>
      </c>
      <c r="N1167">
        <f>IFERROR(VLOOKUP(K1167,Employees!A:F,6,FALSE),"")</f>
        <v>6</v>
      </c>
      <c r="O1167" t="str">
        <f>IFERROR(VLOOKUP(N1167,Offices!A:B,2,FALSE),"")</f>
        <v>Sydney</v>
      </c>
      <c r="P1167" s="6">
        <f>IFERROR(VLOOKUP(J1167,Payments!A:C,3,FALSE),"")</f>
        <v>37761</v>
      </c>
      <c r="Q1167">
        <f>IFERROR(VLOOKUP(J1167,Payments!A:D,4,FALSE),"")</f>
        <v>45864.03</v>
      </c>
      <c r="R1167" t="str">
        <f>IFERROR(VLOOKUP(B1167,Products!A:C,3,FALSE),"")</f>
        <v>Motorcycles</v>
      </c>
      <c r="S1167">
        <f>IFERROR(VLOOKUP(B1167,Products!A:G,7,FALSE),"")</f>
        <v>6625</v>
      </c>
      <c r="T1167">
        <f>IFERROR(VLOOKUP(B1167,Products!A:I,9,FALSE),"")</f>
        <v>118.94</v>
      </c>
      <c r="U1167">
        <f t="shared" si="144"/>
        <v>5</v>
      </c>
      <c r="V1167" t="str">
        <f t="shared" si="145"/>
        <v>Yes</v>
      </c>
      <c r="W1167">
        <f t="shared" si="146"/>
        <v>2004</v>
      </c>
      <c r="X1167">
        <f t="shared" si="147"/>
        <v>2</v>
      </c>
      <c r="Y1167">
        <f>IFERROR(VLOOKUP(B1167,Products!A:I,8,FALSE),"")</f>
        <v>68.989999999999995</v>
      </c>
      <c r="Z1167">
        <f t="shared" si="148"/>
        <v>5198.67</v>
      </c>
      <c r="AA1167">
        <f t="shared" si="149"/>
        <v>60.327583707783752</v>
      </c>
      <c r="AB1167">
        <f t="shared" si="150"/>
        <v>0</v>
      </c>
      <c r="AC1167">
        <f t="shared" si="151"/>
        <v>1956.1400000000003</v>
      </c>
    </row>
    <row r="1168" spans="1:29">
      <c r="A1168">
        <v>10223</v>
      </c>
      <c r="B1168" t="s">
        <v>198</v>
      </c>
      <c r="C1168">
        <v>49</v>
      </c>
      <c r="D1168">
        <v>189.79</v>
      </c>
      <c r="E1168">
        <v>3</v>
      </c>
      <c r="F1168" s="6">
        <f>IFERROR(VLOOKUP(A1168,Orders!A:B,2,FALSE),"")</f>
        <v>38037</v>
      </c>
      <c r="G1168" s="6">
        <f>IFERROR(VLOOKUP(A1168,Orders!A:C,3,FALSE),"")</f>
        <v>38046</v>
      </c>
      <c r="H1168" s="6">
        <f>IFERROR(VLOOKUP(A1168,Orders!A:D,4,FALSE),"")</f>
        <v>38041</v>
      </c>
      <c r="I1168" t="str">
        <f>IFERROR(VLOOKUP(A1168,Orders!A:E,5,FALSE),"")</f>
        <v>Shipped</v>
      </c>
      <c r="J1168">
        <f>IFERROR(VLOOKUP(A1168,Orders!A:G,7,FALSE),"")</f>
        <v>114</v>
      </c>
      <c r="K1168">
        <f>IFERROR(VLOOKUP(J1168,Customers!A:L,12,FALSE),"")</f>
        <v>1611</v>
      </c>
      <c r="L1168">
        <f>IFERROR(VLOOKUP(J1168,Customers!A:M,13,FALSE),"")</f>
        <v>117300</v>
      </c>
      <c r="M1168" t="str">
        <f>IFERROR(VLOOKUP(J1168,Customers!A:H,8,FALSE),"")</f>
        <v>Melbourne</v>
      </c>
      <c r="N1168">
        <f>IFERROR(VLOOKUP(K1168,Employees!A:F,6,FALSE),"")</f>
        <v>6</v>
      </c>
      <c r="O1168" t="str">
        <f>IFERROR(VLOOKUP(N1168,Offices!A:B,2,FALSE),"")</f>
        <v>Sydney</v>
      </c>
      <c r="P1168" s="6">
        <f>IFERROR(VLOOKUP(J1168,Payments!A:C,3,FALSE),"")</f>
        <v>37761</v>
      </c>
      <c r="Q1168">
        <f>IFERROR(VLOOKUP(J1168,Payments!A:D,4,FALSE),"")</f>
        <v>45864.03</v>
      </c>
      <c r="R1168" t="str">
        <f>IFERROR(VLOOKUP(B1168,Products!A:C,3,FALSE),"")</f>
        <v>Motorcycles</v>
      </c>
      <c r="S1168">
        <f>IFERROR(VLOOKUP(B1168,Products!A:G,7,FALSE),"")</f>
        <v>5582</v>
      </c>
      <c r="T1168">
        <f>IFERROR(VLOOKUP(B1168,Products!A:I,9,FALSE),"")</f>
        <v>193.66</v>
      </c>
      <c r="U1168">
        <f t="shared" si="144"/>
        <v>5</v>
      </c>
      <c r="V1168" t="str">
        <f t="shared" si="145"/>
        <v>Yes</v>
      </c>
      <c r="W1168">
        <f t="shared" si="146"/>
        <v>2004</v>
      </c>
      <c r="X1168">
        <f t="shared" si="147"/>
        <v>2</v>
      </c>
      <c r="Y1168">
        <f>IFERROR(VLOOKUP(B1168,Products!A:I,8,FALSE),"")</f>
        <v>91.02</v>
      </c>
      <c r="Z1168">
        <f t="shared" si="148"/>
        <v>9299.7099999999991</v>
      </c>
      <c r="AA1168">
        <f t="shared" si="149"/>
        <v>108.51461217314875</v>
      </c>
      <c r="AB1168">
        <f t="shared" si="150"/>
        <v>1</v>
      </c>
      <c r="AC1168">
        <f t="shared" si="151"/>
        <v>4839.7299999999996</v>
      </c>
    </row>
    <row r="1169" spans="1:29">
      <c r="A1169">
        <v>10223</v>
      </c>
      <c r="B1169" t="s">
        <v>179</v>
      </c>
      <c r="C1169">
        <v>47</v>
      </c>
      <c r="D1169">
        <v>67.58</v>
      </c>
      <c r="E1169">
        <v>9</v>
      </c>
      <c r="F1169" s="6">
        <f>IFERROR(VLOOKUP(A1169,Orders!A:B,2,FALSE),"")</f>
        <v>38037</v>
      </c>
      <c r="G1169" s="6">
        <f>IFERROR(VLOOKUP(A1169,Orders!A:C,3,FALSE),"")</f>
        <v>38046</v>
      </c>
      <c r="H1169" s="6">
        <f>IFERROR(VLOOKUP(A1169,Orders!A:D,4,FALSE),"")</f>
        <v>38041</v>
      </c>
      <c r="I1169" t="str">
        <f>IFERROR(VLOOKUP(A1169,Orders!A:E,5,FALSE),"")</f>
        <v>Shipped</v>
      </c>
      <c r="J1169">
        <f>IFERROR(VLOOKUP(A1169,Orders!A:G,7,FALSE),"")</f>
        <v>114</v>
      </c>
      <c r="K1169">
        <f>IFERROR(VLOOKUP(J1169,Customers!A:L,12,FALSE),"")</f>
        <v>1611</v>
      </c>
      <c r="L1169">
        <f>IFERROR(VLOOKUP(J1169,Customers!A:M,13,FALSE),"")</f>
        <v>117300</v>
      </c>
      <c r="M1169" t="str">
        <f>IFERROR(VLOOKUP(J1169,Customers!A:H,8,FALSE),"")</f>
        <v>Melbourne</v>
      </c>
      <c r="N1169">
        <f>IFERROR(VLOOKUP(K1169,Employees!A:F,6,FALSE),"")</f>
        <v>6</v>
      </c>
      <c r="O1169" t="str">
        <f>IFERROR(VLOOKUP(N1169,Offices!A:B,2,FALSE),"")</f>
        <v>Sydney</v>
      </c>
      <c r="P1169" s="6">
        <f>IFERROR(VLOOKUP(J1169,Payments!A:C,3,FALSE),"")</f>
        <v>37761</v>
      </c>
      <c r="Q1169">
        <f>IFERROR(VLOOKUP(J1169,Payments!A:D,4,FALSE),"")</f>
        <v>45864.03</v>
      </c>
      <c r="R1169" t="str">
        <f>IFERROR(VLOOKUP(B1169,Products!A:C,3,FALSE),"")</f>
        <v>Planes</v>
      </c>
      <c r="S1169">
        <f>IFERROR(VLOOKUP(B1169,Products!A:G,7,FALSE),"")</f>
        <v>992</v>
      </c>
      <c r="T1169">
        <f>IFERROR(VLOOKUP(B1169,Products!A:I,9,FALSE),"")</f>
        <v>84.48</v>
      </c>
      <c r="U1169">
        <f t="shared" si="144"/>
        <v>5</v>
      </c>
      <c r="V1169" t="str">
        <f t="shared" si="145"/>
        <v>Yes</v>
      </c>
      <c r="W1169">
        <f t="shared" si="146"/>
        <v>2004</v>
      </c>
      <c r="X1169">
        <f t="shared" si="147"/>
        <v>2</v>
      </c>
      <c r="Y1169">
        <f>IFERROR(VLOOKUP(B1169,Products!A:I,8,FALSE),"")</f>
        <v>49</v>
      </c>
      <c r="Z1169">
        <f t="shared" si="148"/>
        <v>3176.2599999999998</v>
      </c>
      <c r="AA1169">
        <f t="shared" si="149"/>
        <v>37.918367346938773</v>
      </c>
      <c r="AB1169">
        <f t="shared" si="150"/>
        <v>0</v>
      </c>
      <c r="AC1169">
        <f t="shared" si="151"/>
        <v>873.25999999999988</v>
      </c>
    </row>
    <row r="1170" spans="1:29">
      <c r="A1170">
        <v>10223</v>
      </c>
      <c r="B1170" t="s">
        <v>200</v>
      </c>
      <c r="C1170">
        <v>28</v>
      </c>
      <c r="D1170">
        <v>58.75</v>
      </c>
      <c r="E1170">
        <v>5</v>
      </c>
      <c r="F1170" s="6">
        <f>IFERROR(VLOOKUP(A1170,Orders!A:B,2,FALSE),"")</f>
        <v>38037</v>
      </c>
      <c r="G1170" s="6">
        <f>IFERROR(VLOOKUP(A1170,Orders!A:C,3,FALSE),"")</f>
        <v>38046</v>
      </c>
      <c r="H1170" s="6">
        <f>IFERROR(VLOOKUP(A1170,Orders!A:D,4,FALSE),"")</f>
        <v>38041</v>
      </c>
      <c r="I1170" t="str">
        <f>IFERROR(VLOOKUP(A1170,Orders!A:E,5,FALSE),"")</f>
        <v>Shipped</v>
      </c>
      <c r="J1170">
        <f>IFERROR(VLOOKUP(A1170,Orders!A:G,7,FALSE),"")</f>
        <v>114</v>
      </c>
      <c r="K1170">
        <f>IFERROR(VLOOKUP(J1170,Customers!A:L,12,FALSE),"")</f>
        <v>1611</v>
      </c>
      <c r="L1170">
        <f>IFERROR(VLOOKUP(J1170,Customers!A:M,13,FALSE),"")</f>
        <v>117300</v>
      </c>
      <c r="M1170" t="str">
        <f>IFERROR(VLOOKUP(J1170,Customers!A:H,8,FALSE),"")</f>
        <v>Melbourne</v>
      </c>
      <c r="N1170">
        <f>IFERROR(VLOOKUP(K1170,Employees!A:F,6,FALSE),"")</f>
        <v>6</v>
      </c>
      <c r="O1170" t="str">
        <f>IFERROR(VLOOKUP(N1170,Offices!A:B,2,FALSE),"")</f>
        <v>Sydney</v>
      </c>
      <c r="P1170" s="6">
        <f>IFERROR(VLOOKUP(J1170,Payments!A:C,3,FALSE),"")</f>
        <v>37761</v>
      </c>
      <c r="Q1170">
        <f>IFERROR(VLOOKUP(J1170,Payments!A:D,4,FALSE),"")</f>
        <v>45864.03</v>
      </c>
      <c r="R1170" t="str">
        <f>IFERROR(VLOOKUP(B1170,Products!A:C,3,FALSE),"")</f>
        <v>Motorcycles</v>
      </c>
      <c r="S1170">
        <f>IFERROR(VLOOKUP(B1170,Products!A:G,7,FALSE),"")</f>
        <v>4357</v>
      </c>
      <c r="T1170">
        <f>IFERROR(VLOOKUP(B1170,Products!A:I,9,FALSE),"")</f>
        <v>60.57</v>
      </c>
      <c r="U1170">
        <f t="shared" si="144"/>
        <v>5</v>
      </c>
      <c r="V1170" t="str">
        <f t="shared" si="145"/>
        <v>Yes</v>
      </c>
      <c r="W1170">
        <f t="shared" si="146"/>
        <v>2004</v>
      </c>
      <c r="X1170">
        <f t="shared" si="147"/>
        <v>2</v>
      </c>
      <c r="Y1170">
        <f>IFERROR(VLOOKUP(B1170,Products!A:I,8,FALSE),"")</f>
        <v>24.23</v>
      </c>
      <c r="Z1170">
        <f t="shared" si="148"/>
        <v>1645</v>
      </c>
      <c r="AA1170">
        <f t="shared" si="149"/>
        <v>142.46801485761452</v>
      </c>
      <c r="AB1170">
        <f t="shared" si="150"/>
        <v>1</v>
      </c>
      <c r="AC1170">
        <f t="shared" si="151"/>
        <v>966.56</v>
      </c>
    </row>
    <row r="1171" spans="1:29">
      <c r="A1171">
        <v>10223</v>
      </c>
      <c r="B1171" t="s">
        <v>201</v>
      </c>
      <c r="C1171">
        <v>32</v>
      </c>
      <c r="D1171">
        <v>104.81</v>
      </c>
      <c r="E1171">
        <v>2</v>
      </c>
      <c r="F1171" s="6">
        <f>IFERROR(VLOOKUP(A1171,Orders!A:B,2,FALSE),"")</f>
        <v>38037</v>
      </c>
      <c r="G1171" s="6">
        <f>IFERROR(VLOOKUP(A1171,Orders!A:C,3,FALSE),"")</f>
        <v>38046</v>
      </c>
      <c r="H1171" s="6">
        <f>IFERROR(VLOOKUP(A1171,Orders!A:D,4,FALSE),"")</f>
        <v>38041</v>
      </c>
      <c r="I1171" t="str">
        <f>IFERROR(VLOOKUP(A1171,Orders!A:E,5,FALSE),"")</f>
        <v>Shipped</v>
      </c>
      <c r="J1171">
        <f>IFERROR(VLOOKUP(A1171,Orders!A:G,7,FALSE),"")</f>
        <v>114</v>
      </c>
      <c r="K1171">
        <f>IFERROR(VLOOKUP(J1171,Customers!A:L,12,FALSE),"")</f>
        <v>1611</v>
      </c>
      <c r="L1171">
        <f>IFERROR(VLOOKUP(J1171,Customers!A:M,13,FALSE),"")</f>
        <v>117300</v>
      </c>
      <c r="M1171" t="str">
        <f>IFERROR(VLOOKUP(J1171,Customers!A:H,8,FALSE),"")</f>
        <v>Melbourne</v>
      </c>
      <c r="N1171">
        <f>IFERROR(VLOOKUP(K1171,Employees!A:F,6,FALSE),"")</f>
        <v>6</v>
      </c>
      <c r="O1171" t="str">
        <f>IFERROR(VLOOKUP(N1171,Offices!A:B,2,FALSE),"")</f>
        <v>Sydney</v>
      </c>
      <c r="P1171" s="6">
        <f>IFERROR(VLOOKUP(J1171,Payments!A:C,3,FALSE),"")</f>
        <v>37761</v>
      </c>
      <c r="Q1171">
        <f>IFERROR(VLOOKUP(J1171,Payments!A:D,4,FALSE),"")</f>
        <v>45864.03</v>
      </c>
      <c r="R1171" t="str">
        <f>IFERROR(VLOOKUP(B1171,Products!A:C,3,FALSE),"")</f>
        <v>Motorcycles</v>
      </c>
      <c r="S1171">
        <f>IFERROR(VLOOKUP(B1171,Products!A:G,7,FALSE),"")</f>
        <v>7003</v>
      </c>
      <c r="T1171">
        <f>IFERROR(VLOOKUP(B1171,Products!A:I,9,FALSE),"")</f>
        <v>112.7</v>
      </c>
      <c r="U1171">
        <f t="shared" si="144"/>
        <v>5</v>
      </c>
      <c r="V1171" t="str">
        <f t="shared" si="145"/>
        <v>Yes</v>
      </c>
      <c r="W1171">
        <f t="shared" si="146"/>
        <v>2004</v>
      </c>
      <c r="X1171">
        <f t="shared" si="147"/>
        <v>2</v>
      </c>
      <c r="Y1171">
        <f>IFERROR(VLOOKUP(B1171,Products!A:I,8,FALSE),"")</f>
        <v>60.86</v>
      </c>
      <c r="Z1171">
        <f t="shared" si="148"/>
        <v>3353.92</v>
      </c>
      <c r="AA1171">
        <f t="shared" si="149"/>
        <v>72.214919487348013</v>
      </c>
      <c r="AB1171">
        <f t="shared" si="150"/>
        <v>1</v>
      </c>
      <c r="AC1171">
        <f t="shared" si="151"/>
        <v>1406.4</v>
      </c>
    </row>
    <row r="1172" spans="1:29">
      <c r="A1172">
        <v>10223</v>
      </c>
      <c r="B1172" t="s">
        <v>182</v>
      </c>
      <c r="C1172">
        <v>34</v>
      </c>
      <c r="D1172">
        <v>87.54</v>
      </c>
      <c r="E1172">
        <v>11</v>
      </c>
      <c r="F1172" s="6">
        <f>IFERROR(VLOOKUP(A1172,Orders!A:B,2,FALSE),"")</f>
        <v>38037</v>
      </c>
      <c r="G1172" s="6">
        <f>IFERROR(VLOOKUP(A1172,Orders!A:C,3,FALSE),"")</f>
        <v>38046</v>
      </c>
      <c r="H1172" s="6">
        <f>IFERROR(VLOOKUP(A1172,Orders!A:D,4,FALSE),"")</f>
        <v>38041</v>
      </c>
      <c r="I1172" t="str">
        <f>IFERROR(VLOOKUP(A1172,Orders!A:E,5,FALSE),"")</f>
        <v>Shipped</v>
      </c>
      <c r="J1172">
        <f>IFERROR(VLOOKUP(A1172,Orders!A:G,7,FALSE),"")</f>
        <v>114</v>
      </c>
      <c r="K1172">
        <f>IFERROR(VLOOKUP(J1172,Customers!A:L,12,FALSE),"")</f>
        <v>1611</v>
      </c>
      <c r="L1172">
        <f>IFERROR(VLOOKUP(J1172,Customers!A:M,13,FALSE),"")</f>
        <v>117300</v>
      </c>
      <c r="M1172" t="str">
        <f>IFERROR(VLOOKUP(J1172,Customers!A:H,8,FALSE),"")</f>
        <v>Melbourne</v>
      </c>
      <c r="N1172">
        <f>IFERROR(VLOOKUP(K1172,Employees!A:F,6,FALSE),"")</f>
        <v>6</v>
      </c>
      <c r="O1172" t="str">
        <f>IFERROR(VLOOKUP(N1172,Offices!A:B,2,FALSE),"")</f>
        <v>Sydney</v>
      </c>
      <c r="P1172" s="6">
        <f>IFERROR(VLOOKUP(J1172,Payments!A:C,3,FALSE),"")</f>
        <v>37761</v>
      </c>
      <c r="Q1172">
        <f>IFERROR(VLOOKUP(J1172,Payments!A:D,4,FALSE),"")</f>
        <v>45864.03</v>
      </c>
      <c r="R1172" t="str">
        <f>IFERROR(VLOOKUP(B1172,Products!A:C,3,FALSE),"")</f>
        <v>Planes</v>
      </c>
      <c r="S1172">
        <f>IFERROR(VLOOKUP(B1172,Products!A:G,7,FALSE),"")</f>
        <v>3627</v>
      </c>
      <c r="T1172">
        <f>IFERROR(VLOOKUP(B1172,Products!A:I,9,FALSE),"")</f>
        <v>109.42</v>
      </c>
      <c r="U1172">
        <f t="shared" si="144"/>
        <v>5</v>
      </c>
      <c r="V1172" t="str">
        <f t="shared" si="145"/>
        <v>Yes</v>
      </c>
      <c r="W1172">
        <f t="shared" si="146"/>
        <v>2004</v>
      </c>
      <c r="X1172">
        <f t="shared" si="147"/>
        <v>2</v>
      </c>
      <c r="Y1172">
        <f>IFERROR(VLOOKUP(B1172,Products!A:I,8,FALSE),"")</f>
        <v>66.739999999999995</v>
      </c>
      <c r="Z1172">
        <f t="shared" si="148"/>
        <v>2976.36</v>
      </c>
      <c r="AA1172">
        <f t="shared" si="149"/>
        <v>31.165717710518447</v>
      </c>
      <c r="AB1172">
        <f t="shared" si="150"/>
        <v>0</v>
      </c>
      <c r="AC1172">
        <f t="shared" si="151"/>
        <v>707.20000000000039</v>
      </c>
    </row>
    <row r="1173" spans="1:29">
      <c r="A1173">
        <v>10223</v>
      </c>
      <c r="B1173" t="s">
        <v>202</v>
      </c>
      <c r="C1173">
        <v>38</v>
      </c>
      <c r="D1173">
        <v>60.94</v>
      </c>
      <c r="E1173">
        <v>6</v>
      </c>
      <c r="F1173" s="6">
        <f>IFERROR(VLOOKUP(A1173,Orders!A:B,2,FALSE),"")</f>
        <v>38037</v>
      </c>
      <c r="G1173" s="6">
        <f>IFERROR(VLOOKUP(A1173,Orders!A:C,3,FALSE),"")</f>
        <v>38046</v>
      </c>
      <c r="H1173" s="6">
        <f>IFERROR(VLOOKUP(A1173,Orders!A:D,4,FALSE),"")</f>
        <v>38041</v>
      </c>
      <c r="I1173" t="str">
        <f>IFERROR(VLOOKUP(A1173,Orders!A:E,5,FALSE),"")</f>
        <v>Shipped</v>
      </c>
      <c r="J1173">
        <f>IFERROR(VLOOKUP(A1173,Orders!A:G,7,FALSE),"")</f>
        <v>114</v>
      </c>
      <c r="K1173">
        <f>IFERROR(VLOOKUP(J1173,Customers!A:L,12,FALSE),"")</f>
        <v>1611</v>
      </c>
      <c r="L1173">
        <f>IFERROR(VLOOKUP(J1173,Customers!A:M,13,FALSE),"")</f>
        <v>117300</v>
      </c>
      <c r="M1173" t="str">
        <f>IFERROR(VLOOKUP(J1173,Customers!A:H,8,FALSE),"")</f>
        <v>Melbourne</v>
      </c>
      <c r="N1173">
        <f>IFERROR(VLOOKUP(K1173,Employees!A:F,6,FALSE),"")</f>
        <v>6</v>
      </c>
      <c r="O1173" t="str">
        <f>IFERROR(VLOOKUP(N1173,Offices!A:B,2,FALSE),"")</f>
        <v>Sydney</v>
      </c>
      <c r="P1173" s="6">
        <f>IFERROR(VLOOKUP(J1173,Payments!A:C,3,FALSE),"")</f>
        <v>37761</v>
      </c>
      <c r="Q1173">
        <f>IFERROR(VLOOKUP(J1173,Payments!A:D,4,FALSE),"")</f>
        <v>45864.03</v>
      </c>
      <c r="R1173" t="str">
        <f>IFERROR(VLOOKUP(B1173,Products!A:C,3,FALSE),"")</f>
        <v>Motorcycles</v>
      </c>
      <c r="S1173">
        <f>IFERROR(VLOOKUP(B1173,Products!A:G,7,FALSE),"")</f>
        <v>15</v>
      </c>
      <c r="T1173">
        <f>IFERROR(VLOOKUP(B1173,Products!A:I,9,FALSE),"")</f>
        <v>76.17</v>
      </c>
      <c r="U1173">
        <f t="shared" si="144"/>
        <v>5</v>
      </c>
      <c r="V1173" t="str">
        <f t="shared" si="145"/>
        <v>Yes</v>
      </c>
      <c r="W1173">
        <f t="shared" si="146"/>
        <v>2004</v>
      </c>
      <c r="X1173">
        <f t="shared" si="147"/>
        <v>2</v>
      </c>
      <c r="Y1173">
        <f>IFERROR(VLOOKUP(B1173,Products!A:I,8,FALSE),"")</f>
        <v>37.32</v>
      </c>
      <c r="Z1173">
        <f t="shared" si="148"/>
        <v>2315.7199999999998</v>
      </c>
      <c r="AA1173">
        <f t="shared" si="149"/>
        <v>63.290460878885312</v>
      </c>
      <c r="AB1173">
        <f t="shared" si="150"/>
        <v>0</v>
      </c>
      <c r="AC1173">
        <f t="shared" si="151"/>
        <v>897.56</v>
      </c>
    </row>
    <row r="1174" spans="1:29">
      <c r="A1174">
        <v>10223</v>
      </c>
      <c r="B1174" t="s">
        <v>186</v>
      </c>
      <c r="C1174">
        <v>23</v>
      </c>
      <c r="D1174">
        <v>68.099999999999994</v>
      </c>
      <c r="E1174">
        <v>10</v>
      </c>
      <c r="F1174" s="6">
        <f>IFERROR(VLOOKUP(A1174,Orders!A:B,2,FALSE),"")</f>
        <v>38037</v>
      </c>
      <c r="G1174" s="6">
        <f>IFERROR(VLOOKUP(A1174,Orders!A:C,3,FALSE),"")</f>
        <v>38046</v>
      </c>
      <c r="H1174" s="6">
        <f>IFERROR(VLOOKUP(A1174,Orders!A:D,4,FALSE),"")</f>
        <v>38041</v>
      </c>
      <c r="I1174" t="str">
        <f>IFERROR(VLOOKUP(A1174,Orders!A:E,5,FALSE),"")</f>
        <v>Shipped</v>
      </c>
      <c r="J1174">
        <f>IFERROR(VLOOKUP(A1174,Orders!A:G,7,FALSE),"")</f>
        <v>114</v>
      </c>
      <c r="K1174">
        <f>IFERROR(VLOOKUP(J1174,Customers!A:L,12,FALSE),"")</f>
        <v>1611</v>
      </c>
      <c r="L1174">
        <f>IFERROR(VLOOKUP(J1174,Customers!A:M,13,FALSE),"")</f>
        <v>117300</v>
      </c>
      <c r="M1174" t="str">
        <f>IFERROR(VLOOKUP(J1174,Customers!A:H,8,FALSE),"")</f>
        <v>Melbourne</v>
      </c>
      <c r="N1174">
        <f>IFERROR(VLOOKUP(K1174,Employees!A:F,6,FALSE),"")</f>
        <v>6</v>
      </c>
      <c r="O1174" t="str">
        <f>IFERROR(VLOOKUP(N1174,Offices!A:B,2,FALSE),"")</f>
        <v>Sydney</v>
      </c>
      <c r="P1174" s="6">
        <f>IFERROR(VLOOKUP(J1174,Payments!A:C,3,FALSE),"")</f>
        <v>37761</v>
      </c>
      <c r="Q1174">
        <f>IFERROR(VLOOKUP(J1174,Payments!A:D,4,FALSE),"")</f>
        <v>45864.03</v>
      </c>
      <c r="R1174" t="str">
        <f>IFERROR(VLOOKUP(B1174,Products!A:C,3,FALSE),"")</f>
        <v>Planes</v>
      </c>
      <c r="S1174">
        <f>IFERROR(VLOOKUP(B1174,Products!A:G,7,FALSE),"")</f>
        <v>2756</v>
      </c>
      <c r="T1174">
        <f>IFERROR(VLOOKUP(B1174,Products!A:I,9,FALSE),"")</f>
        <v>72.45</v>
      </c>
      <c r="U1174">
        <f t="shared" si="144"/>
        <v>5</v>
      </c>
      <c r="V1174" t="str">
        <f t="shared" si="145"/>
        <v>Yes</v>
      </c>
      <c r="W1174">
        <f t="shared" si="146"/>
        <v>2004</v>
      </c>
      <c r="X1174">
        <f t="shared" si="147"/>
        <v>2</v>
      </c>
      <c r="Y1174">
        <f>IFERROR(VLOOKUP(B1174,Products!A:I,8,FALSE),"")</f>
        <v>36.229999999999997</v>
      </c>
      <c r="Z1174">
        <f t="shared" si="148"/>
        <v>1566.3</v>
      </c>
      <c r="AA1174">
        <f t="shared" si="149"/>
        <v>87.965774220259448</v>
      </c>
      <c r="AB1174">
        <f t="shared" si="150"/>
        <v>1</v>
      </c>
      <c r="AC1174">
        <f t="shared" si="151"/>
        <v>733.01</v>
      </c>
    </row>
    <row r="1175" spans="1:29">
      <c r="A1175">
        <v>10223</v>
      </c>
      <c r="B1175" t="s">
        <v>203</v>
      </c>
      <c r="C1175">
        <v>21</v>
      </c>
      <c r="D1175">
        <v>90.9</v>
      </c>
      <c r="E1175">
        <v>7</v>
      </c>
      <c r="F1175" s="6">
        <f>IFERROR(VLOOKUP(A1175,Orders!A:B,2,FALSE),"")</f>
        <v>38037</v>
      </c>
      <c r="G1175" s="6">
        <f>IFERROR(VLOOKUP(A1175,Orders!A:C,3,FALSE),"")</f>
        <v>38046</v>
      </c>
      <c r="H1175" s="6">
        <f>IFERROR(VLOOKUP(A1175,Orders!A:D,4,FALSE),"")</f>
        <v>38041</v>
      </c>
      <c r="I1175" t="str">
        <f>IFERROR(VLOOKUP(A1175,Orders!A:E,5,FALSE),"")</f>
        <v>Shipped</v>
      </c>
      <c r="J1175">
        <f>IFERROR(VLOOKUP(A1175,Orders!A:G,7,FALSE),"")</f>
        <v>114</v>
      </c>
      <c r="K1175">
        <f>IFERROR(VLOOKUP(J1175,Customers!A:L,12,FALSE),"")</f>
        <v>1611</v>
      </c>
      <c r="L1175">
        <f>IFERROR(VLOOKUP(J1175,Customers!A:M,13,FALSE),"")</f>
        <v>117300</v>
      </c>
      <c r="M1175" t="str">
        <f>IFERROR(VLOOKUP(J1175,Customers!A:H,8,FALSE),"")</f>
        <v>Melbourne</v>
      </c>
      <c r="N1175">
        <f>IFERROR(VLOOKUP(K1175,Employees!A:F,6,FALSE),"")</f>
        <v>6</v>
      </c>
      <c r="O1175" t="str">
        <f>IFERROR(VLOOKUP(N1175,Offices!A:B,2,FALSE),"")</f>
        <v>Sydney</v>
      </c>
      <c r="P1175" s="6">
        <f>IFERROR(VLOOKUP(J1175,Payments!A:C,3,FALSE),"")</f>
        <v>37761</v>
      </c>
      <c r="Q1175">
        <f>IFERROR(VLOOKUP(J1175,Payments!A:D,4,FALSE),"")</f>
        <v>45864.03</v>
      </c>
      <c r="R1175" t="str">
        <f>IFERROR(VLOOKUP(B1175,Products!A:C,3,FALSE),"")</f>
        <v>Motorcycles</v>
      </c>
      <c r="S1175">
        <f>IFERROR(VLOOKUP(B1175,Products!A:G,7,FALSE),"")</f>
        <v>178</v>
      </c>
      <c r="T1175">
        <f>IFERROR(VLOOKUP(B1175,Products!A:I,9,FALSE),"")</f>
        <v>99.89</v>
      </c>
      <c r="U1175">
        <f t="shared" si="144"/>
        <v>5</v>
      </c>
      <c r="V1175" t="str">
        <f t="shared" si="145"/>
        <v>Yes</v>
      </c>
      <c r="W1175">
        <f t="shared" si="146"/>
        <v>2004</v>
      </c>
      <c r="X1175">
        <f t="shared" si="147"/>
        <v>2</v>
      </c>
      <c r="Y1175">
        <f>IFERROR(VLOOKUP(B1175,Products!A:I,8,FALSE),"")</f>
        <v>66.92</v>
      </c>
      <c r="Z1175">
        <f t="shared" si="148"/>
        <v>1908.9</v>
      </c>
      <c r="AA1175">
        <f t="shared" si="149"/>
        <v>35.833831440526005</v>
      </c>
      <c r="AB1175">
        <f t="shared" si="150"/>
        <v>0</v>
      </c>
      <c r="AC1175">
        <f t="shared" si="151"/>
        <v>503.5800000000001</v>
      </c>
    </row>
    <row r="1176" spans="1:29">
      <c r="A1176">
        <v>10223</v>
      </c>
      <c r="B1176" t="s">
        <v>187</v>
      </c>
      <c r="C1176">
        <v>20</v>
      </c>
      <c r="D1176">
        <v>66.73</v>
      </c>
      <c r="E1176">
        <v>12</v>
      </c>
      <c r="F1176" s="6">
        <f>IFERROR(VLOOKUP(A1176,Orders!A:B,2,FALSE),"")</f>
        <v>38037</v>
      </c>
      <c r="G1176" s="6">
        <f>IFERROR(VLOOKUP(A1176,Orders!A:C,3,FALSE),"")</f>
        <v>38046</v>
      </c>
      <c r="H1176" s="6">
        <f>IFERROR(VLOOKUP(A1176,Orders!A:D,4,FALSE),"")</f>
        <v>38041</v>
      </c>
      <c r="I1176" t="str">
        <f>IFERROR(VLOOKUP(A1176,Orders!A:E,5,FALSE),"")</f>
        <v>Shipped</v>
      </c>
      <c r="J1176">
        <f>IFERROR(VLOOKUP(A1176,Orders!A:G,7,FALSE),"")</f>
        <v>114</v>
      </c>
      <c r="K1176">
        <f>IFERROR(VLOOKUP(J1176,Customers!A:L,12,FALSE),"")</f>
        <v>1611</v>
      </c>
      <c r="L1176">
        <f>IFERROR(VLOOKUP(J1176,Customers!A:M,13,FALSE),"")</f>
        <v>117300</v>
      </c>
      <c r="M1176" t="str">
        <f>IFERROR(VLOOKUP(J1176,Customers!A:H,8,FALSE),"")</f>
        <v>Melbourne</v>
      </c>
      <c r="N1176">
        <f>IFERROR(VLOOKUP(K1176,Employees!A:F,6,FALSE),"")</f>
        <v>6</v>
      </c>
      <c r="O1176" t="str">
        <f>IFERROR(VLOOKUP(N1176,Offices!A:B,2,FALSE),"")</f>
        <v>Sydney</v>
      </c>
      <c r="P1176" s="6">
        <f>IFERROR(VLOOKUP(J1176,Payments!A:C,3,FALSE),"")</f>
        <v>37761</v>
      </c>
      <c r="Q1176">
        <f>IFERROR(VLOOKUP(J1176,Payments!A:D,4,FALSE),"")</f>
        <v>45864.03</v>
      </c>
      <c r="R1176" t="str">
        <f>IFERROR(VLOOKUP(B1176,Products!A:C,3,FALSE),"")</f>
        <v>Vintage Cars</v>
      </c>
      <c r="S1176">
        <f>IFERROR(VLOOKUP(B1176,Products!A:G,7,FALSE),"")</f>
        <v>136</v>
      </c>
      <c r="T1176">
        <f>IFERROR(VLOOKUP(B1176,Products!A:I,9,FALSE),"")</f>
        <v>68.790000000000006</v>
      </c>
      <c r="U1176">
        <f t="shared" si="144"/>
        <v>5</v>
      </c>
      <c r="V1176" t="str">
        <f t="shared" si="145"/>
        <v>Yes</v>
      </c>
      <c r="W1176">
        <f t="shared" si="146"/>
        <v>2004</v>
      </c>
      <c r="X1176">
        <f t="shared" si="147"/>
        <v>2</v>
      </c>
      <c r="Y1176">
        <f>IFERROR(VLOOKUP(B1176,Products!A:I,8,FALSE),"")</f>
        <v>33.020000000000003</v>
      </c>
      <c r="Z1176">
        <f t="shared" si="148"/>
        <v>1334.6000000000001</v>
      </c>
      <c r="AA1176">
        <f t="shared" si="149"/>
        <v>102.08964264082374</v>
      </c>
      <c r="AB1176">
        <f t="shared" si="150"/>
        <v>1</v>
      </c>
      <c r="AC1176">
        <f t="shared" si="151"/>
        <v>674.2</v>
      </c>
    </row>
    <row r="1177" spans="1:29">
      <c r="A1177">
        <v>10223</v>
      </c>
      <c r="B1177" t="s">
        <v>188</v>
      </c>
      <c r="C1177">
        <v>41</v>
      </c>
      <c r="D1177">
        <v>41.02</v>
      </c>
      <c r="E1177">
        <v>13</v>
      </c>
      <c r="F1177" s="6">
        <f>IFERROR(VLOOKUP(A1177,Orders!A:B,2,FALSE),"")</f>
        <v>38037</v>
      </c>
      <c r="G1177" s="6">
        <f>IFERROR(VLOOKUP(A1177,Orders!A:C,3,FALSE),"")</f>
        <v>38046</v>
      </c>
      <c r="H1177" s="6">
        <f>IFERROR(VLOOKUP(A1177,Orders!A:D,4,FALSE),"")</f>
        <v>38041</v>
      </c>
      <c r="I1177" t="str">
        <f>IFERROR(VLOOKUP(A1177,Orders!A:E,5,FALSE),"")</f>
        <v>Shipped</v>
      </c>
      <c r="J1177">
        <f>IFERROR(VLOOKUP(A1177,Orders!A:G,7,FALSE),"")</f>
        <v>114</v>
      </c>
      <c r="K1177">
        <f>IFERROR(VLOOKUP(J1177,Customers!A:L,12,FALSE),"")</f>
        <v>1611</v>
      </c>
      <c r="L1177">
        <f>IFERROR(VLOOKUP(J1177,Customers!A:M,13,FALSE),"")</f>
        <v>117300</v>
      </c>
      <c r="M1177" t="str">
        <f>IFERROR(VLOOKUP(J1177,Customers!A:H,8,FALSE),"")</f>
        <v>Melbourne</v>
      </c>
      <c r="N1177">
        <f>IFERROR(VLOOKUP(K1177,Employees!A:F,6,FALSE),"")</f>
        <v>6</v>
      </c>
      <c r="O1177" t="str">
        <f>IFERROR(VLOOKUP(N1177,Offices!A:B,2,FALSE),"")</f>
        <v>Sydney</v>
      </c>
      <c r="P1177" s="6">
        <f>IFERROR(VLOOKUP(J1177,Payments!A:C,3,FALSE),"")</f>
        <v>37761</v>
      </c>
      <c r="Q1177">
        <f>IFERROR(VLOOKUP(J1177,Payments!A:D,4,FALSE),"")</f>
        <v>45864.03</v>
      </c>
      <c r="R1177" t="str">
        <f>IFERROR(VLOOKUP(B1177,Products!A:C,3,FALSE),"")</f>
        <v>Vintage Cars</v>
      </c>
      <c r="S1177">
        <f>IFERROR(VLOOKUP(B1177,Products!A:G,7,FALSE),"")</f>
        <v>7062</v>
      </c>
      <c r="T1177">
        <f>IFERROR(VLOOKUP(B1177,Products!A:I,9,FALSE),"")</f>
        <v>43.64</v>
      </c>
      <c r="U1177">
        <f t="shared" si="144"/>
        <v>5</v>
      </c>
      <c r="V1177" t="str">
        <f t="shared" si="145"/>
        <v>Yes</v>
      </c>
      <c r="W1177">
        <f t="shared" si="146"/>
        <v>2004</v>
      </c>
      <c r="X1177">
        <f t="shared" si="147"/>
        <v>2</v>
      </c>
      <c r="Y1177">
        <f>IFERROR(VLOOKUP(B1177,Products!A:I,8,FALSE),"")</f>
        <v>27.06</v>
      </c>
      <c r="Z1177">
        <f t="shared" si="148"/>
        <v>1681.8200000000002</v>
      </c>
      <c r="AA1177">
        <f t="shared" si="149"/>
        <v>51.589061345158925</v>
      </c>
      <c r="AB1177">
        <f t="shared" si="150"/>
        <v>0</v>
      </c>
      <c r="AC1177">
        <f t="shared" si="151"/>
        <v>572.36000000000013</v>
      </c>
    </row>
    <row r="1178" spans="1:29">
      <c r="A1178">
        <v>10223</v>
      </c>
      <c r="B1178" t="s">
        <v>189</v>
      </c>
      <c r="C1178">
        <v>25</v>
      </c>
      <c r="D1178">
        <v>84.03</v>
      </c>
      <c r="E1178">
        <v>14</v>
      </c>
      <c r="F1178" s="6">
        <f>IFERROR(VLOOKUP(A1178,Orders!A:B,2,FALSE),"")</f>
        <v>38037</v>
      </c>
      <c r="G1178" s="6">
        <f>IFERROR(VLOOKUP(A1178,Orders!A:C,3,FALSE),"")</f>
        <v>38046</v>
      </c>
      <c r="H1178" s="6">
        <f>IFERROR(VLOOKUP(A1178,Orders!A:D,4,FALSE),"")</f>
        <v>38041</v>
      </c>
      <c r="I1178" t="str">
        <f>IFERROR(VLOOKUP(A1178,Orders!A:E,5,FALSE),"")</f>
        <v>Shipped</v>
      </c>
      <c r="J1178">
        <f>IFERROR(VLOOKUP(A1178,Orders!A:G,7,FALSE),"")</f>
        <v>114</v>
      </c>
      <c r="K1178">
        <f>IFERROR(VLOOKUP(J1178,Customers!A:L,12,FALSE),"")</f>
        <v>1611</v>
      </c>
      <c r="L1178">
        <f>IFERROR(VLOOKUP(J1178,Customers!A:M,13,FALSE),"")</f>
        <v>117300</v>
      </c>
      <c r="M1178" t="str">
        <f>IFERROR(VLOOKUP(J1178,Customers!A:H,8,FALSE),"")</f>
        <v>Melbourne</v>
      </c>
      <c r="N1178">
        <f>IFERROR(VLOOKUP(K1178,Employees!A:F,6,FALSE),"")</f>
        <v>6</v>
      </c>
      <c r="O1178" t="str">
        <f>IFERROR(VLOOKUP(N1178,Offices!A:B,2,FALSE),"")</f>
        <v>Sydney</v>
      </c>
      <c r="P1178" s="6">
        <f>IFERROR(VLOOKUP(J1178,Payments!A:C,3,FALSE),"")</f>
        <v>37761</v>
      </c>
      <c r="Q1178">
        <f>IFERROR(VLOOKUP(J1178,Payments!A:D,4,FALSE),"")</f>
        <v>45864.03</v>
      </c>
      <c r="R1178" t="str">
        <f>IFERROR(VLOOKUP(B1178,Products!A:C,3,FALSE),"")</f>
        <v>Planes</v>
      </c>
      <c r="S1178">
        <f>IFERROR(VLOOKUP(B1178,Products!A:G,7,FALSE),"")</f>
        <v>5841</v>
      </c>
      <c r="T1178">
        <f>IFERROR(VLOOKUP(B1178,Products!A:I,9,FALSE),"")</f>
        <v>91.34</v>
      </c>
      <c r="U1178">
        <f t="shared" si="144"/>
        <v>5</v>
      </c>
      <c r="V1178" t="str">
        <f t="shared" si="145"/>
        <v>Yes</v>
      </c>
      <c r="W1178">
        <f t="shared" si="146"/>
        <v>2004</v>
      </c>
      <c r="X1178">
        <f t="shared" si="147"/>
        <v>2</v>
      </c>
      <c r="Y1178">
        <f>IFERROR(VLOOKUP(B1178,Products!A:I,8,FALSE),"")</f>
        <v>51.15</v>
      </c>
      <c r="Z1178">
        <f t="shared" si="148"/>
        <v>2100.75</v>
      </c>
      <c r="AA1178">
        <f t="shared" si="149"/>
        <v>64.281524926686231</v>
      </c>
      <c r="AB1178">
        <f t="shared" si="150"/>
        <v>0</v>
      </c>
      <c r="AC1178">
        <f t="shared" si="151"/>
        <v>822.00000000000011</v>
      </c>
    </row>
    <row r="1179" spans="1:29">
      <c r="A1179">
        <v>10223</v>
      </c>
      <c r="B1179" t="s">
        <v>192</v>
      </c>
      <c r="C1179">
        <v>29</v>
      </c>
      <c r="D1179">
        <v>113.9</v>
      </c>
      <c r="E1179">
        <v>8</v>
      </c>
      <c r="F1179" s="6">
        <f>IFERROR(VLOOKUP(A1179,Orders!A:B,2,FALSE),"")</f>
        <v>38037</v>
      </c>
      <c r="G1179" s="6">
        <f>IFERROR(VLOOKUP(A1179,Orders!A:C,3,FALSE),"")</f>
        <v>38046</v>
      </c>
      <c r="H1179" s="6">
        <f>IFERROR(VLOOKUP(A1179,Orders!A:D,4,FALSE),"")</f>
        <v>38041</v>
      </c>
      <c r="I1179" t="str">
        <f>IFERROR(VLOOKUP(A1179,Orders!A:E,5,FALSE),"")</f>
        <v>Shipped</v>
      </c>
      <c r="J1179">
        <f>IFERROR(VLOOKUP(A1179,Orders!A:G,7,FALSE),"")</f>
        <v>114</v>
      </c>
      <c r="K1179">
        <f>IFERROR(VLOOKUP(J1179,Customers!A:L,12,FALSE),"")</f>
        <v>1611</v>
      </c>
      <c r="L1179">
        <f>IFERROR(VLOOKUP(J1179,Customers!A:M,13,FALSE),"")</f>
        <v>117300</v>
      </c>
      <c r="M1179" t="str">
        <f>IFERROR(VLOOKUP(J1179,Customers!A:H,8,FALSE),"")</f>
        <v>Melbourne</v>
      </c>
      <c r="N1179">
        <f>IFERROR(VLOOKUP(K1179,Employees!A:F,6,FALSE),"")</f>
        <v>6</v>
      </c>
      <c r="O1179" t="str">
        <f>IFERROR(VLOOKUP(N1179,Offices!A:B,2,FALSE),"")</f>
        <v>Sydney</v>
      </c>
      <c r="P1179" s="6">
        <f>IFERROR(VLOOKUP(J1179,Payments!A:C,3,FALSE),"")</f>
        <v>37761</v>
      </c>
      <c r="Q1179">
        <f>IFERROR(VLOOKUP(J1179,Payments!A:D,4,FALSE),"")</f>
        <v>45864.03</v>
      </c>
      <c r="R1179" t="str">
        <f>IFERROR(VLOOKUP(B1179,Products!A:C,3,FALSE),"")</f>
        <v>Planes</v>
      </c>
      <c r="S1179">
        <f>IFERROR(VLOOKUP(B1179,Products!A:G,7,FALSE),"")</f>
        <v>7106</v>
      </c>
      <c r="T1179">
        <f>IFERROR(VLOOKUP(B1179,Products!A:I,9,FALSE),"")</f>
        <v>118.65</v>
      </c>
      <c r="U1179">
        <f t="shared" si="144"/>
        <v>5</v>
      </c>
      <c r="V1179" t="str">
        <f t="shared" si="145"/>
        <v>Yes</v>
      </c>
      <c r="W1179">
        <f t="shared" si="146"/>
        <v>2004</v>
      </c>
      <c r="X1179">
        <f t="shared" si="147"/>
        <v>2</v>
      </c>
      <c r="Y1179">
        <f>IFERROR(VLOOKUP(B1179,Products!A:I,8,FALSE),"")</f>
        <v>59.33</v>
      </c>
      <c r="Z1179">
        <f t="shared" si="148"/>
        <v>3303.1000000000004</v>
      </c>
      <c r="AA1179">
        <f t="shared" si="149"/>
        <v>91.977077363896868</v>
      </c>
      <c r="AB1179">
        <f t="shared" si="150"/>
        <v>1</v>
      </c>
      <c r="AC1179">
        <f t="shared" si="151"/>
        <v>1582.5300000000002</v>
      </c>
    </row>
    <row r="1180" spans="1:29">
      <c r="A1180">
        <v>10223</v>
      </c>
      <c r="B1180" t="s">
        <v>193</v>
      </c>
      <c r="C1180">
        <v>26</v>
      </c>
      <c r="D1180">
        <v>79.2</v>
      </c>
      <c r="E1180">
        <v>15</v>
      </c>
      <c r="F1180" s="6">
        <f>IFERROR(VLOOKUP(A1180,Orders!A:B,2,FALSE),"")</f>
        <v>38037</v>
      </c>
      <c r="G1180" s="6">
        <f>IFERROR(VLOOKUP(A1180,Orders!A:C,3,FALSE),"")</f>
        <v>38046</v>
      </c>
      <c r="H1180" s="6">
        <f>IFERROR(VLOOKUP(A1180,Orders!A:D,4,FALSE),"")</f>
        <v>38041</v>
      </c>
      <c r="I1180" t="str">
        <f>IFERROR(VLOOKUP(A1180,Orders!A:E,5,FALSE),"")</f>
        <v>Shipped</v>
      </c>
      <c r="J1180">
        <f>IFERROR(VLOOKUP(A1180,Orders!A:G,7,FALSE),"")</f>
        <v>114</v>
      </c>
      <c r="K1180">
        <f>IFERROR(VLOOKUP(J1180,Customers!A:L,12,FALSE),"")</f>
        <v>1611</v>
      </c>
      <c r="L1180">
        <f>IFERROR(VLOOKUP(J1180,Customers!A:M,13,FALSE),"")</f>
        <v>117300</v>
      </c>
      <c r="M1180" t="str">
        <f>IFERROR(VLOOKUP(J1180,Customers!A:H,8,FALSE),"")</f>
        <v>Melbourne</v>
      </c>
      <c r="N1180">
        <f>IFERROR(VLOOKUP(K1180,Employees!A:F,6,FALSE),"")</f>
        <v>6</v>
      </c>
      <c r="O1180" t="str">
        <f>IFERROR(VLOOKUP(N1180,Offices!A:B,2,FALSE),"")</f>
        <v>Sydney</v>
      </c>
      <c r="P1180" s="6">
        <f>IFERROR(VLOOKUP(J1180,Payments!A:C,3,FALSE),"")</f>
        <v>37761</v>
      </c>
      <c r="Q1180">
        <f>IFERROR(VLOOKUP(J1180,Payments!A:D,4,FALSE),"")</f>
        <v>45864.03</v>
      </c>
      <c r="R1180" t="str">
        <f>IFERROR(VLOOKUP(B1180,Products!A:C,3,FALSE),"")</f>
        <v>Planes</v>
      </c>
      <c r="S1180">
        <f>IFERROR(VLOOKUP(B1180,Products!A:G,7,FALSE),"")</f>
        <v>551</v>
      </c>
      <c r="T1180">
        <f>IFERROR(VLOOKUP(B1180,Products!A:I,9,FALSE),"")</f>
        <v>80</v>
      </c>
      <c r="U1180">
        <f t="shared" si="144"/>
        <v>5</v>
      </c>
      <c r="V1180" t="str">
        <f t="shared" si="145"/>
        <v>Yes</v>
      </c>
      <c r="W1180">
        <f t="shared" si="146"/>
        <v>2004</v>
      </c>
      <c r="X1180">
        <f t="shared" si="147"/>
        <v>2</v>
      </c>
      <c r="Y1180">
        <f>IFERROR(VLOOKUP(B1180,Products!A:I,8,FALSE),"")</f>
        <v>54.4</v>
      </c>
      <c r="Z1180">
        <f t="shared" si="148"/>
        <v>2059.2000000000003</v>
      </c>
      <c r="AA1180">
        <f t="shared" si="149"/>
        <v>45.588235294117659</v>
      </c>
      <c r="AB1180">
        <f t="shared" si="150"/>
        <v>0</v>
      </c>
      <c r="AC1180">
        <f t="shared" si="151"/>
        <v>644.80000000000007</v>
      </c>
    </row>
    <row r="1181" spans="1:29">
      <c r="A1181">
        <v>10224</v>
      </c>
      <c r="B1181" t="s">
        <v>199</v>
      </c>
      <c r="C1181">
        <v>43</v>
      </c>
      <c r="D1181">
        <v>141.58000000000001</v>
      </c>
      <c r="E1181">
        <v>6</v>
      </c>
      <c r="F1181" s="6">
        <f>IFERROR(VLOOKUP(A1181,Orders!A:B,2,FALSE),"")</f>
        <v>38038</v>
      </c>
      <c r="G1181" s="6">
        <f>IFERROR(VLOOKUP(A1181,Orders!A:C,3,FALSE),"")</f>
        <v>38048</v>
      </c>
      <c r="H1181" s="6">
        <f>IFERROR(VLOOKUP(A1181,Orders!A:D,4,FALSE),"")</f>
        <v>38043</v>
      </c>
      <c r="I1181" t="str">
        <f>IFERROR(VLOOKUP(A1181,Orders!A:E,5,FALSE),"")</f>
        <v>Shipped</v>
      </c>
      <c r="J1181">
        <f>IFERROR(VLOOKUP(A1181,Orders!A:G,7,FALSE),"")</f>
        <v>171</v>
      </c>
      <c r="K1181">
        <f>IFERROR(VLOOKUP(J1181,Customers!A:L,12,FALSE),"")</f>
        <v>1370</v>
      </c>
      <c r="L1181">
        <f>IFERROR(VLOOKUP(J1181,Customers!A:M,13,FALSE),"")</f>
        <v>82900</v>
      </c>
      <c r="M1181" t="str">
        <f>IFERROR(VLOOKUP(J1181,Customers!A:H,8,FALSE),"")</f>
        <v>Lille</v>
      </c>
      <c r="N1181">
        <f>IFERROR(VLOOKUP(K1181,Employees!A:F,6,FALSE),"")</f>
        <v>4</v>
      </c>
      <c r="O1181" t="str">
        <f>IFERROR(VLOOKUP(N1181,Offices!A:B,2,FALSE),"")</f>
        <v>Paris</v>
      </c>
      <c r="P1181" s="6">
        <f>IFERROR(VLOOKUP(J1181,Payments!A:C,3,FALSE),"")</f>
        <v>38061</v>
      </c>
      <c r="Q1181">
        <f>IFERROR(VLOOKUP(J1181,Payments!A:D,4,FALSE),"")</f>
        <v>18997.89</v>
      </c>
      <c r="R1181" t="str">
        <f>IFERROR(VLOOKUP(B1181,Products!A:C,3,FALSE),"")</f>
        <v>Motorcycles</v>
      </c>
      <c r="S1181">
        <f>IFERROR(VLOOKUP(B1181,Products!A:G,7,FALSE),"")</f>
        <v>9997</v>
      </c>
      <c r="T1181">
        <f>IFERROR(VLOOKUP(B1181,Products!A:I,9,FALSE),"")</f>
        <v>150.62</v>
      </c>
      <c r="U1181">
        <f t="shared" si="144"/>
        <v>5</v>
      </c>
      <c r="V1181" t="str">
        <f t="shared" si="145"/>
        <v>Yes</v>
      </c>
      <c r="W1181">
        <f t="shared" si="146"/>
        <v>2004</v>
      </c>
      <c r="X1181">
        <f t="shared" si="147"/>
        <v>2</v>
      </c>
      <c r="Y1181">
        <f>IFERROR(VLOOKUP(B1181,Products!A:I,8,FALSE),"")</f>
        <v>66.27</v>
      </c>
      <c r="Z1181">
        <f t="shared" si="148"/>
        <v>6087.9400000000005</v>
      </c>
      <c r="AA1181">
        <f t="shared" si="149"/>
        <v>113.64116493134151</v>
      </c>
      <c r="AB1181">
        <f t="shared" si="150"/>
        <v>1</v>
      </c>
      <c r="AC1181">
        <f t="shared" si="151"/>
        <v>3238.3300000000008</v>
      </c>
    </row>
    <row r="1182" spans="1:29">
      <c r="A1182">
        <v>10224</v>
      </c>
      <c r="B1182" t="s">
        <v>211</v>
      </c>
      <c r="C1182">
        <v>38</v>
      </c>
      <c r="D1182">
        <v>57.2</v>
      </c>
      <c r="E1182">
        <v>1</v>
      </c>
      <c r="F1182" s="6">
        <f>IFERROR(VLOOKUP(A1182,Orders!A:B,2,FALSE),"")</f>
        <v>38038</v>
      </c>
      <c r="G1182" s="6">
        <f>IFERROR(VLOOKUP(A1182,Orders!A:C,3,FALSE),"")</f>
        <v>38048</v>
      </c>
      <c r="H1182" s="6">
        <f>IFERROR(VLOOKUP(A1182,Orders!A:D,4,FALSE),"")</f>
        <v>38043</v>
      </c>
      <c r="I1182" t="str">
        <f>IFERROR(VLOOKUP(A1182,Orders!A:E,5,FALSE),"")</f>
        <v>Shipped</v>
      </c>
      <c r="J1182">
        <f>IFERROR(VLOOKUP(A1182,Orders!A:G,7,FALSE),"")</f>
        <v>171</v>
      </c>
      <c r="K1182">
        <f>IFERROR(VLOOKUP(J1182,Customers!A:L,12,FALSE),"")</f>
        <v>1370</v>
      </c>
      <c r="L1182">
        <f>IFERROR(VLOOKUP(J1182,Customers!A:M,13,FALSE),"")</f>
        <v>82900</v>
      </c>
      <c r="M1182" t="str">
        <f>IFERROR(VLOOKUP(J1182,Customers!A:H,8,FALSE),"")</f>
        <v>Lille</v>
      </c>
      <c r="N1182">
        <f>IFERROR(VLOOKUP(K1182,Employees!A:F,6,FALSE),"")</f>
        <v>4</v>
      </c>
      <c r="O1182" t="str">
        <f>IFERROR(VLOOKUP(N1182,Offices!A:B,2,FALSE),"")</f>
        <v>Paris</v>
      </c>
      <c r="P1182" s="6">
        <f>IFERROR(VLOOKUP(J1182,Payments!A:C,3,FALSE),"")</f>
        <v>38061</v>
      </c>
      <c r="Q1182">
        <f>IFERROR(VLOOKUP(J1182,Payments!A:D,4,FALSE),"")</f>
        <v>18997.89</v>
      </c>
      <c r="R1182" t="str">
        <f>IFERROR(VLOOKUP(B1182,Products!A:C,3,FALSE),"")</f>
        <v>Motorcycles</v>
      </c>
      <c r="S1182">
        <f>IFERROR(VLOOKUP(B1182,Products!A:G,7,FALSE),"")</f>
        <v>7689</v>
      </c>
      <c r="T1182">
        <f>IFERROR(VLOOKUP(B1182,Products!A:I,9,FALSE),"")</f>
        <v>62.17</v>
      </c>
      <c r="U1182">
        <f t="shared" si="144"/>
        <v>5</v>
      </c>
      <c r="V1182" t="str">
        <f t="shared" si="145"/>
        <v>Yes</v>
      </c>
      <c r="W1182">
        <f t="shared" si="146"/>
        <v>2004</v>
      </c>
      <c r="X1182">
        <f t="shared" si="147"/>
        <v>2</v>
      </c>
      <c r="Y1182">
        <f>IFERROR(VLOOKUP(B1182,Products!A:I,8,FALSE),"")</f>
        <v>32.950000000000003</v>
      </c>
      <c r="Z1182">
        <f t="shared" si="148"/>
        <v>2173.6</v>
      </c>
      <c r="AA1182">
        <f t="shared" si="149"/>
        <v>73.596358118361152</v>
      </c>
      <c r="AB1182">
        <f t="shared" si="150"/>
        <v>1</v>
      </c>
      <c r="AC1182">
        <f t="shared" si="151"/>
        <v>921.5</v>
      </c>
    </row>
    <row r="1183" spans="1:29">
      <c r="A1183">
        <v>10224</v>
      </c>
      <c r="B1183" t="s">
        <v>213</v>
      </c>
      <c r="C1183">
        <v>37</v>
      </c>
      <c r="D1183">
        <v>60.26</v>
      </c>
      <c r="E1183">
        <v>4</v>
      </c>
      <c r="F1183" s="6">
        <f>IFERROR(VLOOKUP(A1183,Orders!A:B,2,FALSE),"")</f>
        <v>38038</v>
      </c>
      <c r="G1183" s="6">
        <f>IFERROR(VLOOKUP(A1183,Orders!A:C,3,FALSE),"")</f>
        <v>38048</v>
      </c>
      <c r="H1183" s="6">
        <f>IFERROR(VLOOKUP(A1183,Orders!A:D,4,FALSE),"")</f>
        <v>38043</v>
      </c>
      <c r="I1183" t="str">
        <f>IFERROR(VLOOKUP(A1183,Orders!A:E,5,FALSE),"")</f>
        <v>Shipped</v>
      </c>
      <c r="J1183">
        <f>IFERROR(VLOOKUP(A1183,Orders!A:G,7,FALSE),"")</f>
        <v>171</v>
      </c>
      <c r="K1183">
        <f>IFERROR(VLOOKUP(J1183,Customers!A:L,12,FALSE),"")</f>
        <v>1370</v>
      </c>
      <c r="L1183">
        <f>IFERROR(VLOOKUP(J1183,Customers!A:M,13,FALSE),"")</f>
        <v>82900</v>
      </c>
      <c r="M1183" t="str">
        <f>IFERROR(VLOOKUP(J1183,Customers!A:H,8,FALSE),"")</f>
        <v>Lille</v>
      </c>
      <c r="N1183">
        <f>IFERROR(VLOOKUP(K1183,Employees!A:F,6,FALSE),"")</f>
        <v>4</v>
      </c>
      <c r="O1183" t="str">
        <f>IFERROR(VLOOKUP(N1183,Offices!A:B,2,FALSE),"")</f>
        <v>Paris</v>
      </c>
      <c r="P1183" s="6">
        <f>IFERROR(VLOOKUP(J1183,Payments!A:C,3,FALSE),"")</f>
        <v>38061</v>
      </c>
      <c r="Q1183">
        <f>IFERROR(VLOOKUP(J1183,Payments!A:D,4,FALSE),"")</f>
        <v>18997.89</v>
      </c>
      <c r="R1183" t="str">
        <f>IFERROR(VLOOKUP(B1183,Products!A:C,3,FALSE),"")</f>
        <v>Motorcycles</v>
      </c>
      <c r="S1183">
        <f>IFERROR(VLOOKUP(B1183,Products!A:G,7,FALSE),"")</f>
        <v>6840</v>
      </c>
      <c r="T1183">
        <f>IFERROR(VLOOKUP(B1183,Products!A:I,9,FALSE),"")</f>
        <v>69.260000000000005</v>
      </c>
      <c r="U1183">
        <f t="shared" si="144"/>
        <v>5</v>
      </c>
      <c r="V1183" t="str">
        <f t="shared" si="145"/>
        <v>Yes</v>
      </c>
      <c r="W1183">
        <f t="shared" si="146"/>
        <v>2004</v>
      </c>
      <c r="X1183">
        <f t="shared" si="147"/>
        <v>2</v>
      </c>
      <c r="Y1183">
        <f>IFERROR(VLOOKUP(B1183,Products!A:I,8,FALSE),"")</f>
        <v>47.1</v>
      </c>
      <c r="Z1183">
        <f t="shared" si="148"/>
        <v>2229.62</v>
      </c>
      <c r="AA1183">
        <f t="shared" si="149"/>
        <v>27.94055201698513</v>
      </c>
      <c r="AB1183">
        <f t="shared" si="150"/>
        <v>0</v>
      </c>
      <c r="AC1183">
        <f t="shared" si="151"/>
        <v>486.91999999999985</v>
      </c>
    </row>
    <row r="1184" spans="1:29">
      <c r="A1184">
        <v>10224</v>
      </c>
      <c r="B1184" t="s">
        <v>217</v>
      </c>
      <c r="C1184">
        <v>43</v>
      </c>
      <c r="D1184">
        <v>37.01</v>
      </c>
      <c r="E1184">
        <v>2</v>
      </c>
      <c r="F1184" s="6">
        <f>IFERROR(VLOOKUP(A1184,Orders!A:B,2,FALSE),"")</f>
        <v>38038</v>
      </c>
      <c r="G1184" s="6">
        <f>IFERROR(VLOOKUP(A1184,Orders!A:C,3,FALSE),"")</f>
        <v>38048</v>
      </c>
      <c r="H1184" s="6">
        <f>IFERROR(VLOOKUP(A1184,Orders!A:D,4,FALSE),"")</f>
        <v>38043</v>
      </c>
      <c r="I1184" t="str">
        <f>IFERROR(VLOOKUP(A1184,Orders!A:E,5,FALSE),"")</f>
        <v>Shipped</v>
      </c>
      <c r="J1184">
        <f>IFERROR(VLOOKUP(A1184,Orders!A:G,7,FALSE),"")</f>
        <v>171</v>
      </c>
      <c r="K1184">
        <f>IFERROR(VLOOKUP(J1184,Customers!A:L,12,FALSE),"")</f>
        <v>1370</v>
      </c>
      <c r="L1184">
        <f>IFERROR(VLOOKUP(J1184,Customers!A:M,13,FALSE),"")</f>
        <v>82900</v>
      </c>
      <c r="M1184" t="str">
        <f>IFERROR(VLOOKUP(J1184,Customers!A:H,8,FALSE),"")</f>
        <v>Lille</v>
      </c>
      <c r="N1184">
        <f>IFERROR(VLOOKUP(K1184,Employees!A:F,6,FALSE),"")</f>
        <v>4</v>
      </c>
      <c r="O1184" t="str">
        <f>IFERROR(VLOOKUP(N1184,Offices!A:B,2,FALSE),"")</f>
        <v>Paris</v>
      </c>
      <c r="P1184" s="6">
        <f>IFERROR(VLOOKUP(J1184,Payments!A:C,3,FALSE),"")</f>
        <v>38061</v>
      </c>
      <c r="Q1184">
        <f>IFERROR(VLOOKUP(J1184,Payments!A:D,4,FALSE),"")</f>
        <v>18997.89</v>
      </c>
      <c r="R1184" t="str">
        <f>IFERROR(VLOOKUP(B1184,Products!A:C,3,FALSE),"")</f>
        <v>Motorcycles</v>
      </c>
      <c r="S1184">
        <f>IFERROR(VLOOKUP(B1184,Products!A:G,7,FALSE),"")</f>
        <v>9241</v>
      </c>
      <c r="T1184">
        <f>IFERROR(VLOOKUP(B1184,Products!A:I,9,FALSE),"")</f>
        <v>40.229999999999997</v>
      </c>
      <c r="U1184">
        <f t="shared" si="144"/>
        <v>5</v>
      </c>
      <c r="V1184" t="str">
        <f t="shared" si="145"/>
        <v>Yes</v>
      </c>
      <c r="W1184">
        <f t="shared" si="146"/>
        <v>2004</v>
      </c>
      <c r="X1184">
        <f t="shared" si="147"/>
        <v>2</v>
      </c>
      <c r="Y1184">
        <f>IFERROR(VLOOKUP(B1184,Products!A:I,8,FALSE),"")</f>
        <v>24.14</v>
      </c>
      <c r="Z1184">
        <f t="shared" si="148"/>
        <v>1591.4299999999998</v>
      </c>
      <c r="AA1184">
        <f t="shared" si="149"/>
        <v>53.314001657000823</v>
      </c>
      <c r="AB1184">
        <f t="shared" si="150"/>
        <v>0</v>
      </c>
      <c r="AC1184">
        <f t="shared" si="151"/>
        <v>553.40999999999985</v>
      </c>
    </row>
    <row r="1185" spans="1:29">
      <c r="A1185">
        <v>10224</v>
      </c>
      <c r="B1185" t="s">
        <v>218</v>
      </c>
      <c r="C1185">
        <v>30</v>
      </c>
      <c r="D1185">
        <v>94.91</v>
      </c>
      <c r="E1185">
        <v>5</v>
      </c>
      <c r="F1185" s="6">
        <f>IFERROR(VLOOKUP(A1185,Orders!A:B,2,FALSE),"")</f>
        <v>38038</v>
      </c>
      <c r="G1185" s="6">
        <f>IFERROR(VLOOKUP(A1185,Orders!A:C,3,FALSE),"")</f>
        <v>38048</v>
      </c>
      <c r="H1185" s="6">
        <f>IFERROR(VLOOKUP(A1185,Orders!A:D,4,FALSE),"")</f>
        <v>38043</v>
      </c>
      <c r="I1185" t="str">
        <f>IFERROR(VLOOKUP(A1185,Orders!A:E,5,FALSE),"")</f>
        <v>Shipped</v>
      </c>
      <c r="J1185">
        <f>IFERROR(VLOOKUP(A1185,Orders!A:G,7,FALSE),"")</f>
        <v>171</v>
      </c>
      <c r="K1185">
        <f>IFERROR(VLOOKUP(J1185,Customers!A:L,12,FALSE),"")</f>
        <v>1370</v>
      </c>
      <c r="L1185">
        <f>IFERROR(VLOOKUP(J1185,Customers!A:M,13,FALSE),"")</f>
        <v>82900</v>
      </c>
      <c r="M1185" t="str">
        <f>IFERROR(VLOOKUP(J1185,Customers!A:H,8,FALSE),"")</f>
        <v>Lille</v>
      </c>
      <c r="N1185">
        <f>IFERROR(VLOOKUP(K1185,Employees!A:F,6,FALSE),"")</f>
        <v>4</v>
      </c>
      <c r="O1185" t="str">
        <f>IFERROR(VLOOKUP(N1185,Offices!A:B,2,FALSE),"")</f>
        <v>Paris</v>
      </c>
      <c r="P1185" s="6">
        <f>IFERROR(VLOOKUP(J1185,Payments!A:C,3,FALSE),"")</f>
        <v>38061</v>
      </c>
      <c r="Q1185">
        <f>IFERROR(VLOOKUP(J1185,Payments!A:D,4,FALSE),"")</f>
        <v>18997.89</v>
      </c>
      <c r="R1185" t="str">
        <f>IFERROR(VLOOKUP(B1185,Products!A:C,3,FALSE),"")</f>
        <v>Motorcycles</v>
      </c>
      <c r="S1185">
        <f>IFERROR(VLOOKUP(B1185,Products!A:G,7,FALSE),"")</f>
        <v>3341</v>
      </c>
      <c r="T1185">
        <f>IFERROR(VLOOKUP(B1185,Products!A:I,9,FALSE),"")</f>
        <v>102.05</v>
      </c>
      <c r="U1185">
        <f t="shared" si="144"/>
        <v>5</v>
      </c>
      <c r="V1185" t="str">
        <f t="shared" si="145"/>
        <v>Yes</v>
      </c>
      <c r="W1185">
        <f t="shared" si="146"/>
        <v>2004</v>
      </c>
      <c r="X1185">
        <f t="shared" si="147"/>
        <v>2</v>
      </c>
      <c r="Y1185">
        <f>IFERROR(VLOOKUP(B1185,Products!A:I,8,FALSE),"")</f>
        <v>56.13</v>
      </c>
      <c r="Z1185">
        <f t="shared" si="148"/>
        <v>2847.2999999999997</v>
      </c>
      <c r="AA1185">
        <f t="shared" si="149"/>
        <v>69.089613397470146</v>
      </c>
      <c r="AB1185">
        <f t="shared" si="150"/>
        <v>1</v>
      </c>
      <c r="AC1185">
        <f t="shared" si="151"/>
        <v>1163.3999999999999</v>
      </c>
    </row>
    <row r="1186" spans="1:29">
      <c r="A1186">
        <v>10224</v>
      </c>
      <c r="B1186" t="s">
        <v>219</v>
      </c>
      <c r="C1186">
        <v>50</v>
      </c>
      <c r="D1186">
        <v>81.36</v>
      </c>
      <c r="E1186">
        <v>3</v>
      </c>
      <c r="F1186" s="6">
        <f>IFERROR(VLOOKUP(A1186,Orders!A:B,2,FALSE),"")</f>
        <v>38038</v>
      </c>
      <c r="G1186" s="6">
        <f>IFERROR(VLOOKUP(A1186,Orders!A:C,3,FALSE),"")</f>
        <v>38048</v>
      </c>
      <c r="H1186" s="6">
        <f>IFERROR(VLOOKUP(A1186,Orders!A:D,4,FALSE),"")</f>
        <v>38043</v>
      </c>
      <c r="I1186" t="str">
        <f>IFERROR(VLOOKUP(A1186,Orders!A:E,5,FALSE),"")</f>
        <v>Shipped</v>
      </c>
      <c r="J1186">
        <f>IFERROR(VLOOKUP(A1186,Orders!A:G,7,FALSE),"")</f>
        <v>171</v>
      </c>
      <c r="K1186">
        <f>IFERROR(VLOOKUP(J1186,Customers!A:L,12,FALSE),"")</f>
        <v>1370</v>
      </c>
      <c r="L1186">
        <f>IFERROR(VLOOKUP(J1186,Customers!A:M,13,FALSE),"")</f>
        <v>82900</v>
      </c>
      <c r="M1186" t="str">
        <f>IFERROR(VLOOKUP(J1186,Customers!A:H,8,FALSE),"")</f>
        <v>Lille</v>
      </c>
      <c r="N1186">
        <f>IFERROR(VLOOKUP(K1186,Employees!A:F,6,FALSE),"")</f>
        <v>4</v>
      </c>
      <c r="O1186" t="str">
        <f>IFERROR(VLOOKUP(N1186,Offices!A:B,2,FALSE),"")</f>
        <v>Paris</v>
      </c>
      <c r="P1186" s="6">
        <f>IFERROR(VLOOKUP(J1186,Payments!A:C,3,FALSE),"")</f>
        <v>38061</v>
      </c>
      <c r="Q1186">
        <f>IFERROR(VLOOKUP(J1186,Payments!A:D,4,FALSE),"")</f>
        <v>18997.89</v>
      </c>
      <c r="R1186" t="str">
        <f>IFERROR(VLOOKUP(B1186,Products!A:C,3,FALSE),"")</f>
        <v>Motorcycles</v>
      </c>
      <c r="S1186">
        <f>IFERROR(VLOOKUP(B1186,Products!A:G,7,FALSE),"")</f>
        <v>600</v>
      </c>
      <c r="T1186">
        <f>IFERROR(VLOOKUP(B1186,Products!A:I,9,FALSE),"")</f>
        <v>81.36</v>
      </c>
      <c r="U1186">
        <f t="shared" si="144"/>
        <v>5</v>
      </c>
      <c r="V1186" t="str">
        <f t="shared" si="145"/>
        <v>Yes</v>
      </c>
      <c r="W1186">
        <f t="shared" si="146"/>
        <v>2004</v>
      </c>
      <c r="X1186">
        <f t="shared" si="147"/>
        <v>2</v>
      </c>
      <c r="Y1186">
        <f>IFERROR(VLOOKUP(B1186,Products!A:I,8,FALSE),"")</f>
        <v>34.17</v>
      </c>
      <c r="Z1186">
        <f t="shared" si="148"/>
        <v>4068</v>
      </c>
      <c r="AA1186">
        <f t="shared" si="149"/>
        <v>138.10359964881474</v>
      </c>
      <c r="AB1186">
        <f t="shared" si="150"/>
        <v>1</v>
      </c>
      <c r="AC1186">
        <f t="shared" si="151"/>
        <v>2359.5</v>
      </c>
    </row>
    <row r="1187" spans="1:29">
      <c r="A1187">
        <v>10225</v>
      </c>
      <c r="B1187" t="s">
        <v>204</v>
      </c>
      <c r="C1187">
        <v>27</v>
      </c>
      <c r="D1187">
        <v>157.6</v>
      </c>
      <c r="E1187">
        <v>9</v>
      </c>
      <c r="F1187" s="6">
        <f>IFERROR(VLOOKUP(A1187,Orders!A:B,2,FALSE),"")</f>
        <v>38039</v>
      </c>
      <c r="G1187" s="6">
        <f>IFERROR(VLOOKUP(A1187,Orders!A:C,3,FALSE),"")</f>
        <v>38047</v>
      </c>
      <c r="H1187" s="6">
        <f>IFERROR(VLOOKUP(A1187,Orders!A:D,4,FALSE),"")</f>
        <v>38041</v>
      </c>
      <c r="I1187" t="str">
        <f>IFERROR(VLOOKUP(A1187,Orders!A:E,5,FALSE),"")</f>
        <v>Shipped</v>
      </c>
      <c r="J1187">
        <f>IFERROR(VLOOKUP(A1187,Orders!A:G,7,FALSE),"")</f>
        <v>298</v>
      </c>
      <c r="K1187">
        <f>IFERROR(VLOOKUP(J1187,Customers!A:L,12,FALSE),"")</f>
        <v>1702</v>
      </c>
      <c r="L1187">
        <f>IFERROR(VLOOKUP(J1187,Customers!A:M,13,FALSE),"")</f>
        <v>141300</v>
      </c>
      <c r="M1187" t="str">
        <f>IFERROR(VLOOKUP(J1187,Customers!A:H,8,FALSE),"")</f>
        <v>GenÃ¨ve</v>
      </c>
      <c r="N1187">
        <f>IFERROR(VLOOKUP(K1187,Employees!A:F,6,FALSE),"")</f>
        <v>4</v>
      </c>
      <c r="O1187" t="str">
        <f>IFERROR(VLOOKUP(N1187,Offices!A:B,2,FALSE),"")</f>
        <v>Paris</v>
      </c>
      <c r="P1187" s="6">
        <f>IFERROR(VLOOKUP(J1187,Payments!A:C,3,FALSE),"")</f>
        <v>38059</v>
      </c>
      <c r="Q1187">
        <f>IFERROR(VLOOKUP(J1187,Payments!A:D,4,FALSE),"")</f>
        <v>47375.92</v>
      </c>
      <c r="R1187" t="str">
        <f>IFERROR(VLOOKUP(B1187,Products!A:C,3,FALSE),"")</f>
        <v>Classic Cars</v>
      </c>
      <c r="S1187">
        <f>IFERROR(VLOOKUP(B1187,Products!A:G,7,FALSE),"")</f>
        <v>68</v>
      </c>
      <c r="T1187">
        <f>IFERROR(VLOOKUP(B1187,Products!A:I,9,FALSE),"")</f>
        <v>194.57</v>
      </c>
      <c r="U1187">
        <f t="shared" si="144"/>
        <v>6</v>
      </c>
      <c r="V1187" t="str">
        <f t="shared" si="145"/>
        <v>Yes</v>
      </c>
      <c r="W1187">
        <f t="shared" si="146"/>
        <v>2004</v>
      </c>
      <c r="X1187">
        <f t="shared" si="147"/>
        <v>2</v>
      </c>
      <c r="Y1187">
        <f>IFERROR(VLOOKUP(B1187,Products!A:I,8,FALSE),"")</f>
        <v>95.34</v>
      </c>
      <c r="Z1187">
        <f t="shared" si="148"/>
        <v>4255.2</v>
      </c>
      <c r="AA1187">
        <f t="shared" si="149"/>
        <v>65.303125655548556</v>
      </c>
      <c r="AB1187">
        <f t="shared" si="150"/>
        <v>0</v>
      </c>
      <c r="AC1187">
        <f t="shared" si="151"/>
        <v>1681.0199999999998</v>
      </c>
    </row>
    <row r="1188" spans="1:29">
      <c r="A1188">
        <v>10225</v>
      </c>
      <c r="B1188" t="s">
        <v>205</v>
      </c>
      <c r="C1188">
        <v>25</v>
      </c>
      <c r="D1188">
        <v>101</v>
      </c>
      <c r="E1188">
        <v>7</v>
      </c>
      <c r="F1188" s="6">
        <f>IFERROR(VLOOKUP(A1188,Orders!A:B,2,FALSE),"")</f>
        <v>38039</v>
      </c>
      <c r="G1188" s="6">
        <f>IFERROR(VLOOKUP(A1188,Orders!A:C,3,FALSE),"")</f>
        <v>38047</v>
      </c>
      <c r="H1188" s="6">
        <f>IFERROR(VLOOKUP(A1188,Orders!A:D,4,FALSE),"")</f>
        <v>38041</v>
      </c>
      <c r="I1188" t="str">
        <f>IFERROR(VLOOKUP(A1188,Orders!A:E,5,FALSE),"")</f>
        <v>Shipped</v>
      </c>
      <c r="J1188">
        <f>IFERROR(VLOOKUP(A1188,Orders!A:G,7,FALSE),"")</f>
        <v>298</v>
      </c>
      <c r="K1188">
        <f>IFERROR(VLOOKUP(J1188,Customers!A:L,12,FALSE),"")</f>
        <v>1702</v>
      </c>
      <c r="L1188">
        <f>IFERROR(VLOOKUP(J1188,Customers!A:M,13,FALSE),"")</f>
        <v>141300</v>
      </c>
      <c r="M1188" t="str">
        <f>IFERROR(VLOOKUP(J1188,Customers!A:H,8,FALSE),"")</f>
        <v>GenÃ¨ve</v>
      </c>
      <c r="N1188">
        <f>IFERROR(VLOOKUP(K1188,Employees!A:F,6,FALSE),"")</f>
        <v>4</v>
      </c>
      <c r="O1188" t="str">
        <f>IFERROR(VLOOKUP(N1188,Offices!A:B,2,FALSE),"")</f>
        <v>Paris</v>
      </c>
      <c r="P1188" s="6">
        <f>IFERROR(VLOOKUP(J1188,Payments!A:C,3,FALSE),"")</f>
        <v>38059</v>
      </c>
      <c r="Q1188">
        <f>IFERROR(VLOOKUP(J1188,Payments!A:D,4,FALSE),"")</f>
        <v>47375.92</v>
      </c>
      <c r="R1188" t="str">
        <f>IFERROR(VLOOKUP(B1188,Products!A:C,3,FALSE),"")</f>
        <v>Classic Cars</v>
      </c>
      <c r="S1188">
        <f>IFERROR(VLOOKUP(B1188,Products!A:G,7,FALSE),"")</f>
        <v>9123</v>
      </c>
      <c r="T1188">
        <f>IFERROR(VLOOKUP(B1188,Products!A:I,9,FALSE),"")</f>
        <v>117.44</v>
      </c>
      <c r="U1188">
        <f t="shared" si="144"/>
        <v>6</v>
      </c>
      <c r="V1188" t="str">
        <f t="shared" si="145"/>
        <v>Yes</v>
      </c>
      <c r="W1188">
        <f t="shared" si="146"/>
        <v>2004</v>
      </c>
      <c r="X1188">
        <f t="shared" si="147"/>
        <v>2</v>
      </c>
      <c r="Y1188">
        <f>IFERROR(VLOOKUP(B1188,Products!A:I,8,FALSE),"")</f>
        <v>75.16</v>
      </c>
      <c r="Z1188">
        <f t="shared" si="148"/>
        <v>2525</v>
      </c>
      <c r="AA1188">
        <f t="shared" si="149"/>
        <v>34.379989356040454</v>
      </c>
      <c r="AB1188">
        <f t="shared" si="150"/>
        <v>0</v>
      </c>
      <c r="AC1188">
        <f t="shared" si="151"/>
        <v>646.00000000000011</v>
      </c>
    </row>
    <row r="1189" spans="1:29">
      <c r="A1189">
        <v>10225</v>
      </c>
      <c r="B1189" t="s">
        <v>206</v>
      </c>
      <c r="C1189">
        <v>37</v>
      </c>
      <c r="D1189">
        <v>64.64</v>
      </c>
      <c r="E1189">
        <v>10</v>
      </c>
      <c r="F1189" s="6">
        <f>IFERROR(VLOOKUP(A1189,Orders!A:B,2,FALSE),"")</f>
        <v>38039</v>
      </c>
      <c r="G1189" s="6">
        <f>IFERROR(VLOOKUP(A1189,Orders!A:C,3,FALSE),"")</f>
        <v>38047</v>
      </c>
      <c r="H1189" s="6">
        <f>IFERROR(VLOOKUP(A1189,Orders!A:D,4,FALSE),"")</f>
        <v>38041</v>
      </c>
      <c r="I1189" t="str">
        <f>IFERROR(VLOOKUP(A1189,Orders!A:E,5,FALSE),"")</f>
        <v>Shipped</v>
      </c>
      <c r="J1189">
        <f>IFERROR(VLOOKUP(A1189,Orders!A:G,7,FALSE),"")</f>
        <v>298</v>
      </c>
      <c r="K1189">
        <f>IFERROR(VLOOKUP(J1189,Customers!A:L,12,FALSE),"")</f>
        <v>1702</v>
      </c>
      <c r="L1189">
        <f>IFERROR(VLOOKUP(J1189,Customers!A:M,13,FALSE),"")</f>
        <v>141300</v>
      </c>
      <c r="M1189" t="str">
        <f>IFERROR(VLOOKUP(J1189,Customers!A:H,8,FALSE),"")</f>
        <v>GenÃ¨ve</v>
      </c>
      <c r="N1189">
        <f>IFERROR(VLOOKUP(K1189,Employees!A:F,6,FALSE),"")</f>
        <v>4</v>
      </c>
      <c r="O1189" t="str">
        <f>IFERROR(VLOOKUP(N1189,Offices!A:B,2,FALSE),"")</f>
        <v>Paris</v>
      </c>
      <c r="P1189" s="6">
        <f>IFERROR(VLOOKUP(J1189,Payments!A:C,3,FALSE),"")</f>
        <v>38059</v>
      </c>
      <c r="Q1189">
        <f>IFERROR(VLOOKUP(J1189,Payments!A:D,4,FALSE),"")</f>
        <v>47375.92</v>
      </c>
      <c r="R1189" t="str">
        <f>IFERROR(VLOOKUP(B1189,Products!A:C,3,FALSE),"")</f>
        <v>Classic Cars</v>
      </c>
      <c r="S1189">
        <f>IFERROR(VLOOKUP(B1189,Products!A:G,7,FALSE),"")</f>
        <v>5663</v>
      </c>
      <c r="T1189">
        <f>IFERROR(VLOOKUP(B1189,Products!A:I,9,FALSE),"")</f>
        <v>79.8</v>
      </c>
      <c r="U1189">
        <f t="shared" si="144"/>
        <v>6</v>
      </c>
      <c r="V1189" t="str">
        <f t="shared" si="145"/>
        <v>Yes</v>
      </c>
      <c r="W1189">
        <f t="shared" si="146"/>
        <v>2004</v>
      </c>
      <c r="X1189">
        <f t="shared" si="147"/>
        <v>2</v>
      </c>
      <c r="Y1189">
        <f>IFERROR(VLOOKUP(B1189,Products!A:I,8,FALSE),"")</f>
        <v>31.92</v>
      </c>
      <c r="Z1189">
        <f t="shared" si="148"/>
        <v>2391.6799999999998</v>
      </c>
      <c r="AA1189">
        <f t="shared" si="149"/>
        <v>102.5062656641604</v>
      </c>
      <c r="AB1189">
        <f t="shared" si="150"/>
        <v>1</v>
      </c>
      <c r="AC1189">
        <f t="shared" si="151"/>
        <v>1210.6399999999999</v>
      </c>
    </row>
    <row r="1190" spans="1:29">
      <c r="A1190">
        <v>10225</v>
      </c>
      <c r="B1190" t="s">
        <v>207</v>
      </c>
      <c r="C1190">
        <v>21</v>
      </c>
      <c r="D1190">
        <v>100.19</v>
      </c>
      <c r="E1190">
        <v>6</v>
      </c>
      <c r="F1190" s="6">
        <f>IFERROR(VLOOKUP(A1190,Orders!A:B,2,FALSE),"")</f>
        <v>38039</v>
      </c>
      <c r="G1190" s="6">
        <f>IFERROR(VLOOKUP(A1190,Orders!A:C,3,FALSE),"")</f>
        <v>38047</v>
      </c>
      <c r="H1190" s="6">
        <f>IFERROR(VLOOKUP(A1190,Orders!A:D,4,FALSE),"")</f>
        <v>38041</v>
      </c>
      <c r="I1190" t="str">
        <f>IFERROR(VLOOKUP(A1190,Orders!A:E,5,FALSE),"")</f>
        <v>Shipped</v>
      </c>
      <c r="J1190">
        <f>IFERROR(VLOOKUP(A1190,Orders!A:G,7,FALSE),"")</f>
        <v>298</v>
      </c>
      <c r="K1190">
        <f>IFERROR(VLOOKUP(J1190,Customers!A:L,12,FALSE),"")</f>
        <v>1702</v>
      </c>
      <c r="L1190">
        <f>IFERROR(VLOOKUP(J1190,Customers!A:M,13,FALSE),"")</f>
        <v>141300</v>
      </c>
      <c r="M1190" t="str">
        <f>IFERROR(VLOOKUP(J1190,Customers!A:H,8,FALSE),"")</f>
        <v>GenÃ¨ve</v>
      </c>
      <c r="N1190">
        <f>IFERROR(VLOOKUP(K1190,Employees!A:F,6,FALSE),"")</f>
        <v>4</v>
      </c>
      <c r="O1190" t="str">
        <f>IFERROR(VLOOKUP(N1190,Offices!A:B,2,FALSE),"")</f>
        <v>Paris</v>
      </c>
      <c r="P1190" s="6">
        <f>IFERROR(VLOOKUP(J1190,Payments!A:C,3,FALSE),"")</f>
        <v>38059</v>
      </c>
      <c r="Q1190">
        <f>IFERROR(VLOOKUP(J1190,Payments!A:D,4,FALSE),"")</f>
        <v>47375.92</v>
      </c>
      <c r="R1190" t="str">
        <f>IFERROR(VLOOKUP(B1190,Products!A:C,3,FALSE),"")</f>
        <v>Classic Cars</v>
      </c>
      <c r="S1190">
        <f>IFERROR(VLOOKUP(B1190,Products!A:G,7,FALSE),"")</f>
        <v>7323</v>
      </c>
      <c r="T1190">
        <f>IFERROR(VLOOKUP(B1190,Products!A:I,9,FALSE),"")</f>
        <v>115.16</v>
      </c>
      <c r="U1190">
        <f t="shared" si="144"/>
        <v>6</v>
      </c>
      <c r="V1190" t="str">
        <f t="shared" si="145"/>
        <v>Yes</v>
      </c>
      <c r="W1190">
        <f t="shared" si="146"/>
        <v>2004</v>
      </c>
      <c r="X1190">
        <f t="shared" si="147"/>
        <v>2</v>
      </c>
      <c r="Y1190">
        <f>IFERROR(VLOOKUP(B1190,Products!A:I,8,FALSE),"")</f>
        <v>58.73</v>
      </c>
      <c r="Z1190">
        <f t="shared" si="148"/>
        <v>2103.9899999999998</v>
      </c>
      <c r="AA1190">
        <f t="shared" si="149"/>
        <v>70.5942448493104</v>
      </c>
      <c r="AB1190">
        <f t="shared" si="150"/>
        <v>1</v>
      </c>
      <c r="AC1190">
        <f t="shared" si="151"/>
        <v>870.66</v>
      </c>
    </row>
    <row r="1191" spans="1:29">
      <c r="A1191">
        <v>10225</v>
      </c>
      <c r="B1191" t="s">
        <v>220</v>
      </c>
      <c r="C1191">
        <v>32</v>
      </c>
      <c r="D1191">
        <v>116.06</v>
      </c>
      <c r="E1191">
        <v>1</v>
      </c>
      <c r="F1191" s="6">
        <f>IFERROR(VLOOKUP(A1191,Orders!A:B,2,FALSE),"")</f>
        <v>38039</v>
      </c>
      <c r="G1191" s="6">
        <f>IFERROR(VLOOKUP(A1191,Orders!A:C,3,FALSE),"")</f>
        <v>38047</v>
      </c>
      <c r="H1191" s="6">
        <f>IFERROR(VLOOKUP(A1191,Orders!A:D,4,FALSE),"")</f>
        <v>38041</v>
      </c>
      <c r="I1191" t="str">
        <f>IFERROR(VLOOKUP(A1191,Orders!A:E,5,FALSE),"")</f>
        <v>Shipped</v>
      </c>
      <c r="J1191">
        <f>IFERROR(VLOOKUP(A1191,Orders!A:G,7,FALSE),"")</f>
        <v>298</v>
      </c>
      <c r="K1191">
        <f>IFERROR(VLOOKUP(J1191,Customers!A:L,12,FALSE),"")</f>
        <v>1702</v>
      </c>
      <c r="L1191">
        <f>IFERROR(VLOOKUP(J1191,Customers!A:M,13,FALSE),"")</f>
        <v>141300</v>
      </c>
      <c r="M1191" t="str">
        <f>IFERROR(VLOOKUP(J1191,Customers!A:H,8,FALSE),"")</f>
        <v>GenÃ¨ve</v>
      </c>
      <c r="N1191">
        <f>IFERROR(VLOOKUP(K1191,Employees!A:F,6,FALSE),"")</f>
        <v>4</v>
      </c>
      <c r="O1191" t="str">
        <f>IFERROR(VLOOKUP(N1191,Offices!A:B,2,FALSE),"")</f>
        <v>Paris</v>
      </c>
      <c r="P1191" s="6">
        <f>IFERROR(VLOOKUP(J1191,Payments!A:C,3,FALSE),"")</f>
        <v>38059</v>
      </c>
      <c r="Q1191">
        <f>IFERROR(VLOOKUP(J1191,Payments!A:D,4,FALSE),"")</f>
        <v>47375.92</v>
      </c>
      <c r="R1191" t="str">
        <f>IFERROR(VLOOKUP(B1191,Products!A:C,3,FALSE),"")</f>
        <v>Classic Cars</v>
      </c>
      <c r="S1191">
        <f>IFERROR(VLOOKUP(B1191,Products!A:G,7,FALSE),"")</f>
        <v>3975</v>
      </c>
      <c r="T1191">
        <f>IFERROR(VLOOKUP(B1191,Products!A:I,9,FALSE),"")</f>
        <v>141.54</v>
      </c>
      <c r="U1191">
        <f t="shared" si="144"/>
        <v>6</v>
      </c>
      <c r="V1191" t="str">
        <f t="shared" si="145"/>
        <v>Yes</v>
      </c>
      <c r="W1191">
        <f t="shared" si="146"/>
        <v>2004</v>
      </c>
      <c r="X1191">
        <f t="shared" si="147"/>
        <v>2</v>
      </c>
      <c r="Y1191">
        <f>IFERROR(VLOOKUP(B1191,Products!A:I,8,FALSE),"")</f>
        <v>83.51</v>
      </c>
      <c r="Z1191">
        <f t="shared" si="148"/>
        <v>3713.92</v>
      </c>
      <c r="AA1191">
        <f t="shared" si="149"/>
        <v>38.977367979882644</v>
      </c>
      <c r="AB1191">
        <f t="shared" si="150"/>
        <v>0</v>
      </c>
      <c r="AC1191">
        <f t="shared" si="151"/>
        <v>1041.5999999999999</v>
      </c>
    </row>
    <row r="1192" spans="1:29">
      <c r="A1192">
        <v>10225</v>
      </c>
      <c r="B1192" t="s">
        <v>208</v>
      </c>
      <c r="C1192">
        <v>47</v>
      </c>
      <c r="D1192">
        <v>71.61</v>
      </c>
      <c r="E1192">
        <v>5</v>
      </c>
      <c r="F1192" s="6">
        <f>IFERROR(VLOOKUP(A1192,Orders!A:B,2,FALSE),"")</f>
        <v>38039</v>
      </c>
      <c r="G1192" s="6">
        <f>IFERROR(VLOOKUP(A1192,Orders!A:C,3,FALSE),"")</f>
        <v>38047</v>
      </c>
      <c r="H1192" s="6">
        <f>IFERROR(VLOOKUP(A1192,Orders!A:D,4,FALSE),"")</f>
        <v>38041</v>
      </c>
      <c r="I1192" t="str">
        <f>IFERROR(VLOOKUP(A1192,Orders!A:E,5,FALSE),"")</f>
        <v>Shipped</v>
      </c>
      <c r="J1192">
        <f>IFERROR(VLOOKUP(A1192,Orders!A:G,7,FALSE),"")</f>
        <v>298</v>
      </c>
      <c r="K1192">
        <f>IFERROR(VLOOKUP(J1192,Customers!A:L,12,FALSE),"")</f>
        <v>1702</v>
      </c>
      <c r="L1192">
        <f>IFERROR(VLOOKUP(J1192,Customers!A:M,13,FALSE),"")</f>
        <v>141300</v>
      </c>
      <c r="M1192" t="str">
        <f>IFERROR(VLOOKUP(J1192,Customers!A:H,8,FALSE),"")</f>
        <v>GenÃ¨ve</v>
      </c>
      <c r="N1192">
        <f>IFERROR(VLOOKUP(K1192,Employees!A:F,6,FALSE),"")</f>
        <v>4</v>
      </c>
      <c r="O1192" t="str">
        <f>IFERROR(VLOOKUP(N1192,Offices!A:B,2,FALSE),"")</f>
        <v>Paris</v>
      </c>
      <c r="P1192" s="6">
        <f>IFERROR(VLOOKUP(J1192,Payments!A:C,3,FALSE),"")</f>
        <v>38059</v>
      </c>
      <c r="Q1192">
        <f>IFERROR(VLOOKUP(J1192,Payments!A:D,4,FALSE),"")</f>
        <v>47375.92</v>
      </c>
      <c r="R1192" t="str">
        <f>IFERROR(VLOOKUP(B1192,Products!A:C,3,FALSE),"")</f>
        <v>Classic Cars</v>
      </c>
      <c r="S1192">
        <f>IFERROR(VLOOKUP(B1192,Products!A:G,7,FALSE),"")</f>
        <v>8826</v>
      </c>
      <c r="T1192">
        <f>IFERROR(VLOOKUP(B1192,Products!A:I,9,FALSE),"")</f>
        <v>77</v>
      </c>
      <c r="U1192">
        <f t="shared" si="144"/>
        <v>6</v>
      </c>
      <c r="V1192" t="str">
        <f t="shared" si="145"/>
        <v>Yes</v>
      </c>
      <c r="W1192">
        <f t="shared" si="146"/>
        <v>2004</v>
      </c>
      <c r="X1192">
        <f t="shared" si="147"/>
        <v>2</v>
      </c>
      <c r="Y1192">
        <f>IFERROR(VLOOKUP(B1192,Products!A:I,8,FALSE),"")</f>
        <v>53.9</v>
      </c>
      <c r="Z1192">
        <f t="shared" si="148"/>
        <v>3365.67</v>
      </c>
      <c r="AA1192">
        <f t="shared" si="149"/>
        <v>32.857142857142854</v>
      </c>
      <c r="AB1192">
        <f t="shared" si="150"/>
        <v>0</v>
      </c>
      <c r="AC1192">
        <f t="shared" si="151"/>
        <v>832.37</v>
      </c>
    </row>
    <row r="1193" spans="1:29">
      <c r="A1193">
        <v>10225</v>
      </c>
      <c r="B1193" t="s">
        <v>154</v>
      </c>
      <c r="C1193">
        <v>43</v>
      </c>
      <c r="D1193">
        <v>162.57</v>
      </c>
      <c r="E1193">
        <v>2</v>
      </c>
      <c r="F1193" s="6">
        <f>IFERROR(VLOOKUP(A1193,Orders!A:B,2,FALSE),"")</f>
        <v>38039</v>
      </c>
      <c r="G1193" s="6">
        <f>IFERROR(VLOOKUP(A1193,Orders!A:C,3,FALSE),"")</f>
        <v>38047</v>
      </c>
      <c r="H1193" s="6">
        <f>IFERROR(VLOOKUP(A1193,Orders!A:D,4,FALSE),"")</f>
        <v>38041</v>
      </c>
      <c r="I1193" t="str">
        <f>IFERROR(VLOOKUP(A1193,Orders!A:E,5,FALSE),"")</f>
        <v>Shipped</v>
      </c>
      <c r="J1193">
        <f>IFERROR(VLOOKUP(A1193,Orders!A:G,7,FALSE),"")</f>
        <v>298</v>
      </c>
      <c r="K1193">
        <f>IFERROR(VLOOKUP(J1193,Customers!A:L,12,FALSE),"")</f>
        <v>1702</v>
      </c>
      <c r="L1193">
        <f>IFERROR(VLOOKUP(J1193,Customers!A:M,13,FALSE),"")</f>
        <v>141300</v>
      </c>
      <c r="M1193" t="str">
        <f>IFERROR(VLOOKUP(J1193,Customers!A:H,8,FALSE),"")</f>
        <v>GenÃ¨ve</v>
      </c>
      <c r="N1193">
        <f>IFERROR(VLOOKUP(K1193,Employees!A:F,6,FALSE),"")</f>
        <v>4</v>
      </c>
      <c r="O1193" t="str">
        <f>IFERROR(VLOOKUP(N1193,Offices!A:B,2,FALSE),"")</f>
        <v>Paris</v>
      </c>
      <c r="P1193" s="6">
        <f>IFERROR(VLOOKUP(J1193,Payments!A:C,3,FALSE),"")</f>
        <v>38059</v>
      </c>
      <c r="Q1193">
        <f>IFERROR(VLOOKUP(J1193,Payments!A:D,4,FALSE),"")</f>
        <v>47375.92</v>
      </c>
      <c r="R1193" t="str">
        <f>IFERROR(VLOOKUP(B1193,Products!A:C,3,FALSE),"")</f>
        <v>Classic Cars</v>
      </c>
      <c r="S1193">
        <f>IFERROR(VLOOKUP(B1193,Products!A:G,7,FALSE),"")</f>
        <v>8347</v>
      </c>
      <c r="T1193">
        <f>IFERROR(VLOOKUP(B1193,Products!A:I,9,FALSE),"")</f>
        <v>169.34</v>
      </c>
      <c r="U1193">
        <f t="shared" si="144"/>
        <v>6</v>
      </c>
      <c r="V1193" t="str">
        <f t="shared" si="145"/>
        <v>Yes</v>
      </c>
      <c r="W1193">
        <f t="shared" si="146"/>
        <v>2004</v>
      </c>
      <c r="X1193">
        <f t="shared" si="147"/>
        <v>2</v>
      </c>
      <c r="Y1193">
        <f>IFERROR(VLOOKUP(B1193,Products!A:I,8,FALSE),"")</f>
        <v>77.900000000000006</v>
      </c>
      <c r="Z1193">
        <f t="shared" si="148"/>
        <v>6990.5099999999993</v>
      </c>
      <c r="AA1193">
        <f t="shared" si="149"/>
        <v>108.69062901155324</v>
      </c>
      <c r="AB1193">
        <f t="shared" si="150"/>
        <v>1</v>
      </c>
      <c r="AC1193">
        <f t="shared" si="151"/>
        <v>3640.8099999999995</v>
      </c>
    </row>
    <row r="1194" spans="1:29">
      <c r="A1194">
        <v>10225</v>
      </c>
      <c r="B1194" t="s">
        <v>209</v>
      </c>
      <c r="C1194">
        <v>37</v>
      </c>
      <c r="D1194">
        <v>69.959999999999994</v>
      </c>
      <c r="E1194">
        <v>12</v>
      </c>
      <c r="F1194" s="6">
        <f>IFERROR(VLOOKUP(A1194,Orders!A:B,2,FALSE),"")</f>
        <v>38039</v>
      </c>
      <c r="G1194" s="6">
        <f>IFERROR(VLOOKUP(A1194,Orders!A:C,3,FALSE),"")</f>
        <v>38047</v>
      </c>
      <c r="H1194" s="6">
        <f>IFERROR(VLOOKUP(A1194,Orders!A:D,4,FALSE),"")</f>
        <v>38041</v>
      </c>
      <c r="I1194" t="str">
        <f>IFERROR(VLOOKUP(A1194,Orders!A:E,5,FALSE),"")</f>
        <v>Shipped</v>
      </c>
      <c r="J1194">
        <f>IFERROR(VLOOKUP(A1194,Orders!A:G,7,FALSE),"")</f>
        <v>298</v>
      </c>
      <c r="K1194">
        <f>IFERROR(VLOOKUP(J1194,Customers!A:L,12,FALSE),"")</f>
        <v>1702</v>
      </c>
      <c r="L1194">
        <f>IFERROR(VLOOKUP(J1194,Customers!A:M,13,FALSE),"")</f>
        <v>141300</v>
      </c>
      <c r="M1194" t="str">
        <f>IFERROR(VLOOKUP(J1194,Customers!A:H,8,FALSE),"")</f>
        <v>GenÃ¨ve</v>
      </c>
      <c r="N1194">
        <f>IFERROR(VLOOKUP(K1194,Employees!A:F,6,FALSE),"")</f>
        <v>4</v>
      </c>
      <c r="O1194" t="str">
        <f>IFERROR(VLOOKUP(N1194,Offices!A:B,2,FALSE),"")</f>
        <v>Paris</v>
      </c>
      <c r="P1194" s="6">
        <f>IFERROR(VLOOKUP(J1194,Payments!A:C,3,FALSE),"")</f>
        <v>38059</v>
      </c>
      <c r="Q1194">
        <f>IFERROR(VLOOKUP(J1194,Payments!A:D,4,FALSE),"")</f>
        <v>47375.92</v>
      </c>
      <c r="R1194" t="str">
        <f>IFERROR(VLOOKUP(B1194,Products!A:C,3,FALSE),"")</f>
        <v>Classic Cars</v>
      </c>
      <c r="S1194">
        <f>IFERROR(VLOOKUP(B1194,Products!A:G,7,FALSE),"")</f>
        <v>1917</v>
      </c>
      <c r="T1194">
        <f>IFERROR(VLOOKUP(B1194,Products!A:I,9,FALSE),"")</f>
        <v>80.41</v>
      </c>
      <c r="U1194">
        <f t="shared" si="144"/>
        <v>6</v>
      </c>
      <c r="V1194" t="str">
        <f t="shared" si="145"/>
        <v>Yes</v>
      </c>
      <c r="W1194">
        <f t="shared" si="146"/>
        <v>2004</v>
      </c>
      <c r="X1194">
        <f t="shared" si="147"/>
        <v>2</v>
      </c>
      <c r="Y1194">
        <f>IFERROR(VLOOKUP(B1194,Products!A:I,8,FALSE),"")</f>
        <v>49.05</v>
      </c>
      <c r="Z1194">
        <f t="shared" si="148"/>
        <v>2588.52</v>
      </c>
      <c r="AA1194">
        <f t="shared" si="149"/>
        <v>42.629969418960236</v>
      </c>
      <c r="AB1194">
        <f t="shared" si="150"/>
        <v>0</v>
      </c>
      <c r="AC1194">
        <f t="shared" si="151"/>
        <v>773.66999999999985</v>
      </c>
    </row>
    <row r="1195" spans="1:29">
      <c r="A1195">
        <v>10225</v>
      </c>
      <c r="B1195" t="s">
        <v>210</v>
      </c>
      <c r="C1195">
        <v>27</v>
      </c>
      <c r="D1195">
        <v>119.06</v>
      </c>
      <c r="E1195">
        <v>11</v>
      </c>
      <c r="F1195" s="6">
        <f>IFERROR(VLOOKUP(A1195,Orders!A:B,2,FALSE),"")</f>
        <v>38039</v>
      </c>
      <c r="G1195" s="6">
        <f>IFERROR(VLOOKUP(A1195,Orders!A:C,3,FALSE),"")</f>
        <v>38047</v>
      </c>
      <c r="H1195" s="6">
        <f>IFERROR(VLOOKUP(A1195,Orders!A:D,4,FALSE),"")</f>
        <v>38041</v>
      </c>
      <c r="I1195" t="str">
        <f>IFERROR(VLOOKUP(A1195,Orders!A:E,5,FALSE),"")</f>
        <v>Shipped</v>
      </c>
      <c r="J1195">
        <f>IFERROR(VLOOKUP(A1195,Orders!A:G,7,FALSE),"")</f>
        <v>298</v>
      </c>
      <c r="K1195">
        <f>IFERROR(VLOOKUP(J1195,Customers!A:L,12,FALSE),"")</f>
        <v>1702</v>
      </c>
      <c r="L1195">
        <f>IFERROR(VLOOKUP(J1195,Customers!A:M,13,FALSE),"")</f>
        <v>141300</v>
      </c>
      <c r="M1195" t="str">
        <f>IFERROR(VLOOKUP(J1195,Customers!A:H,8,FALSE),"")</f>
        <v>GenÃ¨ve</v>
      </c>
      <c r="N1195">
        <f>IFERROR(VLOOKUP(K1195,Employees!A:F,6,FALSE),"")</f>
        <v>4</v>
      </c>
      <c r="O1195" t="str">
        <f>IFERROR(VLOOKUP(N1195,Offices!A:B,2,FALSE),"")</f>
        <v>Paris</v>
      </c>
      <c r="P1195" s="6">
        <f>IFERROR(VLOOKUP(J1195,Payments!A:C,3,FALSE),"")</f>
        <v>38059</v>
      </c>
      <c r="Q1195">
        <f>IFERROR(VLOOKUP(J1195,Payments!A:D,4,FALSE),"")</f>
        <v>47375.92</v>
      </c>
      <c r="R1195" t="str">
        <f>IFERROR(VLOOKUP(B1195,Products!A:C,3,FALSE),"")</f>
        <v>Classic Cars</v>
      </c>
      <c r="S1195">
        <f>IFERROR(VLOOKUP(B1195,Products!A:G,7,FALSE),"")</f>
        <v>9127</v>
      </c>
      <c r="T1195">
        <f>IFERROR(VLOOKUP(B1195,Products!A:I,9,FALSE),"")</f>
        <v>146.99</v>
      </c>
      <c r="U1195">
        <f t="shared" si="144"/>
        <v>6</v>
      </c>
      <c r="V1195" t="str">
        <f t="shared" si="145"/>
        <v>Yes</v>
      </c>
      <c r="W1195">
        <f t="shared" si="146"/>
        <v>2004</v>
      </c>
      <c r="X1195">
        <f t="shared" si="147"/>
        <v>2</v>
      </c>
      <c r="Y1195">
        <f>IFERROR(VLOOKUP(B1195,Products!A:I,8,FALSE),"")</f>
        <v>73.489999999999995</v>
      </c>
      <c r="Z1195">
        <f t="shared" si="148"/>
        <v>3214.62</v>
      </c>
      <c r="AA1195">
        <f t="shared" si="149"/>
        <v>62.008436521975796</v>
      </c>
      <c r="AB1195">
        <f t="shared" si="150"/>
        <v>0</v>
      </c>
      <c r="AC1195">
        <f t="shared" si="151"/>
        <v>1230.3900000000001</v>
      </c>
    </row>
    <row r="1196" spans="1:29">
      <c r="A1196">
        <v>10225</v>
      </c>
      <c r="B1196" t="s">
        <v>212</v>
      </c>
      <c r="C1196">
        <v>35</v>
      </c>
      <c r="D1196">
        <v>135.41</v>
      </c>
      <c r="E1196">
        <v>14</v>
      </c>
      <c r="F1196" s="6">
        <f>IFERROR(VLOOKUP(A1196,Orders!A:B,2,FALSE),"")</f>
        <v>38039</v>
      </c>
      <c r="G1196" s="6">
        <f>IFERROR(VLOOKUP(A1196,Orders!A:C,3,FALSE),"")</f>
        <v>38047</v>
      </c>
      <c r="H1196" s="6">
        <f>IFERROR(VLOOKUP(A1196,Orders!A:D,4,FALSE),"")</f>
        <v>38041</v>
      </c>
      <c r="I1196" t="str">
        <f>IFERROR(VLOOKUP(A1196,Orders!A:E,5,FALSE),"")</f>
        <v>Shipped</v>
      </c>
      <c r="J1196">
        <f>IFERROR(VLOOKUP(A1196,Orders!A:G,7,FALSE),"")</f>
        <v>298</v>
      </c>
      <c r="K1196">
        <f>IFERROR(VLOOKUP(J1196,Customers!A:L,12,FALSE),"")</f>
        <v>1702</v>
      </c>
      <c r="L1196">
        <f>IFERROR(VLOOKUP(J1196,Customers!A:M,13,FALSE),"")</f>
        <v>141300</v>
      </c>
      <c r="M1196" t="str">
        <f>IFERROR(VLOOKUP(J1196,Customers!A:H,8,FALSE),"")</f>
        <v>GenÃ¨ve</v>
      </c>
      <c r="N1196">
        <f>IFERROR(VLOOKUP(K1196,Employees!A:F,6,FALSE),"")</f>
        <v>4</v>
      </c>
      <c r="O1196" t="str">
        <f>IFERROR(VLOOKUP(N1196,Offices!A:B,2,FALSE),"")</f>
        <v>Paris</v>
      </c>
      <c r="P1196" s="6">
        <f>IFERROR(VLOOKUP(J1196,Payments!A:C,3,FALSE),"")</f>
        <v>38059</v>
      </c>
      <c r="Q1196">
        <f>IFERROR(VLOOKUP(J1196,Payments!A:D,4,FALSE),"")</f>
        <v>47375.92</v>
      </c>
      <c r="R1196" t="str">
        <f>IFERROR(VLOOKUP(B1196,Products!A:C,3,FALSE),"")</f>
        <v>Classic Cars</v>
      </c>
      <c r="S1196">
        <f>IFERROR(VLOOKUP(B1196,Products!A:G,7,FALSE),"")</f>
        <v>1249</v>
      </c>
      <c r="T1196">
        <f>IFERROR(VLOOKUP(B1196,Products!A:I,9,FALSE),"")</f>
        <v>148.80000000000001</v>
      </c>
      <c r="U1196">
        <f t="shared" si="144"/>
        <v>6</v>
      </c>
      <c r="V1196" t="str">
        <f t="shared" si="145"/>
        <v>Yes</v>
      </c>
      <c r="W1196">
        <f t="shared" si="146"/>
        <v>2004</v>
      </c>
      <c r="X1196">
        <f t="shared" si="147"/>
        <v>2</v>
      </c>
      <c r="Y1196">
        <f>IFERROR(VLOOKUP(B1196,Products!A:I,8,FALSE),"")</f>
        <v>69.930000000000007</v>
      </c>
      <c r="Z1196">
        <f t="shared" si="148"/>
        <v>4739.3499999999995</v>
      </c>
      <c r="AA1196">
        <f t="shared" si="149"/>
        <v>93.636493636493611</v>
      </c>
      <c r="AB1196">
        <f t="shared" si="150"/>
        <v>1</v>
      </c>
      <c r="AC1196">
        <f t="shared" si="151"/>
        <v>2291.7999999999997</v>
      </c>
    </row>
    <row r="1197" spans="1:29">
      <c r="A1197">
        <v>10225</v>
      </c>
      <c r="B1197" t="s">
        <v>224</v>
      </c>
      <c r="C1197">
        <v>42</v>
      </c>
      <c r="D1197">
        <v>34.74</v>
      </c>
      <c r="E1197">
        <v>3</v>
      </c>
      <c r="F1197" s="6">
        <f>IFERROR(VLOOKUP(A1197,Orders!A:B,2,FALSE),"")</f>
        <v>38039</v>
      </c>
      <c r="G1197" s="6">
        <f>IFERROR(VLOOKUP(A1197,Orders!A:C,3,FALSE),"")</f>
        <v>38047</v>
      </c>
      <c r="H1197" s="6">
        <f>IFERROR(VLOOKUP(A1197,Orders!A:D,4,FALSE),"")</f>
        <v>38041</v>
      </c>
      <c r="I1197" t="str">
        <f>IFERROR(VLOOKUP(A1197,Orders!A:E,5,FALSE),"")</f>
        <v>Shipped</v>
      </c>
      <c r="J1197">
        <f>IFERROR(VLOOKUP(A1197,Orders!A:G,7,FALSE),"")</f>
        <v>298</v>
      </c>
      <c r="K1197">
        <f>IFERROR(VLOOKUP(J1197,Customers!A:L,12,FALSE),"")</f>
        <v>1702</v>
      </c>
      <c r="L1197">
        <f>IFERROR(VLOOKUP(J1197,Customers!A:M,13,FALSE),"")</f>
        <v>141300</v>
      </c>
      <c r="M1197" t="str">
        <f>IFERROR(VLOOKUP(J1197,Customers!A:H,8,FALSE),"")</f>
        <v>GenÃ¨ve</v>
      </c>
      <c r="N1197">
        <f>IFERROR(VLOOKUP(K1197,Employees!A:F,6,FALSE),"")</f>
        <v>4</v>
      </c>
      <c r="O1197" t="str">
        <f>IFERROR(VLOOKUP(N1197,Offices!A:B,2,FALSE),"")</f>
        <v>Paris</v>
      </c>
      <c r="P1197" s="6">
        <f>IFERROR(VLOOKUP(J1197,Payments!A:C,3,FALSE),"")</f>
        <v>38059</v>
      </c>
      <c r="Q1197">
        <f>IFERROR(VLOOKUP(J1197,Payments!A:D,4,FALSE),"")</f>
        <v>47375.92</v>
      </c>
      <c r="R1197" t="str">
        <f>IFERROR(VLOOKUP(B1197,Products!A:C,3,FALSE),"")</f>
        <v>Classic Cars</v>
      </c>
      <c r="S1197">
        <f>IFERROR(VLOOKUP(B1197,Products!A:G,7,FALSE),"")</f>
        <v>7723</v>
      </c>
      <c r="T1197">
        <f>IFERROR(VLOOKUP(B1197,Products!A:I,9,FALSE),"")</f>
        <v>37.76</v>
      </c>
      <c r="U1197">
        <f t="shared" si="144"/>
        <v>6</v>
      </c>
      <c r="V1197" t="str">
        <f t="shared" si="145"/>
        <v>Yes</v>
      </c>
      <c r="W1197">
        <f t="shared" si="146"/>
        <v>2004</v>
      </c>
      <c r="X1197">
        <f t="shared" si="147"/>
        <v>2</v>
      </c>
      <c r="Y1197">
        <f>IFERROR(VLOOKUP(B1197,Products!A:I,8,FALSE),"")</f>
        <v>16.239999999999998</v>
      </c>
      <c r="Z1197">
        <f t="shared" si="148"/>
        <v>1459.0800000000002</v>
      </c>
      <c r="AA1197">
        <f t="shared" si="149"/>
        <v>113.9162561576355</v>
      </c>
      <c r="AB1197">
        <f t="shared" si="150"/>
        <v>1</v>
      </c>
      <c r="AC1197">
        <f t="shared" si="151"/>
        <v>777.00000000000011</v>
      </c>
    </row>
    <row r="1198" spans="1:29">
      <c r="A1198">
        <v>10225</v>
      </c>
      <c r="B1198" t="s">
        <v>214</v>
      </c>
      <c r="C1198">
        <v>24</v>
      </c>
      <c r="D1198">
        <v>51.43</v>
      </c>
      <c r="E1198">
        <v>8</v>
      </c>
      <c r="F1198" s="6">
        <f>IFERROR(VLOOKUP(A1198,Orders!A:B,2,FALSE),"")</f>
        <v>38039</v>
      </c>
      <c r="G1198" s="6">
        <f>IFERROR(VLOOKUP(A1198,Orders!A:C,3,FALSE),"")</f>
        <v>38047</v>
      </c>
      <c r="H1198" s="6">
        <f>IFERROR(VLOOKUP(A1198,Orders!A:D,4,FALSE),"")</f>
        <v>38041</v>
      </c>
      <c r="I1198" t="str">
        <f>IFERROR(VLOOKUP(A1198,Orders!A:E,5,FALSE),"")</f>
        <v>Shipped</v>
      </c>
      <c r="J1198">
        <f>IFERROR(VLOOKUP(A1198,Orders!A:G,7,FALSE),"")</f>
        <v>298</v>
      </c>
      <c r="K1198">
        <f>IFERROR(VLOOKUP(J1198,Customers!A:L,12,FALSE),"")</f>
        <v>1702</v>
      </c>
      <c r="L1198">
        <f>IFERROR(VLOOKUP(J1198,Customers!A:M,13,FALSE),"")</f>
        <v>141300</v>
      </c>
      <c r="M1198" t="str">
        <f>IFERROR(VLOOKUP(J1198,Customers!A:H,8,FALSE),"")</f>
        <v>GenÃ¨ve</v>
      </c>
      <c r="N1198">
        <f>IFERROR(VLOOKUP(K1198,Employees!A:F,6,FALSE),"")</f>
        <v>4</v>
      </c>
      <c r="O1198" t="str">
        <f>IFERROR(VLOOKUP(N1198,Offices!A:B,2,FALSE),"")</f>
        <v>Paris</v>
      </c>
      <c r="P1198" s="6">
        <f>IFERROR(VLOOKUP(J1198,Payments!A:C,3,FALSE),"")</f>
        <v>38059</v>
      </c>
      <c r="Q1198">
        <f>IFERROR(VLOOKUP(J1198,Payments!A:D,4,FALSE),"")</f>
        <v>47375.92</v>
      </c>
      <c r="R1198" t="str">
        <f>IFERROR(VLOOKUP(B1198,Products!A:C,3,FALSE),"")</f>
        <v>Classic Cars</v>
      </c>
      <c r="S1198">
        <f>IFERROR(VLOOKUP(B1198,Products!A:G,7,FALSE),"")</f>
        <v>7995</v>
      </c>
      <c r="T1198">
        <f>IFERROR(VLOOKUP(B1198,Products!A:I,9,FALSE),"")</f>
        <v>61.23</v>
      </c>
      <c r="U1198">
        <f t="shared" si="144"/>
        <v>6</v>
      </c>
      <c r="V1198" t="str">
        <f t="shared" si="145"/>
        <v>Yes</v>
      </c>
      <c r="W1198">
        <f t="shared" si="146"/>
        <v>2004</v>
      </c>
      <c r="X1198">
        <f t="shared" si="147"/>
        <v>2</v>
      </c>
      <c r="Y1198">
        <f>IFERROR(VLOOKUP(B1198,Products!A:I,8,FALSE),"")</f>
        <v>38.58</v>
      </c>
      <c r="Z1198">
        <f t="shared" si="148"/>
        <v>1234.32</v>
      </c>
      <c r="AA1198">
        <f t="shared" si="149"/>
        <v>33.307413167444281</v>
      </c>
      <c r="AB1198">
        <f t="shared" si="150"/>
        <v>0</v>
      </c>
      <c r="AC1198">
        <f t="shared" si="151"/>
        <v>308.40000000000003</v>
      </c>
    </row>
    <row r="1199" spans="1:29">
      <c r="A1199">
        <v>10225</v>
      </c>
      <c r="B1199" t="s">
        <v>215</v>
      </c>
      <c r="C1199">
        <v>40</v>
      </c>
      <c r="D1199">
        <v>130.6</v>
      </c>
      <c r="E1199">
        <v>4</v>
      </c>
      <c r="F1199" s="6">
        <f>IFERROR(VLOOKUP(A1199,Orders!A:B,2,FALSE),"")</f>
        <v>38039</v>
      </c>
      <c r="G1199" s="6">
        <f>IFERROR(VLOOKUP(A1199,Orders!A:C,3,FALSE),"")</f>
        <v>38047</v>
      </c>
      <c r="H1199" s="6">
        <f>IFERROR(VLOOKUP(A1199,Orders!A:D,4,FALSE),"")</f>
        <v>38041</v>
      </c>
      <c r="I1199" t="str">
        <f>IFERROR(VLOOKUP(A1199,Orders!A:E,5,FALSE),"")</f>
        <v>Shipped</v>
      </c>
      <c r="J1199">
        <f>IFERROR(VLOOKUP(A1199,Orders!A:G,7,FALSE),"")</f>
        <v>298</v>
      </c>
      <c r="K1199">
        <f>IFERROR(VLOOKUP(J1199,Customers!A:L,12,FALSE),"")</f>
        <v>1702</v>
      </c>
      <c r="L1199">
        <f>IFERROR(VLOOKUP(J1199,Customers!A:M,13,FALSE),"")</f>
        <v>141300</v>
      </c>
      <c r="M1199" t="str">
        <f>IFERROR(VLOOKUP(J1199,Customers!A:H,8,FALSE),"")</f>
        <v>GenÃ¨ve</v>
      </c>
      <c r="N1199">
        <f>IFERROR(VLOOKUP(K1199,Employees!A:F,6,FALSE),"")</f>
        <v>4</v>
      </c>
      <c r="O1199" t="str">
        <f>IFERROR(VLOOKUP(N1199,Offices!A:B,2,FALSE),"")</f>
        <v>Paris</v>
      </c>
      <c r="P1199" s="6">
        <f>IFERROR(VLOOKUP(J1199,Payments!A:C,3,FALSE),"")</f>
        <v>38059</v>
      </c>
      <c r="Q1199">
        <f>IFERROR(VLOOKUP(J1199,Payments!A:D,4,FALSE),"")</f>
        <v>47375.92</v>
      </c>
      <c r="R1199" t="str">
        <f>IFERROR(VLOOKUP(B1199,Products!A:C,3,FALSE),"")</f>
        <v>Classic Cars</v>
      </c>
      <c r="S1199">
        <f>IFERROR(VLOOKUP(B1199,Products!A:G,7,FALSE),"")</f>
        <v>6600</v>
      </c>
      <c r="T1199">
        <f>IFERROR(VLOOKUP(B1199,Products!A:I,9,FALSE),"")</f>
        <v>140.43</v>
      </c>
      <c r="U1199">
        <f t="shared" si="144"/>
        <v>6</v>
      </c>
      <c r="V1199" t="str">
        <f t="shared" si="145"/>
        <v>Yes</v>
      </c>
      <c r="W1199">
        <f t="shared" si="146"/>
        <v>2004</v>
      </c>
      <c r="X1199">
        <f t="shared" si="147"/>
        <v>2</v>
      </c>
      <c r="Y1199">
        <f>IFERROR(VLOOKUP(B1199,Products!A:I,8,FALSE),"")</f>
        <v>98.3</v>
      </c>
      <c r="Z1199">
        <f t="shared" si="148"/>
        <v>5224</v>
      </c>
      <c r="AA1199">
        <f t="shared" si="149"/>
        <v>32.858596134282806</v>
      </c>
      <c r="AB1199">
        <f t="shared" si="150"/>
        <v>0</v>
      </c>
      <c r="AC1199">
        <f t="shared" si="151"/>
        <v>1292</v>
      </c>
    </row>
    <row r="1200" spans="1:29">
      <c r="A1200">
        <v>10225</v>
      </c>
      <c r="B1200" t="s">
        <v>216</v>
      </c>
      <c r="C1200">
        <v>46</v>
      </c>
      <c r="D1200">
        <v>77.61</v>
      </c>
      <c r="E1200">
        <v>13</v>
      </c>
      <c r="F1200" s="6">
        <f>IFERROR(VLOOKUP(A1200,Orders!A:B,2,FALSE),"")</f>
        <v>38039</v>
      </c>
      <c r="G1200" s="6">
        <f>IFERROR(VLOOKUP(A1200,Orders!A:C,3,FALSE),"")</f>
        <v>38047</v>
      </c>
      <c r="H1200" s="6">
        <f>IFERROR(VLOOKUP(A1200,Orders!A:D,4,FALSE),"")</f>
        <v>38041</v>
      </c>
      <c r="I1200" t="str">
        <f>IFERROR(VLOOKUP(A1200,Orders!A:E,5,FALSE),"")</f>
        <v>Shipped</v>
      </c>
      <c r="J1200">
        <f>IFERROR(VLOOKUP(A1200,Orders!A:G,7,FALSE),"")</f>
        <v>298</v>
      </c>
      <c r="K1200">
        <f>IFERROR(VLOOKUP(J1200,Customers!A:L,12,FALSE),"")</f>
        <v>1702</v>
      </c>
      <c r="L1200">
        <f>IFERROR(VLOOKUP(J1200,Customers!A:M,13,FALSE),"")</f>
        <v>141300</v>
      </c>
      <c r="M1200" t="str">
        <f>IFERROR(VLOOKUP(J1200,Customers!A:H,8,FALSE),"")</f>
        <v>GenÃ¨ve</v>
      </c>
      <c r="N1200">
        <f>IFERROR(VLOOKUP(K1200,Employees!A:F,6,FALSE),"")</f>
        <v>4</v>
      </c>
      <c r="O1200" t="str">
        <f>IFERROR(VLOOKUP(N1200,Offices!A:B,2,FALSE),"")</f>
        <v>Paris</v>
      </c>
      <c r="P1200" s="6">
        <f>IFERROR(VLOOKUP(J1200,Payments!A:C,3,FALSE),"")</f>
        <v>38059</v>
      </c>
      <c r="Q1200">
        <f>IFERROR(VLOOKUP(J1200,Payments!A:D,4,FALSE),"")</f>
        <v>47375.92</v>
      </c>
      <c r="R1200" t="str">
        <f>IFERROR(VLOOKUP(B1200,Products!A:C,3,FALSE),"")</f>
        <v>Classic Cars</v>
      </c>
      <c r="S1200">
        <f>IFERROR(VLOOKUP(B1200,Products!A:G,7,FALSE),"")</f>
        <v>7869</v>
      </c>
      <c r="T1200">
        <f>IFERROR(VLOOKUP(B1200,Products!A:I,9,FALSE),"")</f>
        <v>80.84</v>
      </c>
      <c r="U1200">
        <f t="shared" si="144"/>
        <v>6</v>
      </c>
      <c r="V1200" t="str">
        <f t="shared" si="145"/>
        <v>Yes</v>
      </c>
      <c r="W1200">
        <f t="shared" si="146"/>
        <v>2004</v>
      </c>
      <c r="X1200">
        <f t="shared" si="147"/>
        <v>2</v>
      </c>
      <c r="Y1200">
        <f>IFERROR(VLOOKUP(B1200,Products!A:I,8,FALSE),"")</f>
        <v>32.33</v>
      </c>
      <c r="Z1200">
        <f t="shared" si="148"/>
        <v>3570.06</v>
      </c>
      <c r="AA1200">
        <f t="shared" si="149"/>
        <v>140.05567584287041</v>
      </c>
      <c r="AB1200">
        <f t="shared" si="150"/>
        <v>1</v>
      </c>
      <c r="AC1200">
        <f t="shared" si="151"/>
        <v>2082.88</v>
      </c>
    </row>
    <row r="1201" spans="1:29">
      <c r="A1201">
        <v>10226</v>
      </c>
      <c r="B1201" t="s">
        <v>225</v>
      </c>
      <c r="C1201">
        <v>38</v>
      </c>
      <c r="D1201">
        <v>108.26</v>
      </c>
      <c r="E1201">
        <v>4</v>
      </c>
      <c r="F1201" s="6">
        <f>IFERROR(VLOOKUP(A1201,Orders!A:B,2,FALSE),"")</f>
        <v>38043</v>
      </c>
      <c r="G1201" s="6">
        <f>IFERROR(VLOOKUP(A1201,Orders!A:C,3,FALSE),"")</f>
        <v>38052</v>
      </c>
      <c r="H1201" s="6">
        <f>IFERROR(VLOOKUP(A1201,Orders!A:D,4,FALSE),"")</f>
        <v>38048</v>
      </c>
      <c r="I1201" t="str">
        <f>IFERROR(VLOOKUP(A1201,Orders!A:E,5,FALSE),"")</f>
        <v>Shipped</v>
      </c>
      <c r="J1201">
        <f>IFERROR(VLOOKUP(A1201,Orders!A:G,7,FALSE),"")</f>
        <v>239</v>
      </c>
      <c r="K1201">
        <f>IFERROR(VLOOKUP(J1201,Customers!A:L,12,FALSE),"")</f>
        <v>1166</v>
      </c>
      <c r="L1201">
        <f>IFERROR(VLOOKUP(J1201,Customers!A:M,13,FALSE),"")</f>
        <v>105000</v>
      </c>
      <c r="M1201" t="str">
        <f>IFERROR(VLOOKUP(J1201,Customers!A:H,8,FALSE),"")</f>
        <v>San Diego</v>
      </c>
      <c r="N1201">
        <f>IFERROR(VLOOKUP(K1201,Employees!A:F,6,FALSE),"")</f>
        <v>1</v>
      </c>
      <c r="O1201" t="str">
        <f>IFERROR(VLOOKUP(N1201,Offices!A:B,2,FALSE),"")</f>
        <v>San Francisco</v>
      </c>
      <c r="P1201" s="6">
        <f>IFERROR(VLOOKUP(J1201,Payments!A:C,3,FALSE),"")</f>
        <v>38061</v>
      </c>
      <c r="Q1201">
        <f>IFERROR(VLOOKUP(J1201,Payments!A:D,4,FALSE),"")</f>
        <v>80375.240000000005</v>
      </c>
      <c r="R1201" t="str">
        <f>IFERROR(VLOOKUP(B1201,Products!A:C,3,FALSE),"")</f>
        <v>Classic Cars</v>
      </c>
      <c r="S1201">
        <f>IFERROR(VLOOKUP(B1201,Products!A:G,7,FALSE),"")</f>
        <v>9042</v>
      </c>
      <c r="T1201">
        <f>IFERROR(VLOOKUP(B1201,Products!A:I,9,FALSE),"")</f>
        <v>124.44</v>
      </c>
      <c r="U1201">
        <f t="shared" si="144"/>
        <v>4</v>
      </c>
      <c r="V1201" t="str">
        <f t="shared" si="145"/>
        <v>Yes</v>
      </c>
      <c r="W1201">
        <f t="shared" si="146"/>
        <v>2004</v>
      </c>
      <c r="X1201">
        <f t="shared" si="147"/>
        <v>2</v>
      </c>
      <c r="Y1201">
        <f>IFERROR(VLOOKUP(B1201,Products!A:I,8,FALSE),"")</f>
        <v>65.959999999999994</v>
      </c>
      <c r="Z1201">
        <f t="shared" si="148"/>
        <v>4113.88</v>
      </c>
      <c r="AA1201">
        <f t="shared" si="149"/>
        <v>64.129775621588863</v>
      </c>
      <c r="AB1201">
        <f t="shared" si="150"/>
        <v>0</v>
      </c>
      <c r="AC1201">
        <f t="shared" si="151"/>
        <v>1607.4000000000005</v>
      </c>
    </row>
    <row r="1202" spans="1:29">
      <c r="A1202">
        <v>10226</v>
      </c>
      <c r="B1202" t="s">
        <v>221</v>
      </c>
      <c r="C1202">
        <v>24</v>
      </c>
      <c r="D1202">
        <v>129.44999999999999</v>
      </c>
      <c r="E1202">
        <v>7</v>
      </c>
      <c r="F1202" s="6">
        <f>IFERROR(VLOOKUP(A1202,Orders!A:B,2,FALSE),"")</f>
        <v>38043</v>
      </c>
      <c r="G1202" s="6">
        <f>IFERROR(VLOOKUP(A1202,Orders!A:C,3,FALSE),"")</f>
        <v>38052</v>
      </c>
      <c r="H1202" s="6">
        <f>IFERROR(VLOOKUP(A1202,Orders!A:D,4,FALSE),"")</f>
        <v>38048</v>
      </c>
      <c r="I1202" t="str">
        <f>IFERROR(VLOOKUP(A1202,Orders!A:E,5,FALSE),"")</f>
        <v>Shipped</v>
      </c>
      <c r="J1202">
        <f>IFERROR(VLOOKUP(A1202,Orders!A:G,7,FALSE),"")</f>
        <v>239</v>
      </c>
      <c r="K1202">
        <f>IFERROR(VLOOKUP(J1202,Customers!A:L,12,FALSE),"")</f>
        <v>1166</v>
      </c>
      <c r="L1202">
        <f>IFERROR(VLOOKUP(J1202,Customers!A:M,13,FALSE),"")</f>
        <v>105000</v>
      </c>
      <c r="M1202" t="str">
        <f>IFERROR(VLOOKUP(J1202,Customers!A:H,8,FALSE),"")</f>
        <v>San Diego</v>
      </c>
      <c r="N1202">
        <f>IFERROR(VLOOKUP(K1202,Employees!A:F,6,FALSE),"")</f>
        <v>1</v>
      </c>
      <c r="O1202" t="str">
        <f>IFERROR(VLOOKUP(N1202,Offices!A:B,2,FALSE),"")</f>
        <v>San Francisco</v>
      </c>
      <c r="P1202" s="6">
        <f>IFERROR(VLOOKUP(J1202,Payments!A:C,3,FALSE),"")</f>
        <v>38061</v>
      </c>
      <c r="Q1202">
        <f>IFERROR(VLOOKUP(J1202,Payments!A:D,4,FALSE),"")</f>
        <v>80375.240000000005</v>
      </c>
      <c r="R1202" t="str">
        <f>IFERROR(VLOOKUP(B1202,Products!A:C,3,FALSE),"")</f>
        <v>Classic Cars</v>
      </c>
      <c r="S1202">
        <f>IFERROR(VLOOKUP(B1202,Products!A:G,7,FALSE),"")</f>
        <v>9772</v>
      </c>
      <c r="T1202">
        <f>IFERROR(VLOOKUP(B1202,Products!A:I,9,FALSE),"")</f>
        <v>142.25</v>
      </c>
      <c r="U1202">
        <f t="shared" si="144"/>
        <v>4</v>
      </c>
      <c r="V1202" t="str">
        <f t="shared" si="145"/>
        <v>Yes</v>
      </c>
      <c r="W1202">
        <f t="shared" si="146"/>
        <v>2004</v>
      </c>
      <c r="X1202">
        <f t="shared" si="147"/>
        <v>2</v>
      </c>
      <c r="Y1202">
        <f>IFERROR(VLOOKUP(B1202,Products!A:I,8,FALSE),"")</f>
        <v>93.89</v>
      </c>
      <c r="Z1202">
        <f t="shared" si="148"/>
        <v>3106.7999999999997</v>
      </c>
      <c r="AA1202">
        <f t="shared" si="149"/>
        <v>37.874107998721897</v>
      </c>
      <c r="AB1202">
        <f t="shared" si="150"/>
        <v>0</v>
      </c>
      <c r="AC1202">
        <f t="shared" si="151"/>
        <v>853.43999999999971</v>
      </c>
    </row>
    <row r="1203" spans="1:29">
      <c r="A1203">
        <v>10226</v>
      </c>
      <c r="B1203" t="s">
        <v>222</v>
      </c>
      <c r="C1203">
        <v>24</v>
      </c>
      <c r="D1203">
        <v>125.4</v>
      </c>
      <c r="E1203">
        <v>5</v>
      </c>
      <c r="F1203" s="6">
        <f>IFERROR(VLOOKUP(A1203,Orders!A:B,2,FALSE),"")</f>
        <v>38043</v>
      </c>
      <c r="G1203" s="6">
        <f>IFERROR(VLOOKUP(A1203,Orders!A:C,3,FALSE),"")</f>
        <v>38052</v>
      </c>
      <c r="H1203" s="6">
        <f>IFERROR(VLOOKUP(A1203,Orders!A:D,4,FALSE),"")</f>
        <v>38048</v>
      </c>
      <c r="I1203" t="str">
        <f>IFERROR(VLOOKUP(A1203,Orders!A:E,5,FALSE),"")</f>
        <v>Shipped</v>
      </c>
      <c r="J1203">
        <f>IFERROR(VLOOKUP(A1203,Orders!A:G,7,FALSE),"")</f>
        <v>239</v>
      </c>
      <c r="K1203">
        <f>IFERROR(VLOOKUP(J1203,Customers!A:L,12,FALSE),"")</f>
        <v>1166</v>
      </c>
      <c r="L1203">
        <f>IFERROR(VLOOKUP(J1203,Customers!A:M,13,FALSE),"")</f>
        <v>105000</v>
      </c>
      <c r="M1203" t="str">
        <f>IFERROR(VLOOKUP(J1203,Customers!A:H,8,FALSE),"")</f>
        <v>San Diego</v>
      </c>
      <c r="N1203">
        <f>IFERROR(VLOOKUP(K1203,Employees!A:F,6,FALSE),"")</f>
        <v>1</v>
      </c>
      <c r="O1203" t="str">
        <f>IFERROR(VLOOKUP(N1203,Offices!A:B,2,FALSE),"")</f>
        <v>San Francisco</v>
      </c>
      <c r="P1203" s="6">
        <f>IFERROR(VLOOKUP(J1203,Payments!A:C,3,FALSE),"")</f>
        <v>38061</v>
      </c>
      <c r="Q1203">
        <f>IFERROR(VLOOKUP(J1203,Payments!A:D,4,FALSE),"")</f>
        <v>80375.240000000005</v>
      </c>
      <c r="R1203" t="str">
        <f>IFERROR(VLOOKUP(B1203,Products!A:C,3,FALSE),"")</f>
        <v>Classic Cars</v>
      </c>
      <c r="S1203">
        <f>IFERROR(VLOOKUP(B1203,Products!A:G,7,FALSE),"")</f>
        <v>8164</v>
      </c>
      <c r="T1203">
        <f>IFERROR(VLOOKUP(B1203,Products!A:I,9,FALSE),"")</f>
        <v>132</v>
      </c>
      <c r="U1203">
        <f t="shared" si="144"/>
        <v>4</v>
      </c>
      <c r="V1203" t="str">
        <f t="shared" si="145"/>
        <v>Yes</v>
      </c>
      <c r="W1203">
        <f t="shared" si="146"/>
        <v>2004</v>
      </c>
      <c r="X1203">
        <f t="shared" si="147"/>
        <v>2</v>
      </c>
      <c r="Y1203">
        <f>IFERROR(VLOOKUP(B1203,Products!A:I,8,FALSE),"")</f>
        <v>56.76</v>
      </c>
      <c r="Z1203">
        <f t="shared" si="148"/>
        <v>3009.6000000000004</v>
      </c>
      <c r="AA1203">
        <f t="shared" si="149"/>
        <v>120.93023255813958</v>
      </c>
      <c r="AB1203">
        <f t="shared" si="150"/>
        <v>1</v>
      </c>
      <c r="AC1203">
        <f t="shared" si="151"/>
        <v>1647.3600000000004</v>
      </c>
    </row>
    <row r="1204" spans="1:29">
      <c r="A1204">
        <v>10226</v>
      </c>
      <c r="B1204" t="s">
        <v>223</v>
      </c>
      <c r="C1204">
        <v>46</v>
      </c>
      <c r="D1204">
        <v>122.91</v>
      </c>
      <c r="E1204">
        <v>6</v>
      </c>
      <c r="F1204" s="6">
        <f>IFERROR(VLOOKUP(A1204,Orders!A:B,2,FALSE),"")</f>
        <v>38043</v>
      </c>
      <c r="G1204" s="6">
        <f>IFERROR(VLOOKUP(A1204,Orders!A:C,3,FALSE),"")</f>
        <v>38052</v>
      </c>
      <c r="H1204" s="6">
        <f>IFERROR(VLOOKUP(A1204,Orders!A:D,4,FALSE),"")</f>
        <v>38048</v>
      </c>
      <c r="I1204" t="str">
        <f>IFERROR(VLOOKUP(A1204,Orders!A:E,5,FALSE),"")</f>
        <v>Shipped</v>
      </c>
      <c r="J1204">
        <f>IFERROR(VLOOKUP(A1204,Orders!A:G,7,FALSE),"")</f>
        <v>239</v>
      </c>
      <c r="K1204">
        <f>IFERROR(VLOOKUP(J1204,Customers!A:L,12,FALSE),"")</f>
        <v>1166</v>
      </c>
      <c r="L1204">
        <f>IFERROR(VLOOKUP(J1204,Customers!A:M,13,FALSE),"")</f>
        <v>105000</v>
      </c>
      <c r="M1204" t="str">
        <f>IFERROR(VLOOKUP(J1204,Customers!A:H,8,FALSE),"")</f>
        <v>San Diego</v>
      </c>
      <c r="N1204">
        <f>IFERROR(VLOOKUP(K1204,Employees!A:F,6,FALSE),"")</f>
        <v>1</v>
      </c>
      <c r="O1204" t="str">
        <f>IFERROR(VLOOKUP(N1204,Offices!A:B,2,FALSE),"")</f>
        <v>San Francisco</v>
      </c>
      <c r="P1204" s="6">
        <f>IFERROR(VLOOKUP(J1204,Payments!A:C,3,FALSE),"")</f>
        <v>38061</v>
      </c>
      <c r="Q1204">
        <f>IFERROR(VLOOKUP(J1204,Payments!A:D,4,FALSE),"")</f>
        <v>80375.240000000005</v>
      </c>
      <c r="R1204" t="str">
        <f>IFERROR(VLOOKUP(B1204,Products!A:C,3,FALSE),"")</f>
        <v>Classic Cars</v>
      </c>
      <c r="S1204">
        <f>IFERROR(VLOOKUP(B1204,Products!A:G,7,FALSE),"")</f>
        <v>8990</v>
      </c>
      <c r="T1204">
        <f>IFERROR(VLOOKUP(B1204,Products!A:I,9,FALSE),"")</f>
        <v>141.28</v>
      </c>
      <c r="U1204">
        <f t="shared" si="144"/>
        <v>4</v>
      </c>
      <c r="V1204" t="str">
        <f t="shared" si="145"/>
        <v>Yes</v>
      </c>
      <c r="W1204">
        <f t="shared" si="146"/>
        <v>2004</v>
      </c>
      <c r="X1204">
        <f t="shared" si="147"/>
        <v>2</v>
      </c>
      <c r="Y1204">
        <f>IFERROR(VLOOKUP(B1204,Products!A:I,8,FALSE),"")</f>
        <v>62.16</v>
      </c>
      <c r="Z1204">
        <f t="shared" si="148"/>
        <v>5653.86</v>
      </c>
      <c r="AA1204">
        <f t="shared" si="149"/>
        <v>97.731660231660229</v>
      </c>
      <c r="AB1204">
        <f t="shared" si="150"/>
        <v>1</v>
      </c>
      <c r="AC1204">
        <f t="shared" si="151"/>
        <v>2794.5</v>
      </c>
    </row>
    <row r="1205" spans="1:29">
      <c r="A1205">
        <v>10226</v>
      </c>
      <c r="B1205" t="s">
        <v>227</v>
      </c>
      <c r="C1205">
        <v>21</v>
      </c>
      <c r="D1205">
        <v>65.41</v>
      </c>
      <c r="E1205">
        <v>1</v>
      </c>
      <c r="F1205" s="6">
        <f>IFERROR(VLOOKUP(A1205,Orders!A:B,2,FALSE),"")</f>
        <v>38043</v>
      </c>
      <c r="G1205" s="6">
        <f>IFERROR(VLOOKUP(A1205,Orders!A:C,3,FALSE),"")</f>
        <v>38052</v>
      </c>
      <c r="H1205" s="6">
        <f>IFERROR(VLOOKUP(A1205,Orders!A:D,4,FALSE),"")</f>
        <v>38048</v>
      </c>
      <c r="I1205" t="str">
        <f>IFERROR(VLOOKUP(A1205,Orders!A:E,5,FALSE),"")</f>
        <v>Shipped</v>
      </c>
      <c r="J1205">
        <f>IFERROR(VLOOKUP(A1205,Orders!A:G,7,FALSE),"")</f>
        <v>239</v>
      </c>
      <c r="K1205">
        <f>IFERROR(VLOOKUP(J1205,Customers!A:L,12,FALSE),"")</f>
        <v>1166</v>
      </c>
      <c r="L1205">
        <f>IFERROR(VLOOKUP(J1205,Customers!A:M,13,FALSE),"")</f>
        <v>105000</v>
      </c>
      <c r="M1205" t="str">
        <f>IFERROR(VLOOKUP(J1205,Customers!A:H,8,FALSE),"")</f>
        <v>San Diego</v>
      </c>
      <c r="N1205">
        <f>IFERROR(VLOOKUP(K1205,Employees!A:F,6,FALSE),"")</f>
        <v>1</v>
      </c>
      <c r="O1205" t="str">
        <f>IFERROR(VLOOKUP(N1205,Offices!A:B,2,FALSE),"")</f>
        <v>San Francisco</v>
      </c>
      <c r="P1205" s="6">
        <f>IFERROR(VLOOKUP(J1205,Payments!A:C,3,FALSE),"")</f>
        <v>38061</v>
      </c>
      <c r="Q1205">
        <f>IFERROR(VLOOKUP(J1205,Payments!A:D,4,FALSE),"")</f>
        <v>80375.240000000005</v>
      </c>
      <c r="R1205" t="str">
        <f>IFERROR(VLOOKUP(B1205,Products!A:C,3,FALSE),"")</f>
        <v>Classic Cars</v>
      </c>
      <c r="S1205">
        <f>IFERROR(VLOOKUP(B1205,Products!A:G,7,FALSE),"")</f>
        <v>1005</v>
      </c>
      <c r="T1205">
        <f>IFERROR(VLOOKUP(B1205,Products!A:I,9,FALSE),"")</f>
        <v>73.489999999999995</v>
      </c>
      <c r="U1205">
        <f t="shared" si="144"/>
        <v>4</v>
      </c>
      <c r="V1205" t="str">
        <f t="shared" si="145"/>
        <v>Yes</v>
      </c>
      <c r="W1205">
        <f t="shared" si="146"/>
        <v>2004</v>
      </c>
      <c r="X1205">
        <f t="shared" si="147"/>
        <v>2</v>
      </c>
      <c r="Y1205">
        <f>IFERROR(VLOOKUP(B1205,Products!A:I,8,FALSE),"")</f>
        <v>49.24</v>
      </c>
      <c r="Z1205">
        <f t="shared" si="148"/>
        <v>1373.61</v>
      </c>
      <c r="AA1205">
        <f t="shared" si="149"/>
        <v>32.839155158407785</v>
      </c>
      <c r="AB1205">
        <f t="shared" si="150"/>
        <v>0</v>
      </c>
      <c r="AC1205">
        <f t="shared" si="151"/>
        <v>339.56999999999988</v>
      </c>
    </row>
    <row r="1206" spans="1:29">
      <c r="A1206">
        <v>10226</v>
      </c>
      <c r="B1206" t="s">
        <v>228</v>
      </c>
      <c r="C1206">
        <v>36</v>
      </c>
      <c r="D1206">
        <v>47.79</v>
      </c>
      <c r="E1206">
        <v>3</v>
      </c>
      <c r="F1206" s="6">
        <f>IFERROR(VLOOKUP(A1206,Orders!A:B,2,FALSE),"")</f>
        <v>38043</v>
      </c>
      <c r="G1206" s="6">
        <f>IFERROR(VLOOKUP(A1206,Orders!A:C,3,FALSE),"")</f>
        <v>38052</v>
      </c>
      <c r="H1206" s="6">
        <f>IFERROR(VLOOKUP(A1206,Orders!A:D,4,FALSE),"")</f>
        <v>38048</v>
      </c>
      <c r="I1206" t="str">
        <f>IFERROR(VLOOKUP(A1206,Orders!A:E,5,FALSE),"")</f>
        <v>Shipped</v>
      </c>
      <c r="J1206">
        <f>IFERROR(VLOOKUP(A1206,Orders!A:G,7,FALSE),"")</f>
        <v>239</v>
      </c>
      <c r="K1206">
        <f>IFERROR(VLOOKUP(J1206,Customers!A:L,12,FALSE),"")</f>
        <v>1166</v>
      </c>
      <c r="L1206">
        <f>IFERROR(VLOOKUP(J1206,Customers!A:M,13,FALSE),"")</f>
        <v>105000</v>
      </c>
      <c r="M1206" t="str">
        <f>IFERROR(VLOOKUP(J1206,Customers!A:H,8,FALSE),"")</f>
        <v>San Diego</v>
      </c>
      <c r="N1206">
        <f>IFERROR(VLOOKUP(K1206,Employees!A:F,6,FALSE),"")</f>
        <v>1</v>
      </c>
      <c r="O1206" t="str">
        <f>IFERROR(VLOOKUP(N1206,Offices!A:B,2,FALSE),"")</f>
        <v>San Francisco</v>
      </c>
      <c r="P1206" s="6">
        <f>IFERROR(VLOOKUP(J1206,Payments!A:C,3,FALSE),"")</f>
        <v>38061</v>
      </c>
      <c r="Q1206">
        <f>IFERROR(VLOOKUP(J1206,Payments!A:D,4,FALSE),"")</f>
        <v>80375.240000000005</v>
      </c>
      <c r="R1206" t="str">
        <f>IFERROR(VLOOKUP(B1206,Products!A:C,3,FALSE),"")</f>
        <v>Classic Cars</v>
      </c>
      <c r="S1206">
        <f>IFERROR(VLOOKUP(B1206,Products!A:G,7,FALSE),"")</f>
        <v>8197</v>
      </c>
      <c r="T1206">
        <f>IFERROR(VLOOKUP(B1206,Products!A:I,9,FALSE),"")</f>
        <v>50.31</v>
      </c>
      <c r="U1206">
        <f t="shared" si="144"/>
        <v>4</v>
      </c>
      <c r="V1206" t="str">
        <f t="shared" si="145"/>
        <v>Yes</v>
      </c>
      <c r="W1206">
        <f t="shared" si="146"/>
        <v>2004</v>
      </c>
      <c r="X1206">
        <f t="shared" si="147"/>
        <v>2</v>
      </c>
      <c r="Y1206">
        <f>IFERROR(VLOOKUP(B1206,Products!A:I,8,FALSE),"")</f>
        <v>29.18</v>
      </c>
      <c r="Z1206">
        <f t="shared" si="148"/>
        <v>1720.44</v>
      </c>
      <c r="AA1206">
        <f t="shared" si="149"/>
        <v>63.776559287182998</v>
      </c>
      <c r="AB1206">
        <f t="shared" si="150"/>
        <v>0</v>
      </c>
      <c r="AC1206">
        <f t="shared" si="151"/>
        <v>669.96</v>
      </c>
    </row>
    <row r="1207" spans="1:29">
      <c r="A1207">
        <v>10226</v>
      </c>
      <c r="B1207" t="s">
        <v>232</v>
      </c>
      <c r="C1207">
        <v>48</v>
      </c>
      <c r="D1207">
        <v>95.3</v>
      </c>
      <c r="E1207">
        <v>2</v>
      </c>
      <c r="F1207" s="6">
        <f>IFERROR(VLOOKUP(A1207,Orders!A:B,2,FALSE),"")</f>
        <v>38043</v>
      </c>
      <c r="G1207" s="6">
        <f>IFERROR(VLOOKUP(A1207,Orders!A:C,3,FALSE),"")</f>
        <v>38052</v>
      </c>
      <c r="H1207" s="6">
        <f>IFERROR(VLOOKUP(A1207,Orders!A:D,4,FALSE),"")</f>
        <v>38048</v>
      </c>
      <c r="I1207" t="str">
        <f>IFERROR(VLOOKUP(A1207,Orders!A:E,5,FALSE),"")</f>
        <v>Shipped</v>
      </c>
      <c r="J1207">
        <f>IFERROR(VLOOKUP(A1207,Orders!A:G,7,FALSE),"")</f>
        <v>239</v>
      </c>
      <c r="K1207">
        <f>IFERROR(VLOOKUP(J1207,Customers!A:L,12,FALSE),"")</f>
        <v>1166</v>
      </c>
      <c r="L1207">
        <f>IFERROR(VLOOKUP(J1207,Customers!A:M,13,FALSE),"")</f>
        <v>105000</v>
      </c>
      <c r="M1207" t="str">
        <f>IFERROR(VLOOKUP(J1207,Customers!A:H,8,FALSE),"")</f>
        <v>San Diego</v>
      </c>
      <c r="N1207">
        <f>IFERROR(VLOOKUP(K1207,Employees!A:F,6,FALSE),"")</f>
        <v>1</v>
      </c>
      <c r="O1207" t="str">
        <f>IFERROR(VLOOKUP(N1207,Offices!A:B,2,FALSE),"")</f>
        <v>San Francisco</v>
      </c>
      <c r="P1207" s="6">
        <f>IFERROR(VLOOKUP(J1207,Payments!A:C,3,FALSE),"")</f>
        <v>38061</v>
      </c>
      <c r="Q1207">
        <f>IFERROR(VLOOKUP(J1207,Payments!A:D,4,FALSE),"")</f>
        <v>80375.240000000005</v>
      </c>
      <c r="R1207" t="str">
        <f>IFERROR(VLOOKUP(B1207,Products!A:C,3,FALSE),"")</f>
        <v>Classic Cars</v>
      </c>
      <c r="S1207">
        <f>IFERROR(VLOOKUP(B1207,Products!A:G,7,FALSE),"")</f>
        <v>9446</v>
      </c>
      <c r="T1207">
        <f>IFERROR(VLOOKUP(B1207,Products!A:I,9,FALSE),"")</f>
        <v>107.08</v>
      </c>
      <c r="U1207">
        <f t="shared" si="144"/>
        <v>4</v>
      </c>
      <c r="V1207" t="str">
        <f t="shared" si="145"/>
        <v>Yes</v>
      </c>
      <c r="W1207">
        <f t="shared" si="146"/>
        <v>2004</v>
      </c>
      <c r="X1207">
        <f t="shared" si="147"/>
        <v>2</v>
      </c>
      <c r="Y1207">
        <f>IFERROR(VLOOKUP(B1207,Products!A:I,8,FALSE),"")</f>
        <v>62.11</v>
      </c>
      <c r="Z1207">
        <f t="shared" si="148"/>
        <v>4574.3999999999996</v>
      </c>
      <c r="AA1207">
        <f t="shared" si="149"/>
        <v>53.437449686040893</v>
      </c>
      <c r="AB1207">
        <f t="shared" si="150"/>
        <v>0</v>
      </c>
      <c r="AC1207">
        <f t="shared" si="151"/>
        <v>1593.12</v>
      </c>
    </row>
    <row r="1208" spans="1:29">
      <c r="A1208">
        <v>10227</v>
      </c>
      <c r="B1208" t="s">
        <v>132</v>
      </c>
      <c r="C1208">
        <v>25</v>
      </c>
      <c r="D1208">
        <v>85.27</v>
      </c>
      <c r="E1208">
        <v>3</v>
      </c>
      <c r="F1208" s="6">
        <f>IFERROR(VLOOKUP(A1208,Orders!A:B,2,FALSE),"")</f>
        <v>38048</v>
      </c>
      <c r="G1208" s="6">
        <f>IFERROR(VLOOKUP(A1208,Orders!A:C,3,FALSE),"")</f>
        <v>38058</v>
      </c>
      <c r="H1208" s="6">
        <f>IFERROR(VLOOKUP(A1208,Orders!A:D,4,FALSE),"")</f>
        <v>38054</v>
      </c>
      <c r="I1208" t="str">
        <f>IFERROR(VLOOKUP(A1208,Orders!A:E,5,FALSE),"")</f>
        <v>Shipped</v>
      </c>
      <c r="J1208">
        <f>IFERROR(VLOOKUP(A1208,Orders!A:G,7,FALSE),"")</f>
        <v>146</v>
      </c>
      <c r="K1208">
        <f>IFERROR(VLOOKUP(J1208,Customers!A:L,12,FALSE),"")</f>
        <v>1337</v>
      </c>
      <c r="L1208">
        <f>IFERROR(VLOOKUP(J1208,Customers!A:M,13,FALSE),"")</f>
        <v>123900</v>
      </c>
      <c r="M1208" t="str">
        <f>IFERROR(VLOOKUP(J1208,Customers!A:H,8,FALSE),"")</f>
        <v>Lyon</v>
      </c>
      <c r="N1208">
        <f>IFERROR(VLOOKUP(K1208,Employees!A:F,6,FALSE),"")</f>
        <v>4</v>
      </c>
      <c r="O1208" t="str">
        <f>IFERROR(VLOOKUP(N1208,Offices!A:B,2,FALSE),"")</f>
        <v>Paris</v>
      </c>
      <c r="P1208" s="6">
        <f>IFERROR(VLOOKUP(J1208,Payments!A:C,3,FALSE),"")</f>
        <v>38064</v>
      </c>
      <c r="Q1208">
        <f>IFERROR(VLOOKUP(J1208,Payments!A:D,4,FALSE),"")</f>
        <v>40978.53</v>
      </c>
      <c r="R1208" t="str">
        <f>IFERROR(VLOOKUP(B1208,Products!A:C,3,FALSE),"")</f>
        <v>Vintage Cars</v>
      </c>
      <c r="S1208">
        <f>IFERROR(VLOOKUP(B1208,Products!A:G,7,FALSE),"")</f>
        <v>8693</v>
      </c>
      <c r="T1208">
        <f>IFERROR(VLOOKUP(B1208,Products!A:I,9,FALSE),"")</f>
        <v>102.74</v>
      </c>
      <c r="U1208">
        <f t="shared" si="144"/>
        <v>4</v>
      </c>
      <c r="V1208" t="str">
        <f t="shared" si="145"/>
        <v>Yes</v>
      </c>
      <c r="W1208">
        <f t="shared" si="146"/>
        <v>2004</v>
      </c>
      <c r="X1208">
        <f t="shared" si="147"/>
        <v>3</v>
      </c>
      <c r="Y1208">
        <f>IFERROR(VLOOKUP(B1208,Products!A:I,8,FALSE),"")</f>
        <v>60.62</v>
      </c>
      <c r="Z1208">
        <f t="shared" si="148"/>
        <v>2131.75</v>
      </c>
      <c r="AA1208">
        <f t="shared" si="149"/>
        <v>40.663147476080503</v>
      </c>
      <c r="AB1208">
        <f t="shared" si="150"/>
        <v>0</v>
      </c>
      <c r="AC1208">
        <f t="shared" si="151"/>
        <v>616.25</v>
      </c>
    </row>
    <row r="1209" spans="1:29">
      <c r="A1209">
        <v>10227</v>
      </c>
      <c r="B1209" t="s">
        <v>133</v>
      </c>
      <c r="C1209">
        <v>31</v>
      </c>
      <c r="D1209">
        <v>50.14</v>
      </c>
      <c r="E1209">
        <v>2</v>
      </c>
      <c r="F1209" s="6">
        <f>IFERROR(VLOOKUP(A1209,Orders!A:B,2,FALSE),"")</f>
        <v>38048</v>
      </c>
      <c r="G1209" s="6">
        <f>IFERROR(VLOOKUP(A1209,Orders!A:C,3,FALSE),"")</f>
        <v>38058</v>
      </c>
      <c r="H1209" s="6">
        <f>IFERROR(VLOOKUP(A1209,Orders!A:D,4,FALSE),"")</f>
        <v>38054</v>
      </c>
      <c r="I1209" t="str">
        <f>IFERROR(VLOOKUP(A1209,Orders!A:E,5,FALSE),"")</f>
        <v>Shipped</v>
      </c>
      <c r="J1209">
        <f>IFERROR(VLOOKUP(A1209,Orders!A:G,7,FALSE),"")</f>
        <v>146</v>
      </c>
      <c r="K1209">
        <f>IFERROR(VLOOKUP(J1209,Customers!A:L,12,FALSE),"")</f>
        <v>1337</v>
      </c>
      <c r="L1209">
        <f>IFERROR(VLOOKUP(J1209,Customers!A:M,13,FALSE),"")</f>
        <v>123900</v>
      </c>
      <c r="M1209" t="str">
        <f>IFERROR(VLOOKUP(J1209,Customers!A:H,8,FALSE),"")</f>
        <v>Lyon</v>
      </c>
      <c r="N1209">
        <f>IFERROR(VLOOKUP(K1209,Employees!A:F,6,FALSE),"")</f>
        <v>4</v>
      </c>
      <c r="O1209" t="str">
        <f>IFERROR(VLOOKUP(N1209,Offices!A:B,2,FALSE),"")</f>
        <v>Paris</v>
      </c>
      <c r="P1209" s="6">
        <f>IFERROR(VLOOKUP(J1209,Payments!A:C,3,FALSE),"")</f>
        <v>38064</v>
      </c>
      <c r="Q1209">
        <f>IFERROR(VLOOKUP(J1209,Payments!A:D,4,FALSE),"")</f>
        <v>40978.53</v>
      </c>
      <c r="R1209" t="str">
        <f>IFERROR(VLOOKUP(B1209,Products!A:C,3,FALSE),"")</f>
        <v>Vintage Cars</v>
      </c>
      <c r="S1209">
        <f>IFERROR(VLOOKUP(B1209,Products!A:G,7,FALSE),"")</f>
        <v>8635</v>
      </c>
      <c r="T1209">
        <f>IFERROR(VLOOKUP(B1209,Products!A:I,9,FALSE),"")</f>
        <v>53.91</v>
      </c>
      <c r="U1209">
        <f t="shared" si="144"/>
        <v>4</v>
      </c>
      <c r="V1209" t="str">
        <f t="shared" si="145"/>
        <v>Yes</v>
      </c>
      <c r="W1209">
        <f t="shared" si="146"/>
        <v>2004</v>
      </c>
      <c r="X1209">
        <f t="shared" si="147"/>
        <v>3</v>
      </c>
      <c r="Y1209">
        <f>IFERROR(VLOOKUP(B1209,Products!A:I,8,FALSE),"")</f>
        <v>24.26</v>
      </c>
      <c r="Z1209">
        <f t="shared" si="148"/>
        <v>1554.34</v>
      </c>
      <c r="AA1209">
        <f t="shared" si="149"/>
        <v>106.67765869744434</v>
      </c>
      <c r="AB1209">
        <f t="shared" si="150"/>
        <v>1</v>
      </c>
      <c r="AC1209">
        <f t="shared" si="151"/>
        <v>802.28</v>
      </c>
    </row>
    <row r="1210" spans="1:29">
      <c r="A1210">
        <v>10227</v>
      </c>
      <c r="B1210" t="s">
        <v>124</v>
      </c>
      <c r="C1210">
        <v>26</v>
      </c>
      <c r="D1210">
        <v>136</v>
      </c>
      <c r="E1210">
        <v>10</v>
      </c>
      <c r="F1210" s="6">
        <f>IFERROR(VLOOKUP(A1210,Orders!A:B,2,FALSE),"")</f>
        <v>38048</v>
      </c>
      <c r="G1210" s="6">
        <f>IFERROR(VLOOKUP(A1210,Orders!A:C,3,FALSE),"")</f>
        <v>38058</v>
      </c>
      <c r="H1210" s="6">
        <f>IFERROR(VLOOKUP(A1210,Orders!A:D,4,FALSE),"")</f>
        <v>38054</v>
      </c>
      <c r="I1210" t="str">
        <f>IFERROR(VLOOKUP(A1210,Orders!A:E,5,FALSE),"")</f>
        <v>Shipped</v>
      </c>
      <c r="J1210">
        <f>IFERROR(VLOOKUP(A1210,Orders!A:G,7,FALSE),"")</f>
        <v>146</v>
      </c>
      <c r="K1210">
        <f>IFERROR(VLOOKUP(J1210,Customers!A:L,12,FALSE),"")</f>
        <v>1337</v>
      </c>
      <c r="L1210">
        <f>IFERROR(VLOOKUP(J1210,Customers!A:M,13,FALSE),"")</f>
        <v>123900</v>
      </c>
      <c r="M1210" t="str">
        <f>IFERROR(VLOOKUP(J1210,Customers!A:H,8,FALSE),"")</f>
        <v>Lyon</v>
      </c>
      <c r="N1210">
        <f>IFERROR(VLOOKUP(K1210,Employees!A:F,6,FALSE),"")</f>
        <v>4</v>
      </c>
      <c r="O1210" t="str">
        <f>IFERROR(VLOOKUP(N1210,Offices!A:B,2,FALSE),"")</f>
        <v>Paris</v>
      </c>
      <c r="P1210" s="6">
        <f>IFERROR(VLOOKUP(J1210,Payments!A:C,3,FALSE),"")</f>
        <v>38064</v>
      </c>
      <c r="Q1210">
        <f>IFERROR(VLOOKUP(J1210,Payments!A:D,4,FALSE),"")</f>
        <v>40978.53</v>
      </c>
      <c r="R1210" t="str">
        <f>IFERROR(VLOOKUP(B1210,Products!A:C,3,FALSE),"")</f>
        <v>Vintage Cars</v>
      </c>
      <c r="S1210">
        <f>IFERROR(VLOOKUP(B1210,Products!A:G,7,FALSE),"")</f>
        <v>2724</v>
      </c>
      <c r="T1210">
        <f>IFERROR(VLOOKUP(B1210,Products!A:I,9,FALSE),"")</f>
        <v>170</v>
      </c>
      <c r="U1210">
        <f t="shared" si="144"/>
        <v>4</v>
      </c>
      <c r="V1210" t="str">
        <f t="shared" si="145"/>
        <v>Yes</v>
      </c>
      <c r="W1210">
        <f t="shared" si="146"/>
        <v>2004</v>
      </c>
      <c r="X1210">
        <f t="shared" si="147"/>
        <v>3</v>
      </c>
      <c r="Y1210">
        <f>IFERROR(VLOOKUP(B1210,Products!A:I,8,FALSE),"")</f>
        <v>86.7</v>
      </c>
      <c r="Z1210">
        <f t="shared" si="148"/>
        <v>3536</v>
      </c>
      <c r="AA1210">
        <f t="shared" si="149"/>
        <v>56.862745098039213</v>
      </c>
      <c r="AB1210">
        <f t="shared" si="150"/>
        <v>0</v>
      </c>
      <c r="AC1210">
        <f t="shared" si="151"/>
        <v>1281.8</v>
      </c>
    </row>
    <row r="1211" spans="1:29">
      <c r="A1211">
        <v>10227</v>
      </c>
      <c r="B1211" t="s">
        <v>125</v>
      </c>
      <c r="C1211">
        <v>28</v>
      </c>
      <c r="D1211">
        <v>59.93</v>
      </c>
      <c r="E1211">
        <v>9</v>
      </c>
      <c r="F1211" s="6">
        <f>IFERROR(VLOOKUP(A1211,Orders!A:B,2,FALSE),"")</f>
        <v>38048</v>
      </c>
      <c r="G1211" s="6">
        <f>IFERROR(VLOOKUP(A1211,Orders!A:C,3,FALSE),"")</f>
        <v>38058</v>
      </c>
      <c r="H1211" s="6">
        <f>IFERROR(VLOOKUP(A1211,Orders!A:D,4,FALSE),"")</f>
        <v>38054</v>
      </c>
      <c r="I1211" t="str">
        <f>IFERROR(VLOOKUP(A1211,Orders!A:E,5,FALSE),"")</f>
        <v>Shipped</v>
      </c>
      <c r="J1211">
        <f>IFERROR(VLOOKUP(A1211,Orders!A:G,7,FALSE),"")</f>
        <v>146</v>
      </c>
      <c r="K1211">
        <f>IFERROR(VLOOKUP(J1211,Customers!A:L,12,FALSE),"")</f>
        <v>1337</v>
      </c>
      <c r="L1211">
        <f>IFERROR(VLOOKUP(J1211,Customers!A:M,13,FALSE),"")</f>
        <v>123900</v>
      </c>
      <c r="M1211" t="str">
        <f>IFERROR(VLOOKUP(J1211,Customers!A:H,8,FALSE),"")</f>
        <v>Lyon</v>
      </c>
      <c r="N1211">
        <f>IFERROR(VLOOKUP(K1211,Employees!A:F,6,FALSE),"")</f>
        <v>4</v>
      </c>
      <c r="O1211" t="str">
        <f>IFERROR(VLOOKUP(N1211,Offices!A:B,2,FALSE),"")</f>
        <v>Paris</v>
      </c>
      <c r="P1211" s="6">
        <f>IFERROR(VLOOKUP(J1211,Payments!A:C,3,FALSE),"")</f>
        <v>38064</v>
      </c>
      <c r="Q1211">
        <f>IFERROR(VLOOKUP(J1211,Payments!A:D,4,FALSE),"")</f>
        <v>40978.53</v>
      </c>
      <c r="R1211" t="str">
        <f>IFERROR(VLOOKUP(B1211,Products!A:C,3,FALSE),"")</f>
        <v>Vintage Cars</v>
      </c>
      <c r="S1211">
        <f>IFERROR(VLOOKUP(B1211,Products!A:G,7,FALSE),"")</f>
        <v>540</v>
      </c>
      <c r="T1211">
        <f>IFERROR(VLOOKUP(B1211,Products!A:I,9,FALSE),"")</f>
        <v>60.54</v>
      </c>
      <c r="U1211">
        <f t="shared" si="144"/>
        <v>4</v>
      </c>
      <c r="V1211" t="str">
        <f t="shared" si="145"/>
        <v>Yes</v>
      </c>
      <c r="W1211">
        <f t="shared" si="146"/>
        <v>2004</v>
      </c>
      <c r="X1211">
        <f t="shared" si="147"/>
        <v>3</v>
      </c>
      <c r="Y1211">
        <f>IFERROR(VLOOKUP(B1211,Products!A:I,8,FALSE),"")</f>
        <v>33.299999999999997</v>
      </c>
      <c r="Z1211">
        <f t="shared" si="148"/>
        <v>1678.04</v>
      </c>
      <c r="AA1211">
        <f t="shared" si="149"/>
        <v>79.969969969969995</v>
      </c>
      <c r="AB1211">
        <f t="shared" si="150"/>
        <v>1</v>
      </c>
      <c r="AC1211">
        <f t="shared" si="151"/>
        <v>745.6400000000001</v>
      </c>
    </row>
    <row r="1212" spans="1:29">
      <c r="A1212">
        <v>10227</v>
      </c>
      <c r="B1212" t="s">
        <v>128</v>
      </c>
      <c r="C1212">
        <v>46</v>
      </c>
      <c r="D1212">
        <v>118.23</v>
      </c>
      <c r="E1212">
        <v>7</v>
      </c>
      <c r="F1212" s="6">
        <f>IFERROR(VLOOKUP(A1212,Orders!A:B,2,FALSE),"")</f>
        <v>38048</v>
      </c>
      <c r="G1212" s="6">
        <f>IFERROR(VLOOKUP(A1212,Orders!A:C,3,FALSE),"")</f>
        <v>38058</v>
      </c>
      <c r="H1212" s="6">
        <f>IFERROR(VLOOKUP(A1212,Orders!A:D,4,FALSE),"")</f>
        <v>38054</v>
      </c>
      <c r="I1212" t="str">
        <f>IFERROR(VLOOKUP(A1212,Orders!A:E,5,FALSE),"")</f>
        <v>Shipped</v>
      </c>
      <c r="J1212">
        <f>IFERROR(VLOOKUP(A1212,Orders!A:G,7,FALSE),"")</f>
        <v>146</v>
      </c>
      <c r="K1212">
        <f>IFERROR(VLOOKUP(J1212,Customers!A:L,12,FALSE),"")</f>
        <v>1337</v>
      </c>
      <c r="L1212">
        <f>IFERROR(VLOOKUP(J1212,Customers!A:M,13,FALSE),"")</f>
        <v>123900</v>
      </c>
      <c r="M1212" t="str">
        <f>IFERROR(VLOOKUP(J1212,Customers!A:H,8,FALSE),"")</f>
        <v>Lyon</v>
      </c>
      <c r="N1212">
        <f>IFERROR(VLOOKUP(K1212,Employees!A:F,6,FALSE),"")</f>
        <v>4</v>
      </c>
      <c r="O1212" t="str">
        <f>IFERROR(VLOOKUP(N1212,Offices!A:B,2,FALSE),"")</f>
        <v>Paris</v>
      </c>
      <c r="P1212" s="6">
        <f>IFERROR(VLOOKUP(J1212,Payments!A:C,3,FALSE),"")</f>
        <v>38064</v>
      </c>
      <c r="Q1212">
        <f>IFERROR(VLOOKUP(J1212,Payments!A:D,4,FALSE),"")</f>
        <v>40978.53</v>
      </c>
      <c r="R1212" t="str">
        <f>IFERROR(VLOOKUP(B1212,Products!A:C,3,FALSE),"")</f>
        <v>Vintage Cars</v>
      </c>
      <c r="S1212">
        <f>IFERROR(VLOOKUP(B1212,Products!A:G,7,FALSE),"")</f>
        <v>9354</v>
      </c>
      <c r="T1212">
        <f>IFERROR(VLOOKUP(B1212,Products!A:I,9,FALSE),"")</f>
        <v>127.13</v>
      </c>
      <c r="U1212">
        <f t="shared" si="144"/>
        <v>4</v>
      </c>
      <c r="V1212" t="str">
        <f t="shared" si="145"/>
        <v>Yes</v>
      </c>
      <c r="W1212">
        <f t="shared" si="146"/>
        <v>2004</v>
      </c>
      <c r="X1212">
        <f t="shared" si="147"/>
        <v>3</v>
      </c>
      <c r="Y1212">
        <f>IFERROR(VLOOKUP(B1212,Products!A:I,8,FALSE),"")</f>
        <v>58.48</v>
      </c>
      <c r="Z1212">
        <f t="shared" si="148"/>
        <v>5438.58</v>
      </c>
      <c r="AA1212">
        <f t="shared" si="149"/>
        <v>102.171682626539</v>
      </c>
      <c r="AB1212">
        <f t="shared" si="150"/>
        <v>1</v>
      </c>
      <c r="AC1212">
        <f t="shared" si="151"/>
        <v>2748.5000000000005</v>
      </c>
    </row>
    <row r="1213" spans="1:29">
      <c r="A1213">
        <v>10227</v>
      </c>
      <c r="B1213" t="s">
        <v>129</v>
      </c>
      <c r="C1213">
        <v>29</v>
      </c>
      <c r="D1213">
        <v>146.81</v>
      </c>
      <c r="E1213">
        <v>4</v>
      </c>
      <c r="F1213" s="6">
        <f>IFERROR(VLOOKUP(A1213,Orders!A:B,2,FALSE),"")</f>
        <v>38048</v>
      </c>
      <c r="G1213" s="6">
        <f>IFERROR(VLOOKUP(A1213,Orders!A:C,3,FALSE),"")</f>
        <v>38058</v>
      </c>
      <c r="H1213" s="6">
        <f>IFERROR(VLOOKUP(A1213,Orders!A:D,4,FALSE),"")</f>
        <v>38054</v>
      </c>
      <c r="I1213" t="str">
        <f>IFERROR(VLOOKUP(A1213,Orders!A:E,5,FALSE),"")</f>
        <v>Shipped</v>
      </c>
      <c r="J1213">
        <f>IFERROR(VLOOKUP(A1213,Orders!A:G,7,FALSE),"")</f>
        <v>146</v>
      </c>
      <c r="K1213">
        <f>IFERROR(VLOOKUP(J1213,Customers!A:L,12,FALSE),"")</f>
        <v>1337</v>
      </c>
      <c r="L1213">
        <f>IFERROR(VLOOKUP(J1213,Customers!A:M,13,FALSE),"")</f>
        <v>123900</v>
      </c>
      <c r="M1213" t="str">
        <f>IFERROR(VLOOKUP(J1213,Customers!A:H,8,FALSE),"")</f>
        <v>Lyon</v>
      </c>
      <c r="N1213">
        <f>IFERROR(VLOOKUP(K1213,Employees!A:F,6,FALSE),"")</f>
        <v>4</v>
      </c>
      <c r="O1213" t="str">
        <f>IFERROR(VLOOKUP(N1213,Offices!A:B,2,FALSE),"")</f>
        <v>Paris</v>
      </c>
      <c r="P1213" s="6">
        <f>IFERROR(VLOOKUP(J1213,Payments!A:C,3,FALSE),"")</f>
        <v>38064</v>
      </c>
      <c r="Q1213">
        <f>IFERROR(VLOOKUP(J1213,Payments!A:D,4,FALSE),"")</f>
        <v>40978.53</v>
      </c>
      <c r="R1213" t="str">
        <f>IFERROR(VLOOKUP(B1213,Products!A:C,3,FALSE),"")</f>
        <v>Vintage Cars</v>
      </c>
      <c r="S1213">
        <f>IFERROR(VLOOKUP(B1213,Products!A:G,7,FALSE),"")</f>
        <v>548</v>
      </c>
      <c r="T1213">
        <f>IFERROR(VLOOKUP(B1213,Products!A:I,9,FALSE),"")</f>
        <v>168.75</v>
      </c>
      <c r="U1213">
        <f t="shared" si="144"/>
        <v>4</v>
      </c>
      <c r="V1213" t="str">
        <f t="shared" si="145"/>
        <v>Yes</v>
      </c>
      <c r="W1213">
        <f t="shared" si="146"/>
        <v>2004</v>
      </c>
      <c r="X1213">
        <f t="shared" si="147"/>
        <v>3</v>
      </c>
      <c r="Y1213">
        <f>IFERROR(VLOOKUP(B1213,Products!A:I,8,FALSE),"")</f>
        <v>72.56</v>
      </c>
      <c r="Z1213">
        <f t="shared" si="148"/>
        <v>4257.49</v>
      </c>
      <c r="AA1213">
        <f t="shared" si="149"/>
        <v>102.32910694597575</v>
      </c>
      <c r="AB1213">
        <f t="shared" si="150"/>
        <v>1</v>
      </c>
      <c r="AC1213">
        <f t="shared" si="151"/>
        <v>2153.25</v>
      </c>
    </row>
    <row r="1214" spans="1:29">
      <c r="A1214">
        <v>10227</v>
      </c>
      <c r="B1214" t="s">
        <v>142</v>
      </c>
      <c r="C1214">
        <v>33</v>
      </c>
      <c r="D1214">
        <v>99.21</v>
      </c>
      <c r="E1214">
        <v>1</v>
      </c>
      <c r="F1214" s="6">
        <f>IFERROR(VLOOKUP(A1214,Orders!A:B,2,FALSE),"")</f>
        <v>38048</v>
      </c>
      <c r="G1214" s="6">
        <f>IFERROR(VLOOKUP(A1214,Orders!A:C,3,FALSE),"")</f>
        <v>38058</v>
      </c>
      <c r="H1214" s="6">
        <f>IFERROR(VLOOKUP(A1214,Orders!A:D,4,FALSE),"")</f>
        <v>38054</v>
      </c>
      <c r="I1214" t="str">
        <f>IFERROR(VLOOKUP(A1214,Orders!A:E,5,FALSE),"")</f>
        <v>Shipped</v>
      </c>
      <c r="J1214">
        <f>IFERROR(VLOOKUP(A1214,Orders!A:G,7,FALSE),"")</f>
        <v>146</v>
      </c>
      <c r="K1214">
        <f>IFERROR(VLOOKUP(J1214,Customers!A:L,12,FALSE),"")</f>
        <v>1337</v>
      </c>
      <c r="L1214">
        <f>IFERROR(VLOOKUP(J1214,Customers!A:M,13,FALSE),"")</f>
        <v>123900</v>
      </c>
      <c r="M1214" t="str">
        <f>IFERROR(VLOOKUP(J1214,Customers!A:H,8,FALSE),"")</f>
        <v>Lyon</v>
      </c>
      <c r="N1214">
        <f>IFERROR(VLOOKUP(K1214,Employees!A:F,6,FALSE),"")</f>
        <v>4</v>
      </c>
      <c r="O1214" t="str">
        <f>IFERROR(VLOOKUP(N1214,Offices!A:B,2,FALSE),"")</f>
        <v>Paris</v>
      </c>
      <c r="P1214" s="6">
        <f>IFERROR(VLOOKUP(J1214,Payments!A:C,3,FALSE),"")</f>
        <v>38064</v>
      </c>
      <c r="Q1214">
        <f>IFERROR(VLOOKUP(J1214,Payments!A:D,4,FALSE),"")</f>
        <v>40978.53</v>
      </c>
      <c r="R1214" t="str">
        <f>IFERROR(VLOOKUP(B1214,Products!A:C,3,FALSE),"")</f>
        <v>Vintage Cars</v>
      </c>
      <c r="S1214">
        <f>IFERROR(VLOOKUP(B1214,Products!A:G,7,FALSE),"")</f>
        <v>7913</v>
      </c>
      <c r="T1214">
        <f>IFERROR(VLOOKUP(B1214,Products!A:I,9,FALSE),"")</f>
        <v>99.21</v>
      </c>
      <c r="U1214">
        <f t="shared" si="144"/>
        <v>4</v>
      </c>
      <c r="V1214" t="str">
        <f t="shared" si="145"/>
        <v>Yes</v>
      </c>
      <c r="W1214">
        <f t="shared" si="146"/>
        <v>2004</v>
      </c>
      <c r="X1214">
        <f t="shared" si="147"/>
        <v>3</v>
      </c>
      <c r="Y1214">
        <f>IFERROR(VLOOKUP(B1214,Products!A:I,8,FALSE),"")</f>
        <v>57.54</v>
      </c>
      <c r="Z1214">
        <f t="shared" si="148"/>
        <v>3273.93</v>
      </c>
      <c r="AA1214">
        <f t="shared" si="149"/>
        <v>72.419186652763287</v>
      </c>
      <c r="AB1214">
        <f t="shared" si="150"/>
        <v>1</v>
      </c>
      <c r="AC1214">
        <f t="shared" si="151"/>
        <v>1375.11</v>
      </c>
    </row>
    <row r="1215" spans="1:29">
      <c r="A1215">
        <v>10227</v>
      </c>
      <c r="B1215" t="s">
        <v>126</v>
      </c>
      <c r="C1215">
        <v>34</v>
      </c>
      <c r="D1215">
        <v>87.43</v>
      </c>
      <c r="E1215">
        <v>11</v>
      </c>
      <c r="F1215" s="6">
        <f>IFERROR(VLOOKUP(A1215,Orders!A:B,2,FALSE),"")</f>
        <v>38048</v>
      </c>
      <c r="G1215" s="6">
        <f>IFERROR(VLOOKUP(A1215,Orders!A:C,3,FALSE),"")</f>
        <v>38058</v>
      </c>
      <c r="H1215" s="6">
        <f>IFERROR(VLOOKUP(A1215,Orders!A:D,4,FALSE),"")</f>
        <v>38054</v>
      </c>
      <c r="I1215" t="str">
        <f>IFERROR(VLOOKUP(A1215,Orders!A:E,5,FALSE),"")</f>
        <v>Shipped</v>
      </c>
      <c r="J1215">
        <f>IFERROR(VLOOKUP(A1215,Orders!A:G,7,FALSE),"")</f>
        <v>146</v>
      </c>
      <c r="K1215">
        <f>IFERROR(VLOOKUP(J1215,Customers!A:L,12,FALSE),"")</f>
        <v>1337</v>
      </c>
      <c r="L1215">
        <f>IFERROR(VLOOKUP(J1215,Customers!A:M,13,FALSE),"")</f>
        <v>123900</v>
      </c>
      <c r="M1215" t="str">
        <f>IFERROR(VLOOKUP(J1215,Customers!A:H,8,FALSE),"")</f>
        <v>Lyon</v>
      </c>
      <c r="N1215">
        <f>IFERROR(VLOOKUP(K1215,Employees!A:F,6,FALSE),"")</f>
        <v>4</v>
      </c>
      <c r="O1215" t="str">
        <f>IFERROR(VLOOKUP(N1215,Offices!A:B,2,FALSE),"")</f>
        <v>Paris</v>
      </c>
      <c r="P1215" s="6">
        <f>IFERROR(VLOOKUP(J1215,Payments!A:C,3,FALSE),"")</f>
        <v>38064</v>
      </c>
      <c r="Q1215">
        <f>IFERROR(VLOOKUP(J1215,Payments!A:D,4,FALSE),"")</f>
        <v>40978.53</v>
      </c>
      <c r="R1215" t="str">
        <f>IFERROR(VLOOKUP(B1215,Products!A:C,3,FALSE),"")</f>
        <v>Vintage Cars</v>
      </c>
      <c r="S1215">
        <f>IFERROR(VLOOKUP(B1215,Products!A:G,7,FALSE),"")</f>
        <v>6553</v>
      </c>
      <c r="T1215">
        <f>IFERROR(VLOOKUP(B1215,Products!A:I,9,FALSE),"")</f>
        <v>92.03</v>
      </c>
      <c r="U1215">
        <f t="shared" si="144"/>
        <v>4</v>
      </c>
      <c r="V1215" t="str">
        <f t="shared" si="145"/>
        <v>Yes</v>
      </c>
      <c r="W1215">
        <f t="shared" si="146"/>
        <v>2004</v>
      </c>
      <c r="X1215">
        <f t="shared" si="147"/>
        <v>3</v>
      </c>
      <c r="Y1215">
        <f>IFERROR(VLOOKUP(B1215,Products!A:I,8,FALSE),"")</f>
        <v>43.26</v>
      </c>
      <c r="Z1215">
        <f t="shared" si="148"/>
        <v>2972.6200000000003</v>
      </c>
      <c r="AA1215">
        <f t="shared" si="149"/>
        <v>102.1035598705502</v>
      </c>
      <c r="AB1215">
        <f t="shared" si="150"/>
        <v>1</v>
      </c>
      <c r="AC1215">
        <f t="shared" si="151"/>
        <v>1501.7800000000002</v>
      </c>
    </row>
    <row r="1216" spans="1:29">
      <c r="A1216">
        <v>10227</v>
      </c>
      <c r="B1216" t="s">
        <v>226</v>
      </c>
      <c r="C1216">
        <v>37</v>
      </c>
      <c r="D1216">
        <v>70.56</v>
      </c>
      <c r="E1216">
        <v>12</v>
      </c>
      <c r="F1216" s="6">
        <f>IFERROR(VLOOKUP(A1216,Orders!A:B,2,FALSE),"")</f>
        <v>38048</v>
      </c>
      <c r="G1216" s="6">
        <f>IFERROR(VLOOKUP(A1216,Orders!A:C,3,FALSE),"")</f>
        <v>38058</v>
      </c>
      <c r="H1216" s="6">
        <f>IFERROR(VLOOKUP(A1216,Orders!A:D,4,FALSE),"")</f>
        <v>38054</v>
      </c>
      <c r="I1216" t="str">
        <f>IFERROR(VLOOKUP(A1216,Orders!A:E,5,FALSE),"")</f>
        <v>Shipped</v>
      </c>
      <c r="J1216">
        <f>IFERROR(VLOOKUP(A1216,Orders!A:G,7,FALSE),"")</f>
        <v>146</v>
      </c>
      <c r="K1216">
        <f>IFERROR(VLOOKUP(J1216,Customers!A:L,12,FALSE),"")</f>
        <v>1337</v>
      </c>
      <c r="L1216">
        <f>IFERROR(VLOOKUP(J1216,Customers!A:M,13,FALSE),"")</f>
        <v>123900</v>
      </c>
      <c r="M1216" t="str">
        <f>IFERROR(VLOOKUP(J1216,Customers!A:H,8,FALSE),"")</f>
        <v>Lyon</v>
      </c>
      <c r="N1216">
        <f>IFERROR(VLOOKUP(K1216,Employees!A:F,6,FALSE),"")</f>
        <v>4</v>
      </c>
      <c r="O1216" t="str">
        <f>IFERROR(VLOOKUP(N1216,Offices!A:B,2,FALSE),"")</f>
        <v>Paris</v>
      </c>
      <c r="P1216" s="6">
        <f>IFERROR(VLOOKUP(J1216,Payments!A:C,3,FALSE),"")</f>
        <v>38064</v>
      </c>
      <c r="Q1216">
        <f>IFERROR(VLOOKUP(J1216,Payments!A:D,4,FALSE),"")</f>
        <v>40978.53</v>
      </c>
      <c r="R1216" t="str">
        <f>IFERROR(VLOOKUP(B1216,Products!A:C,3,FALSE),"")</f>
        <v>Classic Cars</v>
      </c>
      <c r="S1216">
        <f>IFERROR(VLOOKUP(B1216,Products!A:G,7,FALSE),"")</f>
        <v>3209</v>
      </c>
      <c r="T1216">
        <f>IFERROR(VLOOKUP(B1216,Products!A:I,9,FALSE),"")</f>
        <v>71.27</v>
      </c>
      <c r="U1216">
        <f t="shared" si="144"/>
        <v>4</v>
      </c>
      <c r="V1216" t="str">
        <f t="shared" si="145"/>
        <v>Yes</v>
      </c>
      <c r="W1216">
        <f t="shared" si="146"/>
        <v>2004</v>
      </c>
      <c r="X1216">
        <f t="shared" si="147"/>
        <v>3</v>
      </c>
      <c r="Y1216">
        <f>IFERROR(VLOOKUP(B1216,Products!A:I,8,FALSE),"")</f>
        <v>34.21</v>
      </c>
      <c r="Z1216">
        <f t="shared" si="148"/>
        <v>2610.7200000000003</v>
      </c>
      <c r="AA1216">
        <f t="shared" si="149"/>
        <v>106.25548085355159</v>
      </c>
      <c r="AB1216">
        <f t="shared" si="150"/>
        <v>1</v>
      </c>
      <c r="AC1216">
        <f t="shared" si="151"/>
        <v>1344.95</v>
      </c>
    </row>
    <row r="1217" spans="1:29">
      <c r="A1217">
        <v>10227</v>
      </c>
      <c r="B1217" t="s">
        <v>130</v>
      </c>
      <c r="C1217">
        <v>42</v>
      </c>
      <c r="D1217">
        <v>27.22</v>
      </c>
      <c r="E1217">
        <v>6</v>
      </c>
      <c r="F1217" s="6">
        <f>IFERROR(VLOOKUP(A1217,Orders!A:B,2,FALSE),"")</f>
        <v>38048</v>
      </c>
      <c r="G1217" s="6">
        <f>IFERROR(VLOOKUP(A1217,Orders!A:C,3,FALSE),"")</f>
        <v>38058</v>
      </c>
      <c r="H1217" s="6">
        <f>IFERROR(VLOOKUP(A1217,Orders!A:D,4,FALSE),"")</f>
        <v>38054</v>
      </c>
      <c r="I1217" t="str">
        <f>IFERROR(VLOOKUP(A1217,Orders!A:E,5,FALSE),"")</f>
        <v>Shipped</v>
      </c>
      <c r="J1217">
        <f>IFERROR(VLOOKUP(A1217,Orders!A:G,7,FALSE),"")</f>
        <v>146</v>
      </c>
      <c r="K1217">
        <f>IFERROR(VLOOKUP(J1217,Customers!A:L,12,FALSE),"")</f>
        <v>1337</v>
      </c>
      <c r="L1217">
        <f>IFERROR(VLOOKUP(J1217,Customers!A:M,13,FALSE),"")</f>
        <v>123900</v>
      </c>
      <c r="M1217" t="str">
        <f>IFERROR(VLOOKUP(J1217,Customers!A:H,8,FALSE),"")</f>
        <v>Lyon</v>
      </c>
      <c r="N1217">
        <f>IFERROR(VLOOKUP(K1217,Employees!A:F,6,FALSE),"")</f>
        <v>4</v>
      </c>
      <c r="O1217" t="str">
        <f>IFERROR(VLOOKUP(N1217,Offices!A:B,2,FALSE),"")</f>
        <v>Paris</v>
      </c>
      <c r="P1217" s="6">
        <f>IFERROR(VLOOKUP(J1217,Payments!A:C,3,FALSE),"")</f>
        <v>38064</v>
      </c>
      <c r="Q1217">
        <f>IFERROR(VLOOKUP(J1217,Payments!A:D,4,FALSE),"")</f>
        <v>40978.53</v>
      </c>
      <c r="R1217" t="str">
        <f>IFERROR(VLOOKUP(B1217,Products!A:C,3,FALSE),"")</f>
        <v>Vintage Cars</v>
      </c>
      <c r="S1217">
        <f>IFERROR(VLOOKUP(B1217,Products!A:G,7,FALSE),"")</f>
        <v>7332</v>
      </c>
      <c r="T1217">
        <f>IFERROR(VLOOKUP(B1217,Products!A:I,9,FALSE),"")</f>
        <v>33.19</v>
      </c>
      <c r="U1217">
        <f t="shared" si="144"/>
        <v>4</v>
      </c>
      <c r="V1217" t="str">
        <f t="shared" si="145"/>
        <v>Yes</v>
      </c>
      <c r="W1217">
        <f t="shared" si="146"/>
        <v>2004</v>
      </c>
      <c r="X1217">
        <f t="shared" si="147"/>
        <v>3</v>
      </c>
      <c r="Y1217">
        <f>IFERROR(VLOOKUP(B1217,Products!A:I,8,FALSE),"")</f>
        <v>22.57</v>
      </c>
      <c r="Z1217">
        <f t="shared" si="148"/>
        <v>1143.24</v>
      </c>
      <c r="AA1217">
        <f t="shared" si="149"/>
        <v>20.602569782897646</v>
      </c>
      <c r="AB1217">
        <f t="shared" si="150"/>
        <v>0</v>
      </c>
      <c r="AC1217">
        <f t="shared" si="151"/>
        <v>195.29999999999995</v>
      </c>
    </row>
    <row r="1218" spans="1:29">
      <c r="A1218">
        <v>10227</v>
      </c>
      <c r="B1218" t="s">
        <v>131</v>
      </c>
      <c r="C1218">
        <v>24</v>
      </c>
      <c r="D1218">
        <v>39.42</v>
      </c>
      <c r="E1218">
        <v>5</v>
      </c>
      <c r="F1218" s="6">
        <f>IFERROR(VLOOKUP(A1218,Orders!A:B,2,FALSE),"")</f>
        <v>38048</v>
      </c>
      <c r="G1218" s="6">
        <f>IFERROR(VLOOKUP(A1218,Orders!A:C,3,FALSE),"")</f>
        <v>38058</v>
      </c>
      <c r="H1218" s="6">
        <f>IFERROR(VLOOKUP(A1218,Orders!A:D,4,FALSE),"")</f>
        <v>38054</v>
      </c>
      <c r="I1218" t="str">
        <f>IFERROR(VLOOKUP(A1218,Orders!A:E,5,FALSE),"")</f>
        <v>Shipped</v>
      </c>
      <c r="J1218">
        <f>IFERROR(VLOOKUP(A1218,Orders!A:G,7,FALSE),"")</f>
        <v>146</v>
      </c>
      <c r="K1218">
        <f>IFERROR(VLOOKUP(J1218,Customers!A:L,12,FALSE),"")</f>
        <v>1337</v>
      </c>
      <c r="L1218">
        <f>IFERROR(VLOOKUP(J1218,Customers!A:M,13,FALSE),"")</f>
        <v>123900</v>
      </c>
      <c r="M1218" t="str">
        <f>IFERROR(VLOOKUP(J1218,Customers!A:H,8,FALSE),"")</f>
        <v>Lyon</v>
      </c>
      <c r="N1218">
        <f>IFERROR(VLOOKUP(K1218,Employees!A:F,6,FALSE),"")</f>
        <v>4</v>
      </c>
      <c r="O1218" t="str">
        <f>IFERROR(VLOOKUP(N1218,Offices!A:B,2,FALSE),"")</f>
        <v>Paris</v>
      </c>
      <c r="P1218" s="6">
        <f>IFERROR(VLOOKUP(J1218,Payments!A:C,3,FALSE),"")</f>
        <v>38064</v>
      </c>
      <c r="Q1218">
        <f>IFERROR(VLOOKUP(J1218,Payments!A:D,4,FALSE),"")</f>
        <v>40978.53</v>
      </c>
      <c r="R1218" t="str">
        <f>IFERROR(VLOOKUP(B1218,Products!A:C,3,FALSE),"")</f>
        <v>Vintage Cars</v>
      </c>
      <c r="S1218">
        <f>IFERROR(VLOOKUP(B1218,Products!A:G,7,FALSE),"")</f>
        <v>2847</v>
      </c>
      <c r="T1218">
        <f>IFERROR(VLOOKUP(B1218,Products!A:I,9,FALSE),"")</f>
        <v>44.8</v>
      </c>
      <c r="U1218">
        <f t="shared" ref="U1218:U1281" si="152">G1218-H1218</f>
        <v>4</v>
      </c>
      <c r="V1218" t="str">
        <f t="shared" ref="V1218:V1281" si="153">IF(OR(I1218="Shipped",I1218="Resolved"),IF(U1218&lt;=6,"Yes","No"),"")</f>
        <v>Yes</v>
      </c>
      <c r="W1218">
        <f t="shared" ref="W1218:W1281" si="154">YEAR(F1218)</f>
        <v>2004</v>
      </c>
      <c r="X1218">
        <f t="shared" ref="X1218:X1281" si="155">MONTH(F1218)</f>
        <v>3</v>
      </c>
      <c r="Y1218">
        <f>IFERROR(VLOOKUP(B1218,Products!A:I,8,FALSE),"")</f>
        <v>20.61</v>
      </c>
      <c r="Z1218">
        <f t="shared" ref="Z1218:Z1281" si="156">C1218*D1218</f>
        <v>946.08</v>
      </c>
      <c r="AA1218">
        <f t="shared" ref="AA1218:AA1281" si="157">((D1218-Y1218)/Y1218)*100</f>
        <v>91.266375545851545</v>
      </c>
      <c r="AB1218">
        <f t="shared" ref="AB1218:AB1281" si="158">IF(AA1218&gt;=67, 1,0)</f>
        <v>1</v>
      </c>
      <c r="AC1218">
        <f t="shared" ref="AC1218:AC1281" si="159">C1218*(D1218-Y1218)</f>
        <v>451.44000000000005</v>
      </c>
    </row>
    <row r="1219" spans="1:29">
      <c r="A1219">
        <v>10227</v>
      </c>
      <c r="B1219" t="s">
        <v>229</v>
      </c>
      <c r="C1219">
        <v>47</v>
      </c>
      <c r="D1219">
        <v>84.51</v>
      </c>
      <c r="E1219">
        <v>14</v>
      </c>
      <c r="F1219" s="6">
        <f>IFERROR(VLOOKUP(A1219,Orders!A:B,2,FALSE),"")</f>
        <v>38048</v>
      </c>
      <c r="G1219" s="6">
        <f>IFERROR(VLOOKUP(A1219,Orders!A:C,3,FALSE),"")</f>
        <v>38058</v>
      </c>
      <c r="H1219" s="6">
        <f>IFERROR(VLOOKUP(A1219,Orders!A:D,4,FALSE),"")</f>
        <v>38054</v>
      </c>
      <c r="I1219" t="str">
        <f>IFERROR(VLOOKUP(A1219,Orders!A:E,5,FALSE),"")</f>
        <v>Shipped</v>
      </c>
      <c r="J1219">
        <f>IFERROR(VLOOKUP(A1219,Orders!A:G,7,FALSE),"")</f>
        <v>146</v>
      </c>
      <c r="K1219">
        <f>IFERROR(VLOOKUP(J1219,Customers!A:L,12,FALSE),"")</f>
        <v>1337</v>
      </c>
      <c r="L1219">
        <f>IFERROR(VLOOKUP(J1219,Customers!A:M,13,FALSE),"")</f>
        <v>123900</v>
      </c>
      <c r="M1219" t="str">
        <f>IFERROR(VLOOKUP(J1219,Customers!A:H,8,FALSE),"")</f>
        <v>Lyon</v>
      </c>
      <c r="N1219">
        <f>IFERROR(VLOOKUP(K1219,Employees!A:F,6,FALSE),"")</f>
        <v>4</v>
      </c>
      <c r="O1219" t="str">
        <f>IFERROR(VLOOKUP(N1219,Offices!A:B,2,FALSE),"")</f>
        <v>Paris</v>
      </c>
      <c r="P1219" s="6">
        <f>IFERROR(VLOOKUP(J1219,Payments!A:C,3,FALSE),"")</f>
        <v>38064</v>
      </c>
      <c r="Q1219">
        <f>IFERROR(VLOOKUP(J1219,Payments!A:D,4,FALSE),"")</f>
        <v>40978.53</v>
      </c>
      <c r="R1219" t="str">
        <f>IFERROR(VLOOKUP(B1219,Products!A:C,3,FALSE),"")</f>
        <v>Classic Cars</v>
      </c>
      <c r="S1219">
        <f>IFERROR(VLOOKUP(B1219,Products!A:G,7,FALSE),"")</f>
        <v>2350</v>
      </c>
      <c r="T1219">
        <f>IFERROR(VLOOKUP(B1219,Products!A:I,9,FALSE),"")</f>
        <v>90.87</v>
      </c>
      <c r="U1219">
        <f t="shared" si="152"/>
        <v>4</v>
      </c>
      <c r="V1219" t="str">
        <f t="shared" si="153"/>
        <v>Yes</v>
      </c>
      <c r="W1219">
        <f t="shared" si="154"/>
        <v>2004</v>
      </c>
      <c r="X1219">
        <f t="shared" si="155"/>
        <v>3</v>
      </c>
      <c r="Y1219">
        <f>IFERROR(VLOOKUP(B1219,Products!A:I,8,FALSE),"")</f>
        <v>47.25</v>
      </c>
      <c r="Z1219">
        <f t="shared" si="156"/>
        <v>3971.9700000000003</v>
      </c>
      <c r="AA1219">
        <f t="shared" si="157"/>
        <v>78.857142857142875</v>
      </c>
      <c r="AB1219">
        <f t="shared" si="158"/>
        <v>1</v>
      </c>
      <c r="AC1219">
        <f t="shared" si="159"/>
        <v>1751.2200000000003</v>
      </c>
    </row>
    <row r="1220" spans="1:29">
      <c r="A1220">
        <v>10227</v>
      </c>
      <c r="B1220" t="s">
        <v>230</v>
      </c>
      <c r="C1220">
        <v>33</v>
      </c>
      <c r="D1220">
        <v>102.17</v>
      </c>
      <c r="E1220">
        <v>13</v>
      </c>
      <c r="F1220" s="6">
        <f>IFERROR(VLOOKUP(A1220,Orders!A:B,2,FALSE),"")</f>
        <v>38048</v>
      </c>
      <c r="G1220" s="6">
        <f>IFERROR(VLOOKUP(A1220,Orders!A:C,3,FALSE),"")</f>
        <v>38058</v>
      </c>
      <c r="H1220" s="6">
        <f>IFERROR(VLOOKUP(A1220,Orders!A:D,4,FALSE),"")</f>
        <v>38054</v>
      </c>
      <c r="I1220" t="str">
        <f>IFERROR(VLOOKUP(A1220,Orders!A:E,5,FALSE),"")</f>
        <v>Shipped</v>
      </c>
      <c r="J1220">
        <f>IFERROR(VLOOKUP(A1220,Orders!A:G,7,FALSE),"")</f>
        <v>146</v>
      </c>
      <c r="K1220">
        <f>IFERROR(VLOOKUP(J1220,Customers!A:L,12,FALSE),"")</f>
        <v>1337</v>
      </c>
      <c r="L1220">
        <f>IFERROR(VLOOKUP(J1220,Customers!A:M,13,FALSE),"")</f>
        <v>123900</v>
      </c>
      <c r="M1220" t="str">
        <f>IFERROR(VLOOKUP(J1220,Customers!A:H,8,FALSE),"")</f>
        <v>Lyon</v>
      </c>
      <c r="N1220">
        <f>IFERROR(VLOOKUP(K1220,Employees!A:F,6,FALSE),"")</f>
        <v>4</v>
      </c>
      <c r="O1220" t="str">
        <f>IFERROR(VLOOKUP(N1220,Offices!A:B,2,FALSE),"")</f>
        <v>Paris</v>
      </c>
      <c r="P1220" s="6">
        <f>IFERROR(VLOOKUP(J1220,Payments!A:C,3,FALSE),"")</f>
        <v>38064</v>
      </c>
      <c r="Q1220">
        <f>IFERROR(VLOOKUP(J1220,Payments!A:D,4,FALSE),"")</f>
        <v>40978.53</v>
      </c>
      <c r="R1220" t="str">
        <f>IFERROR(VLOOKUP(B1220,Products!A:C,3,FALSE),"")</f>
        <v>Classic Cars</v>
      </c>
      <c r="S1220">
        <f>IFERROR(VLOOKUP(B1220,Products!A:G,7,FALSE),"")</f>
        <v>1452</v>
      </c>
      <c r="T1220">
        <f>IFERROR(VLOOKUP(B1220,Products!A:I,9,FALSE),"")</f>
        <v>117.44</v>
      </c>
      <c r="U1220">
        <f t="shared" si="152"/>
        <v>4</v>
      </c>
      <c r="V1220" t="str">
        <f t="shared" si="153"/>
        <v>Yes</v>
      </c>
      <c r="W1220">
        <f t="shared" si="154"/>
        <v>2004</v>
      </c>
      <c r="X1220">
        <f t="shared" si="155"/>
        <v>3</v>
      </c>
      <c r="Y1220">
        <f>IFERROR(VLOOKUP(B1220,Products!A:I,8,FALSE),"")</f>
        <v>72.819999999999993</v>
      </c>
      <c r="Z1220">
        <f t="shared" si="156"/>
        <v>3371.61</v>
      </c>
      <c r="AA1220">
        <f t="shared" si="157"/>
        <v>40.30486130184017</v>
      </c>
      <c r="AB1220">
        <f t="shared" si="158"/>
        <v>0</v>
      </c>
      <c r="AC1220">
        <f t="shared" si="159"/>
        <v>968.5500000000003</v>
      </c>
    </row>
    <row r="1221" spans="1:29">
      <c r="A1221">
        <v>10227</v>
      </c>
      <c r="B1221" t="s">
        <v>231</v>
      </c>
      <c r="C1221">
        <v>40</v>
      </c>
      <c r="D1221">
        <v>78.760000000000005</v>
      </c>
      <c r="E1221">
        <v>15</v>
      </c>
      <c r="F1221" s="6">
        <f>IFERROR(VLOOKUP(A1221,Orders!A:B,2,FALSE),"")</f>
        <v>38048</v>
      </c>
      <c r="G1221" s="6">
        <f>IFERROR(VLOOKUP(A1221,Orders!A:C,3,FALSE),"")</f>
        <v>38058</v>
      </c>
      <c r="H1221" s="6">
        <f>IFERROR(VLOOKUP(A1221,Orders!A:D,4,FALSE),"")</f>
        <v>38054</v>
      </c>
      <c r="I1221" t="str">
        <f>IFERROR(VLOOKUP(A1221,Orders!A:E,5,FALSE),"")</f>
        <v>Shipped</v>
      </c>
      <c r="J1221">
        <f>IFERROR(VLOOKUP(A1221,Orders!A:G,7,FALSE),"")</f>
        <v>146</v>
      </c>
      <c r="K1221">
        <f>IFERROR(VLOOKUP(J1221,Customers!A:L,12,FALSE),"")</f>
        <v>1337</v>
      </c>
      <c r="L1221">
        <f>IFERROR(VLOOKUP(J1221,Customers!A:M,13,FALSE),"")</f>
        <v>123900</v>
      </c>
      <c r="M1221" t="str">
        <f>IFERROR(VLOOKUP(J1221,Customers!A:H,8,FALSE),"")</f>
        <v>Lyon</v>
      </c>
      <c r="N1221">
        <f>IFERROR(VLOOKUP(K1221,Employees!A:F,6,FALSE),"")</f>
        <v>4</v>
      </c>
      <c r="O1221" t="str">
        <f>IFERROR(VLOOKUP(N1221,Offices!A:B,2,FALSE),"")</f>
        <v>Paris</v>
      </c>
      <c r="P1221" s="6">
        <f>IFERROR(VLOOKUP(J1221,Payments!A:C,3,FALSE),"")</f>
        <v>38064</v>
      </c>
      <c r="Q1221">
        <f>IFERROR(VLOOKUP(J1221,Payments!A:D,4,FALSE),"")</f>
        <v>40978.53</v>
      </c>
      <c r="R1221" t="str">
        <f>IFERROR(VLOOKUP(B1221,Products!A:C,3,FALSE),"")</f>
        <v>Classic Cars</v>
      </c>
      <c r="S1221">
        <f>IFERROR(VLOOKUP(B1221,Products!A:G,7,FALSE),"")</f>
        <v>4695</v>
      </c>
      <c r="T1221">
        <f>IFERROR(VLOOKUP(B1221,Products!A:I,9,FALSE),"")</f>
        <v>85.61</v>
      </c>
      <c r="U1221">
        <f t="shared" si="152"/>
        <v>4</v>
      </c>
      <c r="V1221" t="str">
        <f t="shared" si="153"/>
        <v>Yes</v>
      </c>
      <c r="W1221">
        <f t="shared" si="154"/>
        <v>2004</v>
      </c>
      <c r="X1221">
        <f t="shared" si="155"/>
        <v>3</v>
      </c>
      <c r="Y1221">
        <f>IFERROR(VLOOKUP(B1221,Products!A:I,8,FALSE),"")</f>
        <v>50.51</v>
      </c>
      <c r="Z1221">
        <f t="shared" si="156"/>
        <v>3150.4</v>
      </c>
      <c r="AA1221">
        <f t="shared" si="157"/>
        <v>55.929518907147113</v>
      </c>
      <c r="AB1221">
        <f t="shared" si="158"/>
        <v>0</v>
      </c>
      <c r="AC1221">
        <f t="shared" si="159"/>
        <v>1130.0000000000002</v>
      </c>
    </row>
    <row r="1222" spans="1:29">
      <c r="A1222">
        <v>10227</v>
      </c>
      <c r="B1222" t="s">
        <v>127</v>
      </c>
      <c r="C1222">
        <v>27</v>
      </c>
      <c r="D1222">
        <v>34.880000000000003</v>
      </c>
      <c r="E1222">
        <v>8</v>
      </c>
      <c r="F1222" s="6">
        <f>IFERROR(VLOOKUP(A1222,Orders!A:B,2,FALSE),"")</f>
        <v>38048</v>
      </c>
      <c r="G1222" s="6">
        <f>IFERROR(VLOOKUP(A1222,Orders!A:C,3,FALSE),"")</f>
        <v>38058</v>
      </c>
      <c r="H1222" s="6">
        <f>IFERROR(VLOOKUP(A1222,Orders!A:D,4,FALSE),"")</f>
        <v>38054</v>
      </c>
      <c r="I1222" t="str">
        <f>IFERROR(VLOOKUP(A1222,Orders!A:E,5,FALSE),"")</f>
        <v>Shipped</v>
      </c>
      <c r="J1222">
        <f>IFERROR(VLOOKUP(A1222,Orders!A:G,7,FALSE),"")</f>
        <v>146</v>
      </c>
      <c r="K1222">
        <f>IFERROR(VLOOKUP(J1222,Customers!A:L,12,FALSE),"")</f>
        <v>1337</v>
      </c>
      <c r="L1222">
        <f>IFERROR(VLOOKUP(J1222,Customers!A:M,13,FALSE),"")</f>
        <v>123900</v>
      </c>
      <c r="M1222" t="str">
        <f>IFERROR(VLOOKUP(J1222,Customers!A:H,8,FALSE),"")</f>
        <v>Lyon</v>
      </c>
      <c r="N1222">
        <f>IFERROR(VLOOKUP(K1222,Employees!A:F,6,FALSE),"")</f>
        <v>4</v>
      </c>
      <c r="O1222" t="str">
        <f>IFERROR(VLOOKUP(N1222,Offices!A:B,2,FALSE),"")</f>
        <v>Paris</v>
      </c>
      <c r="P1222" s="6">
        <f>IFERROR(VLOOKUP(J1222,Payments!A:C,3,FALSE),"")</f>
        <v>38064</v>
      </c>
      <c r="Q1222">
        <f>IFERROR(VLOOKUP(J1222,Payments!A:D,4,FALSE),"")</f>
        <v>40978.53</v>
      </c>
      <c r="R1222" t="str">
        <f>IFERROR(VLOOKUP(B1222,Products!A:C,3,FALSE),"")</f>
        <v>Vintage Cars</v>
      </c>
      <c r="S1222">
        <f>IFERROR(VLOOKUP(B1222,Products!A:G,7,FALSE),"")</f>
        <v>2081</v>
      </c>
      <c r="T1222">
        <f>IFERROR(VLOOKUP(B1222,Products!A:I,9,FALSE),"")</f>
        <v>41.03</v>
      </c>
      <c r="U1222">
        <f t="shared" si="152"/>
        <v>4</v>
      </c>
      <c r="V1222" t="str">
        <f t="shared" si="153"/>
        <v>Yes</v>
      </c>
      <c r="W1222">
        <f t="shared" si="154"/>
        <v>2004</v>
      </c>
      <c r="X1222">
        <f t="shared" si="155"/>
        <v>3</v>
      </c>
      <c r="Y1222">
        <f>IFERROR(VLOOKUP(B1222,Products!A:I,8,FALSE),"")</f>
        <v>21.75</v>
      </c>
      <c r="Z1222">
        <f t="shared" si="156"/>
        <v>941.7600000000001</v>
      </c>
      <c r="AA1222">
        <f t="shared" si="157"/>
        <v>60.367816091954026</v>
      </c>
      <c r="AB1222">
        <f t="shared" si="158"/>
        <v>0</v>
      </c>
      <c r="AC1222">
        <f t="shared" si="159"/>
        <v>354.51000000000005</v>
      </c>
    </row>
    <row r="1223" spans="1:29">
      <c r="A1223">
        <v>10228</v>
      </c>
      <c r="B1223" t="s">
        <v>134</v>
      </c>
      <c r="C1223">
        <v>29</v>
      </c>
      <c r="D1223">
        <v>214.3</v>
      </c>
      <c r="E1223">
        <v>2</v>
      </c>
      <c r="F1223" s="6">
        <f>IFERROR(VLOOKUP(A1223,Orders!A:B,2,FALSE),"")</f>
        <v>38056</v>
      </c>
      <c r="G1223" s="6">
        <f>IFERROR(VLOOKUP(A1223,Orders!A:C,3,FALSE),"")</f>
        <v>38064</v>
      </c>
      <c r="H1223" s="6">
        <f>IFERROR(VLOOKUP(A1223,Orders!A:D,4,FALSE),"")</f>
        <v>38059</v>
      </c>
      <c r="I1223" t="str">
        <f>IFERROR(VLOOKUP(A1223,Orders!A:E,5,FALSE),"")</f>
        <v>Shipped</v>
      </c>
      <c r="J1223">
        <f>IFERROR(VLOOKUP(A1223,Orders!A:G,7,FALSE),"")</f>
        <v>173</v>
      </c>
      <c r="K1223">
        <f>IFERROR(VLOOKUP(J1223,Customers!A:L,12,FALSE),"")</f>
        <v>1188</v>
      </c>
      <c r="L1223">
        <f>IFERROR(VLOOKUP(J1223,Customers!A:M,13,FALSE),"")</f>
        <v>43400</v>
      </c>
      <c r="M1223" t="str">
        <f>IFERROR(VLOOKUP(J1223,Customers!A:H,8,FALSE),"")</f>
        <v>Cambridge</v>
      </c>
      <c r="N1223">
        <f>IFERROR(VLOOKUP(K1223,Employees!A:F,6,FALSE),"")</f>
        <v>2</v>
      </c>
      <c r="O1223" t="str">
        <f>IFERROR(VLOOKUP(N1223,Offices!A:B,2,FALSE),"")</f>
        <v>Boston</v>
      </c>
      <c r="P1223" s="6">
        <f>IFERROR(VLOOKUP(J1223,Payments!A:C,3,FALSE),"")</f>
        <v>38120</v>
      </c>
      <c r="Q1223">
        <f>IFERROR(VLOOKUP(J1223,Payments!A:D,4,FALSE),"")</f>
        <v>11843.45</v>
      </c>
      <c r="R1223" t="str">
        <f>IFERROR(VLOOKUP(B1223,Products!A:C,3,FALSE),"")</f>
        <v>Classic Cars</v>
      </c>
      <c r="S1223">
        <f>IFERROR(VLOOKUP(B1223,Products!A:G,7,FALSE),"")</f>
        <v>7305</v>
      </c>
      <c r="T1223">
        <f>IFERROR(VLOOKUP(B1223,Products!A:I,9,FALSE),"")</f>
        <v>214.3</v>
      </c>
      <c r="U1223">
        <f t="shared" si="152"/>
        <v>5</v>
      </c>
      <c r="V1223" t="str">
        <f t="shared" si="153"/>
        <v>Yes</v>
      </c>
      <c r="W1223">
        <f t="shared" si="154"/>
        <v>2004</v>
      </c>
      <c r="X1223">
        <f t="shared" si="155"/>
        <v>3</v>
      </c>
      <c r="Y1223">
        <f>IFERROR(VLOOKUP(B1223,Products!A:I,8,FALSE),"")</f>
        <v>98.58</v>
      </c>
      <c r="Z1223">
        <f t="shared" si="156"/>
        <v>6214.7000000000007</v>
      </c>
      <c r="AA1223">
        <f t="shared" si="157"/>
        <v>117.38689389328465</v>
      </c>
      <c r="AB1223">
        <f t="shared" si="158"/>
        <v>1</v>
      </c>
      <c r="AC1223">
        <f t="shared" si="159"/>
        <v>3355.8800000000006</v>
      </c>
    </row>
    <row r="1224" spans="1:29">
      <c r="A1224">
        <v>10228</v>
      </c>
      <c r="B1224" t="s">
        <v>137</v>
      </c>
      <c r="C1224">
        <v>32</v>
      </c>
      <c r="D1224">
        <v>100.34</v>
      </c>
      <c r="E1224">
        <v>1</v>
      </c>
      <c r="F1224" s="6">
        <f>IFERROR(VLOOKUP(A1224,Orders!A:B,2,FALSE),"")</f>
        <v>38056</v>
      </c>
      <c r="G1224" s="6">
        <f>IFERROR(VLOOKUP(A1224,Orders!A:C,3,FALSE),"")</f>
        <v>38064</v>
      </c>
      <c r="H1224" s="6">
        <f>IFERROR(VLOOKUP(A1224,Orders!A:D,4,FALSE),"")</f>
        <v>38059</v>
      </c>
      <c r="I1224" t="str">
        <f>IFERROR(VLOOKUP(A1224,Orders!A:E,5,FALSE),"")</f>
        <v>Shipped</v>
      </c>
      <c r="J1224">
        <f>IFERROR(VLOOKUP(A1224,Orders!A:G,7,FALSE),"")</f>
        <v>173</v>
      </c>
      <c r="K1224">
        <f>IFERROR(VLOOKUP(J1224,Customers!A:L,12,FALSE),"")</f>
        <v>1188</v>
      </c>
      <c r="L1224">
        <f>IFERROR(VLOOKUP(J1224,Customers!A:M,13,FALSE),"")</f>
        <v>43400</v>
      </c>
      <c r="M1224" t="str">
        <f>IFERROR(VLOOKUP(J1224,Customers!A:H,8,FALSE),"")</f>
        <v>Cambridge</v>
      </c>
      <c r="N1224">
        <f>IFERROR(VLOOKUP(K1224,Employees!A:F,6,FALSE),"")</f>
        <v>2</v>
      </c>
      <c r="O1224" t="str">
        <f>IFERROR(VLOOKUP(N1224,Offices!A:B,2,FALSE),"")</f>
        <v>Boston</v>
      </c>
      <c r="P1224" s="6">
        <f>IFERROR(VLOOKUP(J1224,Payments!A:C,3,FALSE),"")</f>
        <v>38120</v>
      </c>
      <c r="Q1224">
        <f>IFERROR(VLOOKUP(J1224,Payments!A:D,4,FALSE),"")</f>
        <v>11843.45</v>
      </c>
      <c r="R1224" t="str">
        <f>IFERROR(VLOOKUP(B1224,Products!A:C,3,FALSE),"")</f>
        <v>Trucks and Buses</v>
      </c>
      <c r="S1224">
        <f>IFERROR(VLOOKUP(B1224,Products!A:G,7,FALSE),"")</f>
        <v>2613</v>
      </c>
      <c r="T1224">
        <f>IFERROR(VLOOKUP(B1224,Products!A:I,9,FALSE),"")</f>
        <v>116.67</v>
      </c>
      <c r="U1224">
        <f t="shared" si="152"/>
        <v>5</v>
      </c>
      <c r="V1224" t="str">
        <f t="shared" si="153"/>
        <v>Yes</v>
      </c>
      <c r="W1224">
        <f t="shared" si="154"/>
        <v>2004</v>
      </c>
      <c r="X1224">
        <f t="shared" si="155"/>
        <v>3</v>
      </c>
      <c r="Y1224">
        <f>IFERROR(VLOOKUP(B1224,Products!A:I,8,FALSE),"")</f>
        <v>58.33</v>
      </c>
      <c r="Z1224">
        <f t="shared" si="156"/>
        <v>3210.88</v>
      </c>
      <c r="AA1224">
        <f t="shared" si="157"/>
        <v>72.021258357620439</v>
      </c>
      <c r="AB1224">
        <f t="shared" si="158"/>
        <v>1</v>
      </c>
      <c r="AC1224">
        <f t="shared" si="159"/>
        <v>1344.3200000000002</v>
      </c>
    </row>
    <row r="1225" spans="1:29">
      <c r="A1225">
        <v>10228</v>
      </c>
      <c r="B1225" t="s">
        <v>139</v>
      </c>
      <c r="C1225">
        <v>24</v>
      </c>
      <c r="D1225">
        <v>101.31</v>
      </c>
      <c r="E1225">
        <v>3</v>
      </c>
      <c r="F1225" s="6">
        <f>IFERROR(VLOOKUP(A1225,Orders!A:B,2,FALSE),"")</f>
        <v>38056</v>
      </c>
      <c r="G1225" s="6">
        <f>IFERROR(VLOOKUP(A1225,Orders!A:C,3,FALSE),"")</f>
        <v>38064</v>
      </c>
      <c r="H1225" s="6">
        <f>IFERROR(VLOOKUP(A1225,Orders!A:D,4,FALSE),"")</f>
        <v>38059</v>
      </c>
      <c r="I1225" t="str">
        <f>IFERROR(VLOOKUP(A1225,Orders!A:E,5,FALSE),"")</f>
        <v>Shipped</v>
      </c>
      <c r="J1225">
        <f>IFERROR(VLOOKUP(A1225,Orders!A:G,7,FALSE),"")</f>
        <v>173</v>
      </c>
      <c r="K1225">
        <f>IFERROR(VLOOKUP(J1225,Customers!A:L,12,FALSE),"")</f>
        <v>1188</v>
      </c>
      <c r="L1225">
        <f>IFERROR(VLOOKUP(J1225,Customers!A:M,13,FALSE),"")</f>
        <v>43400</v>
      </c>
      <c r="M1225" t="str">
        <f>IFERROR(VLOOKUP(J1225,Customers!A:H,8,FALSE),"")</f>
        <v>Cambridge</v>
      </c>
      <c r="N1225">
        <f>IFERROR(VLOOKUP(K1225,Employees!A:F,6,FALSE),"")</f>
        <v>2</v>
      </c>
      <c r="O1225" t="str">
        <f>IFERROR(VLOOKUP(N1225,Offices!A:B,2,FALSE),"")</f>
        <v>Boston</v>
      </c>
      <c r="P1225" s="6">
        <f>IFERROR(VLOOKUP(J1225,Payments!A:C,3,FALSE),"")</f>
        <v>38120</v>
      </c>
      <c r="Q1225">
        <f>IFERROR(VLOOKUP(J1225,Payments!A:D,4,FALSE),"")</f>
        <v>11843.45</v>
      </c>
      <c r="R1225" t="str">
        <f>IFERROR(VLOOKUP(B1225,Products!A:C,3,FALSE),"")</f>
        <v>Vintage Cars</v>
      </c>
      <c r="S1225">
        <f>IFERROR(VLOOKUP(B1225,Products!A:G,7,FALSE),"")</f>
        <v>4189</v>
      </c>
      <c r="T1225">
        <f>IFERROR(VLOOKUP(B1225,Products!A:I,9,FALSE),"")</f>
        <v>101.31</v>
      </c>
      <c r="U1225">
        <f t="shared" si="152"/>
        <v>5</v>
      </c>
      <c r="V1225" t="str">
        <f t="shared" si="153"/>
        <v>Yes</v>
      </c>
      <c r="W1225">
        <f t="shared" si="154"/>
        <v>2004</v>
      </c>
      <c r="X1225">
        <f t="shared" si="155"/>
        <v>3</v>
      </c>
      <c r="Y1225">
        <f>IFERROR(VLOOKUP(B1225,Products!A:I,8,FALSE),"")</f>
        <v>60.78</v>
      </c>
      <c r="Z1225">
        <f t="shared" si="156"/>
        <v>2431.44</v>
      </c>
      <c r="AA1225">
        <f t="shared" si="157"/>
        <v>66.683119447186584</v>
      </c>
      <c r="AB1225">
        <f t="shared" si="158"/>
        <v>0</v>
      </c>
      <c r="AC1225">
        <f t="shared" si="159"/>
        <v>972.72</v>
      </c>
    </row>
    <row r="1226" spans="1:29">
      <c r="A1226">
        <v>10228</v>
      </c>
      <c r="B1226" t="s">
        <v>140</v>
      </c>
      <c r="C1226">
        <v>45</v>
      </c>
      <c r="D1226">
        <v>57.46</v>
      </c>
      <c r="E1226">
        <v>5</v>
      </c>
      <c r="F1226" s="6">
        <f>IFERROR(VLOOKUP(A1226,Orders!A:B,2,FALSE),"")</f>
        <v>38056</v>
      </c>
      <c r="G1226" s="6">
        <f>IFERROR(VLOOKUP(A1226,Orders!A:C,3,FALSE),"")</f>
        <v>38064</v>
      </c>
      <c r="H1226" s="6">
        <f>IFERROR(VLOOKUP(A1226,Orders!A:D,4,FALSE),"")</f>
        <v>38059</v>
      </c>
      <c r="I1226" t="str">
        <f>IFERROR(VLOOKUP(A1226,Orders!A:E,5,FALSE),"")</f>
        <v>Shipped</v>
      </c>
      <c r="J1226">
        <f>IFERROR(VLOOKUP(A1226,Orders!A:G,7,FALSE),"")</f>
        <v>173</v>
      </c>
      <c r="K1226">
        <f>IFERROR(VLOOKUP(J1226,Customers!A:L,12,FALSE),"")</f>
        <v>1188</v>
      </c>
      <c r="L1226">
        <f>IFERROR(VLOOKUP(J1226,Customers!A:M,13,FALSE),"")</f>
        <v>43400</v>
      </c>
      <c r="M1226" t="str">
        <f>IFERROR(VLOOKUP(J1226,Customers!A:H,8,FALSE),"")</f>
        <v>Cambridge</v>
      </c>
      <c r="N1226">
        <f>IFERROR(VLOOKUP(K1226,Employees!A:F,6,FALSE),"")</f>
        <v>2</v>
      </c>
      <c r="O1226" t="str">
        <f>IFERROR(VLOOKUP(N1226,Offices!A:B,2,FALSE),"")</f>
        <v>Boston</v>
      </c>
      <c r="P1226" s="6">
        <f>IFERROR(VLOOKUP(J1226,Payments!A:C,3,FALSE),"")</f>
        <v>38120</v>
      </c>
      <c r="Q1226">
        <f>IFERROR(VLOOKUP(J1226,Payments!A:D,4,FALSE),"")</f>
        <v>11843.45</v>
      </c>
      <c r="R1226" t="str">
        <f>IFERROR(VLOOKUP(B1226,Products!A:C,3,FALSE),"")</f>
        <v>Vintage Cars</v>
      </c>
      <c r="S1226">
        <f>IFERROR(VLOOKUP(B1226,Products!A:G,7,FALSE),"")</f>
        <v>5649</v>
      </c>
      <c r="T1226">
        <f>IFERROR(VLOOKUP(B1226,Products!A:I,9,FALSE),"")</f>
        <v>62.46</v>
      </c>
      <c r="U1226">
        <f t="shared" si="152"/>
        <v>5</v>
      </c>
      <c r="V1226" t="str">
        <f t="shared" si="153"/>
        <v>Yes</v>
      </c>
      <c r="W1226">
        <f t="shared" si="154"/>
        <v>2004</v>
      </c>
      <c r="X1226">
        <f t="shared" si="155"/>
        <v>3</v>
      </c>
      <c r="Y1226">
        <f>IFERROR(VLOOKUP(B1226,Products!A:I,8,FALSE),"")</f>
        <v>34.35</v>
      </c>
      <c r="Z1226">
        <f t="shared" si="156"/>
        <v>2585.6999999999998</v>
      </c>
      <c r="AA1226">
        <f t="shared" si="157"/>
        <v>67.278020378457057</v>
      </c>
      <c r="AB1226">
        <f t="shared" si="158"/>
        <v>1</v>
      </c>
      <c r="AC1226">
        <f t="shared" si="159"/>
        <v>1039.95</v>
      </c>
    </row>
    <row r="1227" spans="1:29">
      <c r="A1227">
        <v>10228</v>
      </c>
      <c r="B1227" t="s">
        <v>141</v>
      </c>
      <c r="C1227">
        <v>31</v>
      </c>
      <c r="D1227">
        <v>100.53</v>
      </c>
      <c r="E1227">
        <v>4</v>
      </c>
      <c r="F1227" s="6">
        <f>IFERROR(VLOOKUP(A1227,Orders!A:B,2,FALSE),"")</f>
        <v>38056</v>
      </c>
      <c r="G1227" s="6">
        <f>IFERROR(VLOOKUP(A1227,Orders!A:C,3,FALSE),"")</f>
        <v>38064</v>
      </c>
      <c r="H1227" s="6">
        <f>IFERROR(VLOOKUP(A1227,Orders!A:D,4,FALSE),"")</f>
        <v>38059</v>
      </c>
      <c r="I1227" t="str">
        <f>IFERROR(VLOOKUP(A1227,Orders!A:E,5,FALSE),"")</f>
        <v>Shipped</v>
      </c>
      <c r="J1227">
        <f>IFERROR(VLOOKUP(A1227,Orders!A:G,7,FALSE),"")</f>
        <v>173</v>
      </c>
      <c r="K1227">
        <f>IFERROR(VLOOKUP(J1227,Customers!A:L,12,FALSE),"")</f>
        <v>1188</v>
      </c>
      <c r="L1227">
        <f>IFERROR(VLOOKUP(J1227,Customers!A:M,13,FALSE),"")</f>
        <v>43400</v>
      </c>
      <c r="M1227" t="str">
        <f>IFERROR(VLOOKUP(J1227,Customers!A:H,8,FALSE),"")</f>
        <v>Cambridge</v>
      </c>
      <c r="N1227">
        <f>IFERROR(VLOOKUP(K1227,Employees!A:F,6,FALSE),"")</f>
        <v>2</v>
      </c>
      <c r="O1227" t="str">
        <f>IFERROR(VLOOKUP(N1227,Offices!A:B,2,FALSE),"")</f>
        <v>Boston</v>
      </c>
      <c r="P1227" s="6">
        <f>IFERROR(VLOOKUP(J1227,Payments!A:C,3,FALSE),"")</f>
        <v>38120</v>
      </c>
      <c r="Q1227">
        <f>IFERROR(VLOOKUP(J1227,Payments!A:D,4,FALSE),"")</f>
        <v>11843.45</v>
      </c>
      <c r="R1227" t="str">
        <f>IFERROR(VLOOKUP(B1227,Products!A:C,3,FALSE),"")</f>
        <v>Vintage Cars</v>
      </c>
      <c r="S1227">
        <f>IFERROR(VLOOKUP(B1227,Products!A:G,7,FALSE),"")</f>
        <v>5992</v>
      </c>
      <c r="T1227">
        <f>IFERROR(VLOOKUP(B1227,Products!A:I,9,FALSE),"")</f>
        <v>104.72</v>
      </c>
      <c r="U1227">
        <f t="shared" si="152"/>
        <v>5</v>
      </c>
      <c r="V1227" t="str">
        <f t="shared" si="153"/>
        <v>Yes</v>
      </c>
      <c r="W1227">
        <f t="shared" si="154"/>
        <v>2004</v>
      </c>
      <c r="X1227">
        <f t="shared" si="155"/>
        <v>3</v>
      </c>
      <c r="Y1227">
        <f>IFERROR(VLOOKUP(B1227,Products!A:I,8,FALSE),"")</f>
        <v>60.74</v>
      </c>
      <c r="Z1227">
        <f t="shared" si="156"/>
        <v>3116.43</v>
      </c>
      <c r="AA1227">
        <f t="shared" si="157"/>
        <v>65.508725716167277</v>
      </c>
      <c r="AB1227">
        <f t="shared" si="158"/>
        <v>0</v>
      </c>
      <c r="AC1227">
        <f t="shared" si="159"/>
        <v>1233.49</v>
      </c>
    </row>
    <row r="1228" spans="1:29">
      <c r="A1228">
        <v>10228</v>
      </c>
      <c r="B1228" t="s">
        <v>146</v>
      </c>
      <c r="C1228">
        <v>33</v>
      </c>
      <c r="D1228">
        <v>84.73</v>
      </c>
      <c r="E1228">
        <v>6</v>
      </c>
      <c r="F1228" s="6">
        <f>IFERROR(VLOOKUP(A1228,Orders!A:B,2,FALSE),"")</f>
        <v>38056</v>
      </c>
      <c r="G1228" s="6">
        <f>IFERROR(VLOOKUP(A1228,Orders!A:C,3,FALSE),"")</f>
        <v>38064</v>
      </c>
      <c r="H1228" s="6">
        <f>IFERROR(VLOOKUP(A1228,Orders!A:D,4,FALSE),"")</f>
        <v>38059</v>
      </c>
      <c r="I1228" t="str">
        <f>IFERROR(VLOOKUP(A1228,Orders!A:E,5,FALSE),"")</f>
        <v>Shipped</v>
      </c>
      <c r="J1228">
        <f>IFERROR(VLOOKUP(A1228,Orders!A:G,7,FALSE),"")</f>
        <v>173</v>
      </c>
      <c r="K1228">
        <f>IFERROR(VLOOKUP(J1228,Customers!A:L,12,FALSE),"")</f>
        <v>1188</v>
      </c>
      <c r="L1228">
        <f>IFERROR(VLOOKUP(J1228,Customers!A:M,13,FALSE),"")</f>
        <v>43400</v>
      </c>
      <c r="M1228" t="str">
        <f>IFERROR(VLOOKUP(J1228,Customers!A:H,8,FALSE),"")</f>
        <v>Cambridge</v>
      </c>
      <c r="N1228">
        <f>IFERROR(VLOOKUP(K1228,Employees!A:F,6,FALSE),"")</f>
        <v>2</v>
      </c>
      <c r="O1228" t="str">
        <f>IFERROR(VLOOKUP(N1228,Offices!A:B,2,FALSE),"")</f>
        <v>Boston</v>
      </c>
      <c r="P1228" s="6">
        <f>IFERROR(VLOOKUP(J1228,Payments!A:C,3,FALSE),"")</f>
        <v>38120</v>
      </c>
      <c r="Q1228">
        <f>IFERROR(VLOOKUP(J1228,Payments!A:D,4,FALSE),"")</f>
        <v>11843.45</v>
      </c>
      <c r="R1228" t="str">
        <f>IFERROR(VLOOKUP(B1228,Products!A:C,3,FALSE),"")</f>
        <v>Vintage Cars</v>
      </c>
      <c r="S1228">
        <f>IFERROR(VLOOKUP(B1228,Products!A:G,7,FALSE),"")</f>
        <v>4710</v>
      </c>
      <c r="T1228">
        <f>IFERROR(VLOOKUP(B1228,Products!A:I,9,FALSE),"")</f>
        <v>97.39</v>
      </c>
      <c r="U1228">
        <f t="shared" si="152"/>
        <v>5</v>
      </c>
      <c r="V1228" t="str">
        <f t="shared" si="153"/>
        <v>Yes</v>
      </c>
      <c r="W1228">
        <f t="shared" si="154"/>
        <v>2004</v>
      </c>
      <c r="X1228">
        <f t="shared" si="155"/>
        <v>3</v>
      </c>
      <c r="Y1228">
        <f>IFERROR(VLOOKUP(B1228,Products!A:I,8,FALSE),"")</f>
        <v>57.46</v>
      </c>
      <c r="Z1228">
        <f t="shared" si="156"/>
        <v>2796.09</v>
      </c>
      <c r="AA1228">
        <f t="shared" si="157"/>
        <v>47.459101983988866</v>
      </c>
      <c r="AB1228">
        <f t="shared" si="158"/>
        <v>0</v>
      </c>
      <c r="AC1228">
        <f t="shared" si="159"/>
        <v>899.91000000000008</v>
      </c>
    </row>
    <row r="1229" spans="1:29">
      <c r="A1229">
        <v>10229</v>
      </c>
      <c r="B1229" t="s">
        <v>135</v>
      </c>
      <c r="C1229">
        <v>50</v>
      </c>
      <c r="D1229">
        <v>138.88</v>
      </c>
      <c r="E1229">
        <v>9</v>
      </c>
      <c r="F1229" s="6">
        <f>IFERROR(VLOOKUP(A1229,Orders!A:B,2,FALSE),"")</f>
        <v>38057</v>
      </c>
      <c r="G1229" s="6">
        <f>IFERROR(VLOOKUP(A1229,Orders!A:C,3,FALSE),"")</f>
        <v>38066</v>
      </c>
      <c r="H1229" s="6">
        <f>IFERROR(VLOOKUP(A1229,Orders!A:D,4,FALSE),"")</f>
        <v>38058</v>
      </c>
      <c r="I1229" t="str">
        <f>IFERROR(VLOOKUP(A1229,Orders!A:E,5,FALSE),"")</f>
        <v>Shipped</v>
      </c>
      <c r="J1229">
        <f>IFERROR(VLOOKUP(A1229,Orders!A:G,7,FALSE),"")</f>
        <v>124</v>
      </c>
      <c r="K1229">
        <f>IFERROR(VLOOKUP(J1229,Customers!A:L,12,FALSE),"")</f>
        <v>1165</v>
      </c>
      <c r="L1229">
        <f>IFERROR(VLOOKUP(J1229,Customers!A:M,13,FALSE),"")</f>
        <v>210500</v>
      </c>
      <c r="M1229" t="str">
        <f>IFERROR(VLOOKUP(J1229,Customers!A:H,8,FALSE),"")</f>
        <v>San Rafael</v>
      </c>
      <c r="N1229">
        <f>IFERROR(VLOOKUP(K1229,Employees!A:F,6,FALSE),"")</f>
        <v>1</v>
      </c>
      <c r="O1229" t="str">
        <f>IFERROR(VLOOKUP(N1229,Offices!A:B,2,FALSE),"")</f>
        <v>San Francisco</v>
      </c>
      <c r="P1229" s="6">
        <f>IFERROR(VLOOKUP(J1229,Payments!A:C,3,FALSE),"")</f>
        <v>38416</v>
      </c>
      <c r="Q1229">
        <f>IFERROR(VLOOKUP(J1229,Payments!A:D,4,FALSE),"")</f>
        <v>101244.59</v>
      </c>
      <c r="R1229" t="str">
        <f>IFERROR(VLOOKUP(B1229,Products!A:C,3,FALSE),"")</f>
        <v>Classic Cars</v>
      </c>
      <c r="S1229">
        <f>IFERROR(VLOOKUP(B1229,Products!A:G,7,FALSE),"")</f>
        <v>6791</v>
      </c>
      <c r="T1229">
        <f>IFERROR(VLOOKUP(B1229,Products!A:I,9,FALSE),"")</f>
        <v>147.74</v>
      </c>
      <c r="U1229">
        <f t="shared" si="152"/>
        <v>8</v>
      </c>
      <c r="V1229" t="str">
        <f t="shared" si="153"/>
        <v>No</v>
      </c>
      <c r="W1229">
        <f t="shared" si="154"/>
        <v>2004</v>
      </c>
      <c r="X1229">
        <f t="shared" si="155"/>
        <v>3</v>
      </c>
      <c r="Y1229">
        <f>IFERROR(VLOOKUP(B1229,Products!A:I,8,FALSE),"")</f>
        <v>103.42</v>
      </c>
      <c r="Z1229">
        <f t="shared" si="156"/>
        <v>6944</v>
      </c>
      <c r="AA1229">
        <f t="shared" si="157"/>
        <v>34.287371881647644</v>
      </c>
      <c r="AB1229">
        <f t="shared" si="158"/>
        <v>0</v>
      </c>
      <c r="AC1229">
        <f t="shared" si="159"/>
        <v>1772.9999999999998</v>
      </c>
    </row>
    <row r="1230" spans="1:29">
      <c r="A1230">
        <v>10229</v>
      </c>
      <c r="B1230" t="s">
        <v>136</v>
      </c>
      <c r="C1230">
        <v>25</v>
      </c>
      <c r="D1230">
        <v>110.7</v>
      </c>
      <c r="E1230">
        <v>13</v>
      </c>
      <c r="F1230" s="6">
        <f>IFERROR(VLOOKUP(A1230,Orders!A:B,2,FALSE),"")</f>
        <v>38057</v>
      </c>
      <c r="G1230" s="6">
        <f>IFERROR(VLOOKUP(A1230,Orders!A:C,3,FALSE),"")</f>
        <v>38066</v>
      </c>
      <c r="H1230" s="6">
        <f>IFERROR(VLOOKUP(A1230,Orders!A:D,4,FALSE),"")</f>
        <v>38058</v>
      </c>
      <c r="I1230" t="str">
        <f>IFERROR(VLOOKUP(A1230,Orders!A:E,5,FALSE),"")</f>
        <v>Shipped</v>
      </c>
      <c r="J1230">
        <f>IFERROR(VLOOKUP(A1230,Orders!A:G,7,FALSE),"")</f>
        <v>124</v>
      </c>
      <c r="K1230">
        <f>IFERROR(VLOOKUP(J1230,Customers!A:L,12,FALSE),"")</f>
        <v>1165</v>
      </c>
      <c r="L1230">
        <f>IFERROR(VLOOKUP(J1230,Customers!A:M,13,FALSE),"")</f>
        <v>210500</v>
      </c>
      <c r="M1230" t="str">
        <f>IFERROR(VLOOKUP(J1230,Customers!A:H,8,FALSE),"")</f>
        <v>San Rafael</v>
      </c>
      <c r="N1230">
        <f>IFERROR(VLOOKUP(K1230,Employees!A:F,6,FALSE),"")</f>
        <v>1</v>
      </c>
      <c r="O1230" t="str">
        <f>IFERROR(VLOOKUP(N1230,Offices!A:B,2,FALSE),"")</f>
        <v>San Francisco</v>
      </c>
      <c r="P1230" s="6">
        <f>IFERROR(VLOOKUP(J1230,Payments!A:C,3,FALSE),"")</f>
        <v>38416</v>
      </c>
      <c r="Q1230">
        <f>IFERROR(VLOOKUP(J1230,Payments!A:D,4,FALSE),"")</f>
        <v>101244.59</v>
      </c>
      <c r="R1230" t="str">
        <f>IFERROR(VLOOKUP(B1230,Products!A:C,3,FALSE),"")</f>
        <v>Trucks and Buses</v>
      </c>
      <c r="S1230">
        <f>IFERROR(VLOOKUP(B1230,Products!A:G,7,FALSE),"")</f>
        <v>1579</v>
      </c>
      <c r="T1230">
        <f>IFERROR(VLOOKUP(B1230,Products!A:I,9,FALSE),"")</f>
        <v>136.66999999999999</v>
      </c>
      <c r="U1230">
        <f t="shared" si="152"/>
        <v>8</v>
      </c>
      <c r="V1230" t="str">
        <f t="shared" si="153"/>
        <v>No</v>
      </c>
      <c r="W1230">
        <f t="shared" si="154"/>
        <v>2004</v>
      </c>
      <c r="X1230">
        <f t="shared" si="155"/>
        <v>3</v>
      </c>
      <c r="Y1230">
        <f>IFERROR(VLOOKUP(B1230,Products!A:I,8,FALSE),"")</f>
        <v>77.900000000000006</v>
      </c>
      <c r="Z1230">
        <f t="shared" si="156"/>
        <v>2767.5</v>
      </c>
      <c r="AA1230">
        <f t="shared" si="157"/>
        <v>42.105263157894726</v>
      </c>
      <c r="AB1230">
        <f t="shared" si="158"/>
        <v>0</v>
      </c>
      <c r="AC1230">
        <f t="shared" si="159"/>
        <v>819.99999999999989</v>
      </c>
    </row>
    <row r="1231" spans="1:29">
      <c r="A1231">
        <v>10229</v>
      </c>
      <c r="B1231" t="s">
        <v>151</v>
      </c>
      <c r="C1231">
        <v>36</v>
      </c>
      <c r="D1231">
        <v>95.99</v>
      </c>
      <c r="E1231">
        <v>1</v>
      </c>
      <c r="F1231" s="6">
        <f>IFERROR(VLOOKUP(A1231,Orders!A:B,2,FALSE),"")</f>
        <v>38057</v>
      </c>
      <c r="G1231" s="6">
        <f>IFERROR(VLOOKUP(A1231,Orders!A:C,3,FALSE),"")</f>
        <v>38066</v>
      </c>
      <c r="H1231" s="6">
        <f>IFERROR(VLOOKUP(A1231,Orders!A:D,4,FALSE),"")</f>
        <v>38058</v>
      </c>
      <c r="I1231" t="str">
        <f>IFERROR(VLOOKUP(A1231,Orders!A:E,5,FALSE),"")</f>
        <v>Shipped</v>
      </c>
      <c r="J1231">
        <f>IFERROR(VLOOKUP(A1231,Orders!A:G,7,FALSE),"")</f>
        <v>124</v>
      </c>
      <c r="K1231">
        <f>IFERROR(VLOOKUP(J1231,Customers!A:L,12,FALSE),"")</f>
        <v>1165</v>
      </c>
      <c r="L1231">
        <f>IFERROR(VLOOKUP(J1231,Customers!A:M,13,FALSE),"")</f>
        <v>210500</v>
      </c>
      <c r="M1231" t="str">
        <f>IFERROR(VLOOKUP(J1231,Customers!A:H,8,FALSE),"")</f>
        <v>San Rafael</v>
      </c>
      <c r="N1231">
        <f>IFERROR(VLOOKUP(K1231,Employees!A:F,6,FALSE),"")</f>
        <v>1</v>
      </c>
      <c r="O1231" t="str">
        <f>IFERROR(VLOOKUP(N1231,Offices!A:B,2,FALSE),"")</f>
        <v>San Francisco</v>
      </c>
      <c r="P1231" s="6">
        <f>IFERROR(VLOOKUP(J1231,Payments!A:C,3,FALSE),"")</f>
        <v>38416</v>
      </c>
      <c r="Q1231">
        <f>IFERROR(VLOOKUP(J1231,Payments!A:D,4,FALSE),"")</f>
        <v>101244.59</v>
      </c>
      <c r="R1231" t="str">
        <f>IFERROR(VLOOKUP(B1231,Products!A:C,3,FALSE),"")</f>
        <v>Trucks and Buses</v>
      </c>
      <c r="S1231">
        <f>IFERROR(VLOOKUP(B1231,Products!A:G,7,FALSE),"")</f>
        <v>6125</v>
      </c>
      <c r="T1231">
        <f>IFERROR(VLOOKUP(B1231,Products!A:I,9,FALSE),"")</f>
        <v>118.5</v>
      </c>
      <c r="U1231">
        <f t="shared" si="152"/>
        <v>8</v>
      </c>
      <c r="V1231" t="str">
        <f t="shared" si="153"/>
        <v>No</v>
      </c>
      <c r="W1231">
        <f t="shared" si="154"/>
        <v>2004</v>
      </c>
      <c r="X1231">
        <f t="shared" si="155"/>
        <v>3</v>
      </c>
      <c r="Y1231">
        <f>IFERROR(VLOOKUP(B1231,Products!A:I,8,FALSE),"")</f>
        <v>55.7</v>
      </c>
      <c r="Z1231">
        <f t="shared" si="156"/>
        <v>3455.64</v>
      </c>
      <c r="AA1231">
        <f t="shared" si="157"/>
        <v>72.333931777378808</v>
      </c>
      <c r="AB1231">
        <f t="shared" si="158"/>
        <v>1</v>
      </c>
      <c r="AC1231">
        <f t="shared" si="159"/>
        <v>1450.4399999999996</v>
      </c>
    </row>
    <row r="1232" spans="1:29">
      <c r="A1232">
        <v>10229</v>
      </c>
      <c r="B1232" t="s">
        <v>153</v>
      </c>
      <c r="C1232">
        <v>26</v>
      </c>
      <c r="D1232">
        <v>104.32</v>
      </c>
      <c r="E1232">
        <v>4</v>
      </c>
      <c r="F1232" s="6">
        <f>IFERROR(VLOOKUP(A1232,Orders!A:B,2,FALSE),"")</f>
        <v>38057</v>
      </c>
      <c r="G1232" s="6">
        <f>IFERROR(VLOOKUP(A1232,Orders!A:C,3,FALSE),"")</f>
        <v>38066</v>
      </c>
      <c r="H1232" s="6">
        <f>IFERROR(VLOOKUP(A1232,Orders!A:D,4,FALSE),"")</f>
        <v>38058</v>
      </c>
      <c r="I1232" t="str">
        <f>IFERROR(VLOOKUP(A1232,Orders!A:E,5,FALSE),"")</f>
        <v>Shipped</v>
      </c>
      <c r="J1232">
        <f>IFERROR(VLOOKUP(A1232,Orders!A:G,7,FALSE),"")</f>
        <v>124</v>
      </c>
      <c r="K1232">
        <f>IFERROR(VLOOKUP(J1232,Customers!A:L,12,FALSE),"")</f>
        <v>1165</v>
      </c>
      <c r="L1232">
        <f>IFERROR(VLOOKUP(J1232,Customers!A:M,13,FALSE),"")</f>
        <v>210500</v>
      </c>
      <c r="M1232" t="str">
        <f>IFERROR(VLOOKUP(J1232,Customers!A:H,8,FALSE),"")</f>
        <v>San Rafael</v>
      </c>
      <c r="N1232">
        <f>IFERROR(VLOOKUP(K1232,Employees!A:F,6,FALSE),"")</f>
        <v>1</v>
      </c>
      <c r="O1232" t="str">
        <f>IFERROR(VLOOKUP(N1232,Offices!A:B,2,FALSE),"")</f>
        <v>San Francisco</v>
      </c>
      <c r="P1232" s="6">
        <f>IFERROR(VLOOKUP(J1232,Payments!A:C,3,FALSE),"")</f>
        <v>38416</v>
      </c>
      <c r="Q1232">
        <f>IFERROR(VLOOKUP(J1232,Payments!A:D,4,FALSE),"")</f>
        <v>101244.59</v>
      </c>
      <c r="R1232" t="str">
        <f>IFERROR(VLOOKUP(B1232,Products!A:C,3,FALSE),"")</f>
        <v>Trucks and Buses</v>
      </c>
      <c r="S1232">
        <f>IFERROR(VLOOKUP(B1232,Products!A:G,7,FALSE),"")</f>
        <v>8258</v>
      </c>
      <c r="T1232">
        <f>IFERROR(VLOOKUP(B1232,Products!A:I,9,FALSE),"")</f>
        <v>122.73</v>
      </c>
      <c r="U1232">
        <f t="shared" si="152"/>
        <v>8</v>
      </c>
      <c r="V1232" t="str">
        <f t="shared" si="153"/>
        <v>No</v>
      </c>
      <c r="W1232">
        <f t="shared" si="154"/>
        <v>2004</v>
      </c>
      <c r="X1232">
        <f t="shared" si="155"/>
        <v>3</v>
      </c>
      <c r="Y1232">
        <f>IFERROR(VLOOKUP(B1232,Products!A:I,8,FALSE),"")</f>
        <v>74.86</v>
      </c>
      <c r="Z1232">
        <f t="shared" si="156"/>
        <v>2712.3199999999997</v>
      </c>
      <c r="AA1232">
        <f t="shared" si="157"/>
        <v>39.353459791611002</v>
      </c>
      <c r="AB1232">
        <f t="shared" si="158"/>
        <v>0</v>
      </c>
      <c r="AC1232">
        <f t="shared" si="159"/>
        <v>765.95999999999981</v>
      </c>
    </row>
    <row r="1233" spans="1:29">
      <c r="A1233">
        <v>10229</v>
      </c>
      <c r="B1233" t="s">
        <v>138</v>
      </c>
      <c r="C1233">
        <v>28</v>
      </c>
      <c r="D1233">
        <v>53.48</v>
      </c>
      <c r="E1233">
        <v>7</v>
      </c>
      <c r="F1233" s="6">
        <f>IFERROR(VLOOKUP(A1233,Orders!A:B,2,FALSE),"")</f>
        <v>38057</v>
      </c>
      <c r="G1233" s="6">
        <f>IFERROR(VLOOKUP(A1233,Orders!A:C,3,FALSE),"")</f>
        <v>38066</v>
      </c>
      <c r="H1233" s="6">
        <f>IFERROR(VLOOKUP(A1233,Orders!A:D,4,FALSE),"")</f>
        <v>38058</v>
      </c>
      <c r="I1233" t="str">
        <f>IFERROR(VLOOKUP(A1233,Orders!A:E,5,FALSE),"")</f>
        <v>Shipped</v>
      </c>
      <c r="J1233">
        <f>IFERROR(VLOOKUP(A1233,Orders!A:G,7,FALSE),"")</f>
        <v>124</v>
      </c>
      <c r="K1233">
        <f>IFERROR(VLOOKUP(J1233,Customers!A:L,12,FALSE),"")</f>
        <v>1165</v>
      </c>
      <c r="L1233">
        <f>IFERROR(VLOOKUP(J1233,Customers!A:M,13,FALSE),"")</f>
        <v>210500</v>
      </c>
      <c r="M1233" t="str">
        <f>IFERROR(VLOOKUP(J1233,Customers!A:H,8,FALSE),"")</f>
        <v>San Rafael</v>
      </c>
      <c r="N1233">
        <f>IFERROR(VLOOKUP(K1233,Employees!A:F,6,FALSE),"")</f>
        <v>1</v>
      </c>
      <c r="O1233" t="str">
        <f>IFERROR(VLOOKUP(N1233,Offices!A:B,2,FALSE),"")</f>
        <v>San Francisco</v>
      </c>
      <c r="P1233" s="6">
        <f>IFERROR(VLOOKUP(J1233,Payments!A:C,3,FALSE),"")</f>
        <v>38416</v>
      </c>
      <c r="Q1233">
        <f>IFERROR(VLOOKUP(J1233,Payments!A:D,4,FALSE),"")</f>
        <v>101244.59</v>
      </c>
      <c r="R1233" t="str">
        <f>IFERROR(VLOOKUP(B1233,Products!A:C,3,FALSE),"")</f>
        <v>Trucks and Buses</v>
      </c>
      <c r="S1233">
        <f>IFERROR(VLOOKUP(B1233,Products!A:G,7,FALSE),"")</f>
        <v>2018</v>
      </c>
      <c r="T1233">
        <f>IFERROR(VLOOKUP(B1233,Products!A:I,9,FALSE),"")</f>
        <v>60.77</v>
      </c>
      <c r="U1233">
        <f t="shared" si="152"/>
        <v>8</v>
      </c>
      <c r="V1233" t="str">
        <f t="shared" si="153"/>
        <v>No</v>
      </c>
      <c r="W1233">
        <f t="shared" si="154"/>
        <v>2004</v>
      </c>
      <c r="X1233">
        <f t="shared" si="155"/>
        <v>3</v>
      </c>
      <c r="Y1233">
        <f>IFERROR(VLOOKUP(B1233,Products!A:I,8,FALSE),"")</f>
        <v>24.92</v>
      </c>
      <c r="Z1233">
        <f t="shared" si="156"/>
        <v>1497.4399999999998</v>
      </c>
      <c r="AA1233">
        <f t="shared" si="157"/>
        <v>114.60674157303367</v>
      </c>
      <c r="AB1233">
        <f t="shared" si="158"/>
        <v>1</v>
      </c>
      <c r="AC1233">
        <f t="shared" si="159"/>
        <v>799.67999999999984</v>
      </c>
    </row>
    <row r="1234" spans="1:29">
      <c r="A1234">
        <v>10229</v>
      </c>
      <c r="B1234" t="s">
        <v>154</v>
      </c>
      <c r="C1234">
        <v>22</v>
      </c>
      <c r="D1234">
        <v>157.49</v>
      </c>
      <c r="E1234">
        <v>5</v>
      </c>
      <c r="F1234" s="6">
        <f>IFERROR(VLOOKUP(A1234,Orders!A:B,2,FALSE),"")</f>
        <v>38057</v>
      </c>
      <c r="G1234" s="6">
        <f>IFERROR(VLOOKUP(A1234,Orders!A:C,3,FALSE),"")</f>
        <v>38066</v>
      </c>
      <c r="H1234" s="6">
        <f>IFERROR(VLOOKUP(A1234,Orders!A:D,4,FALSE),"")</f>
        <v>38058</v>
      </c>
      <c r="I1234" t="str">
        <f>IFERROR(VLOOKUP(A1234,Orders!A:E,5,FALSE),"")</f>
        <v>Shipped</v>
      </c>
      <c r="J1234">
        <f>IFERROR(VLOOKUP(A1234,Orders!A:G,7,FALSE),"")</f>
        <v>124</v>
      </c>
      <c r="K1234">
        <f>IFERROR(VLOOKUP(J1234,Customers!A:L,12,FALSE),"")</f>
        <v>1165</v>
      </c>
      <c r="L1234">
        <f>IFERROR(VLOOKUP(J1234,Customers!A:M,13,FALSE),"")</f>
        <v>210500</v>
      </c>
      <c r="M1234" t="str">
        <f>IFERROR(VLOOKUP(J1234,Customers!A:H,8,FALSE),"")</f>
        <v>San Rafael</v>
      </c>
      <c r="N1234">
        <f>IFERROR(VLOOKUP(K1234,Employees!A:F,6,FALSE),"")</f>
        <v>1</v>
      </c>
      <c r="O1234" t="str">
        <f>IFERROR(VLOOKUP(N1234,Offices!A:B,2,FALSE),"")</f>
        <v>San Francisco</v>
      </c>
      <c r="P1234" s="6">
        <f>IFERROR(VLOOKUP(J1234,Payments!A:C,3,FALSE),"")</f>
        <v>38416</v>
      </c>
      <c r="Q1234">
        <f>IFERROR(VLOOKUP(J1234,Payments!A:D,4,FALSE),"")</f>
        <v>101244.59</v>
      </c>
      <c r="R1234" t="str">
        <f>IFERROR(VLOOKUP(B1234,Products!A:C,3,FALSE),"")</f>
        <v>Classic Cars</v>
      </c>
      <c r="S1234">
        <f>IFERROR(VLOOKUP(B1234,Products!A:G,7,FALSE),"")</f>
        <v>8347</v>
      </c>
      <c r="T1234">
        <f>IFERROR(VLOOKUP(B1234,Products!A:I,9,FALSE),"")</f>
        <v>169.34</v>
      </c>
      <c r="U1234">
        <f t="shared" si="152"/>
        <v>8</v>
      </c>
      <c r="V1234" t="str">
        <f t="shared" si="153"/>
        <v>No</v>
      </c>
      <c r="W1234">
        <f t="shared" si="154"/>
        <v>2004</v>
      </c>
      <c r="X1234">
        <f t="shared" si="155"/>
        <v>3</v>
      </c>
      <c r="Y1234">
        <f>IFERROR(VLOOKUP(B1234,Products!A:I,8,FALSE),"")</f>
        <v>77.900000000000006</v>
      </c>
      <c r="Z1234">
        <f t="shared" si="156"/>
        <v>3464.78</v>
      </c>
      <c r="AA1234">
        <f t="shared" si="157"/>
        <v>102.16944801026958</v>
      </c>
      <c r="AB1234">
        <f t="shared" si="158"/>
        <v>1</v>
      </c>
      <c r="AC1234">
        <f t="shared" si="159"/>
        <v>1750.98</v>
      </c>
    </row>
    <row r="1235" spans="1:29">
      <c r="A1235">
        <v>10229</v>
      </c>
      <c r="B1235" t="s">
        <v>143</v>
      </c>
      <c r="C1235">
        <v>41</v>
      </c>
      <c r="D1235">
        <v>119.87</v>
      </c>
      <c r="E1235">
        <v>10</v>
      </c>
      <c r="F1235" s="6">
        <f>IFERROR(VLOOKUP(A1235,Orders!A:B,2,FALSE),"")</f>
        <v>38057</v>
      </c>
      <c r="G1235" s="6">
        <f>IFERROR(VLOOKUP(A1235,Orders!A:C,3,FALSE),"")</f>
        <v>38066</v>
      </c>
      <c r="H1235" s="6">
        <f>IFERROR(VLOOKUP(A1235,Orders!A:D,4,FALSE),"")</f>
        <v>38058</v>
      </c>
      <c r="I1235" t="str">
        <f>IFERROR(VLOOKUP(A1235,Orders!A:E,5,FALSE),"")</f>
        <v>Shipped</v>
      </c>
      <c r="J1235">
        <f>IFERROR(VLOOKUP(A1235,Orders!A:G,7,FALSE),"")</f>
        <v>124</v>
      </c>
      <c r="K1235">
        <f>IFERROR(VLOOKUP(J1235,Customers!A:L,12,FALSE),"")</f>
        <v>1165</v>
      </c>
      <c r="L1235">
        <f>IFERROR(VLOOKUP(J1235,Customers!A:M,13,FALSE),"")</f>
        <v>210500</v>
      </c>
      <c r="M1235" t="str">
        <f>IFERROR(VLOOKUP(J1235,Customers!A:H,8,FALSE),"")</f>
        <v>San Rafael</v>
      </c>
      <c r="N1235">
        <f>IFERROR(VLOOKUP(K1235,Employees!A:F,6,FALSE),"")</f>
        <v>1</v>
      </c>
      <c r="O1235" t="str">
        <f>IFERROR(VLOOKUP(N1235,Offices!A:B,2,FALSE),"")</f>
        <v>San Francisco</v>
      </c>
      <c r="P1235" s="6">
        <f>IFERROR(VLOOKUP(J1235,Payments!A:C,3,FALSE),"")</f>
        <v>38416</v>
      </c>
      <c r="Q1235">
        <f>IFERROR(VLOOKUP(J1235,Payments!A:D,4,FALSE),"")</f>
        <v>101244.59</v>
      </c>
      <c r="R1235" t="str">
        <f>IFERROR(VLOOKUP(B1235,Products!A:C,3,FALSE),"")</f>
        <v>Trucks and Buses</v>
      </c>
      <c r="S1235">
        <f>IFERROR(VLOOKUP(B1235,Products!A:G,7,FALSE),"")</f>
        <v>3128</v>
      </c>
      <c r="T1235">
        <f>IFERROR(VLOOKUP(B1235,Products!A:I,9,FALSE),"")</f>
        <v>121.08</v>
      </c>
      <c r="U1235">
        <f t="shared" si="152"/>
        <v>8</v>
      </c>
      <c r="V1235" t="str">
        <f t="shared" si="153"/>
        <v>No</v>
      </c>
      <c r="W1235">
        <f t="shared" si="154"/>
        <v>2004</v>
      </c>
      <c r="X1235">
        <f t="shared" si="155"/>
        <v>3</v>
      </c>
      <c r="Y1235">
        <f>IFERROR(VLOOKUP(B1235,Products!A:I,8,FALSE),"")</f>
        <v>84.76</v>
      </c>
      <c r="Z1235">
        <f t="shared" si="156"/>
        <v>4914.67</v>
      </c>
      <c r="AA1235">
        <f t="shared" si="157"/>
        <v>41.422840962718261</v>
      </c>
      <c r="AB1235">
        <f t="shared" si="158"/>
        <v>0</v>
      </c>
      <c r="AC1235">
        <f t="shared" si="159"/>
        <v>1439.51</v>
      </c>
    </row>
    <row r="1236" spans="1:29">
      <c r="A1236">
        <v>10229</v>
      </c>
      <c r="B1236" t="s">
        <v>144</v>
      </c>
      <c r="C1236">
        <v>39</v>
      </c>
      <c r="D1236">
        <v>43.77</v>
      </c>
      <c r="E1236">
        <v>14</v>
      </c>
      <c r="F1236" s="6">
        <f>IFERROR(VLOOKUP(A1236,Orders!A:B,2,FALSE),"")</f>
        <v>38057</v>
      </c>
      <c r="G1236" s="6">
        <f>IFERROR(VLOOKUP(A1236,Orders!A:C,3,FALSE),"")</f>
        <v>38066</v>
      </c>
      <c r="H1236" s="6">
        <f>IFERROR(VLOOKUP(A1236,Orders!A:D,4,FALSE),"")</f>
        <v>38058</v>
      </c>
      <c r="I1236" t="str">
        <f>IFERROR(VLOOKUP(A1236,Orders!A:E,5,FALSE),"")</f>
        <v>Shipped</v>
      </c>
      <c r="J1236">
        <f>IFERROR(VLOOKUP(A1236,Orders!A:G,7,FALSE),"")</f>
        <v>124</v>
      </c>
      <c r="K1236">
        <f>IFERROR(VLOOKUP(J1236,Customers!A:L,12,FALSE),"")</f>
        <v>1165</v>
      </c>
      <c r="L1236">
        <f>IFERROR(VLOOKUP(J1236,Customers!A:M,13,FALSE),"")</f>
        <v>210500</v>
      </c>
      <c r="M1236" t="str">
        <f>IFERROR(VLOOKUP(J1236,Customers!A:H,8,FALSE),"")</f>
        <v>San Rafael</v>
      </c>
      <c r="N1236">
        <f>IFERROR(VLOOKUP(K1236,Employees!A:F,6,FALSE),"")</f>
        <v>1</v>
      </c>
      <c r="O1236" t="str">
        <f>IFERROR(VLOOKUP(N1236,Offices!A:B,2,FALSE),"")</f>
        <v>San Francisco</v>
      </c>
      <c r="P1236" s="6">
        <f>IFERROR(VLOOKUP(J1236,Payments!A:C,3,FALSE),"")</f>
        <v>38416</v>
      </c>
      <c r="Q1236">
        <f>IFERROR(VLOOKUP(J1236,Payments!A:D,4,FALSE),"")</f>
        <v>101244.59</v>
      </c>
      <c r="R1236" t="str">
        <f>IFERROR(VLOOKUP(B1236,Products!A:C,3,FALSE),"")</f>
        <v>Vintage Cars</v>
      </c>
      <c r="S1236">
        <f>IFERROR(VLOOKUP(B1236,Products!A:G,7,FALSE),"")</f>
        <v>6645</v>
      </c>
      <c r="T1236">
        <f>IFERROR(VLOOKUP(B1236,Products!A:I,9,FALSE),"")</f>
        <v>50.31</v>
      </c>
      <c r="U1236">
        <f t="shared" si="152"/>
        <v>8</v>
      </c>
      <c r="V1236" t="str">
        <f t="shared" si="153"/>
        <v>No</v>
      </c>
      <c r="W1236">
        <f t="shared" si="154"/>
        <v>2004</v>
      </c>
      <c r="X1236">
        <f t="shared" si="155"/>
        <v>3</v>
      </c>
      <c r="Y1236">
        <f>IFERROR(VLOOKUP(B1236,Products!A:I,8,FALSE),"")</f>
        <v>23.14</v>
      </c>
      <c r="Z1236">
        <f t="shared" si="156"/>
        <v>1707.0300000000002</v>
      </c>
      <c r="AA1236">
        <f t="shared" si="157"/>
        <v>89.152981849611066</v>
      </c>
      <c r="AB1236">
        <f t="shared" si="158"/>
        <v>1</v>
      </c>
      <c r="AC1236">
        <f t="shared" si="159"/>
        <v>804.57</v>
      </c>
    </row>
    <row r="1237" spans="1:29">
      <c r="A1237">
        <v>10229</v>
      </c>
      <c r="B1237" t="s">
        <v>145</v>
      </c>
      <c r="C1237">
        <v>48</v>
      </c>
      <c r="D1237">
        <v>115.01</v>
      </c>
      <c r="E1237">
        <v>6</v>
      </c>
      <c r="F1237" s="6">
        <f>IFERROR(VLOOKUP(A1237,Orders!A:B,2,FALSE),"")</f>
        <v>38057</v>
      </c>
      <c r="G1237" s="6">
        <f>IFERROR(VLOOKUP(A1237,Orders!A:C,3,FALSE),"")</f>
        <v>38066</v>
      </c>
      <c r="H1237" s="6">
        <f>IFERROR(VLOOKUP(A1237,Orders!A:D,4,FALSE),"")</f>
        <v>38058</v>
      </c>
      <c r="I1237" t="str">
        <f>IFERROR(VLOOKUP(A1237,Orders!A:E,5,FALSE),"")</f>
        <v>Shipped</v>
      </c>
      <c r="J1237">
        <f>IFERROR(VLOOKUP(A1237,Orders!A:G,7,FALSE),"")</f>
        <v>124</v>
      </c>
      <c r="K1237">
        <f>IFERROR(VLOOKUP(J1237,Customers!A:L,12,FALSE),"")</f>
        <v>1165</v>
      </c>
      <c r="L1237">
        <f>IFERROR(VLOOKUP(J1237,Customers!A:M,13,FALSE),"")</f>
        <v>210500</v>
      </c>
      <c r="M1237" t="str">
        <f>IFERROR(VLOOKUP(J1237,Customers!A:H,8,FALSE),"")</f>
        <v>San Rafael</v>
      </c>
      <c r="N1237">
        <f>IFERROR(VLOOKUP(K1237,Employees!A:F,6,FALSE),"")</f>
        <v>1</v>
      </c>
      <c r="O1237" t="str">
        <f>IFERROR(VLOOKUP(N1237,Offices!A:B,2,FALSE),"")</f>
        <v>San Francisco</v>
      </c>
      <c r="P1237" s="6">
        <f>IFERROR(VLOOKUP(J1237,Payments!A:C,3,FALSE),"")</f>
        <v>38416</v>
      </c>
      <c r="Q1237">
        <f>IFERROR(VLOOKUP(J1237,Payments!A:D,4,FALSE),"")</f>
        <v>101244.59</v>
      </c>
      <c r="R1237" t="str">
        <f>IFERROR(VLOOKUP(B1237,Products!A:C,3,FALSE),"")</f>
        <v>Trucks and Buses</v>
      </c>
      <c r="S1237">
        <f>IFERROR(VLOOKUP(B1237,Products!A:G,7,FALSE),"")</f>
        <v>2327</v>
      </c>
      <c r="T1237">
        <f>IFERROR(VLOOKUP(B1237,Products!A:I,9,FALSE),"")</f>
        <v>127.79</v>
      </c>
      <c r="U1237">
        <f t="shared" si="152"/>
        <v>8</v>
      </c>
      <c r="V1237" t="str">
        <f t="shared" si="153"/>
        <v>No</v>
      </c>
      <c r="W1237">
        <f t="shared" si="154"/>
        <v>2004</v>
      </c>
      <c r="X1237">
        <f t="shared" si="155"/>
        <v>3</v>
      </c>
      <c r="Y1237">
        <f>IFERROR(VLOOKUP(B1237,Products!A:I,8,FALSE),"")</f>
        <v>61.34</v>
      </c>
      <c r="Z1237">
        <f t="shared" si="156"/>
        <v>5520.4800000000005</v>
      </c>
      <c r="AA1237">
        <f t="shared" si="157"/>
        <v>87.495924356048249</v>
      </c>
      <c r="AB1237">
        <f t="shared" si="158"/>
        <v>1</v>
      </c>
      <c r="AC1237">
        <f t="shared" si="159"/>
        <v>2576.16</v>
      </c>
    </row>
    <row r="1238" spans="1:29">
      <c r="A1238">
        <v>10229</v>
      </c>
      <c r="B1238" t="s">
        <v>157</v>
      </c>
      <c r="C1238">
        <v>33</v>
      </c>
      <c r="D1238">
        <v>34.65</v>
      </c>
      <c r="E1238">
        <v>2</v>
      </c>
      <c r="F1238" s="6">
        <f>IFERROR(VLOOKUP(A1238,Orders!A:B,2,FALSE),"")</f>
        <v>38057</v>
      </c>
      <c r="G1238" s="6">
        <f>IFERROR(VLOOKUP(A1238,Orders!A:C,3,FALSE),"")</f>
        <v>38066</v>
      </c>
      <c r="H1238" s="6">
        <f>IFERROR(VLOOKUP(A1238,Orders!A:D,4,FALSE),"")</f>
        <v>38058</v>
      </c>
      <c r="I1238" t="str">
        <f>IFERROR(VLOOKUP(A1238,Orders!A:E,5,FALSE),"")</f>
        <v>Shipped</v>
      </c>
      <c r="J1238">
        <f>IFERROR(VLOOKUP(A1238,Orders!A:G,7,FALSE),"")</f>
        <v>124</v>
      </c>
      <c r="K1238">
        <f>IFERROR(VLOOKUP(J1238,Customers!A:L,12,FALSE),"")</f>
        <v>1165</v>
      </c>
      <c r="L1238">
        <f>IFERROR(VLOOKUP(J1238,Customers!A:M,13,FALSE),"")</f>
        <v>210500</v>
      </c>
      <c r="M1238" t="str">
        <f>IFERROR(VLOOKUP(J1238,Customers!A:H,8,FALSE),"")</f>
        <v>San Rafael</v>
      </c>
      <c r="N1238">
        <f>IFERROR(VLOOKUP(K1238,Employees!A:F,6,FALSE),"")</f>
        <v>1</v>
      </c>
      <c r="O1238" t="str">
        <f>IFERROR(VLOOKUP(N1238,Offices!A:B,2,FALSE),"")</f>
        <v>San Francisco</v>
      </c>
      <c r="P1238" s="6">
        <f>IFERROR(VLOOKUP(J1238,Payments!A:C,3,FALSE),"")</f>
        <v>38416</v>
      </c>
      <c r="Q1238">
        <f>IFERROR(VLOOKUP(J1238,Payments!A:D,4,FALSE),"")</f>
        <v>101244.59</v>
      </c>
      <c r="R1238" t="str">
        <f>IFERROR(VLOOKUP(B1238,Products!A:C,3,FALSE),"")</f>
        <v>Classic Cars</v>
      </c>
      <c r="S1238">
        <f>IFERROR(VLOOKUP(B1238,Products!A:G,7,FALSE),"")</f>
        <v>2542</v>
      </c>
      <c r="T1238">
        <f>IFERROR(VLOOKUP(B1238,Products!A:I,9,FALSE),"")</f>
        <v>35.36</v>
      </c>
      <c r="U1238">
        <f t="shared" si="152"/>
        <v>8</v>
      </c>
      <c r="V1238" t="str">
        <f t="shared" si="153"/>
        <v>No</v>
      </c>
      <c r="W1238">
        <f t="shared" si="154"/>
        <v>2004</v>
      </c>
      <c r="X1238">
        <f t="shared" si="155"/>
        <v>3</v>
      </c>
      <c r="Y1238">
        <f>IFERROR(VLOOKUP(B1238,Products!A:I,8,FALSE),"")</f>
        <v>15.91</v>
      </c>
      <c r="Z1238">
        <f t="shared" si="156"/>
        <v>1143.45</v>
      </c>
      <c r="AA1238">
        <f t="shared" si="157"/>
        <v>117.78755499685731</v>
      </c>
      <c r="AB1238">
        <f t="shared" si="158"/>
        <v>1</v>
      </c>
      <c r="AC1238">
        <f t="shared" si="159"/>
        <v>618.41999999999996</v>
      </c>
    </row>
    <row r="1239" spans="1:29">
      <c r="A1239">
        <v>10229</v>
      </c>
      <c r="B1239" t="s">
        <v>147</v>
      </c>
      <c r="C1239">
        <v>25</v>
      </c>
      <c r="D1239">
        <v>78.97</v>
      </c>
      <c r="E1239">
        <v>8</v>
      </c>
      <c r="F1239" s="6">
        <f>IFERROR(VLOOKUP(A1239,Orders!A:B,2,FALSE),"")</f>
        <v>38057</v>
      </c>
      <c r="G1239" s="6">
        <f>IFERROR(VLOOKUP(A1239,Orders!A:C,3,FALSE),"")</f>
        <v>38066</v>
      </c>
      <c r="H1239" s="6">
        <f>IFERROR(VLOOKUP(A1239,Orders!A:D,4,FALSE),"")</f>
        <v>38058</v>
      </c>
      <c r="I1239" t="str">
        <f>IFERROR(VLOOKUP(A1239,Orders!A:E,5,FALSE),"")</f>
        <v>Shipped</v>
      </c>
      <c r="J1239">
        <f>IFERROR(VLOOKUP(A1239,Orders!A:G,7,FALSE),"")</f>
        <v>124</v>
      </c>
      <c r="K1239">
        <f>IFERROR(VLOOKUP(J1239,Customers!A:L,12,FALSE),"")</f>
        <v>1165</v>
      </c>
      <c r="L1239">
        <f>IFERROR(VLOOKUP(J1239,Customers!A:M,13,FALSE),"")</f>
        <v>210500</v>
      </c>
      <c r="M1239" t="str">
        <f>IFERROR(VLOOKUP(J1239,Customers!A:H,8,FALSE),"")</f>
        <v>San Rafael</v>
      </c>
      <c r="N1239">
        <f>IFERROR(VLOOKUP(K1239,Employees!A:F,6,FALSE),"")</f>
        <v>1</v>
      </c>
      <c r="O1239" t="str">
        <f>IFERROR(VLOOKUP(N1239,Offices!A:B,2,FALSE),"")</f>
        <v>San Francisco</v>
      </c>
      <c r="P1239" s="6">
        <f>IFERROR(VLOOKUP(J1239,Payments!A:C,3,FALSE),"")</f>
        <v>38416</v>
      </c>
      <c r="Q1239">
        <f>IFERROR(VLOOKUP(J1239,Payments!A:D,4,FALSE),"")</f>
        <v>101244.59</v>
      </c>
      <c r="R1239" t="str">
        <f>IFERROR(VLOOKUP(B1239,Products!A:C,3,FALSE),"")</f>
        <v>Trucks and Buses</v>
      </c>
      <c r="S1239">
        <f>IFERROR(VLOOKUP(B1239,Products!A:G,7,FALSE),"")</f>
        <v>5099</v>
      </c>
      <c r="T1239">
        <f>IFERROR(VLOOKUP(B1239,Products!A:I,9,FALSE),"")</f>
        <v>96.31</v>
      </c>
      <c r="U1239">
        <f t="shared" si="152"/>
        <v>8</v>
      </c>
      <c r="V1239" t="str">
        <f t="shared" si="153"/>
        <v>No</v>
      </c>
      <c r="W1239">
        <f t="shared" si="154"/>
        <v>2004</v>
      </c>
      <c r="X1239">
        <f t="shared" si="155"/>
        <v>3</v>
      </c>
      <c r="Y1239">
        <f>IFERROR(VLOOKUP(B1239,Products!A:I,8,FALSE),"")</f>
        <v>53.93</v>
      </c>
      <c r="Z1239">
        <f t="shared" si="156"/>
        <v>1974.25</v>
      </c>
      <c r="AA1239">
        <f t="shared" si="157"/>
        <v>46.430558130910441</v>
      </c>
      <c r="AB1239">
        <f t="shared" si="158"/>
        <v>0</v>
      </c>
      <c r="AC1239">
        <f t="shared" si="159"/>
        <v>626</v>
      </c>
    </row>
    <row r="1240" spans="1:29">
      <c r="A1240">
        <v>10229</v>
      </c>
      <c r="B1240" t="s">
        <v>159</v>
      </c>
      <c r="C1240">
        <v>23</v>
      </c>
      <c r="D1240">
        <v>49.78</v>
      </c>
      <c r="E1240">
        <v>3</v>
      </c>
      <c r="F1240" s="6">
        <f>IFERROR(VLOOKUP(A1240,Orders!A:B,2,FALSE),"")</f>
        <v>38057</v>
      </c>
      <c r="G1240" s="6">
        <f>IFERROR(VLOOKUP(A1240,Orders!A:C,3,FALSE),"")</f>
        <v>38066</v>
      </c>
      <c r="H1240" s="6">
        <f>IFERROR(VLOOKUP(A1240,Orders!A:D,4,FALSE),"")</f>
        <v>38058</v>
      </c>
      <c r="I1240" t="str">
        <f>IFERROR(VLOOKUP(A1240,Orders!A:E,5,FALSE),"")</f>
        <v>Shipped</v>
      </c>
      <c r="J1240">
        <f>IFERROR(VLOOKUP(A1240,Orders!A:G,7,FALSE),"")</f>
        <v>124</v>
      </c>
      <c r="K1240">
        <f>IFERROR(VLOOKUP(J1240,Customers!A:L,12,FALSE),"")</f>
        <v>1165</v>
      </c>
      <c r="L1240">
        <f>IFERROR(VLOOKUP(J1240,Customers!A:M,13,FALSE),"")</f>
        <v>210500</v>
      </c>
      <c r="M1240" t="str">
        <f>IFERROR(VLOOKUP(J1240,Customers!A:H,8,FALSE),"")</f>
        <v>San Rafael</v>
      </c>
      <c r="N1240">
        <f>IFERROR(VLOOKUP(K1240,Employees!A:F,6,FALSE),"")</f>
        <v>1</v>
      </c>
      <c r="O1240" t="str">
        <f>IFERROR(VLOOKUP(N1240,Offices!A:B,2,FALSE),"")</f>
        <v>San Francisco</v>
      </c>
      <c r="P1240" s="6">
        <f>IFERROR(VLOOKUP(J1240,Payments!A:C,3,FALSE),"")</f>
        <v>38416</v>
      </c>
      <c r="Q1240">
        <f>IFERROR(VLOOKUP(J1240,Payments!A:D,4,FALSE),"")</f>
        <v>101244.59</v>
      </c>
      <c r="R1240" t="str">
        <f>IFERROR(VLOOKUP(B1240,Products!A:C,3,FALSE),"")</f>
        <v>Trucks and Buses</v>
      </c>
      <c r="S1240">
        <f>IFERROR(VLOOKUP(B1240,Products!A:G,7,FALSE),"")</f>
        <v>2874</v>
      </c>
      <c r="T1240">
        <f>IFERROR(VLOOKUP(B1240,Products!A:I,9,FALSE),"")</f>
        <v>54.11</v>
      </c>
      <c r="U1240">
        <f t="shared" si="152"/>
        <v>8</v>
      </c>
      <c r="V1240" t="str">
        <f t="shared" si="153"/>
        <v>No</v>
      </c>
      <c r="W1240">
        <f t="shared" si="154"/>
        <v>2004</v>
      </c>
      <c r="X1240">
        <f t="shared" si="155"/>
        <v>3</v>
      </c>
      <c r="Y1240">
        <f>IFERROR(VLOOKUP(B1240,Products!A:I,8,FALSE),"")</f>
        <v>25.98</v>
      </c>
      <c r="Z1240">
        <f t="shared" si="156"/>
        <v>1144.94</v>
      </c>
      <c r="AA1240">
        <f t="shared" si="157"/>
        <v>91.608929946112397</v>
      </c>
      <c r="AB1240">
        <f t="shared" si="158"/>
        <v>1</v>
      </c>
      <c r="AC1240">
        <f t="shared" si="159"/>
        <v>547.4</v>
      </c>
    </row>
    <row r="1241" spans="1:29">
      <c r="A1241">
        <v>10229</v>
      </c>
      <c r="B1241" t="s">
        <v>148</v>
      </c>
      <c r="C1241">
        <v>30</v>
      </c>
      <c r="D1241">
        <v>52.36</v>
      </c>
      <c r="E1241">
        <v>12</v>
      </c>
      <c r="F1241" s="6">
        <f>IFERROR(VLOOKUP(A1241,Orders!A:B,2,FALSE),"")</f>
        <v>38057</v>
      </c>
      <c r="G1241" s="6">
        <f>IFERROR(VLOOKUP(A1241,Orders!A:C,3,FALSE),"")</f>
        <v>38066</v>
      </c>
      <c r="H1241" s="6">
        <f>IFERROR(VLOOKUP(A1241,Orders!A:D,4,FALSE),"")</f>
        <v>38058</v>
      </c>
      <c r="I1241" t="str">
        <f>IFERROR(VLOOKUP(A1241,Orders!A:E,5,FALSE),"")</f>
        <v>Shipped</v>
      </c>
      <c r="J1241">
        <f>IFERROR(VLOOKUP(A1241,Orders!A:G,7,FALSE),"")</f>
        <v>124</v>
      </c>
      <c r="K1241">
        <f>IFERROR(VLOOKUP(J1241,Customers!A:L,12,FALSE),"")</f>
        <v>1165</v>
      </c>
      <c r="L1241">
        <f>IFERROR(VLOOKUP(J1241,Customers!A:M,13,FALSE),"")</f>
        <v>210500</v>
      </c>
      <c r="M1241" t="str">
        <f>IFERROR(VLOOKUP(J1241,Customers!A:H,8,FALSE),"")</f>
        <v>San Rafael</v>
      </c>
      <c r="N1241">
        <f>IFERROR(VLOOKUP(K1241,Employees!A:F,6,FALSE),"")</f>
        <v>1</v>
      </c>
      <c r="O1241" t="str">
        <f>IFERROR(VLOOKUP(N1241,Offices!A:B,2,FALSE),"")</f>
        <v>San Francisco</v>
      </c>
      <c r="P1241" s="6">
        <f>IFERROR(VLOOKUP(J1241,Payments!A:C,3,FALSE),"")</f>
        <v>38416</v>
      </c>
      <c r="Q1241">
        <f>IFERROR(VLOOKUP(J1241,Payments!A:D,4,FALSE),"")</f>
        <v>101244.59</v>
      </c>
      <c r="R1241" t="str">
        <f>IFERROR(VLOOKUP(B1241,Products!A:C,3,FALSE),"")</f>
        <v>Trucks and Buses</v>
      </c>
      <c r="S1241">
        <f>IFERROR(VLOOKUP(B1241,Products!A:G,7,FALSE),"")</f>
        <v>814</v>
      </c>
      <c r="T1241">
        <f>IFERROR(VLOOKUP(B1241,Products!A:I,9,FALSE),"")</f>
        <v>64.64</v>
      </c>
      <c r="U1241">
        <f t="shared" si="152"/>
        <v>8</v>
      </c>
      <c r="V1241" t="str">
        <f t="shared" si="153"/>
        <v>No</v>
      </c>
      <c r="W1241">
        <f t="shared" si="154"/>
        <v>2004</v>
      </c>
      <c r="X1241">
        <f t="shared" si="155"/>
        <v>3</v>
      </c>
      <c r="Y1241">
        <f>IFERROR(VLOOKUP(B1241,Products!A:I,8,FALSE),"")</f>
        <v>33.61</v>
      </c>
      <c r="Z1241">
        <f t="shared" si="156"/>
        <v>1570.8</v>
      </c>
      <c r="AA1241">
        <f t="shared" si="157"/>
        <v>55.786968164236839</v>
      </c>
      <c r="AB1241">
        <f t="shared" si="158"/>
        <v>0</v>
      </c>
      <c r="AC1241">
        <f t="shared" si="159"/>
        <v>562.5</v>
      </c>
    </row>
    <row r="1242" spans="1:29">
      <c r="A1242">
        <v>10229</v>
      </c>
      <c r="B1242" t="s">
        <v>149</v>
      </c>
      <c r="C1242">
        <v>50</v>
      </c>
      <c r="D1242">
        <v>91.04</v>
      </c>
      <c r="E1242">
        <v>11</v>
      </c>
      <c r="F1242" s="6">
        <f>IFERROR(VLOOKUP(A1242,Orders!A:B,2,FALSE),"")</f>
        <v>38057</v>
      </c>
      <c r="G1242" s="6">
        <f>IFERROR(VLOOKUP(A1242,Orders!A:C,3,FALSE),"")</f>
        <v>38066</v>
      </c>
      <c r="H1242" s="6">
        <f>IFERROR(VLOOKUP(A1242,Orders!A:D,4,FALSE),"")</f>
        <v>38058</v>
      </c>
      <c r="I1242" t="str">
        <f>IFERROR(VLOOKUP(A1242,Orders!A:E,5,FALSE),"")</f>
        <v>Shipped</v>
      </c>
      <c r="J1242">
        <f>IFERROR(VLOOKUP(A1242,Orders!A:G,7,FALSE),"")</f>
        <v>124</v>
      </c>
      <c r="K1242">
        <f>IFERROR(VLOOKUP(J1242,Customers!A:L,12,FALSE),"")</f>
        <v>1165</v>
      </c>
      <c r="L1242">
        <f>IFERROR(VLOOKUP(J1242,Customers!A:M,13,FALSE),"")</f>
        <v>210500</v>
      </c>
      <c r="M1242" t="str">
        <f>IFERROR(VLOOKUP(J1242,Customers!A:H,8,FALSE),"")</f>
        <v>San Rafael</v>
      </c>
      <c r="N1242">
        <f>IFERROR(VLOOKUP(K1242,Employees!A:F,6,FALSE),"")</f>
        <v>1</v>
      </c>
      <c r="O1242" t="str">
        <f>IFERROR(VLOOKUP(N1242,Offices!A:B,2,FALSE),"")</f>
        <v>San Francisco</v>
      </c>
      <c r="P1242" s="6">
        <f>IFERROR(VLOOKUP(J1242,Payments!A:C,3,FALSE),"")</f>
        <v>38416</v>
      </c>
      <c r="Q1242">
        <f>IFERROR(VLOOKUP(J1242,Payments!A:D,4,FALSE),"")</f>
        <v>101244.59</v>
      </c>
      <c r="R1242" t="str">
        <f>IFERROR(VLOOKUP(B1242,Products!A:C,3,FALSE),"")</f>
        <v>Classic Cars</v>
      </c>
      <c r="S1242">
        <f>IFERROR(VLOOKUP(B1242,Products!A:G,7,FALSE),"")</f>
        <v>6934</v>
      </c>
      <c r="T1242">
        <f>IFERROR(VLOOKUP(B1242,Products!A:I,9,FALSE),"")</f>
        <v>101.15</v>
      </c>
      <c r="U1242">
        <f t="shared" si="152"/>
        <v>8</v>
      </c>
      <c r="V1242" t="str">
        <f t="shared" si="153"/>
        <v>No</v>
      </c>
      <c r="W1242">
        <f t="shared" si="154"/>
        <v>2004</v>
      </c>
      <c r="X1242">
        <f t="shared" si="155"/>
        <v>3</v>
      </c>
      <c r="Y1242">
        <f>IFERROR(VLOOKUP(B1242,Products!A:I,8,FALSE),"")</f>
        <v>46.53</v>
      </c>
      <c r="Z1242">
        <f t="shared" si="156"/>
        <v>4552</v>
      </c>
      <c r="AA1242">
        <f t="shared" si="157"/>
        <v>95.658714807650995</v>
      </c>
      <c r="AB1242">
        <f t="shared" si="158"/>
        <v>1</v>
      </c>
      <c r="AC1242">
        <f t="shared" si="159"/>
        <v>2225.5000000000005</v>
      </c>
    </row>
    <row r="1243" spans="1:29">
      <c r="A1243">
        <v>10230</v>
      </c>
      <c r="B1243" t="s">
        <v>150</v>
      </c>
      <c r="C1243">
        <v>43</v>
      </c>
      <c r="D1243">
        <v>128.41999999999999</v>
      </c>
      <c r="E1243">
        <v>1</v>
      </c>
      <c r="F1243" s="6">
        <f>IFERROR(VLOOKUP(A1243,Orders!A:B,2,FALSE),"")</f>
        <v>38061</v>
      </c>
      <c r="G1243" s="6">
        <f>IFERROR(VLOOKUP(A1243,Orders!A:C,3,FALSE),"")</f>
        <v>38070</v>
      </c>
      <c r="H1243" s="6">
        <f>IFERROR(VLOOKUP(A1243,Orders!A:D,4,FALSE),"")</f>
        <v>38066</v>
      </c>
      <c r="I1243" t="str">
        <f>IFERROR(VLOOKUP(A1243,Orders!A:E,5,FALSE),"")</f>
        <v>Shipped</v>
      </c>
      <c r="J1243">
        <f>IFERROR(VLOOKUP(A1243,Orders!A:G,7,FALSE),"")</f>
        <v>128</v>
      </c>
      <c r="K1243">
        <f>IFERROR(VLOOKUP(J1243,Customers!A:L,12,FALSE),"")</f>
        <v>1504</v>
      </c>
      <c r="L1243">
        <f>IFERROR(VLOOKUP(J1243,Customers!A:M,13,FALSE),"")</f>
        <v>59700</v>
      </c>
      <c r="M1243" t="str">
        <f>IFERROR(VLOOKUP(J1243,Customers!A:H,8,FALSE),"")</f>
        <v>Frankfurt</v>
      </c>
      <c r="N1243">
        <f>IFERROR(VLOOKUP(K1243,Employees!A:F,6,FALSE),"")</f>
        <v>7</v>
      </c>
      <c r="O1243" t="str">
        <f>IFERROR(VLOOKUP(N1243,Offices!A:B,2,FALSE),"")</f>
        <v>London</v>
      </c>
      <c r="P1243" s="6">
        <f>IFERROR(VLOOKUP(J1243,Payments!A:C,3,FALSE),"")</f>
        <v>37649</v>
      </c>
      <c r="Q1243">
        <f>IFERROR(VLOOKUP(J1243,Payments!A:D,4,FALSE),"")</f>
        <v>10549.01</v>
      </c>
      <c r="R1243" t="str">
        <f>IFERROR(VLOOKUP(B1243,Products!A:C,3,FALSE),"")</f>
        <v>Classic Cars</v>
      </c>
      <c r="S1243">
        <f>IFERROR(VLOOKUP(B1243,Products!A:G,7,FALSE),"")</f>
        <v>6906</v>
      </c>
      <c r="T1243">
        <f>IFERROR(VLOOKUP(B1243,Products!A:I,9,FALSE),"")</f>
        <v>151.08000000000001</v>
      </c>
      <c r="U1243">
        <f t="shared" si="152"/>
        <v>4</v>
      </c>
      <c r="V1243" t="str">
        <f t="shared" si="153"/>
        <v>Yes</v>
      </c>
      <c r="W1243">
        <f t="shared" si="154"/>
        <v>2004</v>
      </c>
      <c r="X1243">
        <f t="shared" si="155"/>
        <v>3</v>
      </c>
      <c r="Y1243">
        <f>IFERROR(VLOOKUP(B1243,Products!A:I,8,FALSE),"")</f>
        <v>89.14</v>
      </c>
      <c r="Z1243">
        <f t="shared" si="156"/>
        <v>5522.0599999999995</v>
      </c>
      <c r="AA1243">
        <f t="shared" si="157"/>
        <v>44.065514920349997</v>
      </c>
      <c r="AB1243">
        <f t="shared" si="158"/>
        <v>0</v>
      </c>
      <c r="AC1243">
        <f t="shared" si="159"/>
        <v>1689.0399999999995</v>
      </c>
    </row>
    <row r="1244" spans="1:29">
      <c r="A1244">
        <v>10230</v>
      </c>
      <c r="B1244" t="s">
        <v>152</v>
      </c>
      <c r="C1244">
        <v>49</v>
      </c>
      <c r="D1244">
        <v>153.91</v>
      </c>
      <c r="E1244">
        <v>8</v>
      </c>
      <c r="F1244" s="6">
        <f>IFERROR(VLOOKUP(A1244,Orders!A:B,2,FALSE),"")</f>
        <v>38061</v>
      </c>
      <c r="G1244" s="6">
        <f>IFERROR(VLOOKUP(A1244,Orders!A:C,3,FALSE),"")</f>
        <v>38070</v>
      </c>
      <c r="H1244" s="6">
        <f>IFERROR(VLOOKUP(A1244,Orders!A:D,4,FALSE),"")</f>
        <v>38066</v>
      </c>
      <c r="I1244" t="str">
        <f>IFERROR(VLOOKUP(A1244,Orders!A:E,5,FALSE),"")</f>
        <v>Shipped</v>
      </c>
      <c r="J1244">
        <f>IFERROR(VLOOKUP(A1244,Orders!A:G,7,FALSE),"")</f>
        <v>128</v>
      </c>
      <c r="K1244">
        <f>IFERROR(VLOOKUP(J1244,Customers!A:L,12,FALSE),"")</f>
        <v>1504</v>
      </c>
      <c r="L1244">
        <f>IFERROR(VLOOKUP(J1244,Customers!A:M,13,FALSE),"")</f>
        <v>59700</v>
      </c>
      <c r="M1244" t="str">
        <f>IFERROR(VLOOKUP(J1244,Customers!A:H,8,FALSE),"")</f>
        <v>Frankfurt</v>
      </c>
      <c r="N1244">
        <f>IFERROR(VLOOKUP(K1244,Employees!A:F,6,FALSE),"")</f>
        <v>7</v>
      </c>
      <c r="O1244" t="str">
        <f>IFERROR(VLOOKUP(N1244,Offices!A:B,2,FALSE),"")</f>
        <v>London</v>
      </c>
      <c r="P1244" s="6">
        <f>IFERROR(VLOOKUP(J1244,Payments!A:C,3,FALSE),"")</f>
        <v>37649</v>
      </c>
      <c r="Q1244">
        <f>IFERROR(VLOOKUP(J1244,Payments!A:D,4,FALSE),"")</f>
        <v>10549.01</v>
      </c>
      <c r="R1244" t="str">
        <f>IFERROR(VLOOKUP(B1244,Products!A:C,3,FALSE),"")</f>
        <v>Classic Cars</v>
      </c>
      <c r="S1244">
        <f>IFERROR(VLOOKUP(B1244,Products!A:G,7,FALSE),"")</f>
        <v>4724</v>
      </c>
      <c r="T1244">
        <f>IFERROR(VLOOKUP(B1244,Products!A:I,9,FALSE),"")</f>
        <v>163.72999999999999</v>
      </c>
      <c r="U1244">
        <f t="shared" si="152"/>
        <v>4</v>
      </c>
      <c r="V1244" t="str">
        <f t="shared" si="153"/>
        <v>Yes</v>
      </c>
      <c r="W1244">
        <f t="shared" si="154"/>
        <v>2004</v>
      </c>
      <c r="X1244">
        <f t="shared" si="155"/>
        <v>3</v>
      </c>
      <c r="Y1244">
        <f>IFERROR(VLOOKUP(B1244,Products!A:I,8,FALSE),"")</f>
        <v>101.51</v>
      </c>
      <c r="Z1244">
        <f t="shared" si="156"/>
        <v>7541.59</v>
      </c>
      <c r="AA1244">
        <f t="shared" si="157"/>
        <v>51.620529997044621</v>
      </c>
      <c r="AB1244">
        <f t="shared" si="158"/>
        <v>0</v>
      </c>
      <c r="AC1244">
        <f t="shared" si="159"/>
        <v>2567.5999999999995</v>
      </c>
    </row>
    <row r="1245" spans="1:29">
      <c r="A1245">
        <v>10230</v>
      </c>
      <c r="B1245" t="s">
        <v>155</v>
      </c>
      <c r="C1245">
        <v>42</v>
      </c>
      <c r="D1245">
        <v>142.18</v>
      </c>
      <c r="E1245">
        <v>3</v>
      </c>
      <c r="F1245" s="6">
        <f>IFERROR(VLOOKUP(A1245,Orders!A:B,2,FALSE),"")</f>
        <v>38061</v>
      </c>
      <c r="G1245" s="6">
        <f>IFERROR(VLOOKUP(A1245,Orders!A:C,3,FALSE),"")</f>
        <v>38070</v>
      </c>
      <c r="H1245" s="6">
        <f>IFERROR(VLOOKUP(A1245,Orders!A:D,4,FALSE),"")</f>
        <v>38066</v>
      </c>
      <c r="I1245" t="str">
        <f>IFERROR(VLOOKUP(A1245,Orders!A:E,5,FALSE),"")</f>
        <v>Shipped</v>
      </c>
      <c r="J1245">
        <f>IFERROR(VLOOKUP(A1245,Orders!A:G,7,FALSE),"")</f>
        <v>128</v>
      </c>
      <c r="K1245">
        <f>IFERROR(VLOOKUP(J1245,Customers!A:L,12,FALSE),"")</f>
        <v>1504</v>
      </c>
      <c r="L1245">
        <f>IFERROR(VLOOKUP(J1245,Customers!A:M,13,FALSE),"")</f>
        <v>59700</v>
      </c>
      <c r="M1245" t="str">
        <f>IFERROR(VLOOKUP(J1245,Customers!A:H,8,FALSE),"")</f>
        <v>Frankfurt</v>
      </c>
      <c r="N1245">
        <f>IFERROR(VLOOKUP(K1245,Employees!A:F,6,FALSE),"")</f>
        <v>7</v>
      </c>
      <c r="O1245" t="str">
        <f>IFERROR(VLOOKUP(N1245,Offices!A:B,2,FALSE),"")</f>
        <v>London</v>
      </c>
      <c r="P1245" s="6">
        <f>IFERROR(VLOOKUP(J1245,Payments!A:C,3,FALSE),"")</f>
        <v>37649</v>
      </c>
      <c r="Q1245">
        <f>IFERROR(VLOOKUP(J1245,Payments!A:D,4,FALSE),"")</f>
        <v>10549.01</v>
      </c>
      <c r="R1245" t="str">
        <f>IFERROR(VLOOKUP(B1245,Products!A:C,3,FALSE),"")</f>
        <v>Classic Cars</v>
      </c>
      <c r="S1245">
        <f>IFERROR(VLOOKUP(B1245,Products!A:G,7,FALSE),"")</f>
        <v>5545</v>
      </c>
      <c r="T1245">
        <f>IFERROR(VLOOKUP(B1245,Products!A:I,9,FALSE),"")</f>
        <v>143.62</v>
      </c>
      <c r="U1245">
        <f t="shared" si="152"/>
        <v>4</v>
      </c>
      <c r="V1245" t="str">
        <f t="shared" si="153"/>
        <v>Yes</v>
      </c>
      <c r="W1245">
        <f t="shared" si="154"/>
        <v>2004</v>
      </c>
      <c r="X1245">
        <f t="shared" si="155"/>
        <v>3</v>
      </c>
      <c r="Y1245">
        <f>IFERROR(VLOOKUP(B1245,Products!A:I,8,FALSE),"")</f>
        <v>91.92</v>
      </c>
      <c r="Z1245">
        <f t="shared" si="156"/>
        <v>5971.56</v>
      </c>
      <c r="AA1245">
        <f t="shared" si="157"/>
        <v>54.677980852915589</v>
      </c>
      <c r="AB1245">
        <f t="shared" si="158"/>
        <v>0</v>
      </c>
      <c r="AC1245">
        <f t="shared" si="159"/>
        <v>2110.92</v>
      </c>
    </row>
    <row r="1246" spans="1:29">
      <c r="A1246">
        <v>10230</v>
      </c>
      <c r="B1246" t="s">
        <v>156</v>
      </c>
      <c r="C1246">
        <v>36</v>
      </c>
      <c r="D1246">
        <v>47.4</v>
      </c>
      <c r="E1246">
        <v>6</v>
      </c>
      <c r="F1246" s="6">
        <f>IFERROR(VLOOKUP(A1246,Orders!A:B,2,FALSE),"")</f>
        <v>38061</v>
      </c>
      <c r="G1246" s="6">
        <f>IFERROR(VLOOKUP(A1246,Orders!A:C,3,FALSE),"")</f>
        <v>38070</v>
      </c>
      <c r="H1246" s="6">
        <f>IFERROR(VLOOKUP(A1246,Orders!A:D,4,FALSE),"")</f>
        <v>38066</v>
      </c>
      <c r="I1246" t="str">
        <f>IFERROR(VLOOKUP(A1246,Orders!A:E,5,FALSE),"")</f>
        <v>Shipped</v>
      </c>
      <c r="J1246">
        <f>IFERROR(VLOOKUP(A1246,Orders!A:G,7,FALSE),"")</f>
        <v>128</v>
      </c>
      <c r="K1246">
        <f>IFERROR(VLOOKUP(J1246,Customers!A:L,12,FALSE),"")</f>
        <v>1504</v>
      </c>
      <c r="L1246">
        <f>IFERROR(VLOOKUP(J1246,Customers!A:M,13,FALSE),"")</f>
        <v>59700</v>
      </c>
      <c r="M1246" t="str">
        <f>IFERROR(VLOOKUP(J1246,Customers!A:H,8,FALSE),"")</f>
        <v>Frankfurt</v>
      </c>
      <c r="N1246">
        <f>IFERROR(VLOOKUP(K1246,Employees!A:F,6,FALSE),"")</f>
        <v>7</v>
      </c>
      <c r="O1246" t="str">
        <f>IFERROR(VLOOKUP(N1246,Offices!A:B,2,FALSE),"")</f>
        <v>London</v>
      </c>
      <c r="P1246" s="6">
        <f>IFERROR(VLOOKUP(J1246,Payments!A:C,3,FALSE),"")</f>
        <v>37649</v>
      </c>
      <c r="Q1246">
        <f>IFERROR(VLOOKUP(J1246,Payments!A:D,4,FALSE),"")</f>
        <v>10549.01</v>
      </c>
      <c r="R1246" t="str">
        <f>IFERROR(VLOOKUP(B1246,Products!A:C,3,FALSE),"")</f>
        <v>Classic Cars</v>
      </c>
      <c r="S1246">
        <f>IFERROR(VLOOKUP(B1246,Products!A:G,7,FALSE),"")</f>
        <v>4074</v>
      </c>
      <c r="T1246">
        <f>IFERROR(VLOOKUP(B1246,Products!A:I,9,FALSE),"")</f>
        <v>57.8</v>
      </c>
      <c r="U1246">
        <f t="shared" si="152"/>
        <v>4</v>
      </c>
      <c r="V1246" t="str">
        <f t="shared" si="153"/>
        <v>Yes</v>
      </c>
      <c r="W1246">
        <f t="shared" si="154"/>
        <v>2004</v>
      </c>
      <c r="X1246">
        <f t="shared" si="155"/>
        <v>3</v>
      </c>
      <c r="Y1246">
        <f>IFERROR(VLOOKUP(B1246,Products!A:I,8,FALSE),"")</f>
        <v>32.369999999999997</v>
      </c>
      <c r="Z1246">
        <f t="shared" si="156"/>
        <v>1706.3999999999999</v>
      </c>
      <c r="AA1246">
        <f t="shared" si="157"/>
        <v>46.431881371640415</v>
      </c>
      <c r="AB1246">
        <f t="shared" si="158"/>
        <v>0</v>
      </c>
      <c r="AC1246">
        <f t="shared" si="159"/>
        <v>541.08000000000004</v>
      </c>
    </row>
    <row r="1247" spans="1:29">
      <c r="A1247">
        <v>10230</v>
      </c>
      <c r="B1247" t="s">
        <v>158</v>
      </c>
      <c r="C1247">
        <v>45</v>
      </c>
      <c r="D1247">
        <v>99.36</v>
      </c>
      <c r="E1247">
        <v>5</v>
      </c>
      <c r="F1247" s="6">
        <f>IFERROR(VLOOKUP(A1247,Orders!A:B,2,FALSE),"")</f>
        <v>38061</v>
      </c>
      <c r="G1247" s="6">
        <f>IFERROR(VLOOKUP(A1247,Orders!A:C,3,FALSE),"")</f>
        <v>38070</v>
      </c>
      <c r="H1247" s="6">
        <f>IFERROR(VLOOKUP(A1247,Orders!A:D,4,FALSE),"")</f>
        <v>38066</v>
      </c>
      <c r="I1247" t="str">
        <f>IFERROR(VLOOKUP(A1247,Orders!A:E,5,FALSE),"")</f>
        <v>Shipped</v>
      </c>
      <c r="J1247">
        <f>IFERROR(VLOOKUP(A1247,Orders!A:G,7,FALSE),"")</f>
        <v>128</v>
      </c>
      <c r="K1247">
        <f>IFERROR(VLOOKUP(J1247,Customers!A:L,12,FALSE),"")</f>
        <v>1504</v>
      </c>
      <c r="L1247">
        <f>IFERROR(VLOOKUP(J1247,Customers!A:M,13,FALSE),"")</f>
        <v>59700</v>
      </c>
      <c r="M1247" t="str">
        <f>IFERROR(VLOOKUP(J1247,Customers!A:H,8,FALSE),"")</f>
        <v>Frankfurt</v>
      </c>
      <c r="N1247">
        <f>IFERROR(VLOOKUP(K1247,Employees!A:F,6,FALSE),"")</f>
        <v>7</v>
      </c>
      <c r="O1247" t="str">
        <f>IFERROR(VLOOKUP(N1247,Offices!A:B,2,FALSE),"")</f>
        <v>London</v>
      </c>
      <c r="P1247" s="6">
        <f>IFERROR(VLOOKUP(J1247,Payments!A:C,3,FALSE),"")</f>
        <v>37649</v>
      </c>
      <c r="Q1247">
        <f>IFERROR(VLOOKUP(J1247,Payments!A:D,4,FALSE),"")</f>
        <v>10549.01</v>
      </c>
      <c r="R1247" t="str">
        <f>IFERROR(VLOOKUP(B1247,Products!A:C,3,FALSE),"")</f>
        <v>Classic Cars</v>
      </c>
      <c r="S1247">
        <f>IFERROR(VLOOKUP(B1247,Products!A:G,7,FALSE),"")</f>
        <v>6582</v>
      </c>
      <c r="T1247">
        <f>IFERROR(VLOOKUP(B1247,Products!A:I,9,FALSE),"")</f>
        <v>118.28</v>
      </c>
      <c r="U1247">
        <f t="shared" si="152"/>
        <v>4</v>
      </c>
      <c r="V1247" t="str">
        <f t="shared" si="153"/>
        <v>Yes</v>
      </c>
      <c r="W1247">
        <f t="shared" si="154"/>
        <v>2004</v>
      </c>
      <c r="X1247">
        <f t="shared" si="155"/>
        <v>3</v>
      </c>
      <c r="Y1247">
        <f>IFERROR(VLOOKUP(B1247,Products!A:I,8,FALSE),"")</f>
        <v>69.78</v>
      </c>
      <c r="Z1247">
        <f t="shared" si="156"/>
        <v>4471.2</v>
      </c>
      <c r="AA1247">
        <f t="shared" si="157"/>
        <v>42.390369733447976</v>
      </c>
      <c r="AB1247">
        <f t="shared" si="158"/>
        <v>0</v>
      </c>
      <c r="AC1247">
        <f t="shared" si="159"/>
        <v>1331.1</v>
      </c>
    </row>
    <row r="1248" spans="1:29">
      <c r="A1248">
        <v>10230</v>
      </c>
      <c r="B1248" t="s">
        <v>160</v>
      </c>
      <c r="C1248">
        <v>46</v>
      </c>
      <c r="D1248">
        <v>59.03</v>
      </c>
      <c r="E1248">
        <v>4</v>
      </c>
      <c r="F1248" s="6">
        <f>IFERROR(VLOOKUP(A1248,Orders!A:B,2,FALSE),"")</f>
        <v>38061</v>
      </c>
      <c r="G1248" s="6">
        <f>IFERROR(VLOOKUP(A1248,Orders!A:C,3,FALSE),"")</f>
        <v>38070</v>
      </c>
      <c r="H1248" s="6">
        <f>IFERROR(VLOOKUP(A1248,Orders!A:D,4,FALSE),"")</f>
        <v>38066</v>
      </c>
      <c r="I1248" t="str">
        <f>IFERROR(VLOOKUP(A1248,Orders!A:E,5,FALSE),"")</f>
        <v>Shipped</v>
      </c>
      <c r="J1248">
        <f>IFERROR(VLOOKUP(A1248,Orders!A:G,7,FALSE),"")</f>
        <v>128</v>
      </c>
      <c r="K1248">
        <f>IFERROR(VLOOKUP(J1248,Customers!A:L,12,FALSE),"")</f>
        <v>1504</v>
      </c>
      <c r="L1248">
        <f>IFERROR(VLOOKUP(J1248,Customers!A:M,13,FALSE),"")</f>
        <v>59700</v>
      </c>
      <c r="M1248" t="str">
        <f>IFERROR(VLOOKUP(J1248,Customers!A:H,8,FALSE),"")</f>
        <v>Frankfurt</v>
      </c>
      <c r="N1248">
        <f>IFERROR(VLOOKUP(K1248,Employees!A:F,6,FALSE),"")</f>
        <v>7</v>
      </c>
      <c r="O1248" t="str">
        <f>IFERROR(VLOOKUP(N1248,Offices!A:B,2,FALSE),"")</f>
        <v>London</v>
      </c>
      <c r="P1248" s="6">
        <f>IFERROR(VLOOKUP(J1248,Payments!A:C,3,FALSE),"")</f>
        <v>37649</v>
      </c>
      <c r="Q1248">
        <f>IFERROR(VLOOKUP(J1248,Payments!A:D,4,FALSE),"")</f>
        <v>10549.01</v>
      </c>
      <c r="R1248" t="str">
        <f>IFERROR(VLOOKUP(B1248,Products!A:C,3,FALSE),"")</f>
        <v>Trains</v>
      </c>
      <c r="S1248">
        <f>IFERROR(VLOOKUP(B1248,Products!A:G,7,FALSE),"")</f>
        <v>8601</v>
      </c>
      <c r="T1248">
        <f>IFERROR(VLOOKUP(B1248,Products!A:I,9,FALSE),"")</f>
        <v>62.14</v>
      </c>
      <c r="U1248">
        <f t="shared" si="152"/>
        <v>4</v>
      </c>
      <c r="V1248" t="str">
        <f t="shared" si="153"/>
        <v>Yes</v>
      </c>
      <c r="W1248">
        <f t="shared" si="154"/>
        <v>2004</v>
      </c>
      <c r="X1248">
        <f t="shared" si="155"/>
        <v>3</v>
      </c>
      <c r="Y1248">
        <f>IFERROR(VLOOKUP(B1248,Products!A:I,8,FALSE),"")</f>
        <v>26.72</v>
      </c>
      <c r="Z1248">
        <f t="shared" si="156"/>
        <v>2715.38</v>
      </c>
      <c r="AA1248">
        <f t="shared" si="157"/>
        <v>120.92065868263475</v>
      </c>
      <c r="AB1248">
        <f t="shared" si="158"/>
        <v>1</v>
      </c>
      <c r="AC1248">
        <f t="shared" si="159"/>
        <v>1486.2600000000002</v>
      </c>
    </row>
    <row r="1249" spans="1:29">
      <c r="A1249">
        <v>10230</v>
      </c>
      <c r="B1249" t="s">
        <v>161</v>
      </c>
      <c r="C1249">
        <v>34</v>
      </c>
      <c r="D1249">
        <v>100.7</v>
      </c>
      <c r="E1249">
        <v>7</v>
      </c>
      <c r="F1249" s="6">
        <f>IFERROR(VLOOKUP(A1249,Orders!A:B,2,FALSE),"")</f>
        <v>38061</v>
      </c>
      <c r="G1249" s="6">
        <f>IFERROR(VLOOKUP(A1249,Orders!A:C,3,FALSE),"")</f>
        <v>38070</v>
      </c>
      <c r="H1249" s="6">
        <f>IFERROR(VLOOKUP(A1249,Orders!A:D,4,FALSE),"")</f>
        <v>38066</v>
      </c>
      <c r="I1249" t="str">
        <f>IFERROR(VLOOKUP(A1249,Orders!A:E,5,FALSE),"")</f>
        <v>Shipped</v>
      </c>
      <c r="J1249">
        <f>IFERROR(VLOOKUP(A1249,Orders!A:G,7,FALSE),"")</f>
        <v>128</v>
      </c>
      <c r="K1249">
        <f>IFERROR(VLOOKUP(J1249,Customers!A:L,12,FALSE),"")</f>
        <v>1504</v>
      </c>
      <c r="L1249">
        <f>IFERROR(VLOOKUP(J1249,Customers!A:M,13,FALSE),"")</f>
        <v>59700</v>
      </c>
      <c r="M1249" t="str">
        <f>IFERROR(VLOOKUP(J1249,Customers!A:H,8,FALSE),"")</f>
        <v>Frankfurt</v>
      </c>
      <c r="N1249">
        <f>IFERROR(VLOOKUP(K1249,Employees!A:F,6,FALSE),"")</f>
        <v>7</v>
      </c>
      <c r="O1249" t="str">
        <f>IFERROR(VLOOKUP(N1249,Offices!A:B,2,FALSE),"")</f>
        <v>London</v>
      </c>
      <c r="P1249" s="6">
        <f>IFERROR(VLOOKUP(J1249,Payments!A:C,3,FALSE),"")</f>
        <v>37649</v>
      </c>
      <c r="Q1249">
        <f>IFERROR(VLOOKUP(J1249,Payments!A:D,4,FALSE),"")</f>
        <v>10549.01</v>
      </c>
      <c r="R1249" t="str">
        <f>IFERROR(VLOOKUP(B1249,Products!A:C,3,FALSE),"")</f>
        <v>Trucks and Buses</v>
      </c>
      <c r="S1249">
        <f>IFERROR(VLOOKUP(B1249,Products!A:G,7,FALSE),"")</f>
        <v>1016</v>
      </c>
      <c r="T1249">
        <f>IFERROR(VLOOKUP(B1249,Products!A:I,9,FALSE),"")</f>
        <v>115.75</v>
      </c>
      <c r="U1249">
        <f t="shared" si="152"/>
        <v>4</v>
      </c>
      <c r="V1249" t="str">
        <f t="shared" si="153"/>
        <v>Yes</v>
      </c>
      <c r="W1249">
        <f t="shared" si="154"/>
        <v>2004</v>
      </c>
      <c r="X1249">
        <f t="shared" si="155"/>
        <v>3</v>
      </c>
      <c r="Y1249">
        <f>IFERROR(VLOOKUP(B1249,Products!A:I,8,FALSE),"")</f>
        <v>68.290000000000006</v>
      </c>
      <c r="Z1249">
        <f t="shared" si="156"/>
        <v>3423.8</v>
      </c>
      <c r="AA1249">
        <f t="shared" si="157"/>
        <v>47.459364475032942</v>
      </c>
      <c r="AB1249">
        <f t="shared" si="158"/>
        <v>0</v>
      </c>
      <c r="AC1249">
        <f t="shared" si="159"/>
        <v>1101.9399999999998</v>
      </c>
    </row>
    <row r="1250" spans="1:29">
      <c r="A1250">
        <v>10230</v>
      </c>
      <c r="B1250" t="s">
        <v>162</v>
      </c>
      <c r="C1250">
        <v>43</v>
      </c>
      <c r="D1250">
        <v>57.41</v>
      </c>
      <c r="E1250">
        <v>2</v>
      </c>
      <c r="F1250" s="6">
        <f>IFERROR(VLOOKUP(A1250,Orders!A:B,2,FALSE),"")</f>
        <v>38061</v>
      </c>
      <c r="G1250" s="6">
        <f>IFERROR(VLOOKUP(A1250,Orders!A:C,3,FALSE),"")</f>
        <v>38070</v>
      </c>
      <c r="H1250" s="6">
        <f>IFERROR(VLOOKUP(A1250,Orders!A:D,4,FALSE),"")</f>
        <v>38066</v>
      </c>
      <c r="I1250" t="str">
        <f>IFERROR(VLOOKUP(A1250,Orders!A:E,5,FALSE),"")</f>
        <v>Shipped</v>
      </c>
      <c r="J1250">
        <f>IFERROR(VLOOKUP(A1250,Orders!A:G,7,FALSE),"")</f>
        <v>128</v>
      </c>
      <c r="K1250">
        <f>IFERROR(VLOOKUP(J1250,Customers!A:L,12,FALSE),"")</f>
        <v>1504</v>
      </c>
      <c r="L1250">
        <f>IFERROR(VLOOKUP(J1250,Customers!A:M,13,FALSE),"")</f>
        <v>59700</v>
      </c>
      <c r="M1250" t="str">
        <f>IFERROR(VLOOKUP(J1250,Customers!A:H,8,FALSE),"")</f>
        <v>Frankfurt</v>
      </c>
      <c r="N1250">
        <f>IFERROR(VLOOKUP(K1250,Employees!A:F,6,FALSE),"")</f>
        <v>7</v>
      </c>
      <c r="O1250" t="str">
        <f>IFERROR(VLOOKUP(N1250,Offices!A:B,2,FALSE),"")</f>
        <v>London</v>
      </c>
      <c r="P1250" s="6">
        <f>IFERROR(VLOOKUP(J1250,Payments!A:C,3,FALSE),"")</f>
        <v>37649</v>
      </c>
      <c r="Q1250">
        <f>IFERROR(VLOOKUP(J1250,Payments!A:D,4,FALSE),"")</f>
        <v>10549.01</v>
      </c>
      <c r="R1250" t="str">
        <f>IFERROR(VLOOKUP(B1250,Products!A:C,3,FALSE),"")</f>
        <v>Trains</v>
      </c>
      <c r="S1250">
        <f>IFERROR(VLOOKUP(B1250,Products!A:G,7,FALSE),"")</f>
        <v>1645</v>
      </c>
      <c r="T1250">
        <f>IFERROR(VLOOKUP(B1250,Products!A:I,9,FALSE),"")</f>
        <v>58.58</v>
      </c>
      <c r="U1250">
        <f t="shared" si="152"/>
        <v>4</v>
      </c>
      <c r="V1250" t="str">
        <f t="shared" si="153"/>
        <v>Yes</v>
      </c>
      <c r="W1250">
        <f t="shared" si="154"/>
        <v>2004</v>
      </c>
      <c r="X1250">
        <f t="shared" si="155"/>
        <v>3</v>
      </c>
      <c r="Y1250">
        <f>IFERROR(VLOOKUP(B1250,Products!A:I,8,FALSE),"")</f>
        <v>37.49</v>
      </c>
      <c r="Z1250">
        <f t="shared" si="156"/>
        <v>2468.6299999999997</v>
      </c>
      <c r="AA1250">
        <f t="shared" si="157"/>
        <v>53.134169111763121</v>
      </c>
      <c r="AB1250">
        <f t="shared" si="158"/>
        <v>0</v>
      </c>
      <c r="AC1250">
        <f t="shared" si="159"/>
        <v>856.55999999999972</v>
      </c>
    </row>
    <row r="1251" spans="1:29">
      <c r="A1251">
        <v>10231</v>
      </c>
      <c r="B1251" t="s">
        <v>164</v>
      </c>
      <c r="C1251">
        <v>42</v>
      </c>
      <c r="D1251">
        <v>193.25</v>
      </c>
      <c r="E1251">
        <v>2</v>
      </c>
      <c r="F1251" s="6">
        <f>IFERROR(VLOOKUP(A1251,Orders!A:B,2,FALSE),"")</f>
        <v>38065</v>
      </c>
      <c r="G1251" s="6">
        <f>IFERROR(VLOOKUP(A1251,Orders!A:C,3,FALSE),"")</f>
        <v>38072</v>
      </c>
      <c r="H1251" s="6">
        <f>IFERROR(VLOOKUP(A1251,Orders!A:D,4,FALSE),"")</f>
        <v>38071</v>
      </c>
      <c r="I1251" t="str">
        <f>IFERROR(VLOOKUP(A1251,Orders!A:E,5,FALSE),"")</f>
        <v>Shipped</v>
      </c>
      <c r="J1251">
        <f>IFERROR(VLOOKUP(A1251,Orders!A:G,7,FALSE),"")</f>
        <v>344</v>
      </c>
      <c r="K1251">
        <f>IFERROR(VLOOKUP(J1251,Customers!A:L,12,FALSE),"")</f>
        <v>1702</v>
      </c>
      <c r="L1251">
        <f>IFERROR(VLOOKUP(J1251,Customers!A:M,13,FALSE),"")</f>
        <v>59600</v>
      </c>
      <c r="M1251" t="str">
        <f>IFERROR(VLOOKUP(J1251,Customers!A:H,8,FALSE),"")</f>
        <v>Madrid</v>
      </c>
      <c r="N1251">
        <f>IFERROR(VLOOKUP(K1251,Employees!A:F,6,FALSE),"")</f>
        <v>4</v>
      </c>
      <c r="O1251" t="str">
        <f>IFERROR(VLOOKUP(N1251,Offices!A:B,2,FALSE),"")</f>
        <v>Paris</v>
      </c>
      <c r="P1251" s="6">
        <f>IFERROR(VLOOKUP(J1251,Payments!A:C,3,FALSE),"")</f>
        <v>37949</v>
      </c>
      <c r="Q1251">
        <f>IFERROR(VLOOKUP(J1251,Payments!A:D,4,FALSE),"")</f>
        <v>31428.21</v>
      </c>
      <c r="R1251" t="str">
        <f>IFERROR(VLOOKUP(B1251,Products!A:C,3,FALSE),"")</f>
        <v>Classic Cars</v>
      </c>
      <c r="S1251">
        <f>IFERROR(VLOOKUP(B1251,Products!A:G,7,FALSE),"")</f>
        <v>3619</v>
      </c>
      <c r="T1251">
        <f>IFERROR(VLOOKUP(B1251,Products!A:I,9,FALSE),"")</f>
        <v>207.8</v>
      </c>
      <c r="U1251">
        <f t="shared" si="152"/>
        <v>1</v>
      </c>
      <c r="V1251" t="str">
        <f t="shared" si="153"/>
        <v>Yes</v>
      </c>
      <c r="W1251">
        <f t="shared" si="154"/>
        <v>2004</v>
      </c>
      <c r="X1251">
        <f t="shared" si="155"/>
        <v>3</v>
      </c>
      <c r="Y1251">
        <f>IFERROR(VLOOKUP(B1251,Products!A:I,8,FALSE),"")</f>
        <v>95.59</v>
      </c>
      <c r="Z1251">
        <f t="shared" si="156"/>
        <v>8116.5</v>
      </c>
      <c r="AA1251">
        <f t="shared" si="157"/>
        <v>102.16549848310493</v>
      </c>
      <c r="AB1251">
        <f t="shared" si="158"/>
        <v>1</v>
      </c>
      <c r="AC1251">
        <f t="shared" si="159"/>
        <v>4101.72</v>
      </c>
    </row>
    <row r="1252" spans="1:29">
      <c r="A1252">
        <v>10231</v>
      </c>
      <c r="B1252" t="s">
        <v>165</v>
      </c>
      <c r="C1252">
        <v>49</v>
      </c>
      <c r="D1252">
        <v>147.07</v>
      </c>
      <c r="E1252">
        <v>1</v>
      </c>
      <c r="F1252" s="6">
        <f>IFERROR(VLOOKUP(A1252,Orders!A:B,2,FALSE),"")</f>
        <v>38065</v>
      </c>
      <c r="G1252" s="6">
        <f>IFERROR(VLOOKUP(A1252,Orders!A:C,3,FALSE),"")</f>
        <v>38072</v>
      </c>
      <c r="H1252" s="6">
        <f>IFERROR(VLOOKUP(A1252,Orders!A:D,4,FALSE),"")</f>
        <v>38071</v>
      </c>
      <c r="I1252" t="str">
        <f>IFERROR(VLOOKUP(A1252,Orders!A:E,5,FALSE),"")</f>
        <v>Shipped</v>
      </c>
      <c r="J1252">
        <f>IFERROR(VLOOKUP(A1252,Orders!A:G,7,FALSE),"")</f>
        <v>344</v>
      </c>
      <c r="K1252">
        <f>IFERROR(VLOOKUP(J1252,Customers!A:L,12,FALSE),"")</f>
        <v>1702</v>
      </c>
      <c r="L1252">
        <f>IFERROR(VLOOKUP(J1252,Customers!A:M,13,FALSE),"")</f>
        <v>59600</v>
      </c>
      <c r="M1252" t="str">
        <f>IFERROR(VLOOKUP(J1252,Customers!A:H,8,FALSE),"")</f>
        <v>Madrid</v>
      </c>
      <c r="N1252">
        <f>IFERROR(VLOOKUP(K1252,Employees!A:F,6,FALSE),"")</f>
        <v>4</v>
      </c>
      <c r="O1252" t="str">
        <f>IFERROR(VLOOKUP(N1252,Offices!A:B,2,FALSE),"")</f>
        <v>Paris</v>
      </c>
      <c r="P1252" s="6">
        <f>IFERROR(VLOOKUP(J1252,Payments!A:C,3,FALSE),"")</f>
        <v>37949</v>
      </c>
      <c r="Q1252">
        <f>IFERROR(VLOOKUP(J1252,Payments!A:D,4,FALSE),"")</f>
        <v>31428.21</v>
      </c>
      <c r="R1252" t="str">
        <f>IFERROR(VLOOKUP(B1252,Products!A:C,3,FALSE),"")</f>
        <v>Classic Cars</v>
      </c>
      <c r="S1252">
        <f>IFERROR(VLOOKUP(B1252,Products!A:G,7,FALSE),"")</f>
        <v>1049</v>
      </c>
      <c r="T1252">
        <f>IFERROR(VLOOKUP(B1252,Products!A:I,9,FALSE),"")</f>
        <v>173.02</v>
      </c>
      <c r="U1252">
        <f t="shared" si="152"/>
        <v>1</v>
      </c>
      <c r="V1252" t="str">
        <f t="shared" si="153"/>
        <v>Yes</v>
      </c>
      <c r="W1252">
        <f t="shared" si="154"/>
        <v>2004</v>
      </c>
      <c r="X1252">
        <f t="shared" si="155"/>
        <v>3</v>
      </c>
      <c r="Y1252">
        <f>IFERROR(VLOOKUP(B1252,Products!A:I,8,FALSE),"")</f>
        <v>83.05</v>
      </c>
      <c r="Z1252">
        <f t="shared" si="156"/>
        <v>7206.4299999999994</v>
      </c>
      <c r="AA1252">
        <f t="shared" si="157"/>
        <v>77.086092715231786</v>
      </c>
      <c r="AB1252">
        <f t="shared" si="158"/>
        <v>1</v>
      </c>
      <c r="AC1252">
        <f t="shared" si="159"/>
        <v>3136.98</v>
      </c>
    </row>
    <row r="1253" spans="1:29">
      <c r="A1253">
        <v>10232</v>
      </c>
      <c r="B1253" t="s">
        <v>166</v>
      </c>
      <c r="C1253">
        <v>22</v>
      </c>
      <c r="D1253">
        <v>133.86000000000001</v>
      </c>
      <c r="E1253">
        <v>6</v>
      </c>
      <c r="F1253" s="6">
        <f>IFERROR(VLOOKUP(A1253,Orders!A:B,2,FALSE),"")</f>
        <v>38066</v>
      </c>
      <c r="G1253" s="6">
        <f>IFERROR(VLOOKUP(A1253,Orders!A:C,3,FALSE),"")</f>
        <v>38076</v>
      </c>
      <c r="H1253" s="6">
        <f>IFERROR(VLOOKUP(A1253,Orders!A:D,4,FALSE),"")</f>
        <v>38071</v>
      </c>
      <c r="I1253" t="str">
        <f>IFERROR(VLOOKUP(A1253,Orders!A:E,5,FALSE),"")</f>
        <v>Shipped</v>
      </c>
      <c r="J1253">
        <f>IFERROR(VLOOKUP(A1253,Orders!A:G,7,FALSE),"")</f>
        <v>240</v>
      </c>
      <c r="K1253">
        <f>IFERROR(VLOOKUP(J1253,Customers!A:L,12,FALSE),"")</f>
        <v>1501</v>
      </c>
      <c r="L1253">
        <f>IFERROR(VLOOKUP(J1253,Customers!A:M,13,FALSE),"")</f>
        <v>93900</v>
      </c>
      <c r="M1253" t="str">
        <f>IFERROR(VLOOKUP(J1253,Customers!A:H,8,FALSE),"")</f>
        <v>Cowes</v>
      </c>
      <c r="N1253">
        <f>IFERROR(VLOOKUP(K1253,Employees!A:F,6,FALSE),"")</f>
        <v>7</v>
      </c>
      <c r="O1253" t="str">
        <f>IFERROR(VLOOKUP(N1253,Offices!A:B,2,FALSE),"")</f>
        <v>London</v>
      </c>
      <c r="P1253" s="6">
        <f>IFERROR(VLOOKUP(J1253,Payments!A:C,3,FALSE),"")</f>
        <v>38307</v>
      </c>
      <c r="Q1253">
        <f>IFERROR(VLOOKUP(J1253,Payments!A:D,4,FALSE),"")</f>
        <v>46788.14</v>
      </c>
      <c r="R1253" t="str">
        <f>IFERROR(VLOOKUP(B1253,Products!A:C,3,FALSE),"")</f>
        <v>Vintage Cars</v>
      </c>
      <c r="S1253">
        <f>IFERROR(VLOOKUP(B1253,Products!A:G,7,FALSE),"")</f>
        <v>3913</v>
      </c>
      <c r="T1253">
        <f>IFERROR(VLOOKUP(B1253,Products!A:I,9,FALSE),"")</f>
        <v>136.59</v>
      </c>
      <c r="U1253">
        <f t="shared" si="152"/>
        <v>5</v>
      </c>
      <c r="V1253" t="str">
        <f t="shared" si="153"/>
        <v>Yes</v>
      </c>
      <c r="W1253">
        <f t="shared" si="154"/>
        <v>2004</v>
      </c>
      <c r="X1253">
        <f t="shared" si="155"/>
        <v>3</v>
      </c>
      <c r="Y1253">
        <f>IFERROR(VLOOKUP(B1253,Products!A:I,8,FALSE),"")</f>
        <v>68.3</v>
      </c>
      <c r="Z1253">
        <f t="shared" si="156"/>
        <v>2944.92</v>
      </c>
      <c r="AA1253">
        <f t="shared" si="157"/>
        <v>95.988286969253323</v>
      </c>
      <c r="AB1253">
        <f t="shared" si="158"/>
        <v>1</v>
      </c>
      <c r="AC1253">
        <f t="shared" si="159"/>
        <v>1442.3200000000004</v>
      </c>
    </row>
    <row r="1254" spans="1:29">
      <c r="A1254">
        <v>10232</v>
      </c>
      <c r="B1254" t="s">
        <v>167</v>
      </c>
      <c r="C1254">
        <v>48</v>
      </c>
      <c r="D1254">
        <v>97.81</v>
      </c>
      <c r="E1254">
        <v>8</v>
      </c>
      <c r="F1254" s="6">
        <f>IFERROR(VLOOKUP(A1254,Orders!A:B,2,FALSE),"")</f>
        <v>38066</v>
      </c>
      <c r="G1254" s="6">
        <f>IFERROR(VLOOKUP(A1254,Orders!A:C,3,FALSE),"")</f>
        <v>38076</v>
      </c>
      <c r="H1254" s="6">
        <f>IFERROR(VLOOKUP(A1254,Orders!A:D,4,FALSE),"")</f>
        <v>38071</v>
      </c>
      <c r="I1254" t="str">
        <f>IFERROR(VLOOKUP(A1254,Orders!A:E,5,FALSE),"")</f>
        <v>Shipped</v>
      </c>
      <c r="J1254">
        <f>IFERROR(VLOOKUP(A1254,Orders!A:G,7,FALSE),"")</f>
        <v>240</v>
      </c>
      <c r="K1254">
        <f>IFERROR(VLOOKUP(J1254,Customers!A:L,12,FALSE),"")</f>
        <v>1501</v>
      </c>
      <c r="L1254">
        <f>IFERROR(VLOOKUP(J1254,Customers!A:M,13,FALSE),"")</f>
        <v>93900</v>
      </c>
      <c r="M1254" t="str">
        <f>IFERROR(VLOOKUP(J1254,Customers!A:H,8,FALSE),"")</f>
        <v>Cowes</v>
      </c>
      <c r="N1254">
        <f>IFERROR(VLOOKUP(K1254,Employees!A:F,6,FALSE),"")</f>
        <v>7</v>
      </c>
      <c r="O1254" t="str">
        <f>IFERROR(VLOOKUP(N1254,Offices!A:B,2,FALSE),"")</f>
        <v>London</v>
      </c>
      <c r="P1254" s="6">
        <f>IFERROR(VLOOKUP(J1254,Payments!A:C,3,FALSE),"")</f>
        <v>38307</v>
      </c>
      <c r="Q1254">
        <f>IFERROR(VLOOKUP(J1254,Payments!A:D,4,FALSE),"")</f>
        <v>46788.14</v>
      </c>
      <c r="R1254" t="str">
        <f>IFERROR(VLOOKUP(B1254,Products!A:C,3,FALSE),"")</f>
        <v>Trains</v>
      </c>
      <c r="S1254">
        <f>IFERROR(VLOOKUP(B1254,Products!A:G,7,FALSE),"")</f>
        <v>6450</v>
      </c>
      <c r="T1254">
        <f>IFERROR(VLOOKUP(B1254,Products!A:I,9,FALSE),"")</f>
        <v>100.84</v>
      </c>
      <c r="U1254">
        <f t="shared" si="152"/>
        <v>5</v>
      </c>
      <c r="V1254" t="str">
        <f t="shared" si="153"/>
        <v>Yes</v>
      </c>
      <c r="W1254">
        <f t="shared" si="154"/>
        <v>2004</v>
      </c>
      <c r="X1254">
        <f t="shared" si="155"/>
        <v>3</v>
      </c>
      <c r="Y1254">
        <f>IFERROR(VLOOKUP(B1254,Products!A:I,8,FALSE),"")</f>
        <v>67.56</v>
      </c>
      <c r="Z1254">
        <f t="shared" si="156"/>
        <v>4694.88</v>
      </c>
      <c r="AA1254">
        <f t="shared" si="157"/>
        <v>44.77501480165779</v>
      </c>
      <c r="AB1254">
        <f t="shared" si="158"/>
        <v>0</v>
      </c>
      <c r="AC1254">
        <f t="shared" si="159"/>
        <v>1452</v>
      </c>
    </row>
    <row r="1255" spans="1:29">
      <c r="A1255">
        <v>10232</v>
      </c>
      <c r="B1255" t="s">
        <v>168</v>
      </c>
      <c r="C1255">
        <v>23</v>
      </c>
      <c r="D1255">
        <v>78.12</v>
      </c>
      <c r="E1255">
        <v>5</v>
      </c>
      <c r="F1255" s="6">
        <f>IFERROR(VLOOKUP(A1255,Orders!A:B,2,FALSE),"")</f>
        <v>38066</v>
      </c>
      <c r="G1255" s="6">
        <f>IFERROR(VLOOKUP(A1255,Orders!A:C,3,FALSE),"")</f>
        <v>38076</v>
      </c>
      <c r="H1255" s="6">
        <f>IFERROR(VLOOKUP(A1255,Orders!A:D,4,FALSE),"")</f>
        <v>38071</v>
      </c>
      <c r="I1255" t="str">
        <f>IFERROR(VLOOKUP(A1255,Orders!A:E,5,FALSE),"")</f>
        <v>Shipped</v>
      </c>
      <c r="J1255">
        <f>IFERROR(VLOOKUP(A1255,Orders!A:G,7,FALSE),"")</f>
        <v>240</v>
      </c>
      <c r="K1255">
        <f>IFERROR(VLOOKUP(J1255,Customers!A:L,12,FALSE),"")</f>
        <v>1501</v>
      </c>
      <c r="L1255">
        <f>IFERROR(VLOOKUP(J1255,Customers!A:M,13,FALSE),"")</f>
        <v>93900</v>
      </c>
      <c r="M1255" t="str">
        <f>IFERROR(VLOOKUP(J1255,Customers!A:H,8,FALSE),"")</f>
        <v>Cowes</v>
      </c>
      <c r="N1255">
        <f>IFERROR(VLOOKUP(K1255,Employees!A:F,6,FALSE),"")</f>
        <v>7</v>
      </c>
      <c r="O1255" t="str">
        <f>IFERROR(VLOOKUP(N1255,Offices!A:B,2,FALSE),"")</f>
        <v>London</v>
      </c>
      <c r="P1255" s="6">
        <f>IFERROR(VLOOKUP(J1255,Payments!A:C,3,FALSE),"")</f>
        <v>38307</v>
      </c>
      <c r="Q1255">
        <f>IFERROR(VLOOKUP(J1255,Payments!A:D,4,FALSE),"")</f>
        <v>46788.14</v>
      </c>
      <c r="R1255" t="str">
        <f>IFERROR(VLOOKUP(B1255,Products!A:C,3,FALSE),"")</f>
        <v>Vintage Cars</v>
      </c>
      <c r="S1255">
        <f>IFERROR(VLOOKUP(B1255,Products!A:G,7,FALSE),"")</f>
        <v>8290</v>
      </c>
      <c r="T1255">
        <f>IFERROR(VLOOKUP(B1255,Products!A:I,9,FALSE),"")</f>
        <v>87.77</v>
      </c>
      <c r="U1255">
        <f t="shared" si="152"/>
        <v>5</v>
      </c>
      <c r="V1255" t="str">
        <f t="shared" si="153"/>
        <v>Yes</v>
      </c>
      <c r="W1255">
        <f t="shared" si="154"/>
        <v>2004</v>
      </c>
      <c r="X1255">
        <f t="shared" si="155"/>
        <v>3</v>
      </c>
      <c r="Y1255">
        <f>IFERROR(VLOOKUP(B1255,Products!A:I,8,FALSE),"")</f>
        <v>52.66</v>
      </c>
      <c r="Z1255">
        <f t="shared" si="156"/>
        <v>1796.7600000000002</v>
      </c>
      <c r="AA1255">
        <f t="shared" si="157"/>
        <v>48.347892138245363</v>
      </c>
      <c r="AB1255">
        <f t="shared" si="158"/>
        <v>0</v>
      </c>
      <c r="AC1255">
        <f t="shared" si="159"/>
        <v>585.58000000000015</v>
      </c>
    </row>
    <row r="1256" spans="1:29">
      <c r="A1256">
        <v>10232</v>
      </c>
      <c r="B1256" t="s">
        <v>169</v>
      </c>
      <c r="C1256">
        <v>46</v>
      </c>
      <c r="D1256">
        <v>113.06</v>
      </c>
      <c r="E1256">
        <v>4</v>
      </c>
      <c r="F1256" s="6">
        <f>IFERROR(VLOOKUP(A1256,Orders!A:B,2,FALSE),"")</f>
        <v>38066</v>
      </c>
      <c r="G1256" s="6">
        <f>IFERROR(VLOOKUP(A1256,Orders!A:C,3,FALSE),"")</f>
        <v>38076</v>
      </c>
      <c r="H1256" s="6">
        <f>IFERROR(VLOOKUP(A1256,Orders!A:D,4,FALSE),"")</f>
        <v>38071</v>
      </c>
      <c r="I1256" t="str">
        <f>IFERROR(VLOOKUP(A1256,Orders!A:E,5,FALSE),"")</f>
        <v>Shipped</v>
      </c>
      <c r="J1256">
        <f>IFERROR(VLOOKUP(A1256,Orders!A:G,7,FALSE),"")</f>
        <v>240</v>
      </c>
      <c r="K1256">
        <f>IFERROR(VLOOKUP(J1256,Customers!A:L,12,FALSE),"")</f>
        <v>1501</v>
      </c>
      <c r="L1256">
        <f>IFERROR(VLOOKUP(J1256,Customers!A:M,13,FALSE),"")</f>
        <v>93900</v>
      </c>
      <c r="M1256" t="str">
        <f>IFERROR(VLOOKUP(J1256,Customers!A:H,8,FALSE),"")</f>
        <v>Cowes</v>
      </c>
      <c r="N1256">
        <f>IFERROR(VLOOKUP(K1256,Employees!A:F,6,FALSE),"")</f>
        <v>7</v>
      </c>
      <c r="O1256" t="str">
        <f>IFERROR(VLOOKUP(N1256,Offices!A:B,2,FALSE),"")</f>
        <v>London</v>
      </c>
      <c r="P1256" s="6">
        <f>IFERROR(VLOOKUP(J1256,Payments!A:C,3,FALSE),"")</f>
        <v>38307</v>
      </c>
      <c r="Q1256">
        <f>IFERROR(VLOOKUP(J1256,Payments!A:D,4,FALSE),"")</f>
        <v>46788.14</v>
      </c>
      <c r="R1256" t="str">
        <f>IFERROR(VLOOKUP(B1256,Products!A:C,3,FALSE),"")</f>
        <v>Ships</v>
      </c>
      <c r="S1256">
        <f>IFERROR(VLOOKUP(B1256,Products!A:G,7,FALSE),"")</f>
        <v>1898</v>
      </c>
      <c r="T1256">
        <f>IFERROR(VLOOKUP(B1256,Products!A:I,9,FALSE),"")</f>
        <v>122.89</v>
      </c>
      <c r="U1256">
        <f t="shared" si="152"/>
        <v>5</v>
      </c>
      <c r="V1256" t="str">
        <f t="shared" si="153"/>
        <v>Yes</v>
      </c>
      <c r="W1256">
        <f t="shared" si="154"/>
        <v>2004</v>
      </c>
      <c r="X1256">
        <f t="shared" si="155"/>
        <v>3</v>
      </c>
      <c r="Y1256">
        <f>IFERROR(VLOOKUP(B1256,Products!A:I,8,FALSE),"")</f>
        <v>82.34</v>
      </c>
      <c r="Z1256">
        <f t="shared" si="156"/>
        <v>5200.76</v>
      </c>
      <c r="AA1256">
        <f t="shared" si="157"/>
        <v>37.308719941705121</v>
      </c>
      <c r="AB1256">
        <f t="shared" si="158"/>
        <v>0</v>
      </c>
      <c r="AC1256">
        <f t="shared" si="159"/>
        <v>1413.12</v>
      </c>
    </row>
    <row r="1257" spans="1:29">
      <c r="A1257">
        <v>10232</v>
      </c>
      <c r="B1257" t="s">
        <v>173</v>
      </c>
      <c r="C1257">
        <v>26</v>
      </c>
      <c r="D1257">
        <v>84.88</v>
      </c>
      <c r="E1257">
        <v>7</v>
      </c>
      <c r="F1257" s="6">
        <f>IFERROR(VLOOKUP(A1257,Orders!A:B,2,FALSE),"")</f>
        <v>38066</v>
      </c>
      <c r="G1257" s="6">
        <f>IFERROR(VLOOKUP(A1257,Orders!A:C,3,FALSE),"")</f>
        <v>38076</v>
      </c>
      <c r="H1257" s="6">
        <f>IFERROR(VLOOKUP(A1257,Orders!A:D,4,FALSE),"")</f>
        <v>38071</v>
      </c>
      <c r="I1257" t="str">
        <f>IFERROR(VLOOKUP(A1257,Orders!A:E,5,FALSE),"")</f>
        <v>Shipped</v>
      </c>
      <c r="J1257">
        <f>IFERROR(VLOOKUP(A1257,Orders!A:G,7,FALSE),"")</f>
        <v>240</v>
      </c>
      <c r="K1257">
        <f>IFERROR(VLOOKUP(J1257,Customers!A:L,12,FALSE),"")</f>
        <v>1501</v>
      </c>
      <c r="L1257">
        <f>IFERROR(VLOOKUP(J1257,Customers!A:M,13,FALSE),"")</f>
        <v>93900</v>
      </c>
      <c r="M1257" t="str">
        <f>IFERROR(VLOOKUP(J1257,Customers!A:H,8,FALSE),"")</f>
        <v>Cowes</v>
      </c>
      <c r="N1257">
        <f>IFERROR(VLOOKUP(K1257,Employees!A:F,6,FALSE),"")</f>
        <v>7</v>
      </c>
      <c r="O1257" t="str">
        <f>IFERROR(VLOOKUP(N1257,Offices!A:B,2,FALSE),"")</f>
        <v>London</v>
      </c>
      <c r="P1257" s="6">
        <f>IFERROR(VLOOKUP(J1257,Payments!A:C,3,FALSE),"")</f>
        <v>38307</v>
      </c>
      <c r="Q1257">
        <f>IFERROR(VLOOKUP(J1257,Payments!A:D,4,FALSE),"")</f>
        <v>46788.14</v>
      </c>
      <c r="R1257" t="str">
        <f>IFERROR(VLOOKUP(B1257,Products!A:C,3,FALSE),"")</f>
        <v>Ships</v>
      </c>
      <c r="S1257">
        <f>IFERROR(VLOOKUP(B1257,Products!A:G,7,FALSE),"")</f>
        <v>737</v>
      </c>
      <c r="T1257">
        <f>IFERROR(VLOOKUP(B1257,Products!A:I,9,FALSE),"")</f>
        <v>86.61</v>
      </c>
      <c r="U1257">
        <f t="shared" si="152"/>
        <v>5</v>
      </c>
      <c r="V1257" t="str">
        <f t="shared" si="153"/>
        <v>Yes</v>
      </c>
      <c r="W1257">
        <f t="shared" si="154"/>
        <v>2004</v>
      </c>
      <c r="X1257">
        <f t="shared" si="155"/>
        <v>3</v>
      </c>
      <c r="Y1257">
        <f>IFERROR(VLOOKUP(B1257,Products!A:I,8,FALSE),"")</f>
        <v>43.3</v>
      </c>
      <c r="Z1257">
        <f t="shared" si="156"/>
        <v>2206.88</v>
      </c>
      <c r="AA1257">
        <f t="shared" si="157"/>
        <v>96.027713625866056</v>
      </c>
      <c r="AB1257">
        <f t="shared" si="158"/>
        <v>1</v>
      </c>
      <c r="AC1257">
        <f t="shared" si="159"/>
        <v>1081.08</v>
      </c>
    </row>
    <row r="1258" spans="1:29">
      <c r="A1258">
        <v>10232</v>
      </c>
      <c r="B1258" t="s">
        <v>175</v>
      </c>
      <c r="C1258">
        <v>48</v>
      </c>
      <c r="D1258">
        <v>86.15</v>
      </c>
      <c r="E1258">
        <v>1</v>
      </c>
      <c r="F1258" s="6">
        <f>IFERROR(VLOOKUP(A1258,Orders!A:B,2,FALSE),"")</f>
        <v>38066</v>
      </c>
      <c r="G1258" s="6">
        <f>IFERROR(VLOOKUP(A1258,Orders!A:C,3,FALSE),"")</f>
        <v>38076</v>
      </c>
      <c r="H1258" s="6">
        <f>IFERROR(VLOOKUP(A1258,Orders!A:D,4,FALSE),"")</f>
        <v>38071</v>
      </c>
      <c r="I1258" t="str">
        <f>IFERROR(VLOOKUP(A1258,Orders!A:E,5,FALSE),"")</f>
        <v>Shipped</v>
      </c>
      <c r="J1258">
        <f>IFERROR(VLOOKUP(A1258,Orders!A:G,7,FALSE),"")</f>
        <v>240</v>
      </c>
      <c r="K1258">
        <f>IFERROR(VLOOKUP(J1258,Customers!A:L,12,FALSE),"")</f>
        <v>1501</v>
      </c>
      <c r="L1258">
        <f>IFERROR(VLOOKUP(J1258,Customers!A:M,13,FALSE),"")</f>
        <v>93900</v>
      </c>
      <c r="M1258" t="str">
        <f>IFERROR(VLOOKUP(J1258,Customers!A:H,8,FALSE),"")</f>
        <v>Cowes</v>
      </c>
      <c r="N1258">
        <f>IFERROR(VLOOKUP(K1258,Employees!A:F,6,FALSE),"")</f>
        <v>7</v>
      </c>
      <c r="O1258" t="str">
        <f>IFERROR(VLOOKUP(N1258,Offices!A:B,2,FALSE),"")</f>
        <v>London</v>
      </c>
      <c r="P1258" s="6">
        <f>IFERROR(VLOOKUP(J1258,Payments!A:C,3,FALSE),"")</f>
        <v>38307</v>
      </c>
      <c r="Q1258">
        <f>IFERROR(VLOOKUP(J1258,Payments!A:D,4,FALSE),"")</f>
        <v>46788.14</v>
      </c>
      <c r="R1258" t="str">
        <f>IFERROR(VLOOKUP(B1258,Products!A:C,3,FALSE),"")</f>
        <v>Ships</v>
      </c>
      <c r="S1258">
        <f>IFERROR(VLOOKUP(B1258,Products!A:G,7,FALSE),"")</f>
        <v>1956</v>
      </c>
      <c r="T1258">
        <f>IFERROR(VLOOKUP(B1258,Products!A:I,9,FALSE),"")</f>
        <v>100.17</v>
      </c>
      <c r="U1258">
        <f t="shared" si="152"/>
        <v>5</v>
      </c>
      <c r="V1258" t="str">
        <f t="shared" si="153"/>
        <v>Yes</v>
      </c>
      <c r="W1258">
        <f t="shared" si="154"/>
        <v>2004</v>
      </c>
      <c r="X1258">
        <f t="shared" si="155"/>
        <v>3</v>
      </c>
      <c r="Y1258">
        <f>IFERROR(VLOOKUP(B1258,Products!A:I,8,FALSE),"")</f>
        <v>51.09</v>
      </c>
      <c r="Z1258">
        <f t="shared" si="156"/>
        <v>4135.2000000000007</v>
      </c>
      <c r="AA1258">
        <f t="shared" si="157"/>
        <v>68.623996868271675</v>
      </c>
      <c r="AB1258">
        <f t="shared" si="158"/>
        <v>1</v>
      </c>
      <c r="AC1258">
        <f t="shared" si="159"/>
        <v>1682.88</v>
      </c>
    </row>
    <row r="1259" spans="1:29">
      <c r="A1259">
        <v>10232</v>
      </c>
      <c r="B1259" t="s">
        <v>176</v>
      </c>
      <c r="C1259">
        <v>35</v>
      </c>
      <c r="D1259">
        <v>81.430000000000007</v>
      </c>
      <c r="E1259">
        <v>2</v>
      </c>
      <c r="F1259" s="6">
        <f>IFERROR(VLOOKUP(A1259,Orders!A:B,2,FALSE),"")</f>
        <v>38066</v>
      </c>
      <c r="G1259" s="6">
        <f>IFERROR(VLOOKUP(A1259,Orders!A:C,3,FALSE),"")</f>
        <v>38076</v>
      </c>
      <c r="H1259" s="6">
        <f>IFERROR(VLOOKUP(A1259,Orders!A:D,4,FALSE),"")</f>
        <v>38071</v>
      </c>
      <c r="I1259" t="str">
        <f>IFERROR(VLOOKUP(A1259,Orders!A:E,5,FALSE),"")</f>
        <v>Shipped</v>
      </c>
      <c r="J1259">
        <f>IFERROR(VLOOKUP(A1259,Orders!A:G,7,FALSE),"")</f>
        <v>240</v>
      </c>
      <c r="K1259">
        <f>IFERROR(VLOOKUP(J1259,Customers!A:L,12,FALSE),"")</f>
        <v>1501</v>
      </c>
      <c r="L1259">
        <f>IFERROR(VLOOKUP(J1259,Customers!A:M,13,FALSE),"")</f>
        <v>93900</v>
      </c>
      <c r="M1259" t="str">
        <f>IFERROR(VLOOKUP(J1259,Customers!A:H,8,FALSE),"")</f>
        <v>Cowes</v>
      </c>
      <c r="N1259">
        <f>IFERROR(VLOOKUP(K1259,Employees!A:F,6,FALSE),"")</f>
        <v>7</v>
      </c>
      <c r="O1259" t="str">
        <f>IFERROR(VLOOKUP(N1259,Offices!A:B,2,FALSE),"")</f>
        <v>London</v>
      </c>
      <c r="P1259" s="6">
        <f>IFERROR(VLOOKUP(J1259,Payments!A:C,3,FALSE),"")</f>
        <v>38307</v>
      </c>
      <c r="Q1259">
        <f>IFERROR(VLOOKUP(J1259,Payments!A:D,4,FALSE),"")</f>
        <v>46788.14</v>
      </c>
      <c r="R1259" t="str">
        <f>IFERROR(VLOOKUP(B1259,Products!A:C,3,FALSE),"")</f>
        <v>Ships</v>
      </c>
      <c r="S1259">
        <f>IFERROR(VLOOKUP(B1259,Products!A:G,7,FALSE),"")</f>
        <v>5088</v>
      </c>
      <c r="T1259">
        <f>IFERROR(VLOOKUP(B1259,Products!A:I,9,FALSE),"")</f>
        <v>99.31</v>
      </c>
      <c r="U1259">
        <f t="shared" si="152"/>
        <v>5</v>
      </c>
      <c r="V1259" t="str">
        <f t="shared" si="153"/>
        <v>Yes</v>
      </c>
      <c r="W1259">
        <f t="shared" si="154"/>
        <v>2004</v>
      </c>
      <c r="X1259">
        <f t="shared" si="155"/>
        <v>3</v>
      </c>
      <c r="Y1259">
        <f>IFERROR(VLOOKUP(B1259,Products!A:I,8,FALSE),"")</f>
        <v>53.63</v>
      </c>
      <c r="Z1259">
        <f t="shared" si="156"/>
        <v>2850.05</v>
      </c>
      <c r="AA1259">
        <f t="shared" si="157"/>
        <v>51.836658586611975</v>
      </c>
      <c r="AB1259">
        <f t="shared" si="158"/>
        <v>0</v>
      </c>
      <c r="AC1259">
        <f t="shared" si="159"/>
        <v>973.00000000000011</v>
      </c>
    </row>
    <row r="1260" spans="1:29">
      <c r="A1260">
        <v>10232</v>
      </c>
      <c r="B1260" t="s">
        <v>177</v>
      </c>
      <c r="C1260">
        <v>24</v>
      </c>
      <c r="D1260">
        <v>48.59</v>
      </c>
      <c r="E1260">
        <v>3</v>
      </c>
      <c r="F1260" s="6">
        <f>IFERROR(VLOOKUP(A1260,Orders!A:B,2,FALSE),"")</f>
        <v>38066</v>
      </c>
      <c r="G1260" s="6">
        <f>IFERROR(VLOOKUP(A1260,Orders!A:C,3,FALSE),"")</f>
        <v>38076</v>
      </c>
      <c r="H1260" s="6">
        <f>IFERROR(VLOOKUP(A1260,Orders!A:D,4,FALSE),"")</f>
        <v>38071</v>
      </c>
      <c r="I1260" t="str">
        <f>IFERROR(VLOOKUP(A1260,Orders!A:E,5,FALSE),"")</f>
        <v>Shipped</v>
      </c>
      <c r="J1260">
        <f>IFERROR(VLOOKUP(A1260,Orders!A:G,7,FALSE),"")</f>
        <v>240</v>
      </c>
      <c r="K1260">
        <f>IFERROR(VLOOKUP(J1260,Customers!A:L,12,FALSE),"")</f>
        <v>1501</v>
      </c>
      <c r="L1260">
        <f>IFERROR(VLOOKUP(J1260,Customers!A:M,13,FALSE),"")</f>
        <v>93900</v>
      </c>
      <c r="M1260" t="str">
        <f>IFERROR(VLOOKUP(J1260,Customers!A:H,8,FALSE),"")</f>
        <v>Cowes</v>
      </c>
      <c r="N1260">
        <f>IFERROR(VLOOKUP(K1260,Employees!A:F,6,FALSE),"")</f>
        <v>7</v>
      </c>
      <c r="O1260" t="str">
        <f>IFERROR(VLOOKUP(N1260,Offices!A:B,2,FALSE),"")</f>
        <v>London</v>
      </c>
      <c r="P1260" s="6">
        <f>IFERROR(VLOOKUP(J1260,Payments!A:C,3,FALSE),"")</f>
        <v>38307</v>
      </c>
      <c r="Q1260">
        <f>IFERROR(VLOOKUP(J1260,Payments!A:D,4,FALSE),"")</f>
        <v>46788.14</v>
      </c>
      <c r="R1260" t="str">
        <f>IFERROR(VLOOKUP(B1260,Products!A:C,3,FALSE),"")</f>
        <v>Ships</v>
      </c>
      <c r="S1260">
        <f>IFERROR(VLOOKUP(B1260,Products!A:G,7,FALSE),"")</f>
        <v>414</v>
      </c>
      <c r="T1260">
        <f>IFERROR(VLOOKUP(B1260,Products!A:I,9,FALSE),"")</f>
        <v>54.6</v>
      </c>
      <c r="U1260">
        <f t="shared" si="152"/>
        <v>5</v>
      </c>
      <c r="V1260" t="str">
        <f t="shared" si="153"/>
        <v>Yes</v>
      </c>
      <c r="W1260">
        <f t="shared" si="154"/>
        <v>2004</v>
      </c>
      <c r="X1260">
        <f t="shared" si="155"/>
        <v>3</v>
      </c>
      <c r="Y1260">
        <f>IFERROR(VLOOKUP(B1260,Products!A:I,8,FALSE),"")</f>
        <v>33.299999999999997</v>
      </c>
      <c r="Z1260">
        <f t="shared" si="156"/>
        <v>1166.1600000000001</v>
      </c>
      <c r="AA1260">
        <f t="shared" si="157"/>
        <v>45.915915915915939</v>
      </c>
      <c r="AB1260">
        <f t="shared" si="158"/>
        <v>0</v>
      </c>
      <c r="AC1260">
        <f t="shared" si="159"/>
        <v>366.96000000000015</v>
      </c>
    </row>
    <row r="1261" spans="1:29">
      <c r="A1261">
        <v>10233</v>
      </c>
      <c r="B1261" t="s">
        <v>170</v>
      </c>
      <c r="C1261">
        <v>40</v>
      </c>
      <c r="D1261">
        <v>70.81</v>
      </c>
      <c r="E1261">
        <v>2</v>
      </c>
      <c r="F1261" s="6">
        <f>IFERROR(VLOOKUP(A1261,Orders!A:B,2,FALSE),"")</f>
        <v>38075</v>
      </c>
      <c r="G1261" s="6">
        <f>IFERROR(VLOOKUP(A1261,Orders!A:C,3,FALSE),"")</f>
        <v>38081</v>
      </c>
      <c r="H1261" s="6">
        <f>IFERROR(VLOOKUP(A1261,Orders!A:D,4,FALSE),"")</f>
        <v>38079</v>
      </c>
      <c r="I1261" t="str">
        <f>IFERROR(VLOOKUP(A1261,Orders!A:E,5,FALSE),"")</f>
        <v>Shipped</v>
      </c>
      <c r="J1261">
        <f>IFERROR(VLOOKUP(A1261,Orders!A:G,7,FALSE),"")</f>
        <v>328</v>
      </c>
      <c r="K1261">
        <f>IFERROR(VLOOKUP(J1261,Customers!A:L,12,FALSE),"")</f>
        <v>1323</v>
      </c>
      <c r="L1261">
        <f>IFERROR(VLOOKUP(J1261,Customers!A:M,13,FALSE),"")</f>
        <v>43000</v>
      </c>
      <c r="M1261" t="str">
        <f>IFERROR(VLOOKUP(J1261,Customers!A:H,8,FALSE),"")</f>
        <v>Newark</v>
      </c>
      <c r="N1261">
        <f>IFERROR(VLOOKUP(K1261,Employees!A:F,6,FALSE),"")</f>
        <v>3</v>
      </c>
      <c r="O1261" t="str">
        <f>IFERROR(VLOOKUP(N1261,Offices!A:B,2,FALSE),"")</f>
        <v>NYC</v>
      </c>
      <c r="P1261" s="6">
        <f>IFERROR(VLOOKUP(J1261,Payments!A:C,3,FALSE),"")</f>
        <v>38093</v>
      </c>
      <c r="Q1261">
        <f>IFERROR(VLOOKUP(J1261,Payments!A:D,4,FALSE),"")</f>
        <v>7178.66</v>
      </c>
      <c r="R1261" t="str">
        <f>IFERROR(VLOOKUP(B1261,Products!A:C,3,FALSE),"")</f>
        <v>Vintage Cars</v>
      </c>
      <c r="S1261">
        <f>IFERROR(VLOOKUP(B1261,Products!A:G,7,FALSE),"")</f>
        <v>9173</v>
      </c>
      <c r="T1261">
        <f>IFERROR(VLOOKUP(B1261,Products!A:I,9,FALSE),"")</f>
        <v>88.51</v>
      </c>
      <c r="U1261">
        <f t="shared" si="152"/>
        <v>2</v>
      </c>
      <c r="V1261" t="str">
        <f t="shared" si="153"/>
        <v>Yes</v>
      </c>
      <c r="W1261">
        <f t="shared" si="154"/>
        <v>2004</v>
      </c>
      <c r="X1261">
        <f t="shared" si="155"/>
        <v>3</v>
      </c>
      <c r="Y1261">
        <f>IFERROR(VLOOKUP(B1261,Products!A:I,8,FALSE),"")</f>
        <v>46.91</v>
      </c>
      <c r="Z1261">
        <f t="shared" si="156"/>
        <v>2832.4</v>
      </c>
      <c r="AA1261">
        <f t="shared" si="157"/>
        <v>50.948625026646788</v>
      </c>
      <c r="AB1261">
        <f t="shared" si="158"/>
        <v>0</v>
      </c>
      <c r="AC1261">
        <f t="shared" si="159"/>
        <v>956.00000000000023</v>
      </c>
    </row>
    <row r="1262" spans="1:29">
      <c r="A1262">
        <v>10233</v>
      </c>
      <c r="B1262" t="s">
        <v>172</v>
      </c>
      <c r="C1262">
        <v>36</v>
      </c>
      <c r="D1262">
        <v>66</v>
      </c>
      <c r="E1262">
        <v>3</v>
      </c>
      <c r="F1262" s="6">
        <f>IFERROR(VLOOKUP(A1262,Orders!A:B,2,FALSE),"")</f>
        <v>38075</v>
      </c>
      <c r="G1262" s="6">
        <f>IFERROR(VLOOKUP(A1262,Orders!A:C,3,FALSE),"")</f>
        <v>38081</v>
      </c>
      <c r="H1262" s="6">
        <f>IFERROR(VLOOKUP(A1262,Orders!A:D,4,FALSE),"")</f>
        <v>38079</v>
      </c>
      <c r="I1262" t="str">
        <f>IFERROR(VLOOKUP(A1262,Orders!A:E,5,FALSE),"")</f>
        <v>Shipped</v>
      </c>
      <c r="J1262">
        <f>IFERROR(VLOOKUP(A1262,Orders!A:G,7,FALSE),"")</f>
        <v>328</v>
      </c>
      <c r="K1262">
        <f>IFERROR(VLOOKUP(J1262,Customers!A:L,12,FALSE),"")</f>
        <v>1323</v>
      </c>
      <c r="L1262">
        <f>IFERROR(VLOOKUP(J1262,Customers!A:M,13,FALSE),"")</f>
        <v>43000</v>
      </c>
      <c r="M1262" t="str">
        <f>IFERROR(VLOOKUP(J1262,Customers!A:H,8,FALSE),"")</f>
        <v>Newark</v>
      </c>
      <c r="N1262">
        <f>IFERROR(VLOOKUP(K1262,Employees!A:F,6,FALSE),"")</f>
        <v>3</v>
      </c>
      <c r="O1262" t="str">
        <f>IFERROR(VLOOKUP(N1262,Offices!A:B,2,FALSE),"")</f>
        <v>NYC</v>
      </c>
      <c r="P1262" s="6">
        <f>IFERROR(VLOOKUP(J1262,Payments!A:C,3,FALSE),"")</f>
        <v>38093</v>
      </c>
      <c r="Q1262">
        <f>IFERROR(VLOOKUP(J1262,Payments!A:D,4,FALSE),"")</f>
        <v>7178.66</v>
      </c>
      <c r="R1262" t="str">
        <f>IFERROR(VLOOKUP(B1262,Products!A:C,3,FALSE),"")</f>
        <v>Ships</v>
      </c>
      <c r="S1262">
        <f>IFERROR(VLOOKUP(B1262,Products!A:G,7,FALSE),"")</f>
        <v>1897</v>
      </c>
      <c r="T1262">
        <f>IFERROR(VLOOKUP(B1262,Products!A:I,9,FALSE),"")</f>
        <v>66.67</v>
      </c>
      <c r="U1262">
        <f t="shared" si="152"/>
        <v>2</v>
      </c>
      <c r="V1262" t="str">
        <f t="shared" si="153"/>
        <v>Yes</v>
      </c>
      <c r="W1262">
        <f t="shared" si="154"/>
        <v>2004</v>
      </c>
      <c r="X1262">
        <f t="shared" si="155"/>
        <v>3</v>
      </c>
      <c r="Y1262">
        <f>IFERROR(VLOOKUP(B1262,Products!A:I,8,FALSE),"")</f>
        <v>34</v>
      </c>
      <c r="Z1262">
        <f t="shared" si="156"/>
        <v>2376</v>
      </c>
      <c r="AA1262">
        <f t="shared" si="157"/>
        <v>94.117647058823522</v>
      </c>
      <c r="AB1262">
        <f t="shared" si="158"/>
        <v>1</v>
      </c>
      <c r="AC1262">
        <f t="shared" si="159"/>
        <v>1152</v>
      </c>
    </row>
    <row r="1263" spans="1:29">
      <c r="A1263">
        <v>10233</v>
      </c>
      <c r="B1263" t="s">
        <v>174</v>
      </c>
      <c r="C1263">
        <v>29</v>
      </c>
      <c r="D1263">
        <v>67.94</v>
      </c>
      <c r="E1263">
        <v>1</v>
      </c>
      <c r="F1263" s="6">
        <f>IFERROR(VLOOKUP(A1263,Orders!A:B,2,FALSE),"")</f>
        <v>38075</v>
      </c>
      <c r="G1263" s="6">
        <f>IFERROR(VLOOKUP(A1263,Orders!A:C,3,FALSE),"")</f>
        <v>38081</v>
      </c>
      <c r="H1263" s="6">
        <f>IFERROR(VLOOKUP(A1263,Orders!A:D,4,FALSE),"")</f>
        <v>38079</v>
      </c>
      <c r="I1263" t="str">
        <f>IFERROR(VLOOKUP(A1263,Orders!A:E,5,FALSE),"")</f>
        <v>Shipped</v>
      </c>
      <c r="J1263">
        <f>IFERROR(VLOOKUP(A1263,Orders!A:G,7,FALSE),"")</f>
        <v>328</v>
      </c>
      <c r="K1263">
        <f>IFERROR(VLOOKUP(J1263,Customers!A:L,12,FALSE),"")</f>
        <v>1323</v>
      </c>
      <c r="L1263">
        <f>IFERROR(VLOOKUP(J1263,Customers!A:M,13,FALSE),"")</f>
        <v>43000</v>
      </c>
      <c r="M1263" t="str">
        <f>IFERROR(VLOOKUP(J1263,Customers!A:H,8,FALSE),"")</f>
        <v>Newark</v>
      </c>
      <c r="N1263">
        <f>IFERROR(VLOOKUP(K1263,Employees!A:F,6,FALSE),"")</f>
        <v>3</v>
      </c>
      <c r="O1263" t="str">
        <f>IFERROR(VLOOKUP(N1263,Offices!A:B,2,FALSE),"")</f>
        <v>NYC</v>
      </c>
      <c r="P1263" s="6">
        <f>IFERROR(VLOOKUP(J1263,Payments!A:C,3,FALSE),"")</f>
        <v>38093</v>
      </c>
      <c r="Q1263">
        <f>IFERROR(VLOOKUP(J1263,Payments!A:D,4,FALSE),"")</f>
        <v>7178.66</v>
      </c>
      <c r="R1263" t="str">
        <f>IFERROR(VLOOKUP(B1263,Products!A:C,3,FALSE),"")</f>
        <v>Ships</v>
      </c>
      <c r="S1263">
        <f>IFERROR(VLOOKUP(B1263,Products!A:G,7,FALSE),"")</f>
        <v>7083</v>
      </c>
      <c r="T1263">
        <f>IFERROR(VLOOKUP(B1263,Products!A:I,9,FALSE),"")</f>
        <v>72.28</v>
      </c>
      <c r="U1263">
        <f t="shared" si="152"/>
        <v>2</v>
      </c>
      <c r="V1263" t="str">
        <f t="shared" si="153"/>
        <v>Yes</v>
      </c>
      <c r="W1263">
        <f t="shared" si="154"/>
        <v>2004</v>
      </c>
      <c r="X1263">
        <f t="shared" si="155"/>
        <v>3</v>
      </c>
      <c r="Y1263">
        <f>IFERROR(VLOOKUP(B1263,Products!A:I,8,FALSE),"")</f>
        <v>33.97</v>
      </c>
      <c r="Z1263">
        <f t="shared" si="156"/>
        <v>1970.26</v>
      </c>
      <c r="AA1263">
        <f t="shared" si="157"/>
        <v>100</v>
      </c>
      <c r="AB1263">
        <f t="shared" si="158"/>
        <v>1</v>
      </c>
      <c r="AC1263">
        <f t="shared" si="159"/>
        <v>985.13</v>
      </c>
    </row>
    <row r="1264" spans="1:29">
      <c r="A1264">
        <v>10234</v>
      </c>
      <c r="B1264" t="s">
        <v>163</v>
      </c>
      <c r="C1264">
        <v>48</v>
      </c>
      <c r="D1264">
        <v>118.32</v>
      </c>
      <c r="E1264">
        <v>9</v>
      </c>
      <c r="F1264" s="6">
        <f>IFERROR(VLOOKUP(A1264,Orders!A:B,2,FALSE),"")</f>
        <v>38076</v>
      </c>
      <c r="G1264" s="6">
        <f>IFERROR(VLOOKUP(A1264,Orders!A:C,3,FALSE),"")</f>
        <v>38082</v>
      </c>
      <c r="H1264" s="6">
        <f>IFERROR(VLOOKUP(A1264,Orders!A:D,4,FALSE),"")</f>
        <v>38079</v>
      </c>
      <c r="I1264" t="str">
        <f>IFERROR(VLOOKUP(A1264,Orders!A:E,5,FALSE),"")</f>
        <v>Shipped</v>
      </c>
      <c r="J1264">
        <f>IFERROR(VLOOKUP(A1264,Orders!A:G,7,FALSE),"")</f>
        <v>412</v>
      </c>
      <c r="K1264">
        <f>IFERROR(VLOOKUP(J1264,Customers!A:L,12,FALSE),"")</f>
        <v>1612</v>
      </c>
      <c r="L1264">
        <f>IFERROR(VLOOKUP(J1264,Customers!A:M,13,FALSE),"")</f>
        <v>86800</v>
      </c>
      <c r="M1264" t="str">
        <f>IFERROR(VLOOKUP(J1264,Customers!A:H,8,FALSE),"")</f>
        <v>Wellington</v>
      </c>
      <c r="N1264">
        <f>IFERROR(VLOOKUP(K1264,Employees!A:F,6,FALSE),"")</f>
        <v>6</v>
      </c>
      <c r="O1264" t="str">
        <f>IFERROR(VLOOKUP(N1264,Offices!A:B,2,FALSE),"")</f>
        <v>Sydney</v>
      </c>
      <c r="P1264" s="6">
        <f>IFERROR(VLOOKUP(J1264,Payments!A:C,3,FALSE),"")</f>
        <v>38193</v>
      </c>
      <c r="Q1264">
        <f>IFERROR(VLOOKUP(J1264,Payments!A:D,4,FALSE),"")</f>
        <v>35034.57</v>
      </c>
      <c r="R1264" t="str">
        <f>IFERROR(VLOOKUP(B1264,Products!A:C,3,FALSE),"")</f>
        <v>Classic Cars</v>
      </c>
      <c r="S1264">
        <f>IFERROR(VLOOKUP(B1264,Products!A:G,7,FALSE),"")</f>
        <v>3252</v>
      </c>
      <c r="T1264">
        <f>IFERROR(VLOOKUP(B1264,Products!A:I,9,FALSE),"")</f>
        <v>136</v>
      </c>
      <c r="U1264">
        <f t="shared" si="152"/>
        <v>3</v>
      </c>
      <c r="V1264" t="str">
        <f t="shared" si="153"/>
        <v>Yes</v>
      </c>
      <c r="W1264">
        <f t="shared" si="154"/>
        <v>2004</v>
      </c>
      <c r="X1264">
        <f t="shared" si="155"/>
        <v>3</v>
      </c>
      <c r="Y1264">
        <f>IFERROR(VLOOKUP(B1264,Products!A:I,8,FALSE),"")</f>
        <v>85.68</v>
      </c>
      <c r="Z1264">
        <f t="shared" si="156"/>
        <v>5679.36</v>
      </c>
      <c r="AA1264">
        <f t="shared" si="157"/>
        <v>38.095238095238074</v>
      </c>
      <c r="AB1264">
        <f t="shared" si="158"/>
        <v>0</v>
      </c>
      <c r="AC1264">
        <f t="shared" si="159"/>
        <v>1566.7199999999993</v>
      </c>
    </row>
    <row r="1265" spans="1:29">
      <c r="A1265">
        <v>10234</v>
      </c>
      <c r="B1265" t="s">
        <v>178</v>
      </c>
      <c r="C1265">
        <v>50</v>
      </c>
      <c r="D1265">
        <v>146.65</v>
      </c>
      <c r="E1265">
        <v>1</v>
      </c>
      <c r="F1265" s="6">
        <f>IFERROR(VLOOKUP(A1265,Orders!A:B,2,FALSE),"")</f>
        <v>38076</v>
      </c>
      <c r="G1265" s="6">
        <f>IFERROR(VLOOKUP(A1265,Orders!A:C,3,FALSE),"")</f>
        <v>38082</v>
      </c>
      <c r="H1265" s="6">
        <f>IFERROR(VLOOKUP(A1265,Orders!A:D,4,FALSE),"")</f>
        <v>38079</v>
      </c>
      <c r="I1265" t="str">
        <f>IFERROR(VLOOKUP(A1265,Orders!A:E,5,FALSE),"")</f>
        <v>Shipped</v>
      </c>
      <c r="J1265">
        <f>IFERROR(VLOOKUP(A1265,Orders!A:G,7,FALSE),"")</f>
        <v>412</v>
      </c>
      <c r="K1265">
        <f>IFERROR(VLOOKUP(J1265,Customers!A:L,12,FALSE),"")</f>
        <v>1612</v>
      </c>
      <c r="L1265">
        <f>IFERROR(VLOOKUP(J1265,Customers!A:M,13,FALSE),"")</f>
        <v>86800</v>
      </c>
      <c r="M1265" t="str">
        <f>IFERROR(VLOOKUP(J1265,Customers!A:H,8,FALSE),"")</f>
        <v>Wellington</v>
      </c>
      <c r="N1265">
        <f>IFERROR(VLOOKUP(K1265,Employees!A:F,6,FALSE),"")</f>
        <v>6</v>
      </c>
      <c r="O1265" t="str">
        <f>IFERROR(VLOOKUP(N1265,Offices!A:B,2,FALSE),"")</f>
        <v>Sydney</v>
      </c>
      <c r="P1265" s="6">
        <f>IFERROR(VLOOKUP(J1265,Payments!A:C,3,FALSE),"")</f>
        <v>38193</v>
      </c>
      <c r="Q1265">
        <f>IFERROR(VLOOKUP(J1265,Payments!A:D,4,FALSE),"")</f>
        <v>35034.57</v>
      </c>
      <c r="R1265" t="str">
        <f>IFERROR(VLOOKUP(B1265,Products!A:C,3,FALSE),"")</f>
        <v>Planes</v>
      </c>
      <c r="S1265">
        <f>IFERROR(VLOOKUP(B1265,Products!A:G,7,FALSE),"")</f>
        <v>5330</v>
      </c>
      <c r="T1265">
        <f>IFERROR(VLOOKUP(B1265,Products!A:I,9,FALSE),"")</f>
        <v>157.69</v>
      </c>
      <c r="U1265">
        <f t="shared" si="152"/>
        <v>3</v>
      </c>
      <c r="V1265" t="str">
        <f t="shared" si="153"/>
        <v>Yes</v>
      </c>
      <c r="W1265">
        <f t="shared" si="154"/>
        <v>2004</v>
      </c>
      <c r="X1265">
        <f t="shared" si="155"/>
        <v>3</v>
      </c>
      <c r="Y1265">
        <f>IFERROR(VLOOKUP(B1265,Products!A:I,8,FALSE),"")</f>
        <v>77.27</v>
      </c>
      <c r="Z1265">
        <f t="shared" si="156"/>
        <v>7332.5</v>
      </c>
      <c r="AA1265">
        <f t="shared" si="157"/>
        <v>89.789051378283958</v>
      </c>
      <c r="AB1265">
        <f t="shared" si="158"/>
        <v>1</v>
      </c>
      <c r="AC1265">
        <f t="shared" si="159"/>
        <v>3469.0000000000005</v>
      </c>
    </row>
    <row r="1266" spans="1:29">
      <c r="A1266">
        <v>10234</v>
      </c>
      <c r="B1266" t="s">
        <v>180</v>
      </c>
      <c r="C1266">
        <v>48</v>
      </c>
      <c r="D1266">
        <v>84.3</v>
      </c>
      <c r="E1266">
        <v>7</v>
      </c>
      <c r="F1266" s="6">
        <f>IFERROR(VLOOKUP(A1266,Orders!A:B,2,FALSE),"")</f>
        <v>38076</v>
      </c>
      <c r="G1266" s="6">
        <f>IFERROR(VLOOKUP(A1266,Orders!A:C,3,FALSE),"")</f>
        <v>38082</v>
      </c>
      <c r="H1266" s="6">
        <f>IFERROR(VLOOKUP(A1266,Orders!A:D,4,FALSE),"")</f>
        <v>38079</v>
      </c>
      <c r="I1266" t="str">
        <f>IFERROR(VLOOKUP(A1266,Orders!A:E,5,FALSE),"")</f>
        <v>Shipped</v>
      </c>
      <c r="J1266">
        <f>IFERROR(VLOOKUP(A1266,Orders!A:G,7,FALSE),"")</f>
        <v>412</v>
      </c>
      <c r="K1266">
        <f>IFERROR(VLOOKUP(J1266,Customers!A:L,12,FALSE),"")</f>
        <v>1612</v>
      </c>
      <c r="L1266">
        <f>IFERROR(VLOOKUP(J1266,Customers!A:M,13,FALSE),"")</f>
        <v>86800</v>
      </c>
      <c r="M1266" t="str">
        <f>IFERROR(VLOOKUP(J1266,Customers!A:H,8,FALSE),"")</f>
        <v>Wellington</v>
      </c>
      <c r="N1266">
        <f>IFERROR(VLOOKUP(K1266,Employees!A:F,6,FALSE),"")</f>
        <v>6</v>
      </c>
      <c r="O1266" t="str">
        <f>IFERROR(VLOOKUP(N1266,Offices!A:B,2,FALSE),"")</f>
        <v>Sydney</v>
      </c>
      <c r="P1266" s="6">
        <f>IFERROR(VLOOKUP(J1266,Payments!A:C,3,FALSE),"")</f>
        <v>38193</v>
      </c>
      <c r="Q1266">
        <f>IFERROR(VLOOKUP(J1266,Payments!A:D,4,FALSE),"")</f>
        <v>35034.57</v>
      </c>
      <c r="R1266" t="str">
        <f>IFERROR(VLOOKUP(B1266,Products!A:C,3,FALSE),"")</f>
        <v>Ships</v>
      </c>
      <c r="S1266">
        <f>IFERROR(VLOOKUP(B1266,Products!A:G,7,FALSE),"")</f>
        <v>4259</v>
      </c>
      <c r="T1266">
        <f>IFERROR(VLOOKUP(B1266,Products!A:I,9,FALSE),"")</f>
        <v>86.02</v>
      </c>
      <c r="U1266">
        <f t="shared" si="152"/>
        <v>3</v>
      </c>
      <c r="V1266" t="str">
        <f t="shared" si="153"/>
        <v>Yes</v>
      </c>
      <c r="W1266">
        <f t="shared" si="154"/>
        <v>2004</v>
      </c>
      <c r="X1266">
        <f t="shared" si="155"/>
        <v>3</v>
      </c>
      <c r="Y1266">
        <f>IFERROR(VLOOKUP(B1266,Products!A:I,8,FALSE),"")</f>
        <v>51.61</v>
      </c>
      <c r="Z1266">
        <f t="shared" si="156"/>
        <v>4046.3999999999996</v>
      </c>
      <c r="AA1266">
        <f t="shared" si="157"/>
        <v>63.340437899631851</v>
      </c>
      <c r="AB1266">
        <f t="shared" si="158"/>
        <v>0</v>
      </c>
      <c r="AC1266">
        <f t="shared" si="159"/>
        <v>1569.12</v>
      </c>
    </row>
    <row r="1267" spans="1:29">
      <c r="A1267">
        <v>10234</v>
      </c>
      <c r="B1267" t="s">
        <v>181</v>
      </c>
      <c r="C1267">
        <v>39</v>
      </c>
      <c r="D1267">
        <v>85.75</v>
      </c>
      <c r="E1267">
        <v>6</v>
      </c>
      <c r="F1267" s="6">
        <f>IFERROR(VLOOKUP(A1267,Orders!A:B,2,FALSE),"")</f>
        <v>38076</v>
      </c>
      <c r="G1267" s="6">
        <f>IFERROR(VLOOKUP(A1267,Orders!A:C,3,FALSE),"")</f>
        <v>38082</v>
      </c>
      <c r="H1267" s="6">
        <f>IFERROR(VLOOKUP(A1267,Orders!A:D,4,FALSE),"")</f>
        <v>38079</v>
      </c>
      <c r="I1267" t="str">
        <f>IFERROR(VLOOKUP(A1267,Orders!A:E,5,FALSE),"")</f>
        <v>Shipped</v>
      </c>
      <c r="J1267">
        <f>IFERROR(VLOOKUP(A1267,Orders!A:G,7,FALSE),"")</f>
        <v>412</v>
      </c>
      <c r="K1267">
        <f>IFERROR(VLOOKUP(J1267,Customers!A:L,12,FALSE),"")</f>
        <v>1612</v>
      </c>
      <c r="L1267">
        <f>IFERROR(VLOOKUP(J1267,Customers!A:M,13,FALSE),"")</f>
        <v>86800</v>
      </c>
      <c r="M1267" t="str">
        <f>IFERROR(VLOOKUP(J1267,Customers!A:H,8,FALSE),"")</f>
        <v>Wellington</v>
      </c>
      <c r="N1267">
        <f>IFERROR(VLOOKUP(K1267,Employees!A:F,6,FALSE),"")</f>
        <v>6</v>
      </c>
      <c r="O1267" t="str">
        <f>IFERROR(VLOOKUP(N1267,Offices!A:B,2,FALSE),"")</f>
        <v>Sydney</v>
      </c>
      <c r="P1267" s="6">
        <f>IFERROR(VLOOKUP(J1267,Payments!A:C,3,FALSE),"")</f>
        <v>38193</v>
      </c>
      <c r="Q1267">
        <f>IFERROR(VLOOKUP(J1267,Payments!A:D,4,FALSE),"")</f>
        <v>35034.57</v>
      </c>
      <c r="R1267" t="str">
        <f>IFERROR(VLOOKUP(B1267,Products!A:C,3,FALSE),"")</f>
        <v>Vintage Cars</v>
      </c>
      <c r="S1267">
        <f>IFERROR(VLOOKUP(B1267,Products!A:G,7,FALSE),"")</f>
        <v>2378</v>
      </c>
      <c r="T1267">
        <f>IFERROR(VLOOKUP(B1267,Products!A:I,9,FALSE),"")</f>
        <v>105.87</v>
      </c>
      <c r="U1267">
        <f t="shared" si="152"/>
        <v>3</v>
      </c>
      <c r="V1267" t="str">
        <f t="shared" si="153"/>
        <v>Yes</v>
      </c>
      <c r="W1267">
        <f t="shared" si="154"/>
        <v>2004</v>
      </c>
      <c r="X1267">
        <f t="shared" si="155"/>
        <v>3</v>
      </c>
      <c r="Y1267">
        <f>IFERROR(VLOOKUP(B1267,Products!A:I,8,FALSE),"")</f>
        <v>64.58</v>
      </c>
      <c r="Z1267">
        <f t="shared" si="156"/>
        <v>3344.25</v>
      </c>
      <c r="AA1267">
        <f t="shared" si="157"/>
        <v>32.781046763703934</v>
      </c>
      <c r="AB1267">
        <f t="shared" si="158"/>
        <v>0</v>
      </c>
      <c r="AC1267">
        <f t="shared" si="159"/>
        <v>825.63000000000011</v>
      </c>
    </row>
    <row r="1268" spans="1:29">
      <c r="A1268">
        <v>10234</v>
      </c>
      <c r="B1268" t="s">
        <v>183</v>
      </c>
      <c r="C1268">
        <v>44</v>
      </c>
      <c r="D1268">
        <v>67.14</v>
      </c>
      <c r="E1268">
        <v>2</v>
      </c>
      <c r="F1268" s="6">
        <f>IFERROR(VLOOKUP(A1268,Orders!A:B,2,FALSE),"")</f>
        <v>38076</v>
      </c>
      <c r="G1268" s="6">
        <f>IFERROR(VLOOKUP(A1268,Orders!A:C,3,FALSE),"")</f>
        <v>38082</v>
      </c>
      <c r="H1268" s="6">
        <f>IFERROR(VLOOKUP(A1268,Orders!A:D,4,FALSE),"")</f>
        <v>38079</v>
      </c>
      <c r="I1268" t="str">
        <f>IFERROR(VLOOKUP(A1268,Orders!A:E,5,FALSE),"")</f>
        <v>Shipped</v>
      </c>
      <c r="J1268">
        <f>IFERROR(VLOOKUP(A1268,Orders!A:G,7,FALSE),"")</f>
        <v>412</v>
      </c>
      <c r="K1268">
        <f>IFERROR(VLOOKUP(J1268,Customers!A:L,12,FALSE),"")</f>
        <v>1612</v>
      </c>
      <c r="L1268">
        <f>IFERROR(VLOOKUP(J1268,Customers!A:M,13,FALSE),"")</f>
        <v>86800</v>
      </c>
      <c r="M1268" t="str">
        <f>IFERROR(VLOOKUP(J1268,Customers!A:H,8,FALSE),"")</f>
        <v>Wellington</v>
      </c>
      <c r="N1268">
        <f>IFERROR(VLOOKUP(K1268,Employees!A:F,6,FALSE),"")</f>
        <v>6</v>
      </c>
      <c r="O1268" t="str">
        <f>IFERROR(VLOOKUP(N1268,Offices!A:B,2,FALSE),"")</f>
        <v>Sydney</v>
      </c>
      <c r="P1268" s="6">
        <f>IFERROR(VLOOKUP(J1268,Payments!A:C,3,FALSE),"")</f>
        <v>38193</v>
      </c>
      <c r="Q1268">
        <f>IFERROR(VLOOKUP(J1268,Payments!A:D,4,FALSE),"")</f>
        <v>35034.57</v>
      </c>
      <c r="R1268" t="str">
        <f>IFERROR(VLOOKUP(B1268,Products!A:C,3,FALSE),"")</f>
        <v>Planes</v>
      </c>
      <c r="S1268">
        <f>IFERROR(VLOOKUP(B1268,Products!A:G,7,FALSE),"")</f>
        <v>5942</v>
      </c>
      <c r="T1268">
        <f>IFERROR(VLOOKUP(B1268,Products!A:I,9,FALSE),"")</f>
        <v>68.510000000000005</v>
      </c>
      <c r="U1268">
        <f t="shared" si="152"/>
        <v>3</v>
      </c>
      <c r="V1268" t="str">
        <f t="shared" si="153"/>
        <v>Yes</v>
      </c>
      <c r="W1268">
        <f t="shared" si="154"/>
        <v>2004</v>
      </c>
      <c r="X1268">
        <f t="shared" si="155"/>
        <v>3</v>
      </c>
      <c r="Y1268">
        <f>IFERROR(VLOOKUP(B1268,Products!A:I,8,FALSE),"")</f>
        <v>34.25</v>
      </c>
      <c r="Z1268">
        <f t="shared" si="156"/>
        <v>2954.16</v>
      </c>
      <c r="AA1268">
        <f t="shared" si="157"/>
        <v>96.029197080291979</v>
      </c>
      <c r="AB1268">
        <f t="shared" si="158"/>
        <v>1</v>
      </c>
      <c r="AC1268">
        <f t="shared" si="159"/>
        <v>1447.16</v>
      </c>
    </row>
    <row r="1269" spans="1:29">
      <c r="A1269">
        <v>10234</v>
      </c>
      <c r="B1269" t="s">
        <v>184</v>
      </c>
      <c r="C1269">
        <v>25</v>
      </c>
      <c r="D1269">
        <v>65.09</v>
      </c>
      <c r="E1269">
        <v>3</v>
      </c>
      <c r="F1269" s="6">
        <f>IFERROR(VLOOKUP(A1269,Orders!A:B,2,FALSE),"")</f>
        <v>38076</v>
      </c>
      <c r="G1269" s="6">
        <f>IFERROR(VLOOKUP(A1269,Orders!A:C,3,FALSE),"")</f>
        <v>38082</v>
      </c>
      <c r="H1269" s="6">
        <f>IFERROR(VLOOKUP(A1269,Orders!A:D,4,FALSE),"")</f>
        <v>38079</v>
      </c>
      <c r="I1269" t="str">
        <f>IFERROR(VLOOKUP(A1269,Orders!A:E,5,FALSE),"")</f>
        <v>Shipped</v>
      </c>
      <c r="J1269">
        <f>IFERROR(VLOOKUP(A1269,Orders!A:G,7,FALSE),"")</f>
        <v>412</v>
      </c>
      <c r="K1269">
        <f>IFERROR(VLOOKUP(J1269,Customers!A:L,12,FALSE),"")</f>
        <v>1612</v>
      </c>
      <c r="L1269">
        <f>IFERROR(VLOOKUP(J1269,Customers!A:M,13,FALSE),"")</f>
        <v>86800</v>
      </c>
      <c r="M1269" t="str">
        <f>IFERROR(VLOOKUP(J1269,Customers!A:H,8,FALSE),"")</f>
        <v>Wellington</v>
      </c>
      <c r="N1269">
        <f>IFERROR(VLOOKUP(K1269,Employees!A:F,6,FALSE),"")</f>
        <v>6</v>
      </c>
      <c r="O1269" t="str">
        <f>IFERROR(VLOOKUP(N1269,Offices!A:B,2,FALSE),"")</f>
        <v>Sydney</v>
      </c>
      <c r="P1269" s="6">
        <f>IFERROR(VLOOKUP(J1269,Payments!A:C,3,FALSE),"")</f>
        <v>38193</v>
      </c>
      <c r="Q1269">
        <f>IFERROR(VLOOKUP(J1269,Payments!A:D,4,FALSE),"")</f>
        <v>35034.57</v>
      </c>
      <c r="R1269" t="str">
        <f>IFERROR(VLOOKUP(B1269,Products!A:C,3,FALSE),"")</f>
        <v>Vintage Cars</v>
      </c>
      <c r="S1269">
        <f>IFERROR(VLOOKUP(B1269,Products!A:G,7,FALSE),"")</f>
        <v>2902</v>
      </c>
      <c r="T1269">
        <f>IFERROR(VLOOKUP(B1269,Products!A:I,9,FALSE),"")</f>
        <v>65.75</v>
      </c>
      <c r="U1269">
        <f t="shared" si="152"/>
        <v>3</v>
      </c>
      <c r="V1269" t="str">
        <f t="shared" si="153"/>
        <v>Yes</v>
      </c>
      <c r="W1269">
        <f t="shared" si="154"/>
        <v>2004</v>
      </c>
      <c r="X1269">
        <f t="shared" si="155"/>
        <v>3</v>
      </c>
      <c r="Y1269">
        <f>IFERROR(VLOOKUP(B1269,Products!A:I,8,FALSE),"")</f>
        <v>26.3</v>
      </c>
      <c r="Z1269">
        <f t="shared" si="156"/>
        <v>1627.25</v>
      </c>
      <c r="AA1269">
        <f t="shared" si="157"/>
        <v>147.49049429657796</v>
      </c>
      <c r="AB1269">
        <f t="shared" si="158"/>
        <v>1</v>
      </c>
      <c r="AC1269">
        <f t="shared" si="159"/>
        <v>969.75000000000011</v>
      </c>
    </row>
    <row r="1270" spans="1:29">
      <c r="A1270">
        <v>10234</v>
      </c>
      <c r="B1270" t="s">
        <v>171</v>
      </c>
      <c r="C1270">
        <v>31</v>
      </c>
      <c r="D1270">
        <v>78.83</v>
      </c>
      <c r="E1270">
        <v>8</v>
      </c>
      <c r="F1270" s="6">
        <f>IFERROR(VLOOKUP(A1270,Orders!A:B,2,FALSE),"")</f>
        <v>38076</v>
      </c>
      <c r="G1270" s="6">
        <f>IFERROR(VLOOKUP(A1270,Orders!A:C,3,FALSE),"")</f>
        <v>38082</v>
      </c>
      <c r="H1270" s="6">
        <f>IFERROR(VLOOKUP(A1270,Orders!A:D,4,FALSE),"")</f>
        <v>38079</v>
      </c>
      <c r="I1270" t="str">
        <f>IFERROR(VLOOKUP(A1270,Orders!A:E,5,FALSE),"")</f>
        <v>Shipped</v>
      </c>
      <c r="J1270">
        <f>IFERROR(VLOOKUP(A1270,Orders!A:G,7,FALSE),"")</f>
        <v>412</v>
      </c>
      <c r="K1270">
        <f>IFERROR(VLOOKUP(J1270,Customers!A:L,12,FALSE),"")</f>
        <v>1612</v>
      </c>
      <c r="L1270">
        <f>IFERROR(VLOOKUP(J1270,Customers!A:M,13,FALSE),"")</f>
        <v>86800</v>
      </c>
      <c r="M1270" t="str">
        <f>IFERROR(VLOOKUP(J1270,Customers!A:H,8,FALSE),"")</f>
        <v>Wellington</v>
      </c>
      <c r="N1270">
        <f>IFERROR(VLOOKUP(K1270,Employees!A:F,6,FALSE),"")</f>
        <v>6</v>
      </c>
      <c r="O1270" t="str">
        <f>IFERROR(VLOOKUP(N1270,Offices!A:B,2,FALSE),"")</f>
        <v>Sydney</v>
      </c>
      <c r="P1270" s="6">
        <f>IFERROR(VLOOKUP(J1270,Payments!A:C,3,FALSE),"")</f>
        <v>38193</v>
      </c>
      <c r="Q1270">
        <f>IFERROR(VLOOKUP(J1270,Payments!A:D,4,FALSE),"")</f>
        <v>35034.57</v>
      </c>
      <c r="R1270" t="str">
        <f>IFERROR(VLOOKUP(B1270,Products!A:C,3,FALSE),"")</f>
        <v>Vintage Cars</v>
      </c>
      <c r="S1270">
        <f>IFERROR(VLOOKUP(B1270,Products!A:G,7,FALSE),"")</f>
        <v>6621</v>
      </c>
      <c r="T1270">
        <f>IFERROR(VLOOKUP(B1270,Products!A:I,9,FALSE),"")</f>
        <v>83.86</v>
      </c>
      <c r="U1270">
        <f t="shared" si="152"/>
        <v>3</v>
      </c>
      <c r="V1270" t="str">
        <f t="shared" si="153"/>
        <v>Yes</v>
      </c>
      <c r="W1270">
        <f t="shared" si="154"/>
        <v>2004</v>
      </c>
      <c r="X1270">
        <f t="shared" si="155"/>
        <v>3</v>
      </c>
      <c r="Y1270">
        <f>IFERROR(VLOOKUP(B1270,Products!A:I,8,FALSE),"")</f>
        <v>48.64</v>
      </c>
      <c r="Z1270">
        <f t="shared" si="156"/>
        <v>2443.73</v>
      </c>
      <c r="AA1270">
        <f t="shared" si="157"/>
        <v>62.06825657894737</v>
      </c>
      <c r="AB1270">
        <f t="shared" si="158"/>
        <v>0</v>
      </c>
      <c r="AC1270">
        <f t="shared" si="159"/>
        <v>935.88999999999987</v>
      </c>
    </row>
    <row r="1271" spans="1:29">
      <c r="A1271">
        <v>10234</v>
      </c>
      <c r="B1271" t="s">
        <v>190</v>
      </c>
      <c r="C1271">
        <v>29</v>
      </c>
      <c r="D1271">
        <v>83.28</v>
      </c>
      <c r="E1271">
        <v>5</v>
      </c>
      <c r="F1271" s="6">
        <f>IFERROR(VLOOKUP(A1271,Orders!A:B,2,FALSE),"")</f>
        <v>38076</v>
      </c>
      <c r="G1271" s="6">
        <f>IFERROR(VLOOKUP(A1271,Orders!A:C,3,FALSE),"")</f>
        <v>38082</v>
      </c>
      <c r="H1271" s="6">
        <f>IFERROR(VLOOKUP(A1271,Orders!A:D,4,FALSE),"")</f>
        <v>38079</v>
      </c>
      <c r="I1271" t="str">
        <f>IFERROR(VLOOKUP(A1271,Orders!A:E,5,FALSE),"")</f>
        <v>Shipped</v>
      </c>
      <c r="J1271">
        <f>IFERROR(VLOOKUP(A1271,Orders!A:G,7,FALSE),"")</f>
        <v>412</v>
      </c>
      <c r="K1271">
        <f>IFERROR(VLOOKUP(J1271,Customers!A:L,12,FALSE),"")</f>
        <v>1612</v>
      </c>
      <c r="L1271">
        <f>IFERROR(VLOOKUP(J1271,Customers!A:M,13,FALSE),"")</f>
        <v>86800</v>
      </c>
      <c r="M1271" t="str">
        <f>IFERROR(VLOOKUP(J1271,Customers!A:H,8,FALSE),"")</f>
        <v>Wellington</v>
      </c>
      <c r="N1271">
        <f>IFERROR(VLOOKUP(K1271,Employees!A:F,6,FALSE),"")</f>
        <v>6</v>
      </c>
      <c r="O1271" t="str">
        <f>IFERROR(VLOOKUP(N1271,Offices!A:B,2,FALSE),"")</f>
        <v>Sydney</v>
      </c>
      <c r="P1271" s="6">
        <f>IFERROR(VLOOKUP(J1271,Payments!A:C,3,FALSE),"")</f>
        <v>38193</v>
      </c>
      <c r="Q1271">
        <f>IFERROR(VLOOKUP(J1271,Payments!A:D,4,FALSE),"")</f>
        <v>35034.57</v>
      </c>
      <c r="R1271" t="str">
        <f>IFERROR(VLOOKUP(B1271,Products!A:C,3,FALSE),"")</f>
        <v>Ships</v>
      </c>
      <c r="S1271">
        <f>IFERROR(VLOOKUP(B1271,Products!A:G,7,FALSE),"")</f>
        <v>3501</v>
      </c>
      <c r="T1271">
        <f>IFERROR(VLOOKUP(B1271,Products!A:I,9,FALSE),"")</f>
        <v>90.52</v>
      </c>
      <c r="U1271">
        <f t="shared" si="152"/>
        <v>3</v>
      </c>
      <c r="V1271" t="str">
        <f t="shared" si="153"/>
        <v>Yes</v>
      </c>
      <c r="W1271">
        <f t="shared" si="154"/>
        <v>2004</v>
      </c>
      <c r="X1271">
        <f t="shared" si="155"/>
        <v>3</v>
      </c>
      <c r="Y1271">
        <f>IFERROR(VLOOKUP(B1271,Products!A:I,8,FALSE),"")</f>
        <v>39.83</v>
      </c>
      <c r="Z1271">
        <f t="shared" si="156"/>
        <v>2415.12</v>
      </c>
      <c r="AA1271">
        <f t="shared" si="157"/>
        <v>109.0886266633191</v>
      </c>
      <c r="AB1271">
        <f t="shared" si="158"/>
        <v>1</v>
      </c>
      <c r="AC1271">
        <f t="shared" si="159"/>
        <v>1260.0500000000002</v>
      </c>
    </row>
    <row r="1272" spans="1:29">
      <c r="A1272">
        <v>10234</v>
      </c>
      <c r="B1272" t="s">
        <v>195</v>
      </c>
      <c r="C1272">
        <v>40</v>
      </c>
      <c r="D1272">
        <v>45.69</v>
      </c>
      <c r="E1272">
        <v>4</v>
      </c>
      <c r="F1272" s="6">
        <f>IFERROR(VLOOKUP(A1272,Orders!A:B,2,FALSE),"")</f>
        <v>38076</v>
      </c>
      <c r="G1272" s="6">
        <f>IFERROR(VLOOKUP(A1272,Orders!A:C,3,FALSE),"")</f>
        <v>38082</v>
      </c>
      <c r="H1272" s="6">
        <f>IFERROR(VLOOKUP(A1272,Orders!A:D,4,FALSE),"")</f>
        <v>38079</v>
      </c>
      <c r="I1272" t="str">
        <f>IFERROR(VLOOKUP(A1272,Orders!A:E,5,FALSE),"")</f>
        <v>Shipped</v>
      </c>
      <c r="J1272">
        <f>IFERROR(VLOOKUP(A1272,Orders!A:G,7,FALSE),"")</f>
        <v>412</v>
      </c>
      <c r="K1272">
        <f>IFERROR(VLOOKUP(J1272,Customers!A:L,12,FALSE),"")</f>
        <v>1612</v>
      </c>
      <c r="L1272">
        <f>IFERROR(VLOOKUP(J1272,Customers!A:M,13,FALSE),"")</f>
        <v>86800</v>
      </c>
      <c r="M1272" t="str">
        <f>IFERROR(VLOOKUP(J1272,Customers!A:H,8,FALSE),"")</f>
        <v>Wellington</v>
      </c>
      <c r="N1272">
        <f>IFERROR(VLOOKUP(K1272,Employees!A:F,6,FALSE),"")</f>
        <v>6</v>
      </c>
      <c r="O1272" t="str">
        <f>IFERROR(VLOOKUP(N1272,Offices!A:B,2,FALSE),"")</f>
        <v>Sydney</v>
      </c>
      <c r="P1272" s="6">
        <f>IFERROR(VLOOKUP(J1272,Payments!A:C,3,FALSE),"")</f>
        <v>38193</v>
      </c>
      <c r="Q1272">
        <f>IFERROR(VLOOKUP(J1272,Payments!A:D,4,FALSE),"")</f>
        <v>35034.57</v>
      </c>
      <c r="R1272" t="str">
        <f>IFERROR(VLOOKUP(B1272,Products!A:C,3,FALSE),"")</f>
        <v>Planes</v>
      </c>
      <c r="S1272">
        <f>IFERROR(VLOOKUP(B1272,Products!A:G,7,FALSE),"")</f>
        <v>4857</v>
      </c>
      <c r="T1272">
        <f>IFERROR(VLOOKUP(B1272,Products!A:I,9,FALSE),"")</f>
        <v>49.66</v>
      </c>
      <c r="U1272">
        <f t="shared" si="152"/>
        <v>3</v>
      </c>
      <c r="V1272" t="str">
        <f t="shared" si="153"/>
        <v>Yes</v>
      </c>
      <c r="W1272">
        <f t="shared" si="154"/>
        <v>2004</v>
      </c>
      <c r="X1272">
        <f t="shared" si="155"/>
        <v>3</v>
      </c>
      <c r="Y1272">
        <f>IFERROR(VLOOKUP(B1272,Products!A:I,8,FALSE),"")</f>
        <v>32.770000000000003</v>
      </c>
      <c r="Z1272">
        <f t="shared" si="156"/>
        <v>1827.6</v>
      </c>
      <c r="AA1272">
        <f t="shared" si="157"/>
        <v>39.4263045468416</v>
      </c>
      <c r="AB1272">
        <f t="shared" si="158"/>
        <v>0</v>
      </c>
      <c r="AC1272">
        <f t="shared" si="159"/>
        <v>516.79999999999973</v>
      </c>
    </row>
    <row r="1273" spans="1:29">
      <c r="A1273">
        <v>10235</v>
      </c>
      <c r="B1273" t="s">
        <v>179</v>
      </c>
      <c r="C1273">
        <v>24</v>
      </c>
      <c r="D1273">
        <v>81.95</v>
      </c>
      <c r="E1273">
        <v>3</v>
      </c>
      <c r="F1273" s="6">
        <f>IFERROR(VLOOKUP(A1273,Orders!A:B,2,FALSE),"")</f>
        <v>38079</v>
      </c>
      <c r="G1273" s="6">
        <f>IFERROR(VLOOKUP(A1273,Orders!A:C,3,FALSE),"")</f>
        <v>38089</v>
      </c>
      <c r="H1273" s="6">
        <f>IFERROR(VLOOKUP(A1273,Orders!A:D,4,FALSE),"")</f>
        <v>38083</v>
      </c>
      <c r="I1273" t="str">
        <f>IFERROR(VLOOKUP(A1273,Orders!A:E,5,FALSE),"")</f>
        <v>Shipped</v>
      </c>
      <c r="J1273">
        <f>IFERROR(VLOOKUP(A1273,Orders!A:G,7,FALSE),"")</f>
        <v>260</v>
      </c>
      <c r="K1273">
        <f>IFERROR(VLOOKUP(J1273,Customers!A:L,12,FALSE),"")</f>
        <v>1323</v>
      </c>
      <c r="L1273">
        <f>IFERROR(VLOOKUP(J1273,Customers!A:M,13,FALSE),"")</f>
        <v>89600</v>
      </c>
      <c r="M1273" t="str">
        <f>IFERROR(VLOOKUP(J1273,Customers!A:H,8,FALSE),"")</f>
        <v>Tsawassen</v>
      </c>
      <c r="N1273">
        <f>IFERROR(VLOOKUP(K1273,Employees!A:F,6,FALSE),"")</f>
        <v>3</v>
      </c>
      <c r="O1273" t="str">
        <f>IFERROR(VLOOKUP(N1273,Offices!A:B,2,FALSE),"")</f>
        <v>NYC</v>
      </c>
      <c r="P1273" s="6">
        <f>IFERROR(VLOOKUP(J1273,Payments!A:C,3,FALSE),"")</f>
        <v>38229</v>
      </c>
      <c r="Q1273">
        <f>IFERROR(VLOOKUP(J1273,Payments!A:D,4,FALSE),"")</f>
        <v>37527.58</v>
      </c>
      <c r="R1273" t="str">
        <f>IFERROR(VLOOKUP(B1273,Products!A:C,3,FALSE),"")</f>
        <v>Planes</v>
      </c>
      <c r="S1273">
        <f>IFERROR(VLOOKUP(B1273,Products!A:G,7,FALSE),"")</f>
        <v>992</v>
      </c>
      <c r="T1273">
        <f>IFERROR(VLOOKUP(B1273,Products!A:I,9,FALSE),"")</f>
        <v>84.48</v>
      </c>
      <c r="U1273">
        <f t="shared" si="152"/>
        <v>6</v>
      </c>
      <c r="V1273" t="str">
        <f t="shared" si="153"/>
        <v>Yes</v>
      </c>
      <c r="W1273">
        <f t="shared" si="154"/>
        <v>2004</v>
      </c>
      <c r="X1273">
        <f t="shared" si="155"/>
        <v>4</v>
      </c>
      <c r="Y1273">
        <f>IFERROR(VLOOKUP(B1273,Products!A:I,8,FALSE),"")</f>
        <v>49</v>
      </c>
      <c r="Z1273">
        <f t="shared" si="156"/>
        <v>1966.8000000000002</v>
      </c>
      <c r="AA1273">
        <f t="shared" si="157"/>
        <v>67.244897959183675</v>
      </c>
      <c r="AB1273">
        <f t="shared" si="158"/>
        <v>1</v>
      </c>
      <c r="AC1273">
        <f t="shared" si="159"/>
        <v>790.80000000000007</v>
      </c>
    </row>
    <row r="1274" spans="1:29">
      <c r="A1274">
        <v>10235</v>
      </c>
      <c r="B1274" t="s">
        <v>182</v>
      </c>
      <c r="C1274">
        <v>23</v>
      </c>
      <c r="D1274">
        <v>89.72</v>
      </c>
      <c r="E1274">
        <v>5</v>
      </c>
      <c r="F1274" s="6">
        <f>IFERROR(VLOOKUP(A1274,Orders!A:B,2,FALSE),"")</f>
        <v>38079</v>
      </c>
      <c r="G1274" s="6">
        <f>IFERROR(VLOOKUP(A1274,Orders!A:C,3,FALSE),"")</f>
        <v>38089</v>
      </c>
      <c r="H1274" s="6">
        <f>IFERROR(VLOOKUP(A1274,Orders!A:D,4,FALSE),"")</f>
        <v>38083</v>
      </c>
      <c r="I1274" t="str">
        <f>IFERROR(VLOOKUP(A1274,Orders!A:E,5,FALSE),"")</f>
        <v>Shipped</v>
      </c>
      <c r="J1274">
        <f>IFERROR(VLOOKUP(A1274,Orders!A:G,7,FALSE),"")</f>
        <v>260</v>
      </c>
      <c r="K1274">
        <f>IFERROR(VLOOKUP(J1274,Customers!A:L,12,FALSE),"")</f>
        <v>1323</v>
      </c>
      <c r="L1274">
        <f>IFERROR(VLOOKUP(J1274,Customers!A:M,13,FALSE),"")</f>
        <v>89600</v>
      </c>
      <c r="M1274" t="str">
        <f>IFERROR(VLOOKUP(J1274,Customers!A:H,8,FALSE),"")</f>
        <v>Tsawassen</v>
      </c>
      <c r="N1274">
        <f>IFERROR(VLOOKUP(K1274,Employees!A:F,6,FALSE),"")</f>
        <v>3</v>
      </c>
      <c r="O1274" t="str">
        <f>IFERROR(VLOOKUP(N1274,Offices!A:B,2,FALSE),"")</f>
        <v>NYC</v>
      </c>
      <c r="P1274" s="6">
        <f>IFERROR(VLOOKUP(J1274,Payments!A:C,3,FALSE),"")</f>
        <v>38229</v>
      </c>
      <c r="Q1274">
        <f>IFERROR(VLOOKUP(J1274,Payments!A:D,4,FALSE),"")</f>
        <v>37527.58</v>
      </c>
      <c r="R1274" t="str">
        <f>IFERROR(VLOOKUP(B1274,Products!A:C,3,FALSE),"")</f>
        <v>Planes</v>
      </c>
      <c r="S1274">
        <f>IFERROR(VLOOKUP(B1274,Products!A:G,7,FALSE),"")</f>
        <v>3627</v>
      </c>
      <c r="T1274">
        <f>IFERROR(VLOOKUP(B1274,Products!A:I,9,FALSE),"")</f>
        <v>109.42</v>
      </c>
      <c r="U1274">
        <f t="shared" si="152"/>
        <v>6</v>
      </c>
      <c r="V1274" t="str">
        <f t="shared" si="153"/>
        <v>Yes</v>
      </c>
      <c r="W1274">
        <f t="shared" si="154"/>
        <v>2004</v>
      </c>
      <c r="X1274">
        <f t="shared" si="155"/>
        <v>4</v>
      </c>
      <c r="Y1274">
        <f>IFERROR(VLOOKUP(B1274,Products!A:I,8,FALSE),"")</f>
        <v>66.739999999999995</v>
      </c>
      <c r="Z1274">
        <f t="shared" si="156"/>
        <v>2063.56</v>
      </c>
      <c r="AA1274">
        <f t="shared" si="157"/>
        <v>34.432124662870848</v>
      </c>
      <c r="AB1274">
        <f t="shared" si="158"/>
        <v>0</v>
      </c>
      <c r="AC1274">
        <f t="shared" si="159"/>
        <v>528.54000000000008</v>
      </c>
    </row>
    <row r="1275" spans="1:29">
      <c r="A1275">
        <v>10235</v>
      </c>
      <c r="B1275" t="s">
        <v>185</v>
      </c>
      <c r="C1275">
        <v>33</v>
      </c>
      <c r="D1275">
        <v>55.27</v>
      </c>
      <c r="E1275">
        <v>12</v>
      </c>
      <c r="F1275" s="6">
        <f>IFERROR(VLOOKUP(A1275,Orders!A:B,2,FALSE),"")</f>
        <v>38079</v>
      </c>
      <c r="G1275" s="6">
        <f>IFERROR(VLOOKUP(A1275,Orders!A:C,3,FALSE),"")</f>
        <v>38089</v>
      </c>
      <c r="H1275" s="6">
        <f>IFERROR(VLOOKUP(A1275,Orders!A:D,4,FALSE),"")</f>
        <v>38083</v>
      </c>
      <c r="I1275" t="str">
        <f>IFERROR(VLOOKUP(A1275,Orders!A:E,5,FALSE),"")</f>
        <v>Shipped</v>
      </c>
      <c r="J1275">
        <f>IFERROR(VLOOKUP(A1275,Orders!A:G,7,FALSE),"")</f>
        <v>260</v>
      </c>
      <c r="K1275">
        <f>IFERROR(VLOOKUP(J1275,Customers!A:L,12,FALSE),"")</f>
        <v>1323</v>
      </c>
      <c r="L1275">
        <f>IFERROR(VLOOKUP(J1275,Customers!A:M,13,FALSE),"")</f>
        <v>89600</v>
      </c>
      <c r="M1275" t="str">
        <f>IFERROR(VLOOKUP(J1275,Customers!A:H,8,FALSE),"")</f>
        <v>Tsawassen</v>
      </c>
      <c r="N1275">
        <f>IFERROR(VLOOKUP(K1275,Employees!A:F,6,FALSE),"")</f>
        <v>3</v>
      </c>
      <c r="O1275" t="str">
        <f>IFERROR(VLOOKUP(N1275,Offices!A:B,2,FALSE),"")</f>
        <v>NYC</v>
      </c>
      <c r="P1275" s="6">
        <f>IFERROR(VLOOKUP(J1275,Payments!A:C,3,FALSE),"")</f>
        <v>38229</v>
      </c>
      <c r="Q1275">
        <f>IFERROR(VLOOKUP(J1275,Payments!A:D,4,FALSE),"")</f>
        <v>37527.58</v>
      </c>
      <c r="R1275" t="str">
        <f>IFERROR(VLOOKUP(B1275,Products!A:C,3,FALSE),"")</f>
        <v>Planes</v>
      </c>
      <c r="S1275">
        <f>IFERROR(VLOOKUP(B1275,Products!A:G,7,FALSE),"")</f>
        <v>6812</v>
      </c>
      <c r="T1275">
        <f>IFERROR(VLOOKUP(B1275,Products!A:I,9,FALSE),"")</f>
        <v>68.239999999999995</v>
      </c>
      <c r="U1275">
        <f t="shared" si="152"/>
        <v>6</v>
      </c>
      <c r="V1275" t="str">
        <f t="shared" si="153"/>
        <v>Yes</v>
      </c>
      <c r="W1275">
        <f t="shared" si="154"/>
        <v>2004</v>
      </c>
      <c r="X1275">
        <f t="shared" si="155"/>
        <v>4</v>
      </c>
      <c r="Y1275">
        <f>IFERROR(VLOOKUP(B1275,Products!A:I,8,FALSE),"")</f>
        <v>29.34</v>
      </c>
      <c r="Z1275">
        <f t="shared" si="156"/>
        <v>1823.91</v>
      </c>
      <c r="AA1275">
        <f t="shared" si="157"/>
        <v>88.377641445126116</v>
      </c>
      <c r="AB1275">
        <f t="shared" si="158"/>
        <v>1</v>
      </c>
      <c r="AC1275">
        <f t="shared" si="159"/>
        <v>855.69</v>
      </c>
    </row>
    <row r="1276" spans="1:29">
      <c r="A1276">
        <v>10235</v>
      </c>
      <c r="B1276" t="s">
        <v>186</v>
      </c>
      <c r="C1276">
        <v>40</v>
      </c>
      <c r="D1276">
        <v>63.03</v>
      </c>
      <c r="E1276">
        <v>4</v>
      </c>
      <c r="F1276" s="6">
        <f>IFERROR(VLOOKUP(A1276,Orders!A:B,2,FALSE),"")</f>
        <v>38079</v>
      </c>
      <c r="G1276" s="6">
        <f>IFERROR(VLOOKUP(A1276,Orders!A:C,3,FALSE),"")</f>
        <v>38089</v>
      </c>
      <c r="H1276" s="6">
        <f>IFERROR(VLOOKUP(A1276,Orders!A:D,4,FALSE),"")</f>
        <v>38083</v>
      </c>
      <c r="I1276" t="str">
        <f>IFERROR(VLOOKUP(A1276,Orders!A:E,5,FALSE),"")</f>
        <v>Shipped</v>
      </c>
      <c r="J1276">
        <f>IFERROR(VLOOKUP(A1276,Orders!A:G,7,FALSE),"")</f>
        <v>260</v>
      </c>
      <c r="K1276">
        <f>IFERROR(VLOOKUP(J1276,Customers!A:L,12,FALSE),"")</f>
        <v>1323</v>
      </c>
      <c r="L1276">
        <f>IFERROR(VLOOKUP(J1276,Customers!A:M,13,FALSE),"")</f>
        <v>89600</v>
      </c>
      <c r="M1276" t="str">
        <f>IFERROR(VLOOKUP(J1276,Customers!A:H,8,FALSE),"")</f>
        <v>Tsawassen</v>
      </c>
      <c r="N1276">
        <f>IFERROR(VLOOKUP(K1276,Employees!A:F,6,FALSE),"")</f>
        <v>3</v>
      </c>
      <c r="O1276" t="str">
        <f>IFERROR(VLOOKUP(N1276,Offices!A:B,2,FALSE),"")</f>
        <v>NYC</v>
      </c>
      <c r="P1276" s="6">
        <f>IFERROR(VLOOKUP(J1276,Payments!A:C,3,FALSE),"")</f>
        <v>38229</v>
      </c>
      <c r="Q1276">
        <f>IFERROR(VLOOKUP(J1276,Payments!A:D,4,FALSE),"")</f>
        <v>37527.58</v>
      </c>
      <c r="R1276" t="str">
        <f>IFERROR(VLOOKUP(B1276,Products!A:C,3,FALSE),"")</f>
        <v>Planes</v>
      </c>
      <c r="S1276">
        <f>IFERROR(VLOOKUP(B1276,Products!A:G,7,FALSE),"")</f>
        <v>2756</v>
      </c>
      <c r="T1276">
        <f>IFERROR(VLOOKUP(B1276,Products!A:I,9,FALSE),"")</f>
        <v>72.45</v>
      </c>
      <c r="U1276">
        <f t="shared" si="152"/>
        <v>6</v>
      </c>
      <c r="V1276" t="str">
        <f t="shared" si="153"/>
        <v>Yes</v>
      </c>
      <c r="W1276">
        <f t="shared" si="154"/>
        <v>2004</v>
      </c>
      <c r="X1276">
        <f t="shared" si="155"/>
        <v>4</v>
      </c>
      <c r="Y1276">
        <f>IFERROR(VLOOKUP(B1276,Products!A:I,8,FALSE),"")</f>
        <v>36.229999999999997</v>
      </c>
      <c r="Z1276">
        <f t="shared" si="156"/>
        <v>2521.1999999999998</v>
      </c>
      <c r="AA1276">
        <f t="shared" si="157"/>
        <v>73.971846536019896</v>
      </c>
      <c r="AB1276">
        <f t="shared" si="158"/>
        <v>1</v>
      </c>
      <c r="AC1276">
        <f t="shared" si="159"/>
        <v>1072.0000000000002</v>
      </c>
    </row>
    <row r="1277" spans="1:29">
      <c r="A1277">
        <v>10235</v>
      </c>
      <c r="B1277" t="s">
        <v>203</v>
      </c>
      <c r="C1277">
        <v>41</v>
      </c>
      <c r="D1277">
        <v>90.9</v>
      </c>
      <c r="E1277">
        <v>1</v>
      </c>
      <c r="F1277" s="6">
        <f>IFERROR(VLOOKUP(A1277,Orders!A:B,2,FALSE),"")</f>
        <v>38079</v>
      </c>
      <c r="G1277" s="6">
        <f>IFERROR(VLOOKUP(A1277,Orders!A:C,3,FALSE),"")</f>
        <v>38089</v>
      </c>
      <c r="H1277" s="6">
        <f>IFERROR(VLOOKUP(A1277,Orders!A:D,4,FALSE),"")</f>
        <v>38083</v>
      </c>
      <c r="I1277" t="str">
        <f>IFERROR(VLOOKUP(A1277,Orders!A:E,5,FALSE),"")</f>
        <v>Shipped</v>
      </c>
      <c r="J1277">
        <f>IFERROR(VLOOKUP(A1277,Orders!A:G,7,FALSE),"")</f>
        <v>260</v>
      </c>
      <c r="K1277">
        <f>IFERROR(VLOOKUP(J1277,Customers!A:L,12,FALSE),"")</f>
        <v>1323</v>
      </c>
      <c r="L1277">
        <f>IFERROR(VLOOKUP(J1277,Customers!A:M,13,FALSE),"")</f>
        <v>89600</v>
      </c>
      <c r="M1277" t="str">
        <f>IFERROR(VLOOKUP(J1277,Customers!A:H,8,FALSE),"")</f>
        <v>Tsawassen</v>
      </c>
      <c r="N1277">
        <f>IFERROR(VLOOKUP(K1277,Employees!A:F,6,FALSE),"")</f>
        <v>3</v>
      </c>
      <c r="O1277" t="str">
        <f>IFERROR(VLOOKUP(N1277,Offices!A:B,2,FALSE),"")</f>
        <v>NYC</v>
      </c>
      <c r="P1277" s="6">
        <f>IFERROR(VLOOKUP(J1277,Payments!A:C,3,FALSE),"")</f>
        <v>38229</v>
      </c>
      <c r="Q1277">
        <f>IFERROR(VLOOKUP(J1277,Payments!A:D,4,FALSE),"")</f>
        <v>37527.58</v>
      </c>
      <c r="R1277" t="str">
        <f>IFERROR(VLOOKUP(B1277,Products!A:C,3,FALSE),"")</f>
        <v>Motorcycles</v>
      </c>
      <c r="S1277">
        <f>IFERROR(VLOOKUP(B1277,Products!A:G,7,FALSE),"")</f>
        <v>178</v>
      </c>
      <c r="T1277">
        <f>IFERROR(VLOOKUP(B1277,Products!A:I,9,FALSE),"")</f>
        <v>99.89</v>
      </c>
      <c r="U1277">
        <f t="shared" si="152"/>
        <v>6</v>
      </c>
      <c r="V1277" t="str">
        <f t="shared" si="153"/>
        <v>Yes</v>
      </c>
      <c r="W1277">
        <f t="shared" si="154"/>
        <v>2004</v>
      </c>
      <c r="X1277">
        <f t="shared" si="155"/>
        <v>4</v>
      </c>
      <c r="Y1277">
        <f>IFERROR(VLOOKUP(B1277,Products!A:I,8,FALSE),"")</f>
        <v>66.92</v>
      </c>
      <c r="Z1277">
        <f t="shared" si="156"/>
        <v>3726.9</v>
      </c>
      <c r="AA1277">
        <f t="shared" si="157"/>
        <v>35.833831440526005</v>
      </c>
      <c r="AB1277">
        <f t="shared" si="158"/>
        <v>0</v>
      </c>
      <c r="AC1277">
        <f t="shared" si="159"/>
        <v>983.18000000000018</v>
      </c>
    </row>
    <row r="1278" spans="1:29">
      <c r="A1278">
        <v>10235</v>
      </c>
      <c r="B1278" t="s">
        <v>187</v>
      </c>
      <c r="C1278">
        <v>34</v>
      </c>
      <c r="D1278">
        <v>66.73</v>
      </c>
      <c r="E1278">
        <v>6</v>
      </c>
      <c r="F1278" s="6">
        <f>IFERROR(VLOOKUP(A1278,Orders!A:B,2,FALSE),"")</f>
        <v>38079</v>
      </c>
      <c r="G1278" s="6">
        <f>IFERROR(VLOOKUP(A1278,Orders!A:C,3,FALSE),"")</f>
        <v>38089</v>
      </c>
      <c r="H1278" s="6">
        <f>IFERROR(VLOOKUP(A1278,Orders!A:D,4,FALSE),"")</f>
        <v>38083</v>
      </c>
      <c r="I1278" t="str">
        <f>IFERROR(VLOOKUP(A1278,Orders!A:E,5,FALSE),"")</f>
        <v>Shipped</v>
      </c>
      <c r="J1278">
        <f>IFERROR(VLOOKUP(A1278,Orders!A:G,7,FALSE),"")</f>
        <v>260</v>
      </c>
      <c r="K1278">
        <f>IFERROR(VLOOKUP(J1278,Customers!A:L,12,FALSE),"")</f>
        <v>1323</v>
      </c>
      <c r="L1278">
        <f>IFERROR(VLOOKUP(J1278,Customers!A:M,13,FALSE),"")</f>
        <v>89600</v>
      </c>
      <c r="M1278" t="str">
        <f>IFERROR(VLOOKUP(J1278,Customers!A:H,8,FALSE),"")</f>
        <v>Tsawassen</v>
      </c>
      <c r="N1278">
        <f>IFERROR(VLOOKUP(K1278,Employees!A:F,6,FALSE),"")</f>
        <v>3</v>
      </c>
      <c r="O1278" t="str">
        <f>IFERROR(VLOOKUP(N1278,Offices!A:B,2,FALSE),"")</f>
        <v>NYC</v>
      </c>
      <c r="P1278" s="6">
        <f>IFERROR(VLOOKUP(J1278,Payments!A:C,3,FALSE),"")</f>
        <v>38229</v>
      </c>
      <c r="Q1278">
        <f>IFERROR(VLOOKUP(J1278,Payments!A:D,4,FALSE),"")</f>
        <v>37527.58</v>
      </c>
      <c r="R1278" t="str">
        <f>IFERROR(VLOOKUP(B1278,Products!A:C,3,FALSE),"")</f>
        <v>Vintage Cars</v>
      </c>
      <c r="S1278">
        <f>IFERROR(VLOOKUP(B1278,Products!A:G,7,FALSE),"")</f>
        <v>136</v>
      </c>
      <c r="T1278">
        <f>IFERROR(VLOOKUP(B1278,Products!A:I,9,FALSE),"")</f>
        <v>68.790000000000006</v>
      </c>
      <c r="U1278">
        <f t="shared" si="152"/>
        <v>6</v>
      </c>
      <c r="V1278" t="str">
        <f t="shared" si="153"/>
        <v>Yes</v>
      </c>
      <c r="W1278">
        <f t="shared" si="154"/>
        <v>2004</v>
      </c>
      <c r="X1278">
        <f t="shared" si="155"/>
        <v>4</v>
      </c>
      <c r="Y1278">
        <f>IFERROR(VLOOKUP(B1278,Products!A:I,8,FALSE),"")</f>
        <v>33.020000000000003</v>
      </c>
      <c r="Z1278">
        <f t="shared" si="156"/>
        <v>2268.8200000000002</v>
      </c>
      <c r="AA1278">
        <f t="shared" si="157"/>
        <v>102.08964264082374</v>
      </c>
      <c r="AB1278">
        <f t="shared" si="158"/>
        <v>1</v>
      </c>
      <c r="AC1278">
        <f t="shared" si="159"/>
        <v>1146.1400000000001</v>
      </c>
    </row>
    <row r="1279" spans="1:29">
      <c r="A1279">
        <v>10235</v>
      </c>
      <c r="B1279" t="s">
        <v>188</v>
      </c>
      <c r="C1279">
        <v>41</v>
      </c>
      <c r="D1279">
        <v>37.090000000000003</v>
      </c>
      <c r="E1279">
        <v>7</v>
      </c>
      <c r="F1279" s="6">
        <f>IFERROR(VLOOKUP(A1279,Orders!A:B,2,FALSE),"")</f>
        <v>38079</v>
      </c>
      <c r="G1279" s="6">
        <f>IFERROR(VLOOKUP(A1279,Orders!A:C,3,FALSE),"")</f>
        <v>38089</v>
      </c>
      <c r="H1279" s="6">
        <f>IFERROR(VLOOKUP(A1279,Orders!A:D,4,FALSE),"")</f>
        <v>38083</v>
      </c>
      <c r="I1279" t="str">
        <f>IFERROR(VLOOKUP(A1279,Orders!A:E,5,FALSE),"")</f>
        <v>Shipped</v>
      </c>
      <c r="J1279">
        <f>IFERROR(VLOOKUP(A1279,Orders!A:G,7,FALSE),"")</f>
        <v>260</v>
      </c>
      <c r="K1279">
        <f>IFERROR(VLOOKUP(J1279,Customers!A:L,12,FALSE),"")</f>
        <v>1323</v>
      </c>
      <c r="L1279">
        <f>IFERROR(VLOOKUP(J1279,Customers!A:M,13,FALSE),"")</f>
        <v>89600</v>
      </c>
      <c r="M1279" t="str">
        <f>IFERROR(VLOOKUP(J1279,Customers!A:H,8,FALSE),"")</f>
        <v>Tsawassen</v>
      </c>
      <c r="N1279">
        <f>IFERROR(VLOOKUP(K1279,Employees!A:F,6,FALSE),"")</f>
        <v>3</v>
      </c>
      <c r="O1279" t="str">
        <f>IFERROR(VLOOKUP(N1279,Offices!A:B,2,FALSE),"")</f>
        <v>NYC</v>
      </c>
      <c r="P1279" s="6">
        <f>IFERROR(VLOOKUP(J1279,Payments!A:C,3,FALSE),"")</f>
        <v>38229</v>
      </c>
      <c r="Q1279">
        <f>IFERROR(VLOOKUP(J1279,Payments!A:D,4,FALSE),"")</f>
        <v>37527.58</v>
      </c>
      <c r="R1279" t="str">
        <f>IFERROR(VLOOKUP(B1279,Products!A:C,3,FALSE),"")</f>
        <v>Vintage Cars</v>
      </c>
      <c r="S1279">
        <f>IFERROR(VLOOKUP(B1279,Products!A:G,7,FALSE),"")</f>
        <v>7062</v>
      </c>
      <c r="T1279">
        <f>IFERROR(VLOOKUP(B1279,Products!A:I,9,FALSE),"")</f>
        <v>43.64</v>
      </c>
      <c r="U1279">
        <f t="shared" si="152"/>
        <v>6</v>
      </c>
      <c r="V1279" t="str">
        <f t="shared" si="153"/>
        <v>Yes</v>
      </c>
      <c r="W1279">
        <f t="shared" si="154"/>
        <v>2004</v>
      </c>
      <c r="X1279">
        <f t="shared" si="155"/>
        <v>4</v>
      </c>
      <c r="Y1279">
        <f>IFERROR(VLOOKUP(B1279,Products!A:I,8,FALSE),"")</f>
        <v>27.06</v>
      </c>
      <c r="Z1279">
        <f t="shared" si="156"/>
        <v>1520.69</v>
      </c>
      <c r="AA1279">
        <f t="shared" si="157"/>
        <v>37.065779748706596</v>
      </c>
      <c r="AB1279">
        <f t="shared" si="158"/>
        <v>0</v>
      </c>
      <c r="AC1279">
        <f t="shared" si="159"/>
        <v>411.23000000000019</v>
      </c>
    </row>
    <row r="1280" spans="1:29">
      <c r="A1280">
        <v>10235</v>
      </c>
      <c r="B1280" t="s">
        <v>189</v>
      </c>
      <c r="C1280">
        <v>25</v>
      </c>
      <c r="D1280">
        <v>88.6</v>
      </c>
      <c r="E1280">
        <v>8</v>
      </c>
      <c r="F1280" s="6">
        <f>IFERROR(VLOOKUP(A1280,Orders!A:B,2,FALSE),"")</f>
        <v>38079</v>
      </c>
      <c r="G1280" s="6">
        <f>IFERROR(VLOOKUP(A1280,Orders!A:C,3,FALSE),"")</f>
        <v>38089</v>
      </c>
      <c r="H1280" s="6">
        <f>IFERROR(VLOOKUP(A1280,Orders!A:D,4,FALSE),"")</f>
        <v>38083</v>
      </c>
      <c r="I1280" t="str">
        <f>IFERROR(VLOOKUP(A1280,Orders!A:E,5,FALSE),"")</f>
        <v>Shipped</v>
      </c>
      <c r="J1280">
        <f>IFERROR(VLOOKUP(A1280,Orders!A:G,7,FALSE),"")</f>
        <v>260</v>
      </c>
      <c r="K1280">
        <f>IFERROR(VLOOKUP(J1280,Customers!A:L,12,FALSE),"")</f>
        <v>1323</v>
      </c>
      <c r="L1280">
        <f>IFERROR(VLOOKUP(J1280,Customers!A:M,13,FALSE),"")</f>
        <v>89600</v>
      </c>
      <c r="M1280" t="str">
        <f>IFERROR(VLOOKUP(J1280,Customers!A:H,8,FALSE),"")</f>
        <v>Tsawassen</v>
      </c>
      <c r="N1280">
        <f>IFERROR(VLOOKUP(K1280,Employees!A:F,6,FALSE),"")</f>
        <v>3</v>
      </c>
      <c r="O1280" t="str">
        <f>IFERROR(VLOOKUP(N1280,Offices!A:B,2,FALSE),"")</f>
        <v>NYC</v>
      </c>
      <c r="P1280" s="6">
        <f>IFERROR(VLOOKUP(J1280,Payments!A:C,3,FALSE),"")</f>
        <v>38229</v>
      </c>
      <c r="Q1280">
        <f>IFERROR(VLOOKUP(J1280,Payments!A:D,4,FALSE),"")</f>
        <v>37527.58</v>
      </c>
      <c r="R1280" t="str">
        <f>IFERROR(VLOOKUP(B1280,Products!A:C,3,FALSE),"")</f>
        <v>Planes</v>
      </c>
      <c r="S1280">
        <f>IFERROR(VLOOKUP(B1280,Products!A:G,7,FALSE),"")</f>
        <v>5841</v>
      </c>
      <c r="T1280">
        <f>IFERROR(VLOOKUP(B1280,Products!A:I,9,FALSE),"")</f>
        <v>91.34</v>
      </c>
      <c r="U1280">
        <f t="shared" si="152"/>
        <v>6</v>
      </c>
      <c r="V1280" t="str">
        <f t="shared" si="153"/>
        <v>Yes</v>
      </c>
      <c r="W1280">
        <f t="shared" si="154"/>
        <v>2004</v>
      </c>
      <c r="X1280">
        <f t="shared" si="155"/>
        <v>4</v>
      </c>
      <c r="Y1280">
        <f>IFERROR(VLOOKUP(B1280,Products!A:I,8,FALSE),"")</f>
        <v>51.15</v>
      </c>
      <c r="Z1280">
        <f t="shared" si="156"/>
        <v>2215</v>
      </c>
      <c r="AA1280">
        <f t="shared" si="157"/>
        <v>73.216031280547398</v>
      </c>
      <c r="AB1280">
        <f t="shared" si="158"/>
        <v>1</v>
      </c>
      <c r="AC1280">
        <f t="shared" si="159"/>
        <v>936.24999999999989</v>
      </c>
    </row>
    <row r="1281" spans="1:29">
      <c r="A1281">
        <v>10235</v>
      </c>
      <c r="B1281" t="s">
        <v>191</v>
      </c>
      <c r="C1281">
        <v>38</v>
      </c>
      <c r="D1281">
        <v>92.74</v>
      </c>
      <c r="E1281">
        <v>10</v>
      </c>
      <c r="F1281" s="6">
        <f>IFERROR(VLOOKUP(A1281,Orders!A:B,2,FALSE),"")</f>
        <v>38079</v>
      </c>
      <c r="G1281" s="6">
        <f>IFERROR(VLOOKUP(A1281,Orders!A:C,3,FALSE),"")</f>
        <v>38089</v>
      </c>
      <c r="H1281" s="6">
        <f>IFERROR(VLOOKUP(A1281,Orders!A:D,4,FALSE),"")</f>
        <v>38083</v>
      </c>
      <c r="I1281" t="str">
        <f>IFERROR(VLOOKUP(A1281,Orders!A:E,5,FALSE),"")</f>
        <v>Shipped</v>
      </c>
      <c r="J1281">
        <f>IFERROR(VLOOKUP(A1281,Orders!A:G,7,FALSE),"")</f>
        <v>260</v>
      </c>
      <c r="K1281">
        <f>IFERROR(VLOOKUP(J1281,Customers!A:L,12,FALSE),"")</f>
        <v>1323</v>
      </c>
      <c r="L1281">
        <f>IFERROR(VLOOKUP(J1281,Customers!A:M,13,FALSE),"")</f>
        <v>89600</v>
      </c>
      <c r="M1281" t="str">
        <f>IFERROR(VLOOKUP(J1281,Customers!A:H,8,FALSE),"")</f>
        <v>Tsawassen</v>
      </c>
      <c r="N1281">
        <f>IFERROR(VLOOKUP(K1281,Employees!A:F,6,FALSE),"")</f>
        <v>3</v>
      </c>
      <c r="O1281" t="str">
        <f>IFERROR(VLOOKUP(N1281,Offices!A:B,2,FALSE),"")</f>
        <v>NYC</v>
      </c>
      <c r="P1281" s="6">
        <f>IFERROR(VLOOKUP(J1281,Payments!A:C,3,FALSE),"")</f>
        <v>38229</v>
      </c>
      <c r="Q1281">
        <f>IFERROR(VLOOKUP(J1281,Payments!A:D,4,FALSE),"")</f>
        <v>37527.58</v>
      </c>
      <c r="R1281" t="str">
        <f>IFERROR(VLOOKUP(B1281,Products!A:C,3,FALSE),"")</f>
        <v>Planes</v>
      </c>
      <c r="S1281">
        <f>IFERROR(VLOOKUP(B1281,Products!A:G,7,FALSE),"")</f>
        <v>9653</v>
      </c>
      <c r="T1281">
        <f>IFERROR(VLOOKUP(B1281,Products!A:I,9,FALSE),"")</f>
        <v>99.72</v>
      </c>
      <c r="U1281">
        <f t="shared" si="152"/>
        <v>6</v>
      </c>
      <c r="V1281" t="str">
        <f t="shared" si="153"/>
        <v>Yes</v>
      </c>
      <c r="W1281">
        <f t="shared" si="154"/>
        <v>2004</v>
      </c>
      <c r="X1281">
        <f t="shared" si="155"/>
        <v>4</v>
      </c>
      <c r="Y1281">
        <f>IFERROR(VLOOKUP(B1281,Products!A:I,8,FALSE),"")</f>
        <v>68.8</v>
      </c>
      <c r="Z1281">
        <f t="shared" si="156"/>
        <v>3524.12</v>
      </c>
      <c r="AA1281">
        <f t="shared" si="157"/>
        <v>34.796511627906973</v>
      </c>
      <c r="AB1281">
        <f t="shared" si="158"/>
        <v>0</v>
      </c>
      <c r="AC1281">
        <f t="shared" si="159"/>
        <v>909.71999999999991</v>
      </c>
    </row>
    <row r="1282" spans="1:29">
      <c r="A1282">
        <v>10235</v>
      </c>
      <c r="B1282" t="s">
        <v>192</v>
      </c>
      <c r="C1282">
        <v>25</v>
      </c>
      <c r="D1282">
        <v>116.28</v>
      </c>
      <c r="E1282">
        <v>2</v>
      </c>
      <c r="F1282" s="6">
        <f>IFERROR(VLOOKUP(A1282,Orders!A:B,2,FALSE),"")</f>
        <v>38079</v>
      </c>
      <c r="G1282" s="6">
        <f>IFERROR(VLOOKUP(A1282,Orders!A:C,3,FALSE),"")</f>
        <v>38089</v>
      </c>
      <c r="H1282" s="6">
        <f>IFERROR(VLOOKUP(A1282,Orders!A:D,4,FALSE),"")</f>
        <v>38083</v>
      </c>
      <c r="I1282" t="str">
        <f>IFERROR(VLOOKUP(A1282,Orders!A:E,5,FALSE),"")</f>
        <v>Shipped</v>
      </c>
      <c r="J1282">
        <f>IFERROR(VLOOKUP(A1282,Orders!A:G,7,FALSE),"")</f>
        <v>260</v>
      </c>
      <c r="K1282">
        <f>IFERROR(VLOOKUP(J1282,Customers!A:L,12,FALSE),"")</f>
        <v>1323</v>
      </c>
      <c r="L1282">
        <f>IFERROR(VLOOKUP(J1282,Customers!A:M,13,FALSE),"")</f>
        <v>89600</v>
      </c>
      <c r="M1282" t="str">
        <f>IFERROR(VLOOKUP(J1282,Customers!A:H,8,FALSE),"")</f>
        <v>Tsawassen</v>
      </c>
      <c r="N1282">
        <f>IFERROR(VLOOKUP(K1282,Employees!A:F,6,FALSE),"")</f>
        <v>3</v>
      </c>
      <c r="O1282" t="str">
        <f>IFERROR(VLOOKUP(N1282,Offices!A:B,2,FALSE),"")</f>
        <v>NYC</v>
      </c>
      <c r="P1282" s="6">
        <f>IFERROR(VLOOKUP(J1282,Payments!A:C,3,FALSE),"")</f>
        <v>38229</v>
      </c>
      <c r="Q1282">
        <f>IFERROR(VLOOKUP(J1282,Payments!A:D,4,FALSE),"")</f>
        <v>37527.58</v>
      </c>
      <c r="R1282" t="str">
        <f>IFERROR(VLOOKUP(B1282,Products!A:C,3,FALSE),"")</f>
        <v>Planes</v>
      </c>
      <c r="S1282">
        <f>IFERROR(VLOOKUP(B1282,Products!A:G,7,FALSE),"")</f>
        <v>7106</v>
      </c>
      <c r="T1282">
        <f>IFERROR(VLOOKUP(B1282,Products!A:I,9,FALSE),"")</f>
        <v>118.65</v>
      </c>
      <c r="U1282">
        <f t="shared" ref="U1282:U1345" si="160">G1282-H1282</f>
        <v>6</v>
      </c>
      <c r="V1282" t="str">
        <f t="shared" ref="V1282:V1345" si="161">IF(OR(I1282="Shipped",I1282="Resolved"),IF(U1282&lt;=6,"Yes","No"),"")</f>
        <v>Yes</v>
      </c>
      <c r="W1282">
        <f t="shared" ref="W1282:W1345" si="162">YEAR(F1282)</f>
        <v>2004</v>
      </c>
      <c r="X1282">
        <f t="shared" ref="X1282:X1345" si="163">MONTH(F1282)</f>
        <v>4</v>
      </c>
      <c r="Y1282">
        <f>IFERROR(VLOOKUP(B1282,Products!A:I,8,FALSE),"")</f>
        <v>59.33</v>
      </c>
      <c r="Z1282">
        <f t="shared" ref="Z1282:Z1345" si="164">C1282*D1282</f>
        <v>2907</v>
      </c>
      <c r="AA1282">
        <f t="shared" ref="AA1282:AA1345" si="165">((D1282-Y1282)/Y1282)*100</f>
        <v>95.988538681948427</v>
      </c>
      <c r="AB1282">
        <f t="shared" ref="AB1282:AB1345" si="166">IF(AA1282&gt;=67, 1,0)</f>
        <v>1</v>
      </c>
      <c r="AC1282">
        <f t="shared" ref="AC1282:AC1345" si="167">C1282*(D1282-Y1282)</f>
        <v>1423.75</v>
      </c>
    </row>
    <row r="1283" spans="1:29">
      <c r="A1283">
        <v>10235</v>
      </c>
      <c r="B1283" t="s">
        <v>193</v>
      </c>
      <c r="C1283">
        <v>32</v>
      </c>
      <c r="D1283">
        <v>73.599999999999994</v>
      </c>
      <c r="E1283">
        <v>9</v>
      </c>
      <c r="F1283" s="6">
        <f>IFERROR(VLOOKUP(A1283,Orders!A:B,2,FALSE),"")</f>
        <v>38079</v>
      </c>
      <c r="G1283" s="6">
        <f>IFERROR(VLOOKUP(A1283,Orders!A:C,3,FALSE),"")</f>
        <v>38089</v>
      </c>
      <c r="H1283" s="6">
        <f>IFERROR(VLOOKUP(A1283,Orders!A:D,4,FALSE),"")</f>
        <v>38083</v>
      </c>
      <c r="I1283" t="str">
        <f>IFERROR(VLOOKUP(A1283,Orders!A:E,5,FALSE),"")</f>
        <v>Shipped</v>
      </c>
      <c r="J1283">
        <f>IFERROR(VLOOKUP(A1283,Orders!A:G,7,FALSE),"")</f>
        <v>260</v>
      </c>
      <c r="K1283">
        <f>IFERROR(VLOOKUP(J1283,Customers!A:L,12,FALSE),"")</f>
        <v>1323</v>
      </c>
      <c r="L1283">
        <f>IFERROR(VLOOKUP(J1283,Customers!A:M,13,FALSE),"")</f>
        <v>89600</v>
      </c>
      <c r="M1283" t="str">
        <f>IFERROR(VLOOKUP(J1283,Customers!A:H,8,FALSE),"")</f>
        <v>Tsawassen</v>
      </c>
      <c r="N1283">
        <f>IFERROR(VLOOKUP(K1283,Employees!A:F,6,FALSE),"")</f>
        <v>3</v>
      </c>
      <c r="O1283" t="str">
        <f>IFERROR(VLOOKUP(N1283,Offices!A:B,2,FALSE),"")</f>
        <v>NYC</v>
      </c>
      <c r="P1283" s="6">
        <f>IFERROR(VLOOKUP(J1283,Payments!A:C,3,FALSE),"")</f>
        <v>38229</v>
      </c>
      <c r="Q1283">
        <f>IFERROR(VLOOKUP(J1283,Payments!A:D,4,FALSE),"")</f>
        <v>37527.58</v>
      </c>
      <c r="R1283" t="str">
        <f>IFERROR(VLOOKUP(B1283,Products!A:C,3,FALSE),"")</f>
        <v>Planes</v>
      </c>
      <c r="S1283">
        <f>IFERROR(VLOOKUP(B1283,Products!A:G,7,FALSE),"")</f>
        <v>551</v>
      </c>
      <c r="T1283">
        <f>IFERROR(VLOOKUP(B1283,Products!A:I,9,FALSE),"")</f>
        <v>80</v>
      </c>
      <c r="U1283">
        <f t="shared" si="160"/>
        <v>6</v>
      </c>
      <c r="V1283" t="str">
        <f t="shared" si="161"/>
        <v>Yes</v>
      </c>
      <c r="W1283">
        <f t="shared" si="162"/>
        <v>2004</v>
      </c>
      <c r="X1283">
        <f t="shared" si="163"/>
        <v>4</v>
      </c>
      <c r="Y1283">
        <f>IFERROR(VLOOKUP(B1283,Products!A:I,8,FALSE),"")</f>
        <v>54.4</v>
      </c>
      <c r="Z1283">
        <f t="shared" si="164"/>
        <v>2355.1999999999998</v>
      </c>
      <c r="AA1283">
        <f t="shared" si="165"/>
        <v>35.294117647058812</v>
      </c>
      <c r="AB1283">
        <f t="shared" si="166"/>
        <v>0</v>
      </c>
      <c r="AC1283">
        <f t="shared" si="167"/>
        <v>614.39999999999986</v>
      </c>
    </row>
    <row r="1284" spans="1:29">
      <c r="A1284">
        <v>10235</v>
      </c>
      <c r="B1284" t="s">
        <v>194</v>
      </c>
      <c r="C1284">
        <v>34</v>
      </c>
      <c r="D1284">
        <v>70.33</v>
      </c>
      <c r="E1284">
        <v>11</v>
      </c>
      <c r="F1284" s="6">
        <f>IFERROR(VLOOKUP(A1284,Orders!A:B,2,FALSE),"")</f>
        <v>38079</v>
      </c>
      <c r="G1284" s="6">
        <f>IFERROR(VLOOKUP(A1284,Orders!A:C,3,FALSE),"")</f>
        <v>38089</v>
      </c>
      <c r="H1284" s="6">
        <f>IFERROR(VLOOKUP(A1284,Orders!A:D,4,FALSE),"")</f>
        <v>38083</v>
      </c>
      <c r="I1284" t="str">
        <f>IFERROR(VLOOKUP(A1284,Orders!A:E,5,FALSE),"")</f>
        <v>Shipped</v>
      </c>
      <c r="J1284">
        <f>IFERROR(VLOOKUP(A1284,Orders!A:G,7,FALSE),"")</f>
        <v>260</v>
      </c>
      <c r="K1284">
        <f>IFERROR(VLOOKUP(J1284,Customers!A:L,12,FALSE),"")</f>
        <v>1323</v>
      </c>
      <c r="L1284">
        <f>IFERROR(VLOOKUP(J1284,Customers!A:M,13,FALSE),"")</f>
        <v>89600</v>
      </c>
      <c r="M1284" t="str">
        <f>IFERROR(VLOOKUP(J1284,Customers!A:H,8,FALSE),"")</f>
        <v>Tsawassen</v>
      </c>
      <c r="N1284">
        <f>IFERROR(VLOOKUP(K1284,Employees!A:F,6,FALSE),"")</f>
        <v>3</v>
      </c>
      <c r="O1284" t="str">
        <f>IFERROR(VLOOKUP(N1284,Offices!A:B,2,FALSE),"")</f>
        <v>NYC</v>
      </c>
      <c r="P1284" s="6">
        <f>IFERROR(VLOOKUP(J1284,Payments!A:C,3,FALSE),"")</f>
        <v>38229</v>
      </c>
      <c r="Q1284">
        <f>IFERROR(VLOOKUP(J1284,Payments!A:D,4,FALSE),"")</f>
        <v>37527.58</v>
      </c>
      <c r="R1284" t="str">
        <f>IFERROR(VLOOKUP(B1284,Products!A:C,3,FALSE),"")</f>
        <v>Planes</v>
      </c>
      <c r="S1284">
        <f>IFERROR(VLOOKUP(B1284,Products!A:G,7,FALSE),"")</f>
        <v>8820</v>
      </c>
      <c r="T1284">
        <f>IFERROR(VLOOKUP(B1284,Products!A:I,9,FALSE),"")</f>
        <v>74.03</v>
      </c>
      <c r="U1284">
        <f t="shared" si="160"/>
        <v>6</v>
      </c>
      <c r="V1284" t="str">
        <f t="shared" si="161"/>
        <v>Yes</v>
      </c>
      <c r="W1284">
        <f t="shared" si="162"/>
        <v>2004</v>
      </c>
      <c r="X1284">
        <f t="shared" si="163"/>
        <v>4</v>
      </c>
      <c r="Y1284">
        <f>IFERROR(VLOOKUP(B1284,Products!A:I,8,FALSE),"")</f>
        <v>36.270000000000003</v>
      </c>
      <c r="Z1284">
        <f t="shared" si="164"/>
        <v>2391.2199999999998</v>
      </c>
      <c r="AA1284">
        <f t="shared" si="165"/>
        <v>93.90681003584227</v>
      </c>
      <c r="AB1284">
        <f t="shared" si="166"/>
        <v>1</v>
      </c>
      <c r="AC1284">
        <f t="shared" si="167"/>
        <v>1158.0399999999997</v>
      </c>
    </row>
    <row r="1285" spans="1:29">
      <c r="A1285">
        <v>10236</v>
      </c>
      <c r="B1285" t="s">
        <v>197</v>
      </c>
      <c r="C1285">
        <v>22</v>
      </c>
      <c r="D1285">
        <v>105.86</v>
      </c>
      <c r="E1285">
        <v>1</v>
      </c>
      <c r="F1285" s="6">
        <f>IFERROR(VLOOKUP(A1285,Orders!A:B,2,FALSE),"")</f>
        <v>38080</v>
      </c>
      <c r="G1285" s="6">
        <f>IFERROR(VLOOKUP(A1285,Orders!A:C,3,FALSE),"")</f>
        <v>38088</v>
      </c>
      <c r="H1285" s="6">
        <f>IFERROR(VLOOKUP(A1285,Orders!A:D,4,FALSE),"")</f>
        <v>38085</v>
      </c>
      <c r="I1285" t="str">
        <f>IFERROR(VLOOKUP(A1285,Orders!A:E,5,FALSE),"")</f>
        <v>Shipped</v>
      </c>
      <c r="J1285">
        <f>IFERROR(VLOOKUP(A1285,Orders!A:G,7,FALSE),"")</f>
        <v>486</v>
      </c>
      <c r="K1285">
        <f>IFERROR(VLOOKUP(J1285,Customers!A:L,12,FALSE),"")</f>
        <v>1323</v>
      </c>
      <c r="L1285">
        <f>IFERROR(VLOOKUP(J1285,Customers!A:M,13,FALSE),"")</f>
        <v>72600</v>
      </c>
      <c r="M1285" t="str">
        <f>IFERROR(VLOOKUP(J1285,Customers!A:H,8,FALSE),"")</f>
        <v>Philadelphia</v>
      </c>
      <c r="N1285">
        <f>IFERROR(VLOOKUP(K1285,Employees!A:F,6,FALSE),"")</f>
        <v>3</v>
      </c>
      <c r="O1285" t="str">
        <f>IFERROR(VLOOKUP(N1285,Offices!A:B,2,FALSE),"")</f>
        <v>NYC</v>
      </c>
      <c r="P1285" s="6">
        <f>IFERROR(VLOOKUP(J1285,Payments!A:C,3,FALSE),"")</f>
        <v>38091</v>
      </c>
      <c r="Q1285">
        <f>IFERROR(VLOOKUP(J1285,Payments!A:D,4,FALSE),"")</f>
        <v>5899.38</v>
      </c>
      <c r="R1285" t="str">
        <f>IFERROR(VLOOKUP(B1285,Products!A:C,3,FALSE),"")</f>
        <v>Motorcycles</v>
      </c>
      <c r="S1285">
        <f>IFERROR(VLOOKUP(B1285,Products!A:G,7,FALSE),"")</f>
        <v>6625</v>
      </c>
      <c r="T1285">
        <f>IFERROR(VLOOKUP(B1285,Products!A:I,9,FALSE),"")</f>
        <v>118.94</v>
      </c>
      <c r="U1285">
        <f t="shared" si="160"/>
        <v>3</v>
      </c>
      <c r="V1285" t="str">
        <f t="shared" si="161"/>
        <v>Yes</v>
      </c>
      <c r="W1285">
        <f t="shared" si="162"/>
        <v>2004</v>
      </c>
      <c r="X1285">
        <f t="shared" si="163"/>
        <v>4</v>
      </c>
      <c r="Y1285">
        <f>IFERROR(VLOOKUP(B1285,Products!A:I,8,FALSE),"")</f>
        <v>68.989999999999995</v>
      </c>
      <c r="Z1285">
        <f t="shared" si="164"/>
        <v>2328.92</v>
      </c>
      <c r="AA1285">
        <f t="shared" si="165"/>
        <v>53.442527902594591</v>
      </c>
      <c r="AB1285">
        <f t="shared" si="166"/>
        <v>0</v>
      </c>
      <c r="AC1285">
        <f t="shared" si="167"/>
        <v>811.1400000000001</v>
      </c>
    </row>
    <row r="1286" spans="1:29">
      <c r="A1286">
        <v>10236</v>
      </c>
      <c r="B1286" t="s">
        <v>200</v>
      </c>
      <c r="C1286">
        <v>23</v>
      </c>
      <c r="D1286">
        <v>52.7</v>
      </c>
      <c r="E1286">
        <v>2</v>
      </c>
      <c r="F1286" s="6">
        <f>IFERROR(VLOOKUP(A1286,Orders!A:B,2,FALSE),"")</f>
        <v>38080</v>
      </c>
      <c r="G1286" s="6">
        <f>IFERROR(VLOOKUP(A1286,Orders!A:C,3,FALSE),"")</f>
        <v>38088</v>
      </c>
      <c r="H1286" s="6">
        <f>IFERROR(VLOOKUP(A1286,Orders!A:D,4,FALSE),"")</f>
        <v>38085</v>
      </c>
      <c r="I1286" t="str">
        <f>IFERROR(VLOOKUP(A1286,Orders!A:E,5,FALSE),"")</f>
        <v>Shipped</v>
      </c>
      <c r="J1286">
        <f>IFERROR(VLOOKUP(A1286,Orders!A:G,7,FALSE),"")</f>
        <v>486</v>
      </c>
      <c r="K1286">
        <f>IFERROR(VLOOKUP(J1286,Customers!A:L,12,FALSE),"")</f>
        <v>1323</v>
      </c>
      <c r="L1286">
        <f>IFERROR(VLOOKUP(J1286,Customers!A:M,13,FALSE),"")</f>
        <v>72600</v>
      </c>
      <c r="M1286" t="str">
        <f>IFERROR(VLOOKUP(J1286,Customers!A:H,8,FALSE),"")</f>
        <v>Philadelphia</v>
      </c>
      <c r="N1286">
        <f>IFERROR(VLOOKUP(K1286,Employees!A:F,6,FALSE),"")</f>
        <v>3</v>
      </c>
      <c r="O1286" t="str">
        <f>IFERROR(VLOOKUP(N1286,Offices!A:B,2,FALSE),"")</f>
        <v>NYC</v>
      </c>
      <c r="P1286" s="6">
        <f>IFERROR(VLOOKUP(J1286,Payments!A:C,3,FALSE),"")</f>
        <v>38091</v>
      </c>
      <c r="Q1286">
        <f>IFERROR(VLOOKUP(J1286,Payments!A:D,4,FALSE),"")</f>
        <v>5899.38</v>
      </c>
      <c r="R1286" t="str">
        <f>IFERROR(VLOOKUP(B1286,Products!A:C,3,FALSE),"")</f>
        <v>Motorcycles</v>
      </c>
      <c r="S1286">
        <f>IFERROR(VLOOKUP(B1286,Products!A:G,7,FALSE),"")</f>
        <v>4357</v>
      </c>
      <c r="T1286">
        <f>IFERROR(VLOOKUP(B1286,Products!A:I,9,FALSE),"")</f>
        <v>60.57</v>
      </c>
      <c r="U1286">
        <f t="shared" si="160"/>
        <v>3</v>
      </c>
      <c r="V1286" t="str">
        <f t="shared" si="161"/>
        <v>Yes</v>
      </c>
      <c r="W1286">
        <f t="shared" si="162"/>
        <v>2004</v>
      </c>
      <c r="X1286">
        <f t="shared" si="163"/>
        <v>4</v>
      </c>
      <c r="Y1286">
        <f>IFERROR(VLOOKUP(B1286,Products!A:I,8,FALSE),"")</f>
        <v>24.23</v>
      </c>
      <c r="Z1286">
        <f t="shared" si="164"/>
        <v>1212.1000000000001</v>
      </c>
      <c r="AA1286">
        <f t="shared" si="165"/>
        <v>117.49896822121337</v>
      </c>
      <c r="AB1286">
        <f t="shared" si="166"/>
        <v>1</v>
      </c>
      <c r="AC1286">
        <f t="shared" si="167"/>
        <v>654.81000000000006</v>
      </c>
    </row>
    <row r="1287" spans="1:29">
      <c r="A1287">
        <v>10236</v>
      </c>
      <c r="B1287" t="s">
        <v>202</v>
      </c>
      <c r="C1287">
        <v>36</v>
      </c>
      <c r="D1287">
        <v>65.510000000000005</v>
      </c>
      <c r="E1287">
        <v>3</v>
      </c>
      <c r="F1287" s="6">
        <f>IFERROR(VLOOKUP(A1287,Orders!A:B,2,FALSE),"")</f>
        <v>38080</v>
      </c>
      <c r="G1287" s="6">
        <f>IFERROR(VLOOKUP(A1287,Orders!A:C,3,FALSE),"")</f>
        <v>38088</v>
      </c>
      <c r="H1287" s="6">
        <f>IFERROR(VLOOKUP(A1287,Orders!A:D,4,FALSE),"")</f>
        <v>38085</v>
      </c>
      <c r="I1287" t="str">
        <f>IFERROR(VLOOKUP(A1287,Orders!A:E,5,FALSE),"")</f>
        <v>Shipped</v>
      </c>
      <c r="J1287">
        <f>IFERROR(VLOOKUP(A1287,Orders!A:G,7,FALSE),"")</f>
        <v>486</v>
      </c>
      <c r="K1287">
        <f>IFERROR(VLOOKUP(J1287,Customers!A:L,12,FALSE),"")</f>
        <v>1323</v>
      </c>
      <c r="L1287">
        <f>IFERROR(VLOOKUP(J1287,Customers!A:M,13,FALSE),"")</f>
        <v>72600</v>
      </c>
      <c r="M1287" t="str">
        <f>IFERROR(VLOOKUP(J1287,Customers!A:H,8,FALSE),"")</f>
        <v>Philadelphia</v>
      </c>
      <c r="N1287">
        <f>IFERROR(VLOOKUP(K1287,Employees!A:F,6,FALSE),"")</f>
        <v>3</v>
      </c>
      <c r="O1287" t="str">
        <f>IFERROR(VLOOKUP(N1287,Offices!A:B,2,FALSE),"")</f>
        <v>NYC</v>
      </c>
      <c r="P1287" s="6">
        <f>IFERROR(VLOOKUP(J1287,Payments!A:C,3,FALSE),"")</f>
        <v>38091</v>
      </c>
      <c r="Q1287">
        <f>IFERROR(VLOOKUP(J1287,Payments!A:D,4,FALSE),"")</f>
        <v>5899.38</v>
      </c>
      <c r="R1287" t="str">
        <f>IFERROR(VLOOKUP(B1287,Products!A:C,3,FALSE),"")</f>
        <v>Motorcycles</v>
      </c>
      <c r="S1287">
        <f>IFERROR(VLOOKUP(B1287,Products!A:G,7,FALSE),"")</f>
        <v>15</v>
      </c>
      <c r="T1287">
        <f>IFERROR(VLOOKUP(B1287,Products!A:I,9,FALSE),"")</f>
        <v>76.17</v>
      </c>
      <c r="U1287">
        <f t="shared" si="160"/>
        <v>3</v>
      </c>
      <c r="V1287" t="str">
        <f t="shared" si="161"/>
        <v>Yes</v>
      </c>
      <c r="W1287">
        <f t="shared" si="162"/>
        <v>2004</v>
      </c>
      <c r="X1287">
        <f t="shared" si="163"/>
        <v>4</v>
      </c>
      <c r="Y1287">
        <f>IFERROR(VLOOKUP(B1287,Products!A:I,8,FALSE),"")</f>
        <v>37.32</v>
      </c>
      <c r="Z1287">
        <f t="shared" si="164"/>
        <v>2358.36</v>
      </c>
      <c r="AA1287">
        <f t="shared" si="165"/>
        <v>75.535905680600223</v>
      </c>
      <c r="AB1287">
        <f t="shared" si="166"/>
        <v>1</v>
      </c>
      <c r="AC1287">
        <f t="shared" si="167"/>
        <v>1014.8400000000001</v>
      </c>
    </row>
    <row r="1288" spans="1:29">
      <c r="A1288">
        <v>10237</v>
      </c>
      <c r="B1288" t="s">
        <v>196</v>
      </c>
      <c r="C1288">
        <v>23</v>
      </c>
      <c r="D1288">
        <v>91.87</v>
      </c>
      <c r="E1288">
        <v>7</v>
      </c>
      <c r="F1288" s="6">
        <f>IFERROR(VLOOKUP(A1288,Orders!A:B,2,FALSE),"")</f>
        <v>38082</v>
      </c>
      <c r="G1288" s="6">
        <f>IFERROR(VLOOKUP(A1288,Orders!A:C,3,FALSE),"")</f>
        <v>38089</v>
      </c>
      <c r="H1288" s="6">
        <f>IFERROR(VLOOKUP(A1288,Orders!A:D,4,FALSE),"")</f>
        <v>38087</v>
      </c>
      <c r="I1288" t="str">
        <f>IFERROR(VLOOKUP(A1288,Orders!A:E,5,FALSE),"")</f>
        <v>Shipped</v>
      </c>
      <c r="J1288">
        <f>IFERROR(VLOOKUP(A1288,Orders!A:G,7,FALSE),"")</f>
        <v>181</v>
      </c>
      <c r="K1288">
        <f>IFERROR(VLOOKUP(J1288,Customers!A:L,12,FALSE),"")</f>
        <v>1286</v>
      </c>
      <c r="L1288">
        <f>IFERROR(VLOOKUP(J1288,Customers!A:M,13,FALSE),"")</f>
        <v>76400</v>
      </c>
      <c r="M1288" t="str">
        <f>IFERROR(VLOOKUP(J1288,Customers!A:H,8,FALSE),"")</f>
        <v>NYC</v>
      </c>
      <c r="N1288">
        <f>IFERROR(VLOOKUP(K1288,Employees!A:F,6,FALSE),"")</f>
        <v>3</v>
      </c>
      <c r="O1288" t="str">
        <f>IFERROR(VLOOKUP(N1288,Offices!A:B,2,FALSE),"")</f>
        <v>NYC</v>
      </c>
      <c r="P1288" s="6">
        <f>IFERROR(VLOOKUP(J1288,Payments!A:C,3,FALSE),"")</f>
        <v>38102</v>
      </c>
      <c r="Q1288">
        <f>IFERROR(VLOOKUP(J1288,Payments!A:D,4,FALSE),"")</f>
        <v>22602.36</v>
      </c>
      <c r="R1288" t="str">
        <f>IFERROR(VLOOKUP(B1288,Products!A:C,3,FALSE),"")</f>
        <v>Motorcycles</v>
      </c>
      <c r="S1288">
        <f>IFERROR(VLOOKUP(B1288,Products!A:G,7,FALSE),"")</f>
        <v>7933</v>
      </c>
      <c r="T1288">
        <f>IFERROR(VLOOKUP(B1288,Products!A:I,9,FALSE),"")</f>
        <v>95.7</v>
      </c>
      <c r="U1288">
        <f t="shared" si="160"/>
        <v>2</v>
      </c>
      <c r="V1288" t="str">
        <f t="shared" si="161"/>
        <v>Yes</v>
      </c>
      <c r="W1288">
        <f t="shared" si="162"/>
        <v>2004</v>
      </c>
      <c r="X1288">
        <f t="shared" si="163"/>
        <v>4</v>
      </c>
      <c r="Y1288">
        <f>IFERROR(VLOOKUP(B1288,Products!A:I,8,FALSE),"")</f>
        <v>48.81</v>
      </c>
      <c r="Z1288">
        <f t="shared" si="164"/>
        <v>2113.0100000000002</v>
      </c>
      <c r="AA1288">
        <f t="shared" si="165"/>
        <v>88.219627125589014</v>
      </c>
      <c r="AB1288">
        <f t="shared" si="166"/>
        <v>1</v>
      </c>
      <c r="AC1288">
        <f t="shared" si="167"/>
        <v>990.38000000000011</v>
      </c>
    </row>
    <row r="1289" spans="1:29">
      <c r="A1289">
        <v>10237</v>
      </c>
      <c r="B1289" t="s">
        <v>198</v>
      </c>
      <c r="C1289">
        <v>39</v>
      </c>
      <c r="D1289">
        <v>158.80000000000001</v>
      </c>
      <c r="E1289">
        <v>9</v>
      </c>
      <c r="F1289" s="6">
        <f>IFERROR(VLOOKUP(A1289,Orders!A:B,2,FALSE),"")</f>
        <v>38082</v>
      </c>
      <c r="G1289" s="6">
        <f>IFERROR(VLOOKUP(A1289,Orders!A:C,3,FALSE),"")</f>
        <v>38089</v>
      </c>
      <c r="H1289" s="6">
        <f>IFERROR(VLOOKUP(A1289,Orders!A:D,4,FALSE),"")</f>
        <v>38087</v>
      </c>
      <c r="I1289" t="str">
        <f>IFERROR(VLOOKUP(A1289,Orders!A:E,5,FALSE),"")</f>
        <v>Shipped</v>
      </c>
      <c r="J1289">
        <f>IFERROR(VLOOKUP(A1289,Orders!A:G,7,FALSE),"")</f>
        <v>181</v>
      </c>
      <c r="K1289">
        <f>IFERROR(VLOOKUP(J1289,Customers!A:L,12,FALSE),"")</f>
        <v>1286</v>
      </c>
      <c r="L1289">
        <f>IFERROR(VLOOKUP(J1289,Customers!A:M,13,FALSE),"")</f>
        <v>76400</v>
      </c>
      <c r="M1289" t="str">
        <f>IFERROR(VLOOKUP(J1289,Customers!A:H,8,FALSE),"")</f>
        <v>NYC</v>
      </c>
      <c r="N1289">
        <f>IFERROR(VLOOKUP(K1289,Employees!A:F,6,FALSE),"")</f>
        <v>3</v>
      </c>
      <c r="O1289" t="str">
        <f>IFERROR(VLOOKUP(N1289,Offices!A:B,2,FALSE),"")</f>
        <v>NYC</v>
      </c>
      <c r="P1289" s="6">
        <f>IFERROR(VLOOKUP(J1289,Payments!A:C,3,FALSE),"")</f>
        <v>38102</v>
      </c>
      <c r="Q1289">
        <f>IFERROR(VLOOKUP(J1289,Payments!A:D,4,FALSE),"")</f>
        <v>22602.36</v>
      </c>
      <c r="R1289" t="str">
        <f>IFERROR(VLOOKUP(B1289,Products!A:C,3,FALSE),"")</f>
        <v>Motorcycles</v>
      </c>
      <c r="S1289">
        <f>IFERROR(VLOOKUP(B1289,Products!A:G,7,FALSE),"")</f>
        <v>5582</v>
      </c>
      <c r="T1289">
        <f>IFERROR(VLOOKUP(B1289,Products!A:I,9,FALSE),"")</f>
        <v>193.66</v>
      </c>
      <c r="U1289">
        <f t="shared" si="160"/>
        <v>2</v>
      </c>
      <c r="V1289" t="str">
        <f t="shared" si="161"/>
        <v>Yes</v>
      </c>
      <c r="W1289">
        <f t="shared" si="162"/>
        <v>2004</v>
      </c>
      <c r="X1289">
        <f t="shared" si="163"/>
        <v>4</v>
      </c>
      <c r="Y1289">
        <f>IFERROR(VLOOKUP(B1289,Products!A:I,8,FALSE),"")</f>
        <v>91.02</v>
      </c>
      <c r="Z1289">
        <f t="shared" si="164"/>
        <v>6193.2000000000007</v>
      </c>
      <c r="AA1289">
        <f t="shared" si="165"/>
        <v>74.467150076906194</v>
      </c>
      <c r="AB1289">
        <f t="shared" si="166"/>
        <v>1</v>
      </c>
      <c r="AC1289">
        <f t="shared" si="167"/>
        <v>2643.4200000000005</v>
      </c>
    </row>
    <row r="1290" spans="1:29">
      <c r="A1290">
        <v>10237</v>
      </c>
      <c r="B1290" t="s">
        <v>199</v>
      </c>
      <c r="C1290">
        <v>32</v>
      </c>
      <c r="D1290">
        <v>129.53</v>
      </c>
      <c r="E1290">
        <v>6</v>
      </c>
      <c r="F1290" s="6">
        <f>IFERROR(VLOOKUP(A1290,Orders!A:B,2,FALSE),"")</f>
        <v>38082</v>
      </c>
      <c r="G1290" s="6">
        <f>IFERROR(VLOOKUP(A1290,Orders!A:C,3,FALSE),"")</f>
        <v>38089</v>
      </c>
      <c r="H1290" s="6">
        <f>IFERROR(VLOOKUP(A1290,Orders!A:D,4,FALSE),"")</f>
        <v>38087</v>
      </c>
      <c r="I1290" t="str">
        <f>IFERROR(VLOOKUP(A1290,Orders!A:E,5,FALSE),"")</f>
        <v>Shipped</v>
      </c>
      <c r="J1290">
        <f>IFERROR(VLOOKUP(A1290,Orders!A:G,7,FALSE),"")</f>
        <v>181</v>
      </c>
      <c r="K1290">
        <f>IFERROR(VLOOKUP(J1290,Customers!A:L,12,FALSE),"")</f>
        <v>1286</v>
      </c>
      <c r="L1290">
        <f>IFERROR(VLOOKUP(J1290,Customers!A:M,13,FALSE),"")</f>
        <v>76400</v>
      </c>
      <c r="M1290" t="str">
        <f>IFERROR(VLOOKUP(J1290,Customers!A:H,8,FALSE),"")</f>
        <v>NYC</v>
      </c>
      <c r="N1290">
        <f>IFERROR(VLOOKUP(K1290,Employees!A:F,6,FALSE),"")</f>
        <v>3</v>
      </c>
      <c r="O1290" t="str">
        <f>IFERROR(VLOOKUP(N1290,Offices!A:B,2,FALSE),"")</f>
        <v>NYC</v>
      </c>
      <c r="P1290" s="6">
        <f>IFERROR(VLOOKUP(J1290,Payments!A:C,3,FALSE),"")</f>
        <v>38102</v>
      </c>
      <c r="Q1290">
        <f>IFERROR(VLOOKUP(J1290,Payments!A:D,4,FALSE),"")</f>
        <v>22602.36</v>
      </c>
      <c r="R1290" t="str">
        <f>IFERROR(VLOOKUP(B1290,Products!A:C,3,FALSE),"")</f>
        <v>Motorcycles</v>
      </c>
      <c r="S1290">
        <f>IFERROR(VLOOKUP(B1290,Products!A:G,7,FALSE),"")</f>
        <v>9997</v>
      </c>
      <c r="T1290">
        <f>IFERROR(VLOOKUP(B1290,Products!A:I,9,FALSE),"")</f>
        <v>150.62</v>
      </c>
      <c r="U1290">
        <f t="shared" si="160"/>
        <v>2</v>
      </c>
      <c r="V1290" t="str">
        <f t="shared" si="161"/>
        <v>Yes</v>
      </c>
      <c r="W1290">
        <f t="shared" si="162"/>
        <v>2004</v>
      </c>
      <c r="X1290">
        <f t="shared" si="163"/>
        <v>4</v>
      </c>
      <c r="Y1290">
        <f>IFERROR(VLOOKUP(B1290,Products!A:I,8,FALSE),"")</f>
        <v>66.27</v>
      </c>
      <c r="Z1290">
        <f t="shared" si="164"/>
        <v>4144.96</v>
      </c>
      <c r="AA1290">
        <f t="shared" si="165"/>
        <v>95.457974950958217</v>
      </c>
      <c r="AB1290">
        <f t="shared" si="166"/>
        <v>1</v>
      </c>
      <c r="AC1290">
        <f t="shared" si="167"/>
        <v>2024.3200000000002</v>
      </c>
    </row>
    <row r="1291" spans="1:29">
      <c r="A1291">
        <v>10237</v>
      </c>
      <c r="B1291" t="s">
        <v>211</v>
      </c>
      <c r="C1291">
        <v>26</v>
      </c>
      <c r="D1291">
        <v>49.74</v>
      </c>
      <c r="E1291">
        <v>1</v>
      </c>
      <c r="F1291" s="6">
        <f>IFERROR(VLOOKUP(A1291,Orders!A:B,2,FALSE),"")</f>
        <v>38082</v>
      </c>
      <c r="G1291" s="6">
        <f>IFERROR(VLOOKUP(A1291,Orders!A:C,3,FALSE),"")</f>
        <v>38089</v>
      </c>
      <c r="H1291" s="6">
        <f>IFERROR(VLOOKUP(A1291,Orders!A:D,4,FALSE),"")</f>
        <v>38087</v>
      </c>
      <c r="I1291" t="str">
        <f>IFERROR(VLOOKUP(A1291,Orders!A:E,5,FALSE),"")</f>
        <v>Shipped</v>
      </c>
      <c r="J1291">
        <f>IFERROR(VLOOKUP(A1291,Orders!A:G,7,FALSE),"")</f>
        <v>181</v>
      </c>
      <c r="K1291">
        <f>IFERROR(VLOOKUP(J1291,Customers!A:L,12,FALSE),"")</f>
        <v>1286</v>
      </c>
      <c r="L1291">
        <f>IFERROR(VLOOKUP(J1291,Customers!A:M,13,FALSE),"")</f>
        <v>76400</v>
      </c>
      <c r="M1291" t="str">
        <f>IFERROR(VLOOKUP(J1291,Customers!A:H,8,FALSE),"")</f>
        <v>NYC</v>
      </c>
      <c r="N1291">
        <f>IFERROR(VLOOKUP(K1291,Employees!A:F,6,FALSE),"")</f>
        <v>3</v>
      </c>
      <c r="O1291" t="str">
        <f>IFERROR(VLOOKUP(N1291,Offices!A:B,2,FALSE),"")</f>
        <v>NYC</v>
      </c>
      <c r="P1291" s="6">
        <f>IFERROR(VLOOKUP(J1291,Payments!A:C,3,FALSE),"")</f>
        <v>38102</v>
      </c>
      <c r="Q1291">
        <f>IFERROR(VLOOKUP(J1291,Payments!A:D,4,FALSE),"")</f>
        <v>22602.36</v>
      </c>
      <c r="R1291" t="str">
        <f>IFERROR(VLOOKUP(B1291,Products!A:C,3,FALSE),"")</f>
        <v>Motorcycles</v>
      </c>
      <c r="S1291">
        <f>IFERROR(VLOOKUP(B1291,Products!A:G,7,FALSE),"")</f>
        <v>7689</v>
      </c>
      <c r="T1291">
        <f>IFERROR(VLOOKUP(B1291,Products!A:I,9,FALSE),"")</f>
        <v>62.17</v>
      </c>
      <c r="U1291">
        <f t="shared" si="160"/>
        <v>2</v>
      </c>
      <c r="V1291" t="str">
        <f t="shared" si="161"/>
        <v>Yes</v>
      </c>
      <c r="W1291">
        <f t="shared" si="162"/>
        <v>2004</v>
      </c>
      <c r="X1291">
        <f t="shared" si="163"/>
        <v>4</v>
      </c>
      <c r="Y1291">
        <f>IFERROR(VLOOKUP(B1291,Products!A:I,8,FALSE),"")</f>
        <v>32.950000000000003</v>
      </c>
      <c r="Z1291">
        <f t="shared" si="164"/>
        <v>1293.24</v>
      </c>
      <c r="AA1291">
        <f t="shared" si="165"/>
        <v>50.955993930197266</v>
      </c>
      <c r="AB1291">
        <f t="shared" si="166"/>
        <v>0</v>
      </c>
      <c r="AC1291">
        <f t="shared" si="167"/>
        <v>436.53999999999996</v>
      </c>
    </row>
    <row r="1292" spans="1:29">
      <c r="A1292">
        <v>10237</v>
      </c>
      <c r="B1292" t="s">
        <v>201</v>
      </c>
      <c r="C1292">
        <v>20</v>
      </c>
      <c r="D1292">
        <v>109.32</v>
      </c>
      <c r="E1292">
        <v>8</v>
      </c>
      <c r="F1292" s="6">
        <f>IFERROR(VLOOKUP(A1292,Orders!A:B,2,FALSE),"")</f>
        <v>38082</v>
      </c>
      <c r="G1292" s="6">
        <f>IFERROR(VLOOKUP(A1292,Orders!A:C,3,FALSE),"")</f>
        <v>38089</v>
      </c>
      <c r="H1292" s="6">
        <f>IFERROR(VLOOKUP(A1292,Orders!A:D,4,FALSE),"")</f>
        <v>38087</v>
      </c>
      <c r="I1292" t="str">
        <f>IFERROR(VLOOKUP(A1292,Orders!A:E,5,FALSE),"")</f>
        <v>Shipped</v>
      </c>
      <c r="J1292">
        <f>IFERROR(VLOOKUP(A1292,Orders!A:G,7,FALSE),"")</f>
        <v>181</v>
      </c>
      <c r="K1292">
        <f>IFERROR(VLOOKUP(J1292,Customers!A:L,12,FALSE),"")</f>
        <v>1286</v>
      </c>
      <c r="L1292">
        <f>IFERROR(VLOOKUP(J1292,Customers!A:M,13,FALSE),"")</f>
        <v>76400</v>
      </c>
      <c r="M1292" t="str">
        <f>IFERROR(VLOOKUP(J1292,Customers!A:H,8,FALSE),"")</f>
        <v>NYC</v>
      </c>
      <c r="N1292">
        <f>IFERROR(VLOOKUP(K1292,Employees!A:F,6,FALSE),"")</f>
        <v>3</v>
      </c>
      <c r="O1292" t="str">
        <f>IFERROR(VLOOKUP(N1292,Offices!A:B,2,FALSE),"")</f>
        <v>NYC</v>
      </c>
      <c r="P1292" s="6">
        <f>IFERROR(VLOOKUP(J1292,Payments!A:C,3,FALSE),"")</f>
        <v>38102</v>
      </c>
      <c r="Q1292">
        <f>IFERROR(VLOOKUP(J1292,Payments!A:D,4,FALSE),"")</f>
        <v>22602.36</v>
      </c>
      <c r="R1292" t="str">
        <f>IFERROR(VLOOKUP(B1292,Products!A:C,3,FALSE),"")</f>
        <v>Motorcycles</v>
      </c>
      <c r="S1292">
        <f>IFERROR(VLOOKUP(B1292,Products!A:G,7,FALSE),"")</f>
        <v>7003</v>
      </c>
      <c r="T1292">
        <f>IFERROR(VLOOKUP(B1292,Products!A:I,9,FALSE),"")</f>
        <v>112.7</v>
      </c>
      <c r="U1292">
        <f t="shared" si="160"/>
        <v>2</v>
      </c>
      <c r="V1292" t="str">
        <f t="shared" si="161"/>
        <v>Yes</v>
      </c>
      <c r="W1292">
        <f t="shared" si="162"/>
        <v>2004</v>
      </c>
      <c r="X1292">
        <f t="shared" si="163"/>
        <v>4</v>
      </c>
      <c r="Y1292">
        <f>IFERROR(VLOOKUP(B1292,Products!A:I,8,FALSE),"")</f>
        <v>60.86</v>
      </c>
      <c r="Z1292">
        <f t="shared" si="164"/>
        <v>2186.3999999999996</v>
      </c>
      <c r="AA1292">
        <f t="shared" si="165"/>
        <v>79.625369700953001</v>
      </c>
      <c r="AB1292">
        <f t="shared" si="166"/>
        <v>1</v>
      </c>
      <c r="AC1292">
        <f t="shared" si="167"/>
        <v>969.19999999999982</v>
      </c>
    </row>
    <row r="1293" spans="1:29">
      <c r="A1293">
        <v>10237</v>
      </c>
      <c r="B1293" t="s">
        <v>213</v>
      </c>
      <c r="C1293">
        <v>26</v>
      </c>
      <c r="D1293">
        <v>62.33</v>
      </c>
      <c r="E1293">
        <v>4</v>
      </c>
      <c r="F1293" s="6">
        <f>IFERROR(VLOOKUP(A1293,Orders!A:B,2,FALSE),"")</f>
        <v>38082</v>
      </c>
      <c r="G1293" s="6">
        <f>IFERROR(VLOOKUP(A1293,Orders!A:C,3,FALSE),"")</f>
        <v>38089</v>
      </c>
      <c r="H1293" s="6">
        <f>IFERROR(VLOOKUP(A1293,Orders!A:D,4,FALSE),"")</f>
        <v>38087</v>
      </c>
      <c r="I1293" t="str">
        <f>IFERROR(VLOOKUP(A1293,Orders!A:E,5,FALSE),"")</f>
        <v>Shipped</v>
      </c>
      <c r="J1293">
        <f>IFERROR(VLOOKUP(A1293,Orders!A:G,7,FALSE),"")</f>
        <v>181</v>
      </c>
      <c r="K1293">
        <f>IFERROR(VLOOKUP(J1293,Customers!A:L,12,FALSE),"")</f>
        <v>1286</v>
      </c>
      <c r="L1293">
        <f>IFERROR(VLOOKUP(J1293,Customers!A:M,13,FALSE),"")</f>
        <v>76400</v>
      </c>
      <c r="M1293" t="str">
        <f>IFERROR(VLOOKUP(J1293,Customers!A:H,8,FALSE),"")</f>
        <v>NYC</v>
      </c>
      <c r="N1293">
        <f>IFERROR(VLOOKUP(K1293,Employees!A:F,6,FALSE),"")</f>
        <v>3</v>
      </c>
      <c r="O1293" t="str">
        <f>IFERROR(VLOOKUP(N1293,Offices!A:B,2,FALSE),"")</f>
        <v>NYC</v>
      </c>
      <c r="P1293" s="6">
        <f>IFERROR(VLOOKUP(J1293,Payments!A:C,3,FALSE),"")</f>
        <v>38102</v>
      </c>
      <c r="Q1293">
        <f>IFERROR(VLOOKUP(J1293,Payments!A:D,4,FALSE),"")</f>
        <v>22602.36</v>
      </c>
      <c r="R1293" t="str">
        <f>IFERROR(VLOOKUP(B1293,Products!A:C,3,FALSE),"")</f>
        <v>Motorcycles</v>
      </c>
      <c r="S1293">
        <f>IFERROR(VLOOKUP(B1293,Products!A:G,7,FALSE),"")</f>
        <v>6840</v>
      </c>
      <c r="T1293">
        <f>IFERROR(VLOOKUP(B1293,Products!A:I,9,FALSE),"")</f>
        <v>69.260000000000005</v>
      </c>
      <c r="U1293">
        <f t="shared" si="160"/>
        <v>2</v>
      </c>
      <c r="V1293" t="str">
        <f t="shared" si="161"/>
        <v>Yes</v>
      </c>
      <c r="W1293">
        <f t="shared" si="162"/>
        <v>2004</v>
      </c>
      <c r="X1293">
        <f t="shared" si="163"/>
        <v>4</v>
      </c>
      <c r="Y1293">
        <f>IFERROR(VLOOKUP(B1293,Products!A:I,8,FALSE),"")</f>
        <v>47.1</v>
      </c>
      <c r="Z1293">
        <f t="shared" si="164"/>
        <v>1620.58</v>
      </c>
      <c r="AA1293">
        <f t="shared" si="165"/>
        <v>32.335456475583854</v>
      </c>
      <c r="AB1293">
        <f t="shared" si="166"/>
        <v>0</v>
      </c>
      <c r="AC1293">
        <f t="shared" si="167"/>
        <v>395.9799999999999</v>
      </c>
    </row>
    <row r="1294" spans="1:29">
      <c r="A1294">
        <v>10237</v>
      </c>
      <c r="B1294" t="s">
        <v>217</v>
      </c>
      <c r="C1294">
        <v>26</v>
      </c>
      <c r="D1294">
        <v>35</v>
      </c>
      <c r="E1294">
        <v>2</v>
      </c>
      <c r="F1294" s="6">
        <f>IFERROR(VLOOKUP(A1294,Orders!A:B,2,FALSE),"")</f>
        <v>38082</v>
      </c>
      <c r="G1294" s="6">
        <f>IFERROR(VLOOKUP(A1294,Orders!A:C,3,FALSE),"")</f>
        <v>38089</v>
      </c>
      <c r="H1294" s="6">
        <f>IFERROR(VLOOKUP(A1294,Orders!A:D,4,FALSE),"")</f>
        <v>38087</v>
      </c>
      <c r="I1294" t="str">
        <f>IFERROR(VLOOKUP(A1294,Orders!A:E,5,FALSE),"")</f>
        <v>Shipped</v>
      </c>
      <c r="J1294">
        <f>IFERROR(VLOOKUP(A1294,Orders!A:G,7,FALSE),"")</f>
        <v>181</v>
      </c>
      <c r="K1294">
        <f>IFERROR(VLOOKUP(J1294,Customers!A:L,12,FALSE),"")</f>
        <v>1286</v>
      </c>
      <c r="L1294">
        <f>IFERROR(VLOOKUP(J1294,Customers!A:M,13,FALSE),"")</f>
        <v>76400</v>
      </c>
      <c r="M1294" t="str">
        <f>IFERROR(VLOOKUP(J1294,Customers!A:H,8,FALSE),"")</f>
        <v>NYC</v>
      </c>
      <c r="N1294">
        <f>IFERROR(VLOOKUP(K1294,Employees!A:F,6,FALSE),"")</f>
        <v>3</v>
      </c>
      <c r="O1294" t="str">
        <f>IFERROR(VLOOKUP(N1294,Offices!A:B,2,FALSE),"")</f>
        <v>NYC</v>
      </c>
      <c r="P1294" s="6">
        <f>IFERROR(VLOOKUP(J1294,Payments!A:C,3,FALSE),"")</f>
        <v>38102</v>
      </c>
      <c r="Q1294">
        <f>IFERROR(VLOOKUP(J1294,Payments!A:D,4,FALSE),"")</f>
        <v>22602.36</v>
      </c>
      <c r="R1294" t="str">
        <f>IFERROR(VLOOKUP(B1294,Products!A:C,3,FALSE),"")</f>
        <v>Motorcycles</v>
      </c>
      <c r="S1294">
        <f>IFERROR(VLOOKUP(B1294,Products!A:G,7,FALSE),"")</f>
        <v>9241</v>
      </c>
      <c r="T1294">
        <f>IFERROR(VLOOKUP(B1294,Products!A:I,9,FALSE),"")</f>
        <v>40.229999999999997</v>
      </c>
      <c r="U1294">
        <f t="shared" si="160"/>
        <v>2</v>
      </c>
      <c r="V1294" t="str">
        <f t="shared" si="161"/>
        <v>Yes</v>
      </c>
      <c r="W1294">
        <f t="shared" si="162"/>
        <v>2004</v>
      </c>
      <c r="X1294">
        <f t="shared" si="163"/>
        <v>4</v>
      </c>
      <c r="Y1294">
        <f>IFERROR(VLOOKUP(B1294,Products!A:I,8,FALSE),"")</f>
        <v>24.14</v>
      </c>
      <c r="Z1294">
        <f t="shared" si="164"/>
        <v>910</v>
      </c>
      <c r="AA1294">
        <f t="shared" si="165"/>
        <v>44.987572493786246</v>
      </c>
      <c r="AB1294">
        <f t="shared" si="166"/>
        <v>0</v>
      </c>
      <c r="AC1294">
        <f t="shared" si="167"/>
        <v>282.36</v>
      </c>
    </row>
    <row r="1295" spans="1:29">
      <c r="A1295">
        <v>10237</v>
      </c>
      <c r="B1295" t="s">
        <v>218</v>
      </c>
      <c r="C1295">
        <v>27</v>
      </c>
      <c r="D1295">
        <v>94.91</v>
      </c>
      <c r="E1295">
        <v>5</v>
      </c>
      <c r="F1295" s="6">
        <f>IFERROR(VLOOKUP(A1295,Orders!A:B,2,FALSE),"")</f>
        <v>38082</v>
      </c>
      <c r="G1295" s="6">
        <f>IFERROR(VLOOKUP(A1295,Orders!A:C,3,FALSE),"")</f>
        <v>38089</v>
      </c>
      <c r="H1295" s="6">
        <f>IFERROR(VLOOKUP(A1295,Orders!A:D,4,FALSE),"")</f>
        <v>38087</v>
      </c>
      <c r="I1295" t="str">
        <f>IFERROR(VLOOKUP(A1295,Orders!A:E,5,FALSE),"")</f>
        <v>Shipped</v>
      </c>
      <c r="J1295">
        <f>IFERROR(VLOOKUP(A1295,Orders!A:G,7,FALSE),"")</f>
        <v>181</v>
      </c>
      <c r="K1295">
        <f>IFERROR(VLOOKUP(J1295,Customers!A:L,12,FALSE),"")</f>
        <v>1286</v>
      </c>
      <c r="L1295">
        <f>IFERROR(VLOOKUP(J1295,Customers!A:M,13,FALSE),"")</f>
        <v>76400</v>
      </c>
      <c r="M1295" t="str">
        <f>IFERROR(VLOOKUP(J1295,Customers!A:H,8,FALSE),"")</f>
        <v>NYC</v>
      </c>
      <c r="N1295">
        <f>IFERROR(VLOOKUP(K1295,Employees!A:F,6,FALSE),"")</f>
        <v>3</v>
      </c>
      <c r="O1295" t="str">
        <f>IFERROR(VLOOKUP(N1295,Offices!A:B,2,FALSE),"")</f>
        <v>NYC</v>
      </c>
      <c r="P1295" s="6">
        <f>IFERROR(VLOOKUP(J1295,Payments!A:C,3,FALSE),"")</f>
        <v>38102</v>
      </c>
      <c r="Q1295">
        <f>IFERROR(VLOOKUP(J1295,Payments!A:D,4,FALSE),"")</f>
        <v>22602.36</v>
      </c>
      <c r="R1295" t="str">
        <f>IFERROR(VLOOKUP(B1295,Products!A:C,3,FALSE),"")</f>
        <v>Motorcycles</v>
      </c>
      <c r="S1295">
        <f>IFERROR(VLOOKUP(B1295,Products!A:G,7,FALSE),"")</f>
        <v>3341</v>
      </c>
      <c r="T1295">
        <f>IFERROR(VLOOKUP(B1295,Products!A:I,9,FALSE),"")</f>
        <v>102.05</v>
      </c>
      <c r="U1295">
        <f t="shared" si="160"/>
        <v>2</v>
      </c>
      <c r="V1295" t="str">
        <f t="shared" si="161"/>
        <v>Yes</v>
      </c>
      <c r="W1295">
        <f t="shared" si="162"/>
        <v>2004</v>
      </c>
      <c r="X1295">
        <f t="shared" si="163"/>
        <v>4</v>
      </c>
      <c r="Y1295">
        <f>IFERROR(VLOOKUP(B1295,Products!A:I,8,FALSE),"")</f>
        <v>56.13</v>
      </c>
      <c r="Z1295">
        <f t="shared" si="164"/>
        <v>2562.5699999999997</v>
      </c>
      <c r="AA1295">
        <f t="shared" si="165"/>
        <v>69.089613397470146</v>
      </c>
      <c r="AB1295">
        <f t="shared" si="166"/>
        <v>1</v>
      </c>
      <c r="AC1295">
        <f t="shared" si="167"/>
        <v>1047.06</v>
      </c>
    </row>
    <row r="1296" spans="1:29">
      <c r="A1296">
        <v>10237</v>
      </c>
      <c r="B1296" t="s">
        <v>219</v>
      </c>
      <c r="C1296">
        <v>20</v>
      </c>
      <c r="D1296">
        <v>78.92</v>
      </c>
      <c r="E1296">
        <v>3</v>
      </c>
      <c r="F1296" s="6">
        <f>IFERROR(VLOOKUP(A1296,Orders!A:B,2,FALSE),"")</f>
        <v>38082</v>
      </c>
      <c r="G1296" s="6">
        <f>IFERROR(VLOOKUP(A1296,Orders!A:C,3,FALSE),"")</f>
        <v>38089</v>
      </c>
      <c r="H1296" s="6">
        <f>IFERROR(VLOOKUP(A1296,Orders!A:D,4,FALSE),"")</f>
        <v>38087</v>
      </c>
      <c r="I1296" t="str">
        <f>IFERROR(VLOOKUP(A1296,Orders!A:E,5,FALSE),"")</f>
        <v>Shipped</v>
      </c>
      <c r="J1296">
        <f>IFERROR(VLOOKUP(A1296,Orders!A:G,7,FALSE),"")</f>
        <v>181</v>
      </c>
      <c r="K1296">
        <f>IFERROR(VLOOKUP(J1296,Customers!A:L,12,FALSE),"")</f>
        <v>1286</v>
      </c>
      <c r="L1296">
        <f>IFERROR(VLOOKUP(J1296,Customers!A:M,13,FALSE),"")</f>
        <v>76400</v>
      </c>
      <c r="M1296" t="str">
        <f>IFERROR(VLOOKUP(J1296,Customers!A:H,8,FALSE),"")</f>
        <v>NYC</v>
      </c>
      <c r="N1296">
        <f>IFERROR(VLOOKUP(K1296,Employees!A:F,6,FALSE),"")</f>
        <v>3</v>
      </c>
      <c r="O1296" t="str">
        <f>IFERROR(VLOOKUP(N1296,Offices!A:B,2,FALSE),"")</f>
        <v>NYC</v>
      </c>
      <c r="P1296" s="6">
        <f>IFERROR(VLOOKUP(J1296,Payments!A:C,3,FALSE),"")</f>
        <v>38102</v>
      </c>
      <c r="Q1296">
        <f>IFERROR(VLOOKUP(J1296,Payments!A:D,4,FALSE),"")</f>
        <v>22602.36</v>
      </c>
      <c r="R1296" t="str">
        <f>IFERROR(VLOOKUP(B1296,Products!A:C,3,FALSE),"")</f>
        <v>Motorcycles</v>
      </c>
      <c r="S1296">
        <f>IFERROR(VLOOKUP(B1296,Products!A:G,7,FALSE),"")</f>
        <v>600</v>
      </c>
      <c r="T1296">
        <f>IFERROR(VLOOKUP(B1296,Products!A:I,9,FALSE),"")</f>
        <v>81.36</v>
      </c>
      <c r="U1296">
        <f t="shared" si="160"/>
        <v>2</v>
      </c>
      <c r="V1296" t="str">
        <f t="shared" si="161"/>
        <v>Yes</v>
      </c>
      <c r="W1296">
        <f t="shared" si="162"/>
        <v>2004</v>
      </c>
      <c r="X1296">
        <f t="shared" si="163"/>
        <v>4</v>
      </c>
      <c r="Y1296">
        <f>IFERROR(VLOOKUP(B1296,Products!A:I,8,FALSE),"")</f>
        <v>34.17</v>
      </c>
      <c r="Z1296">
        <f t="shared" si="164"/>
        <v>1578.4</v>
      </c>
      <c r="AA1296">
        <f t="shared" si="165"/>
        <v>130.96283289435175</v>
      </c>
      <c r="AB1296">
        <f t="shared" si="166"/>
        <v>1</v>
      </c>
      <c r="AC1296">
        <f t="shared" si="167"/>
        <v>895</v>
      </c>
    </row>
    <row r="1297" spans="1:29">
      <c r="A1297">
        <v>10238</v>
      </c>
      <c r="B1297" t="s">
        <v>204</v>
      </c>
      <c r="C1297">
        <v>28</v>
      </c>
      <c r="D1297">
        <v>161.49</v>
      </c>
      <c r="E1297">
        <v>3</v>
      </c>
      <c r="F1297" s="6">
        <f>IFERROR(VLOOKUP(A1297,Orders!A:B,2,FALSE),"")</f>
        <v>38086</v>
      </c>
      <c r="G1297" s="6">
        <f>IFERROR(VLOOKUP(A1297,Orders!A:C,3,FALSE),"")</f>
        <v>38093</v>
      </c>
      <c r="H1297" s="6">
        <f>IFERROR(VLOOKUP(A1297,Orders!A:D,4,FALSE),"")</f>
        <v>38087</v>
      </c>
      <c r="I1297" t="str">
        <f>IFERROR(VLOOKUP(A1297,Orders!A:E,5,FALSE),"")</f>
        <v>Shipped</v>
      </c>
      <c r="J1297">
        <f>IFERROR(VLOOKUP(A1297,Orders!A:G,7,FALSE),"")</f>
        <v>145</v>
      </c>
      <c r="K1297">
        <f>IFERROR(VLOOKUP(J1297,Customers!A:L,12,FALSE),"")</f>
        <v>1401</v>
      </c>
      <c r="L1297">
        <f>IFERROR(VLOOKUP(J1297,Customers!A:M,13,FALSE),"")</f>
        <v>83400</v>
      </c>
      <c r="M1297" t="str">
        <f>IFERROR(VLOOKUP(J1297,Customers!A:H,8,FALSE),"")</f>
        <v>Kobenhavn</v>
      </c>
      <c r="N1297">
        <f>IFERROR(VLOOKUP(K1297,Employees!A:F,6,FALSE),"")</f>
        <v>4</v>
      </c>
      <c r="O1297" t="str">
        <f>IFERROR(VLOOKUP(N1297,Offices!A:B,2,FALSE),"")</f>
        <v>Paris</v>
      </c>
      <c r="P1297" s="6">
        <f>IFERROR(VLOOKUP(J1297,Payments!A:C,3,FALSE),"")</f>
        <v>38171</v>
      </c>
      <c r="Q1297">
        <f>IFERROR(VLOOKUP(J1297,Payments!A:D,4,FALSE),"")</f>
        <v>4710.7299999999996</v>
      </c>
      <c r="R1297" t="str">
        <f>IFERROR(VLOOKUP(B1297,Products!A:C,3,FALSE),"")</f>
        <v>Classic Cars</v>
      </c>
      <c r="S1297">
        <f>IFERROR(VLOOKUP(B1297,Products!A:G,7,FALSE),"")</f>
        <v>68</v>
      </c>
      <c r="T1297">
        <f>IFERROR(VLOOKUP(B1297,Products!A:I,9,FALSE),"")</f>
        <v>194.57</v>
      </c>
      <c r="U1297">
        <f t="shared" si="160"/>
        <v>6</v>
      </c>
      <c r="V1297" t="str">
        <f t="shared" si="161"/>
        <v>Yes</v>
      </c>
      <c r="W1297">
        <f t="shared" si="162"/>
        <v>2004</v>
      </c>
      <c r="X1297">
        <f t="shared" si="163"/>
        <v>4</v>
      </c>
      <c r="Y1297">
        <f>IFERROR(VLOOKUP(B1297,Products!A:I,8,FALSE),"")</f>
        <v>95.34</v>
      </c>
      <c r="Z1297">
        <f t="shared" si="164"/>
        <v>4521.72</v>
      </c>
      <c r="AA1297">
        <f t="shared" si="165"/>
        <v>69.383259911894285</v>
      </c>
      <c r="AB1297">
        <f t="shared" si="166"/>
        <v>1</v>
      </c>
      <c r="AC1297">
        <f t="shared" si="167"/>
        <v>1852.2000000000003</v>
      </c>
    </row>
    <row r="1298" spans="1:29">
      <c r="A1298">
        <v>10238</v>
      </c>
      <c r="B1298" t="s">
        <v>205</v>
      </c>
      <c r="C1298">
        <v>29</v>
      </c>
      <c r="D1298">
        <v>104.52</v>
      </c>
      <c r="E1298">
        <v>1</v>
      </c>
      <c r="F1298" s="6">
        <f>IFERROR(VLOOKUP(A1298,Orders!A:B,2,FALSE),"")</f>
        <v>38086</v>
      </c>
      <c r="G1298" s="6">
        <f>IFERROR(VLOOKUP(A1298,Orders!A:C,3,FALSE),"")</f>
        <v>38093</v>
      </c>
      <c r="H1298" s="6">
        <f>IFERROR(VLOOKUP(A1298,Orders!A:D,4,FALSE),"")</f>
        <v>38087</v>
      </c>
      <c r="I1298" t="str">
        <f>IFERROR(VLOOKUP(A1298,Orders!A:E,5,FALSE),"")</f>
        <v>Shipped</v>
      </c>
      <c r="J1298">
        <f>IFERROR(VLOOKUP(A1298,Orders!A:G,7,FALSE),"")</f>
        <v>145</v>
      </c>
      <c r="K1298">
        <f>IFERROR(VLOOKUP(J1298,Customers!A:L,12,FALSE),"")</f>
        <v>1401</v>
      </c>
      <c r="L1298">
        <f>IFERROR(VLOOKUP(J1298,Customers!A:M,13,FALSE),"")</f>
        <v>83400</v>
      </c>
      <c r="M1298" t="str">
        <f>IFERROR(VLOOKUP(J1298,Customers!A:H,8,FALSE),"")</f>
        <v>Kobenhavn</v>
      </c>
      <c r="N1298">
        <f>IFERROR(VLOOKUP(K1298,Employees!A:F,6,FALSE),"")</f>
        <v>4</v>
      </c>
      <c r="O1298" t="str">
        <f>IFERROR(VLOOKUP(N1298,Offices!A:B,2,FALSE),"")</f>
        <v>Paris</v>
      </c>
      <c r="P1298" s="6">
        <f>IFERROR(VLOOKUP(J1298,Payments!A:C,3,FALSE),"")</f>
        <v>38171</v>
      </c>
      <c r="Q1298">
        <f>IFERROR(VLOOKUP(J1298,Payments!A:D,4,FALSE),"")</f>
        <v>4710.7299999999996</v>
      </c>
      <c r="R1298" t="str">
        <f>IFERROR(VLOOKUP(B1298,Products!A:C,3,FALSE),"")</f>
        <v>Classic Cars</v>
      </c>
      <c r="S1298">
        <f>IFERROR(VLOOKUP(B1298,Products!A:G,7,FALSE),"")</f>
        <v>9123</v>
      </c>
      <c r="T1298">
        <f>IFERROR(VLOOKUP(B1298,Products!A:I,9,FALSE),"")</f>
        <v>117.44</v>
      </c>
      <c r="U1298">
        <f t="shared" si="160"/>
        <v>6</v>
      </c>
      <c r="V1298" t="str">
        <f t="shared" si="161"/>
        <v>Yes</v>
      </c>
      <c r="W1298">
        <f t="shared" si="162"/>
        <v>2004</v>
      </c>
      <c r="X1298">
        <f t="shared" si="163"/>
        <v>4</v>
      </c>
      <c r="Y1298">
        <f>IFERROR(VLOOKUP(B1298,Products!A:I,8,FALSE),"")</f>
        <v>75.16</v>
      </c>
      <c r="Z1298">
        <f t="shared" si="164"/>
        <v>3031.08</v>
      </c>
      <c r="AA1298">
        <f t="shared" si="165"/>
        <v>39.063331559340078</v>
      </c>
      <c r="AB1298">
        <f t="shared" si="166"/>
        <v>0</v>
      </c>
      <c r="AC1298">
        <f t="shared" si="167"/>
        <v>851.43999999999994</v>
      </c>
    </row>
    <row r="1299" spans="1:29">
      <c r="A1299">
        <v>10238</v>
      </c>
      <c r="B1299" t="s">
        <v>206</v>
      </c>
      <c r="C1299">
        <v>20</v>
      </c>
      <c r="D1299">
        <v>73.42</v>
      </c>
      <c r="E1299">
        <v>4</v>
      </c>
      <c r="F1299" s="6">
        <f>IFERROR(VLOOKUP(A1299,Orders!A:B,2,FALSE),"")</f>
        <v>38086</v>
      </c>
      <c r="G1299" s="6">
        <f>IFERROR(VLOOKUP(A1299,Orders!A:C,3,FALSE),"")</f>
        <v>38093</v>
      </c>
      <c r="H1299" s="6">
        <f>IFERROR(VLOOKUP(A1299,Orders!A:D,4,FALSE),"")</f>
        <v>38087</v>
      </c>
      <c r="I1299" t="str">
        <f>IFERROR(VLOOKUP(A1299,Orders!A:E,5,FALSE),"")</f>
        <v>Shipped</v>
      </c>
      <c r="J1299">
        <f>IFERROR(VLOOKUP(A1299,Orders!A:G,7,FALSE),"")</f>
        <v>145</v>
      </c>
      <c r="K1299">
        <f>IFERROR(VLOOKUP(J1299,Customers!A:L,12,FALSE),"")</f>
        <v>1401</v>
      </c>
      <c r="L1299">
        <f>IFERROR(VLOOKUP(J1299,Customers!A:M,13,FALSE),"")</f>
        <v>83400</v>
      </c>
      <c r="M1299" t="str">
        <f>IFERROR(VLOOKUP(J1299,Customers!A:H,8,FALSE),"")</f>
        <v>Kobenhavn</v>
      </c>
      <c r="N1299">
        <f>IFERROR(VLOOKUP(K1299,Employees!A:F,6,FALSE),"")</f>
        <v>4</v>
      </c>
      <c r="O1299" t="str">
        <f>IFERROR(VLOOKUP(N1299,Offices!A:B,2,FALSE),"")</f>
        <v>Paris</v>
      </c>
      <c r="P1299" s="6">
        <f>IFERROR(VLOOKUP(J1299,Payments!A:C,3,FALSE),"")</f>
        <v>38171</v>
      </c>
      <c r="Q1299">
        <f>IFERROR(VLOOKUP(J1299,Payments!A:D,4,FALSE),"")</f>
        <v>4710.7299999999996</v>
      </c>
      <c r="R1299" t="str">
        <f>IFERROR(VLOOKUP(B1299,Products!A:C,3,FALSE),"")</f>
        <v>Classic Cars</v>
      </c>
      <c r="S1299">
        <f>IFERROR(VLOOKUP(B1299,Products!A:G,7,FALSE),"")</f>
        <v>5663</v>
      </c>
      <c r="T1299">
        <f>IFERROR(VLOOKUP(B1299,Products!A:I,9,FALSE),"")</f>
        <v>79.8</v>
      </c>
      <c r="U1299">
        <f t="shared" si="160"/>
        <v>6</v>
      </c>
      <c r="V1299" t="str">
        <f t="shared" si="161"/>
        <v>Yes</v>
      </c>
      <c r="W1299">
        <f t="shared" si="162"/>
        <v>2004</v>
      </c>
      <c r="X1299">
        <f t="shared" si="163"/>
        <v>4</v>
      </c>
      <c r="Y1299">
        <f>IFERROR(VLOOKUP(B1299,Products!A:I,8,FALSE),"")</f>
        <v>31.92</v>
      </c>
      <c r="Z1299">
        <f t="shared" si="164"/>
        <v>1468.4</v>
      </c>
      <c r="AA1299">
        <f t="shared" si="165"/>
        <v>130.01253132832079</v>
      </c>
      <c r="AB1299">
        <f t="shared" si="166"/>
        <v>1</v>
      </c>
      <c r="AC1299">
        <f t="shared" si="167"/>
        <v>830</v>
      </c>
    </row>
    <row r="1300" spans="1:29">
      <c r="A1300">
        <v>10238</v>
      </c>
      <c r="B1300" t="s">
        <v>209</v>
      </c>
      <c r="C1300">
        <v>41</v>
      </c>
      <c r="D1300">
        <v>68.349999999999994</v>
      </c>
      <c r="E1300">
        <v>6</v>
      </c>
      <c r="F1300" s="6">
        <f>IFERROR(VLOOKUP(A1300,Orders!A:B,2,FALSE),"")</f>
        <v>38086</v>
      </c>
      <c r="G1300" s="6">
        <f>IFERROR(VLOOKUP(A1300,Orders!A:C,3,FALSE),"")</f>
        <v>38093</v>
      </c>
      <c r="H1300" s="6">
        <f>IFERROR(VLOOKUP(A1300,Orders!A:D,4,FALSE),"")</f>
        <v>38087</v>
      </c>
      <c r="I1300" t="str">
        <f>IFERROR(VLOOKUP(A1300,Orders!A:E,5,FALSE),"")</f>
        <v>Shipped</v>
      </c>
      <c r="J1300">
        <f>IFERROR(VLOOKUP(A1300,Orders!A:G,7,FALSE),"")</f>
        <v>145</v>
      </c>
      <c r="K1300">
        <f>IFERROR(VLOOKUP(J1300,Customers!A:L,12,FALSE),"")</f>
        <v>1401</v>
      </c>
      <c r="L1300">
        <f>IFERROR(VLOOKUP(J1300,Customers!A:M,13,FALSE),"")</f>
        <v>83400</v>
      </c>
      <c r="M1300" t="str">
        <f>IFERROR(VLOOKUP(J1300,Customers!A:H,8,FALSE),"")</f>
        <v>Kobenhavn</v>
      </c>
      <c r="N1300">
        <f>IFERROR(VLOOKUP(K1300,Employees!A:F,6,FALSE),"")</f>
        <v>4</v>
      </c>
      <c r="O1300" t="str">
        <f>IFERROR(VLOOKUP(N1300,Offices!A:B,2,FALSE),"")</f>
        <v>Paris</v>
      </c>
      <c r="P1300" s="6">
        <f>IFERROR(VLOOKUP(J1300,Payments!A:C,3,FALSE),"")</f>
        <v>38171</v>
      </c>
      <c r="Q1300">
        <f>IFERROR(VLOOKUP(J1300,Payments!A:D,4,FALSE),"")</f>
        <v>4710.7299999999996</v>
      </c>
      <c r="R1300" t="str">
        <f>IFERROR(VLOOKUP(B1300,Products!A:C,3,FALSE),"")</f>
        <v>Classic Cars</v>
      </c>
      <c r="S1300">
        <f>IFERROR(VLOOKUP(B1300,Products!A:G,7,FALSE),"")</f>
        <v>1917</v>
      </c>
      <c r="T1300">
        <f>IFERROR(VLOOKUP(B1300,Products!A:I,9,FALSE),"")</f>
        <v>80.41</v>
      </c>
      <c r="U1300">
        <f t="shared" si="160"/>
        <v>6</v>
      </c>
      <c r="V1300" t="str">
        <f t="shared" si="161"/>
        <v>Yes</v>
      </c>
      <c r="W1300">
        <f t="shared" si="162"/>
        <v>2004</v>
      </c>
      <c r="X1300">
        <f t="shared" si="163"/>
        <v>4</v>
      </c>
      <c r="Y1300">
        <f>IFERROR(VLOOKUP(B1300,Products!A:I,8,FALSE),"")</f>
        <v>49.05</v>
      </c>
      <c r="Z1300">
        <f t="shared" si="164"/>
        <v>2802.35</v>
      </c>
      <c r="AA1300">
        <f t="shared" si="165"/>
        <v>39.347604485219165</v>
      </c>
      <c r="AB1300">
        <f t="shared" si="166"/>
        <v>0</v>
      </c>
      <c r="AC1300">
        <f t="shared" si="167"/>
        <v>791.29999999999984</v>
      </c>
    </row>
    <row r="1301" spans="1:29">
      <c r="A1301">
        <v>10238</v>
      </c>
      <c r="B1301" t="s">
        <v>210</v>
      </c>
      <c r="C1301">
        <v>49</v>
      </c>
      <c r="D1301">
        <v>144.05000000000001</v>
      </c>
      <c r="E1301">
        <v>5</v>
      </c>
      <c r="F1301" s="6">
        <f>IFERROR(VLOOKUP(A1301,Orders!A:B,2,FALSE),"")</f>
        <v>38086</v>
      </c>
      <c r="G1301" s="6">
        <f>IFERROR(VLOOKUP(A1301,Orders!A:C,3,FALSE),"")</f>
        <v>38093</v>
      </c>
      <c r="H1301" s="6">
        <f>IFERROR(VLOOKUP(A1301,Orders!A:D,4,FALSE),"")</f>
        <v>38087</v>
      </c>
      <c r="I1301" t="str">
        <f>IFERROR(VLOOKUP(A1301,Orders!A:E,5,FALSE),"")</f>
        <v>Shipped</v>
      </c>
      <c r="J1301">
        <f>IFERROR(VLOOKUP(A1301,Orders!A:G,7,FALSE),"")</f>
        <v>145</v>
      </c>
      <c r="K1301">
        <f>IFERROR(VLOOKUP(J1301,Customers!A:L,12,FALSE),"")</f>
        <v>1401</v>
      </c>
      <c r="L1301">
        <f>IFERROR(VLOOKUP(J1301,Customers!A:M,13,FALSE),"")</f>
        <v>83400</v>
      </c>
      <c r="M1301" t="str">
        <f>IFERROR(VLOOKUP(J1301,Customers!A:H,8,FALSE),"")</f>
        <v>Kobenhavn</v>
      </c>
      <c r="N1301">
        <f>IFERROR(VLOOKUP(K1301,Employees!A:F,6,FALSE),"")</f>
        <v>4</v>
      </c>
      <c r="O1301" t="str">
        <f>IFERROR(VLOOKUP(N1301,Offices!A:B,2,FALSE),"")</f>
        <v>Paris</v>
      </c>
      <c r="P1301" s="6">
        <f>IFERROR(VLOOKUP(J1301,Payments!A:C,3,FALSE),"")</f>
        <v>38171</v>
      </c>
      <c r="Q1301">
        <f>IFERROR(VLOOKUP(J1301,Payments!A:D,4,FALSE),"")</f>
        <v>4710.7299999999996</v>
      </c>
      <c r="R1301" t="str">
        <f>IFERROR(VLOOKUP(B1301,Products!A:C,3,FALSE),"")</f>
        <v>Classic Cars</v>
      </c>
      <c r="S1301">
        <f>IFERROR(VLOOKUP(B1301,Products!A:G,7,FALSE),"")</f>
        <v>9127</v>
      </c>
      <c r="T1301">
        <f>IFERROR(VLOOKUP(B1301,Products!A:I,9,FALSE),"")</f>
        <v>146.99</v>
      </c>
      <c r="U1301">
        <f t="shared" si="160"/>
        <v>6</v>
      </c>
      <c r="V1301" t="str">
        <f t="shared" si="161"/>
        <v>Yes</v>
      </c>
      <c r="W1301">
        <f t="shared" si="162"/>
        <v>2004</v>
      </c>
      <c r="X1301">
        <f t="shared" si="163"/>
        <v>4</v>
      </c>
      <c r="Y1301">
        <f>IFERROR(VLOOKUP(B1301,Products!A:I,8,FALSE),"")</f>
        <v>73.489999999999995</v>
      </c>
      <c r="Z1301">
        <f t="shared" si="164"/>
        <v>7058.4500000000007</v>
      </c>
      <c r="AA1301">
        <f t="shared" si="165"/>
        <v>96.01306300176897</v>
      </c>
      <c r="AB1301">
        <f t="shared" si="166"/>
        <v>1</v>
      </c>
      <c r="AC1301">
        <f t="shared" si="167"/>
        <v>3457.440000000001</v>
      </c>
    </row>
    <row r="1302" spans="1:29">
      <c r="A1302">
        <v>10238</v>
      </c>
      <c r="B1302" t="s">
        <v>212</v>
      </c>
      <c r="C1302">
        <v>44</v>
      </c>
      <c r="D1302">
        <v>120.53</v>
      </c>
      <c r="E1302">
        <v>8</v>
      </c>
      <c r="F1302" s="6">
        <f>IFERROR(VLOOKUP(A1302,Orders!A:B,2,FALSE),"")</f>
        <v>38086</v>
      </c>
      <c r="G1302" s="6">
        <f>IFERROR(VLOOKUP(A1302,Orders!A:C,3,FALSE),"")</f>
        <v>38093</v>
      </c>
      <c r="H1302" s="6">
        <f>IFERROR(VLOOKUP(A1302,Orders!A:D,4,FALSE),"")</f>
        <v>38087</v>
      </c>
      <c r="I1302" t="str">
        <f>IFERROR(VLOOKUP(A1302,Orders!A:E,5,FALSE),"")</f>
        <v>Shipped</v>
      </c>
      <c r="J1302">
        <f>IFERROR(VLOOKUP(A1302,Orders!A:G,7,FALSE),"")</f>
        <v>145</v>
      </c>
      <c r="K1302">
        <f>IFERROR(VLOOKUP(J1302,Customers!A:L,12,FALSE),"")</f>
        <v>1401</v>
      </c>
      <c r="L1302">
        <f>IFERROR(VLOOKUP(J1302,Customers!A:M,13,FALSE),"")</f>
        <v>83400</v>
      </c>
      <c r="M1302" t="str">
        <f>IFERROR(VLOOKUP(J1302,Customers!A:H,8,FALSE),"")</f>
        <v>Kobenhavn</v>
      </c>
      <c r="N1302">
        <f>IFERROR(VLOOKUP(K1302,Employees!A:F,6,FALSE),"")</f>
        <v>4</v>
      </c>
      <c r="O1302" t="str">
        <f>IFERROR(VLOOKUP(N1302,Offices!A:B,2,FALSE),"")</f>
        <v>Paris</v>
      </c>
      <c r="P1302" s="6">
        <f>IFERROR(VLOOKUP(J1302,Payments!A:C,3,FALSE),"")</f>
        <v>38171</v>
      </c>
      <c r="Q1302">
        <f>IFERROR(VLOOKUP(J1302,Payments!A:D,4,FALSE),"")</f>
        <v>4710.7299999999996</v>
      </c>
      <c r="R1302" t="str">
        <f>IFERROR(VLOOKUP(B1302,Products!A:C,3,FALSE),"")</f>
        <v>Classic Cars</v>
      </c>
      <c r="S1302">
        <f>IFERROR(VLOOKUP(B1302,Products!A:G,7,FALSE),"")</f>
        <v>1249</v>
      </c>
      <c r="T1302">
        <f>IFERROR(VLOOKUP(B1302,Products!A:I,9,FALSE),"")</f>
        <v>148.80000000000001</v>
      </c>
      <c r="U1302">
        <f t="shared" si="160"/>
        <v>6</v>
      </c>
      <c r="V1302" t="str">
        <f t="shared" si="161"/>
        <v>Yes</v>
      </c>
      <c r="W1302">
        <f t="shared" si="162"/>
        <v>2004</v>
      </c>
      <c r="X1302">
        <f t="shared" si="163"/>
        <v>4</v>
      </c>
      <c r="Y1302">
        <f>IFERROR(VLOOKUP(B1302,Products!A:I,8,FALSE),"")</f>
        <v>69.930000000000007</v>
      </c>
      <c r="Z1302">
        <f t="shared" si="164"/>
        <v>5303.32</v>
      </c>
      <c r="AA1302">
        <f t="shared" si="165"/>
        <v>72.358072358072349</v>
      </c>
      <c r="AB1302">
        <f t="shared" si="166"/>
        <v>1</v>
      </c>
      <c r="AC1302">
        <f t="shared" si="167"/>
        <v>2226.3999999999996</v>
      </c>
    </row>
    <row r="1303" spans="1:29">
      <c r="A1303">
        <v>10238</v>
      </c>
      <c r="B1303" t="s">
        <v>214</v>
      </c>
      <c r="C1303">
        <v>47</v>
      </c>
      <c r="D1303">
        <v>53.88</v>
      </c>
      <c r="E1303">
        <v>2</v>
      </c>
      <c r="F1303" s="6">
        <f>IFERROR(VLOOKUP(A1303,Orders!A:B,2,FALSE),"")</f>
        <v>38086</v>
      </c>
      <c r="G1303" s="6">
        <f>IFERROR(VLOOKUP(A1303,Orders!A:C,3,FALSE),"")</f>
        <v>38093</v>
      </c>
      <c r="H1303" s="6">
        <f>IFERROR(VLOOKUP(A1303,Orders!A:D,4,FALSE),"")</f>
        <v>38087</v>
      </c>
      <c r="I1303" t="str">
        <f>IFERROR(VLOOKUP(A1303,Orders!A:E,5,FALSE),"")</f>
        <v>Shipped</v>
      </c>
      <c r="J1303">
        <f>IFERROR(VLOOKUP(A1303,Orders!A:G,7,FALSE),"")</f>
        <v>145</v>
      </c>
      <c r="K1303">
        <f>IFERROR(VLOOKUP(J1303,Customers!A:L,12,FALSE),"")</f>
        <v>1401</v>
      </c>
      <c r="L1303">
        <f>IFERROR(VLOOKUP(J1303,Customers!A:M,13,FALSE),"")</f>
        <v>83400</v>
      </c>
      <c r="M1303" t="str">
        <f>IFERROR(VLOOKUP(J1303,Customers!A:H,8,FALSE),"")</f>
        <v>Kobenhavn</v>
      </c>
      <c r="N1303">
        <f>IFERROR(VLOOKUP(K1303,Employees!A:F,6,FALSE),"")</f>
        <v>4</v>
      </c>
      <c r="O1303" t="str">
        <f>IFERROR(VLOOKUP(N1303,Offices!A:B,2,FALSE),"")</f>
        <v>Paris</v>
      </c>
      <c r="P1303" s="6">
        <f>IFERROR(VLOOKUP(J1303,Payments!A:C,3,FALSE),"")</f>
        <v>38171</v>
      </c>
      <c r="Q1303">
        <f>IFERROR(VLOOKUP(J1303,Payments!A:D,4,FALSE),"")</f>
        <v>4710.7299999999996</v>
      </c>
      <c r="R1303" t="str">
        <f>IFERROR(VLOOKUP(B1303,Products!A:C,3,FALSE),"")</f>
        <v>Classic Cars</v>
      </c>
      <c r="S1303">
        <f>IFERROR(VLOOKUP(B1303,Products!A:G,7,FALSE),"")</f>
        <v>7995</v>
      </c>
      <c r="T1303">
        <f>IFERROR(VLOOKUP(B1303,Products!A:I,9,FALSE),"")</f>
        <v>61.23</v>
      </c>
      <c r="U1303">
        <f t="shared" si="160"/>
        <v>6</v>
      </c>
      <c r="V1303" t="str">
        <f t="shared" si="161"/>
        <v>Yes</v>
      </c>
      <c r="W1303">
        <f t="shared" si="162"/>
        <v>2004</v>
      </c>
      <c r="X1303">
        <f t="shared" si="163"/>
        <v>4</v>
      </c>
      <c r="Y1303">
        <f>IFERROR(VLOOKUP(B1303,Products!A:I,8,FALSE),"")</f>
        <v>38.58</v>
      </c>
      <c r="Z1303">
        <f t="shared" si="164"/>
        <v>2532.36</v>
      </c>
      <c r="AA1303">
        <f t="shared" si="165"/>
        <v>39.657853810264399</v>
      </c>
      <c r="AB1303">
        <f t="shared" si="166"/>
        <v>0</v>
      </c>
      <c r="AC1303">
        <f t="shared" si="167"/>
        <v>719.10000000000025</v>
      </c>
    </row>
    <row r="1304" spans="1:29">
      <c r="A1304">
        <v>10238</v>
      </c>
      <c r="B1304" t="s">
        <v>216</v>
      </c>
      <c r="C1304">
        <v>22</v>
      </c>
      <c r="D1304">
        <v>67.91</v>
      </c>
      <c r="E1304">
        <v>7</v>
      </c>
      <c r="F1304" s="6">
        <f>IFERROR(VLOOKUP(A1304,Orders!A:B,2,FALSE),"")</f>
        <v>38086</v>
      </c>
      <c r="G1304" s="6">
        <f>IFERROR(VLOOKUP(A1304,Orders!A:C,3,FALSE),"")</f>
        <v>38093</v>
      </c>
      <c r="H1304" s="6">
        <f>IFERROR(VLOOKUP(A1304,Orders!A:D,4,FALSE),"")</f>
        <v>38087</v>
      </c>
      <c r="I1304" t="str">
        <f>IFERROR(VLOOKUP(A1304,Orders!A:E,5,FALSE),"")</f>
        <v>Shipped</v>
      </c>
      <c r="J1304">
        <f>IFERROR(VLOOKUP(A1304,Orders!A:G,7,FALSE),"")</f>
        <v>145</v>
      </c>
      <c r="K1304">
        <f>IFERROR(VLOOKUP(J1304,Customers!A:L,12,FALSE),"")</f>
        <v>1401</v>
      </c>
      <c r="L1304">
        <f>IFERROR(VLOOKUP(J1304,Customers!A:M,13,FALSE),"")</f>
        <v>83400</v>
      </c>
      <c r="M1304" t="str">
        <f>IFERROR(VLOOKUP(J1304,Customers!A:H,8,FALSE),"")</f>
        <v>Kobenhavn</v>
      </c>
      <c r="N1304">
        <f>IFERROR(VLOOKUP(K1304,Employees!A:F,6,FALSE),"")</f>
        <v>4</v>
      </c>
      <c r="O1304" t="str">
        <f>IFERROR(VLOOKUP(N1304,Offices!A:B,2,FALSE),"")</f>
        <v>Paris</v>
      </c>
      <c r="P1304" s="6">
        <f>IFERROR(VLOOKUP(J1304,Payments!A:C,3,FALSE),"")</f>
        <v>38171</v>
      </c>
      <c r="Q1304">
        <f>IFERROR(VLOOKUP(J1304,Payments!A:D,4,FALSE),"")</f>
        <v>4710.7299999999996</v>
      </c>
      <c r="R1304" t="str">
        <f>IFERROR(VLOOKUP(B1304,Products!A:C,3,FALSE),"")</f>
        <v>Classic Cars</v>
      </c>
      <c r="S1304">
        <f>IFERROR(VLOOKUP(B1304,Products!A:G,7,FALSE),"")</f>
        <v>7869</v>
      </c>
      <c r="T1304">
        <f>IFERROR(VLOOKUP(B1304,Products!A:I,9,FALSE),"")</f>
        <v>80.84</v>
      </c>
      <c r="U1304">
        <f t="shared" si="160"/>
        <v>6</v>
      </c>
      <c r="V1304" t="str">
        <f t="shared" si="161"/>
        <v>Yes</v>
      </c>
      <c r="W1304">
        <f t="shared" si="162"/>
        <v>2004</v>
      </c>
      <c r="X1304">
        <f t="shared" si="163"/>
        <v>4</v>
      </c>
      <c r="Y1304">
        <f>IFERROR(VLOOKUP(B1304,Products!A:I,8,FALSE),"")</f>
        <v>32.33</v>
      </c>
      <c r="Z1304">
        <f t="shared" si="164"/>
        <v>1494.02</v>
      </c>
      <c r="AA1304">
        <f t="shared" si="165"/>
        <v>110.0525827404887</v>
      </c>
      <c r="AB1304">
        <f t="shared" si="166"/>
        <v>1</v>
      </c>
      <c r="AC1304">
        <f t="shared" si="167"/>
        <v>782.76</v>
      </c>
    </row>
    <row r="1305" spans="1:29">
      <c r="A1305">
        <v>10239</v>
      </c>
      <c r="B1305" t="s">
        <v>207</v>
      </c>
      <c r="C1305">
        <v>21</v>
      </c>
      <c r="D1305">
        <v>100.19</v>
      </c>
      <c r="E1305">
        <v>5</v>
      </c>
      <c r="F1305" s="6">
        <f>IFERROR(VLOOKUP(A1305,Orders!A:B,2,FALSE),"")</f>
        <v>38089</v>
      </c>
      <c r="G1305" s="6">
        <f>IFERROR(VLOOKUP(A1305,Orders!A:C,3,FALSE),"")</f>
        <v>38098</v>
      </c>
      <c r="H1305" s="6">
        <f>IFERROR(VLOOKUP(A1305,Orders!A:D,4,FALSE),"")</f>
        <v>38094</v>
      </c>
      <c r="I1305" t="str">
        <f>IFERROR(VLOOKUP(A1305,Orders!A:E,5,FALSE),"")</f>
        <v>Shipped</v>
      </c>
      <c r="J1305">
        <f>IFERROR(VLOOKUP(A1305,Orders!A:G,7,FALSE),"")</f>
        <v>311</v>
      </c>
      <c r="K1305">
        <f>IFERROR(VLOOKUP(J1305,Customers!A:L,12,FALSE),"")</f>
        <v>1501</v>
      </c>
      <c r="L1305">
        <f>IFERROR(VLOOKUP(J1305,Customers!A:M,13,FALSE),"")</f>
        <v>90500</v>
      </c>
      <c r="M1305" t="str">
        <f>IFERROR(VLOOKUP(J1305,Customers!A:H,8,FALSE),"")</f>
        <v>Oulu</v>
      </c>
      <c r="N1305">
        <f>IFERROR(VLOOKUP(K1305,Employees!A:F,6,FALSE),"")</f>
        <v>7</v>
      </c>
      <c r="O1305" t="str">
        <f>IFERROR(VLOOKUP(N1305,Offices!A:B,2,FALSE),"")</f>
        <v>London</v>
      </c>
      <c r="P1305" s="6">
        <f>IFERROR(VLOOKUP(J1305,Payments!A:C,3,FALSE),"")</f>
        <v>38398</v>
      </c>
      <c r="Q1305">
        <f>IFERROR(VLOOKUP(J1305,Payments!A:D,4,FALSE),"")</f>
        <v>46770.52</v>
      </c>
      <c r="R1305" t="str">
        <f>IFERROR(VLOOKUP(B1305,Products!A:C,3,FALSE),"")</f>
        <v>Classic Cars</v>
      </c>
      <c r="S1305">
        <f>IFERROR(VLOOKUP(B1305,Products!A:G,7,FALSE),"")</f>
        <v>7323</v>
      </c>
      <c r="T1305">
        <f>IFERROR(VLOOKUP(B1305,Products!A:I,9,FALSE),"")</f>
        <v>115.16</v>
      </c>
      <c r="U1305">
        <f t="shared" si="160"/>
        <v>4</v>
      </c>
      <c r="V1305" t="str">
        <f t="shared" si="161"/>
        <v>Yes</v>
      </c>
      <c r="W1305">
        <f t="shared" si="162"/>
        <v>2004</v>
      </c>
      <c r="X1305">
        <f t="shared" si="163"/>
        <v>4</v>
      </c>
      <c r="Y1305">
        <f>IFERROR(VLOOKUP(B1305,Products!A:I,8,FALSE),"")</f>
        <v>58.73</v>
      </c>
      <c r="Z1305">
        <f t="shared" si="164"/>
        <v>2103.9899999999998</v>
      </c>
      <c r="AA1305">
        <f t="shared" si="165"/>
        <v>70.5942448493104</v>
      </c>
      <c r="AB1305">
        <f t="shared" si="166"/>
        <v>1</v>
      </c>
      <c r="AC1305">
        <f t="shared" si="167"/>
        <v>870.66</v>
      </c>
    </row>
    <row r="1306" spans="1:29">
      <c r="A1306">
        <v>10239</v>
      </c>
      <c r="B1306" t="s">
        <v>208</v>
      </c>
      <c r="C1306">
        <v>46</v>
      </c>
      <c r="D1306">
        <v>70.069999999999993</v>
      </c>
      <c r="E1306">
        <v>4</v>
      </c>
      <c r="F1306" s="6">
        <f>IFERROR(VLOOKUP(A1306,Orders!A:B,2,FALSE),"")</f>
        <v>38089</v>
      </c>
      <c r="G1306" s="6">
        <f>IFERROR(VLOOKUP(A1306,Orders!A:C,3,FALSE),"")</f>
        <v>38098</v>
      </c>
      <c r="H1306" s="6">
        <f>IFERROR(VLOOKUP(A1306,Orders!A:D,4,FALSE),"")</f>
        <v>38094</v>
      </c>
      <c r="I1306" t="str">
        <f>IFERROR(VLOOKUP(A1306,Orders!A:E,5,FALSE),"")</f>
        <v>Shipped</v>
      </c>
      <c r="J1306">
        <f>IFERROR(VLOOKUP(A1306,Orders!A:G,7,FALSE),"")</f>
        <v>311</v>
      </c>
      <c r="K1306">
        <f>IFERROR(VLOOKUP(J1306,Customers!A:L,12,FALSE),"")</f>
        <v>1501</v>
      </c>
      <c r="L1306">
        <f>IFERROR(VLOOKUP(J1306,Customers!A:M,13,FALSE),"")</f>
        <v>90500</v>
      </c>
      <c r="M1306" t="str">
        <f>IFERROR(VLOOKUP(J1306,Customers!A:H,8,FALSE),"")</f>
        <v>Oulu</v>
      </c>
      <c r="N1306">
        <f>IFERROR(VLOOKUP(K1306,Employees!A:F,6,FALSE),"")</f>
        <v>7</v>
      </c>
      <c r="O1306" t="str">
        <f>IFERROR(VLOOKUP(N1306,Offices!A:B,2,FALSE),"")</f>
        <v>London</v>
      </c>
      <c r="P1306" s="6">
        <f>IFERROR(VLOOKUP(J1306,Payments!A:C,3,FALSE),"")</f>
        <v>38398</v>
      </c>
      <c r="Q1306">
        <f>IFERROR(VLOOKUP(J1306,Payments!A:D,4,FALSE),"")</f>
        <v>46770.52</v>
      </c>
      <c r="R1306" t="str">
        <f>IFERROR(VLOOKUP(B1306,Products!A:C,3,FALSE),"")</f>
        <v>Classic Cars</v>
      </c>
      <c r="S1306">
        <f>IFERROR(VLOOKUP(B1306,Products!A:G,7,FALSE),"")</f>
        <v>8826</v>
      </c>
      <c r="T1306">
        <f>IFERROR(VLOOKUP(B1306,Products!A:I,9,FALSE),"")</f>
        <v>77</v>
      </c>
      <c r="U1306">
        <f t="shared" si="160"/>
        <v>4</v>
      </c>
      <c r="V1306" t="str">
        <f t="shared" si="161"/>
        <v>Yes</v>
      </c>
      <c r="W1306">
        <f t="shared" si="162"/>
        <v>2004</v>
      </c>
      <c r="X1306">
        <f t="shared" si="163"/>
        <v>4</v>
      </c>
      <c r="Y1306">
        <f>IFERROR(VLOOKUP(B1306,Products!A:I,8,FALSE),"")</f>
        <v>53.9</v>
      </c>
      <c r="Z1306">
        <f t="shared" si="164"/>
        <v>3223.22</v>
      </c>
      <c r="AA1306">
        <f t="shared" si="165"/>
        <v>29.999999999999993</v>
      </c>
      <c r="AB1306">
        <f t="shared" si="166"/>
        <v>0</v>
      </c>
      <c r="AC1306">
        <f t="shared" si="167"/>
        <v>743.81999999999971</v>
      </c>
    </row>
    <row r="1307" spans="1:29">
      <c r="A1307">
        <v>10239</v>
      </c>
      <c r="B1307" t="s">
        <v>154</v>
      </c>
      <c r="C1307">
        <v>47</v>
      </c>
      <c r="D1307">
        <v>135.47</v>
      </c>
      <c r="E1307">
        <v>1</v>
      </c>
      <c r="F1307" s="6">
        <f>IFERROR(VLOOKUP(A1307,Orders!A:B,2,FALSE),"")</f>
        <v>38089</v>
      </c>
      <c r="G1307" s="6">
        <f>IFERROR(VLOOKUP(A1307,Orders!A:C,3,FALSE),"")</f>
        <v>38098</v>
      </c>
      <c r="H1307" s="6">
        <f>IFERROR(VLOOKUP(A1307,Orders!A:D,4,FALSE),"")</f>
        <v>38094</v>
      </c>
      <c r="I1307" t="str">
        <f>IFERROR(VLOOKUP(A1307,Orders!A:E,5,FALSE),"")</f>
        <v>Shipped</v>
      </c>
      <c r="J1307">
        <f>IFERROR(VLOOKUP(A1307,Orders!A:G,7,FALSE),"")</f>
        <v>311</v>
      </c>
      <c r="K1307">
        <f>IFERROR(VLOOKUP(J1307,Customers!A:L,12,FALSE),"")</f>
        <v>1501</v>
      </c>
      <c r="L1307">
        <f>IFERROR(VLOOKUP(J1307,Customers!A:M,13,FALSE),"")</f>
        <v>90500</v>
      </c>
      <c r="M1307" t="str">
        <f>IFERROR(VLOOKUP(J1307,Customers!A:H,8,FALSE),"")</f>
        <v>Oulu</v>
      </c>
      <c r="N1307">
        <f>IFERROR(VLOOKUP(K1307,Employees!A:F,6,FALSE),"")</f>
        <v>7</v>
      </c>
      <c r="O1307" t="str">
        <f>IFERROR(VLOOKUP(N1307,Offices!A:B,2,FALSE),"")</f>
        <v>London</v>
      </c>
      <c r="P1307" s="6">
        <f>IFERROR(VLOOKUP(J1307,Payments!A:C,3,FALSE),"")</f>
        <v>38398</v>
      </c>
      <c r="Q1307">
        <f>IFERROR(VLOOKUP(J1307,Payments!A:D,4,FALSE),"")</f>
        <v>46770.52</v>
      </c>
      <c r="R1307" t="str">
        <f>IFERROR(VLOOKUP(B1307,Products!A:C,3,FALSE),"")</f>
        <v>Classic Cars</v>
      </c>
      <c r="S1307">
        <f>IFERROR(VLOOKUP(B1307,Products!A:G,7,FALSE),"")</f>
        <v>8347</v>
      </c>
      <c r="T1307">
        <f>IFERROR(VLOOKUP(B1307,Products!A:I,9,FALSE),"")</f>
        <v>169.34</v>
      </c>
      <c r="U1307">
        <f t="shared" si="160"/>
        <v>4</v>
      </c>
      <c r="V1307" t="str">
        <f t="shared" si="161"/>
        <v>Yes</v>
      </c>
      <c r="W1307">
        <f t="shared" si="162"/>
        <v>2004</v>
      </c>
      <c r="X1307">
        <f t="shared" si="163"/>
        <v>4</v>
      </c>
      <c r="Y1307">
        <f>IFERROR(VLOOKUP(B1307,Products!A:I,8,FALSE),"")</f>
        <v>77.900000000000006</v>
      </c>
      <c r="Z1307">
        <f t="shared" si="164"/>
        <v>6367.09</v>
      </c>
      <c r="AA1307">
        <f t="shared" si="165"/>
        <v>73.902439024390233</v>
      </c>
      <c r="AB1307">
        <f t="shared" si="166"/>
        <v>1</v>
      </c>
      <c r="AC1307">
        <f t="shared" si="167"/>
        <v>2705.7899999999995</v>
      </c>
    </row>
    <row r="1308" spans="1:29">
      <c r="A1308">
        <v>10239</v>
      </c>
      <c r="B1308" t="s">
        <v>224</v>
      </c>
      <c r="C1308">
        <v>20</v>
      </c>
      <c r="D1308">
        <v>32.47</v>
      </c>
      <c r="E1308">
        <v>2</v>
      </c>
      <c r="F1308" s="6">
        <f>IFERROR(VLOOKUP(A1308,Orders!A:B,2,FALSE),"")</f>
        <v>38089</v>
      </c>
      <c r="G1308" s="6">
        <f>IFERROR(VLOOKUP(A1308,Orders!A:C,3,FALSE),"")</f>
        <v>38098</v>
      </c>
      <c r="H1308" s="6">
        <f>IFERROR(VLOOKUP(A1308,Orders!A:D,4,FALSE),"")</f>
        <v>38094</v>
      </c>
      <c r="I1308" t="str">
        <f>IFERROR(VLOOKUP(A1308,Orders!A:E,5,FALSE),"")</f>
        <v>Shipped</v>
      </c>
      <c r="J1308">
        <f>IFERROR(VLOOKUP(A1308,Orders!A:G,7,FALSE),"")</f>
        <v>311</v>
      </c>
      <c r="K1308">
        <f>IFERROR(VLOOKUP(J1308,Customers!A:L,12,FALSE),"")</f>
        <v>1501</v>
      </c>
      <c r="L1308">
        <f>IFERROR(VLOOKUP(J1308,Customers!A:M,13,FALSE),"")</f>
        <v>90500</v>
      </c>
      <c r="M1308" t="str">
        <f>IFERROR(VLOOKUP(J1308,Customers!A:H,8,FALSE),"")</f>
        <v>Oulu</v>
      </c>
      <c r="N1308">
        <f>IFERROR(VLOOKUP(K1308,Employees!A:F,6,FALSE),"")</f>
        <v>7</v>
      </c>
      <c r="O1308" t="str">
        <f>IFERROR(VLOOKUP(N1308,Offices!A:B,2,FALSE),"")</f>
        <v>London</v>
      </c>
      <c r="P1308" s="6">
        <f>IFERROR(VLOOKUP(J1308,Payments!A:C,3,FALSE),"")</f>
        <v>38398</v>
      </c>
      <c r="Q1308">
        <f>IFERROR(VLOOKUP(J1308,Payments!A:D,4,FALSE),"")</f>
        <v>46770.52</v>
      </c>
      <c r="R1308" t="str">
        <f>IFERROR(VLOOKUP(B1308,Products!A:C,3,FALSE),"")</f>
        <v>Classic Cars</v>
      </c>
      <c r="S1308">
        <f>IFERROR(VLOOKUP(B1308,Products!A:G,7,FALSE),"")</f>
        <v>7723</v>
      </c>
      <c r="T1308">
        <f>IFERROR(VLOOKUP(B1308,Products!A:I,9,FALSE),"")</f>
        <v>37.76</v>
      </c>
      <c r="U1308">
        <f t="shared" si="160"/>
        <v>4</v>
      </c>
      <c r="V1308" t="str">
        <f t="shared" si="161"/>
        <v>Yes</v>
      </c>
      <c r="W1308">
        <f t="shared" si="162"/>
        <v>2004</v>
      </c>
      <c r="X1308">
        <f t="shared" si="163"/>
        <v>4</v>
      </c>
      <c r="Y1308">
        <f>IFERROR(VLOOKUP(B1308,Products!A:I,8,FALSE),"")</f>
        <v>16.239999999999998</v>
      </c>
      <c r="Z1308">
        <f t="shared" si="164"/>
        <v>649.4</v>
      </c>
      <c r="AA1308">
        <f t="shared" si="165"/>
        <v>99.938423645320213</v>
      </c>
      <c r="AB1308">
        <f t="shared" si="166"/>
        <v>1</v>
      </c>
      <c r="AC1308">
        <f t="shared" si="167"/>
        <v>324.60000000000002</v>
      </c>
    </row>
    <row r="1309" spans="1:29">
      <c r="A1309">
        <v>10239</v>
      </c>
      <c r="B1309" t="s">
        <v>215</v>
      </c>
      <c r="C1309">
        <v>29</v>
      </c>
      <c r="D1309">
        <v>133.41</v>
      </c>
      <c r="E1309">
        <v>3</v>
      </c>
      <c r="F1309" s="6">
        <f>IFERROR(VLOOKUP(A1309,Orders!A:B,2,FALSE),"")</f>
        <v>38089</v>
      </c>
      <c r="G1309" s="6">
        <f>IFERROR(VLOOKUP(A1309,Orders!A:C,3,FALSE),"")</f>
        <v>38098</v>
      </c>
      <c r="H1309" s="6">
        <f>IFERROR(VLOOKUP(A1309,Orders!A:D,4,FALSE),"")</f>
        <v>38094</v>
      </c>
      <c r="I1309" t="str">
        <f>IFERROR(VLOOKUP(A1309,Orders!A:E,5,FALSE),"")</f>
        <v>Shipped</v>
      </c>
      <c r="J1309">
        <f>IFERROR(VLOOKUP(A1309,Orders!A:G,7,FALSE),"")</f>
        <v>311</v>
      </c>
      <c r="K1309">
        <f>IFERROR(VLOOKUP(J1309,Customers!A:L,12,FALSE),"")</f>
        <v>1501</v>
      </c>
      <c r="L1309">
        <f>IFERROR(VLOOKUP(J1309,Customers!A:M,13,FALSE),"")</f>
        <v>90500</v>
      </c>
      <c r="M1309" t="str">
        <f>IFERROR(VLOOKUP(J1309,Customers!A:H,8,FALSE),"")</f>
        <v>Oulu</v>
      </c>
      <c r="N1309">
        <f>IFERROR(VLOOKUP(K1309,Employees!A:F,6,FALSE),"")</f>
        <v>7</v>
      </c>
      <c r="O1309" t="str">
        <f>IFERROR(VLOOKUP(N1309,Offices!A:B,2,FALSE),"")</f>
        <v>London</v>
      </c>
      <c r="P1309" s="6">
        <f>IFERROR(VLOOKUP(J1309,Payments!A:C,3,FALSE),"")</f>
        <v>38398</v>
      </c>
      <c r="Q1309">
        <f>IFERROR(VLOOKUP(J1309,Payments!A:D,4,FALSE),"")</f>
        <v>46770.52</v>
      </c>
      <c r="R1309" t="str">
        <f>IFERROR(VLOOKUP(B1309,Products!A:C,3,FALSE),"")</f>
        <v>Classic Cars</v>
      </c>
      <c r="S1309">
        <f>IFERROR(VLOOKUP(B1309,Products!A:G,7,FALSE),"")</f>
        <v>6600</v>
      </c>
      <c r="T1309">
        <f>IFERROR(VLOOKUP(B1309,Products!A:I,9,FALSE),"")</f>
        <v>140.43</v>
      </c>
      <c r="U1309">
        <f t="shared" si="160"/>
        <v>4</v>
      </c>
      <c r="V1309" t="str">
        <f t="shared" si="161"/>
        <v>Yes</v>
      </c>
      <c r="W1309">
        <f t="shared" si="162"/>
        <v>2004</v>
      </c>
      <c r="X1309">
        <f t="shared" si="163"/>
        <v>4</v>
      </c>
      <c r="Y1309">
        <f>IFERROR(VLOOKUP(B1309,Products!A:I,8,FALSE),"")</f>
        <v>98.3</v>
      </c>
      <c r="Z1309">
        <f t="shared" si="164"/>
        <v>3868.89</v>
      </c>
      <c r="AA1309">
        <f t="shared" si="165"/>
        <v>35.717192268565618</v>
      </c>
      <c r="AB1309">
        <f t="shared" si="166"/>
        <v>0</v>
      </c>
      <c r="AC1309">
        <f t="shared" si="167"/>
        <v>1018.1899999999999</v>
      </c>
    </row>
    <row r="1310" spans="1:29">
      <c r="A1310">
        <v>10240</v>
      </c>
      <c r="B1310" t="s">
        <v>220</v>
      </c>
      <c r="C1310">
        <v>41</v>
      </c>
      <c r="D1310">
        <v>125.97</v>
      </c>
      <c r="E1310">
        <v>3</v>
      </c>
      <c r="F1310" s="6">
        <f>IFERROR(VLOOKUP(A1310,Orders!A:B,2,FALSE),"")</f>
        <v>38090</v>
      </c>
      <c r="G1310" s="6">
        <f>IFERROR(VLOOKUP(A1310,Orders!A:C,3,FALSE),"")</f>
        <v>38097</v>
      </c>
      <c r="H1310" s="6">
        <f>IFERROR(VLOOKUP(A1310,Orders!A:D,4,FALSE),"")</f>
        <v>38097</v>
      </c>
      <c r="I1310" t="str">
        <f>IFERROR(VLOOKUP(A1310,Orders!A:E,5,FALSE),"")</f>
        <v>Shipped</v>
      </c>
      <c r="J1310">
        <f>IFERROR(VLOOKUP(A1310,Orders!A:G,7,FALSE),"")</f>
        <v>177</v>
      </c>
      <c r="K1310">
        <f>IFERROR(VLOOKUP(J1310,Customers!A:L,12,FALSE),"")</f>
        <v>1621</v>
      </c>
      <c r="L1310">
        <f>IFERROR(VLOOKUP(J1310,Customers!A:M,13,FALSE),"")</f>
        <v>81200</v>
      </c>
      <c r="M1310" t="str">
        <f>IFERROR(VLOOKUP(J1310,Customers!A:H,8,FALSE),"")</f>
        <v>Kita-ku</v>
      </c>
      <c r="N1310">
        <f>IFERROR(VLOOKUP(K1310,Employees!A:F,6,FALSE),"")</f>
        <v>5</v>
      </c>
      <c r="O1310" t="str">
        <f>IFERROR(VLOOKUP(N1310,Offices!A:B,2,FALSE),"")</f>
        <v>Tokyo</v>
      </c>
      <c r="P1310" s="6">
        <f>IFERROR(VLOOKUP(J1310,Payments!A:C,3,FALSE),"")</f>
        <v>38094</v>
      </c>
      <c r="Q1310">
        <f>IFERROR(VLOOKUP(J1310,Payments!A:D,4,FALSE),"")</f>
        <v>15183.63</v>
      </c>
      <c r="R1310" t="str">
        <f>IFERROR(VLOOKUP(B1310,Products!A:C,3,FALSE),"")</f>
        <v>Classic Cars</v>
      </c>
      <c r="S1310">
        <f>IFERROR(VLOOKUP(B1310,Products!A:G,7,FALSE),"")</f>
        <v>3975</v>
      </c>
      <c r="T1310">
        <f>IFERROR(VLOOKUP(B1310,Products!A:I,9,FALSE),"")</f>
        <v>141.54</v>
      </c>
      <c r="U1310">
        <f t="shared" si="160"/>
        <v>0</v>
      </c>
      <c r="V1310" t="str">
        <f t="shared" si="161"/>
        <v>Yes</v>
      </c>
      <c r="W1310">
        <f t="shared" si="162"/>
        <v>2004</v>
      </c>
      <c r="X1310">
        <f t="shared" si="163"/>
        <v>4</v>
      </c>
      <c r="Y1310">
        <f>IFERROR(VLOOKUP(B1310,Products!A:I,8,FALSE),"")</f>
        <v>83.51</v>
      </c>
      <c r="Z1310">
        <f t="shared" si="164"/>
        <v>5164.7699999999995</v>
      </c>
      <c r="AA1310">
        <f t="shared" si="165"/>
        <v>50.844210274218646</v>
      </c>
      <c r="AB1310">
        <f t="shared" si="166"/>
        <v>0</v>
      </c>
      <c r="AC1310">
        <f t="shared" si="167"/>
        <v>1740.8599999999997</v>
      </c>
    </row>
    <row r="1311" spans="1:29">
      <c r="A1311">
        <v>10240</v>
      </c>
      <c r="B1311" t="s">
        <v>221</v>
      </c>
      <c r="C1311">
        <v>37</v>
      </c>
      <c r="D1311">
        <v>136.56</v>
      </c>
      <c r="E1311">
        <v>2</v>
      </c>
      <c r="F1311" s="6">
        <f>IFERROR(VLOOKUP(A1311,Orders!A:B,2,FALSE),"")</f>
        <v>38090</v>
      </c>
      <c r="G1311" s="6">
        <f>IFERROR(VLOOKUP(A1311,Orders!A:C,3,FALSE),"")</f>
        <v>38097</v>
      </c>
      <c r="H1311" s="6">
        <f>IFERROR(VLOOKUP(A1311,Orders!A:D,4,FALSE),"")</f>
        <v>38097</v>
      </c>
      <c r="I1311" t="str">
        <f>IFERROR(VLOOKUP(A1311,Orders!A:E,5,FALSE),"")</f>
        <v>Shipped</v>
      </c>
      <c r="J1311">
        <f>IFERROR(VLOOKUP(A1311,Orders!A:G,7,FALSE),"")</f>
        <v>177</v>
      </c>
      <c r="K1311">
        <f>IFERROR(VLOOKUP(J1311,Customers!A:L,12,FALSE),"")</f>
        <v>1621</v>
      </c>
      <c r="L1311">
        <f>IFERROR(VLOOKUP(J1311,Customers!A:M,13,FALSE),"")</f>
        <v>81200</v>
      </c>
      <c r="M1311" t="str">
        <f>IFERROR(VLOOKUP(J1311,Customers!A:H,8,FALSE),"")</f>
        <v>Kita-ku</v>
      </c>
      <c r="N1311">
        <f>IFERROR(VLOOKUP(K1311,Employees!A:F,6,FALSE),"")</f>
        <v>5</v>
      </c>
      <c r="O1311" t="str">
        <f>IFERROR(VLOOKUP(N1311,Offices!A:B,2,FALSE),"")</f>
        <v>Tokyo</v>
      </c>
      <c r="P1311" s="6">
        <f>IFERROR(VLOOKUP(J1311,Payments!A:C,3,FALSE),"")</f>
        <v>38094</v>
      </c>
      <c r="Q1311">
        <f>IFERROR(VLOOKUP(J1311,Payments!A:D,4,FALSE),"")</f>
        <v>15183.63</v>
      </c>
      <c r="R1311" t="str">
        <f>IFERROR(VLOOKUP(B1311,Products!A:C,3,FALSE),"")</f>
        <v>Classic Cars</v>
      </c>
      <c r="S1311">
        <f>IFERROR(VLOOKUP(B1311,Products!A:G,7,FALSE),"")</f>
        <v>9772</v>
      </c>
      <c r="T1311">
        <f>IFERROR(VLOOKUP(B1311,Products!A:I,9,FALSE),"")</f>
        <v>142.25</v>
      </c>
      <c r="U1311">
        <f t="shared" si="160"/>
        <v>0</v>
      </c>
      <c r="V1311" t="str">
        <f t="shared" si="161"/>
        <v>Yes</v>
      </c>
      <c r="W1311">
        <f t="shared" si="162"/>
        <v>2004</v>
      </c>
      <c r="X1311">
        <f t="shared" si="163"/>
        <v>4</v>
      </c>
      <c r="Y1311">
        <f>IFERROR(VLOOKUP(B1311,Products!A:I,8,FALSE),"")</f>
        <v>93.89</v>
      </c>
      <c r="Z1311">
        <f t="shared" si="164"/>
        <v>5052.72</v>
      </c>
      <c r="AA1311">
        <f t="shared" si="165"/>
        <v>45.446799446160405</v>
      </c>
      <c r="AB1311">
        <f t="shared" si="166"/>
        <v>0</v>
      </c>
      <c r="AC1311">
        <f t="shared" si="167"/>
        <v>1578.79</v>
      </c>
    </row>
    <row r="1312" spans="1:29">
      <c r="A1312">
        <v>10240</v>
      </c>
      <c r="B1312" t="s">
        <v>223</v>
      </c>
      <c r="C1312">
        <v>37</v>
      </c>
      <c r="D1312">
        <v>134.22</v>
      </c>
      <c r="E1312">
        <v>1</v>
      </c>
      <c r="F1312" s="6">
        <f>IFERROR(VLOOKUP(A1312,Orders!A:B,2,FALSE),"")</f>
        <v>38090</v>
      </c>
      <c r="G1312" s="6">
        <f>IFERROR(VLOOKUP(A1312,Orders!A:C,3,FALSE),"")</f>
        <v>38097</v>
      </c>
      <c r="H1312" s="6">
        <f>IFERROR(VLOOKUP(A1312,Orders!A:D,4,FALSE),"")</f>
        <v>38097</v>
      </c>
      <c r="I1312" t="str">
        <f>IFERROR(VLOOKUP(A1312,Orders!A:E,5,FALSE),"")</f>
        <v>Shipped</v>
      </c>
      <c r="J1312">
        <f>IFERROR(VLOOKUP(A1312,Orders!A:G,7,FALSE),"")</f>
        <v>177</v>
      </c>
      <c r="K1312">
        <f>IFERROR(VLOOKUP(J1312,Customers!A:L,12,FALSE),"")</f>
        <v>1621</v>
      </c>
      <c r="L1312">
        <f>IFERROR(VLOOKUP(J1312,Customers!A:M,13,FALSE),"")</f>
        <v>81200</v>
      </c>
      <c r="M1312" t="str">
        <f>IFERROR(VLOOKUP(J1312,Customers!A:H,8,FALSE),"")</f>
        <v>Kita-ku</v>
      </c>
      <c r="N1312">
        <f>IFERROR(VLOOKUP(K1312,Employees!A:F,6,FALSE),"")</f>
        <v>5</v>
      </c>
      <c r="O1312" t="str">
        <f>IFERROR(VLOOKUP(N1312,Offices!A:B,2,FALSE),"")</f>
        <v>Tokyo</v>
      </c>
      <c r="P1312" s="6">
        <f>IFERROR(VLOOKUP(J1312,Payments!A:C,3,FALSE),"")</f>
        <v>38094</v>
      </c>
      <c r="Q1312">
        <f>IFERROR(VLOOKUP(J1312,Payments!A:D,4,FALSE),"")</f>
        <v>15183.63</v>
      </c>
      <c r="R1312" t="str">
        <f>IFERROR(VLOOKUP(B1312,Products!A:C,3,FALSE),"")</f>
        <v>Classic Cars</v>
      </c>
      <c r="S1312">
        <f>IFERROR(VLOOKUP(B1312,Products!A:G,7,FALSE),"")</f>
        <v>8990</v>
      </c>
      <c r="T1312">
        <f>IFERROR(VLOOKUP(B1312,Products!A:I,9,FALSE),"")</f>
        <v>141.28</v>
      </c>
      <c r="U1312">
        <f t="shared" si="160"/>
        <v>0</v>
      </c>
      <c r="V1312" t="str">
        <f t="shared" si="161"/>
        <v>Yes</v>
      </c>
      <c r="W1312">
        <f t="shared" si="162"/>
        <v>2004</v>
      </c>
      <c r="X1312">
        <f t="shared" si="163"/>
        <v>4</v>
      </c>
      <c r="Y1312">
        <f>IFERROR(VLOOKUP(B1312,Products!A:I,8,FALSE),"")</f>
        <v>62.16</v>
      </c>
      <c r="Z1312">
        <f t="shared" si="164"/>
        <v>4966.1400000000003</v>
      </c>
      <c r="AA1312">
        <f t="shared" si="165"/>
        <v>115.92664092664093</v>
      </c>
      <c r="AB1312">
        <f t="shared" si="166"/>
        <v>1</v>
      </c>
      <c r="AC1312">
        <f t="shared" si="167"/>
        <v>2666.2200000000003</v>
      </c>
    </row>
    <row r="1313" spans="1:29">
      <c r="A1313">
        <v>10241</v>
      </c>
      <c r="B1313" t="s">
        <v>225</v>
      </c>
      <c r="C1313">
        <v>21</v>
      </c>
      <c r="D1313">
        <v>119.46</v>
      </c>
      <c r="E1313">
        <v>11</v>
      </c>
      <c r="F1313" s="6">
        <f>IFERROR(VLOOKUP(A1313,Orders!A:B,2,FALSE),"")</f>
        <v>38090</v>
      </c>
      <c r="G1313" s="6">
        <f>IFERROR(VLOOKUP(A1313,Orders!A:C,3,FALSE),"")</f>
        <v>38097</v>
      </c>
      <c r="H1313" s="6">
        <f>IFERROR(VLOOKUP(A1313,Orders!A:D,4,FALSE),"")</f>
        <v>38096</v>
      </c>
      <c r="I1313" t="str">
        <f>IFERROR(VLOOKUP(A1313,Orders!A:E,5,FALSE),"")</f>
        <v>Shipped</v>
      </c>
      <c r="J1313">
        <f>IFERROR(VLOOKUP(A1313,Orders!A:G,7,FALSE),"")</f>
        <v>209</v>
      </c>
      <c r="K1313">
        <f>IFERROR(VLOOKUP(J1313,Customers!A:L,12,FALSE),"")</f>
        <v>1370</v>
      </c>
      <c r="L1313">
        <f>IFERROR(VLOOKUP(J1313,Customers!A:M,13,FALSE),"")</f>
        <v>53800</v>
      </c>
      <c r="M1313" t="str">
        <f>IFERROR(VLOOKUP(J1313,Customers!A:H,8,FALSE),"")</f>
        <v>Strasbourg</v>
      </c>
      <c r="N1313">
        <f>IFERROR(VLOOKUP(K1313,Employees!A:F,6,FALSE),"")</f>
        <v>4</v>
      </c>
      <c r="O1313" t="str">
        <f>IFERROR(VLOOKUP(N1313,Offices!A:B,2,FALSE),"")</f>
        <v>Paris</v>
      </c>
      <c r="P1313" s="6">
        <f>IFERROR(VLOOKUP(J1313,Payments!A:C,3,FALSE),"")</f>
        <v>38475</v>
      </c>
      <c r="Q1313">
        <f>IFERROR(VLOOKUP(J1313,Payments!A:D,4,FALSE),"")</f>
        <v>35157.75</v>
      </c>
      <c r="R1313" t="str">
        <f>IFERROR(VLOOKUP(B1313,Products!A:C,3,FALSE),"")</f>
        <v>Classic Cars</v>
      </c>
      <c r="S1313">
        <f>IFERROR(VLOOKUP(B1313,Products!A:G,7,FALSE),"")</f>
        <v>9042</v>
      </c>
      <c r="T1313">
        <f>IFERROR(VLOOKUP(B1313,Products!A:I,9,FALSE),"")</f>
        <v>124.44</v>
      </c>
      <c r="U1313">
        <f t="shared" si="160"/>
        <v>1</v>
      </c>
      <c r="V1313" t="str">
        <f t="shared" si="161"/>
        <v>Yes</v>
      </c>
      <c r="W1313">
        <f t="shared" si="162"/>
        <v>2004</v>
      </c>
      <c r="X1313">
        <f t="shared" si="163"/>
        <v>4</v>
      </c>
      <c r="Y1313">
        <f>IFERROR(VLOOKUP(B1313,Products!A:I,8,FALSE),"")</f>
        <v>65.959999999999994</v>
      </c>
      <c r="Z1313">
        <f t="shared" si="164"/>
        <v>2508.66</v>
      </c>
      <c r="AA1313">
        <f t="shared" si="165"/>
        <v>81.109763493026094</v>
      </c>
      <c r="AB1313">
        <f t="shared" si="166"/>
        <v>1</v>
      </c>
      <c r="AC1313">
        <f t="shared" si="167"/>
        <v>1123.5</v>
      </c>
    </row>
    <row r="1314" spans="1:29">
      <c r="A1314">
        <v>10241</v>
      </c>
      <c r="B1314" t="s">
        <v>124</v>
      </c>
      <c r="C1314">
        <v>41</v>
      </c>
      <c r="D1314">
        <v>153</v>
      </c>
      <c r="E1314">
        <v>2</v>
      </c>
      <c r="F1314" s="6">
        <f>IFERROR(VLOOKUP(A1314,Orders!A:B,2,FALSE),"")</f>
        <v>38090</v>
      </c>
      <c r="G1314" s="6">
        <f>IFERROR(VLOOKUP(A1314,Orders!A:C,3,FALSE),"")</f>
        <v>38097</v>
      </c>
      <c r="H1314" s="6">
        <f>IFERROR(VLOOKUP(A1314,Orders!A:D,4,FALSE),"")</f>
        <v>38096</v>
      </c>
      <c r="I1314" t="str">
        <f>IFERROR(VLOOKUP(A1314,Orders!A:E,5,FALSE),"")</f>
        <v>Shipped</v>
      </c>
      <c r="J1314">
        <f>IFERROR(VLOOKUP(A1314,Orders!A:G,7,FALSE),"")</f>
        <v>209</v>
      </c>
      <c r="K1314">
        <f>IFERROR(VLOOKUP(J1314,Customers!A:L,12,FALSE),"")</f>
        <v>1370</v>
      </c>
      <c r="L1314">
        <f>IFERROR(VLOOKUP(J1314,Customers!A:M,13,FALSE),"")</f>
        <v>53800</v>
      </c>
      <c r="M1314" t="str">
        <f>IFERROR(VLOOKUP(J1314,Customers!A:H,8,FALSE),"")</f>
        <v>Strasbourg</v>
      </c>
      <c r="N1314">
        <f>IFERROR(VLOOKUP(K1314,Employees!A:F,6,FALSE),"")</f>
        <v>4</v>
      </c>
      <c r="O1314" t="str">
        <f>IFERROR(VLOOKUP(N1314,Offices!A:B,2,FALSE),"")</f>
        <v>Paris</v>
      </c>
      <c r="P1314" s="6">
        <f>IFERROR(VLOOKUP(J1314,Payments!A:C,3,FALSE),"")</f>
        <v>38475</v>
      </c>
      <c r="Q1314">
        <f>IFERROR(VLOOKUP(J1314,Payments!A:D,4,FALSE),"")</f>
        <v>35157.75</v>
      </c>
      <c r="R1314" t="str">
        <f>IFERROR(VLOOKUP(B1314,Products!A:C,3,FALSE),"")</f>
        <v>Vintage Cars</v>
      </c>
      <c r="S1314">
        <f>IFERROR(VLOOKUP(B1314,Products!A:G,7,FALSE),"")</f>
        <v>2724</v>
      </c>
      <c r="T1314">
        <f>IFERROR(VLOOKUP(B1314,Products!A:I,9,FALSE),"")</f>
        <v>170</v>
      </c>
      <c r="U1314">
        <f t="shared" si="160"/>
        <v>1</v>
      </c>
      <c r="V1314" t="str">
        <f t="shared" si="161"/>
        <v>Yes</v>
      </c>
      <c r="W1314">
        <f t="shared" si="162"/>
        <v>2004</v>
      </c>
      <c r="X1314">
        <f t="shared" si="163"/>
        <v>4</v>
      </c>
      <c r="Y1314">
        <f>IFERROR(VLOOKUP(B1314,Products!A:I,8,FALSE),"")</f>
        <v>86.7</v>
      </c>
      <c r="Z1314">
        <f t="shared" si="164"/>
        <v>6273</v>
      </c>
      <c r="AA1314">
        <f t="shared" si="165"/>
        <v>76.470588235294116</v>
      </c>
      <c r="AB1314">
        <f t="shared" si="166"/>
        <v>1</v>
      </c>
      <c r="AC1314">
        <f t="shared" si="167"/>
        <v>2718.2999999999997</v>
      </c>
    </row>
    <row r="1315" spans="1:29">
      <c r="A1315">
        <v>10241</v>
      </c>
      <c r="B1315" t="s">
        <v>125</v>
      </c>
      <c r="C1315">
        <v>33</v>
      </c>
      <c r="D1315">
        <v>55.7</v>
      </c>
      <c r="E1315">
        <v>1</v>
      </c>
      <c r="F1315" s="6">
        <f>IFERROR(VLOOKUP(A1315,Orders!A:B,2,FALSE),"")</f>
        <v>38090</v>
      </c>
      <c r="G1315" s="6">
        <f>IFERROR(VLOOKUP(A1315,Orders!A:C,3,FALSE),"")</f>
        <v>38097</v>
      </c>
      <c r="H1315" s="6">
        <f>IFERROR(VLOOKUP(A1315,Orders!A:D,4,FALSE),"")</f>
        <v>38096</v>
      </c>
      <c r="I1315" t="str">
        <f>IFERROR(VLOOKUP(A1315,Orders!A:E,5,FALSE),"")</f>
        <v>Shipped</v>
      </c>
      <c r="J1315">
        <f>IFERROR(VLOOKUP(A1315,Orders!A:G,7,FALSE),"")</f>
        <v>209</v>
      </c>
      <c r="K1315">
        <f>IFERROR(VLOOKUP(J1315,Customers!A:L,12,FALSE),"")</f>
        <v>1370</v>
      </c>
      <c r="L1315">
        <f>IFERROR(VLOOKUP(J1315,Customers!A:M,13,FALSE),"")</f>
        <v>53800</v>
      </c>
      <c r="M1315" t="str">
        <f>IFERROR(VLOOKUP(J1315,Customers!A:H,8,FALSE),"")</f>
        <v>Strasbourg</v>
      </c>
      <c r="N1315">
        <f>IFERROR(VLOOKUP(K1315,Employees!A:F,6,FALSE),"")</f>
        <v>4</v>
      </c>
      <c r="O1315" t="str">
        <f>IFERROR(VLOOKUP(N1315,Offices!A:B,2,FALSE),"")</f>
        <v>Paris</v>
      </c>
      <c r="P1315" s="6">
        <f>IFERROR(VLOOKUP(J1315,Payments!A:C,3,FALSE),"")</f>
        <v>38475</v>
      </c>
      <c r="Q1315">
        <f>IFERROR(VLOOKUP(J1315,Payments!A:D,4,FALSE),"")</f>
        <v>35157.75</v>
      </c>
      <c r="R1315" t="str">
        <f>IFERROR(VLOOKUP(B1315,Products!A:C,3,FALSE),"")</f>
        <v>Vintage Cars</v>
      </c>
      <c r="S1315">
        <f>IFERROR(VLOOKUP(B1315,Products!A:G,7,FALSE),"")</f>
        <v>540</v>
      </c>
      <c r="T1315">
        <f>IFERROR(VLOOKUP(B1315,Products!A:I,9,FALSE),"")</f>
        <v>60.54</v>
      </c>
      <c r="U1315">
        <f t="shared" si="160"/>
        <v>1</v>
      </c>
      <c r="V1315" t="str">
        <f t="shared" si="161"/>
        <v>Yes</v>
      </c>
      <c r="W1315">
        <f t="shared" si="162"/>
        <v>2004</v>
      </c>
      <c r="X1315">
        <f t="shared" si="163"/>
        <v>4</v>
      </c>
      <c r="Y1315">
        <f>IFERROR(VLOOKUP(B1315,Products!A:I,8,FALSE),"")</f>
        <v>33.299999999999997</v>
      </c>
      <c r="Z1315">
        <f t="shared" si="164"/>
        <v>1838.1000000000001</v>
      </c>
      <c r="AA1315">
        <f t="shared" si="165"/>
        <v>67.2672672672673</v>
      </c>
      <c r="AB1315">
        <f t="shared" si="166"/>
        <v>1</v>
      </c>
      <c r="AC1315">
        <f t="shared" si="167"/>
        <v>739.20000000000016</v>
      </c>
    </row>
    <row r="1316" spans="1:29">
      <c r="A1316">
        <v>10241</v>
      </c>
      <c r="B1316" t="s">
        <v>222</v>
      </c>
      <c r="C1316">
        <v>44</v>
      </c>
      <c r="D1316">
        <v>126.72</v>
      </c>
      <c r="E1316">
        <v>12</v>
      </c>
      <c r="F1316" s="6">
        <f>IFERROR(VLOOKUP(A1316,Orders!A:B,2,FALSE),"")</f>
        <v>38090</v>
      </c>
      <c r="G1316" s="6">
        <f>IFERROR(VLOOKUP(A1316,Orders!A:C,3,FALSE),"")</f>
        <v>38097</v>
      </c>
      <c r="H1316" s="6">
        <f>IFERROR(VLOOKUP(A1316,Orders!A:D,4,FALSE),"")</f>
        <v>38096</v>
      </c>
      <c r="I1316" t="str">
        <f>IFERROR(VLOOKUP(A1316,Orders!A:E,5,FALSE),"")</f>
        <v>Shipped</v>
      </c>
      <c r="J1316">
        <f>IFERROR(VLOOKUP(A1316,Orders!A:G,7,FALSE),"")</f>
        <v>209</v>
      </c>
      <c r="K1316">
        <f>IFERROR(VLOOKUP(J1316,Customers!A:L,12,FALSE),"")</f>
        <v>1370</v>
      </c>
      <c r="L1316">
        <f>IFERROR(VLOOKUP(J1316,Customers!A:M,13,FALSE),"")</f>
        <v>53800</v>
      </c>
      <c r="M1316" t="str">
        <f>IFERROR(VLOOKUP(J1316,Customers!A:H,8,FALSE),"")</f>
        <v>Strasbourg</v>
      </c>
      <c r="N1316">
        <f>IFERROR(VLOOKUP(K1316,Employees!A:F,6,FALSE),"")</f>
        <v>4</v>
      </c>
      <c r="O1316" t="str">
        <f>IFERROR(VLOOKUP(N1316,Offices!A:B,2,FALSE),"")</f>
        <v>Paris</v>
      </c>
      <c r="P1316" s="6">
        <f>IFERROR(VLOOKUP(J1316,Payments!A:C,3,FALSE),"")</f>
        <v>38475</v>
      </c>
      <c r="Q1316">
        <f>IFERROR(VLOOKUP(J1316,Payments!A:D,4,FALSE),"")</f>
        <v>35157.75</v>
      </c>
      <c r="R1316" t="str">
        <f>IFERROR(VLOOKUP(B1316,Products!A:C,3,FALSE),"")</f>
        <v>Classic Cars</v>
      </c>
      <c r="S1316">
        <f>IFERROR(VLOOKUP(B1316,Products!A:G,7,FALSE),"")</f>
        <v>8164</v>
      </c>
      <c r="T1316">
        <f>IFERROR(VLOOKUP(B1316,Products!A:I,9,FALSE),"")</f>
        <v>132</v>
      </c>
      <c r="U1316">
        <f t="shared" si="160"/>
        <v>1</v>
      </c>
      <c r="V1316" t="str">
        <f t="shared" si="161"/>
        <v>Yes</v>
      </c>
      <c r="W1316">
        <f t="shared" si="162"/>
        <v>2004</v>
      </c>
      <c r="X1316">
        <f t="shared" si="163"/>
        <v>4</v>
      </c>
      <c r="Y1316">
        <f>IFERROR(VLOOKUP(B1316,Products!A:I,8,FALSE),"")</f>
        <v>56.76</v>
      </c>
      <c r="Z1316">
        <f t="shared" si="164"/>
        <v>5575.68</v>
      </c>
      <c r="AA1316">
        <f t="shared" si="165"/>
        <v>123.25581395348838</v>
      </c>
      <c r="AB1316">
        <f t="shared" si="166"/>
        <v>1</v>
      </c>
      <c r="AC1316">
        <f t="shared" si="167"/>
        <v>3078.2400000000002</v>
      </c>
    </row>
    <row r="1317" spans="1:29">
      <c r="A1317">
        <v>10241</v>
      </c>
      <c r="B1317" t="s">
        <v>126</v>
      </c>
      <c r="C1317">
        <v>42</v>
      </c>
      <c r="D1317">
        <v>77.31</v>
      </c>
      <c r="E1317">
        <v>3</v>
      </c>
      <c r="F1317" s="6">
        <f>IFERROR(VLOOKUP(A1317,Orders!A:B,2,FALSE),"")</f>
        <v>38090</v>
      </c>
      <c r="G1317" s="6">
        <f>IFERROR(VLOOKUP(A1317,Orders!A:C,3,FALSE),"")</f>
        <v>38097</v>
      </c>
      <c r="H1317" s="6">
        <f>IFERROR(VLOOKUP(A1317,Orders!A:D,4,FALSE),"")</f>
        <v>38096</v>
      </c>
      <c r="I1317" t="str">
        <f>IFERROR(VLOOKUP(A1317,Orders!A:E,5,FALSE),"")</f>
        <v>Shipped</v>
      </c>
      <c r="J1317">
        <f>IFERROR(VLOOKUP(A1317,Orders!A:G,7,FALSE),"")</f>
        <v>209</v>
      </c>
      <c r="K1317">
        <f>IFERROR(VLOOKUP(J1317,Customers!A:L,12,FALSE),"")</f>
        <v>1370</v>
      </c>
      <c r="L1317">
        <f>IFERROR(VLOOKUP(J1317,Customers!A:M,13,FALSE),"")</f>
        <v>53800</v>
      </c>
      <c r="M1317" t="str">
        <f>IFERROR(VLOOKUP(J1317,Customers!A:H,8,FALSE),"")</f>
        <v>Strasbourg</v>
      </c>
      <c r="N1317">
        <f>IFERROR(VLOOKUP(K1317,Employees!A:F,6,FALSE),"")</f>
        <v>4</v>
      </c>
      <c r="O1317" t="str">
        <f>IFERROR(VLOOKUP(N1317,Offices!A:B,2,FALSE),"")</f>
        <v>Paris</v>
      </c>
      <c r="P1317" s="6">
        <f>IFERROR(VLOOKUP(J1317,Payments!A:C,3,FALSE),"")</f>
        <v>38475</v>
      </c>
      <c r="Q1317">
        <f>IFERROR(VLOOKUP(J1317,Payments!A:D,4,FALSE),"")</f>
        <v>35157.75</v>
      </c>
      <c r="R1317" t="str">
        <f>IFERROR(VLOOKUP(B1317,Products!A:C,3,FALSE),"")</f>
        <v>Vintage Cars</v>
      </c>
      <c r="S1317">
        <f>IFERROR(VLOOKUP(B1317,Products!A:G,7,FALSE),"")</f>
        <v>6553</v>
      </c>
      <c r="T1317">
        <f>IFERROR(VLOOKUP(B1317,Products!A:I,9,FALSE),"")</f>
        <v>92.03</v>
      </c>
      <c r="U1317">
        <f t="shared" si="160"/>
        <v>1</v>
      </c>
      <c r="V1317" t="str">
        <f t="shared" si="161"/>
        <v>Yes</v>
      </c>
      <c r="W1317">
        <f t="shared" si="162"/>
        <v>2004</v>
      </c>
      <c r="X1317">
        <f t="shared" si="163"/>
        <v>4</v>
      </c>
      <c r="Y1317">
        <f>IFERROR(VLOOKUP(B1317,Products!A:I,8,FALSE),"")</f>
        <v>43.26</v>
      </c>
      <c r="Z1317">
        <f t="shared" si="164"/>
        <v>3247.02</v>
      </c>
      <c r="AA1317">
        <f t="shared" si="165"/>
        <v>78.710124826629695</v>
      </c>
      <c r="AB1317">
        <f t="shared" si="166"/>
        <v>1</v>
      </c>
      <c r="AC1317">
        <f t="shared" si="167"/>
        <v>1430.1000000000001</v>
      </c>
    </row>
    <row r="1318" spans="1:29">
      <c r="A1318">
        <v>10241</v>
      </c>
      <c r="B1318" t="s">
        <v>226</v>
      </c>
      <c r="C1318">
        <v>30</v>
      </c>
      <c r="D1318">
        <v>62.72</v>
      </c>
      <c r="E1318">
        <v>4</v>
      </c>
      <c r="F1318" s="6">
        <f>IFERROR(VLOOKUP(A1318,Orders!A:B,2,FALSE),"")</f>
        <v>38090</v>
      </c>
      <c r="G1318" s="6">
        <f>IFERROR(VLOOKUP(A1318,Orders!A:C,3,FALSE),"")</f>
        <v>38097</v>
      </c>
      <c r="H1318" s="6">
        <f>IFERROR(VLOOKUP(A1318,Orders!A:D,4,FALSE),"")</f>
        <v>38096</v>
      </c>
      <c r="I1318" t="str">
        <f>IFERROR(VLOOKUP(A1318,Orders!A:E,5,FALSE),"")</f>
        <v>Shipped</v>
      </c>
      <c r="J1318">
        <f>IFERROR(VLOOKUP(A1318,Orders!A:G,7,FALSE),"")</f>
        <v>209</v>
      </c>
      <c r="K1318">
        <f>IFERROR(VLOOKUP(J1318,Customers!A:L,12,FALSE),"")</f>
        <v>1370</v>
      </c>
      <c r="L1318">
        <f>IFERROR(VLOOKUP(J1318,Customers!A:M,13,FALSE),"")</f>
        <v>53800</v>
      </c>
      <c r="M1318" t="str">
        <f>IFERROR(VLOOKUP(J1318,Customers!A:H,8,FALSE),"")</f>
        <v>Strasbourg</v>
      </c>
      <c r="N1318">
        <f>IFERROR(VLOOKUP(K1318,Employees!A:F,6,FALSE),"")</f>
        <v>4</v>
      </c>
      <c r="O1318" t="str">
        <f>IFERROR(VLOOKUP(N1318,Offices!A:B,2,FALSE),"")</f>
        <v>Paris</v>
      </c>
      <c r="P1318" s="6">
        <f>IFERROR(VLOOKUP(J1318,Payments!A:C,3,FALSE),"")</f>
        <v>38475</v>
      </c>
      <c r="Q1318">
        <f>IFERROR(VLOOKUP(J1318,Payments!A:D,4,FALSE),"")</f>
        <v>35157.75</v>
      </c>
      <c r="R1318" t="str">
        <f>IFERROR(VLOOKUP(B1318,Products!A:C,3,FALSE),"")</f>
        <v>Classic Cars</v>
      </c>
      <c r="S1318">
        <f>IFERROR(VLOOKUP(B1318,Products!A:G,7,FALSE),"")</f>
        <v>3209</v>
      </c>
      <c r="T1318">
        <f>IFERROR(VLOOKUP(B1318,Products!A:I,9,FALSE),"")</f>
        <v>71.27</v>
      </c>
      <c r="U1318">
        <f t="shared" si="160"/>
        <v>1</v>
      </c>
      <c r="V1318" t="str">
        <f t="shared" si="161"/>
        <v>Yes</v>
      </c>
      <c r="W1318">
        <f t="shared" si="162"/>
        <v>2004</v>
      </c>
      <c r="X1318">
        <f t="shared" si="163"/>
        <v>4</v>
      </c>
      <c r="Y1318">
        <f>IFERROR(VLOOKUP(B1318,Products!A:I,8,FALSE),"")</f>
        <v>34.21</v>
      </c>
      <c r="Z1318">
        <f t="shared" si="164"/>
        <v>1881.6</v>
      </c>
      <c r="AA1318">
        <f t="shared" si="165"/>
        <v>83.338205203156974</v>
      </c>
      <c r="AB1318">
        <f t="shared" si="166"/>
        <v>1</v>
      </c>
      <c r="AC1318">
        <f t="shared" si="167"/>
        <v>855.3</v>
      </c>
    </row>
    <row r="1319" spans="1:29">
      <c r="A1319">
        <v>10241</v>
      </c>
      <c r="B1319" t="s">
        <v>227</v>
      </c>
      <c r="C1319">
        <v>22</v>
      </c>
      <c r="D1319">
        <v>72.02</v>
      </c>
      <c r="E1319">
        <v>8</v>
      </c>
      <c r="F1319" s="6">
        <f>IFERROR(VLOOKUP(A1319,Orders!A:B,2,FALSE),"")</f>
        <v>38090</v>
      </c>
      <c r="G1319" s="6">
        <f>IFERROR(VLOOKUP(A1319,Orders!A:C,3,FALSE),"")</f>
        <v>38097</v>
      </c>
      <c r="H1319" s="6">
        <f>IFERROR(VLOOKUP(A1319,Orders!A:D,4,FALSE),"")</f>
        <v>38096</v>
      </c>
      <c r="I1319" t="str">
        <f>IFERROR(VLOOKUP(A1319,Orders!A:E,5,FALSE),"")</f>
        <v>Shipped</v>
      </c>
      <c r="J1319">
        <f>IFERROR(VLOOKUP(A1319,Orders!A:G,7,FALSE),"")</f>
        <v>209</v>
      </c>
      <c r="K1319">
        <f>IFERROR(VLOOKUP(J1319,Customers!A:L,12,FALSE),"")</f>
        <v>1370</v>
      </c>
      <c r="L1319">
        <f>IFERROR(VLOOKUP(J1319,Customers!A:M,13,FALSE),"")</f>
        <v>53800</v>
      </c>
      <c r="M1319" t="str">
        <f>IFERROR(VLOOKUP(J1319,Customers!A:H,8,FALSE),"")</f>
        <v>Strasbourg</v>
      </c>
      <c r="N1319">
        <f>IFERROR(VLOOKUP(K1319,Employees!A:F,6,FALSE),"")</f>
        <v>4</v>
      </c>
      <c r="O1319" t="str">
        <f>IFERROR(VLOOKUP(N1319,Offices!A:B,2,FALSE),"")</f>
        <v>Paris</v>
      </c>
      <c r="P1319" s="6">
        <f>IFERROR(VLOOKUP(J1319,Payments!A:C,3,FALSE),"")</f>
        <v>38475</v>
      </c>
      <c r="Q1319">
        <f>IFERROR(VLOOKUP(J1319,Payments!A:D,4,FALSE),"")</f>
        <v>35157.75</v>
      </c>
      <c r="R1319" t="str">
        <f>IFERROR(VLOOKUP(B1319,Products!A:C,3,FALSE),"")</f>
        <v>Classic Cars</v>
      </c>
      <c r="S1319">
        <f>IFERROR(VLOOKUP(B1319,Products!A:G,7,FALSE),"")</f>
        <v>1005</v>
      </c>
      <c r="T1319">
        <f>IFERROR(VLOOKUP(B1319,Products!A:I,9,FALSE),"")</f>
        <v>73.489999999999995</v>
      </c>
      <c r="U1319">
        <f t="shared" si="160"/>
        <v>1</v>
      </c>
      <c r="V1319" t="str">
        <f t="shared" si="161"/>
        <v>Yes</v>
      </c>
      <c r="W1319">
        <f t="shared" si="162"/>
        <v>2004</v>
      </c>
      <c r="X1319">
        <f t="shared" si="163"/>
        <v>4</v>
      </c>
      <c r="Y1319">
        <f>IFERROR(VLOOKUP(B1319,Products!A:I,8,FALSE),"")</f>
        <v>49.24</v>
      </c>
      <c r="Z1319">
        <f t="shared" si="164"/>
        <v>1584.4399999999998</v>
      </c>
      <c r="AA1319">
        <f t="shared" si="165"/>
        <v>46.263200649878137</v>
      </c>
      <c r="AB1319">
        <f t="shared" si="166"/>
        <v>0</v>
      </c>
      <c r="AC1319">
        <f t="shared" si="167"/>
        <v>501.15999999999985</v>
      </c>
    </row>
    <row r="1320" spans="1:29">
      <c r="A1320">
        <v>10241</v>
      </c>
      <c r="B1320" t="s">
        <v>228</v>
      </c>
      <c r="C1320">
        <v>21</v>
      </c>
      <c r="D1320">
        <v>47.29</v>
      </c>
      <c r="E1320">
        <v>10</v>
      </c>
      <c r="F1320" s="6">
        <f>IFERROR(VLOOKUP(A1320,Orders!A:B,2,FALSE),"")</f>
        <v>38090</v>
      </c>
      <c r="G1320" s="6">
        <f>IFERROR(VLOOKUP(A1320,Orders!A:C,3,FALSE),"")</f>
        <v>38097</v>
      </c>
      <c r="H1320" s="6">
        <f>IFERROR(VLOOKUP(A1320,Orders!A:D,4,FALSE),"")</f>
        <v>38096</v>
      </c>
      <c r="I1320" t="str">
        <f>IFERROR(VLOOKUP(A1320,Orders!A:E,5,FALSE),"")</f>
        <v>Shipped</v>
      </c>
      <c r="J1320">
        <f>IFERROR(VLOOKUP(A1320,Orders!A:G,7,FALSE),"")</f>
        <v>209</v>
      </c>
      <c r="K1320">
        <f>IFERROR(VLOOKUP(J1320,Customers!A:L,12,FALSE),"")</f>
        <v>1370</v>
      </c>
      <c r="L1320">
        <f>IFERROR(VLOOKUP(J1320,Customers!A:M,13,FALSE),"")</f>
        <v>53800</v>
      </c>
      <c r="M1320" t="str">
        <f>IFERROR(VLOOKUP(J1320,Customers!A:H,8,FALSE),"")</f>
        <v>Strasbourg</v>
      </c>
      <c r="N1320">
        <f>IFERROR(VLOOKUP(K1320,Employees!A:F,6,FALSE),"")</f>
        <v>4</v>
      </c>
      <c r="O1320" t="str">
        <f>IFERROR(VLOOKUP(N1320,Offices!A:B,2,FALSE),"")</f>
        <v>Paris</v>
      </c>
      <c r="P1320" s="6">
        <f>IFERROR(VLOOKUP(J1320,Payments!A:C,3,FALSE),"")</f>
        <v>38475</v>
      </c>
      <c r="Q1320">
        <f>IFERROR(VLOOKUP(J1320,Payments!A:D,4,FALSE),"")</f>
        <v>35157.75</v>
      </c>
      <c r="R1320" t="str">
        <f>IFERROR(VLOOKUP(B1320,Products!A:C,3,FALSE),"")</f>
        <v>Classic Cars</v>
      </c>
      <c r="S1320">
        <f>IFERROR(VLOOKUP(B1320,Products!A:G,7,FALSE),"")</f>
        <v>8197</v>
      </c>
      <c r="T1320">
        <f>IFERROR(VLOOKUP(B1320,Products!A:I,9,FALSE),"")</f>
        <v>50.31</v>
      </c>
      <c r="U1320">
        <f t="shared" si="160"/>
        <v>1</v>
      </c>
      <c r="V1320" t="str">
        <f t="shared" si="161"/>
        <v>Yes</v>
      </c>
      <c r="W1320">
        <f t="shared" si="162"/>
        <v>2004</v>
      </c>
      <c r="X1320">
        <f t="shared" si="163"/>
        <v>4</v>
      </c>
      <c r="Y1320">
        <f>IFERROR(VLOOKUP(B1320,Products!A:I,8,FALSE),"")</f>
        <v>29.18</v>
      </c>
      <c r="Z1320">
        <f t="shared" si="164"/>
        <v>993.09</v>
      </c>
      <c r="AA1320">
        <f t="shared" si="165"/>
        <v>62.063056888279647</v>
      </c>
      <c r="AB1320">
        <f t="shared" si="166"/>
        <v>0</v>
      </c>
      <c r="AC1320">
        <f t="shared" si="167"/>
        <v>380.31</v>
      </c>
    </row>
    <row r="1321" spans="1:29">
      <c r="A1321">
        <v>10241</v>
      </c>
      <c r="B1321" t="s">
        <v>229</v>
      </c>
      <c r="C1321">
        <v>47</v>
      </c>
      <c r="D1321">
        <v>89.05</v>
      </c>
      <c r="E1321">
        <v>6</v>
      </c>
      <c r="F1321" s="6">
        <f>IFERROR(VLOOKUP(A1321,Orders!A:B,2,FALSE),"")</f>
        <v>38090</v>
      </c>
      <c r="G1321" s="6">
        <f>IFERROR(VLOOKUP(A1321,Orders!A:C,3,FALSE),"")</f>
        <v>38097</v>
      </c>
      <c r="H1321" s="6">
        <f>IFERROR(VLOOKUP(A1321,Orders!A:D,4,FALSE),"")</f>
        <v>38096</v>
      </c>
      <c r="I1321" t="str">
        <f>IFERROR(VLOOKUP(A1321,Orders!A:E,5,FALSE),"")</f>
        <v>Shipped</v>
      </c>
      <c r="J1321">
        <f>IFERROR(VLOOKUP(A1321,Orders!A:G,7,FALSE),"")</f>
        <v>209</v>
      </c>
      <c r="K1321">
        <f>IFERROR(VLOOKUP(J1321,Customers!A:L,12,FALSE),"")</f>
        <v>1370</v>
      </c>
      <c r="L1321">
        <f>IFERROR(VLOOKUP(J1321,Customers!A:M,13,FALSE),"")</f>
        <v>53800</v>
      </c>
      <c r="M1321" t="str">
        <f>IFERROR(VLOOKUP(J1321,Customers!A:H,8,FALSE),"")</f>
        <v>Strasbourg</v>
      </c>
      <c r="N1321">
        <f>IFERROR(VLOOKUP(K1321,Employees!A:F,6,FALSE),"")</f>
        <v>4</v>
      </c>
      <c r="O1321" t="str">
        <f>IFERROR(VLOOKUP(N1321,Offices!A:B,2,FALSE),"")</f>
        <v>Paris</v>
      </c>
      <c r="P1321" s="6">
        <f>IFERROR(VLOOKUP(J1321,Payments!A:C,3,FALSE),"")</f>
        <v>38475</v>
      </c>
      <c r="Q1321">
        <f>IFERROR(VLOOKUP(J1321,Payments!A:D,4,FALSE),"")</f>
        <v>35157.75</v>
      </c>
      <c r="R1321" t="str">
        <f>IFERROR(VLOOKUP(B1321,Products!A:C,3,FALSE),"")</f>
        <v>Classic Cars</v>
      </c>
      <c r="S1321">
        <f>IFERROR(VLOOKUP(B1321,Products!A:G,7,FALSE),"")</f>
        <v>2350</v>
      </c>
      <c r="T1321">
        <f>IFERROR(VLOOKUP(B1321,Products!A:I,9,FALSE),"")</f>
        <v>90.87</v>
      </c>
      <c r="U1321">
        <f t="shared" si="160"/>
        <v>1</v>
      </c>
      <c r="V1321" t="str">
        <f t="shared" si="161"/>
        <v>Yes</v>
      </c>
      <c r="W1321">
        <f t="shared" si="162"/>
        <v>2004</v>
      </c>
      <c r="X1321">
        <f t="shared" si="163"/>
        <v>4</v>
      </c>
      <c r="Y1321">
        <f>IFERROR(VLOOKUP(B1321,Products!A:I,8,FALSE),"")</f>
        <v>47.25</v>
      </c>
      <c r="Z1321">
        <f t="shared" si="164"/>
        <v>4185.3499999999995</v>
      </c>
      <c r="AA1321">
        <f t="shared" si="165"/>
        <v>88.465608465608454</v>
      </c>
      <c r="AB1321">
        <f t="shared" si="166"/>
        <v>1</v>
      </c>
      <c r="AC1321">
        <f t="shared" si="167"/>
        <v>1964.6</v>
      </c>
    </row>
    <row r="1322" spans="1:29">
      <c r="A1322">
        <v>10241</v>
      </c>
      <c r="B1322" t="s">
        <v>230</v>
      </c>
      <c r="C1322">
        <v>28</v>
      </c>
      <c r="D1322">
        <v>117.44</v>
      </c>
      <c r="E1322">
        <v>5</v>
      </c>
      <c r="F1322" s="6">
        <f>IFERROR(VLOOKUP(A1322,Orders!A:B,2,FALSE),"")</f>
        <v>38090</v>
      </c>
      <c r="G1322" s="6">
        <f>IFERROR(VLOOKUP(A1322,Orders!A:C,3,FALSE),"")</f>
        <v>38097</v>
      </c>
      <c r="H1322" s="6">
        <f>IFERROR(VLOOKUP(A1322,Orders!A:D,4,FALSE),"")</f>
        <v>38096</v>
      </c>
      <c r="I1322" t="str">
        <f>IFERROR(VLOOKUP(A1322,Orders!A:E,5,FALSE),"")</f>
        <v>Shipped</v>
      </c>
      <c r="J1322">
        <f>IFERROR(VLOOKUP(A1322,Orders!A:G,7,FALSE),"")</f>
        <v>209</v>
      </c>
      <c r="K1322">
        <f>IFERROR(VLOOKUP(J1322,Customers!A:L,12,FALSE),"")</f>
        <v>1370</v>
      </c>
      <c r="L1322">
        <f>IFERROR(VLOOKUP(J1322,Customers!A:M,13,FALSE),"")</f>
        <v>53800</v>
      </c>
      <c r="M1322" t="str">
        <f>IFERROR(VLOOKUP(J1322,Customers!A:H,8,FALSE),"")</f>
        <v>Strasbourg</v>
      </c>
      <c r="N1322">
        <f>IFERROR(VLOOKUP(K1322,Employees!A:F,6,FALSE),"")</f>
        <v>4</v>
      </c>
      <c r="O1322" t="str">
        <f>IFERROR(VLOOKUP(N1322,Offices!A:B,2,FALSE),"")</f>
        <v>Paris</v>
      </c>
      <c r="P1322" s="6">
        <f>IFERROR(VLOOKUP(J1322,Payments!A:C,3,FALSE),"")</f>
        <v>38475</v>
      </c>
      <c r="Q1322">
        <f>IFERROR(VLOOKUP(J1322,Payments!A:D,4,FALSE),"")</f>
        <v>35157.75</v>
      </c>
      <c r="R1322" t="str">
        <f>IFERROR(VLOOKUP(B1322,Products!A:C,3,FALSE),"")</f>
        <v>Classic Cars</v>
      </c>
      <c r="S1322">
        <f>IFERROR(VLOOKUP(B1322,Products!A:G,7,FALSE),"")</f>
        <v>1452</v>
      </c>
      <c r="T1322">
        <f>IFERROR(VLOOKUP(B1322,Products!A:I,9,FALSE),"")</f>
        <v>117.44</v>
      </c>
      <c r="U1322">
        <f t="shared" si="160"/>
        <v>1</v>
      </c>
      <c r="V1322" t="str">
        <f t="shared" si="161"/>
        <v>Yes</v>
      </c>
      <c r="W1322">
        <f t="shared" si="162"/>
        <v>2004</v>
      </c>
      <c r="X1322">
        <f t="shared" si="163"/>
        <v>4</v>
      </c>
      <c r="Y1322">
        <f>IFERROR(VLOOKUP(B1322,Products!A:I,8,FALSE),"")</f>
        <v>72.819999999999993</v>
      </c>
      <c r="Z1322">
        <f t="shared" si="164"/>
        <v>3288.3199999999997</v>
      </c>
      <c r="AA1322">
        <f t="shared" si="165"/>
        <v>61.274375171656146</v>
      </c>
      <c r="AB1322">
        <f t="shared" si="166"/>
        <v>0</v>
      </c>
      <c r="AC1322">
        <f t="shared" si="167"/>
        <v>1249.3600000000001</v>
      </c>
    </row>
    <row r="1323" spans="1:29">
      <c r="A1323">
        <v>10241</v>
      </c>
      <c r="B1323" t="s">
        <v>231</v>
      </c>
      <c r="C1323">
        <v>26</v>
      </c>
      <c r="D1323">
        <v>69.34</v>
      </c>
      <c r="E1323">
        <v>7</v>
      </c>
      <c r="F1323" s="6">
        <f>IFERROR(VLOOKUP(A1323,Orders!A:B,2,FALSE),"")</f>
        <v>38090</v>
      </c>
      <c r="G1323" s="6">
        <f>IFERROR(VLOOKUP(A1323,Orders!A:C,3,FALSE),"")</f>
        <v>38097</v>
      </c>
      <c r="H1323" s="6">
        <f>IFERROR(VLOOKUP(A1323,Orders!A:D,4,FALSE),"")</f>
        <v>38096</v>
      </c>
      <c r="I1323" t="str">
        <f>IFERROR(VLOOKUP(A1323,Orders!A:E,5,FALSE),"")</f>
        <v>Shipped</v>
      </c>
      <c r="J1323">
        <f>IFERROR(VLOOKUP(A1323,Orders!A:G,7,FALSE),"")</f>
        <v>209</v>
      </c>
      <c r="K1323">
        <f>IFERROR(VLOOKUP(J1323,Customers!A:L,12,FALSE),"")</f>
        <v>1370</v>
      </c>
      <c r="L1323">
        <f>IFERROR(VLOOKUP(J1323,Customers!A:M,13,FALSE),"")</f>
        <v>53800</v>
      </c>
      <c r="M1323" t="str">
        <f>IFERROR(VLOOKUP(J1323,Customers!A:H,8,FALSE),"")</f>
        <v>Strasbourg</v>
      </c>
      <c r="N1323">
        <f>IFERROR(VLOOKUP(K1323,Employees!A:F,6,FALSE),"")</f>
        <v>4</v>
      </c>
      <c r="O1323" t="str">
        <f>IFERROR(VLOOKUP(N1323,Offices!A:B,2,FALSE),"")</f>
        <v>Paris</v>
      </c>
      <c r="P1323" s="6">
        <f>IFERROR(VLOOKUP(J1323,Payments!A:C,3,FALSE),"")</f>
        <v>38475</v>
      </c>
      <c r="Q1323">
        <f>IFERROR(VLOOKUP(J1323,Payments!A:D,4,FALSE),"")</f>
        <v>35157.75</v>
      </c>
      <c r="R1323" t="str">
        <f>IFERROR(VLOOKUP(B1323,Products!A:C,3,FALSE),"")</f>
        <v>Classic Cars</v>
      </c>
      <c r="S1323">
        <f>IFERROR(VLOOKUP(B1323,Products!A:G,7,FALSE),"")</f>
        <v>4695</v>
      </c>
      <c r="T1323">
        <f>IFERROR(VLOOKUP(B1323,Products!A:I,9,FALSE),"")</f>
        <v>85.61</v>
      </c>
      <c r="U1323">
        <f t="shared" si="160"/>
        <v>1</v>
      </c>
      <c r="V1323" t="str">
        <f t="shared" si="161"/>
        <v>Yes</v>
      </c>
      <c r="W1323">
        <f t="shared" si="162"/>
        <v>2004</v>
      </c>
      <c r="X1323">
        <f t="shared" si="163"/>
        <v>4</v>
      </c>
      <c r="Y1323">
        <f>IFERROR(VLOOKUP(B1323,Products!A:I,8,FALSE),"")</f>
        <v>50.51</v>
      </c>
      <c r="Z1323">
        <f t="shared" si="164"/>
        <v>1802.8400000000001</v>
      </c>
      <c r="AA1323">
        <f t="shared" si="165"/>
        <v>37.279746584834697</v>
      </c>
      <c r="AB1323">
        <f t="shared" si="166"/>
        <v>0</v>
      </c>
      <c r="AC1323">
        <f t="shared" si="167"/>
        <v>489.58000000000015</v>
      </c>
    </row>
    <row r="1324" spans="1:29">
      <c r="A1324">
        <v>10241</v>
      </c>
      <c r="B1324" t="s">
        <v>232</v>
      </c>
      <c r="C1324">
        <v>27</v>
      </c>
      <c r="D1324">
        <v>107.08</v>
      </c>
      <c r="E1324">
        <v>9</v>
      </c>
      <c r="F1324" s="6">
        <f>IFERROR(VLOOKUP(A1324,Orders!A:B,2,FALSE),"")</f>
        <v>38090</v>
      </c>
      <c r="G1324" s="6">
        <f>IFERROR(VLOOKUP(A1324,Orders!A:C,3,FALSE),"")</f>
        <v>38097</v>
      </c>
      <c r="H1324" s="6">
        <f>IFERROR(VLOOKUP(A1324,Orders!A:D,4,FALSE),"")</f>
        <v>38096</v>
      </c>
      <c r="I1324" t="str">
        <f>IFERROR(VLOOKUP(A1324,Orders!A:E,5,FALSE),"")</f>
        <v>Shipped</v>
      </c>
      <c r="J1324">
        <f>IFERROR(VLOOKUP(A1324,Orders!A:G,7,FALSE),"")</f>
        <v>209</v>
      </c>
      <c r="K1324">
        <f>IFERROR(VLOOKUP(J1324,Customers!A:L,12,FALSE),"")</f>
        <v>1370</v>
      </c>
      <c r="L1324">
        <f>IFERROR(VLOOKUP(J1324,Customers!A:M,13,FALSE),"")</f>
        <v>53800</v>
      </c>
      <c r="M1324" t="str">
        <f>IFERROR(VLOOKUP(J1324,Customers!A:H,8,FALSE),"")</f>
        <v>Strasbourg</v>
      </c>
      <c r="N1324">
        <f>IFERROR(VLOOKUP(K1324,Employees!A:F,6,FALSE),"")</f>
        <v>4</v>
      </c>
      <c r="O1324" t="str">
        <f>IFERROR(VLOOKUP(N1324,Offices!A:B,2,FALSE),"")</f>
        <v>Paris</v>
      </c>
      <c r="P1324" s="6">
        <f>IFERROR(VLOOKUP(J1324,Payments!A:C,3,FALSE),"")</f>
        <v>38475</v>
      </c>
      <c r="Q1324">
        <f>IFERROR(VLOOKUP(J1324,Payments!A:D,4,FALSE),"")</f>
        <v>35157.75</v>
      </c>
      <c r="R1324" t="str">
        <f>IFERROR(VLOOKUP(B1324,Products!A:C,3,FALSE),"")</f>
        <v>Classic Cars</v>
      </c>
      <c r="S1324">
        <f>IFERROR(VLOOKUP(B1324,Products!A:G,7,FALSE),"")</f>
        <v>9446</v>
      </c>
      <c r="T1324">
        <f>IFERROR(VLOOKUP(B1324,Products!A:I,9,FALSE),"")</f>
        <v>107.08</v>
      </c>
      <c r="U1324">
        <f t="shared" si="160"/>
        <v>1</v>
      </c>
      <c r="V1324" t="str">
        <f t="shared" si="161"/>
        <v>Yes</v>
      </c>
      <c r="W1324">
        <f t="shared" si="162"/>
        <v>2004</v>
      </c>
      <c r="X1324">
        <f t="shared" si="163"/>
        <v>4</v>
      </c>
      <c r="Y1324">
        <f>IFERROR(VLOOKUP(B1324,Products!A:I,8,FALSE),"")</f>
        <v>62.11</v>
      </c>
      <c r="Z1324">
        <f t="shared" si="164"/>
        <v>2891.16</v>
      </c>
      <c r="AA1324">
        <f t="shared" si="165"/>
        <v>72.403799710191592</v>
      </c>
      <c r="AB1324">
        <f t="shared" si="166"/>
        <v>1</v>
      </c>
      <c r="AC1324">
        <f t="shared" si="167"/>
        <v>1214.19</v>
      </c>
    </row>
    <row r="1325" spans="1:29">
      <c r="A1325">
        <v>10242</v>
      </c>
      <c r="B1325" t="s">
        <v>127</v>
      </c>
      <c r="C1325">
        <v>46</v>
      </c>
      <c r="D1325">
        <v>36.520000000000003</v>
      </c>
      <c r="E1325">
        <v>1</v>
      </c>
      <c r="F1325" s="6">
        <f>IFERROR(VLOOKUP(A1325,Orders!A:B,2,FALSE),"")</f>
        <v>38097</v>
      </c>
      <c r="G1325" s="6">
        <f>IFERROR(VLOOKUP(A1325,Orders!A:C,3,FALSE),"")</f>
        <v>38105</v>
      </c>
      <c r="H1325" s="6">
        <f>IFERROR(VLOOKUP(A1325,Orders!A:D,4,FALSE),"")</f>
        <v>38102</v>
      </c>
      <c r="I1325" t="str">
        <f>IFERROR(VLOOKUP(A1325,Orders!A:E,5,FALSE),"")</f>
        <v>Shipped</v>
      </c>
      <c r="J1325">
        <f>IFERROR(VLOOKUP(A1325,Orders!A:G,7,FALSE),"")</f>
        <v>456</v>
      </c>
      <c r="K1325">
        <f>IFERROR(VLOOKUP(J1325,Customers!A:L,12,FALSE),"")</f>
        <v>1286</v>
      </c>
      <c r="L1325">
        <f>IFERROR(VLOOKUP(J1325,Customers!A:M,13,FALSE),"")</f>
        <v>39800</v>
      </c>
      <c r="M1325" t="str">
        <f>IFERROR(VLOOKUP(J1325,Customers!A:H,8,FALSE),"")</f>
        <v>NYC</v>
      </c>
      <c r="N1325">
        <f>IFERROR(VLOOKUP(K1325,Employees!A:F,6,FALSE),"")</f>
        <v>3</v>
      </c>
      <c r="O1325" t="str">
        <f>IFERROR(VLOOKUP(N1325,Offices!A:B,2,FALSE),"")</f>
        <v>NYC</v>
      </c>
      <c r="P1325" s="6">
        <f>IFERROR(VLOOKUP(J1325,Payments!A:C,3,FALSE),"")</f>
        <v>38304</v>
      </c>
      <c r="Q1325">
        <f>IFERROR(VLOOKUP(J1325,Payments!A:D,4,FALSE),"")</f>
        <v>27550.51</v>
      </c>
      <c r="R1325" t="str">
        <f>IFERROR(VLOOKUP(B1325,Products!A:C,3,FALSE),"")</f>
        <v>Vintage Cars</v>
      </c>
      <c r="S1325">
        <f>IFERROR(VLOOKUP(B1325,Products!A:G,7,FALSE),"")</f>
        <v>2081</v>
      </c>
      <c r="T1325">
        <f>IFERROR(VLOOKUP(B1325,Products!A:I,9,FALSE),"")</f>
        <v>41.03</v>
      </c>
      <c r="U1325">
        <f t="shared" si="160"/>
        <v>3</v>
      </c>
      <c r="V1325" t="str">
        <f t="shared" si="161"/>
        <v>Yes</v>
      </c>
      <c r="W1325">
        <f t="shared" si="162"/>
        <v>2004</v>
      </c>
      <c r="X1325">
        <f t="shared" si="163"/>
        <v>4</v>
      </c>
      <c r="Y1325">
        <f>IFERROR(VLOOKUP(B1325,Products!A:I,8,FALSE),"")</f>
        <v>21.75</v>
      </c>
      <c r="Z1325">
        <f t="shared" si="164"/>
        <v>1679.92</v>
      </c>
      <c r="AA1325">
        <f t="shared" si="165"/>
        <v>67.908045977011511</v>
      </c>
      <c r="AB1325">
        <f t="shared" si="166"/>
        <v>1</v>
      </c>
      <c r="AC1325">
        <f t="shared" si="167"/>
        <v>679.42000000000019</v>
      </c>
    </row>
    <row r="1326" spans="1:29">
      <c r="A1326">
        <v>10243</v>
      </c>
      <c r="B1326" t="s">
        <v>128</v>
      </c>
      <c r="C1326">
        <v>47</v>
      </c>
      <c r="D1326">
        <v>111.87</v>
      </c>
      <c r="E1326">
        <v>2</v>
      </c>
      <c r="F1326" s="6">
        <f>IFERROR(VLOOKUP(A1326,Orders!A:B,2,FALSE),"")</f>
        <v>38103</v>
      </c>
      <c r="G1326" s="6">
        <f>IFERROR(VLOOKUP(A1326,Orders!A:C,3,FALSE),"")</f>
        <v>38110</v>
      </c>
      <c r="H1326" s="6">
        <f>IFERROR(VLOOKUP(A1326,Orders!A:D,4,FALSE),"")</f>
        <v>38105</v>
      </c>
      <c r="I1326" t="str">
        <f>IFERROR(VLOOKUP(A1326,Orders!A:E,5,FALSE),"")</f>
        <v>Shipped</v>
      </c>
      <c r="J1326">
        <f>IFERROR(VLOOKUP(A1326,Orders!A:G,7,FALSE),"")</f>
        <v>495</v>
      </c>
      <c r="K1326">
        <f>IFERROR(VLOOKUP(J1326,Customers!A:L,12,FALSE),"")</f>
        <v>1188</v>
      </c>
      <c r="L1326">
        <f>IFERROR(VLOOKUP(J1326,Customers!A:M,13,FALSE),"")</f>
        <v>85100</v>
      </c>
      <c r="M1326" t="str">
        <f>IFERROR(VLOOKUP(J1326,Customers!A:H,8,FALSE),"")</f>
        <v>Boston</v>
      </c>
      <c r="N1326">
        <f>IFERROR(VLOOKUP(K1326,Employees!A:F,6,FALSE),"")</f>
        <v>2</v>
      </c>
      <c r="O1326" t="str">
        <f>IFERROR(VLOOKUP(N1326,Offices!A:B,2,FALSE),"")</f>
        <v>Boston</v>
      </c>
      <c r="P1326" s="6">
        <f>IFERROR(VLOOKUP(J1326,Payments!A:C,3,FALSE),"")</f>
        <v>37981</v>
      </c>
      <c r="Q1326">
        <f>IFERROR(VLOOKUP(J1326,Payments!A:D,4,FALSE),"")</f>
        <v>59265.14</v>
      </c>
      <c r="R1326" t="str">
        <f>IFERROR(VLOOKUP(B1326,Products!A:C,3,FALSE),"")</f>
        <v>Vintage Cars</v>
      </c>
      <c r="S1326">
        <f>IFERROR(VLOOKUP(B1326,Products!A:G,7,FALSE),"")</f>
        <v>9354</v>
      </c>
      <c r="T1326">
        <f>IFERROR(VLOOKUP(B1326,Products!A:I,9,FALSE),"")</f>
        <v>127.13</v>
      </c>
      <c r="U1326">
        <f t="shared" si="160"/>
        <v>5</v>
      </c>
      <c r="V1326" t="str">
        <f t="shared" si="161"/>
        <v>Yes</v>
      </c>
      <c r="W1326">
        <f t="shared" si="162"/>
        <v>2004</v>
      </c>
      <c r="X1326">
        <f t="shared" si="163"/>
        <v>4</v>
      </c>
      <c r="Y1326">
        <f>IFERROR(VLOOKUP(B1326,Products!A:I,8,FALSE),"")</f>
        <v>58.48</v>
      </c>
      <c r="Z1326">
        <f t="shared" si="164"/>
        <v>5257.89</v>
      </c>
      <c r="AA1326">
        <f t="shared" si="165"/>
        <v>91.296169630642979</v>
      </c>
      <c r="AB1326">
        <f t="shared" si="166"/>
        <v>1</v>
      </c>
      <c r="AC1326">
        <f t="shared" si="167"/>
        <v>2509.3300000000004</v>
      </c>
    </row>
    <row r="1327" spans="1:29">
      <c r="A1327">
        <v>10243</v>
      </c>
      <c r="B1327" t="s">
        <v>130</v>
      </c>
      <c r="C1327">
        <v>33</v>
      </c>
      <c r="D1327">
        <v>30.87</v>
      </c>
      <c r="E1327">
        <v>1</v>
      </c>
      <c r="F1327" s="6">
        <f>IFERROR(VLOOKUP(A1327,Orders!A:B,2,FALSE),"")</f>
        <v>38103</v>
      </c>
      <c r="G1327" s="6">
        <f>IFERROR(VLOOKUP(A1327,Orders!A:C,3,FALSE),"")</f>
        <v>38110</v>
      </c>
      <c r="H1327" s="6">
        <f>IFERROR(VLOOKUP(A1327,Orders!A:D,4,FALSE),"")</f>
        <v>38105</v>
      </c>
      <c r="I1327" t="str">
        <f>IFERROR(VLOOKUP(A1327,Orders!A:E,5,FALSE),"")</f>
        <v>Shipped</v>
      </c>
      <c r="J1327">
        <f>IFERROR(VLOOKUP(A1327,Orders!A:G,7,FALSE),"")</f>
        <v>495</v>
      </c>
      <c r="K1327">
        <f>IFERROR(VLOOKUP(J1327,Customers!A:L,12,FALSE),"")</f>
        <v>1188</v>
      </c>
      <c r="L1327">
        <f>IFERROR(VLOOKUP(J1327,Customers!A:M,13,FALSE),"")</f>
        <v>85100</v>
      </c>
      <c r="M1327" t="str">
        <f>IFERROR(VLOOKUP(J1327,Customers!A:H,8,FALSE),"")</f>
        <v>Boston</v>
      </c>
      <c r="N1327">
        <f>IFERROR(VLOOKUP(K1327,Employees!A:F,6,FALSE),"")</f>
        <v>2</v>
      </c>
      <c r="O1327" t="str">
        <f>IFERROR(VLOOKUP(N1327,Offices!A:B,2,FALSE),"")</f>
        <v>Boston</v>
      </c>
      <c r="P1327" s="6">
        <f>IFERROR(VLOOKUP(J1327,Payments!A:C,3,FALSE),"")</f>
        <v>37981</v>
      </c>
      <c r="Q1327">
        <f>IFERROR(VLOOKUP(J1327,Payments!A:D,4,FALSE),"")</f>
        <v>59265.14</v>
      </c>
      <c r="R1327" t="str">
        <f>IFERROR(VLOOKUP(B1327,Products!A:C,3,FALSE),"")</f>
        <v>Vintage Cars</v>
      </c>
      <c r="S1327">
        <f>IFERROR(VLOOKUP(B1327,Products!A:G,7,FALSE),"")</f>
        <v>7332</v>
      </c>
      <c r="T1327">
        <f>IFERROR(VLOOKUP(B1327,Products!A:I,9,FALSE),"")</f>
        <v>33.19</v>
      </c>
      <c r="U1327">
        <f t="shared" si="160"/>
        <v>5</v>
      </c>
      <c r="V1327" t="str">
        <f t="shared" si="161"/>
        <v>Yes</v>
      </c>
      <c r="W1327">
        <f t="shared" si="162"/>
        <v>2004</v>
      </c>
      <c r="X1327">
        <f t="shared" si="163"/>
        <v>4</v>
      </c>
      <c r="Y1327">
        <f>IFERROR(VLOOKUP(B1327,Products!A:I,8,FALSE),"")</f>
        <v>22.57</v>
      </c>
      <c r="Z1327">
        <f t="shared" si="164"/>
        <v>1018.71</v>
      </c>
      <c r="AA1327">
        <f t="shared" si="165"/>
        <v>36.77447939743022</v>
      </c>
      <c r="AB1327">
        <f t="shared" si="166"/>
        <v>0</v>
      </c>
      <c r="AC1327">
        <f t="shared" si="167"/>
        <v>273.90000000000003</v>
      </c>
    </row>
    <row r="1328" spans="1:29">
      <c r="A1328">
        <v>10244</v>
      </c>
      <c r="B1328" t="s">
        <v>132</v>
      </c>
      <c r="C1328">
        <v>40</v>
      </c>
      <c r="D1328">
        <v>99.66</v>
      </c>
      <c r="E1328">
        <v>7</v>
      </c>
      <c r="F1328" s="6">
        <f>IFERROR(VLOOKUP(A1328,Orders!A:B,2,FALSE),"")</f>
        <v>38106</v>
      </c>
      <c r="G1328" s="6">
        <f>IFERROR(VLOOKUP(A1328,Orders!A:C,3,FALSE),"")</f>
        <v>38116</v>
      </c>
      <c r="H1328" s="6">
        <f>IFERROR(VLOOKUP(A1328,Orders!A:D,4,FALSE),"")</f>
        <v>38111</v>
      </c>
      <c r="I1328" t="str">
        <f>IFERROR(VLOOKUP(A1328,Orders!A:E,5,FALSE),"")</f>
        <v>Shipped</v>
      </c>
      <c r="J1328">
        <f>IFERROR(VLOOKUP(A1328,Orders!A:G,7,FALSE),"")</f>
        <v>141</v>
      </c>
      <c r="K1328">
        <f>IFERROR(VLOOKUP(J1328,Customers!A:L,12,FALSE),"")</f>
        <v>1370</v>
      </c>
      <c r="L1328">
        <f>IFERROR(VLOOKUP(J1328,Customers!A:M,13,FALSE),"")</f>
        <v>227600</v>
      </c>
      <c r="M1328" t="str">
        <f>IFERROR(VLOOKUP(J1328,Customers!A:H,8,FALSE),"")</f>
        <v>Madrid</v>
      </c>
      <c r="N1328">
        <f>IFERROR(VLOOKUP(K1328,Employees!A:F,6,FALSE),"")</f>
        <v>4</v>
      </c>
      <c r="O1328" t="str">
        <f>IFERROR(VLOOKUP(N1328,Offices!A:B,2,FALSE),"")</f>
        <v>Paris</v>
      </c>
      <c r="P1328" s="6">
        <f>IFERROR(VLOOKUP(J1328,Payments!A:C,3,FALSE),"")</f>
        <v>37821</v>
      </c>
      <c r="Q1328">
        <f>IFERROR(VLOOKUP(J1328,Payments!A:D,4,FALSE),"")</f>
        <v>36251.03</v>
      </c>
      <c r="R1328" t="str">
        <f>IFERROR(VLOOKUP(B1328,Products!A:C,3,FALSE),"")</f>
        <v>Vintage Cars</v>
      </c>
      <c r="S1328">
        <f>IFERROR(VLOOKUP(B1328,Products!A:G,7,FALSE),"")</f>
        <v>8693</v>
      </c>
      <c r="T1328">
        <f>IFERROR(VLOOKUP(B1328,Products!A:I,9,FALSE),"")</f>
        <v>102.74</v>
      </c>
      <c r="U1328">
        <f t="shared" si="160"/>
        <v>5</v>
      </c>
      <c r="V1328" t="str">
        <f t="shared" si="161"/>
        <v>Yes</v>
      </c>
      <c r="W1328">
        <f t="shared" si="162"/>
        <v>2004</v>
      </c>
      <c r="X1328">
        <f t="shared" si="163"/>
        <v>4</v>
      </c>
      <c r="Y1328">
        <f>IFERROR(VLOOKUP(B1328,Products!A:I,8,FALSE),"")</f>
        <v>60.62</v>
      </c>
      <c r="Z1328">
        <f t="shared" si="164"/>
        <v>3986.3999999999996</v>
      </c>
      <c r="AA1328">
        <f t="shared" si="165"/>
        <v>64.401187726822826</v>
      </c>
      <c r="AB1328">
        <f t="shared" si="166"/>
        <v>0</v>
      </c>
      <c r="AC1328">
        <f t="shared" si="167"/>
        <v>1561.6</v>
      </c>
    </row>
    <row r="1329" spans="1:29">
      <c r="A1329">
        <v>10244</v>
      </c>
      <c r="B1329" t="s">
        <v>133</v>
      </c>
      <c r="C1329">
        <v>20</v>
      </c>
      <c r="D1329">
        <v>48.52</v>
      </c>
      <c r="E1329">
        <v>6</v>
      </c>
      <c r="F1329" s="6">
        <f>IFERROR(VLOOKUP(A1329,Orders!A:B,2,FALSE),"")</f>
        <v>38106</v>
      </c>
      <c r="G1329" s="6">
        <f>IFERROR(VLOOKUP(A1329,Orders!A:C,3,FALSE),"")</f>
        <v>38116</v>
      </c>
      <c r="H1329" s="6">
        <f>IFERROR(VLOOKUP(A1329,Orders!A:D,4,FALSE),"")</f>
        <v>38111</v>
      </c>
      <c r="I1329" t="str">
        <f>IFERROR(VLOOKUP(A1329,Orders!A:E,5,FALSE),"")</f>
        <v>Shipped</v>
      </c>
      <c r="J1329">
        <f>IFERROR(VLOOKUP(A1329,Orders!A:G,7,FALSE),"")</f>
        <v>141</v>
      </c>
      <c r="K1329">
        <f>IFERROR(VLOOKUP(J1329,Customers!A:L,12,FALSE),"")</f>
        <v>1370</v>
      </c>
      <c r="L1329">
        <f>IFERROR(VLOOKUP(J1329,Customers!A:M,13,FALSE),"")</f>
        <v>227600</v>
      </c>
      <c r="M1329" t="str">
        <f>IFERROR(VLOOKUP(J1329,Customers!A:H,8,FALSE),"")</f>
        <v>Madrid</v>
      </c>
      <c r="N1329">
        <f>IFERROR(VLOOKUP(K1329,Employees!A:F,6,FALSE),"")</f>
        <v>4</v>
      </c>
      <c r="O1329" t="str">
        <f>IFERROR(VLOOKUP(N1329,Offices!A:B,2,FALSE),"")</f>
        <v>Paris</v>
      </c>
      <c r="P1329" s="6">
        <f>IFERROR(VLOOKUP(J1329,Payments!A:C,3,FALSE),"")</f>
        <v>37821</v>
      </c>
      <c r="Q1329">
        <f>IFERROR(VLOOKUP(J1329,Payments!A:D,4,FALSE),"")</f>
        <v>36251.03</v>
      </c>
      <c r="R1329" t="str">
        <f>IFERROR(VLOOKUP(B1329,Products!A:C,3,FALSE),"")</f>
        <v>Vintage Cars</v>
      </c>
      <c r="S1329">
        <f>IFERROR(VLOOKUP(B1329,Products!A:G,7,FALSE),"")</f>
        <v>8635</v>
      </c>
      <c r="T1329">
        <f>IFERROR(VLOOKUP(B1329,Products!A:I,9,FALSE),"")</f>
        <v>53.91</v>
      </c>
      <c r="U1329">
        <f t="shared" si="160"/>
        <v>5</v>
      </c>
      <c r="V1329" t="str">
        <f t="shared" si="161"/>
        <v>Yes</v>
      </c>
      <c r="W1329">
        <f t="shared" si="162"/>
        <v>2004</v>
      </c>
      <c r="X1329">
        <f t="shared" si="163"/>
        <v>4</v>
      </c>
      <c r="Y1329">
        <f>IFERROR(VLOOKUP(B1329,Products!A:I,8,FALSE),"")</f>
        <v>24.26</v>
      </c>
      <c r="Z1329">
        <f t="shared" si="164"/>
        <v>970.40000000000009</v>
      </c>
      <c r="AA1329">
        <f t="shared" si="165"/>
        <v>100</v>
      </c>
      <c r="AB1329">
        <f t="shared" si="166"/>
        <v>1</v>
      </c>
      <c r="AC1329">
        <f t="shared" si="167"/>
        <v>485.20000000000005</v>
      </c>
    </row>
    <row r="1330" spans="1:29">
      <c r="A1330">
        <v>10244</v>
      </c>
      <c r="B1330" t="s">
        <v>129</v>
      </c>
      <c r="C1330">
        <v>43</v>
      </c>
      <c r="D1330">
        <v>141.75</v>
      </c>
      <c r="E1330">
        <v>8</v>
      </c>
      <c r="F1330" s="6">
        <f>IFERROR(VLOOKUP(A1330,Orders!A:B,2,FALSE),"")</f>
        <v>38106</v>
      </c>
      <c r="G1330" s="6">
        <f>IFERROR(VLOOKUP(A1330,Orders!A:C,3,FALSE),"")</f>
        <v>38116</v>
      </c>
      <c r="H1330" s="6">
        <f>IFERROR(VLOOKUP(A1330,Orders!A:D,4,FALSE),"")</f>
        <v>38111</v>
      </c>
      <c r="I1330" t="str">
        <f>IFERROR(VLOOKUP(A1330,Orders!A:E,5,FALSE),"")</f>
        <v>Shipped</v>
      </c>
      <c r="J1330">
        <f>IFERROR(VLOOKUP(A1330,Orders!A:G,7,FALSE),"")</f>
        <v>141</v>
      </c>
      <c r="K1330">
        <f>IFERROR(VLOOKUP(J1330,Customers!A:L,12,FALSE),"")</f>
        <v>1370</v>
      </c>
      <c r="L1330">
        <f>IFERROR(VLOOKUP(J1330,Customers!A:M,13,FALSE),"")</f>
        <v>227600</v>
      </c>
      <c r="M1330" t="str">
        <f>IFERROR(VLOOKUP(J1330,Customers!A:H,8,FALSE),"")</f>
        <v>Madrid</v>
      </c>
      <c r="N1330">
        <f>IFERROR(VLOOKUP(K1330,Employees!A:F,6,FALSE),"")</f>
        <v>4</v>
      </c>
      <c r="O1330" t="str">
        <f>IFERROR(VLOOKUP(N1330,Offices!A:B,2,FALSE),"")</f>
        <v>Paris</v>
      </c>
      <c r="P1330" s="6">
        <f>IFERROR(VLOOKUP(J1330,Payments!A:C,3,FALSE),"")</f>
        <v>37821</v>
      </c>
      <c r="Q1330">
        <f>IFERROR(VLOOKUP(J1330,Payments!A:D,4,FALSE),"")</f>
        <v>36251.03</v>
      </c>
      <c r="R1330" t="str">
        <f>IFERROR(VLOOKUP(B1330,Products!A:C,3,FALSE),"")</f>
        <v>Vintage Cars</v>
      </c>
      <c r="S1330">
        <f>IFERROR(VLOOKUP(B1330,Products!A:G,7,FALSE),"")</f>
        <v>548</v>
      </c>
      <c r="T1330">
        <f>IFERROR(VLOOKUP(B1330,Products!A:I,9,FALSE),"")</f>
        <v>168.75</v>
      </c>
      <c r="U1330">
        <f t="shared" si="160"/>
        <v>5</v>
      </c>
      <c r="V1330" t="str">
        <f t="shared" si="161"/>
        <v>Yes</v>
      </c>
      <c r="W1330">
        <f t="shared" si="162"/>
        <v>2004</v>
      </c>
      <c r="X1330">
        <f t="shared" si="163"/>
        <v>4</v>
      </c>
      <c r="Y1330">
        <f>IFERROR(VLOOKUP(B1330,Products!A:I,8,FALSE),"")</f>
        <v>72.56</v>
      </c>
      <c r="Z1330">
        <f t="shared" si="164"/>
        <v>6095.25</v>
      </c>
      <c r="AA1330">
        <f t="shared" si="165"/>
        <v>95.355567805953683</v>
      </c>
      <c r="AB1330">
        <f t="shared" si="166"/>
        <v>1</v>
      </c>
      <c r="AC1330">
        <f t="shared" si="167"/>
        <v>2975.17</v>
      </c>
    </row>
    <row r="1331" spans="1:29">
      <c r="A1331">
        <v>10244</v>
      </c>
      <c r="B1331" t="s">
        <v>139</v>
      </c>
      <c r="C1331">
        <v>30</v>
      </c>
      <c r="D1331">
        <v>87.13</v>
      </c>
      <c r="E1331">
        <v>1</v>
      </c>
      <c r="F1331" s="6">
        <f>IFERROR(VLOOKUP(A1331,Orders!A:B,2,FALSE),"")</f>
        <v>38106</v>
      </c>
      <c r="G1331" s="6">
        <f>IFERROR(VLOOKUP(A1331,Orders!A:C,3,FALSE),"")</f>
        <v>38116</v>
      </c>
      <c r="H1331" s="6">
        <f>IFERROR(VLOOKUP(A1331,Orders!A:D,4,FALSE),"")</f>
        <v>38111</v>
      </c>
      <c r="I1331" t="str">
        <f>IFERROR(VLOOKUP(A1331,Orders!A:E,5,FALSE),"")</f>
        <v>Shipped</v>
      </c>
      <c r="J1331">
        <f>IFERROR(VLOOKUP(A1331,Orders!A:G,7,FALSE),"")</f>
        <v>141</v>
      </c>
      <c r="K1331">
        <f>IFERROR(VLOOKUP(J1331,Customers!A:L,12,FALSE),"")</f>
        <v>1370</v>
      </c>
      <c r="L1331">
        <f>IFERROR(VLOOKUP(J1331,Customers!A:M,13,FALSE),"")</f>
        <v>227600</v>
      </c>
      <c r="M1331" t="str">
        <f>IFERROR(VLOOKUP(J1331,Customers!A:H,8,FALSE),"")</f>
        <v>Madrid</v>
      </c>
      <c r="N1331">
        <f>IFERROR(VLOOKUP(K1331,Employees!A:F,6,FALSE),"")</f>
        <v>4</v>
      </c>
      <c r="O1331" t="str">
        <f>IFERROR(VLOOKUP(N1331,Offices!A:B,2,FALSE),"")</f>
        <v>Paris</v>
      </c>
      <c r="P1331" s="6">
        <f>IFERROR(VLOOKUP(J1331,Payments!A:C,3,FALSE),"")</f>
        <v>37821</v>
      </c>
      <c r="Q1331">
        <f>IFERROR(VLOOKUP(J1331,Payments!A:D,4,FALSE),"")</f>
        <v>36251.03</v>
      </c>
      <c r="R1331" t="str">
        <f>IFERROR(VLOOKUP(B1331,Products!A:C,3,FALSE),"")</f>
        <v>Vintage Cars</v>
      </c>
      <c r="S1331">
        <f>IFERROR(VLOOKUP(B1331,Products!A:G,7,FALSE),"")</f>
        <v>4189</v>
      </c>
      <c r="T1331">
        <f>IFERROR(VLOOKUP(B1331,Products!A:I,9,FALSE),"")</f>
        <v>101.31</v>
      </c>
      <c r="U1331">
        <f t="shared" si="160"/>
        <v>5</v>
      </c>
      <c r="V1331" t="str">
        <f t="shared" si="161"/>
        <v>Yes</v>
      </c>
      <c r="W1331">
        <f t="shared" si="162"/>
        <v>2004</v>
      </c>
      <c r="X1331">
        <f t="shared" si="163"/>
        <v>4</v>
      </c>
      <c r="Y1331">
        <f>IFERROR(VLOOKUP(B1331,Products!A:I,8,FALSE),"")</f>
        <v>60.78</v>
      </c>
      <c r="Z1331">
        <f t="shared" si="164"/>
        <v>2613.8999999999996</v>
      </c>
      <c r="AA1331">
        <f t="shared" si="165"/>
        <v>43.353076669957211</v>
      </c>
      <c r="AB1331">
        <f t="shared" si="166"/>
        <v>0</v>
      </c>
      <c r="AC1331">
        <f t="shared" si="167"/>
        <v>790.49999999999977</v>
      </c>
    </row>
    <row r="1332" spans="1:29">
      <c r="A1332">
        <v>10244</v>
      </c>
      <c r="B1332" t="s">
        <v>140</v>
      </c>
      <c r="C1332">
        <v>24</v>
      </c>
      <c r="D1332">
        <v>54.96</v>
      </c>
      <c r="E1332">
        <v>3</v>
      </c>
      <c r="F1332" s="6">
        <f>IFERROR(VLOOKUP(A1332,Orders!A:B,2,FALSE),"")</f>
        <v>38106</v>
      </c>
      <c r="G1332" s="6">
        <f>IFERROR(VLOOKUP(A1332,Orders!A:C,3,FALSE),"")</f>
        <v>38116</v>
      </c>
      <c r="H1332" s="6">
        <f>IFERROR(VLOOKUP(A1332,Orders!A:D,4,FALSE),"")</f>
        <v>38111</v>
      </c>
      <c r="I1332" t="str">
        <f>IFERROR(VLOOKUP(A1332,Orders!A:E,5,FALSE),"")</f>
        <v>Shipped</v>
      </c>
      <c r="J1332">
        <f>IFERROR(VLOOKUP(A1332,Orders!A:G,7,FALSE),"")</f>
        <v>141</v>
      </c>
      <c r="K1332">
        <f>IFERROR(VLOOKUP(J1332,Customers!A:L,12,FALSE),"")</f>
        <v>1370</v>
      </c>
      <c r="L1332">
        <f>IFERROR(VLOOKUP(J1332,Customers!A:M,13,FALSE),"")</f>
        <v>227600</v>
      </c>
      <c r="M1332" t="str">
        <f>IFERROR(VLOOKUP(J1332,Customers!A:H,8,FALSE),"")</f>
        <v>Madrid</v>
      </c>
      <c r="N1332">
        <f>IFERROR(VLOOKUP(K1332,Employees!A:F,6,FALSE),"")</f>
        <v>4</v>
      </c>
      <c r="O1332" t="str">
        <f>IFERROR(VLOOKUP(N1332,Offices!A:B,2,FALSE),"")</f>
        <v>Paris</v>
      </c>
      <c r="P1332" s="6">
        <f>IFERROR(VLOOKUP(J1332,Payments!A:C,3,FALSE),"")</f>
        <v>37821</v>
      </c>
      <c r="Q1332">
        <f>IFERROR(VLOOKUP(J1332,Payments!A:D,4,FALSE),"")</f>
        <v>36251.03</v>
      </c>
      <c r="R1332" t="str">
        <f>IFERROR(VLOOKUP(B1332,Products!A:C,3,FALSE),"")</f>
        <v>Vintage Cars</v>
      </c>
      <c r="S1332">
        <f>IFERROR(VLOOKUP(B1332,Products!A:G,7,FALSE),"")</f>
        <v>5649</v>
      </c>
      <c r="T1332">
        <f>IFERROR(VLOOKUP(B1332,Products!A:I,9,FALSE),"")</f>
        <v>62.46</v>
      </c>
      <c r="U1332">
        <f t="shared" si="160"/>
        <v>5</v>
      </c>
      <c r="V1332" t="str">
        <f t="shared" si="161"/>
        <v>Yes</v>
      </c>
      <c r="W1332">
        <f t="shared" si="162"/>
        <v>2004</v>
      </c>
      <c r="X1332">
        <f t="shared" si="163"/>
        <v>4</v>
      </c>
      <c r="Y1332">
        <f>IFERROR(VLOOKUP(B1332,Products!A:I,8,FALSE),"")</f>
        <v>34.35</v>
      </c>
      <c r="Z1332">
        <f t="shared" si="164"/>
        <v>1319.04</v>
      </c>
      <c r="AA1332">
        <f t="shared" si="165"/>
        <v>60</v>
      </c>
      <c r="AB1332">
        <f t="shared" si="166"/>
        <v>0</v>
      </c>
      <c r="AC1332">
        <f t="shared" si="167"/>
        <v>494.64</v>
      </c>
    </row>
    <row r="1333" spans="1:29">
      <c r="A1333">
        <v>10244</v>
      </c>
      <c r="B1333" t="s">
        <v>141</v>
      </c>
      <c r="C1333">
        <v>29</v>
      </c>
      <c r="D1333">
        <v>85.87</v>
      </c>
      <c r="E1333">
        <v>2</v>
      </c>
      <c r="F1333" s="6">
        <f>IFERROR(VLOOKUP(A1333,Orders!A:B,2,FALSE),"")</f>
        <v>38106</v>
      </c>
      <c r="G1333" s="6">
        <f>IFERROR(VLOOKUP(A1333,Orders!A:C,3,FALSE),"")</f>
        <v>38116</v>
      </c>
      <c r="H1333" s="6">
        <f>IFERROR(VLOOKUP(A1333,Orders!A:D,4,FALSE),"")</f>
        <v>38111</v>
      </c>
      <c r="I1333" t="str">
        <f>IFERROR(VLOOKUP(A1333,Orders!A:E,5,FALSE),"")</f>
        <v>Shipped</v>
      </c>
      <c r="J1333">
        <f>IFERROR(VLOOKUP(A1333,Orders!A:G,7,FALSE),"")</f>
        <v>141</v>
      </c>
      <c r="K1333">
        <f>IFERROR(VLOOKUP(J1333,Customers!A:L,12,FALSE),"")</f>
        <v>1370</v>
      </c>
      <c r="L1333">
        <f>IFERROR(VLOOKUP(J1333,Customers!A:M,13,FALSE),"")</f>
        <v>227600</v>
      </c>
      <c r="M1333" t="str">
        <f>IFERROR(VLOOKUP(J1333,Customers!A:H,8,FALSE),"")</f>
        <v>Madrid</v>
      </c>
      <c r="N1333">
        <f>IFERROR(VLOOKUP(K1333,Employees!A:F,6,FALSE),"")</f>
        <v>4</v>
      </c>
      <c r="O1333" t="str">
        <f>IFERROR(VLOOKUP(N1333,Offices!A:B,2,FALSE),"")</f>
        <v>Paris</v>
      </c>
      <c r="P1333" s="6">
        <f>IFERROR(VLOOKUP(J1333,Payments!A:C,3,FALSE),"")</f>
        <v>37821</v>
      </c>
      <c r="Q1333">
        <f>IFERROR(VLOOKUP(J1333,Payments!A:D,4,FALSE),"")</f>
        <v>36251.03</v>
      </c>
      <c r="R1333" t="str">
        <f>IFERROR(VLOOKUP(B1333,Products!A:C,3,FALSE),"")</f>
        <v>Vintage Cars</v>
      </c>
      <c r="S1333">
        <f>IFERROR(VLOOKUP(B1333,Products!A:G,7,FALSE),"")</f>
        <v>5992</v>
      </c>
      <c r="T1333">
        <f>IFERROR(VLOOKUP(B1333,Products!A:I,9,FALSE),"")</f>
        <v>104.72</v>
      </c>
      <c r="U1333">
        <f t="shared" si="160"/>
        <v>5</v>
      </c>
      <c r="V1333" t="str">
        <f t="shared" si="161"/>
        <v>Yes</v>
      </c>
      <c r="W1333">
        <f t="shared" si="162"/>
        <v>2004</v>
      </c>
      <c r="X1333">
        <f t="shared" si="163"/>
        <v>4</v>
      </c>
      <c r="Y1333">
        <f>IFERROR(VLOOKUP(B1333,Products!A:I,8,FALSE),"")</f>
        <v>60.74</v>
      </c>
      <c r="Z1333">
        <f t="shared" si="164"/>
        <v>2490.23</v>
      </c>
      <c r="AA1333">
        <f t="shared" si="165"/>
        <v>41.373065525189332</v>
      </c>
      <c r="AB1333">
        <f t="shared" si="166"/>
        <v>0</v>
      </c>
      <c r="AC1333">
        <f t="shared" si="167"/>
        <v>728.7700000000001</v>
      </c>
    </row>
    <row r="1334" spans="1:29">
      <c r="A1334">
        <v>10244</v>
      </c>
      <c r="B1334" t="s">
        <v>142</v>
      </c>
      <c r="C1334">
        <v>36</v>
      </c>
      <c r="D1334">
        <v>87.3</v>
      </c>
      <c r="E1334">
        <v>5</v>
      </c>
      <c r="F1334" s="6">
        <f>IFERROR(VLOOKUP(A1334,Orders!A:B,2,FALSE),"")</f>
        <v>38106</v>
      </c>
      <c r="G1334" s="6">
        <f>IFERROR(VLOOKUP(A1334,Orders!A:C,3,FALSE),"")</f>
        <v>38116</v>
      </c>
      <c r="H1334" s="6">
        <f>IFERROR(VLOOKUP(A1334,Orders!A:D,4,FALSE),"")</f>
        <v>38111</v>
      </c>
      <c r="I1334" t="str">
        <f>IFERROR(VLOOKUP(A1334,Orders!A:E,5,FALSE),"")</f>
        <v>Shipped</v>
      </c>
      <c r="J1334">
        <f>IFERROR(VLOOKUP(A1334,Orders!A:G,7,FALSE),"")</f>
        <v>141</v>
      </c>
      <c r="K1334">
        <f>IFERROR(VLOOKUP(J1334,Customers!A:L,12,FALSE),"")</f>
        <v>1370</v>
      </c>
      <c r="L1334">
        <f>IFERROR(VLOOKUP(J1334,Customers!A:M,13,FALSE),"")</f>
        <v>227600</v>
      </c>
      <c r="M1334" t="str">
        <f>IFERROR(VLOOKUP(J1334,Customers!A:H,8,FALSE),"")</f>
        <v>Madrid</v>
      </c>
      <c r="N1334">
        <f>IFERROR(VLOOKUP(K1334,Employees!A:F,6,FALSE),"")</f>
        <v>4</v>
      </c>
      <c r="O1334" t="str">
        <f>IFERROR(VLOOKUP(N1334,Offices!A:B,2,FALSE),"")</f>
        <v>Paris</v>
      </c>
      <c r="P1334" s="6">
        <f>IFERROR(VLOOKUP(J1334,Payments!A:C,3,FALSE),"")</f>
        <v>37821</v>
      </c>
      <c r="Q1334">
        <f>IFERROR(VLOOKUP(J1334,Payments!A:D,4,FALSE),"")</f>
        <v>36251.03</v>
      </c>
      <c r="R1334" t="str">
        <f>IFERROR(VLOOKUP(B1334,Products!A:C,3,FALSE),"")</f>
        <v>Vintage Cars</v>
      </c>
      <c r="S1334">
        <f>IFERROR(VLOOKUP(B1334,Products!A:G,7,FALSE),"")</f>
        <v>7913</v>
      </c>
      <c r="T1334">
        <f>IFERROR(VLOOKUP(B1334,Products!A:I,9,FALSE),"")</f>
        <v>99.21</v>
      </c>
      <c r="U1334">
        <f t="shared" si="160"/>
        <v>5</v>
      </c>
      <c r="V1334" t="str">
        <f t="shared" si="161"/>
        <v>Yes</v>
      </c>
      <c r="W1334">
        <f t="shared" si="162"/>
        <v>2004</v>
      </c>
      <c r="X1334">
        <f t="shared" si="163"/>
        <v>4</v>
      </c>
      <c r="Y1334">
        <f>IFERROR(VLOOKUP(B1334,Products!A:I,8,FALSE),"")</f>
        <v>57.54</v>
      </c>
      <c r="Z1334">
        <f t="shared" si="164"/>
        <v>3142.7999999999997</v>
      </c>
      <c r="AA1334">
        <f t="shared" si="165"/>
        <v>51.72054223149113</v>
      </c>
      <c r="AB1334">
        <f t="shared" si="166"/>
        <v>0</v>
      </c>
      <c r="AC1334">
        <f t="shared" si="167"/>
        <v>1071.3599999999999</v>
      </c>
    </row>
    <row r="1335" spans="1:29">
      <c r="A1335">
        <v>10244</v>
      </c>
      <c r="B1335" t="s">
        <v>131</v>
      </c>
      <c r="C1335">
        <v>39</v>
      </c>
      <c r="D1335">
        <v>42.11</v>
      </c>
      <c r="E1335">
        <v>9</v>
      </c>
      <c r="F1335" s="6">
        <f>IFERROR(VLOOKUP(A1335,Orders!A:B,2,FALSE),"")</f>
        <v>38106</v>
      </c>
      <c r="G1335" s="6">
        <f>IFERROR(VLOOKUP(A1335,Orders!A:C,3,FALSE),"")</f>
        <v>38116</v>
      </c>
      <c r="H1335" s="6">
        <f>IFERROR(VLOOKUP(A1335,Orders!A:D,4,FALSE),"")</f>
        <v>38111</v>
      </c>
      <c r="I1335" t="str">
        <f>IFERROR(VLOOKUP(A1335,Orders!A:E,5,FALSE),"")</f>
        <v>Shipped</v>
      </c>
      <c r="J1335">
        <f>IFERROR(VLOOKUP(A1335,Orders!A:G,7,FALSE),"")</f>
        <v>141</v>
      </c>
      <c r="K1335">
        <f>IFERROR(VLOOKUP(J1335,Customers!A:L,12,FALSE),"")</f>
        <v>1370</v>
      </c>
      <c r="L1335">
        <f>IFERROR(VLOOKUP(J1335,Customers!A:M,13,FALSE),"")</f>
        <v>227600</v>
      </c>
      <c r="M1335" t="str">
        <f>IFERROR(VLOOKUP(J1335,Customers!A:H,8,FALSE),"")</f>
        <v>Madrid</v>
      </c>
      <c r="N1335">
        <f>IFERROR(VLOOKUP(K1335,Employees!A:F,6,FALSE),"")</f>
        <v>4</v>
      </c>
      <c r="O1335" t="str">
        <f>IFERROR(VLOOKUP(N1335,Offices!A:B,2,FALSE),"")</f>
        <v>Paris</v>
      </c>
      <c r="P1335" s="6">
        <f>IFERROR(VLOOKUP(J1335,Payments!A:C,3,FALSE),"")</f>
        <v>37821</v>
      </c>
      <c r="Q1335">
        <f>IFERROR(VLOOKUP(J1335,Payments!A:D,4,FALSE),"")</f>
        <v>36251.03</v>
      </c>
      <c r="R1335" t="str">
        <f>IFERROR(VLOOKUP(B1335,Products!A:C,3,FALSE),"")</f>
        <v>Vintage Cars</v>
      </c>
      <c r="S1335">
        <f>IFERROR(VLOOKUP(B1335,Products!A:G,7,FALSE),"")</f>
        <v>2847</v>
      </c>
      <c r="T1335">
        <f>IFERROR(VLOOKUP(B1335,Products!A:I,9,FALSE),"")</f>
        <v>44.8</v>
      </c>
      <c r="U1335">
        <f t="shared" si="160"/>
        <v>5</v>
      </c>
      <c r="V1335" t="str">
        <f t="shared" si="161"/>
        <v>Yes</v>
      </c>
      <c r="W1335">
        <f t="shared" si="162"/>
        <v>2004</v>
      </c>
      <c r="X1335">
        <f t="shared" si="163"/>
        <v>4</v>
      </c>
      <c r="Y1335">
        <f>IFERROR(VLOOKUP(B1335,Products!A:I,8,FALSE),"")</f>
        <v>20.61</v>
      </c>
      <c r="Z1335">
        <f t="shared" si="164"/>
        <v>1642.29</v>
      </c>
      <c r="AA1335">
        <f t="shared" si="165"/>
        <v>104.31829209121786</v>
      </c>
      <c r="AB1335">
        <f t="shared" si="166"/>
        <v>1</v>
      </c>
      <c r="AC1335">
        <f t="shared" si="167"/>
        <v>838.5</v>
      </c>
    </row>
    <row r="1336" spans="1:29">
      <c r="A1336">
        <v>10244</v>
      </c>
      <c r="B1336" t="s">
        <v>146</v>
      </c>
      <c r="C1336">
        <v>40</v>
      </c>
      <c r="D1336">
        <v>97.39</v>
      </c>
      <c r="E1336">
        <v>4</v>
      </c>
      <c r="F1336" s="6">
        <f>IFERROR(VLOOKUP(A1336,Orders!A:B,2,FALSE),"")</f>
        <v>38106</v>
      </c>
      <c r="G1336" s="6">
        <f>IFERROR(VLOOKUP(A1336,Orders!A:C,3,FALSE),"")</f>
        <v>38116</v>
      </c>
      <c r="H1336" s="6">
        <f>IFERROR(VLOOKUP(A1336,Orders!A:D,4,FALSE),"")</f>
        <v>38111</v>
      </c>
      <c r="I1336" t="str">
        <f>IFERROR(VLOOKUP(A1336,Orders!A:E,5,FALSE),"")</f>
        <v>Shipped</v>
      </c>
      <c r="J1336">
        <f>IFERROR(VLOOKUP(A1336,Orders!A:G,7,FALSE),"")</f>
        <v>141</v>
      </c>
      <c r="K1336">
        <f>IFERROR(VLOOKUP(J1336,Customers!A:L,12,FALSE),"")</f>
        <v>1370</v>
      </c>
      <c r="L1336">
        <f>IFERROR(VLOOKUP(J1336,Customers!A:M,13,FALSE),"")</f>
        <v>227600</v>
      </c>
      <c r="M1336" t="str">
        <f>IFERROR(VLOOKUP(J1336,Customers!A:H,8,FALSE),"")</f>
        <v>Madrid</v>
      </c>
      <c r="N1336">
        <f>IFERROR(VLOOKUP(K1336,Employees!A:F,6,FALSE),"")</f>
        <v>4</v>
      </c>
      <c r="O1336" t="str">
        <f>IFERROR(VLOOKUP(N1336,Offices!A:B,2,FALSE),"")</f>
        <v>Paris</v>
      </c>
      <c r="P1336" s="6">
        <f>IFERROR(VLOOKUP(J1336,Payments!A:C,3,FALSE),"")</f>
        <v>37821</v>
      </c>
      <c r="Q1336">
        <f>IFERROR(VLOOKUP(J1336,Payments!A:D,4,FALSE),"")</f>
        <v>36251.03</v>
      </c>
      <c r="R1336" t="str">
        <f>IFERROR(VLOOKUP(B1336,Products!A:C,3,FALSE),"")</f>
        <v>Vintage Cars</v>
      </c>
      <c r="S1336">
        <f>IFERROR(VLOOKUP(B1336,Products!A:G,7,FALSE),"")</f>
        <v>4710</v>
      </c>
      <c r="T1336">
        <f>IFERROR(VLOOKUP(B1336,Products!A:I,9,FALSE),"")</f>
        <v>97.39</v>
      </c>
      <c r="U1336">
        <f t="shared" si="160"/>
        <v>5</v>
      </c>
      <c r="V1336" t="str">
        <f t="shared" si="161"/>
        <v>Yes</v>
      </c>
      <c r="W1336">
        <f t="shared" si="162"/>
        <v>2004</v>
      </c>
      <c r="X1336">
        <f t="shared" si="163"/>
        <v>4</v>
      </c>
      <c r="Y1336">
        <f>IFERROR(VLOOKUP(B1336,Products!A:I,8,FALSE),"")</f>
        <v>57.46</v>
      </c>
      <c r="Z1336">
        <f t="shared" si="164"/>
        <v>3895.6</v>
      </c>
      <c r="AA1336">
        <f t="shared" si="165"/>
        <v>69.491820396797763</v>
      </c>
      <c r="AB1336">
        <f t="shared" si="166"/>
        <v>1</v>
      </c>
      <c r="AC1336">
        <f t="shared" si="167"/>
        <v>1597.2</v>
      </c>
    </row>
    <row r="1337" spans="1:29">
      <c r="A1337">
        <v>10245</v>
      </c>
      <c r="B1337" t="s">
        <v>134</v>
      </c>
      <c r="C1337">
        <v>34</v>
      </c>
      <c r="D1337">
        <v>195.01</v>
      </c>
      <c r="E1337">
        <v>9</v>
      </c>
      <c r="F1337" s="6">
        <f>IFERROR(VLOOKUP(A1337,Orders!A:B,2,FALSE),"")</f>
        <v>38111</v>
      </c>
      <c r="G1337" s="6">
        <f>IFERROR(VLOOKUP(A1337,Orders!A:C,3,FALSE),"")</f>
        <v>38119</v>
      </c>
      <c r="H1337" s="6">
        <f>IFERROR(VLOOKUP(A1337,Orders!A:D,4,FALSE),"")</f>
        <v>38116</v>
      </c>
      <c r="I1337" t="str">
        <f>IFERROR(VLOOKUP(A1337,Orders!A:E,5,FALSE),"")</f>
        <v>Shipped</v>
      </c>
      <c r="J1337">
        <f>IFERROR(VLOOKUP(A1337,Orders!A:G,7,FALSE),"")</f>
        <v>455</v>
      </c>
      <c r="K1337">
        <f>IFERROR(VLOOKUP(J1337,Customers!A:L,12,FALSE),"")</f>
        <v>1286</v>
      </c>
      <c r="L1337">
        <f>IFERROR(VLOOKUP(J1337,Customers!A:M,13,FALSE),"")</f>
        <v>95400</v>
      </c>
      <c r="M1337" t="str">
        <f>IFERROR(VLOOKUP(J1337,Customers!A:H,8,FALSE),"")</f>
        <v>New Haven</v>
      </c>
      <c r="N1337">
        <f>IFERROR(VLOOKUP(K1337,Employees!A:F,6,FALSE),"")</f>
        <v>3</v>
      </c>
      <c r="O1337" t="str">
        <f>IFERROR(VLOOKUP(N1337,Offices!A:B,2,FALSE),"")</f>
        <v>NYC</v>
      </c>
      <c r="P1337" s="6">
        <f>IFERROR(VLOOKUP(J1337,Payments!A:C,3,FALSE),"")</f>
        <v>37960</v>
      </c>
      <c r="Q1337">
        <f>IFERROR(VLOOKUP(J1337,Payments!A:D,4,FALSE),"")</f>
        <v>38139.18</v>
      </c>
      <c r="R1337" t="str">
        <f>IFERROR(VLOOKUP(B1337,Products!A:C,3,FALSE),"")</f>
        <v>Classic Cars</v>
      </c>
      <c r="S1337">
        <f>IFERROR(VLOOKUP(B1337,Products!A:G,7,FALSE),"")</f>
        <v>7305</v>
      </c>
      <c r="T1337">
        <f>IFERROR(VLOOKUP(B1337,Products!A:I,9,FALSE),"")</f>
        <v>214.3</v>
      </c>
      <c r="U1337">
        <f t="shared" si="160"/>
        <v>3</v>
      </c>
      <c r="V1337" t="str">
        <f t="shared" si="161"/>
        <v>Yes</v>
      </c>
      <c r="W1337">
        <f t="shared" si="162"/>
        <v>2004</v>
      </c>
      <c r="X1337">
        <f t="shared" si="163"/>
        <v>5</v>
      </c>
      <c r="Y1337">
        <f>IFERROR(VLOOKUP(B1337,Products!A:I,8,FALSE),"")</f>
        <v>98.58</v>
      </c>
      <c r="Z1337">
        <f t="shared" si="164"/>
        <v>6630.34</v>
      </c>
      <c r="AA1337">
        <f t="shared" si="165"/>
        <v>97.819030229255418</v>
      </c>
      <c r="AB1337">
        <f t="shared" si="166"/>
        <v>1</v>
      </c>
      <c r="AC1337">
        <f t="shared" si="167"/>
        <v>3278.62</v>
      </c>
    </row>
    <row r="1338" spans="1:29">
      <c r="A1338">
        <v>10245</v>
      </c>
      <c r="B1338" t="s">
        <v>135</v>
      </c>
      <c r="C1338">
        <v>28</v>
      </c>
      <c r="D1338">
        <v>147.74</v>
      </c>
      <c r="E1338">
        <v>2</v>
      </c>
      <c r="F1338" s="6">
        <f>IFERROR(VLOOKUP(A1338,Orders!A:B,2,FALSE),"")</f>
        <v>38111</v>
      </c>
      <c r="G1338" s="6">
        <f>IFERROR(VLOOKUP(A1338,Orders!A:C,3,FALSE),"")</f>
        <v>38119</v>
      </c>
      <c r="H1338" s="6">
        <f>IFERROR(VLOOKUP(A1338,Orders!A:D,4,FALSE),"")</f>
        <v>38116</v>
      </c>
      <c r="I1338" t="str">
        <f>IFERROR(VLOOKUP(A1338,Orders!A:E,5,FALSE),"")</f>
        <v>Shipped</v>
      </c>
      <c r="J1338">
        <f>IFERROR(VLOOKUP(A1338,Orders!A:G,7,FALSE),"")</f>
        <v>455</v>
      </c>
      <c r="K1338">
        <f>IFERROR(VLOOKUP(J1338,Customers!A:L,12,FALSE),"")</f>
        <v>1286</v>
      </c>
      <c r="L1338">
        <f>IFERROR(VLOOKUP(J1338,Customers!A:M,13,FALSE),"")</f>
        <v>95400</v>
      </c>
      <c r="M1338" t="str">
        <f>IFERROR(VLOOKUP(J1338,Customers!A:H,8,FALSE),"")</f>
        <v>New Haven</v>
      </c>
      <c r="N1338">
        <f>IFERROR(VLOOKUP(K1338,Employees!A:F,6,FALSE),"")</f>
        <v>3</v>
      </c>
      <c r="O1338" t="str">
        <f>IFERROR(VLOOKUP(N1338,Offices!A:B,2,FALSE),"")</f>
        <v>NYC</v>
      </c>
      <c r="P1338" s="6">
        <f>IFERROR(VLOOKUP(J1338,Payments!A:C,3,FALSE),"")</f>
        <v>37960</v>
      </c>
      <c r="Q1338">
        <f>IFERROR(VLOOKUP(J1338,Payments!A:D,4,FALSE),"")</f>
        <v>38139.18</v>
      </c>
      <c r="R1338" t="str">
        <f>IFERROR(VLOOKUP(B1338,Products!A:C,3,FALSE),"")</f>
        <v>Classic Cars</v>
      </c>
      <c r="S1338">
        <f>IFERROR(VLOOKUP(B1338,Products!A:G,7,FALSE),"")</f>
        <v>6791</v>
      </c>
      <c r="T1338">
        <f>IFERROR(VLOOKUP(B1338,Products!A:I,9,FALSE),"")</f>
        <v>147.74</v>
      </c>
      <c r="U1338">
        <f t="shared" si="160"/>
        <v>3</v>
      </c>
      <c r="V1338" t="str">
        <f t="shared" si="161"/>
        <v>Yes</v>
      </c>
      <c r="W1338">
        <f t="shared" si="162"/>
        <v>2004</v>
      </c>
      <c r="X1338">
        <f t="shared" si="163"/>
        <v>5</v>
      </c>
      <c r="Y1338">
        <f>IFERROR(VLOOKUP(B1338,Products!A:I,8,FALSE),"")</f>
        <v>103.42</v>
      </c>
      <c r="Z1338">
        <f t="shared" si="164"/>
        <v>4136.72</v>
      </c>
      <c r="AA1338">
        <f t="shared" si="165"/>
        <v>42.854380197253924</v>
      </c>
      <c r="AB1338">
        <f t="shared" si="166"/>
        <v>0</v>
      </c>
      <c r="AC1338">
        <f t="shared" si="167"/>
        <v>1240.9600000000003</v>
      </c>
    </row>
    <row r="1339" spans="1:29">
      <c r="A1339">
        <v>10245</v>
      </c>
      <c r="B1339" t="s">
        <v>136</v>
      </c>
      <c r="C1339">
        <v>38</v>
      </c>
      <c r="D1339">
        <v>120.27</v>
      </c>
      <c r="E1339">
        <v>6</v>
      </c>
      <c r="F1339" s="6">
        <f>IFERROR(VLOOKUP(A1339,Orders!A:B,2,FALSE),"")</f>
        <v>38111</v>
      </c>
      <c r="G1339" s="6">
        <f>IFERROR(VLOOKUP(A1339,Orders!A:C,3,FALSE),"")</f>
        <v>38119</v>
      </c>
      <c r="H1339" s="6">
        <f>IFERROR(VLOOKUP(A1339,Orders!A:D,4,FALSE),"")</f>
        <v>38116</v>
      </c>
      <c r="I1339" t="str">
        <f>IFERROR(VLOOKUP(A1339,Orders!A:E,5,FALSE),"")</f>
        <v>Shipped</v>
      </c>
      <c r="J1339">
        <f>IFERROR(VLOOKUP(A1339,Orders!A:G,7,FALSE),"")</f>
        <v>455</v>
      </c>
      <c r="K1339">
        <f>IFERROR(VLOOKUP(J1339,Customers!A:L,12,FALSE),"")</f>
        <v>1286</v>
      </c>
      <c r="L1339">
        <f>IFERROR(VLOOKUP(J1339,Customers!A:M,13,FALSE),"")</f>
        <v>95400</v>
      </c>
      <c r="M1339" t="str">
        <f>IFERROR(VLOOKUP(J1339,Customers!A:H,8,FALSE),"")</f>
        <v>New Haven</v>
      </c>
      <c r="N1339">
        <f>IFERROR(VLOOKUP(K1339,Employees!A:F,6,FALSE),"")</f>
        <v>3</v>
      </c>
      <c r="O1339" t="str">
        <f>IFERROR(VLOOKUP(N1339,Offices!A:B,2,FALSE),"")</f>
        <v>NYC</v>
      </c>
      <c r="P1339" s="6">
        <f>IFERROR(VLOOKUP(J1339,Payments!A:C,3,FALSE),"")</f>
        <v>37960</v>
      </c>
      <c r="Q1339">
        <f>IFERROR(VLOOKUP(J1339,Payments!A:D,4,FALSE),"")</f>
        <v>38139.18</v>
      </c>
      <c r="R1339" t="str">
        <f>IFERROR(VLOOKUP(B1339,Products!A:C,3,FALSE),"")</f>
        <v>Trucks and Buses</v>
      </c>
      <c r="S1339">
        <f>IFERROR(VLOOKUP(B1339,Products!A:G,7,FALSE),"")</f>
        <v>1579</v>
      </c>
      <c r="T1339">
        <f>IFERROR(VLOOKUP(B1339,Products!A:I,9,FALSE),"")</f>
        <v>136.66999999999999</v>
      </c>
      <c r="U1339">
        <f t="shared" si="160"/>
        <v>3</v>
      </c>
      <c r="V1339" t="str">
        <f t="shared" si="161"/>
        <v>Yes</v>
      </c>
      <c r="W1339">
        <f t="shared" si="162"/>
        <v>2004</v>
      </c>
      <c r="X1339">
        <f t="shared" si="163"/>
        <v>5</v>
      </c>
      <c r="Y1339">
        <f>IFERROR(VLOOKUP(B1339,Products!A:I,8,FALSE),"")</f>
        <v>77.900000000000006</v>
      </c>
      <c r="Z1339">
        <f t="shared" si="164"/>
        <v>4570.26</v>
      </c>
      <c r="AA1339">
        <f t="shared" si="165"/>
        <v>54.390243902439003</v>
      </c>
      <c r="AB1339">
        <f t="shared" si="166"/>
        <v>0</v>
      </c>
      <c r="AC1339">
        <f t="shared" si="167"/>
        <v>1610.0599999999997</v>
      </c>
    </row>
    <row r="1340" spans="1:29">
      <c r="A1340">
        <v>10245</v>
      </c>
      <c r="B1340" t="s">
        <v>137</v>
      </c>
      <c r="C1340">
        <v>29</v>
      </c>
      <c r="D1340">
        <v>114.34</v>
      </c>
      <c r="E1340">
        <v>8</v>
      </c>
      <c r="F1340" s="6">
        <f>IFERROR(VLOOKUP(A1340,Orders!A:B,2,FALSE),"")</f>
        <v>38111</v>
      </c>
      <c r="G1340" s="6">
        <f>IFERROR(VLOOKUP(A1340,Orders!A:C,3,FALSE),"")</f>
        <v>38119</v>
      </c>
      <c r="H1340" s="6">
        <f>IFERROR(VLOOKUP(A1340,Orders!A:D,4,FALSE),"")</f>
        <v>38116</v>
      </c>
      <c r="I1340" t="str">
        <f>IFERROR(VLOOKUP(A1340,Orders!A:E,5,FALSE),"")</f>
        <v>Shipped</v>
      </c>
      <c r="J1340">
        <f>IFERROR(VLOOKUP(A1340,Orders!A:G,7,FALSE),"")</f>
        <v>455</v>
      </c>
      <c r="K1340">
        <f>IFERROR(VLOOKUP(J1340,Customers!A:L,12,FALSE),"")</f>
        <v>1286</v>
      </c>
      <c r="L1340">
        <f>IFERROR(VLOOKUP(J1340,Customers!A:M,13,FALSE),"")</f>
        <v>95400</v>
      </c>
      <c r="M1340" t="str">
        <f>IFERROR(VLOOKUP(J1340,Customers!A:H,8,FALSE),"")</f>
        <v>New Haven</v>
      </c>
      <c r="N1340">
        <f>IFERROR(VLOOKUP(K1340,Employees!A:F,6,FALSE),"")</f>
        <v>3</v>
      </c>
      <c r="O1340" t="str">
        <f>IFERROR(VLOOKUP(N1340,Offices!A:B,2,FALSE),"")</f>
        <v>NYC</v>
      </c>
      <c r="P1340" s="6">
        <f>IFERROR(VLOOKUP(J1340,Payments!A:C,3,FALSE),"")</f>
        <v>37960</v>
      </c>
      <c r="Q1340">
        <f>IFERROR(VLOOKUP(J1340,Payments!A:D,4,FALSE),"")</f>
        <v>38139.18</v>
      </c>
      <c r="R1340" t="str">
        <f>IFERROR(VLOOKUP(B1340,Products!A:C,3,FALSE),"")</f>
        <v>Trucks and Buses</v>
      </c>
      <c r="S1340">
        <f>IFERROR(VLOOKUP(B1340,Products!A:G,7,FALSE),"")</f>
        <v>2613</v>
      </c>
      <c r="T1340">
        <f>IFERROR(VLOOKUP(B1340,Products!A:I,9,FALSE),"")</f>
        <v>116.67</v>
      </c>
      <c r="U1340">
        <f t="shared" si="160"/>
        <v>3</v>
      </c>
      <c r="V1340" t="str">
        <f t="shared" si="161"/>
        <v>Yes</v>
      </c>
      <c r="W1340">
        <f t="shared" si="162"/>
        <v>2004</v>
      </c>
      <c r="X1340">
        <f t="shared" si="163"/>
        <v>5</v>
      </c>
      <c r="Y1340">
        <f>IFERROR(VLOOKUP(B1340,Products!A:I,8,FALSE),"")</f>
        <v>58.33</v>
      </c>
      <c r="Z1340">
        <f t="shared" si="164"/>
        <v>3315.86</v>
      </c>
      <c r="AA1340">
        <f t="shared" si="165"/>
        <v>96.022629864563697</v>
      </c>
      <c r="AB1340">
        <f t="shared" si="166"/>
        <v>1</v>
      </c>
      <c r="AC1340">
        <f t="shared" si="167"/>
        <v>1624.2900000000002</v>
      </c>
    </row>
    <row r="1341" spans="1:29">
      <c r="A1341">
        <v>10245</v>
      </c>
      <c r="B1341" t="s">
        <v>143</v>
      </c>
      <c r="C1341">
        <v>21</v>
      </c>
      <c r="D1341">
        <v>111.39</v>
      </c>
      <c r="E1341">
        <v>3</v>
      </c>
      <c r="F1341" s="6">
        <f>IFERROR(VLOOKUP(A1341,Orders!A:B,2,FALSE),"")</f>
        <v>38111</v>
      </c>
      <c r="G1341" s="6">
        <f>IFERROR(VLOOKUP(A1341,Orders!A:C,3,FALSE),"")</f>
        <v>38119</v>
      </c>
      <c r="H1341" s="6">
        <f>IFERROR(VLOOKUP(A1341,Orders!A:D,4,FALSE),"")</f>
        <v>38116</v>
      </c>
      <c r="I1341" t="str">
        <f>IFERROR(VLOOKUP(A1341,Orders!A:E,5,FALSE),"")</f>
        <v>Shipped</v>
      </c>
      <c r="J1341">
        <f>IFERROR(VLOOKUP(A1341,Orders!A:G,7,FALSE),"")</f>
        <v>455</v>
      </c>
      <c r="K1341">
        <f>IFERROR(VLOOKUP(J1341,Customers!A:L,12,FALSE),"")</f>
        <v>1286</v>
      </c>
      <c r="L1341">
        <f>IFERROR(VLOOKUP(J1341,Customers!A:M,13,FALSE),"")</f>
        <v>95400</v>
      </c>
      <c r="M1341" t="str">
        <f>IFERROR(VLOOKUP(J1341,Customers!A:H,8,FALSE),"")</f>
        <v>New Haven</v>
      </c>
      <c r="N1341">
        <f>IFERROR(VLOOKUP(K1341,Employees!A:F,6,FALSE),"")</f>
        <v>3</v>
      </c>
      <c r="O1341" t="str">
        <f>IFERROR(VLOOKUP(N1341,Offices!A:B,2,FALSE),"")</f>
        <v>NYC</v>
      </c>
      <c r="P1341" s="6">
        <f>IFERROR(VLOOKUP(J1341,Payments!A:C,3,FALSE),"")</f>
        <v>37960</v>
      </c>
      <c r="Q1341">
        <f>IFERROR(VLOOKUP(J1341,Payments!A:D,4,FALSE),"")</f>
        <v>38139.18</v>
      </c>
      <c r="R1341" t="str">
        <f>IFERROR(VLOOKUP(B1341,Products!A:C,3,FALSE),"")</f>
        <v>Trucks and Buses</v>
      </c>
      <c r="S1341">
        <f>IFERROR(VLOOKUP(B1341,Products!A:G,7,FALSE),"")</f>
        <v>3128</v>
      </c>
      <c r="T1341">
        <f>IFERROR(VLOOKUP(B1341,Products!A:I,9,FALSE),"")</f>
        <v>121.08</v>
      </c>
      <c r="U1341">
        <f t="shared" si="160"/>
        <v>3</v>
      </c>
      <c r="V1341" t="str">
        <f t="shared" si="161"/>
        <v>Yes</v>
      </c>
      <c r="W1341">
        <f t="shared" si="162"/>
        <v>2004</v>
      </c>
      <c r="X1341">
        <f t="shared" si="163"/>
        <v>5</v>
      </c>
      <c r="Y1341">
        <f>IFERROR(VLOOKUP(B1341,Products!A:I,8,FALSE),"")</f>
        <v>84.76</v>
      </c>
      <c r="Z1341">
        <f t="shared" si="164"/>
        <v>2339.19</v>
      </c>
      <c r="AA1341">
        <f t="shared" si="165"/>
        <v>31.418121755545059</v>
      </c>
      <c r="AB1341">
        <f t="shared" si="166"/>
        <v>0</v>
      </c>
      <c r="AC1341">
        <f t="shared" si="167"/>
        <v>559.2299999999999</v>
      </c>
    </row>
    <row r="1342" spans="1:29">
      <c r="A1342">
        <v>10245</v>
      </c>
      <c r="B1342" t="s">
        <v>144</v>
      </c>
      <c r="C1342">
        <v>45</v>
      </c>
      <c r="D1342">
        <v>48.8</v>
      </c>
      <c r="E1342">
        <v>7</v>
      </c>
      <c r="F1342" s="6">
        <f>IFERROR(VLOOKUP(A1342,Orders!A:B,2,FALSE),"")</f>
        <v>38111</v>
      </c>
      <c r="G1342" s="6">
        <f>IFERROR(VLOOKUP(A1342,Orders!A:C,3,FALSE),"")</f>
        <v>38119</v>
      </c>
      <c r="H1342" s="6">
        <f>IFERROR(VLOOKUP(A1342,Orders!A:D,4,FALSE),"")</f>
        <v>38116</v>
      </c>
      <c r="I1342" t="str">
        <f>IFERROR(VLOOKUP(A1342,Orders!A:E,5,FALSE),"")</f>
        <v>Shipped</v>
      </c>
      <c r="J1342">
        <f>IFERROR(VLOOKUP(A1342,Orders!A:G,7,FALSE),"")</f>
        <v>455</v>
      </c>
      <c r="K1342">
        <f>IFERROR(VLOOKUP(J1342,Customers!A:L,12,FALSE),"")</f>
        <v>1286</v>
      </c>
      <c r="L1342">
        <f>IFERROR(VLOOKUP(J1342,Customers!A:M,13,FALSE),"")</f>
        <v>95400</v>
      </c>
      <c r="M1342" t="str">
        <f>IFERROR(VLOOKUP(J1342,Customers!A:H,8,FALSE),"")</f>
        <v>New Haven</v>
      </c>
      <c r="N1342">
        <f>IFERROR(VLOOKUP(K1342,Employees!A:F,6,FALSE),"")</f>
        <v>3</v>
      </c>
      <c r="O1342" t="str">
        <f>IFERROR(VLOOKUP(N1342,Offices!A:B,2,FALSE),"")</f>
        <v>NYC</v>
      </c>
      <c r="P1342" s="6">
        <f>IFERROR(VLOOKUP(J1342,Payments!A:C,3,FALSE),"")</f>
        <v>37960</v>
      </c>
      <c r="Q1342">
        <f>IFERROR(VLOOKUP(J1342,Payments!A:D,4,FALSE),"")</f>
        <v>38139.18</v>
      </c>
      <c r="R1342" t="str">
        <f>IFERROR(VLOOKUP(B1342,Products!A:C,3,FALSE),"")</f>
        <v>Vintage Cars</v>
      </c>
      <c r="S1342">
        <f>IFERROR(VLOOKUP(B1342,Products!A:G,7,FALSE),"")</f>
        <v>6645</v>
      </c>
      <c r="T1342">
        <f>IFERROR(VLOOKUP(B1342,Products!A:I,9,FALSE),"")</f>
        <v>50.31</v>
      </c>
      <c r="U1342">
        <f t="shared" si="160"/>
        <v>3</v>
      </c>
      <c r="V1342" t="str">
        <f t="shared" si="161"/>
        <v>Yes</v>
      </c>
      <c r="W1342">
        <f t="shared" si="162"/>
        <v>2004</v>
      </c>
      <c r="X1342">
        <f t="shared" si="163"/>
        <v>5</v>
      </c>
      <c r="Y1342">
        <f>IFERROR(VLOOKUP(B1342,Products!A:I,8,FALSE),"")</f>
        <v>23.14</v>
      </c>
      <c r="Z1342">
        <f t="shared" si="164"/>
        <v>2196</v>
      </c>
      <c r="AA1342">
        <f t="shared" si="165"/>
        <v>110.89023336214345</v>
      </c>
      <c r="AB1342">
        <f t="shared" si="166"/>
        <v>1</v>
      </c>
      <c r="AC1342">
        <f t="shared" si="167"/>
        <v>1154.6999999999998</v>
      </c>
    </row>
    <row r="1343" spans="1:29">
      <c r="A1343">
        <v>10245</v>
      </c>
      <c r="B1343" t="s">
        <v>147</v>
      </c>
      <c r="C1343">
        <v>37</v>
      </c>
      <c r="D1343">
        <v>81.86</v>
      </c>
      <c r="E1343">
        <v>1</v>
      </c>
      <c r="F1343" s="6">
        <f>IFERROR(VLOOKUP(A1343,Orders!A:B,2,FALSE),"")</f>
        <v>38111</v>
      </c>
      <c r="G1343" s="6">
        <f>IFERROR(VLOOKUP(A1343,Orders!A:C,3,FALSE),"")</f>
        <v>38119</v>
      </c>
      <c r="H1343" s="6">
        <f>IFERROR(VLOOKUP(A1343,Orders!A:D,4,FALSE),"")</f>
        <v>38116</v>
      </c>
      <c r="I1343" t="str">
        <f>IFERROR(VLOOKUP(A1343,Orders!A:E,5,FALSE),"")</f>
        <v>Shipped</v>
      </c>
      <c r="J1343">
        <f>IFERROR(VLOOKUP(A1343,Orders!A:G,7,FALSE),"")</f>
        <v>455</v>
      </c>
      <c r="K1343">
        <f>IFERROR(VLOOKUP(J1343,Customers!A:L,12,FALSE),"")</f>
        <v>1286</v>
      </c>
      <c r="L1343">
        <f>IFERROR(VLOOKUP(J1343,Customers!A:M,13,FALSE),"")</f>
        <v>95400</v>
      </c>
      <c r="M1343" t="str">
        <f>IFERROR(VLOOKUP(J1343,Customers!A:H,8,FALSE),"")</f>
        <v>New Haven</v>
      </c>
      <c r="N1343">
        <f>IFERROR(VLOOKUP(K1343,Employees!A:F,6,FALSE),"")</f>
        <v>3</v>
      </c>
      <c r="O1343" t="str">
        <f>IFERROR(VLOOKUP(N1343,Offices!A:B,2,FALSE),"")</f>
        <v>NYC</v>
      </c>
      <c r="P1343" s="6">
        <f>IFERROR(VLOOKUP(J1343,Payments!A:C,3,FALSE),"")</f>
        <v>37960</v>
      </c>
      <c r="Q1343">
        <f>IFERROR(VLOOKUP(J1343,Payments!A:D,4,FALSE),"")</f>
        <v>38139.18</v>
      </c>
      <c r="R1343" t="str">
        <f>IFERROR(VLOOKUP(B1343,Products!A:C,3,FALSE),"")</f>
        <v>Trucks and Buses</v>
      </c>
      <c r="S1343">
        <f>IFERROR(VLOOKUP(B1343,Products!A:G,7,FALSE),"")</f>
        <v>5099</v>
      </c>
      <c r="T1343">
        <f>IFERROR(VLOOKUP(B1343,Products!A:I,9,FALSE),"")</f>
        <v>96.31</v>
      </c>
      <c r="U1343">
        <f t="shared" si="160"/>
        <v>3</v>
      </c>
      <c r="V1343" t="str">
        <f t="shared" si="161"/>
        <v>Yes</v>
      </c>
      <c r="W1343">
        <f t="shared" si="162"/>
        <v>2004</v>
      </c>
      <c r="X1343">
        <f t="shared" si="163"/>
        <v>5</v>
      </c>
      <c r="Y1343">
        <f>IFERROR(VLOOKUP(B1343,Products!A:I,8,FALSE),"")</f>
        <v>53.93</v>
      </c>
      <c r="Z1343">
        <f t="shared" si="164"/>
        <v>3028.82</v>
      </c>
      <c r="AA1343">
        <f t="shared" si="165"/>
        <v>51.789356573335809</v>
      </c>
      <c r="AB1343">
        <f t="shared" si="166"/>
        <v>0</v>
      </c>
      <c r="AC1343">
        <f t="shared" si="167"/>
        <v>1033.4100000000001</v>
      </c>
    </row>
    <row r="1344" spans="1:29">
      <c r="A1344">
        <v>10245</v>
      </c>
      <c r="B1344" t="s">
        <v>148</v>
      </c>
      <c r="C1344">
        <v>44</v>
      </c>
      <c r="D1344">
        <v>54.94</v>
      </c>
      <c r="E1344">
        <v>5</v>
      </c>
      <c r="F1344" s="6">
        <f>IFERROR(VLOOKUP(A1344,Orders!A:B,2,FALSE),"")</f>
        <v>38111</v>
      </c>
      <c r="G1344" s="6">
        <f>IFERROR(VLOOKUP(A1344,Orders!A:C,3,FALSE),"")</f>
        <v>38119</v>
      </c>
      <c r="H1344" s="6">
        <f>IFERROR(VLOOKUP(A1344,Orders!A:D,4,FALSE),"")</f>
        <v>38116</v>
      </c>
      <c r="I1344" t="str">
        <f>IFERROR(VLOOKUP(A1344,Orders!A:E,5,FALSE),"")</f>
        <v>Shipped</v>
      </c>
      <c r="J1344">
        <f>IFERROR(VLOOKUP(A1344,Orders!A:G,7,FALSE),"")</f>
        <v>455</v>
      </c>
      <c r="K1344">
        <f>IFERROR(VLOOKUP(J1344,Customers!A:L,12,FALSE),"")</f>
        <v>1286</v>
      </c>
      <c r="L1344">
        <f>IFERROR(VLOOKUP(J1344,Customers!A:M,13,FALSE),"")</f>
        <v>95400</v>
      </c>
      <c r="M1344" t="str">
        <f>IFERROR(VLOOKUP(J1344,Customers!A:H,8,FALSE),"")</f>
        <v>New Haven</v>
      </c>
      <c r="N1344">
        <f>IFERROR(VLOOKUP(K1344,Employees!A:F,6,FALSE),"")</f>
        <v>3</v>
      </c>
      <c r="O1344" t="str">
        <f>IFERROR(VLOOKUP(N1344,Offices!A:B,2,FALSE),"")</f>
        <v>NYC</v>
      </c>
      <c r="P1344" s="6">
        <f>IFERROR(VLOOKUP(J1344,Payments!A:C,3,FALSE),"")</f>
        <v>37960</v>
      </c>
      <c r="Q1344">
        <f>IFERROR(VLOOKUP(J1344,Payments!A:D,4,FALSE),"")</f>
        <v>38139.18</v>
      </c>
      <c r="R1344" t="str">
        <f>IFERROR(VLOOKUP(B1344,Products!A:C,3,FALSE),"")</f>
        <v>Trucks and Buses</v>
      </c>
      <c r="S1344">
        <f>IFERROR(VLOOKUP(B1344,Products!A:G,7,FALSE),"")</f>
        <v>814</v>
      </c>
      <c r="T1344">
        <f>IFERROR(VLOOKUP(B1344,Products!A:I,9,FALSE),"")</f>
        <v>64.64</v>
      </c>
      <c r="U1344">
        <f t="shared" si="160"/>
        <v>3</v>
      </c>
      <c r="V1344" t="str">
        <f t="shared" si="161"/>
        <v>Yes</v>
      </c>
      <c r="W1344">
        <f t="shared" si="162"/>
        <v>2004</v>
      </c>
      <c r="X1344">
        <f t="shared" si="163"/>
        <v>5</v>
      </c>
      <c r="Y1344">
        <f>IFERROR(VLOOKUP(B1344,Products!A:I,8,FALSE),"")</f>
        <v>33.61</v>
      </c>
      <c r="Z1344">
        <f t="shared" si="164"/>
        <v>2417.3599999999997</v>
      </c>
      <c r="AA1344">
        <f t="shared" si="165"/>
        <v>63.463254983635821</v>
      </c>
      <c r="AB1344">
        <f t="shared" si="166"/>
        <v>0</v>
      </c>
      <c r="AC1344">
        <f t="shared" si="167"/>
        <v>938.52</v>
      </c>
    </row>
    <row r="1345" spans="1:29">
      <c r="A1345">
        <v>10245</v>
      </c>
      <c r="B1345" t="s">
        <v>149</v>
      </c>
      <c r="C1345">
        <v>44</v>
      </c>
      <c r="D1345">
        <v>81.93</v>
      </c>
      <c r="E1345">
        <v>4</v>
      </c>
      <c r="F1345" s="6">
        <f>IFERROR(VLOOKUP(A1345,Orders!A:B,2,FALSE),"")</f>
        <v>38111</v>
      </c>
      <c r="G1345" s="6">
        <f>IFERROR(VLOOKUP(A1345,Orders!A:C,3,FALSE),"")</f>
        <v>38119</v>
      </c>
      <c r="H1345" s="6">
        <f>IFERROR(VLOOKUP(A1345,Orders!A:D,4,FALSE),"")</f>
        <v>38116</v>
      </c>
      <c r="I1345" t="str">
        <f>IFERROR(VLOOKUP(A1345,Orders!A:E,5,FALSE),"")</f>
        <v>Shipped</v>
      </c>
      <c r="J1345">
        <f>IFERROR(VLOOKUP(A1345,Orders!A:G,7,FALSE),"")</f>
        <v>455</v>
      </c>
      <c r="K1345">
        <f>IFERROR(VLOOKUP(J1345,Customers!A:L,12,FALSE),"")</f>
        <v>1286</v>
      </c>
      <c r="L1345">
        <f>IFERROR(VLOOKUP(J1345,Customers!A:M,13,FALSE),"")</f>
        <v>95400</v>
      </c>
      <c r="M1345" t="str">
        <f>IFERROR(VLOOKUP(J1345,Customers!A:H,8,FALSE),"")</f>
        <v>New Haven</v>
      </c>
      <c r="N1345">
        <f>IFERROR(VLOOKUP(K1345,Employees!A:F,6,FALSE),"")</f>
        <v>3</v>
      </c>
      <c r="O1345" t="str">
        <f>IFERROR(VLOOKUP(N1345,Offices!A:B,2,FALSE),"")</f>
        <v>NYC</v>
      </c>
      <c r="P1345" s="6">
        <f>IFERROR(VLOOKUP(J1345,Payments!A:C,3,FALSE),"")</f>
        <v>37960</v>
      </c>
      <c r="Q1345">
        <f>IFERROR(VLOOKUP(J1345,Payments!A:D,4,FALSE),"")</f>
        <v>38139.18</v>
      </c>
      <c r="R1345" t="str">
        <f>IFERROR(VLOOKUP(B1345,Products!A:C,3,FALSE),"")</f>
        <v>Classic Cars</v>
      </c>
      <c r="S1345">
        <f>IFERROR(VLOOKUP(B1345,Products!A:G,7,FALSE),"")</f>
        <v>6934</v>
      </c>
      <c r="T1345">
        <f>IFERROR(VLOOKUP(B1345,Products!A:I,9,FALSE),"")</f>
        <v>101.15</v>
      </c>
      <c r="U1345">
        <f t="shared" si="160"/>
        <v>3</v>
      </c>
      <c r="V1345" t="str">
        <f t="shared" si="161"/>
        <v>Yes</v>
      </c>
      <c r="W1345">
        <f t="shared" si="162"/>
        <v>2004</v>
      </c>
      <c r="X1345">
        <f t="shared" si="163"/>
        <v>5</v>
      </c>
      <c r="Y1345">
        <f>IFERROR(VLOOKUP(B1345,Products!A:I,8,FALSE),"")</f>
        <v>46.53</v>
      </c>
      <c r="Z1345">
        <f t="shared" si="164"/>
        <v>3604.92</v>
      </c>
      <c r="AA1345">
        <f t="shared" si="165"/>
        <v>76.079948420373967</v>
      </c>
      <c r="AB1345">
        <f t="shared" si="166"/>
        <v>1</v>
      </c>
      <c r="AC1345">
        <f t="shared" si="167"/>
        <v>1557.6000000000004</v>
      </c>
    </row>
    <row r="1346" spans="1:29">
      <c r="A1346">
        <v>10246</v>
      </c>
      <c r="B1346" t="s">
        <v>151</v>
      </c>
      <c r="C1346">
        <v>46</v>
      </c>
      <c r="D1346">
        <v>99.54</v>
      </c>
      <c r="E1346">
        <v>5</v>
      </c>
      <c r="F1346" s="6">
        <f>IFERROR(VLOOKUP(A1346,Orders!A:B,2,FALSE),"")</f>
        <v>38112</v>
      </c>
      <c r="G1346" s="6">
        <f>IFERROR(VLOOKUP(A1346,Orders!A:C,3,FALSE),"")</f>
        <v>38120</v>
      </c>
      <c r="H1346" s="6">
        <f>IFERROR(VLOOKUP(A1346,Orders!A:D,4,FALSE),"")</f>
        <v>38113</v>
      </c>
      <c r="I1346" t="str">
        <f>IFERROR(VLOOKUP(A1346,Orders!A:E,5,FALSE),"")</f>
        <v>Shipped</v>
      </c>
      <c r="J1346">
        <f>IFERROR(VLOOKUP(A1346,Orders!A:G,7,FALSE),"")</f>
        <v>141</v>
      </c>
      <c r="K1346">
        <f>IFERROR(VLOOKUP(J1346,Customers!A:L,12,FALSE),"")</f>
        <v>1370</v>
      </c>
      <c r="L1346">
        <f>IFERROR(VLOOKUP(J1346,Customers!A:M,13,FALSE),"")</f>
        <v>227600</v>
      </c>
      <c r="M1346" t="str">
        <f>IFERROR(VLOOKUP(J1346,Customers!A:H,8,FALSE),"")</f>
        <v>Madrid</v>
      </c>
      <c r="N1346">
        <f>IFERROR(VLOOKUP(K1346,Employees!A:F,6,FALSE),"")</f>
        <v>4</v>
      </c>
      <c r="O1346" t="str">
        <f>IFERROR(VLOOKUP(N1346,Offices!A:B,2,FALSE),"")</f>
        <v>Paris</v>
      </c>
      <c r="P1346" s="6">
        <f>IFERROR(VLOOKUP(J1346,Payments!A:C,3,FALSE),"")</f>
        <v>37821</v>
      </c>
      <c r="Q1346">
        <f>IFERROR(VLOOKUP(J1346,Payments!A:D,4,FALSE),"")</f>
        <v>36251.03</v>
      </c>
      <c r="R1346" t="str">
        <f>IFERROR(VLOOKUP(B1346,Products!A:C,3,FALSE),"")</f>
        <v>Trucks and Buses</v>
      </c>
      <c r="S1346">
        <f>IFERROR(VLOOKUP(B1346,Products!A:G,7,FALSE),"")</f>
        <v>6125</v>
      </c>
      <c r="T1346">
        <f>IFERROR(VLOOKUP(B1346,Products!A:I,9,FALSE),"")</f>
        <v>118.5</v>
      </c>
      <c r="U1346">
        <f t="shared" ref="U1346:U1409" si="168">G1346-H1346</f>
        <v>7</v>
      </c>
      <c r="V1346" t="str">
        <f t="shared" ref="V1346:V1409" si="169">IF(OR(I1346="Shipped",I1346="Resolved"),IF(U1346&lt;=6,"Yes","No"),"")</f>
        <v>No</v>
      </c>
      <c r="W1346">
        <f t="shared" ref="W1346:W1409" si="170">YEAR(F1346)</f>
        <v>2004</v>
      </c>
      <c r="X1346">
        <f t="shared" ref="X1346:X1409" si="171">MONTH(F1346)</f>
        <v>5</v>
      </c>
      <c r="Y1346">
        <f>IFERROR(VLOOKUP(B1346,Products!A:I,8,FALSE),"")</f>
        <v>55.7</v>
      </c>
      <c r="Z1346">
        <f t="shared" ref="Z1346:Z1409" si="172">C1346*D1346</f>
        <v>4578.84</v>
      </c>
      <c r="AA1346">
        <f t="shared" ref="AA1346:AA1409" si="173">((D1346-Y1346)/Y1346)*100</f>
        <v>78.707360861759426</v>
      </c>
      <c r="AB1346">
        <f t="shared" ref="AB1346:AB1409" si="174">IF(AA1346&gt;=67, 1,0)</f>
        <v>1</v>
      </c>
      <c r="AC1346">
        <f t="shared" ref="AC1346:AC1409" si="175">C1346*(D1346-Y1346)</f>
        <v>2016.64</v>
      </c>
    </row>
    <row r="1347" spans="1:29">
      <c r="A1347">
        <v>10246</v>
      </c>
      <c r="B1347" t="s">
        <v>152</v>
      </c>
      <c r="C1347">
        <v>40</v>
      </c>
      <c r="D1347">
        <v>144.08000000000001</v>
      </c>
      <c r="E1347">
        <v>4</v>
      </c>
      <c r="F1347" s="6">
        <f>IFERROR(VLOOKUP(A1347,Orders!A:B,2,FALSE),"")</f>
        <v>38112</v>
      </c>
      <c r="G1347" s="6">
        <f>IFERROR(VLOOKUP(A1347,Orders!A:C,3,FALSE),"")</f>
        <v>38120</v>
      </c>
      <c r="H1347" s="6">
        <f>IFERROR(VLOOKUP(A1347,Orders!A:D,4,FALSE),"")</f>
        <v>38113</v>
      </c>
      <c r="I1347" t="str">
        <f>IFERROR(VLOOKUP(A1347,Orders!A:E,5,FALSE),"")</f>
        <v>Shipped</v>
      </c>
      <c r="J1347">
        <f>IFERROR(VLOOKUP(A1347,Orders!A:G,7,FALSE),"")</f>
        <v>141</v>
      </c>
      <c r="K1347">
        <f>IFERROR(VLOOKUP(J1347,Customers!A:L,12,FALSE),"")</f>
        <v>1370</v>
      </c>
      <c r="L1347">
        <f>IFERROR(VLOOKUP(J1347,Customers!A:M,13,FALSE),"")</f>
        <v>227600</v>
      </c>
      <c r="M1347" t="str">
        <f>IFERROR(VLOOKUP(J1347,Customers!A:H,8,FALSE),"")</f>
        <v>Madrid</v>
      </c>
      <c r="N1347">
        <f>IFERROR(VLOOKUP(K1347,Employees!A:F,6,FALSE),"")</f>
        <v>4</v>
      </c>
      <c r="O1347" t="str">
        <f>IFERROR(VLOOKUP(N1347,Offices!A:B,2,FALSE),"")</f>
        <v>Paris</v>
      </c>
      <c r="P1347" s="6">
        <f>IFERROR(VLOOKUP(J1347,Payments!A:C,3,FALSE),"")</f>
        <v>37821</v>
      </c>
      <c r="Q1347">
        <f>IFERROR(VLOOKUP(J1347,Payments!A:D,4,FALSE),"")</f>
        <v>36251.03</v>
      </c>
      <c r="R1347" t="str">
        <f>IFERROR(VLOOKUP(B1347,Products!A:C,3,FALSE),"")</f>
        <v>Classic Cars</v>
      </c>
      <c r="S1347">
        <f>IFERROR(VLOOKUP(B1347,Products!A:G,7,FALSE),"")</f>
        <v>4724</v>
      </c>
      <c r="T1347">
        <f>IFERROR(VLOOKUP(B1347,Products!A:I,9,FALSE),"")</f>
        <v>163.72999999999999</v>
      </c>
      <c r="U1347">
        <f t="shared" si="168"/>
        <v>7</v>
      </c>
      <c r="V1347" t="str">
        <f t="shared" si="169"/>
        <v>No</v>
      </c>
      <c r="W1347">
        <f t="shared" si="170"/>
        <v>2004</v>
      </c>
      <c r="X1347">
        <f t="shared" si="171"/>
        <v>5</v>
      </c>
      <c r="Y1347">
        <f>IFERROR(VLOOKUP(B1347,Products!A:I,8,FALSE),"")</f>
        <v>101.51</v>
      </c>
      <c r="Z1347">
        <f t="shared" si="172"/>
        <v>5763.2000000000007</v>
      </c>
      <c r="AA1347">
        <f t="shared" si="173"/>
        <v>41.936754999507443</v>
      </c>
      <c r="AB1347">
        <f t="shared" si="174"/>
        <v>0</v>
      </c>
      <c r="AC1347">
        <f t="shared" si="175"/>
        <v>1702.8000000000002</v>
      </c>
    </row>
    <row r="1348" spans="1:29">
      <c r="A1348">
        <v>10246</v>
      </c>
      <c r="B1348" t="s">
        <v>153</v>
      </c>
      <c r="C1348">
        <v>22</v>
      </c>
      <c r="D1348">
        <v>100.64</v>
      </c>
      <c r="E1348">
        <v>8</v>
      </c>
      <c r="F1348" s="6">
        <f>IFERROR(VLOOKUP(A1348,Orders!A:B,2,FALSE),"")</f>
        <v>38112</v>
      </c>
      <c r="G1348" s="6">
        <f>IFERROR(VLOOKUP(A1348,Orders!A:C,3,FALSE),"")</f>
        <v>38120</v>
      </c>
      <c r="H1348" s="6">
        <f>IFERROR(VLOOKUP(A1348,Orders!A:D,4,FALSE),"")</f>
        <v>38113</v>
      </c>
      <c r="I1348" t="str">
        <f>IFERROR(VLOOKUP(A1348,Orders!A:E,5,FALSE),"")</f>
        <v>Shipped</v>
      </c>
      <c r="J1348">
        <f>IFERROR(VLOOKUP(A1348,Orders!A:G,7,FALSE),"")</f>
        <v>141</v>
      </c>
      <c r="K1348">
        <f>IFERROR(VLOOKUP(J1348,Customers!A:L,12,FALSE),"")</f>
        <v>1370</v>
      </c>
      <c r="L1348">
        <f>IFERROR(VLOOKUP(J1348,Customers!A:M,13,FALSE),"")</f>
        <v>227600</v>
      </c>
      <c r="M1348" t="str">
        <f>IFERROR(VLOOKUP(J1348,Customers!A:H,8,FALSE),"")</f>
        <v>Madrid</v>
      </c>
      <c r="N1348">
        <f>IFERROR(VLOOKUP(K1348,Employees!A:F,6,FALSE),"")</f>
        <v>4</v>
      </c>
      <c r="O1348" t="str">
        <f>IFERROR(VLOOKUP(N1348,Offices!A:B,2,FALSE),"")</f>
        <v>Paris</v>
      </c>
      <c r="P1348" s="6">
        <f>IFERROR(VLOOKUP(J1348,Payments!A:C,3,FALSE),"")</f>
        <v>37821</v>
      </c>
      <c r="Q1348">
        <f>IFERROR(VLOOKUP(J1348,Payments!A:D,4,FALSE),"")</f>
        <v>36251.03</v>
      </c>
      <c r="R1348" t="str">
        <f>IFERROR(VLOOKUP(B1348,Products!A:C,3,FALSE),"")</f>
        <v>Trucks and Buses</v>
      </c>
      <c r="S1348">
        <f>IFERROR(VLOOKUP(B1348,Products!A:G,7,FALSE),"")</f>
        <v>8258</v>
      </c>
      <c r="T1348">
        <f>IFERROR(VLOOKUP(B1348,Products!A:I,9,FALSE),"")</f>
        <v>122.73</v>
      </c>
      <c r="U1348">
        <f t="shared" si="168"/>
        <v>7</v>
      </c>
      <c r="V1348" t="str">
        <f t="shared" si="169"/>
        <v>No</v>
      </c>
      <c r="W1348">
        <f t="shared" si="170"/>
        <v>2004</v>
      </c>
      <c r="X1348">
        <f t="shared" si="171"/>
        <v>5</v>
      </c>
      <c r="Y1348">
        <f>IFERROR(VLOOKUP(B1348,Products!A:I,8,FALSE),"")</f>
        <v>74.86</v>
      </c>
      <c r="Z1348">
        <f t="shared" si="172"/>
        <v>2214.08</v>
      </c>
      <c r="AA1348">
        <f t="shared" si="173"/>
        <v>34.437616884851721</v>
      </c>
      <c r="AB1348">
        <f t="shared" si="174"/>
        <v>0</v>
      </c>
      <c r="AC1348">
        <f t="shared" si="175"/>
        <v>567.16000000000008</v>
      </c>
    </row>
    <row r="1349" spans="1:29">
      <c r="A1349">
        <v>10246</v>
      </c>
      <c r="B1349" t="s">
        <v>138</v>
      </c>
      <c r="C1349">
        <v>30</v>
      </c>
      <c r="D1349">
        <v>57.73</v>
      </c>
      <c r="E1349">
        <v>11</v>
      </c>
      <c r="F1349" s="6">
        <f>IFERROR(VLOOKUP(A1349,Orders!A:B,2,FALSE),"")</f>
        <v>38112</v>
      </c>
      <c r="G1349" s="6">
        <f>IFERROR(VLOOKUP(A1349,Orders!A:C,3,FALSE),"")</f>
        <v>38120</v>
      </c>
      <c r="H1349" s="6">
        <f>IFERROR(VLOOKUP(A1349,Orders!A:D,4,FALSE),"")</f>
        <v>38113</v>
      </c>
      <c r="I1349" t="str">
        <f>IFERROR(VLOOKUP(A1349,Orders!A:E,5,FALSE),"")</f>
        <v>Shipped</v>
      </c>
      <c r="J1349">
        <f>IFERROR(VLOOKUP(A1349,Orders!A:G,7,FALSE),"")</f>
        <v>141</v>
      </c>
      <c r="K1349">
        <f>IFERROR(VLOOKUP(J1349,Customers!A:L,12,FALSE),"")</f>
        <v>1370</v>
      </c>
      <c r="L1349">
        <f>IFERROR(VLOOKUP(J1349,Customers!A:M,13,FALSE),"")</f>
        <v>227600</v>
      </c>
      <c r="M1349" t="str">
        <f>IFERROR(VLOOKUP(J1349,Customers!A:H,8,FALSE),"")</f>
        <v>Madrid</v>
      </c>
      <c r="N1349">
        <f>IFERROR(VLOOKUP(K1349,Employees!A:F,6,FALSE),"")</f>
        <v>4</v>
      </c>
      <c r="O1349" t="str">
        <f>IFERROR(VLOOKUP(N1349,Offices!A:B,2,FALSE),"")</f>
        <v>Paris</v>
      </c>
      <c r="P1349" s="6">
        <f>IFERROR(VLOOKUP(J1349,Payments!A:C,3,FALSE),"")</f>
        <v>37821</v>
      </c>
      <c r="Q1349">
        <f>IFERROR(VLOOKUP(J1349,Payments!A:D,4,FALSE),"")</f>
        <v>36251.03</v>
      </c>
      <c r="R1349" t="str">
        <f>IFERROR(VLOOKUP(B1349,Products!A:C,3,FALSE),"")</f>
        <v>Trucks and Buses</v>
      </c>
      <c r="S1349">
        <f>IFERROR(VLOOKUP(B1349,Products!A:G,7,FALSE),"")</f>
        <v>2018</v>
      </c>
      <c r="T1349">
        <f>IFERROR(VLOOKUP(B1349,Products!A:I,9,FALSE),"")</f>
        <v>60.77</v>
      </c>
      <c r="U1349">
        <f t="shared" si="168"/>
        <v>7</v>
      </c>
      <c r="V1349" t="str">
        <f t="shared" si="169"/>
        <v>No</v>
      </c>
      <c r="W1349">
        <f t="shared" si="170"/>
        <v>2004</v>
      </c>
      <c r="X1349">
        <f t="shared" si="171"/>
        <v>5</v>
      </c>
      <c r="Y1349">
        <f>IFERROR(VLOOKUP(B1349,Products!A:I,8,FALSE),"")</f>
        <v>24.92</v>
      </c>
      <c r="Z1349">
        <f t="shared" si="172"/>
        <v>1731.8999999999999</v>
      </c>
      <c r="AA1349">
        <f t="shared" si="173"/>
        <v>131.66131621187799</v>
      </c>
      <c r="AB1349">
        <f t="shared" si="174"/>
        <v>1</v>
      </c>
      <c r="AC1349">
        <f t="shared" si="175"/>
        <v>984.29999999999984</v>
      </c>
    </row>
    <row r="1350" spans="1:29">
      <c r="A1350">
        <v>10246</v>
      </c>
      <c r="B1350" t="s">
        <v>154</v>
      </c>
      <c r="C1350">
        <v>36</v>
      </c>
      <c r="D1350">
        <v>145.63</v>
      </c>
      <c r="E1350">
        <v>9</v>
      </c>
      <c r="F1350" s="6">
        <f>IFERROR(VLOOKUP(A1350,Orders!A:B,2,FALSE),"")</f>
        <v>38112</v>
      </c>
      <c r="G1350" s="6">
        <f>IFERROR(VLOOKUP(A1350,Orders!A:C,3,FALSE),"")</f>
        <v>38120</v>
      </c>
      <c r="H1350" s="6">
        <f>IFERROR(VLOOKUP(A1350,Orders!A:D,4,FALSE),"")</f>
        <v>38113</v>
      </c>
      <c r="I1350" t="str">
        <f>IFERROR(VLOOKUP(A1350,Orders!A:E,5,FALSE),"")</f>
        <v>Shipped</v>
      </c>
      <c r="J1350">
        <f>IFERROR(VLOOKUP(A1350,Orders!A:G,7,FALSE),"")</f>
        <v>141</v>
      </c>
      <c r="K1350">
        <f>IFERROR(VLOOKUP(J1350,Customers!A:L,12,FALSE),"")</f>
        <v>1370</v>
      </c>
      <c r="L1350">
        <f>IFERROR(VLOOKUP(J1350,Customers!A:M,13,FALSE),"")</f>
        <v>227600</v>
      </c>
      <c r="M1350" t="str">
        <f>IFERROR(VLOOKUP(J1350,Customers!A:H,8,FALSE),"")</f>
        <v>Madrid</v>
      </c>
      <c r="N1350">
        <f>IFERROR(VLOOKUP(K1350,Employees!A:F,6,FALSE),"")</f>
        <v>4</v>
      </c>
      <c r="O1350" t="str">
        <f>IFERROR(VLOOKUP(N1350,Offices!A:B,2,FALSE),"")</f>
        <v>Paris</v>
      </c>
      <c r="P1350" s="6">
        <f>IFERROR(VLOOKUP(J1350,Payments!A:C,3,FALSE),"")</f>
        <v>37821</v>
      </c>
      <c r="Q1350">
        <f>IFERROR(VLOOKUP(J1350,Payments!A:D,4,FALSE),"")</f>
        <v>36251.03</v>
      </c>
      <c r="R1350" t="str">
        <f>IFERROR(VLOOKUP(B1350,Products!A:C,3,FALSE),"")</f>
        <v>Classic Cars</v>
      </c>
      <c r="S1350">
        <f>IFERROR(VLOOKUP(B1350,Products!A:G,7,FALSE),"")</f>
        <v>8347</v>
      </c>
      <c r="T1350">
        <f>IFERROR(VLOOKUP(B1350,Products!A:I,9,FALSE),"")</f>
        <v>169.34</v>
      </c>
      <c r="U1350">
        <f t="shared" si="168"/>
        <v>7</v>
      </c>
      <c r="V1350" t="str">
        <f t="shared" si="169"/>
        <v>No</v>
      </c>
      <c r="W1350">
        <f t="shared" si="170"/>
        <v>2004</v>
      </c>
      <c r="X1350">
        <f t="shared" si="171"/>
        <v>5</v>
      </c>
      <c r="Y1350">
        <f>IFERROR(VLOOKUP(B1350,Products!A:I,8,FALSE),"")</f>
        <v>77.900000000000006</v>
      </c>
      <c r="Z1350">
        <f t="shared" si="172"/>
        <v>5242.68</v>
      </c>
      <c r="AA1350">
        <f t="shared" si="173"/>
        <v>86.94480102695762</v>
      </c>
      <c r="AB1350">
        <f t="shared" si="174"/>
        <v>1</v>
      </c>
      <c r="AC1350">
        <f t="shared" si="175"/>
        <v>2438.2799999999997</v>
      </c>
    </row>
    <row r="1351" spans="1:29">
      <c r="A1351">
        <v>10246</v>
      </c>
      <c r="B1351" t="s">
        <v>156</v>
      </c>
      <c r="C1351">
        <v>44</v>
      </c>
      <c r="D1351">
        <v>46.24</v>
      </c>
      <c r="E1351">
        <v>2</v>
      </c>
      <c r="F1351" s="6">
        <f>IFERROR(VLOOKUP(A1351,Orders!A:B,2,FALSE),"")</f>
        <v>38112</v>
      </c>
      <c r="G1351" s="6">
        <f>IFERROR(VLOOKUP(A1351,Orders!A:C,3,FALSE),"")</f>
        <v>38120</v>
      </c>
      <c r="H1351" s="6">
        <f>IFERROR(VLOOKUP(A1351,Orders!A:D,4,FALSE),"")</f>
        <v>38113</v>
      </c>
      <c r="I1351" t="str">
        <f>IFERROR(VLOOKUP(A1351,Orders!A:E,5,FALSE),"")</f>
        <v>Shipped</v>
      </c>
      <c r="J1351">
        <f>IFERROR(VLOOKUP(A1351,Orders!A:G,7,FALSE),"")</f>
        <v>141</v>
      </c>
      <c r="K1351">
        <f>IFERROR(VLOOKUP(J1351,Customers!A:L,12,FALSE),"")</f>
        <v>1370</v>
      </c>
      <c r="L1351">
        <f>IFERROR(VLOOKUP(J1351,Customers!A:M,13,FALSE),"")</f>
        <v>227600</v>
      </c>
      <c r="M1351" t="str">
        <f>IFERROR(VLOOKUP(J1351,Customers!A:H,8,FALSE),"")</f>
        <v>Madrid</v>
      </c>
      <c r="N1351">
        <f>IFERROR(VLOOKUP(K1351,Employees!A:F,6,FALSE),"")</f>
        <v>4</v>
      </c>
      <c r="O1351" t="str">
        <f>IFERROR(VLOOKUP(N1351,Offices!A:B,2,FALSE),"")</f>
        <v>Paris</v>
      </c>
      <c r="P1351" s="6">
        <f>IFERROR(VLOOKUP(J1351,Payments!A:C,3,FALSE),"")</f>
        <v>37821</v>
      </c>
      <c r="Q1351">
        <f>IFERROR(VLOOKUP(J1351,Payments!A:D,4,FALSE),"")</f>
        <v>36251.03</v>
      </c>
      <c r="R1351" t="str">
        <f>IFERROR(VLOOKUP(B1351,Products!A:C,3,FALSE),"")</f>
        <v>Classic Cars</v>
      </c>
      <c r="S1351">
        <f>IFERROR(VLOOKUP(B1351,Products!A:G,7,FALSE),"")</f>
        <v>4074</v>
      </c>
      <c r="T1351">
        <f>IFERROR(VLOOKUP(B1351,Products!A:I,9,FALSE),"")</f>
        <v>57.8</v>
      </c>
      <c r="U1351">
        <f t="shared" si="168"/>
        <v>7</v>
      </c>
      <c r="V1351" t="str">
        <f t="shared" si="169"/>
        <v>No</v>
      </c>
      <c r="W1351">
        <f t="shared" si="170"/>
        <v>2004</v>
      </c>
      <c r="X1351">
        <f t="shared" si="171"/>
        <v>5</v>
      </c>
      <c r="Y1351">
        <f>IFERROR(VLOOKUP(B1351,Products!A:I,8,FALSE),"")</f>
        <v>32.369999999999997</v>
      </c>
      <c r="Z1351">
        <f t="shared" si="172"/>
        <v>2034.5600000000002</v>
      </c>
      <c r="AA1351">
        <f t="shared" si="173"/>
        <v>42.848316342292264</v>
      </c>
      <c r="AB1351">
        <f t="shared" si="174"/>
        <v>0</v>
      </c>
      <c r="AC1351">
        <f t="shared" si="175"/>
        <v>610.2800000000002</v>
      </c>
    </row>
    <row r="1352" spans="1:29">
      <c r="A1352">
        <v>10246</v>
      </c>
      <c r="B1352" t="s">
        <v>145</v>
      </c>
      <c r="C1352">
        <v>29</v>
      </c>
      <c r="D1352">
        <v>118.84</v>
      </c>
      <c r="E1352">
        <v>10</v>
      </c>
      <c r="F1352" s="6">
        <f>IFERROR(VLOOKUP(A1352,Orders!A:B,2,FALSE),"")</f>
        <v>38112</v>
      </c>
      <c r="G1352" s="6">
        <f>IFERROR(VLOOKUP(A1352,Orders!A:C,3,FALSE),"")</f>
        <v>38120</v>
      </c>
      <c r="H1352" s="6">
        <f>IFERROR(VLOOKUP(A1352,Orders!A:D,4,FALSE),"")</f>
        <v>38113</v>
      </c>
      <c r="I1352" t="str">
        <f>IFERROR(VLOOKUP(A1352,Orders!A:E,5,FALSE),"")</f>
        <v>Shipped</v>
      </c>
      <c r="J1352">
        <f>IFERROR(VLOOKUP(A1352,Orders!A:G,7,FALSE),"")</f>
        <v>141</v>
      </c>
      <c r="K1352">
        <f>IFERROR(VLOOKUP(J1352,Customers!A:L,12,FALSE),"")</f>
        <v>1370</v>
      </c>
      <c r="L1352">
        <f>IFERROR(VLOOKUP(J1352,Customers!A:M,13,FALSE),"")</f>
        <v>227600</v>
      </c>
      <c r="M1352" t="str">
        <f>IFERROR(VLOOKUP(J1352,Customers!A:H,8,FALSE),"")</f>
        <v>Madrid</v>
      </c>
      <c r="N1352">
        <f>IFERROR(VLOOKUP(K1352,Employees!A:F,6,FALSE),"")</f>
        <v>4</v>
      </c>
      <c r="O1352" t="str">
        <f>IFERROR(VLOOKUP(N1352,Offices!A:B,2,FALSE),"")</f>
        <v>Paris</v>
      </c>
      <c r="P1352" s="6">
        <f>IFERROR(VLOOKUP(J1352,Payments!A:C,3,FALSE),"")</f>
        <v>37821</v>
      </c>
      <c r="Q1352">
        <f>IFERROR(VLOOKUP(J1352,Payments!A:D,4,FALSE),"")</f>
        <v>36251.03</v>
      </c>
      <c r="R1352" t="str">
        <f>IFERROR(VLOOKUP(B1352,Products!A:C,3,FALSE),"")</f>
        <v>Trucks and Buses</v>
      </c>
      <c r="S1352">
        <f>IFERROR(VLOOKUP(B1352,Products!A:G,7,FALSE),"")</f>
        <v>2327</v>
      </c>
      <c r="T1352">
        <f>IFERROR(VLOOKUP(B1352,Products!A:I,9,FALSE),"")</f>
        <v>127.79</v>
      </c>
      <c r="U1352">
        <f t="shared" si="168"/>
        <v>7</v>
      </c>
      <c r="V1352" t="str">
        <f t="shared" si="169"/>
        <v>No</v>
      </c>
      <c r="W1352">
        <f t="shared" si="170"/>
        <v>2004</v>
      </c>
      <c r="X1352">
        <f t="shared" si="171"/>
        <v>5</v>
      </c>
      <c r="Y1352">
        <f>IFERROR(VLOOKUP(B1352,Products!A:I,8,FALSE),"")</f>
        <v>61.34</v>
      </c>
      <c r="Z1352">
        <f t="shared" si="172"/>
        <v>3446.36</v>
      </c>
      <c r="AA1352">
        <f t="shared" si="173"/>
        <v>93.739810890120637</v>
      </c>
      <c r="AB1352">
        <f t="shared" si="174"/>
        <v>1</v>
      </c>
      <c r="AC1352">
        <f t="shared" si="175"/>
        <v>1667.5</v>
      </c>
    </row>
    <row r="1353" spans="1:29">
      <c r="A1353">
        <v>10246</v>
      </c>
      <c r="B1353" t="s">
        <v>157</v>
      </c>
      <c r="C1353">
        <v>49</v>
      </c>
      <c r="D1353">
        <v>34.65</v>
      </c>
      <c r="E1353">
        <v>6</v>
      </c>
      <c r="F1353" s="6">
        <f>IFERROR(VLOOKUP(A1353,Orders!A:B,2,FALSE),"")</f>
        <v>38112</v>
      </c>
      <c r="G1353" s="6">
        <f>IFERROR(VLOOKUP(A1353,Orders!A:C,3,FALSE),"")</f>
        <v>38120</v>
      </c>
      <c r="H1353" s="6">
        <f>IFERROR(VLOOKUP(A1353,Orders!A:D,4,FALSE),"")</f>
        <v>38113</v>
      </c>
      <c r="I1353" t="str">
        <f>IFERROR(VLOOKUP(A1353,Orders!A:E,5,FALSE),"")</f>
        <v>Shipped</v>
      </c>
      <c r="J1353">
        <f>IFERROR(VLOOKUP(A1353,Orders!A:G,7,FALSE),"")</f>
        <v>141</v>
      </c>
      <c r="K1353">
        <f>IFERROR(VLOOKUP(J1353,Customers!A:L,12,FALSE),"")</f>
        <v>1370</v>
      </c>
      <c r="L1353">
        <f>IFERROR(VLOOKUP(J1353,Customers!A:M,13,FALSE),"")</f>
        <v>227600</v>
      </c>
      <c r="M1353" t="str">
        <f>IFERROR(VLOOKUP(J1353,Customers!A:H,8,FALSE),"")</f>
        <v>Madrid</v>
      </c>
      <c r="N1353">
        <f>IFERROR(VLOOKUP(K1353,Employees!A:F,6,FALSE),"")</f>
        <v>4</v>
      </c>
      <c r="O1353" t="str">
        <f>IFERROR(VLOOKUP(N1353,Offices!A:B,2,FALSE),"")</f>
        <v>Paris</v>
      </c>
      <c r="P1353" s="6">
        <f>IFERROR(VLOOKUP(J1353,Payments!A:C,3,FALSE),"")</f>
        <v>37821</v>
      </c>
      <c r="Q1353">
        <f>IFERROR(VLOOKUP(J1353,Payments!A:D,4,FALSE),"")</f>
        <v>36251.03</v>
      </c>
      <c r="R1353" t="str">
        <f>IFERROR(VLOOKUP(B1353,Products!A:C,3,FALSE),"")</f>
        <v>Classic Cars</v>
      </c>
      <c r="S1353">
        <f>IFERROR(VLOOKUP(B1353,Products!A:G,7,FALSE),"")</f>
        <v>2542</v>
      </c>
      <c r="T1353">
        <f>IFERROR(VLOOKUP(B1353,Products!A:I,9,FALSE),"")</f>
        <v>35.36</v>
      </c>
      <c r="U1353">
        <f t="shared" si="168"/>
        <v>7</v>
      </c>
      <c r="V1353" t="str">
        <f t="shared" si="169"/>
        <v>No</v>
      </c>
      <c r="W1353">
        <f t="shared" si="170"/>
        <v>2004</v>
      </c>
      <c r="X1353">
        <f t="shared" si="171"/>
        <v>5</v>
      </c>
      <c r="Y1353">
        <f>IFERROR(VLOOKUP(B1353,Products!A:I,8,FALSE),"")</f>
        <v>15.91</v>
      </c>
      <c r="Z1353">
        <f t="shared" si="172"/>
        <v>1697.85</v>
      </c>
      <c r="AA1353">
        <f t="shared" si="173"/>
        <v>117.78755499685731</v>
      </c>
      <c r="AB1353">
        <f t="shared" si="174"/>
        <v>1</v>
      </c>
      <c r="AC1353">
        <f t="shared" si="175"/>
        <v>918.25999999999988</v>
      </c>
    </row>
    <row r="1354" spans="1:29">
      <c r="A1354">
        <v>10246</v>
      </c>
      <c r="B1354" t="s">
        <v>158</v>
      </c>
      <c r="C1354">
        <v>46</v>
      </c>
      <c r="D1354">
        <v>100.54</v>
      </c>
      <c r="E1354">
        <v>1</v>
      </c>
      <c r="F1354" s="6">
        <f>IFERROR(VLOOKUP(A1354,Orders!A:B,2,FALSE),"")</f>
        <v>38112</v>
      </c>
      <c r="G1354" s="6">
        <f>IFERROR(VLOOKUP(A1354,Orders!A:C,3,FALSE),"")</f>
        <v>38120</v>
      </c>
      <c r="H1354" s="6">
        <f>IFERROR(VLOOKUP(A1354,Orders!A:D,4,FALSE),"")</f>
        <v>38113</v>
      </c>
      <c r="I1354" t="str">
        <f>IFERROR(VLOOKUP(A1354,Orders!A:E,5,FALSE),"")</f>
        <v>Shipped</v>
      </c>
      <c r="J1354">
        <f>IFERROR(VLOOKUP(A1354,Orders!A:G,7,FALSE),"")</f>
        <v>141</v>
      </c>
      <c r="K1354">
        <f>IFERROR(VLOOKUP(J1354,Customers!A:L,12,FALSE),"")</f>
        <v>1370</v>
      </c>
      <c r="L1354">
        <f>IFERROR(VLOOKUP(J1354,Customers!A:M,13,FALSE),"")</f>
        <v>227600</v>
      </c>
      <c r="M1354" t="str">
        <f>IFERROR(VLOOKUP(J1354,Customers!A:H,8,FALSE),"")</f>
        <v>Madrid</v>
      </c>
      <c r="N1354">
        <f>IFERROR(VLOOKUP(K1354,Employees!A:F,6,FALSE),"")</f>
        <v>4</v>
      </c>
      <c r="O1354" t="str">
        <f>IFERROR(VLOOKUP(N1354,Offices!A:B,2,FALSE),"")</f>
        <v>Paris</v>
      </c>
      <c r="P1354" s="6">
        <f>IFERROR(VLOOKUP(J1354,Payments!A:C,3,FALSE),"")</f>
        <v>37821</v>
      </c>
      <c r="Q1354">
        <f>IFERROR(VLOOKUP(J1354,Payments!A:D,4,FALSE),"")</f>
        <v>36251.03</v>
      </c>
      <c r="R1354" t="str">
        <f>IFERROR(VLOOKUP(B1354,Products!A:C,3,FALSE),"")</f>
        <v>Classic Cars</v>
      </c>
      <c r="S1354">
        <f>IFERROR(VLOOKUP(B1354,Products!A:G,7,FALSE),"")</f>
        <v>6582</v>
      </c>
      <c r="T1354">
        <f>IFERROR(VLOOKUP(B1354,Products!A:I,9,FALSE),"")</f>
        <v>118.28</v>
      </c>
      <c r="U1354">
        <f t="shared" si="168"/>
        <v>7</v>
      </c>
      <c r="V1354" t="str">
        <f t="shared" si="169"/>
        <v>No</v>
      </c>
      <c r="W1354">
        <f t="shared" si="170"/>
        <v>2004</v>
      </c>
      <c r="X1354">
        <f t="shared" si="171"/>
        <v>5</v>
      </c>
      <c r="Y1354">
        <f>IFERROR(VLOOKUP(B1354,Products!A:I,8,FALSE),"")</f>
        <v>69.78</v>
      </c>
      <c r="Z1354">
        <f t="shared" si="172"/>
        <v>4624.84</v>
      </c>
      <c r="AA1354">
        <f t="shared" si="173"/>
        <v>44.081398681570654</v>
      </c>
      <c r="AB1354">
        <f t="shared" si="174"/>
        <v>0</v>
      </c>
      <c r="AC1354">
        <f t="shared" si="175"/>
        <v>1414.9600000000003</v>
      </c>
    </row>
    <row r="1355" spans="1:29">
      <c r="A1355">
        <v>10246</v>
      </c>
      <c r="B1355" t="s">
        <v>159</v>
      </c>
      <c r="C1355">
        <v>35</v>
      </c>
      <c r="D1355">
        <v>45.45</v>
      </c>
      <c r="E1355">
        <v>7</v>
      </c>
      <c r="F1355" s="6">
        <f>IFERROR(VLOOKUP(A1355,Orders!A:B,2,FALSE),"")</f>
        <v>38112</v>
      </c>
      <c r="G1355" s="6">
        <f>IFERROR(VLOOKUP(A1355,Orders!A:C,3,FALSE),"")</f>
        <v>38120</v>
      </c>
      <c r="H1355" s="6">
        <f>IFERROR(VLOOKUP(A1355,Orders!A:D,4,FALSE),"")</f>
        <v>38113</v>
      </c>
      <c r="I1355" t="str">
        <f>IFERROR(VLOOKUP(A1355,Orders!A:E,5,FALSE),"")</f>
        <v>Shipped</v>
      </c>
      <c r="J1355">
        <f>IFERROR(VLOOKUP(A1355,Orders!A:G,7,FALSE),"")</f>
        <v>141</v>
      </c>
      <c r="K1355">
        <f>IFERROR(VLOOKUP(J1355,Customers!A:L,12,FALSE),"")</f>
        <v>1370</v>
      </c>
      <c r="L1355">
        <f>IFERROR(VLOOKUP(J1355,Customers!A:M,13,FALSE),"")</f>
        <v>227600</v>
      </c>
      <c r="M1355" t="str">
        <f>IFERROR(VLOOKUP(J1355,Customers!A:H,8,FALSE),"")</f>
        <v>Madrid</v>
      </c>
      <c r="N1355">
        <f>IFERROR(VLOOKUP(K1355,Employees!A:F,6,FALSE),"")</f>
        <v>4</v>
      </c>
      <c r="O1355" t="str">
        <f>IFERROR(VLOOKUP(N1355,Offices!A:B,2,FALSE),"")</f>
        <v>Paris</v>
      </c>
      <c r="P1355" s="6">
        <f>IFERROR(VLOOKUP(J1355,Payments!A:C,3,FALSE),"")</f>
        <v>37821</v>
      </c>
      <c r="Q1355">
        <f>IFERROR(VLOOKUP(J1355,Payments!A:D,4,FALSE),"")</f>
        <v>36251.03</v>
      </c>
      <c r="R1355" t="str">
        <f>IFERROR(VLOOKUP(B1355,Products!A:C,3,FALSE),"")</f>
        <v>Trucks and Buses</v>
      </c>
      <c r="S1355">
        <f>IFERROR(VLOOKUP(B1355,Products!A:G,7,FALSE),"")</f>
        <v>2874</v>
      </c>
      <c r="T1355">
        <f>IFERROR(VLOOKUP(B1355,Products!A:I,9,FALSE),"")</f>
        <v>54.11</v>
      </c>
      <c r="U1355">
        <f t="shared" si="168"/>
        <v>7</v>
      </c>
      <c r="V1355" t="str">
        <f t="shared" si="169"/>
        <v>No</v>
      </c>
      <c r="W1355">
        <f t="shared" si="170"/>
        <v>2004</v>
      </c>
      <c r="X1355">
        <f t="shared" si="171"/>
        <v>5</v>
      </c>
      <c r="Y1355">
        <f>IFERROR(VLOOKUP(B1355,Products!A:I,8,FALSE),"")</f>
        <v>25.98</v>
      </c>
      <c r="Z1355">
        <f t="shared" si="172"/>
        <v>1590.75</v>
      </c>
      <c r="AA1355">
        <f t="shared" si="173"/>
        <v>74.942263279445726</v>
      </c>
      <c r="AB1355">
        <f t="shared" si="174"/>
        <v>1</v>
      </c>
      <c r="AC1355">
        <f t="shared" si="175"/>
        <v>681.45</v>
      </c>
    </row>
    <row r="1356" spans="1:29">
      <c r="A1356">
        <v>10246</v>
      </c>
      <c r="B1356" t="s">
        <v>161</v>
      </c>
      <c r="C1356">
        <v>22</v>
      </c>
      <c r="D1356">
        <v>113.44</v>
      </c>
      <c r="E1356">
        <v>3</v>
      </c>
      <c r="F1356" s="6">
        <f>IFERROR(VLOOKUP(A1356,Orders!A:B,2,FALSE),"")</f>
        <v>38112</v>
      </c>
      <c r="G1356" s="6">
        <f>IFERROR(VLOOKUP(A1356,Orders!A:C,3,FALSE),"")</f>
        <v>38120</v>
      </c>
      <c r="H1356" s="6">
        <f>IFERROR(VLOOKUP(A1356,Orders!A:D,4,FALSE),"")</f>
        <v>38113</v>
      </c>
      <c r="I1356" t="str">
        <f>IFERROR(VLOOKUP(A1356,Orders!A:E,5,FALSE),"")</f>
        <v>Shipped</v>
      </c>
      <c r="J1356">
        <f>IFERROR(VLOOKUP(A1356,Orders!A:G,7,FALSE),"")</f>
        <v>141</v>
      </c>
      <c r="K1356">
        <f>IFERROR(VLOOKUP(J1356,Customers!A:L,12,FALSE),"")</f>
        <v>1370</v>
      </c>
      <c r="L1356">
        <f>IFERROR(VLOOKUP(J1356,Customers!A:M,13,FALSE),"")</f>
        <v>227600</v>
      </c>
      <c r="M1356" t="str">
        <f>IFERROR(VLOOKUP(J1356,Customers!A:H,8,FALSE),"")</f>
        <v>Madrid</v>
      </c>
      <c r="N1356">
        <f>IFERROR(VLOOKUP(K1356,Employees!A:F,6,FALSE),"")</f>
        <v>4</v>
      </c>
      <c r="O1356" t="str">
        <f>IFERROR(VLOOKUP(N1356,Offices!A:B,2,FALSE),"")</f>
        <v>Paris</v>
      </c>
      <c r="P1356" s="6">
        <f>IFERROR(VLOOKUP(J1356,Payments!A:C,3,FALSE),"")</f>
        <v>37821</v>
      </c>
      <c r="Q1356">
        <f>IFERROR(VLOOKUP(J1356,Payments!A:D,4,FALSE),"")</f>
        <v>36251.03</v>
      </c>
      <c r="R1356" t="str">
        <f>IFERROR(VLOOKUP(B1356,Products!A:C,3,FALSE),"")</f>
        <v>Trucks and Buses</v>
      </c>
      <c r="S1356">
        <f>IFERROR(VLOOKUP(B1356,Products!A:G,7,FALSE),"")</f>
        <v>1016</v>
      </c>
      <c r="T1356">
        <f>IFERROR(VLOOKUP(B1356,Products!A:I,9,FALSE),"")</f>
        <v>115.75</v>
      </c>
      <c r="U1356">
        <f t="shared" si="168"/>
        <v>7</v>
      </c>
      <c r="V1356" t="str">
        <f t="shared" si="169"/>
        <v>No</v>
      </c>
      <c r="W1356">
        <f t="shared" si="170"/>
        <v>2004</v>
      </c>
      <c r="X1356">
        <f t="shared" si="171"/>
        <v>5</v>
      </c>
      <c r="Y1356">
        <f>IFERROR(VLOOKUP(B1356,Products!A:I,8,FALSE),"")</f>
        <v>68.290000000000006</v>
      </c>
      <c r="Z1356">
        <f t="shared" si="172"/>
        <v>2495.6799999999998</v>
      </c>
      <c r="AA1356">
        <f t="shared" si="173"/>
        <v>66.115097378825581</v>
      </c>
      <c r="AB1356">
        <f t="shared" si="174"/>
        <v>0</v>
      </c>
      <c r="AC1356">
        <f t="shared" si="175"/>
        <v>993.29999999999984</v>
      </c>
    </row>
    <row r="1357" spans="1:29">
      <c r="A1357">
        <v>10247</v>
      </c>
      <c r="B1357" t="s">
        <v>164</v>
      </c>
      <c r="C1357">
        <v>44</v>
      </c>
      <c r="D1357">
        <v>195.33</v>
      </c>
      <c r="E1357">
        <v>2</v>
      </c>
      <c r="F1357" s="6">
        <f>IFERROR(VLOOKUP(A1357,Orders!A:B,2,FALSE),"")</f>
        <v>38112</v>
      </c>
      <c r="G1357" s="6">
        <f>IFERROR(VLOOKUP(A1357,Orders!A:C,3,FALSE),"")</f>
        <v>38118</v>
      </c>
      <c r="H1357" s="6">
        <f>IFERROR(VLOOKUP(A1357,Orders!A:D,4,FALSE),"")</f>
        <v>38115</v>
      </c>
      <c r="I1357" t="str">
        <f>IFERROR(VLOOKUP(A1357,Orders!A:E,5,FALSE),"")</f>
        <v>Shipped</v>
      </c>
      <c r="J1357">
        <f>IFERROR(VLOOKUP(A1357,Orders!A:G,7,FALSE),"")</f>
        <v>334</v>
      </c>
      <c r="K1357">
        <f>IFERROR(VLOOKUP(J1357,Customers!A:L,12,FALSE),"")</f>
        <v>1501</v>
      </c>
      <c r="L1357">
        <f>IFERROR(VLOOKUP(J1357,Customers!A:M,13,FALSE),"")</f>
        <v>98800</v>
      </c>
      <c r="M1357" t="str">
        <f>IFERROR(VLOOKUP(J1357,Customers!A:H,8,FALSE),"")</f>
        <v>Espoo</v>
      </c>
      <c r="N1357">
        <f>IFERROR(VLOOKUP(K1357,Employees!A:F,6,FALSE),"")</f>
        <v>7</v>
      </c>
      <c r="O1357" t="str">
        <f>IFERROR(VLOOKUP(N1357,Offices!A:B,2,FALSE),"")</f>
        <v>London</v>
      </c>
      <c r="P1357" s="6">
        <f>IFERROR(VLOOKUP(J1357,Payments!A:C,3,FALSE),"")</f>
        <v>38379</v>
      </c>
      <c r="Q1357">
        <f>IFERROR(VLOOKUP(J1357,Payments!A:D,4,FALSE),"")</f>
        <v>45785.34</v>
      </c>
      <c r="R1357" t="str">
        <f>IFERROR(VLOOKUP(B1357,Products!A:C,3,FALSE),"")</f>
        <v>Classic Cars</v>
      </c>
      <c r="S1357">
        <f>IFERROR(VLOOKUP(B1357,Products!A:G,7,FALSE),"")</f>
        <v>3619</v>
      </c>
      <c r="T1357">
        <f>IFERROR(VLOOKUP(B1357,Products!A:I,9,FALSE),"")</f>
        <v>207.8</v>
      </c>
      <c r="U1357">
        <f t="shared" si="168"/>
        <v>3</v>
      </c>
      <c r="V1357" t="str">
        <f t="shared" si="169"/>
        <v>Yes</v>
      </c>
      <c r="W1357">
        <f t="shared" si="170"/>
        <v>2004</v>
      </c>
      <c r="X1357">
        <f t="shared" si="171"/>
        <v>5</v>
      </c>
      <c r="Y1357">
        <f>IFERROR(VLOOKUP(B1357,Products!A:I,8,FALSE),"")</f>
        <v>95.59</v>
      </c>
      <c r="Z1357">
        <f t="shared" si="172"/>
        <v>8594.52</v>
      </c>
      <c r="AA1357">
        <f t="shared" si="173"/>
        <v>104.34145831153887</v>
      </c>
      <c r="AB1357">
        <f t="shared" si="174"/>
        <v>1</v>
      </c>
      <c r="AC1357">
        <f t="shared" si="175"/>
        <v>4388.5600000000004</v>
      </c>
    </row>
    <row r="1358" spans="1:29">
      <c r="A1358">
        <v>10247</v>
      </c>
      <c r="B1358" t="s">
        <v>150</v>
      </c>
      <c r="C1358">
        <v>25</v>
      </c>
      <c r="D1358">
        <v>140.5</v>
      </c>
      <c r="E1358">
        <v>3</v>
      </c>
      <c r="F1358" s="6">
        <f>IFERROR(VLOOKUP(A1358,Orders!A:B,2,FALSE),"")</f>
        <v>38112</v>
      </c>
      <c r="G1358" s="6">
        <f>IFERROR(VLOOKUP(A1358,Orders!A:C,3,FALSE),"")</f>
        <v>38118</v>
      </c>
      <c r="H1358" s="6">
        <f>IFERROR(VLOOKUP(A1358,Orders!A:D,4,FALSE),"")</f>
        <v>38115</v>
      </c>
      <c r="I1358" t="str">
        <f>IFERROR(VLOOKUP(A1358,Orders!A:E,5,FALSE),"")</f>
        <v>Shipped</v>
      </c>
      <c r="J1358">
        <f>IFERROR(VLOOKUP(A1358,Orders!A:G,7,FALSE),"")</f>
        <v>334</v>
      </c>
      <c r="K1358">
        <f>IFERROR(VLOOKUP(J1358,Customers!A:L,12,FALSE),"")</f>
        <v>1501</v>
      </c>
      <c r="L1358">
        <f>IFERROR(VLOOKUP(J1358,Customers!A:M,13,FALSE),"")</f>
        <v>98800</v>
      </c>
      <c r="M1358" t="str">
        <f>IFERROR(VLOOKUP(J1358,Customers!A:H,8,FALSE),"")</f>
        <v>Espoo</v>
      </c>
      <c r="N1358">
        <f>IFERROR(VLOOKUP(K1358,Employees!A:F,6,FALSE),"")</f>
        <v>7</v>
      </c>
      <c r="O1358" t="str">
        <f>IFERROR(VLOOKUP(N1358,Offices!A:B,2,FALSE),"")</f>
        <v>London</v>
      </c>
      <c r="P1358" s="6">
        <f>IFERROR(VLOOKUP(J1358,Payments!A:C,3,FALSE),"")</f>
        <v>38379</v>
      </c>
      <c r="Q1358">
        <f>IFERROR(VLOOKUP(J1358,Payments!A:D,4,FALSE),"")</f>
        <v>45785.34</v>
      </c>
      <c r="R1358" t="str">
        <f>IFERROR(VLOOKUP(B1358,Products!A:C,3,FALSE),"")</f>
        <v>Classic Cars</v>
      </c>
      <c r="S1358">
        <f>IFERROR(VLOOKUP(B1358,Products!A:G,7,FALSE),"")</f>
        <v>6906</v>
      </c>
      <c r="T1358">
        <f>IFERROR(VLOOKUP(B1358,Products!A:I,9,FALSE),"")</f>
        <v>151.08000000000001</v>
      </c>
      <c r="U1358">
        <f t="shared" si="168"/>
        <v>3</v>
      </c>
      <c r="V1358" t="str">
        <f t="shared" si="169"/>
        <v>Yes</v>
      </c>
      <c r="W1358">
        <f t="shared" si="170"/>
        <v>2004</v>
      </c>
      <c r="X1358">
        <f t="shared" si="171"/>
        <v>5</v>
      </c>
      <c r="Y1358">
        <f>IFERROR(VLOOKUP(B1358,Products!A:I,8,FALSE),"")</f>
        <v>89.14</v>
      </c>
      <c r="Z1358">
        <f t="shared" si="172"/>
        <v>3512.5</v>
      </c>
      <c r="AA1358">
        <f t="shared" si="173"/>
        <v>57.617231321516712</v>
      </c>
      <c r="AB1358">
        <f t="shared" si="174"/>
        <v>0</v>
      </c>
      <c r="AC1358">
        <f t="shared" si="175"/>
        <v>1284</v>
      </c>
    </row>
    <row r="1359" spans="1:29">
      <c r="A1359">
        <v>10247</v>
      </c>
      <c r="B1359" t="s">
        <v>165</v>
      </c>
      <c r="C1359">
        <v>27</v>
      </c>
      <c r="D1359">
        <v>167.83</v>
      </c>
      <c r="E1359">
        <v>1</v>
      </c>
      <c r="F1359" s="6">
        <f>IFERROR(VLOOKUP(A1359,Orders!A:B,2,FALSE),"")</f>
        <v>38112</v>
      </c>
      <c r="G1359" s="6">
        <f>IFERROR(VLOOKUP(A1359,Orders!A:C,3,FALSE),"")</f>
        <v>38118</v>
      </c>
      <c r="H1359" s="6">
        <f>IFERROR(VLOOKUP(A1359,Orders!A:D,4,FALSE),"")</f>
        <v>38115</v>
      </c>
      <c r="I1359" t="str">
        <f>IFERROR(VLOOKUP(A1359,Orders!A:E,5,FALSE),"")</f>
        <v>Shipped</v>
      </c>
      <c r="J1359">
        <f>IFERROR(VLOOKUP(A1359,Orders!A:G,7,FALSE),"")</f>
        <v>334</v>
      </c>
      <c r="K1359">
        <f>IFERROR(VLOOKUP(J1359,Customers!A:L,12,FALSE),"")</f>
        <v>1501</v>
      </c>
      <c r="L1359">
        <f>IFERROR(VLOOKUP(J1359,Customers!A:M,13,FALSE),"")</f>
        <v>98800</v>
      </c>
      <c r="M1359" t="str">
        <f>IFERROR(VLOOKUP(J1359,Customers!A:H,8,FALSE),"")</f>
        <v>Espoo</v>
      </c>
      <c r="N1359">
        <f>IFERROR(VLOOKUP(K1359,Employees!A:F,6,FALSE),"")</f>
        <v>7</v>
      </c>
      <c r="O1359" t="str">
        <f>IFERROR(VLOOKUP(N1359,Offices!A:B,2,FALSE),"")</f>
        <v>London</v>
      </c>
      <c r="P1359" s="6">
        <f>IFERROR(VLOOKUP(J1359,Payments!A:C,3,FALSE),"")</f>
        <v>38379</v>
      </c>
      <c r="Q1359">
        <f>IFERROR(VLOOKUP(J1359,Payments!A:D,4,FALSE),"")</f>
        <v>45785.34</v>
      </c>
      <c r="R1359" t="str">
        <f>IFERROR(VLOOKUP(B1359,Products!A:C,3,FALSE),"")</f>
        <v>Classic Cars</v>
      </c>
      <c r="S1359">
        <f>IFERROR(VLOOKUP(B1359,Products!A:G,7,FALSE),"")</f>
        <v>1049</v>
      </c>
      <c r="T1359">
        <f>IFERROR(VLOOKUP(B1359,Products!A:I,9,FALSE),"")</f>
        <v>173.02</v>
      </c>
      <c r="U1359">
        <f t="shared" si="168"/>
        <v>3</v>
      </c>
      <c r="V1359" t="str">
        <f t="shared" si="169"/>
        <v>Yes</v>
      </c>
      <c r="W1359">
        <f t="shared" si="170"/>
        <v>2004</v>
      </c>
      <c r="X1359">
        <f t="shared" si="171"/>
        <v>5</v>
      </c>
      <c r="Y1359">
        <f>IFERROR(VLOOKUP(B1359,Products!A:I,8,FALSE),"")</f>
        <v>83.05</v>
      </c>
      <c r="Z1359">
        <f t="shared" si="172"/>
        <v>4531.4100000000008</v>
      </c>
      <c r="AA1359">
        <f t="shared" si="173"/>
        <v>102.08308248043349</v>
      </c>
      <c r="AB1359">
        <f t="shared" si="174"/>
        <v>1</v>
      </c>
      <c r="AC1359">
        <f t="shared" si="175"/>
        <v>2289.0600000000004</v>
      </c>
    </row>
    <row r="1360" spans="1:29">
      <c r="A1360">
        <v>10247</v>
      </c>
      <c r="B1360" t="s">
        <v>155</v>
      </c>
      <c r="C1360">
        <v>48</v>
      </c>
      <c r="D1360">
        <v>143.62</v>
      </c>
      <c r="E1360">
        <v>5</v>
      </c>
      <c r="F1360" s="6">
        <f>IFERROR(VLOOKUP(A1360,Orders!A:B,2,FALSE),"")</f>
        <v>38112</v>
      </c>
      <c r="G1360" s="6">
        <f>IFERROR(VLOOKUP(A1360,Orders!A:C,3,FALSE),"")</f>
        <v>38118</v>
      </c>
      <c r="H1360" s="6">
        <f>IFERROR(VLOOKUP(A1360,Orders!A:D,4,FALSE),"")</f>
        <v>38115</v>
      </c>
      <c r="I1360" t="str">
        <f>IFERROR(VLOOKUP(A1360,Orders!A:E,5,FALSE),"")</f>
        <v>Shipped</v>
      </c>
      <c r="J1360">
        <f>IFERROR(VLOOKUP(A1360,Orders!A:G,7,FALSE),"")</f>
        <v>334</v>
      </c>
      <c r="K1360">
        <f>IFERROR(VLOOKUP(J1360,Customers!A:L,12,FALSE),"")</f>
        <v>1501</v>
      </c>
      <c r="L1360">
        <f>IFERROR(VLOOKUP(J1360,Customers!A:M,13,FALSE),"")</f>
        <v>98800</v>
      </c>
      <c r="M1360" t="str">
        <f>IFERROR(VLOOKUP(J1360,Customers!A:H,8,FALSE),"")</f>
        <v>Espoo</v>
      </c>
      <c r="N1360">
        <f>IFERROR(VLOOKUP(K1360,Employees!A:F,6,FALSE),"")</f>
        <v>7</v>
      </c>
      <c r="O1360" t="str">
        <f>IFERROR(VLOOKUP(N1360,Offices!A:B,2,FALSE),"")</f>
        <v>London</v>
      </c>
      <c r="P1360" s="6">
        <f>IFERROR(VLOOKUP(J1360,Payments!A:C,3,FALSE),"")</f>
        <v>38379</v>
      </c>
      <c r="Q1360">
        <f>IFERROR(VLOOKUP(J1360,Payments!A:D,4,FALSE),"")</f>
        <v>45785.34</v>
      </c>
      <c r="R1360" t="str">
        <f>IFERROR(VLOOKUP(B1360,Products!A:C,3,FALSE),"")</f>
        <v>Classic Cars</v>
      </c>
      <c r="S1360">
        <f>IFERROR(VLOOKUP(B1360,Products!A:G,7,FALSE),"")</f>
        <v>5545</v>
      </c>
      <c r="T1360">
        <f>IFERROR(VLOOKUP(B1360,Products!A:I,9,FALSE),"")</f>
        <v>143.62</v>
      </c>
      <c r="U1360">
        <f t="shared" si="168"/>
        <v>3</v>
      </c>
      <c r="V1360" t="str">
        <f t="shared" si="169"/>
        <v>Yes</v>
      </c>
      <c r="W1360">
        <f t="shared" si="170"/>
        <v>2004</v>
      </c>
      <c r="X1360">
        <f t="shared" si="171"/>
        <v>5</v>
      </c>
      <c r="Y1360">
        <f>IFERROR(VLOOKUP(B1360,Products!A:I,8,FALSE),"")</f>
        <v>91.92</v>
      </c>
      <c r="Z1360">
        <f t="shared" si="172"/>
        <v>6893.76</v>
      </c>
      <c r="AA1360">
        <f t="shared" si="173"/>
        <v>56.244560487380333</v>
      </c>
      <c r="AB1360">
        <f t="shared" si="174"/>
        <v>0</v>
      </c>
      <c r="AC1360">
        <f t="shared" si="175"/>
        <v>2481.6000000000004</v>
      </c>
    </row>
    <row r="1361" spans="1:29">
      <c r="A1361">
        <v>10247</v>
      </c>
      <c r="B1361" t="s">
        <v>160</v>
      </c>
      <c r="C1361">
        <v>40</v>
      </c>
      <c r="D1361">
        <v>58.41</v>
      </c>
      <c r="E1361">
        <v>6</v>
      </c>
      <c r="F1361" s="6">
        <f>IFERROR(VLOOKUP(A1361,Orders!A:B,2,FALSE),"")</f>
        <v>38112</v>
      </c>
      <c r="G1361" s="6">
        <f>IFERROR(VLOOKUP(A1361,Orders!A:C,3,FALSE),"")</f>
        <v>38118</v>
      </c>
      <c r="H1361" s="6">
        <f>IFERROR(VLOOKUP(A1361,Orders!A:D,4,FALSE),"")</f>
        <v>38115</v>
      </c>
      <c r="I1361" t="str">
        <f>IFERROR(VLOOKUP(A1361,Orders!A:E,5,FALSE),"")</f>
        <v>Shipped</v>
      </c>
      <c r="J1361">
        <f>IFERROR(VLOOKUP(A1361,Orders!A:G,7,FALSE),"")</f>
        <v>334</v>
      </c>
      <c r="K1361">
        <f>IFERROR(VLOOKUP(J1361,Customers!A:L,12,FALSE),"")</f>
        <v>1501</v>
      </c>
      <c r="L1361">
        <f>IFERROR(VLOOKUP(J1361,Customers!A:M,13,FALSE),"")</f>
        <v>98800</v>
      </c>
      <c r="M1361" t="str">
        <f>IFERROR(VLOOKUP(J1361,Customers!A:H,8,FALSE),"")</f>
        <v>Espoo</v>
      </c>
      <c r="N1361">
        <f>IFERROR(VLOOKUP(K1361,Employees!A:F,6,FALSE),"")</f>
        <v>7</v>
      </c>
      <c r="O1361" t="str">
        <f>IFERROR(VLOOKUP(N1361,Offices!A:B,2,FALSE),"")</f>
        <v>London</v>
      </c>
      <c r="P1361" s="6">
        <f>IFERROR(VLOOKUP(J1361,Payments!A:C,3,FALSE),"")</f>
        <v>38379</v>
      </c>
      <c r="Q1361">
        <f>IFERROR(VLOOKUP(J1361,Payments!A:D,4,FALSE),"")</f>
        <v>45785.34</v>
      </c>
      <c r="R1361" t="str">
        <f>IFERROR(VLOOKUP(B1361,Products!A:C,3,FALSE),"")</f>
        <v>Trains</v>
      </c>
      <c r="S1361">
        <f>IFERROR(VLOOKUP(B1361,Products!A:G,7,FALSE),"")</f>
        <v>8601</v>
      </c>
      <c r="T1361">
        <f>IFERROR(VLOOKUP(B1361,Products!A:I,9,FALSE),"")</f>
        <v>62.14</v>
      </c>
      <c r="U1361">
        <f t="shared" si="168"/>
        <v>3</v>
      </c>
      <c r="V1361" t="str">
        <f t="shared" si="169"/>
        <v>Yes</v>
      </c>
      <c r="W1361">
        <f t="shared" si="170"/>
        <v>2004</v>
      </c>
      <c r="X1361">
        <f t="shared" si="171"/>
        <v>5</v>
      </c>
      <c r="Y1361">
        <f>IFERROR(VLOOKUP(B1361,Products!A:I,8,FALSE),"")</f>
        <v>26.72</v>
      </c>
      <c r="Z1361">
        <f t="shared" si="172"/>
        <v>2336.3999999999996</v>
      </c>
      <c r="AA1361">
        <f t="shared" si="173"/>
        <v>118.6002994011976</v>
      </c>
      <c r="AB1361">
        <f t="shared" si="174"/>
        <v>1</v>
      </c>
      <c r="AC1361">
        <f t="shared" si="175"/>
        <v>1267.5999999999999</v>
      </c>
    </row>
    <row r="1362" spans="1:29">
      <c r="A1362">
        <v>10247</v>
      </c>
      <c r="B1362" t="s">
        <v>162</v>
      </c>
      <c r="C1362">
        <v>49</v>
      </c>
      <c r="D1362">
        <v>51.55</v>
      </c>
      <c r="E1362">
        <v>4</v>
      </c>
      <c r="F1362" s="6">
        <f>IFERROR(VLOOKUP(A1362,Orders!A:B,2,FALSE),"")</f>
        <v>38112</v>
      </c>
      <c r="G1362" s="6">
        <f>IFERROR(VLOOKUP(A1362,Orders!A:C,3,FALSE),"")</f>
        <v>38118</v>
      </c>
      <c r="H1362" s="6">
        <f>IFERROR(VLOOKUP(A1362,Orders!A:D,4,FALSE),"")</f>
        <v>38115</v>
      </c>
      <c r="I1362" t="str">
        <f>IFERROR(VLOOKUP(A1362,Orders!A:E,5,FALSE),"")</f>
        <v>Shipped</v>
      </c>
      <c r="J1362">
        <f>IFERROR(VLOOKUP(A1362,Orders!A:G,7,FALSE),"")</f>
        <v>334</v>
      </c>
      <c r="K1362">
        <f>IFERROR(VLOOKUP(J1362,Customers!A:L,12,FALSE),"")</f>
        <v>1501</v>
      </c>
      <c r="L1362">
        <f>IFERROR(VLOOKUP(J1362,Customers!A:M,13,FALSE),"")</f>
        <v>98800</v>
      </c>
      <c r="M1362" t="str">
        <f>IFERROR(VLOOKUP(J1362,Customers!A:H,8,FALSE),"")</f>
        <v>Espoo</v>
      </c>
      <c r="N1362">
        <f>IFERROR(VLOOKUP(K1362,Employees!A:F,6,FALSE),"")</f>
        <v>7</v>
      </c>
      <c r="O1362" t="str">
        <f>IFERROR(VLOOKUP(N1362,Offices!A:B,2,FALSE),"")</f>
        <v>London</v>
      </c>
      <c r="P1362" s="6">
        <f>IFERROR(VLOOKUP(J1362,Payments!A:C,3,FALSE),"")</f>
        <v>38379</v>
      </c>
      <c r="Q1362">
        <f>IFERROR(VLOOKUP(J1362,Payments!A:D,4,FALSE),"")</f>
        <v>45785.34</v>
      </c>
      <c r="R1362" t="str">
        <f>IFERROR(VLOOKUP(B1362,Products!A:C,3,FALSE),"")</f>
        <v>Trains</v>
      </c>
      <c r="S1362">
        <f>IFERROR(VLOOKUP(B1362,Products!A:G,7,FALSE),"")</f>
        <v>1645</v>
      </c>
      <c r="T1362">
        <f>IFERROR(VLOOKUP(B1362,Products!A:I,9,FALSE),"")</f>
        <v>58.58</v>
      </c>
      <c r="U1362">
        <f t="shared" si="168"/>
        <v>3</v>
      </c>
      <c r="V1362" t="str">
        <f t="shared" si="169"/>
        <v>Yes</v>
      </c>
      <c r="W1362">
        <f t="shared" si="170"/>
        <v>2004</v>
      </c>
      <c r="X1362">
        <f t="shared" si="171"/>
        <v>5</v>
      </c>
      <c r="Y1362">
        <f>IFERROR(VLOOKUP(B1362,Products!A:I,8,FALSE),"")</f>
        <v>37.49</v>
      </c>
      <c r="Z1362">
        <f t="shared" si="172"/>
        <v>2525.9499999999998</v>
      </c>
      <c r="AA1362">
        <f t="shared" si="173"/>
        <v>37.503334222459308</v>
      </c>
      <c r="AB1362">
        <f t="shared" si="174"/>
        <v>0</v>
      </c>
      <c r="AC1362">
        <f t="shared" si="175"/>
        <v>688.93999999999971</v>
      </c>
    </row>
    <row r="1363" spans="1:29">
      <c r="A1363">
        <v>10248</v>
      </c>
      <c r="B1363" t="s">
        <v>163</v>
      </c>
      <c r="C1363">
        <v>20</v>
      </c>
      <c r="D1363">
        <v>126.48</v>
      </c>
      <c r="E1363">
        <v>3</v>
      </c>
      <c r="F1363" s="6">
        <f>IFERROR(VLOOKUP(A1363,Orders!A:B,2,FALSE),"")</f>
        <v>38114</v>
      </c>
      <c r="G1363" s="6">
        <f>IFERROR(VLOOKUP(A1363,Orders!A:C,3,FALSE),"")</f>
        <v>38121</v>
      </c>
      <c r="H1363" s="6" t="str">
        <f>IFERROR(VLOOKUP(A1363,Orders!A:D,4,FALSE),"")</f>
        <v>NULL</v>
      </c>
      <c r="I1363" t="str">
        <f>IFERROR(VLOOKUP(A1363,Orders!A:E,5,FALSE),"")</f>
        <v>Cancelled</v>
      </c>
      <c r="J1363">
        <f>IFERROR(VLOOKUP(A1363,Orders!A:G,7,FALSE),"")</f>
        <v>131</v>
      </c>
      <c r="K1363">
        <f>IFERROR(VLOOKUP(J1363,Customers!A:L,12,FALSE),"")</f>
        <v>1323</v>
      </c>
      <c r="L1363">
        <f>IFERROR(VLOOKUP(J1363,Customers!A:M,13,FALSE),"")</f>
        <v>114900</v>
      </c>
      <c r="M1363" t="str">
        <f>IFERROR(VLOOKUP(J1363,Customers!A:H,8,FALSE),"")</f>
        <v>NYC</v>
      </c>
      <c r="N1363">
        <f>IFERROR(VLOOKUP(K1363,Employees!A:F,6,FALSE),"")</f>
        <v>3</v>
      </c>
      <c r="O1363" t="str">
        <f>IFERROR(VLOOKUP(N1363,Offices!A:B,2,FALSE),"")</f>
        <v>NYC</v>
      </c>
      <c r="P1363" s="6">
        <f>IFERROR(VLOOKUP(J1363,Payments!A:C,3,FALSE),"")</f>
        <v>37692</v>
      </c>
      <c r="Q1363">
        <f>IFERROR(VLOOKUP(J1363,Payments!A:D,4,FALSE),"")</f>
        <v>22292.62</v>
      </c>
      <c r="R1363" t="str">
        <f>IFERROR(VLOOKUP(B1363,Products!A:C,3,FALSE),"")</f>
        <v>Classic Cars</v>
      </c>
      <c r="S1363">
        <f>IFERROR(VLOOKUP(B1363,Products!A:G,7,FALSE),"")</f>
        <v>3252</v>
      </c>
      <c r="T1363">
        <f>IFERROR(VLOOKUP(B1363,Products!A:I,9,FALSE),"")</f>
        <v>136</v>
      </c>
      <c r="U1363" t="e">
        <f t="shared" si="168"/>
        <v>#VALUE!</v>
      </c>
      <c r="V1363" t="str">
        <f t="shared" si="169"/>
        <v/>
      </c>
      <c r="W1363">
        <f t="shared" si="170"/>
        <v>2004</v>
      </c>
      <c r="X1363">
        <f t="shared" si="171"/>
        <v>5</v>
      </c>
      <c r="Y1363">
        <f>IFERROR(VLOOKUP(B1363,Products!A:I,8,FALSE),"")</f>
        <v>85.68</v>
      </c>
      <c r="Z1363">
        <f t="shared" si="172"/>
        <v>2529.6</v>
      </c>
      <c r="AA1363">
        <f t="shared" si="173"/>
        <v>47.619047619047613</v>
      </c>
      <c r="AB1363">
        <f t="shared" si="174"/>
        <v>0</v>
      </c>
      <c r="AC1363">
        <f t="shared" si="175"/>
        <v>816</v>
      </c>
    </row>
    <row r="1364" spans="1:29">
      <c r="A1364">
        <v>10248</v>
      </c>
      <c r="B1364" t="s">
        <v>180</v>
      </c>
      <c r="C1364">
        <v>21</v>
      </c>
      <c r="D1364">
        <v>80.86</v>
      </c>
      <c r="E1364">
        <v>1</v>
      </c>
      <c r="F1364" s="6">
        <f>IFERROR(VLOOKUP(A1364,Orders!A:B,2,FALSE),"")</f>
        <v>38114</v>
      </c>
      <c r="G1364" s="6">
        <f>IFERROR(VLOOKUP(A1364,Orders!A:C,3,FALSE),"")</f>
        <v>38121</v>
      </c>
      <c r="H1364" s="6" t="str">
        <f>IFERROR(VLOOKUP(A1364,Orders!A:D,4,FALSE),"")</f>
        <v>NULL</v>
      </c>
      <c r="I1364" t="str">
        <f>IFERROR(VLOOKUP(A1364,Orders!A:E,5,FALSE),"")</f>
        <v>Cancelled</v>
      </c>
      <c r="J1364">
        <f>IFERROR(VLOOKUP(A1364,Orders!A:G,7,FALSE),"")</f>
        <v>131</v>
      </c>
      <c r="K1364">
        <f>IFERROR(VLOOKUP(J1364,Customers!A:L,12,FALSE),"")</f>
        <v>1323</v>
      </c>
      <c r="L1364">
        <f>IFERROR(VLOOKUP(J1364,Customers!A:M,13,FALSE),"")</f>
        <v>114900</v>
      </c>
      <c r="M1364" t="str">
        <f>IFERROR(VLOOKUP(J1364,Customers!A:H,8,FALSE),"")</f>
        <v>NYC</v>
      </c>
      <c r="N1364">
        <f>IFERROR(VLOOKUP(K1364,Employees!A:F,6,FALSE),"")</f>
        <v>3</v>
      </c>
      <c r="O1364" t="str">
        <f>IFERROR(VLOOKUP(N1364,Offices!A:B,2,FALSE),"")</f>
        <v>NYC</v>
      </c>
      <c r="P1364" s="6">
        <f>IFERROR(VLOOKUP(J1364,Payments!A:C,3,FALSE),"")</f>
        <v>37692</v>
      </c>
      <c r="Q1364">
        <f>IFERROR(VLOOKUP(J1364,Payments!A:D,4,FALSE),"")</f>
        <v>22292.62</v>
      </c>
      <c r="R1364" t="str">
        <f>IFERROR(VLOOKUP(B1364,Products!A:C,3,FALSE),"")</f>
        <v>Ships</v>
      </c>
      <c r="S1364">
        <f>IFERROR(VLOOKUP(B1364,Products!A:G,7,FALSE),"")</f>
        <v>4259</v>
      </c>
      <c r="T1364">
        <f>IFERROR(VLOOKUP(B1364,Products!A:I,9,FALSE),"")</f>
        <v>86.02</v>
      </c>
      <c r="U1364" t="e">
        <f t="shared" si="168"/>
        <v>#VALUE!</v>
      </c>
      <c r="V1364" t="str">
        <f t="shared" si="169"/>
        <v/>
      </c>
      <c r="W1364">
        <f t="shared" si="170"/>
        <v>2004</v>
      </c>
      <c r="X1364">
        <f t="shared" si="171"/>
        <v>5</v>
      </c>
      <c r="Y1364">
        <f>IFERROR(VLOOKUP(B1364,Products!A:I,8,FALSE),"")</f>
        <v>51.61</v>
      </c>
      <c r="Z1364">
        <f t="shared" si="172"/>
        <v>1698.06</v>
      </c>
      <c r="AA1364">
        <f t="shared" si="173"/>
        <v>56.675062972292189</v>
      </c>
      <c r="AB1364">
        <f t="shared" si="174"/>
        <v>0</v>
      </c>
      <c r="AC1364">
        <f t="shared" si="175"/>
        <v>614.25</v>
      </c>
    </row>
    <row r="1365" spans="1:29">
      <c r="A1365">
        <v>10248</v>
      </c>
      <c r="B1365" t="s">
        <v>166</v>
      </c>
      <c r="C1365">
        <v>32</v>
      </c>
      <c r="D1365">
        <v>133.86000000000001</v>
      </c>
      <c r="E1365">
        <v>12</v>
      </c>
      <c r="F1365" s="6">
        <f>IFERROR(VLOOKUP(A1365,Orders!A:B,2,FALSE),"")</f>
        <v>38114</v>
      </c>
      <c r="G1365" s="6">
        <f>IFERROR(VLOOKUP(A1365,Orders!A:C,3,FALSE),"")</f>
        <v>38121</v>
      </c>
      <c r="H1365" s="6" t="str">
        <f>IFERROR(VLOOKUP(A1365,Orders!A:D,4,FALSE),"")</f>
        <v>NULL</v>
      </c>
      <c r="I1365" t="str">
        <f>IFERROR(VLOOKUP(A1365,Orders!A:E,5,FALSE),"")</f>
        <v>Cancelled</v>
      </c>
      <c r="J1365">
        <f>IFERROR(VLOOKUP(A1365,Orders!A:G,7,FALSE),"")</f>
        <v>131</v>
      </c>
      <c r="K1365">
        <f>IFERROR(VLOOKUP(J1365,Customers!A:L,12,FALSE),"")</f>
        <v>1323</v>
      </c>
      <c r="L1365">
        <f>IFERROR(VLOOKUP(J1365,Customers!A:M,13,FALSE),"")</f>
        <v>114900</v>
      </c>
      <c r="M1365" t="str">
        <f>IFERROR(VLOOKUP(J1365,Customers!A:H,8,FALSE),"")</f>
        <v>NYC</v>
      </c>
      <c r="N1365">
        <f>IFERROR(VLOOKUP(K1365,Employees!A:F,6,FALSE),"")</f>
        <v>3</v>
      </c>
      <c r="O1365" t="str">
        <f>IFERROR(VLOOKUP(N1365,Offices!A:B,2,FALSE),"")</f>
        <v>NYC</v>
      </c>
      <c r="P1365" s="6">
        <f>IFERROR(VLOOKUP(J1365,Payments!A:C,3,FALSE),"")</f>
        <v>37692</v>
      </c>
      <c r="Q1365">
        <f>IFERROR(VLOOKUP(J1365,Payments!A:D,4,FALSE),"")</f>
        <v>22292.62</v>
      </c>
      <c r="R1365" t="str">
        <f>IFERROR(VLOOKUP(B1365,Products!A:C,3,FALSE),"")</f>
        <v>Vintage Cars</v>
      </c>
      <c r="S1365">
        <f>IFERROR(VLOOKUP(B1365,Products!A:G,7,FALSE),"")</f>
        <v>3913</v>
      </c>
      <c r="T1365">
        <f>IFERROR(VLOOKUP(B1365,Products!A:I,9,FALSE),"")</f>
        <v>136.59</v>
      </c>
      <c r="U1365" t="e">
        <f t="shared" si="168"/>
        <v>#VALUE!</v>
      </c>
      <c r="V1365" t="str">
        <f t="shared" si="169"/>
        <v/>
      </c>
      <c r="W1365">
        <f t="shared" si="170"/>
        <v>2004</v>
      </c>
      <c r="X1365">
        <f t="shared" si="171"/>
        <v>5</v>
      </c>
      <c r="Y1365">
        <f>IFERROR(VLOOKUP(B1365,Products!A:I,8,FALSE),"")</f>
        <v>68.3</v>
      </c>
      <c r="Z1365">
        <f t="shared" si="172"/>
        <v>4283.5200000000004</v>
      </c>
      <c r="AA1365">
        <f t="shared" si="173"/>
        <v>95.988286969253323</v>
      </c>
      <c r="AB1365">
        <f t="shared" si="174"/>
        <v>1</v>
      </c>
      <c r="AC1365">
        <f t="shared" si="175"/>
        <v>2097.9200000000005</v>
      </c>
    </row>
    <row r="1366" spans="1:29">
      <c r="A1366">
        <v>10248</v>
      </c>
      <c r="B1366" t="s">
        <v>167</v>
      </c>
      <c r="C1366">
        <v>42</v>
      </c>
      <c r="D1366">
        <v>95.8</v>
      </c>
      <c r="E1366">
        <v>14</v>
      </c>
      <c r="F1366" s="6">
        <f>IFERROR(VLOOKUP(A1366,Orders!A:B,2,FALSE),"")</f>
        <v>38114</v>
      </c>
      <c r="G1366" s="6">
        <f>IFERROR(VLOOKUP(A1366,Orders!A:C,3,FALSE),"")</f>
        <v>38121</v>
      </c>
      <c r="H1366" s="6" t="str">
        <f>IFERROR(VLOOKUP(A1366,Orders!A:D,4,FALSE),"")</f>
        <v>NULL</v>
      </c>
      <c r="I1366" t="str">
        <f>IFERROR(VLOOKUP(A1366,Orders!A:E,5,FALSE),"")</f>
        <v>Cancelled</v>
      </c>
      <c r="J1366">
        <f>IFERROR(VLOOKUP(A1366,Orders!A:G,7,FALSE),"")</f>
        <v>131</v>
      </c>
      <c r="K1366">
        <f>IFERROR(VLOOKUP(J1366,Customers!A:L,12,FALSE),"")</f>
        <v>1323</v>
      </c>
      <c r="L1366">
        <f>IFERROR(VLOOKUP(J1366,Customers!A:M,13,FALSE),"")</f>
        <v>114900</v>
      </c>
      <c r="M1366" t="str">
        <f>IFERROR(VLOOKUP(J1366,Customers!A:H,8,FALSE),"")</f>
        <v>NYC</v>
      </c>
      <c r="N1366">
        <f>IFERROR(VLOOKUP(K1366,Employees!A:F,6,FALSE),"")</f>
        <v>3</v>
      </c>
      <c r="O1366" t="str">
        <f>IFERROR(VLOOKUP(N1366,Offices!A:B,2,FALSE),"")</f>
        <v>NYC</v>
      </c>
      <c r="P1366" s="6">
        <f>IFERROR(VLOOKUP(J1366,Payments!A:C,3,FALSE),"")</f>
        <v>37692</v>
      </c>
      <c r="Q1366">
        <f>IFERROR(VLOOKUP(J1366,Payments!A:D,4,FALSE),"")</f>
        <v>22292.62</v>
      </c>
      <c r="R1366" t="str">
        <f>IFERROR(VLOOKUP(B1366,Products!A:C,3,FALSE),"")</f>
        <v>Trains</v>
      </c>
      <c r="S1366">
        <f>IFERROR(VLOOKUP(B1366,Products!A:G,7,FALSE),"")</f>
        <v>6450</v>
      </c>
      <c r="T1366">
        <f>IFERROR(VLOOKUP(B1366,Products!A:I,9,FALSE),"")</f>
        <v>100.84</v>
      </c>
      <c r="U1366" t="e">
        <f t="shared" si="168"/>
        <v>#VALUE!</v>
      </c>
      <c r="V1366" t="str">
        <f t="shared" si="169"/>
        <v/>
      </c>
      <c r="W1366">
        <f t="shared" si="170"/>
        <v>2004</v>
      </c>
      <c r="X1366">
        <f t="shared" si="171"/>
        <v>5</v>
      </c>
      <c r="Y1366">
        <f>IFERROR(VLOOKUP(B1366,Products!A:I,8,FALSE),"")</f>
        <v>67.56</v>
      </c>
      <c r="Z1366">
        <f t="shared" si="172"/>
        <v>4023.6</v>
      </c>
      <c r="AA1366">
        <f t="shared" si="173"/>
        <v>41.799881586737712</v>
      </c>
      <c r="AB1366">
        <f t="shared" si="174"/>
        <v>0</v>
      </c>
      <c r="AC1366">
        <f t="shared" si="175"/>
        <v>1186.0799999999997</v>
      </c>
    </row>
    <row r="1367" spans="1:29">
      <c r="A1367">
        <v>10248</v>
      </c>
      <c r="B1367" t="s">
        <v>168</v>
      </c>
      <c r="C1367">
        <v>42</v>
      </c>
      <c r="D1367">
        <v>87.77</v>
      </c>
      <c r="E1367">
        <v>11</v>
      </c>
      <c r="F1367" s="6">
        <f>IFERROR(VLOOKUP(A1367,Orders!A:B,2,FALSE),"")</f>
        <v>38114</v>
      </c>
      <c r="G1367" s="6">
        <f>IFERROR(VLOOKUP(A1367,Orders!A:C,3,FALSE),"")</f>
        <v>38121</v>
      </c>
      <c r="H1367" s="6" t="str">
        <f>IFERROR(VLOOKUP(A1367,Orders!A:D,4,FALSE),"")</f>
        <v>NULL</v>
      </c>
      <c r="I1367" t="str">
        <f>IFERROR(VLOOKUP(A1367,Orders!A:E,5,FALSE),"")</f>
        <v>Cancelled</v>
      </c>
      <c r="J1367">
        <f>IFERROR(VLOOKUP(A1367,Orders!A:G,7,FALSE),"")</f>
        <v>131</v>
      </c>
      <c r="K1367">
        <f>IFERROR(VLOOKUP(J1367,Customers!A:L,12,FALSE),"")</f>
        <v>1323</v>
      </c>
      <c r="L1367">
        <f>IFERROR(VLOOKUP(J1367,Customers!A:M,13,FALSE),"")</f>
        <v>114900</v>
      </c>
      <c r="M1367" t="str">
        <f>IFERROR(VLOOKUP(J1367,Customers!A:H,8,FALSE),"")</f>
        <v>NYC</v>
      </c>
      <c r="N1367">
        <f>IFERROR(VLOOKUP(K1367,Employees!A:F,6,FALSE),"")</f>
        <v>3</v>
      </c>
      <c r="O1367" t="str">
        <f>IFERROR(VLOOKUP(N1367,Offices!A:B,2,FALSE),"")</f>
        <v>NYC</v>
      </c>
      <c r="P1367" s="6">
        <f>IFERROR(VLOOKUP(J1367,Payments!A:C,3,FALSE),"")</f>
        <v>37692</v>
      </c>
      <c r="Q1367">
        <f>IFERROR(VLOOKUP(J1367,Payments!A:D,4,FALSE),"")</f>
        <v>22292.62</v>
      </c>
      <c r="R1367" t="str">
        <f>IFERROR(VLOOKUP(B1367,Products!A:C,3,FALSE),"")</f>
        <v>Vintage Cars</v>
      </c>
      <c r="S1367">
        <f>IFERROR(VLOOKUP(B1367,Products!A:G,7,FALSE),"")</f>
        <v>8290</v>
      </c>
      <c r="T1367">
        <f>IFERROR(VLOOKUP(B1367,Products!A:I,9,FALSE),"")</f>
        <v>87.77</v>
      </c>
      <c r="U1367" t="e">
        <f t="shared" si="168"/>
        <v>#VALUE!</v>
      </c>
      <c r="V1367" t="str">
        <f t="shared" si="169"/>
        <v/>
      </c>
      <c r="W1367">
        <f t="shared" si="170"/>
        <v>2004</v>
      </c>
      <c r="X1367">
        <f t="shared" si="171"/>
        <v>5</v>
      </c>
      <c r="Y1367">
        <f>IFERROR(VLOOKUP(B1367,Products!A:I,8,FALSE),"")</f>
        <v>52.66</v>
      </c>
      <c r="Z1367">
        <f t="shared" si="172"/>
        <v>3686.3399999999997</v>
      </c>
      <c r="AA1367">
        <f t="shared" si="173"/>
        <v>66.672996581845808</v>
      </c>
      <c r="AB1367">
        <f t="shared" si="174"/>
        <v>0</v>
      </c>
      <c r="AC1367">
        <f t="shared" si="175"/>
        <v>1474.62</v>
      </c>
    </row>
    <row r="1368" spans="1:29">
      <c r="A1368">
        <v>10248</v>
      </c>
      <c r="B1368" t="s">
        <v>169</v>
      </c>
      <c r="C1368">
        <v>48</v>
      </c>
      <c r="D1368">
        <v>122.89</v>
      </c>
      <c r="E1368">
        <v>10</v>
      </c>
      <c r="F1368" s="6">
        <f>IFERROR(VLOOKUP(A1368,Orders!A:B,2,FALSE),"")</f>
        <v>38114</v>
      </c>
      <c r="G1368" s="6">
        <f>IFERROR(VLOOKUP(A1368,Orders!A:C,3,FALSE),"")</f>
        <v>38121</v>
      </c>
      <c r="H1368" s="6" t="str">
        <f>IFERROR(VLOOKUP(A1368,Orders!A:D,4,FALSE),"")</f>
        <v>NULL</v>
      </c>
      <c r="I1368" t="str">
        <f>IFERROR(VLOOKUP(A1368,Orders!A:E,5,FALSE),"")</f>
        <v>Cancelled</v>
      </c>
      <c r="J1368">
        <f>IFERROR(VLOOKUP(A1368,Orders!A:G,7,FALSE),"")</f>
        <v>131</v>
      </c>
      <c r="K1368">
        <f>IFERROR(VLOOKUP(J1368,Customers!A:L,12,FALSE),"")</f>
        <v>1323</v>
      </c>
      <c r="L1368">
        <f>IFERROR(VLOOKUP(J1368,Customers!A:M,13,FALSE),"")</f>
        <v>114900</v>
      </c>
      <c r="M1368" t="str">
        <f>IFERROR(VLOOKUP(J1368,Customers!A:H,8,FALSE),"")</f>
        <v>NYC</v>
      </c>
      <c r="N1368">
        <f>IFERROR(VLOOKUP(K1368,Employees!A:F,6,FALSE),"")</f>
        <v>3</v>
      </c>
      <c r="O1368" t="str">
        <f>IFERROR(VLOOKUP(N1368,Offices!A:B,2,FALSE),"")</f>
        <v>NYC</v>
      </c>
      <c r="P1368" s="6">
        <f>IFERROR(VLOOKUP(J1368,Payments!A:C,3,FALSE),"")</f>
        <v>37692</v>
      </c>
      <c r="Q1368">
        <f>IFERROR(VLOOKUP(J1368,Payments!A:D,4,FALSE),"")</f>
        <v>22292.62</v>
      </c>
      <c r="R1368" t="str">
        <f>IFERROR(VLOOKUP(B1368,Products!A:C,3,FALSE),"")</f>
        <v>Ships</v>
      </c>
      <c r="S1368">
        <f>IFERROR(VLOOKUP(B1368,Products!A:G,7,FALSE),"")</f>
        <v>1898</v>
      </c>
      <c r="T1368">
        <f>IFERROR(VLOOKUP(B1368,Products!A:I,9,FALSE),"")</f>
        <v>122.89</v>
      </c>
      <c r="U1368" t="e">
        <f t="shared" si="168"/>
        <v>#VALUE!</v>
      </c>
      <c r="V1368" t="str">
        <f t="shared" si="169"/>
        <v/>
      </c>
      <c r="W1368">
        <f t="shared" si="170"/>
        <v>2004</v>
      </c>
      <c r="X1368">
        <f t="shared" si="171"/>
        <v>5</v>
      </c>
      <c r="Y1368">
        <f>IFERROR(VLOOKUP(B1368,Products!A:I,8,FALSE),"")</f>
        <v>82.34</v>
      </c>
      <c r="Z1368">
        <f t="shared" si="172"/>
        <v>5898.72</v>
      </c>
      <c r="AA1368">
        <f t="shared" si="173"/>
        <v>49.247024532426522</v>
      </c>
      <c r="AB1368">
        <f t="shared" si="174"/>
        <v>0</v>
      </c>
      <c r="AC1368">
        <f t="shared" si="175"/>
        <v>1946.3999999999999</v>
      </c>
    </row>
    <row r="1369" spans="1:29">
      <c r="A1369">
        <v>10248</v>
      </c>
      <c r="B1369" t="s">
        <v>170</v>
      </c>
      <c r="C1369">
        <v>30</v>
      </c>
      <c r="D1369">
        <v>85.85</v>
      </c>
      <c r="E1369">
        <v>5</v>
      </c>
      <c r="F1369" s="6">
        <f>IFERROR(VLOOKUP(A1369,Orders!A:B,2,FALSE),"")</f>
        <v>38114</v>
      </c>
      <c r="G1369" s="6">
        <f>IFERROR(VLOOKUP(A1369,Orders!A:C,3,FALSE),"")</f>
        <v>38121</v>
      </c>
      <c r="H1369" s="6" t="str">
        <f>IFERROR(VLOOKUP(A1369,Orders!A:D,4,FALSE),"")</f>
        <v>NULL</v>
      </c>
      <c r="I1369" t="str">
        <f>IFERROR(VLOOKUP(A1369,Orders!A:E,5,FALSE),"")</f>
        <v>Cancelled</v>
      </c>
      <c r="J1369">
        <f>IFERROR(VLOOKUP(A1369,Orders!A:G,7,FALSE),"")</f>
        <v>131</v>
      </c>
      <c r="K1369">
        <f>IFERROR(VLOOKUP(J1369,Customers!A:L,12,FALSE),"")</f>
        <v>1323</v>
      </c>
      <c r="L1369">
        <f>IFERROR(VLOOKUP(J1369,Customers!A:M,13,FALSE),"")</f>
        <v>114900</v>
      </c>
      <c r="M1369" t="str">
        <f>IFERROR(VLOOKUP(J1369,Customers!A:H,8,FALSE),"")</f>
        <v>NYC</v>
      </c>
      <c r="N1369">
        <f>IFERROR(VLOOKUP(K1369,Employees!A:F,6,FALSE),"")</f>
        <v>3</v>
      </c>
      <c r="O1369" t="str">
        <f>IFERROR(VLOOKUP(N1369,Offices!A:B,2,FALSE),"")</f>
        <v>NYC</v>
      </c>
      <c r="P1369" s="6">
        <f>IFERROR(VLOOKUP(J1369,Payments!A:C,3,FALSE),"")</f>
        <v>37692</v>
      </c>
      <c r="Q1369">
        <f>IFERROR(VLOOKUP(J1369,Payments!A:D,4,FALSE),"")</f>
        <v>22292.62</v>
      </c>
      <c r="R1369" t="str">
        <f>IFERROR(VLOOKUP(B1369,Products!A:C,3,FALSE),"")</f>
        <v>Vintage Cars</v>
      </c>
      <c r="S1369">
        <f>IFERROR(VLOOKUP(B1369,Products!A:G,7,FALSE),"")</f>
        <v>9173</v>
      </c>
      <c r="T1369">
        <f>IFERROR(VLOOKUP(B1369,Products!A:I,9,FALSE),"")</f>
        <v>88.51</v>
      </c>
      <c r="U1369" t="e">
        <f t="shared" si="168"/>
        <v>#VALUE!</v>
      </c>
      <c r="V1369" t="str">
        <f t="shared" si="169"/>
        <v/>
      </c>
      <c r="W1369">
        <f t="shared" si="170"/>
        <v>2004</v>
      </c>
      <c r="X1369">
        <f t="shared" si="171"/>
        <v>5</v>
      </c>
      <c r="Y1369">
        <f>IFERROR(VLOOKUP(B1369,Products!A:I,8,FALSE),"")</f>
        <v>46.91</v>
      </c>
      <c r="Z1369">
        <f t="shared" si="172"/>
        <v>2575.5</v>
      </c>
      <c r="AA1369">
        <f t="shared" si="173"/>
        <v>83.010019185674693</v>
      </c>
      <c r="AB1369">
        <f t="shared" si="174"/>
        <v>1</v>
      </c>
      <c r="AC1369">
        <f t="shared" si="175"/>
        <v>1168.1999999999998</v>
      </c>
    </row>
    <row r="1370" spans="1:29">
      <c r="A1370">
        <v>10248</v>
      </c>
      <c r="B1370" t="s">
        <v>171</v>
      </c>
      <c r="C1370">
        <v>23</v>
      </c>
      <c r="D1370">
        <v>83.02</v>
      </c>
      <c r="E1370">
        <v>2</v>
      </c>
      <c r="F1370" s="6">
        <f>IFERROR(VLOOKUP(A1370,Orders!A:B,2,FALSE),"")</f>
        <v>38114</v>
      </c>
      <c r="G1370" s="6">
        <f>IFERROR(VLOOKUP(A1370,Orders!A:C,3,FALSE),"")</f>
        <v>38121</v>
      </c>
      <c r="H1370" s="6" t="str">
        <f>IFERROR(VLOOKUP(A1370,Orders!A:D,4,FALSE),"")</f>
        <v>NULL</v>
      </c>
      <c r="I1370" t="str">
        <f>IFERROR(VLOOKUP(A1370,Orders!A:E,5,FALSE),"")</f>
        <v>Cancelled</v>
      </c>
      <c r="J1370">
        <f>IFERROR(VLOOKUP(A1370,Orders!A:G,7,FALSE),"")</f>
        <v>131</v>
      </c>
      <c r="K1370">
        <f>IFERROR(VLOOKUP(J1370,Customers!A:L,12,FALSE),"")</f>
        <v>1323</v>
      </c>
      <c r="L1370">
        <f>IFERROR(VLOOKUP(J1370,Customers!A:M,13,FALSE),"")</f>
        <v>114900</v>
      </c>
      <c r="M1370" t="str">
        <f>IFERROR(VLOOKUP(J1370,Customers!A:H,8,FALSE),"")</f>
        <v>NYC</v>
      </c>
      <c r="N1370">
        <f>IFERROR(VLOOKUP(K1370,Employees!A:F,6,FALSE),"")</f>
        <v>3</v>
      </c>
      <c r="O1370" t="str">
        <f>IFERROR(VLOOKUP(N1370,Offices!A:B,2,FALSE),"")</f>
        <v>NYC</v>
      </c>
      <c r="P1370" s="6">
        <f>IFERROR(VLOOKUP(J1370,Payments!A:C,3,FALSE),"")</f>
        <v>37692</v>
      </c>
      <c r="Q1370">
        <f>IFERROR(VLOOKUP(J1370,Payments!A:D,4,FALSE),"")</f>
        <v>22292.62</v>
      </c>
      <c r="R1370" t="str">
        <f>IFERROR(VLOOKUP(B1370,Products!A:C,3,FALSE),"")</f>
        <v>Vintage Cars</v>
      </c>
      <c r="S1370">
        <f>IFERROR(VLOOKUP(B1370,Products!A:G,7,FALSE),"")</f>
        <v>6621</v>
      </c>
      <c r="T1370">
        <f>IFERROR(VLOOKUP(B1370,Products!A:I,9,FALSE),"")</f>
        <v>83.86</v>
      </c>
      <c r="U1370" t="e">
        <f t="shared" si="168"/>
        <v>#VALUE!</v>
      </c>
      <c r="V1370" t="str">
        <f t="shared" si="169"/>
        <v/>
      </c>
      <c r="W1370">
        <f t="shared" si="170"/>
        <v>2004</v>
      </c>
      <c r="X1370">
        <f t="shared" si="171"/>
        <v>5</v>
      </c>
      <c r="Y1370">
        <f>IFERROR(VLOOKUP(B1370,Products!A:I,8,FALSE),"")</f>
        <v>48.64</v>
      </c>
      <c r="Z1370">
        <f t="shared" si="172"/>
        <v>1909.4599999999998</v>
      </c>
      <c r="AA1370">
        <f t="shared" si="173"/>
        <v>70.682565789473671</v>
      </c>
      <c r="AB1370">
        <f t="shared" si="174"/>
        <v>1</v>
      </c>
      <c r="AC1370">
        <f t="shared" si="175"/>
        <v>790.7399999999999</v>
      </c>
    </row>
    <row r="1371" spans="1:29">
      <c r="A1371">
        <v>10248</v>
      </c>
      <c r="B1371" t="s">
        <v>172</v>
      </c>
      <c r="C1371">
        <v>36</v>
      </c>
      <c r="D1371">
        <v>66</v>
      </c>
      <c r="E1371">
        <v>6</v>
      </c>
      <c r="F1371" s="6">
        <f>IFERROR(VLOOKUP(A1371,Orders!A:B,2,FALSE),"")</f>
        <v>38114</v>
      </c>
      <c r="G1371" s="6">
        <f>IFERROR(VLOOKUP(A1371,Orders!A:C,3,FALSE),"")</f>
        <v>38121</v>
      </c>
      <c r="H1371" s="6" t="str">
        <f>IFERROR(VLOOKUP(A1371,Orders!A:D,4,FALSE),"")</f>
        <v>NULL</v>
      </c>
      <c r="I1371" t="str">
        <f>IFERROR(VLOOKUP(A1371,Orders!A:E,5,FALSE),"")</f>
        <v>Cancelled</v>
      </c>
      <c r="J1371">
        <f>IFERROR(VLOOKUP(A1371,Orders!A:G,7,FALSE),"")</f>
        <v>131</v>
      </c>
      <c r="K1371">
        <f>IFERROR(VLOOKUP(J1371,Customers!A:L,12,FALSE),"")</f>
        <v>1323</v>
      </c>
      <c r="L1371">
        <f>IFERROR(VLOOKUP(J1371,Customers!A:M,13,FALSE),"")</f>
        <v>114900</v>
      </c>
      <c r="M1371" t="str">
        <f>IFERROR(VLOOKUP(J1371,Customers!A:H,8,FALSE),"")</f>
        <v>NYC</v>
      </c>
      <c r="N1371">
        <f>IFERROR(VLOOKUP(K1371,Employees!A:F,6,FALSE),"")</f>
        <v>3</v>
      </c>
      <c r="O1371" t="str">
        <f>IFERROR(VLOOKUP(N1371,Offices!A:B,2,FALSE),"")</f>
        <v>NYC</v>
      </c>
      <c r="P1371" s="6">
        <f>IFERROR(VLOOKUP(J1371,Payments!A:C,3,FALSE),"")</f>
        <v>37692</v>
      </c>
      <c r="Q1371">
        <f>IFERROR(VLOOKUP(J1371,Payments!A:D,4,FALSE),"")</f>
        <v>22292.62</v>
      </c>
      <c r="R1371" t="str">
        <f>IFERROR(VLOOKUP(B1371,Products!A:C,3,FALSE),"")</f>
        <v>Ships</v>
      </c>
      <c r="S1371">
        <f>IFERROR(VLOOKUP(B1371,Products!A:G,7,FALSE),"")</f>
        <v>1897</v>
      </c>
      <c r="T1371">
        <f>IFERROR(VLOOKUP(B1371,Products!A:I,9,FALSE),"")</f>
        <v>66.67</v>
      </c>
      <c r="U1371" t="e">
        <f t="shared" si="168"/>
        <v>#VALUE!</v>
      </c>
      <c r="V1371" t="str">
        <f t="shared" si="169"/>
        <v/>
      </c>
      <c r="W1371">
        <f t="shared" si="170"/>
        <v>2004</v>
      </c>
      <c r="X1371">
        <f t="shared" si="171"/>
        <v>5</v>
      </c>
      <c r="Y1371">
        <f>IFERROR(VLOOKUP(B1371,Products!A:I,8,FALSE),"")</f>
        <v>34</v>
      </c>
      <c r="Z1371">
        <f t="shared" si="172"/>
        <v>2376</v>
      </c>
      <c r="AA1371">
        <f t="shared" si="173"/>
        <v>94.117647058823522</v>
      </c>
      <c r="AB1371">
        <f t="shared" si="174"/>
        <v>1</v>
      </c>
      <c r="AC1371">
        <f t="shared" si="175"/>
        <v>1152</v>
      </c>
    </row>
    <row r="1372" spans="1:29">
      <c r="A1372">
        <v>10248</v>
      </c>
      <c r="B1372" t="s">
        <v>173</v>
      </c>
      <c r="C1372">
        <v>40</v>
      </c>
      <c r="D1372">
        <v>81.41</v>
      </c>
      <c r="E1372">
        <v>13</v>
      </c>
      <c r="F1372" s="6">
        <f>IFERROR(VLOOKUP(A1372,Orders!A:B,2,FALSE),"")</f>
        <v>38114</v>
      </c>
      <c r="G1372" s="6">
        <f>IFERROR(VLOOKUP(A1372,Orders!A:C,3,FALSE),"")</f>
        <v>38121</v>
      </c>
      <c r="H1372" s="6" t="str">
        <f>IFERROR(VLOOKUP(A1372,Orders!A:D,4,FALSE),"")</f>
        <v>NULL</v>
      </c>
      <c r="I1372" t="str">
        <f>IFERROR(VLOOKUP(A1372,Orders!A:E,5,FALSE),"")</f>
        <v>Cancelled</v>
      </c>
      <c r="J1372">
        <f>IFERROR(VLOOKUP(A1372,Orders!A:G,7,FALSE),"")</f>
        <v>131</v>
      </c>
      <c r="K1372">
        <f>IFERROR(VLOOKUP(J1372,Customers!A:L,12,FALSE),"")</f>
        <v>1323</v>
      </c>
      <c r="L1372">
        <f>IFERROR(VLOOKUP(J1372,Customers!A:M,13,FALSE),"")</f>
        <v>114900</v>
      </c>
      <c r="M1372" t="str">
        <f>IFERROR(VLOOKUP(J1372,Customers!A:H,8,FALSE),"")</f>
        <v>NYC</v>
      </c>
      <c r="N1372">
        <f>IFERROR(VLOOKUP(K1372,Employees!A:F,6,FALSE),"")</f>
        <v>3</v>
      </c>
      <c r="O1372" t="str">
        <f>IFERROR(VLOOKUP(N1372,Offices!A:B,2,FALSE),"")</f>
        <v>NYC</v>
      </c>
      <c r="P1372" s="6">
        <f>IFERROR(VLOOKUP(J1372,Payments!A:C,3,FALSE),"")</f>
        <v>37692</v>
      </c>
      <c r="Q1372">
        <f>IFERROR(VLOOKUP(J1372,Payments!A:D,4,FALSE),"")</f>
        <v>22292.62</v>
      </c>
      <c r="R1372" t="str">
        <f>IFERROR(VLOOKUP(B1372,Products!A:C,3,FALSE),"")</f>
        <v>Ships</v>
      </c>
      <c r="S1372">
        <f>IFERROR(VLOOKUP(B1372,Products!A:G,7,FALSE),"")</f>
        <v>737</v>
      </c>
      <c r="T1372">
        <f>IFERROR(VLOOKUP(B1372,Products!A:I,9,FALSE),"")</f>
        <v>86.61</v>
      </c>
      <c r="U1372" t="e">
        <f t="shared" si="168"/>
        <v>#VALUE!</v>
      </c>
      <c r="V1372" t="str">
        <f t="shared" si="169"/>
        <v/>
      </c>
      <c r="W1372">
        <f t="shared" si="170"/>
        <v>2004</v>
      </c>
      <c r="X1372">
        <f t="shared" si="171"/>
        <v>5</v>
      </c>
      <c r="Y1372">
        <f>IFERROR(VLOOKUP(B1372,Products!A:I,8,FALSE),"")</f>
        <v>43.3</v>
      </c>
      <c r="Z1372">
        <f t="shared" si="172"/>
        <v>3256.3999999999996</v>
      </c>
      <c r="AA1372">
        <f t="shared" si="173"/>
        <v>88.013856812933028</v>
      </c>
      <c r="AB1372">
        <f t="shared" si="174"/>
        <v>1</v>
      </c>
      <c r="AC1372">
        <f t="shared" si="175"/>
        <v>1524.4</v>
      </c>
    </row>
    <row r="1373" spans="1:29">
      <c r="A1373">
        <v>10248</v>
      </c>
      <c r="B1373" t="s">
        <v>174</v>
      </c>
      <c r="C1373">
        <v>32</v>
      </c>
      <c r="D1373">
        <v>69.39</v>
      </c>
      <c r="E1373">
        <v>4</v>
      </c>
      <c r="F1373" s="6">
        <f>IFERROR(VLOOKUP(A1373,Orders!A:B,2,FALSE),"")</f>
        <v>38114</v>
      </c>
      <c r="G1373" s="6">
        <f>IFERROR(VLOOKUP(A1373,Orders!A:C,3,FALSE),"")</f>
        <v>38121</v>
      </c>
      <c r="H1373" s="6" t="str">
        <f>IFERROR(VLOOKUP(A1373,Orders!A:D,4,FALSE),"")</f>
        <v>NULL</v>
      </c>
      <c r="I1373" t="str">
        <f>IFERROR(VLOOKUP(A1373,Orders!A:E,5,FALSE),"")</f>
        <v>Cancelled</v>
      </c>
      <c r="J1373">
        <f>IFERROR(VLOOKUP(A1373,Orders!A:G,7,FALSE),"")</f>
        <v>131</v>
      </c>
      <c r="K1373">
        <f>IFERROR(VLOOKUP(J1373,Customers!A:L,12,FALSE),"")</f>
        <v>1323</v>
      </c>
      <c r="L1373">
        <f>IFERROR(VLOOKUP(J1373,Customers!A:M,13,FALSE),"")</f>
        <v>114900</v>
      </c>
      <c r="M1373" t="str">
        <f>IFERROR(VLOOKUP(J1373,Customers!A:H,8,FALSE),"")</f>
        <v>NYC</v>
      </c>
      <c r="N1373">
        <f>IFERROR(VLOOKUP(K1373,Employees!A:F,6,FALSE),"")</f>
        <v>3</v>
      </c>
      <c r="O1373" t="str">
        <f>IFERROR(VLOOKUP(N1373,Offices!A:B,2,FALSE),"")</f>
        <v>NYC</v>
      </c>
      <c r="P1373" s="6">
        <f>IFERROR(VLOOKUP(J1373,Payments!A:C,3,FALSE),"")</f>
        <v>37692</v>
      </c>
      <c r="Q1373">
        <f>IFERROR(VLOOKUP(J1373,Payments!A:D,4,FALSE),"")</f>
        <v>22292.62</v>
      </c>
      <c r="R1373" t="str">
        <f>IFERROR(VLOOKUP(B1373,Products!A:C,3,FALSE),"")</f>
        <v>Ships</v>
      </c>
      <c r="S1373">
        <f>IFERROR(VLOOKUP(B1373,Products!A:G,7,FALSE),"")</f>
        <v>7083</v>
      </c>
      <c r="T1373">
        <f>IFERROR(VLOOKUP(B1373,Products!A:I,9,FALSE),"")</f>
        <v>72.28</v>
      </c>
      <c r="U1373" t="e">
        <f t="shared" si="168"/>
        <v>#VALUE!</v>
      </c>
      <c r="V1373" t="str">
        <f t="shared" si="169"/>
        <v/>
      </c>
      <c r="W1373">
        <f t="shared" si="170"/>
        <v>2004</v>
      </c>
      <c r="X1373">
        <f t="shared" si="171"/>
        <v>5</v>
      </c>
      <c r="Y1373">
        <f>IFERROR(VLOOKUP(B1373,Products!A:I,8,FALSE),"")</f>
        <v>33.97</v>
      </c>
      <c r="Z1373">
        <f t="shared" si="172"/>
        <v>2220.48</v>
      </c>
      <c r="AA1373">
        <f t="shared" si="173"/>
        <v>104.26847218133648</v>
      </c>
      <c r="AB1373">
        <f t="shared" si="174"/>
        <v>1</v>
      </c>
      <c r="AC1373">
        <f t="shared" si="175"/>
        <v>1133.44</v>
      </c>
    </row>
    <row r="1374" spans="1:29">
      <c r="A1374">
        <v>10248</v>
      </c>
      <c r="B1374" t="s">
        <v>175</v>
      </c>
      <c r="C1374">
        <v>30</v>
      </c>
      <c r="D1374">
        <v>84.14</v>
      </c>
      <c r="E1374">
        <v>7</v>
      </c>
      <c r="F1374" s="6">
        <f>IFERROR(VLOOKUP(A1374,Orders!A:B,2,FALSE),"")</f>
        <v>38114</v>
      </c>
      <c r="G1374" s="6">
        <f>IFERROR(VLOOKUP(A1374,Orders!A:C,3,FALSE),"")</f>
        <v>38121</v>
      </c>
      <c r="H1374" s="6" t="str">
        <f>IFERROR(VLOOKUP(A1374,Orders!A:D,4,FALSE),"")</f>
        <v>NULL</v>
      </c>
      <c r="I1374" t="str">
        <f>IFERROR(VLOOKUP(A1374,Orders!A:E,5,FALSE),"")</f>
        <v>Cancelled</v>
      </c>
      <c r="J1374">
        <f>IFERROR(VLOOKUP(A1374,Orders!A:G,7,FALSE),"")</f>
        <v>131</v>
      </c>
      <c r="K1374">
        <f>IFERROR(VLOOKUP(J1374,Customers!A:L,12,FALSE),"")</f>
        <v>1323</v>
      </c>
      <c r="L1374">
        <f>IFERROR(VLOOKUP(J1374,Customers!A:M,13,FALSE),"")</f>
        <v>114900</v>
      </c>
      <c r="M1374" t="str">
        <f>IFERROR(VLOOKUP(J1374,Customers!A:H,8,FALSE),"")</f>
        <v>NYC</v>
      </c>
      <c r="N1374">
        <f>IFERROR(VLOOKUP(K1374,Employees!A:F,6,FALSE),"")</f>
        <v>3</v>
      </c>
      <c r="O1374" t="str">
        <f>IFERROR(VLOOKUP(N1374,Offices!A:B,2,FALSE),"")</f>
        <v>NYC</v>
      </c>
      <c r="P1374" s="6">
        <f>IFERROR(VLOOKUP(J1374,Payments!A:C,3,FALSE),"")</f>
        <v>37692</v>
      </c>
      <c r="Q1374">
        <f>IFERROR(VLOOKUP(J1374,Payments!A:D,4,FALSE),"")</f>
        <v>22292.62</v>
      </c>
      <c r="R1374" t="str">
        <f>IFERROR(VLOOKUP(B1374,Products!A:C,3,FALSE),"")</f>
        <v>Ships</v>
      </c>
      <c r="S1374">
        <f>IFERROR(VLOOKUP(B1374,Products!A:G,7,FALSE),"")</f>
        <v>1956</v>
      </c>
      <c r="T1374">
        <f>IFERROR(VLOOKUP(B1374,Products!A:I,9,FALSE),"")</f>
        <v>100.17</v>
      </c>
      <c r="U1374" t="e">
        <f t="shared" si="168"/>
        <v>#VALUE!</v>
      </c>
      <c r="V1374" t="str">
        <f t="shared" si="169"/>
        <v/>
      </c>
      <c r="W1374">
        <f t="shared" si="170"/>
        <v>2004</v>
      </c>
      <c r="X1374">
        <f t="shared" si="171"/>
        <v>5</v>
      </c>
      <c r="Y1374">
        <f>IFERROR(VLOOKUP(B1374,Products!A:I,8,FALSE),"")</f>
        <v>51.09</v>
      </c>
      <c r="Z1374">
        <f t="shared" si="172"/>
        <v>2524.1999999999998</v>
      </c>
      <c r="AA1374">
        <f t="shared" si="173"/>
        <v>64.689763163045598</v>
      </c>
      <c r="AB1374">
        <f t="shared" si="174"/>
        <v>0</v>
      </c>
      <c r="AC1374">
        <f t="shared" si="175"/>
        <v>991.49999999999989</v>
      </c>
    </row>
    <row r="1375" spans="1:29">
      <c r="A1375">
        <v>10248</v>
      </c>
      <c r="B1375" t="s">
        <v>176</v>
      </c>
      <c r="C1375">
        <v>35</v>
      </c>
      <c r="D1375">
        <v>92.36</v>
      </c>
      <c r="E1375">
        <v>8</v>
      </c>
      <c r="F1375" s="6">
        <f>IFERROR(VLOOKUP(A1375,Orders!A:B,2,FALSE),"")</f>
        <v>38114</v>
      </c>
      <c r="G1375" s="6">
        <f>IFERROR(VLOOKUP(A1375,Orders!A:C,3,FALSE),"")</f>
        <v>38121</v>
      </c>
      <c r="H1375" s="6" t="str">
        <f>IFERROR(VLOOKUP(A1375,Orders!A:D,4,FALSE),"")</f>
        <v>NULL</v>
      </c>
      <c r="I1375" t="str">
        <f>IFERROR(VLOOKUP(A1375,Orders!A:E,5,FALSE),"")</f>
        <v>Cancelled</v>
      </c>
      <c r="J1375">
        <f>IFERROR(VLOOKUP(A1375,Orders!A:G,7,FALSE),"")</f>
        <v>131</v>
      </c>
      <c r="K1375">
        <f>IFERROR(VLOOKUP(J1375,Customers!A:L,12,FALSE),"")</f>
        <v>1323</v>
      </c>
      <c r="L1375">
        <f>IFERROR(VLOOKUP(J1375,Customers!A:M,13,FALSE),"")</f>
        <v>114900</v>
      </c>
      <c r="M1375" t="str">
        <f>IFERROR(VLOOKUP(J1375,Customers!A:H,8,FALSE),"")</f>
        <v>NYC</v>
      </c>
      <c r="N1375">
        <f>IFERROR(VLOOKUP(K1375,Employees!A:F,6,FALSE),"")</f>
        <v>3</v>
      </c>
      <c r="O1375" t="str">
        <f>IFERROR(VLOOKUP(N1375,Offices!A:B,2,FALSE),"")</f>
        <v>NYC</v>
      </c>
      <c r="P1375" s="6">
        <f>IFERROR(VLOOKUP(J1375,Payments!A:C,3,FALSE),"")</f>
        <v>37692</v>
      </c>
      <c r="Q1375">
        <f>IFERROR(VLOOKUP(J1375,Payments!A:D,4,FALSE),"")</f>
        <v>22292.62</v>
      </c>
      <c r="R1375" t="str">
        <f>IFERROR(VLOOKUP(B1375,Products!A:C,3,FALSE),"")</f>
        <v>Ships</v>
      </c>
      <c r="S1375">
        <f>IFERROR(VLOOKUP(B1375,Products!A:G,7,FALSE),"")</f>
        <v>5088</v>
      </c>
      <c r="T1375">
        <f>IFERROR(VLOOKUP(B1375,Products!A:I,9,FALSE),"")</f>
        <v>99.31</v>
      </c>
      <c r="U1375" t="e">
        <f t="shared" si="168"/>
        <v>#VALUE!</v>
      </c>
      <c r="V1375" t="str">
        <f t="shared" si="169"/>
        <v/>
      </c>
      <c r="W1375">
        <f t="shared" si="170"/>
        <v>2004</v>
      </c>
      <c r="X1375">
        <f t="shared" si="171"/>
        <v>5</v>
      </c>
      <c r="Y1375">
        <f>IFERROR(VLOOKUP(B1375,Products!A:I,8,FALSE),"")</f>
        <v>53.63</v>
      </c>
      <c r="Z1375">
        <f t="shared" si="172"/>
        <v>3232.6</v>
      </c>
      <c r="AA1375">
        <f t="shared" si="173"/>
        <v>72.217042699981349</v>
      </c>
      <c r="AB1375">
        <f t="shared" si="174"/>
        <v>1</v>
      </c>
      <c r="AC1375">
        <f t="shared" si="175"/>
        <v>1355.55</v>
      </c>
    </row>
    <row r="1376" spans="1:29">
      <c r="A1376">
        <v>10248</v>
      </c>
      <c r="B1376" t="s">
        <v>177</v>
      </c>
      <c r="C1376">
        <v>23</v>
      </c>
      <c r="D1376">
        <v>53.51</v>
      </c>
      <c r="E1376">
        <v>9</v>
      </c>
      <c r="F1376" s="6">
        <f>IFERROR(VLOOKUP(A1376,Orders!A:B,2,FALSE),"")</f>
        <v>38114</v>
      </c>
      <c r="G1376" s="6">
        <f>IFERROR(VLOOKUP(A1376,Orders!A:C,3,FALSE),"")</f>
        <v>38121</v>
      </c>
      <c r="H1376" s="6" t="str">
        <f>IFERROR(VLOOKUP(A1376,Orders!A:D,4,FALSE),"")</f>
        <v>NULL</v>
      </c>
      <c r="I1376" t="str">
        <f>IFERROR(VLOOKUP(A1376,Orders!A:E,5,FALSE),"")</f>
        <v>Cancelled</v>
      </c>
      <c r="J1376">
        <f>IFERROR(VLOOKUP(A1376,Orders!A:G,7,FALSE),"")</f>
        <v>131</v>
      </c>
      <c r="K1376">
        <f>IFERROR(VLOOKUP(J1376,Customers!A:L,12,FALSE),"")</f>
        <v>1323</v>
      </c>
      <c r="L1376">
        <f>IFERROR(VLOOKUP(J1376,Customers!A:M,13,FALSE),"")</f>
        <v>114900</v>
      </c>
      <c r="M1376" t="str">
        <f>IFERROR(VLOOKUP(J1376,Customers!A:H,8,FALSE),"")</f>
        <v>NYC</v>
      </c>
      <c r="N1376">
        <f>IFERROR(VLOOKUP(K1376,Employees!A:F,6,FALSE),"")</f>
        <v>3</v>
      </c>
      <c r="O1376" t="str">
        <f>IFERROR(VLOOKUP(N1376,Offices!A:B,2,FALSE),"")</f>
        <v>NYC</v>
      </c>
      <c r="P1376" s="6">
        <f>IFERROR(VLOOKUP(J1376,Payments!A:C,3,FALSE),"")</f>
        <v>37692</v>
      </c>
      <c r="Q1376">
        <f>IFERROR(VLOOKUP(J1376,Payments!A:D,4,FALSE),"")</f>
        <v>22292.62</v>
      </c>
      <c r="R1376" t="str">
        <f>IFERROR(VLOOKUP(B1376,Products!A:C,3,FALSE),"")</f>
        <v>Ships</v>
      </c>
      <c r="S1376">
        <f>IFERROR(VLOOKUP(B1376,Products!A:G,7,FALSE),"")</f>
        <v>414</v>
      </c>
      <c r="T1376">
        <f>IFERROR(VLOOKUP(B1376,Products!A:I,9,FALSE),"")</f>
        <v>54.6</v>
      </c>
      <c r="U1376" t="e">
        <f t="shared" si="168"/>
        <v>#VALUE!</v>
      </c>
      <c r="V1376" t="str">
        <f t="shared" si="169"/>
        <v/>
      </c>
      <c r="W1376">
        <f t="shared" si="170"/>
        <v>2004</v>
      </c>
      <c r="X1376">
        <f t="shared" si="171"/>
        <v>5</v>
      </c>
      <c r="Y1376">
        <f>IFERROR(VLOOKUP(B1376,Products!A:I,8,FALSE),"")</f>
        <v>33.299999999999997</v>
      </c>
      <c r="Z1376">
        <f t="shared" si="172"/>
        <v>1230.73</v>
      </c>
      <c r="AA1376">
        <f t="shared" si="173"/>
        <v>60.690690690690694</v>
      </c>
      <c r="AB1376">
        <f t="shared" si="174"/>
        <v>0</v>
      </c>
      <c r="AC1376">
        <f t="shared" si="175"/>
        <v>464.83000000000004</v>
      </c>
    </row>
    <row r="1377" spans="1:29">
      <c r="A1377">
        <v>10249</v>
      </c>
      <c r="B1377" t="s">
        <v>181</v>
      </c>
      <c r="C1377">
        <v>46</v>
      </c>
      <c r="D1377">
        <v>88.93</v>
      </c>
      <c r="E1377">
        <v>5</v>
      </c>
      <c r="F1377" s="6">
        <f>IFERROR(VLOOKUP(A1377,Orders!A:B,2,FALSE),"")</f>
        <v>38115</v>
      </c>
      <c r="G1377" s="6">
        <f>IFERROR(VLOOKUP(A1377,Orders!A:C,3,FALSE),"")</f>
        <v>38124</v>
      </c>
      <c r="H1377" s="6">
        <f>IFERROR(VLOOKUP(A1377,Orders!A:D,4,FALSE),"")</f>
        <v>38118</v>
      </c>
      <c r="I1377" t="str">
        <f>IFERROR(VLOOKUP(A1377,Orders!A:E,5,FALSE),"")</f>
        <v>Shipped</v>
      </c>
      <c r="J1377">
        <f>IFERROR(VLOOKUP(A1377,Orders!A:G,7,FALSE),"")</f>
        <v>173</v>
      </c>
      <c r="K1377">
        <f>IFERROR(VLOOKUP(J1377,Customers!A:L,12,FALSE),"")</f>
        <v>1188</v>
      </c>
      <c r="L1377">
        <f>IFERROR(VLOOKUP(J1377,Customers!A:M,13,FALSE),"")</f>
        <v>43400</v>
      </c>
      <c r="M1377" t="str">
        <f>IFERROR(VLOOKUP(J1377,Customers!A:H,8,FALSE),"")</f>
        <v>Cambridge</v>
      </c>
      <c r="N1377">
        <f>IFERROR(VLOOKUP(K1377,Employees!A:F,6,FALSE),"")</f>
        <v>2</v>
      </c>
      <c r="O1377" t="str">
        <f>IFERROR(VLOOKUP(N1377,Offices!A:B,2,FALSE),"")</f>
        <v>Boston</v>
      </c>
      <c r="P1377" s="6">
        <f>IFERROR(VLOOKUP(J1377,Payments!A:C,3,FALSE),"")</f>
        <v>38120</v>
      </c>
      <c r="Q1377">
        <f>IFERROR(VLOOKUP(J1377,Payments!A:D,4,FALSE),"")</f>
        <v>11843.45</v>
      </c>
      <c r="R1377" t="str">
        <f>IFERROR(VLOOKUP(B1377,Products!A:C,3,FALSE),"")</f>
        <v>Vintage Cars</v>
      </c>
      <c r="S1377">
        <f>IFERROR(VLOOKUP(B1377,Products!A:G,7,FALSE),"")</f>
        <v>2378</v>
      </c>
      <c r="T1377">
        <f>IFERROR(VLOOKUP(B1377,Products!A:I,9,FALSE),"")</f>
        <v>105.87</v>
      </c>
      <c r="U1377">
        <f t="shared" si="168"/>
        <v>6</v>
      </c>
      <c r="V1377" t="str">
        <f t="shared" si="169"/>
        <v>Yes</v>
      </c>
      <c r="W1377">
        <f t="shared" si="170"/>
        <v>2004</v>
      </c>
      <c r="X1377">
        <f t="shared" si="171"/>
        <v>5</v>
      </c>
      <c r="Y1377">
        <f>IFERROR(VLOOKUP(B1377,Products!A:I,8,FALSE),"")</f>
        <v>64.58</v>
      </c>
      <c r="Z1377">
        <f t="shared" si="172"/>
        <v>4090.78</v>
      </c>
      <c r="AA1377">
        <f t="shared" si="173"/>
        <v>37.705171879838971</v>
      </c>
      <c r="AB1377">
        <f t="shared" si="174"/>
        <v>0</v>
      </c>
      <c r="AC1377">
        <f t="shared" si="175"/>
        <v>1120.1000000000004</v>
      </c>
    </row>
    <row r="1378" spans="1:29">
      <c r="A1378">
        <v>10249</v>
      </c>
      <c r="B1378" t="s">
        <v>183</v>
      </c>
      <c r="C1378">
        <v>20</v>
      </c>
      <c r="D1378">
        <v>54.81</v>
      </c>
      <c r="E1378">
        <v>1</v>
      </c>
      <c r="F1378" s="6">
        <f>IFERROR(VLOOKUP(A1378,Orders!A:B,2,FALSE),"")</f>
        <v>38115</v>
      </c>
      <c r="G1378" s="6">
        <f>IFERROR(VLOOKUP(A1378,Orders!A:C,3,FALSE),"")</f>
        <v>38124</v>
      </c>
      <c r="H1378" s="6">
        <f>IFERROR(VLOOKUP(A1378,Orders!A:D,4,FALSE),"")</f>
        <v>38118</v>
      </c>
      <c r="I1378" t="str">
        <f>IFERROR(VLOOKUP(A1378,Orders!A:E,5,FALSE),"")</f>
        <v>Shipped</v>
      </c>
      <c r="J1378">
        <f>IFERROR(VLOOKUP(A1378,Orders!A:G,7,FALSE),"")</f>
        <v>173</v>
      </c>
      <c r="K1378">
        <f>IFERROR(VLOOKUP(J1378,Customers!A:L,12,FALSE),"")</f>
        <v>1188</v>
      </c>
      <c r="L1378">
        <f>IFERROR(VLOOKUP(J1378,Customers!A:M,13,FALSE),"")</f>
        <v>43400</v>
      </c>
      <c r="M1378" t="str">
        <f>IFERROR(VLOOKUP(J1378,Customers!A:H,8,FALSE),"")</f>
        <v>Cambridge</v>
      </c>
      <c r="N1378">
        <f>IFERROR(VLOOKUP(K1378,Employees!A:F,6,FALSE),"")</f>
        <v>2</v>
      </c>
      <c r="O1378" t="str">
        <f>IFERROR(VLOOKUP(N1378,Offices!A:B,2,FALSE),"")</f>
        <v>Boston</v>
      </c>
      <c r="P1378" s="6">
        <f>IFERROR(VLOOKUP(J1378,Payments!A:C,3,FALSE),"")</f>
        <v>38120</v>
      </c>
      <c r="Q1378">
        <f>IFERROR(VLOOKUP(J1378,Payments!A:D,4,FALSE),"")</f>
        <v>11843.45</v>
      </c>
      <c r="R1378" t="str">
        <f>IFERROR(VLOOKUP(B1378,Products!A:C,3,FALSE),"")</f>
        <v>Planes</v>
      </c>
      <c r="S1378">
        <f>IFERROR(VLOOKUP(B1378,Products!A:G,7,FALSE),"")</f>
        <v>5942</v>
      </c>
      <c r="T1378">
        <f>IFERROR(VLOOKUP(B1378,Products!A:I,9,FALSE),"")</f>
        <v>68.510000000000005</v>
      </c>
      <c r="U1378">
        <f t="shared" si="168"/>
        <v>6</v>
      </c>
      <c r="V1378" t="str">
        <f t="shared" si="169"/>
        <v>Yes</v>
      </c>
      <c r="W1378">
        <f t="shared" si="170"/>
        <v>2004</v>
      </c>
      <c r="X1378">
        <f t="shared" si="171"/>
        <v>5</v>
      </c>
      <c r="Y1378">
        <f>IFERROR(VLOOKUP(B1378,Products!A:I,8,FALSE),"")</f>
        <v>34.25</v>
      </c>
      <c r="Z1378">
        <f t="shared" si="172"/>
        <v>1096.2</v>
      </c>
      <c r="AA1378">
        <f t="shared" si="173"/>
        <v>60.029197080291972</v>
      </c>
      <c r="AB1378">
        <f t="shared" si="174"/>
        <v>0</v>
      </c>
      <c r="AC1378">
        <f t="shared" si="175"/>
        <v>411.20000000000005</v>
      </c>
    </row>
    <row r="1379" spans="1:29">
      <c r="A1379">
        <v>10249</v>
      </c>
      <c r="B1379" t="s">
        <v>184</v>
      </c>
      <c r="C1379">
        <v>25</v>
      </c>
      <c r="D1379">
        <v>65.75</v>
      </c>
      <c r="E1379">
        <v>2</v>
      </c>
      <c r="F1379" s="6">
        <f>IFERROR(VLOOKUP(A1379,Orders!A:B,2,FALSE),"")</f>
        <v>38115</v>
      </c>
      <c r="G1379" s="6">
        <f>IFERROR(VLOOKUP(A1379,Orders!A:C,3,FALSE),"")</f>
        <v>38124</v>
      </c>
      <c r="H1379" s="6">
        <f>IFERROR(VLOOKUP(A1379,Orders!A:D,4,FALSE),"")</f>
        <v>38118</v>
      </c>
      <c r="I1379" t="str">
        <f>IFERROR(VLOOKUP(A1379,Orders!A:E,5,FALSE),"")</f>
        <v>Shipped</v>
      </c>
      <c r="J1379">
        <f>IFERROR(VLOOKUP(A1379,Orders!A:G,7,FALSE),"")</f>
        <v>173</v>
      </c>
      <c r="K1379">
        <f>IFERROR(VLOOKUP(J1379,Customers!A:L,12,FALSE),"")</f>
        <v>1188</v>
      </c>
      <c r="L1379">
        <f>IFERROR(VLOOKUP(J1379,Customers!A:M,13,FALSE),"")</f>
        <v>43400</v>
      </c>
      <c r="M1379" t="str">
        <f>IFERROR(VLOOKUP(J1379,Customers!A:H,8,FALSE),"")</f>
        <v>Cambridge</v>
      </c>
      <c r="N1379">
        <f>IFERROR(VLOOKUP(K1379,Employees!A:F,6,FALSE),"")</f>
        <v>2</v>
      </c>
      <c r="O1379" t="str">
        <f>IFERROR(VLOOKUP(N1379,Offices!A:B,2,FALSE),"")</f>
        <v>Boston</v>
      </c>
      <c r="P1379" s="6">
        <f>IFERROR(VLOOKUP(J1379,Payments!A:C,3,FALSE),"")</f>
        <v>38120</v>
      </c>
      <c r="Q1379">
        <f>IFERROR(VLOOKUP(J1379,Payments!A:D,4,FALSE),"")</f>
        <v>11843.45</v>
      </c>
      <c r="R1379" t="str">
        <f>IFERROR(VLOOKUP(B1379,Products!A:C,3,FALSE),"")</f>
        <v>Vintage Cars</v>
      </c>
      <c r="S1379">
        <f>IFERROR(VLOOKUP(B1379,Products!A:G,7,FALSE),"")</f>
        <v>2902</v>
      </c>
      <c r="T1379">
        <f>IFERROR(VLOOKUP(B1379,Products!A:I,9,FALSE),"")</f>
        <v>65.75</v>
      </c>
      <c r="U1379">
        <f t="shared" si="168"/>
        <v>6</v>
      </c>
      <c r="V1379" t="str">
        <f t="shared" si="169"/>
        <v>Yes</v>
      </c>
      <c r="W1379">
        <f t="shared" si="170"/>
        <v>2004</v>
      </c>
      <c r="X1379">
        <f t="shared" si="171"/>
        <v>5</v>
      </c>
      <c r="Y1379">
        <f>IFERROR(VLOOKUP(B1379,Products!A:I,8,FALSE),"")</f>
        <v>26.3</v>
      </c>
      <c r="Z1379">
        <f t="shared" si="172"/>
        <v>1643.75</v>
      </c>
      <c r="AA1379">
        <f t="shared" si="173"/>
        <v>150</v>
      </c>
      <c r="AB1379">
        <f t="shared" si="174"/>
        <v>1</v>
      </c>
      <c r="AC1379">
        <f t="shared" si="175"/>
        <v>986.25000000000011</v>
      </c>
    </row>
    <row r="1380" spans="1:29">
      <c r="A1380">
        <v>10249</v>
      </c>
      <c r="B1380" t="s">
        <v>190</v>
      </c>
      <c r="C1380">
        <v>40</v>
      </c>
      <c r="D1380">
        <v>85.99</v>
      </c>
      <c r="E1380">
        <v>4</v>
      </c>
      <c r="F1380" s="6">
        <f>IFERROR(VLOOKUP(A1380,Orders!A:B,2,FALSE),"")</f>
        <v>38115</v>
      </c>
      <c r="G1380" s="6">
        <f>IFERROR(VLOOKUP(A1380,Orders!A:C,3,FALSE),"")</f>
        <v>38124</v>
      </c>
      <c r="H1380" s="6">
        <f>IFERROR(VLOOKUP(A1380,Orders!A:D,4,FALSE),"")</f>
        <v>38118</v>
      </c>
      <c r="I1380" t="str">
        <f>IFERROR(VLOOKUP(A1380,Orders!A:E,5,FALSE),"")</f>
        <v>Shipped</v>
      </c>
      <c r="J1380">
        <f>IFERROR(VLOOKUP(A1380,Orders!A:G,7,FALSE),"")</f>
        <v>173</v>
      </c>
      <c r="K1380">
        <f>IFERROR(VLOOKUP(J1380,Customers!A:L,12,FALSE),"")</f>
        <v>1188</v>
      </c>
      <c r="L1380">
        <f>IFERROR(VLOOKUP(J1380,Customers!A:M,13,FALSE),"")</f>
        <v>43400</v>
      </c>
      <c r="M1380" t="str">
        <f>IFERROR(VLOOKUP(J1380,Customers!A:H,8,FALSE),"")</f>
        <v>Cambridge</v>
      </c>
      <c r="N1380">
        <f>IFERROR(VLOOKUP(K1380,Employees!A:F,6,FALSE),"")</f>
        <v>2</v>
      </c>
      <c r="O1380" t="str">
        <f>IFERROR(VLOOKUP(N1380,Offices!A:B,2,FALSE),"")</f>
        <v>Boston</v>
      </c>
      <c r="P1380" s="6">
        <f>IFERROR(VLOOKUP(J1380,Payments!A:C,3,FALSE),"")</f>
        <v>38120</v>
      </c>
      <c r="Q1380">
        <f>IFERROR(VLOOKUP(J1380,Payments!A:D,4,FALSE),"")</f>
        <v>11843.45</v>
      </c>
      <c r="R1380" t="str">
        <f>IFERROR(VLOOKUP(B1380,Products!A:C,3,FALSE),"")</f>
        <v>Ships</v>
      </c>
      <c r="S1380">
        <f>IFERROR(VLOOKUP(B1380,Products!A:G,7,FALSE),"")</f>
        <v>3501</v>
      </c>
      <c r="T1380">
        <f>IFERROR(VLOOKUP(B1380,Products!A:I,9,FALSE),"")</f>
        <v>90.52</v>
      </c>
      <c r="U1380">
        <f t="shared" si="168"/>
        <v>6</v>
      </c>
      <c r="V1380" t="str">
        <f t="shared" si="169"/>
        <v>Yes</v>
      </c>
      <c r="W1380">
        <f t="shared" si="170"/>
        <v>2004</v>
      </c>
      <c r="X1380">
        <f t="shared" si="171"/>
        <v>5</v>
      </c>
      <c r="Y1380">
        <f>IFERROR(VLOOKUP(B1380,Products!A:I,8,FALSE),"")</f>
        <v>39.83</v>
      </c>
      <c r="Z1380">
        <f t="shared" si="172"/>
        <v>3439.6</v>
      </c>
      <c r="AA1380">
        <f t="shared" si="173"/>
        <v>115.89254330906351</v>
      </c>
      <c r="AB1380">
        <f t="shared" si="174"/>
        <v>1</v>
      </c>
      <c r="AC1380">
        <f t="shared" si="175"/>
        <v>1846.3999999999999</v>
      </c>
    </row>
    <row r="1381" spans="1:29">
      <c r="A1381">
        <v>10249</v>
      </c>
      <c r="B1381" t="s">
        <v>195</v>
      </c>
      <c r="C1381">
        <v>32</v>
      </c>
      <c r="D1381">
        <v>49.16</v>
      </c>
      <c r="E1381">
        <v>3</v>
      </c>
      <c r="F1381" s="6">
        <f>IFERROR(VLOOKUP(A1381,Orders!A:B,2,FALSE),"")</f>
        <v>38115</v>
      </c>
      <c r="G1381" s="6">
        <f>IFERROR(VLOOKUP(A1381,Orders!A:C,3,FALSE),"")</f>
        <v>38124</v>
      </c>
      <c r="H1381" s="6">
        <f>IFERROR(VLOOKUP(A1381,Orders!A:D,4,FALSE),"")</f>
        <v>38118</v>
      </c>
      <c r="I1381" t="str">
        <f>IFERROR(VLOOKUP(A1381,Orders!A:E,5,FALSE),"")</f>
        <v>Shipped</v>
      </c>
      <c r="J1381">
        <f>IFERROR(VLOOKUP(A1381,Orders!A:G,7,FALSE),"")</f>
        <v>173</v>
      </c>
      <c r="K1381">
        <f>IFERROR(VLOOKUP(J1381,Customers!A:L,12,FALSE),"")</f>
        <v>1188</v>
      </c>
      <c r="L1381">
        <f>IFERROR(VLOOKUP(J1381,Customers!A:M,13,FALSE),"")</f>
        <v>43400</v>
      </c>
      <c r="M1381" t="str">
        <f>IFERROR(VLOOKUP(J1381,Customers!A:H,8,FALSE),"")</f>
        <v>Cambridge</v>
      </c>
      <c r="N1381">
        <f>IFERROR(VLOOKUP(K1381,Employees!A:F,6,FALSE),"")</f>
        <v>2</v>
      </c>
      <c r="O1381" t="str">
        <f>IFERROR(VLOOKUP(N1381,Offices!A:B,2,FALSE),"")</f>
        <v>Boston</v>
      </c>
      <c r="P1381" s="6">
        <f>IFERROR(VLOOKUP(J1381,Payments!A:C,3,FALSE),"")</f>
        <v>38120</v>
      </c>
      <c r="Q1381">
        <f>IFERROR(VLOOKUP(J1381,Payments!A:D,4,FALSE),"")</f>
        <v>11843.45</v>
      </c>
      <c r="R1381" t="str">
        <f>IFERROR(VLOOKUP(B1381,Products!A:C,3,FALSE),"")</f>
        <v>Planes</v>
      </c>
      <c r="S1381">
        <f>IFERROR(VLOOKUP(B1381,Products!A:G,7,FALSE),"")</f>
        <v>4857</v>
      </c>
      <c r="T1381">
        <f>IFERROR(VLOOKUP(B1381,Products!A:I,9,FALSE),"")</f>
        <v>49.66</v>
      </c>
      <c r="U1381">
        <f t="shared" si="168"/>
        <v>6</v>
      </c>
      <c r="V1381" t="str">
        <f t="shared" si="169"/>
        <v>Yes</v>
      </c>
      <c r="W1381">
        <f t="shared" si="170"/>
        <v>2004</v>
      </c>
      <c r="X1381">
        <f t="shared" si="171"/>
        <v>5</v>
      </c>
      <c r="Y1381">
        <f>IFERROR(VLOOKUP(B1381,Products!A:I,8,FALSE),"")</f>
        <v>32.770000000000003</v>
      </c>
      <c r="Z1381">
        <f t="shared" si="172"/>
        <v>1573.12</v>
      </c>
      <c r="AA1381">
        <f t="shared" si="173"/>
        <v>50.015257857796733</v>
      </c>
      <c r="AB1381">
        <f t="shared" si="174"/>
        <v>0</v>
      </c>
      <c r="AC1381">
        <f t="shared" si="175"/>
        <v>524.47999999999979</v>
      </c>
    </row>
    <row r="1382" spans="1:29">
      <c r="A1382">
        <v>10250</v>
      </c>
      <c r="B1382" t="s">
        <v>178</v>
      </c>
      <c r="C1382">
        <v>45</v>
      </c>
      <c r="D1382">
        <v>148.22999999999999</v>
      </c>
      <c r="E1382">
        <v>14</v>
      </c>
      <c r="F1382" s="6">
        <f>IFERROR(VLOOKUP(A1382,Orders!A:B,2,FALSE),"")</f>
        <v>38118</v>
      </c>
      <c r="G1382" s="6">
        <f>IFERROR(VLOOKUP(A1382,Orders!A:C,3,FALSE),"")</f>
        <v>38126</v>
      </c>
      <c r="H1382" s="6">
        <f>IFERROR(VLOOKUP(A1382,Orders!A:D,4,FALSE),"")</f>
        <v>38122</v>
      </c>
      <c r="I1382" t="str">
        <f>IFERROR(VLOOKUP(A1382,Orders!A:E,5,FALSE),"")</f>
        <v>Shipped</v>
      </c>
      <c r="J1382">
        <f>IFERROR(VLOOKUP(A1382,Orders!A:G,7,FALSE),"")</f>
        <v>450</v>
      </c>
      <c r="K1382">
        <f>IFERROR(VLOOKUP(J1382,Customers!A:L,12,FALSE),"")</f>
        <v>1165</v>
      </c>
      <c r="L1382">
        <f>IFERROR(VLOOKUP(J1382,Customers!A:M,13,FALSE),"")</f>
        <v>77600</v>
      </c>
      <c r="M1382" t="str">
        <f>IFERROR(VLOOKUP(J1382,Customers!A:H,8,FALSE),"")</f>
        <v>San Jose</v>
      </c>
      <c r="N1382">
        <f>IFERROR(VLOOKUP(K1382,Employees!A:F,6,FALSE),"")</f>
        <v>1</v>
      </c>
      <c r="O1382" t="str">
        <f>IFERROR(VLOOKUP(N1382,Offices!A:B,2,FALSE),"")</f>
        <v>San Francisco</v>
      </c>
      <c r="P1382" s="6">
        <f>IFERROR(VLOOKUP(J1382,Payments!A:C,3,FALSE),"")</f>
        <v>38159</v>
      </c>
      <c r="Q1382">
        <f>IFERROR(VLOOKUP(J1382,Payments!A:D,4,FALSE),"")</f>
        <v>59551.38</v>
      </c>
      <c r="R1382" t="str">
        <f>IFERROR(VLOOKUP(B1382,Products!A:C,3,FALSE),"")</f>
        <v>Planes</v>
      </c>
      <c r="S1382">
        <f>IFERROR(VLOOKUP(B1382,Products!A:G,7,FALSE),"")</f>
        <v>5330</v>
      </c>
      <c r="T1382">
        <f>IFERROR(VLOOKUP(B1382,Products!A:I,9,FALSE),"")</f>
        <v>157.69</v>
      </c>
      <c r="U1382">
        <f t="shared" si="168"/>
        <v>4</v>
      </c>
      <c r="V1382" t="str">
        <f t="shared" si="169"/>
        <v>Yes</v>
      </c>
      <c r="W1382">
        <f t="shared" si="170"/>
        <v>2004</v>
      </c>
      <c r="X1382">
        <f t="shared" si="171"/>
        <v>5</v>
      </c>
      <c r="Y1382">
        <f>IFERROR(VLOOKUP(B1382,Products!A:I,8,FALSE),"")</f>
        <v>77.27</v>
      </c>
      <c r="Z1382">
        <f t="shared" si="172"/>
        <v>6670.3499999999995</v>
      </c>
      <c r="AA1382">
        <f t="shared" si="173"/>
        <v>91.833829429273976</v>
      </c>
      <c r="AB1382">
        <f t="shared" si="174"/>
        <v>1</v>
      </c>
      <c r="AC1382">
        <f t="shared" si="175"/>
        <v>3193.2</v>
      </c>
    </row>
    <row r="1383" spans="1:29">
      <c r="A1383">
        <v>10250</v>
      </c>
      <c r="B1383" t="s">
        <v>179</v>
      </c>
      <c r="C1383">
        <v>27</v>
      </c>
      <c r="D1383">
        <v>84.48</v>
      </c>
      <c r="E1383">
        <v>4</v>
      </c>
      <c r="F1383" s="6">
        <f>IFERROR(VLOOKUP(A1383,Orders!A:B,2,FALSE),"")</f>
        <v>38118</v>
      </c>
      <c r="G1383" s="6">
        <f>IFERROR(VLOOKUP(A1383,Orders!A:C,3,FALSE),"")</f>
        <v>38126</v>
      </c>
      <c r="H1383" s="6">
        <f>IFERROR(VLOOKUP(A1383,Orders!A:D,4,FALSE),"")</f>
        <v>38122</v>
      </c>
      <c r="I1383" t="str">
        <f>IFERROR(VLOOKUP(A1383,Orders!A:E,5,FALSE),"")</f>
        <v>Shipped</v>
      </c>
      <c r="J1383">
        <f>IFERROR(VLOOKUP(A1383,Orders!A:G,7,FALSE),"")</f>
        <v>450</v>
      </c>
      <c r="K1383">
        <f>IFERROR(VLOOKUP(J1383,Customers!A:L,12,FALSE),"")</f>
        <v>1165</v>
      </c>
      <c r="L1383">
        <f>IFERROR(VLOOKUP(J1383,Customers!A:M,13,FALSE),"")</f>
        <v>77600</v>
      </c>
      <c r="M1383" t="str">
        <f>IFERROR(VLOOKUP(J1383,Customers!A:H,8,FALSE),"")</f>
        <v>San Jose</v>
      </c>
      <c r="N1383">
        <f>IFERROR(VLOOKUP(K1383,Employees!A:F,6,FALSE),"")</f>
        <v>1</v>
      </c>
      <c r="O1383" t="str">
        <f>IFERROR(VLOOKUP(N1383,Offices!A:B,2,FALSE),"")</f>
        <v>San Francisco</v>
      </c>
      <c r="P1383" s="6">
        <f>IFERROR(VLOOKUP(J1383,Payments!A:C,3,FALSE),"")</f>
        <v>38159</v>
      </c>
      <c r="Q1383">
        <f>IFERROR(VLOOKUP(J1383,Payments!A:D,4,FALSE),"")</f>
        <v>59551.38</v>
      </c>
      <c r="R1383" t="str">
        <f>IFERROR(VLOOKUP(B1383,Products!A:C,3,FALSE),"")</f>
        <v>Planes</v>
      </c>
      <c r="S1383">
        <f>IFERROR(VLOOKUP(B1383,Products!A:G,7,FALSE),"")</f>
        <v>992</v>
      </c>
      <c r="T1383">
        <f>IFERROR(VLOOKUP(B1383,Products!A:I,9,FALSE),"")</f>
        <v>84.48</v>
      </c>
      <c r="U1383">
        <f t="shared" si="168"/>
        <v>4</v>
      </c>
      <c r="V1383" t="str">
        <f t="shared" si="169"/>
        <v>Yes</v>
      </c>
      <c r="W1383">
        <f t="shared" si="170"/>
        <v>2004</v>
      </c>
      <c r="X1383">
        <f t="shared" si="171"/>
        <v>5</v>
      </c>
      <c r="Y1383">
        <f>IFERROR(VLOOKUP(B1383,Products!A:I,8,FALSE),"")</f>
        <v>49</v>
      </c>
      <c r="Z1383">
        <f t="shared" si="172"/>
        <v>2280.96</v>
      </c>
      <c r="AA1383">
        <f t="shared" si="173"/>
        <v>72.408163265306129</v>
      </c>
      <c r="AB1383">
        <f t="shared" si="174"/>
        <v>1</v>
      </c>
      <c r="AC1383">
        <f t="shared" si="175"/>
        <v>957.96000000000015</v>
      </c>
    </row>
    <row r="1384" spans="1:29">
      <c r="A1384">
        <v>10250</v>
      </c>
      <c r="B1384" t="s">
        <v>182</v>
      </c>
      <c r="C1384">
        <v>31</v>
      </c>
      <c r="D1384">
        <v>95.2</v>
      </c>
      <c r="E1384">
        <v>6</v>
      </c>
      <c r="F1384" s="6">
        <f>IFERROR(VLOOKUP(A1384,Orders!A:B,2,FALSE),"")</f>
        <v>38118</v>
      </c>
      <c r="G1384" s="6">
        <f>IFERROR(VLOOKUP(A1384,Orders!A:C,3,FALSE),"")</f>
        <v>38126</v>
      </c>
      <c r="H1384" s="6">
        <f>IFERROR(VLOOKUP(A1384,Orders!A:D,4,FALSE),"")</f>
        <v>38122</v>
      </c>
      <c r="I1384" t="str">
        <f>IFERROR(VLOOKUP(A1384,Orders!A:E,5,FALSE),"")</f>
        <v>Shipped</v>
      </c>
      <c r="J1384">
        <f>IFERROR(VLOOKUP(A1384,Orders!A:G,7,FALSE),"")</f>
        <v>450</v>
      </c>
      <c r="K1384">
        <f>IFERROR(VLOOKUP(J1384,Customers!A:L,12,FALSE),"")</f>
        <v>1165</v>
      </c>
      <c r="L1384">
        <f>IFERROR(VLOOKUP(J1384,Customers!A:M,13,FALSE),"")</f>
        <v>77600</v>
      </c>
      <c r="M1384" t="str">
        <f>IFERROR(VLOOKUP(J1384,Customers!A:H,8,FALSE),"")</f>
        <v>San Jose</v>
      </c>
      <c r="N1384">
        <f>IFERROR(VLOOKUP(K1384,Employees!A:F,6,FALSE),"")</f>
        <v>1</v>
      </c>
      <c r="O1384" t="str">
        <f>IFERROR(VLOOKUP(N1384,Offices!A:B,2,FALSE),"")</f>
        <v>San Francisco</v>
      </c>
      <c r="P1384" s="6">
        <f>IFERROR(VLOOKUP(J1384,Payments!A:C,3,FALSE),"")</f>
        <v>38159</v>
      </c>
      <c r="Q1384">
        <f>IFERROR(VLOOKUP(J1384,Payments!A:D,4,FALSE),"")</f>
        <v>59551.38</v>
      </c>
      <c r="R1384" t="str">
        <f>IFERROR(VLOOKUP(B1384,Products!A:C,3,FALSE),"")</f>
        <v>Planes</v>
      </c>
      <c r="S1384">
        <f>IFERROR(VLOOKUP(B1384,Products!A:G,7,FALSE),"")</f>
        <v>3627</v>
      </c>
      <c r="T1384">
        <f>IFERROR(VLOOKUP(B1384,Products!A:I,9,FALSE),"")</f>
        <v>109.42</v>
      </c>
      <c r="U1384">
        <f t="shared" si="168"/>
        <v>4</v>
      </c>
      <c r="V1384" t="str">
        <f t="shared" si="169"/>
        <v>Yes</v>
      </c>
      <c r="W1384">
        <f t="shared" si="170"/>
        <v>2004</v>
      </c>
      <c r="X1384">
        <f t="shared" si="171"/>
        <v>5</v>
      </c>
      <c r="Y1384">
        <f>IFERROR(VLOOKUP(B1384,Products!A:I,8,FALSE),"")</f>
        <v>66.739999999999995</v>
      </c>
      <c r="Z1384">
        <f t="shared" si="172"/>
        <v>2951.2000000000003</v>
      </c>
      <c r="AA1384">
        <f t="shared" si="173"/>
        <v>42.643092598142054</v>
      </c>
      <c r="AB1384">
        <f t="shared" si="174"/>
        <v>0</v>
      </c>
      <c r="AC1384">
        <f t="shared" si="175"/>
        <v>882.26000000000022</v>
      </c>
    </row>
    <row r="1385" spans="1:29">
      <c r="A1385">
        <v>10250</v>
      </c>
      <c r="B1385" t="s">
        <v>202</v>
      </c>
      <c r="C1385">
        <v>32</v>
      </c>
      <c r="D1385">
        <v>63.22</v>
      </c>
      <c r="E1385">
        <v>1</v>
      </c>
      <c r="F1385" s="6">
        <f>IFERROR(VLOOKUP(A1385,Orders!A:B,2,FALSE),"")</f>
        <v>38118</v>
      </c>
      <c r="G1385" s="6">
        <f>IFERROR(VLOOKUP(A1385,Orders!A:C,3,FALSE),"")</f>
        <v>38126</v>
      </c>
      <c r="H1385" s="6">
        <f>IFERROR(VLOOKUP(A1385,Orders!A:D,4,FALSE),"")</f>
        <v>38122</v>
      </c>
      <c r="I1385" t="str">
        <f>IFERROR(VLOOKUP(A1385,Orders!A:E,5,FALSE),"")</f>
        <v>Shipped</v>
      </c>
      <c r="J1385">
        <f>IFERROR(VLOOKUP(A1385,Orders!A:G,7,FALSE),"")</f>
        <v>450</v>
      </c>
      <c r="K1385">
        <f>IFERROR(VLOOKUP(J1385,Customers!A:L,12,FALSE),"")</f>
        <v>1165</v>
      </c>
      <c r="L1385">
        <f>IFERROR(VLOOKUP(J1385,Customers!A:M,13,FALSE),"")</f>
        <v>77600</v>
      </c>
      <c r="M1385" t="str">
        <f>IFERROR(VLOOKUP(J1385,Customers!A:H,8,FALSE),"")</f>
        <v>San Jose</v>
      </c>
      <c r="N1385">
        <f>IFERROR(VLOOKUP(K1385,Employees!A:F,6,FALSE),"")</f>
        <v>1</v>
      </c>
      <c r="O1385" t="str">
        <f>IFERROR(VLOOKUP(N1385,Offices!A:B,2,FALSE),"")</f>
        <v>San Francisco</v>
      </c>
      <c r="P1385" s="6">
        <f>IFERROR(VLOOKUP(J1385,Payments!A:C,3,FALSE),"")</f>
        <v>38159</v>
      </c>
      <c r="Q1385">
        <f>IFERROR(VLOOKUP(J1385,Payments!A:D,4,FALSE),"")</f>
        <v>59551.38</v>
      </c>
      <c r="R1385" t="str">
        <f>IFERROR(VLOOKUP(B1385,Products!A:C,3,FALSE),"")</f>
        <v>Motorcycles</v>
      </c>
      <c r="S1385">
        <f>IFERROR(VLOOKUP(B1385,Products!A:G,7,FALSE),"")</f>
        <v>15</v>
      </c>
      <c r="T1385">
        <f>IFERROR(VLOOKUP(B1385,Products!A:I,9,FALSE),"")</f>
        <v>76.17</v>
      </c>
      <c r="U1385">
        <f t="shared" si="168"/>
        <v>4</v>
      </c>
      <c r="V1385" t="str">
        <f t="shared" si="169"/>
        <v>Yes</v>
      </c>
      <c r="W1385">
        <f t="shared" si="170"/>
        <v>2004</v>
      </c>
      <c r="X1385">
        <f t="shared" si="171"/>
        <v>5</v>
      </c>
      <c r="Y1385">
        <f>IFERROR(VLOOKUP(B1385,Products!A:I,8,FALSE),"")</f>
        <v>37.32</v>
      </c>
      <c r="Z1385">
        <f t="shared" si="172"/>
        <v>2023.04</v>
      </c>
      <c r="AA1385">
        <f t="shared" si="173"/>
        <v>69.399785637727746</v>
      </c>
      <c r="AB1385">
        <f t="shared" si="174"/>
        <v>1</v>
      </c>
      <c r="AC1385">
        <f t="shared" si="175"/>
        <v>828.8</v>
      </c>
    </row>
    <row r="1386" spans="1:29">
      <c r="A1386">
        <v>10250</v>
      </c>
      <c r="B1386" t="s">
        <v>185</v>
      </c>
      <c r="C1386">
        <v>40</v>
      </c>
      <c r="D1386">
        <v>61.42</v>
      </c>
      <c r="E1386">
        <v>13</v>
      </c>
      <c r="F1386" s="6">
        <f>IFERROR(VLOOKUP(A1386,Orders!A:B,2,FALSE),"")</f>
        <v>38118</v>
      </c>
      <c r="G1386" s="6">
        <f>IFERROR(VLOOKUP(A1386,Orders!A:C,3,FALSE),"")</f>
        <v>38126</v>
      </c>
      <c r="H1386" s="6">
        <f>IFERROR(VLOOKUP(A1386,Orders!A:D,4,FALSE),"")</f>
        <v>38122</v>
      </c>
      <c r="I1386" t="str">
        <f>IFERROR(VLOOKUP(A1386,Orders!A:E,5,FALSE),"")</f>
        <v>Shipped</v>
      </c>
      <c r="J1386">
        <f>IFERROR(VLOOKUP(A1386,Orders!A:G,7,FALSE),"")</f>
        <v>450</v>
      </c>
      <c r="K1386">
        <f>IFERROR(VLOOKUP(J1386,Customers!A:L,12,FALSE),"")</f>
        <v>1165</v>
      </c>
      <c r="L1386">
        <f>IFERROR(VLOOKUP(J1386,Customers!A:M,13,FALSE),"")</f>
        <v>77600</v>
      </c>
      <c r="M1386" t="str">
        <f>IFERROR(VLOOKUP(J1386,Customers!A:H,8,FALSE),"")</f>
        <v>San Jose</v>
      </c>
      <c r="N1386">
        <f>IFERROR(VLOOKUP(K1386,Employees!A:F,6,FALSE),"")</f>
        <v>1</v>
      </c>
      <c r="O1386" t="str">
        <f>IFERROR(VLOOKUP(N1386,Offices!A:B,2,FALSE),"")</f>
        <v>San Francisco</v>
      </c>
      <c r="P1386" s="6">
        <f>IFERROR(VLOOKUP(J1386,Payments!A:C,3,FALSE),"")</f>
        <v>38159</v>
      </c>
      <c r="Q1386">
        <f>IFERROR(VLOOKUP(J1386,Payments!A:D,4,FALSE),"")</f>
        <v>59551.38</v>
      </c>
      <c r="R1386" t="str">
        <f>IFERROR(VLOOKUP(B1386,Products!A:C,3,FALSE),"")</f>
        <v>Planes</v>
      </c>
      <c r="S1386">
        <f>IFERROR(VLOOKUP(B1386,Products!A:G,7,FALSE),"")</f>
        <v>6812</v>
      </c>
      <c r="T1386">
        <f>IFERROR(VLOOKUP(B1386,Products!A:I,9,FALSE),"")</f>
        <v>68.239999999999995</v>
      </c>
      <c r="U1386">
        <f t="shared" si="168"/>
        <v>4</v>
      </c>
      <c r="V1386" t="str">
        <f t="shared" si="169"/>
        <v>Yes</v>
      </c>
      <c r="W1386">
        <f t="shared" si="170"/>
        <v>2004</v>
      </c>
      <c r="X1386">
        <f t="shared" si="171"/>
        <v>5</v>
      </c>
      <c r="Y1386">
        <f>IFERROR(VLOOKUP(B1386,Products!A:I,8,FALSE),"")</f>
        <v>29.34</v>
      </c>
      <c r="Z1386">
        <f t="shared" si="172"/>
        <v>2456.8000000000002</v>
      </c>
      <c r="AA1386">
        <f t="shared" si="173"/>
        <v>109.33878663940013</v>
      </c>
      <c r="AB1386">
        <f t="shared" si="174"/>
        <v>1</v>
      </c>
      <c r="AC1386">
        <f t="shared" si="175"/>
        <v>1283.1999999999998</v>
      </c>
    </row>
    <row r="1387" spans="1:29">
      <c r="A1387">
        <v>10250</v>
      </c>
      <c r="B1387" t="s">
        <v>186</v>
      </c>
      <c r="C1387">
        <v>37</v>
      </c>
      <c r="D1387">
        <v>72.45</v>
      </c>
      <c r="E1387">
        <v>5</v>
      </c>
      <c r="F1387" s="6">
        <f>IFERROR(VLOOKUP(A1387,Orders!A:B,2,FALSE),"")</f>
        <v>38118</v>
      </c>
      <c r="G1387" s="6">
        <f>IFERROR(VLOOKUP(A1387,Orders!A:C,3,FALSE),"")</f>
        <v>38126</v>
      </c>
      <c r="H1387" s="6">
        <f>IFERROR(VLOOKUP(A1387,Orders!A:D,4,FALSE),"")</f>
        <v>38122</v>
      </c>
      <c r="I1387" t="str">
        <f>IFERROR(VLOOKUP(A1387,Orders!A:E,5,FALSE),"")</f>
        <v>Shipped</v>
      </c>
      <c r="J1387">
        <f>IFERROR(VLOOKUP(A1387,Orders!A:G,7,FALSE),"")</f>
        <v>450</v>
      </c>
      <c r="K1387">
        <f>IFERROR(VLOOKUP(J1387,Customers!A:L,12,FALSE),"")</f>
        <v>1165</v>
      </c>
      <c r="L1387">
        <f>IFERROR(VLOOKUP(J1387,Customers!A:M,13,FALSE),"")</f>
        <v>77600</v>
      </c>
      <c r="M1387" t="str">
        <f>IFERROR(VLOOKUP(J1387,Customers!A:H,8,FALSE),"")</f>
        <v>San Jose</v>
      </c>
      <c r="N1387">
        <f>IFERROR(VLOOKUP(K1387,Employees!A:F,6,FALSE),"")</f>
        <v>1</v>
      </c>
      <c r="O1387" t="str">
        <f>IFERROR(VLOOKUP(N1387,Offices!A:B,2,FALSE),"")</f>
        <v>San Francisco</v>
      </c>
      <c r="P1387" s="6">
        <f>IFERROR(VLOOKUP(J1387,Payments!A:C,3,FALSE),"")</f>
        <v>38159</v>
      </c>
      <c r="Q1387">
        <f>IFERROR(VLOOKUP(J1387,Payments!A:D,4,FALSE),"")</f>
        <v>59551.38</v>
      </c>
      <c r="R1387" t="str">
        <f>IFERROR(VLOOKUP(B1387,Products!A:C,3,FALSE),"")</f>
        <v>Planes</v>
      </c>
      <c r="S1387">
        <f>IFERROR(VLOOKUP(B1387,Products!A:G,7,FALSE),"")</f>
        <v>2756</v>
      </c>
      <c r="T1387">
        <f>IFERROR(VLOOKUP(B1387,Products!A:I,9,FALSE),"")</f>
        <v>72.45</v>
      </c>
      <c r="U1387">
        <f t="shared" si="168"/>
        <v>4</v>
      </c>
      <c r="V1387" t="str">
        <f t="shared" si="169"/>
        <v>Yes</v>
      </c>
      <c r="W1387">
        <f t="shared" si="170"/>
        <v>2004</v>
      </c>
      <c r="X1387">
        <f t="shared" si="171"/>
        <v>5</v>
      </c>
      <c r="Y1387">
        <f>IFERROR(VLOOKUP(B1387,Products!A:I,8,FALSE),"")</f>
        <v>36.229999999999997</v>
      </c>
      <c r="Z1387">
        <f t="shared" si="172"/>
        <v>2680.65</v>
      </c>
      <c r="AA1387">
        <f t="shared" si="173"/>
        <v>99.972398564725395</v>
      </c>
      <c r="AB1387">
        <f t="shared" si="174"/>
        <v>1</v>
      </c>
      <c r="AC1387">
        <f t="shared" si="175"/>
        <v>1340.1400000000003</v>
      </c>
    </row>
    <row r="1388" spans="1:29">
      <c r="A1388">
        <v>10250</v>
      </c>
      <c r="B1388" t="s">
        <v>203</v>
      </c>
      <c r="C1388">
        <v>31</v>
      </c>
      <c r="D1388">
        <v>99.89</v>
      </c>
      <c r="E1388">
        <v>2</v>
      </c>
      <c r="F1388" s="6">
        <f>IFERROR(VLOOKUP(A1388,Orders!A:B,2,FALSE),"")</f>
        <v>38118</v>
      </c>
      <c r="G1388" s="6">
        <f>IFERROR(VLOOKUP(A1388,Orders!A:C,3,FALSE),"")</f>
        <v>38126</v>
      </c>
      <c r="H1388" s="6">
        <f>IFERROR(VLOOKUP(A1388,Orders!A:D,4,FALSE),"")</f>
        <v>38122</v>
      </c>
      <c r="I1388" t="str">
        <f>IFERROR(VLOOKUP(A1388,Orders!A:E,5,FALSE),"")</f>
        <v>Shipped</v>
      </c>
      <c r="J1388">
        <f>IFERROR(VLOOKUP(A1388,Orders!A:G,7,FALSE),"")</f>
        <v>450</v>
      </c>
      <c r="K1388">
        <f>IFERROR(VLOOKUP(J1388,Customers!A:L,12,FALSE),"")</f>
        <v>1165</v>
      </c>
      <c r="L1388">
        <f>IFERROR(VLOOKUP(J1388,Customers!A:M,13,FALSE),"")</f>
        <v>77600</v>
      </c>
      <c r="M1388" t="str">
        <f>IFERROR(VLOOKUP(J1388,Customers!A:H,8,FALSE),"")</f>
        <v>San Jose</v>
      </c>
      <c r="N1388">
        <f>IFERROR(VLOOKUP(K1388,Employees!A:F,6,FALSE),"")</f>
        <v>1</v>
      </c>
      <c r="O1388" t="str">
        <f>IFERROR(VLOOKUP(N1388,Offices!A:B,2,FALSE),"")</f>
        <v>San Francisco</v>
      </c>
      <c r="P1388" s="6">
        <f>IFERROR(VLOOKUP(J1388,Payments!A:C,3,FALSE),"")</f>
        <v>38159</v>
      </c>
      <c r="Q1388">
        <f>IFERROR(VLOOKUP(J1388,Payments!A:D,4,FALSE),"")</f>
        <v>59551.38</v>
      </c>
      <c r="R1388" t="str">
        <f>IFERROR(VLOOKUP(B1388,Products!A:C,3,FALSE),"")</f>
        <v>Motorcycles</v>
      </c>
      <c r="S1388">
        <f>IFERROR(VLOOKUP(B1388,Products!A:G,7,FALSE),"")</f>
        <v>178</v>
      </c>
      <c r="T1388">
        <f>IFERROR(VLOOKUP(B1388,Products!A:I,9,FALSE),"")</f>
        <v>99.89</v>
      </c>
      <c r="U1388">
        <f t="shared" si="168"/>
        <v>4</v>
      </c>
      <c r="V1388" t="str">
        <f t="shared" si="169"/>
        <v>Yes</v>
      </c>
      <c r="W1388">
        <f t="shared" si="170"/>
        <v>2004</v>
      </c>
      <c r="X1388">
        <f t="shared" si="171"/>
        <v>5</v>
      </c>
      <c r="Y1388">
        <f>IFERROR(VLOOKUP(B1388,Products!A:I,8,FALSE),"")</f>
        <v>66.92</v>
      </c>
      <c r="Z1388">
        <f t="shared" si="172"/>
        <v>3096.59</v>
      </c>
      <c r="AA1388">
        <f t="shared" si="173"/>
        <v>49.26778242677824</v>
      </c>
      <c r="AB1388">
        <f t="shared" si="174"/>
        <v>0</v>
      </c>
      <c r="AC1388">
        <f t="shared" si="175"/>
        <v>1022.0699999999999</v>
      </c>
    </row>
    <row r="1389" spans="1:29">
      <c r="A1389">
        <v>10250</v>
      </c>
      <c r="B1389" t="s">
        <v>187</v>
      </c>
      <c r="C1389">
        <v>50</v>
      </c>
      <c r="D1389">
        <v>62.6</v>
      </c>
      <c r="E1389">
        <v>7</v>
      </c>
      <c r="F1389" s="6">
        <f>IFERROR(VLOOKUP(A1389,Orders!A:B,2,FALSE),"")</f>
        <v>38118</v>
      </c>
      <c r="G1389" s="6">
        <f>IFERROR(VLOOKUP(A1389,Orders!A:C,3,FALSE),"")</f>
        <v>38126</v>
      </c>
      <c r="H1389" s="6">
        <f>IFERROR(VLOOKUP(A1389,Orders!A:D,4,FALSE),"")</f>
        <v>38122</v>
      </c>
      <c r="I1389" t="str">
        <f>IFERROR(VLOOKUP(A1389,Orders!A:E,5,FALSE),"")</f>
        <v>Shipped</v>
      </c>
      <c r="J1389">
        <f>IFERROR(VLOOKUP(A1389,Orders!A:G,7,FALSE),"")</f>
        <v>450</v>
      </c>
      <c r="K1389">
        <f>IFERROR(VLOOKUP(J1389,Customers!A:L,12,FALSE),"")</f>
        <v>1165</v>
      </c>
      <c r="L1389">
        <f>IFERROR(VLOOKUP(J1389,Customers!A:M,13,FALSE),"")</f>
        <v>77600</v>
      </c>
      <c r="M1389" t="str">
        <f>IFERROR(VLOOKUP(J1389,Customers!A:H,8,FALSE),"")</f>
        <v>San Jose</v>
      </c>
      <c r="N1389">
        <f>IFERROR(VLOOKUP(K1389,Employees!A:F,6,FALSE),"")</f>
        <v>1</v>
      </c>
      <c r="O1389" t="str">
        <f>IFERROR(VLOOKUP(N1389,Offices!A:B,2,FALSE),"")</f>
        <v>San Francisco</v>
      </c>
      <c r="P1389" s="6">
        <f>IFERROR(VLOOKUP(J1389,Payments!A:C,3,FALSE),"")</f>
        <v>38159</v>
      </c>
      <c r="Q1389">
        <f>IFERROR(VLOOKUP(J1389,Payments!A:D,4,FALSE),"")</f>
        <v>59551.38</v>
      </c>
      <c r="R1389" t="str">
        <f>IFERROR(VLOOKUP(B1389,Products!A:C,3,FALSE),"")</f>
        <v>Vintage Cars</v>
      </c>
      <c r="S1389">
        <f>IFERROR(VLOOKUP(B1389,Products!A:G,7,FALSE),"")</f>
        <v>136</v>
      </c>
      <c r="T1389">
        <f>IFERROR(VLOOKUP(B1389,Products!A:I,9,FALSE),"")</f>
        <v>68.790000000000006</v>
      </c>
      <c r="U1389">
        <f t="shared" si="168"/>
        <v>4</v>
      </c>
      <c r="V1389" t="str">
        <f t="shared" si="169"/>
        <v>Yes</v>
      </c>
      <c r="W1389">
        <f t="shared" si="170"/>
        <v>2004</v>
      </c>
      <c r="X1389">
        <f t="shared" si="171"/>
        <v>5</v>
      </c>
      <c r="Y1389">
        <f>IFERROR(VLOOKUP(B1389,Products!A:I,8,FALSE),"")</f>
        <v>33.020000000000003</v>
      </c>
      <c r="Z1389">
        <f t="shared" si="172"/>
        <v>3130</v>
      </c>
      <c r="AA1389">
        <f t="shared" si="173"/>
        <v>89.582071471835235</v>
      </c>
      <c r="AB1389">
        <f t="shared" si="174"/>
        <v>1</v>
      </c>
      <c r="AC1389">
        <f t="shared" si="175"/>
        <v>1479</v>
      </c>
    </row>
    <row r="1390" spans="1:29">
      <c r="A1390">
        <v>10250</v>
      </c>
      <c r="B1390" t="s">
        <v>188</v>
      </c>
      <c r="C1390">
        <v>36</v>
      </c>
      <c r="D1390">
        <v>36.659999999999997</v>
      </c>
      <c r="E1390">
        <v>8</v>
      </c>
      <c r="F1390" s="6">
        <f>IFERROR(VLOOKUP(A1390,Orders!A:B,2,FALSE),"")</f>
        <v>38118</v>
      </c>
      <c r="G1390" s="6">
        <f>IFERROR(VLOOKUP(A1390,Orders!A:C,3,FALSE),"")</f>
        <v>38126</v>
      </c>
      <c r="H1390" s="6">
        <f>IFERROR(VLOOKUP(A1390,Orders!A:D,4,FALSE),"")</f>
        <v>38122</v>
      </c>
      <c r="I1390" t="str">
        <f>IFERROR(VLOOKUP(A1390,Orders!A:E,5,FALSE),"")</f>
        <v>Shipped</v>
      </c>
      <c r="J1390">
        <f>IFERROR(VLOOKUP(A1390,Orders!A:G,7,FALSE),"")</f>
        <v>450</v>
      </c>
      <c r="K1390">
        <f>IFERROR(VLOOKUP(J1390,Customers!A:L,12,FALSE),"")</f>
        <v>1165</v>
      </c>
      <c r="L1390">
        <f>IFERROR(VLOOKUP(J1390,Customers!A:M,13,FALSE),"")</f>
        <v>77600</v>
      </c>
      <c r="M1390" t="str">
        <f>IFERROR(VLOOKUP(J1390,Customers!A:H,8,FALSE),"")</f>
        <v>San Jose</v>
      </c>
      <c r="N1390">
        <f>IFERROR(VLOOKUP(K1390,Employees!A:F,6,FALSE),"")</f>
        <v>1</v>
      </c>
      <c r="O1390" t="str">
        <f>IFERROR(VLOOKUP(N1390,Offices!A:B,2,FALSE),"")</f>
        <v>San Francisco</v>
      </c>
      <c r="P1390" s="6">
        <f>IFERROR(VLOOKUP(J1390,Payments!A:C,3,FALSE),"")</f>
        <v>38159</v>
      </c>
      <c r="Q1390">
        <f>IFERROR(VLOOKUP(J1390,Payments!A:D,4,FALSE),"")</f>
        <v>59551.38</v>
      </c>
      <c r="R1390" t="str">
        <f>IFERROR(VLOOKUP(B1390,Products!A:C,3,FALSE),"")</f>
        <v>Vintage Cars</v>
      </c>
      <c r="S1390">
        <f>IFERROR(VLOOKUP(B1390,Products!A:G,7,FALSE),"")</f>
        <v>7062</v>
      </c>
      <c r="T1390">
        <f>IFERROR(VLOOKUP(B1390,Products!A:I,9,FALSE),"")</f>
        <v>43.64</v>
      </c>
      <c r="U1390">
        <f t="shared" si="168"/>
        <v>4</v>
      </c>
      <c r="V1390" t="str">
        <f t="shared" si="169"/>
        <v>Yes</v>
      </c>
      <c r="W1390">
        <f t="shared" si="170"/>
        <v>2004</v>
      </c>
      <c r="X1390">
        <f t="shared" si="171"/>
        <v>5</v>
      </c>
      <c r="Y1390">
        <f>IFERROR(VLOOKUP(B1390,Products!A:I,8,FALSE),"")</f>
        <v>27.06</v>
      </c>
      <c r="Z1390">
        <f t="shared" si="172"/>
        <v>1319.7599999999998</v>
      </c>
      <c r="AA1390">
        <f t="shared" si="173"/>
        <v>35.476718403547665</v>
      </c>
      <c r="AB1390">
        <f t="shared" si="174"/>
        <v>0</v>
      </c>
      <c r="AC1390">
        <f t="shared" si="175"/>
        <v>345.59999999999991</v>
      </c>
    </row>
    <row r="1391" spans="1:29">
      <c r="A1391">
        <v>10250</v>
      </c>
      <c r="B1391" t="s">
        <v>189</v>
      </c>
      <c r="C1391">
        <v>31</v>
      </c>
      <c r="D1391">
        <v>91.34</v>
      </c>
      <c r="E1391">
        <v>9</v>
      </c>
      <c r="F1391" s="6">
        <f>IFERROR(VLOOKUP(A1391,Orders!A:B,2,FALSE),"")</f>
        <v>38118</v>
      </c>
      <c r="G1391" s="6">
        <f>IFERROR(VLOOKUP(A1391,Orders!A:C,3,FALSE),"")</f>
        <v>38126</v>
      </c>
      <c r="H1391" s="6">
        <f>IFERROR(VLOOKUP(A1391,Orders!A:D,4,FALSE),"")</f>
        <v>38122</v>
      </c>
      <c r="I1391" t="str">
        <f>IFERROR(VLOOKUP(A1391,Orders!A:E,5,FALSE),"")</f>
        <v>Shipped</v>
      </c>
      <c r="J1391">
        <f>IFERROR(VLOOKUP(A1391,Orders!A:G,7,FALSE),"")</f>
        <v>450</v>
      </c>
      <c r="K1391">
        <f>IFERROR(VLOOKUP(J1391,Customers!A:L,12,FALSE),"")</f>
        <v>1165</v>
      </c>
      <c r="L1391">
        <f>IFERROR(VLOOKUP(J1391,Customers!A:M,13,FALSE),"")</f>
        <v>77600</v>
      </c>
      <c r="M1391" t="str">
        <f>IFERROR(VLOOKUP(J1391,Customers!A:H,8,FALSE),"")</f>
        <v>San Jose</v>
      </c>
      <c r="N1391">
        <f>IFERROR(VLOOKUP(K1391,Employees!A:F,6,FALSE),"")</f>
        <v>1</v>
      </c>
      <c r="O1391" t="str">
        <f>IFERROR(VLOOKUP(N1391,Offices!A:B,2,FALSE),"")</f>
        <v>San Francisco</v>
      </c>
      <c r="P1391" s="6">
        <f>IFERROR(VLOOKUP(J1391,Payments!A:C,3,FALSE),"")</f>
        <v>38159</v>
      </c>
      <c r="Q1391">
        <f>IFERROR(VLOOKUP(J1391,Payments!A:D,4,FALSE),"")</f>
        <v>59551.38</v>
      </c>
      <c r="R1391" t="str">
        <f>IFERROR(VLOOKUP(B1391,Products!A:C,3,FALSE),"")</f>
        <v>Planes</v>
      </c>
      <c r="S1391">
        <f>IFERROR(VLOOKUP(B1391,Products!A:G,7,FALSE),"")</f>
        <v>5841</v>
      </c>
      <c r="T1391">
        <f>IFERROR(VLOOKUP(B1391,Products!A:I,9,FALSE),"")</f>
        <v>91.34</v>
      </c>
      <c r="U1391">
        <f t="shared" si="168"/>
        <v>4</v>
      </c>
      <c r="V1391" t="str">
        <f t="shared" si="169"/>
        <v>Yes</v>
      </c>
      <c r="W1391">
        <f t="shared" si="170"/>
        <v>2004</v>
      </c>
      <c r="X1391">
        <f t="shared" si="171"/>
        <v>5</v>
      </c>
      <c r="Y1391">
        <f>IFERROR(VLOOKUP(B1391,Products!A:I,8,FALSE),"")</f>
        <v>51.15</v>
      </c>
      <c r="Z1391">
        <f t="shared" si="172"/>
        <v>2831.54</v>
      </c>
      <c r="AA1391">
        <f t="shared" si="173"/>
        <v>78.572825024437947</v>
      </c>
      <c r="AB1391">
        <f t="shared" si="174"/>
        <v>1</v>
      </c>
      <c r="AC1391">
        <f t="shared" si="175"/>
        <v>1245.8900000000001</v>
      </c>
    </row>
    <row r="1392" spans="1:29">
      <c r="A1392">
        <v>10250</v>
      </c>
      <c r="B1392" t="s">
        <v>191</v>
      </c>
      <c r="C1392">
        <v>35</v>
      </c>
      <c r="D1392">
        <v>90.75</v>
      </c>
      <c r="E1392">
        <v>11</v>
      </c>
      <c r="F1392" s="6">
        <f>IFERROR(VLOOKUP(A1392,Orders!A:B,2,FALSE),"")</f>
        <v>38118</v>
      </c>
      <c r="G1392" s="6">
        <f>IFERROR(VLOOKUP(A1392,Orders!A:C,3,FALSE),"")</f>
        <v>38126</v>
      </c>
      <c r="H1392" s="6">
        <f>IFERROR(VLOOKUP(A1392,Orders!A:D,4,FALSE),"")</f>
        <v>38122</v>
      </c>
      <c r="I1392" t="str">
        <f>IFERROR(VLOOKUP(A1392,Orders!A:E,5,FALSE),"")</f>
        <v>Shipped</v>
      </c>
      <c r="J1392">
        <f>IFERROR(VLOOKUP(A1392,Orders!A:G,7,FALSE),"")</f>
        <v>450</v>
      </c>
      <c r="K1392">
        <f>IFERROR(VLOOKUP(J1392,Customers!A:L,12,FALSE),"")</f>
        <v>1165</v>
      </c>
      <c r="L1392">
        <f>IFERROR(VLOOKUP(J1392,Customers!A:M,13,FALSE),"")</f>
        <v>77600</v>
      </c>
      <c r="M1392" t="str">
        <f>IFERROR(VLOOKUP(J1392,Customers!A:H,8,FALSE),"")</f>
        <v>San Jose</v>
      </c>
      <c r="N1392">
        <f>IFERROR(VLOOKUP(K1392,Employees!A:F,6,FALSE),"")</f>
        <v>1</v>
      </c>
      <c r="O1392" t="str">
        <f>IFERROR(VLOOKUP(N1392,Offices!A:B,2,FALSE),"")</f>
        <v>San Francisco</v>
      </c>
      <c r="P1392" s="6">
        <f>IFERROR(VLOOKUP(J1392,Payments!A:C,3,FALSE),"")</f>
        <v>38159</v>
      </c>
      <c r="Q1392">
        <f>IFERROR(VLOOKUP(J1392,Payments!A:D,4,FALSE),"")</f>
        <v>59551.38</v>
      </c>
      <c r="R1392" t="str">
        <f>IFERROR(VLOOKUP(B1392,Products!A:C,3,FALSE),"")</f>
        <v>Planes</v>
      </c>
      <c r="S1392">
        <f>IFERROR(VLOOKUP(B1392,Products!A:G,7,FALSE),"")</f>
        <v>9653</v>
      </c>
      <c r="T1392">
        <f>IFERROR(VLOOKUP(B1392,Products!A:I,9,FALSE),"")</f>
        <v>99.72</v>
      </c>
      <c r="U1392">
        <f t="shared" si="168"/>
        <v>4</v>
      </c>
      <c r="V1392" t="str">
        <f t="shared" si="169"/>
        <v>Yes</v>
      </c>
      <c r="W1392">
        <f t="shared" si="170"/>
        <v>2004</v>
      </c>
      <c r="X1392">
        <f t="shared" si="171"/>
        <v>5</v>
      </c>
      <c r="Y1392">
        <f>IFERROR(VLOOKUP(B1392,Products!A:I,8,FALSE),"")</f>
        <v>68.8</v>
      </c>
      <c r="Z1392">
        <f t="shared" si="172"/>
        <v>3176.25</v>
      </c>
      <c r="AA1392">
        <f t="shared" si="173"/>
        <v>31.904069767441868</v>
      </c>
      <c r="AB1392">
        <f t="shared" si="174"/>
        <v>0</v>
      </c>
      <c r="AC1392">
        <f t="shared" si="175"/>
        <v>768.25000000000011</v>
      </c>
    </row>
    <row r="1393" spans="1:29">
      <c r="A1393">
        <v>10250</v>
      </c>
      <c r="B1393" t="s">
        <v>192</v>
      </c>
      <c r="C1393">
        <v>44</v>
      </c>
      <c r="D1393">
        <v>98.48</v>
      </c>
      <c r="E1393">
        <v>3</v>
      </c>
      <c r="F1393" s="6">
        <f>IFERROR(VLOOKUP(A1393,Orders!A:B,2,FALSE),"")</f>
        <v>38118</v>
      </c>
      <c r="G1393" s="6">
        <f>IFERROR(VLOOKUP(A1393,Orders!A:C,3,FALSE),"")</f>
        <v>38126</v>
      </c>
      <c r="H1393" s="6">
        <f>IFERROR(VLOOKUP(A1393,Orders!A:D,4,FALSE),"")</f>
        <v>38122</v>
      </c>
      <c r="I1393" t="str">
        <f>IFERROR(VLOOKUP(A1393,Orders!A:E,5,FALSE),"")</f>
        <v>Shipped</v>
      </c>
      <c r="J1393">
        <f>IFERROR(VLOOKUP(A1393,Orders!A:G,7,FALSE),"")</f>
        <v>450</v>
      </c>
      <c r="K1393">
        <f>IFERROR(VLOOKUP(J1393,Customers!A:L,12,FALSE),"")</f>
        <v>1165</v>
      </c>
      <c r="L1393">
        <f>IFERROR(VLOOKUP(J1393,Customers!A:M,13,FALSE),"")</f>
        <v>77600</v>
      </c>
      <c r="M1393" t="str">
        <f>IFERROR(VLOOKUP(J1393,Customers!A:H,8,FALSE),"")</f>
        <v>San Jose</v>
      </c>
      <c r="N1393">
        <f>IFERROR(VLOOKUP(K1393,Employees!A:F,6,FALSE),"")</f>
        <v>1</v>
      </c>
      <c r="O1393" t="str">
        <f>IFERROR(VLOOKUP(N1393,Offices!A:B,2,FALSE),"")</f>
        <v>San Francisco</v>
      </c>
      <c r="P1393" s="6">
        <f>IFERROR(VLOOKUP(J1393,Payments!A:C,3,FALSE),"")</f>
        <v>38159</v>
      </c>
      <c r="Q1393">
        <f>IFERROR(VLOOKUP(J1393,Payments!A:D,4,FALSE),"")</f>
        <v>59551.38</v>
      </c>
      <c r="R1393" t="str">
        <f>IFERROR(VLOOKUP(B1393,Products!A:C,3,FALSE),"")</f>
        <v>Planes</v>
      </c>
      <c r="S1393">
        <f>IFERROR(VLOOKUP(B1393,Products!A:G,7,FALSE),"")</f>
        <v>7106</v>
      </c>
      <c r="T1393">
        <f>IFERROR(VLOOKUP(B1393,Products!A:I,9,FALSE),"")</f>
        <v>118.65</v>
      </c>
      <c r="U1393">
        <f t="shared" si="168"/>
        <v>4</v>
      </c>
      <c r="V1393" t="str">
        <f t="shared" si="169"/>
        <v>Yes</v>
      </c>
      <c r="W1393">
        <f t="shared" si="170"/>
        <v>2004</v>
      </c>
      <c r="X1393">
        <f t="shared" si="171"/>
        <v>5</v>
      </c>
      <c r="Y1393">
        <f>IFERROR(VLOOKUP(B1393,Products!A:I,8,FALSE),"")</f>
        <v>59.33</v>
      </c>
      <c r="Z1393">
        <f t="shared" si="172"/>
        <v>4333.12</v>
      </c>
      <c r="AA1393">
        <f t="shared" si="173"/>
        <v>65.986853193999679</v>
      </c>
      <c r="AB1393">
        <f t="shared" si="174"/>
        <v>0</v>
      </c>
      <c r="AC1393">
        <f t="shared" si="175"/>
        <v>1722.6000000000004</v>
      </c>
    </row>
    <row r="1394" spans="1:29">
      <c r="A1394">
        <v>10250</v>
      </c>
      <c r="B1394" t="s">
        <v>193</v>
      </c>
      <c r="C1394">
        <v>44</v>
      </c>
      <c r="D1394">
        <v>76</v>
      </c>
      <c r="E1394">
        <v>10</v>
      </c>
      <c r="F1394" s="6">
        <f>IFERROR(VLOOKUP(A1394,Orders!A:B,2,FALSE),"")</f>
        <v>38118</v>
      </c>
      <c r="G1394" s="6">
        <f>IFERROR(VLOOKUP(A1394,Orders!A:C,3,FALSE),"")</f>
        <v>38126</v>
      </c>
      <c r="H1394" s="6">
        <f>IFERROR(VLOOKUP(A1394,Orders!A:D,4,FALSE),"")</f>
        <v>38122</v>
      </c>
      <c r="I1394" t="str">
        <f>IFERROR(VLOOKUP(A1394,Orders!A:E,5,FALSE),"")</f>
        <v>Shipped</v>
      </c>
      <c r="J1394">
        <f>IFERROR(VLOOKUP(A1394,Orders!A:G,7,FALSE),"")</f>
        <v>450</v>
      </c>
      <c r="K1394">
        <f>IFERROR(VLOOKUP(J1394,Customers!A:L,12,FALSE),"")</f>
        <v>1165</v>
      </c>
      <c r="L1394">
        <f>IFERROR(VLOOKUP(J1394,Customers!A:M,13,FALSE),"")</f>
        <v>77600</v>
      </c>
      <c r="M1394" t="str">
        <f>IFERROR(VLOOKUP(J1394,Customers!A:H,8,FALSE),"")</f>
        <v>San Jose</v>
      </c>
      <c r="N1394">
        <f>IFERROR(VLOOKUP(K1394,Employees!A:F,6,FALSE),"")</f>
        <v>1</v>
      </c>
      <c r="O1394" t="str">
        <f>IFERROR(VLOOKUP(N1394,Offices!A:B,2,FALSE),"")</f>
        <v>San Francisco</v>
      </c>
      <c r="P1394" s="6">
        <f>IFERROR(VLOOKUP(J1394,Payments!A:C,3,FALSE),"")</f>
        <v>38159</v>
      </c>
      <c r="Q1394">
        <f>IFERROR(VLOOKUP(J1394,Payments!A:D,4,FALSE),"")</f>
        <v>59551.38</v>
      </c>
      <c r="R1394" t="str">
        <f>IFERROR(VLOOKUP(B1394,Products!A:C,3,FALSE),"")</f>
        <v>Planes</v>
      </c>
      <c r="S1394">
        <f>IFERROR(VLOOKUP(B1394,Products!A:G,7,FALSE),"")</f>
        <v>551</v>
      </c>
      <c r="T1394">
        <f>IFERROR(VLOOKUP(B1394,Products!A:I,9,FALSE),"")</f>
        <v>80</v>
      </c>
      <c r="U1394">
        <f t="shared" si="168"/>
        <v>4</v>
      </c>
      <c r="V1394" t="str">
        <f t="shared" si="169"/>
        <v>Yes</v>
      </c>
      <c r="W1394">
        <f t="shared" si="170"/>
        <v>2004</v>
      </c>
      <c r="X1394">
        <f t="shared" si="171"/>
        <v>5</v>
      </c>
      <c r="Y1394">
        <f>IFERROR(VLOOKUP(B1394,Products!A:I,8,FALSE),"")</f>
        <v>54.4</v>
      </c>
      <c r="Z1394">
        <f t="shared" si="172"/>
        <v>3344</v>
      </c>
      <c r="AA1394">
        <f t="shared" si="173"/>
        <v>39.705882352941181</v>
      </c>
      <c r="AB1394">
        <f t="shared" si="174"/>
        <v>0</v>
      </c>
      <c r="AC1394">
        <f t="shared" si="175"/>
        <v>950.40000000000009</v>
      </c>
    </row>
    <row r="1395" spans="1:29">
      <c r="A1395">
        <v>10250</v>
      </c>
      <c r="B1395" t="s">
        <v>194</v>
      </c>
      <c r="C1395">
        <v>38</v>
      </c>
      <c r="D1395">
        <v>65.89</v>
      </c>
      <c r="E1395">
        <v>12</v>
      </c>
      <c r="F1395" s="6">
        <f>IFERROR(VLOOKUP(A1395,Orders!A:B,2,FALSE),"")</f>
        <v>38118</v>
      </c>
      <c r="G1395" s="6">
        <f>IFERROR(VLOOKUP(A1395,Orders!A:C,3,FALSE),"")</f>
        <v>38126</v>
      </c>
      <c r="H1395" s="6">
        <f>IFERROR(VLOOKUP(A1395,Orders!A:D,4,FALSE),"")</f>
        <v>38122</v>
      </c>
      <c r="I1395" t="str">
        <f>IFERROR(VLOOKUP(A1395,Orders!A:E,5,FALSE),"")</f>
        <v>Shipped</v>
      </c>
      <c r="J1395">
        <f>IFERROR(VLOOKUP(A1395,Orders!A:G,7,FALSE),"")</f>
        <v>450</v>
      </c>
      <c r="K1395">
        <f>IFERROR(VLOOKUP(J1395,Customers!A:L,12,FALSE),"")</f>
        <v>1165</v>
      </c>
      <c r="L1395">
        <f>IFERROR(VLOOKUP(J1395,Customers!A:M,13,FALSE),"")</f>
        <v>77600</v>
      </c>
      <c r="M1395" t="str">
        <f>IFERROR(VLOOKUP(J1395,Customers!A:H,8,FALSE),"")</f>
        <v>San Jose</v>
      </c>
      <c r="N1395">
        <f>IFERROR(VLOOKUP(K1395,Employees!A:F,6,FALSE),"")</f>
        <v>1</v>
      </c>
      <c r="O1395" t="str">
        <f>IFERROR(VLOOKUP(N1395,Offices!A:B,2,FALSE),"")</f>
        <v>San Francisco</v>
      </c>
      <c r="P1395" s="6">
        <f>IFERROR(VLOOKUP(J1395,Payments!A:C,3,FALSE),"")</f>
        <v>38159</v>
      </c>
      <c r="Q1395">
        <f>IFERROR(VLOOKUP(J1395,Payments!A:D,4,FALSE),"")</f>
        <v>59551.38</v>
      </c>
      <c r="R1395" t="str">
        <f>IFERROR(VLOOKUP(B1395,Products!A:C,3,FALSE),"")</f>
        <v>Planes</v>
      </c>
      <c r="S1395">
        <f>IFERROR(VLOOKUP(B1395,Products!A:G,7,FALSE),"")</f>
        <v>8820</v>
      </c>
      <c r="T1395">
        <f>IFERROR(VLOOKUP(B1395,Products!A:I,9,FALSE),"")</f>
        <v>74.03</v>
      </c>
      <c r="U1395">
        <f t="shared" si="168"/>
        <v>4</v>
      </c>
      <c r="V1395" t="str">
        <f t="shared" si="169"/>
        <v>Yes</v>
      </c>
      <c r="W1395">
        <f t="shared" si="170"/>
        <v>2004</v>
      </c>
      <c r="X1395">
        <f t="shared" si="171"/>
        <v>5</v>
      </c>
      <c r="Y1395">
        <f>IFERROR(VLOOKUP(B1395,Products!A:I,8,FALSE),"")</f>
        <v>36.270000000000003</v>
      </c>
      <c r="Z1395">
        <f t="shared" si="172"/>
        <v>2503.8200000000002</v>
      </c>
      <c r="AA1395">
        <f t="shared" si="173"/>
        <v>81.665288116900996</v>
      </c>
      <c r="AB1395">
        <f t="shared" si="174"/>
        <v>1</v>
      </c>
      <c r="AC1395">
        <f t="shared" si="175"/>
        <v>1125.56</v>
      </c>
    </row>
    <row r="1396" spans="1:29">
      <c r="A1396">
        <v>10251</v>
      </c>
      <c r="B1396" t="s">
        <v>196</v>
      </c>
      <c r="C1396">
        <v>59</v>
      </c>
      <c r="D1396">
        <v>93.79</v>
      </c>
      <c r="E1396">
        <v>2</v>
      </c>
      <c r="F1396" s="6">
        <f>IFERROR(VLOOKUP(A1396,Orders!A:B,2,FALSE),"")</f>
        <v>38125</v>
      </c>
      <c r="G1396" s="6">
        <f>IFERROR(VLOOKUP(A1396,Orders!A:C,3,FALSE),"")</f>
        <v>38131</v>
      </c>
      <c r="H1396" s="6">
        <f>IFERROR(VLOOKUP(A1396,Orders!A:D,4,FALSE),"")</f>
        <v>38131</v>
      </c>
      <c r="I1396" t="str">
        <f>IFERROR(VLOOKUP(A1396,Orders!A:E,5,FALSE),"")</f>
        <v>Shipped</v>
      </c>
      <c r="J1396">
        <f>IFERROR(VLOOKUP(A1396,Orders!A:G,7,FALSE),"")</f>
        <v>328</v>
      </c>
      <c r="K1396">
        <f>IFERROR(VLOOKUP(J1396,Customers!A:L,12,FALSE),"")</f>
        <v>1323</v>
      </c>
      <c r="L1396">
        <f>IFERROR(VLOOKUP(J1396,Customers!A:M,13,FALSE),"")</f>
        <v>43000</v>
      </c>
      <c r="M1396" t="str">
        <f>IFERROR(VLOOKUP(J1396,Customers!A:H,8,FALSE),"")</f>
        <v>Newark</v>
      </c>
      <c r="N1396">
        <f>IFERROR(VLOOKUP(K1396,Employees!A:F,6,FALSE),"")</f>
        <v>3</v>
      </c>
      <c r="O1396" t="str">
        <f>IFERROR(VLOOKUP(N1396,Offices!A:B,2,FALSE),"")</f>
        <v>NYC</v>
      </c>
      <c r="P1396" s="6">
        <f>IFERROR(VLOOKUP(J1396,Payments!A:C,3,FALSE),"")</f>
        <v>38093</v>
      </c>
      <c r="Q1396">
        <f>IFERROR(VLOOKUP(J1396,Payments!A:D,4,FALSE),"")</f>
        <v>7178.66</v>
      </c>
      <c r="R1396" t="str">
        <f>IFERROR(VLOOKUP(B1396,Products!A:C,3,FALSE),"")</f>
        <v>Motorcycles</v>
      </c>
      <c r="S1396">
        <f>IFERROR(VLOOKUP(B1396,Products!A:G,7,FALSE),"")</f>
        <v>7933</v>
      </c>
      <c r="T1396">
        <f>IFERROR(VLOOKUP(B1396,Products!A:I,9,FALSE),"")</f>
        <v>95.7</v>
      </c>
      <c r="U1396">
        <f t="shared" si="168"/>
        <v>0</v>
      </c>
      <c r="V1396" t="str">
        <f t="shared" si="169"/>
        <v>Yes</v>
      </c>
      <c r="W1396">
        <f t="shared" si="170"/>
        <v>2004</v>
      </c>
      <c r="X1396">
        <f t="shared" si="171"/>
        <v>5</v>
      </c>
      <c r="Y1396">
        <f>IFERROR(VLOOKUP(B1396,Products!A:I,8,FALSE),"")</f>
        <v>48.81</v>
      </c>
      <c r="Z1396">
        <f t="shared" si="172"/>
        <v>5533.6100000000006</v>
      </c>
      <c r="AA1396">
        <f t="shared" si="173"/>
        <v>92.153247285392339</v>
      </c>
      <c r="AB1396">
        <f t="shared" si="174"/>
        <v>1</v>
      </c>
      <c r="AC1396">
        <f t="shared" si="175"/>
        <v>2653.82</v>
      </c>
    </row>
    <row r="1397" spans="1:29">
      <c r="A1397">
        <v>10251</v>
      </c>
      <c r="B1397" t="s">
        <v>197</v>
      </c>
      <c r="C1397">
        <v>44</v>
      </c>
      <c r="D1397">
        <v>115.37</v>
      </c>
      <c r="E1397">
        <v>5</v>
      </c>
      <c r="F1397" s="6">
        <f>IFERROR(VLOOKUP(A1397,Orders!A:B,2,FALSE),"")</f>
        <v>38125</v>
      </c>
      <c r="G1397" s="6">
        <f>IFERROR(VLOOKUP(A1397,Orders!A:C,3,FALSE),"")</f>
        <v>38131</v>
      </c>
      <c r="H1397" s="6">
        <f>IFERROR(VLOOKUP(A1397,Orders!A:D,4,FALSE),"")</f>
        <v>38131</v>
      </c>
      <c r="I1397" t="str">
        <f>IFERROR(VLOOKUP(A1397,Orders!A:E,5,FALSE),"")</f>
        <v>Shipped</v>
      </c>
      <c r="J1397">
        <f>IFERROR(VLOOKUP(A1397,Orders!A:G,7,FALSE),"")</f>
        <v>328</v>
      </c>
      <c r="K1397">
        <f>IFERROR(VLOOKUP(J1397,Customers!A:L,12,FALSE),"")</f>
        <v>1323</v>
      </c>
      <c r="L1397">
        <f>IFERROR(VLOOKUP(J1397,Customers!A:M,13,FALSE),"")</f>
        <v>43000</v>
      </c>
      <c r="M1397" t="str">
        <f>IFERROR(VLOOKUP(J1397,Customers!A:H,8,FALSE),"")</f>
        <v>Newark</v>
      </c>
      <c r="N1397">
        <f>IFERROR(VLOOKUP(K1397,Employees!A:F,6,FALSE),"")</f>
        <v>3</v>
      </c>
      <c r="O1397" t="str">
        <f>IFERROR(VLOOKUP(N1397,Offices!A:B,2,FALSE),"")</f>
        <v>NYC</v>
      </c>
      <c r="P1397" s="6">
        <f>IFERROR(VLOOKUP(J1397,Payments!A:C,3,FALSE),"")</f>
        <v>38093</v>
      </c>
      <c r="Q1397">
        <f>IFERROR(VLOOKUP(J1397,Payments!A:D,4,FALSE),"")</f>
        <v>7178.66</v>
      </c>
      <c r="R1397" t="str">
        <f>IFERROR(VLOOKUP(B1397,Products!A:C,3,FALSE),"")</f>
        <v>Motorcycles</v>
      </c>
      <c r="S1397">
        <f>IFERROR(VLOOKUP(B1397,Products!A:G,7,FALSE),"")</f>
        <v>6625</v>
      </c>
      <c r="T1397">
        <f>IFERROR(VLOOKUP(B1397,Products!A:I,9,FALSE),"")</f>
        <v>118.94</v>
      </c>
      <c r="U1397">
        <f t="shared" si="168"/>
        <v>0</v>
      </c>
      <c r="V1397" t="str">
        <f t="shared" si="169"/>
        <v>Yes</v>
      </c>
      <c r="W1397">
        <f t="shared" si="170"/>
        <v>2004</v>
      </c>
      <c r="X1397">
        <f t="shared" si="171"/>
        <v>5</v>
      </c>
      <c r="Y1397">
        <f>IFERROR(VLOOKUP(B1397,Products!A:I,8,FALSE),"")</f>
        <v>68.989999999999995</v>
      </c>
      <c r="Z1397">
        <f t="shared" si="172"/>
        <v>5076.2800000000007</v>
      </c>
      <c r="AA1397">
        <f t="shared" si="173"/>
        <v>67.227134367299627</v>
      </c>
      <c r="AB1397">
        <f t="shared" si="174"/>
        <v>1</v>
      </c>
      <c r="AC1397">
        <f t="shared" si="175"/>
        <v>2040.7200000000005</v>
      </c>
    </row>
    <row r="1398" spans="1:29">
      <c r="A1398">
        <v>10251</v>
      </c>
      <c r="B1398" t="s">
        <v>198</v>
      </c>
      <c r="C1398">
        <v>43</v>
      </c>
      <c r="D1398">
        <v>172.36</v>
      </c>
      <c r="E1398">
        <v>4</v>
      </c>
      <c r="F1398" s="6">
        <f>IFERROR(VLOOKUP(A1398,Orders!A:B,2,FALSE),"")</f>
        <v>38125</v>
      </c>
      <c r="G1398" s="6">
        <f>IFERROR(VLOOKUP(A1398,Orders!A:C,3,FALSE),"")</f>
        <v>38131</v>
      </c>
      <c r="H1398" s="6">
        <f>IFERROR(VLOOKUP(A1398,Orders!A:D,4,FALSE),"")</f>
        <v>38131</v>
      </c>
      <c r="I1398" t="str">
        <f>IFERROR(VLOOKUP(A1398,Orders!A:E,5,FALSE),"")</f>
        <v>Shipped</v>
      </c>
      <c r="J1398">
        <f>IFERROR(VLOOKUP(A1398,Orders!A:G,7,FALSE),"")</f>
        <v>328</v>
      </c>
      <c r="K1398">
        <f>IFERROR(VLOOKUP(J1398,Customers!A:L,12,FALSE),"")</f>
        <v>1323</v>
      </c>
      <c r="L1398">
        <f>IFERROR(VLOOKUP(J1398,Customers!A:M,13,FALSE),"")</f>
        <v>43000</v>
      </c>
      <c r="M1398" t="str">
        <f>IFERROR(VLOOKUP(J1398,Customers!A:H,8,FALSE),"")</f>
        <v>Newark</v>
      </c>
      <c r="N1398">
        <f>IFERROR(VLOOKUP(K1398,Employees!A:F,6,FALSE),"")</f>
        <v>3</v>
      </c>
      <c r="O1398" t="str">
        <f>IFERROR(VLOOKUP(N1398,Offices!A:B,2,FALSE),"")</f>
        <v>NYC</v>
      </c>
      <c r="P1398" s="6">
        <f>IFERROR(VLOOKUP(J1398,Payments!A:C,3,FALSE),"")</f>
        <v>38093</v>
      </c>
      <c r="Q1398">
        <f>IFERROR(VLOOKUP(J1398,Payments!A:D,4,FALSE),"")</f>
        <v>7178.66</v>
      </c>
      <c r="R1398" t="str">
        <f>IFERROR(VLOOKUP(B1398,Products!A:C,3,FALSE),"")</f>
        <v>Motorcycles</v>
      </c>
      <c r="S1398">
        <f>IFERROR(VLOOKUP(B1398,Products!A:G,7,FALSE),"")</f>
        <v>5582</v>
      </c>
      <c r="T1398">
        <f>IFERROR(VLOOKUP(B1398,Products!A:I,9,FALSE),"")</f>
        <v>193.66</v>
      </c>
      <c r="U1398">
        <f t="shared" si="168"/>
        <v>0</v>
      </c>
      <c r="V1398" t="str">
        <f t="shared" si="169"/>
        <v>Yes</v>
      </c>
      <c r="W1398">
        <f t="shared" si="170"/>
        <v>2004</v>
      </c>
      <c r="X1398">
        <f t="shared" si="171"/>
        <v>5</v>
      </c>
      <c r="Y1398">
        <f>IFERROR(VLOOKUP(B1398,Products!A:I,8,FALSE),"")</f>
        <v>91.02</v>
      </c>
      <c r="Z1398">
        <f t="shared" si="172"/>
        <v>7411.4800000000005</v>
      </c>
      <c r="AA1398">
        <f t="shared" si="173"/>
        <v>89.364974730828422</v>
      </c>
      <c r="AB1398">
        <f t="shared" si="174"/>
        <v>1</v>
      </c>
      <c r="AC1398">
        <f t="shared" si="175"/>
        <v>3497.6200000000008</v>
      </c>
    </row>
    <row r="1399" spans="1:29">
      <c r="A1399">
        <v>10251</v>
      </c>
      <c r="B1399" t="s">
        <v>199</v>
      </c>
      <c r="C1399">
        <v>46</v>
      </c>
      <c r="D1399">
        <v>129.53</v>
      </c>
      <c r="E1399">
        <v>1</v>
      </c>
      <c r="F1399" s="6">
        <f>IFERROR(VLOOKUP(A1399,Orders!A:B,2,FALSE),"")</f>
        <v>38125</v>
      </c>
      <c r="G1399" s="6">
        <f>IFERROR(VLOOKUP(A1399,Orders!A:C,3,FALSE),"")</f>
        <v>38131</v>
      </c>
      <c r="H1399" s="6">
        <f>IFERROR(VLOOKUP(A1399,Orders!A:D,4,FALSE),"")</f>
        <v>38131</v>
      </c>
      <c r="I1399" t="str">
        <f>IFERROR(VLOOKUP(A1399,Orders!A:E,5,FALSE),"")</f>
        <v>Shipped</v>
      </c>
      <c r="J1399">
        <f>IFERROR(VLOOKUP(A1399,Orders!A:G,7,FALSE),"")</f>
        <v>328</v>
      </c>
      <c r="K1399">
        <f>IFERROR(VLOOKUP(J1399,Customers!A:L,12,FALSE),"")</f>
        <v>1323</v>
      </c>
      <c r="L1399">
        <f>IFERROR(VLOOKUP(J1399,Customers!A:M,13,FALSE),"")</f>
        <v>43000</v>
      </c>
      <c r="M1399" t="str">
        <f>IFERROR(VLOOKUP(J1399,Customers!A:H,8,FALSE),"")</f>
        <v>Newark</v>
      </c>
      <c r="N1399">
        <f>IFERROR(VLOOKUP(K1399,Employees!A:F,6,FALSE),"")</f>
        <v>3</v>
      </c>
      <c r="O1399" t="str">
        <f>IFERROR(VLOOKUP(N1399,Offices!A:B,2,FALSE),"")</f>
        <v>NYC</v>
      </c>
      <c r="P1399" s="6">
        <f>IFERROR(VLOOKUP(J1399,Payments!A:C,3,FALSE),"")</f>
        <v>38093</v>
      </c>
      <c r="Q1399">
        <f>IFERROR(VLOOKUP(J1399,Payments!A:D,4,FALSE),"")</f>
        <v>7178.66</v>
      </c>
      <c r="R1399" t="str">
        <f>IFERROR(VLOOKUP(B1399,Products!A:C,3,FALSE),"")</f>
        <v>Motorcycles</v>
      </c>
      <c r="S1399">
        <f>IFERROR(VLOOKUP(B1399,Products!A:G,7,FALSE),"")</f>
        <v>9997</v>
      </c>
      <c r="T1399">
        <f>IFERROR(VLOOKUP(B1399,Products!A:I,9,FALSE),"")</f>
        <v>150.62</v>
      </c>
      <c r="U1399">
        <f t="shared" si="168"/>
        <v>0</v>
      </c>
      <c r="V1399" t="str">
        <f t="shared" si="169"/>
        <v>Yes</v>
      </c>
      <c r="W1399">
        <f t="shared" si="170"/>
        <v>2004</v>
      </c>
      <c r="X1399">
        <f t="shared" si="171"/>
        <v>5</v>
      </c>
      <c r="Y1399">
        <f>IFERROR(VLOOKUP(B1399,Products!A:I,8,FALSE),"")</f>
        <v>66.27</v>
      </c>
      <c r="Z1399">
        <f t="shared" si="172"/>
        <v>5958.38</v>
      </c>
      <c r="AA1399">
        <f t="shared" si="173"/>
        <v>95.457974950958217</v>
      </c>
      <c r="AB1399">
        <f t="shared" si="174"/>
        <v>1</v>
      </c>
      <c r="AC1399">
        <f t="shared" si="175"/>
        <v>2909.96</v>
      </c>
    </row>
    <row r="1400" spans="1:29">
      <c r="A1400">
        <v>10251</v>
      </c>
      <c r="B1400" t="s">
        <v>200</v>
      </c>
      <c r="C1400">
        <v>44</v>
      </c>
      <c r="D1400">
        <v>58.15</v>
      </c>
      <c r="E1400">
        <v>6</v>
      </c>
      <c r="F1400" s="6">
        <f>IFERROR(VLOOKUP(A1400,Orders!A:B,2,FALSE),"")</f>
        <v>38125</v>
      </c>
      <c r="G1400" s="6">
        <f>IFERROR(VLOOKUP(A1400,Orders!A:C,3,FALSE),"")</f>
        <v>38131</v>
      </c>
      <c r="H1400" s="6">
        <f>IFERROR(VLOOKUP(A1400,Orders!A:D,4,FALSE),"")</f>
        <v>38131</v>
      </c>
      <c r="I1400" t="str">
        <f>IFERROR(VLOOKUP(A1400,Orders!A:E,5,FALSE),"")</f>
        <v>Shipped</v>
      </c>
      <c r="J1400">
        <f>IFERROR(VLOOKUP(A1400,Orders!A:G,7,FALSE),"")</f>
        <v>328</v>
      </c>
      <c r="K1400">
        <f>IFERROR(VLOOKUP(J1400,Customers!A:L,12,FALSE),"")</f>
        <v>1323</v>
      </c>
      <c r="L1400">
        <f>IFERROR(VLOOKUP(J1400,Customers!A:M,13,FALSE),"")</f>
        <v>43000</v>
      </c>
      <c r="M1400" t="str">
        <f>IFERROR(VLOOKUP(J1400,Customers!A:H,8,FALSE),"")</f>
        <v>Newark</v>
      </c>
      <c r="N1400">
        <f>IFERROR(VLOOKUP(K1400,Employees!A:F,6,FALSE),"")</f>
        <v>3</v>
      </c>
      <c r="O1400" t="str">
        <f>IFERROR(VLOOKUP(N1400,Offices!A:B,2,FALSE),"")</f>
        <v>NYC</v>
      </c>
      <c r="P1400" s="6">
        <f>IFERROR(VLOOKUP(J1400,Payments!A:C,3,FALSE),"")</f>
        <v>38093</v>
      </c>
      <c r="Q1400">
        <f>IFERROR(VLOOKUP(J1400,Payments!A:D,4,FALSE),"")</f>
        <v>7178.66</v>
      </c>
      <c r="R1400" t="str">
        <f>IFERROR(VLOOKUP(B1400,Products!A:C,3,FALSE),"")</f>
        <v>Motorcycles</v>
      </c>
      <c r="S1400">
        <f>IFERROR(VLOOKUP(B1400,Products!A:G,7,FALSE),"")</f>
        <v>4357</v>
      </c>
      <c r="T1400">
        <f>IFERROR(VLOOKUP(B1400,Products!A:I,9,FALSE),"")</f>
        <v>60.57</v>
      </c>
      <c r="U1400">
        <f t="shared" si="168"/>
        <v>0</v>
      </c>
      <c r="V1400" t="str">
        <f t="shared" si="169"/>
        <v>Yes</v>
      </c>
      <c r="W1400">
        <f t="shared" si="170"/>
        <v>2004</v>
      </c>
      <c r="X1400">
        <f t="shared" si="171"/>
        <v>5</v>
      </c>
      <c r="Y1400">
        <f>IFERROR(VLOOKUP(B1400,Products!A:I,8,FALSE),"")</f>
        <v>24.23</v>
      </c>
      <c r="Z1400">
        <f t="shared" si="172"/>
        <v>2558.6</v>
      </c>
      <c r="AA1400">
        <f t="shared" si="173"/>
        <v>139.99174576970699</v>
      </c>
      <c r="AB1400">
        <f t="shared" si="174"/>
        <v>1</v>
      </c>
      <c r="AC1400">
        <f t="shared" si="175"/>
        <v>1492.48</v>
      </c>
    </row>
    <row r="1401" spans="1:29">
      <c r="A1401">
        <v>10251</v>
      </c>
      <c r="B1401" t="s">
        <v>201</v>
      </c>
      <c r="C1401">
        <v>50</v>
      </c>
      <c r="D1401">
        <v>91.29</v>
      </c>
      <c r="E1401">
        <v>3</v>
      </c>
      <c r="F1401" s="6">
        <f>IFERROR(VLOOKUP(A1401,Orders!A:B,2,FALSE),"")</f>
        <v>38125</v>
      </c>
      <c r="G1401" s="6">
        <f>IFERROR(VLOOKUP(A1401,Orders!A:C,3,FALSE),"")</f>
        <v>38131</v>
      </c>
      <c r="H1401" s="6">
        <f>IFERROR(VLOOKUP(A1401,Orders!A:D,4,FALSE),"")</f>
        <v>38131</v>
      </c>
      <c r="I1401" t="str">
        <f>IFERROR(VLOOKUP(A1401,Orders!A:E,5,FALSE),"")</f>
        <v>Shipped</v>
      </c>
      <c r="J1401">
        <f>IFERROR(VLOOKUP(A1401,Orders!A:G,7,FALSE),"")</f>
        <v>328</v>
      </c>
      <c r="K1401">
        <f>IFERROR(VLOOKUP(J1401,Customers!A:L,12,FALSE),"")</f>
        <v>1323</v>
      </c>
      <c r="L1401">
        <f>IFERROR(VLOOKUP(J1401,Customers!A:M,13,FALSE),"")</f>
        <v>43000</v>
      </c>
      <c r="M1401" t="str">
        <f>IFERROR(VLOOKUP(J1401,Customers!A:H,8,FALSE),"")</f>
        <v>Newark</v>
      </c>
      <c r="N1401">
        <f>IFERROR(VLOOKUP(K1401,Employees!A:F,6,FALSE),"")</f>
        <v>3</v>
      </c>
      <c r="O1401" t="str">
        <f>IFERROR(VLOOKUP(N1401,Offices!A:B,2,FALSE),"")</f>
        <v>NYC</v>
      </c>
      <c r="P1401" s="6">
        <f>IFERROR(VLOOKUP(J1401,Payments!A:C,3,FALSE),"")</f>
        <v>38093</v>
      </c>
      <c r="Q1401">
        <f>IFERROR(VLOOKUP(J1401,Payments!A:D,4,FALSE),"")</f>
        <v>7178.66</v>
      </c>
      <c r="R1401" t="str">
        <f>IFERROR(VLOOKUP(B1401,Products!A:C,3,FALSE),"")</f>
        <v>Motorcycles</v>
      </c>
      <c r="S1401">
        <f>IFERROR(VLOOKUP(B1401,Products!A:G,7,FALSE),"")</f>
        <v>7003</v>
      </c>
      <c r="T1401">
        <f>IFERROR(VLOOKUP(B1401,Products!A:I,9,FALSE),"")</f>
        <v>112.7</v>
      </c>
      <c r="U1401">
        <f t="shared" si="168"/>
        <v>0</v>
      </c>
      <c r="V1401" t="str">
        <f t="shared" si="169"/>
        <v>Yes</v>
      </c>
      <c r="W1401">
        <f t="shared" si="170"/>
        <v>2004</v>
      </c>
      <c r="X1401">
        <f t="shared" si="171"/>
        <v>5</v>
      </c>
      <c r="Y1401">
        <f>IFERROR(VLOOKUP(B1401,Products!A:I,8,FALSE),"")</f>
        <v>60.86</v>
      </c>
      <c r="Z1401">
        <f t="shared" si="172"/>
        <v>4564.5</v>
      </c>
      <c r="AA1401">
        <f t="shared" si="173"/>
        <v>50.000000000000014</v>
      </c>
      <c r="AB1401">
        <f t="shared" si="174"/>
        <v>0</v>
      </c>
      <c r="AC1401">
        <f t="shared" si="175"/>
        <v>1521.5000000000005</v>
      </c>
    </row>
    <row r="1402" spans="1:29">
      <c r="A1402">
        <v>10252</v>
      </c>
      <c r="B1402" t="s">
        <v>209</v>
      </c>
      <c r="C1402">
        <v>20</v>
      </c>
      <c r="D1402">
        <v>74.78</v>
      </c>
      <c r="E1402">
        <v>2</v>
      </c>
      <c r="F1402" s="6">
        <f>IFERROR(VLOOKUP(A1402,Orders!A:B,2,FALSE),"")</f>
        <v>38133</v>
      </c>
      <c r="G1402" s="6">
        <f>IFERROR(VLOOKUP(A1402,Orders!A:C,3,FALSE),"")</f>
        <v>38142</v>
      </c>
      <c r="H1402" s="6">
        <f>IFERROR(VLOOKUP(A1402,Orders!A:D,4,FALSE),"")</f>
        <v>38136</v>
      </c>
      <c r="I1402" t="str">
        <f>IFERROR(VLOOKUP(A1402,Orders!A:E,5,FALSE),"")</f>
        <v>Shipped</v>
      </c>
      <c r="J1402">
        <f>IFERROR(VLOOKUP(A1402,Orders!A:G,7,FALSE),"")</f>
        <v>406</v>
      </c>
      <c r="K1402">
        <f>IFERROR(VLOOKUP(J1402,Customers!A:L,12,FALSE),"")</f>
        <v>1337</v>
      </c>
      <c r="L1402">
        <f>IFERROR(VLOOKUP(J1402,Customers!A:M,13,FALSE),"")</f>
        <v>95000</v>
      </c>
      <c r="M1402" t="str">
        <f>IFERROR(VLOOKUP(J1402,Customers!A:H,8,FALSE),"")</f>
        <v>Paris</v>
      </c>
      <c r="N1402">
        <f>IFERROR(VLOOKUP(K1402,Employees!A:F,6,FALSE),"")</f>
        <v>4</v>
      </c>
      <c r="O1402" t="str">
        <f>IFERROR(VLOOKUP(N1402,Offices!A:B,2,FALSE),"")</f>
        <v>Paris</v>
      </c>
      <c r="P1402" s="6">
        <f>IFERROR(VLOOKUP(J1402,Payments!A:C,3,FALSE),"")</f>
        <v>38465</v>
      </c>
      <c r="Q1402">
        <f>IFERROR(VLOOKUP(J1402,Payments!A:D,4,FALSE),"")</f>
        <v>12190.85</v>
      </c>
      <c r="R1402" t="str">
        <f>IFERROR(VLOOKUP(B1402,Products!A:C,3,FALSE),"")</f>
        <v>Classic Cars</v>
      </c>
      <c r="S1402">
        <f>IFERROR(VLOOKUP(B1402,Products!A:G,7,FALSE),"")</f>
        <v>1917</v>
      </c>
      <c r="T1402">
        <f>IFERROR(VLOOKUP(B1402,Products!A:I,9,FALSE),"")</f>
        <v>80.41</v>
      </c>
      <c r="U1402">
        <f t="shared" si="168"/>
        <v>6</v>
      </c>
      <c r="V1402" t="str">
        <f t="shared" si="169"/>
        <v>Yes</v>
      </c>
      <c r="W1402">
        <f t="shared" si="170"/>
        <v>2004</v>
      </c>
      <c r="X1402">
        <f t="shared" si="171"/>
        <v>5</v>
      </c>
      <c r="Y1402">
        <f>IFERROR(VLOOKUP(B1402,Products!A:I,8,FALSE),"")</f>
        <v>49.05</v>
      </c>
      <c r="Z1402">
        <f t="shared" si="172"/>
        <v>1495.6</v>
      </c>
      <c r="AA1402">
        <f t="shared" si="173"/>
        <v>52.456676860346597</v>
      </c>
      <c r="AB1402">
        <f t="shared" si="174"/>
        <v>0</v>
      </c>
      <c r="AC1402">
        <f t="shared" si="175"/>
        <v>514.60000000000014</v>
      </c>
    </row>
    <row r="1403" spans="1:29">
      <c r="A1403">
        <v>10252</v>
      </c>
      <c r="B1403" t="s">
        <v>210</v>
      </c>
      <c r="C1403">
        <v>41</v>
      </c>
      <c r="D1403">
        <v>145.52000000000001</v>
      </c>
      <c r="E1403">
        <v>1</v>
      </c>
      <c r="F1403" s="6">
        <f>IFERROR(VLOOKUP(A1403,Orders!A:B,2,FALSE),"")</f>
        <v>38133</v>
      </c>
      <c r="G1403" s="6">
        <f>IFERROR(VLOOKUP(A1403,Orders!A:C,3,FALSE),"")</f>
        <v>38142</v>
      </c>
      <c r="H1403" s="6">
        <f>IFERROR(VLOOKUP(A1403,Orders!A:D,4,FALSE),"")</f>
        <v>38136</v>
      </c>
      <c r="I1403" t="str">
        <f>IFERROR(VLOOKUP(A1403,Orders!A:E,5,FALSE),"")</f>
        <v>Shipped</v>
      </c>
      <c r="J1403">
        <f>IFERROR(VLOOKUP(A1403,Orders!A:G,7,FALSE),"")</f>
        <v>406</v>
      </c>
      <c r="K1403">
        <f>IFERROR(VLOOKUP(J1403,Customers!A:L,12,FALSE),"")</f>
        <v>1337</v>
      </c>
      <c r="L1403">
        <f>IFERROR(VLOOKUP(J1403,Customers!A:M,13,FALSE),"")</f>
        <v>95000</v>
      </c>
      <c r="M1403" t="str">
        <f>IFERROR(VLOOKUP(J1403,Customers!A:H,8,FALSE),"")</f>
        <v>Paris</v>
      </c>
      <c r="N1403">
        <f>IFERROR(VLOOKUP(K1403,Employees!A:F,6,FALSE),"")</f>
        <v>4</v>
      </c>
      <c r="O1403" t="str">
        <f>IFERROR(VLOOKUP(N1403,Offices!A:B,2,FALSE),"")</f>
        <v>Paris</v>
      </c>
      <c r="P1403" s="6">
        <f>IFERROR(VLOOKUP(J1403,Payments!A:C,3,FALSE),"")</f>
        <v>38465</v>
      </c>
      <c r="Q1403">
        <f>IFERROR(VLOOKUP(J1403,Payments!A:D,4,FALSE),"")</f>
        <v>12190.85</v>
      </c>
      <c r="R1403" t="str">
        <f>IFERROR(VLOOKUP(B1403,Products!A:C,3,FALSE),"")</f>
        <v>Classic Cars</v>
      </c>
      <c r="S1403">
        <f>IFERROR(VLOOKUP(B1403,Products!A:G,7,FALSE),"")</f>
        <v>9127</v>
      </c>
      <c r="T1403">
        <f>IFERROR(VLOOKUP(B1403,Products!A:I,9,FALSE),"")</f>
        <v>146.99</v>
      </c>
      <c r="U1403">
        <f t="shared" si="168"/>
        <v>6</v>
      </c>
      <c r="V1403" t="str">
        <f t="shared" si="169"/>
        <v>Yes</v>
      </c>
      <c r="W1403">
        <f t="shared" si="170"/>
        <v>2004</v>
      </c>
      <c r="X1403">
        <f t="shared" si="171"/>
        <v>5</v>
      </c>
      <c r="Y1403">
        <f>IFERROR(VLOOKUP(B1403,Products!A:I,8,FALSE),"")</f>
        <v>73.489999999999995</v>
      </c>
      <c r="Z1403">
        <f t="shared" si="172"/>
        <v>5966.3200000000006</v>
      </c>
      <c r="AA1403">
        <f t="shared" si="173"/>
        <v>98.013335147639154</v>
      </c>
      <c r="AB1403">
        <f t="shared" si="174"/>
        <v>1</v>
      </c>
      <c r="AC1403">
        <f t="shared" si="175"/>
        <v>2953.2300000000005</v>
      </c>
    </row>
    <row r="1404" spans="1:29">
      <c r="A1404">
        <v>10252</v>
      </c>
      <c r="B1404" t="s">
        <v>211</v>
      </c>
      <c r="C1404">
        <v>31</v>
      </c>
      <c r="D1404">
        <v>50.36</v>
      </c>
      <c r="E1404">
        <v>5</v>
      </c>
      <c r="F1404" s="6">
        <f>IFERROR(VLOOKUP(A1404,Orders!A:B,2,FALSE),"")</f>
        <v>38133</v>
      </c>
      <c r="G1404" s="6">
        <f>IFERROR(VLOOKUP(A1404,Orders!A:C,3,FALSE),"")</f>
        <v>38142</v>
      </c>
      <c r="H1404" s="6">
        <f>IFERROR(VLOOKUP(A1404,Orders!A:D,4,FALSE),"")</f>
        <v>38136</v>
      </c>
      <c r="I1404" t="str">
        <f>IFERROR(VLOOKUP(A1404,Orders!A:E,5,FALSE),"")</f>
        <v>Shipped</v>
      </c>
      <c r="J1404">
        <f>IFERROR(VLOOKUP(A1404,Orders!A:G,7,FALSE),"")</f>
        <v>406</v>
      </c>
      <c r="K1404">
        <f>IFERROR(VLOOKUP(J1404,Customers!A:L,12,FALSE),"")</f>
        <v>1337</v>
      </c>
      <c r="L1404">
        <f>IFERROR(VLOOKUP(J1404,Customers!A:M,13,FALSE),"")</f>
        <v>95000</v>
      </c>
      <c r="M1404" t="str">
        <f>IFERROR(VLOOKUP(J1404,Customers!A:H,8,FALSE),"")</f>
        <v>Paris</v>
      </c>
      <c r="N1404">
        <f>IFERROR(VLOOKUP(K1404,Employees!A:F,6,FALSE),"")</f>
        <v>4</v>
      </c>
      <c r="O1404" t="str">
        <f>IFERROR(VLOOKUP(N1404,Offices!A:B,2,FALSE),"")</f>
        <v>Paris</v>
      </c>
      <c r="P1404" s="6">
        <f>IFERROR(VLOOKUP(J1404,Payments!A:C,3,FALSE),"")</f>
        <v>38465</v>
      </c>
      <c r="Q1404">
        <f>IFERROR(VLOOKUP(J1404,Payments!A:D,4,FALSE),"")</f>
        <v>12190.85</v>
      </c>
      <c r="R1404" t="str">
        <f>IFERROR(VLOOKUP(B1404,Products!A:C,3,FALSE),"")</f>
        <v>Motorcycles</v>
      </c>
      <c r="S1404">
        <f>IFERROR(VLOOKUP(B1404,Products!A:G,7,FALSE),"")</f>
        <v>7689</v>
      </c>
      <c r="T1404">
        <f>IFERROR(VLOOKUP(B1404,Products!A:I,9,FALSE),"")</f>
        <v>62.17</v>
      </c>
      <c r="U1404">
        <f t="shared" si="168"/>
        <v>6</v>
      </c>
      <c r="V1404" t="str">
        <f t="shared" si="169"/>
        <v>Yes</v>
      </c>
      <c r="W1404">
        <f t="shared" si="170"/>
        <v>2004</v>
      </c>
      <c r="X1404">
        <f t="shared" si="171"/>
        <v>5</v>
      </c>
      <c r="Y1404">
        <f>IFERROR(VLOOKUP(B1404,Products!A:I,8,FALSE),"")</f>
        <v>32.950000000000003</v>
      </c>
      <c r="Z1404">
        <f t="shared" si="172"/>
        <v>1561.16</v>
      </c>
      <c r="AA1404">
        <f t="shared" si="173"/>
        <v>52.83763277693474</v>
      </c>
      <c r="AB1404">
        <f t="shared" si="174"/>
        <v>0</v>
      </c>
      <c r="AC1404">
        <f t="shared" si="175"/>
        <v>539.70999999999992</v>
      </c>
    </row>
    <row r="1405" spans="1:29">
      <c r="A1405">
        <v>10252</v>
      </c>
      <c r="B1405" t="s">
        <v>212</v>
      </c>
      <c r="C1405">
        <v>26</v>
      </c>
      <c r="D1405">
        <v>127.97</v>
      </c>
      <c r="E1405">
        <v>4</v>
      </c>
      <c r="F1405" s="6">
        <f>IFERROR(VLOOKUP(A1405,Orders!A:B,2,FALSE),"")</f>
        <v>38133</v>
      </c>
      <c r="G1405" s="6">
        <f>IFERROR(VLOOKUP(A1405,Orders!A:C,3,FALSE),"")</f>
        <v>38142</v>
      </c>
      <c r="H1405" s="6">
        <f>IFERROR(VLOOKUP(A1405,Orders!A:D,4,FALSE),"")</f>
        <v>38136</v>
      </c>
      <c r="I1405" t="str">
        <f>IFERROR(VLOOKUP(A1405,Orders!A:E,5,FALSE),"")</f>
        <v>Shipped</v>
      </c>
      <c r="J1405">
        <f>IFERROR(VLOOKUP(A1405,Orders!A:G,7,FALSE),"")</f>
        <v>406</v>
      </c>
      <c r="K1405">
        <f>IFERROR(VLOOKUP(J1405,Customers!A:L,12,FALSE),"")</f>
        <v>1337</v>
      </c>
      <c r="L1405">
        <f>IFERROR(VLOOKUP(J1405,Customers!A:M,13,FALSE),"")</f>
        <v>95000</v>
      </c>
      <c r="M1405" t="str">
        <f>IFERROR(VLOOKUP(J1405,Customers!A:H,8,FALSE),"")</f>
        <v>Paris</v>
      </c>
      <c r="N1405">
        <f>IFERROR(VLOOKUP(K1405,Employees!A:F,6,FALSE),"")</f>
        <v>4</v>
      </c>
      <c r="O1405" t="str">
        <f>IFERROR(VLOOKUP(N1405,Offices!A:B,2,FALSE),"")</f>
        <v>Paris</v>
      </c>
      <c r="P1405" s="6">
        <f>IFERROR(VLOOKUP(J1405,Payments!A:C,3,FALSE),"")</f>
        <v>38465</v>
      </c>
      <c r="Q1405">
        <f>IFERROR(VLOOKUP(J1405,Payments!A:D,4,FALSE),"")</f>
        <v>12190.85</v>
      </c>
      <c r="R1405" t="str">
        <f>IFERROR(VLOOKUP(B1405,Products!A:C,3,FALSE),"")</f>
        <v>Classic Cars</v>
      </c>
      <c r="S1405">
        <f>IFERROR(VLOOKUP(B1405,Products!A:G,7,FALSE),"")</f>
        <v>1249</v>
      </c>
      <c r="T1405">
        <f>IFERROR(VLOOKUP(B1405,Products!A:I,9,FALSE),"")</f>
        <v>148.80000000000001</v>
      </c>
      <c r="U1405">
        <f t="shared" si="168"/>
        <v>6</v>
      </c>
      <c r="V1405" t="str">
        <f t="shared" si="169"/>
        <v>Yes</v>
      </c>
      <c r="W1405">
        <f t="shared" si="170"/>
        <v>2004</v>
      </c>
      <c r="X1405">
        <f t="shared" si="171"/>
        <v>5</v>
      </c>
      <c r="Y1405">
        <f>IFERROR(VLOOKUP(B1405,Products!A:I,8,FALSE),"")</f>
        <v>69.930000000000007</v>
      </c>
      <c r="Z1405">
        <f t="shared" si="172"/>
        <v>3327.22</v>
      </c>
      <c r="AA1405">
        <f t="shared" si="173"/>
        <v>82.99728299728298</v>
      </c>
      <c r="AB1405">
        <f t="shared" si="174"/>
        <v>1</v>
      </c>
      <c r="AC1405">
        <f t="shared" si="175"/>
        <v>1509.0399999999997</v>
      </c>
    </row>
    <row r="1406" spans="1:29">
      <c r="A1406">
        <v>10252</v>
      </c>
      <c r="B1406" t="s">
        <v>213</v>
      </c>
      <c r="C1406">
        <v>47</v>
      </c>
      <c r="D1406">
        <v>63.03</v>
      </c>
      <c r="E1406">
        <v>8</v>
      </c>
      <c r="F1406" s="6">
        <f>IFERROR(VLOOKUP(A1406,Orders!A:B,2,FALSE),"")</f>
        <v>38133</v>
      </c>
      <c r="G1406" s="6">
        <f>IFERROR(VLOOKUP(A1406,Orders!A:C,3,FALSE),"")</f>
        <v>38142</v>
      </c>
      <c r="H1406" s="6">
        <f>IFERROR(VLOOKUP(A1406,Orders!A:D,4,FALSE),"")</f>
        <v>38136</v>
      </c>
      <c r="I1406" t="str">
        <f>IFERROR(VLOOKUP(A1406,Orders!A:E,5,FALSE),"")</f>
        <v>Shipped</v>
      </c>
      <c r="J1406">
        <f>IFERROR(VLOOKUP(A1406,Orders!A:G,7,FALSE),"")</f>
        <v>406</v>
      </c>
      <c r="K1406">
        <f>IFERROR(VLOOKUP(J1406,Customers!A:L,12,FALSE),"")</f>
        <v>1337</v>
      </c>
      <c r="L1406">
        <f>IFERROR(VLOOKUP(J1406,Customers!A:M,13,FALSE),"")</f>
        <v>95000</v>
      </c>
      <c r="M1406" t="str">
        <f>IFERROR(VLOOKUP(J1406,Customers!A:H,8,FALSE),"")</f>
        <v>Paris</v>
      </c>
      <c r="N1406">
        <f>IFERROR(VLOOKUP(K1406,Employees!A:F,6,FALSE),"")</f>
        <v>4</v>
      </c>
      <c r="O1406" t="str">
        <f>IFERROR(VLOOKUP(N1406,Offices!A:B,2,FALSE),"")</f>
        <v>Paris</v>
      </c>
      <c r="P1406" s="6">
        <f>IFERROR(VLOOKUP(J1406,Payments!A:C,3,FALSE),"")</f>
        <v>38465</v>
      </c>
      <c r="Q1406">
        <f>IFERROR(VLOOKUP(J1406,Payments!A:D,4,FALSE),"")</f>
        <v>12190.85</v>
      </c>
      <c r="R1406" t="str">
        <f>IFERROR(VLOOKUP(B1406,Products!A:C,3,FALSE),"")</f>
        <v>Motorcycles</v>
      </c>
      <c r="S1406">
        <f>IFERROR(VLOOKUP(B1406,Products!A:G,7,FALSE),"")</f>
        <v>6840</v>
      </c>
      <c r="T1406">
        <f>IFERROR(VLOOKUP(B1406,Products!A:I,9,FALSE),"")</f>
        <v>69.260000000000005</v>
      </c>
      <c r="U1406">
        <f t="shared" si="168"/>
        <v>6</v>
      </c>
      <c r="V1406" t="str">
        <f t="shared" si="169"/>
        <v>Yes</v>
      </c>
      <c r="W1406">
        <f t="shared" si="170"/>
        <v>2004</v>
      </c>
      <c r="X1406">
        <f t="shared" si="171"/>
        <v>5</v>
      </c>
      <c r="Y1406">
        <f>IFERROR(VLOOKUP(B1406,Products!A:I,8,FALSE),"")</f>
        <v>47.1</v>
      </c>
      <c r="Z1406">
        <f t="shared" si="172"/>
        <v>2962.41</v>
      </c>
      <c r="AA1406">
        <f t="shared" si="173"/>
        <v>33.821656050955411</v>
      </c>
      <c r="AB1406">
        <f t="shared" si="174"/>
        <v>0</v>
      </c>
      <c r="AC1406">
        <f t="shared" si="175"/>
        <v>748.71</v>
      </c>
    </row>
    <row r="1407" spans="1:29">
      <c r="A1407">
        <v>10252</v>
      </c>
      <c r="B1407" t="s">
        <v>216</v>
      </c>
      <c r="C1407">
        <v>38</v>
      </c>
      <c r="D1407">
        <v>69.52</v>
      </c>
      <c r="E1407">
        <v>3</v>
      </c>
      <c r="F1407" s="6">
        <f>IFERROR(VLOOKUP(A1407,Orders!A:B,2,FALSE),"")</f>
        <v>38133</v>
      </c>
      <c r="G1407" s="6">
        <f>IFERROR(VLOOKUP(A1407,Orders!A:C,3,FALSE),"")</f>
        <v>38142</v>
      </c>
      <c r="H1407" s="6">
        <f>IFERROR(VLOOKUP(A1407,Orders!A:D,4,FALSE),"")</f>
        <v>38136</v>
      </c>
      <c r="I1407" t="str">
        <f>IFERROR(VLOOKUP(A1407,Orders!A:E,5,FALSE),"")</f>
        <v>Shipped</v>
      </c>
      <c r="J1407">
        <f>IFERROR(VLOOKUP(A1407,Orders!A:G,7,FALSE),"")</f>
        <v>406</v>
      </c>
      <c r="K1407">
        <f>IFERROR(VLOOKUP(J1407,Customers!A:L,12,FALSE),"")</f>
        <v>1337</v>
      </c>
      <c r="L1407">
        <f>IFERROR(VLOOKUP(J1407,Customers!A:M,13,FALSE),"")</f>
        <v>95000</v>
      </c>
      <c r="M1407" t="str">
        <f>IFERROR(VLOOKUP(J1407,Customers!A:H,8,FALSE),"")</f>
        <v>Paris</v>
      </c>
      <c r="N1407">
        <f>IFERROR(VLOOKUP(K1407,Employees!A:F,6,FALSE),"")</f>
        <v>4</v>
      </c>
      <c r="O1407" t="str">
        <f>IFERROR(VLOOKUP(N1407,Offices!A:B,2,FALSE),"")</f>
        <v>Paris</v>
      </c>
      <c r="P1407" s="6">
        <f>IFERROR(VLOOKUP(J1407,Payments!A:C,3,FALSE),"")</f>
        <v>38465</v>
      </c>
      <c r="Q1407">
        <f>IFERROR(VLOOKUP(J1407,Payments!A:D,4,FALSE),"")</f>
        <v>12190.85</v>
      </c>
      <c r="R1407" t="str">
        <f>IFERROR(VLOOKUP(B1407,Products!A:C,3,FALSE),"")</f>
        <v>Classic Cars</v>
      </c>
      <c r="S1407">
        <f>IFERROR(VLOOKUP(B1407,Products!A:G,7,FALSE),"")</f>
        <v>7869</v>
      </c>
      <c r="T1407">
        <f>IFERROR(VLOOKUP(B1407,Products!A:I,9,FALSE),"")</f>
        <v>80.84</v>
      </c>
      <c r="U1407">
        <f t="shared" si="168"/>
        <v>6</v>
      </c>
      <c r="V1407" t="str">
        <f t="shared" si="169"/>
        <v>Yes</v>
      </c>
      <c r="W1407">
        <f t="shared" si="170"/>
        <v>2004</v>
      </c>
      <c r="X1407">
        <f t="shared" si="171"/>
        <v>5</v>
      </c>
      <c r="Y1407">
        <f>IFERROR(VLOOKUP(B1407,Products!A:I,8,FALSE),"")</f>
        <v>32.33</v>
      </c>
      <c r="Z1407">
        <f t="shared" si="172"/>
        <v>2641.7599999999998</v>
      </c>
      <c r="AA1407">
        <f t="shared" si="173"/>
        <v>115.03247757500775</v>
      </c>
      <c r="AB1407">
        <f t="shared" si="174"/>
        <v>1</v>
      </c>
      <c r="AC1407">
        <f t="shared" si="175"/>
        <v>1413.2199999999998</v>
      </c>
    </row>
    <row r="1408" spans="1:29">
      <c r="A1408">
        <v>10252</v>
      </c>
      <c r="B1408" t="s">
        <v>217</v>
      </c>
      <c r="C1408">
        <v>36</v>
      </c>
      <c r="D1408">
        <v>36.21</v>
      </c>
      <c r="E1408">
        <v>6</v>
      </c>
      <c r="F1408" s="6">
        <f>IFERROR(VLOOKUP(A1408,Orders!A:B,2,FALSE),"")</f>
        <v>38133</v>
      </c>
      <c r="G1408" s="6">
        <f>IFERROR(VLOOKUP(A1408,Orders!A:C,3,FALSE),"")</f>
        <v>38142</v>
      </c>
      <c r="H1408" s="6">
        <f>IFERROR(VLOOKUP(A1408,Orders!A:D,4,FALSE),"")</f>
        <v>38136</v>
      </c>
      <c r="I1408" t="str">
        <f>IFERROR(VLOOKUP(A1408,Orders!A:E,5,FALSE),"")</f>
        <v>Shipped</v>
      </c>
      <c r="J1408">
        <f>IFERROR(VLOOKUP(A1408,Orders!A:G,7,FALSE),"")</f>
        <v>406</v>
      </c>
      <c r="K1408">
        <f>IFERROR(VLOOKUP(J1408,Customers!A:L,12,FALSE),"")</f>
        <v>1337</v>
      </c>
      <c r="L1408">
        <f>IFERROR(VLOOKUP(J1408,Customers!A:M,13,FALSE),"")</f>
        <v>95000</v>
      </c>
      <c r="M1408" t="str">
        <f>IFERROR(VLOOKUP(J1408,Customers!A:H,8,FALSE),"")</f>
        <v>Paris</v>
      </c>
      <c r="N1408">
        <f>IFERROR(VLOOKUP(K1408,Employees!A:F,6,FALSE),"")</f>
        <v>4</v>
      </c>
      <c r="O1408" t="str">
        <f>IFERROR(VLOOKUP(N1408,Offices!A:B,2,FALSE),"")</f>
        <v>Paris</v>
      </c>
      <c r="P1408" s="6">
        <f>IFERROR(VLOOKUP(J1408,Payments!A:C,3,FALSE),"")</f>
        <v>38465</v>
      </c>
      <c r="Q1408">
        <f>IFERROR(VLOOKUP(J1408,Payments!A:D,4,FALSE),"")</f>
        <v>12190.85</v>
      </c>
      <c r="R1408" t="str">
        <f>IFERROR(VLOOKUP(B1408,Products!A:C,3,FALSE),"")</f>
        <v>Motorcycles</v>
      </c>
      <c r="S1408">
        <f>IFERROR(VLOOKUP(B1408,Products!A:G,7,FALSE),"")</f>
        <v>9241</v>
      </c>
      <c r="T1408">
        <f>IFERROR(VLOOKUP(B1408,Products!A:I,9,FALSE),"")</f>
        <v>40.229999999999997</v>
      </c>
      <c r="U1408">
        <f t="shared" si="168"/>
        <v>6</v>
      </c>
      <c r="V1408" t="str">
        <f t="shared" si="169"/>
        <v>Yes</v>
      </c>
      <c r="W1408">
        <f t="shared" si="170"/>
        <v>2004</v>
      </c>
      <c r="X1408">
        <f t="shared" si="171"/>
        <v>5</v>
      </c>
      <c r="Y1408">
        <f>IFERROR(VLOOKUP(B1408,Products!A:I,8,FALSE),"")</f>
        <v>24.14</v>
      </c>
      <c r="Z1408">
        <f t="shared" si="172"/>
        <v>1303.56</v>
      </c>
      <c r="AA1408">
        <f t="shared" si="173"/>
        <v>50</v>
      </c>
      <c r="AB1408">
        <f t="shared" si="174"/>
        <v>0</v>
      </c>
      <c r="AC1408">
        <f t="shared" si="175"/>
        <v>434.52</v>
      </c>
    </row>
    <row r="1409" spans="1:29">
      <c r="A1409">
        <v>10252</v>
      </c>
      <c r="B1409" t="s">
        <v>218</v>
      </c>
      <c r="C1409">
        <v>25</v>
      </c>
      <c r="D1409">
        <v>93.89</v>
      </c>
      <c r="E1409">
        <v>9</v>
      </c>
      <c r="F1409" s="6">
        <f>IFERROR(VLOOKUP(A1409,Orders!A:B,2,FALSE),"")</f>
        <v>38133</v>
      </c>
      <c r="G1409" s="6">
        <f>IFERROR(VLOOKUP(A1409,Orders!A:C,3,FALSE),"")</f>
        <v>38142</v>
      </c>
      <c r="H1409" s="6">
        <f>IFERROR(VLOOKUP(A1409,Orders!A:D,4,FALSE),"")</f>
        <v>38136</v>
      </c>
      <c r="I1409" t="str">
        <f>IFERROR(VLOOKUP(A1409,Orders!A:E,5,FALSE),"")</f>
        <v>Shipped</v>
      </c>
      <c r="J1409">
        <f>IFERROR(VLOOKUP(A1409,Orders!A:G,7,FALSE),"")</f>
        <v>406</v>
      </c>
      <c r="K1409">
        <f>IFERROR(VLOOKUP(J1409,Customers!A:L,12,FALSE),"")</f>
        <v>1337</v>
      </c>
      <c r="L1409">
        <f>IFERROR(VLOOKUP(J1409,Customers!A:M,13,FALSE),"")</f>
        <v>95000</v>
      </c>
      <c r="M1409" t="str">
        <f>IFERROR(VLOOKUP(J1409,Customers!A:H,8,FALSE),"")</f>
        <v>Paris</v>
      </c>
      <c r="N1409">
        <f>IFERROR(VLOOKUP(K1409,Employees!A:F,6,FALSE),"")</f>
        <v>4</v>
      </c>
      <c r="O1409" t="str">
        <f>IFERROR(VLOOKUP(N1409,Offices!A:B,2,FALSE),"")</f>
        <v>Paris</v>
      </c>
      <c r="P1409" s="6">
        <f>IFERROR(VLOOKUP(J1409,Payments!A:C,3,FALSE),"")</f>
        <v>38465</v>
      </c>
      <c r="Q1409">
        <f>IFERROR(VLOOKUP(J1409,Payments!A:D,4,FALSE),"")</f>
        <v>12190.85</v>
      </c>
      <c r="R1409" t="str">
        <f>IFERROR(VLOOKUP(B1409,Products!A:C,3,FALSE),"")</f>
        <v>Motorcycles</v>
      </c>
      <c r="S1409">
        <f>IFERROR(VLOOKUP(B1409,Products!A:G,7,FALSE),"")</f>
        <v>3341</v>
      </c>
      <c r="T1409">
        <f>IFERROR(VLOOKUP(B1409,Products!A:I,9,FALSE),"")</f>
        <v>102.05</v>
      </c>
      <c r="U1409">
        <f t="shared" si="168"/>
        <v>6</v>
      </c>
      <c r="V1409" t="str">
        <f t="shared" si="169"/>
        <v>Yes</v>
      </c>
      <c r="W1409">
        <f t="shared" si="170"/>
        <v>2004</v>
      </c>
      <c r="X1409">
        <f t="shared" si="171"/>
        <v>5</v>
      </c>
      <c r="Y1409">
        <f>IFERROR(VLOOKUP(B1409,Products!A:I,8,FALSE),"")</f>
        <v>56.13</v>
      </c>
      <c r="Z1409">
        <f t="shared" si="172"/>
        <v>2347.25</v>
      </c>
      <c r="AA1409">
        <f t="shared" si="173"/>
        <v>67.272403349367536</v>
      </c>
      <c r="AB1409">
        <f t="shared" si="174"/>
        <v>1</v>
      </c>
      <c r="AC1409">
        <f t="shared" si="175"/>
        <v>944</v>
      </c>
    </row>
    <row r="1410" spans="1:29">
      <c r="A1410">
        <v>10252</v>
      </c>
      <c r="B1410" t="s">
        <v>219</v>
      </c>
      <c r="C1410">
        <v>48</v>
      </c>
      <c r="D1410">
        <v>72.41</v>
      </c>
      <c r="E1410">
        <v>7</v>
      </c>
      <c r="F1410" s="6">
        <f>IFERROR(VLOOKUP(A1410,Orders!A:B,2,FALSE),"")</f>
        <v>38133</v>
      </c>
      <c r="G1410" s="6">
        <f>IFERROR(VLOOKUP(A1410,Orders!A:C,3,FALSE),"")</f>
        <v>38142</v>
      </c>
      <c r="H1410" s="6">
        <f>IFERROR(VLOOKUP(A1410,Orders!A:D,4,FALSE),"")</f>
        <v>38136</v>
      </c>
      <c r="I1410" t="str">
        <f>IFERROR(VLOOKUP(A1410,Orders!A:E,5,FALSE),"")</f>
        <v>Shipped</v>
      </c>
      <c r="J1410">
        <f>IFERROR(VLOOKUP(A1410,Orders!A:G,7,FALSE),"")</f>
        <v>406</v>
      </c>
      <c r="K1410">
        <f>IFERROR(VLOOKUP(J1410,Customers!A:L,12,FALSE),"")</f>
        <v>1337</v>
      </c>
      <c r="L1410">
        <f>IFERROR(VLOOKUP(J1410,Customers!A:M,13,FALSE),"")</f>
        <v>95000</v>
      </c>
      <c r="M1410" t="str">
        <f>IFERROR(VLOOKUP(J1410,Customers!A:H,8,FALSE),"")</f>
        <v>Paris</v>
      </c>
      <c r="N1410">
        <f>IFERROR(VLOOKUP(K1410,Employees!A:F,6,FALSE),"")</f>
        <v>4</v>
      </c>
      <c r="O1410" t="str">
        <f>IFERROR(VLOOKUP(N1410,Offices!A:B,2,FALSE),"")</f>
        <v>Paris</v>
      </c>
      <c r="P1410" s="6">
        <f>IFERROR(VLOOKUP(J1410,Payments!A:C,3,FALSE),"")</f>
        <v>38465</v>
      </c>
      <c r="Q1410">
        <f>IFERROR(VLOOKUP(J1410,Payments!A:D,4,FALSE),"")</f>
        <v>12190.85</v>
      </c>
      <c r="R1410" t="str">
        <f>IFERROR(VLOOKUP(B1410,Products!A:C,3,FALSE),"")</f>
        <v>Motorcycles</v>
      </c>
      <c r="S1410">
        <f>IFERROR(VLOOKUP(B1410,Products!A:G,7,FALSE),"")</f>
        <v>600</v>
      </c>
      <c r="T1410">
        <f>IFERROR(VLOOKUP(B1410,Products!A:I,9,FALSE),"")</f>
        <v>81.36</v>
      </c>
      <c r="U1410">
        <f t="shared" ref="U1410:U1473" si="176">G1410-H1410</f>
        <v>6</v>
      </c>
      <c r="V1410" t="str">
        <f t="shared" ref="V1410:V1473" si="177">IF(OR(I1410="Shipped",I1410="Resolved"),IF(U1410&lt;=6,"Yes","No"),"")</f>
        <v>Yes</v>
      </c>
      <c r="W1410">
        <f t="shared" ref="W1410:W1473" si="178">YEAR(F1410)</f>
        <v>2004</v>
      </c>
      <c r="X1410">
        <f t="shared" ref="X1410:X1473" si="179">MONTH(F1410)</f>
        <v>5</v>
      </c>
      <c r="Y1410">
        <f>IFERROR(VLOOKUP(B1410,Products!A:I,8,FALSE),"")</f>
        <v>34.17</v>
      </c>
      <c r="Z1410">
        <f t="shared" ref="Z1410:Z1473" si="180">C1410*D1410</f>
        <v>3475.68</v>
      </c>
      <c r="AA1410">
        <f t="shared" ref="AA1410:AA1473" si="181">((D1410-Y1410)/Y1410)*100</f>
        <v>111.91103306994437</v>
      </c>
      <c r="AB1410">
        <f t="shared" ref="AB1410:AB1473" si="182">IF(AA1410&gt;=67, 1,0)</f>
        <v>1</v>
      </c>
      <c r="AC1410">
        <f t="shared" ref="AC1410:AC1473" si="183">C1410*(D1410-Y1410)</f>
        <v>1835.5199999999998</v>
      </c>
    </row>
    <row r="1411" spans="1:29">
      <c r="A1411">
        <v>10253</v>
      </c>
      <c r="B1411" t="s">
        <v>204</v>
      </c>
      <c r="C1411">
        <v>24</v>
      </c>
      <c r="D1411">
        <v>157.6</v>
      </c>
      <c r="E1411">
        <v>13</v>
      </c>
      <c r="F1411" s="6">
        <f>IFERROR(VLOOKUP(A1411,Orders!A:B,2,FALSE),"")</f>
        <v>38139</v>
      </c>
      <c r="G1411" s="6">
        <f>IFERROR(VLOOKUP(A1411,Orders!A:C,3,FALSE),"")</f>
        <v>38147</v>
      </c>
      <c r="H1411" s="6">
        <f>IFERROR(VLOOKUP(A1411,Orders!A:D,4,FALSE),"")</f>
        <v>38140</v>
      </c>
      <c r="I1411" t="str">
        <f>IFERROR(VLOOKUP(A1411,Orders!A:E,5,FALSE),"")</f>
        <v>Cancelled</v>
      </c>
      <c r="J1411">
        <f>IFERROR(VLOOKUP(A1411,Orders!A:G,7,FALSE),"")</f>
        <v>201</v>
      </c>
      <c r="K1411">
        <f>IFERROR(VLOOKUP(J1411,Customers!A:L,12,FALSE),"")</f>
        <v>1501</v>
      </c>
      <c r="L1411">
        <f>IFERROR(VLOOKUP(J1411,Customers!A:M,13,FALSE),"")</f>
        <v>92700</v>
      </c>
      <c r="M1411" t="str">
        <f>IFERROR(VLOOKUP(J1411,Customers!A:H,8,FALSE),"")</f>
        <v>Liverpool</v>
      </c>
      <c r="N1411">
        <f>IFERROR(VLOOKUP(K1411,Employees!A:F,6,FALSE),"")</f>
        <v>7</v>
      </c>
      <c r="O1411" t="str">
        <f>IFERROR(VLOOKUP(N1411,Offices!A:B,2,FALSE),"")</f>
        <v>London</v>
      </c>
      <c r="P1411" s="6">
        <f>IFERROR(VLOOKUP(J1411,Payments!A:C,3,FALSE),"")</f>
        <v>37914</v>
      </c>
      <c r="Q1411">
        <f>IFERROR(VLOOKUP(J1411,Payments!A:D,4,FALSE),"")</f>
        <v>23908.240000000002</v>
      </c>
      <c r="R1411" t="str">
        <f>IFERROR(VLOOKUP(B1411,Products!A:C,3,FALSE),"")</f>
        <v>Classic Cars</v>
      </c>
      <c r="S1411">
        <f>IFERROR(VLOOKUP(B1411,Products!A:G,7,FALSE),"")</f>
        <v>68</v>
      </c>
      <c r="T1411">
        <f>IFERROR(VLOOKUP(B1411,Products!A:I,9,FALSE),"")</f>
        <v>194.57</v>
      </c>
      <c r="U1411">
        <f t="shared" si="176"/>
        <v>7</v>
      </c>
      <c r="V1411" t="str">
        <f t="shared" si="177"/>
        <v/>
      </c>
      <c r="W1411">
        <f t="shared" si="178"/>
        <v>2004</v>
      </c>
      <c r="X1411">
        <f t="shared" si="179"/>
        <v>6</v>
      </c>
      <c r="Y1411">
        <f>IFERROR(VLOOKUP(B1411,Products!A:I,8,FALSE),"")</f>
        <v>95.34</v>
      </c>
      <c r="Z1411">
        <f t="shared" si="180"/>
        <v>3782.3999999999996</v>
      </c>
      <c r="AA1411">
        <f t="shared" si="181"/>
        <v>65.303125655548556</v>
      </c>
      <c r="AB1411">
        <f t="shared" si="182"/>
        <v>0</v>
      </c>
      <c r="AC1411">
        <f t="shared" si="183"/>
        <v>1494.2399999999998</v>
      </c>
    </row>
    <row r="1412" spans="1:29">
      <c r="A1412">
        <v>10253</v>
      </c>
      <c r="B1412" t="s">
        <v>205</v>
      </c>
      <c r="C1412">
        <v>22</v>
      </c>
      <c r="D1412">
        <v>102.17</v>
      </c>
      <c r="E1412">
        <v>11</v>
      </c>
      <c r="F1412" s="6">
        <f>IFERROR(VLOOKUP(A1412,Orders!A:B,2,FALSE),"")</f>
        <v>38139</v>
      </c>
      <c r="G1412" s="6">
        <f>IFERROR(VLOOKUP(A1412,Orders!A:C,3,FALSE),"")</f>
        <v>38147</v>
      </c>
      <c r="H1412" s="6">
        <f>IFERROR(VLOOKUP(A1412,Orders!A:D,4,FALSE),"")</f>
        <v>38140</v>
      </c>
      <c r="I1412" t="str">
        <f>IFERROR(VLOOKUP(A1412,Orders!A:E,5,FALSE),"")</f>
        <v>Cancelled</v>
      </c>
      <c r="J1412">
        <f>IFERROR(VLOOKUP(A1412,Orders!A:G,7,FALSE),"")</f>
        <v>201</v>
      </c>
      <c r="K1412">
        <f>IFERROR(VLOOKUP(J1412,Customers!A:L,12,FALSE),"")</f>
        <v>1501</v>
      </c>
      <c r="L1412">
        <f>IFERROR(VLOOKUP(J1412,Customers!A:M,13,FALSE),"")</f>
        <v>92700</v>
      </c>
      <c r="M1412" t="str">
        <f>IFERROR(VLOOKUP(J1412,Customers!A:H,8,FALSE),"")</f>
        <v>Liverpool</v>
      </c>
      <c r="N1412">
        <f>IFERROR(VLOOKUP(K1412,Employees!A:F,6,FALSE),"")</f>
        <v>7</v>
      </c>
      <c r="O1412" t="str">
        <f>IFERROR(VLOOKUP(N1412,Offices!A:B,2,FALSE),"")</f>
        <v>London</v>
      </c>
      <c r="P1412" s="6">
        <f>IFERROR(VLOOKUP(J1412,Payments!A:C,3,FALSE),"")</f>
        <v>37914</v>
      </c>
      <c r="Q1412">
        <f>IFERROR(VLOOKUP(J1412,Payments!A:D,4,FALSE),"")</f>
        <v>23908.240000000002</v>
      </c>
      <c r="R1412" t="str">
        <f>IFERROR(VLOOKUP(B1412,Products!A:C,3,FALSE),"")</f>
        <v>Classic Cars</v>
      </c>
      <c r="S1412">
        <f>IFERROR(VLOOKUP(B1412,Products!A:G,7,FALSE),"")</f>
        <v>9123</v>
      </c>
      <c r="T1412">
        <f>IFERROR(VLOOKUP(B1412,Products!A:I,9,FALSE),"")</f>
        <v>117.44</v>
      </c>
      <c r="U1412">
        <f t="shared" si="176"/>
        <v>7</v>
      </c>
      <c r="V1412" t="str">
        <f t="shared" si="177"/>
        <v/>
      </c>
      <c r="W1412">
        <f t="shared" si="178"/>
        <v>2004</v>
      </c>
      <c r="X1412">
        <f t="shared" si="179"/>
        <v>6</v>
      </c>
      <c r="Y1412">
        <f>IFERROR(VLOOKUP(B1412,Products!A:I,8,FALSE),"")</f>
        <v>75.16</v>
      </c>
      <c r="Z1412">
        <f t="shared" si="180"/>
        <v>2247.7400000000002</v>
      </c>
      <c r="AA1412">
        <f t="shared" si="181"/>
        <v>35.936668440659936</v>
      </c>
      <c r="AB1412">
        <f t="shared" si="182"/>
        <v>0</v>
      </c>
      <c r="AC1412">
        <f t="shared" si="183"/>
        <v>594.22000000000014</v>
      </c>
    </row>
    <row r="1413" spans="1:29">
      <c r="A1413">
        <v>10253</v>
      </c>
      <c r="B1413" t="s">
        <v>206</v>
      </c>
      <c r="C1413">
        <v>25</v>
      </c>
      <c r="D1413">
        <v>67.03</v>
      </c>
      <c r="E1413">
        <v>14</v>
      </c>
      <c r="F1413" s="6">
        <f>IFERROR(VLOOKUP(A1413,Orders!A:B,2,FALSE),"")</f>
        <v>38139</v>
      </c>
      <c r="G1413" s="6">
        <f>IFERROR(VLOOKUP(A1413,Orders!A:C,3,FALSE),"")</f>
        <v>38147</v>
      </c>
      <c r="H1413" s="6">
        <f>IFERROR(VLOOKUP(A1413,Orders!A:D,4,FALSE),"")</f>
        <v>38140</v>
      </c>
      <c r="I1413" t="str">
        <f>IFERROR(VLOOKUP(A1413,Orders!A:E,5,FALSE),"")</f>
        <v>Cancelled</v>
      </c>
      <c r="J1413">
        <f>IFERROR(VLOOKUP(A1413,Orders!A:G,7,FALSE),"")</f>
        <v>201</v>
      </c>
      <c r="K1413">
        <f>IFERROR(VLOOKUP(J1413,Customers!A:L,12,FALSE),"")</f>
        <v>1501</v>
      </c>
      <c r="L1413">
        <f>IFERROR(VLOOKUP(J1413,Customers!A:M,13,FALSE),"")</f>
        <v>92700</v>
      </c>
      <c r="M1413" t="str">
        <f>IFERROR(VLOOKUP(J1413,Customers!A:H,8,FALSE),"")</f>
        <v>Liverpool</v>
      </c>
      <c r="N1413">
        <f>IFERROR(VLOOKUP(K1413,Employees!A:F,6,FALSE),"")</f>
        <v>7</v>
      </c>
      <c r="O1413" t="str">
        <f>IFERROR(VLOOKUP(N1413,Offices!A:B,2,FALSE),"")</f>
        <v>London</v>
      </c>
      <c r="P1413" s="6">
        <f>IFERROR(VLOOKUP(J1413,Payments!A:C,3,FALSE),"")</f>
        <v>37914</v>
      </c>
      <c r="Q1413">
        <f>IFERROR(VLOOKUP(J1413,Payments!A:D,4,FALSE),"")</f>
        <v>23908.240000000002</v>
      </c>
      <c r="R1413" t="str">
        <f>IFERROR(VLOOKUP(B1413,Products!A:C,3,FALSE),"")</f>
        <v>Classic Cars</v>
      </c>
      <c r="S1413">
        <f>IFERROR(VLOOKUP(B1413,Products!A:G,7,FALSE),"")</f>
        <v>5663</v>
      </c>
      <c r="T1413">
        <f>IFERROR(VLOOKUP(B1413,Products!A:I,9,FALSE),"")</f>
        <v>79.8</v>
      </c>
      <c r="U1413">
        <f t="shared" si="176"/>
        <v>7</v>
      </c>
      <c r="V1413" t="str">
        <f t="shared" si="177"/>
        <v/>
      </c>
      <c r="W1413">
        <f t="shared" si="178"/>
        <v>2004</v>
      </c>
      <c r="X1413">
        <f t="shared" si="179"/>
        <v>6</v>
      </c>
      <c r="Y1413">
        <f>IFERROR(VLOOKUP(B1413,Products!A:I,8,FALSE),"")</f>
        <v>31.92</v>
      </c>
      <c r="Z1413">
        <f t="shared" si="180"/>
        <v>1675.75</v>
      </c>
      <c r="AA1413">
        <f t="shared" si="181"/>
        <v>109.99373433583959</v>
      </c>
      <c r="AB1413">
        <f t="shared" si="182"/>
        <v>1</v>
      </c>
      <c r="AC1413">
        <f t="shared" si="183"/>
        <v>877.75</v>
      </c>
    </row>
    <row r="1414" spans="1:29">
      <c r="A1414">
        <v>10253</v>
      </c>
      <c r="B1414" t="s">
        <v>207</v>
      </c>
      <c r="C1414">
        <v>41</v>
      </c>
      <c r="D1414">
        <v>109.4</v>
      </c>
      <c r="E1414">
        <v>10</v>
      </c>
      <c r="F1414" s="6">
        <f>IFERROR(VLOOKUP(A1414,Orders!A:B,2,FALSE),"")</f>
        <v>38139</v>
      </c>
      <c r="G1414" s="6">
        <f>IFERROR(VLOOKUP(A1414,Orders!A:C,3,FALSE),"")</f>
        <v>38147</v>
      </c>
      <c r="H1414" s="6">
        <f>IFERROR(VLOOKUP(A1414,Orders!A:D,4,FALSE),"")</f>
        <v>38140</v>
      </c>
      <c r="I1414" t="str">
        <f>IFERROR(VLOOKUP(A1414,Orders!A:E,5,FALSE),"")</f>
        <v>Cancelled</v>
      </c>
      <c r="J1414">
        <f>IFERROR(VLOOKUP(A1414,Orders!A:G,7,FALSE),"")</f>
        <v>201</v>
      </c>
      <c r="K1414">
        <f>IFERROR(VLOOKUP(J1414,Customers!A:L,12,FALSE),"")</f>
        <v>1501</v>
      </c>
      <c r="L1414">
        <f>IFERROR(VLOOKUP(J1414,Customers!A:M,13,FALSE),"")</f>
        <v>92700</v>
      </c>
      <c r="M1414" t="str">
        <f>IFERROR(VLOOKUP(J1414,Customers!A:H,8,FALSE),"")</f>
        <v>Liverpool</v>
      </c>
      <c r="N1414">
        <f>IFERROR(VLOOKUP(K1414,Employees!A:F,6,FALSE),"")</f>
        <v>7</v>
      </c>
      <c r="O1414" t="str">
        <f>IFERROR(VLOOKUP(N1414,Offices!A:B,2,FALSE),"")</f>
        <v>London</v>
      </c>
      <c r="P1414" s="6">
        <f>IFERROR(VLOOKUP(J1414,Payments!A:C,3,FALSE),"")</f>
        <v>37914</v>
      </c>
      <c r="Q1414">
        <f>IFERROR(VLOOKUP(J1414,Payments!A:D,4,FALSE),"")</f>
        <v>23908.240000000002</v>
      </c>
      <c r="R1414" t="str">
        <f>IFERROR(VLOOKUP(B1414,Products!A:C,3,FALSE),"")</f>
        <v>Classic Cars</v>
      </c>
      <c r="S1414">
        <f>IFERROR(VLOOKUP(B1414,Products!A:G,7,FALSE),"")</f>
        <v>7323</v>
      </c>
      <c r="T1414">
        <f>IFERROR(VLOOKUP(B1414,Products!A:I,9,FALSE),"")</f>
        <v>115.16</v>
      </c>
      <c r="U1414">
        <f t="shared" si="176"/>
        <v>7</v>
      </c>
      <c r="V1414" t="str">
        <f t="shared" si="177"/>
        <v/>
      </c>
      <c r="W1414">
        <f t="shared" si="178"/>
        <v>2004</v>
      </c>
      <c r="X1414">
        <f t="shared" si="179"/>
        <v>6</v>
      </c>
      <c r="Y1414">
        <f>IFERROR(VLOOKUP(B1414,Products!A:I,8,FALSE),"")</f>
        <v>58.73</v>
      </c>
      <c r="Z1414">
        <f t="shared" si="180"/>
        <v>4485.4000000000005</v>
      </c>
      <c r="AA1414">
        <f t="shared" si="181"/>
        <v>86.276179124808465</v>
      </c>
      <c r="AB1414">
        <f t="shared" si="182"/>
        <v>1</v>
      </c>
      <c r="AC1414">
        <f t="shared" si="183"/>
        <v>2077.4700000000003</v>
      </c>
    </row>
    <row r="1415" spans="1:29">
      <c r="A1415">
        <v>10253</v>
      </c>
      <c r="B1415" t="s">
        <v>220</v>
      </c>
      <c r="C1415">
        <v>26</v>
      </c>
      <c r="D1415">
        <v>130.22</v>
      </c>
      <c r="E1415">
        <v>5</v>
      </c>
      <c r="F1415" s="6">
        <f>IFERROR(VLOOKUP(A1415,Orders!A:B,2,FALSE),"")</f>
        <v>38139</v>
      </c>
      <c r="G1415" s="6">
        <f>IFERROR(VLOOKUP(A1415,Orders!A:C,3,FALSE),"")</f>
        <v>38147</v>
      </c>
      <c r="H1415" s="6">
        <f>IFERROR(VLOOKUP(A1415,Orders!A:D,4,FALSE),"")</f>
        <v>38140</v>
      </c>
      <c r="I1415" t="str">
        <f>IFERROR(VLOOKUP(A1415,Orders!A:E,5,FALSE),"")</f>
        <v>Cancelled</v>
      </c>
      <c r="J1415">
        <f>IFERROR(VLOOKUP(A1415,Orders!A:G,7,FALSE),"")</f>
        <v>201</v>
      </c>
      <c r="K1415">
        <f>IFERROR(VLOOKUP(J1415,Customers!A:L,12,FALSE),"")</f>
        <v>1501</v>
      </c>
      <c r="L1415">
        <f>IFERROR(VLOOKUP(J1415,Customers!A:M,13,FALSE),"")</f>
        <v>92700</v>
      </c>
      <c r="M1415" t="str">
        <f>IFERROR(VLOOKUP(J1415,Customers!A:H,8,FALSE),"")</f>
        <v>Liverpool</v>
      </c>
      <c r="N1415">
        <f>IFERROR(VLOOKUP(K1415,Employees!A:F,6,FALSE),"")</f>
        <v>7</v>
      </c>
      <c r="O1415" t="str">
        <f>IFERROR(VLOOKUP(N1415,Offices!A:B,2,FALSE),"")</f>
        <v>London</v>
      </c>
      <c r="P1415" s="6">
        <f>IFERROR(VLOOKUP(J1415,Payments!A:C,3,FALSE),"")</f>
        <v>37914</v>
      </c>
      <c r="Q1415">
        <f>IFERROR(VLOOKUP(J1415,Payments!A:D,4,FALSE),"")</f>
        <v>23908.240000000002</v>
      </c>
      <c r="R1415" t="str">
        <f>IFERROR(VLOOKUP(B1415,Products!A:C,3,FALSE),"")</f>
        <v>Classic Cars</v>
      </c>
      <c r="S1415">
        <f>IFERROR(VLOOKUP(B1415,Products!A:G,7,FALSE),"")</f>
        <v>3975</v>
      </c>
      <c r="T1415">
        <f>IFERROR(VLOOKUP(B1415,Products!A:I,9,FALSE),"")</f>
        <v>141.54</v>
      </c>
      <c r="U1415">
        <f t="shared" si="176"/>
        <v>7</v>
      </c>
      <c r="V1415" t="str">
        <f t="shared" si="177"/>
        <v/>
      </c>
      <c r="W1415">
        <f t="shared" si="178"/>
        <v>2004</v>
      </c>
      <c r="X1415">
        <f t="shared" si="179"/>
        <v>6</v>
      </c>
      <c r="Y1415">
        <f>IFERROR(VLOOKUP(B1415,Products!A:I,8,FALSE),"")</f>
        <v>83.51</v>
      </c>
      <c r="Z1415">
        <f t="shared" si="180"/>
        <v>3385.72</v>
      </c>
      <c r="AA1415">
        <f t="shared" si="181"/>
        <v>55.933421147167991</v>
      </c>
      <c r="AB1415">
        <f t="shared" si="182"/>
        <v>0</v>
      </c>
      <c r="AC1415">
        <f t="shared" si="183"/>
        <v>1214.4599999999998</v>
      </c>
    </row>
    <row r="1416" spans="1:29">
      <c r="A1416">
        <v>10253</v>
      </c>
      <c r="B1416" t="s">
        <v>225</v>
      </c>
      <c r="C1416">
        <v>24</v>
      </c>
      <c r="D1416">
        <v>103.29</v>
      </c>
      <c r="E1416">
        <v>1</v>
      </c>
      <c r="F1416" s="6">
        <f>IFERROR(VLOOKUP(A1416,Orders!A:B,2,FALSE),"")</f>
        <v>38139</v>
      </c>
      <c r="G1416" s="6">
        <f>IFERROR(VLOOKUP(A1416,Orders!A:C,3,FALSE),"")</f>
        <v>38147</v>
      </c>
      <c r="H1416" s="6">
        <f>IFERROR(VLOOKUP(A1416,Orders!A:D,4,FALSE),"")</f>
        <v>38140</v>
      </c>
      <c r="I1416" t="str">
        <f>IFERROR(VLOOKUP(A1416,Orders!A:E,5,FALSE),"")</f>
        <v>Cancelled</v>
      </c>
      <c r="J1416">
        <f>IFERROR(VLOOKUP(A1416,Orders!A:G,7,FALSE),"")</f>
        <v>201</v>
      </c>
      <c r="K1416">
        <f>IFERROR(VLOOKUP(J1416,Customers!A:L,12,FALSE),"")</f>
        <v>1501</v>
      </c>
      <c r="L1416">
        <f>IFERROR(VLOOKUP(J1416,Customers!A:M,13,FALSE),"")</f>
        <v>92700</v>
      </c>
      <c r="M1416" t="str">
        <f>IFERROR(VLOOKUP(J1416,Customers!A:H,8,FALSE),"")</f>
        <v>Liverpool</v>
      </c>
      <c r="N1416">
        <f>IFERROR(VLOOKUP(K1416,Employees!A:F,6,FALSE),"")</f>
        <v>7</v>
      </c>
      <c r="O1416" t="str">
        <f>IFERROR(VLOOKUP(N1416,Offices!A:B,2,FALSE),"")</f>
        <v>London</v>
      </c>
      <c r="P1416" s="6">
        <f>IFERROR(VLOOKUP(J1416,Payments!A:C,3,FALSE),"")</f>
        <v>37914</v>
      </c>
      <c r="Q1416">
        <f>IFERROR(VLOOKUP(J1416,Payments!A:D,4,FALSE),"")</f>
        <v>23908.240000000002</v>
      </c>
      <c r="R1416" t="str">
        <f>IFERROR(VLOOKUP(B1416,Products!A:C,3,FALSE),"")</f>
        <v>Classic Cars</v>
      </c>
      <c r="S1416">
        <f>IFERROR(VLOOKUP(B1416,Products!A:G,7,FALSE),"")</f>
        <v>9042</v>
      </c>
      <c r="T1416">
        <f>IFERROR(VLOOKUP(B1416,Products!A:I,9,FALSE),"")</f>
        <v>124.44</v>
      </c>
      <c r="U1416">
        <f t="shared" si="176"/>
        <v>7</v>
      </c>
      <c r="V1416" t="str">
        <f t="shared" si="177"/>
        <v/>
      </c>
      <c r="W1416">
        <f t="shared" si="178"/>
        <v>2004</v>
      </c>
      <c r="X1416">
        <f t="shared" si="179"/>
        <v>6</v>
      </c>
      <c r="Y1416">
        <f>IFERROR(VLOOKUP(B1416,Products!A:I,8,FALSE),"")</f>
        <v>65.959999999999994</v>
      </c>
      <c r="Z1416">
        <f t="shared" si="180"/>
        <v>2478.96</v>
      </c>
      <c r="AA1416">
        <f t="shared" si="181"/>
        <v>56.594906003638592</v>
      </c>
      <c r="AB1416">
        <f t="shared" si="182"/>
        <v>0</v>
      </c>
      <c r="AC1416">
        <f t="shared" si="183"/>
        <v>895.9200000000003</v>
      </c>
    </row>
    <row r="1417" spans="1:29">
      <c r="A1417">
        <v>10253</v>
      </c>
      <c r="B1417" t="s">
        <v>208</v>
      </c>
      <c r="C1417">
        <v>23</v>
      </c>
      <c r="D1417">
        <v>67.760000000000005</v>
      </c>
      <c r="E1417">
        <v>9</v>
      </c>
      <c r="F1417" s="6">
        <f>IFERROR(VLOOKUP(A1417,Orders!A:B,2,FALSE),"")</f>
        <v>38139</v>
      </c>
      <c r="G1417" s="6">
        <f>IFERROR(VLOOKUP(A1417,Orders!A:C,3,FALSE),"")</f>
        <v>38147</v>
      </c>
      <c r="H1417" s="6">
        <f>IFERROR(VLOOKUP(A1417,Orders!A:D,4,FALSE),"")</f>
        <v>38140</v>
      </c>
      <c r="I1417" t="str">
        <f>IFERROR(VLOOKUP(A1417,Orders!A:E,5,FALSE),"")</f>
        <v>Cancelled</v>
      </c>
      <c r="J1417">
        <f>IFERROR(VLOOKUP(A1417,Orders!A:G,7,FALSE),"")</f>
        <v>201</v>
      </c>
      <c r="K1417">
        <f>IFERROR(VLOOKUP(J1417,Customers!A:L,12,FALSE),"")</f>
        <v>1501</v>
      </c>
      <c r="L1417">
        <f>IFERROR(VLOOKUP(J1417,Customers!A:M,13,FALSE),"")</f>
        <v>92700</v>
      </c>
      <c r="M1417" t="str">
        <f>IFERROR(VLOOKUP(J1417,Customers!A:H,8,FALSE),"")</f>
        <v>Liverpool</v>
      </c>
      <c r="N1417">
        <f>IFERROR(VLOOKUP(K1417,Employees!A:F,6,FALSE),"")</f>
        <v>7</v>
      </c>
      <c r="O1417" t="str">
        <f>IFERROR(VLOOKUP(N1417,Offices!A:B,2,FALSE),"")</f>
        <v>London</v>
      </c>
      <c r="P1417" s="6">
        <f>IFERROR(VLOOKUP(J1417,Payments!A:C,3,FALSE),"")</f>
        <v>37914</v>
      </c>
      <c r="Q1417">
        <f>IFERROR(VLOOKUP(J1417,Payments!A:D,4,FALSE),"")</f>
        <v>23908.240000000002</v>
      </c>
      <c r="R1417" t="str">
        <f>IFERROR(VLOOKUP(B1417,Products!A:C,3,FALSE),"")</f>
        <v>Classic Cars</v>
      </c>
      <c r="S1417">
        <f>IFERROR(VLOOKUP(B1417,Products!A:G,7,FALSE),"")</f>
        <v>8826</v>
      </c>
      <c r="T1417">
        <f>IFERROR(VLOOKUP(B1417,Products!A:I,9,FALSE),"")</f>
        <v>77</v>
      </c>
      <c r="U1417">
        <f t="shared" si="176"/>
        <v>7</v>
      </c>
      <c r="V1417" t="str">
        <f t="shared" si="177"/>
        <v/>
      </c>
      <c r="W1417">
        <f t="shared" si="178"/>
        <v>2004</v>
      </c>
      <c r="X1417">
        <f t="shared" si="179"/>
        <v>6</v>
      </c>
      <c r="Y1417">
        <f>IFERROR(VLOOKUP(B1417,Products!A:I,8,FALSE),"")</f>
        <v>53.9</v>
      </c>
      <c r="Z1417">
        <f t="shared" si="180"/>
        <v>1558.48</v>
      </c>
      <c r="AA1417">
        <f t="shared" si="181"/>
        <v>25.71428571428573</v>
      </c>
      <c r="AB1417">
        <f t="shared" si="182"/>
        <v>0</v>
      </c>
      <c r="AC1417">
        <f t="shared" si="183"/>
        <v>318.78000000000014</v>
      </c>
    </row>
    <row r="1418" spans="1:29">
      <c r="A1418">
        <v>10253</v>
      </c>
      <c r="B1418" t="s">
        <v>221</v>
      </c>
      <c r="C1418">
        <v>33</v>
      </c>
      <c r="D1418">
        <v>130.87</v>
      </c>
      <c r="E1418">
        <v>4</v>
      </c>
      <c r="F1418" s="6">
        <f>IFERROR(VLOOKUP(A1418,Orders!A:B,2,FALSE),"")</f>
        <v>38139</v>
      </c>
      <c r="G1418" s="6">
        <f>IFERROR(VLOOKUP(A1418,Orders!A:C,3,FALSE),"")</f>
        <v>38147</v>
      </c>
      <c r="H1418" s="6">
        <f>IFERROR(VLOOKUP(A1418,Orders!A:D,4,FALSE),"")</f>
        <v>38140</v>
      </c>
      <c r="I1418" t="str">
        <f>IFERROR(VLOOKUP(A1418,Orders!A:E,5,FALSE),"")</f>
        <v>Cancelled</v>
      </c>
      <c r="J1418">
        <f>IFERROR(VLOOKUP(A1418,Orders!A:G,7,FALSE),"")</f>
        <v>201</v>
      </c>
      <c r="K1418">
        <f>IFERROR(VLOOKUP(J1418,Customers!A:L,12,FALSE),"")</f>
        <v>1501</v>
      </c>
      <c r="L1418">
        <f>IFERROR(VLOOKUP(J1418,Customers!A:M,13,FALSE),"")</f>
        <v>92700</v>
      </c>
      <c r="M1418" t="str">
        <f>IFERROR(VLOOKUP(J1418,Customers!A:H,8,FALSE),"")</f>
        <v>Liverpool</v>
      </c>
      <c r="N1418">
        <f>IFERROR(VLOOKUP(K1418,Employees!A:F,6,FALSE),"")</f>
        <v>7</v>
      </c>
      <c r="O1418" t="str">
        <f>IFERROR(VLOOKUP(N1418,Offices!A:B,2,FALSE),"")</f>
        <v>London</v>
      </c>
      <c r="P1418" s="6">
        <f>IFERROR(VLOOKUP(J1418,Payments!A:C,3,FALSE),"")</f>
        <v>37914</v>
      </c>
      <c r="Q1418">
        <f>IFERROR(VLOOKUP(J1418,Payments!A:D,4,FALSE),"")</f>
        <v>23908.240000000002</v>
      </c>
      <c r="R1418" t="str">
        <f>IFERROR(VLOOKUP(B1418,Products!A:C,3,FALSE),"")</f>
        <v>Classic Cars</v>
      </c>
      <c r="S1418">
        <f>IFERROR(VLOOKUP(B1418,Products!A:G,7,FALSE),"")</f>
        <v>9772</v>
      </c>
      <c r="T1418">
        <f>IFERROR(VLOOKUP(B1418,Products!A:I,9,FALSE),"")</f>
        <v>142.25</v>
      </c>
      <c r="U1418">
        <f t="shared" si="176"/>
        <v>7</v>
      </c>
      <c r="V1418" t="str">
        <f t="shared" si="177"/>
        <v/>
      </c>
      <c r="W1418">
        <f t="shared" si="178"/>
        <v>2004</v>
      </c>
      <c r="X1418">
        <f t="shared" si="179"/>
        <v>6</v>
      </c>
      <c r="Y1418">
        <f>IFERROR(VLOOKUP(B1418,Products!A:I,8,FALSE),"")</f>
        <v>93.89</v>
      </c>
      <c r="Z1418">
        <f t="shared" si="180"/>
        <v>4318.71</v>
      </c>
      <c r="AA1418">
        <f t="shared" si="181"/>
        <v>39.386516135903719</v>
      </c>
      <c r="AB1418">
        <f t="shared" si="182"/>
        <v>0</v>
      </c>
      <c r="AC1418">
        <f t="shared" si="183"/>
        <v>1220.3400000000001</v>
      </c>
    </row>
    <row r="1419" spans="1:29">
      <c r="A1419">
        <v>10253</v>
      </c>
      <c r="B1419" t="s">
        <v>222</v>
      </c>
      <c r="C1419">
        <v>37</v>
      </c>
      <c r="D1419">
        <v>114.84</v>
      </c>
      <c r="E1419">
        <v>2</v>
      </c>
      <c r="F1419" s="6">
        <f>IFERROR(VLOOKUP(A1419,Orders!A:B,2,FALSE),"")</f>
        <v>38139</v>
      </c>
      <c r="G1419" s="6">
        <f>IFERROR(VLOOKUP(A1419,Orders!A:C,3,FALSE),"")</f>
        <v>38147</v>
      </c>
      <c r="H1419" s="6">
        <f>IFERROR(VLOOKUP(A1419,Orders!A:D,4,FALSE),"")</f>
        <v>38140</v>
      </c>
      <c r="I1419" t="str">
        <f>IFERROR(VLOOKUP(A1419,Orders!A:E,5,FALSE),"")</f>
        <v>Cancelled</v>
      </c>
      <c r="J1419">
        <f>IFERROR(VLOOKUP(A1419,Orders!A:G,7,FALSE),"")</f>
        <v>201</v>
      </c>
      <c r="K1419">
        <f>IFERROR(VLOOKUP(J1419,Customers!A:L,12,FALSE),"")</f>
        <v>1501</v>
      </c>
      <c r="L1419">
        <f>IFERROR(VLOOKUP(J1419,Customers!A:M,13,FALSE),"")</f>
        <v>92700</v>
      </c>
      <c r="M1419" t="str">
        <f>IFERROR(VLOOKUP(J1419,Customers!A:H,8,FALSE),"")</f>
        <v>Liverpool</v>
      </c>
      <c r="N1419">
        <f>IFERROR(VLOOKUP(K1419,Employees!A:F,6,FALSE),"")</f>
        <v>7</v>
      </c>
      <c r="O1419" t="str">
        <f>IFERROR(VLOOKUP(N1419,Offices!A:B,2,FALSE),"")</f>
        <v>London</v>
      </c>
      <c r="P1419" s="6">
        <f>IFERROR(VLOOKUP(J1419,Payments!A:C,3,FALSE),"")</f>
        <v>37914</v>
      </c>
      <c r="Q1419">
        <f>IFERROR(VLOOKUP(J1419,Payments!A:D,4,FALSE),"")</f>
        <v>23908.240000000002</v>
      </c>
      <c r="R1419" t="str">
        <f>IFERROR(VLOOKUP(B1419,Products!A:C,3,FALSE),"")</f>
        <v>Classic Cars</v>
      </c>
      <c r="S1419">
        <f>IFERROR(VLOOKUP(B1419,Products!A:G,7,FALSE),"")</f>
        <v>8164</v>
      </c>
      <c r="T1419">
        <f>IFERROR(VLOOKUP(B1419,Products!A:I,9,FALSE),"")</f>
        <v>132</v>
      </c>
      <c r="U1419">
        <f t="shared" si="176"/>
        <v>7</v>
      </c>
      <c r="V1419" t="str">
        <f t="shared" si="177"/>
        <v/>
      </c>
      <c r="W1419">
        <f t="shared" si="178"/>
        <v>2004</v>
      </c>
      <c r="X1419">
        <f t="shared" si="179"/>
        <v>6</v>
      </c>
      <c r="Y1419">
        <f>IFERROR(VLOOKUP(B1419,Products!A:I,8,FALSE),"")</f>
        <v>56.76</v>
      </c>
      <c r="Z1419">
        <f t="shared" si="180"/>
        <v>4249.08</v>
      </c>
      <c r="AA1419">
        <f t="shared" si="181"/>
        <v>102.32558139534885</v>
      </c>
      <c r="AB1419">
        <f t="shared" si="182"/>
        <v>1</v>
      </c>
      <c r="AC1419">
        <f t="shared" si="183"/>
        <v>2148.96</v>
      </c>
    </row>
    <row r="1420" spans="1:29">
      <c r="A1420">
        <v>10253</v>
      </c>
      <c r="B1420" t="s">
        <v>154</v>
      </c>
      <c r="C1420">
        <v>40</v>
      </c>
      <c r="D1420">
        <v>145.63</v>
      </c>
      <c r="E1420">
        <v>6</v>
      </c>
      <c r="F1420" s="6">
        <f>IFERROR(VLOOKUP(A1420,Orders!A:B,2,FALSE),"")</f>
        <v>38139</v>
      </c>
      <c r="G1420" s="6">
        <f>IFERROR(VLOOKUP(A1420,Orders!A:C,3,FALSE),"")</f>
        <v>38147</v>
      </c>
      <c r="H1420" s="6">
        <f>IFERROR(VLOOKUP(A1420,Orders!A:D,4,FALSE),"")</f>
        <v>38140</v>
      </c>
      <c r="I1420" t="str">
        <f>IFERROR(VLOOKUP(A1420,Orders!A:E,5,FALSE),"")</f>
        <v>Cancelled</v>
      </c>
      <c r="J1420">
        <f>IFERROR(VLOOKUP(A1420,Orders!A:G,7,FALSE),"")</f>
        <v>201</v>
      </c>
      <c r="K1420">
        <f>IFERROR(VLOOKUP(J1420,Customers!A:L,12,FALSE),"")</f>
        <v>1501</v>
      </c>
      <c r="L1420">
        <f>IFERROR(VLOOKUP(J1420,Customers!A:M,13,FALSE),"")</f>
        <v>92700</v>
      </c>
      <c r="M1420" t="str">
        <f>IFERROR(VLOOKUP(J1420,Customers!A:H,8,FALSE),"")</f>
        <v>Liverpool</v>
      </c>
      <c r="N1420">
        <f>IFERROR(VLOOKUP(K1420,Employees!A:F,6,FALSE),"")</f>
        <v>7</v>
      </c>
      <c r="O1420" t="str">
        <f>IFERROR(VLOOKUP(N1420,Offices!A:B,2,FALSE),"")</f>
        <v>London</v>
      </c>
      <c r="P1420" s="6">
        <f>IFERROR(VLOOKUP(J1420,Payments!A:C,3,FALSE),"")</f>
        <v>37914</v>
      </c>
      <c r="Q1420">
        <f>IFERROR(VLOOKUP(J1420,Payments!A:D,4,FALSE),"")</f>
        <v>23908.240000000002</v>
      </c>
      <c r="R1420" t="str">
        <f>IFERROR(VLOOKUP(B1420,Products!A:C,3,FALSE),"")</f>
        <v>Classic Cars</v>
      </c>
      <c r="S1420">
        <f>IFERROR(VLOOKUP(B1420,Products!A:G,7,FALSE),"")</f>
        <v>8347</v>
      </c>
      <c r="T1420">
        <f>IFERROR(VLOOKUP(B1420,Products!A:I,9,FALSE),"")</f>
        <v>169.34</v>
      </c>
      <c r="U1420">
        <f t="shared" si="176"/>
        <v>7</v>
      </c>
      <c r="V1420" t="str">
        <f t="shared" si="177"/>
        <v/>
      </c>
      <c r="W1420">
        <f t="shared" si="178"/>
        <v>2004</v>
      </c>
      <c r="X1420">
        <f t="shared" si="179"/>
        <v>6</v>
      </c>
      <c r="Y1420">
        <f>IFERROR(VLOOKUP(B1420,Products!A:I,8,FALSE),"")</f>
        <v>77.900000000000006</v>
      </c>
      <c r="Z1420">
        <f t="shared" si="180"/>
        <v>5825.2</v>
      </c>
      <c r="AA1420">
        <f t="shared" si="181"/>
        <v>86.94480102695762</v>
      </c>
      <c r="AB1420">
        <f t="shared" si="182"/>
        <v>1</v>
      </c>
      <c r="AC1420">
        <f t="shared" si="183"/>
        <v>2709.2</v>
      </c>
    </row>
    <row r="1421" spans="1:29">
      <c r="A1421">
        <v>10253</v>
      </c>
      <c r="B1421" t="s">
        <v>223</v>
      </c>
      <c r="C1421">
        <v>31</v>
      </c>
      <c r="D1421">
        <v>139.87</v>
      </c>
      <c r="E1421">
        <v>3</v>
      </c>
      <c r="F1421" s="6">
        <f>IFERROR(VLOOKUP(A1421,Orders!A:B,2,FALSE),"")</f>
        <v>38139</v>
      </c>
      <c r="G1421" s="6">
        <f>IFERROR(VLOOKUP(A1421,Orders!A:C,3,FALSE),"")</f>
        <v>38147</v>
      </c>
      <c r="H1421" s="6">
        <f>IFERROR(VLOOKUP(A1421,Orders!A:D,4,FALSE),"")</f>
        <v>38140</v>
      </c>
      <c r="I1421" t="str">
        <f>IFERROR(VLOOKUP(A1421,Orders!A:E,5,FALSE),"")</f>
        <v>Cancelled</v>
      </c>
      <c r="J1421">
        <f>IFERROR(VLOOKUP(A1421,Orders!A:G,7,FALSE),"")</f>
        <v>201</v>
      </c>
      <c r="K1421">
        <f>IFERROR(VLOOKUP(J1421,Customers!A:L,12,FALSE),"")</f>
        <v>1501</v>
      </c>
      <c r="L1421">
        <f>IFERROR(VLOOKUP(J1421,Customers!A:M,13,FALSE),"")</f>
        <v>92700</v>
      </c>
      <c r="M1421" t="str">
        <f>IFERROR(VLOOKUP(J1421,Customers!A:H,8,FALSE),"")</f>
        <v>Liverpool</v>
      </c>
      <c r="N1421">
        <f>IFERROR(VLOOKUP(K1421,Employees!A:F,6,FALSE),"")</f>
        <v>7</v>
      </c>
      <c r="O1421" t="str">
        <f>IFERROR(VLOOKUP(N1421,Offices!A:B,2,FALSE),"")</f>
        <v>London</v>
      </c>
      <c r="P1421" s="6">
        <f>IFERROR(VLOOKUP(J1421,Payments!A:C,3,FALSE),"")</f>
        <v>37914</v>
      </c>
      <c r="Q1421">
        <f>IFERROR(VLOOKUP(J1421,Payments!A:D,4,FALSE),"")</f>
        <v>23908.240000000002</v>
      </c>
      <c r="R1421" t="str">
        <f>IFERROR(VLOOKUP(B1421,Products!A:C,3,FALSE),"")</f>
        <v>Classic Cars</v>
      </c>
      <c r="S1421">
        <f>IFERROR(VLOOKUP(B1421,Products!A:G,7,FALSE),"")</f>
        <v>8990</v>
      </c>
      <c r="T1421">
        <f>IFERROR(VLOOKUP(B1421,Products!A:I,9,FALSE),"")</f>
        <v>141.28</v>
      </c>
      <c r="U1421">
        <f t="shared" si="176"/>
        <v>7</v>
      </c>
      <c r="V1421" t="str">
        <f t="shared" si="177"/>
        <v/>
      </c>
      <c r="W1421">
        <f t="shared" si="178"/>
        <v>2004</v>
      </c>
      <c r="X1421">
        <f t="shared" si="179"/>
        <v>6</v>
      </c>
      <c r="Y1421">
        <f>IFERROR(VLOOKUP(B1421,Products!A:I,8,FALSE),"")</f>
        <v>62.16</v>
      </c>
      <c r="Z1421">
        <f t="shared" si="180"/>
        <v>4335.97</v>
      </c>
      <c r="AA1421">
        <f t="shared" si="181"/>
        <v>125.01608751608752</v>
      </c>
      <c r="AB1421">
        <f t="shared" si="182"/>
        <v>1</v>
      </c>
      <c r="AC1421">
        <f t="shared" si="183"/>
        <v>2409.0100000000002</v>
      </c>
    </row>
    <row r="1422" spans="1:29">
      <c r="A1422">
        <v>10253</v>
      </c>
      <c r="B1422" t="s">
        <v>224</v>
      </c>
      <c r="C1422">
        <v>40</v>
      </c>
      <c r="D1422">
        <v>34.74</v>
      </c>
      <c r="E1422">
        <v>7</v>
      </c>
      <c r="F1422" s="6">
        <f>IFERROR(VLOOKUP(A1422,Orders!A:B,2,FALSE),"")</f>
        <v>38139</v>
      </c>
      <c r="G1422" s="6">
        <f>IFERROR(VLOOKUP(A1422,Orders!A:C,3,FALSE),"")</f>
        <v>38147</v>
      </c>
      <c r="H1422" s="6">
        <f>IFERROR(VLOOKUP(A1422,Orders!A:D,4,FALSE),"")</f>
        <v>38140</v>
      </c>
      <c r="I1422" t="str">
        <f>IFERROR(VLOOKUP(A1422,Orders!A:E,5,FALSE),"")</f>
        <v>Cancelled</v>
      </c>
      <c r="J1422">
        <f>IFERROR(VLOOKUP(A1422,Orders!A:G,7,FALSE),"")</f>
        <v>201</v>
      </c>
      <c r="K1422">
        <f>IFERROR(VLOOKUP(J1422,Customers!A:L,12,FALSE),"")</f>
        <v>1501</v>
      </c>
      <c r="L1422">
        <f>IFERROR(VLOOKUP(J1422,Customers!A:M,13,FALSE),"")</f>
        <v>92700</v>
      </c>
      <c r="M1422" t="str">
        <f>IFERROR(VLOOKUP(J1422,Customers!A:H,8,FALSE),"")</f>
        <v>Liverpool</v>
      </c>
      <c r="N1422">
        <f>IFERROR(VLOOKUP(K1422,Employees!A:F,6,FALSE),"")</f>
        <v>7</v>
      </c>
      <c r="O1422" t="str">
        <f>IFERROR(VLOOKUP(N1422,Offices!A:B,2,FALSE),"")</f>
        <v>London</v>
      </c>
      <c r="P1422" s="6">
        <f>IFERROR(VLOOKUP(J1422,Payments!A:C,3,FALSE),"")</f>
        <v>37914</v>
      </c>
      <c r="Q1422">
        <f>IFERROR(VLOOKUP(J1422,Payments!A:D,4,FALSE),"")</f>
        <v>23908.240000000002</v>
      </c>
      <c r="R1422" t="str">
        <f>IFERROR(VLOOKUP(B1422,Products!A:C,3,FALSE),"")</f>
        <v>Classic Cars</v>
      </c>
      <c r="S1422">
        <f>IFERROR(VLOOKUP(B1422,Products!A:G,7,FALSE),"")</f>
        <v>7723</v>
      </c>
      <c r="T1422">
        <f>IFERROR(VLOOKUP(B1422,Products!A:I,9,FALSE),"")</f>
        <v>37.76</v>
      </c>
      <c r="U1422">
        <f t="shared" si="176"/>
        <v>7</v>
      </c>
      <c r="V1422" t="str">
        <f t="shared" si="177"/>
        <v/>
      </c>
      <c r="W1422">
        <f t="shared" si="178"/>
        <v>2004</v>
      </c>
      <c r="X1422">
        <f t="shared" si="179"/>
        <v>6</v>
      </c>
      <c r="Y1422">
        <f>IFERROR(VLOOKUP(B1422,Products!A:I,8,FALSE),"")</f>
        <v>16.239999999999998</v>
      </c>
      <c r="Z1422">
        <f t="shared" si="180"/>
        <v>1389.6000000000001</v>
      </c>
      <c r="AA1422">
        <f t="shared" si="181"/>
        <v>113.9162561576355</v>
      </c>
      <c r="AB1422">
        <f t="shared" si="182"/>
        <v>1</v>
      </c>
      <c r="AC1422">
        <f t="shared" si="183"/>
        <v>740.00000000000011</v>
      </c>
    </row>
    <row r="1423" spans="1:29">
      <c r="A1423">
        <v>10253</v>
      </c>
      <c r="B1423" t="s">
        <v>214</v>
      </c>
      <c r="C1423">
        <v>24</v>
      </c>
      <c r="D1423">
        <v>50.82</v>
      </c>
      <c r="E1423">
        <v>12</v>
      </c>
      <c r="F1423" s="6">
        <f>IFERROR(VLOOKUP(A1423,Orders!A:B,2,FALSE),"")</f>
        <v>38139</v>
      </c>
      <c r="G1423" s="6">
        <f>IFERROR(VLOOKUP(A1423,Orders!A:C,3,FALSE),"")</f>
        <v>38147</v>
      </c>
      <c r="H1423" s="6">
        <f>IFERROR(VLOOKUP(A1423,Orders!A:D,4,FALSE),"")</f>
        <v>38140</v>
      </c>
      <c r="I1423" t="str">
        <f>IFERROR(VLOOKUP(A1423,Orders!A:E,5,FALSE),"")</f>
        <v>Cancelled</v>
      </c>
      <c r="J1423">
        <f>IFERROR(VLOOKUP(A1423,Orders!A:G,7,FALSE),"")</f>
        <v>201</v>
      </c>
      <c r="K1423">
        <f>IFERROR(VLOOKUP(J1423,Customers!A:L,12,FALSE),"")</f>
        <v>1501</v>
      </c>
      <c r="L1423">
        <f>IFERROR(VLOOKUP(J1423,Customers!A:M,13,FALSE),"")</f>
        <v>92700</v>
      </c>
      <c r="M1423" t="str">
        <f>IFERROR(VLOOKUP(J1423,Customers!A:H,8,FALSE),"")</f>
        <v>Liverpool</v>
      </c>
      <c r="N1423">
        <f>IFERROR(VLOOKUP(K1423,Employees!A:F,6,FALSE),"")</f>
        <v>7</v>
      </c>
      <c r="O1423" t="str">
        <f>IFERROR(VLOOKUP(N1423,Offices!A:B,2,FALSE),"")</f>
        <v>London</v>
      </c>
      <c r="P1423" s="6">
        <f>IFERROR(VLOOKUP(J1423,Payments!A:C,3,FALSE),"")</f>
        <v>37914</v>
      </c>
      <c r="Q1423">
        <f>IFERROR(VLOOKUP(J1423,Payments!A:D,4,FALSE),"")</f>
        <v>23908.240000000002</v>
      </c>
      <c r="R1423" t="str">
        <f>IFERROR(VLOOKUP(B1423,Products!A:C,3,FALSE),"")</f>
        <v>Classic Cars</v>
      </c>
      <c r="S1423">
        <f>IFERROR(VLOOKUP(B1423,Products!A:G,7,FALSE),"")</f>
        <v>7995</v>
      </c>
      <c r="T1423">
        <f>IFERROR(VLOOKUP(B1423,Products!A:I,9,FALSE),"")</f>
        <v>61.23</v>
      </c>
      <c r="U1423">
        <f t="shared" si="176"/>
        <v>7</v>
      </c>
      <c r="V1423" t="str">
        <f t="shared" si="177"/>
        <v/>
      </c>
      <c r="W1423">
        <f t="shared" si="178"/>
        <v>2004</v>
      </c>
      <c r="X1423">
        <f t="shared" si="179"/>
        <v>6</v>
      </c>
      <c r="Y1423">
        <f>IFERROR(VLOOKUP(B1423,Products!A:I,8,FALSE),"")</f>
        <v>38.58</v>
      </c>
      <c r="Z1423">
        <f t="shared" si="180"/>
        <v>1219.68</v>
      </c>
      <c r="AA1423">
        <f t="shared" si="181"/>
        <v>31.726283048211517</v>
      </c>
      <c r="AB1423">
        <f t="shared" si="182"/>
        <v>0</v>
      </c>
      <c r="AC1423">
        <f t="shared" si="183"/>
        <v>293.76000000000005</v>
      </c>
    </row>
    <row r="1424" spans="1:29">
      <c r="A1424">
        <v>10253</v>
      </c>
      <c r="B1424" t="s">
        <v>215</v>
      </c>
      <c r="C1424">
        <v>39</v>
      </c>
      <c r="D1424">
        <v>115.15</v>
      </c>
      <c r="E1424">
        <v>8</v>
      </c>
      <c r="F1424" s="6">
        <f>IFERROR(VLOOKUP(A1424,Orders!A:B,2,FALSE),"")</f>
        <v>38139</v>
      </c>
      <c r="G1424" s="6">
        <f>IFERROR(VLOOKUP(A1424,Orders!A:C,3,FALSE),"")</f>
        <v>38147</v>
      </c>
      <c r="H1424" s="6">
        <f>IFERROR(VLOOKUP(A1424,Orders!A:D,4,FALSE),"")</f>
        <v>38140</v>
      </c>
      <c r="I1424" t="str">
        <f>IFERROR(VLOOKUP(A1424,Orders!A:E,5,FALSE),"")</f>
        <v>Cancelled</v>
      </c>
      <c r="J1424">
        <f>IFERROR(VLOOKUP(A1424,Orders!A:G,7,FALSE),"")</f>
        <v>201</v>
      </c>
      <c r="K1424">
        <f>IFERROR(VLOOKUP(J1424,Customers!A:L,12,FALSE),"")</f>
        <v>1501</v>
      </c>
      <c r="L1424">
        <f>IFERROR(VLOOKUP(J1424,Customers!A:M,13,FALSE),"")</f>
        <v>92700</v>
      </c>
      <c r="M1424" t="str">
        <f>IFERROR(VLOOKUP(J1424,Customers!A:H,8,FALSE),"")</f>
        <v>Liverpool</v>
      </c>
      <c r="N1424">
        <f>IFERROR(VLOOKUP(K1424,Employees!A:F,6,FALSE),"")</f>
        <v>7</v>
      </c>
      <c r="O1424" t="str">
        <f>IFERROR(VLOOKUP(N1424,Offices!A:B,2,FALSE),"")</f>
        <v>London</v>
      </c>
      <c r="P1424" s="6">
        <f>IFERROR(VLOOKUP(J1424,Payments!A:C,3,FALSE),"")</f>
        <v>37914</v>
      </c>
      <c r="Q1424">
        <f>IFERROR(VLOOKUP(J1424,Payments!A:D,4,FALSE),"")</f>
        <v>23908.240000000002</v>
      </c>
      <c r="R1424" t="str">
        <f>IFERROR(VLOOKUP(B1424,Products!A:C,3,FALSE),"")</f>
        <v>Classic Cars</v>
      </c>
      <c r="S1424">
        <f>IFERROR(VLOOKUP(B1424,Products!A:G,7,FALSE),"")</f>
        <v>6600</v>
      </c>
      <c r="T1424">
        <f>IFERROR(VLOOKUP(B1424,Products!A:I,9,FALSE),"")</f>
        <v>140.43</v>
      </c>
      <c r="U1424">
        <f t="shared" si="176"/>
        <v>7</v>
      </c>
      <c r="V1424" t="str">
        <f t="shared" si="177"/>
        <v/>
      </c>
      <c r="W1424">
        <f t="shared" si="178"/>
        <v>2004</v>
      </c>
      <c r="X1424">
        <f t="shared" si="179"/>
        <v>6</v>
      </c>
      <c r="Y1424">
        <f>IFERROR(VLOOKUP(B1424,Products!A:I,8,FALSE),"")</f>
        <v>98.3</v>
      </c>
      <c r="Z1424">
        <f t="shared" si="180"/>
        <v>4490.8500000000004</v>
      </c>
      <c r="AA1424">
        <f t="shared" si="181"/>
        <v>17.141403865717201</v>
      </c>
      <c r="AB1424">
        <f t="shared" si="182"/>
        <v>0</v>
      </c>
      <c r="AC1424">
        <f t="shared" si="183"/>
        <v>657.15000000000032</v>
      </c>
    </row>
    <row r="1425" spans="1:29">
      <c r="A1425">
        <v>10254</v>
      </c>
      <c r="B1425" t="s">
        <v>124</v>
      </c>
      <c r="C1425">
        <v>49</v>
      </c>
      <c r="D1425">
        <v>137.69999999999999</v>
      </c>
      <c r="E1425">
        <v>5</v>
      </c>
      <c r="F1425" s="6">
        <f>IFERROR(VLOOKUP(A1425,Orders!A:B,2,FALSE),"")</f>
        <v>38141</v>
      </c>
      <c r="G1425" s="6">
        <f>IFERROR(VLOOKUP(A1425,Orders!A:C,3,FALSE),"")</f>
        <v>38151</v>
      </c>
      <c r="H1425" s="6">
        <f>IFERROR(VLOOKUP(A1425,Orders!A:D,4,FALSE),"")</f>
        <v>38142</v>
      </c>
      <c r="I1425" t="str">
        <f>IFERROR(VLOOKUP(A1425,Orders!A:E,5,FALSE),"")</f>
        <v>Shipped</v>
      </c>
      <c r="J1425">
        <f>IFERROR(VLOOKUP(A1425,Orders!A:G,7,FALSE),"")</f>
        <v>323</v>
      </c>
      <c r="K1425">
        <f>IFERROR(VLOOKUP(J1425,Customers!A:L,12,FALSE),"")</f>
        <v>1612</v>
      </c>
      <c r="L1425">
        <f>IFERROR(VLOOKUP(J1425,Customers!A:M,13,FALSE),"")</f>
        <v>88000</v>
      </c>
      <c r="M1425" t="str">
        <f>IFERROR(VLOOKUP(J1425,Customers!A:H,8,FALSE),"")</f>
        <v xml:space="preserve">Auckland  </v>
      </c>
      <c r="N1425">
        <f>IFERROR(VLOOKUP(K1425,Employees!A:F,6,FALSE),"")</f>
        <v>6</v>
      </c>
      <c r="O1425" t="str">
        <f>IFERROR(VLOOKUP(N1425,Offices!A:B,2,FALSE),"")</f>
        <v>Sydney</v>
      </c>
      <c r="P1425" s="6">
        <f>IFERROR(VLOOKUP(J1425,Payments!A:C,3,FALSE),"")</f>
        <v>38495</v>
      </c>
      <c r="Q1425">
        <f>IFERROR(VLOOKUP(J1425,Payments!A:D,4,FALSE),"")</f>
        <v>75020.13</v>
      </c>
      <c r="R1425" t="str">
        <f>IFERROR(VLOOKUP(B1425,Products!A:C,3,FALSE),"")</f>
        <v>Vintage Cars</v>
      </c>
      <c r="S1425">
        <f>IFERROR(VLOOKUP(B1425,Products!A:G,7,FALSE),"")</f>
        <v>2724</v>
      </c>
      <c r="T1425">
        <f>IFERROR(VLOOKUP(B1425,Products!A:I,9,FALSE),"")</f>
        <v>170</v>
      </c>
      <c r="U1425">
        <f t="shared" si="176"/>
        <v>9</v>
      </c>
      <c r="V1425" t="str">
        <f t="shared" si="177"/>
        <v>No</v>
      </c>
      <c r="W1425">
        <f t="shared" si="178"/>
        <v>2004</v>
      </c>
      <c r="X1425">
        <f t="shared" si="179"/>
        <v>6</v>
      </c>
      <c r="Y1425">
        <f>IFERROR(VLOOKUP(B1425,Products!A:I,8,FALSE),"")</f>
        <v>86.7</v>
      </c>
      <c r="Z1425">
        <f t="shared" si="180"/>
        <v>6747.2999999999993</v>
      </c>
      <c r="AA1425">
        <f t="shared" si="181"/>
        <v>58.823529411764689</v>
      </c>
      <c r="AB1425">
        <f t="shared" si="182"/>
        <v>0</v>
      </c>
      <c r="AC1425">
        <f t="shared" si="183"/>
        <v>2498.9999999999991</v>
      </c>
    </row>
    <row r="1426" spans="1:29">
      <c r="A1426">
        <v>10254</v>
      </c>
      <c r="B1426" t="s">
        <v>125</v>
      </c>
      <c r="C1426">
        <v>36</v>
      </c>
      <c r="D1426">
        <v>55.09</v>
      </c>
      <c r="E1426">
        <v>4</v>
      </c>
      <c r="F1426" s="6">
        <f>IFERROR(VLOOKUP(A1426,Orders!A:B,2,FALSE),"")</f>
        <v>38141</v>
      </c>
      <c r="G1426" s="6">
        <f>IFERROR(VLOOKUP(A1426,Orders!A:C,3,FALSE),"")</f>
        <v>38151</v>
      </c>
      <c r="H1426" s="6">
        <f>IFERROR(VLOOKUP(A1426,Orders!A:D,4,FALSE),"")</f>
        <v>38142</v>
      </c>
      <c r="I1426" t="str">
        <f>IFERROR(VLOOKUP(A1426,Orders!A:E,5,FALSE),"")</f>
        <v>Shipped</v>
      </c>
      <c r="J1426">
        <f>IFERROR(VLOOKUP(A1426,Orders!A:G,7,FALSE),"")</f>
        <v>323</v>
      </c>
      <c r="K1426">
        <f>IFERROR(VLOOKUP(J1426,Customers!A:L,12,FALSE),"")</f>
        <v>1612</v>
      </c>
      <c r="L1426">
        <f>IFERROR(VLOOKUP(J1426,Customers!A:M,13,FALSE),"")</f>
        <v>88000</v>
      </c>
      <c r="M1426" t="str">
        <f>IFERROR(VLOOKUP(J1426,Customers!A:H,8,FALSE),"")</f>
        <v xml:space="preserve">Auckland  </v>
      </c>
      <c r="N1426">
        <f>IFERROR(VLOOKUP(K1426,Employees!A:F,6,FALSE),"")</f>
        <v>6</v>
      </c>
      <c r="O1426" t="str">
        <f>IFERROR(VLOOKUP(N1426,Offices!A:B,2,FALSE),"")</f>
        <v>Sydney</v>
      </c>
      <c r="P1426" s="6">
        <f>IFERROR(VLOOKUP(J1426,Payments!A:C,3,FALSE),"")</f>
        <v>38495</v>
      </c>
      <c r="Q1426">
        <f>IFERROR(VLOOKUP(J1426,Payments!A:D,4,FALSE),"")</f>
        <v>75020.13</v>
      </c>
      <c r="R1426" t="str">
        <f>IFERROR(VLOOKUP(B1426,Products!A:C,3,FALSE),"")</f>
        <v>Vintage Cars</v>
      </c>
      <c r="S1426">
        <f>IFERROR(VLOOKUP(B1426,Products!A:G,7,FALSE),"")</f>
        <v>540</v>
      </c>
      <c r="T1426">
        <f>IFERROR(VLOOKUP(B1426,Products!A:I,9,FALSE),"")</f>
        <v>60.54</v>
      </c>
      <c r="U1426">
        <f t="shared" si="176"/>
        <v>9</v>
      </c>
      <c r="V1426" t="str">
        <f t="shared" si="177"/>
        <v>No</v>
      </c>
      <c r="W1426">
        <f t="shared" si="178"/>
        <v>2004</v>
      </c>
      <c r="X1426">
        <f t="shared" si="179"/>
        <v>6</v>
      </c>
      <c r="Y1426">
        <f>IFERROR(VLOOKUP(B1426,Products!A:I,8,FALSE),"")</f>
        <v>33.299999999999997</v>
      </c>
      <c r="Z1426">
        <f t="shared" si="180"/>
        <v>1983.2400000000002</v>
      </c>
      <c r="AA1426">
        <f t="shared" si="181"/>
        <v>65.435435435435465</v>
      </c>
      <c r="AB1426">
        <f t="shared" si="182"/>
        <v>0</v>
      </c>
      <c r="AC1426">
        <f t="shared" si="183"/>
        <v>784.44000000000028</v>
      </c>
    </row>
    <row r="1427" spans="1:29">
      <c r="A1427">
        <v>10254</v>
      </c>
      <c r="B1427" t="s">
        <v>128</v>
      </c>
      <c r="C1427">
        <v>41</v>
      </c>
      <c r="D1427">
        <v>102.98</v>
      </c>
      <c r="E1427">
        <v>2</v>
      </c>
      <c r="F1427" s="6">
        <f>IFERROR(VLOOKUP(A1427,Orders!A:B,2,FALSE),"")</f>
        <v>38141</v>
      </c>
      <c r="G1427" s="6">
        <f>IFERROR(VLOOKUP(A1427,Orders!A:C,3,FALSE),"")</f>
        <v>38151</v>
      </c>
      <c r="H1427" s="6">
        <f>IFERROR(VLOOKUP(A1427,Orders!A:D,4,FALSE),"")</f>
        <v>38142</v>
      </c>
      <c r="I1427" t="str">
        <f>IFERROR(VLOOKUP(A1427,Orders!A:E,5,FALSE),"")</f>
        <v>Shipped</v>
      </c>
      <c r="J1427">
        <f>IFERROR(VLOOKUP(A1427,Orders!A:G,7,FALSE),"")</f>
        <v>323</v>
      </c>
      <c r="K1427">
        <f>IFERROR(VLOOKUP(J1427,Customers!A:L,12,FALSE),"")</f>
        <v>1612</v>
      </c>
      <c r="L1427">
        <f>IFERROR(VLOOKUP(J1427,Customers!A:M,13,FALSE),"")</f>
        <v>88000</v>
      </c>
      <c r="M1427" t="str">
        <f>IFERROR(VLOOKUP(J1427,Customers!A:H,8,FALSE),"")</f>
        <v xml:space="preserve">Auckland  </v>
      </c>
      <c r="N1427">
        <f>IFERROR(VLOOKUP(K1427,Employees!A:F,6,FALSE),"")</f>
        <v>6</v>
      </c>
      <c r="O1427" t="str">
        <f>IFERROR(VLOOKUP(N1427,Offices!A:B,2,FALSE),"")</f>
        <v>Sydney</v>
      </c>
      <c r="P1427" s="6">
        <f>IFERROR(VLOOKUP(J1427,Payments!A:C,3,FALSE),"")</f>
        <v>38495</v>
      </c>
      <c r="Q1427">
        <f>IFERROR(VLOOKUP(J1427,Payments!A:D,4,FALSE),"")</f>
        <v>75020.13</v>
      </c>
      <c r="R1427" t="str">
        <f>IFERROR(VLOOKUP(B1427,Products!A:C,3,FALSE),"")</f>
        <v>Vintage Cars</v>
      </c>
      <c r="S1427">
        <f>IFERROR(VLOOKUP(B1427,Products!A:G,7,FALSE),"")</f>
        <v>9354</v>
      </c>
      <c r="T1427">
        <f>IFERROR(VLOOKUP(B1427,Products!A:I,9,FALSE),"")</f>
        <v>127.13</v>
      </c>
      <c r="U1427">
        <f t="shared" si="176"/>
        <v>9</v>
      </c>
      <c r="V1427" t="str">
        <f t="shared" si="177"/>
        <v>No</v>
      </c>
      <c r="W1427">
        <f t="shared" si="178"/>
        <v>2004</v>
      </c>
      <c r="X1427">
        <f t="shared" si="179"/>
        <v>6</v>
      </c>
      <c r="Y1427">
        <f>IFERROR(VLOOKUP(B1427,Products!A:I,8,FALSE),"")</f>
        <v>58.48</v>
      </c>
      <c r="Z1427">
        <f t="shared" si="180"/>
        <v>4222.18</v>
      </c>
      <c r="AA1427">
        <f t="shared" si="181"/>
        <v>76.094391244870053</v>
      </c>
      <c r="AB1427">
        <f t="shared" si="182"/>
        <v>1</v>
      </c>
      <c r="AC1427">
        <f t="shared" si="183"/>
        <v>1824.5000000000002</v>
      </c>
    </row>
    <row r="1428" spans="1:29">
      <c r="A1428">
        <v>10254</v>
      </c>
      <c r="B1428" t="s">
        <v>126</v>
      </c>
      <c r="C1428">
        <v>34</v>
      </c>
      <c r="D1428">
        <v>80.989999999999995</v>
      </c>
      <c r="E1428">
        <v>6</v>
      </c>
      <c r="F1428" s="6">
        <f>IFERROR(VLOOKUP(A1428,Orders!A:B,2,FALSE),"")</f>
        <v>38141</v>
      </c>
      <c r="G1428" s="6">
        <f>IFERROR(VLOOKUP(A1428,Orders!A:C,3,FALSE),"")</f>
        <v>38151</v>
      </c>
      <c r="H1428" s="6">
        <f>IFERROR(VLOOKUP(A1428,Orders!A:D,4,FALSE),"")</f>
        <v>38142</v>
      </c>
      <c r="I1428" t="str">
        <f>IFERROR(VLOOKUP(A1428,Orders!A:E,5,FALSE),"")</f>
        <v>Shipped</v>
      </c>
      <c r="J1428">
        <f>IFERROR(VLOOKUP(A1428,Orders!A:G,7,FALSE),"")</f>
        <v>323</v>
      </c>
      <c r="K1428">
        <f>IFERROR(VLOOKUP(J1428,Customers!A:L,12,FALSE),"")</f>
        <v>1612</v>
      </c>
      <c r="L1428">
        <f>IFERROR(VLOOKUP(J1428,Customers!A:M,13,FALSE),"")</f>
        <v>88000</v>
      </c>
      <c r="M1428" t="str">
        <f>IFERROR(VLOOKUP(J1428,Customers!A:H,8,FALSE),"")</f>
        <v xml:space="preserve">Auckland  </v>
      </c>
      <c r="N1428">
        <f>IFERROR(VLOOKUP(K1428,Employees!A:F,6,FALSE),"")</f>
        <v>6</v>
      </c>
      <c r="O1428" t="str">
        <f>IFERROR(VLOOKUP(N1428,Offices!A:B,2,FALSE),"")</f>
        <v>Sydney</v>
      </c>
      <c r="P1428" s="6">
        <f>IFERROR(VLOOKUP(J1428,Payments!A:C,3,FALSE),"")</f>
        <v>38495</v>
      </c>
      <c r="Q1428">
        <f>IFERROR(VLOOKUP(J1428,Payments!A:D,4,FALSE),"")</f>
        <v>75020.13</v>
      </c>
      <c r="R1428" t="str">
        <f>IFERROR(VLOOKUP(B1428,Products!A:C,3,FALSE),"")</f>
        <v>Vintage Cars</v>
      </c>
      <c r="S1428">
        <f>IFERROR(VLOOKUP(B1428,Products!A:G,7,FALSE),"")</f>
        <v>6553</v>
      </c>
      <c r="T1428">
        <f>IFERROR(VLOOKUP(B1428,Products!A:I,9,FALSE),"")</f>
        <v>92.03</v>
      </c>
      <c r="U1428">
        <f t="shared" si="176"/>
        <v>9</v>
      </c>
      <c r="V1428" t="str">
        <f t="shared" si="177"/>
        <v>No</v>
      </c>
      <c r="W1428">
        <f t="shared" si="178"/>
        <v>2004</v>
      </c>
      <c r="X1428">
        <f t="shared" si="179"/>
        <v>6</v>
      </c>
      <c r="Y1428">
        <f>IFERROR(VLOOKUP(B1428,Products!A:I,8,FALSE),"")</f>
        <v>43.26</v>
      </c>
      <c r="Z1428">
        <f t="shared" si="180"/>
        <v>2753.66</v>
      </c>
      <c r="AA1428">
        <f t="shared" si="181"/>
        <v>87.216828478964402</v>
      </c>
      <c r="AB1428">
        <f t="shared" si="182"/>
        <v>1</v>
      </c>
      <c r="AC1428">
        <f t="shared" si="183"/>
        <v>1282.82</v>
      </c>
    </row>
    <row r="1429" spans="1:29">
      <c r="A1429">
        <v>10254</v>
      </c>
      <c r="B1429" t="s">
        <v>226</v>
      </c>
      <c r="C1429">
        <v>30</v>
      </c>
      <c r="D1429">
        <v>59.87</v>
      </c>
      <c r="E1429">
        <v>7</v>
      </c>
      <c r="F1429" s="6">
        <f>IFERROR(VLOOKUP(A1429,Orders!A:B,2,FALSE),"")</f>
        <v>38141</v>
      </c>
      <c r="G1429" s="6">
        <f>IFERROR(VLOOKUP(A1429,Orders!A:C,3,FALSE),"")</f>
        <v>38151</v>
      </c>
      <c r="H1429" s="6">
        <f>IFERROR(VLOOKUP(A1429,Orders!A:D,4,FALSE),"")</f>
        <v>38142</v>
      </c>
      <c r="I1429" t="str">
        <f>IFERROR(VLOOKUP(A1429,Orders!A:E,5,FALSE),"")</f>
        <v>Shipped</v>
      </c>
      <c r="J1429">
        <f>IFERROR(VLOOKUP(A1429,Orders!A:G,7,FALSE),"")</f>
        <v>323</v>
      </c>
      <c r="K1429">
        <f>IFERROR(VLOOKUP(J1429,Customers!A:L,12,FALSE),"")</f>
        <v>1612</v>
      </c>
      <c r="L1429">
        <f>IFERROR(VLOOKUP(J1429,Customers!A:M,13,FALSE),"")</f>
        <v>88000</v>
      </c>
      <c r="M1429" t="str">
        <f>IFERROR(VLOOKUP(J1429,Customers!A:H,8,FALSE),"")</f>
        <v xml:space="preserve">Auckland  </v>
      </c>
      <c r="N1429">
        <f>IFERROR(VLOOKUP(K1429,Employees!A:F,6,FALSE),"")</f>
        <v>6</v>
      </c>
      <c r="O1429" t="str">
        <f>IFERROR(VLOOKUP(N1429,Offices!A:B,2,FALSE),"")</f>
        <v>Sydney</v>
      </c>
      <c r="P1429" s="6">
        <f>IFERROR(VLOOKUP(J1429,Payments!A:C,3,FALSE),"")</f>
        <v>38495</v>
      </c>
      <c r="Q1429">
        <f>IFERROR(VLOOKUP(J1429,Payments!A:D,4,FALSE),"")</f>
        <v>75020.13</v>
      </c>
      <c r="R1429" t="str">
        <f>IFERROR(VLOOKUP(B1429,Products!A:C,3,FALSE),"")</f>
        <v>Classic Cars</v>
      </c>
      <c r="S1429">
        <f>IFERROR(VLOOKUP(B1429,Products!A:G,7,FALSE),"")</f>
        <v>3209</v>
      </c>
      <c r="T1429">
        <f>IFERROR(VLOOKUP(B1429,Products!A:I,9,FALSE),"")</f>
        <v>71.27</v>
      </c>
      <c r="U1429">
        <f t="shared" si="176"/>
        <v>9</v>
      </c>
      <c r="V1429" t="str">
        <f t="shared" si="177"/>
        <v>No</v>
      </c>
      <c r="W1429">
        <f t="shared" si="178"/>
        <v>2004</v>
      </c>
      <c r="X1429">
        <f t="shared" si="179"/>
        <v>6</v>
      </c>
      <c r="Y1429">
        <f>IFERROR(VLOOKUP(B1429,Products!A:I,8,FALSE),"")</f>
        <v>34.21</v>
      </c>
      <c r="Z1429">
        <f t="shared" si="180"/>
        <v>1796.1</v>
      </c>
      <c r="AA1429">
        <f t="shared" si="181"/>
        <v>75.007307804735447</v>
      </c>
      <c r="AB1429">
        <f t="shared" si="182"/>
        <v>1</v>
      </c>
      <c r="AC1429">
        <f t="shared" si="183"/>
        <v>769.8</v>
      </c>
    </row>
    <row r="1430" spans="1:29">
      <c r="A1430">
        <v>10254</v>
      </c>
      <c r="B1430" t="s">
        <v>227</v>
      </c>
      <c r="C1430">
        <v>34</v>
      </c>
      <c r="D1430">
        <v>66.88</v>
      </c>
      <c r="E1430">
        <v>11</v>
      </c>
      <c r="F1430" s="6">
        <f>IFERROR(VLOOKUP(A1430,Orders!A:B,2,FALSE),"")</f>
        <v>38141</v>
      </c>
      <c r="G1430" s="6">
        <f>IFERROR(VLOOKUP(A1430,Orders!A:C,3,FALSE),"")</f>
        <v>38151</v>
      </c>
      <c r="H1430" s="6">
        <f>IFERROR(VLOOKUP(A1430,Orders!A:D,4,FALSE),"")</f>
        <v>38142</v>
      </c>
      <c r="I1430" t="str">
        <f>IFERROR(VLOOKUP(A1430,Orders!A:E,5,FALSE),"")</f>
        <v>Shipped</v>
      </c>
      <c r="J1430">
        <f>IFERROR(VLOOKUP(A1430,Orders!A:G,7,FALSE),"")</f>
        <v>323</v>
      </c>
      <c r="K1430">
        <f>IFERROR(VLOOKUP(J1430,Customers!A:L,12,FALSE),"")</f>
        <v>1612</v>
      </c>
      <c r="L1430">
        <f>IFERROR(VLOOKUP(J1430,Customers!A:M,13,FALSE),"")</f>
        <v>88000</v>
      </c>
      <c r="M1430" t="str">
        <f>IFERROR(VLOOKUP(J1430,Customers!A:H,8,FALSE),"")</f>
        <v xml:space="preserve">Auckland  </v>
      </c>
      <c r="N1430">
        <f>IFERROR(VLOOKUP(K1430,Employees!A:F,6,FALSE),"")</f>
        <v>6</v>
      </c>
      <c r="O1430" t="str">
        <f>IFERROR(VLOOKUP(N1430,Offices!A:B,2,FALSE),"")</f>
        <v>Sydney</v>
      </c>
      <c r="P1430" s="6">
        <f>IFERROR(VLOOKUP(J1430,Payments!A:C,3,FALSE),"")</f>
        <v>38495</v>
      </c>
      <c r="Q1430">
        <f>IFERROR(VLOOKUP(J1430,Payments!A:D,4,FALSE),"")</f>
        <v>75020.13</v>
      </c>
      <c r="R1430" t="str">
        <f>IFERROR(VLOOKUP(B1430,Products!A:C,3,FALSE),"")</f>
        <v>Classic Cars</v>
      </c>
      <c r="S1430">
        <f>IFERROR(VLOOKUP(B1430,Products!A:G,7,FALSE),"")</f>
        <v>1005</v>
      </c>
      <c r="T1430">
        <f>IFERROR(VLOOKUP(B1430,Products!A:I,9,FALSE),"")</f>
        <v>73.489999999999995</v>
      </c>
      <c r="U1430">
        <f t="shared" si="176"/>
        <v>9</v>
      </c>
      <c r="V1430" t="str">
        <f t="shared" si="177"/>
        <v>No</v>
      </c>
      <c r="W1430">
        <f t="shared" si="178"/>
        <v>2004</v>
      </c>
      <c r="X1430">
        <f t="shared" si="179"/>
        <v>6</v>
      </c>
      <c r="Y1430">
        <f>IFERROR(VLOOKUP(B1430,Products!A:I,8,FALSE),"")</f>
        <v>49.24</v>
      </c>
      <c r="Z1430">
        <f t="shared" si="180"/>
        <v>2273.92</v>
      </c>
      <c r="AA1430">
        <f t="shared" si="181"/>
        <v>35.824532900081216</v>
      </c>
      <c r="AB1430">
        <f t="shared" si="182"/>
        <v>0</v>
      </c>
      <c r="AC1430">
        <f t="shared" si="183"/>
        <v>599.75999999999976</v>
      </c>
    </row>
    <row r="1431" spans="1:29">
      <c r="A1431">
        <v>10254</v>
      </c>
      <c r="B1431" t="s">
        <v>228</v>
      </c>
      <c r="C1431">
        <v>32</v>
      </c>
      <c r="D1431">
        <v>43.27</v>
      </c>
      <c r="E1431">
        <v>13</v>
      </c>
      <c r="F1431" s="6">
        <f>IFERROR(VLOOKUP(A1431,Orders!A:B,2,FALSE),"")</f>
        <v>38141</v>
      </c>
      <c r="G1431" s="6">
        <f>IFERROR(VLOOKUP(A1431,Orders!A:C,3,FALSE),"")</f>
        <v>38151</v>
      </c>
      <c r="H1431" s="6">
        <f>IFERROR(VLOOKUP(A1431,Orders!A:D,4,FALSE),"")</f>
        <v>38142</v>
      </c>
      <c r="I1431" t="str">
        <f>IFERROR(VLOOKUP(A1431,Orders!A:E,5,FALSE),"")</f>
        <v>Shipped</v>
      </c>
      <c r="J1431">
        <f>IFERROR(VLOOKUP(A1431,Orders!A:G,7,FALSE),"")</f>
        <v>323</v>
      </c>
      <c r="K1431">
        <f>IFERROR(VLOOKUP(J1431,Customers!A:L,12,FALSE),"")</f>
        <v>1612</v>
      </c>
      <c r="L1431">
        <f>IFERROR(VLOOKUP(J1431,Customers!A:M,13,FALSE),"")</f>
        <v>88000</v>
      </c>
      <c r="M1431" t="str">
        <f>IFERROR(VLOOKUP(J1431,Customers!A:H,8,FALSE),"")</f>
        <v xml:space="preserve">Auckland  </v>
      </c>
      <c r="N1431">
        <f>IFERROR(VLOOKUP(K1431,Employees!A:F,6,FALSE),"")</f>
        <v>6</v>
      </c>
      <c r="O1431" t="str">
        <f>IFERROR(VLOOKUP(N1431,Offices!A:B,2,FALSE),"")</f>
        <v>Sydney</v>
      </c>
      <c r="P1431" s="6">
        <f>IFERROR(VLOOKUP(J1431,Payments!A:C,3,FALSE),"")</f>
        <v>38495</v>
      </c>
      <c r="Q1431">
        <f>IFERROR(VLOOKUP(J1431,Payments!A:D,4,FALSE),"")</f>
        <v>75020.13</v>
      </c>
      <c r="R1431" t="str">
        <f>IFERROR(VLOOKUP(B1431,Products!A:C,3,FALSE),"")</f>
        <v>Classic Cars</v>
      </c>
      <c r="S1431">
        <f>IFERROR(VLOOKUP(B1431,Products!A:G,7,FALSE),"")</f>
        <v>8197</v>
      </c>
      <c r="T1431">
        <f>IFERROR(VLOOKUP(B1431,Products!A:I,9,FALSE),"")</f>
        <v>50.31</v>
      </c>
      <c r="U1431">
        <f t="shared" si="176"/>
        <v>9</v>
      </c>
      <c r="V1431" t="str">
        <f t="shared" si="177"/>
        <v>No</v>
      </c>
      <c r="W1431">
        <f t="shared" si="178"/>
        <v>2004</v>
      </c>
      <c r="X1431">
        <f t="shared" si="179"/>
        <v>6</v>
      </c>
      <c r="Y1431">
        <f>IFERROR(VLOOKUP(B1431,Products!A:I,8,FALSE),"")</f>
        <v>29.18</v>
      </c>
      <c r="Z1431">
        <f t="shared" si="180"/>
        <v>1384.64</v>
      </c>
      <c r="AA1431">
        <f t="shared" si="181"/>
        <v>48.286497601096656</v>
      </c>
      <c r="AB1431">
        <f t="shared" si="182"/>
        <v>0</v>
      </c>
      <c r="AC1431">
        <f t="shared" si="183"/>
        <v>450.88000000000011</v>
      </c>
    </row>
    <row r="1432" spans="1:29">
      <c r="A1432">
        <v>10254</v>
      </c>
      <c r="B1432" t="s">
        <v>130</v>
      </c>
      <c r="C1432">
        <v>38</v>
      </c>
      <c r="D1432">
        <v>28.88</v>
      </c>
      <c r="E1432">
        <v>1</v>
      </c>
      <c r="F1432" s="6">
        <f>IFERROR(VLOOKUP(A1432,Orders!A:B,2,FALSE),"")</f>
        <v>38141</v>
      </c>
      <c r="G1432" s="6">
        <f>IFERROR(VLOOKUP(A1432,Orders!A:C,3,FALSE),"")</f>
        <v>38151</v>
      </c>
      <c r="H1432" s="6">
        <f>IFERROR(VLOOKUP(A1432,Orders!A:D,4,FALSE),"")</f>
        <v>38142</v>
      </c>
      <c r="I1432" t="str">
        <f>IFERROR(VLOOKUP(A1432,Orders!A:E,5,FALSE),"")</f>
        <v>Shipped</v>
      </c>
      <c r="J1432">
        <f>IFERROR(VLOOKUP(A1432,Orders!A:G,7,FALSE),"")</f>
        <v>323</v>
      </c>
      <c r="K1432">
        <f>IFERROR(VLOOKUP(J1432,Customers!A:L,12,FALSE),"")</f>
        <v>1612</v>
      </c>
      <c r="L1432">
        <f>IFERROR(VLOOKUP(J1432,Customers!A:M,13,FALSE),"")</f>
        <v>88000</v>
      </c>
      <c r="M1432" t="str">
        <f>IFERROR(VLOOKUP(J1432,Customers!A:H,8,FALSE),"")</f>
        <v xml:space="preserve">Auckland  </v>
      </c>
      <c r="N1432">
        <f>IFERROR(VLOOKUP(K1432,Employees!A:F,6,FALSE),"")</f>
        <v>6</v>
      </c>
      <c r="O1432" t="str">
        <f>IFERROR(VLOOKUP(N1432,Offices!A:B,2,FALSE),"")</f>
        <v>Sydney</v>
      </c>
      <c r="P1432" s="6">
        <f>IFERROR(VLOOKUP(J1432,Payments!A:C,3,FALSE),"")</f>
        <v>38495</v>
      </c>
      <c r="Q1432">
        <f>IFERROR(VLOOKUP(J1432,Payments!A:D,4,FALSE),"")</f>
        <v>75020.13</v>
      </c>
      <c r="R1432" t="str">
        <f>IFERROR(VLOOKUP(B1432,Products!A:C,3,FALSE),"")</f>
        <v>Vintage Cars</v>
      </c>
      <c r="S1432">
        <f>IFERROR(VLOOKUP(B1432,Products!A:G,7,FALSE),"")</f>
        <v>7332</v>
      </c>
      <c r="T1432">
        <f>IFERROR(VLOOKUP(B1432,Products!A:I,9,FALSE),"")</f>
        <v>33.19</v>
      </c>
      <c r="U1432">
        <f t="shared" si="176"/>
        <v>9</v>
      </c>
      <c r="V1432" t="str">
        <f t="shared" si="177"/>
        <v>No</v>
      </c>
      <c r="W1432">
        <f t="shared" si="178"/>
        <v>2004</v>
      </c>
      <c r="X1432">
        <f t="shared" si="179"/>
        <v>6</v>
      </c>
      <c r="Y1432">
        <f>IFERROR(VLOOKUP(B1432,Products!A:I,8,FALSE),"")</f>
        <v>22.57</v>
      </c>
      <c r="Z1432">
        <f t="shared" si="180"/>
        <v>1097.44</v>
      </c>
      <c r="AA1432">
        <f t="shared" si="181"/>
        <v>27.95746566238369</v>
      </c>
      <c r="AB1432">
        <f t="shared" si="182"/>
        <v>0</v>
      </c>
      <c r="AC1432">
        <f t="shared" si="183"/>
        <v>239.77999999999994</v>
      </c>
    </row>
    <row r="1433" spans="1:29">
      <c r="A1433">
        <v>10254</v>
      </c>
      <c r="B1433" t="s">
        <v>229</v>
      </c>
      <c r="C1433">
        <v>31</v>
      </c>
      <c r="D1433">
        <v>85.42</v>
      </c>
      <c r="E1433">
        <v>9</v>
      </c>
      <c r="F1433" s="6">
        <f>IFERROR(VLOOKUP(A1433,Orders!A:B,2,FALSE),"")</f>
        <v>38141</v>
      </c>
      <c r="G1433" s="6">
        <f>IFERROR(VLOOKUP(A1433,Orders!A:C,3,FALSE),"")</f>
        <v>38151</v>
      </c>
      <c r="H1433" s="6">
        <f>IFERROR(VLOOKUP(A1433,Orders!A:D,4,FALSE),"")</f>
        <v>38142</v>
      </c>
      <c r="I1433" t="str">
        <f>IFERROR(VLOOKUP(A1433,Orders!A:E,5,FALSE),"")</f>
        <v>Shipped</v>
      </c>
      <c r="J1433">
        <f>IFERROR(VLOOKUP(A1433,Orders!A:G,7,FALSE),"")</f>
        <v>323</v>
      </c>
      <c r="K1433">
        <f>IFERROR(VLOOKUP(J1433,Customers!A:L,12,FALSE),"")</f>
        <v>1612</v>
      </c>
      <c r="L1433">
        <f>IFERROR(VLOOKUP(J1433,Customers!A:M,13,FALSE),"")</f>
        <v>88000</v>
      </c>
      <c r="M1433" t="str">
        <f>IFERROR(VLOOKUP(J1433,Customers!A:H,8,FALSE),"")</f>
        <v xml:space="preserve">Auckland  </v>
      </c>
      <c r="N1433">
        <f>IFERROR(VLOOKUP(K1433,Employees!A:F,6,FALSE),"")</f>
        <v>6</v>
      </c>
      <c r="O1433" t="str">
        <f>IFERROR(VLOOKUP(N1433,Offices!A:B,2,FALSE),"")</f>
        <v>Sydney</v>
      </c>
      <c r="P1433" s="6">
        <f>IFERROR(VLOOKUP(J1433,Payments!A:C,3,FALSE),"")</f>
        <v>38495</v>
      </c>
      <c r="Q1433">
        <f>IFERROR(VLOOKUP(J1433,Payments!A:D,4,FALSE),"")</f>
        <v>75020.13</v>
      </c>
      <c r="R1433" t="str">
        <f>IFERROR(VLOOKUP(B1433,Products!A:C,3,FALSE),"")</f>
        <v>Classic Cars</v>
      </c>
      <c r="S1433">
        <f>IFERROR(VLOOKUP(B1433,Products!A:G,7,FALSE),"")</f>
        <v>2350</v>
      </c>
      <c r="T1433">
        <f>IFERROR(VLOOKUP(B1433,Products!A:I,9,FALSE),"")</f>
        <v>90.87</v>
      </c>
      <c r="U1433">
        <f t="shared" si="176"/>
        <v>9</v>
      </c>
      <c r="V1433" t="str">
        <f t="shared" si="177"/>
        <v>No</v>
      </c>
      <c r="W1433">
        <f t="shared" si="178"/>
        <v>2004</v>
      </c>
      <c r="X1433">
        <f t="shared" si="179"/>
        <v>6</v>
      </c>
      <c r="Y1433">
        <f>IFERROR(VLOOKUP(B1433,Products!A:I,8,FALSE),"")</f>
        <v>47.25</v>
      </c>
      <c r="Z1433">
        <f t="shared" si="180"/>
        <v>2648.02</v>
      </c>
      <c r="AA1433">
        <f t="shared" si="181"/>
        <v>80.783068783068785</v>
      </c>
      <c r="AB1433">
        <f t="shared" si="182"/>
        <v>1</v>
      </c>
      <c r="AC1433">
        <f t="shared" si="183"/>
        <v>1183.27</v>
      </c>
    </row>
    <row r="1434" spans="1:29">
      <c r="A1434">
        <v>10254</v>
      </c>
      <c r="B1434" t="s">
        <v>230</v>
      </c>
      <c r="C1434">
        <v>33</v>
      </c>
      <c r="D1434">
        <v>111.57</v>
      </c>
      <c r="E1434">
        <v>8</v>
      </c>
      <c r="F1434" s="6">
        <f>IFERROR(VLOOKUP(A1434,Orders!A:B,2,FALSE),"")</f>
        <v>38141</v>
      </c>
      <c r="G1434" s="6">
        <f>IFERROR(VLOOKUP(A1434,Orders!A:C,3,FALSE),"")</f>
        <v>38151</v>
      </c>
      <c r="H1434" s="6">
        <f>IFERROR(VLOOKUP(A1434,Orders!A:D,4,FALSE),"")</f>
        <v>38142</v>
      </c>
      <c r="I1434" t="str">
        <f>IFERROR(VLOOKUP(A1434,Orders!A:E,5,FALSE),"")</f>
        <v>Shipped</v>
      </c>
      <c r="J1434">
        <f>IFERROR(VLOOKUP(A1434,Orders!A:G,7,FALSE),"")</f>
        <v>323</v>
      </c>
      <c r="K1434">
        <f>IFERROR(VLOOKUP(J1434,Customers!A:L,12,FALSE),"")</f>
        <v>1612</v>
      </c>
      <c r="L1434">
        <f>IFERROR(VLOOKUP(J1434,Customers!A:M,13,FALSE),"")</f>
        <v>88000</v>
      </c>
      <c r="M1434" t="str">
        <f>IFERROR(VLOOKUP(J1434,Customers!A:H,8,FALSE),"")</f>
        <v xml:space="preserve">Auckland  </v>
      </c>
      <c r="N1434">
        <f>IFERROR(VLOOKUP(K1434,Employees!A:F,6,FALSE),"")</f>
        <v>6</v>
      </c>
      <c r="O1434" t="str">
        <f>IFERROR(VLOOKUP(N1434,Offices!A:B,2,FALSE),"")</f>
        <v>Sydney</v>
      </c>
      <c r="P1434" s="6">
        <f>IFERROR(VLOOKUP(J1434,Payments!A:C,3,FALSE),"")</f>
        <v>38495</v>
      </c>
      <c r="Q1434">
        <f>IFERROR(VLOOKUP(J1434,Payments!A:D,4,FALSE),"")</f>
        <v>75020.13</v>
      </c>
      <c r="R1434" t="str">
        <f>IFERROR(VLOOKUP(B1434,Products!A:C,3,FALSE),"")</f>
        <v>Classic Cars</v>
      </c>
      <c r="S1434">
        <f>IFERROR(VLOOKUP(B1434,Products!A:G,7,FALSE),"")</f>
        <v>1452</v>
      </c>
      <c r="T1434">
        <f>IFERROR(VLOOKUP(B1434,Products!A:I,9,FALSE),"")</f>
        <v>117.44</v>
      </c>
      <c r="U1434">
        <f t="shared" si="176"/>
        <v>9</v>
      </c>
      <c r="V1434" t="str">
        <f t="shared" si="177"/>
        <v>No</v>
      </c>
      <c r="W1434">
        <f t="shared" si="178"/>
        <v>2004</v>
      </c>
      <c r="X1434">
        <f t="shared" si="179"/>
        <v>6</v>
      </c>
      <c r="Y1434">
        <f>IFERROR(VLOOKUP(B1434,Products!A:I,8,FALSE),"")</f>
        <v>72.819999999999993</v>
      </c>
      <c r="Z1434">
        <f t="shared" si="180"/>
        <v>3681.81</v>
      </c>
      <c r="AA1434">
        <f t="shared" si="181"/>
        <v>53.213402911288114</v>
      </c>
      <c r="AB1434">
        <f t="shared" si="182"/>
        <v>0</v>
      </c>
      <c r="AC1434">
        <f t="shared" si="183"/>
        <v>1278.75</v>
      </c>
    </row>
    <row r="1435" spans="1:29">
      <c r="A1435">
        <v>10254</v>
      </c>
      <c r="B1435" t="s">
        <v>231</v>
      </c>
      <c r="C1435">
        <v>42</v>
      </c>
      <c r="D1435">
        <v>69.34</v>
      </c>
      <c r="E1435">
        <v>10</v>
      </c>
      <c r="F1435" s="6">
        <f>IFERROR(VLOOKUP(A1435,Orders!A:B,2,FALSE),"")</f>
        <v>38141</v>
      </c>
      <c r="G1435" s="6">
        <f>IFERROR(VLOOKUP(A1435,Orders!A:C,3,FALSE),"")</f>
        <v>38151</v>
      </c>
      <c r="H1435" s="6">
        <f>IFERROR(VLOOKUP(A1435,Orders!A:D,4,FALSE),"")</f>
        <v>38142</v>
      </c>
      <c r="I1435" t="str">
        <f>IFERROR(VLOOKUP(A1435,Orders!A:E,5,FALSE),"")</f>
        <v>Shipped</v>
      </c>
      <c r="J1435">
        <f>IFERROR(VLOOKUP(A1435,Orders!A:G,7,FALSE),"")</f>
        <v>323</v>
      </c>
      <c r="K1435">
        <f>IFERROR(VLOOKUP(J1435,Customers!A:L,12,FALSE),"")</f>
        <v>1612</v>
      </c>
      <c r="L1435">
        <f>IFERROR(VLOOKUP(J1435,Customers!A:M,13,FALSE),"")</f>
        <v>88000</v>
      </c>
      <c r="M1435" t="str">
        <f>IFERROR(VLOOKUP(J1435,Customers!A:H,8,FALSE),"")</f>
        <v xml:space="preserve">Auckland  </v>
      </c>
      <c r="N1435">
        <f>IFERROR(VLOOKUP(K1435,Employees!A:F,6,FALSE),"")</f>
        <v>6</v>
      </c>
      <c r="O1435" t="str">
        <f>IFERROR(VLOOKUP(N1435,Offices!A:B,2,FALSE),"")</f>
        <v>Sydney</v>
      </c>
      <c r="P1435" s="6">
        <f>IFERROR(VLOOKUP(J1435,Payments!A:C,3,FALSE),"")</f>
        <v>38495</v>
      </c>
      <c r="Q1435">
        <f>IFERROR(VLOOKUP(J1435,Payments!A:D,4,FALSE),"")</f>
        <v>75020.13</v>
      </c>
      <c r="R1435" t="str">
        <f>IFERROR(VLOOKUP(B1435,Products!A:C,3,FALSE),"")</f>
        <v>Classic Cars</v>
      </c>
      <c r="S1435">
        <f>IFERROR(VLOOKUP(B1435,Products!A:G,7,FALSE),"")</f>
        <v>4695</v>
      </c>
      <c r="T1435">
        <f>IFERROR(VLOOKUP(B1435,Products!A:I,9,FALSE),"")</f>
        <v>85.61</v>
      </c>
      <c r="U1435">
        <f t="shared" si="176"/>
        <v>9</v>
      </c>
      <c r="V1435" t="str">
        <f t="shared" si="177"/>
        <v>No</v>
      </c>
      <c r="W1435">
        <f t="shared" si="178"/>
        <v>2004</v>
      </c>
      <c r="X1435">
        <f t="shared" si="179"/>
        <v>6</v>
      </c>
      <c r="Y1435">
        <f>IFERROR(VLOOKUP(B1435,Products!A:I,8,FALSE),"")</f>
        <v>50.51</v>
      </c>
      <c r="Z1435">
        <f t="shared" si="180"/>
        <v>2912.28</v>
      </c>
      <c r="AA1435">
        <f t="shared" si="181"/>
        <v>37.279746584834697</v>
      </c>
      <c r="AB1435">
        <f t="shared" si="182"/>
        <v>0</v>
      </c>
      <c r="AC1435">
        <f t="shared" si="183"/>
        <v>790.86000000000024</v>
      </c>
    </row>
    <row r="1436" spans="1:29">
      <c r="A1436">
        <v>10254</v>
      </c>
      <c r="B1436" t="s">
        <v>232</v>
      </c>
      <c r="C1436">
        <v>49</v>
      </c>
      <c r="D1436">
        <v>101.73</v>
      </c>
      <c r="E1436">
        <v>12</v>
      </c>
      <c r="F1436" s="6">
        <f>IFERROR(VLOOKUP(A1436,Orders!A:B,2,FALSE),"")</f>
        <v>38141</v>
      </c>
      <c r="G1436" s="6">
        <f>IFERROR(VLOOKUP(A1436,Orders!A:C,3,FALSE),"")</f>
        <v>38151</v>
      </c>
      <c r="H1436" s="6">
        <f>IFERROR(VLOOKUP(A1436,Orders!A:D,4,FALSE),"")</f>
        <v>38142</v>
      </c>
      <c r="I1436" t="str">
        <f>IFERROR(VLOOKUP(A1436,Orders!A:E,5,FALSE),"")</f>
        <v>Shipped</v>
      </c>
      <c r="J1436">
        <f>IFERROR(VLOOKUP(A1436,Orders!A:G,7,FALSE),"")</f>
        <v>323</v>
      </c>
      <c r="K1436">
        <f>IFERROR(VLOOKUP(J1436,Customers!A:L,12,FALSE),"")</f>
        <v>1612</v>
      </c>
      <c r="L1436">
        <f>IFERROR(VLOOKUP(J1436,Customers!A:M,13,FALSE),"")</f>
        <v>88000</v>
      </c>
      <c r="M1436" t="str">
        <f>IFERROR(VLOOKUP(J1436,Customers!A:H,8,FALSE),"")</f>
        <v xml:space="preserve">Auckland  </v>
      </c>
      <c r="N1436">
        <f>IFERROR(VLOOKUP(K1436,Employees!A:F,6,FALSE),"")</f>
        <v>6</v>
      </c>
      <c r="O1436" t="str">
        <f>IFERROR(VLOOKUP(N1436,Offices!A:B,2,FALSE),"")</f>
        <v>Sydney</v>
      </c>
      <c r="P1436" s="6">
        <f>IFERROR(VLOOKUP(J1436,Payments!A:C,3,FALSE),"")</f>
        <v>38495</v>
      </c>
      <c r="Q1436">
        <f>IFERROR(VLOOKUP(J1436,Payments!A:D,4,FALSE),"")</f>
        <v>75020.13</v>
      </c>
      <c r="R1436" t="str">
        <f>IFERROR(VLOOKUP(B1436,Products!A:C,3,FALSE),"")</f>
        <v>Classic Cars</v>
      </c>
      <c r="S1436">
        <f>IFERROR(VLOOKUP(B1436,Products!A:G,7,FALSE),"")</f>
        <v>9446</v>
      </c>
      <c r="T1436">
        <f>IFERROR(VLOOKUP(B1436,Products!A:I,9,FALSE),"")</f>
        <v>107.08</v>
      </c>
      <c r="U1436">
        <f t="shared" si="176"/>
        <v>9</v>
      </c>
      <c r="V1436" t="str">
        <f t="shared" si="177"/>
        <v>No</v>
      </c>
      <c r="W1436">
        <f t="shared" si="178"/>
        <v>2004</v>
      </c>
      <c r="X1436">
        <f t="shared" si="179"/>
        <v>6</v>
      </c>
      <c r="Y1436">
        <f>IFERROR(VLOOKUP(B1436,Products!A:I,8,FALSE),"")</f>
        <v>62.11</v>
      </c>
      <c r="Z1436">
        <f t="shared" si="180"/>
        <v>4984.7700000000004</v>
      </c>
      <c r="AA1436">
        <f t="shared" si="181"/>
        <v>63.790049911447447</v>
      </c>
      <c r="AB1436">
        <f t="shared" si="182"/>
        <v>0</v>
      </c>
      <c r="AC1436">
        <f t="shared" si="183"/>
        <v>1941.38</v>
      </c>
    </row>
    <row r="1437" spans="1:29">
      <c r="A1437">
        <v>10254</v>
      </c>
      <c r="B1437" t="s">
        <v>127</v>
      </c>
      <c r="C1437">
        <v>20</v>
      </c>
      <c r="D1437">
        <v>39.799999999999997</v>
      </c>
      <c r="E1437">
        <v>3</v>
      </c>
      <c r="F1437" s="6">
        <f>IFERROR(VLOOKUP(A1437,Orders!A:B,2,FALSE),"")</f>
        <v>38141</v>
      </c>
      <c r="G1437" s="6">
        <f>IFERROR(VLOOKUP(A1437,Orders!A:C,3,FALSE),"")</f>
        <v>38151</v>
      </c>
      <c r="H1437" s="6">
        <f>IFERROR(VLOOKUP(A1437,Orders!A:D,4,FALSE),"")</f>
        <v>38142</v>
      </c>
      <c r="I1437" t="str">
        <f>IFERROR(VLOOKUP(A1437,Orders!A:E,5,FALSE),"")</f>
        <v>Shipped</v>
      </c>
      <c r="J1437">
        <f>IFERROR(VLOOKUP(A1437,Orders!A:G,7,FALSE),"")</f>
        <v>323</v>
      </c>
      <c r="K1437">
        <f>IFERROR(VLOOKUP(J1437,Customers!A:L,12,FALSE),"")</f>
        <v>1612</v>
      </c>
      <c r="L1437">
        <f>IFERROR(VLOOKUP(J1437,Customers!A:M,13,FALSE),"")</f>
        <v>88000</v>
      </c>
      <c r="M1437" t="str">
        <f>IFERROR(VLOOKUP(J1437,Customers!A:H,8,FALSE),"")</f>
        <v xml:space="preserve">Auckland  </v>
      </c>
      <c r="N1437">
        <f>IFERROR(VLOOKUP(K1437,Employees!A:F,6,FALSE),"")</f>
        <v>6</v>
      </c>
      <c r="O1437" t="str">
        <f>IFERROR(VLOOKUP(N1437,Offices!A:B,2,FALSE),"")</f>
        <v>Sydney</v>
      </c>
      <c r="P1437" s="6">
        <f>IFERROR(VLOOKUP(J1437,Payments!A:C,3,FALSE),"")</f>
        <v>38495</v>
      </c>
      <c r="Q1437">
        <f>IFERROR(VLOOKUP(J1437,Payments!A:D,4,FALSE),"")</f>
        <v>75020.13</v>
      </c>
      <c r="R1437" t="str">
        <f>IFERROR(VLOOKUP(B1437,Products!A:C,3,FALSE),"")</f>
        <v>Vintage Cars</v>
      </c>
      <c r="S1437">
        <f>IFERROR(VLOOKUP(B1437,Products!A:G,7,FALSE),"")</f>
        <v>2081</v>
      </c>
      <c r="T1437">
        <f>IFERROR(VLOOKUP(B1437,Products!A:I,9,FALSE),"")</f>
        <v>41.03</v>
      </c>
      <c r="U1437">
        <f t="shared" si="176"/>
        <v>9</v>
      </c>
      <c r="V1437" t="str">
        <f t="shared" si="177"/>
        <v>No</v>
      </c>
      <c r="W1437">
        <f t="shared" si="178"/>
        <v>2004</v>
      </c>
      <c r="X1437">
        <f t="shared" si="179"/>
        <v>6</v>
      </c>
      <c r="Y1437">
        <f>IFERROR(VLOOKUP(B1437,Products!A:I,8,FALSE),"")</f>
        <v>21.75</v>
      </c>
      <c r="Z1437">
        <f t="shared" si="180"/>
        <v>796</v>
      </c>
      <c r="AA1437">
        <f t="shared" si="181"/>
        <v>82.988505747126425</v>
      </c>
      <c r="AB1437">
        <f t="shared" si="182"/>
        <v>1</v>
      </c>
      <c r="AC1437">
        <f t="shared" si="183"/>
        <v>360.99999999999994</v>
      </c>
    </row>
    <row r="1438" spans="1:29">
      <c r="A1438">
        <v>10255</v>
      </c>
      <c r="B1438" t="s">
        <v>129</v>
      </c>
      <c r="C1438">
        <v>24</v>
      </c>
      <c r="D1438">
        <v>135</v>
      </c>
      <c r="E1438">
        <v>1</v>
      </c>
      <c r="F1438" s="6">
        <f>IFERROR(VLOOKUP(A1438,Orders!A:B,2,FALSE),"")</f>
        <v>38142</v>
      </c>
      <c r="G1438" s="6">
        <f>IFERROR(VLOOKUP(A1438,Orders!A:C,3,FALSE),"")</f>
        <v>38150</v>
      </c>
      <c r="H1438" s="6">
        <f>IFERROR(VLOOKUP(A1438,Orders!A:D,4,FALSE),"")</f>
        <v>38147</v>
      </c>
      <c r="I1438" t="str">
        <f>IFERROR(VLOOKUP(A1438,Orders!A:E,5,FALSE),"")</f>
        <v>Shipped</v>
      </c>
      <c r="J1438">
        <f>IFERROR(VLOOKUP(A1438,Orders!A:G,7,FALSE),"")</f>
        <v>209</v>
      </c>
      <c r="K1438">
        <f>IFERROR(VLOOKUP(J1438,Customers!A:L,12,FALSE),"")</f>
        <v>1370</v>
      </c>
      <c r="L1438">
        <f>IFERROR(VLOOKUP(J1438,Customers!A:M,13,FALSE),"")</f>
        <v>53800</v>
      </c>
      <c r="M1438" t="str">
        <f>IFERROR(VLOOKUP(J1438,Customers!A:H,8,FALSE),"")</f>
        <v>Strasbourg</v>
      </c>
      <c r="N1438">
        <f>IFERROR(VLOOKUP(K1438,Employees!A:F,6,FALSE),"")</f>
        <v>4</v>
      </c>
      <c r="O1438" t="str">
        <f>IFERROR(VLOOKUP(N1438,Offices!A:B,2,FALSE),"")</f>
        <v>Paris</v>
      </c>
      <c r="P1438" s="6">
        <f>IFERROR(VLOOKUP(J1438,Payments!A:C,3,FALSE),"")</f>
        <v>38475</v>
      </c>
      <c r="Q1438">
        <f>IFERROR(VLOOKUP(J1438,Payments!A:D,4,FALSE),"")</f>
        <v>35157.75</v>
      </c>
      <c r="R1438" t="str">
        <f>IFERROR(VLOOKUP(B1438,Products!A:C,3,FALSE),"")</f>
        <v>Vintage Cars</v>
      </c>
      <c r="S1438">
        <f>IFERROR(VLOOKUP(B1438,Products!A:G,7,FALSE),"")</f>
        <v>548</v>
      </c>
      <c r="T1438">
        <f>IFERROR(VLOOKUP(B1438,Products!A:I,9,FALSE),"")</f>
        <v>168.75</v>
      </c>
      <c r="U1438">
        <f t="shared" si="176"/>
        <v>3</v>
      </c>
      <c r="V1438" t="str">
        <f t="shared" si="177"/>
        <v>Yes</v>
      </c>
      <c r="W1438">
        <f t="shared" si="178"/>
        <v>2004</v>
      </c>
      <c r="X1438">
        <f t="shared" si="179"/>
        <v>6</v>
      </c>
      <c r="Y1438">
        <f>IFERROR(VLOOKUP(B1438,Products!A:I,8,FALSE),"")</f>
        <v>72.56</v>
      </c>
      <c r="Z1438">
        <f t="shared" si="180"/>
        <v>3240</v>
      </c>
      <c r="AA1438">
        <f t="shared" si="181"/>
        <v>86.05292171995589</v>
      </c>
      <c r="AB1438">
        <f t="shared" si="182"/>
        <v>1</v>
      </c>
      <c r="AC1438">
        <f t="shared" si="183"/>
        <v>1498.56</v>
      </c>
    </row>
    <row r="1439" spans="1:29">
      <c r="A1439">
        <v>10255</v>
      </c>
      <c r="B1439" t="s">
        <v>131</v>
      </c>
      <c r="C1439">
        <v>37</v>
      </c>
      <c r="D1439">
        <v>37.630000000000003</v>
      </c>
      <c r="E1439">
        <v>2</v>
      </c>
      <c r="F1439" s="6">
        <f>IFERROR(VLOOKUP(A1439,Orders!A:B,2,FALSE),"")</f>
        <v>38142</v>
      </c>
      <c r="G1439" s="6">
        <f>IFERROR(VLOOKUP(A1439,Orders!A:C,3,FALSE),"")</f>
        <v>38150</v>
      </c>
      <c r="H1439" s="6">
        <f>IFERROR(VLOOKUP(A1439,Orders!A:D,4,FALSE),"")</f>
        <v>38147</v>
      </c>
      <c r="I1439" t="str">
        <f>IFERROR(VLOOKUP(A1439,Orders!A:E,5,FALSE),"")</f>
        <v>Shipped</v>
      </c>
      <c r="J1439">
        <f>IFERROR(VLOOKUP(A1439,Orders!A:G,7,FALSE),"")</f>
        <v>209</v>
      </c>
      <c r="K1439">
        <f>IFERROR(VLOOKUP(J1439,Customers!A:L,12,FALSE),"")</f>
        <v>1370</v>
      </c>
      <c r="L1439">
        <f>IFERROR(VLOOKUP(J1439,Customers!A:M,13,FALSE),"")</f>
        <v>53800</v>
      </c>
      <c r="M1439" t="str">
        <f>IFERROR(VLOOKUP(J1439,Customers!A:H,8,FALSE),"")</f>
        <v>Strasbourg</v>
      </c>
      <c r="N1439">
        <f>IFERROR(VLOOKUP(K1439,Employees!A:F,6,FALSE),"")</f>
        <v>4</v>
      </c>
      <c r="O1439" t="str">
        <f>IFERROR(VLOOKUP(N1439,Offices!A:B,2,FALSE),"")</f>
        <v>Paris</v>
      </c>
      <c r="P1439" s="6">
        <f>IFERROR(VLOOKUP(J1439,Payments!A:C,3,FALSE),"")</f>
        <v>38475</v>
      </c>
      <c r="Q1439">
        <f>IFERROR(VLOOKUP(J1439,Payments!A:D,4,FALSE),"")</f>
        <v>35157.75</v>
      </c>
      <c r="R1439" t="str">
        <f>IFERROR(VLOOKUP(B1439,Products!A:C,3,FALSE),"")</f>
        <v>Vintage Cars</v>
      </c>
      <c r="S1439">
        <f>IFERROR(VLOOKUP(B1439,Products!A:G,7,FALSE),"")</f>
        <v>2847</v>
      </c>
      <c r="T1439">
        <f>IFERROR(VLOOKUP(B1439,Products!A:I,9,FALSE),"")</f>
        <v>44.8</v>
      </c>
      <c r="U1439">
        <f t="shared" si="176"/>
        <v>3</v>
      </c>
      <c r="V1439" t="str">
        <f t="shared" si="177"/>
        <v>Yes</v>
      </c>
      <c r="W1439">
        <f t="shared" si="178"/>
        <v>2004</v>
      </c>
      <c r="X1439">
        <f t="shared" si="179"/>
        <v>6</v>
      </c>
      <c r="Y1439">
        <f>IFERROR(VLOOKUP(B1439,Products!A:I,8,FALSE),"")</f>
        <v>20.61</v>
      </c>
      <c r="Z1439">
        <f t="shared" si="180"/>
        <v>1392.3100000000002</v>
      </c>
      <c r="AA1439">
        <f t="shared" si="181"/>
        <v>82.581271227559455</v>
      </c>
      <c r="AB1439">
        <f t="shared" si="182"/>
        <v>1</v>
      </c>
      <c r="AC1439">
        <f t="shared" si="183"/>
        <v>629.74000000000012</v>
      </c>
    </row>
    <row r="1440" spans="1:29">
      <c r="A1440">
        <v>10256</v>
      </c>
      <c r="B1440" t="s">
        <v>132</v>
      </c>
      <c r="C1440">
        <v>34</v>
      </c>
      <c r="D1440">
        <v>93.49</v>
      </c>
      <c r="E1440">
        <v>2</v>
      </c>
      <c r="F1440" s="6">
        <f>IFERROR(VLOOKUP(A1440,Orders!A:B,2,FALSE),"")</f>
        <v>38146</v>
      </c>
      <c r="G1440" s="6">
        <f>IFERROR(VLOOKUP(A1440,Orders!A:C,3,FALSE),"")</f>
        <v>38154</v>
      </c>
      <c r="H1440" s="6">
        <f>IFERROR(VLOOKUP(A1440,Orders!A:D,4,FALSE),"")</f>
        <v>38148</v>
      </c>
      <c r="I1440" t="str">
        <f>IFERROR(VLOOKUP(A1440,Orders!A:E,5,FALSE),"")</f>
        <v>Shipped</v>
      </c>
      <c r="J1440">
        <f>IFERROR(VLOOKUP(A1440,Orders!A:G,7,FALSE),"")</f>
        <v>145</v>
      </c>
      <c r="K1440">
        <f>IFERROR(VLOOKUP(J1440,Customers!A:L,12,FALSE),"")</f>
        <v>1401</v>
      </c>
      <c r="L1440">
        <f>IFERROR(VLOOKUP(J1440,Customers!A:M,13,FALSE),"")</f>
        <v>83400</v>
      </c>
      <c r="M1440" t="str">
        <f>IFERROR(VLOOKUP(J1440,Customers!A:H,8,FALSE),"")</f>
        <v>Kobenhavn</v>
      </c>
      <c r="N1440">
        <f>IFERROR(VLOOKUP(K1440,Employees!A:F,6,FALSE),"")</f>
        <v>4</v>
      </c>
      <c r="O1440" t="str">
        <f>IFERROR(VLOOKUP(N1440,Offices!A:B,2,FALSE),"")</f>
        <v>Paris</v>
      </c>
      <c r="P1440" s="6">
        <f>IFERROR(VLOOKUP(J1440,Payments!A:C,3,FALSE),"")</f>
        <v>38171</v>
      </c>
      <c r="Q1440">
        <f>IFERROR(VLOOKUP(J1440,Payments!A:D,4,FALSE),"")</f>
        <v>4710.7299999999996</v>
      </c>
      <c r="R1440" t="str">
        <f>IFERROR(VLOOKUP(B1440,Products!A:C,3,FALSE),"")</f>
        <v>Vintage Cars</v>
      </c>
      <c r="S1440">
        <f>IFERROR(VLOOKUP(B1440,Products!A:G,7,FALSE),"")</f>
        <v>8693</v>
      </c>
      <c r="T1440">
        <f>IFERROR(VLOOKUP(B1440,Products!A:I,9,FALSE),"")</f>
        <v>102.74</v>
      </c>
      <c r="U1440">
        <f t="shared" si="176"/>
        <v>6</v>
      </c>
      <c r="V1440" t="str">
        <f t="shared" si="177"/>
        <v>Yes</v>
      </c>
      <c r="W1440">
        <f t="shared" si="178"/>
        <v>2004</v>
      </c>
      <c r="X1440">
        <f t="shared" si="179"/>
        <v>6</v>
      </c>
      <c r="Y1440">
        <f>IFERROR(VLOOKUP(B1440,Products!A:I,8,FALSE),"")</f>
        <v>60.62</v>
      </c>
      <c r="Z1440">
        <f t="shared" si="180"/>
        <v>3178.66</v>
      </c>
      <c r="AA1440">
        <f t="shared" si="181"/>
        <v>54.223028703398214</v>
      </c>
      <c r="AB1440">
        <f t="shared" si="182"/>
        <v>0</v>
      </c>
      <c r="AC1440">
        <f t="shared" si="183"/>
        <v>1117.58</v>
      </c>
    </row>
    <row r="1441" spans="1:29">
      <c r="A1441">
        <v>10256</v>
      </c>
      <c r="B1441" t="s">
        <v>133</v>
      </c>
      <c r="C1441">
        <v>29</v>
      </c>
      <c r="D1441">
        <v>52.83</v>
      </c>
      <c r="E1441">
        <v>1</v>
      </c>
      <c r="F1441" s="6">
        <f>IFERROR(VLOOKUP(A1441,Orders!A:B,2,FALSE),"")</f>
        <v>38146</v>
      </c>
      <c r="G1441" s="6">
        <f>IFERROR(VLOOKUP(A1441,Orders!A:C,3,FALSE),"")</f>
        <v>38154</v>
      </c>
      <c r="H1441" s="6">
        <f>IFERROR(VLOOKUP(A1441,Orders!A:D,4,FALSE),"")</f>
        <v>38148</v>
      </c>
      <c r="I1441" t="str">
        <f>IFERROR(VLOOKUP(A1441,Orders!A:E,5,FALSE),"")</f>
        <v>Shipped</v>
      </c>
      <c r="J1441">
        <f>IFERROR(VLOOKUP(A1441,Orders!A:G,7,FALSE),"")</f>
        <v>145</v>
      </c>
      <c r="K1441">
        <f>IFERROR(VLOOKUP(J1441,Customers!A:L,12,FALSE),"")</f>
        <v>1401</v>
      </c>
      <c r="L1441">
        <f>IFERROR(VLOOKUP(J1441,Customers!A:M,13,FALSE),"")</f>
        <v>83400</v>
      </c>
      <c r="M1441" t="str">
        <f>IFERROR(VLOOKUP(J1441,Customers!A:H,8,FALSE),"")</f>
        <v>Kobenhavn</v>
      </c>
      <c r="N1441">
        <f>IFERROR(VLOOKUP(K1441,Employees!A:F,6,FALSE),"")</f>
        <v>4</v>
      </c>
      <c r="O1441" t="str">
        <f>IFERROR(VLOOKUP(N1441,Offices!A:B,2,FALSE),"")</f>
        <v>Paris</v>
      </c>
      <c r="P1441" s="6">
        <f>IFERROR(VLOOKUP(J1441,Payments!A:C,3,FALSE),"")</f>
        <v>38171</v>
      </c>
      <c r="Q1441">
        <f>IFERROR(VLOOKUP(J1441,Payments!A:D,4,FALSE),"")</f>
        <v>4710.7299999999996</v>
      </c>
      <c r="R1441" t="str">
        <f>IFERROR(VLOOKUP(B1441,Products!A:C,3,FALSE),"")</f>
        <v>Vintage Cars</v>
      </c>
      <c r="S1441">
        <f>IFERROR(VLOOKUP(B1441,Products!A:G,7,FALSE),"")</f>
        <v>8635</v>
      </c>
      <c r="T1441">
        <f>IFERROR(VLOOKUP(B1441,Products!A:I,9,FALSE),"")</f>
        <v>53.91</v>
      </c>
      <c r="U1441">
        <f t="shared" si="176"/>
        <v>6</v>
      </c>
      <c r="V1441" t="str">
        <f t="shared" si="177"/>
        <v>Yes</v>
      </c>
      <c r="W1441">
        <f t="shared" si="178"/>
        <v>2004</v>
      </c>
      <c r="X1441">
        <f t="shared" si="179"/>
        <v>6</v>
      </c>
      <c r="Y1441">
        <f>IFERROR(VLOOKUP(B1441,Products!A:I,8,FALSE),"")</f>
        <v>24.26</v>
      </c>
      <c r="Z1441">
        <f t="shared" si="180"/>
        <v>1532.07</v>
      </c>
      <c r="AA1441">
        <f t="shared" si="181"/>
        <v>117.76586974443526</v>
      </c>
      <c r="AB1441">
        <f t="shared" si="182"/>
        <v>1</v>
      </c>
      <c r="AC1441">
        <f t="shared" si="183"/>
        <v>828.52999999999986</v>
      </c>
    </row>
    <row r="1442" spans="1:29">
      <c r="A1442">
        <v>10257</v>
      </c>
      <c r="B1442" t="s">
        <v>139</v>
      </c>
      <c r="C1442">
        <v>50</v>
      </c>
      <c r="D1442">
        <v>92.19</v>
      </c>
      <c r="E1442">
        <v>1</v>
      </c>
      <c r="F1442" s="6">
        <f>IFERROR(VLOOKUP(A1442,Orders!A:B,2,FALSE),"")</f>
        <v>38152</v>
      </c>
      <c r="G1442" s="6">
        <f>IFERROR(VLOOKUP(A1442,Orders!A:C,3,FALSE),"")</f>
        <v>38162</v>
      </c>
      <c r="H1442" s="6">
        <f>IFERROR(VLOOKUP(A1442,Orders!A:D,4,FALSE),"")</f>
        <v>38153</v>
      </c>
      <c r="I1442" t="str">
        <f>IFERROR(VLOOKUP(A1442,Orders!A:E,5,FALSE),"")</f>
        <v>Shipped</v>
      </c>
      <c r="J1442">
        <f>IFERROR(VLOOKUP(A1442,Orders!A:G,7,FALSE),"")</f>
        <v>450</v>
      </c>
      <c r="K1442">
        <f>IFERROR(VLOOKUP(J1442,Customers!A:L,12,FALSE),"")</f>
        <v>1165</v>
      </c>
      <c r="L1442">
        <f>IFERROR(VLOOKUP(J1442,Customers!A:M,13,FALSE),"")</f>
        <v>77600</v>
      </c>
      <c r="M1442" t="str">
        <f>IFERROR(VLOOKUP(J1442,Customers!A:H,8,FALSE),"")</f>
        <v>San Jose</v>
      </c>
      <c r="N1442">
        <f>IFERROR(VLOOKUP(K1442,Employees!A:F,6,FALSE),"")</f>
        <v>1</v>
      </c>
      <c r="O1442" t="str">
        <f>IFERROR(VLOOKUP(N1442,Offices!A:B,2,FALSE),"")</f>
        <v>San Francisco</v>
      </c>
      <c r="P1442" s="6">
        <f>IFERROR(VLOOKUP(J1442,Payments!A:C,3,FALSE),"")</f>
        <v>38159</v>
      </c>
      <c r="Q1442">
        <f>IFERROR(VLOOKUP(J1442,Payments!A:D,4,FALSE),"")</f>
        <v>59551.38</v>
      </c>
      <c r="R1442" t="str">
        <f>IFERROR(VLOOKUP(B1442,Products!A:C,3,FALSE),"")</f>
        <v>Vintage Cars</v>
      </c>
      <c r="S1442">
        <f>IFERROR(VLOOKUP(B1442,Products!A:G,7,FALSE),"")</f>
        <v>4189</v>
      </c>
      <c r="T1442">
        <f>IFERROR(VLOOKUP(B1442,Products!A:I,9,FALSE),"")</f>
        <v>101.31</v>
      </c>
      <c r="U1442">
        <f t="shared" si="176"/>
        <v>9</v>
      </c>
      <c r="V1442" t="str">
        <f t="shared" si="177"/>
        <v>No</v>
      </c>
      <c r="W1442">
        <f t="shared" si="178"/>
        <v>2004</v>
      </c>
      <c r="X1442">
        <f t="shared" si="179"/>
        <v>6</v>
      </c>
      <c r="Y1442">
        <f>IFERROR(VLOOKUP(B1442,Products!A:I,8,FALSE),"")</f>
        <v>60.78</v>
      </c>
      <c r="Z1442">
        <f t="shared" si="180"/>
        <v>4609.5</v>
      </c>
      <c r="AA1442">
        <f t="shared" si="181"/>
        <v>51.67818361303059</v>
      </c>
      <c r="AB1442">
        <f t="shared" si="182"/>
        <v>0</v>
      </c>
      <c r="AC1442">
        <f t="shared" si="183"/>
        <v>1570.4999999999998</v>
      </c>
    </row>
    <row r="1443" spans="1:29">
      <c r="A1443">
        <v>10257</v>
      </c>
      <c r="B1443" t="s">
        <v>140</v>
      </c>
      <c r="C1443">
        <v>49</v>
      </c>
      <c r="D1443">
        <v>59.34</v>
      </c>
      <c r="E1443">
        <v>3</v>
      </c>
      <c r="F1443" s="6">
        <f>IFERROR(VLOOKUP(A1443,Orders!A:B,2,FALSE),"")</f>
        <v>38152</v>
      </c>
      <c r="G1443" s="6">
        <f>IFERROR(VLOOKUP(A1443,Orders!A:C,3,FALSE),"")</f>
        <v>38162</v>
      </c>
      <c r="H1443" s="6">
        <f>IFERROR(VLOOKUP(A1443,Orders!A:D,4,FALSE),"")</f>
        <v>38153</v>
      </c>
      <c r="I1443" t="str">
        <f>IFERROR(VLOOKUP(A1443,Orders!A:E,5,FALSE),"")</f>
        <v>Shipped</v>
      </c>
      <c r="J1443">
        <f>IFERROR(VLOOKUP(A1443,Orders!A:G,7,FALSE),"")</f>
        <v>450</v>
      </c>
      <c r="K1443">
        <f>IFERROR(VLOOKUP(J1443,Customers!A:L,12,FALSE),"")</f>
        <v>1165</v>
      </c>
      <c r="L1443">
        <f>IFERROR(VLOOKUP(J1443,Customers!A:M,13,FALSE),"")</f>
        <v>77600</v>
      </c>
      <c r="M1443" t="str">
        <f>IFERROR(VLOOKUP(J1443,Customers!A:H,8,FALSE),"")</f>
        <v>San Jose</v>
      </c>
      <c r="N1443">
        <f>IFERROR(VLOOKUP(K1443,Employees!A:F,6,FALSE),"")</f>
        <v>1</v>
      </c>
      <c r="O1443" t="str">
        <f>IFERROR(VLOOKUP(N1443,Offices!A:B,2,FALSE),"")</f>
        <v>San Francisco</v>
      </c>
      <c r="P1443" s="6">
        <f>IFERROR(VLOOKUP(J1443,Payments!A:C,3,FALSE),"")</f>
        <v>38159</v>
      </c>
      <c r="Q1443">
        <f>IFERROR(VLOOKUP(J1443,Payments!A:D,4,FALSE),"")</f>
        <v>59551.38</v>
      </c>
      <c r="R1443" t="str">
        <f>IFERROR(VLOOKUP(B1443,Products!A:C,3,FALSE),"")</f>
        <v>Vintage Cars</v>
      </c>
      <c r="S1443">
        <f>IFERROR(VLOOKUP(B1443,Products!A:G,7,FALSE),"")</f>
        <v>5649</v>
      </c>
      <c r="T1443">
        <f>IFERROR(VLOOKUP(B1443,Products!A:I,9,FALSE),"")</f>
        <v>62.46</v>
      </c>
      <c r="U1443">
        <f t="shared" si="176"/>
        <v>9</v>
      </c>
      <c r="V1443" t="str">
        <f t="shared" si="177"/>
        <v>No</v>
      </c>
      <c r="W1443">
        <f t="shared" si="178"/>
        <v>2004</v>
      </c>
      <c r="X1443">
        <f t="shared" si="179"/>
        <v>6</v>
      </c>
      <c r="Y1443">
        <f>IFERROR(VLOOKUP(B1443,Products!A:I,8,FALSE),"")</f>
        <v>34.35</v>
      </c>
      <c r="Z1443">
        <f t="shared" si="180"/>
        <v>2907.6600000000003</v>
      </c>
      <c r="AA1443">
        <f t="shared" si="181"/>
        <v>72.751091703056773</v>
      </c>
      <c r="AB1443">
        <f t="shared" si="182"/>
        <v>1</v>
      </c>
      <c r="AC1443">
        <f t="shared" si="183"/>
        <v>1224.51</v>
      </c>
    </row>
    <row r="1444" spans="1:29">
      <c r="A1444">
        <v>10257</v>
      </c>
      <c r="B1444" t="s">
        <v>141</v>
      </c>
      <c r="C1444">
        <v>37</v>
      </c>
      <c r="D1444">
        <v>83.78</v>
      </c>
      <c r="E1444">
        <v>2</v>
      </c>
      <c r="F1444" s="6">
        <f>IFERROR(VLOOKUP(A1444,Orders!A:B,2,FALSE),"")</f>
        <v>38152</v>
      </c>
      <c r="G1444" s="6">
        <f>IFERROR(VLOOKUP(A1444,Orders!A:C,3,FALSE),"")</f>
        <v>38162</v>
      </c>
      <c r="H1444" s="6">
        <f>IFERROR(VLOOKUP(A1444,Orders!A:D,4,FALSE),"")</f>
        <v>38153</v>
      </c>
      <c r="I1444" t="str">
        <f>IFERROR(VLOOKUP(A1444,Orders!A:E,5,FALSE),"")</f>
        <v>Shipped</v>
      </c>
      <c r="J1444">
        <f>IFERROR(VLOOKUP(A1444,Orders!A:G,7,FALSE),"")</f>
        <v>450</v>
      </c>
      <c r="K1444">
        <f>IFERROR(VLOOKUP(J1444,Customers!A:L,12,FALSE),"")</f>
        <v>1165</v>
      </c>
      <c r="L1444">
        <f>IFERROR(VLOOKUP(J1444,Customers!A:M,13,FALSE),"")</f>
        <v>77600</v>
      </c>
      <c r="M1444" t="str">
        <f>IFERROR(VLOOKUP(J1444,Customers!A:H,8,FALSE),"")</f>
        <v>San Jose</v>
      </c>
      <c r="N1444">
        <f>IFERROR(VLOOKUP(K1444,Employees!A:F,6,FALSE),"")</f>
        <v>1</v>
      </c>
      <c r="O1444" t="str">
        <f>IFERROR(VLOOKUP(N1444,Offices!A:B,2,FALSE),"")</f>
        <v>San Francisco</v>
      </c>
      <c r="P1444" s="6">
        <f>IFERROR(VLOOKUP(J1444,Payments!A:C,3,FALSE),"")</f>
        <v>38159</v>
      </c>
      <c r="Q1444">
        <f>IFERROR(VLOOKUP(J1444,Payments!A:D,4,FALSE),"")</f>
        <v>59551.38</v>
      </c>
      <c r="R1444" t="str">
        <f>IFERROR(VLOOKUP(B1444,Products!A:C,3,FALSE),"")</f>
        <v>Vintage Cars</v>
      </c>
      <c r="S1444">
        <f>IFERROR(VLOOKUP(B1444,Products!A:G,7,FALSE),"")</f>
        <v>5992</v>
      </c>
      <c r="T1444">
        <f>IFERROR(VLOOKUP(B1444,Products!A:I,9,FALSE),"")</f>
        <v>104.72</v>
      </c>
      <c r="U1444">
        <f t="shared" si="176"/>
        <v>9</v>
      </c>
      <c r="V1444" t="str">
        <f t="shared" si="177"/>
        <v>No</v>
      </c>
      <c r="W1444">
        <f t="shared" si="178"/>
        <v>2004</v>
      </c>
      <c r="X1444">
        <f t="shared" si="179"/>
        <v>6</v>
      </c>
      <c r="Y1444">
        <f>IFERROR(VLOOKUP(B1444,Products!A:I,8,FALSE),"")</f>
        <v>60.74</v>
      </c>
      <c r="Z1444">
        <f t="shared" si="180"/>
        <v>3099.86</v>
      </c>
      <c r="AA1444">
        <f t="shared" si="181"/>
        <v>37.932169904511028</v>
      </c>
      <c r="AB1444">
        <f t="shared" si="182"/>
        <v>0</v>
      </c>
      <c r="AC1444">
        <f t="shared" si="183"/>
        <v>852.48</v>
      </c>
    </row>
    <row r="1445" spans="1:29">
      <c r="A1445">
        <v>10257</v>
      </c>
      <c r="B1445" t="s">
        <v>142</v>
      </c>
      <c r="C1445">
        <v>26</v>
      </c>
      <c r="D1445">
        <v>91.27</v>
      </c>
      <c r="E1445">
        <v>5</v>
      </c>
      <c r="F1445" s="6">
        <f>IFERROR(VLOOKUP(A1445,Orders!A:B,2,FALSE),"")</f>
        <v>38152</v>
      </c>
      <c r="G1445" s="6">
        <f>IFERROR(VLOOKUP(A1445,Orders!A:C,3,FALSE),"")</f>
        <v>38162</v>
      </c>
      <c r="H1445" s="6">
        <f>IFERROR(VLOOKUP(A1445,Orders!A:D,4,FALSE),"")</f>
        <v>38153</v>
      </c>
      <c r="I1445" t="str">
        <f>IFERROR(VLOOKUP(A1445,Orders!A:E,5,FALSE),"")</f>
        <v>Shipped</v>
      </c>
      <c r="J1445">
        <f>IFERROR(VLOOKUP(A1445,Orders!A:G,7,FALSE),"")</f>
        <v>450</v>
      </c>
      <c r="K1445">
        <f>IFERROR(VLOOKUP(J1445,Customers!A:L,12,FALSE),"")</f>
        <v>1165</v>
      </c>
      <c r="L1445">
        <f>IFERROR(VLOOKUP(J1445,Customers!A:M,13,FALSE),"")</f>
        <v>77600</v>
      </c>
      <c r="M1445" t="str">
        <f>IFERROR(VLOOKUP(J1445,Customers!A:H,8,FALSE),"")</f>
        <v>San Jose</v>
      </c>
      <c r="N1445">
        <f>IFERROR(VLOOKUP(K1445,Employees!A:F,6,FALSE),"")</f>
        <v>1</v>
      </c>
      <c r="O1445" t="str">
        <f>IFERROR(VLOOKUP(N1445,Offices!A:B,2,FALSE),"")</f>
        <v>San Francisco</v>
      </c>
      <c r="P1445" s="6">
        <f>IFERROR(VLOOKUP(J1445,Payments!A:C,3,FALSE),"")</f>
        <v>38159</v>
      </c>
      <c r="Q1445">
        <f>IFERROR(VLOOKUP(J1445,Payments!A:D,4,FALSE),"")</f>
        <v>59551.38</v>
      </c>
      <c r="R1445" t="str">
        <f>IFERROR(VLOOKUP(B1445,Products!A:C,3,FALSE),"")</f>
        <v>Vintage Cars</v>
      </c>
      <c r="S1445">
        <f>IFERROR(VLOOKUP(B1445,Products!A:G,7,FALSE),"")</f>
        <v>7913</v>
      </c>
      <c r="T1445">
        <f>IFERROR(VLOOKUP(B1445,Products!A:I,9,FALSE),"")</f>
        <v>99.21</v>
      </c>
      <c r="U1445">
        <f t="shared" si="176"/>
        <v>9</v>
      </c>
      <c r="V1445" t="str">
        <f t="shared" si="177"/>
        <v>No</v>
      </c>
      <c r="W1445">
        <f t="shared" si="178"/>
        <v>2004</v>
      </c>
      <c r="X1445">
        <f t="shared" si="179"/>
        <v>6</v>
      </c>
      <c r="Y1445">
        <f>IFERROR(VLOOKUP(B1445,Products!A:I,8,FALSE),"")</f>
        <v>57.54</v>
      </c>
      <c r="Z1445">
        <f t="shared" si="180"/>
        <v>2373.02</v>
      </c>
      <c r="AA1445">
        <f t="shared" si="181"/>
        <v>58.62009037191519</v>
      </c>
      <c r="AB1445">
        <f t="shared" si="182"/>
        <v>0</v>
      </c>
      <c r="AC1445">
        <f t="shared" si="183"/>
        <v>876.9799999999999</v>
      </c>
    </row>
    <row r="1446" spans="1:29">
      <c r="A1446">
        <v>10257</v>
      </c>
      <c r="B1446" t="s">
        <v>146</v>
      </c>
      <c r="C1446">
        <v>46</v>
      </c>
      <c r="D1446">
        <v>81.81</v>
      </c>
      <c r="E1446">
        <v>4</v>
      </c>
      <c r="F1446" s="6">
        <f>IFERROR(VLOOKUP(A1446,Orders!A:B,2,FALSE),"")</f>
        <v>38152</v>
      </c>
      <c r="G1446" s="6">
        <f>IFERROR(VLOOKUP(A1446,Orders!A:C,3,FALSE),"")</f>
        <v>38162</v>
      </c>
      <c r="H1446" s="6">
        <f>IFERROR(VLOOKUP(A1446,Orders!A:D,4,FALSE),"")</f>
        <v>38153</v>
      </c>
      <c r="I1446" t="str">
        <f>IFERROR(VLOOKUP(A1446,Orders!A:E,5,FALSE),"")</f>
        <v>Shipped</v>
      </c>
      <c r="J1446">
        <f>IFERROR(VLOOKUP(A1446,Orders!A:G,7,FALSE),"")</f>
        <v>450</v>
      </c>
      <c r="K1446">
        <f>IFERROR(VLOOKUP(J1446,Customers!A:L,12,FALSE),"")</f>
        <v>1165</v>
      </c>
      <c r="L1446">
        <f>IFERROR(VLOOKUP(J1446,Customers!A:M,13,FALSE),"")</f>
        <v>77600</v>
      </c>
      <c r="M1446" t="str">
        <f>IFERROR(VLOOKUP(J1446,Customers!A:H,8,FALSE),"")</f>
        <v>San Jose</v>
      </c>
      <c r="N1446">
        <f>IFERROR(VLOOKUP(K1446,Employees!A:F,6,FALSE),"")</f>
        <v>1</v>
      </c>
      <c r="O1446" t="str">
        <f>IFERROR(VLOOKUP(N1446,Offices!A:B,2,FALSE),"")</f>
        <v>San Francisco</v>
      </c>
      <c r="P1446" s="6">
        <f>IFERROR(VLOOKUP(J1446,Payments!A:C,3,FALSE),"")</f>
        <v>38159</v>
      </c>
      <c r="Q1446">
        <f>IFERROR(VLOOKUP(J1446,Payments!A:D,4,FALSE),"")</f>
        <v>59551.38</v>
      </c>
      <c r="R1446" t="str">
        <f>IFERROR(VLOOKUP(B1446,Products!A:C,3,FALSE),"")</f>
        <v>Vintage Cars</v>
      </c>
      <c r="S1446">
        <f>IFERROR(VLOOKUP(B1446,Products!A:G,7,FALSE),"")</f>
        <v>4710</v>
      </c>
      <c r="T1446">
        <f>IFERROR(VLOOKUP(B1446,Products!A:I,9,FALSE),"")</f>
        <v>97.39</v>
      </c>
      <c r="U1446">
        <f t="shared" si="176"/>
        <v>9</v>
      </c>
      <c r="V1446" t="str">
        <f t="shared" si="177"/>
        <v>No</v>
      </c>
      <c r="W1446">
        <f t="shared" si="178"/>
        <v>2004</v>
      </c>
      <c r="X1446">
        <f t="shared" si="179"/>
        <v>6</v>
      </c>
      <c r="Y1446">
        <f>IFERROR(VLOOKUP(B1446,Products!A:I,8,FALSE),"")</f>
        <v>57.46</v>
      </c>
      <c r="Z1446">
        <f t="shared" si="180"/>
        <v>3763.26</v>
      </c>
      <c r="AA1446">
        <f t="shared" si="181"/>
        <v>42.377305951966591</v>
      </c>
      <c r="AB1446">
        <f t="shared" si="182"/>
        <v>0</v>
      </c>
      <c r="AC1446">
        <f t="shared" si="183"/>
        <v>1120.1000000000001</v>
      </c>
    </row>
    <row r="1447" spans="1:29">
      <c r="A1447">
        <v>10258</v>
      </c>
      <c r="B1447" t="s">
        <v>134</v>
      </c>
      <c r="C1447">
        <v>32</v>
      </c>
      <c r="D1447">
        <v>177.87</v>
      </c>
      <c r="E1447">
        <v>6</v>
      </c>
      <c r="F1447" s="6">
        <f>IFERROR(VLOOKUP(A1447,Orders!A:B,2,FALSE),"")</f>
        <v>38153</v>
      </c>
      <c r="G1447" s="6">
        <f>IFERROR(VLOOKUP(A1447,Orders!A:C,3,FALSE),"")</f>
        <v>38163</v>
      </c>
      <c r="H1447" s="6">
        <f>IFERROR(VLOOKUP(A1447,Orders!A:D,4,FALSE),"")</f>
        <v>38161</v>
      </c>
      <c r="I1447" t="str">
        <f>IFERROR(VLOOKUP(A1447,Orders!A:E,5,FALSE),"")</f>
        <v>Shipped</v>
      </c>
      <c r="J1447">
        <f>IFERROR(VLOOKUP(A1447,Orders!A:G,7,FALSE),"")</f>
        <v>398</v>
      </c>
      <c r="K1447">
        <f>IFERROR(VLOOKUP(J1447,Customers!A:L,12,FALSE),"")</f>
        <v>1621</v>
      </c>
      <c r="L1447">
        <f>IFERROR(VLOOKUP(J1447,Customers!A:M,13,FALSE),"")</f>
        <v>94400</v>
      </c>
      <c r="M1447" t="str">
        <f>IFERROR(VLOOKUP(J1447,Customers!A:H,8,FALSE),"")</f>
        <v>Minato-ku</v>
      </c>
      <c r="N1447">
        <f>IFERROR(VLOOKUP(K1447,Employees!A:F,6,FALSE),"")</f>
        <v>5</v>
      </c>
      <c r="O1447" t="str">
        <f>IFERROR(VLOOKUP(N1447,Offices!A:B,2,FALSE),"")</f>
        <v>Tokyo</v>
      </c>
      <c r="P1447" s="6">
        <f>IFERROR(VLOOKUP(J1447,Payments!A:C,3,FALSE),"")</f>
        <v>38397</v>
      </c>
      <c r="Q1447">
        <f>IFERROR(VLOOKUP(J1447,Payments!A:D,4,FALSE),"")</f>
        <v>33967.730000000003</v>
      </c>
      <c r="R1447" t="str">
        <f>IFERROR(VLOOKUP(B1447,Products!A:C,3,FALSE),"")</f>
        <v>Classic Cars</v>
      </c>
      <c r="S1447">
        <f>IFERROR(VLOOKUP(B1447,Products!A:G,7,FALSE),"")</f>
        <v>7305</v>
      </c>
      <c r="T1447">
        <f>IFERROR(VLOOKUP(B1447,Products!A:I,9,FALSE),"")</f>
        <v>214.3</v>
      </c>
      <c r="U1447">
        <f t="shared" si="176"/>
        <v>2</v>
      </c>
      <c r="V1447" t="str">
        <f t="shared" si="177"/>
        <v>Yes</v>
      </c>
      <c r="W1447">
        <f t="shared" si="178"/>
        <v>2004</v>
      </c>
      <c r="X1447">
        <f t="shared" si="179"/>
        <v>6</v>
      </c>
      <c r="Y1447">
        <f>IFERROR(VLOOKUP(B1447,Products!A:I,8,FALSE),"")</f>
        <v>98.58</v>
      </c>
      <c r="Z1447">
        <f t="shared" si="180"/>
        <v>5691.84</v>
      </c>
      <c r="AA1447">
        <f t="shared" si="181"/>
        <v>80.432136335970796</v>
      </c>
      <c r="AB1447">
        <f t="shared" si="182"/>
        <v>1</v>
      </c>
      <c r="AC1447">
        <f t="shared" si="183"/>
        <v>2537.2800000000002</v>
      </c>
    </row>
    <row r="1448" spans="1:29">
      <c r="A1448">
        <v>10258</v>
      </c>
      <c r="B1448" t="s">
        <v>136</v>
      </c>
      <c r="C1448">
        <v>41</v>
      </c>
      <c r="D1448">
        <v>133.94</v>
      </c>
      <c r="E1448">
        <v>3</v>
      </c>
      <c r="F1448" s="6">
        <f>IFERROR(VLOOKUP(A1448,Orders!A:B,2,FALSE),"")</f>
        <v>38153</v>
      </c>
      <c r="G1448" s="6">
        <f>IFERROR(VLOOKUP(A1448,Orders!A:C,3,FALSE),"")</f>
        <v>38163</v>
      </c>
      <c r="H1448" s="6">
        <f>IFERROR(VLOOKUP(A1448,Orders!A:D,4,FALSE),"")</f>
        <v>38161</v>
      </c>
      <c r="I1448" t="str">
        <f>IFERROR(VLOOKUP(A1448,Orders!A:E,5,FALSE),"")</f>
        <v>Shipped</v>
      </c>
      <c r="J1448">
        <f>IFERROR(VLOOKUP(A1448,Orders!A:G,7,FALSE),"")</f>
        <v>398</v>
      </c>
      <c r="K1448">
        <f>IFERROR(VLOOKUP(J1448,Customers!A:L,12,FALSE),"")</f>
        <v>1621</v>
      </c>
      <c r="L1448">
        <f>IFERROR(VLOOKUP(J1448,Customers!A:M,13,FALSE),"")</f>
        <v>94400</v>
      </c>
      <c r="M1448" t="str">
        <f>IFERROR(VLOOKUP(J1448,Customers!A:H,8,FALSE),"")</f>
        <v>Minato-ku</v>
      </c>
      <c r="N1448">
        <f>IFERROR(VLOOKUP(K1448,Employees!A:F,6,FALSE),"")</f>
        <v>5</v>
      </c>
      <c r="O1448" t="str">
        <f>IFERROR(VLOOKUP(N1448,Offices!A:B,2,FALSE),"")</f>
        <v>Tokyo</v>
      </c>
      <c r="P1448" s="6">
        <f>IFERROR(VLOOKUP(J1448,Payments!A:C,3,FALSE),"")</f>
        <v>38397</v>
      </c>
      <c r="Q1448">
        <f>IFERROR(VLOOKUP(J1448,Payments!A:D,4,FALSE),"")</f>
        <v>33967.730000000003</v>
      </c>
      <c r="R1448" t="str">
        <f>IFERROR(VLOOKUP(B1448,Products!A:C,3,FALSE),"")</f>
        <v>Trucks and Buses</v>
      </c>
      <c r="S1448">
        <f>IFERROR(VLOOKUP(B1448,Products!A:G,7,FALSE),"")</f>
        <v>1579</v>
      </c>
      <c r="T1448">
        <f>IFERROR(VLOOKUP(B1448,Products!A:I,9,FALSE),"")</f>
        <v>136.66999999999999</v>
      </c>
      <c r="U1448">
        <f t="shared" si="176"/>
        <v>2</v>
      </c>
      <c r="V1448" t="str">
        <f t="shared" si="177"/>
        <v>Yes</v>
      </c>
      <c r="W1448">
        <f t="shared" si="178"/>
        <v>2004</v>
      </c>
      <c r="X1448">
        <f t="shared" si="179"/>
        <v>6</v>
      </c>
      <c r="Y1448">
        <f>IFERROR(VLOOKUP(B1448,Products!A:I,8,FALSE),"")</f>
        <v>77.900000000000006</v>
      </c>
      <c r="Z1448">
        <f t="shared" si="180"/>
        <v>5491.54</v>
      </c>
      <c r="AA1448">
        <f t="shared" si="181"/>
        <v>71.938382541720131</v>
      </c>
      <c r="AB1448">
        <f t="shared" si="182"/>
        <v>1</v>
      </c>
      <c r="AC1448">
        <f t="shared" si="183"/>
        <v>2297.64</v>
      </c>
    </row>
    <row r="1449" spans="1:29">
      <c r="A1449">
        <v>10258</v>
      </c>
      <c r="B1449" t="s">
        <v>137</v>
      </c>
      <c r="C1449">
        <v>41</v>
      </c>
      <c r="D1449">
        <v>113.17</v>
      </c>
      <c r="E1449">
        <v>5</v>
      </c>
      <c r="F1449" s="6">
        <f>IFERROR(VLOOKUP(A1449,Orders!A:B,2,FALSE),"")</f>
        <v>38153</v>
      </c>
      <c r="G1449" s="6">
        <f>IFERROR(VLOOKUP(A1449,Orders!A:C,3,FALSE),"")</f>
        <v>38163</v>
      </c>
      <c r="H1449" s="6">
        <f>IFERROR(VLOOKUP(A1449,Orders!A:D,4,FALSE),"")</f>
        <v>38161</v>
      </c>
      <c r="I1449" t="str">
        <f>IFERROR(VLOOKUP(A1449,Orders!A:E,5,FALSE),"")</f>
        <v>Shipped</v>
      </c>
      <c r="J1449">
        <f>IFERROR(VLOOKUP(A1449,Orders!A:G,7,FALSE),"")</f>
        <v>398</v>
      </c>
      <c r="K1449">
        <f>IFERROR(VLOOKUP(J1449,Customers!A:L,12,FALSE),"")</f>
        <v>1621</v>
      </c>
      <c r="L1449">
        <f>IFERROR(VLOOKUP(J1449,Customers!A:M,13,FALSE),"")</f>
        <v>94400</v>
      </c>
      <c r="M1449" t="str">
        <f>IFERROR(VLOOKUP(J1449,Customers!A:H,8,FALSE),"")</f>
        <v>Minato-ku</v>
      </c>
      <c r="N1449">
        <f>IFERROR(VLOOKUP(K1449,Employees!A:F,6,FALSE),"")</f>
        <v>5</v>
      </c>
      <c r="O1449" t="str">
        <f>IFERROR(VLOOKUP(N1449,Offices!A:B,2,FALSE),"")</f>
        <v>Tokyo</v>
      </c>
      <c r="P1449" s="6">
        <f>IFERROR(VLOOKUP(J1449,Payments!A:C,3,FALSE),"")</f>
        <v>38397</v>
      </c>
      <c r="Q1449">
        <f>IFERROR(VLOOKUP(J1449,Payments!A:D,4,FALSE),"")</f>
        <v>33967.730000000003</v>
      </c>
      <c r="R1449" t="str">
        <f>IFERROR(VLOOKUP(B1449,Products!A:C,3,FALSE),"")</f>
        <v>Trucks and Buses</v>
      </c>
      <c r="S1449">
        <f>IFERROR(VLOOKUP(B1449,Products!A:G,7,FALSE),"")</f>
        <v>2613</v>
      </c>
      <c r="T1449">
        <f>IFERROR(VLOOKUP(B1449,Products!A:I,9,FALSE),"")</f>
        <v>116.67</v>
      </c>
      <c r="U1449">
        <f t="shared" si="176"/>
        <v>2</v>
      </c>
      <c r="V1449" t="str">
        <f t="shared" si="177"/>
        <v>Yes</v>
      </c>
      <c r="W1449">
        <f t="shared" si="178"/>
        <v>2004</v>
      </c>
      <c r="X1449">
        <f t="shared" si="179"/>
        <v>6</v>
      </c>
      <c r="Y1449">
        <f>IFERROR(VLOOKUP(B1449,Products!A:I,8,FALSE),"")</f>
        <v>58.33</v>
      </c>
      <c r="Z1449">
        <f t="shared" si="180"/>
        <v>4639.97</v>
      </c>
      <c r="AA1449">
        <f t="shared" si="181"/>
        <v>94.016800960054866</v>
      </c>
      <c r="AB1449">
        <f t="shared" si="182"/>
        <v>1</v>
      </c>
      <c r="AC1449">
        <f t="shared" si="183"/>
        <v>2248.44</v>
      </c>
    </row>
    <row r="1450" spans="1:29">
      <c r="A1450">
        <v>10258</v>
      </c>
      <c r="B1450" t="s">
        <v>144</v>
      </c>
      <c r="C1450">
        <v>21</v>
      </c>
      <c r="D1450">
        <v>49.81</v>
      </c>
      <c r="E1450">
        <v>4</v>
      </c>
      <c r="F1450" s="6">
        <f>IFERROR(VLOOKUP(A1450,Orders!A:B,2,FALSE),"")</f>
        <v>38153</v>
      </c>
      <c r="G1450" s="6">
        <f>IFERROR(VLOOKUP(A1450,Orders!A:C,3,FALSE),"")</f>
        <v>38163</v>
      </c>
      <c r="H1450" s="6">
        <f>IFERROR(VLOOKUP(A1450,Orders!A:D,4,FALSE),"")</f>
        <v>38161</v>
      </c>
      <c r="I1450" t="str">
        <f>IFERROR(VLOOKUP(A1450,Orders!A:E,5,FALSE),"")</f>
        <v>Shipped</v>
      </c>
      <c r="J1450">
        <f>IFERROR(VLOOKUP(A1450,Orders!A:G,7,FALSE),"")</f>
        <v>398</v>
      </c>
      <c r="K1450">
        <f>IFERROR(VLOOKUP(J1450,Customers!A:L,12,FALSE),"")</f>
        <v>1621</v>
      </c>
      <c r="L1450">
        <f>IFERROR(VLOOKUP(J1450,Customers!A:M,13,FALSE),"")</f>
        <v>94400</v>
      </c>
      <c r="M1450" t="str">
        <f>IFERROR(VLOOKUP(J1450,Customers!A:H,8,FALSE),"")</f>
        <v>Minato-ku</v>
      </c>
      <c r="N1450">
        <f>IFERROR(VLOOKUP(K1450,Employees!A:F,6,FALSE),"")</f>
        <v>5</v>
      </c>
      <c r="O1450" t="str">
        <f>IFERROR(VLOOKUP(N1450,Offices!A:B,2,FALSE),"")</f>
        <v>Tokyo</v>
      </c>
      <c r="P1450" s="6">
        <f>IFERROR(VLOOKUP(J1450,Payments!A:C,3,FALSE),"")</f>
        <v>38397</v>
      </c>
      <c r="Q1450">
        <f>IFERROR(VLOOKUP(J1450,Payments!A:D,4,FALSE),"")</f>
        <v>33967.730000000003</v>
      </c>
      <c r="R1450" t="str">
        <f>IFERROR(VLOOKUP(B1450,Products!A:C,3,FALSE),"")</f>
        <v>Vintage Cars</v>
      </c>
      <c r="S1450">
        <f>IFERROR(VLOOKUP(B1450,Products!A:G,7,FALSE),"")</f>
        <v>6645</v>
      </c>
      <c r="T1450">
        <f>IFERROR(VLOOKUP(B1450,Products!A:I,9,FALSE),"")</f>
        <v>50.31</v>
      </c>
      <c r="U1450">
        <f t="shared" si="176"/>
        <v>2</v>
      </c>
      <c r="V1450" t="str">
        <f t="shared" si="177"/>
        <v>Yes</v>
      </c>
      <c r="W1450">
        <f t="shared" si="178"/>
        <v>2004</v>
      </c>
      <c r="X1450">
        <f t="shared" si="179"/>
        <v>6</v>
      </c>
      <c r="Y1450">
        <f>IFERROR(VLOOKUP(B1450,Products!A:I,8,FALSE),"")</f>
        <v>23.14</v>
      </c>
      <c r="Z1450">
        <f t="shared" si="180"/>
        <v>1046.01</v>
      </c>
      <c r="AA1450">
        <f t="shared" si="181"/>
        <v>115.25496974935177</v>
      </c>
      <c r="AB1450">
        <f t="shared" si="182"/>
        <v>1</v>
      </c>
      <c r="AC1450">
        <f t="shared" si="183"/>
        <v>560.07000000000005</v>
      </c>
    </row>
    <row r="1451" spans="1:29">
      <c r="A1451">
        <v>10258</v>
      </c>
      <c r="B1451" t="s">
        <v>148</v>
      </c>
      <c r="C1451">
        <v>20</v>
      </c>
      <c r="D1451">
        <v>62.7</v>
      </c>
      <c r="E1451">
        <v>2</v>
      </c>
      <c r="F1451" s="6">
        <f>IFERROR(VLOOKUP(A1451,Orders!A:B,2,FALSE),"")</f>
        <v>38153</v>
      </c>
      <c r="G1451" s="6">
        <f>IFERROR(VLOOKUP(A1451,Orders!A:C,3,FALSE),"")</f>
        <v>38163</v>
      </c>
      <c r="H1451" s="6">
        <f>IFERROR(VLOOKUP(A1451,Orders!A:D,4,FALSE),"")</f>
        <v>38161</v>
      </c>
      <c r="I1451" t="str">
        <f>IFERROR(VLOOKUP(A1451,Orders!A:E,5,FALSE),"")</f>
        <v>Shipped</v>
      </c>
      <c r="J1451">
        <f>IFERROR(VLOOKUP(A1451,Orders!A:G,7,FALSE),"")</f>
        <v>398</v>
      </c>
      <c r="K1451">
        <f>IFERROR(VLOOKUP(J1451,Customers!A:L,12,FALSE),"")</f>
        <v>1621</v>
      </c>
      <c r="L1451">
        <f>IFERROR(VLOOKUP(J1451,Customers!A:M,13,FALSE),"")</f>
        <v>94400</v>
      </c>
      <c r="M1451" t="str">
        <f>IFERROR(VLOOKUP(J1451,Customers!A:H,8,FALSE),"")</f>
        <v>Minato-ku</v>
      </c>
      <c r="N1451">
        <f>IFERROR(VLOOKUP(K1451,Employees!A:F,6,FALSE),"")</f>
        <v>5</v>
      </c>
      <c r="O1451" t="str">
        <f>IFERROR(VLOOKUP(N1451,Offices!A:B,2,FALSE),"")</f>
        <v>Tokyo</v>
      </c>
      <c r="P1451" s="6">
        <f>IFERROR(VLOOKUP(J1451,Payments!A:C,3,FALSE),"")</f>
        <v>38397</v>
      </c>
      <c r="Q1451">
        <f>IFERROR(VLOOKUP(J1451,Payments!A:D,4,FALSE),"")</f>
        <v>33967.730000000003</v>
      </c>
      <c r="R1451" t="str">
        <f>IFERROR(VLOOKUP(B1451,Products!A:C,3,FALSE),"")</f>
        <v>Trucks and Buses</v>
      </c>
      <c r="S1451">
        <f>IFERROR(VLOOKUP(B1451,Products!A:G,7,FALSE),"")</f>
        <v>814</v>
      </c>
      <c r="T1451">
        <f>IFERROR(VLOOKUP(B1451,Products!A:I,9,FALSE),"")</f>
        <v>64.64</v>
      </c>
      <c r="U1451">
        <f t="shared" si="176"/>
        <v>2</v>
      </c>
      <c r="V1451" t="str">
        <f t="shared" si="177"/>
        <v>Yes</v>
      </c>
      <c r="W1451">
        <f t="shared" si="178"/>
        <v>2004</v>
      </c>
      <c r="X1451">
        <f t="shared" si="179"/>
        <v>6</v>
      </c>
      <c r="Y1451">
        <f>IFERROR(VLOOKUP(B1451,Products!A:I,8,FALSE),"")</f>
        <v>33.61</v>
      </c>
      <c r="Z1451">
        <f t="shared" si="180"/>
        <v>1254</v>
      </c>
      <c r="AA1451">
        <f t="shared" si="181"/>
        <v>86.551621541207993</v>
      </c>
      <c r="AB1451">
        <f t="shared" si="182"/>
        <v>1</v>
      </c>
      <c r="AC1451">
        <f t="shared" si="183"/>
        <v>581.80000000000007</v>
      </c>
    </row>
    <row r="1452" spans="1:29">
      <c r="A1452">
        <v>10258</v>
      </c>
      <c r="B1452" t="s">
        <v>149</v>
      </c>
      <c r="C1452">
        <v>45</v>
      </c>
      <c r="D1452">
        <v>86.99</v>
      </c>
      <c r="E1452">
        <v>1</v>
      </c>
      <c r="F1452" s="6">
        <f>IFERROR(VLOOKUP(A1452,Orders!A:B,2,FALSE),"")</f>
        <v>38153</v>
      </c>
      <c r="G1452" s="6">
        <f>IFERROR(VLOOKUP(A1452,Orders!A:C,3,FALSE),"")</f>
        <v>38163</v>
      </c>
      <c r="H1452" s="6">
        <f>IFERROR(VLOOKUP(A1452,Orders!A:D,4,FALSE),"")</f>
        <v>38161</v>
      </c>
      <c r="I1452" t="str">
        <f>IFERROR(VLOOKUP(A1452,Orders!A:E,5,FALSE),"")</f>
        <v>Shipped</v>
      </c>
      <c r="J1452">
        <f>IFERROR(VLOOKUP(A1452,Orders!A:G,7,FALSE),"")</f>
        <v>398</v>
      </c>
      <c r="K1452">
        <f>IFERROR(VLOOKUP(J1452,Customers!A:L,12,FALSE),"")</f>
        <v>1621</v>
      </c>
      <c r="L1452">
        <f>IFERROR(VLOOKUP(J1452,Customers!A:M,13,FALSE),"")</f>
        <v>94400</v>
      </c>
      <c r="M1452" t="str">
        <f>IFERROR(VLOOKUP(J1452,Customers!A:H,8,FALSE),"")</f>
        <v>Minato-ku</v>
      </c>
      <c r="N1452">
        <f>IFERROR(VLOOKUP(K1452,Employees!A:F,6,FALSE),"")</f>
        <v>5</v>
      </c>
      <c r="O1452" t="str">
        <f>IFERROR(VLOOKUP(N1452,Offices!A:B,2,FALSE),"")</f>
        <v>Tokyo</v>
      </c>
      <c r="P1452" s="6">
        <f>IFERROR(VLOOKUP(J1452,Payments!A:C,3,FALSE),"")</f>
        <v>38397</v>
      </c>
      <c r="Q1452">
        <f>IFERROR(VLOOKUP(J1452,Payments!A:D,4,FALSE),"")</f>
        <v>33967.730000000003</v>
      </c>
      <c r="R1452" t="str">
        <f>IFERROR(VLOOKUP(B1452,Products!A:C,3,FALSE),"")</f>
        <v>Classic Cars</v>
      </c>
      <c r="S1452">
        <f>IFERROR(VLOOKUP(B1452,Products!A:G,7,FALSE),"")</f>
        <v>6934</v>
      </c>
      <c r="T1452">
        <f>IFERROR(VLOOKUP(B1452,Products!A:I,9,FALSE),"")</f>
        <v>101.15</v>
      </c>
      <c r="U1452">
        <f t="shared" si="176"/>
        <v>2</v>
      </c>
      <c r="V1452" t="str">
        <f t="shared" si="177"/>
        <v>Yes</v>
      </c>
      <c r="W1452">
        <f t="shared" si="178"/>
        <v>2004</v>
      </c>
      <c r="X1452">
        <f t="shared" si="179"/>
        <v>6</v>
      </c>
      <c r="Y1452">
        <f>IFERROR(VLOOKUP(B1452,Products!A:I,8,FALSE),"")</f>
        <v>46.53</v>
      </c>
      <c r="Z1452">
        <f t="shared" si="180"/>
        <v>3914.5499999999997</v>
      </c>
      <c r="AA1452">
        <f t="shared" si="181"/>
        <v>86.954652912099704</v>
      </c>
      <c r="AB1452">
        <f t="shared" si="182"/>
        <v>1</v>
      </c>
      <c r="AC1452">
        <f t="shared" si="183"/>
        <v>1820.6999999999998</v>
      </c>
    </row>
    <row r="1453" spans="1:29">
      <c r="A1453">
        <v>10259</v>
      </c>
      <c r="B1453" t="s">
        <v>135</v>
      </c>
      <c r="C1453">
        <v>26</v>
      </c>
      <c r="D1453">
        <v>121.15</v>
      </c>
      <c r="E1453">
        <v>12</v>
      </c>
      <c r="F1453" s="6">
        <f>IFERROR(VLOOKUP(A1453,Orders!A:B,2,FALSE),"")</f>
        <v>38153</v>
      </c>
      <c r="G1453" s="6">
        <f>IFERROR(VLOOKUP(A1453,Orders!A:C,3,FALSE),"")</f>
        <v>38160</v>
      </c>
      <c r="H1453" s="6">
        <f>IFERROR(VLOOKUP(A1453,Orders!A:D,4,FALSE),"")</f>
        <v>38155</v>
      </c>
      <c r="I1453" t="str">
        <f>IFERROR(VLOOKUP(A1453,Orders!A:E,5,FALSE),"")</f>
        <v>Shipped</v>
      </c>
      <c r="J1453">
        <f>IFERROR(VLOOKUP(A1453,Orders!A:G,7,FALSE),"")</f>
        <v>166</v>
      </c>
      <c r="K1453">
        <f>IFERROR(VLOOKUP(J1453,Customers!A:L,12,FALSE),"")</f>
        <v>1612</v>
      </c>
      <c r="L1453">
        <f>IFERROR(VLOOKUP(J1453,Customers!A:M,13,FALSE),"")</f>
        <v>97900</v>
      </c>
      <c r="M1453" t="str">
        <f>IFERROR(VLOOKUP(J1453,Customers!A:H,8,FALSE),"")</f>
        <v>Singapore</v>
      </c>
      <c r="N1453">
        <f>IFERROR(VLOOKUP(K1453,Employees!A:F,6,FALSE),"")</f>
        <v>6</v>
      </c>
      <c r="O1453" t="str">
        <f>IFERROR(VLOOKUP(N1453,Offices!A:B,2,FALSE),"")</f>
        <v>Sydney</v>
      </c>
      <c r="P1453" s="6">
        <f>IFERROR(VLOOKUP(J1453,Payments!A:C,3,FALSE),"")</f>
        <v>38246</v>
      </c>
      <c r="Q1453">
        <f>IFERROR(VLOOKUP(J1453,Payments!A:D,4,FALSE),"")</f>
        <v>38785.480000000003</v>
      </c>
      <c r="R1453" t="str">
        <f>IFERROR(VLOOKUP(B1453,Products!A:C,3,FALSE),"")</f>
        <v>Classic Cars</v>
      </c>
      <c r="S1453">
        <f>IFERROR(VLOOKUP(B1453,Products!A:G,7,FALSE),"")</f>
        <v>6791</v>
      </c>
      <c r="T1453">
        <f>IFERROR(VLOOKUP(B1453,Products!A:I,9,FALSE),"")</f>
        <v>147.74</v>
      </c>
      <c r="U1453">
        <f t="shared" si="176"/>
        <v>5</v>
      </c>
      <c r="V1453" t="str">
        <f t="shared" si="177"/>
        <v>Yes</v>
      </c>
      <c r="W1453">
        <f t="shared" si="178"/>
        <v>2004</v>
      </c>
      <c r="X1453">
        <f t="shared" si="179"/>
        <v>6</v>
      </c>
      <c r="Y1453">
        <f>IFERROR(VLOOKUP(B1453,Products!A:I,8,FALSE),"")</f>
        <v>103.42</v>
      </c>
      <c r="Z1453">
        <f t="shared" si="180"/>
        <v>3149.9</v>
      </c>
      <c r="AA1453">
        <f t="shared" si="181"/>
        <v>17.143685940823829</v>
      </c>
      <c r="AB1453">
        <f t="shared" si="182"/>
        <v>0</v>
      </c>
      <c r="AC1453">
        <f t="shared" si="183"/>
        <v>460.98000000000013</v>
      </c>
    </row>
    <row r="1454" spans="1:29">
      <c r="A1454">
        <v>10259</v>
      </c>
      <c r="B1454" t="s">
        <v>151</v>
      </c>
      <c r="C1454">
        <v>46</v>
      </c>
      <c r="D1454">
        <v>117.32</v>
      </c>
      <c r="E1454">
        <v>4</v>
      </c>
      <c r="F1454" s="6">
        <f>IFERROR(VLOOKUP(A1454,Orders!A:B,2,FALSE),"")</f>
        <v>38153</v>
      </c>
      <c r="G1454" s="6">
        <f>IFERROR(VLOOKUP(A1454,Orders!A:C,3,FALSE),"")</f>
        <v>38160</v>
      </c>
      <c r="H1454" s="6">
        <f>IFERROR(VLOOKUP(A1454,Orders!A:D,4,FALSE),"")</f>
        <v>38155</v>
      </c>
      <c r="I1454" t="str">
        <f>IFERROR(VLOOKUP(A1454,Orders!A:E,5,FALSE),"")</f>
        <v>Shipped</v>
      </c>
      <c r="J1454">
        <f>IFERROR(VLOOKUP(A1454,Orders!A:G,7,FALSE),"")</f>
        <v>166</v>
      </c>
      <c r="K1454">
        <f>IFERROR(VLOOKUP(J1454,Customers!A:L,12,FALSE),"")</f>
        <v>1612</v>
      </c>
      <c r="L1454">
        <f>IFERROR(VLOOKUP(J1454,Customers!A:M,13,FALSE),"")</f>
        <v>97900</v>
      </c>
      <c r="M1454" t="str">
        <f>IFERROR(VLOOKUP(J1454,Customers!A:H,8,FALSE),"")</f>
        <v>Singapore</v>
      </c>
      <c r="N1454">
        <f>IFERROR(VLOOKUP(K1454,Employees!A:F,6,FALSE),"")</f>
        <v>6</v>
      </c>
      <c r="O1454" t="str">
        <f>IFERROR(VLOOKUP(N1454,Offices!A:B,2,FALSE),"")</f>
        <v>Sydney</v>
      </c>
      <c r="P1454" s="6">
        <f>IFERROR(VLOOKUP(J1454,Payments!A:C,3,FALSE),"")</f>
        <v>38246</v>
      </c>
      <c r="Q1454">
        <f>IFERROR(VLOOKUP(J1454,Payments!A:D,4,FALSE),"")</f>
        <v>38785.480000000003</v>
      </c>
      <c r="R1454" t="str">
        <f>IFERROR(VLOOKUP(B1454,Products!A:C,3,FALSE),"")</f>
        <v>Trucks and Buses</v>
      </c>
      <c r="S1454">
        <f>IFERROR(VLOOKUP(B1454,Products!A:G,7,FALSE),"")</f>
        <v>6125</v>
      </c>
      <c r="T1454">
        <f>IFERROR(VLOOKUP(B1454,Products!A:I,9,FALSE),"")</f>
        <v>118.5</v>
      </c>
      <c r="U1454">
        <f t="shared" si="176"/>
        <v>5</v>
      </c>
      <c r="V1454" t="str">
        <f t="shared" si="177"/>
        <v>Yes</v>
      </c>
      <c r="W1454">
        <f t="shared" si="178"/>
        <v>2004</v>
      </c>
      <c r="X1454">
        <f t="shared" si="179"/>
        <v>6</v>
      </c>
      <c r="Y1454">
        <f>IFERROR(VLOOKUP(B1454,Products!A:I,8,FALSE),"")</f>
        <v>55.7</v>
      </c>
      <c r="Z1454">
        <f t="shared" si="180"/>
        <v>5396.7199999999993</v>
      </c>
      <c r="AA1454">
        <f t="shared" si="181"/>
        <v>110.62836624775581</v>
      </c>
      <c r="AB1454">
        <f t="shared" si="182"/>
        <v>1</v>
      </c>
      <c r="AC1454">
        <f t="shared" si="183"/>
        <v>2834.5199999999995</v>
      </c>
    </row>
    <row r="1455" spans="1:29">
      <c r="A1455">
        <v>10259</v>
      </c>
      <c r="B1455" t="s">
        <v>152</v>
      </c>
      <c r="C1455">
        <v>30</v>
      </c>
      <c r="D1455">
        <v>134.26</v>
      </c>
      <c r="E1455">
        <v>3</v>
      </c>
      <c r="F1455" s="6">
        <f>IFERROR(VLOOKUP(A1455,Orders!A:B,2,FALSE),"")</f>
        <v>38153</v>
      </c>
      <c r="G1455" s="6">
        <f>IFERROR(VLOOKUP(A1455,Orders!A:C,3,FALSE),"")</f>
        <v>38160</v>
      </c>
      <c r="H1455" s="6">
        <f>IFERROR(VLOOKUP(A1455,Orders!A:D,4,FALSE),"")</f>
        <v>38155</v>
      </c>
      <c r="I1455" t="str">
        <f>IFERROR(VLOOKUP(A1455,Orders!A:E,5,FALSE),"")</f>
        <v>Shipped</v>
      </c>
      <c r="J1455">
        <f>IFERROR(VLOOKUP(A1455,Orders!A:G,7,FALSE),"")</f>
        <v>166</v>
      </c>
      <c r="K1455">
        <f>IFERROR(VLOOKUP(J1455,Customers!A:L,12,FALSE),"")</f>
        <v>1612</v>
      </c>
      <c r="L1455">
        <f>IFERROR(VLOOKUP(J1455,Customers!A:M,13,FALSE),"")</f>
        <v>97900</v>
      </c>
      <c r="M1455" t="str">
        <f>IFERROR(VLOOKUP(J1455,Customers!A:H,8,FALSE),"")</f>
        <v>Singapore</v>
      </c>
      <c r="N1455">
        <f>IFERROR(VLOOKUP(K1455,Employees!A:F,6,FALSE),"")</f>
        <v>6</v>
      </c>
      <c r="O1455" t="str">
        <f>IFERROR(VLOOKUP(N1455,Offices!A:B,2,FALSE),"")</f>
        <v>Sydney</v>
      </c>
      <c r="P1455" s="6">
        <f>IFERROR(VLOOKUP(J1455,Payments!A:C,3,FALSE),"")</f>
        <v>38246</v>
      </c>
      <c r="Q1455">
        <f>IFERROR(VLOOKUP(J1455,Payments!A:D,4,FALSE),"")</f>
        <v>38785.480000000003</v>
      </c>
      <c r="R1455" t="str">
        <f>IFERROR(VLOOKUP(B1455,Products!A:C,3,FALSE),"")</f>
        <v>Classic Cars</v>
      </c>
      <c r="S1455">
        <f>IFERROR(VLOOKUP(B1455,Products!A:G,7,FALSE),"")</f>
        <v>4724</v>
      </c>
      <c r="T1455">
        <f>IFERROR(VLOOKUP(B1455,Products!A:I,9,FALSE),"")</f>
        <v>163.72999999999999</v>
      </c>
      <c r="U1455">
        <f t="shared" si="176"/>
        <v>5</v>
      </c>
      <c r="V1455" t="str">
        <f t="shared" si="177"/>
        <v>Yes</v>
      </c>
      <c r="W1455">
        <f t="shared" si="178"/>
        <v>2004</v>
      </c>
      <c r="X1455">
        <f t="shared" si="179"/>
        <v>6</v>
      </c>
      <c r="Y1455">
        <f>IFERROR(VLOOKUP(B1455,Products!A:I,8,FALSE),"")</f>
        <v>101.51</v>
      </c>
      <c r="Z1455">
        <f t="shared" si="180"/>
        <v>4027.7999999999997</v>
      </c>
      <c r="AA1455">
        <f t="shared" si="181"/>
        <v>32.262831248152871</v>
      </c>
      <c r="AB1455">
        <f t="shared" si="182"/>
        <v>0</v>
      </c>
      <c r="AC1455">
        <f t="shared" si="183"/>
        <v>982.49999999999955</v>
      </c>
    </row>
    <row r="1456" spans="1:29">
      <c r="A1456">
        <v>10259</v>
      </c>
      <c r="B1456" t="s">
        <v>153</v>
      </c>
      <c r="C1456">
        <v>34</v>
      </c>
      <c r="D1456">
        <v>120.28</v>
      </c>
      <c r="E1456">
        <v>7</v>
      </c>
      <c r="F1456" s="6">
        <f>IFERROR(VLOOKUP(A1456,Orders!A:B,2,FALSE),"")</f>
        <v>38153</v>
      </c>
      <c r="G1456" s="6">
        <f>IFERROR(VLOOKUP(A1456,Orders!A:C,3,FALSE),"")</f>
        <v>38160</v>
      </c>
      <c r="H1456" s="6">
        <f>IFERROR(VLOOKUP(A1456,Orders!A:D,4,FALSE),"")</f>
        <v>38155</v>
      </c>
      <c r="I1456" t="str">
        <f>IFERROR(VLOOKUP(A1456,Orders!A:E,5,FALSE),"")</f>
        <v>Shipped</v>
      </c>
      <c r="J1456">
        <f>IFERROR(VLOOKUP(A1456,Orders!A:G,7,FALSE),"")</f>
        <v>166</v>
      </c>
      <c r="K1456">
        <f>IFERROR(VLOOKUP(J1456,Customers!A:L,12,FALSE),"")</f>
        <v>1612</v>
      </c>
      <c r="L1456">
        <f>IFERROR(VLOOKUP(J1456,Customers!A:M,13,FALSE),"")</f>
        <v>97900</v>
      </c>
      <c r="M1456" t="str">
        <f>IFERROR(VLOOKUP(J1456,Customers!A:H,8,FALSE),"")</f>
        <v>Singapore</v>
      </c>
      <c r="N1456">
        <f>IFERROR(VLOOKUP(K1456,Employees!A:F,6,FALSE),"")</f>
        <v>6</v>
      </c>
      <c r="O1456" t="str">
        <f>IFERROR(VLOOKUP(N1456,Offices!A:B,2,FALSE),"")</f>
        <v>Sydney</v>
      </c>
      <c r="P1456" s="6">
        <f>IFERROR(VLOOKUP(J1456,Payments!A:C,3,FALSE),"")</f>
        <v>38246</v>
      </c>
      <c r="Q1456">
        <f>IFERROR(VLOOKUP(J1456,Payments!A:D,4,FALSE),"")</f>
        <v>38785.480000000003</v>
      </c>
      <c r="R1456" t="str">
        <f>IFERROR(VLOOKUP(B1456,Products!A:C,3,FALSE),"")</f>
        <v>Trucks and Buses</v>
      </c>
      <c r="S1456">
        <f>IFERROR(VLOOKUP(B1456,Products!A:G,7,FALSE),"")</f>
        <v>8258</v>
      </c>
      <c r="T1456">
        <f>IFERROR(VLOOKUP(B1456,Products!A:I,9,FALSE),"")</f>
        <v>122.73</v>
      </c>
      <c r="U1456">
        <f t="shared" si="176"/>
        <v>5</v>
      </c>
      <c r="V1456" t="str">
        <f t="shared" si="177"/>
        <v>Yes</v>
      </c>
      <c r="W1456">
        <f t="shared" si="178"/>
        <v>2004</v>
      </c>
      <c r="X1456">
        <f t="shared" si="179"/>
        <v>6</v>
      </c>
      <c r="Y1456">
        <f>IFERROR(VLOOKUP(B1456,Products!A:I,8,FALSE),"")</f>
        <v>74.86</v>
      </c>
      <c r="Z1456">
        <f t="shared" si="180"/>
        <v>4089.52</v>
      </c>
      <c r="AA1456">
        <f t="shared" si="181"/>
        <v>60.673256745925727</v>
      </c>
      <c r="AB1456">
        <f t="shared" si="182"/>
        <v>0</v>
      </c>
      <c r="AC1456">
        <f t="shared" si="183"/>
        <v>1544.28</v>
      </c>
    </row>
    <row r="1457" spans="1:29">
      <c r="A1457">
        <v>10259</v>
      </c>
      <c r="B1457" t="s">
        <v>138</v>
      </c>
      <c r="C1457">
        <v>30</v>
      </c>
      <c r="D1457">
        <v>59.55</v>
      </c>
      <c r="E1457">
        <v>10</v>
      </c>
      <c r="F1457" s="6">
        <f>IFERROR(VLOOKUP(A1457,Orders!A:B,2,FALSE),"")</f>
        <v>38153</v>
      </c>
      <c r="G1457" s="6">
        <f>IFERROR(VLOOKUP(A1457,Orders!A:C,3,FALSE),"")</f>
        <v>38160</v>
      </c>
      <c r="H1457" s="6">
        <f>IFERROR(VLOOKUP(A1457,Orders!A:D,4,FALSE),"")</f>
        <v>38155</v>
      </c>
      <c r="I1457" t="str">
        <f>IFERROR(VLOOKUP(A1457,Orders!A:E,5,FALSE),"")</f>
        <v>Shipped</v>
      </c>
      <c r="J1457">
        <f>IFERROR(VLOOKUP(A1457,Orders!A:G,7,FALSE),"")</f>
        <v>166</v>
      </c>
      <c r="K1457">
        <f>IFERROR(VLOOKUP(J1457,Customers!A:L,12,FALSE),"")</f>
        <v>1612</v>
      </c>
      <c r="L1457">
        <f>IFERROR(VLOOKUP(J1457,Customers!A:M,13,FALSE),"")</f>
        <v>97900</v>
      </c>
      <c r="M1457" t="str">
        <f>IFERROR(VLOOKUP(J1457,Customers!A:H,8,FALSE),"")</f>
        <v>Singapore</v>
      </c>
      <c r="N1457">
        <f>IFERROR(VLOOKUP(K1457,Employees!A:F,6,FALSE),"")</f>
        <v>6</v>
      </c>
      <c r="O1457" t="str">
        <f>IFERROR(VLOOKUP(N1457,Offices!A:B,2,FALSE),"")</f>
        <v>Sydney</v>
      </c>
      <c r="P1457" s="6">
        <f>IFERROR(VLOOKUP(J1457,Payments!A:C,3,FALSE),"")</f>
        <v>38246</v>
      </c>
      <c r="Q1457">
        <f>IFERROR(VLOOKUP(J1457,Payments!A:D,4,FALSE),"")</f>
        <v>38785.480000000003</v>
      </c>
      <c r="R1457" t="str">
        <f>IFERROR(VLOOKUP(B1457,Products!A:C,3,FALSE),"")</f>
        <v>Trucks and Buses</v>
      </c>
      <c r="S1457">
        <f>IFERROR(VLOOKUP(B1457,Products!A:G,7,FALSE),"")</f>
        <v>2018</v>
      </c>
      <c r="T1457">
        <f>IFERROR(VLOOKUP(B1457,Products!A:I,9,FALSE),"")</f>
        <v>60.77</v>
      </c>
      <c r="U1457">
        <f t="shared" si="176"/>
        <v>5</v>
      </c>
      <c r="V1457" t="str">
        <f t="shared" si="177"/>
        <v>Yes</v>
      </c>
      <c r="W1457">
        <f t="shared" si="178"/>
        <v>2004</v>
      </c>
      <c r="X1457">
        <f t="shared" si="179"/>
        <v>6</v>
      </c>
      <c r="Y1457">
        <f>IFERROR(VLOOKUP(B1457,Products!A:I,8,FALSE),"")</f>
        <v>24.92</v>
      </c>
      <c r="Z1457">
        <f t="shared" si="180"/>
        <v>1786.5</v>
      </c>
      <c r="AA1457">
        <f t="shared" si="181"/>
        <v>138.96468699839482</v>
      </c>
      <c r="AB1457">
        <f t="shared" si="182"/>
        <v>1</v>
      </c>
      <c r="AC1457">
        <f t="shared" si="183"/>
        <v>1038.8999999999999</v>
      </c>
    </row>
    <row r="1458" spans="1:29">
      <c r="A1458">
        <v>10259</v>
      </c>
      <c r="B1458" t="s">
        <v>154</v>
      </c>
      <c r="C1458">
        <v>27</v>
      </c>
      <c r="D1458">
        <v>152.41</v>
      </c>
      <c r="E1458">
        <v>8</v>
      </c>
      <c r="F1458" s="6">
        <f>IFERROR(VLOOKUP(A1458,Orders!A:B,2,FALSE),"")</f>
        <v>38153</v>
      </c>
      <c r="G1458" s="6">
        <f>IFERROR(VLOOKUP(A1458,Orders!A:C,3,FALSE),"")</f>
        <v>38160</v>
      </c>
      <c r="H1458" s="6">
        <f>IFERROR(VLOOKUP(A1458,Orders!A:D,4,FALSE),"")</f>
        <v>38155</v>
      </c>
      <c r="I1458" t="str">
        <f>IFERROR(VLOOKUP(A1458,Orders!A:E,5,FALSE),"")</f>
        <v>Shipped</v>
      </c>
      <c r="J1458">
        <f>IFERROR(VLOOKUP(A1458,Orders!A:G,7,FALSE),"")</f>
        <v>166</v>
      </c>
      <c r="K1458">
        <f>IFERROR(VLOOKUP(J1458,Customers!A:L,12,FALSE),"")</f>
        <v>1612</v>
      </c>
      <c r="L1458">
        <f>IFERROR(VLOOKUP(J1458,Customers!A:M,13,FALSE),"")</f>
        <v>97900</v>
      </c>
      <c r="M1458" t="str">
        <f>IFERROR(VLOOKUP(J1458,Customers!A:H,8,FALSE),"")</f>
        <v>Singapore</v>
      </c>
      <c r="N1458">
        <f>IFERROR(VLOOKUP(K1458,Employees!A:F,6,FALSE),"")</f>
        <v>6</v>
      </c>
      <c r="O1458" t="str">
        <f>IFERROR(VLOOKUP(N1458,Offices!A:B,2,FALSE),"")</f>
        <v>Sydney</v>
      </c>
      <c r="P1458" s="6">
        <f>IFERROR(VLOOKUP(J1458,Payments!A:C,3,FALSE),"")</f>
        <v>38246</v>
      </c>
      <c r="Q1458">
        <f>IFERROR(VLOOKUP(J1458,Payments!A:D,4,FALSE),"")</f>
        <v>38785.480000000003</v>
      </c>
      <c r="R1458" t="str">
        <f>IFERROR(VLOOKUP(B1458,Products!A:C,3,FALSE),"")</f>
        <v>Classic Cars</v>
      </c>
      <c r="S1458">
        <f>IFERROR(VLOOKUP(B1458,Products!A:G,7,FALSE),"")</f>
        <v>8347</v>
      </c>
      <c r="T1458">
        <f>IFERROR(VLOOKUP(B1458,Products!A:I,9,FALSE),"")</f>
        <v>169.34</v>
      </c>
      <c r="U1458">
        <f t="shared" si="176"/>
        <v>5</v>
      </c>
      <c r="V1458" t="str">
        <f t="shared" si="177"/>
        <v>Yes</v>
      </c>
      <c r="W1458">
        <f t="shared" si="178"/>
        <v>2004</v>
      </c>
      <c r="X1458">
        <f t="shared" si="179"/>
        <v>6</v>
      </c>
      <c r="Y1458">
        <f>IFERROR(VLOOKUP(B1458,Products!A:I,8,FALSE),"")</f>
        <v>77.900000000000006</v>
      </c>
      <c r="Z1458">
        <f t="shared" si="180"/>
        <v>4115.07</v>
      </c>
      <c r="AA1458">
        <f t="shared" si="181"/>
        <v>95.648267008985869</v>
      </c>
      <c r="AB1458">
        <f t="shared" si="182"/>
        <v>1</v>
      </c>
      <c r="AC1458">
        <f t="shared" si="183"/>
        <v>2011.7699999999998</v>
      </c>
    </row>
    <row r="1459" spans="1:29">
      <c r="A1459">
        <v>10259</v>
      </c>
      <c r="B1459" t="s">
        <v>143</v>
      </c>
      <c r="C1459">
        <v>41</v>
      </c>
      <c r="D1459">
        <v>107.76</v>
      </c>
      <c r="E1459">
        <v>13</v>
      </c>
      <c r="F1459" s="6">
        <f>IFERROR(VLOOKUP(A1459,Orders!A:B,2,FALSE),"")</f>
        <v>38153</v>
      </c>
      <c r="G1459" s="6">
        <f>IFERROR(VLOOKUP(A1459,Orders!A:C,3,FALSE),"")</f>
        <v>38160</v>
      </c>
      <c r="H1459" s="6">
        <f>IFERROR(VLOOKUP(A1459,Orders!A:D,4,FALSE),"")</f>
        <v>38155</v>
      </c>
      <c r="I1459" t="str">
        <f>IFERROR(VLOOKUP(A1459,Orders!A:E,5,FALSE),"")</f>
        <v>Shipped</v>
      </c>
      <c r="J1459">
        <f>IFERROR(VLOOKUP(A1459,Orders!A:G,7,FALSE),"")</f>
        <v>166</v>
      </c>
      <c r="K1459">
        <f>IFERROR(VLOOKUP(J1459,Customers!A:L,12,FALSE),"")</f>
        <v>1612</v>
      </c>
      <c r="L1459">
        <f>IFERROR(VLOOKUP(J1459,Customers!A:M,13,FALSE),"")</f>
        <v>97900</v>
      </c>
      <c r="M1459" t="str">
        <f>IFERROR(VLOOKUP(J1459,Customers!A:H,8,FALSE),"")</f>
        <v>Singapore</v>
      </c>
      <c r="N1459">
        <f>IFERROR(VLOOKUP(K1459,Employees!A:F,6,FALSE),"")</f>
        <v>6</v>
      </c>
      <c r="O1459" t="str">
        <f>IFERROR(VLOOKUP(N1459,Offices!A:B,2,FALSE),"")</f>
        <v>Sydney</v>
      </c>
      <c r="P1459" s="6">
        <f>IFERROR(VLOOKUP(J1459,Payments!A:C,3,FALSE),"")</f>
        <v>38246</v>
      </c>
      <c r="Q1459">
        <f>IFERROR(VLOOKUP(J1459,Payments!A:D,4,FALSE),"")</f>
        <v>38785.480000000003</v>
      </c>
      <c r="R1459" t="str">
        <f>IFERROR(VLOOKUP(B1459,Products!A:C,3,FALSE),"")</f>
        <v>Trucks and Buses</v>
      </c>
      <c r="S1459">
        <f>IFERROR(VLOOKUP(B1459,Products!A:G,7,FALSE),"")</f>
        <v>3128</v>
      </c>
      <c r="T1459">
        <f>IFERROR(VLOOKUP(B1459,Products!A:I,9,FALSE),"")</f>
        <v>121.08</v>
      </c>
      <c r="U1459">
        <f t="shared" si="176"/>
        <v>5</v>
      </c>
      <c r="V1459" t="str">
        <f t="shared" si="177"/>
        <v>Yes</v>
      </c>
      <c r="W1459">
        <f t="shared" si="178"/>
        <v>2004</v>
      </c>
      <c r="X1459">
        <f t="shared" si="179"/>
        <v>6</v>
      </c>
      <c r="Y1459">
        <f>IFERROR(VLOOKUP(B1459,Products!A:I,8,FALSE),"")</f>
        <v>84.76</v>
      </c>
      <c r="Z1459">
        <f t="shared" si="180"/>
        <v>4418.16</v>
      </c>
      <c r="AA1459">
        <f t="shared" si="181"/>
        <v>27.135441245870691</v>
      </c>
      <c r="AB1459">
        <f t="shared" si="182"/>
        <v>0</v>
      </c>
      <c r="AC1459">
        <f t="shared" si="183"/>
        <v>943</v>
      </c>
    </row>
    <row r="1460" spans="1:29">
      <c r="A1460">
        <v>10259</v>
      </c>
      <c r="B1460" t="s">
        <v>156</v>
      </c>
      <c r="C1460">
        <v>28</v>
      </c>
      <c r="D1460">
        <v>46.82</v>
      </c>
      <c r="E1460">
        <v>1</v>
      </c>
      <c r="F1460" s="6">
        <f>IFERROR(VLOOKUP(A1460,Orders!A:B,2,FALSE),"")</f>
        <v>38153</v>
      </c>
      <c r="G1460" s="6">
        <f>IFERROR(VLOOKUP(A1460,Orders!A:C,3,FALSE),"")</f>
        <v>38160</v>
      </c>
      <c r="H1460" s="6">
        <f>IFERROR(VLOOKUP(A1460,Orders!A:D,4,FALSE),"")</f>
        <v>38155</v>
      </c>
      <c r="I1460" t="str">
        <f>IFERROR(VLOOKUP(A1460,Orders!A:E,5,FALSE),"")</f>
        <v>Shipped</v>
      </c>
      <c r="J1460">
        <f>IFERROR(VLOOKUP(A1460,Orders!A:G,7,FALSE),"")</f>
        <v>166</v>
      </c>
      <c r="K1460">
        <f>IFERROR(VLOOKUP(J1460,Customers!A:L,12,FALSE),"")</f>
        <v>1612</v>
      </c>
      <c r="L1460">
        <f>IFERROR(VLOOKUP(J1460,Customers!A:M,13,FALSE),"")</f>
        <v>97900</v>
      </c>
      <c r="M1460" t="str">
        <f>IFERROR(VLOOKUP(J1460,Customers!A:H,8,FALSE),"")</f>
        <v>Singapore</v>
      </c>
      <c r="N1460">
        <f>IFERROR(VLOOKUP(K1460,Employees!A:F,6,FALSE),"")</f>
        <v>6</v>
      </c>
      <c r="O1460" t="str">
        <f>IFERROR(VLOOKUP(N1460,Offices!A:B,2,FALSE),"")</f>
        <v>Sydney</v>
      </c>
      <c r="P1460" s="6">
        <f>IFERROR(VLOOKUP(J1460,Payments!A:C,3,FALSE),"")</f>
        <v>38246</v>
      </c>
      <c r="Q1460">
        <f>IFERROR(VLOOKUP(J1460,Payments!A:D,4,FALSE),"")</f>
        <v>38785.480000000003</v>
      </c>
      <c r="R1460" t="str">
        <f>IFERROR(VLOOKUP(B1460,Products!A:C,3,FALSE),"")</f>
        <v>Classic Cars</v>
      </c>
      <c r="S1460">
        <f>IFERROR(VLOOKUP(B1460,Products!A:G,7,FALSE),"")</f>
        <v>4074</v>
      </c>
      <c r="T1460">
        <f>IFERROR(VLOOKUP(B1460,Products!A:I,9,FALSE),"")</f>
        <v>57.8</v>
      </c>
      <c r="U1460">
        <f t="shared" si="176"/>
        <v>5</v>
      </c>
      <c r="V1460" t="str">
        <f t="shared" si="177"/>
        <v>Yes</v>
      </c>
      <c r="W1460">
        <f t="shared" si="178"/>
        <v>2004</v>
      </c>
      <c r="X1460">
        <f t="shared" si="179"/>
        <v>6</v>
      </c>
      <c r="Y1460">
        <f>IFERROR(VLOOKUP(B1460,Products!A:I,8,FALSE),"")</f>
        <v>32.369999999999997</v>
      </c>
      <c r="Z1460">
        <f t="shared" si="180"/>
        <v>1310.96</v>
      </c>
      <c r="AA1460">
        <f t="shared" si="181"/>
        <v>44.64009885696634</v>
      </c>
      <c r="AB1460">
        <f t="shared" si="182"/>
        <v>0</v>
      </c>
      <c r="AC1460">
        <f t="shared" si="183"/>
        <v>404.60000000000008</v>
      </c>
    </row>
    <row r="1461" spans="1:29">
      <c r="A1461">
        <v>10259</v>
      </c>
      <c r="B1461" t="s">
        <v>145</v>
      </c>
      <c r="C1461">
        <v>47</v>
      </c>
      <c r="D1461">
        <v>121.4</v>
      </c>
      <c r="E1461">
        <v>9</v>
      </c>
      <c r="F1461" s="6">
        <f>IFERROR(VLOOKUP(A1461,Orders!A:B,2,FALSE),"")</f>
        <v>38153</v>
      </c>
      <c r="G1461" s="6">
        <f>IFERROR(VLOOKUP(A1461,Orders!A:C,3,FALSE),"")</f>
        <v>38160</v>
      </c>
      <c r="H1461" s="6">
        <f>IFERROR(VLOOKUP(A1461,Orders!A:D,4,FALSE),"")</f>
        <v>38155</v>
      </c>
      <c r="I1461" t="str">
        <f>IFERROR(VLOOKUP(A1461,Orders!A:E,5,FALSE),"")</f>
        <v>Shipped</v>
      </c>
      <c r="J1461">
        <f>IFERROR(VLOOKUP(A1461,Orders!A:G,7,FALSE),"")</f>
        <v>166</v>
      </c>
      <c r="K1461">
        <f>IFERROR(VLOOKUP(J1461,Customers!A:L,12,FALSE),"")</f>
        <v>1612</v>
      </c>
      <c r="L1461">
        <f>IFERROR(VLOOKUP(J1461,Customers!A:M,13,FALSE),"")</f>
        <v>97900</v>
      </c>
      <c r="M1461" t="str">
        <f>IFERROR(VLOOKUP(J1461,Customers!A:H,8,FALSE),"")</f>
        <v>Singapore</v>
      </c>
      <c r="N1461">
        <f>IFERROR(VLOOKUP(K1461,Employees!A:F,6,FALSE),"")</f>
        <v>6</v>
      </c>
      <c r="O1461" t="str">
        <f>IFERROR(VLOOKUP(N1461,Offices!A:B,2,FALSE),"")</f>
        <v>Sydney</v>
      </c>
      <c r="P1461" s="6">
        <f>IFERROR(VLOOKUP(J1461,Payments!A:C,3,FALSE),"")</f>
        <v>38246</v>
      </c>
      <c r="Q1461">
        <f>IFERROR(VLOOKUP(J1461,Payments!A:D,4,FALSE),"")</f>
        <v>38785.480000000003</v>
      </c>
      <c r="R1461" t="str">
        <f>IFERROR(VLOOKUP(B1461,Products!A:C,3,FALSE),"")</f>
        <v>Trucks and Buses</v>
      </c>
      <c r="S1461">
        <f>IFERROR(VLOOKUP(B1461,Products!A:G,7,FALSE),"")</f>
        <v>2327</v>
      </c>
      <c r="T1461">
        <f>IFERROR(VLOOKUP(B1461,Products!A:I,9,FALSE),"")</f>
        <v>127.79</v>
      </c>
      <c r="U1461">
        <f t="shared" si="176"/>
        <v>5</v>
      </c>
      <c r="V1461" t="str">
        <f t="shared" si="177"/>
        <v>Yes</v>
      </c>
      <c r="W1461">
        <f t="shared" si="178"/>
        <v>2004</v>
      </c>
      <c r="X1461">
        <f t="shared" si="179"/>
        <v>6</v>
      </c>
      <c r="Y1461">
        <f>IFERROR(VLOOKUP(B1461,Products!A:I,8,FALSE),"")</f>
        <v>61.34</v>
      </c>
      <c r="Z1461">
        <f t="shared" si="180"/>
        <v>5705.8</v>
      </c>
      <c r="AA1461">
        <f t="shared" si="181"/>
        <v>97.913270296706884</v>
      </c>
      <c r="AB1461">
        <f t="shared" si="182"/>
        <v>1</v>
      </c>
      <c r="AC1461">
        <f t="shared" si="183"/>
        <v>2822.82</v>
      </c>
    </row>
    <row r="1462" spans="1:29">
      <c r="A1462">
        <v>10259</v>
      </c>
      <c r="B1462" t="s">
        <v>157</v>
      </c>
      <c r="C1462">
        <v>31</v>
      </c>
      <c r="D1462">
        <v>31.47</v>
      </c>
      <c r="E1462">
        <v>5</v>
      </c>
      <c r="F1462" s="6">
        <f>IFERROR(VLOOKUP(A1462,Orders!A:B,2,FALSE),"")</f>
        <v>38153</v>
      </c>
      <c r="G1462" s="6">
        <f>IFERROR(VLOOKUP(A1462,Orders!A:C,3,FALSE),"")</f>
        <v>38160</v>
      </c>
      <c r="H1462" s="6">
        <f>IFERROR(VLOOKUP(A1462,Orders!A:D,4,FALSE),"")</f>
        <v>38155</v>
      </c>
      <c r="I1462" t="str">
        <f>IFERROR(VLOOKUP(A1462,Orders!A:E,5,FALSE),"")</f>
        <v>Shipped</v>
      </c>
      <c r="J1462">
        <f>IFERROR(VLOOKUP(A1462,Orders!A:G,7,FALSE),"")</f>
        <v>166</v>
      </c>
      <c r="K1462">
        <f>IFERROR(VLOOKUP(J1462,Customers!A:L,12,FALSE),"")</f>
        <v>1612</v>
      </c>
      <c r="L1462">
        <f>IFERROR(VLOOKUP(J1462,Customers!A:M,13,FALSE),"")</f>
        <v>97900</v>
      </c>
      <c r="M1462" t="str">
        <f>IFERROR(VLOOKUP(J1462,Customers!A:H,8,FALSE),"")</f>
        <v>Singapore</v>
      </c>
      <c r="N1462">
        <f>IFERROR(VLOOKUP(K1462,Employees!A:F,6,FALSE),"")</f>
        <v>6</v>
      </c>
      <c r="O1462" t="str">
        <f>IFERROR(VLOOKUP(N1462,Offices!A:B,2,FALSE),"")</f>
        <v>Sydney</v>
      </c>
      <c r="P1462" s="6">
        <f>IFERROR(VLOOKUP(J1462,Payments!A:C,3,FALSE),"")</f>
        <v>38246</v>
      </c>
      <c r="Q1462">
        <f>IFERROR(VLOOKUP(J1462,Payments!A:D,4,FALSE),"")</f>
        <v>38785.480000000003</v>
      </c>
      <c r="R1462" t="str">
        <f>IFERROR(VLOOKUP(B1462,Products!A:C,3,FALSE),"")</f>
        <v>Classic Cars</v>
      </c>
      <c r="S1462">
        <f>IFERROR(VLOOKUP(B1462,Products!A:G,7,FALSE),"")</f>
        <v>2542</v>
      </c>
      <c r="T1462">
        <f>IFERROR(VLOOKUP(B1462,Products!A:I,9,FALSE),"")</f>
        <v>35.36</v>
      </c>
      <c r="U1462">
        <f t="shared" si="176"/>
        <v>5</v>
      </c>
      <c r="V1462" t="str">
        <f t="shared" si="177"/>
        <v>Yes</v>
      </c>
      <c r="W1462">
        <f t="shared" si="178"/>
        <v>2004</v>
      </c>
      <c r="X1462">
        <f t="shared" si="179"/>
        <v>6</v>
      </c>
      <c r="Y1462">
        <f>IFERROR(VLOOKUP(B1462,Products!A:I,8,FALSE),"")</f>
        <v>15.91</v>
      </c>
      <c r="Z1462">
        <f t="shared" si="180"/>
        <v>975.56999999999994</v>
      </c>
      <c r="AA1462">
        <f t="shared" si="181"/>
        <v>97.800125707102453</v>
      </c>
      <c r="AB1462">
        <f t="shared" si="182"/>
        <v>1</v>
      </c>
      <c r="AC1462">
        <f t="shared" si="183"/>
        <v>482.35999999999996</v>
      </c>
    </row>
    <row r="1463" spans="1:29">
      <c r="A1463">
        <v>10259</v>
      </c>
      <c r="B1463" t="s">
        <v>147</v>
      </c>
      <c r="C1463">
        <v>45</v>
      </c>
      <c r="D1463">
        <v>95.35</v>
      </c>
      <c r="E1463">
        <v>11</v>
      </c>
      <c r="F1463" s="6">
        <f>IFERROR(VLOOKUP(A1463,Orders!A:B,2,FALSE),"")</f>
        <v>38153</v>
      </c>
      <c r="G1463" s="6">
        <f>IFERROR(VLOOKUP(A1463,Orders!A:C,3,FALSE),"")</f>
        <v>38160</v>
      </c>
      <c r="H1463" s="6">
        <f>IFERROR(VLOOKUP(A1463,Orders!A:D,4,FALSE),"")</f>
        <v>38155</v>
      </c>
      <c r="I1463" t="str">
        <f>IFERROR(VLOOKUP(A1463,Orders!A:E,5,FALSE),"")</f>
        <v>Shipped</v>
      </c>
      <c r="J1463">
        <f>IFERROR(VLOOKUP(A1463,Orders!A:G,7,FALSE),"")</f>
        <v>166</v>
      </c>
      <c r="K1463">
        <f>IFERROR(VLOOKUP(J1463,Customers!A:L,12,FALSE),"")</f>
        <v>1612</v>
      </c>
      <c r="L1463">
        <f>IFERROR(VLOOKUP(J1463,Customers!A:M,13,FALSE),"")</f>
        <v>97900</v>
      </c>
      <c r="M1463" t="str">
        <f>IFERROR(VLOOKUP(J1463,Customers!A:H,8,FALSE),"")</f>
        <v>Singapore</v>
      </c>
      <c r="N1463">
        <f>IFERROR(VLOOKUP(K1463,Employees!A:F,6,FALSE),"")</f>
        <v>6</v>
      </c>
      <c r="O1463" t="str">
        <f>IFERROR(VLOOKUP(N1463,Offices!A:B,2,FALSE),"")</f>
        <v>Sydney</v>
      </c>
      <c r="P1463" s="6">
        <f>IFERROR(VLOOKUP(J1463,Payments!A:C,3,FALSE),"")</f>
        <v>38246</v>
      </c>
      <c r="Q1463">
        <f>IFERROR(VLOOKUP(J1463,Payments!A:D,4,FALSE),"")</f>
        <v>38785.480000000003</v>
      </c>
      <c r="R1463" t="str">
        <f>IFERROR(VLOOKUP(B1463,Products!A:C,3,FALSE),"")</f>
        <v>Trucks and Buses</v>
      </c>
      <c r="S1463">
        <f>IFERROR(VLOOKUP(B1463,Products!A:G,7,FALSE),"")</f>
        <v>5099</v>
      </c>
      <c r="T1463">
        <f>IFERROR(VLOOKUP(B1463,Products!A:I,9,FALSE),"")</f>
        <v>96.31</v>
      </c>
      <c r="U1463">
        <f t="shared" si="176"/>
        <v>5</v>
      </c>
      <c r="V1463" t="str">
        <f t="shared" si="177"/>
        <v>Yes</v>
      </c>
      <c r="W1463">
        <f t="shared" si="178"/>
        <v>2004</v>
      </c>
      <c r="X1463">
        <f t="shared" si="179"/>
        <v>6</v>
      </c>
      <c r="Y1463">
        <f>IFERROR(VLOOKUP(B1463,Products!A:I,8,FALSE),"")</f>
        <v>53.93</v>
      </c>
      <c r="Z1463">
        <f t="shared" si="180"/>
        <v>4290.75</v>
      </c>
      <c r="AA1463">
        <f t="shared" si="181"/>
        <v>76.803263489708868</v>
      </c>
      <c r="AB1463">
        <f t="shared" si="182"/>
        <v>1</v>
      </c>
      <c r="AC1463">
        <f t="shared" si="183"/>
        <v>1863.8999999999999</v>
      </c>
    </row>
    <row r="1464" spans="1:29">
      <c r="A1464">
        <v>10259</v>
      </c>
      <c r="B1464" t="s">
        <v>159</v>
      </c>
      <c r="C1464">
        <v>40</v>
      </c>
      <c r="D1464">
        <v>45.99</v>
      </c>
      <c r="E1464">
        <v>6</v>
      </c>
      <c r="F1464" s="6">
        <f>IFERROR(VLOOKUP(A1464,Orders!A:B,2,FALSE),"")</f>
        <v>38153</v>
      </c>
      <c r="G1464" s="6">
        <f>IFERROR(VLOOKUP(A1464,Orders!A:C,3,FALSE),"")</f>
        <v>38160</v>
      </c>
      <c r="H1464" s="6">
        <f>IFERROR(VLOOKUP(A1464,Orders!A:D,4,FALSE),"")</f>
        <v>38155</v>
      </c>
      <c r="I1464" t="str">
        <f>IFERROR(VLOOKUP(A1464,Orders!A:E,5,FALSE),"")</f>
        <v>Shipped</v>
      </c>
      <c r="J1464">
        <f>IFERROR(VLOOKUP(A1464,Orders!A:G,7,FALSE),"")</f>
        <v>166</v>
      </c>
      <c r="K1464">
        <f>IFERROR(VLOOKUP(J1464,Customers!A:L,12,FALSE),"")</f>
        <v>1612</v>
      </c>
      <c r="L1464">
        <f>IFERROR(VLOOKUP(J1464,Customers!A:M,13,FALSE),"")</f>
        <v>97900</v>
      </c>
      <c r="M1464" t="str">
        <f>IFERROR(VLOOKUP(J1464,Customers!A:H,8,FALSE),"")</f>
        <v>Singapore</v>
      </c>
      <c r="N1464">
        <f>IFERROR(VLOOKUP(K1464,Employees!A:F,6,FALSE),"")</f>
        <v>6</v>
      </c>
      <c r="O1464" t="str">
        <f>IFERROR(VLOOKUP(N1464,Offices!A:B,2,FALSE),"")</f>
        <v>Sydney</v>
      </c>
      <c r="P1464" s="6">
        <f>IFERROR(VLOOKUP(J1464,Payments!A:C,3,FALSE),"")</f>
        <v>38246</v>
      </c>
      <c r="Q1464">
        <f>IFERROR(VLOOKUP(J1464,Payments!A:D,4,FALSE),"")</f>
        <v>38785.480000000003</v>
      </c>
      <c r="R1464" t="str">
        <f>IFERROR(VLOOKUP(B1464,Products!A:C,3,FALSE),"")</f>
        <v>Trucks and Buses</v>
      </c>
      <c r="S1464">
        <f>IFERROR(VLOOKUP(B1464,Products!A:G,7,FALSE),"")</f>
        <v>2874</v>
      </c>
      <c r="T1464">
        <f>IFERROR(VLOOKUP(B1464,Products!A:I,9,FALSE),"")</f>
        <v>54.11</v>
      </c>
      <c r="U1464">
        <f t="shared" si="176"/>
        <v>5</v>
      </c>
      <c r="V1464" t="str">
        <f t="shared" si="177"/>
        <v>Yes</v>
      </c>
      <c r="W1464">
        <f t="shared" si="178"/>
        <v>2004</v>
      </c>
      <c r="X1464">
        <f t="shared" si="179"/>
        <v>6</v>
      </c>
      <c r="Y1464">
        <f>IFERROR(VLOOKUP(B1464,Products!A:I,8,FALSE),"")</f>
        <v>25.98</v>
      </c>
      <c r="Z1464">
        <f t="shared" si="180"/>
        <v>1839.6000000000001</v>
      </c>
      <c r="AA1464">
        <f t="shared" si="181"/>
        <v>77.020785219399542</v>
      </c>
      <c r="AB1464">
        <f t="shared" si="182"/>
        <v>1</v>
      </c>
      <c r="AC1464">
        <f t="shared" si="183"/>
        <v>800.40000000000009</v>
      </c>
    </row>
    <row r="1465" spans="1:29">
      <c r="A1465">
        <v>10259</v>
      </c>
      <c r="B1465" t="s">
        <v>161</v>
      </c>
      <c r="C1465">
        <v>29</v>
      </c>
      <c r="D1465">
        <v>105.33</v>
      </c>
      <c r="E1465">
        <v>2</v>
      </c>
      <c r="F1465" s="6">
        <f>IFERROR(VLOOKUP(A1465,Orders!A:B,2,FALSE),"")</f>
        <v>38153</v>
      </c>
      <c r="G1465" s="6">
        <f>IFERROR(VLOOKUP(A1465,Orders!A:C,3,FALSE),"")</f>
        <v>38160</v>
      </c>
      <c r="H1465" s="6">
        <f>IFERROR(VLOOKUP(A1465,Orders!A:D,4,FALSE),"")</f>
        <v>38155</v>
      </c>
      <c r="I1465" t="str">
        <f>IFERROR(VLOOKUP(A1465,Orders!A:E,5,FALSE),"")</f>
        <v>Shipped</v>
      </c>
      <c r="J1465">
        <f>IFERROR(VLOOKUP(A1465,Orders!A:G,7,FALSE),"")</f>
        <v>166</v>
      </c>
      <c r="K1465">
        <f>IFERROR(VLOOKUP(J1465,Customers!A:L,12,FALSE),"")</f>
        <v>1612</v>
      </c>
      <c r="L1465">
        <f>IFERROR(VLOOKUP(J1465,Customers!A:M,13,FALSE),"")</f>
        <v>97900</v>
      </c>
      <c r="M1465" t="str">
        <f>IFERROR(VLOOKUP(J1465,Customers!A:H,8,FALSE),"")</f>
        <v>Singapore</v>
      </c>
      <c r="N1465">
        <f>IFERROR(VLOOKUP(K1465,Employees!A:F,6,FALSE),"")</f>
        <v>6</v>
      </c>
      <c r="O1465" t="str">
        <f>IFERROR(VLOOKUP(N1465,Offices!A:B,2,FALSE),"")</f>
        <v>Sydney</v>
      </c>
      <c r="P1465" s="6">
        <f>IFERROR(VLOOKUP(J1465,Payments!A:C,3,FALSE),"")</f>
        <v>38246</v>
      </c>
      <c r="Q1465">
        <f>IFERROR(VLOOKUP(J1465,Payments!A:D,4,FALSE),"")</f>
        <v>38785.480000000003</v>
      </c>
      <c r="R1465" t="str">
        <f>IFERROR(VLOOKUP(B1465,Products!A:C,3,FALSE),"")</f>
        <v>Trucks and Buses</v>
      </c>
      <c r="S1465">
        <f>IFERROR(VLOOKUP(B1465,Products!A:G,7,FALSE),"")</f>
        <v>1016</v>
      </c>
      <c r="T1465">
        <f>IFERROR(VLOOKUP(B1465,Products!A:I,9,FALSE),"")</f>
        <v>115.75</v>
      </c>
      <c r="U1465">
        <f t="shared" si="176"/>
        <v>5</v>
      </c>
      <c r="V1465" t="str">
        <f t="shared" si="177"/>
        <v>Yes</v>
      </c>
      <c r="W1465">
        <f t="shared" si="178"/>
        <v>2004</v>
      </c>
      <c r="X1465">
        <f t="shared" si="179"/>
        <v>6</v>
      </c>
      <c r="Y1465">
        <f>IFERROR(VLOOKUP(B1465,Products!A:I,8,FALSE),"")</f>
        <v>68.290000000000006</v>
      </c>
      <c r="Z1465">
        <f t="shared" si="180"/>
        <v>3054.57</v>
      </c>
      <c r="AA1465">
        <f t="shared" si="181"/>
        <v>54.239273685751918</v>
      </c>
      <c r="AB1465">
        <f t="shared" si="182"/>
        <v>0</v>
      </c>
      <c r="AC1465">
        <f t="shared" si="183"/>
        <v>1074.1599999999999</v>
      </c>
    </row>
    <row r="1466" spans="1:29">
      <c r="A1466">
        <v>10260</v>
      </c>
      <c r="B1466" t="s">
        <v>164</v>
      </c>
      <c r="C1466">
        <v>46</v>
      </c>
      <c r="D1466">
        <v>180.79</v>
      </c>
      <c r="E1466">
        <v>5</v>
      </c>
      <c r="F1466" s="6">
        <f>IFERROR(VLOOKUP(A1466,Orders!A:B,2,FALSE),"")</f>
        <v>38154</v>
      </c>
      <c r="G1466" s="6">
        <f>IFERROR(VLOOKUP(A1466,Orders!A:C,3,FALSE),"")</f>
        <v>38160</v>
      </c>
      <c r="H1466" s="6" t="str">
        <f>IFERROR(VLOOKUP(A1466,Orders!A:D,4,FALSE),"")</f>
        <v>NULL</v>
      </c>
      <c r="I1466" t="str">
        <f>IFERROR(VLOOKUP(A1466,Orders!A:E,5,FALSE),"")</f>
        <v>Cancelled</v>
      </c>
      <c r="J1466">
        <f>IFERROR(VLOOKUP(A1466,Orders!A:G,7,FALSE),"")</f>
        <v>357</v>
      </c>
      <c r="K1466">
        <f>IFERROR(VLOOKUP(J1466,Customers!A:L,12,FALSE),"")</f>
        <v>1612</v>
      </c>
      <c r="L1466">
        <f>IFERROR(VLOOKUP(J1466,Customers!A:M,13,FALSE),"")</f>
        <v>77700</v>
      </c>
      <c r="M1466" t="str">
        <f>IFERROR(VLOOKUP(J1466,Customers!A:H,8,FALSE),"")</f>
        <v>Auckland</v>
      </c>
      <c r="N1466">
        <f>IFERROR(VLOOKUP(K1466,Employees!A:F,6,FALSE),"")</f>
        <v>6</v>
      </c>
      <c r="O1466" t="str">
        <f>IFERROR(VLOOKUP(N1466,Offices!A:B,2,FALSE),"")</f>
        <v>Sydney</v>
      </c>
      <c r="P1466" s="6">
        <f>IFERROR(VLOOKUP(J1466,Payments!A:C,3,FALSE),"")</f>
        <v>37971</v>
      </c>
      <c r="Q1466">
        <f>IFERROR(VLOOKUP(J1466,Payments!A:D,4,FALSE),"")</f>
        <v>20220.04</v>
      </c>
      <c r="R1466" t="str">
        <f>IFERROR(VLOOKUP(B1466,Products!A:C,3,FALSE),"")</f>
        <v>Classic Cars</v>
      </c>
      <c r="S1466">
        <f>IFERROR(VLOOKUP(B1466,Products!A:G,7,FALSE),"")</f>
        <v>3619</v>
      </c>
      <c r="T1466">
        <f>IFERROR(VLOOKUP(B1466,Products!A:I,9,FALSE),"")</f>
        <v>207.8</v>
      </c>
      <c r="U1466" t="e">
        <f t="shared" si="176"/>
        <v>#VALUE!</v>
      </c>
      <c r="V1466" t="str">
        <f t="shared" si="177"/>
        <v/>
      </c>
      <c r="W1466">
        <f t="shared" si="178"/>
        <v>2004</v>
      </c>
      <c r="X1466">
        <f t="shared" si="179"/>
        <v>6</v>
      </c>
      <c r="Y1466">
        <f>IFERROR(VLOOKUP(B1466,Products!A:I,8,FALSE),"")</f>
        <v>95.59</v>
      </c>
      <c r="Z1466">
        <f t="shared" si="180"/>
        <v>8316.34</v>
      </c>
      <c r="AA1466">
        <f t="shared" si="181"/>
        <v>89.130662203159318</v>
      </c>
      <c r="AB1466">
        <f t="shared" si="182"/>
        <v>1</v>
      </c>
      <c r="AC1466">
        <f t="shared" si="183"/>
        <v>3919.1999999999994</v>
      </c>
    </row>
    <row r="1467" spans="1:29">
      <c r="A1467">
        <v>10260</v>
      </c>
      <c r="B1467" t="s">
        <v>150</v>
      </c>
      <c r="C1467">
        <v>30</v>
      </c>
      <c r="D1467">
        <v>140.5</v>
      </c>
      <c r="E1467">
        <v>6</v>
      </c>
      <c r="F1467" s="6">
        <f>IFERROR(VLOOKUP(A1467,Orders!A:B,2,FALSE),"")</f>
        <v>38154</v>
      </c>
      <c r="G1467" s="6">
        <f>IFERROR(VLOOKUP(A1467,Orders!A:C,3,FALSE),"")</f>
        <v>38160</v>
      </c>
      <c r="H1467" s="6" t="str">
        <f>IFERROR(VLOOKUP(A1467,Orders!A:D,4,FALSE),"")</f>
        <v>NULL</v>
      </c>
      <c r="I1467" t="str">
        <f>IFERROR(VLOOKUP(A1467,Orders!A:E,5,FALSE),"")</f>
        <v>Cancelled</v>
      </c>
      <c r="J1467">
        <f>IFERROR(VLOOKUP(A1467,Orders!A:G,7,FALSE),"")</f>
        <v>357</v>
      </c>
      <c r="K1467">
        <f>IFERROR(VLOOKUP(J1467,Customers!A:L,12,FALSE),"")</f>
        <v>1612</v>
      </c>
      <c r="L1467">
        <f>IFERROR(VLOOKUP(J1467,Customers!A:M,13,FALSE),"")</f>
        <v>77700</v>
      </c>
      <c r="M1467" t="str">
        <f>IFERROR(VLOOKUP(J1467,Customers!A:H,8,FALSE),"")</f>
        <v>Auckland</v>
      </c>
      <c r="N1467">
        <f>IFERROR(VLOOKUP(K1467,Employees!A:F,6,FALSE),"")</f>
        <v>6</v>
      </c>
      <c r="O1467" t="str">
        <f>IFERROR(VLOOKUP(N1467,Offices!A:B,2,FALSE),"")</f>
        <v>Sydney</v>
      </c>
      <c r="P1467" s="6">
        <f>IFERROR(VLOOKUP(J1467,Payments!A:C,3,FALSE),"")</f>
        <v>37971</v>
      </c>
      <c r="Q1467">
        <f>IFERROR(VLOOKUP(J1467,Payments!A:D,4,FALSE),"")</f>
        <v>20220.04</v>
      </c>
      <c r="R1467" t="str">
        <f>IFERROR(VLOOKUP(B1467,Products!A:C,3,FALSE),"")</f>
        <v>Classic Cars</v>
      </c>
      <c r="S1467">
        <f>IFERROR(VLOOKUP(B1467,Products!A:G,7,FALSE),"")</f>
        <v>6906</v>
      </c>
      <c r="T1467">
        <f>IFERROR(VLOOKUP(B1467,Products!A:I,9,FALSE),"")</f>
        <v>151.08000000000001</v>
      </c>
      <c r="U1467" t="e">
        <f t="shared" si="176"/>
        <v>#VALUE!</v>
      </c>
      <c r="V1467" t="str">
        <f t="shared" si="177"/>
        <v/>
      </c>
      <c r="W1467">
        <f t="shared" si="178"/>
        <v>2004</v>
      </c>
      <c r="X1467">
        <f t="shared" si="179"/>
        <v>6</v>
      </c>
      <c r="Y1467">
        <f>IFERROR(VLOOKUP(B1467,Products!A:I,8,FALSE),"")</f>
        <v>89.14</v>
      </c>
      <c r="Z1467">
        <f t="shared" si="180"/>
        <v>4215</v>
      </c>
      <c r="AA1467">
        <f t="shared" si="181"/>
        <v>57.617231321516712</v>
      </c>
      <c r="AB1467">
        <f t="shared" si="182"/>
        <v>0</v>
      </c>
      <c r="AC1467">
        <f t="shared" si="183"/>
        <v>1540.8</v>
      </c>
    </row>
    <row r="1468" spans="1:29">
      <c r="A1468">
        <v>10260</v>
      </c>
      <c r="B1468" t="s">
        <v>165</v>
      </c>
      <c r="C1468">
        <v>44</v>
      </c>
      <c r="D1468">
        <v>169.56</v>
      </c>
      <c r="E1468">
        <v>4</v>
      </c>
      <c r="F1468" s="6">
        <f>IFERROR(VLOOKUP(A1468,Orders!A:B,2,FALSE),"")</f>
        <v>38154</v>
      </c>
      <c r="G1468" s="6">
        <f>IFERROR(VLOOKUP(A1468,Orders!A:C,3,FALSE),"")</f>
        <v>38160</v>
      </c>
      <c r="H1468" s="6" t="str">
        <f>IFERROR(VLOOKUP(A1468,Orders!A:D,4,FALSE),"")</f>
        <v>NULL</v>
      </c>
      <c r="I1468" t="str">
        <f>IFERROR(VLOOKUP(A1468,Orders!A:E,5,FALSE),"")</f>
        <v>Cancelled</v>
      </c>
      <c r="J1468">
        <f>IFERROR(VLOOKUP(A1468,Orders!A:G,7,FALSE),"")</f>
        <v>357</v>
      </c>
      <c r="K1468">
        <f>IFERROR(VLOOKUP(J1468,Customers!A:L,12,FALSE),"")</f>
        <v>1612</v>
      </c>
      <c r="L1468">
        <f>IFERROR(VLOOKUP(J1468,Customers!A:M,13,FALSE),"")</f>
        <v>77700</v>
      </c>
      <c r="M1468" t="str">
        <f>IFERROR(VLOOKUP(J1468,Customers!A:H,8,FALSE),"")</f>
        <v>Auckland</v>
      </c>
      <c r="N1468">
        <f>IFERROR(VLOOKUP(K1468,Employees!A:F,6,FALSE),"")</f>
        <v>6</v>
      </c>
      <c r="O1468" t="str">
        <f>IFERROR(VLOOKUP(N1468,Offices!A:B,2,FALSE),"")</f>
        <v>Sydney</v>
      </c>
      <c r="P1468" s="6">
        <f>IFERROR(VLOOKUP(J1468,Payments!A:C,3,FALSE),"")</f>
        <v>37971</v>
      </c>
      <c r="Q1468">
        <f>IFERROR(VLOOKUP(J1468,Payments!A:D,4,FALSE),"")</f>
        <v>20220.04</v>
      </c>
      <c r="R1468" t="str">
        <f>IFERROR(VLOOKUP(B1468,Products!A:C,3,FALSE),"")</f>
        <v>Classic Cars</v>
      </c>
      <c r="S1468">
        <f>IFERROR(VLOOKUP(B1468,Products!A:G,7,FALSE),"")</f>
        <v>1049</v>
      </c>
      <c r="T1468">
        <f>IFERROR(VLOOKUP(B1468,Products!A:I,9,FALSE),"")</f>
        <v>173.02</v>
      </c>
      <c r="U1468" t="e">
        <f t="shared" si="176"/>
        <v>#VALUE!</v>
      </c>
      <c r="V1468" t="str">
        <f t="shared" si="177"/>
        <v/>
      </c>
      <c r="W1468">
        <f t="shared" si="178"/>
        <v>2004</v>
      </c>
      <c r="X1468">
        <f t="shared" si="179"/>
        <v>6</v>
      </c>
      <c r="Y1468">
        <f>IFERROR(VLOOKUP(B1468,Products!A:I,8,FALSE),"")</f>
        <v>83.05</v>
      </c>
      <c r="Z1468">
        <f t="shared" si="180"/>
        <v>7460.64</v>
      </c>
      <c r="AA1468">
        <f t="shared" si="181"/>
        <v>104.16616496086695</v>
      </c>
      <c r="AB1468">
        <f t="shared" si="182"/>
        <v>1</v>
      </c>
      <c r="AC1468">
        <f t="shared" si="183"/>
        <v>3806.44</v>
      </c>
    </row>
    <row r="1469" spans="1:29">
      <c r="A1469">
        <v>10260</v>
      </c>
      <c r="B1469" t="s">
        <v>166</v>
      </c>
      <c r="C1469">
        <v>32</v>
      </c>
      <c r="D1469">
        <v>121.57</v>
      </c>
      <c r="E1469">
        <v>1</v>
      </c>
      <c r="F1469" s="6">
        <f>IFERROR(VLOOKUP(A1469,Orders!A:B,2,FALSE),"")</f>
        <v>38154</v>
      </c>
      <c r="G1469" s="6">
        <f>IFERROR(VLOOKUP(A1469,Orders!A:C,3,FALSE),"")</f>
        <v>38160</v>
      </c>
      <c r="H1469" s="6" t="str">
        <f>IFERROR(VLOOKUP(A1469,Orders!A:D,4,FALSE),"")</f>
        <v>NULL</v>
      </c>
      <c r="I1469" t="str">
        <f>IFERROR(VLOOKUP(A1469,Orders!A:E,5,FALSE),"")</f>
        <v>Cancelled</v>
      </c>
      <c r="J1469">
        <f>IFERROR(VLOOKUP(A1469,Orders!A:G,7,FALSE),"")</f>
        <v>357</v>
      </c>
      <c r="K1469">
        <f>IFERROR(VLOOKUP(J1469,Customers!A:L,12,FALSE),"")</f>
        <v>1612</v>
      </c>
      <c r="L1469">
        <f>IFERROR(VLOOKUP(J1469,Customers!A:M,13,FALSE),"")</f>
        <v>77700</v>
      </c>
      <c r="M1469" t="str">
        <f>IFERROR(VLOOKUP(J1469,Customers!A:H,8,FALSE),"")</f>
        <v>Auckland</v>
      </c>
      <c r="N1469">
        <f>IFERROR(VLOOKUP(K1469,Employees!A:F,6,FALSE),"")</f>
        <v>6</v>
      </c>
      <c r="O1469" t="str">
        <f>IFERROR(VLOOKUP(N1469,Offices!A:B,2,FALSE),"")</f>
        <v>Sydney</v>
      </c>
      <c r="P1469" s="6">
        <f>IFERROR(VLOOKUP(J1469,Payments!A:C,3,FALSE),"")</f>
        <v>37971</v>
      </c>
      <c r="Q1469">
        <f>IFERROR(VLOOKUP(J1469,Payments!A:D,4,FALSE),"")</f>
        <v>20220.04</v>
      </c>
      <c r="R1469" t="str">
        <f>IFERROR(VLOOKUP(B1469,Products!A:C,3,FALSE),"")</f>
        <v>Vintage Cars</v>
      </c>
      <c r="S1469">
        <f>IFERROR(VLOOKUP(B1469,Products!A:G,7,FALSE),"")</f>
        <v>3913</v>
      </c>
      <c r="T1469">
        <f>IFERROR(VLOOKUP(B1469,Products!A:I,9,FALSE),"")</f>
        <v>136.59</v>
      </c>
      <c r="U1469" t="e">
        <f t="shared" si="176"/>
        <v>#VALUE!</v>
      </c>
      <c r="V1469" t="str">
        <f t="shared" si="177"/>
        <v/>
      </c>
      <c r="W1469">
        <f t="shared" si="178"/>
        <v>2004</v>
      </c>
      <c r="X1469">
        <f t="shared" si="179"/>
        <v>6</v>
      </c>
      <c r="Y1469">
        <f>IFERROR(VLOOKUP(B1469,Products!A:I,8,FALSE),"")</f>
        <v>68.3</v>
      </c>
      <c r="Z1469">
        <f t="shared" si="180"/>
        <v>3890.24</v>
      </c>
      <c r="AA1469">
        <f t="shared" si="181"/>
        <v>77.994143484626647</v>
      </c>
      <c r="AB1469">
        <f t="shared" si="182"/>
        <v>1</v>
      </c>
      <c r="AC1469">
        <f t="shared" si="183"/>
        <v>1704.6399999999999</v>
      </c>
    </row>
    <row r="1470" spans="1:29">
      <c r="A1470">
        <v>10260</v>
      </c>
      <c r="B1470" t="s">
        <v>167</v>
      </c>
      <c r="C1470">
        <v>29</v>
      </c>
      <c r="D1470">
        <v>92.77</v>
      </c>
      <c r="E1470">
        <v>3</v>
      </c>
      <c r="F1470" s="6">
        <f>IFERROR(VLOOKUP(A1470,Orders!A:B,2,FALSE),"")</f>
        <v>38154</v>
      </c>
      <c r="G1470" s="6">
        <f>IFERROR(VLOOKUP(A1470,Orders!A:C,3,FALSE),"")</f>
        <v>38160</v>
      </c>
      <c r="H1470" s="6" t="str">
        <f>IFERROR(VLOOKUP(A1470,Orders!A:D,4,FALSE),"")</f>
        <v>NULL</v>
      </c>
      <c r="I1470" t="str">
        <f>IFERROR(VLOOKUP(A1470,Orders!A:E,5,FALSE),"")</f>
        <v>Cancelled</v>
      </c>
      <c r="J1470">
        <f>IFERROR(VLOOKUP(A1470,Orders!A:G,7,FALSE),"")</f>
        <v>357</v>
      </c>
      <c r="K1470">
        <f>IFERROR(VLOOKUP(J1470,Customers!A:L,12,FALSE),"")</f>
        <v>1612</v>
      </c>
      <c r="L1470">
        <f>IFERROR(VLOOKUP(J1470,Customers!A:M,13,FALSE),"")</f>
        <v>77700</v>
      </c>
      <c r="M1470" t="str">
        <f>IFERROR(VLOOKUP(J1470,Customers!A:H,8,FALSE),"")</f>
        <v>Auckland</v>
      </c>
      <c r="N1470">
        <f>IFERROR(VLOOKUP(K1470,Employees!A:F,6,FALSE),"")</f>
        <v>6</v>
      </c>
      <c r="O1470" t="str">
        <f>IFERROR(VLOOKUP(N1470,Offices!A:B,2,FALSE),"")</f>
        <v>Sydney</v>
      </c>
      <c r="P1470" s="6">
        <f>IFERROR(VLOOKUP(J1470,Payments!A:C,3,FALSE),"")</f>
        <v>37971</v>
      </c>
      <c r="Q1470">
        <f>IFERROR(VLOOKUP(J1470,Payments!A:D,4,FALSE),"")</f>
        <v>20220.04</v>
      </c>
      <c r="R1470" t="str">
        <f>IFERROR(VLOOKUP(B1470,Products!A:C,3,FALSE),"")</f>
        <v>Trains</v>
      </c>
      <c r="S1470">
        <f>IFERROR(VLOOKUP(B1470,Products!A:G,7,FALSE),"")</f>
        <v>6450</v>
      </c>
      <c r="T1470">
        <f>IFERROR(VLOOKUP(B1470,Products!A:I,9,FALSE),"")</f>
        <v>100.84</v>
      </c>
      <c r="U1470" t="e">
        <f t="shared" si="176"/>
        <v>#VALUE!</v>
      </c>
      <c r="V1470" t="str">
        <f t="shared" si="177"/>
        <v/>
      </c>
      <c r="W1470">
        <f t="shared" si="178"/>
        <v>2004</v>
      </c>
      <c r="X1470">
        <f t="shared" si="179"/>
        <v>6</v>
      </c>
      <c r="Y1470">
        <f>IFERROR(VLOOKUP(B1470,Products!A:I,8,FALSE),"")</f>
        <v>67.56</v>
      </c>
      <c r="Z1470">
        <f t="shared" si="180"/>
        <v>2690.33</v>
      </c>
      <c r="AA1470">
        <f t="shared" si="181"/>
        <v>37.314979277679086</v>
      </c>
      <c r="AB1470">
        <f t="shared" si="182"/>
        <v>0</v>
      </c>
      <c r="AC1470">
        <f t="shared" si="183"/>
        <v>731.0899999999998</v>
      </c>
    </row>
    <row r="1471" spans="1:29">
      <c r="A1471">
        <v>10260</v>
      </c>
      <c r="B1471" t="s">
        <v>155</v>
      </c>
      <c r="C1471">
        <v>23</v>
      </c>
      <c r="D1471">
        <v>137.88</v>
      </c>
      <c r="E1471">
        <v>8</v>
      </c>
      <c r="F1471" s="6">
        <f>IFERROR(VLOOKUP(A1471,Orders!A:B,2,FALSE),"")</f>
        <v>38154</v>
      </c>
      <c r="G1471" s="6">
        <f>IFERROR(VLOOKUP(A1471,Orders!A:C,3,FALSE),"")</f>
        <v>38160</v>
      </c>
      <c r="H1471" s="6" t="str">
        <f>IFERROR(VLOOKUP(A1471,Orders!A:D,4,FALSE),"")</f>
        <v>NULL</v>
      </c>
      <c r="I1471" t="str">
        <f>IFERROR(VLOOKUP(A1471,Orders!A:E,5,FALSE),"")</f>
        <v>Cancelled</v>
      </c>
      <c r="J1471">
        <f>IFERROR(VLOOKUP(A1471,Orders!A:G,7,FALSE),"")</f>
        <v>357</v>
      </c>
      <c r="K1471">
        <f>IFERROR(VLOOKUP(J1471,Customers!A:L,12,FALSE),"")</f>
        <v>1612</v>
      </c>
      <c r="L1471">
        <f>IFERROR(VLOOKUP(J1471,Customers!A:M,13,FALSE),"")</f>
        <v>77700</v>
      </c>
      <c r="M1471" t="str">
        <f>IFERROR(VLOOKUP(J1471,Customers!A:H,8,FALSE),"")</f>
        <v>Auckland</v>
      </c>
      <c r="N1471">
        <f>IFERROR(VLOOKUP(K1471,Employees!A:F,6,FALSE),"")</f>
        <v>6</v>
      </c>
      <c r="O1471" t="str">
        <f>IFERROR(VLOOKUP(N1471,Offices!A:B,2,FALSE),"")</f>
        <v>Sydney</v>
      </c>
      <c r="P1471" s="6">
        <f>IFERROR(VLOOKUP(J1471,Payments!A:C,3,FALSE),"")</f>
        <v>37971</v>
      </c>
      <c r="Q1471">
        <f>IFERROR(VLOOKUP(J1471,Payments!A:D,4,FALSE),"")</f>
        <v>20220.04</v>
      </c>
      <c r="R1471" t="str">
        <f>IFERROR(VLOOKUP(B1471,Products!A:C,3,FALSE),"")</f>
        <v>Classic Cars</v>
      </c>
      <c r="S1471">
        <f>IFERROR(VLOOKUP(B1471,Products!A:G,7,FALSE),"")</f>
        <v>5545</v>
      </c>
      <c r="T1471">
        <f>IFERROR(VLOOKUP(B1471,Products!A:I,9,FALSE),"")</f>
        <v>143.62</v>
      </c>
      <c r="U1471" t="e">
        <f t="shared" si="176"/>
        <v>#VALUE!</v>
      </c>
      <c r="V1471" t="str">
        <f t="shared" si="177"/>
        <v/>
      </c>
      <c r="W1471">
        <f t="shared" si="178"/>
        <v>2004</v>
      </c>
      <c r="X1471">
        <f t="shared" si="179"/>
        <v>6</v>
      </c>
      <c r="Y1471">
        <f>IFERROR(VLOOKUP(B1471,Products!A:I,8,FALSE),"")</f>
        <v>91.92</v>
      </c>
      <c r="Z1471">
        <f t="shared" si="180"/>
        <v>3171.24</v>
      </c>
      <c r="AA1471">
        <f t="shared" si="181"/>
        <v>49.999999999999993</v>
      </c>
      <c r="AB1471">
        <f t="shared" si="182"/>
        <v>0</v>
      </c>
      <c r="AC1471">
        <f t="shared" si="183"/>
        <v>1057.08</v>
      </c>
    </row>
    <row r="1472" spans="1:29">
      <c r="A1472">
        <v>10260</v>
      </c>
      <c r="B1472" t="s">
        <v>158</v>
      </c>
      <c r="C1472">
        <v>23</v>
      </c>
      <c r="D1472">
        <v>117.1</v>
      </c>
      <c r="E1472">
        <v>10</v>
      </c>
      <c r="F1472" s="6">
        <f>IFERROR(VLOOKUP(A1472,Orders!A:B,2,FALSE),"")</f>
        <v>38154</v>
      </c>
      <c r="G1472" s="6">
        <f>IFERROR(VLOOKUP(A1472,Orders!A:C,3,FALSE),"")</f>
        <v>38160</v>
      </c>
      <c r="H1472" s="6" t="str">
        <f>IFERROR(VLOOKUP(A1472,Orders!A:D,4,FALSE),"")</f>
        <v>NULL</v>
      </c>
      <c r="I1472" t="str">
        <f>IFERROR(VLOOKUP(A1472,Orders!A:E,5,FALSE),"")</f>
        <v>Cancelled</v>
      </c>
      <c r="J1472">
        <f>IFERROR(VLOOKUP(A1472,Orders!A:G,7,FALSE),"")</f>
        <v>357</v>
      </c>
      <c r="K1472">
        <f>IFERROR(VLOOKUP(J1472,Customers!A:L,12,FALSE),"")</f>
        <v>1612</v>
      </c>
      <c r="L1472">
        <f>IFERROR(VLOOKUP(J1472,Customers!A:M,13,FALSE),"")</f>
        <v>77700</v>
      </c>
      <c r="M1472" t="str">
        <f>IFERROR(VLOOKUP(J1472,Customers!A:H,8,FALSE),"")</f>
        <v>Auckland</v>
      </c>
      <c r="N1472">
        <f>IFERROR(VLOOKUP(K1472,Employees!A:F,6,FALSE),"")</f>
        <v>6</v>
      </c>
      <c r="O1472" t="str">
        <f>IFERROR(VLOOKUP(N1472,Offices!A:B,2,FALSE),"")</f>
        <v>Sydney</v>
      </c>
      <c r="P1472" s="6">
        <f>IFERROR(VLOOKUP(J1472,Payments!A:C,3,FALSE),"")</f>
        <v>37971</v>
      </c>
      <c r="Q1472">
        <f>IFERROR(VLOOKUP(J1472,Payments!A:D,4,FALSE),"")</f>
        <v>20220.04</v>
      </c>
      <c r="R1472" t="str">
        <f>IFERROR(VLOOKUP(B1472,Products!A:C,3,FALSE),"")</f>
        <v>Classic Cars</v>
      </c>
      <c r="S1472">
        <f>IFERROR(VLOOKUP(B1472,Products!A:G,7,FALSE),"")</f>
        <v>6582</v>
      </c>
      <c r="T1472">
        <f>IFERROR(VLOOKUP(B1472,Products!A:I,9,FALSE),"")</f>
        <v>118.28</v>
      </c>
      <c r="U1472" t="e">
        <f t="shared" si="176"/>
        <v>#VALUE!</v>
      </c>
      <c r="V1472" t="str">
        <f t="shared" si="177"/>
        <v/>
      </c>
      <c r="W1472">
        <f t="shared" si="178"/>
        <v>2004</v>
      </c>
      <c r="X1472">
        <f t="shared" si="179"/>
        <v>6</v>
      </c>
      <c r="Y1472">
        <f>IFERROR(VLOOKUP(B1472,Products!A:I,8,FALSE),"")</f>
        <v>69.78</v>
      </c>
      <c r="Z1472">
        <f t="shared" si="180"/>
        <v>2693.2999999999997</v>
      </c>
      <c r="AA1472">
        <f t="shared" si="181"/>
        <v>67.813126970478635</v>
      </c>
      <c r="AB1472">
        <f t="shared" si="182"/>
        <v>1</v>
      </c>
      <c r="AC1472">
        <f t="shared" si="183"/>
        <v>1088.3599999999999</v>
      </c>
    </row>
    <row r="1473" spans="1:29">
      <c r="A1473">
        <v>10260</v>
      </c>
      <c r="B1473" t="s">
        <v>160</v>
      </c>
      <c r="C1473">
        <v>27</v>
      </c>
      <c r="D1473">
        <v>55.3</v>
      </c>
      <c r="E1473">
        <v>9</v>
      </c>
      <c r="F1473" s="6">
        <f>IFERROR(VLOOKUP(A1473,Orders!A:B,2,FALSE),"")</f>
        <v>38154</v>
      </c>
      <c r="G1473" s="6">
        <f>IFERROR(VLOOKUP(A1473,Orders!A:C,3,FALSE),"")</f>
        <v>38160</v>
      </c>
      <c r="H1473" s="6" t="str">
        <f>IFERROR(VLOOKUP(A1473,Orders!A:D,4,FALSE),"")</f>
        <v>NULL</v>
      </c>
      <c r="I1473" t="str">
        <f>IFERROR(VLOOKUP(A1473,Orders!A:E,5,FALSE),"")</f>
        <v>Cancelled</v>
      </c>
      <c r="J1473">
        <f>IFERROR(VLOOKUP(A1473,Orders!A:G,7,FALSE),"")</f>
        <v>357</v>
      </c>
      <c r="K1473">
        <f>IFERROR(VLOOKUP(J1473,Customers!A:L,12,FALSE),"")</f>
        <v>1612</v>
      </c>
      <c r="L1473">
        <f>IFERROR(VLOOKUP(J1473,Customers!A:M,13,FALSE),"")</f>
        <v>77700</v>
      </c>
      <c r="M1473" t="str">
        <f>IFERROR(VLOOKUP(J1473,Customers!A:H,8,FALSE),"")</f>
        <v>Auckland</v>
      </c>
      <c r="N1473">
        <f>IFERROR(VLOOKUP(K1473,Employees!A:F,6,FALSE),"")</f>
        <v>6</v>
      </c>
      <c r="O1473" t="str">
        <f>IFERROR(VLOOKUP(N1473,Offices!A:B,2,FALSE),"")</f>
        <v>Sydney</v>
      </c>
      <c r="P1473" s="6">
        <f>IFERROR(VLOOKUP(J1473,Payments!A:C,3,FALSE),"")</f>
        <v>37971</v>
      </c>
      <c r="Q1473">
        <f>IFERROR(VLOOKUP(J1473,Payments!A:D,4,FALSE),"")</f>
        <v>20220.04</v>
      </c>
      <c r="R1473" t="str">
        <f>IFERROR(VLOOKUP(B1473,Products!A:C,3,FALSE),"")</f>
        <v>Trains</v>
      </c>
      <c r="S1473">
        <f>IFERROR(VLOOKUP(B1473,Products!A:G,7,FALSE),"")</f>
        <v>8601</v>
      </c>
      <c r="T1473">
        <f>IFERROR(VLOOKUP(B1473,Products!A:I,9,FALSE),"")</f>
        <v>62.14</v>
      </c>
      <c r="U1473" t="e">
        <f t="shared" si="176"/>
        <v>#VALUE!</v>
      </c>
      <c r="V1473" t="str">
        <f t="shared" si="177"/>
        <v/>
      </c>
      <c r="W1473">
        <f t="shared" si="178"/>
        <v>2004</v>
      </c>
      <c r="X1473">
        <f t="shared" si="179"/>
        <v>6</v>
      </c>
      <c r="Y1473">
        <f>IFERROR(VLOOKUP(B1473,Products!A:I,8,FALSE),"")</f>
        <v>26.72</v>
      </c>
      <c r="Z1473">
        <f t="shared" si="180"/>
        <v>1493.1</v>
      </c>
      <c r="AA1473">
        <f t="shared" si="181"/>
        <v>106.96107784431138</v>
      </c>
      <c r="AB1473">
        <f t="shared" si="182"/>
        <v>1</v>
      </c>
      <c r="AC1473">
        <f t="shared" si="183"/>
        <v>771.66</v>
      </c>
    </row>
    <row r="1474" spans="1:29">
      <c r="A1474">
        <v>10260</v>
      </c>
      <c r="B1474" t="s">
        <v>162</v>
      </c>
      <c r="C1474">
        <v>21</v>
      </c>
      <c r="D1474">
        <v>56.24</v>
      </c>
      <c r="E1474">
        <v>7</v>
      </c>
      <c r="F1474" s="6">
        <f>IFERROR(VLOOKUP(A1474,Orders!A:B,2,FALSE),"")</f>
        <v>38154</v>
      </c>
      <c r="G1474" s="6">
        <f>IFERROR(VLOOKUP(A1474,Orders!A:C,3,FALSE),"")</f>
        <v>38160</v>
      </c>
      <c r="H1474" s="6" t="str">
        <f>IFERROR(VLOOKUP(A1474,Orders!A:D,4,FALSE),"")</f>
        <v>NULL</v>
      </c>
      <c r="I1474" t="str">
        <f>IFERROR(VLOOKUP(A1474,Orders!A:E,5,FALSE),"")</f>
        <v>Cancelled</v>
      </c>
      <c r="J1474">
        <f>IFERROR(VLOOKUP(A1474,Orders!A:G,7,FALSE),"")</f>
        <v>357</v>
      </c>
      <c r="K1474">
        <f>IFERROR(VLOOKUP(J1474,Customers!A:L,12,FALSE),"")</f>
        <v>1612</v>
      </c>
      <c r="L1474">
        <f>IFERROR(VLOOKUP(J1474,Customers!A:M,13,FALSE),"")</f>
        <v>77700</v>
      </c>
      <c r="M1474" t="str">
        <f>IFERROR(VLOOKUP(J1474,Customers!A:H,8,FALSE),"")</f>
        <v>Auckland</v>
      </c>
      <c r="N1474">
        <f>IFERROR(VLOOKUP(K1474,Employees!A:F,6,FALSE),"")</f>
        <v>6</v>
      </c>
      <c r="O1474" t="str">
        <f>IFERROR(VLOOKUP(N1474,Offices!A:B,2,FALSE),"")</f>
        <v>Sydney</v>
      </c>
      <c r="P1474" s="6">
        <f>IFERROR(VLOOKUP(J1474,Payments!A:C,3,FALSE),"")</f>
        <v>37971</v>
      </c>
      <c r="Q1474">
        <f>IFERROR(VLOOKUP(J1474,Payments!A:D,4,FALSE),"")</f>
        <v>20220.04</v>
      </c>
      <c r="R1474" t="str">
        <f>IFERROR(VLOOKUP(B1474,Products!A:C,3,FALSE),"")</f>
        <v>Trains</v>
      </c>
      <c r="S1474">
        <f>IFERROR(VLOOKUP(B1474,Products!A:G,7,FALSE),"")</f>
        <v>1645</v>
      </c>
      <c r="T1474">
        <f>IFERROR(VLOOKUP(B1474,Products!A:I,9,FALSE),"")</f>
        <v>58.58</v>
      </c>
      <c r="U1474" t="e">
        <f t="shared" ref="U1474:U1537" si="184">G1474-H1474</f>
        <v>#VALUE!</v>
      </c>
      <c r="V1474" t="str">
        <f t="shared" ref="V1474:V1537" si="185">IF(OR(I1474="Shipped",I1474="Resolved"),IF(U1474&lt;=6,"Yes","No"),"")</f>
        <v/>
      </c>
      <c r="W1474">
        <f t="shared" ref="W1474:W1537" si="186">YEAR(F1474)</f>
        <v>2004</v>
      </c>
      <c r="X1474">
        <f t="shared" ref="X1474:X1537" si="187">MONTH(F1474)</f>
        <v>6</v>
      </c>
      <c r="Y1474">
        <f>IFERROR(VLOOKUP(B1474,Products!A:I,8,FALSE),"")</f>
        <v>37.49</v>
      </c>
      <c r="Z1474">
        <f t="shared" ref="Z1474:Z1537" si="188">C1474*D1474</f>
        <v>1181.04</v>
      </c>
      <c r="AA1474">
        <f t="shared" ref="AA1474:AA1537" si="189">((D1474-Y1474)/Y1474)*100</f>
        <v>50.013336889837291</v>
      </c>
      <c r="AB1474">
        <f t="shared" ref="AB1474:AB1537" si="190">IF(AA1474&gt;=67, 1,0)</f>
        <v>0</v>
      </c>
      <c r="AC1474">
        <f t="shared" ref="AC1474:AC1537" si="191">C1474*(D1474-Y1474)</f>
        <v>393.75</v>
      </c>
    </row>
    <row r="1475" spans="1:29">
      <c r="A1475">
        <v>10260</v>
      </c>
      <c r="B1475" t="s">
        <v>173</v>
      </c>
      <c r="C1475">
        <v>33</v>
      </c>
      <c r="D1475">
        <v>80.55</v>
      </c>
      <c r="E1475">
        <v>2</v>
      </c>
      <c r="F1475" s="6">
        <f>IFERROR(VLOOKUP(A1475,Orders!A:B,2,FALSE),"")</f>
        <v>38154</v>
      </c>
      <c r="G1475" s="6">
        <f>IFERROR(VLOOKUP(A1475,Orders!A:C,3,FALSE),"")</f>
        <v>38160</v>
      </c>
      <c r="H1475" s="6" t="str">
        <f>IFERROR(VLOOKUP(A1475,Orders!A:D,4,FALSE),"")</f>
        <v>NULL</v>
      </c>
      <c r="I1475" t="str">
        <f>IFERROR(VLOOKUP(A1475,Orders!A:E,5,FALSE),"")</f>
        <v>Cancelled</v>
      </c>
      <c r="J1475">
        <f>IFERROR(VLOOKUP(A1475,Orders!A:G,7,FALSE),"")</f>
        <v>357</v>
      </c>
      <c r="K1475">
        <f>IFERROR(VLOOKUP(J1475,Customers!A:L,12,FALSE),"")</f>
        <v>1612</v>
      </c>
      <c r="L1475">
        <f>IFERROR(VLOOKUP(J1475,Customers!A:M,13,FALSE),"")</f>
        <v>77700</v>
      </c>
      <c r="M1475" t="str">
        <f>IFERROR(VLOOKUP(J1475,Customers!A:H,8,FALSE),"")</f>
        <v>Auckland</v>
      </c>
      <c r="N1475">
        <f>IFERROR(VLOOKUP(K1475,Employees!A:F,6,FALSE),"")</f>
        <v>6</v>
      </c>
      <c r="O1475" t="str">
        <f>IFERROR(VLOOKUP(N1475,Offices!A:B,2,FALSE),"")</f>
        <v>Sydney</v>
      </c>
      <c r="P1475" s="6">
        <f>IFERROR(VLOOKUP(J1475,Payments!A:C,3,FALSE),"")</f>
        <v>37971</v>
      </c>
      <c r="Q1475">
        <f>IFERROR(VLOOKUP(J1475,Payments!A:D,4,FALSE),"")</f>
        <v>20220.04</v>
      </c>
      <c r="R1475" t="str">
        <f>IFERROR(VLOOKUP(B1475,Products!A:C,3,FALSE),"")</f>
        <v>Ships</v>
      </c>
      <c r="S1475">
        <f>IFERROR(VLOOKUP(B1475,Products!A:G,7,FALSE),"")</f>
        <v>737</v>
      </c>
      <c r="T1475">
        <f>IFERROR(VLOOKUP(B1475,Products!A:I,9,FALSE),"")</f>
        <v>86.61</v>
      </c>
      <c r="U1475" t="e">
        <f t="shared" si="184"/>
        <v>#VALUE!</v>
      </c>
      <c r="V1475" t="str">
        <f t="shared" si="185"/>
        <v/>
      </c>
      <c r="W1475">
        <f t="shared" si="186"/>
        <v>2004</v>
      </c>
      <c r="X1475">
        <f t="shared" si="187"/>
        <v>6</v>
      </c>
      <c r="Y1475">
        <f>IFERROR(VLOOKUP(B1475,Products!A:I,8,FALSE),"")</f>
        <v>43.3</v>
      </c>
      <c r="Z1475">
        <f t="shared" si="188"/>
        <v>2658.15</v>
      </c>
      <c r="AA1475">
        <f t="shared" si="189"/>
        <v>86.027713625866056</v>
      </c>
      <c r="AB1475">
        <f t="shared" si="190"/>
        <v>1</v>
      </c>
      <c r="AC1475">
        <f t="shared" si="191"/>
        <v>1229.25</v>
      </c>
    </row>
    <row r="1476" spans="1:29">
      <c r="A1476">
        <v>10261</v>
      </c>
      <c r="B1476" t="s">
        <v>163</v>
      </c>
      <c r="C1476">
        <v>27</v>
      </c>
      <c r="D1476">
        <v>116.96</v>
      </c>
      <c r="E1476">
        <v>1</v>
      </c>
      <c r="F1476" s="6">
        <f>IFERROR(VLOOKUP(A1476,Orders!A:B,2,FALSE),"")</f>
        <v>38155</v>
      </c>
      <c r="G1476" s="6">
        <f>IFERROR(VLOOKUP(A1476,Orders!A:C,3,FALSE),"")</f>
        <v>38163</v>
      </c>
      <c r="H1476" s="6">
        <f>IFERROR(VLOOKUP(A1476,Orders!A:D,4,FALSE),"")</f>
        <v>38160</v>
      </c>
      <c r="I1476" t="str">
        <f>IFERROR(VLOOKUP(A1476,Orders!A:E,5,FALSE),"")</f>
        <v>Shipped</v>
      </c>
      <c r="J1476">
        <f>IFERROR(VLOOKUP(A1476,Orders!A:G,7,FALSE),"")</f>
        <v>233</v>
      </c>
      <c r="K1476">
        <f>IFERROR(VLOOKUP(J1476,Customers!A:L,12,FALSE),"")</f>
        <v>1286</v>
      </c>
      <c r="L1476">
        <f>IFERROR(VLOOKUP(J1476,Customers!A:M,13,FALSE),"")</f>
        <v>48700</v>
      </c>
      <c r="M1476" t="str">
        <f>IFERROR(VLOOKUP(J1476,Customers!A:H,8,FALSE),"")</f>
        <v>MontrÃ©al</v>
      </c>
      <c r="N1476">
        <f>IFERROR(VLOOKUP(K1476,Employees!A:F,6,FALSE),"")</f>
        <v>3</v>
      </c>
      <c r="O1476" t="str">
        <f>IFERROR(VLOOKUP(N1476,Offices!A:B,2,FALSE),"")</f>
        <v>NYC</v>
      </c>
      <c r="P1476" s="6">
        <f>IFERROR(VLOOKUP(J1476,Payments!A:C,3,FALSE),"")</f>
        <v>38492</v>
      </c>
      <c r="Q1476">
        <f>IFERROR(VLOOKUP(J1476,Payments!A:D,4,FALSE),"")</f>
        <v>29070.38</v>
      </c>
      <c r="R1476" t="str">
        <f>IFERROR(VLOOKUP(B1476,Products!A:C,3,FALSE),"")</f>
        <v>Classic Cars</v>
      </c>
      <c r="S1476">
        <f>IFERROR(VLOOKUP(B1476,Products!A:G,7,FALSE),"")</f>
        <v>3252</v>
      </c>
      <c r="T1476">
        <f>IFERROR(VLOOKUP(B1476,Products!A:I,9,FALSE),"")</f>
        <v>136</v>
      </c>
      <c r="U1476">
        <f t="shared" si="184"/>
        <v>3</v>
      </c>
      <c r="V1476" t="str">
        <f t="shared" si="185"/>
        <v>Yes</v>
      </c>
      <c r="W1476">
        <f t="shared" si="186"/>
        <v>2004</v>
      </c>
      <c r="X1476">
        <f t="shared" si="187"/>
        <v>6</v>
      </c>
      <c r="Y1476">
        <f>IFERROR(VLOOKUP(B1476,Products!A:I,8,FALSE),"")</f>
        <v>85.68</v>
      </c>
      <c r="Z1476">
        <f t="shared" si="188"/>
        <v>3157.9199999999996</v>
      </c>
      <c r="AA1476">
        <f t="shared" si="189"/>
        <v>36.507936507936492</v>
      </c>
      <c r="AB1476">
        <f t="shared" si="190"/>
        <v>0</v>
      </c>
      <c r="AC1476">
        <f t="shared" si="191"/>
        <v>844.5599999999996</v>
      </c>
    </row>
    <row r="1477" spans="1:29">
      <c r="A1477">
        <v>10261</v>
      </c>
      <c r="B1477" t="s">
        <v>168</v>
      </c>
      <c r="C1477">
        <v>20</v>
      </c>
      <c r="D1477">
        <v>80.75</v>
      </c>
      <c r="E1477">
        <v>9</v>
      </c>
      <c r="F1477" s="6">
        <f>IFERROR(VLOOKUP(A1477,Orders!A:B,2,FALSE),"")</f>
        <v>38155</v>
      </c>
      <c r="G1477" s="6">
        <f>IFERROR(VLOOKUP(A1477,Orders!A:C,3,FALSE),"")</f>
        <v>38163</v>
      </c>
      <c r="H1477" s="6">
        <f>IFERROR(VLOOKUP(A1477,Orders!A:D,4,FALSE),"")</f>
        <v>38160</v>
      </c>
      <c r="I1477" t="str">
        <f>IFERROR(VLOOKUP(A1477,Orders!A:E,5,FALSE),"")</f>
        <v>Shipped</v>
      </c>
      <c r="J1477">
        <f>IFERROR(VLOOKUP(A1477,Orders!A:G,7,FALSE),"")</f>
        <v>233</v>
      </c>
      <c r="K1477">
        <f>IFERROR(VLOOKUP(J1477,Customers!A:L,12,FALSE),"")</f>
        <v>1286</v>
      </c>
      <c r="L1477">
        <f>IFERROR(VLOOKUP(J1477,Customers!A:M,13,FALSE),"")</f>
        <v>48700</v>
      </c>
      <c r="M1477" t="str">
        <f>IFERROR(VLOOKUP(J1477,Customers!A:H,8,FALSE),"")</f>
        <v>MontrÃ©al</v>
      </c>
      <c r="N1477">
        <f>IFERROR(VLOOKUP(K1477,Employees!A:F,6,FALSE),"")</f>
        <v>3</v>
      </c>
      <c r="O1477" t="str">
        <f>IFERROR(VLOOKUP(N1477,Offices!A:B,2,FALSE),"")</f>
        <v>NYC</v>
      </c>
      <c r="P1477" s="6">
        <f>IFERROR(VLOOKUP(J1477,Payments!A:C,3,FALSE),"")</f>
        <v>38492</v>
      </c>
      <c r="Q1477">
        <f>IFERROR(VLOOKUP(J1477,Payments!A:D,4,FALSE),"")</f>
        <v>29070.38</v>
      </c>
      <c r="R1477" t="str">
        <f>IFERROR(VLOOKUP(B1477,Products!A:C,3,FALSE),"")</f>
        <v>Vintage Cars</v>
      </c>
      <c r="S1477">
        <f>IFERROR(VLOOKUP(B1477,Products!A:G,7,FALSE),"")</f>
        <v>8290</v>
      </c>
      <c r="T1477">
        <f>IFERROR(VLOOKUP(B1477,Products!A:I,9,FALSE),"")</f>
        <v>87.77</v>
      </c>
      <c r="U1477">
        <f t="shared" si="184"/>
        <v>3</v>
      </c>
      <c r="V1477" t="str">
        <f t="shared" si="185"/>
        <v>Yes</v>
      </c>
      <c r="W1477">
        <f t="shared" si="186"/>
        <v>2004</v>
      </c>
      <c r="X1477">
        <f t="shared" si="187"/>
        <v>6</v>
      </c>
      <c r="Y1477">
        <f>IFERROR(VLOOKUP(B1477,Products!A:I,8,FALSE),"")</f>
        <v>52.66</v>
      </c>
      <c r="Z1477">
        <f t="shared" si="188"/>
        <v>1615</v>
      </c>
      <c r="AA1477">
        <f t="shared" si="189"/>
        <v>53.34219521458413</v>
      </c>
      <c r="AB1477">
        <f t="shared" si="190"/>
        <v>0</v>
      </c>
      <c r="AC1477">
        <f t="shared" si="191"/>
        <v>561.80000000000007</v>
      </c>
    </row>
    <row r="1478" spans="1:29">
      <c r="A1478">
        <v>10261</v>
      </c>
      <c r="B1478" t="s">
        <v>169</v>
      </c>
      <c r="C1478">
        <v>36</v>
      </c>
      <c r="D1478">
        <v>105.69</v>
      </c>
      <c r="E1478">
        <v>8</v>
      </c>
      <c r="F1478" s="6">
        <f>IFERROR(VLOOKUP(A1478,Orders!A:B,2,FALSE),"")</f>
        <v>38155</v>
      </c>
      <c r="G1478" s="6">
        <f>IFERROR(VLOOKUP(A1478,Orders!A:C,3,FALSE),"")</f>
        <v>38163</v>
      </c>
      <c r="H1478" s="6">
        <f>IFERROR(VLOOKUP(A1478,Orders!A:D,4,FALSE),"")</f>
        <v>38160</v>
      </c>
      <c r="I1478" t="str">
        <f>IFERROR(VLOOKUP(A1478,Orders!A:E,5,FALSE),"")</f>
        <v>Shipped</v>
      </c>
      <c r="J1478">
        <f>IFERROR(VLOOKUP(A1478,Orders!A:G,7,FALSE),"")</f>
        <v>233</v>
      </c>
      <c r="K1478">
        <f>IFERROR(VLOOKUP(J1478,Customers!A:L,12,FALSE),"")</f>
        <v>1286</v>
      </c>
      <c r="L1478">
        <f>IFERROR(VLOOKUP(J1478,Customers!A:M,13,FALSE),"")</f>
        <v>48700</v>
      </c>
      <c r="M1478" t="str">
        <f>IFERROR(VLOOKUP(J1478,Customers!A:H,8,FALSE),"")</f>
        <v>MontrÃ©al</v>
      </c>
      <c r="N1478">
        <f>IFERROR(VLOOKUP(K1478,Employees!A:F,6,FALSE),"")</f>
        <v>3</v>
      </c>
      <c r="O1478" t="str">
        <f>IFERROR(VLOOKUP(N1478,Offices!A:B,2,FALSE),"")</f>
        <v>NYC</v>
      </c>
      <c r="P1478" s="6">
        <f>IFERROR(VLOOKUP(J1478,Payments!A:C,3,FALSE),"")</f>
        <v>38492</v>
      </c>
      <c r="Q1478">
        <f>IFERROR(VLOOKUP(J1478,Payments!A:D,4,FALSE),"")</f>
        <v>29070.38</v>
      </c>
      <c r="R1478" t="str">
        <f>IFERROR(VLOOKUP(B1478,Products!A:C,3,FALSE),"")</f>
        <v>Ships</v>
      </c>
      <c r="S1478">
        <f>IFERROR(VLOOKUP(B1478,Products!A:G,7,FALSE),"")</f>
        <v>1898</v>
      </c>
      <c r="T1478">
        <f>IFERROR(VLOOKUP(B1478,Products!A:I,9,FALSE),"")</f>
        <v>122.89</v>
      </c>
      <c r="U1478">
        <f t="shared" si="184"/>
        <v>3</v>
      </c>
      <c r="V1478" t="str">
        <f t="shared" si="185"/>
        <v>Yes</v>
      </c>
      <c r="W1478">
        <f t="shared" si="186"/>
        <v>2004</v>
      </c>
      <c r="X1478">
        <f t="shared" si="187"/>
        <v>6</v>
      </c>
      <c r="Y1478">
        <f>IFERROR(VLOOKUP(B1478,Products!A:I,8,FALSE),"")</f>
        <v>82.34</v>
      </c>
      <c r="Z1478">
        <f t="shared" si="188"/>
        <v>3804.84</v>
      </c>
      <c r="AA1478">
        <f t="shared" si="189"/>
        <v>28.358027690065573</v>
      </c>
      <c r="AB1478">
        <f t="shared" si="190"/>
        <v>0</v>
      </c>
      <c r="AC1478">
        <f t="shared" si="191"/>
        <v>840.5999999999998</v>
      </c>
    </row>
    <row r="1479" spans="1:29">
      <c r="A1479">
        <v>10261</v>
      </c>
      <c r="B1479" t="s">
        <v>170</v>
      </c>
      <c r="C1479">
        <v>22</v>
      </c>
      <c r="D1479">
        <v>79.66</v>
      </c>
      <c r="E1479">
        <v>3</v>
      </c>
      <c r="F1479" s="6">
        <f>IFERROR(VLOOKUP(A1479,Orders!A:B,2,FALSE),"")</f>
        <v>38155</v>
      </c>
      <c r="G1479" s="6">
        <f>IFERROR(VLOOKUP(A1479,Orders!A:C,3,FALSE),"")</f>
        <v>38163</v>
      </c>
      <c r="H1479" s="6">
        <f>IFERROR(VLOOKUP(A1479,Orders!A:D,4,FALSE),"")</f>
        <v>38160</v>
      </c>
      <c r="I1479" t="str">
        <f>IFERROR(VLOOKUP(A1479,Orders!A:E,5,FALSE),"")</f>
        <v>Shipped</v>
      </c>
      <c r="J1479">
        <f>IFERROR(VLOOKUP(A1479,Orders!A:G,7,FALSE),"")</f>
        <v>233</v>
      </c>
      <c r="K1479">
        <f>IFERROR(VLOOKUP(J1479,Customers!A:L,12,FALSE),"")</f>
        <v>1286</v>
      </c>
      <c r="L1479">
        <f>IFERROR(VLOOKUP(J1479,Customers!A:M,13,FALSE),"")</f>
        <v>48700</v>
      </c>
      <c r="M1479" t="str">
        <f>IFERROR(VLOOKUP(J1479,Customers!A:H,8,FALSE),"")</f>
        <v>MontrÃ©al</v>
      </c>
      <c r="N1479">
        <f>IFERROR(VLOOKUP(K1479,Employees!A:F,6,FALSE),"")</f>
        <v>3</v>
      </c>
      <c r="O1479" t="str">
        <f>IFERROR(VLOOKUP(N1479,Offices!A:B,2,FALSE),"")</f>
        <v>NYC</v>
      </c>
      <c r="P1479" s="6">
        <f>IFERROR(VLOOKUP(J1479,Payments!A:C,3,FALSE),"")</f>
        <v>38492</v>
      </c>
      <c r="Q1479">
        <f>IFERROR(VLOOKUP(J1479,Payments!A:D,4,FALSE),"")</f>
        <v>29070.38</v>
      </c>
      <c r="R1479" t="str">
        <f>IFERROR(VLOOKUP(B1479,Products!A:C,3,FALSE),"")</f>
        <v>Vintage Cars</v>
      </c>
      <c r="S1479">
        <f>IFERROR(VLOOKUP(B1479,Products!A:G,7,FALSE),"")</f>
        <v>9173</v>
      </c>
      <c r="T1479">
        <f>IFERROR(VLOOKUP(B1479,Products!A:I,9,FALSE),"")</f>
        <v>88.51</v>
      </c>
      <c r="U1479">
        <f t="shared" si="184"/>
        <v>3</v>
      </c>
      <c r="V1479" t="str">
        <f t="shared" si="185"/>
        <v>Yes</v>
      </c>
      <c r="W1479">
        <f t="shared" si="186"/>
        <v>2004</v>
      </c>
      <c r="X1479">
        <f t="shared" si="187"/>
        <v>6</v>
      </c>
      <c r="Y1479">
        <f>IFERROR(VLOOKUP(B1479,Products!A:I,8,FALSE),"")</f>
        <v>46.91</v>
      </c>
      <c r="Z1479">
        <f t="shared" si="188"/>
        <v>1752.52</v>
      </c>
      <c r="AA1479">
        <f t="shared" si="189"/>
        <v>69.81453847793648</v>
      </c>
      <c r="AB1479">
        <f t="shared" si="190"/>
        <v>1</v>
      </c>
      <c r="AC1479">
        <f t="shared" si="191"/>
        <v>720.5</v>
      </c>
    </row>
    <row r="1480" spans="1:29">
      <c r="A1480">
        <v>10261</v>
      </c>
      <c r="B1480" t="s">
        <v>172</v>
      </c>
      <c r="C1480">
        <v>34</v>
      </c>
      <c r="D1480">
        <v>64</v>
      </c>
      <c r="E1480">
        <v>4</v>
      </c>
      <c r="F1480" s="6">
        <f>IFERROR(VLOOKUP(A1480,Orders!A:B,2,FALSE),"")</f>
        <v>38155</v>
      </c>
      <c r="G1480" s="6">
        <f>IFERROR(VLOOKUP(A1480,Orders!A:C,3,FALSE),"")</f>
        <v>38163</v>
      </c>
      <c r="H1480" s="6">
        <f>IFERROR(VLOOKUP(A1480,Orders!A:D,4,FALSE),"")</f>
        <v>38160</v>
      </c>
      <c r="I1480" t="str">
        <f>IFERROR(VLOOKUP(A1480,Orders!A:E,5,FALSE),"")</f>
        <v>Shipped</v>
      </c>
      <c r="J1480">
        <f>IFERROR(VLOOKUP(A1480,Orders!A:G,7,FALSE),"")</f>
        <v>233</v>
      </c>
      <c r="K1480">
        <f>IFERROR(VLOOKUP(J1480,Customers!A:L,12,FALSE),"")</f>
        <v>1286</v>
      </c>
      <c r="L1480">
        <f>IFERROR(VLOOKUP(J1480,Customers!A:M,13,FALSE),"")</f>
        <v>48700</v>
      </c>
      <c r="M1480" t="str">
        <f>IFERROR(VLOOKUP(J1480,Customers!A:H,8,FALSE),"")</f>
        <v>MontrÃ©al</v>
      </c>
      <c r="N1480">
        <f>IFERROR(VLOOKUP(K1480,Employees!A:F,6,FALSE),"")</f>
        <v>3</v>
      </c>
      <c r="O1480" t="str">
        <f>IFERROR(VLOOKUP(N1480,Offices!A:B,2,FALSE),"")</f>
        <v>NYC</v>
      </c>
      <c r="P1480" s="6">
        <f>IFERROR(VLOOKUP(J1480,Payments!A:C,3,FALSE),"")</f>
        <v>38492</v>
      </c>
      <c r="Q1480">
        <f>IFERROR(VLOOKUP(J1480,Payments!A:D,4,FALSE),"")</f>
        <v>29070.38</v>
      </c>
      <c r="R1480" t="str">
        <f>IFERROR(VLOOKUP(B1480,Products!A:C,3,FALSE),"")</f>
        <v>Ships</v>
      </c>
      <c r="S1480">
        <f>IFERROR(VLOOKUP(B1480,Products!A:G,7,FALSE),"")</f>
        <v>1897</v>
      </c>
      <c r="T1480">
        <f>IFERROR(VLOOKUP(B1480,Products!A:I,9,FALSE),"")</f>
        <v>66.67</v>
      </c>
      <c r="U1480">
        <f t="shared" si="184"/>
        <v>3</v>
      </c>
      <c r="V1480" t="str">
        <f t="shared" si="185"/>
        <v>Yes</v>
      </c>
      <c r="W1480">
        <f t="shared" si="186"/>
        <v>2004</v>
      </c>
      <c r="X1480">
        <f t="shared" si="187"/>
        <v>6</v>
      </c>
      <c r="Y1480">
        <f>IFERROR(VLOOKUP(B1480,Products!A:I,8,FALSE),"")</f>
        <v>34</v>
      </c>
      <c r="Z1480">
        <f t="shared" si="188"/>
        <v>2176</v>
      </c>
      <c r="AA1480">
        <f t="shared" si="189"/>
        <v>88.235294117647058</v>
      </c>
      <c r="AB1480">
        <f t="shared" si="190"/>
        <v>1</v>
      </c>
      <c r="AC1480">
        <f t="shared" si="191"/>
        <v>1020</v>
      </c>
    </row>
    <row r="1481" spans="1:29">
      <c r="A1481">
        <v>10261</v>
      </c>
      <c r="B1481" t="s">
        <v>174</v>
      </c>
      <c r="C1481">
        <v>44</v>
      </c>
      <c r="D1481">
        <v>58.55</v>
      </c>
      <c r="E1481">
        <v>2</v>
      </c>
      <c r="F1481" s="6">
        <f>IFERROR(VLOOKUP(A1481,Orders!A:B,2,FALSE),"")</f>
        <v>38155</v>
      </c>
      <c r="G1481" s="6">
        <f>IFERROR(VLOOKUP(A1481,Orders!A:C,3,FALSE),"")</f>
        <v>38163</v>
      </c>
      <c r="H1481" s="6">
        <f>IFERROR(VLOOKUP(A1481,Orders!A:D,4,FALSE),"")</f>
        <v>38160</v>
      </c>
      <c r="I1481" t="str">
        <f>IFERROR(VLOOKUP(A1481,Orders!A:E,5,FALSE),"")</f>
        <v>Shipped</v>
      </c>
      <c r="J1481">
        <f>IFERROR(VLOOKUP(A1481,Orders!A:G,7,FALSE),"")</f>
        <v>233</v>
      </c>
      <c r="K1481">
        <f>IFERROR(VLOOKUP(J1481,Customers!A:L,12,FALSE),"")</f>
        <v>1286</v>
      </c>
      <c r="L1481">
        <f>IFERROR(VLOOKUP(J1481,Customers!A:M,13,FALSE),"")</f>
        <v>48700</v>
      </c>
      <c r="M1481" t="str">
        <f>IFERROR(VLOOKUP(J1481,Customers!A:H,8,FALSE),"")</f>
        <v>MontrÃ©al</v>
      </c>
      <c r="N1481">
        <f>IFERROR(VLOOKUP(K1481,Employees!A:F,6,FALSE),"")</f>
        <v>3</v>
      </c>
      <c r="O1481" t="str">
        <f>IFERROR(VLOOKUP(N1481,Offices!A:B,2,FALSE),"")</f>
        <v>NYC</v>
      </c>
      <c r="P1481" s="6">
        <f>IFERROR(VLOOKUP(J1481,Payments!A:C,3,FALSE),"")</f>
        <v>38492</v>
      </c>
      <c r="Q1481">
        <f>IFERROR(VLOOKUP(J1481,Payments!A:D,4,FALSE),"")</f>
        <v>29070.38</v>
      </c>
      <c r="R1481" t="str">
        <f>IFERROR(VLOOKUP(B1481,Products!A:C,3,FALSE),"")</f>
        <v>Ships</v>
      </c>
      <c r="S1481">
        <f>IFERROR(VLOOKUP(B1481,Products!A:G,7,FALSE),"")</f>
        <v>7083</v>
      </c>
      <c r="T1481">
        <f>IFERROR(VLOOKUP(B1481,Products!A:I,9,FALSE),"")</f>
        <v>72.28</v>
      </c>
      <c r="U1481">
        <f t="shared" si="184"/>
        <v>3</v>
      </c>
      <c r="V1481" t="str">
        <f t="shared" si="185"/>
        <v>Yes</v>
      </c>
      <c r="W1481">
        <f t="shared" si="186"/>
        <v>2004</v>
      </c>
      <c r="X1481">
        <f t="shared" si="187"/>
        <v>6</v>
      </c>
      <c r="Y1481">
        <f>IFERROR(VLOOKUP(B1481,Products!A:I,8,FALSE),"")</f>
        <v>33.97</v>
      </c>
      <c r="Z1481">
        <f t="shared" si="188"/>
        <v>2576.1999999999998</v>
      </c>
      <c r="AA1481">
        <f t="shared" si="189"/>
        <v>72.357962908448627</v>
      </c>
      <c r="AB1481">
        <f t="shared" si="190"/>
        <v>1</v>
      </c>
      <c r="AC1481">
        <f t="shared" si="191"/>
        <v>1081.52</v>
      </c>
    </row>
    <row r="1482" spans="1:29">
      <c r="A1482">
        <v>10261</v>
      </c>
      <c r="B1482" t="s">
        <v>175</v>
      </c>
      <c r="C1482">
        <v>25</v>
      </c>
      <c r="D1482">
        <v>89.15</v>
      </c>
      <c r="E1482">
        <v>5</v>
      </c>
      <c r="F1482" s="6">
        <f>IFERROR(VLOOKUP(A1482,Orders!A:B,2,FALSE),"")</f>
        <v>38155</v>
      </c>
      <c r="G1482" s="6">
        <f>IFERROR(VLOOKUP(A1482,Orders!A:C,3,FALSE),"")</f>
        <v>38163</v>
      </c>
      <c r="H1482" s="6">
        <f>IFERROR(VLOOKUP(A1482,Orders!A:D,4,FALSE),"")</f>
        <v>38160</v>
      </c>
      <c r="I1482" t="str">
        <f>IFERROR(VLOOKUP(A1482,Orders!A:E,5,FALSE),"")</f>
        <v>Shipped</v>
      </c>
      <c r="J1482">
        <f>IFERROR(VLOOKUP(A1482,Orders!A:G,7,FALSE),"")</f>
        <v>233</v>
      </c>
      <c r="K1482">
        <f>IFERROR(VLOOKUP(J1482,Customers!A:L,12,FALSE),"")</f>
        <v>1286</v>
      </c>
      <c r="L1482">
        <f>IFERROR(VLOOKUP(J1482,Customers!A:M,13,FALSE),"")</f>
        <v>48700</v>
      </c>
      <c r="M1482" t="str">
        <f>IFERROR(VLOOKUP(J1482,Customers!A:H,8,FALSE),"")</f>
        <v>MontrÃ©al</v>
      </c>
      <c r="N1482">
        <f>IFERROR(VLOOKUP(K1482,Employees!A:F,6,FALSE),"")</f>
        <v>3</v>
      </c>
      <c r="O1482" t="str">
        <f>IFERROR(VLOOKUP(N1482,Offices!A:B,2,FALSE),"")</f>
        <v>NYC</v>
      </c>
      <c r="P1482" s="6">
        <f>IFERROR(VLOOKUP(J1482,Payments!A:C,3,FALSE),"")</f>
        <v>38492</v>
      </c>
      <c r="Q1482">
        <f>IFERROR(VLOOKUP(J1482,Payments!A:D,4,FALSE),"")</f>
        <v>29070.38</v>
      </c>
      <c r="R1482" t="str">
        <f>IFERROR(VLOOKUP(B1482,Products!A:C,3,FALSE),"")</f>
        <v>Ships</v>
      </c>
      <c r="S1482">
        <f>IFERROR(VLOOKUP(B1482,Products!A:G,7,FALSE),"")</f>
        <v>1956</v>
      </c>
      <c r="T1482">
        <f>IFERROR(VLOOKUP(B1482,Products!A:I,9,FALSE),"")</f>
        <v>100.17</v>
      </c>
      <c r="U1482">
        <f t="shared" si="184"/>
        <v>3</v>
      </c>
      <c r="V1482" t="str">
        <f t="shared" si="185"/>
        <v>Yes</v>
      </c>
      <c r="W1482">
        <f t="shared" si="186"/>
        <v>2004</v>
      </c>
      <c r="X1482">
        <f t="shared" si="187"/>
        <v>6</v>
      </c>
      <c r="Y1482">
        <f>IFERROR(VLOOKUP(B1482,Products!A:I,8,FALSE),"")</f>
        <v>51.09</v>
      </c>
      <c r="Z1482">
        <f t="shared" si="188"/>
        <v>2228.75</v>
      </c>
      <c r="AA1482">
        <f t="shared" si="189"/>
        <v>74.495987473086714</v>
      </c>
      <c r="AB1482">
        <f t="shared" si="190"/>
        <v>1</v>
      </c>
      <c r="AC1482">
        <f t="shared" si="191"/>
        <v>951.5</v>
      </c>
    </row>
    <row r="1483" spans="1:29">
      <c r="A1483">
        <v>10261</v>
      </c>
      <c r="B1483" t="s">
        <v>176</v>
      </c>
      <c r="C1483">
        <v>50</v>
      </c>
      <c r="D1483">
        <v>88.39</v>
      </c>
      <c r="E1483">
        <v>6</v>
      </c>
      <c r="F1483" s="6">
        <f>IFERROR(VLOOKUP(A1483,Orders!A:B,2,FALSE),"")</f>
        <v>38155</v>
      </c>
      <c r="G1483" s="6">
        <f>IFERROR(VLOOKUP(A1483,Orders!A:C,3,FALSE),"")</f>
        <v>38163</v>
      </c>
      <c r="H1483" s="6">
        <f>IFERROR(VLOOKUP(A1483,Orders!A:D,4,FALSE),"")</f>
        <v>38160</v>
      </c>
      <c r="I1483" t="str">
        <f>IFERROR(VLOOKUP(A1483,Orders!A:E,5,FALSE),"")</f>
        <v>Shipped</v>
      </c>
      <c r="J1483">
        <f>IFERROR(VLOOKUP(A1483,Orders!A:G,7,FALSE),"")</f>
        <v>233</v>
      </c>
      <c r="K1483">
        <f>IFERROR(VLOOKUP(J1483,Customers!A:L,12,FALSE),"")</f>
        <v>1286</v>
      </c>
      <c r="L1483">
        <f>IFERROR(VLOOKUP(J1483,Customers!A:M,13,FALSE),"")</f>
        <v>48700</v>
      </c>
      <c r="M1483" t="str">
        <f>IFERROR(VLOOKUP(J1483,Customers!A:H,8,FALSE),"")</f>
        <v>MontrÃ©al</v>
      </c>
      <c r="N1483">
        <f>IFERROR(VLOOKUP(K1483,Employees!A:F,6,FALSE),"")</f>
        <v>3</v>
      </c>
      <c r="O1483" t="str">
        <f>IFERROR(VLOOKUP(N1483,Offices!A:B,2,FALSE),"")</f>
        <v>NYC</v>
      </c>
      <c r="P1483" s="6">
        <f>IFERROR(VLOOKUP(J1483,Payments!A:C,3,FALSE),"")</f>
        <v>38492</v>
      </c>
      <c r="Q1483">
        <f>IFERROR(VLOOKUP(J1483,Payments!A:D,4,FALSE),"")</f>
        <v>29070.38</v>
      </c>
      <c r="R1483" t="str">
        <f>IFERROR(VLOOKUP(B1483,Products!A:C,3,FALSE),"")</f>
        <v>Ships</v>
      </c>
      <c r="S1483">
        <f>IFERROR(VLOOKUP(B1483,Products!A:G,7,FALSE),"")</f>
        <v>5088</v>
      </c>
      <c r="T1483">
        <f>IFERROR(VLOOKUP(B1483,Products!A:I,9,FALSE),"")</f>
        <v>99.31</v>
      </c>
      <c r="U1483">
        <f t="shared" si="184"/>
        <v>3</v>
      </c>
      <c r="V1483" t="str">
        <f t="shared" si="185"/>
        <v>Yes</v>
      </c>
      <c r="W1483">
        <f t="shared" si="186"/>
        <v>2004</v>
      </c>
      <c r="X1483">
        <f t="shared" si="187"/>
        <v>6</v>
      </c>
      <c r="Y1483">
        <f>IFERROR(VLOOKUP(B1483,Products!A:I,8,FALSE),"")</f>
        <v>53.63</v>
      </c>
      <c r="Z1483">
        <f t="shared" si="188"/>
        <v>4419.5</v>
      </c>
      <c r="AA1483">
        <f t="shared" si="189"/>
        <v>64.814469513332085</v>
      </c>
      <c r="AB1483">
        <f t="shared" si="190"/>
        <v>0</v>
      </c>
      <c r="AC1483">
        <f t="shared" si="191"/>
        <v>1738</v>
      </c>
    </row>
    <row r="1484" spans="1:29">
      <c r="A1484">
        <v>10261</v>
      </c>
      <c r="B1484" t="s">
        <v>177</v>
      </c>
      <c r="C1484">
        <v>29</v>
      </c>
      <c r="D1484">
        <v>43.68</v>
      </c>
      <c r="E1484">
        <v>7</v>
      </c>
      <c r="F1484" s="6">
        <f>IFERROR(VLOOKUP(A1484,Orders!A:B,2,FALSE),"")</f>
        <v>38155</v>
      </c>
      <c r="G1484" s="6">
        <f>IFERROR(VLOOKUP(A1484,Orders!A:C,3,FALSE),"")</f>
        <v>38163</v>
      </c>
      <c r="H1484" s="6">
        <f>IFERROR(VLOOKUP(A1484,Orders!A:D,4,FALSE),"")</f>
        <v>38160</v>
      </c>
      <c r="I1484" t="str">
        <f>IFERROR(VLOOKUP(A1484,Orders!A:E,5,FALSE),"")</f>
        <v>Shipped</v>
      </c>
      <c r="J1484">
        <f>IFERROR(VLOOKUP(A1484,Orders!A:G,7,FALSE),"")</f>
        <v>233</v>
      </c>
      <c r="K1484">
        <f>IFERROR(VLOOKUP(J1484,Customers!A:L,12,FALSE),"")</f>
        <v>1286</v>
      </c>
      <c r="L1484">
        <f>IFERROR(VLOOKUP(J1484,Customers!A:M,13,FALSE),"")</f>
        <v>48700</v>
      </c>
      <c r="M1484" t="str">
        <f>IFERROR(VLOOKUP(J1484,Customers!A:H,8,FALSE),"")</f>
        <v>MontrÃ©al</v>
      </c>
      <c r="N1484">
        <f>IFERROR(VLOOKUP(K1484,Employees!A:F,6,FALSE),"")</f>
        <v>3</v>
      </c>
      <c r="O1484" t="str">
        <f>IFERROR(VLOOKUP(N1484,Offices!A:B,2,FALSE),"")</f>
        <v>NYC</v>
      </c>
      <c r="P1484" s="6">
        <f>IFERROR(VLOOKUP(J1484,Payments!A:C,3,FALSE),"")</f>
        <v>38492</v>
      </c>
      <c r="Q1484">
        <f>IFERROR(VLOOKUP(J1484,Payments!A:D,4,FALSE),"")</f>
        <v>29070.38</v>
      </c>
      <c r="R1484" t="str">
        <f>IFERROR(VLOOKUP(B1484,Products!A:C,3,FALSE),"")</f>
        <v>Ships</v>
      </c>
      <c r="S1484">
        <f>IFERROR(VLOOKUP(B1484,Products!A:G,7,FALSE),"")</f>
        <v>414</v>
      </c>
      <c r="T1484">
        <f>IFERROR(VLOOKUP(B1484,Products!A:I,9,FALSE),"")</f>
        <v>54.6</v>
      </c>
      <c r="U1484">
        <f t="shared" si="184"/>
        <v>3</v>
      </c>
      <c r="V1484" t="str">
        <f t="shared" si="185"/>
        <v>Yes</v>
      </c>
      <c r="W1484">
        <f t="shared" si="186"/>
        <v>2004</v>
      </c>
      <c r="X1484">
        <f t="shared" si="187"/>
        <v>6</v>
      </c>
      <c r="Y1484">
        <f>IFERROR(VLOOKUP(B1484,Products!A:I,8,FALSE),"")</f>
        <v>33.299999999999997</v>
      </c>
      <c r="Z1484">
        <f t="shared" si="188"/>
        <v>1266.72</v>
      </c>
      <c r="AA1484">
        <f t="shared" si="189"/>
        <v>31.171171171171181</v>
      </c>
      <c r="AB1484">
        <f t="shared" si="190"/>
        <v>0</v>
      </c>
      <c r="AC1484">
        <f t="shared" si="191"/>
        <v>301.0200000000001</v>
      </c>
    </row>
    <row r="1485" spans="1:29">
      <c r="A1485">
        <v>10262</v>
      </c>
      <c r="B1485" t="s">
        <v>178</v>
      </c>
      <c r="C1485">
        <v>49</v>
      </c>
      <c r="D1485">
        <v>157.69</v>
      </c>
      <c r="E1485">
        <v>9</v>
      </c>
      <c r="F1485" s="6">
        <f>IFERROR(VLOOKUP(A1485,Orders!A:B,2,FALSE),"")</f>
        <v>38162</v>
      </c>
      <c r="G1485" s="6">
        <f>IFERROR(VLOOKUP(A1485,Orders!A:C,3,FALSE),"")</f>
        <v>38169</v>
      </c>
      <c r="H1485" s="6" t="str">
        <f>IFERROR(VLOOKUP(A1485,Orders!A:D,4,FALSE),"")</f>
        <v>NULL</v>
      </c>
      <c r="I1485" t="str">
        <f>IFERROR(VLOOKUP(A1485,Orders!A:E,5,FALSE),"")</f>
        <v>Cancelled</v>
      </c>
      <c r="J1485">
        <f>IFERROR(VLOOKUP(A1485,Orders!A:G,7,FALSE),"")</f>
        <v>141</v>
      </c>
      <c r="K1485">
        <f>IFERROR(VLOOKUP(J1485,Customers!A:L,12,FALSE),"")</f>
        <v>1370</v>
      </c>
      <c r="L1485">
        <f>IFERROR(VLOOKUP(J1485,Customers!A:M,13,FALSE),"")</f>
        <v>227600</v>
      </c>
      <c r="M1485" t="str">
        <f>IFERROR(VLOOKUP(J1485,Customers!A:H,8,FALSE),"")</f>
        <v>Madrid</v>
      </c>
      <c r="N1485">
        <f>IFERROR(VLOOKUP(K1485,Employees!A:F,6,FALSE),"")</f>
        <v>4</v>
      </c>
      <c r="O1485" t="str">
        <f>IFERROR(VLOOKUP(N1485,Offices!A:B,2,FALSE),"")</f>
        <v>Paris</v>
      </c>
      <c r="P1485" s="6">
        <f>IFERROR(VLOOKUP(J1485,Payments!A:C,3,FALSE),"")</f>
        <v>37821</v>
      </c>
      <c r="Q1485">
        <f>IFERROR(VLOOKUP(J1485,Payments!A:D,4,FALSE),"")</f>
        <v>36251.03</v>
      </c>
      <c r="R1485" t="str">
        <f>IFERROR(VLOOKUP(B1485,Products!A:C,3,FALSE),"")</f>
        <v>Planes</v>
      </c>
      <c r="S1485">
        <f>IFERROR(VLOOKUP(B1485,Products!A:G,7,FALSE),"")</f>
        <v>5330</v>
      </c>
      <c r="T1485">
        <f>IFERROR(VLOOKUP(B1485,Products!A:I,9,FALSE),"")</f>
        <v>157.69</v>
      </c>
      <c r="U1485" t="e">
        <f t="shared" si="184"/>
        <v>#VALUE!</v>
      </c>
      <c r="V1485" t="str">
        <f t="shared" si="185"/>
        <v/>
      </c>
      <c r="W1485">
        <f t="shared" si="186"/>
        <v>2004</v>
      </c>
      <c r="X1485">
        <f t="shared" si="187"/>
        <v>6</v>
      </c>
      <c r="Y1485">
        <f>IFERROR(VLOOKUP(B1485,Products!A:I,8,FALSE),"")</f>
        <v>77.27</v>
      </c>
      <c r="Z1485">
        <f t="shared" si="188"/>
        <v>7726.8099999999995</v>
      </c>
      <c r="AA1485">
        <f t="shared" si="189"/>
        <v>104.07661446874596</v>
      </c>
      <c r="AB1485">
        <f t="shared" si="190"/>
        <v>1</v>
      </c>
      <c r="AC1485">
        <f t="shared" si="191"/>
        <v>3940.58</v>
      </c>
    </row>
    <row r="1486" spans="1:29">
      <c r="A1486">
        <v>10262</v>
      </c>
      <c r="B1486" t="s">
        <v>180</v>
      </c>
      <c r="C1486">
        <v>32</v>
      </c>
      <c r="D1486">
        <v>81.72</v>
      </c>
      <c r="E1486">
        <v>15</v>
      </c>
      <c r="F1486" s="6">
        <f>IFERROR(VLOOKUP(A1486,Orders!A:B,2,FALSE),"")</f>
        <v>38162</v>
      </c>
      <c r="G1486" s="6">
        <f>IFERROR(VLOOKUP(A1486,Orders!A:C,3,FALSE),"")</f>
        <v>38169</v>
      </c>
      <c r="H1486" s="6" t="str">
        <f>IFERROR(VLOOKUP(A1486,Orders!A:D,4,FALSE),"")</f>
        <v>NULL</v>
      </c>
      <c r="I1486" t="str">
        <f>IFERROR(VLOOKUP(A1486,Orders!A:E,5,FALSE),"")</f>
        <v>Cancelled</v>
      </c>
      <c r="J1486">
        <f>IFERROR(VLOOKUP(A1486,Orders!A:G,7,FALSE),"")</f>
        <v>141</v>
      </c>
      <c r="K1486">
        <f>IFERROR(VLOOKUP(J1486,Customers!A:L,12,FALSE),"")</f>
        <v>1370</v>
      </c>
      <c r="L1486">
        <f>IFERROR(VLOOKUP(J1486,Customers!A:M,13,FALSE),"")</f>
        <v>227600</v>
      </c>
      <c r="M1486" t="str">
        <f>IFERROR(VLOOKUP(J1486,Customers!A:H,8,FALSE),"")</f>
        <v>Madrid</v>
      </c>
      <c r="N1486">
        <f>IFERROR(VLOOKUP(K1486,Employees!A:F,6,FALSE),"")</f>
        <v>4</v>
      </c>
      <c r="O1486" t="str">
        <f>IFERROR(VLOOKUP(N1486,Offices!A:B,2,FALSE),"")</f>
        <v>Paris</v>
      </c>
      <c r="P1486" s="6">
        <f>IFERROR(VLOOKUP(J1486,Payments!A:C,3,FALSE),"")</f>
        <v>37821</v>
      </c>
      <c r="Q1486">
        <f>IFERROR(VLOOKUP(J1486,Payments!A:D,4,FALSE),"")</f>
        <v>36251.03</v>
      </c>
      <c r="R1486" t="str">
        <f>IFERROR(VLOOKUP(B1486,Products!A:C,3,FALSE),"")</f>
        <v>Ships</v>
      </c>
      <c r="S1486">
        <f>IFERROR(VLOOKUP(B1486,Products!A:G,7,FALSE),"")</f>
        <v>4259</v>
      </c>
      <c r="T1486">
        <f>IFERROR(VLOOKUP(B1486,Products!A:I,9,FALSE),"")</f>
        <v>86.02</v>
      </c>
      <c r="U1486" t="e">
        <f t="shared" si="184"/>
        <v>#VALUE!</v>
      </c>
      <c r="V1486" t="str">
        <f t="shared" si="185"/>
        <v/>
      </c>
      <c r="W1486">
        <f t="shared" si="186"/>
        <v>2004</v>
      </c>
      <c r="X1486">
        <f t="shared" si="187"/>
        <v>6</v>
      </c>
      <c r="Y1486">
        <f>IFERROR(VLOOKUP(B1486,Products!A:I,8,FALSE),"")</f>
        <v>51.61</v>
      </c>
      <c r="Z1486">
        <f t="shared" si="188"/>
        <v>2615.04</v>
      </c>
      <c r="AA1486">
        <f t="shared" si="189"/>
        <v>58.34140670412711</v>
      </c>
      <c r="AB1486">
        <f t="shared" si="190"/>
        <v>0</v>
      </c>
      <c r="AC1486">
        <f t="shared" si="191"/>
        <v>963.52</v>
      </c>
    </row>
    <row r="1487" spans="1:29">
      <c r="A1487">
        <v>10262</v>
      </c>
      <c r="B1487" t="s">
        <v>181</v>
      </c>
      <c r="C1487">
        <v>34</v>
      </c>
      <c r="D1487">
        <v>85.75</v>
      </c>
      <c r="E1487">
        <v>14</v>
      </c>
      <c r="F1487" s="6">
        <f>IFERROR(VLOOKUP(A1487,Orders!A:B,2,FALSE),"")</f>
        <v>38162</v>
      </c>
      <c r="G1487" s="6">
        <f>IFERROR(VLOOKUP(A1487,Orders!A:C,3,FALSE),"")</f>
        <v>38169</v>
      </c>
      <c r="H1487" s="6" t="str">
        <f>IFERROR(VLOOKUP(A1487,Orders!A:D,4,FALSE),"")</f>
        <v>NULL</v>
      </c>
      <c r="I1487" t="str">
        <f>IFERROR(VLOOKUP(A1487,Orders!A:E,5,FALSE),"")</f>
        <v>Cancelled</v>
      </c>
      <c r="J1487">
        <f>IFERROR(VLOOKUP(A1487,Orders!A:G,7,FALSE),"")</f>
        <v>141</v>
      </c>
      <c r="K1487">
        <f>IFERROR(VLOOKUP(J1487,Customers!A:L,12,FALSE),"")</f>
        <v>1370</v>
      </c>
      <c r="L1487">
        <f>IFERROR(VLOOKUP(J1487,Customers!A:M,13,FALSE),"")</f>
        <v>227600</v>
      </c>
      <c r="M1487" t="str">
        <f>IFERROR(VLOOKUP(J1487,Customers!A:H,8,FALSE),"")</f>
        <v>Madrid</v>
      </c>
      <c r="N1487">
        <f>IFERROR(VLOOKUP(K1487,Employees!A:F,6,FALSE),"")</f>
        <v>4</v>
      </c>
      <c r="O1487" t="str">
        <f>IFERROR(VLOOKUP(N1487,Offices!A:B,2,FALSE),"")</f>
        <v>Paris</v>
      </c>
      <c r="P1487" s="6">
        <f>IFERROR(VLOOKUP(J1487,Payments!A:C,3,FALSE),"")</f>
        <v>37821</v>
      </c>
      <c r="Q1487">
        <f>IFERROR(VLOOKUP(J1487,Payments!A:D,4,FALSE),"")</f>
        <v>36251.03</v>
      </c>
      <c r="R1487" t="str">
        <f>IFERROR(VLOOKUP(B1487,Products!A:C,3,FALSE),"")</f>
        <v>Vintage Cars</v>
      </c>
      <c r="S1487">
        <f>IFERROR(VLOOKUP(B1487,Products!A:G,7,FALSE),"")</f>
        <v>2378</v>
      </c>
      <c r="T1487">
        <f>IFERROR(VLOOKUP(B1487,Products!A:I,9,FALSE),"")</f>
        <v>105.87</v>
      </c>
      <c r="U1487" t="e">
        <f t="shared" si="184"/>
        <v>#VALUE!</v>
      </c>
      <c r="V1487" t="str">
        <f t="shared" si="185"/>
        <v/>
      </c>
      <c r="W1487">
        <f t="shared" si="186"/>
        <v>2004</v>
      </c>
      <c r="X1487">
        <f t="shared" si="187"/>
        <v>6</v>
      </c>
      <c r="Y1487">
        <f>IFERROR(VLOOKUP(B1487,Products!A:I,8,FALSE),"")</f>
        <v>64.58</v>
      </c>
      <c r="Z1487">
        <f t="shared" si="188"/>
        <v>2915.5</v>
      </c>
      <c r="AA1487">
        <f t="shared" si="189"/>
        <v>32.781046763703934</v>
      </c>
      <c r="AB1487">
        <f t="shared" si="190"/>
        <v>0</v>
      </c>
      <c r="AC1487">
        <f t="shared" si="191"/>
        <v>719.78000000000009</v>
      </c>
    </row>
    <row r="1488" spans="1:29">
      <c r="A1488">
        <v>10262</v>
      </c>
      <c r="B1488" t="s">
        <v>182</v>
      </c>
      <c r="C1488">
        <v>34</v>
      </c>
      <c r="D1488">
        <v>98.48</v>
      </c>
      <c r="E1488">
        <v>1</v>
      </c>
      <c r="F1488" s="6">
        <f>IFERROR(VLOOKUP(A1488,Orders!A:B,2,FALSE),"")</f>
        <v>38162</v>
      </c>
      <c r="G1488" s="6">
        <f>IFERROR(VLOOKUP(A1488,Orders!A:C,3,FALSE),"")</f>
        <v>38169</v>
      </c>
      <c r="H1488" s="6" t="str">
        <f>IFERROR(VLOOKUP(A1488,Orders!A:D,4,FALSE),"")</f>
        <v>NULL</v>
      </c>
      <c r="I1488" t="str">
        <f>IFERROR(VLOOKUP(A1488,Orders!A:E,5,FALSE),"")</f>
        <v>Cancelled</v>
      </c>
      <c r="J1488">
        <f>IFERROR(VLOOKUP(A1488,Orders!A:G,7,FALSE),"")</f>
        <v>141</v>
      </c>
      <c r="K1488">
        <f>IFERROR(VLOOKUP(J1488,Customers!A:L,12,FALSE),"")</f>
        <v>1370</v>
      </c>
      <c r="L1488">
        <f>IFERROR(VLOOKUP(J1488,Customers!A:M,13,FALSE),"")</f>
        <v>227600</v>
      </c>
      <c r="M1488" t="str">
        <f>IFERROR(VLOOKUP(J1488,Customers!A:H,8,FALSE),"")</f>
        <v>Madrid</v>
      </c>
      <c r="N1488">
        <f>IFERROR(VLOOKUP(K1488,Employees!A:F,6,FALSE),"")</f>
        <v>4</v>
      </c>
      <c r="O1488" t="str">
        <f>IFERROR(VLOOKUP(N1488,Offices!A:B,2,FALSE),"")</f>
        <v>Paris</v>
      </c>
      <c r="P1488" s="6">
        <f>IFERROR(VLOOKUP(J1488,Payments!A:C,3,FALSE),"")</f>
        <v>37821</v>
      </c>
      <c r="Q1488">
        <f>IFERROR(VLOOKUP(J1488,Payments!A:D,4,FALSE),"")</f>
        <v>36251.03</v>
      </c>
      <c r="R1488" t="str">
        <f>IFERROR(VLOOKUP(B1488,Products!A:C,3,FALSE),"")</f>
        <v>Planes</v>
      </c>
      <c r="S1488">
        <f>IFERROR(VLOOKUP(B1488,Products!A:G,7,FALSE),"")</f>
        <v>3627</v>
      </c>
      <c r="T1488">
        <f>IFERROR(VLOOKUP(B1488,Products!A:I,9,FALSE),"")</f>
        <v>109.42</v>
      </c>
      <c r="U1488" t="e">
        <f t="shared" si="184"/>
        <v>#VALUE!</v>
      </c>
      <c r="V1488" t="str">
        <f t="shared" si="185"/>
        <v/>
      </c>
      <c r="W1488">
        <f t="shared" si="186"/>
        <v>2004</v>
      </c>
      <c r="X1488">
        <f t="shared" si="187"/>
        <v>6</v>
      </c>
      <c r="Y1488">
        <f>IFERROR(VLOOKUP(B1488,Products!A:I,8,FALSE),"")</f>
        <v>66.739999999999995</v>
      </c>
      <c r="Z1488">
        <f t="shared" si="188"/>
        <v>3348.32</v>
      </c>
      <c r="AA1488">
        <f t="shared" si="189"/>
        <v>47.557686544800738</v>
      </c>
      <c r="AB1488">
        <f t="shared" si="190"/>
        <v>0</v>
      </c>
      <c r="AC1488">
        <f t="shared" si="191"/>
        <v>1079.1600000000003</v>
      </c>
    </row>
    <row r="1489" spans="1:29">
      <c r="A1489">
        <v>10262</v>
      </c>
      <c r="B1489" t="s">
        <v>183</v>
      </c>
      <c r="C1489">
        <v>24</v>
      </c>
      <c r="D1489">
        <v>63.71</v>
      </c>
      <c r="E1489">
        <v>10</v>
      </c>
      <c r="F1489" s="6">
        <f>IFERROR(VLOOKUP(A1489,Orders!A:B,2,FALSE),"")</f>
        <v>38162</v>
      </c>
      <c r="G1489" s="6">
        <f>IFERROR(VLOOKUP(A1489,Orders!A:C,3,FALSE),"")</f>
        <v>38169</v>
      </c>
      <c r="H1489" s="6" t="str">
        <f>IFERROR(VLOOKUP(A1489,Orders!A:D,4,FALSE),"")</f>
        <v>NULL</v>
      </c>
      <c r="I1489" t="str">
        <f>IFERROR(VLOOKUP(A1489,Orders!A:E,5,FALSE),"")</f>
        <v>Cancelled</v>
      </c>
      <c r="J1489">
        <f>IFERROR(VLOOKUP(A1489,Orders!A:G,7,FALSE),"")</f>
        <v>141</v>
      </c>
      <c r="K1489">
        <f>IFERROR(VLOOKUP(J1489,Customers!A:L,12,FALSE),"")</f>
        <v>1370</v>
      </c>
      <c r="L1489">
        <f>IFERROR(VLOOKUP(J1489,Customers!A:M,13,FALSE),"")</f>
        <v>227600</v>
      </c>
      <c r="M1489" t="str">
        <f>IFERROR(VLOOKUP(J1489,Customers!A:H,8,FALSE),"")</f>
        <v>Madrid</v>
      </c>
      <c r="N1489">
        <f>IFERROR(VLOOKUP(K1489,Employees!A:F,6,FALSE),"")</f>
        <v>4</v>
      </c>
      <c r="O1489" t="str">
        <f>IFERROR(VLOOKUP(N1489,Offices!A:B,2,FALSE),"")</f>
        <v>Paris</v>
      </c>
      <c r="P1489" s="6">
        <f>IFERROR(VLOOKUP(J1489,Payments!A:C,3,FALSE),"")</f>
        <v>37821</v>
      </c>
      <c r="Q1489">
        <f>IFERROR(VLOOKUP(J1489,Payments!A:D,4,FALSE),"")</f>
        <v>36251.03</v>
      </c>
      <c r="R1489" t="str">
        <f>IFERROR(VLOOKUP(B1489,Products!A:C,3,FALSE),"")</f>
        <v>Planes</v>
      </c>
      <c r="S1489">
        <f>IFERROR(VLOOKUP(B1489,Products!A:G,7,FALSE),"")</f>
        <v>5942</v>
      </c>
      <c r="T1489">
        <f>IFERROR(VLOOKUP(B1489,Products!A:I,9,FALSE),"")</f>
        <v>68.510000000000005</v>
      </c>
      <c r="U1489" t="e">
        <f t="shared" si="184"/>
        <v>#VALUE!</v>
      </c>
      <c r="V1489" t="str">
        <f t="shared" si="185"/>
        <v/>
      </c>
      <c r="W1489">
        <f t="shared" si="186"/>
        <v>2004</v>
      </c>
      <c r="X1489">
        <f t="shared" si="187"/>
        <v>6</v>
      </c>
      <c r="Y1489">
        <f>IFERROR(VLOOKUP(B1489,Products!A:I,8,FALSE),"")</f>
        <v>34.25</v>
      </c>
      <c r="Z1489">
        <f t="shared" si="188"/>
        <v>1529.04</v>
      </c>
      <c r="AA1489">
        <f t="shared" si="189"/>
        <v>86.014598540145997</v>
      </c>
      <c r="AB1489">
        <f t="shared" si="190"/>
        <v>1</v>
      </c>
      <c r="AC1489">
        <f t="shared" si="191"/>
        <v>707.04</v>
      </c>
    </row>
    <row r="1490" spans="1:29">
      <c r="A1490">
        <v>10262</v>
      </c>
      <c r="B1490" t="s">
        <v>184</v>
      </c>
      <c r="C1490">
        <v>46</v>
      </c>
      <c r="D1490">
        <v>65.75</v>
      </c>
      <c r="E1490">
        <v>11</v>
      </c>
      <c r="F1490" s="6">
        <f>IFERROR(VLOOKUP(A1490,Orders!A:B,2,FALSE),"")</f>
        <v>38162</v>
      </c>
      <c r="G1490" s="6">
        <f>IFERROR(VLOOKUP(A1490,Orders!A:C,3,FALSE),"")</f>
        <v>38169</v>
      </c>
      <c r="H1490" s="6" t="str">
        <f>IFERROR(VLOOKUP(A1490,Orders!A:D,4,FALSE),"")</f>
        <v>NULL</v>
      </c>
      <c r="I1490" t="str">
        <f>IFERROR(VLOOKUP(A1490,Orders!A:E,5,FALSE),"")</f>
        <v>Cancelled</v>
      </c>
      <c r="J1490">
        <f>IFERROR(VLOOKUP(A1490,Orders!A:G,7,FALSE),"")</f>
        <v>141</v>
      </c>
      <c r="K1490">
        <f>IFERROR(VLOOKUP(J1490,Customers!A:L,12,FALSE),"")</f>
        <v>1370</v>
      </c>
      <c r="L1490">
        <f>IFERROR(VLOOKUP(J1490,Customers!A:M,13,FALSE),"")</f>
        <v>227600</v>
      </c>
      <c r="M1490" t="str">
        <f>IFERROR(VLOOKUP(J1490,Customers!A:H,8,FALSE),"")</f>
        <v>Madrid</v>
      </c>
      <c r="N1490">
        <f>IFERROR(VLOOKUP(K1490,Employees!A:F,6,FALSE),"")</f>
        <v>4</v>
      </c>
      <c r="O1490" t="str">
        <f>IFERROR(VLOOKUP(N1490,Offices!A:B,2,FALSE),"")</f>
        <v>Paris</v>
      </c>
      <c r="P1490" s="6">
        <f>IFERROR(VLOOKUP(J1490,Payments!A:C,3,FALSE),"")</f>
        <v>37821</v>
      </c>
      <c r="Q1490">
        <f>IFERROR(VLOOKUP(J1490,Payments!A:D,4,FALSE),"")</f>
        <v>36251.03</v>
      </c>
      <c r="R1490" t="str">
        <f>IFERROR(VLOOKUP(B1490,Products!A:C,3,FALSE),"")</f>
        <v>Vintage Cars</v>
      </c>
      <c r="S1490">
        <f>IFERROR(VLOOKUP(B1490,Products!A:G,7,FALSE),"")</f>
        <v>2902</v>
      </c>
      <c r="T1490">
        <f>IFERROR(VLOOKUP(B1490,Products!A:I,9,FALSE),"")</f>
        <v>65.75</v>
      </c>
      <c r="U1490" t="e">
        <f t="shared" si="184"/>
        <v>#VALUE!</v>
      </c>
      <c r="V1490" t="str">
        <f t="shared" si="185"/>
        <v/>
      </c>
      <c r="W1490">
        <f t="shared" si="186"/>
        <v>2004</v>
      </c>
      <c r="X1490">
        <f t="shared" si="187"/>
        <v>6</v>
      </c>
      <c r="Y1490">
        <f>IFERROR(VLOOKUP(B1490,Products!A:I,8,FALSE),"")</f>
        <v>26.3</v>
      </c>
      <c r="Z1490">
        <f t="shared" si="188"/>
        <v>3024.5</v>
      </c>
      <c r="AA1490">
        <f t="shared" si="189"/>
        <v>150</v>
      </c>
      <c r="AB1490">
        <f t="shared" si="190"/>
        <v>1</v>
      </c>
      <c r="AC1490">
        <f t="shared" si="191"/>
        <v>1814.7</v>
      </c>
    </row>
    <row r="1491" spans="1:29">
      <c r="A1491">
        <v>10262</v>
      </c>
      <c r="B1491" t="s">
        <v>171</v>
      </c>
      <c r="C1491">
        <v>49</v>
      </c>
      <c r="D1491">
        <v>82.18</v>
      </c>
      <c r="E1491">
        <v>16</v>
      </c>
      <c r="F1491" s="6">
        <f>IFERROR(VLOOKUP(A1491,Orders!A:B,2,FALSE),"")</f>
        <v>38162</v>
      </c>
      <c r="G1491" s="6">
        <f>IFERROR(VLOOKUP(A1491,Orders!A:C,3,FALSE),"")</f>
        <v>38169</v>
      </c>
      <c r="H1491" s="6" t="str">
        <f>IFERROR(VLOOKUP(A1491,Orders!A:D,4,FALSE),"")</f>
        <v>NULL</v>
      </c>
      <c r="I1491" t="str">
        <f>IFERROR(VLOOKUP(A1491,Orders!A:E,5,FALSE),"")</f>
        <v>Cancelled</v>
      </c>
      <c r="J1491">
        <f>IFERROR(VLOOKUP(A1491,Orders!A:G,7,FALSE),"")</f>
        <v>141</v>
      </c>
      <c r="K1491">
        <f>IFERROR(VLOOKUP(J1491,Customers!A:L,12,FALSE),"")</f>
        <v>1370</v>
      </c>
      <c r="L1491">
        <f>IFERROR(VLOOKUP(J1491,Customers!A:M,13,FALSE),"")</f>
        <v>227600</v>
      </c>
      <c r="M1491" t="str">
        <f>IFERROR(VLOOKUP(J1491,Customers!A:H,8,FALSE),"")</f>
        <v>Madrid</v>
      </c>
      <c r="N1491">
        <f>IFERROR(VLOOKUP(K1491,Employees!A:F,6,FALSE),"")</f>
        <v>4</v>
      </c>
      <c r="O1491" t="str">
        <f>IFERROR(VLOOKUP(N1491,Offices!A:B,2,FALSE),"")</f>
        <v>Paris</v>
      </c>
      <c r="P1491" s="6">
        <f>IFERROR(VLOOKUP(J1491,Payments!A:C,3,FALSE),"")</f>
        <v>37821</v>
      </c>
      <c r="Q1491">
        <f>IFERROR(VLOOKUP(J1491,Payments!A:D,4,FALSE),"")</f>
        <v>36251.03</v>
      </c>
      <c r="R1491" t="str">
        <f>IFERROR(VLOOKUP(B1491,Products!A:C,3,FALSE),"")</f>
        <v>Vintage Cars</v>
      </c>
      <c r="S1491">
        <f>IFERROR(VLOOKUP(B1491,Products!A:G,7,FALSE),"")</f>
        <v>6621</v>
      </c>
      <c r="T1491">
        <f>IFERROR(VLOOKUP(B1491,Products!A:I,9,FALSE),"")</f>
        <v>83.86</v>
      </c>
      <c r="U1491" t="e">
        <f t="shared" si="184"/>
        <v>#VALUE!</v>
      </c>
      <c r="V1491" t="str">
        <f t="shared" si="185"/>
        <v/>
      </c>
      <c r="W1491">
        <f t="shared" si="186"/>
        <v>2004</v>
      </c>
      <c r="X1491">
        <f t="shared" si="187"/>
        <v>6</v>
      </c>
      <c r="Y1491">
        <f>IFERROR(VLOOKUP(B1491,Products!A:I,8,FALSE),"")</f>
        <v>48.64</v>
      </c>
      <c r="Z1491">
        <f t="shared" si="188"/>
        <v>4026.82</v>
      </c>
      <c r="AA1491">
        <f t="shared" si="189"/>
        <v>68.955592105263179</v>
      </c>
      <c r="AB1491">
        <f t="shared" si="190"/>
        <v>1</v>
      </c>
      <c r="AC1491">
        <f t="shared" si="191"/>
        <v>1643.4600000000003</v>
      </c>
    </row>
    <row r="1492" spans="1:29">
      <c r="A1492">
        <v>10262</v>
      </c>
      <c r="B1492" t="s">
        <v>185</v>
      </c>
      <c r="C1492">
        <v>48</v>
      </c>
      <c r="D1492">
        <v>58.69</v>
      </c>
      <c r="E1492">
        <v>8</v>
      </c>
      <c r="F1492" s="6">
        <f>IFERROR(VLOOKUP(A1492,Orders!A:B,2,FALSE),"")</f>
        <v>38162</v>
      </c>
      <c r="G1492" s="6">
        <f>IFERROR(VLOOKUP(A1492,Orders!A:C,3,FALSE),"")</f>
        <v>38169</v>
      </c>
      <c r="H1492" s="6" t="str">
        <f>IFERROR(VLOOKUP(A1492,Orders!A:D,4,FALSE),"")</f>
        <v>NULL</v>
      </c>
      <c r="I1492" t="str">
        <f>IFERROR(VLOOKUP(A1492,Orders!A:E,5,FALSE),"")</f>
        <v>Cancelled</v>
      </c>
      <c r="J1492">
        <f>IFERROR(VLOOKUP(A1492,Orders!A:G,7,FALSE),"")</f>
        <v>141</v>
      </c>
      <c r="K1492">
        <f>IFERROR(VLOOKUP(J1492,Customers!A:L,12,FALSE),"")</f>
        <v>1370</v>
      </c>
      <c r="L1492">
        <f>IFERROR(VLOOKUP(J1492,Customers!A:M,13,FALSE),"")</f>
        <v>227600</v>
      </c>
      <c r="M1492" t="str">
        <f>IFERROR(VLOOKUP(J1492,Customers!A:H,8,FALSE),"")</f>
        <v>Madrid</v>
      </c>
      <c r="N1492">
        <f>IFERROR(VLOOKUP(K1492,Employees!A:F,6,FALSE),"")</f>
        <v>4</v>
      </c>
      <c r="O1492" t="str">
        <f>IFERROR(VLOOKUP(N1492,Offices!A:B,2,FALSE),"")</f>
        <v>Paris</v>
      </c>
      <c r="P1492" s="6">
        <f>IFERROR(VLOOKUP(J1492,Payments!A:C,3,FALSE),"")</f>
        <v>37821</v>
      </c>
      <c r="Q1492">
        <f>IFERROR(VLOOKUP(J1492,Payments!A:D,4,FALSE),"")</f>
        <v>36251.03</v>
      </c>
      <c r="R1492" t="str">
        <f>IFERROR(VLOOKUP(B1492,Products!A:C,3,FALSE),"")</f>
        <v>Planes</v>
      </c>
      <c r="S1492">
        <f>IFERROR(VLOOKUP(B1492,Products!A:G,7,FALSE),"")</f>
        <v>6812</v>
      </c>
      <c r="T1492">
        <f>IFERROR(VLOOKUP(B1492,Products!A:I,9,FALSE),"")</f>
        <v>68.239999999999995</v>
      </c>
      <c r="U1492" t="e">
        <f t="shared" si="184"/>
        <v>#VALUE!</v>
      </c>
      <c r="V1492" t="str">
        <f t="shared" si="185"/>
        <v/>
      </c>
      <c r="W1492">
        <f t="shared" si="186"/>
        <v>2004</v>
      </c>
      <c r="X1492">
        <f t="shared" si="187"/>
        <v>6</v>
      </c>
      <c r="Y1492">
        <f>IFERROR(VLOOKUP(B1492,Products!A:I,8,FALSE),"")</f>
        <v>29.34</v>
      </c>
      <c r="Z1492">
        <f t="shared" si="188"/>
        <v>2817.12</v>
      </c>
      <c r="AA1492">
        <f t="shared" si="189"/>
        <v>100.03408316291751</v>
      </c>
      <c r="AB1492">
        <f t="shared" si="190"/>
        <v>1</v>
      </c>
      <c r="AC1492">
        <f t="shared" si="191"/>
        <v>1408.8</v>
      </c>
    </row>
    <row r="1493" spans="1:29">
      <c r="A1493">
        <v>10262</v>
      </c>
      <c r="B1493" t="s">
        <v>187</v>
      </c>
      <c r="C1493">
        <v>40</v>
      </c>
      <c r="D1493">
        <v>63.97</v>
      </c>
      <c r="E1493">
        <v>2</v>
      </c>
      <c r="F1493" s="6">
        <f>IFERROR(VLOOKUP(A1493,Orders!A:B,2,FALSE),"")</f>
        <v>38162</v>
      </c>
      <c r="G1493" s="6">
        <f>IFERROR(VLOOKUP(A1493,Orders!A:C,3,FALSE),"")</f>
        <v>38169</v>
      </c>
      <c r="H1493" s="6" t="str">
        <f>IFERROR(VLOOKUP(A1493,Orders!A:D,4,FALSE),"")</f>
        <v>NULL</v>
      </c>
      <c r="I1493" t="str">
        <f>IFERROR(VLOOKUP(A1493,Orders!A:E,5,FALSE),"")</f>
        <v>Cancelled</v>
      </c>
      <c r="J1493">
        <f>IFERROR(VLOOKUP(A1493,Orders!A:G,7,FALSE),"")</f>
        <v>141</v>
      </c>
      <c r="K1493">
        <f>IFERROR(VLOOKUP(J1493,Customers!A:L,12,FALSE),"")</f>
        <v>1370</v>
      </c>
      <c r="L1493">
        <f>IFERROR(VLOOKUP(J1493,Customers!A:M,13,FALSE),"")</f>
        <v>227600</v>
      </c>
      <c r="M1493" t="str">
        <f>IFERROR(VLOOKUP(J1493,Customers!A:H,8,FALSE),"")</f>
        <v>Madrid</v>
      </c>
      <c r="N1493">
        <f>IFERROR(VLOOKUP(K1493,Employees!A:F,6,FALSE),"")</f>
        <v>4</v>
      </c>
      <c r="O1493" t="str">
        <f>IFERROR(VLOOKUP(N1493,Offices!A:B,2,FALSE),"")</f>
        <v>Paris</v>
      </c>
      <c r="P1493" s="6">
        <f>IFERROR(VLOOKUP(J1493,Payments!A:C,3,FALSE),"")</f>
        <v>37821</v>
      </c>
      <c r="Q1493">
        <f>IFERROR(VLOOKUP(J1493,Payments!A:D,4,FALSE),"")</f>
        <v>36251.03</v>
      </c>
      <c r="R1493" t="str">
        <f>IFERROR(VLOOKUP(B1493,Products!A:C,3,FALSE),"")</f>
        <v>Vintage Cars</v>
      </c>
      <c r="S1493">
        <f>IFERROR(VLOOKUP(B1493,Products!A:G,7,FALSE),"")</f>
        <v>136</v>
      </c>
      <c r="T1493">
        <f>IFERROR(VLOOKUP(B1493,Products!A:I,9,FALSE),"")</f>
        <v>68.790000000000006</v>
      </c>
      <c r="U1493" t="e">
        <f t="shared" si="184"/>
        <v>#VALUE!</v>
      </c>
      <c r="V1493" t="str">
        <f t="shared" si="185"/>
        <v/>
      </c>
      <c r="W1493">
        <f t="shared" si="186"/>
        <v>2004</v>
      </c>
      <c r="X1493">
        <f t="shared" si="187"/>
        <v>6</v>
      </c>
      <c r="Y1493">
        <f>IFERROR(VLOOKUP(B1493,Products!A:I,8,FALSE),"")</f>
        <v>33.020000000000003</v>
      </c>
      <c r="Z1493">
        <f t="shared" si="188"/>
        <v>2558.8000000000002</v>
      </c>
      <c r="AA1493">
        <f t="shared" si="189"/>
        <v>93.731072077528736</v>
      </c>
      <c r="AB1493">
        <f t="shared" si="190"/>
        <v>1</v>
      </c>
      <c r="AC1493">
        <f t="shared" si="191"/>
        <v>1237.9999999999998</v>
      </c>
    </row>
    <row r="1494" spans="1:29">
      <c r="A1494">
        <v>10262</v>
      </c>
      <c r="B1494" t="s">
        <v>188</v>
      </c>
      <c r="C1494">
        <v>49</v>
      </c>
      <c r="D1494">
        <v>35.78</v>
      </c>
      <c r="E1494">
        <v>3</v>
      </c>
      <c r="F1494" s="6">
        <f>IFERROR(VLOOKUP(A1494,Orders!A:B,2,FALSE),"")</f>
        <v>38162</v>
      </c>
      <c r="G1494" s="6">
        <f>IFERROR(VLOOKUP(A1494,Orders!A:C,3,FALSE),"")</f>
        <v>38169</v>
      </c>
      <c r="H1494" s="6" t="str">
        <f>IFERROR(VLOOKUP(A1494,Orders!A:D,4,FALSE),"")</f>
        <v>NULL</v>
      </c>
      <c r="I1494" t="str">
        <f>IFERROR(VLOOKUP(A1494,Orders!A:E,5,FALSE),"")</f>
        <v>Cancelled</v>
      </c>
      <c r="J1494">
        <f>IFERROR(VLOOKUP(A1494,Orders!A:G,7,FALSE),"")</f>
        <v>141</v>
      </c>
      <c r="K1494">
        <f>IFERROR(VLOOKUP(J1494,Customers!A:L,12,FALSE),"")</f>
        <v>1370</v>
      </c>
      <c r="L1494">
        <f>IFERROR(VLOOKUP(J1494,Customers!A:M,13,FALSE),"")</f>
        <v>227600</v>
      </c>
      <c r="M1494" t="str">
        <f>IFERROR(VLOOKUP(J1494,Customers!A:H,8,FALSE),"")</f>
        <v>Madrid</v>
      </c>
      <c r="N1494">
        <f>IFERROR(VLOOKUP(K1494,Employees!A:F,6,FALSE),"")</f>
        <v>4</v>
      </c>
      <c r="O1494" t="str">
        <f>IFERROR(VLOOKUP(N1494,Offices!A:B,2,FALSE),"")</f>
        <v>Paris</v>
      </c>
      <c r="P1494" s="6">
        <f>IFERROR(VLOOKUP(J1494,Payments!A:C,3,FALSE),"")</f>
        <v>37821</v>
      </c>
      <c r="Q1494">
        <f>IFERROR(VLOOKUP(J1494,Payments!A:D,4,FALSE),"")</f>
        <v>36251.03</v>
      </c>
      <c r="R1494" t="str">
        <f>IFERROR(VLOOKUP(B1494,Products!A:C,3,FALSE),"")</f>
        <v>Vintage Cars</v>
      </c>
      <c r="S1494">
        <f>IFERROR(VLOOKUP(B1494,Products!A:G,7,FALSE),"")</f>
        <v>7062</v>
      </c>
      <c r="T1494">
        <f>IFERROR(VLOOKUP(B1494,Products!A:I,9,FALSE),"")</f>
        <v>43.64</v>
      </c>
      <c r="U1494" t="e">
        <f t="shared" si="184"/>
        <v>#VALUE!</v>
      </c>
      <c r="V1494" t="str">
        <f t="shared" si="185"/>
        <v/>
      </c>
      <c r="W1494">
        <f t="shared" si="186"/>
        <v>2004</v>
      </c>
      <c r="X1494">
        <f t="shared" si="187"/>
        <v>6</v>
      </c>
      <c r="Y1494">
        <f>IFERROR(VLOOKUP(B1494,Products!A:I,8,FALSE),"")</f>
        <v>27.06</v>
      </c>
      <c r="Z1494">
        <f t="shared" si="188"/>
        <v>1753.22</v>
      </c>
      <c r="AA1494">
        <f t="shared" si="189"/>
        <v>32.224685883222485</v>
      </c>
      <c r="AB1494">
        <f t="shared" si="190"/>
        <v>0</v>
      </c>
      <c r="AC1494">
        <f t="shared" si="191"/>
        <v>427.28000000000014</v>
      </c>
    </row>
    <row r="1495" spans="1:29">
      <c r="A1495">
        <v>10262</v>
      </c>
      <c r="B1495" t="s">
        <v>189</v>
      </c>
      <c r="C1495">
        <v>40</v>
      </c>
      <c r="D1495">
        <v>87.69</v>
      </c>
      <c r="E1495">
        <v>4</v>
      </c>
      <c r="F1495" s="6">
        <f>IFERROR(VLOOKUP(A1495,Orders!A:B,2,FALSE),"")</f>
        <v>38162</v>
      </c>
      <c r="G1495" s="6">
        <f>IFERROR(VLOOKUP(A1495,Orders!A:C,3,FALSE),"")</f>
        <v>38169</v>
      </c>
      <c r="H1495" s="6" t="str">
        <f>IFERROR(VLOOKUP(A1495,Orders!A:D,4,FALSE),"")</f>
        <v>NULL</v>
      </c>
      <c r="I1495" t="str">
        <f>IFERROR(VLOOKUP(A1495,Orders!A:E,5,FALSE),"")</f>
        <v>Cancelled</v>
      </c>
      <c r="J1495">
        <f>IFERROR(VLOOKUP(A1495,Orders!A:G,7,FALSE),"")</f>
        <v>141</v>
      </c>
      <c r="K1495">
        <f>IFERROR(VLOOKUP(J1495,Customers!A:L,12,FALSE),"")</f>
        <v>1370</v>
      </c>
      <c r="L1495">
        <f>IFERROR(VLOOKUP(J1495,Customers!A:M,13,FALSE),"")</f>
        <v>227600</v>
      </c>
      <c r="M1495" t="str">
        <f>IFERROR(VLOOKUP(J1495,Customers!A:H,8,FALSE),"")</f>
        <v>Madrid</v>
      </c>
      <c r="N1495">
        <f>IFERROR(VLOOKUP(K1495,Employees!A:F,6,FALSE),"")</f>
        <v>4</v>
      </c>
      <c r="O1495" t="str">
        <f>IFERROR(VLOOKUP(N1495,Offices!A:B,2,FALSE),"")</f>
        <v>Paris</v>
      </c>
      <c r="P1495" s="6">
        <f>IFERROR(VLOOKUP(J1495,Payments!A:C,3,FALSE),"")</f>
        <v>37821</v>
      </c>
      <c r="Q1495">
        <f>IFERROR(VLOOKUP(J1495,Payments!A:D,4,FALSE),"")</f>
        <v>36251.03</v>
      </c>
      <c r="R1495" t="str">
        <f>IFERROR(VLOOKUP(B1495,Products!A:C,3,FALSE),"")</f>
        <v>Planes</v>
      </c>
      <c r="S1495">
        <f>IFERROR(VLOOKUP(B1495,Products!A:G,7,FALSE),"")</f>
        <v>5841</v>
      </c>
      <c r="T1495">
        <f>IFERROR(VLOOKUP(B1495,Products!A:I,9,FALSE),"")</f>
        <v>91.34</v>
      </c>
      <c r="U1495" t="e">
        <f t="shared" si="184"/>
        <v>#VALUE!</v>
      </c>
      <c r="V1495" t="str">
        <f t="shared" si="185"/>
        <v/>
      </c>
      <c r="W1495">
        <f t="shared" si="186"/>
        <v>2004</v>
      </c>
      <c r="X1495">
        <f t="shared" si="187"/>
        <v>6</v>
      </c>
      <c r="Y1495">
        <f>IFERROR(VLOOKUP(B1495,Products!A:I,8,FALSE),"")</f>
        <v>51.15</v>
      </c>
      <c r="Z1495">
        <f t="shared" si="188"/>
        <v>3507.6</v>
      </c>
      <c r="AA1495">
        <f t="shared" si="189"/>
        <v>71.436950146627566</v>
      </c>
      <c r="AB1495">
        <f t="shared" si="190"/>
        <v>1</v>
      </c>
      <c r="AC1495">
        <f t="shared" si="191"/>
        <v>1461.6</v>
      </c>
    </row>
    <row r="1496" spans="1:29">
      <c r="A1496">
        <v>10262</v>
      </c>
      <c r="B1496" t="s">
        <v>190</v>
      </c>
      <c r="C1496">
        <v>44</v>
      </c>
      <c r="D1496">
        <v>83.28</v>
      </c>
      <c r="E1496">
        <v>13</v>
      </c>
      <c r="F1496" s="6">
        <f>IFERROR(VLOOKUP(A1496,Orders!A:B,2,FALSE),"")</f>
        <v>38162</v>
      </c>
      <c r="G1496" s="6">
        <f>IFERROR(VLOOKUP(A1496,Orders!A:C,3,FALSE),"")</f>
        <v>38169</v>
      </c>
      <c r="H1496" s="6" t="str">
        <f>IFERROR(VLOOKUP(A1496,Orders!A:D,4,FALSE),"")</f>
        <v>NULL</v>
      </c>
      <c r="I1496" t="str">
        <f>IFERROR(VLOOKUP(A1496,Orders!A:E,5,FALSE),"")</f>
        <v>Cancelled</v>
      </c>
      <c r="J1496">
        <f>IFERROR(VLOOKUP(A1496,Orders!A:G,7,FALSE),"")</f>
        <v>141</v>
      </c>
      <c r="K1496">
        <f>IFERROR(VLOOKUP(J1496,Customers!A:L,12,FALSE),"")</f>
        <v>1370</v>
      </c>
      <c r="L1496">
        <f>IFERROR(VLOOKUP(J1496,Customers!A:M,13,FALSE),"")</f>
        <v>227600</v>
      </c>
      <c r="M1496" t="str">
        <f>IFERROR(VLOOKUP(J1496,Customers!A:H,8,FALSE),"")</f>
        <v>Madrid</v>
      </c>
      <c r="N1496">
        <f>IFERROR(VLOOKUP(K1496,Employees!A:F,6,FALSE),"")</f>
        <v>4</v>
      </c>
      <c r="O1496" t="str">
        <f>IFERROR(VLOOKUP(N1496,Offices!A:B,2,FALSE),"")</f>
        <v>Paris</v>
      </c>
      <c r="P1496" s="6">
        <f>IFERROR(VLOOKUP(J1496,Payments!A:C,3,FALSE),"")</f>
        <v>37821</v>
      </c>
      <c r="Q1496">
        <f>IFERROR(VLOOKUP(J1496,Payments!A:D,4,FALSE),"")</f>
        <v>36251.03</v>
      </c>
      <c r="R1496" t="str">
        <f>IFERROR(VLOOKUP(B1496,Products!A:C,3,FALSE),"")</f>
        <v>Ships</v>
      </c>
      <c r="S1496">
        <f>IFERROR(VLOOKUP(B1496,Products!A:G,7,FALSE),"")</f>
        <v>3501</v>
      </c>
      <c r="T1496">
        <f>IFERROR(VLOOKUP(B1496,Products!A:I,9,FALSE),"")</f>
        <v>90.52</v>
      </c>
      <c r="U1496" t="e">
        <f t="shared" si="184"/>
        <v>#VALUE!</v>
      </c>
      <c r="V1496" t="str">
        <f t="shared" si="185"/>
        <v/>
      </c>
      <c r="W1496">
        <f t="shared" si="186"/>
        <v>2004</v>
      </c>
      <c r="X1496">
        <f t="shared" si="187"/>
        <v>6</v>
      </c>
      <c r="Y1496">
        <f>IFERROR(VLOOKUP(B1496,Products!A:I,8,FALSE),"")</f>
        <v>39.83</v>
      </c>
      <c r="Z1496">
        <f t="shared" si="188"/>
        <v>3664.32</v>
      </c>
      <c r="AA1496">
        <f t="shared" si="189"/>
        <v>109.0886266633191</v>
      </c>
      <c r="AB1496">
        <f t="shared" si="190"/>
        <v>1</v>
      </c>
      <c r="AC1496">
        <f t="shared" si="191"/>
        <v>1911.8000000000002</v>
      </c>
    </row>
    <row r="1497" spans="1:29">
      <c r="A1497">
        <v>10262</v>
      </c>
      <c r="B1497" t="s">
        <v>191</v>
      </c>
      <c r="C1497">
        <v>33</v>
      </c>
      <c r="D1497">
        <v>81.77</v>
      </c>
      <c r="E1497">
        <v>6</v>
      </c>
      <c r="F1497" s="6">
        <f>IFERROR(VLOOKUP(A1497,Orders!A:B,2,FALSE),"")</f>
        <v>38162</v>
      </c>
      <c r="G1497" s="6">
        <f>IFERROR(VLOOKUP(A1497,Orders!A:C,3,FALSE),"")</f>
        <v>38169</v>
      </c>
      <c r="H1497" s="6" t="str">
        <f>IFERROR(VLOOKUP(A1497,Orders!A:D,4,FALSE),"")</f>
        <v>NULL</v>
      </c>
      <c r="I1497" t="str">
        <f>IFERROR(VLOOKUP(A1497,Orders!A:E,5,FALSE),"")</f>
        <v>Cancelled</v>
      </c>
      <c r="J1497">
        <f>IFERROR(VLOOKUP(A1497,Orders!A:G,7,FALSE),"")</f>
        <v>141</v>
      </c>
      <c r="K1497">
        <f>IFERROR(VLOOKUP(J1497,Customers!A:L,12,FALSE),"")</f>
        <v>1370</v>
      </c>
      <c r="L1497">
        <f>IFERROR(VLOOKUP(J1497,Customers!A:M,13,FALSE),"")</f>
        <v>227600</v>
      </c>
      <c r="M1497" t="str">
        <f>IFERROR(VLOOKUP(J1497,Customers!A:H,8,FALSE),"")</f>
        <v>Madrid</v>
      </c>
      <c r="N1497">
        <f>IFERROR(VLOOKUP(K1497,Employees!A:F,6,FALSE),"")</f>
        <v>4</v>
      </c>
      <c r="O1497" t="str">
        <f>IFERROR(VLOOKUP(N1497,Offices!A:B,2,FALSE),"")</f>
        <v>Paris</v>
      </c>
      <c r="P1497" s="6">
        <f>IFERROR(VLOOKUP(J1497,Payments!A:C,3,FALSE),"")</f>
        <v>37821</v>
      </c>
      <c r="Q1497">
        <f>IFERROR(VLOOKUP(J1497,Payments!A:D,4,FALSE),"")</f>
        <v>36251.03</v>
      </c>
      <c r="R1497" t="str">
        <f>IFERROR(VLOOKUP(B1497,Products!A:C,3,FALSE),"")</f>
        <v>Planes</v>
      </c>
      <c r="S1497">
        <f>IFERROR(VLOOKUP(B1497,Products!A:G,7,FALSE),"")</f>
        <v>9653</v>
      </c>
      <c r="T1497">
        <f>IFERROR(VLOOKUP(B1497,Products!A:I,9,FALSE),"")</f>
        <v>99.72</v>
      </c>
      <c r="U1497" t="e">
        <f t="shared" si="184"/>
        <v>#VALUE!</v>
      </c>
      <c r="V1497" t="str">
        <f t="shared" si="185"/>
        <v/>
      </c>
      <c r="W1497">
        <f t="shared" si="186"/>
        <v>2004</v>
      </c>
      <c r="X1497">
        <f t="shared" si="187"/>
        <v>6</v>
      </c>
      <c r="Y1497">
        <f>IFERROR(VLOOKUP(B1497,Products!A:I,8,FALSE),"")</f>
        <v>68.8</v>
      </c>
      <c r="Z1497">
        <f t="shared" si="188"/>
        <v>2698.41</v>
      </c>
      <c r="AA1497">
        <f t="shared" si="189"/>
        <v>18.85174418604651</v>
      </c>
      <c r="AB1497">
        <f t="shared" si="190"/>
        <v>0</v>
      </c>
      <c r="AC1497">
        <f t="shared" si="191"/>
        <v>428.01</v>
      </c>
    </row>
    <row r="1498" spans="1:29">
      <c r="A1498">
        <v>10262</v>
      </c>
      <c r="B1498" t="s">
        <v>193</v>
      </c>
      <c r="C1498">
        <v>27</v>
      </c>
      <c r="D1498">
        <v>64.8</v>
      </c>
      <c r="E1498">
        <v>5</v>
      </c>
      <c r="F1498" s="6">
        <f>IFERROR(VLOOKUP(A1498,Orders!A:B,2,FALSE),"")</f>
        <v>38162</v>
      </c>
      <c r="G1498" s="6">
        <f>IFERROR(VLOOKUP(A1498,Orders!A:C,3,FALSE),"")</f>
        <v>38169</v>
      </c>
      <c r="H1498" s="6" t="str">
        <f>IFERROR(VLOOKUP(A1498,Orders!A:D,4,FALSE),"")</f>
        <v>NULL</v>
      </c>
      <c r="I1498" t="str">
        <f>IFERROR(VLOOKUP(A1498,Orders!A:E,5,FALSE),"")</f>
        <v>Cancelled</v>
      </c>
      <c r="J1498">
        <f>IFERROR(VLOOKUP(A1498,Orders!A:G,7,FALSE),"")</f>
        <v>141</v>
      </c>
      <c r="K1498">
        <f>IFERROR(VLOOKUP(J1498,Customers!A:L,12,FALSE),"")</f>
        <v>1370</v>
      </c>
      <c r="L1498">
        <f>IFERROR(VLOOKUP(J1498,Customers!A:M,13,FALSE),"")</f>
        <v>227600</v>
      </c>
      <c r="M1498" t="str">
        <f>IFERROR(VLOOKUP(J1498,Customers!A:H,8,FALSE),"")</f>
        <v>Madrid</v>
      </c>
      <c r="N1498">
        <f>IFERROR(VLOOKUP(K1498,Employees!A:F,6,FALSE),"")</f>
        <v>4</v>
      </c>
      <c r="O1498" t="str">
        <f>IFERROR(VLOOKUP(N1498,Offices!A:B,2,FALSE),"")</f>
        <v>Paris</v>
      </c>
      <c r="P1498" s="6">
        <f>IFERROR(VLOOKUP(J1498,Payments!A:C,3,FALSE),"")</f>
        <v>37821</v>
      </c>
      <c r="Q1498">
        <f>IFERROR(VLOOKUP(J1498,Payments!A:D,4,FALSE),"")</f>
        <v>36251.03</v>
      </c>
      <c r="R1498" t="str">
        <f>IFERROR(VLOOKUP(B1498,Products!A:C,3,FALSE),"")</f>
        <v>Planes</v>
      </c>
      <c r="S1498">
        <f>IFERROR(VLOOKUP(B1498,Products!A:G,7,FALSE),"")</f>
        <v>551</v>
      </c>
      <c r="T1498">
        <f>IFERROR(VLOOKUP(B1498,Products!A:I,9,FALSE),"")</f>
        <v>80</v>
      </c>
      <c r="U1498" t="e">
        <f t="shared" si="184"/>
        <v>#VALUE!</v>
      </c>
      <c r="V1498" t="str">
        <f t="shared" si="185"/>
        <v/>
      </c>
      <c r="W1498">
        <f t="shared" si="186"/>
        <v>2004</v>
      </c>
      <c r="X1498">
        <f t="shared" si="187"/>
        <v>6</v>
      </c>
      <c r="Y1498">
        <f>IFERROR(VLOOKUP(B1498,Products!A:I,8,FALSE),"")</f>
        <v>54.4</v>
      </c>
      <c r="Z1498">
        <f t="shared" si="188"/>
        <v>1749.6</v>
      </c>
      <c r="AA1498">
        <f t="shared" si="189"/>
        <v>19.117647058823529</v>
      </c>
      <c r="AB1498">
        <f t="shared" si="190"/>
        <v>0</v>
      </c>
      <c r="AC1498">
        <f t="shared" si="191"/>
        <v>280.79999999999995</v>
      </c>
    </row>
    <row r="1499" spans="1:29">
      <c r="A1499">
        <v>10262</v>
      </c>
      <c r="B1499" t="s">
        <v>194</v>
      </c>
      <c r="C1499">
        <v>35</v>
      </c>
      <c r="D1499">
        <v>64.41</v>
      </c>
      <c r="E1499">
        <v>7</v>
      </c>
      <c r="F1499" s="6">
        <f>IFERROR(VLOOKUP(A1499,Orders!A:B,2,FALSE),"")</f>
        <v>38162</v>
      </c>
      <c r="G1499" s="6">
        <f>IFERROR(VLOOKUP(A1499,Orders!A:C,3,FALSE),"")</f>
        <v>38169</v>
      </c>
      <c r="H1499" s="6" t="str">
        <f>IFERROR(VLOOKUP(A1499,Orders!A:D,4,FALSE),"")</f>
        <v>NULL</v>
      </c>
      <c r="I1499" t="str">
        <f>IFERROR(VLOOKUP(A1499,Orders!A:E,5,FALSE),"")</f>
        <v>Cancelled</v>
      </c>
      <c r="J1499">
        <f>IFERROR(VLOOKUP(A1499,Orders!A:G,7,FALSE),"")</f>
        <v>141</v>
      </c>
      <c r="K1499">
        <f>IFERROR(VLOOKUP(J1499,Customers!A:L,12,FALSE),"")</f>
        <v>1370</v>
      </c>
      <c r="L1499">
        <f>IFERROR(VLOOKUP(J1499,Customers!A:M,13,FALSE),"")</f>
        <v>227600</v>
      </c>
      <c r="M1499" t="str">
        <f>IFERROR(VLOOKUP(J1499,Customers!A:H,8,FALSE),"")</f>
        <v>Madrid</v>
      </c>
      <c r="N1499">
        <f>IFERROR(VLOOKUP(K1499,Employees!A:F,6,FALSE),"")</f>
        <v>4</v>
      </c>
      <c r="O1499" t="str">
        <f>IFERROR(VLOOKUP(N1499,Offices!A:B,2,FALSE),"")</f>
        <v>Paris</v>
      </c>
      <c r="P1499" s="6">
        <f>IFERROR(VLOOKUP(J1499,Payments!A:C,3,FALSE),"")</f>
        <v>37821</v>
      </c>
      <c r="Q1499">
        <f>IFERROR(VLOOKUP(J1499,Payments!A:D,4,FALSE),"")</f>
        <v>36251.03</v>
      </c>
      <c r="R1499" t="str">
        <f>IFERROR(VLOOKUP(B1499,Products!A:C,3,FALSE),"")</f>
        <v>Planes</v>
      </c>
      <c r="S1499">
        <f>IFERROR(VLOOKUP(B1499,Products!A:G,7,FALSE),"")</f>
        <v>8820</v>
      </c>
      <c r="T1499">
        <f>IFERROR(VLOOKUP(B1499,Products!A:I,9,FALSE),"")</f>
        <v>74.03</v>
      </c>
      <c r="U1499" t="e">
        <f t="shared" si="184"/>
        <v>#VALUE!</v>
      </c>
      <c r="V1499" t="str">
        <f t="shared" si="185"/>
        <v/>
      </c>
      <c r="W1499">
        <f t="shared" si="186"/>
        <v>2004</v>
      </c>
      <c r="X1499">
        <f t="shared" si="187"/>
        <v>6</v>
      </c>
      <c r="Y1499">
        <f>IFERROR(VLOOKUP(B1499,Products!A:I,8,FALSE),"")</f>
        <v>36.270000000000003</v>
      </c>
      <c r="Z1499">
        <f t="shared" si="188"/>
        <v>2254.35</v>
      </c>
      <c r="AA1499">
        <f t="shared" si="189"/>
        <v>77.584780810587233</v>
      </c>
      <c r="AB1499">
        <f t="shared" si="190"/>
        <v>1</v>
      </c>
      <c r="AC1499">
        <f t="shared" si="191"/>
        <v>984.89999999999975</v>
      </c>
    </row>
    <row r="1500" spans="1:29">
      <c r="A1500">
        <v>10262</v>
      </c>
      <c r="B1500" t="s">
        <v>195</v>
      </c>
      <c r="C1500">
        <v>21</v>
      </c>
      <c r="D1500">
        <v>41.71</v>
      </c>
      <c r="E1500">
        <v>12</v>
      </c>
      <c r="F1500" s="6">
        <f>IFERROR(VLOOKUP(A1500,Orders!A:B,2,FALSE),"")</f>
        <v>38162</v>
      </c>
      <c r="G1500" s="6">
        <f>IFERROR(VLOOKUP(A1500,Orders!A:C,3,FALSE),"")</f>
        <v>38169</v>
      </c>
      <c r="H1500" s="6" t="str">
        <f>IFERROR(VLOOKUP(A1500,Orders!A:D,4,FALSE),"")</f>
        <v>NULL</v>
      </c>
      <c r="I1500" t="str">
        <f>IFERROR(VLOOKUP(A1500,Orders!A:E,5,FALSE),"")</f>
        <v>Cancelled</v>
      </c>
      <c r="J1500">
        <f>IFERROR(VLOOKUP(A1500,Orders!A:G,7,FALSE),"")</f>
        <v>141</v>
      </c>
      <c r="K1500">
        <f>IFERROR(VLOOKUP(J1500,Customers!A:L,12,FALSE),"")</f>
        <v>1370</v>
      </c>
      <c r="L1500">
        <f>IFERROR(VLOOKUP(J1500,Customers!A:M,13,FALSE),"")</f>
        <v>227600</v>
      </c>
      <c r="M1500" t="str">
        <f>IFERROR(VLOOKUP(J1500,Customers!A:H,8,FALSE),"")</f>
        <v>Madrid</v>
      </c>
      <c r="N1500">
        <f>IFERROR(VLOOKUP(K1500,Employees!A:F,6,FALSE),"")</f>
        <v>4</v>
      </c>
      <c r="O1500" t="str">
        <f>IFERROR(VLOOKUP(N1500,Offices!A:B,2,FALSE),"")</f>
        <v>Paris</v>
      </c>
      <c r="P1500" s="6">
        <f>IFERROR(VLOOKUP(J1500,Payments!A:C,3,FALSE),"")</f>
        <v>37821</v>
      </c>
      <c r="Q1500">
        <f>IFERROR(VLOOKUP(J1500,Payments!A:D,4,FALSE),"")</f>
        <v>36251.03</v>
      </c>
      <c r="R1500" t="str">
        <f>IFERROR(VLOOKUP(B1500,Products!A:C,3,FALSE),"")</f>
        <v>Planes</v>
      </c>
      <c r="S1500">
        <f>IFERROR(VLOOKUP(B1500,Products!A:G,7,FALSE),"")</f>
        <v>4857</v>
      </c>
      <c r="T1500">
        <f>IFERROR(VLOOKUP(B1500,Products!A:I,9,FALSE),"")</f>
        <v>49.66</v>
      </c>
      <c r="U1500" t="e">
        <f t="shared" si="184"/>
        <v>#VALUE!</v>
      </c>
      <c r="V1500" t="str">
        <f t="shared" si="185"/>
        <v/>
      </c>
      <c r="W1500">
        <f t="shared" si="186"/>
        <v>2004</v>
      </c>
      <c r="X1500">
        <f t="shared" si="187"/>
        <v>6</v>
      </c>
      <c r="Y1500">
        <f>IFERROR(VLOOKUP(B1500,Products!A:I,8,FALSE),"")</f>
        <v>32.770000000000003</v>
      </c>
      <c r="Z1500">
        <f t="shared" si="188"/>
        <v>875.91</v>
      </c>
      <c r="AA1500">
        <f t="shared" si="189"/>
        <v>27.28104974061641</v>
      </c>
      <c r="AB1500">
        <f t="shared" si="190"/>
        <v>0</v>
      </c>
      <c r="AC1500">
        <f t="shared" si="191"/>
        <v>187.73999999999995</v>
      </c>
    </row>
    <row r="1501" spans="1:29">
      <c r="A1501">
        <v>10263</v>
      </c>
      <c r="B1501" t="s">
        <v>196</v>
      </c>
      <c r="C1501">
        <v>34</v>
      </c>
      <c r="D1501">
        <v>89</v>
      </c>
      <c r="E1501">
        <v>2</v>
      </c>
      <c r="F1501" s="6">
        <f>IFERROR(VLOOKUP(A1501,Orders!A:B,2,FALSE),"")</f>
        <v>38166</v>
      </c>
      <c r="G1501" s="6">
        <f>IFERROR(VLOOKUP(A1501,Orders!A:C,3,FALSE),"")</f>
        <v>38172</v>
      </c>
      <c r="H1501" s="6">
        <f>IFERROR(VLOOKUP(A1501,Orders!A:D,4,FALSE),"")</f>
        <v>38170</v>
      </c>
      <c r="I1501" t="str">
        <f>IFERROR(VLOOKUP(A1501,Orders!A:E,5,FALSE),"")</f>
        <v>Shipped</v>
      </c>
      <c r="J1501">
        <f>IFERROR(VLOOKUP(A1501,Orders!A:G,7,FALSE),"")</f>
        <v>175</v>
      </c>
      <c r="K1501">
        <f>IFERROR(VLOOKUP(J1501,Customers!A:L,12,FALSE),"")</f>
        <v>1323</v>
      </c>
      <c r="L1501">
        <f>IFERROR(VLOOKUP(J1501,Customers!A:M,13,FALSE),"")</f>
        <v>84300</v>
      </c>
      <c r="M1501" t="str">
        <f>IFERROR(VLOOKUP(J1501,Customers!A:H,8,FALSE),"")</f>
        <v>Bridgewater</v>
      </c>
      <c r="N1501">
        <f>IFERROR(VLOOKUP(K1501,Employees!A:F,6,FALSE),"")</f>
        <v>3</v>
      </c>
      <c r="O1501" t="str">
        <f>IFERROR(VLOOKUP(N1501,Offices!A:B,2,FALSE),"")</f>
        <v>NYC</v>
      </c>
      <c r="P1501" s="6">
        <f>IFERROR(VLOOKUP(J1501,Payments!A:C,3,FALSE),"")</f>
        <v>38491</v>
      </c>
      <c r="Q1501">
        <f>IFERROR(VLOOKUP(J1501,Payments!A:D,4,FALSE),"")</f>
        <v>28500.78</v>
      </c>
      <c r="R1501" t="str">
        <f>IFERROR(VLOOKUP(B1501,Products!A:C,3,FALSE),"")</f>
        <v>Motorcycles</v>
      </c>
      <c r="S1501">
        <f>IFERROR(VLOOKUP(B1501,Products!A:G,7,FALSE),"")</f>
        <v>7933</v>
      </c>
      <c r="T1501">
        <f>IFERROR(VLOOKUP(B1501,Products!A:I,9,FALSE),"")</f>
        <v>95.7</v>
      </c>
      <c r="U1501">
        <f t="shared" si="184"/>
        <v>2</v>
      </c>
      <c r="V1501" t="str">
        <f t="shared" si="185"/>
        <v>Yes</v>
      </c>
      <c r="W1501">
        <f t="shared" si="186"/>
        <v>2004</v>
      </c>
      <c r="X1501">
        <f t="shared" si="187"/>
        <v>6</v>
      </c>
      <c r="Y1501">
        <f>IFERROR(VLOOKUP(B1501,Products!A:I,8,FALSE),"")</f>
        <v>48.81</v>
      </c>
      <c r="Z1501">
        <f t="shared" si="188"/>
        <v>3026</v>
      </c>
      <c r="AA1501">
        <f t="shared" si="189"/>
        <v>82.339684490883002</v>
      </c>
      <c r="AB1501">
        <f t="shared" si="190"/>
        <v>1</v>
      </c>
      <c r="AC1501">
        <f t="shared" si="191"/>
        <v>1366.46</v>
      </c>
    </row>
    <row r="1502" spans="1:29">
      <c r="A1502">
        <v>10263</v>
      </c>
      <c r="B1502" t="s">
        <v>197</v>
      </c>
      <c r="C1502">
        <v>40</v>
      </c>
      <c r="D1502">
        <v>107.05</v>
      </c>
      <c r="E1502">
        <v>5</v>
      </c>
      <c r="F1502" s="6">
        <f>IFERROR(VLOOKUP(A1502,Orders!A:B,2,FALSE),"")</f>
        <v>38166</v>
      </c>
      <c r="G1502" s="6">
        <f>IFERROR(VLOOKUP(A1502,Orders!A:C,3,FALSE),"")</f>
        <v>38172</v>
      </c>
      <c r="H1502" s="6">
        <f>IFERROR(VLOOKUP(A1502,Orders!A:D,4,FALSE),"")</f>
        <v>38170</v>
      </c>
      <c r="I1502" t="str">
        <f>IFERROR(VLOOKUP(A1502,Orders!A:E,5,FALSE),"")</f>
        <v>Shipped</v>
      </c>
      <c r="J1502">
        <f>IFERROR(VLOOKUP(A1502,Orders!A:G,7,FALSE),"")</f>
        <v>175</v>
      </c>
      <c r="K1502">
        <f>IFERROR(VLOOKUP(J1502,Customers!A:L,12,FALSE),"")</f>
        <v>1323</v>
      </c>
      <c r="L1502">
        <f>IFERROR(VLOOKUP(J1502,Customers!A:M,13,FALSE),"")</f>
        <v>84300</v>
      </c>
      <c r="M1502" t="str">
        <f>IFERROR(VLOOKUP(J1502,Customers!A:H,8,FALSE),"")</f>
        <v>Bridgewater</v>
      </c>
      <c r="N1502">
        <f>IFERROR(VLOOKUP(K1502,Employees!A:F,6,FALSE),"")</f>
        <v>3</v>
      </c>
      <c r="O1502" t="str">
        <f>IFERROR(VLOOKUP(N1502,Offices!A:B,2,FALSE),"")</f>
        <v>NYC</v>
      </c>
      <c r="P1502" s="6">
        <f>IFERROR(VLOOKUP(J1502,Payments!A:C,3,FALSE),"")</f>
        <v>38491</v>
      </c>
      <c r="Q1502">
        <f>IFERROR(VLOOKUP(J1502,Payments!A:D,4,FALSE),"")</f>
        <v>28500.78</v>
      </c>
      <c r="R1502" t="str">
        <f>IFERROR(VLOOKUP(B1502,Products!A:C,3,FALSE),"")</f>
        <v>Motorcycles</v>
      </c>
      <c r="S1502">
        <f>IFERROR(VLOOKUP(B1502,Products!A:G,7,FALSE),"")</f>
        <v>6625</v>
      </c>
      <c r="T1502">
        <f>IFERROR(VLOOKUP(B1502,Products!A:I,9,FALSE),"")</f>
        <v>118.94</v>
      </c>
      <c r="U1502">
        <f t="shared" si="184"/>
        <v>2</v>
      </c>
      <c r="V1502" t="str">
        <f t="shared" si="185"/>
        <v>Yes</v>
      </c>
      <c r="W1502">
        <f t="shared" si="186"/>
        <v>2004</v>
      </c>
      <c r="X1502">
        <f t="shared" si="187"/>
        <v>6</v>
      </c>
      <c r="Y1502">
        <f>IFERROR(VLOOKUP(B1502,Products!A:I,8,FALSE),"")</f>
        <v>68.989999999999995</v>
      </c>
      <c r="Z1502">
        <f t="shared" si="188"/>
        <v>4282</v>
      </c>
      <c r="AA1502">
        <f t="shared" si="189"/>
        <v>55.167415567473554</v>
      </c>
      <c r="AB1502">
        <f t="shared" si="190"/>
        <v>0</v>
      </c>
      <c r="AC1502">
        <f t="shared" si="191"/>
        <v>1522.4</v>
      </c>
    </row>
    <row r="1503" spans="1:29">
      <c r="A1503">
        <v>10263</v>
      </c>
      <c r="B1503" t="s">
        <v>198</v>
      </c>
      <c r="C1503">
        <v>41</v>
      </c>
      <c r="D1503">
        <v>193.66</v>
      </c>
      <c r="E1503">
        <v>4</v>
      </c>
      <c r="F1503" s="6">
        <f>IFERROR(VLOOKUP(A1503,Orders!A:B,2,FALSE),"")</f>
        <v>38166</v>
      </c>
      <c r="G1503" s="6">
        <f>IFERROR(VLOOKUP(A1503,Orders!A:C,3,FALSE),"")</f>
        <v>38172</v>
      </c>
      <c r="H1503" s="6">
        <f>IFERROR(VLOOKUP(A1503,Orders!A:D,4,FALSE),"")</f>
        <v>38170</v>
      </c>
      <c r="I1503" t="str">
        <f>IFERROR(VLOOKUP(A1503,Orders!A:E,5,FALSE),"")</f>
        <v>Shipped</v>
      </c>
      <c r="J1503">
        <f>IFERROR(VLOOKUP(A1503,Orders!A:G,7,FALSE),"")</f>
        <v>175</v>
      </c>
      <c r="K1503">
        <f>IFERROR(VLOOKUP(J1503,Customers!A:L,12,FALSE),"")</f>
        <v>1323</v>
      </c>
      <c r="L1503">
        <f>IFERROR(VLOOKUP(J1503,Customers!A:M,13,FALSE),"")</f>
        <v>84300</v>
      </c>
      <c r="M1503" t="str">
        <f>IFERROR(VLOOKUP(J1503,Customers!A:H,8,FALSE),"")</f>
        <v>Bridgewater</v>
      </c>
      <c r="N1503">
        <f>IFERROR(VLOOKUP(K1503,Employees!A:F,6,FALSE),"")</f>
        <v>3</v>
      </c>
      <c r="O1503" t="str">
        <f>IFERROR(VLOOKUP(N1503,Offices!A:B,2,FALSE),"")</f>
        <v>NYC</v>
      </c>
      <c r="P1503" s="6">
        <f>IFERROR(VLOOKUP(J1503,Payments!A:C,3,FALSE),"")</f>
        <v>38491</v>
      </c>
      <c r="Q1503">
        <f>IFERROR(VLOOKUP(J1503,Payments!A:D,4,FALSE),"")</f>
        <v>28500.78</v>
      </c>
      <c r="R1503" t="str">
        <f>IFERROR(VLOOKUP(B1503,Products!A:C,3,FALSE),"")</f>
        <v>Motorcycles</v>
      </c>
      <c r="S1503">
        <f>IFERROR(VLOOKUP(B1503,Products!A:G,7,FALSE),"")</f>
        <v>5582</v>
      </c>
      <c r="T1503">
        <f>IFERROR(VLOOKUP(B1503,Products!A:I,9,FALSE),"")</f>
        <v>193.66</v>
      </c>
      <c r="U1503">
        <f t="shared" si="184"/>
        <v>2</v>
      </c>
      <c r="V1503" t="str">
        <f t="shared" si="185"/>
        <v>Yes</v>
      </c>
      <c r="W1503">
        <f t="shared" si="186"/>
        <v>2004</v>
      </c>
      <c r="X1503">
        <f t="shared" si="187"/>
        <v>6</v>
      </c>
      <c r="Y1503">
        <f>IFERROR(VLOOKUP(B1503,Products!A:I,8,FALSE),"")</f>
        <v>91.02</v>
      </c>
      <c r="Z1503">
        <f t="shared" si="188"/>
        <v>7940.0599999999995</v>
      </c>
      <c r="AA1503">
        <f t="shared" si="189"/>
        <v>112.76642496154692</v>
      </c>
      <c r="AB1503">
        <f t="shared" si="190"/>
        <v>1</v>
      </c>
      <c r="AC1503">
        <f t="shared" si="191"/>
        <v>4208.24</v>
      </c>
    </row>
    <row r="1504" spans="1:29">
      <c r="A1504">
        <v>10263</v>
      </c>
      <c r="B1504" t="s">
        <v>199</v>
      </c>
      <c r="C1504">
        <v>48</v>
      </c>
      <c r="D1504">
        <v>123.51</v>
      </c>
      <c r="E1504">
        <v>1</v>
      </c>
      <c r="F1504" s="6">
        <f>IFERROR(VLOOKUP(A1504,Orders!A:B,2,FALSE),"")</f>
        <v>38166</v>
      </c>
      <c r="G1504" s="6">
        <f>IFERROR(VLOOKUP(A1504,Orders!A:C,3,FALSE),"")</f>
        <v>38172</v>
      </c>
      <c r="H1504" s="6">
        <f>IFERROR(VLOOKUP(A1504,Orders!A:D,4,FALSE),"")</f>
        <v>38170</v>
      </c>
      <c r="I1504" t="str">
        <f>IFERROR(VLOOKUP(A1504,Orders!A:E,5,FALSE),"")</f>
        <v>Shipped</v>
      </c>
      <c r="J1504">
        <f>IFERROR(VLOOKUP(A1504,Orders!A:G,7,FALSE),"")</f>
        <v>175</v>
      </c>
      <c r="K1504">
        <f>IFERROR(VLOOKUP(J1504,Customers!A:L,12,FALSE),"")</f>
        <v>1323</v>
      </c>
      <c r="L1504">
        <f>IFERROR(VLOOKUP(J1504,Customers!A:M,13,FALSE),"")</f>
        <v>84300</v>
      </c>
      <c r="M1504" t="str">
        <f>IFERROR(VLOOKUP(J1504,Customers!A:H,8,FALSE),"")</f>
        <v>Bridgewater</v>
      </c>
      <c r="N1504">
        <f>IFERROR(VLOOKUP(K1504,Employees!A:F,6,FALSE),"")</f>
        <v>3</v>
      </c>
      <c r="O1504" t="str">
        <f>IFERROR(VLOOKUP(N1504,Offices!A:B,2,FALSE),"")</f>
        <v>NYC</v>
      </c>
      <c r="P1504" s="6">
        <f>IFERROR(VLOOKUP(J1504,Payments!A:C,3,FALSE),"")</f>
        <v>38491</v>
      </c>
      <c r="Q1504">
        <f>IFERROR(VLOOKUP(J1504,Payments!A:D,4,FALSE),"")</f>
        <v>28500.78</v>
      </c>
      <c r="R1504" t="str">
        <f>IFERROR(VLOOKUP(B1504,Products!A:C,3,FALSE),"")</f>
        <v>Motorcycles</v>
      </c>
      <c r="S1504">
        <f>IFERROR(VLOOKUP(B1504,Products!A:G,7,FALSE),"")</f>
        <v>9997</v>
      </c>
      <c r="T1504">
        <f>IFERROR(VLOOKUP(B1504,Products!A:I,9,FALSE),"")</f>
        <v>150.62</v>
      </c>
      <c r="U1504">
        <f t="shared" si="184"/>
        <v>2</v>
      </c>
      <c r="V1504" t="str">
        <f t="shared" si="185"/>
        <v>Yes</v>
      </c>
      <c r="W1504">
        <f t="shared" si="186"/>
        <v>2004</v>
      </c>
      <c r="X1504">
        <f t="shared" si="187"/>
        <v>6</v>
      </c>
      <c r="Y1504">
        <f>IFERROR(VLOOKUP(B1504,Products!A:I,8,FALSE),"")</f>
        <v>66.27</v>
      </c>
      <c r="Z1504">
        <f t="shared" si="188"/>
        <v>5928.4800000000005</v>
      </c>
      <c r="AA1504">
        <f t="shared" si="189"/>
        <v>86.373924852874623</v>
      </c>
      <c r="AB1504">
        <f t="shared" si="190"/>
        <v>1</v>
      </c>
      <c r="AC1504">
        <f t="shared" si="191"/>
        <v>2747.5200000000004</v>
      </c>
    </row>
    <row r="1505" spans="1:29">
      <c r="A1505">
        <v>10263</v>
      </c>
      <c r="B1505" t="s">
        <v>179</v>
      </c>
      <c r="C1505">
        <v>33</v>
      </c>
      <c r="D1505">
        <v>67.58</v>
      </c>
      <c r="E1505">
        <v>10</v>
      </c>
      <c r="F1505" s="6">
        <f>IFERROR(VLOOKUP(A1505,Orders!A:B,2,FALSE),"")</f>
        <v>38166</v>
      </c>
      <c r="G1505" s="6">
        <f>IFERROR(VLOOKUP(A1505,Orders!A:C,3,FALSE),"")</f>
        <v>38172</v>
      </c>
      <c r="H1505" s="6">
        <f>IFERROR(VLOOKUP(A1505,Orders!A:D,4,FALSE),"")</f>
        <v>38170</v>
      </c>
      <c r="I1505" t="str">
        <f>IFERROR(VLOOKUP(A1505,Orders!A:E,5,FALSE),"")</f>
        <v>Shipped</v>
      </c>
      <c r="J1505">
        <f>IFERROR(VLOOKUP(A1505,Orders!A:G,7,FALSE),"")</f>
        <v>175</v>
      </c>
      <c r="K1505">
        <f>IFERROR(VLOOKUP(J1505,Customers!A:L,12,FALSE),"")</f>
        <v>1323</v>
      </c>
      <c r="L1505">
        <f>IFERROR(VLOOKUP(J1505,Customers!A:M,13,FALSE),"")</f>
        <v>84300</v>
      </c>
      <c r="M1505" t="str">
        <f>IFERROR(VLOOKUP(J1505,Customers!A:H,8,FALSE),"")</f>
        <v>Bridgewater</v>
      </c>
      <c r="N1505">
        <f>IFERROR(VLOOKUP(K1505,Employees!A:F,6,FALSE),"")</f>
        <v>3</v>
      </c>
      <c r="O1505" t="str">
        <f>IFERROR(VLOOKUP(N1505,Offices!A:B,2,FALSE),"")</f>
        <v>NYC</v>
      </c>
      <c r="P1505" s="6">
        <f>IFERROR(VLOOKUP(J1505,Payments!A:C,3,FALSE),"")</f>
        <v>38491</v>
      </c>
      <c r="Q1505">
        <f>IFERROR(VLOOKUP(J1505,Payments!A:D,4,FALSE),"")</f>
        <v>28500.78</v>
      </c>
      <c r="R1505" t="str">
        <f>IFERROR(VLOOKUP(B1505,Products!A:C,3,FALSE),"")</f>
        <v>Planes</v>
      </c>
      <c r="S1505">
        <f>IFERROR(VLOOKUP(B1505,Products!A:G,7,FALSE),"")</f>
        <v>992</v>
      </c>
      <c r="T1505">
        <f>IFERROR(VLOOKUP(B1505,Products!A:I,9,FALSE),"")</f>
        <v>84.48</v>
      </c>
      <c r="U1505">
        <f t="shared" si="184"/>
        <v>2</v>
      </c>
      <c r="V1505" t="str">
        <f t="shared" si="185"/>
        <v>Yes</v>
      </c>
      <c r="W1505">
        <f t="shared" si="186"/>
        <v>2004</v>
      </c>
      <c r="X1505">
        <f t="shared" si="187"/>
        <v>6</v>
      </c>
      <c r="Y1505">
        <f>IFERROR(VLOOKUP(B1505,Products!A:I,8,FALSE),"")</f>
        <v>49</v>
      </c>
      <c r="Z1505">
        <f t="shared" si="188"/>
        <v>2230.14</v>
      </c>
      <c r="AA1505">
        <f t="shared" si="189"/>
        <v>37.918367346938773</v>
      </c>
      <c r="AB1505">
        <f t="shared" si="190"/>
        <v>0</v>
      </c>
      <c r="AC1505">
        <f t="shared" si="191"/>
        <v>613.14</v>
      </c>
    </row>
    <row r="1506" spans="1:29">
      <c r="A1506">
        <v>10263</v>
      </c>
      <c r="B1506" t="s">
        <v>200</v>
      </c>
      <c r="C1506">
        <v>34</v>
      </c>
      <c r="D1506">
        <v>50.27</v>
      </c>
      <c r="E1506">
        <v>6</v>
      </c>
      <c r="F1506" s="6">
        <f>IFERROR(VLOOKUP(A1506,Orders!A:B,2,FALSE),"")</f>
        <v>38166</v>
      </c>
      <c r="G1506" s="6">
        <f>IFERROR(VLOOKUP(A1506,Orders!A:C,3,FALSE),"")</f>
        <v>38172</v>
      </c>
      <c r="H1506" s="6">
        <f>IFERROR(VLOOKUP(A1506,Orders!A:D,4,FALSE),"")</f>
        <v>38170</v>
      </c>
      <c r="I1506" t="str">
        <f>IFERROR(VLOOKUP(A1506,Orders!A:E,5,FALSE),"")</f>
        <v>Shipped</v>
      </c>
      <c r="J1506">
        <f>IFERROR(VLOOKUP(A1506,Orders!A:G,7,FALSE),"")</f>
        <v>175</v>
      </c>
      <c r="K1506">
        <f>IFERROR(VLOOKUP(J1506,Customers!A:L,12,FALSE),"")</f>
        <v>1323</v>
      </c>
      <c r="L1506">
        <f>IFERROR(VLOOKUP(J1506,Customers!A:M,13,FALSE),"")</f>
        <v>84300</v>
      </c>
      <c r="M1506" t="str">
        <f>IFERROR(VLOOKUP(J1506,Customers!A:H,8,FALSE),"")</f>
        <v>Bridgewater</v>
      </c>
      <c r="N1506">
        <f>IFERROR(VLOOKUP(K1506,Employees!A:F,6,FALSE),"")</f>
        <v>3</v>
      </c>
      <c r="O1506" t="str">
        <f>IFERROR(VLOOKUP(N1506,Offices!A:B,2,FALSE),"")</f>
        <v>NYC</v>
      </c>
      <c r="P1506" s="6">
        <f>IFERROR(VLOOKUP(J1506,Payments!A:C,3,FALSE),"")</f>
        <v>38491</v>
      </c>
      <c r="Q1506">
        <f>IFERROR(VLOOKUP(J1506,Payments!A:D,4,FALSE),"")</f>
        <v>28500.78</v>
      </c>
      <c r="R1506" t="str">
        <f>IFERROR(VLOOKUP(B1506,Products!A:C,3,FALSE),"")</f>
        <v>Motorcycles</v>
      </c>
      <c r="S1506">
        <f>IFERROR(VLOOKUP(B1506,Products!A:G,7,FALSE),"")</f>
        <v>4357</v>
      </c>
      <c r="T1506">
        <f>IFERROR(VLOOKUP(B1506,Products!A:I,9,FALSE),"")</f>
        <v>60.57</v>
      </c>
      <c r="U1506">
        <f t="shared" si="184"/>
        <v>2</v>
      </c>
      <c r="V1506" t="str">
        <f t="shared" si="185"/>
        <v>Yes</v>
      </c>
      <c r="W1506">
        <f t="shared" si="186"/>
        <v>2004</v>
      </c>
      <c r="X1506">
        <f t="shared" si="187"/>
        <v>6</v>
      </c>
      <c r="Y1506">
        <f>IFERROR(VLOOKUP(B1506,Products!A:I,8,FALSE),"")</f>
        <v>24.23</v>
      </c>
      <c r="Z1506">
        <f t="shared" si="188"/>
        <v>1709.18</v>
      </c>
      <c r="AA1506">
        <f t="shared" si="189"/>
        <v>107.47007841518779</v>
      </c>
      <c r="AB1506">
        <f t="shared" si="190"/>
        <v>1</v>
      </c>
      <c r="AC1506">
        <f t="shared" si="191"/>
        <v>885.36000000000013</v>
      </c>
    </row>
    <row r="1507" spans="1:29">
      <c r="A1507">
        <v>10263</v>
      </c>
      <c r="B1507" t="s">
        <v>201</v>
      </c>
      <c r="C1507">
        <v>42</v>
      </c>
      <c r="D1507">
        <v>109.32</v>
      </c>
      <c r="E1507">
        <v>3</v>
      </c>
      <c r="F1507" s="6">
        <f>IFERROR(VLOOKUP(A1507,Orders!A:B,2,FALSE),"")</f>
        <v>38166</v>
      </c>
      <c r="G1507" s="6">
        <f>IFERROR(VLOOKUP(A1507,Orders!A:C,3,FALSE),"")</f>
        <v>38172</v>
      </c>
      <c r="H1507" s="6">
        <f>IFERROR(VLOOKUP(A1507,Orders!A:D,4,FALSE),"")</f>
        <v>38170</v>
      </c>
      <c r="I1507" t="str">
        <f>IFERROR(VLOOKUP(A1507,Orders!A:E,5,FALSE),"")</f>
        <v>Shipped</v>
      </c>
      <c r="J1507">
        <f>IFERROR(VLOOKUP(A1507,Orders!A:G,7,FALSE),"")</f>
        <v>175</v>
      </c>
      <c r="K1507">
        <f>IFERROR(VLOOKUP(J1507,Customers!A:L,12,FALSE),"")</f>
        <v>1323</v>
      </c>
      <c r="L1507">
        <f>IFERROR(VLOOKUP(J1507,Customers!A:M,13,FALSE),"")</f>
        <v>84300</v>
      </c>
      <c r="M1507" t="str">
        <f>IFERROR(VLOOKUP(J1507,Customers!A:H,8,FALSE),"")</f>
        <v>Bridgewater</v>
      </c>
      <c r="N1507">
        <f>IFERROR(VLOOKUP(K1507,Employees!A:F,6,FALSE),"")</f>
        <v>3</v>
      </c>
      <c r="O1507" t="str">
        <f>IFERROR(VLOOKUP(N1507,Offices!A:B,2,FALSE),"")</f>
        <v>NYC</v>
      </c>
      <c r="P1507" s="6">
        <f>IFERROR(VLOOKUP(J1507,Payments!A:C,3,FALSE),"")</f>
        <v>38491</v>
      </c>
      <c r="Q1507">
        <f>IFERROR(VLOOKUP(J1507,Payments!A:D,4,FALSE),"")</f>
        <v>28500.78</v>
      </c>
      <c r="R1507" t="str">
        <f>IFERROR(VLOOKUP(B1507,Products!A:C,3,FALSE),"")</f>
        <v>Motorcycles</v>
      </c>
      <c r="S1507">
        <f>IFERROR(VLOOKUP(B1507,Products!A:G,7,FALSE),"")</f>
        <v>7003</v>
      </c>
      <c r="T1507">
        <f>IFERROR(VLOOKUP(B1507,Products!A:I,9,FALSE),"")</f>
        <v>112.7</v>
      </c>
      <c r="U1507">
        <f t="shared" si="184"/>
        <v>2</v>
      </c>
      <c r="V1507" t="str">
        <f t="shared" si="185"/>
        <v>Yes</v>
      </c>
      <c r="W1507">
        <f t="shared" si="186"/>
        <v>2004</v>
      </c>
      <c r="X1507">
        <f t="shared" si="187"/>
        <v>6</v>
      </c>
      <c r="Y1507">
        <f>IFERROR(VLOOKUP(B1507,Products!A:I,8,FALSE),"")</f>
        <v>60.86</v>
      </c>
      <c r="Z1507">
        <f t="shared" si="188"/>
        <v>4591.4399999999996</v>
      </c>
      <c r="AA1507">
        <f t="shared" si="189"/>
        <v>79.625369700953001</v>
      </c>
      <c r="AB1507">
        <f t="shared" si="190"/>
        <v>1</v>
      </c>
      <c r="AC1507">
        <f t="shared" si="191"/>
        <v>2035.3199999999997</v>
      </c>
    </row>
    <row r="1508" spans="1:29">
      <c r="A1508">
        <v>10263</v>
      </c>
      <c r="B1508" t="s">
        <v>202</v>
      </c>
      <c r="C1508">
        <v>37</v>
      </c>
      <c r="D1508">
        <v>67.03</v>
      </c>
      <c r="E1508">
        <v>7</v>
      </c>
      <c r="F1508" s="6">
        <f>IFERROR(VLOOKUP(A1508,Orders!A:B,2,FALSE),"")</f>
        <v>38166</v>
      </c>
      <c r="G1508" s="6">
        <f>IFERROR(VLOOKUP(A1508,Orders!A:C,3,FALSE),"")</f>
        <v>38172</v>
      </c>
      <c r="H1508" s="6">
        <f>IFERROR(VLOOKUP(A1508,Orders!A:D,4,FALSE),"")</f>
        <v>38170</v>
      </c>
      <c r="I1508" t="str">
        <f>IFERROR(VLOOKUP(A1508,Orders!A:E,5,FALSE),"")</f>
        <v>Shipped</v>
      </c>
      <c r="J1508">
        <f>IFERROR(VLOOKUP(A1508,Orders!A:G,7,FALSE),"")</f>
        <v>175</v>
      </c>
      <c r="K1508">
        <f>IFERROR(VLOOKUP(J1508,Customers!A:L,12,FALSE),"")</f>
        <v>1323</v>
      </c>
      <c r="L1508">
        <f>IFERROR(VLOOKUP(J1508,Customers!A:M,13,FALSE),"")</f>
        <v>84300</v>
      </c>
      <c r="M1508" t="str">
        <f>IFERROR(VLOOKUP(J1508,Customers!A:H,8,FALSE),"")</f>
        <v>Bridgewater</v>
      </c>
      <c r="N1508">
        <f>IFERROR(VLOOKUP(K1508,Employees!A:F,6,FALSE),"")</f>
        <v>3</v>
      </c>
      <c r="O1508" t="str">
        <f>IFERROR(VLOOKUP(N1508,Offices!A:B,2,FALSE),"")</f>
        <v>NYC</v>
      </c>
      <c r="P1508" s="6">
        <f>IFERROR(VLOOKUP(J1508,Payments!A:C,3,FALSE),"")</f>
        <v>38491</v>
      </c>
      <c r="Q1508">
        <f>IFERROR(VLOOKUP(J1508,Payments!A:D,4,FALSE),"")</f>
        <v>28500.78</v>
      </c>
      <c r="R1508" t="str">
        <f>IFERROR(VLOOKUP(B1508,Products!A:C,3,FALSE),"")</f>
        <v>Motorcycles</v>
      </c>
      <c r="S1508">
        <f>IFERROR(VLOOKUP(B1508,Products!A:G,7,FALSE),"")</f>
        <v>15</v>
      </c>
      <c r="T1508">
        <f>IFERROR(VLOOKUP(B1508,Products!A:I,9,FALSE),"")</f>
        <v>76.17</v>
      </c>
      <c r="U1508">
        <f t="shared" si="184"/>
        <v>2</v>
      </c>
      <c r="V1508" t="str">
        <f t="shared" si="185"/>
        <v>Yes</v>
      </c>
      <c r="W1508">
        <f t="shared" si="186"/>
        <v>2004</v>
      </c>
      <c r="X1508">
        <f t="shared" si="187"/>
        <v>6</v>
      </c>
      <c r="Y1508">
        <f>IFERROR(VLOOKUP(B1508,Products!A:I,8,FALSE),"")</f>
        <v>37.32</v>
      </c>
      <c r="Z1508">
        <f t="shared" si="188"/>
        <v>2480.11</v>
      </c>
      <c r="AA1508">
        <f t="shared" si="189"/>
        <v>79.608788853161855</v>
      </c>
      <c r="AB1508">
        <f t="shared" si="190"/>
        <v>1</v>
      </c>
      <c r="AC1508">
        <f t="shared" si="191"/>
        <v>1099.27</v>
      </c>
    </row>
    <row r="1509" spans="1:29">
      <c r="A1509">
        <v>10263</v>
      </c>
      <c r="B1509" t="s">
        <v>186</v>
      </c>
      <c r="C1509">
        <v>24</v>
      </c>
      <c r="D1509">
        <v>59.41</v>
      </c>
      <c r="E1509">
        <v>11</v>
      </c>
      <c r="F1509" s="6">
        <f>IFERROR(VLOOKUP(A1509,Orders!A:B,2,FALSE),"")</f>
        <v>38166</v>
      </c>
      <c r="G1509" s="6">
        <f>IFERROR(VLOOKUP(A1509,Orders!A:C,3,FALSE),"")</f>
        <v>38172</v>
      </c>
      <c r="H1509" s="6">
        <f>IFERROR(VLOOKUP(A1509,Orders!A:D,4,FALSE),"")</f>
        <v>38170</v>
      </c>
      <c r="I1509" t="str">
        <f>IFERROR(VLOOKUP(A1509,Orders!A:E,5,FALSE),"")</f>
        <v>Shipped</v>
      </c>
      <c r="J1509">
        <f>IFERROR(VLOOKUP(A1509,Orders!A:G,7,FALSE),"")</f>
        <v>175</v>
      </c>
      <c r="K1509">
        <f>IFERROR(VLOOKUP(J1509,Customers!A:L,12,FALSE),"")</f>
        <v>1323</v>
      </c>
      <c r="L1509">
        <f>IFERROR(VLOOKUP(J1509,Customers!A:M,13,FALSE),"")</f>
        <v>84300</v>
      </c>
      <c r="M1509" t="str">
        <f>IFERROR(VLOOKUP(J1509,Customers!A:H,8,FALSE),"")</f>
        <v>Bridgewater</v>
      </c>
      <c r="N1509">
        <f>IFERROR(VLOOKUP(K1509,Employees!A:F,6,FALSE),"")</f>
        <v>3</v>
      </c>
      <c r="O1509" t="str">
        <f>IFERROR(VLOOKUP(N1509,Offices!A:B,2,FALSE),"")</f>
        <v>NYC</v>
      </c>
      <c r="P1509" s="6">
        <f>IFERROR(VLOOKUP(J1509,Payments!A:C,3,FALSE),"")</f>
        <v>38491</v>
      </c>
      <c r="Q1509">
        <f>IFERROR(VLOOKUP(J1509,Payments!A:D,4,FALSE),"")</f>
        <v>28500.78</v>
      </c>
      <c r="R1509" t="str">
        <f>IFERROR(VLOOKUP(B1509,Products!A:C,3,FALSE),"")</f>
        <v>Planes</v>
      </c>
      <c r="S1509">
        <f>IFERROR(VLOOKUP(B1509,Products!A:G,7,FALSE),"")</f>
        <v>2756</v>
      </c>
      <c r="T1509">
        <f>IFERROR(VLOOKUP(B1509,Products!A:I,9,FALSE),"")</f>
        <v>72.45</v>
      </c>
      <c r="U1509">
        <f t="shared" si="184"/>
        <v>2</v>
      </c>
      <c r="V1509" t="str">
        <f t="shared" si="185"/>
        <v>Yes</v>
      </c>
      <c r="W1509">
        <f t="shared" si="186"/>
        <v>2004</v>
      </c>
      <c r="X1509">
        <f t="shared" si="187"/>
        <v>6</v>
      </c>
      <c r="Y1509">
        <f>IFERROR(VLOOKUP(B1509,Products!A:I,8,FALSE),"")</f>
        <v>36.229999999999997</v>
      </c>
      <c r="Z1509">
        <f t="shared" si="188"/>
        <v>1425.84</v>
      </c>
      <c r="AA1509">
        <f t="shared" si="189"/>
        <v>63.98012696660227</v>
      </c>
      <c r="AB1509">
        <f t="shared" si="190"/>
        <v>0</v>
      </c>
      <c r="AC1509">
        <f t="shared" si="191"/>
        <v>556.31999999999994</v>
      </c>
    </row>
    <row r="1510" spans="1:29">
      <c r="A1510">
        <v>10263</v>
      </c>
      <c r="B1510" t="s">
        <v>203</v>
      </c>
      <c r="C1510">
        <v>31</v>
      </c>
      <c r="D1510">
        <v>93.9</v>
      </c>
      <c r="E1510">
        <v>8</v>
      </c>
      <c r="F1510" s="6">
        <f>IFERROR(VLOOKUP(A1510,Orders!A:B,2,FALSE),"")</f>
        <v>38166</v>
      </c>
      <c r="G1510" s="6">
        <f>IFERROR(VLOOKUP(A1510,Orders!A:C,3,FALSE),"")</f>
        <v>38172</v>
      </c>
      <c r="H1510" s="6">
        <f>IFERROR(VLOOKUP(A1510,Orders!A:D,4,FALSE),"")</f>
        <v>38170</v>
      </c>
      <c r="I1510" t="str">
        <f>IFERROR(VLOOKUP(A1510,Orders!A:E,5,FALSE),"")</f>
        <v>Shipped</v>
      </c>
      <c r="J1510">
        <f>IFERROR(VLOOKUP(A1510,Orders!A:G,7,FALSE),"")</f>
        <v>175</v>
      </c>
      <c r="K1510">
        <f>IFERROR(VLOOKUP(J1510,Customers!A:L,12,FALSE),"")</f>
        <v>1323</v>
      </c>
      <c r="L1510">
        <f>IFERROR(VLOOKUP(J1510,Customers!A:M,13,FALSE),"")</f>
        <v>84300</v>
      </c>
      <c r="M1510" t="str">
        <f>IFERROR(VLOOKUP(J1510,Customers!A:H,8,FALSE),"")</f>
        <v>Bridgewater</v>
      </c>
      <c r="N1510">
        <f>IFERROR(VLOOKUP(K1510,Employees!A:F,6,FALSE),"")</f>
        <v>3</v>
      </c>
      <c r="O1510" t="str">
        <f>IFERROR(VLOOKUP(N1510,Offices!A:B,2,FALSE),"")</f>
        <v>NYC</v>
      </c>
      <c r="P1510" s="6">
        <f>IFERROR(VLOOKUP(J1510,Payments!A:C,3,FALSE),"")</f>
        <v>38491</v>
      </c>
      <c r="Q1510">
        <f>IFERROR(VLOOKUP(J1510,Payments!A:D,4,FALSE),"")</f>
        <v>28500.78</v>
      </c>
      <c r="R1510" t="str">
        <f>IFERROR(VLOOKUP(B1510,Products!A:C,3,FALSE),"")</f>
        <v>Motorcycles</v>
      </c>
      <c r="S1510">
        <f>IFERROR(VLOOKUP(B1510,Products!A:G,7,FALSE),"")</f>
        <v>178</v>
      </c>
      <c r="T1510">
        <f>IFERROR(VLOOKUP(B1510,Products!A:I,9,FALSE),"")</f>
        <v>99.89</v>
      </c>
      <c r="U1510">
        <f t="shared" si="184"/>
        <v>2</v>
      </c>
      <c r="V1510" t="str">
        <f t="shared" si="185"/>
        <v>Yes</v>
      </c>
      <c r="W1510">
        <f t="shared" si="186"/>
        <v>2004</v>
      </c>
      <c r="X1510">
        <f t="shared" si="187"/>
        <v>6</v>
      </c>
      <c r="Y1510">
        <f>IFERROR(VLOOKUP(B1510,Products!A:I,8,FALSE),"")</f>
        <v>66.92</v>
      </c>
      <c r="Z1510">
        <f t="shared" si="188"/>
        <v>2910.9</v>
      </c>
      <c r="AA1510">
        <f t="shared" si="189"/>
        <v>40.316796174536769</v>
      </c>
      <c r="AB1510">
        <f t="shared" si="190"/>
        <v>0</v>
      </c>
      <c r="AC1510">
        <f t="shared" si="191"/>
        <v>836.38000000000011</v>
      </c>
    </row>
    <row r="1511" spans="1:29">
      <c r="A1511">
        <v>10263</v>
      </c>
      <c r="B1511" t="s">
        <v>192</v>
      </c>
      <c r="C1511">
        <v>47</v>
      </c>
      <c r="D1511">
        <v>117.46</v>
      </c>
      <c r="E1511">
        <v>9</v>
      </c>
      <c r="F1511" s="6">
        <f>IFERROR(VLOOKUP(A1511,Orders!A:B,2,FALSE),"")</f>
        <v>38166</v>
      </c>
      <c r="G1511" s="6">
        <f>IFERROR(VLOOKUP(A1511,Orders!A:C,3,FALSE),"")</f>
        <v>38172</v>
      </c>
      <c r="H1511" s="6">
        <f>IFERROR(VLOOKUP(A1511,Orders!A:D,4,FALSE),"")</f>
        <v>38170</v>
      </c>
      <c r="I1511" t="str">
        <f>IFERROR(VLOOKUP(A1511,Orders!A:E,5,FALSE),"")</f>
        <v>Shipped</v>
      </c>
      <c r="J1511">
        <f>IFERROR(VLOOKUP(A1511,Orders!A:G,7,FALSE),"")</f>
        <v>175</v>
      </c>
      <c r="K1511">
        <f>IFERROR(VLOOKUP(J1511,Customers!A:L,12,FALSE),"")</f>
        <v>1323</v>
      </c>
      <c r="L1511">
        <f>IFERROR(VLOOKUP(J1511,Customers!A:M,13,FALSE),"")</f>
        <v>84300</v>
      </c>
      <c r="M1511" t="str">
        <f>IFERROR(VLOOKUP(J1511,Customers!A:H,8,FALSE),"")</f>
        <v>Bridgewater</v>
      </c>
      <c r="N1511">
        <f>IFERROR(VLOOKUP(K1511,Employees!A:F,6,FALSE),"")</f>
        <v>3</v>
      </c>
      <c r="O1511" t="str">
        <f>IFERROR(VLOOKUP(N1511,Offices!A:B,2,FALSE),"")</f>
        <v>NYC</v>
      </c>
      <c r="P1511" s="6">
        <f>IFERROR(VLOOKUP(J1511,Payments!A:C,3,FALSE),"")</f>
        <v>38491</v>
      </c>
      <c r="Q1511">
        <f>IFERROR(VLOOKUP(J1511,Payments!A:D,4,FALSE),"")</f>
        <v>28500.78</v>
      </c>
      <c r="R1511" t="str">
        <f>IFERROR(VLOOKUP(B1511,Products!A:C,3,FALSE),"")</f>
        <v>Planes</v>
      </c>
      <c r="S1511">
        <f>IFERROR(VLOOKUP(B1511,Products!A:G,7,FALSE),"")</f>
        <v>7106</v>
      </c>
      <c r="T1511">
        <f>IFERROR(VLOOKUP(B1511,Products!A:I,9,FALSE),"")</f>
        <v>118.65</v>
      </c>
      <c r="U1511">
        <f t="shared" si="184"/>
        <v>2</v>
      </c>
      <c r="V1511" t="str">
        <f t="shared" si="185"/>
        <v>Yes</v>
      </c>
      <c r="W1511">
        <f t="shared" si="186"/>
        <v>2004</v>
      </c>
      <c r="X1511">
        <f t="shared" si="187"/>
        <v>6</v>
      </c>
      <c r="Y1511">
        <f>IFERROR(VLOOKUP(B1511,Products!A:I,8,FALSE),"")</f>
        <v>59.33</v>
      </c>
      <c r="Z1511">
        <f t="shared" si="188"/>
        <v>5520.62</v>
      </c>
      <c r="AA1511">
        <f t="shared" si="189"/>
        <v>97.977414461486603</v>
      </c>
      <c r="AB1511">
        <f t="shared" si="190"/>
        <v>1</v>
      </c>
      <c r="AC1511">
        <f t="shared" si="191"/>
        <v>2732.1099999999997</v>
      </c>
    </row>
    <row r="1512" spans="1:29">
      <c r="A1512">
        <v>10264</v>
      </c>
      <c r="B1512" t="s">
        <v>211</v>
      </c>
      <c r="C1512">
        <v>48</v>
      </c>
      <c r="D1512">
        <v>58.44</v>
      </c>
      <c r="E1512">
        <v>3</v>
      </c>
      <c r="F1512" s="6">
        <f>IFERROR(VLOOKUP(A1512,Orders!A:B,2,FALSE),"")</f>
        <v>38168</v>
      </c>
      <c r="G1512" s="6">
        <f>IFERROR(VLOOKUP(A1512,Orders!A:C,3,FALSE),"")</f>
        <v>38174</v>
      </c>
      <c r="H1512" s="6">
        <f>IFERROR(VLOOKUP(A1512,Orders!A:D,4,FALSE),"")</f>
        <v>38169</v>
      </c>
      <c r="I1512" t="str">
        <f>IFERROR(VLOOKUP(A1512,Orders!A:E,5,FALSE),"")</f>
        <v>Shipped</v>
      </c>
      <c r="J1512">
        <f>IFERROR(VLOOKUP(A1512,Orders!A:G,7,FALSE),"")</f>
        <v>362</v>
      </c>
      <c r="K1512">
        <f>IFERROR(VLOOKUP(J1512,Customers!A:L,12,FALSE),"")</f>
        <v>1216</v>
      </c>
      <c r="L1512">
        <f>IFERROR(VLOOKUP(J1512,Customers!A:M,13,FALSE),"")</f>
        <v>41900</v>
      </c>
      <c r="M1512" t="str">
        <f>IFERROR(VLOOKUP(J1512,Customers!A:H,8,FALSE),"")</f>
        <v>Boston</v>
      </c>
      <c r="N1512">
        <f>IFERROR(VLOOKUP(K1512,Employees!A:F,6,FALSE),"")</f>
        <v>2</v>
      </c>
      <c r="O1512" t="str">
        <f>IFERROR(VLOOKUP(N1512,Offices!A:B,2,FALSE),"")</f>
        <v>Boston</v>
      </c>
      <c r="P1512" s="6">
        <f>IFERROR(VLOOKUP(J1512,Payments!A:C,3,FALSE),"")</f>
        <v>38179</v>
      </c>
      <c r="Q1512">
        <f>IFERROR(VLOOKUP(J1512,Payments!A:D,4,FALSE),"")</f>
        <v>18473.71</v>
      </c>
      <c r="R1512" t="str">
        <f>IFERROR(VLOOKUP(B1512,Products!A:C,3,FALSE),"")</f>
        <v>Motorcycles</v>
      </c>
      <c r="S1512">
        <f>IFERROR(VLOOKUP(B1512,Products!A:G,7,FALSE),"")</f>
        <v>7689</v>
      </c>
      <c r="T1512">
        <f>IFERROR(VLOOKUP(B1512,Products!A:I,9,FALSE),"")</f>
        <v>62.17</v>
      </c>
      <c r="U1512">
        <f t="shared" si="184"/>
        <v>5</v>
      </c>
      <c r="V1512" t="str">
        <f t="shared" si="185"/>
        <v>Yes</v>
      </c>
      <c r="W1512">
        <f t="shared" si="186"/>
        <v>2004</v>
      </c>
      <c r="X1512">
        <f t="shared" si="187"/>
        <v>6</v>
      </c>
      <c r="Y1512">
        <f>IFERROR(VLOOKUP(B1512,Products!A:I,8,FALSE),"")</f>
        <v>32.950000000000003</v>
      </c>
      <c r="Z1512">
        <f t="shared" si="188"/>
        <v>2805.12</v>
      </c>
      <c r="AA1512">
        <f t="shared" si="189"/>
        <v>77.359635811836085</v>
      </c>
      <c r="AB1512">
        <f t="shared" si="190"/>
        <v>1</v>
      </c>
      <c r="AC1512">
        <f t="shared" si="191"/>
        <v>1223.5199999999998</v>
      </c>
    </row>
    <row r="1513" spans="1:29">
      <c r="A1513">
        <v>10264</v>
      </c>
      <c r="B1513" t="s">
        <v>212</v>
      </c>
      <c r="C1513">
        <v>20</v>
      </c>
      <c r="D1513">
        <v>124.99</v>
      </c>
      <c r="E1513">
        <v>2</v>
      </c>
      <c r="F1513" s="6">
        <f>IFERROR(VLOOKUP(A1513,Orders!A:B,2,FALSE),"")</f>
        <v>38168</v>
      </c>
      <c r="G1513" s="6">
        <f>IFERROR(VLOOKUP(A1513,Orders!A:C,3,FALSE),"")</f>
        <v>38174</v>
      </c>
      <c r="H1513" s="6">
        <f>IFERROR(VLOOKUP(A1513,Orders!A:D,4,FALSE),"")</f>
        <v>38169</v>
      </c>
      <c r="I1513" t="str">
        <f>IFERROR(VLOOKUP(A1513,Orders!A:E,5,FALSE),"")</f>
        <v>Shipped</v>
      </c>
      <c r="J1513">
        <f>IFERROR(VLOOKUP(A1513,Orders!A:G,7,FALSE),"")</f>
        <v>362</v>
      </c>
      <c r="K1513">
        <f>IFERROR(VLOOKUP(J1513,Customers!A:L,12,FALSE),"")</f>
        <v>1216</v>
      </c>
      <c r="L1513">
        <f>IFERROR(VLOOKUP(J1513,Customers!A:M,13,FALSE),"")</f>
        <v>41900</v>
      </c>
      <c r="M1513" t="str">
        <f>IFERROR(VLOOKUP(J1513,Customers!A:H,8,FALSE),"")</f>
        <v>Boston</v>
      </c>
      <c r="N1513">
        <f>IFERROR(VLOOKUP(K1513,Employees!A:F,6,FALSE),"")</f>
        <v>2</v>
      </c>
      <c r="O1513" t="str">
        <f>IFERROR(VLOOKUP(N1513,Offices!A:B,2,FALSE),"")</f>
        <v>Boston</v>
      </c>
      <c r="P1513" s="6">
        <f>IFERROR(VLOOKUP(J1513,Payments!A:C,3,FALSE),"")</f>
        <v>38179</v>
      </c>
      <c r="Q1513">
        <f>IFERROR(VLOOKUP(J1513,Payments!A:D,4,FALSE),"")</f>
        <v>18473.71</v>
      </c>
      <c r="R1513" t="str">
        <f>IFERROR(VLOOKUP(B1513,Products!A:C,3,FALSE),"")</f>
        <v>Classic Cars</v>
      </c>
      <c r="S1513">
        <f>IFERROR(VLOOKUP(B1513,Products!A:G,7,FALSE),"")</f>
        <v>1249</v>
      </c>
      <c r="T1513">
        <f>IFERROR(VLOOKUP(B1513,Products!A:I,9,FALSE),"")</f>
        <v>148.80000000000001</v>
      </c>
      <c r="U1513">
        <f t="shared" si="184"/>
        <v>5</v>
      </c>
      <c r="V1513" t="str">
        <f t="shared" si="185"/>
        <v>Yes</v>
      </c>
      <c r="W1513">
        <f t="shared" si="186"/>
        <v>2004</v>
      </c>
      <c r="X1513">
        <f t="shared" si="187"/>
        <v>6</v>
      </c>
      <c r="Y1513">
        <f>IFERROR(VLOOKUP(B1513,Products!A:I,8,FALSE),"")</f>
        <v>69.930000000000007</v>
      </c>
      <c r="Z1513">
        <f t="shared" si="188"/>
        <v>2499.7999999999997</v>
      </c>
      <c r="AA1513">
        <f t="shared" si="189"/>
        <v>78.7358787358787</v>
      </c>
      <c r="AB1513">
        <f t="shared" si="190"/>
        <v>1</v>
      </c>
      <c r="AC1513">
        <f t="shared" si="191"/>
        <v>1101.1999999999998</v>
      </c>
    </row>
    <row r="1514" spans="1:29">
      <c r="A1514">
        <v>10264</v>
      </c>
      <c r="B1514" t="s">
        <v>213</v>
      </c>
      <c r="C1514">
        <v>37</v>
      </c>
      <c r="D1514">
        <v>61.64</v>
      </c>
      <c r="E1514">
        <v>6</v>
      </c>
      <c r="F1514" s="6">
        <f>IFERROR(VLOOKUP(A1514,Orders!A:B,2,FALSE),"")</f>
        <v>38168</v>
      </c>
      <c r="G1514" s="6">
        <f>IFERROR(VLOOKUP(A1514,Orders!A:C,3,FALSE),"")</f>
        <v>38174</v>
      </c>
      <c r="H1514" s="6">
        <f>IFERROR(VLOOKUP(A1514,Orders!A:D,4,FALSE),"")</f>
        <v>38169</v>
      </c>
      <c r="I1514" t="str">
        <f>IFERROR(VLOOKUP(A1514,Orders!A:E,5,FALSE),"")</f>
        <v>Shipped</v>
      </c>
      <c r="J1514">
        <f>IFERROR(VLOOKUP(A1514,Orders!A:G,7,FALSE),"")</f>
        <v>362</v>
      </c>
      <c r="K1514">
        <f>IFERROR(VLOOKUP(J1514,Customers!A:L,12,FALSE),"")</f>
        <v>1216</v>
      </c>
      <c r="L1514">
        <f>IFERROR(VLOOKUP(J1514,Customers!A:M,13,FALSE),"")</f>
        <v>41900</v>
      </c>
      <c r="M1514" t="str">
        <f>IFERROR(VLOOKUP(J1514,Customers!A:H,8,FALSE),"")</f>
        <v>Boston</v>
      </c>
      <c r="N1514">
        <f>IFERROR(VLOOKUP(K1514,Employees!A:F,6,FALSE),"")</f>
        <v>2</v>
      </c>
      <c r="O1514" t="str">
        <f>IFERROR(VLOOKUP(N1514,Offices!A:B,2,FALSE),"")</f>
        <v>Boston</v>
      </c>
      <c r="P1514" s="6">
        <f>IFERROR(VLOOKUP(J1514,Payments!A:C,3,FALSE),"")</f>
        <v>38179</v>
      </c>
      <c r="Q1514">
        <f>IFERROR(VLOOKUP(J1514,Payments!A:D,4,FALSE),"")</f>
        <v>18473.71</v>
      </c>
      <c r="R1514" t="str">
        <f>IFERROR(VLOOKUP(B1514,Products!A:C,3,FALSE),"")</f>
        <v>Motorcycles</v>
      </c>
      <c r="S1514">
        <f>IFERROR(VLOOKUP(B1514,Products!A:G,7,FALSE),"")</f>
        <v>6840</v>
      </c>
      <c r="T1514">
        <f>IFERROR(VLOOKUP(B1514,Products!A:I,9,FALSE),"")</f>
        <v>69.260000000000005</v>
      </c>
      <c r="U1514">
        <f t="shared" si="184"/>
        <v>5</v>
      </c>
      <c r="V1514" t="str">
        <f t="shared" si="185"/>
        <v>Yes</v>
      </c>
      <c r="W1514">
        <f t="shared" si="186"/>
        <v>2004</v>
      </c>
      <c r="X1514">
        <f t="shared" si="187"/>
        <v>6</v>
      </c>
      <c r="Y1514">
        <f>IFERROR(VLOOKUP(B1514,Products!A:I,8,FALSE),"")</f>
        <v>47.1</v>
      </c>
      <c r="Z1514">
        <f t="shared" si="188"/>
        <v>2280.6799999999998</v>
      </c>
      <c r="AA1514">
        <f t="shared" si="189"/>
        <v>30.87048832271762</v>
      </c>
      <c r="AB1514">
        <f t="shared" si="190"/>
        <v>0</v>
      </c>
      <c r="AC1514">
        <f t="shared" si="191"/>
        <v>537.98</v>
      </c>
    </row>
    <row r="1515" spans="1:29">
      <c r="A1515">
        <v>10264</v>
      </c>
      <c r="B1515" t="s">
        <v>216</v>
      </c>
      <c r="C1515">
        <v>47</v>
      </c>
      <c r="D1515">
        <v>75.180000000000007</v>
      </c>
      <c r="E1515">
        <v>1</v>
      </c>
      <c r="F1515" s="6">
        <f>IFERROR(VLOOKUP(A1515,Orders!A:B,2,FALSE),"")</f>
        <v>38168</v>
      </c>
      <c r="G1515" s="6">
        <f>IFERROR(VLOOKUP(A1515,Orders!A:C,3,FALSE),"")</f>
        <v>38174</v>
      </c>
      <c r="H1515" s="6">
        <f>IFERROR(VLOOKUP(A1515,Orders!A:D,4,FALSE),"")</f>
        <v>38169</v>
      </c>
      <c r="I1515" t="str">
        <f>IFERROR(VLOOKUP(A1515,Orders!A:E,5,FALSE),"")</f>
        <v>Shipped</v>
      </c>
      <c r="J1515">
        <f>IFERROR(VLOOKUP(A1515,Orders!A:G,7,FALSE),"")</f>
        <v>362</v>
      </c>
      <c r="K1515">
        <f>IFERROR(VLOOKUP(J1515,Customers!A:L,12,FALSE),"")</f>
        <v>1216</v>
      </c>
      <c r="L1515">
        <f>IFERROR(VLOOKUP(J1515,Customers!A:M,13,FALSE),"")</f>
        <v>41900</v>
      </c>
      <c r="M1515" t="str">
        <f>IFERROR(VLOOKUP(J1515,Customers!A:H,8,FALSE),"")</f>
        <v>Boston</v>
      </c>
      <c r="N1515">
        <f>IFERROR(VLOOKUP(K1515,Employees!A:F,6,FALSE),"")</f>
        <v>2</v>
      </c>
      <c r="O1515" t="str">
        <f>IFERROR(VLOOKUP(N1515,Offices!A:B,2,FALSE),"")</f>
        <v>Boston</v>
      </c>
      <c r="P1515" s="6">
        <f>IFERROR(VLOOKUP(J1515,Payments!A:C,3,FALSE),"")</f>
        <v>38179</v>
      </c>
      <c r="Q1515">
        <f>IFERROR(VLOOKUP(J1515,Payments!A:D,4,FALSE),"")</f>
        <v>18473.71</v>
      </c>
      <c r="R1515" t="str">
        <f>IFERROR(VLOOKUP(B1515,Products!A:C,3,FALSE),"")</f>
        <v>Classic Cars</v>
      </c>
      <c r="S1515">
        <f>IFERROR(VLOOKUP(B1515,Products!A:G,7,FALSE),"")</f>
        <v>7869</v>
      </c>
      <c r="T1515">
        <f>IFERROR(VLOOKUP(B1515,Products!A:I,9,FALSE),"")</f>
        <v>80.84</v>
      </c>
      <c r="U1515">
        <f t="shared" si="184"/>
        <v>5</v>
      </c>
      <c r="V1515" t="str">
        <f t="shared" si="185"/>
        <v>Yes</v>
      </c>
      <c r="W1515">
        <f t="shared" si="186"/>
        <v>2004</v>
      </c>
      <c r="X1515">
        <f t="shared" si="187"/>
        <v>6</v>
      </c>
      <c r="Y1515">
        <f>IFERROR(VLOOKUP(B1515,Products!A:I,8,FALSE),"")</f>
        <v>32.33</v>
      </c>
      <c r="Z1515">
        <f t="shared" si="188"/>
        <v>3533.4600000000005</v>
      </c>
      <c r="AA1515">
        <f t="shared" si="189"/>
        <v>132.53943705536656</v>
      </c>
      <c r="AB1515">
        <f t="shared" si="190"/>
        <v>1</v>
      </c>
      <c r="AC1515">
        <f t="shared" si="191"/>
        <v>2013.9500000000005</v>
      </c>
    </row>
    <row r="1516" spans="1:29">
      <c r="A1516">
        <v>10264</v>
      </c>
      <c r="B1516" t="s">
        <v>217</v>
      </c>
      <c r="C1516">
        <v>20</v>
      </c>
      <c r="D1516">
        <v>39.020000000000003</v>
      </c>
      <c r="E1516">
        <v>4</v>
      </c>
      <c r="F1516" s="6">
        <f>IFERROR(VLOOKUP(A1516,Orders!A:B,2,FALSE),"")</f>
        <v>38168</v>
      </c>
      <c r="G1516" s="6">
        <f>IFERROR(VLOOKUP(A1516,Orders!A:C,3,FALSE),"")</f>
        <v>38174</v>
      </c>
      <c r="H1516" s="6">
        <f>IFERROR(VLOOKUP(A1516,Orders!A:D,4,FALSE),"")</f>
        <v>38169</v>
      </c>
      <c r="I1516" t="str">
        <f>IFERROR(VLOOKUP(A1516,Orders!A:E,5,FALSE),"")</f>
        <v>Shipped</v>
      </c>
      <c r="J1516">
        <f>IFERROR(VLOOKUP(A1516,Orders!A:G,7,FALSE),"")</f>
        <v>362</v>
      </c>
      <c r="K1516">
        <f>IFERROR(VLOOKUP(J1516,Customers!A:L,12,FALSE),"")</f>
        <v>1216</v>
      </c>
      <c r="L1516">
        <f>IFERROR(VLOOKUP(J1516,Customers!A:M,13,FALSE),"")</f>
        <v>41900</v>
      </c>
      <c r="M1516" t="str">
        <f>IFERROR(VLOOKUP(J1516,Customers!A:H,8,FALSE),"")</f>
        <v>Boston</v>
      </c>
      <c r="N1516">
        <f>IFERROR(VLOOKUP(K1516,Employees!A:F,6,FALSE),"")</f>
        <v>2</v>
      </c>
      <c r="O1516" t="str">
        <f>IFERROR(VLOOKUP(N1516,Offices!A:B,2,FALSE),"")</f>
        <v>Boston</v>
      </c>
      <c r="P1516" s="6">
        <f>IFERROR(VLOOKUP(J1516,Payments!A:C,3,FALSE),"")</f>
        <v>38179</v>
      </c>
      <c r="Q1516">
        <f>IFERROR(VLOOKUP(J1516,Payments!A:D,4,FALSE),"")</f>
        <v>18473.71</v>
      </c>
      <c r="R1516" t="str">
        <f>IFERROR(VLOOKUP(B1516,Products!A:C,3,FALSE),"")</f>
        <v>Motorcycles</v>
      </c>
      <c r="S1516">
        <f>IFERROR(VLOOKUP(B1516,Products!A:G,7,FALSE),"")</f>
        <v>9241</v>
      </c>
      <c r="T1516">
        <f>IFERROR(VLOOKUP(B1516,Products!A:I,9,FALSE),"")</f>
        <v>40.229999999999997</v>
      </c>
      <c r="U1516">
        <f t="shared" si="184"/>
        <v>5</v>
      </c>
      <c r="V1516" t="str">
        <f t="shared" si="185"/>
        <v>Yes</v>
      </c>
      <c r="W1516">
        <f t="shared" si="186"/>
        <v>2004</v>
      </c>
      <c r="X1516">
        <f t="shared" si="187"/>
        <v>6</v>
      </c>
      <c r="Y1516">
        <f>IFERROR(VLOOKUP(B1516,Products!A:I,8,FALSE),"")</f>
        <v>24.14</v>
      </c>
      <c r="Z1516">
        <f t="shared" si="188"/>
        <v>780.40000000000009</v>
      </c>
      <c r="AA1516">
        <f t="shared" si="189"/>
        <v>61.640430820215421</v>
      </c>
      <c r="AB1516">
        <f t="shared" si="190"/>
        <v>0</v>
      </c>
      <c r="AC1516">
        <f t="shared" si="191"/>
        <v>297.60000000000002</v>
      </c>
    </row>
    <row r="1517" spans="1:29">
      <c r="A1517">
        <v>10264</v>
      </c>
      <c r="B1517" t="s">
        <v>218</v>
      </c>
      <c r="C1517">
        <v>34</v>
      </c>
      <c r="D1517">
        <v>100.01</v>
      </c>
      <c r="E1517">
        <v>7</v>
      </c>
      <c r="F1517" s="6">
        <f>IFERROR(VLOOKUP(A1517,Orders!A:B,2,FALSE),"")</f>
        <v>38168</v>
      </c>
      <c r="G1517" s="6">
        <f>IFERROR(VLOOKUP(A1517,Orders!A:C,3,FALSE),"")</f>
        <v>38174</v>
      </c>
      <c r="H1517" s="6">
        <f>IFERROR(VLOOKUP(A1517,Orders!A:D,4,FALSE),"")</f>
        <v>38169</v>
      </c>
      <c r="I1517" t="str">
        <f>IFERROR(VLOOKUP(A1517,Orders!A:E,5,FALSE),"")</f>
        <v>Shipped</v>
      </c>
      <c r="J1517">
        <f>IFERROR(VLOOKUP(A1517,Orders!A:G,7,FALSE),"")</f>
        <v>362</v>
      </c>
      <c r="K1517">
        <f>IFERROR(VLOOKUP(J1517,Customers!A:L,12,FALSE),"")</f>
        <v>1216</v>
      </c>
      <c r="L1517">
        <f>IFERROR(VLOOKUP(J1517,Customers!A:M,13,FALSE),"")</f>
        <v>41900</v>
      </c>
      <c r="M1517" t="str">
        <f>IFERROR(VLOOKUP(J1517,Customers!A:H,8,FALSE),"")</f>
        <v>Boston</v>
      </c>
      <c r="N1517">
        <f>IFERROR(VLOOKUP(K1517,Employees!A:F,6,FALSE),"")</f>
        <v>2</v>
      </c>
      <c r="O1517" t="str">
        <f>IFERROR(VLOOKUP(N1517,Offices!A:B,2,FALSE),"")</f>
        <v>Boston</v>
      </c>
      <c r="P1517" s="6">
        <f>IFERROR(VLOOKUP(J1517,Payments!A:C,3,FALSE),"")</f>
        <v>38179</v>
      </c>
      <c r="Q1517">
        <f>IFERROR(VLOOKUP(J1517,Payments!A:D,4,FALSE),"")</f>
        <v>18473.71</v>
      </c>
      <c r="R1517" t="str">
        <f>IFERROR(VLOOKUP(B1517,Products!A:C,3,FALSE),"")</f>
        <v>Motorcycles</v>
      </c>
      <c r="S1517">
        <f>IFERROR(VLOOKUP(B1517,Products!A:G,7,FALSE),"")</f>
        <v>3341</v>
      </c>
      <c r="T1517">
        <f>IFERROR(VLOOKUP(B1517,Products!A:I,9,FALSE),"")</f>
        <v>102.05</v>
      </c>
      <c r="U1517">
        <f t="shared" si="184"/>
        <v>5</v>
      </c>
      <c r="V1517" t="str">
        <f t="shared" si="185"/>
        <v>Yes</v>
      </c>
      <c r="W1517">
        <f t="shared" si="186"/>
        <v>2004</v>
      </c>
      <c r="X1517">
        <f t="shared" si="187"/>
        <v>6</v>
      </c>
      <c r="Y1517">
        <f>IFERROR(VLOOKUP(B1517,Products!A:I,8,FALSE),"")</f>
        <v>56.13</v>
      </c>
      <c r="Z1517">
        <f t="shared" si="188"/>
        <v>3400.34</v>
      </c>
      <c r="AA1517">
        <f t="shared" si="189"/>
        <v>78.175663637983249</v>
      </c>
      <c r="AB1517">
        <f t="shared" si="190"/>
        <v>1</v>
      </c>
      <c r="AC1517">
        <f t="shared" si="191"/>
        <v>1491.92</v>
      </c>
    </row>
    <row r="1518" spans="1:29">
      <c r="A1518">
        <v>10264</v>
      </c>
      <c r="B1518" t="s">
        <v>219</v>
      </c>
      <c r="C1518">
        <v>47</v>
      </c>
      <c r="D1518">
        <v>67.53</v>
      </c>
      <c r="E1518">
        <v>5</v>
      </c>
      <c r="F1518" s="6">
        <f>IFERROR(VLOOKUP(A1518,Orders!A:B,2,FALSE),"")</f>
        <v>38168</v>
      </c>
      <c r="G1518" s="6">
        <f>IFERROR(VLOOKUP(A1518,Orders!A:C,3,FALSE),"")</f>
        <v>38174</v>
      </c>
      <c r="H1518" s="6">
        <f>IFERROR(VLOOKUP(A1518,Orders!A:D,4,FALSE),"")</f>
        <v>38169</v>
      </c>
      <c r="I1518" t="str">
        <f>IFERROR(VLOOKUP(A1518,Orders!A:E,5,FALSE),"")</f>
        <v>Shipped</v>
      </c>
      <c r="J1518">
        <f>IFERROR(VLOOKUP(A1518,Orders!A:G,7,FALSE),"")</f>
        <v>362</v>
      </c>
      <c r="K1518">
        <f>IFERROR(VLOOKUP(J1518,Customers!A:L,12,FALSE),"")</f>
        <v>1216</v>
      </c>
      <c r="L1518">
        <f>IFERROR(VLOOKUP(J1518,Customers!A:M,13,FALSE),"")</f>
        <v>41900</v>
      </c>
      <c r="M1518" t="str">
        <f>IFERROR(VLOOKUP(J1518,Customers!A:H,8,FALSE),"")</f>
        <v>Boston</v>
      </c>
      <c r="N1518">
        <f>IFERROR(VLOOKUP(K1518,Employees!A:F,6,FALSE),"")</f>
        <v>2</v>
      </c>
      <c r="O1518" t="str">
        <f>IFERROR(VLOOKUP(N1518,Offices!A:B,2,FALSE),"")</f>
        <v>Boston</v>
      </c>
      <c r="P1518" s="6">
        <f>IFERROR(VLOOKUP(J1518,Payments!A:C,3,FALSE),"")</f>
        <v>38179</v>
      </c>
      <c r="Q1518">
        <f>IFERROR(VLOOKUP(J1518,Payments!A:D,4,FALSE),"")</f>
        <v>18473.71</v>
      </c>
      <c r="R1518" t="str">
        <f>IFERROR(VLOOKUP(B1518,Products!A:C,3,FALSE),"")</f>
        <v>Motorcycles</v>
      </c>
      <c r="S1518">
        <f>IFERROR(VLOOKUP(B1518,Products!A:G,7,FALSE),"")</f>
        <v>600</v>
      </c>
      <c r="T1518">
        <f>IFERROR(VLOOKUP(B1518,Products!A:I,9,FALSE),"")</f>
        <v>81.36</v>
      </c>
      <c r="U1518">
        <f t="shared" si="184"/>
        <v>5</v>
      </c>
      <c r="V1518" t="str">
        <f t="shared" si="185"/>
        <v>Yes</v>
      </c>
      <c r="W1518">
        <f t="shared" si="186"/>
        <v>2004</v>
      </c>
      <c r="X1518">
        <f t="shared" si="187"/>
        <v>6</v>
      </c>
      <c r="Y1518">
        <f>IFERROR(VLOOKUP(B1518,Products!A:I,8,FALSE),"")</f>
        <v>34.17</v>
      </c>
      <c r="Z1518">
        <f t="shared" si="188"/>
        <v>3173.91</v>
      </c>
      <c r="AA1518">
        <f t="shared" si="189"/>
        <v>97.629499561018434</v>
      </c>
      <c r="AB1518">
        <f t="shared" si="190"/>
        <v>1</v>
      </c>
      <c r="AC1518">
        <f t="shared" si="191"/>
        <v>1567.92</v>
      </c>
    </row>
    <row r="1519" spans="1:29">
      <c r="A1519">
        <v>10265</v>
      </c>
      <c r="B1519" t="s">
        <v>209</v>
      </c>
      <c r="C1519">
        <v>45</v>
      </c>
      <c r="D1519">
        <v>74.78</v>
      </c>
      <c r="E1519">
        <v>2</v>
      </c>
      <c r="F1519" s="6">
        <f>IFERROR(VLOOKUP(A1519,Orders!A:B,2,FALSE),"")</f>
        <v>38170</v>
      </c>
      <c r="G1519" s="6">
        <f>IFERROR(VLOOKUP(A1519,Orders!A:C,3,FALSE),"")</f>
        <v>38177</v>
      </c>
      <c r="H1519" s="6">
        <f>IFERROR(VLOOKUP(A1519,Orders!A:D,4,FALSE),"")</f>
        <v>38175</v>
      </c>
      <c r="I1519" t="str">
        <f>IFERROR(VLOOKUP(A1519,Orders!A:E,5,FALSE),"")</f>
        <v>Shipped</v>
      </c>
      <c r="J1519">
        <f>IFERROR(VLOOKUP(A1519,Orders!A:G,7,FALSE),"")</f>
        <v>471</v>
      </c>
      <c r="K1519">
        <f>IFERROR(VLOOKUP(J1519,Customers!A:L,12,FALSE),"")</f>
        <v>1611</v>
      </c>
      <c r="L1519">
        <f>IFERROR(VLOOKUP(J1519,Customers!A:M,13,FALSE),"")</f>
        <v>60300</v>
      </c>
      <c r="M1519" t="str">
        <f>IFERROR(VLOOKUP(J1519,Customers!A:H,8,FALSE),"")</f>
        <v>Glen Waverly</v>
      </c>
      <c r="N1519">
        <f>IFERROR(VLOOKUP(K1519,Employees!A:F,6,FALSE),"")</f>
        <v>6</v>
      </c>
      <c r="O1519" t="str">
        <f>IFERROR(VLOOKUP(N1519,Offices!A:B,2,FALSE),"")</f>
        <v>Sydney</v>
      </c>
      <c r="P1519" s="6">
        <f>IFERROR(VLOOKUP(J1519,Payments!A:C,3,FALSE),"")</f>
        <v>38196</v>
      </c>
      <c r="Q1519">
        <f>IFERROR(VLOOKUP(J1519,Payments!A:D,4,FALSE),"")</f>
        <v>9415.1299999999992</v>
      </c>
      <c r="R1519" t="str">
        <f>IFERROR(VLOOKUP(B1519,Products!A:C,3,FALSE),"")</f>
        <v>Classic Cars</v>
      </c>
      <c r="S1519">
        <f>IFERROR(VLOOKUP(B1519,Products!A:G,7,FALSE),"")</f>
        <v>1917</v>
      </c>
      <c r="T1519">
        <f>IFERROR(VLOOKUP(B1519,Products!A:I,9,FALSE),"")</f>
        <v>80.41</v>
      </c>
      <c r="U1519">
        <f t="shared" si="184"/>
        <v>2</v>
      </c>
      <c r="V1519" t="str">
        <f t="shared" si="185"/>
        <v>Yes</v>
      </c>
      <c r="W1519">
        <f t="shared" si="186"/>
        <v>2004</v>
      </c>
      <c r="X1519">
        <f t="shared" si="187"/>
        <v>7</v>
      </c>
      <c r="Y1519">
        <f>IFERROR(VLOOKUP(B1519,Products!A:I,8,FALSE),"")</f>
        <v>49.05</v>
      </c>
      <c r="Z1519">
        <f t="shared" si="188"/>
        <v>3365.1</v>
      </c>
      <c r="AA1519">
        <f t="shared" si="189"/>
        <v>52.456676860346597</v>
      </c>
      <c r="AB1519">
        <f t="shared" si="190"/>
        <v>0</v>
      </c>
      <c r="AC1519">
        <f t="shared" si="191"/>
        <v>1157.8500000000001</v>
      </c>
    </row>
    <row r="1520" spans="1:29">
      <c r="A1520">
        <v>10265</v>
      </c>
      <c r="B1520" t="s">
        <v>210</v>
      </c>
      <c r="C1520">
        <v>49</v>
      </c>
      <c r="D1520">
        <v>123.47</v>
      </c>
      <c r="E1520">
        <v>1</v>
      </c>
      <c r="F1520" s="6">
        <f>IFERROR(VLOOKUP(A1520,Orders!A:B,2,FALSE),"")</f>
        <v>38170</v>
      </c>
      <c r="G1520" s="6">
        <f>IFERROR(VLOOKUP(A1520,Orders!A:C,3,FALSE),"")</f>
        <v>38177</v>
      </c>
      <c r="H1520" s="6">
        <f>IFERROR(VLOOKUP(A1520,Orders!A:D,4,FALSE),"")</f>
        <v>38175</v>
      </c>
      <c r="I1520" t="str">
        <f>IFERROR(VLOOKUP(A1520,Orders!A:E,5,FALSE),"")</f>
        <v>Shipped</v>
      </c>
      <c r="J1520">
        <f>IFERROR(VLOOKUP(A1520,Orders!A:G,7,FALSE),"")</f>
        <v>471</v>
      </c>
      <c r="K1520">
        <f>IFERROR(VLOOKUP(J1520,Customers!A:L,12,FALSE),"")</f>
        <v>1611</v>
      </c>
      <c r="L1520">
        <f>IFERROR(VLOOKUP(J1520,Customers!A:M,13,FALSE),"")</f>
        <v>60300</v>
      </c>
      <c r="M1520" t="str">
        <f>IFERROR(VLOOKUP(J1520,Customers!A:H,8,FALSE),"")</f>
        <v>Glen Waverly</v>
      </c>
      <c r="N1520">
        <f>IFERROR(VLOOKUP(K1520,Employees!A:F,6,FALSE),"")</f>
        <v>6</v>
      </c>
      <c r="O1520" t="str">
        <f>IFERROR(VLOOKUP(N1520,Offices!A:B,2,FALSE),"")</f>
        <v>Sydney</v>
      </c>
      <c r="P1520" s="6">
        <f>IFERROR(VLOOKUP(J1520,Payments!A:C,3,FALSE),"")</f>
        <v>38196</v>
      </c>
      <c r="Q1520">
        <f>IFERROR(VLOOKUP(J1520,Payments!A:D,4,FALSE),"")</f>
        <v>9415.1299999999992</v>
      </c>
      <c r="R1520" t="str">
        <f>IFERROR(VLOOKUP(B1520,Products!A:C,3,FALSE),"")</f>
        <v>Classic Cars</v>
      </c>
      <c r="S1520">
        <f>IFERROR(VLOOKUP(B1520,Products!A:G,7,FALSE),"")</f>
        <v>9127</v>
      </c>
      <c r="T1520">
        <f>IFERROR(VLOOKUP(B1520,Products!A:I,9,FALSE),"")</f>
        <v>146.99</v>
      </c>
      <c r="U1520">
        <f t="shared" si="184"/>
        <v>2</v>
      </c>
      <c r="V1520" t="str">
        <f t="shared" si="185"/>
        <v>Yes</v>
      </c>
      <c r="W1520">
        <f t="shared" si="186"/>
        <v>2004</v>
      </c>
      <c r="X1520">
        <f t="shared" si="187"/>
        <v>7</v>
      </c>
      <c r="Y1520">
        <f>IFERROR(VLOOKUP(B1520,Products!A:I,8,FALSE),"")</f>
        <v>73.489999999999995</v>
      </c>
      <c r="Z1520">
        <f t="shared" si="188"/>
        <v>6050.03</v>
      </c>
      <c r="AA1520">
        <f t="shared" si="189"/>
        <v>68.009252959586348</v>
      </c>
      <c r="AB1520">
        <f t="shared" si="190"/>
        <v>1</v>
      </c>
      <c r="AC1520">
        <f t="shared" si="191"/>
        <v>2449.02</v>
      </c>
    </row>
    <row r="1521" spans="1:29">
      <c r="A1521">
        <v>10266</v>
      </c>
      <c r="B1521" t="s">
        <v>204</v>
      </c>
      <c r="C1521">
        <v>44</v>
      </c>
      <c r="D1521">
        <v>188.73</v>
      </c>
      <c r="E1521">
        <v>14</v>
      </c>
      <c r="F1521" s="6">
        <f>IFERROR(VLOOKUP(A1521,Orders!A:B,2,FALSE),"")</f>
        <v>38174</v>
      </c>
      <c r="G1521" s="6">
        <f>IFERROR(VLOOKUP(A1521,Orders!A:C,3,FALSE),"")</f>
        <v>38182</v>
      </c>
      <c r="H1521" s="6">
        <f>IFERROR(VLOOKUP(A1521,Orders!A:D,4,FALSE),"")</f>
        <v>38178</v>
      </c>
      <c r="I1521" t="str">
        <f>IFERROR(VLOOKUP(A1521,Orders!A:E,5,FALSE),"")</f>
        <v>Shipped</v>
      </c>
      <c r="J1521">
        <f>IFERROR(VLOOKUP(A1521,Orders!A:G,7,FALSE),"")</f>
        <v>386</v>
      </c>
      <c r="K1521">
        <f>IFERROR(VLOOKUP(J1521,Customers!A:L,12,FALSE),"")</f>
        <v>1401</v>
      </c>
      <c r="L1521">
        <f>IFERROR(VLOOKUP(J1521,Customers!A:M,13,FALSE),"")</f>
        <v>121400</v>
      </c>
      <c r="M1521" t="str">
        <f>IFERROR(VLOOKUP(J1521,Customers!A:H,8,FALSE),"")</f>
        <v>Reggio Emilia</v>
      </c>
      <c r="N1521">
        <f>IFERROR(VLOOKUP(K1521,Employees!A:F,6,FALSE),"")</f>
        <v>4</v>
      </c>
      <c r="O1521" t="str">
        <f>IFERROR(VLOOKUP(N1521,Offices!A:B,2,FALSE),"")</f>
        <v>Paris</v>
      </c>
      <c r="P1521" s="6">
        <f>IFERROR(VLOOKUP(J1521,Payments!A:C,3,FALSE),"")</f>
        <v>37943</v>
      </c>
      <c r="Q1521">
        <f>IFERROR(VLOOKUP(J1521,Payments!A:D,4,FALSE),"")</f>
        <v>38524.29</v>
      </c>
      <c r="R1521" t="str">
        <f>IFERROR(VLOOKUP(B1521,Products!A:C,3,FALSE),"")</f>
        <v>Classic Cars</v>
      </c>
      <c r="S1521">
        <f>IFERROR(VLOOKUP(B1521,Products!A:G,7,FALSE),"")</f>
        <v>68</v>
      </c>
      <c r="T1521">
        <f>IFERROR(VLOOKUP(B1521,Products!A:I,9,FALSE),"")</f>
        <v>194.57</v>
      </c>
      <c r="U1521">
        <f t="shared" si="184"/>
        <v>4</v>
      </c>
      <c r="V1521" t="str">
        <f t="shared" si="185"/>
        <v>Yes</v>
      </c>
      <c r="W1521">
        <f t="shared" si="186"/>
        <v>2004</v>
      </c>
      <c r="X1521">
        <f t="shared" si="187"/>
        <v>7</v>
      </c>
      <c r="Y1521">
        <f>IFERROR(VLOOKUP(B1521,Products!A:I,8,FALSE),"")</f>
        <v>95.34</v>
      </c>
      <c r="Z1521">
        <f t="shared" si="188"/>
        <v>8304.119999999999</v>
      </c>
      <c r="AA1521">
        <f t="shared" si="189"/>
        <v>97.954688483322826</v>
      </c>
      <c r="AB1521">
        <f t="shared" si="190"/>
        <v>1</v>
      </c>
      <c r="AC1521">
        <f t="shared" si="191"/>
        <v>4109.16</v>
      </c>
    </row>
    <row r="1522" spans="1:29">
      <c r="A1522">
        <v>10266</v>
      </c>
      <c r="B1522" t="s">
        <v>205</v>
      </c>
      <c r="C1522">
        <v>22</v>
      </c>
      <c r="D1522">
        <v>110.39</v>
      </c>
      <c r="E1522">
        <v>12</v>
      </c>
      <c r="F1522" s="6">
        <f>IFERROR(VLOOKUP(A1522,Orders!A:B,2,FALSE),"")</f>
        <v>38174</v>
      </c>
      <c r="G1522" s="6">
        <f>IFERROR(VLOOKUP(A1522,Orders!A:C,3,FALSE),"")</f>
        <v>38182</v>
      </c>
      <c r="H1522" s="6">
        <f>IFERROR(VLOOKUP(A1522,Orders!A:D,4,FALSE),"")</f>
        <v>38178</v>
      </c>
      <c r="I1522" t="str">
        <f>IFERROR(VLOOKUP(A1522,Orders!A:E,5,FALSE),"")</f>
        <v>Shipped</v>
      </c>
      <c r="J1522">
        <f>IFERROR(VLOOKUP(A1522,Orders!A:G,7,FALSE),"")</f>
        <v>386</v>
      </c>
      <c r="K1522">
        <f>IFERROR(VLOOKUP(J1522,Customers!A:L,12,FALSE),"")</f>
        <v>1401</v>
      </c>
      <c r="L1522">
        <f>IFERROR(VLOOKUP(J1522,Customers!A:M,13,FALSE),"")</f>
        <v>121400</v>
      </c>
      <c r="M1522" t="str">
        <f>IFERROR(VLOOKUP(J1522,Customers!A:H,8,FALSE),"")</f>
        <v>Reggio Emilia</v>
      </c>
      <c r="N1522">
        <f>IFERROR(VLOOKUP(K1522,Employees!A:F,6,FALSE),"")</f>
        <v>4</v>
      </c>
      <c r="O1522" t="str">
        <f>IFERROR(VLOOKUP(N1522,Offices!A:B,2,FALSE),"")</f>
        <v>Paris</v>
      </c>
      <c r="P1522" s="6">
        <f>IFERROR(VLOOKUP(J1522,Payments!A:C,3,FALSE),"")</f>
        <v>37943</v>
      </c>
      <c r="Q1522">
        <f>IFERROR(VLOOKUP(J1522,Payments!A:D,4,FALSE),"")</f>
        <v>38524.29</v>
      </c>
      <c r="R1522" t="str">
        <f>IFERROR(VLOOKUP(B1522,Products!A:C,3,FALSE),"")</f>
        <v>Classic Cars</v>
      </c>
      <c r="S1522">
        <f>IFERROR(VLOOKUP(B1522,Products!A:G,7,FALSE),"")</f>
        <v>9123</v>
      </c>
      <c r="T1522">
        <f>IFERROR(VLOOKUP(B1522,Products!A:I,9,FALSE),"")</f>
        <v>117.44</v>
      </c>
      <c r="U1522">
        <f t="shared" si="184"/>
        <v>4</v>
      </c>
      <c r="V1522" t="str">
        <f t="shared" si="185"/>
        <v>Yes</v>
      </c>
      <c r="W1522">
        <f t="shared" si="186"/>
        <v>2004</v>
      </c>
      <c r="X1522">
        <f t="shared" si="187"/>
        <v>7</v>
      </c>
      <c r="Y1522">
        <f>IFERROR(VLOOKUP(B1522,Products!A:I,8,FALSE),"")</f>
        <v>75.16</v>
      </c>
      <c r="Z1522">
        <f t="shared" si="188"/>
        <v>2428.58</v>
      </c>
      <c r="AA1522">
        <f t="shared" si="189"/>
        <v>46.873336881319858</v>
      </c>
      <c r="AB1522">
        <f t="shared" si="190"/>
        <v>0</v>
      </c>
      <c r="AC1522">
        <f t="shared" si="191"/>
        <v>775.06000000000006</v>
      </c>
    </row>
    <row r="1523" spans="1:29">
      <c r="A1523">
        <v>10266</v>
      </c>
      <c r="B1523" t="s">
        <v>206</v>
      </c>
      <c r="C1523">
        <v>35</v>
      </c>
      <c r="D1523">
        <v>67.83</v>
      </c>
      <c r="E1523">
        <v>15</v>
      </c>
      <c r="F1523" s="6">
        <f>IFERROR(VLOOKUP(A1523,Orders!A:B,2,FALSE),"")</f>
        <v>38174</v>
      </c>
      <c r="G1523" s="6">
        <f>IFERROR(VLOOKUP(A1523,Orders!A:C,3,FALSE),"")</f>
        <v>38182</v>
      </c>
      <c r="H1523" s="6">
        <f>IFERROR(VLOOKUP(A1523,Orders!A:D,4,FALSE),"")</f>
        <v>38178</v>
      </c>
      <c r="I1523" t="str">
        <f>IFERROR(VLOOKUP(A1523,Orders!A:E,5,FALSE),"")</f>
        <v>Shipped</v>
      </c>
      <c r="J1523">
        <f>IFERROR(VLOOKUP(A1523,Orders!A:G,7,FALSE),"")</f>
        <v>386</v>
      </c>
      <c r="K1523">
        <f>IFERROR(VLOOKUP(J1523,Customers!A:L,12,FALSE),"")</f>
        <v>1401</v>
      </c>
      <c r="L1523">
        <f>IFERROR(VLOOKUP(J1523,Customers!A:M,13,FALSE),"")</f>
        <v>121400</v>
      </c>
      <c r="M1523" t="str">
        <f>IFERROR(VLOOKUP(J1523,Customers!A:H,8,FALSE),"")</f>
        <v>Reggio Emilia</v>
      </c>
      <c r="N1523">
        <f>IFERROR(VLOOKUP(K1523,Employees!A:F,6,FALSE),"")</f>
        <v>4</v>
      </c>
      <c r="O1523" t="str">
        <f>IFERROR(VLOOKUP(N1523,Offices!A:B,2,FALSE),"")</f>
        <v>Paris</v>
      </c>
      <c r="P1523" s="6">
        <f>IFERROR(VLOOKUP(J1523,Payments!A:C,3,FALSE),"")</f>
        <v>37943</v>
      </c>
      <c r="Q1523">
        <f>IFERROR(VLOOKUP(J1523,Payments!A:D,4,FALSE),"")</f>
        <v>38524.29</v>
      </c>
      <c r="R1523" t="str">
        <f>IFERROR(VLOOKUP(B1523,Products!A:C,3,FALSE),"")</f>
        <v>Classic Cars</v>
      </c>
      <c r="S1523">
        <f>IFERROR(VLOOKUP(B1523,Products!A:G,7,FALSE),"")</f>
        <v>5663</v>
      </c>
      <c r="T1523">
        <f>IFERROR(VLOOKUP(B1523,Products!A:I,9,FALSE),"")</f>
        <v>79.8</v>
      </c>
      <c r="U1523">
        <f t="shared" si="184"/>
        <v>4</v>
      </c>
      <c r="V1523" t="str">
        <f t="shared" si="185"/>
        <v>Yes</v>
      </c>
      <c r="W1523">
        <f t="shared" si="186"/>
        <v>2004</v>
      </c>
      <c r="X1523">
        <f t="shared" si="187"/>
        <v>7</v>
      </c>
      <c r="Y1523">
        <f>IFERROR(VLOOKUP(B1523,Products!A:I,8,FALSE),"")</f>
        <v>31.92</v>
      </c>
      <c r="Z1523">
        <f t="shared" si="188"/>
        <v>2374.0499999999997</v>
      </c>
      <c r="AA1523">
        <f t="shared" si="189"/>
        <v>112.49999999999997</v>
      </c>
      <c r="AB1523">
        <f t="shared" si="190"/>
        <v>1</v>
      </c>
      <c r="AC1523">
        <f t="shared" si="191"/>
        <v>1256.8499999999999</v>
      </c>
    </row>
    <row r="1524" spans="1:29">
      <c r="A1524">
        <v>10266</v>
      </c>
      <c r="B1524" t="s">
        <v>207</v>
      </c>
      <c r="C1524">
        <v>40</v>
      </c>
      <c r="D1524">
        <v>112.86</v>
      </c>
      <c r="E1524">
        <v>11</v>
      </c>
      <c r="F1524" s="6">
        <f>IFERROR(VLOOKUP(A1524,Orders!A:B,2,FALSE),"")</f>
        <v>38174</v>
      </c>
      <c r="G1524" s="6">
        <f>IFERROR(VLOOKUP(A1524,Orders!A:C,3,FALSE),"")</f>
        <v>38182</v>
      </c>
      <c r="H1524" s="6">
        <f>IFERROR(VLOOKUP(A1524,Orders!A:D,4,FALSE),"")</f>
        <v>38178</v>
      </c>
      <c r="I1524" t="str">
        <f>IFERROR(VLOOKUP(A1524,Orders!A:E,5,FALSE),"")</f>
        <v>Shipped</v>
      </c>
      <c r="J1524">
        <f>IFERROR(VLOOKUP(A1524,Orders!A:G,7,FALSE),"")</f>
        <v>386</v>
      </c>
      <c r="K1524">
        <f>IFERROR(VLOOKUP(J1524,Customers!A:L,12,FALSE),"")</f>
        <v>1401</v>
      </c>
      <c r="L1524">
        <f>IFERROR(VLOOKUP(J1524,Customers!A:M,13,FALSE),"")</f>
        <v>121400</v>
      </c>
      <c r="M1524" t="str">
        <f>IFERROR(VLOOKUP(J1524,Customers!A:H,8,FALSE),"")</f>
        <v>Reggio Emilia</v>
      </c>
      <c r="N1524">
        <f>IFERROR(VLOOKUP(K1524,Employees!A:F,6,FALSE),"")</f>
        <v>4</v>
      </c>
      <c r="O1524" t="str">
        <f>IFERROR(VLOOKUP(N1524,Offices!A:B,2,FALSE),"")</f>
        <v>Paris</v>
      </c>
      <c r="P1524" s="6">
        <f>IFERROR(VLOOKUP(J1524,Payments!A:C,3,FALSE),"")</f>
        <v>37943</v>
      </c>
      <c r="Q1524">
        <f>IFERROR(VLOOKUP(J1524,Payments!A:D,4,FALSE),"")</f>
        <v>38524.29</v>
      </c>
      <c r="R1524" t="str">
        <f>IFERROR(VLOOKUP(B1524,Products!A:C,3,FALSE),"")</f>
        <v>Classic Cars</v>
      </c>
      <c r="S1524">
        <f>IFERROR(VLOOKUP(B1524,Products!A:G,7,FALSE),"")</f>
        <v>7323</v>
      </c>
      <c r="T1524">
        <f>IFERROR(VLOOKUP(B1524,Products!A:I,9,FALSE),"")</f>
        <v>115.16</v>
      </c>
      <c r="U1524">
        <f t="shared" si="184"/>
        <v>4</v>
      </c>
      <c r="V1524" t="str">
        <f t="shared" si="185"/>
        <v>Yes</v>
      </c>
      <c r="W1524">
        <f t="shared" si="186"/>
        <v>2004</v>
      </c>
      <c r="X1524">
        <f t="shared" si="187"/>
        <v>7</v>
      </c>
      <c r="Y1524">
        <f>IFERROR(VLOOKUP(B1524,Products!A:I,8,FALSE),"")</f>
        <v>58.73</v>
      </c>
      <c r="Z1524">
        <f t="shared" si="188"/>
        <v>4514.3999999999996</v>
      </c>
      <c r="AA1524">
        <f t="shared" si="189"/>
        <v>92.167546398774064</v>
      </c>
      <c r="AB1524">
        <f t="shared" si="190"/>
        <v>1</v>
      </c>
      <c r="AC1524">
        <f t="shared" si="191"/>
        <v>2165.2000000000003</v>
      </c>
    </row>
    <row r="1525" spans="1:29">
      <c r="A1525">
        <v>10266</v>
      </c>
      <c r="B1525" t="s">
        <v>220</v>
      </c>
      <c r="C1525">
        <v>21</v>
      </c>
      <c r="D1525">
        <v>131.63</v>
      </c>
      <c r="E1525">
        <v>6</v>
      </c>
      <c r="F1525" s="6">
        <f>IFERROR(VLOOKUP(A1525,Orders!A:B,2,FALSE),"")</f>
        <v>38174</v>
      </c>
      <c r="G1525" s="6">
        <f>IFERROR(VLOOKUP(A1525,Orders!A:C,3,FALSE),"")</f>
        <v>38182</v>
      </c>
      <c r="H1525" s="6">
        <f>IFERROR(VLOOKUP(A1525,Orders!A:D,4,FALSE),"")</f>
        <v>38178</v>
      </c>
      <c r="I1525" t="str">
        <f>IFERROR(VLOOKUP(A1525,Orders!A:E,5,FALSE),"")</f>
        <v>Shipped</v>
      </c>
      <c r="J1525">
        <f>IFERROR(VLOOKUP(A1525,Orders!A:G,7,FALSE),"")</f>
        <v>386</v>
      </c>
      <c r="K1525">
        <f>IFERROR(VLOOKUP(J1525,Customers!A:L,12,FALSE),"")</f>
        <v>1401</v>
      </c>
      <c r="L1525">
        <f>IFERROR(VLOOKUP(J1525,Customers!A:M,13,FALSE),"")</f>
        <v>121400</v>
      </c>
      <c r="M1525" t="str">
        <f>IFERROR(VLOOKUP(J1525,Customers!A:H,8,FALSE),"")</f>
        <v>Reggio Emilia</v>
      </c>
      <c r="N1525">
        <f>IFERROR(VLOOKUP(K1525,Employees!A:F,6,FALSE),"")</f>
        <v>4</v>
      </c>
      <c r="O1525" t="str">
        <f>IFERROR(VLOOKUP(N1525,Offices!A:B,2,FALSE),"")</f>
        <v>Paris</v>
      </c>
      <c r="P1525" s="6">
        <f>IFERROR(VLOOKUP(J1525,Payments!A:C,3,FALSE),"")</f>
        <v>37943</v>
      </c>
      <c r="Q1525">
        <f>IFERROR(VLOOKUP(J1525,Payments!A:D,4,FALSE),"")</f>
        <v>38524.29</v>
      </c>
      <c r="R1525" t="str">
        <f>IFERROR(VLOOKUP(B1525,Products!A:C,3,FALSE),"")</f>
        <v>Classic Cars</v>
      </c>
      <c r="S1525">
        <f>IFERROR(VLOOKUP(B1525,Products!A:G,7,FALSE),"")</f>
        <v>3975</v>
      </c>
      <c r="T1525">
        <f>IFERROR(VLOOKUP(B1525,Products!A:I,9,FALSE),"")</f>
        <v>141.54</v>
      </c>
      <c r="U1525">
        <f t="shared" si="184"/>
        <v>4</v>
      </c>
      <c r="V1525" t="str">
        <f t="shared" si="185"/>
        <v>Yes</v>
      </c>
      <c r="W1525">
        <f t="shared" si="186"/>
        <v>2004</v>
      </c>
      <c r="X1525">
        <f t="shared" si="187"/>
        <v>7</v>
      </c>
      <c r="Y1525">
        <f>IFERROR(VLOOKUP(B1525,Products!A:I,8,FALSE),"")</f>
        <v>83.51</v>
      </c>
      <c r="Z1525">
        <f t="shared" si="188"/>
        <v>2764.23</v>
      </c>
      <c r="AA1525">
        <f t="shared" si="189"/>
        <v>57.621841695605305</v>
      </c>
      <c r="AB1525">
        <f t="shared" si="190"/>
        <v>0</v>
      </c>
      <c r="AC1525">
        <f t="shared" si="191"/>
        <v>1010.5199999999998</v>
      </c>
    </row>
    <row r="1526" spans="1:29">
      <c r="A1526">
        <v>10266</v>
      </c>
      <c r="B1526" t="s">
        <v>225</v>
      </c>
      <c r="C1526">
        <v>36</v>
      </c>
      <c r="D1526">
        <v>99.55</v>
      </c>
      <c r="E1526">
        <v>2</v>
      </c>
      <c r="F1526" s="6">
        <f>IFERROR(VLOOKUP(A1526,Orders!A:B,2,FALSE),"")</f>
        <v>38174</v>
      </c>
      <c r="G1526" s="6">
        <f>IFERROR(VLOOKUP(A1526,Orders!A:C,3,FALSE),"")</f>
        <v>38182</v>
      </c>
      <c r="H1526" s="6">
        <f>IFERROR(VLOOKUP(A1526,Orders!A:D,4,FALSE),"")</f>
        <v>38178</v>
      </c>
      <c r="I1526" t="str">
        <f>IFERROR(VLOOKUP(A1526,Orders!A:E,5,FALSE),"")</f>
        <v>Shipped</v>
      </c>
      <c r="J1526">
        <f>IFERROR(VLOOKUP(A1526,Orders!A:G,7,FALSE),"")</f>
        <v>386</v>
      </c>
      <c r="K1526">
        <f>IFERROR(VLOOKUP(J1526,Customers!A:L,12,FALSE),"")</f>
        <v>1401</v>
      </c>
      <c r="L1526">
        <f>IFERROR(VLOOKUP(J1526,Customers!A:M,13,FALSE),"")</f>
        <v>121400</v>
      </c>
      <c r="M1526" t="str">
        <f>IFERROR(VLOOKUP(J1526,Customers!A:H,8,FALSE),"")</f>
        <v>Reggio Emilia</v>
      </c>
      <c r="N1526">
        <f>IFERROR(VLOOKUP(K1526,Employees!A:F,6,FALSE),"")</f>
        <v>4</v>
      </c>
      <c r="O1526" t="str">
        <f>IFERROR(VLOOKUP(N1526,Offices!A:B,2,FALSE),"")</f>
        <v>Paris</v>
      </c>
      <c r="P1526" s="6">
        <f>IFERROR(VLOOKUP(J1526,Payments!A:C,3,FALSE),"")</f>
        <v>37943</v>
      </c>
      <c r="Q1526">
        <f>IFERROR(VLOOKUP(J1526,Payments!A:D,4,FALSE),"")</f>
        <v>38524.29</v>
      </c>
      <c r="R1526" t="str">
        <f>IFERROR(VLOOKUP(B1526,Products!A:C,3,FALSE),"")</f>
        <v>Classic Cars</v>
      </c>
      <c r="S1526">
        <f>IFERROR(VLOOKUP(B1526,Products!A:G,7,FALSE),"")</f>
        <v>9042</v>
      </c>
      <c r="T1526">
        <f>IFERROR(VLOOKUP(B1526,Products!A:I,9,FALSE),"")</f>
        <v>124.44</v>
      </c>
      <c r="U1526">
        <f t="shared" si="184"/>
        <v>4</v>
      </c>
      <c r="V1526" t="str">
        <f t="shared" si="185"/>
        <v>Yes</v>
      </c>
      <c r="W1526">
        <f t="shared" si="186"/>
        <v>2004</v>
      </c>
      <c r="X1526">
        <f t="shared" si="187"/>
        <v>7</v>
      </c>
      <c r="Y1526">
        <f>IFERROR(VLOOKUP(B1526,Products!A:I,8,FALSE),"")</f>
        <v>65.959999999999994</v>
      </c>
      <c r="Z1526">
        <f t="shared" si="188"/>
        <v>3583.7999999999997</v>
      </c>
      <c r="AA1526">
        <f t="shared" si="189"/>
        <v>50.924802910855071</v>
      </c>
      <c r="AB1526">
        <f t="shared" si="190"/>
        <v>0</v>
      </c>
      <c r="AC1526">
        <f t="shared" si="191"/>
        <v>1209.2400000000002</v>
      </c>
    </row>
    <row r="1527" spans="1:29">
      <c r="A1527">
        <v>10266</v>
      </c>
      <c r="B1527" t="s">
        <v>208</v>
      </c>
      <c r="C1527">
        <v>33</v>
      </c>
      <c r="D1527">
        <v>77</v>
      </c>
      <c r="E1527">
        <v>10</v>
      </c>
      <c r="F1527" s="6">
        <f>IFERROR(VLOOKUP(A1527,Orders!A:B,2,FALSE),"")</f>
        <v>38174</v>
      </c>
      <c r="G1527" s="6">
        <f>IFERROR(VLOOKUP(A1527,Orders!A:C,3,FALSE),"")</f>
        <v>38182</v>
      </c>
      <c r="H1527" s="6">
        <f>IFERROR(VLOOKUP(A1527,Orders!A:D,4,FALSE),"")</f>
        <v>38178</v>
      </c>
      <c r="I1527" t="str">
        <f>IFERROR(VLOOKUP(A1527,Orders!A:E,5,FALSE),"")</f>
        <v>Shipped</v>
      </c>
      <c r="J1527">
        <f>IFERROR(VLOOKUP(A1527,Orders!A:G,7,FALSE),"")</f>
        <v>386</v>
      </c>
      <c r="K1527">
        <f>IFERROR(VLOOKUP(J1527,Customers!A:L,12,FALSE),"")</f>
        <v>1401</v>
      </c>
      <c r="L1527">
        <f>IFERROR(VLOOKUP(J1527,Customers!A:M,13,FALSE),"")</f>
        <v>121400</v>
      </c>
      <c r="M1527" t="str">
        <f>IFERROR(VLOOKUP(J1527,Customers!A:H,8,FALSE),"")</f>
        <v>Reggio Emilia</v>
      </c>
      <c r="N1527">
        <f>IFERROR(VLOOKUP(K1527,Employees!A:F,6,FALSE),"")</f>
        <v>4</v>
      </c>
      <c r="O1527" t="str">
        <f>IFERROR(VLOOKUP(N1527,Offices!A:B,2,FALSE),"")</f>
        <v>Paris</v>
      </c>
      <c r="P1527" s="6">
        <f>IFERROR(VLOOKUP(J1527,Payments!A:C,3,FALSE),"")</f>
        <v>37943</v>
      </c>
      <c r="Q1527">
        <f>IFERROR(VLOOKUP(J1527,Payments!A:D,4,FALSE),"")</f>
        <v>38524.29</v>
      </c>
      <c r="R1527" t="str">
        <f>IFERROR(VLOOKUP(B1527,Products!A:C,3,FALSE),"")</f>
        <v>Classic Cars</v>
      </c>
      <c r="S1527">
        <f>IFERROR(VLOOKUP(B1527,Products!A:G,7,FALSE),"")</f>
        <v>8826</v>
      </c>
      <c r="T1527">
        <f>IFERROR(VLOOKUP(B1527,Products!A:I,9,FALSE),"")</f>
        <v>77</v>
      </c>
      <c r="U1527">
        <f t="shared" si="184"/>
        <v>4</v>
      </c>
      <c r="V1527" t="str">
        <f t="shared" si="185"/>
        <v>Yes</v>
      </c>
      <c r="W1527">
        <f t="shared" si="186"/>
        <v>2004</v>
      </c>
      <c r="X1527">
        <f t="shared" si="187"/>
        <v>7</v>
      </c>
      <c r="Y1527">
        <f>IFERROR(VLOOKUP(B1527,Products!A:I,8,FALSE),"")</f>
        <v>53.9</v>
      </c>
      <c r="Z1527">
        <f t="shared" si="188"/>
        <v>2541</v>
      </c>
      <c r="AA1527">
        <f t="shared" si="189"/>
        <v>42.857142857142861</v>
      </c>
      <c r="AB1527">
        <f t="shared" si="190"/>
        <v>0</v>
      </c>
      <c r="AC1527">
        <f t="shared" si="191"/>
        <v>762.30000000000007</v>
      </c>
    </row>
    <row r="1528" spans="1:29">
      <c r="A1528">
        <v>10266</v>
      </c>
      <c r="B1528" t="s">
        <v>221</v>
      </c>
      <c r="C1528">
        <v>49</v>
      </c>
      <c r="D1528">
        <v>139.41</v>
      </c>
      <c r="E1528">
        <v>5</v>
      </c>
      <c r="F1528" s="6">
        <f>IFERROR(VLOOKUP(A1528,Orders!A:B,2,FALSE),"")</f>
        <v>38174</v>
      </c>
      <c r="G1528" s="6">
        <f>IFERROR(VLOOKUP(A1528,Orders!A:C,3,FALSE),"")</f>
        <v>38182</v>
      </c>
      <c r="H1528" s="6">
        <f>IFERROR(VLOOKUP(A1528,Orders!A:D,4,FALSE),"")</f>
        <v>38178</v>
      </c>
      <c r="I1528" t="str">
        <f>IFERROR(VLOOKUP(A1528,Orders!A:E,5,FALSE),"")</f>
        <v>Shipped</v>
      </c>
      <c r="J1528">
        <f>IFERROR(VLOOKUP(A1528,Orders!A:G,7,FALSE),"")</f>
        <v>386</v>
      </c>
      <c r="K1528">
        <f>IFERROR(VLOOKUP(J1528,Customers!A:L,12,FALSE),"")</f>
        <v>1401</v>
      </c>
      <c r="L1528">
        <f>IFERROR(VLOOKUP(J1528,Customers!A:M,13,FALSE),"")</f>
        <v>121400</v>
      </c>
      <c r="M1528" t="str">
        <f>IFERROR(VLOOKUP(J1528,Customers!A:H,8,FALSE),"")</f>
        <v>Reggio Emilia</v>
      </c>
      <c r="N1528">
        <f>IFERROR(VLOOKUP(K1528,Employees!A:F,6,FALSE),"")</f>
        <v>4</v>
      </c>
      <c r="O1528" t="str">
        <f>IFERROR(VLOOKUP(N1528,Offices!A:B,2,FALSE),"")</f>
        <v>Paris</v>
      </c>
      <c r="P1528" s="6">
        <f>IFERROR(VLOOKUP(J1528,Payments!A:C,3,FALSE),"")</f>
        <v>37943</v>
      </c>
      <c r="Q1528">
        <f>IFERROR(VLOOKUP(J1528,Payments!A:D,4,FALSE),"")</f>
        <v>38524.29</v>
      </c>
      <c r="R1528" t="str">
        <f>IFERROR(VLOOKUP(B1528,Products!A:C,3,FALSE),"")</f>
        <v>Classic Cars</v>
      </c>
      <c r="S1528">
        <f>IFERROR(VLOOKUP(B1528,Products!A:G,7,FALSE),"")</f>
        <v>9772</v>
      </c>
      <c r="T1528">
        <f>IFERROR(VLOOKUP(B1528,Products!A:I,9,FALSE),"")</f>
        <v>142.25</v>
      </c>
      <c r="U1528">
        <f t="shared" si="184"/>
        <v>4</v>
      </c>
      <c r="V1528" t="str">
        <f t="shared" si="185"/>
        <v>Yes</v>
      </c>
      <c r="W1528">
        <f t="shared" si="186"/>
        <v>2004</v>
      </c>
      <c r="X1528">
        <f t="shared" si="187"/>
        <v>7</v>
      </c>
      <c r="Y1528">
        <f>IFERROR(VLOOKUP(B1528,Products!A:I,8,FALSE),"")</f>
        <v>93.89</v>
      </c>
      <c r="Z1528">
        <f t="shared" si="188"/>
        <v>6831.09</v>
      </c>
      <c r="AA1528">
        <f t="shared" si="189"/>
        <v>48.482266482053461</v>
      </c>
      <c r="AB1528">
        <f t="shared" si="190"/>
        <v>0</v>
      </c>
      <c r="AC1528">
        <f t="shared" si="191"/>
        <v>2230.48</v>
      </c>
    </row>
    <row r="1529" spans="1:29">
      <c r="A1529">
        <v>10266</v>
      </c>
      <c r="B1529" t="s">
        <v>222</v>
      </c>
      <c r="C1529">
        <v>20</v>
      </c>
      <c r="D1529">
        <v>113.52</v>
      </c>
      <c r="E1529">
        <v>3</v>
      </c>
      <c r="F1529" s="6">
        <f>IFERROR(VLOOKUP(A1529,Orders!A:B,2,FALSE),"")</f>
        <v>38174</v>
      </c>
      <c r="G1529" s="6">
        <f>IFERROR(VLOOKUP(A1529,Orders!A:C,3,FALSE),"")</f>
        <v>38182</v>
      </c>
      <c r="H1529" s="6">
        <f>IFERROR(VLOOKUP(A1529,Orders!A:D,4,FALSE),"")</f>
        <v>38178</v>
      </c>
      <c r="I1529" t="str">
        <f>IFERROR(VLOOKUP(A1529,Orders!A:E,5,FALSE),"")</f>
        <v>Shipped</v>
      </c>
      <c r="J1529">
        <f>IFERROR(VLOOKUP(A1529,Orders!A:G,7,FALSE),"")</f>
        <v>386</v>
      </c>
      <c r="K1529">
        <f>IFERROR(VLOOKUP(J1529,Customers!A:L,12,FALSE),"")</f>
        <v>1401</v>
      </c>
      <c r="L1529">
        <f>IFERROR(VLOOKUP(J1529,Customers!A:M,13,FALSE),"")</f>
        <v>121400</v>
      </c>
      <c r="M1529" t="str">
        <f>IFERROR(VLOOKUP(J1529,Customers!A:H,8,FALSE),"")</f>
        <v>Reggio Emilia</v>
      </c>
      <c r="N1529">
        <f>IFERROR(VLOOKUP(K1529,Employees!A:F,6,FALSE),"")</f>
        <v>4</v>
      </c>
      <c r="O1529" t="str">
        <f>IFERROR(VLOOKUP(N1529,Offices!A:B,2,FALSE),"")</f>
        <v>Paris</v>
      </c>
      <c r="P1529" s="6">
        <f>IFERROR(VLOOKUP(J1529,Payments!A:C,3,FALSE),"")</f>
        <v>37943</v>
      </c>
      <c r="Q1529">
        <f>IFERROR(VLOOKUP(J1529,Payments!A:D,4,FALSE),"")</f>
        <v>38524.29</v>
      </c>
      <c r="R1529" t="str">
        <f>IFERROR(VLOOKUP(B1529,Products!A:C,3,FALSE),"")</f>
        <v>Classic Cars</v>
      </c>
      <c r="S1529">
        <f>IFERROR(VLOOKUP(B1529,Products!A:G,7,FALSE),"")</f>
        <v>8164</v>
      </c>
      <c r="T1529">
        <f>IFERROR(VLOOKUP(B1529,Products!A:I,9,FALSE),"")</f>
        <v>132</v>
      </c>
      <c r="U1529">
        <f t="shared" si="184"/>
        <v>4</v>
      </c>
      <c r="V1529" t="str">
        <f t="shared" si="185"/>
        <v>Yes</v>
      </c>
      <c r="W1529">
        <f t="shared" si="186"/>
        <v>2004</v>
      </c>
      <c r="X1529">
        <f t="shared" si="187"/>
        <v>7</v>
      </c>
      <c r="Y1529">
        <f>IFERROR(VLOOKUP(B1529,Products!A:I,8,FALSE),"")</f>
        <v>56.76</v>
      </c>
      <c r="Z1529">
        <f t="shared" si="188"/>
        <v>2270.4</v>
      </c>
      <c r="AA1529">
        <f t="shared" si="189"/>
        <v>100</v>
      </c>
      <c r="AB1529">
        <f t="shared" si="190"/>
        <v>1</v>
      </c>
      <c r="AC1529">
        <f t="shared" si="191"/>
        <v>1135.2</v>
      </c>
    </row>
    <row r="1530" spans="1:29">
      <c r="A1530">
        <v>10266</v>
      </c>
      <c r="B1530" t="s">
        <v>154</v>
      </c>
      <c r="C1530">
        <v>29</v>
      </c>
      <c r="D1530">
        <v>137.16999999999999</v>
      </c>
      <c r="E1530">
        <v>7</v>
      </c>
      <c r="F1530" s="6">
        <f>IFERROR(VLOOKUP(A1530,Orders!A:B,2,FALSE),"")</f>
        <v>38174</v>
      </c>
      <c r="G1530" s="6">
        <f>IFERROR(VLOOKUP(A1530,Orders!A:C,3,FALSE),"")</f>
        <v>38182</v>
      </c>
      <c r="H1530" s="6">
        <f>IFERROR(VLOOKUP(A1530,Orders!A:D,4,FALSE),"")</f>
        <v>38178</v>
      </c>
      <c r="I1530" t="str">
        <f>IFERROR(VLOOKUP(A1530,Orders!A:E,5,FALSE),"")</f>
        <v>Shipped</v>
      </c>
      <c r="J1530">
        <f>IFERROR(VLOOKUP(A1530,Orders!A:G,7,FALSE),"")</f>
        <v>386</v>
      </c>
      <c r="K1530">
        <f>IFERROR(VLOOKUP(J1530,Customers!A:L,12,FALSE),"")</f>
        <v>1401</v>
      </c>
      <c r="L1530">
        <f>IFERROR(VLOOKUP(J1530,Customers!A:M,13,FALSE),"")</f>
        <v>121400</v>
      </c>
      <c r="M1530" t="str">
        <f>IFERROR(VLOOKUP(J1530,Customers!A:H,8,FALSE),"")</f>
        <v>Reggio Emilia</v>
      </c>
      <c r="N1530">
        <f>IFERROR(VLOOKUP(K1530,Employees!A:F,6,FALSE),"")</f>
        <v>4</v>
      </c>
      <c r="O1530" t="str">
        <f>IFERROR(VLOOKUP(N1530,Offices!A:B,2,FALSE),"")</f>
        <v>Paris</v>
      </c>
      <c r="P1530" s="6">
        <f>IFERROR(VLOOKUP(J1530,Payments!A:C,3,FALSE),"")</f>
        <v>37943</v>
      </c>
      <c r="Q1530">
        <f>IFERROR(VLOOKUP(J1530,Payments!A:D,4,FALSE),"")</f>
        <v>38524.29</v>
      </c>
      <c r="R1530" t="str">
        <f>IFERROR(VLOOKUP(B1530,Products!A:C,3,FALSE),"")</f>
        <v>Classic Cars</v>
      </c>
      <c r="S1530">
        <f>IFERROR(VLOOKUP(B1530,Products!A:G,7,FALSE),"")</f>
        <v>8347</v>
      </c>
      <c r="T1530">
        <f>IFERROR(VLOOKUP(B1530,Products!A:I,9,FALSE),"")</f>
        <v>169.34</v>
      </c>
      <c r="U1530">
        <f t="shared" si="184"/>
        <v>4</v>
      </c>
      <c r="V1530" t="str">
        <f t="shared" si="185"/>
        <v>Yes</v>
      </c>
      <c r="W1530">
        <f t="shared" si="186"/>
        <v>2004</v>
      </c>
      <c r="X1530">
        <f t="shared" si="187"/>
        <v>7</v>
      </c>
      <c r="Y1530">
        <f>IFERROR(VLOOKUP(B1530,Products!A:I,8,FALSE),"")</f>
        <v>77.900000000000006</v>
      </c>
      <c r="Z1530">
        <f t="shared" si="188"/>
        <v>3977.93</v>
      </c>
      <c r="AA1530">
        <f t="shared" si="189"/>
        <v>76.08472400513476</v>
      </c>
      <c r="AB1530">
        <f t="shared" si="190"/>
        <v>1</v>
      </c>
      <c r="AC1530">
        <f t="shared" si="191"/>
        <v>1718.8299999999995</v>
      </c>
    </row>
    <row r="1531" spans="1:29">
      <c r="A1531">
        <v>10266</v>
      </c>
      <c r="B1531" t="s">
        <v>223</v>
      </c>
      <c r="C1531">
        <v>33</v>
      </c>
      <c r="D1531">
        <v>127.15</v>
      </c>
      <c r="E1531">
        <v>4</v>
      </c>
      <c r="F1531" s="6">
        <f>IFERROR(VLOOKUP(A1531,Orders!A:B,2,FALSE),"")</f>
        <v>38174</v>
      </c>
      <c r="G1531" s="6">
        <f>IFERROR(VLOOKUP(A1531,Orders!A:C,3,FALSE),"")</f>
        <v>38182</v>
      </c>
      <c r="H1531" s="6">
        <f>IFERROR(VLOOKUP(A1531,Orders!A:D,4,FALSE),"")</f>
        <v>38178</v>
      </c>
      <c r="I1531" t="str">
        <f>IFERROR(VLOOKUP(A1531,Orders!A:E,5,FALSE),"")</f>
        <v>Shipped</v>
      </c>
      <c r="J1531">
        <f>IFERROR(VLOOKUP(A1531,Orders!A:G,7,FALSE),"")</f>
        <v>386</v>
      </c>
      <c r="K1531">
        <f>IFERROR(VLOOKUP(J1531,Customers!A:L,12,FALSE),"")</f>
        <v>1401</v>
      </c>
      <c r="L1531">
        <f>IFERROR(VLOOKUP(J1531,Customers!A:M,13,FALSE),"")</f>
        <v>121400</v>
      </c>
      <c r="M1531" t="str">
        <f>IFERROR(VLOOKUP(J1531,Customers!A:H,8,FALSE),"")</f>
        <v>Reggio Emilia</v>
      </c>
      <c r="N1531">
        <f>IFERROR(VLOOKUP(K1531,Employees!A:F,6,FALSE),"")</f>
        <v>4</v>
      </c>
      <c r="O1531" t="str">
        <f>IFERROR(VLOOKUP(N1531,Offices!A:B,2,FALSE),"")</f>
        <v>Paris</v>
      </c>
      <c r="P1531" s="6">
        <f>IFERROR(VLOOKUP(J1531,Payments!A:C,3,FALSE),"")</f>
        <v>37943</v>
      </c>
      <c r="Q1531">
        <f>IFERROR(VLOOKUP(J1531,Payments!A:D,4,FALSE),"")</f>
        <v>38524.29</v>
      </c>
      <c r="R1531" t="str">
        <f>IFERROR(VLOOKUP(B1531,Products!A:C,3,FALSE),"")</f>
        <v>Classic Cars</v>
      </c>
      <c r="S1531">
        <f>IFERROR(VLOOKUP(B1531,Products!A:G,7,FALSE),"")</f>
        <v>8990</v>
      </c>
      <c r="T1531">
        <f>IFERROR(VLOOKUP(B1531,Products!A:I,9,FALSE),"")</f>
        <v>141.28</v>
      </c>
      <c r="U1531">
        <f t="shared" si="184"/>
        <v>4</v>
      </c>
      <c r="V1531" t="str">
        <f t="shared" si="185"/>
        <v>Yes</v>
      </c>
      <c r="W1531">
        <f t="shared" si="186"/>
        <v>2004</v>
      </c>
      <c r="X1531">
        <f t="shared" si="187"/>
        <v>7</v>
      </c>
      <c r="Y1531">
        <f>IFERROR(VLOOKUP(B1531,Products!A:I,8,FALSE),"")</f>
        <v>62.16</v>
      </c>
      <c r="Z1531">
        <f t="shared" si="188"/>
        <v>4195.95</v>
      </c>
      <c r="AA1531">
        <f t="shared" si="189"/>
        <v>104.55276705276708</v>
      </c>
      <c r="AB1531">
        <f t="shared" si="190"/>
        <v>1</v>
      </c>
      <c r="AC1531">
        <f t="shared" si="191"/>
        <v>2144.67</v>
      </c>
    </row>
    <row r="1532" spans="1:29">
      <c r="A1532">
        <v>10266</v>
      </c>
      <c r="B1532" t="s">
        <v>228</v>
      </c>
      <c r="C1532">
        <v>28</v>
      </c>
      <c r="D1532">
        <v>40.25</v>
      </c>
      <c r="E1532">
        <v>1</v>
      </c>
      <c r="F1532" s="6">
        <f>IFERROR(VLOOKUP(A1532,Orders!A:B,2,FALSE),"")</f>
        <v>38174</v>
      </c>
      <c r="G1532" s="6">
        <f>IFERROR(VLOOKUP(A1532,Orders!A:C,3,FALSE),"")</f>
        <v>38182</v>
      </c>
      <c r="H1532" s="6">
        <f>IFERROR(VLOOKUP(A1532,Orders!A:D,4,FALSE),"")</f>
        <v>38178</v>
      </c>
      <c r="I1532" t="str">
        <f>IFERROR(VLOOKUP(A1532,Orders!A:E,5,FALSE),"")</f>
        <v>Shipped</v>
      </c>
      <c r="J1532">
        <f>IFERROR(VLOOKUP(A1532,Orders!A:G,7,FALSE),"")</f>
        <v>386</v>
      </c>
      <c r="K1532">
        <f>IFERROR(VLOOKUP(J1532,Customers!A:L,12,FALSE),"")</f>
        <v>1401</v>
      </c>
      <c r="L1532">
        <f>IFERROR(VLOOKUP(J1532,Customers!A:M,13,FALSE),"")</f>
        <v>121400</v>
      </c>
      <c r="M1532" t="str">
        <f>IFERROR(VLOOKUP(J1532,Customers!A:H,8,FALSE),"")</f>
        <v>Reggio Emilia</v>
      </c>
      <c r="N1532">
        <f>IFERROR(VLOOKUP(K1532,Employees!A:F,6,FALSE),"")</f>
        <v>4</v>
      </c>
      <c r="O1532" t="str">
        <f>IFERROR(VLOOKUP(N1532,Offices!A:B,2,FALSE),"")</f>
        <v>Paris</v>
      </c>
      <c r="P1532" s="6">
        <f>IFERROR(VLOOKUP(J1532,Payments!A:C,3,FALSE),"")</f>
        <v>37943</v>
      </c>
      <c r="Q1532">
        <f>IFERROR(VLOOKUP(J1532,Payments!A:D,4,FALSE),"")</f>
        <v>38524.29</v>
      </c>
      <c r="R1532" t="str">
        <f>IFERROR(VLOOKUP(B1532,Products!A:C,3,FALSE),"")</f>
        <v>Classic Cars</v>
      </c>
      <c r="S1532">
        <f>IFERROR(VLOOKUP(B1532,Products!A:G,7,FALSE),"")</f>
        <v>8197</v>
      </c>
      <c r="T1532">
        <f>IFERROR(VLOOKUP(B1532,Products!A:I,9,FALSE),"")</f>
        <v>50.31</v>
      </c>
      <c r="U1532">
        <f t="shared" si="184"/>
        <v>4</v>
      </c>
      <c r="V1532" t="str">
        <f t="shared" si="185"/>
        <v>Yes</v>
      </c>
      <c r="W1532">
        <f t="shared" si="186"/>
        <v>2004</v>
      </c>
      <c r="X1532">
        <f t="shared" si="187"/>
        <v>7</v>
      </c>
      <c r="Y1532">
        <f>IFERROR(VLOOKUP(B1532,Products!A:I,8,FALSE),"")</f>
        <v>29.18</v>
      </c>
      <c r="Z1532">
        <f t="shared" si="188"/>
        <v>1127</v>
      </c>
      <c r="AA1532">
        <f t="shared" si="189"/>
        <v>37.936943111720353</v>
      </c>
      <c r="AB1532">
        <f t="shared" si="190"/>
        <v>0</v>
      </c>
      <c r="AC1532">
        <f t="shared" si="191"/>
        <v>309.96000000000004</v>
      </c>
    </row>
    <row r="1533" spans="1:29">
      <c r="A1533">
        <v>10266</v>
      </c>
      <c r="B1533" t="s">
        <v>224</v>
      </c>
      <c r="C1533">
        <v>34</v>
      </c>
      <c r="D1533">
        <v>35.119999999999997</v>
      </c>
      <c r="E1533">
        <v>8</v>
      </c>
      <c r="F1533" s="6">
        <f>IFERROR(VLOOKUP(A1533,Orders!A:B,2,FALSE),"")</f>
        <v>38174</v>
      </c>
      <c r="G1533" s="6">
        <f>IFERROR(VLOOKUP(A1533,Orders!A:C,3,FALSE),"")</f>
        <v>38182</v>
      </c>
      <c r="H1533" s="6">
        <f>IFERROR(VLOOKUP(A1533,Orders!A:D,4,FALSE),"")</f>
        <v>38178</v>
      </c>
      <c r="I1533" t="str">
        <f>IFERROR(VLOOKUP(A1533,Orders!A:E,5,FALSE),"")</f>
        <v>Shipped</v>
      </c>
      <c r="J1533">
        <f>IFERROR(VLOOKUP(A1533,Orders!A:G,7,FALSE),"")</f>
        <v>386</v>
      </c>
      <c r="K1533">
        <f>IFERROR(VLOOKUP(J1533,Customers!A:L,12,FALSE),"")</f>
        <v>1401</v>
      </c>
      <c r="L1533">
        <f>IFERROR(VLOOKUP(J1533,Customers!A:M,13,FALSE),"")</f>
        <v>121400</v>
      </c>
      <c r="M1533" t="str">
        <f>IFERROR(VLOOKUP(J1533,Customers!A:H,8,FALSE),"")</f>
        <v>Reggio Emilia</v>
      </c>
      <c r="N1533">
        <f>IFERROR(VLOOKUP(K1533,Employees!A:F,6,FALSE),"")</f>
        <v>4</v>
      </c>
      <c r="O1533" t="str">
        <f>IFERROR(VLOOKUP(N1533,Offices!A:B,2,FALSE),"")</f>
        <v>Paris</v>
      </c>
      <c r="P1533" s="6">
        <f>IFERROR(VLOOKUP(J1533,Payments!A:C,3,FALSE),"")</f>
        <v>37943</v>
      </c>
      <c r="Q1533">
        <f>IFERROR(VLOOKUP(J1533,Payments!A:D,4,FALSE),"")</f>
        <v>38524.29</v>
      </c>
      <c r="R1533" t="str">
        <f>IFERROR(VLOOKUP(B1533,Products!A:C,3,FALSE),"")</f>
        <v>Classic Cars</v>
      </c>
      <c r="S1533">
        <f>IFERROR(VLOOKUP(B1533,Products!A:G,7,FALSE),"")</f>
        <v>7723</v>
      </c>
      <c r="T1533">
        <f>IFERROR(VLOOKUP(B1533,Products!A:I,9,FALSE),"")</f>
        <v>37.76</v>
      </c>
      <c r="U1533">
        <f t="shared" si="184"/>
        <v>4</v>
      </c>
      <c r="V1533" t="str">
        <f t="shared" si="185"/>
        <v>Yes</v>
      </c>
      <c r="W1533">
        <f t="shared" si="186"/>
        <v>2004</v>
      </c>
      <c r="X1533">
        <f t="shared" si="187"/>
        <v>7</v>
      </c>
      <c r="Y1533">
        <f>IFERROR(VLOOKUP(B1533,Products!A:I,8,FALSE),"")</f>
        <v>16.239999999999998</v>
      </c>
      <c r="Z1533">
        <f t="shared" si="188"/>
        <v>1194.08</v>
      </c>
      <c r="AA1533">
        <f t="shared" si="189"/>
        <v>116.256157635468</v>
      </c>
      <c r="AB1533">
        <f t="shared" si="190"/>
        <v>1</v>
      </c>
      <c r="AC1533">
        <f t="shared" si="191"/>
        <v>641.91999999999996</v>
      </c>
    </row>
    <row r="1534" spans="1:29">
      <c r="A1534">
        <v>10266</v>
      </c>
      <c r="B1534" t="s">
        <v>214</v>
      </c>
      <c r="C1534">
        <v>47</v>
      </c>
      <c r="D1534">
        <v>56.33</v>
      </c>
      <c r="E1534">
        <v>13</v>
      </c>
      <c r="F1534" s="6">
        <f>IFERROR(VLOOKUP(A1534,Orders!A:B,2,FALSE),"")</f>
        <v>38174</v>
      </c>
      <c r="G1534" s="6">
        <f>IFERROR(VLOOKUP(A1534,Orders!A:C,3,FALSE),"")</f>
        <v>38182</v>
      </c>
      <c r="H1534" s="6">
        <f>IFERROR(VLOOKUP(A1534,Orders!A:D,4,FALSE),"")</f>
        <v>38178</v>
      </c>
      <c r="I1534" t="str">
        <f>IFERROR(VLOOKUP(A1534,Orders!A:E,5,FALSE),"")</f>
        <v>Shipped</v>
      </c>
      <c r="J1534">
        <f>IFERROR(VLOOKUP(A1534,Orders!A:G,7,FALSE),"")</f>
        <v>386</v>
      </c>
      <c r="K1534">
        <f>IFERROR(VLOOKUP(J1534,Customers!A:L,12,FALSE),"")</f>
        <v>1401</v>
      </c>
      <c r="L1534">
        <f>IFERROR(VLOOKUP(J1534,Customers!A:M,13,FALSE),"")</f>
        <v>121400</v>
      </c>
      <c r="M1534" t="str">
        <f>IFERROR(VLOOKUP(J1534,Customers!A:H,8,FALSE),"")</f>
        <v>Reggio Emilia</v>
      </c>
      <c r="N1534">
        <f>IFERROR(VLOOKUP(K1534,Employees!A:F,6,FALSE),"")</f>
        <v>4</v>
      </c>
      <c r="O1534" t="str">
        <f>IFERROR(VLOOKUP(N1534,Offices!A:B,2,FALSE),"")</f>
        <v>Paris</v>
      </c>
      <c r="P1534" s="6">
        <f>IFERROR(VLOOKUP(J1534,Payments!A:C,3,FALSE),"")</f>
        <v>37943</v>
      </c>
      <c r="Q1534">
        <f>IFERROR(VLOOKUP(J1534,Payments!A:D,4,FALSE),"")</f>
        <v>38524.29</v>
      </c>
      <c r="R1534" t="str">
        <f>IFERROR(VLOOKUP(B1534,Products!A:C,3,FALSE),"")</f>
        <v>Classic Cars</v>
      </c>
      <c r="S1534">
        <f>IFERROR(VLOOKUP(B1534,Products!A:G,7,FALSE),"")</f>
        <v>7995</v>
      </c>
      <c r="T1534">
        <f>IFERROR(VLOOKUP(B1534,Products!A:I,9,FALSE),"")</f>
        <v>61.23</v>
      </c>
      <c r="U1534">
        <f t="shared" si="184"/>
        <v>4</v>
      </c>
      <c r="V1534" t="str">
        <f t="shared" si="185"/>
        <v>Yes</v>
      </c>
      <c r="W1534">
        <f t="shared" si="186"/>
        <v>2004</v>
      </c>
      <c r="X1534">
        <f t="shared" si="187"/>
        <v>7</v>
      </c>
      <c r="Y1534">
        <f>IFERROR(VLOOKUP(B1534,Products!A:I,8,FALSE),"")</f>
        <v>38.58</v>
      </c>
      <c r="Z1534">
        <f t="shared" si="188"/>
        <v>2647.5099999999998</v>
      </c>
      <c r="AA1534">
        <f t="shared" si="189"/>
        <v>46.008294453084503</v>
      </c>
      <c r="AB1534">
        <f t="shared" si="190"/>
        <v>0</v>
      </c>
      <c r="AC1534">
        <f t="shared" si="191"/>
        <v>834.25</v>
      </c>
    </row>
    <row r="1535" spans="1:29">
      <c r="A1535">
        <v>10266</v>
      </c>
      <c r="B1535" t="s">
        <v>215</v>
      </c>
      <c r="C1535">
        <v>24</v>
      </c>
      <c r="D1535">
        <v>119.37</v>
      </c>
      <c r="E1535">
        <v>9</v>
      </c>
      <c r="F1535" s="6">
        <f>IFERROR(VLOOKUP(A1535,Orders!A:B,2,FALSE),"")</f>
        <v>38174</v>
      </c>
      <c r="G1535" s="6">
        <f>IFERROR(VLOOKUP(A1535,Orders!A:C,3,FALSE),"")</f>
        <v>38182</v>
      </c>
      <c r="H1535" s="6">
        <f>IFERROR(VLOOKUP(A1535,Orders!A:D,4,FALSE),"")</f>
        <v>38178</v>
      </c>
      <c r="I1535" t="str">
        <f>IFERROR(VLOOKUP(A1535,Orders!A:E,5,FALSE),"")</f>
        <v>Shipped</v>
      </c>
      <c r="J1535">
        <f>IFERROR(VLOOKUP(A1535,Orders!A:G,7,FALSE),"")</f>
        <v>386</v>
      </c>
      <c r="K1535">
        <f>IFERROR(VLOOKUP(J1535,Customers!A:L,12,FALSE),"")</f>
        <v>1401</v>
      </c>
      <c r="L1535">
        <f>IFERROR(VLOOKUP(J1535,Customers!A:M,13,FALSE),"")</f>
        <v>121400</v>
      </c>
      <c r="M1535" t="str">
        <f>IFERROR(VLOOKUP(J1535,Customers!A:H,8,FALSE),"")</f>
        <v>Reggio Emilia</v>
      </c>
      <c r="N1535">
        <f>IFERROR(VLOOKUP(K1535,Employees!A:F,6,FALSE),"")</f>
        <v>4</v>
      </c>
      <c r="O1535" t="str">
        <f>IFERROR(VLOOKUP(N1535,Offices!A:B,2,FALSE),"")</f>
        <v>Paris</v>
      </c>
      <c r="P1535" s="6">
        <f>IFERROR(VLOOKUP(J1535,Payments!A:C,3,FALSE),"")</f>
        <v>37943</v>
      </c>
      <c r="Q1535">
        <f>IFERROR(VLOOKUP(J1535,Payments!A:D,4,FALSE),"")</f>
        <v>38524.29</v>
      </c>
      <c r="R1535" t="str">
        <f>IFERROR(VLOOKUP(B1535,Products!A:C,3,FALSE),"")</f>
        <v>Classic Cars</v>
      </c>
      <c r="S1535">
        <f>IFERROR(VLOOKUP(B1535,Products!A:G,7,FALSE),"")</f>
        <v>6600</v>
      </c>
      <c r="T1535">
        <f>IFERROR(VLOOKUP(B1535,Products!A:I,9,FALSE),"")</f>
        <v>140.43</v>
      </c>
      <c r="U1535">
        <f t="shared" si="184"/>
        <v>4</v>
      </c>
      <c r="V1535" t="str">
        <f t="shared" si="185"/>
        <v>Yes</v>
      </c>
      <c r="W1535">
        <f t="shared" si="186"/>
        <v>2004</v>
      </c>
      <c r="X1535">
        <f t="shared" si="187"/>
        <v>7</v>
      </c>
      <c r="Y1535">
        <f>IFERROR(VLOOKUP(B1535,Products!A:I,8,FALSE),"")</f>
        <v>98.3</v>
      </c>
      <c r="Z1535">
        <f t="shared" si="188"/>
        <v>2864.88</v>
      </c>
      <c r="AA1535">
        <f t="shared" si="189"/>
        <v>21.43438453713124</v>
      </c>
      <c r="AB1535">
        <f t="shared" si="190"/>
        <v>0</v>
      </c>
      <c r="AC1535">
        <f t="shared" si="191"/>
        <v>505.68000000000018</v>
      </c>
    </row>
    <row r="1536" spans="1:29">
      <c r="A1536">
        <v>10267</v>
      </c>
      <c r="B1536" t="s">
        <v>226</v>
      </c>
      <c r="C1536">
        <v>36</v>
      </c>
      <c r="D1536">
        <v>71.27</v>
      </c>
      <c r="E1536">
        <v>1</v>
      </c>
      <c r="F1536" s="6">
        <f>IFERROR(VLOOKUP(A1536,Orders!A:B,2,FALSE),"")</f>
        <v>38175</v>
      </c>
      <c r="G1536" s="6">
        <f>IFERROR(VLOOKUP(A1536,Orders!A:C,3,FALSE),"")</f>
        <v>38185</v>
      </c>
      <c r="H1536" s="6">
        <f>IFERROR(VLOOKUP(A1536,Orders!A:D,4,FALSE),"")</f>
        <v>38177</v>
      </c>
      <c r="I1536" t="str">
        <f>IFERROR(VLOOKUP(A1536,Orders!A:E,5,FALSE),"")</f>
        <v>Shipped</v>
      </c>
      <c r="J1536">
        <f>IFERROR(VLOOKUP(A1536,Orders!A:G,7,FALSE),"")</f>
        <v>151</v>
      </c>
      <c r="K1536">
        <f>IFERROR(VLOOKUP(J1536,Customers!A:L,12,FALSE),"")</f>
        <v>1286</v>
      </c>
      <c r="L1536">
        <f>IFERROR(VLOOKUP(J1536,Customers!A:M,13,FALSE),"")</f>
        <v>138500</v>
      </c>
      <c r="M1536" t="str">
        <f>IFERROR(VLOOKUP(J1536,Customers!A:H,8,FALSE),"")</f>
        <v>NYC</v>
      </c>
      <c r="N1536">
        <f>IFERROR(VLOOKUP(K1536,Employees!A:F,6,FALSE),"")</f>
        <v>3</v>
      </c>
      <c r="O1536" t="str">
        <f>IFERROR(VLOOKUP(N1536,Offices!A:B,2,FALSE),"")</f>
        <v>NYC</v>
      </c>
      <c r="P1536" s="6">
        <f>IFERROR(VLOOKUP(J1536,Payments!A:C,3,FALSE),"")</f>
        <v>37977</v>
      </c>
      <c r="Q1536">
        <f>IFERROR(VLOOKUP(J1536,Payments!A:D,4,FALSE),"")</f>
        <v>58793.53</v>
      </c>
      <c r="R1536" t="str">
        <f>IFERROR(VLOOKUP(B1536,Products!A:C,3,FALSE),"")</f>
        <v>Classic Cars</v>
      </c>
      <c r="S1536">
        <f>IFERROR(VLOOKUP(B1536,Products!A:G,7,FALSE),"")</f>
        <v>3209</v>
      </c>
      <c r="T1536">
        <f>IFERROR(VLOOKUP(B1536,Products!A:I,9,FALSE),"")</f>
        <v>71.27</v>
      </c>
      <c r="U1536">
        <f t="shared" si="184"/>
        <v>8</v>
      </c>
      <c r="V1536" t="str">
        <f t="shared" si="185"/>
        <v>No</v>
      </c>
      <c r="W1536">
        <f t="shared" si="186"/>
        <v>2004</v>
      </c>
      <c r="X1536">
        <f t="shared" si="187"/>
        <v>7</v>
      </c>
      <c r="Y1536">
        <f>IFERROR(VLOOKUP(B1536,Products!A:I,8,FALSE),"")</f>
        <v>34.21</v>
      </c>
      <c r="Z1536">
        <f t="shared" si="188"/>
        <v>2565.7199999999998</v>
      </c>
      <c r="AA1536">
        <f t="shared" si="189"/>
        <v>108.3308973984215</v>
      </c>
      <c r="AB1536">
        <f t="shared" si="190"/>
        <v>1</v>
      </c>
      <c r="AC1536">
        <f t="shared" si="191"/>
        <v>1334.1599999999999</v>
      </c>
    </row>
    <row r="1537" spans="1:29">
      <c r="A1537">
        <v>10267</v>
      </c>
      <c r="B1537" t="s">
        <v>227</v>
      </c>
      <c r="C1537">
        <v>40</v>
      </c>
      <c r="D1537">
        <v>72.02</v>
      </c>
      <c r="E1537">
        <v>5</v>
      </c>
      <c r="F1537" s="6">
        <f>IFERROR(VLOOKUP(A1537,Orders!A:B,2,FALSE),"")</f>
        <v>38175</v>
      </c>
      <c r="G1537" s="6">
        <f>IFERROR(VLOOKUP(A1537,Orders!A:C,3,FALSE),"")</f>
        <v>38185</v>
      </c>
      <c r="H1537" s="6">
        <f>IFERROR(VLOOKUP(A1537,Orders!A:D,4,FALSE),"")</f>
        <v>38177</v>
      </c>
      <c r="I1537" t="str">
        <f>IFERROR(VLOOKUP(A1537,Orders!A:E,5,FALSE),"")</f>
        <v>Shipped</v>
      </c>
      <c r="J1537">
        <f>IFERROR(VLOOKUP(A1537,Orders!A:G,7,FALSE),"")</f>
        <v>151</v>
      </c>
      <c r="K1537">
        <f>IFERROR(VLOOKUP(J1537,Customers!A:L,12,FALSE),"")</f>
        <v>1286</v>
      </c>
      <c r="L1537">
        <f>IFERROR(VLOOKUP(J1537,Customers!A:M,13,FALSE),"")</f>
        <v>138500</v>
      </c>
      <c r="M1537" t="str">
        <f>IFERROR(VLOOKUP(J1537,Customers!A:H,8,FALSE),"")</f>
        <v>NYC</v>
      </c>
      <c r="N1537">
        <f>IFERROR(VLOOKUP(K1537,Employees!A:F,6,FALSE),"")</f>
        <v>3</v>
      </c>
      <c r="O1537" t="str">
        <f>IFERROR(VLOOKUP(N1537,Offices!A:B,2,FALSE),"")</f>
        <v>NYC</v>
      </c>
      <c r="P1537" s="6">
        <f>IFERROR(VLOOKUP(J1537,Payments!A:C,3,FALSE),"")</f>
        <v>37977</v>
      </c>
      <c r="Q1537">
        <f>IFERROR(VLOOKUP(J1537,Payments!A:D,4,FALSE),"")</f>
        <v>58793.53</v>
      </c>
      <c r="R1537" t="str">
        <f>IFERROR(VLOOKUP(B1537,Products!A:C,3,FALSE),"")</f>
        <v>Classic Cars</v>
      </c>
      <c r="S1537">
        <f>IFERROR(VLOOKUP(B1537,Products!A:G,7,FALSE),"")</f>
        <v>1005</v>
      </c>
      <c r="T1537">
        <f>IFERROR(VLOOKUP(B1537,Products!A:I,9,FALSE),"")</f>
        <v>73.489999999999995</v>
      </c>
      <c r="U1537">
        <f t="shared" si="184"/>
        <v>8</v>
      </c>
      <c r="V1537" t="str">
        <f t="shared" si="185"/>
        <v>No</v>
      </c>
      <c r="W1537">
        <f t="shared" si="186"/>
        <v>2004</v>
      </c>
      <c r="X1537">
        <f t="shared" si="187"/>
        <v>7</v>
      </c>
      <c r="Y1537">
        <f>IFERROR(VLOOKUP(B1537,Products!A:I,8,FALSE),"")</f>
        <v>49.24</v>
      </c>
      <c r="Z1537">
        <f t="shared" si="188"/>
        <v>2880.7999999999997</v>
      </c>
      <c r="AA1537">
        <f t="shared" si="189"/>
        <v>46.263200649878137</v>
      </c>
      <c r="AB1537">
        <f t="shared" si="190"/>
        <v>0</v>
      </c>
      <c r="AC1537">
        <f t="shared" si="191"/>
        <v>911.19999999999982</v>
      </c>
    </row>
    <row r="1538" spans="1:29">
      <c r="A1538">
        <v>10267</v>
      </c>
      <c r="B1538" t="s">
        <v>229</v>
      </c>
      <c r="C1538">
        <v>38</v>
      </c>
      <c r="D1538">
        <v>76.33</v>
      </c>
      <c r="E1538">
        <v>3</v>
      </c>
      <c r="F1538" s="6">
        <f>IFERROR(VLOOKUP(A1538,Orders!A:B,2,FALSE),"")</f>
        <v>38175</v>
      </c>
      <c r="G1538" s="6">
        <f>IFERROR(VLOOKUP(A1538,Orders!A:C,3,FALSE),"")</f>
        <v>38185</v>
      </c>
      <c r="H1538" s="6">
        <f>IFERROR(VLOOKUP(A1538,Orders!A:D,4,FALSE),"")</f>
        <v>38177</v>
      </c>
      <c r="I1538" t="str">
        <f>IFERROR(VLOOKUP(A1538,Orders!A:E,5,FALSE),"")</f>
        <v>Shipped</v>
      </c>
      <c r="J1538">
        <f>IFERROR(VLOOKUP(A1538,Orders!A:G,7,FALSE),"")</f>
        <v>151</v>
      </c>
      <c r="K1538">
        <f>IFERROR(VLOOKUP(J1538,Customers!A:L,12,FALSE),"")</f>
        <v>1286</v>
      </c>
      <c r="L1538">
        <f>IFERROR(VLOOKUP(J1538,Customers!A:M,13,FALSE),"")</f>
        <v>138500</v>
      </c>
      <c r="M1538" t="str">
        <f>IFERROR(VLOOKUP(J1538,Customers!A:H,8,FALSE),"")</f>
        <v>NYC</v>
      </c>
      <c r="N1538">
        <f>IFERROR(VLOOKUP(K1538,Employees!A:F,6,FALSE),"")</f>
        <v>3</v>
      </c>
      <c r="O1538" t="str">
        <f>IFERROR(VLOOKUP(N1538,Offices!A:B,2,FALSE),"")</f>
        <v>NYC</v>
      </c>
      <c r="P1538" s="6">
        <f>IFERROR(VLOOKUP(J1538,Payments!A:C,3,FALSE),"")</f>
        <v>37977</v>
      </c>
      <c r="Q1538">
        <f>IFERROR(VLOOKUP(J1538,Payments!A:D,4,FALSE),"")</f>
        <v>58793.53</v>
      </c>
      <c r="R1538" t="str">
        <f>IFERROR(VLOOKUP(B1538,Products!A:C,3,FALSE),"")</f>
        <v>Classic Cars</v>
      </c>
      <c r="S1538">
        <f>IFERROR(VLOOKUP(B1538,Products!A:G,7,FALSE),"")</f>
        <v>2350</v>
      </c>
      <c r="T1538">
        <f>IFERROR(VLOOKUP(B1538,Products!A:I,9,FALSE),"")</f>
        <v>90.87</v>
      </c>
      <c r="U1538">
        <f t="shared" ref="U1538:U1601" si="192">G1538-H1538</f>
        <v>8</v>
      </c>
      <c r="V1538" t="str">
        <f t="shared" ref="V1538:V1601" si="193">IF(OR(I1538="Shipped",I1538="Resolved"),IF(U1538&lt;=6,"Yes","No"),"")</f>
        <v>No</v>
      </c>
      <c r="W1538">
        <f t="shared" ref="W1538:W1601" si="194">YEAR(F1538)</f>
        <v>2004</v>
      </c>
      <c r="X1538">
        <f t="shared" ref="X1538:X1601" si="195">MONTH(F1538)</f>
        <v>7</v>
      </c>
      <c r="Y1538">
        <f>IFERROR(VLOOKUP(B1538,Products!A:I,8,FALSE),"")</f>
        <v>47.25</v>
      </c>
      <c r="Z1538">
        <f t="shared" ref="Z1538:Z1601" si="196">C1538*D1538</f>
        <v>2900.54</v>
      </c>
      <c r="AA1538">
        <f t="shared" ref="AA1538:AA1601" si="197">((D1538-Y1538)/Y1538)*100</f>
        <v>61.544973544973544</v>
      </c>
      <c r="AB1538">
        <f t="shared" ref="AB1538:AB1601" si="198">IF(AA1538&gt;=67, 1,0)</f>
        <v>0</v>
      </c>
      <c r="AC1538">
        <f t="shared" ref="AC1538:AC1601" si="199">C1538*(D1538-Y1538)</f>
        <v>1105.04</v>
      </c>
    </row>
    <row r="1539" spans="1:29">
      <c r="A1539">
        <v>10267</v>
      </c>
      <c r="B1539" t="s">
        <v>230</v>
      </c>
      <c r="C1539">
        <v>43</v>
      </c>
      <c r="D1539">
        <v>93.95</v>
      </c>
      <c r="E1539">
        <v>2</v>
      </c>
      <c r="F1539" s="6">
        <f>IFERROR(VLOOKUP(A1539,Orders!A:B,2,FALSE),"")</f>
        <v>38175</v>
      </c>
      <c r="G1539" s="6">
        <f>IFERROR(VLOOKUP(A1539,Orders!A:C,3,FALSE),"")</f>
        <v>38185</v>
      </c>
      <c r="H1539" s="6">
        <f>IFERROR(VLOOKUP(A1539,Orders!A:D,4,FALSE),"")</f>
        <v>38177</v>
      </c>
      <c r="I1539" t="str">
        <f>IFERROR(VLOOKUP(A1539,Orders!A:E,5,FALSE),"")</f>
        <v>Shipped</v>
      </c>
      <c r="J1539">
        <f>IFERROR(VLOOKUP(A1539,Orders!A:G,7,FALSE),"")</f>
        <v>151</v>
      </c>
      <c r="K1539">
        <f>IFERROR(VLOOKUP(J1539,Customers!A:L,12,FALSE),"")</f>
        <v>1286</v>
      </c>
      <c r="L1539">
        <f>IFERROR(VLOOKUP(J1539,Customers!A:M,13,FALSE),"")</f>
        <v>138500</v>
      </c>
      <c r="M1539" t="str">
        <f>IFERROR(VLOOKUP(J1539,Customers!A:H,8,FALSE),"")</f>
        <v>NYC</v>
      </c>
      <c r="N1539">
        <f>IFERROR(VLOOKUP(K1539,Employees!A:F,6,FALSE),"")</f>
        <v>3</v>
      </c>
      <c r="O1539" t="str">
        <f>IFERROR(VLOOKUP(N1539,Offices!A:B,2,FALSE),"")</f>
        <v>NYC</v>
      </c>
      <c r="P1539" s="6">
        <f>IFERROR(VLOOKUP(J1539,Payments!A:C,3,FALSE),"")</f>
        <v>37977</v>
      </c>
      <c r="Q1539">
        <f>IFERROR(VLOOKUP(J1539,Payments!A:D,4,FALSE),"")</f>
        <v>58793.53</v>
      </c>
      <c r="R1539" t="str">
        <f>IFERROR(VLOOKUP(B1539,Products!A:C,3,FALSE),"")</f>
        <v>Classic Cars</v>
      </c>
      <c r="S1539">
        <f>IFERROR(VLOOKUP(B1539,Products!A:G,7,FALSE),"")</f>
        <v>1452</v>
      </c>
      <c r="T1539">
        <f>IFERROR(VLOOKUP(B1539,Products!A:I,9,FALSE),"")</f>
        <v>117.44</v>
      </c>
      <c r="U1539">
        <f t="shared" si="192"/>
        <v>8</v>
      </c>
      <c r="V1539" t="str">
        <f t="shared" si="193"/>
        <v>No</v>
      </c>
      <c r="W1539">
        <f t="shared" si="194"/>
        <v>2004</v>
      </c>
      <c r="X1539">
        <f t="shared" si="195"/>
        <v>7</v>
      </c>
      <c r="Y1539">
        <f>IFERROR(VLOOKUP(B1539,Products!A:I,8,FALSE),"")</f>
        <v>72.819999999999993</v>
      </c>
      <c r="Z1539">
        <f t="shared" si="196"/>
        <v>4039.85</v>
      </c>
      <c r="AA1539">
        <f t="shared" si="197"/>
        <v>29.016753639110149</v>
      </c>
      <c r="AB1539">
        <f t="shared" si="198"/>
        <v>0</v>
      </c>
      <c r="AC1539">
        <f t="shared" si="199"/>
        <v>908.59000000000037</v>
      </c>
    </row>
    <row r="1540" spans="1:29">
      <c r="A1540">
        <v>10267</v>
      </c>
      <c r="B1540" t="s">
        <v>231</v>
      </c>
      <c r="C1540">
        <v>44</v>
      </c>
      <c r="D1540">
        <v>83.9</v>
      </c>
      <c r="E1540">
        <v>4</v>
      </c>
      <c r="F1540" s="6">
        <f>IFERROR(VLOOKUP(A1540,Orders!A:B,2,FALSE),"")</f>
        <v>38175</v>
      </c>
      <c r="G1540" s="6">
        <f>IFERROR(VLOOKUP(A1540,Orders!A:C,3,FALSE),"")</f>
        <v>38185</v>
      </c>
      <c r="H1540" s="6">
        <f>IFERROR(VLOOKUP(A1540,Orders!A:D,4,FALSE),"")</f>
        <v>38177</v>
      </c>
      <c r="I1540" t="str">
        <f>IFERROR(VLOOKUP(A1540,Orders!A:E,5,FALSE),"")</f>
        <v>Shipped</v>
      </c>
      <c r="J1540">
        <f>IFERROR(VLOOKUP(A1540,Orders!A:G,7,FALSE),"")</f>
        <v>151</v>
      </c>
      <c r="K1540">
        <f>IFERROR(VLOOKUP(J1540,Customers!A:L,12,FALSE),"")</f>
        <v>1286</v>
      </c>
      <c r="L1540">
        <f>IFERROR(VLOOKUP(J1540,Customers!A:M,13,FALSE),"")</f>
        <v>138500</v>
      </c>
      <c r="M1540" t="str">
        <f>IFERROR(VLOOKUP(J1540,Customers!A:H,8,FALSE),"")</f>
        <v>NYC</v>
      </c>
      <c r="N1540">
        <f>IFERROR(VLOOKUP(K1540,Employees!A:F,6,FALSE),"")</f>
        <v>3</v>
      </c>
      <c r="O1540" t="str">
        <f>IFERROR(VLOOKUP(N1540,Offices!A:B,2,FALSE),"")</f>
        <v>NYC</v>
      </c>
      <c r="P1540" s="6">
        <f>IFERROR(VLOOKUP(J1540,Payments!A:C,3,FALSE),"")</f>
        <v>37977</v>
      </c>
      <c r="Q1540">
        <f>IFERROR(VLOOKUP(J1540,Payments!A:D,4,FALSE),"")</f>
        <v>58793.53</v>
      </c>
      <c r="R1540" t="str">
        <f>IFERROR(VLOOKUP(B1540,Products!A:C,3,FALSE),"")</f>
        <v>Classic Cars</v>
      </c>
      <c r="S1540">
        <f>IFERROR(VLOOKUP(B1540,Products!A:G,7,FALSE),"")</f>
        <v>4695</v>
      </c>
      <c r="T1540">
        <f>IFERROR(VLOOKUP(B1540,Products!A:I,9,FALSE),"")</f>
        <v>85.61</v>
      </c>
      <c r="U1540">
        <f t="shared" si="192"/>
        <v>8</v>
      </c>
      <c r="V1540" t="str">
        <f t="shared" si="193"/>
        <v>No</v>
      </c>
      <c r="W1540">
        <f t="shared" si="194"/>
        <v>2004</v>
      </c>
      <c r="X1540">
        <f t="shared" si="195"/>
        <v>7</v>
      </c>
      <c r="Y1540">
        <f>IFERROR(VLOOKUP(B1540,Products!A:I,8,FALSE),"")</f>
        <v>50.51</v>
      </c>
      <c r="Z1540">
        <f t="shared" si="196"/>
        <v>3691.6000000000004</v>
      </c>
      <c r="AA1540">
        <f t="shared" si="197"/>
        <v>66.105721639279366</v>
      </c>
      <c r="AB1540">
        <f t="shared" si="198"/>
        <v>0</v>
      </c>
      <c r="AC1540">
        <f t="shared" si="199"/>
        <v>1469.1600000000003</v>
      </c>
    </row>
    <row r="1541" spans="1:29">
      <c r="A1541">
        <v>10267</v>
      </c>
      <c r="B1541" t="s">
        <v>232</v>
      </c>
      <c r="C1541">
        <v>43</v>
      </c>
      <c r="D1541">
        <v>98.51</v>
      </c>
      <c r="E1541">
        <v>6</v>
      </c>
      <c r="F1541" s="6">
        <f>IFERROR(VLOOKUP(A1541,Orders!A:B,2,FALSE),"")</f>
        <v>38175</v>
      </c>
      <c r="G1541" s="6">
        <f>IFERROR(VLOOKUP(A1541,Orders!A:C,3,FALSE),"")</f>
        <v>38185</v>
      </c>
      <c r="H1541" s="6">
        <f>IFERROR(VLOOKUP(A1541,Orders!A:D,4,FALSE),"")</f>
        <v>38177</v>
      </c>
      <c r="I1541" t="str">
        <f>IFERROR(VLOOKUP(A1541,Orders!A:E,5,FALSE),"")</f>
        <v>Shipped</v>
      </c>
      <c r="J1541">
        <f>IFERROR(VLOOKUP(A1541,Orders!A:G,7,FALSE),"")</f>
        <v>151</v>
      </c>
      <c r="K1541">
        <f>IFERROR(VLOOKUP(J1541,Customers!A:L,12,FALSE),"")</f>
        <v>1286</v>
      </c>
      <c r="L1541">
        <f>IFERROR(VLOOKUP(J1541,Customers!A:M,13,FALSE),"")</f>
        <v>138500</v>
      </c>
      <c r="M1541" t="str">
        <f>IFERROR(VLOOKUP(J1541,Customers!A:H,8,FALSE),"")</f>
        <v>NYC</v>
      </c>
      <c r="N1541">
        <f>IFERROR(VLOOKUP(K1541,Employees!A:F,6,FALSE),"")</f>
        <v>3</v>
      </c>
      <c r="O1541" t="str">
        <f>IFERROR(VLOOKUP(N1541,Offices!A:B,2,FALSE),"")</f>
        <v>NYC</v>
      </c>
      <c r="P1541" s="6">
        <f>IFERROR(VLOOKUP(J1541,Payments!A:C,3,FALSE),"")</f>
        <v>37977</v>
      </c>
      <c r="Q1541">
        <f>IFERROR(VLOOKUP(J1541,Payments!A:D,4,FALSE),"")</f>
        <v>58793.53</v>
      </c>
      <c r="R1541" t="str">
        <f>IFERROR(VLOOKUP(B1541,Products!A:C,3,FALSE),"")</f>
        <v>Classic Cars</v>
      </c>
      <c r="S1541">
        <f>IFERROR(VLOOKUP(B1541,Products!A:G,7,FALSE),"")</f>
        <v>9446</v>
      </c>
      <c r="T1541">
        <f>IFERROR(VLOOKUP(B1541,Products!A:I,9,FALSE),"")</f>
        <v>107.08</v>
      </c>
      <c r="U1541">
        <f t="shared" si="192"/>
        <v>8</v>
      </c>
      <c r="V1541" t="str">
        <f t="shared" si="193"/>
        <v>No</v>
      </c>
      <c r="W1541">
        <f t="shared" si="194"/>
        <v>2004</v>
      </c>
      <c r="X1541">
        <f t="shared" si="195"/>
        <v>7</v>
      </c>
      <c r="Y1541">
        <f>IFERROR(VLOOKUP(B1541,Products!A:I,8,FALSE),"")</f>
        <v>62.11</v>
      </c>
      <c r="Z1541">
        <f t="shared" si="196"/>
        <v>4235.93</v>
      </c>
      <c r="AA1541">
        <f t="shared" si="197"/>
        <v>58.605699565287409</v>
      </c>
      <c r="AB1541">
        <f t="shared" si="198"/>
        <v>0</v>
      </c>
      <c r="AC1541">
        <f t="shared" si="199"/>
        <v>1565.2000000000003</v>
      </c>
    </row>
    <row r="1542" spans="1:29">
      <c r="A1542">
        <v>10268</v>
      </c>
      <c r="B1542" t="s">
        <v>132</v>
      </c>
      <c r="C1542">
        <v>49</v>
      </c>
      <c r="D1542">
        <v>93.49</v>
      </c>
      <c r="E1542">
        <v>3</v>
      </c>
      <c r="F1542" s="6">
        <f>IFERROR(VLOOKUP(A1542,Orders!A:B,2,FALSE),"")</f>
        <v>38180</v>
      </c>
      <c r="G1542" s="6">
        <f>IFERROR(VLOOKUP(A1542,Orders!A:C,3,FALSE),"")</f>
        <v>38186</v>
      </c>
      <c r="H1542" s="6">
        <f>IFERROR(VLOOKUP(A1542,Orders!A:D,4,FALSE),"")</f>
        <v>38182</v>
      </c>
      <c r="I1542" t="str">
        <f>IFERROR(VLOOKUP(A1542,Orders!A:E,5,FALSE),"")</f>
        <v>Shipped</v>
      </c>
      <c r="J1542">
        <f>IFERROR(VLOOKUP(A1542,Orders!A:G,7,FALSE),"")</f>
        <v>412</v>
      </c>
      <c r="K1542">
        <f>IFERROR(VLOOKUP(J1542,Customers!A:L,12,FALSE),"")</f>
        <v>1612</v>
      </c>
      <c r="L1542">
        <f>IFERROR(VLOOKUP(J1542,Customers!A:M,13,FALSE),"")</f>
        <v>86800</v>
      </c>
      <c r="M1542" t="str">
        <f>IFERROR(VLOOKUP(J1542,Customers!A:H,8,FALSE),"")</f>
        <v>Wellington</v>
      </c>
      <c r="N1542">
        <f>IFERROR(VLOOKUP(K1542,Employees!A:F,6,FALSE),"")</f>
        <v>6</v>
      </c>
      <c r="O1542" t="str">
        <f>IFERROR(VLOOKUP(N1542,Offices!A:B,2,FALSE),"")</f>
        <v>Sydney</v>
      </c>
      <c r="P1542" s="6">
        <f>IFERROR(VLOOKUP(J1542,Payments!A:C,3,FALSE),"")</f>
        <v>38193</v>
      </c>
      <c r="Q1542">
        <f>IFERROR(VLOOKUP(J1542,Payments!A:D,4,FALSE),"")</f>
        <v>35034.57</v>
      </c>
      <c r="R1542" t="str">
        <f>IFERROR(VLOOKUP(B1542,Products!A:C,3,FALSE),"")</f>
        <v>Vintage Cars</v>
      </c>
      <c r="S1542">
        <f>IFERROR(VLOOKUP(B1542,Products!A:G,7,FALSE),"")</f>
        <v>8693</v>
      </c>
      <c r="T1542">
        <f>IFERROR(VLOOKUP(B1542,Products!A:I,9,FALSE),"")</f>
        <v>102.74</v>
      </c>
      <c r="U1542">
        <f t="shared" si="192"/>
        <v>4</v>
      </c>
      <c r="V1542" t="str">
        <f t="shared" si="193"/>
        <v>Yes</v>
      </c>
      <c r="W1542">
        <f t="shared" si="194"/>
        <v>2004</v>
      </c>
      <c r="X1542">
        <f t="shared" si="195"/>
        <v>7</v>
      </c>
      <c r="Y1542">
        <f>IFERROR(VLOOKUP(B1542,Products!A:I,8,FALSE),"")</f>
        <v>60.62</v>
      </c>
      <c r="Z1542">
        <f t="shared" si="196"/>
        <v>4581.0099999999993</v>
      </c>
      <c r="AA1542">
        <f t="shared" si="197"/>
        <v>54.223028703398214</v>
      </c>
      <c r="AB1542">
        <f t="shared" si="198"/>
        <v>0</v>
      </c>
      <c r="AC1542">
        <f t="shared" si="199"/>
        <v>1610.6299999999999</v>
      </c>
    </row>
    <row r="1543" spans="1:29">
      <c r="A1543">
        <v>10268</v>
      </c>
      <c r="B1543" t="s">
        <v>133</v>
      </c>
      <c r="C1543">
        <v>26</v>
      </c>
      <c r="D1543">
        <v>45.82</v>
      </c>
      <c r="E1543">
        <v>2</v>
      </c>
      <c r="F1543" s="6">
        <f>IFERROR(VLOOKUP(A1543,Orders!A:B,2,FALSE),"")</f>
        <v>38180</v>
      </c>
      <c r="G1543" s="6">
        <f>IFERROR(VLOOKUP(A1543,Orders!A:C,3,FALSE),"")</f>
        <v>38186</v>
      </c>
      <c r="H1543" s="6">
        <f>IFERROR(VLOOKUP(A1543,Orders!A:D,4,FALSE),"")</f>
        <v>38182</v>
      </c>
      <c r="I1543" t="str">
        <f>IFERROR(VLOOKUP(A1543,Orders!A:E,5,FALSE),"")</f>
        <v>Shipped</v>
      </c>
      <c r="J1543">
        <f>IFERROR(VLOOKUP(A1543,Orders!A:G,7,FALSE),"")</f>
        <v>412</v>
      </c>
      <c r="K1543">
        <f>IFERROR(VLOOKUP(J1543,Customers!A:L,12,FALSE),"")</f>
        <v>1612</v>
      </c>
      <c r="L1543">
        <f>IFERROR(VLOOKUP(J1543,Customers!A:M,13,FALSE),"")</f>
        <v>86800</v>
      </c>
      <c r="M1543" t="str">
        <f>IFERROR(VLOOKUP(J1543,Customers!A:H,8,FALSE),"")</f>
        <v>Wellington</v>
      </c>
      <c r="N1543">
        <f>IFERROR(VLOOKUP(K1543,Employees!A:F,6,FALSE),"")</f>
        <v>6</v>
      </c>
      <c r="O1543" t="str">
        <f>IFERROR(VLOOKUP(N1543,Offices!A:B,2,FALSE),"")</f>
        <v>Sydney</v>
      </c>
      <c r="P1543" s="6">
        <f>IFERROR(VLOOKUP(J1543,Payments!A:C,3,FALSE),"")</f>
        <v>38193</v>
      </c>
      <c r="Q1543">
        <f>IFERROR(VLOOKUP(J1543,Payments!A:D,4,FALSE),"")</f>
        <v>35034.57</v>
      </c>
      <c r="R1543" t="str">
        <f>IFERROR(VLOOKUP(B1543,Products!A:C,3,FALSE),"")</f>
        <v>Vintage Cars</v>
      </c>
      <c r="S1543">
        <f>IFERROR(VLOOKUP(B1543,Products!A:G,7,FALSE),"")</f>
        <v>8635</v>
      </c>
      <c r="T1543">
        <f>IFERROR(VLOOKUP(B1543,Products!A:I,9,FALSE),"")</f>
        <v>53.91</v>
      </c>
      <c r="U1543">
        <f t="shared" si="192"/>
        <v>4</v>
      </c>
      <c r="V1543" t="str">
        <f t="shared" si="193"/>
        <v>Yes</v>
      </c>
      <c r="W1543">
        <f t="shared" si="194"/>
        <v>2004</v>
      </c>
      <c r="X1543">
        <f t="shared" si="195"/>
        <v>7</v>
      </c>
      <c r="Y1543">
        <f>IFERROR(VLOOKUP(B1543,Products!A:I,8,FALSE),"")</f>
        <v>24.26</v>
      </c>
      <c r="Z1543">
        <f t="shared" si="196"/>
        <v>1191.32</v>
      </c>
      <c r="AA1543">
        <f t="shared" si="197"/>
        <v>88.870568837592728</v>
      </c>
      <c r="AB1543">
        <f t="shared" si="198"/>
        <v>1</v>
      </c>
      <c r="AC1543">
        <f t="shared" si="199"/>
        <v>560.55999999999995</v>
      </c>
    </row>
    <row r="1544" spans="1:29">
      <c r="A1544">
        <v>10268</v>
      </c>
      <c r="B1544" t="s">
        <v>124</v>
      </c>
      <c r="C1544">
        <v>34</v>
      </c>
      <c r="D1544">
        <v>164.9</v>
      </c>
      <c r="E1544">
        <v>10</v>
      </c>
      <c r="F1544" s="6">
        <f>IFERROR(VLOOKUP(A1544,Orders!A:B,2,FALSE),"")</f>
        <v>38180</v>
      </c>
      <c r="G1544" s="6">
        <f>IFERROR(VLOOKUP(A1544,Orders!A:C,3,FALSE),"")</f>
        <v>38186</v>
      </c>
      <c r="H1544" s="6">
        <f>IFERROR(VLOOKUP(A1544,Orders!A:D,4,FALSE),"")</f>
        <v>38182</v>
      </c>
      <c r="I1544" t="str">
        <f>IFERROR(VLOOKUP(A1544,Orders!A:E,5,FALSE),"")</f>
        <v>Shipped</v>
      </c>
      <c r="J1544">
        <f>IFERROR(VLOOKUP(A1544,Orders!A:G,7,FALSE),"")</f>
        <v>412</v>
      </c>
      <c r="K1544">
        <f>IFERROR(VLOOKUP(J1544,Customers!A:L,12,FALSE),"")</f>
        <v>1612</v>
      </c>
      <c r="L1544">
        <f>IFERROR(VLOOKUP(J1544,Customers!A:M,13,FALSE),"")</f>
        <v>86800</v>
      </c>
      <c r="M1544" t="str">
        <f>IFERROR(VLOOKUP(J1544,Customers!A:H,8,FALSE),"")</f>
        <v>Wellington</v>
      </c>
      <c r="N1544">
        <f>IFERROR(VLOOKUP(K1544,Employees!A:F,6,FALSE),"")</f>
        <v>6</v>
      </c>
      <c r="O1544" t="str">
        <f>IFERROR(VLOOKUP(N1544,Offices!A:B,2,FALSE),"")</f>
        <v>Sydney</v>
      </c>
      <c r="P1544" s="6">
        <f>IFERROR(VLOOKUP(J1544,Payments!A:C,3,FALSE),"")</f>
        <v>38193</v>
      </c>
      <c r="Q1544">
        <f>IFERROR(VLOOKUP(J1544,Payments!A:D,4,FALSE),"")</f>
        <v>35034.57</v>
      </c>
      <c r="R1544" t="str">
        <f>IFERROR(VLOOKUP(B1544,Products!A:C,3,FALSE),"")</f>
        <v>Vintage Cars</v>
      </c>
      <c r="S1544">
        <f>IFERROR(VLOOKUP(B1544,Products!A:G,7,FALSE),"")</f>
        <v>2724</v>
      </c>
      <c r="T1544">
        <f>IFERROR(VLOOKUP(B1544,Products!A:I,9,FALSE),"")</f>
        <v>170</v>
      </c>
      <c r="U1544">
        <f t="shared" si="192"/>
        <v>4</v>
      </c>
      <c r="V1544" t="str">
        <f t="shared" si="193"/>
        <v>Yes</v>
      </c>
      <c r="W1544">
        <f t="shared" si="194"/>
        <v>2004</v>
      </c>
      <c r="X1544">
        <f t="shared" si="195"/>
        <v>7</v>
      </c>
      <c r="Y1544">
        <f>IFERROR(VLOOKUP(B1544,Products!A:I,8,FALSE),"")</f>
        <v>86.7</v>
      </c>
      <c r="Z1544">
        <f t="shared" si="196"/>
        <v>5606.6</v>
      </c>
      <c r="AA1544">
        <f t="shared" si="197"/>
        <v>90.196078431372555</v>
      </c>
      <c r="AB1544">
        <f t="shared" si="198"/>
        <v>1</v>
      </c>
      <c r="AC1544">
        <f t="shared" si="199"/>
        <v>2658.8</v>
      </c>
    </row>
    <row r="1545" spans="1:29">
      <c r="A1545">
        <v>10268</v>
      </c>
      <c r="B1545" t="s">
        <v>125</v>
      </c>
      <c r="C1545">
        <v>31</v>
      </c>
      <c r="D1545">
        <v>60.54</v>
      </c>
      <c r="E1545">
        <v>9</v>
      </c>
      <c r="F1545" s="6">
        <f>IFERROR(VLOOKUP(A1545,Orders!A:B,2,FALSE),"")</f>
        <v>38180</v>
      </c>
      <c r="G1545" s="6">
        <f>IFERROR(VLOOKUP(A1545,Orders!A:C,3,FALSE),"")</f>
        <v>38186</v>
      </c>
      <c r="H1545" s="6">
        <f>IFERROR(VLOOKUP(A1545,Orders!A:D,4,FALSE),"")</f>
        <v>38182</v>
      </c>
      <c r="I1545" t="str">
        <f>IFERROR(VLOOKUP(A1545,Orders!A:E,5,FALSE),"")</f>
        <v>Shipped</v>
      </c>
      <c r="J1545">
        <f>IFERROR(VLOOKUP(A1545,Orders!A:G,7,FALSE),"")</f>
        <v>412</v>
      </c>
      <c r="K1545">
        <f>IFERROR(VLOOKUP(J1545,Customers!A:L,12,FALSE),"")</f>
        <v>1612</v>
      </c>
      <c r="L1545">
        <f>IFERROR(VLOOKUP(J1545,Customers!A:M,13,FALSE),"")</f>
        <v>86800</v>
      </c>
      <c r="M1545" t="str">
        <f>IFERROR(VLOOKUP(J1545,Customers!A:H,8,FALSE),"")</f>
        <v>Wellington</v>
      </c>
      <c r="N1545">
        <f>IFERROR(VLOOKUP(K1545,Employees!A:F,6,FALSE),"")</f>
        <v>6</v>
      </c>
      <c r="O1545" t="str">
        <f>IFERROR(VLOOKUP(N1545,Offices!A:B,2,FALSE),"")</f>
        <v>Sydney</v>
      </c>
      <c r="P1545" s="6">
        <f>IFERROR(VLOOKUP(J1545,Payments!A:C,3,FALSE),"")</f>
        <v>38193</v>
      </c>
      <c r="Q1545">
        <f>IFERROR(VLOOKUP(J1545,Payments!A:D,4,FALSE),"")</f>
        <v>35034.57</v>
      </c>
      <c r="R1545" t="str">
        <f>IFERROR(VLOOKUP(B1545,Products!A:C,3,FALSE),"")</f>
        <v>Vintage Cars</v>
      </c>
      <c r="S1545">
        <f>IFERROR(VLOOKUP(B1545,Products!A:G,7,FALSE),"")</f>
        <v>540</v>
      </c>
      <c r="T1545">
        <f>IFERROR(VLOOKUP(B1545,Products!A:I,9,FALSE),"")</f>
        <v>60.54</v>
      </c>
      <c r="U1545">
        <f t="shared" si="192"/>
        <v>4</v>
      </c>
      <c r="V1545" t="str">
        <f t="shared" si="193"/>
        <v>Yes</v>
      </c>
      <c r="W1545">
        <f t="shared" si="194"/>
        <v>2004</v>
      </c>
      <c r="X1545">
        <f t="shared" si="195"/>
        <v>7</v>
      </c>
      <c r="Y1545">
        <f>IFERROR(VLOOKUP(B1545,Products!A:I,8,FALSE),"")</f>
        <v>33.299999999999997</v>
      </c>
      <c r="Z1545">
        <f t="shared" si="196"/>
        <v>1876.74</v>
      </c>
      <c r="AA1545">
        <f t="shared" si="197"/>
        <v>81.801801801801815</v>
      </c>
      <c r="AB1545">
        <f t="shared" si="198"/>
        <v>1</v>
      </c>
      <c r="AC1545">
        <f t="shared" si="199"/>
        <v>844.44</v>
      </c>
    </row>
    <row r="1546" spans="1:29">
      <c r="A1546">
        <v>10268</v>
      </c>
      <c r="B1546" t="s">
        <v>128</v>
      </c>
      <c r="C1546">
        <v>50</v>
      </c>
      <c r="D1546">
        <v>124.59</v>
      </c>
      <c r="E1546">
        <v>7</v>
      </c>
      <c r="F1546" s="6">
        <f>IFERROR(VLOOKUP(A1546,Orders!A:B,2,FALSE),"")</f>
        <v>38180</v>
      </c>
      <c r="G1546" s="6">
        <f>IFERROR(VLOOKUP(A1546,Orders!A:C,3,FALSE),"")</f>
        <v>38186</v>
      </c>
      <c r="H1546" s="6">
        <f>IFERROR(VLOOKUP(A1546,Orders!A:D,4,FALSE),"")</f>
        <v>38182</v>
      </c>
      <c r="I1546" t="str">
        <f>IFERROR(VLOOKUP(A1546,Orders!A:E,5,FALSE),"")</f>
        <v>Shipped</v>
      </c>
      <c r="J1546">
        <f>IFERROR(VLOOKUP(A1546,Orders!A:G,7,FALSE),"")</f>
        <v>412</v>
      </c>
      <c r="K1546">
        <f>IFERROR(VLOOKUP(J1546,Customers!A:L,12,FALSE),"")</f>
        <v>1612</v>
      </c>
      <c r="L1546">
        <f>IFERROR(VLOOKUP(J1546,Customers!A:M,13,FALSE),"")</f>
        <v>86800</v>
      </c>
      <c r="M1546" t="str">
        <f>IFERROR(VLOOKUP(J1546,Customers!A:H,8,FALSE),"")</f>
        <v>Wellington</v>
      </c>
      <c r="N1546">
        <f>IFERROR(VLOOKUP(K1546,Employees!A:F,6,FALSE),"")</f>
        <v>6</v>
      </c>
      <c r="O1546" t="str">
        <f>IFERROR(VLOOKUP(N1546,Offices!A:B,2,FALSE),"")</f>
        <v>Sydney</v>
      </c>
      <c r="P1546" s="6">
        <f>IFERROR(VLOOKUP(J1546,Payments!A:C,3,FALSE),"")</f>
        <v>38193</v>
      </c>
      <c r="Q1546">
        <f>IFERROR(VLOOKUP(J1546,Payments!A:D,4,FALSE),"")</f>
        <v>35034.57</v>
      </c>
      <c r="R1546" t="str">
        <f>IFERROR(VLOOKUP(B1546,Products!A:C,3,FALSE),"")</f>
        <v>Vintage Cars</v>
      </c>
      <c r="S1546">
        <f>IFERROR(VLOOKUP(B1546,Products!A:G,7,FALSE),"")</f>
        <v>9354</v>
      </c>
      <c r="T1546">
        <f>IFERROR(VLOOKUP(B1546,Products!A:I,9,FALSE),"")</f>
        <v>127.13</v>
      </c>
      <c r="U1546">
        <f t="shared" si="192"/>
        <v>4</v>
      </c>
      <c r="V1546" t="str">
        <f t="shared" si="193"/>
        <v>Yes</v>
      </c>
      <c r="W1546">
        <f t="shared" si="194"/>
        <v>2004</v>
      </c>
      <c r="X1546">
        <f t="shared" si="195"/>
        <v>7</v>
      </c>
      <c r="Y1546">
        <f>IFERROR(VLOOKUP(B1546,Products!A:I,8,FALSE),"")</f>
        <v>58.48</v>
      </c>
      <c r="Z1546">
        <f t="shared" si="196"/>
        <v>6229.5</v>
      </c>
      <c r="AA1546">
        <f t="shared" si="197"/>
        <v>113.04719562243505</v>
      </c>
      <c r="AB1546">
        <f t="shared" si="198"/>
        <v>1</v>
      </c>
      <c r="AC1546">
        <f t="shared" si="199"/>
        <v>3305.5000000000009</v>
      </c>
    </row>
    <row r="1547" spans="1:29">
      <c r="A1547">
        <v>10268</v>
      </c>
      <c r="B1547" t="s">
        <v>129</v>
      </c>
      <c r="C1547">
        <v>35</v>
      </c>
      <c r="D1547">
        <v>148.5</v>
      </c>
      <c r="E1547">
        <v>4</v>
      </c>
      <c r="F1547" s="6">
        <f>IFERROR(VLOOKUP(A1547,Orders!A:B,2,FALSE),"")</f>
        <v>38180</v>
      </c>
      <c r="G1547" s="6">
        <f>IFERROR(VLOOKUP(A1547,Orders!A:C,3,FALSE),"")</f>
        <v>38186</v>
      </c>
      <c r="H1547" s="6">
        <f>IFERROR(VLOOKUP(A1547,Orders!A:D,4,FALSE),"")</f>
        <v>38182</v>
      </c>
      <c r="I1547" t="str">
        <f>IFERROR(VLOOKUP(A1547,Orders!A:E,5,FALSE),"")</f>
        <v>Shipped</v>
      </c>
      <c r="J1547">
        <f>IFERROR(VLOOKUP(A1547,Orders!A:G,7,FALSE),"")</f>
        <v>412</v>
      </c>
      <c r="K1547">
        <f>IFERROR(VLOOKUP(J1547,Customers!A:L,12,FALSE),"")</f>
        <v>1612</v>
      </c>
      <c r="L1547">
        <f>IFERROR(VLOOKUP(J1547,Customers!A:M,13,FALSE),"")</f>
        <v>86800</v>
      </c>
      <c r="M1547" t="str">
        <f>IFERROR(VLOOKUP(J1547,Customers!A:H,8,FALSE),"")</f>
        <v>Wellington</v>
      </c>
      <c r="N1547">
        <f>IFERROR(VLOOKUP(K1547,Employees!A:F,6,FALSE),"")</f>
        <v>6</v>
      </c>
      <c r="O1547" t="str">
        <f>IFERROR(VLOOKUP(N1547,Offices!A:B,2,FALSE),"")</f>
        <v>Sydney</v>
      </c>
      <c r="P1547" s="6">
        <f>IFERROR(VLOOKUP(J1547,Payments!A:C,3,FALSE),"")</f>
        <v>38193</v>
      </c>
      <c r="Q1547">
        <f>IFERROR(VLOOKUP(J1547,Payments!A:D,4,FALSE),"")</f>
        <v>35034.57</v>
      </c>
      <c r="R1547" t="str">
        <f>IFERROR(VLOOKUP(B1547,Products!A:C,3,FALSE),"")</f>
        <v>Vintage Cars</v>
      </c>
      <c r="S1547">
        <f>IFERROR(VLOOKUP(B1547,Products!A:G,7,FALSE),"")</f>
        <v>548</v>
      </c>
      <c r="T1547">
        <f>IFERROR(VLOOKUP(B1547,Products!A:I,9,FALSE),"")</f>
        <v>168.75</v>
      </c>
      <c r="U1547">
        <f t="shared" si="192"/>
        <v>4</v>
      </c>
      <c r="V1547" t="str">
        <f t="shared" si="193"/>
        <v>Yes</v>
      </c>
      <c r="W1547">
        <f t="shared" si="194"/>
        <v>2004</v>
      </c>
      <c r="X1547">
        <f t="shared" si="195"/>
        <v>7</v>
      </c>
      <c r="Y1547">
        <f>IFERROR(VLOOKUP(B1547,Products!A:I,8,FALSE),"")</f>
        <v>72.56</v>
      </c>
      <c r="Z1547">
        <f t="shared" si="196"/>
        <v>5197.5</v>
      </c>
      <c r="AA1547">
        <f t="shared" si="197"/>
        <v>104.65821389195149</v>
      </c>
      <c r="AB1547">
        <f t="shared" si="198"/>
        <v>1</v>
      </c>
      <c r="AC1547">
        <f t="shared" si="199"/>
        <v>2657.9</v>
      </c>
    </row>
    <row r="1548" spans="1:29">
      <c r="A1548">
        <v>10268</v>
      </c>
      <c r="B1548" t="s">
        <v>142</v>
      </c>
      <c r="C1548">
        <v>39</v>
      </c>
      <c r="D1548">
        <v>96.23</v>
      </c>
      <c r="E1548">
        <v>1</v>
      </c>
      <c r="F1548" s="6">
        <f>IFERROR(VLOOKUP(A1548,Orders!A:B,2,FALSE),"")</f>
        <v>38180</v>
      </c>
      <c r="G1548" s="6">
        <f>IFERROR(VLOOKUP(A1548,Orders!A:C,3,FALSE),"")</f>
        <v>38186</v>
      </c>
      <c r="H1548" s="6">
        <f>IFERROR(VLOOKUP(A1548,Orders!A:D,4,FALSE),"")</f>
        <v>38182</v>
      </c>
      <c r="I1548" t="str">
        <f>IFERROR(VLOOKUP(A1548,Orders!A:E,5,FALSE),"")</f>
        <v>Shipped</v>
      </c>
      <c r="J1548">
        <f>IFERROR(VLOOKUP(A1548,Orders!A:G,7,FALSE),"")</f>
        <v>412</v>
      </c>
      <c r="K1548">
        <f>IFERROR(VLOOKUP(J1548,Customers!A:L,12,FALSE),"")</f>
        <v>1612</v>
      </c>
      <c r="L1548">
        <f>IFERROR(VLOOKUP(J1548,Customers!A:M,13,FALSE),"")</f>
        <v>86800</v>
      </c>
      <c r="M1548" t="str">
        <f>IFERROR(VLOOKUP(J1548,Customers!A:H,8,FALSE),"")</f>
        <v>Wellington</v>
      </c>
      <c r="N1548">
        <f>IFERROR(VLOOKUP(K1548,Employees!A:F,6,FALSE),"")</f>
        <v>6</v>
      </c>
      <c r="O1548" t="str">
        <f>IFERROR(VLOOKUP(N1548,Offices!A:B,2,FALSE),"")</f>
        <v>Sydney</v>
      </c>
      <c r="P1548" s="6">
        <f>IFERROR(VLOOKUP(J1548,Payments!A:C,3,FALSE),"")</f>
        <v>38193</v>
      </c>
      <c r="Q1548">
        <f>IFERROR(VLOOKUP(J1548,Payments!A:D,4,FALSE),"")</f>
        <v>35034.57</v>
      </c>
      <c r="R1548" t="str">
        <f>IFERROR(VLOOKUP(B1548,Products!A:C,3,FALSE),"")</f>
        <v>Vintage Cars</v>
      </c>
      <c r="S1548">
        <f>IFERROR(VLOOKUP(B1548,Products!A:G,7,FALSE),"")</f>
        <v>7913</v>
      </c>
      <c r="T1548">
        <f>IFERROR(VLOOKUP(B1548,Products!A:I,9,FALSE),"")</f>
        <v>99.21</v>
      </c>
      <c r="U1548">
        <f t="shared" si="192"/>
        <v>4</v>
      </c>
      <c r="V1548" t="str">
        <f t="shared" si="193"/>
        <v>Yes</v>
      </c>
      <c r="W1548">
        <f t="shared" si="194"/>
        <v>2004</v>
      </c>
      <c r="X1548">
        <f t="shared" si="195"/>
        <v>7</v>
      </c>
      <c r="Y1548">
        <f>IFERROR(VLOOKUP(B1548,Products!A:I,8,FALSE),"")</f>
        <v>57.54</v>
      </c>
      <c r="Z1548">
        <f t="shared" si="196"/>
        <v>3752.9700000000003</v>
      </c>
      <c r="AA1548">
        <f t="shared" si="197"/>
        <v>67.240180743830393</v>
      </c>
      <c r="AB1548">
        <f t="shared" si="198"/>
        <v>1</v>
      </c>
      <c r="AC1548">
        <f t="shared" si="199"/>
        <v>1508.91</v>
      </c>
    </row>
    <row r="1549" spans="1:29">
      <c r="A1549">
        <v>10268</v>
      </c>
      <c r="B1549" t="s">
        <v>126</v>
      </c>
      <c r="C1549">
        <v>35</v>
      </c>
      <c r="D1549">
        <v>84.67</v>
      </c>
      <c r="E1549">
        <v>11</v>
      </c>
      <c r="F1549" s="6">
        <f>IFERROR(VLOOKUP(A1549,Orders!A:B,2,FALSE),"")</f>
        <v>38180</v>
      </c>
      <c r="G1549" s="6">
        <f>IFERROR(VLOOKUP(A1549,Orders!A:C,3,FALSE),"")</f>
        <v>38186</v>
      </c>
      <c r="H1549" s="6">
        <f>IFERROR(VLOOKUP(A1549,Orders!A:D,4,FALSE),"")</f>
        <v>38182</v>
      </c>
      <c r="I1549" t="str">
        <f>IFERROR(VLOOKUP(A1549,Orders!A:E,5,FALSE),"")</f>
        <v>Shipped</v>
      </c>
      <c r="J1549">
        <f>IFERROR(VLOOKUP(A1549,Orders!A:G,7,FALSE),"")</f>
        <v>412</v>
      </c>
      <c r="K1549">
        <f>IFERROR(VLOOKUP(J1549,Customers!A:L,12,FALSE),"")</f>
        <v>1612</v>
      </c>
      <c r="L1549">
        <f>IFERROR(VLOOKUP(J1549,Customers!A:M,13,FALSE),"")</f>
        <v>86800</v>
      </c>
      <c r="M1549" t="str">
        <f>IFERROR(VLOOKUP(J1549,Customers!A:H,8,FALSE),"")</f>
        <v>Wellington</v>
      </c>
      <c r="N1549">
        <f>IFERROR(VLOOKUP(K1549,Employees!A:F,6,FALSE),"")</f>
        <v>6</v>
      </c>
      <c r="O1549" t="str">
        <f>IFERROR(VLOOKUP(N1549,Offices!A:B,2,FALSE),"")</f>
        <v>Sydney</v>
      </c>
      <c r="P1549" s="6">
        <f>IFERROR(VLOOKUP(J1549,Payments!A:C,3,FALSE),"")</f>
        <v>38193</v>
      </c>
      <c r="Q1549">
        <f>IFERROR(VLOOKUP(J1549,Payments!A:D,4,FALSE),"")</f>
        <v>35034.57</v>
      </c>
      <c r="R1549" t="str">
        <f>IFERROR(VLOOKUP(B1549,Products!A:C,3,FALSE),"")</f>
        <v>Vintage Cars</v>
      </c>
      <c r="S1549">
        <f>IFERROR(VLOOKUP(B1549,Products!A:G,7,FALSE),"")</f>
        <v>6553</v>
      </c>
      <c r="T1549">
        <f>IFERROR(VLOOKUP(B1549,Products!A:I,9,FALSE),"")</f>
        <v>92.03</v>
      </c>
      <c r="U1549">
        <f t="shared" si="192"/>
        <v>4</v>
      </c>
      <c r="V1549" t="str">
        <f t="shared" si="193"/>
        <v>Yes</v>
      </c>
      <c r="W1549">
        <f t="shared" si="194"/>
        <v>2004</v>
      </c>
      <c r="X1549">
        <f t="shared" si="195"/>
        <v>7</v>
      </c>
      <c r="Y1549">
        <f>IFERROR(VLOOKUP(B1549,Products!A:I,8,FALSE),"")</f>
        <v>43.26</v>
      </c>
      <c r="Z1549">
        <f t="shared" si="196"/>
        <v>2963.4500000000003</v>
      </c>
      <c r="AA1549">
        <f t="shared" si="197"/>
        <v>95.723532131299137</v>
      </c>
      <c r="AB1549">
        <f t="shared" si="198"/>
        <v>1</v>
      </c>
      <c r="AC1549">
        <f t="shared" si="199"/>
        <v>1449.3500000000001</v>
      </c>
    </row>
    <row r="1550" spans="1:29">
      <c r="A1550">
        <v>10268</v>
      </c>
      <c r="B1550" t="s">
        <v>130</v>
      </c>
      <c r="C1550">
        <v>33</v>
      </c>
      <c r="D1550">
        <v>31.86</v>
      </c>
      <c r="E1550">
        <v>6</v>
      </c>
      <c r="F1550" s="6">
        <f>IFERROR(VLOOKUP(A1550,Orders!A:B,2,FALSE),"")</f>
        <v>38180</v>
      </c>
      <c r="G1550" s="6">
        <f>IFERROR(VLOOKUP(A1550,Orders!A:C,3,FALSE),"")</f>
        <v>38186</v>
      </c>
      <c r="H1550" s="6">
        <f>IFERROR(VLOOKUP(A1550,Orders!A:D,4,FALSE),"")</f>
        <v>38182</v>
      </c>
      <c r="I1550" t="str">
        <f>IFERROR(VLOOKUP(A1550,Orders!A:E,5,FALSE),"")</f>
        <v>Shipped</v>
      </c>
      <c r="J1550">
        <f>IFERROR(VLOOKUP(A1550,Orders!A:G,7,FALSE),"")</f>
        <v>412</v>
      </c>
      <c r="K1550">
        <f>IFERROR(VLOOKUP(J1550,Customers!A:L,12,FALSE),"")</f>
        <v>1612</v>
      </c>
      <c r="L1550">
        <f>IFERROR(VLOOKUP(J1550,Customers!A:M,13,FALSE),"")</f>
        <v>86800</v>
      </c>
      <c r="M1550" t="str">
        <f>IFERROR(VLOOKUP(J1550,Customers!A:H,8,FALSE),"")</f>
        <v>Wellington</v>
      </c>
      <c r="N1550">
        <f>IFERROR(VLOOKUP(K1550,Employees!A:F,6,FALSE),"")</f>
        <v>6</v>
      </c>
      <c r="O1550" t="str">
        <f>IFERROR(VLOOKUP(N1550,Offices!A:B,2,FALSE),"")</f>
        <v>Sydney</v>
      </c>
      <c r="P1550" s="6">
        <f>IFERROR(VLOOKUP(J1550,Payments!A:C,3,FALSE),"")</f>
        <v>38193</v>
      </c>
      <c r="Q1550">
        <f>IFERROR(VLOOKUP(J1550,Payments!A:D,4,FALSE),"")</f>
        <v>35034.57</v>
      </c>
      <c r="R1550" t="str">
        <f>IFERROR(VLOOKUP(B1550,Products!A:C,3,FALSE),"")</f>
        <v>Vintage Cars</v>
      </c>
      <c r="S1550">
        <f>IFERROR(VLOOKUP(B1550,Products!A:G,7,FALSE),"")</f>
        <v>7332</v>
      </c>
      <c r="T1550">
        <f>IFERROR(VLOOKUP(B1550,Products!A:I,9,FALSE),"")</f>
        <v>33.19</v>
      </c>
      <c r="U1550">
        <f t="shared" si="192"/>
        <v>4</v>
      </c>
      <c r="V1550" t="str">
        <f t="shared" si="193"/>
        <v>Yes</v>
      </c>
      <c r="W1550">
        <f t="shared" si="194"/>
        <v>2004</v>
      </c>
      <c r="X1550">
        <f t="shared" si="195"/>
        <v>7</v>
      </c>
      <c r="Y1550">
        <f>IFERROR(VLOOKUP(B1550,Products!A:I,8,FALSE),"")</f>
        <v>22.57</v>
      </c>
      <c r="Z1550">
        <f t="shared" si="196"/>
        <v>1051.3799999999999</v>
      </c>
      <c r="AA1550">
        <f t="shared" si="197"/>
        <v>41.160832964111648</v>
      </c>
      <c r="AB1550">
        <f t="shared" si="198"/>
        <v>0</v>
      </c>
      <c r="AC1550">
        <f t="shared" si="199"/>
        <v>306.57</v>
      </c>
    </row>
    <row r="1551" spans="1:29">
      <c r="A1551">
        <v>10268</v>
      </c>
      <c r="B1551" t="s">
        <v>131</v>
      </c>
      <c r="C1551">
        <v>40</v>
      </c>
      <c r="D1551">
        <v>36.29</v>
      </c>
      <c r="E1551">
        <v>5</v>
      </c>
      <c r="F1551" s="6">
        <f>IFERROR(VLOOKUP(A1551,Orders!A:B,2,FALSE),"")</f>
        <v>38180</v>
      </c>
      <c r="G1551" s="6">
        <f>IFERROR(VLOOKUP(A1551,Orders!A:C,3,FALSE),"")</f>
        <v>38186</v>
      </c>
      <c r="H1551" s="6">
        <f>IFERROR(VLOOKUP(A1551,Orders!A:D,4,FALSE),"")</f>
        <v>38182</v>
      </c>
      <c r="I1551" t="str">
        <f>IFERROR(VLOOKUP(A1551,Orders!A:E,5,FALSE),"")</f>
        <v>Shipped</v>
      </c>
      <c r="J1551">
        <f>IFERROR(VLOOKUP(A1551,Orders!A:G,7,FALSE),"")</f>
        <v>412</v>
      </c>
      <c r="K1551">
        <f>IFERROR(VLOOKUP(J1551,Customers!A:L,12,FALSE),"")</f>
        <v>1612</v>
      </c>
      <c r="L1551">
        <f>IFERROR(VLOOKUP(J1551,Customers!A:M,13,FALSE),"")</f>
        <v>86800</v>
      </c>
      <c r="M1551" t="str">
        <f>IFERROR(VLOOKUP(J1551,Customers!A:H,8,FALSE),"")</f>
        <v>Wellington</v>
      </c>
      <c r="N1551">
        <f>IFERROR(VLOOKUP(K1551,Employees!A:F,6,FALSE),"")</f>
        <v>6</v>
      </c>
      <c r="O1551" t="str">
        <f>IFERROR(VLOOKUP(N1551,Offices!A:B,2,FALSE),"")</f>
        <v>Sydney</v>
      </c>
      <c r="P1551" s="6">
        <f>IFERROR(VLOOKUP(J1551,Payments!A:C,3,FALSE),"")</f>
        <v>38193</v>
      </c>
      <c r="Q1551">
        <f>IFERROR(VLOOKUP(J1551,Payments!A:D,4,FALSE),"")</f>
        <v>35034.57</v>
      </c>
      <c r="R1551" t="str">
        <f>IFERROR(VLOOKUP(B1551,Products!A:C,3,FALSE),"")</f>
        <v>Vintage Cars</v>
      </c>
      <c r="S1551">
        <f>IFERROR(VLOOKUP(B1551,Products!A:G,7,FALSE),"")</f>
        <v>2847</v>
      </c>
      <c r="T1551">
        <f>IFERROR(VLOOKUP(B1551,Products!A:I,9,FALSE),"")</f>
        <v>44.8</v>
      </c>
      <c r="U1551">
        <f t="shared" si="192"/>
        <v>4</v>
      </c>
      <c r="V1551" t="str">
        <f t="shared" si="193"/>
        <v>Yes</v>
      </c>
      <c r="W1551">
        <f t="shared" si="194"/>
        <v>2004</v>
      </c>
      <c r="X1551">
        <f t="shared" si="195"/>
        <v>7</v>
      </c>
      <c r="Y1551">
        <f>IFERROR(VLOOKUP(B1551,Products!A:I,8,FALSE),"")</f>
        <v>20.61</v>
      </c>
      <c r="Z1551">
        <f t="shared" si="196"/>
        <v>1451.6</v>
      </c>
      <c r="AA1551">
        <f t="shared" si="197"/>
        <v>76.079573022804468</v>
      </c>
      <c r="AB1551">
        <f t="shared" si="198"/>
        <v>1</v>
      </c>
      <c r="AC1551">
        <f t="shared" si="199"/>
        <v>627.20000000000005</v>
      </c>
    </row>
    <row r="1552" spans="1:29">
      <c r="A1552">
        <v>10268</v>
      </c>
      <c r="B1552" t="s">
        <v>127</v>
      </c>
      <c r="C1552">
        <v>30</v>
      </c>
      <c r="D1552">
        <v>37.75</v>
      </c>
      <c r="E1552">
        <v>8</v>
      </c>
      <c r="F1552" s="6">
        <f>IFERROR(VLOOKUP(A1552,Orders!A:B,2,FALSE),"")</f>
        <v>38180</v>
      </c>
      <c r="G1552" s="6">
        <f>IFERROR(VLOOKUP(A1552,Orders!A:C,3,FALSE),"")</f>
        <v>38186</v>
      </c>
      <c r="H1552" s="6">
        <f>IFERROR(VLOOKUP(A1552,Orders!A:D,4,FALSE),"")</f>
        <v>38182</v>
      </c>
      <c r="I1552" t="str">
        <f>IFERROR(VLOOKUP(A1552,Orders!A:E,5,FALSE),"")</f>
        <v>Shipped</v>
      </c>
      <c r="J1552">
        <f>IFERROR(VLOOKUP(A1552,Orders!A:G,7,FALSE),"")</f>
        <v>412</v>
      </c>
      <c r="K1552">
        <f>IFERROR(VLOOKUP(J1552,Customers!A:L,12,FALSE),"")</f>
        <v>1612</v>
      </c>
      <c r="L1552">
        <f>IFERROR(VLOOKUP(J1552,Customers!A:M,13,FALSE),"")</f>
        <v>86800</v>
      </c>
      <c r="M1552" t="str">
        <f>IFERROR(VLOOKUP(J1552,Customers!A:H,8,FALSE),"")</f>
        <v>Wellington</v>
      </c>
      <c r="N1552">
        <f>IFERROR(VLOOKUP(K1552,Employees!A:F,6,FALSE),"")</f>
        <v>6</v>
      </c>
      <c r="O1552" t="str">
        <f>IFERROR(VLOOKUP(N1552,Offices!A:B,2,FALSE),"")</f>
        <v>Sydney</v>
      </c>
      <c r="P1552" s="6">
        <f>IFERROR(VLOOKUP(J1552,Payments!A:C,3,FALSE),"")</f>
        <v>38193</v>
      </c>
      <c r="Q1552">
        <f>IFERROR(VLOOKUP(J1552,Payments!A:D,4,FALSE),"")</f>
        <v>35034.57</v>
      </c>
      <c r="R1552" t="str">
        <f>IFERROR(VLOOKUP(B1552,Products!A:C,3,FALSE),"")</f>
        <v>Vintage Cars</v>
      </c>
      <c r="S1552">
        <f>IFERROR(VLOOKUP(B1552,Products!A:G,7,FALSE),"")</f>
        <v>2081</v>
      </c>
      <c r="T1552">
        <f>IFERROR(VLOOKUP(B1552,Products!A:I,9,FALSE),"")</f>
        <v>41.03</v>
      </c>
      <c r="U1552">
        <f t="shared" si="192"/>
        <v>4</v>
      </c>
      <c r="V1552" t="str">
        <f t="shared" si="193"/>
        <v>Yes</v>
      </c>
      <c r="W1552">
        <f t="shared" si="194"/>
        <v>2004</v>
      </c>
      <c r="X1552">
        <f t="shared" si="195"/>
        <v>7</v>
      </c>
      <c r="Y1552">
        <f>IFERROR(VLOOKUP(B1552,Products!A:I,8,FALSE),"")</f>
        <v>21.75</v>
      </c>
      <c r="Z1552">
        <f t="shared" si="196"/>
        <v>1132.5</v>
      </c>
      <c r="AA1552">
        <f t="shared" si="197"/>
        <v>73.563218390804593</v>
      </c>
      <c r="AB1552">
        <f t="shared" si="198"/>
        <v>1</v>
      </c>
      <c r="AC1552">
        <f t="shared" si="199"/>
        <v>480</v>
      </c>
    </row>
    <row r="1553" spans="1:29">
      <c r="A1553">
        <v>10269</v>
      </c>
      <c r="B1553" t="s">
        <v>140</v>
      </c>
      <c r="C1553">
        <v>32</v>
      </c>
      <c r="D1553">
        <v>57.46</v>
      </c>
      <c r="E1553">
        <v>1</v>
      </c>
      <c r="F1553" s="6">
        <f>IFERROR(VLOOKUP(A1553,Orders!A:B,2,FALSE),"")</f>
        <v>38184</v>
      </c>
      <c r="G1553" s="6">
        <f>IFERROR(VLOOKUP(A1553,Orders!A:C,3,FALSE),"")</f>
        <v>38190</v>
      </c>
      <c r="H1553" s="6">
        <f>IFERROR(VLOOKUP(A1553,Orders!A:D,4,FALSE),"")</f>
        <v>38186</v>
      </c>
      <c r="I1553" t="str">
        <f>IFERROR(VLOOKUP(A1553,Orders!A:E,5,FALSE),"")</f>
        <v>Shipped</v>
      </c>
      <c r="J1553">
        <f>IFERROR(VLOOKUP(A1553,Orders!A:G,7,FALSE),"")</f>
        <v>382</v>
      </c>
      <c r="K1553">
        <f>IFERROR(VLOOKUP(J1553,Customers!A:L,12,FALSE),"")</f>
        <v>1401</v>
      </c>
      <c r="L1553">
        <f>IFERROR(VLOOKUP(J1553,Customers!A:M,13,FALSE),"")</f>
        <v>71700</v>
      </c>
      <c r="M1553" t="str">
        <f>IFERROR(VLOOKUP(J1553,Customers!A:H,8,FALSE),"")</f>
        <v>Salzburg</v>
      </c>
      <c r="N1553">
        <f>IFERROR(VLOOKUP(K1553,Employees!A:F,6,FALSE),"")</f>
        <v>4</v>
      </c>
      <c r="O1553" t="str">
        <f>IFERROR(VLOOKUP(N1553,Offices!A:B,2,FALSE),"")</f>
        <v>Paris</v>
      </c>
      <c r="P1553" s="6">
        <f>IFERROR(VLOOKUP(J1553,Payments!A:C,3,FALSE),"")</f>
        <v>37753</v>
      </c>
      <c r="Q1553">
        <f>IFERROR(VLOOKUP(J1553,Payments!A:D,4,FALSE),"")</f>
        <v>35826.33</v>
      </c>
      <c r="R1553" t="str">
        <f>IFERROR(VLOOKUP(B1553,Products!A:C,3,FALSE),"")</f>
        <v>Vintage Cars</v>
      </c>
      <c r="S1553">
        <f>IFERROR(VLOOKUP(B1553,Products!A:G,7,FALSE),"")</f>
        <v>5649</v>
      </c>
      <c r="T1553">
        <f>IFERROR(VLOOKUP(B1553,Products!A:I,9,FALSE),"")</f>
        <v>62.46</v>
      </c>
      <c r="U1553">
        <f t="shared" si="192"/>
        <v>4</v>
      </c>
      <c r="V1553" t="str">
        <f t="shared" si="193"/>
        <v>Yes</v>
      </c>
      <c r="W1553">
        <f t="shared" si="194"/>
        <v>2004</v>
      </c>
      <c r="X1553">
        <f t="shared" si="195"/>
        <v>7</v>
      </c>
      <c r="Y1553">
        <f>IFERROR(VLOOKUP(B1553,Products!A:I,8,FALSE),"")</f>
        <v>34.35</v>
      </c>
      <c r="Z1553">
        <f t="shared" si="196"/>
        <v>1838.72</v>
      </c>
      <c r="AA1553">
        <f t="shared" si="197"/>
        <v>67.278020378457057</v>
      </c>
      <c r="AB1553">
        <f t="shared" si="198"/>
        <v>1</v>
      </c>
      <c r="AC1553">
        <f t="shared" si="199"/>
        <v>739.52</v>
      </c>
    </row>
    <row r="1554" spans="1:29">
      <c r="A1554">
        <v>10269</v>
      </c>
      <c r="B1554" t="s">
        <v>146</v>
      </c>
      <c r="C1554">
        <v>48</v>
      </c>
      <c r="D1554">
        <v>95.44</v>
      </c>
      <c r="E1554">
        <v>2</v>
      </c>
      <c r="F1554" s="6">
        <f>IFERROR(VLOOKUP(A1554,Orders!A:B,2,FALSE),"")</f>
        <v>38184</v>
      </c>
      <c r="G1554" s="6">
        <f>IFERROR(VLOOKUP(A1554,Orders!A:C,3,FALSE),"")</f>
        <v>38190</v>
      </c>
      <c r="H1554" s="6">
        <f>IFERROR(VLOOKUP(A1554,Orders!A:D,4,FALSE),"")</f>
        <v>38186</v>
      </c>
      <c r="I1554" t="str">
        <f>IFERROR(VLOOKUP(A1554,Orders!A:E,5,FALSE),"")</f>
        <v>Shipped</v>
      </c>
      <c r="J1554">
        <f>IFERROR(VLOOKUP(A1554,Orders!A:G,7,FALSE),"")</f>
        <v>382</v>
      </c>
      <c r="K1554">
        <f>IFERROR(VLOOKUP(J1554,Customers!A:L,12,FALSE),"")</f>
        <v>1401</v>
      </c>
      <c r="L1554">
        <f>IFERROR(VLOOKUP(J1554,Customers!A:M,13,FALSE),"")</f>
        <v>71700</v>
      </c>
      <c r="M1554" t="str">
        <f>IFERROR(VLOOKUP(J1554,Customers!A:H,8,FALSE),"")</f>
        <v>Salzburg</v>
      </c>
      <c r="N1554">
        <f>IFERROR(VLOOKUP(K1554,Employees!A:F,6,FALSE),"")</f>
        <v>4</v>
      </c>
      <c r="O1554" t="str">
        <f>IFERROR(VLOOKUP(N1554,Offices!A:B,2,FALSE),"")</f>
        <v>Paris</v>
      </c>
      <c r="P1554" s="6">
        <f>IFERROR(VLOOKUP(J1554,Payments!A:C,3,FALSE),"")</f>
        <v>37753</v>
      </c>
      <c r="Q1554">
        <f>IFERROR(VLOOKUP(J1554,Payments!A:D,4,FALSE),"")</f>
        <v>35826.33</v>
      </c>
      <c r="R1554" t="str">
        <f>IFERROR(VLOOKUP(B1554,Products!A:C,3,FALSE),"")</f>
        <v>Vintage Cars</v>
      </c>
      <c r="S1554">
        <f>IFERROR(VLOOKUP(B1554,Products!A:G,7,FALSE),"")</f>
        <v>4710</v>
      </c>
      <c r="T1554">
        <f>IFERROR(VLOOKUP(B1554,Products!A:I,9,FALSE),"")</f>
        <v>97.39</v>
      </c>
      <c r="U1554">
        <f t="shared" si="192"/>
        <v>4</v>
      </c>
      <c r="V1554" t="str">
        <f t="shared" si="193"/>
        <v>Yes</v>
      </c>
      <c r="W1554">
        <f t="shared" si="194"/>
        <v>2004</v>
      </c>
      <c r="X1554">
        <f t="shared" si="195"/>
        <v>7</v>
      </c>
      <c r="Y1554">
        <f>IFERROR(VLOOKUP(B1554,Products!A:I,8,FALSE),"")</f>
        <v>57.46</v>
      </c>
      <c r="Z1554">
        <f t="shared" si="196"/>
        <v>4581.12</v>
      </c>
      <c r="AA1554">
        <f t="shared" si="197"/>
        <v>66.098155238426727</v>
      </c>
      <c r="AB1554">
        <f t="shared" si="198"/>
        <v>0</v>
      </c>
      <c r="AC1554">
        <f t="shared" si="199"/>
        <v>1823.04</v>
      </c>
    </row>
    <row r="1555" spans="1:29">
      <c r="A1555">
        <v>10270</v>
      </c>
      <c r="B1555" t="s">
        <v>134</v>
      </c>
      <c r="C1555">
        <v>21</v>
      </c>
      <c r="D1555">
        <v>171.44</v>
      </c>
      <c r="E1555">
        <v>9</v>
      </c>
      <c r="F1555" s="6">
        <f>IFERROR(VLOOKUP(A1555,Orders!A:B,2,FALSE),"")</f>
        <v>38187</v>
      </c>
      <c r="G1555" s="6">
        <f>IFERROR(VLOOKUP(A1555,Orders!A:C,3,FALSE),"")</f>
        <v>38195</v>
      </c>
      <c r="H1555" s="6">
        <f>IFERROR(VLOOKUP(A1555,Orders!A:D,4,FALSE),"")</f>
        <v>38192</v>
      </c>
      <c r="I1555" t="str">
        <f>IFERROR(VLOOKUP(A1555,Orders!A:E,5,FALSE),"")</f>
        <v>Shipped</v>
      </c>
      <c r="J1555">
        <f>IFERROR(VLOOKUP(A1555,Orders!A:G,7,FALSE),"")</f>
        <v>282</v>
      </c>
      <c r="K1555">
        <f>IFERROR(VLOOKUP(J1555,Customers!A:L,12,FALSE),"")</f>
        <v>1611</v>
      </c>
      <c r="L1555">
        <f>IFERROR(VLOOKUP(J1555,Customers!A:M,13,FALSE),"")</f>
        <v>93300</v>
      </c>
      <c r="M1555" t="str">
        <f>IFERROR(VLOOKUP(J1555,Customers!A:H,8,FALSE),"")</f>
        <v>Chatswood</v>
      </c>
      <c r="N1555">
        <f>IFERROR(VLOOKUP(K1555,Employees!A:F,6,FALSE),"")</f>
        <v>6</v>
      </c>
      <c r="O1555" t="str">
        <f>IFERROR(VLOOKUP(N1555,Offices!A:B,2,FALSE),"")</f>
        <v>Sydney</v>
      </c>
      <c r="P1555" s="6">
        <f>IFERROR(VLOOKUP(J1555,Payments!A:C,3,FALSE),"")</f>
        <v>37836</v>
      </c>
      <c r="Q1555">
        <f>IFERROR(VLOOKUP(J1555,Payments!A:D,4,FALSE),"")</f>
        <v>24013.52</v>
      </c>
      <c r="R1555" t="str">
        <f>IFERROR(VLOOKUP(B1555,Products!A:C,3,FALSE),"")</f>
        <v>Classic Cars</v>
      </c>
      <c r="S1555">
        <f>IFERROR(VLOOKUP(B1555,Products!A:G,7,FALSE),"")</f>
        <v>7305</v>
      </c>
      <c r="T1555">
        <f>IFERROR(VLOOKUP(B1555,Products!A:I,9,FALSE),"")</f>
        <v>214.3</v>
      </c>
      <c r="U1555">
        <f t="shared" si="192"/>
        <v>3</v>
      </c>
      <c r="V1555" t="str">
        <f t="shared" si="193"/>
        <v>Yes</v>
      </c>
      <c r="W1555">
        <f t="shared" si="194"/>
        <v>2004</v>
      </c>
      <c r="X1555">
        <f t="shared" si="195"/>
        <v>7</v>
      </c>
      <c r="Y1555">
        <f>IFERROR(VLOOKUP(B1555,Products!A:I,8,FALSE),"")</f>
        <v>98.58</v>
      </c>
      <c r="Z1555">
        <f t="shared" si="196"/>
        <v>3600.24</v>
      </c>
      <c r="AA1555">
        <f t="shared" si="197"/>
        <v>73.909515114627709</v>
      </c>
      <c r="AB1555">
        <f t="shared" si="198"/>
        <v>1</v>
      </c>
      <c r="AC1555">
        <f t="shared" si="199"/>
        <v>1530.06</v>
      </c>
    </row>
    <row r="1556" spans="1:29">
      <c r="A1556">
        <v>10270</v>
      </c>
      <c r="B1556" t="s">
        <v>135</v>
      </c>
      <c r="C1556">
        <v>32</v>
      </c>
      <c r="D1556">
        <v>124.1</v>
      </c>
      <c r="E1556">
        <v>2</v>
      </c>
      <c r="F1556" s="6">
        <f>IFERROR(VLOOKUP(A1556,Orders!A:B,2,FALSE),"")</f>
        <v>38187</v>
      </c>
      <c r="G1556" s="6">
        <f>IFERROR(VLOOKUP(A1556,Orders!A:C,3,FALSE),"")</f>
        <v>38195</v>
      </c>
      <c r="H1556" s="6">
        <f>IFERROR(VLOOKUP(A1556,Orders!A:D,4,FALSE),"")</f>
        <v>38192</v>
      </c>
      <c r="I1556" t="str">
        <f>IFERROR(VLOOKUP(A1556,Orders!A:E,5,FALSE),"")</f>
        <v>Shipped</v>
      </c>
      <c r="J1556">
        <f>IFERROR(VLOOKUP(A1556,Orders!A:G,7,FALSE),"")</f>
        <v>282</v>
      </c>
      <c r="K1556">
        <f>IFERROR(VLOOKUP(J1556,Customers!A:L,12,FALSE),"")</f>
        <v>1611</v>
      </c>
      <c r="L1556">
        <f>IFERROR(VLOOKUP(J1556,Customers!A:M,13,FALSE),"")</f>
        <v>93300</v>
      </c>
      <c r="M1556" t="str">
        <f>IFERROR(VLOOKUP(J1556,Customers!A:H,8,FALSE),"")</f>
        <v>Chatswood</v>
      </c>
      <c r="N1556">
        <f>IFERROR(VLOOKUP(K1556,Employees!A:F,6,FALSE),"")</f>
        <v>6</v>
      </c>
      <c r="O1556" t="str">
        <f>IFERROR(VLOOKUP(N1556,Offices!A:B,2,FALSE),"")</f>
        <v>Sydney</v>
      </c>
      <c r="P1556" s="6">
        <f>IFERROR(VLOOKUP(J1556,Payments!A:C,3,FALSE),"")</f>
        <v>37836</v>
      </c>
      <c r="Q1556">
        <f>IFERROR(VLOOKUP(J1556,Payments!A:D,4,FALSE),"")</f>
        <v>24013.52</v>
      </c>
      <c r="R1556" t="str">
        <f>IFERROR(VLOOKUP(B1556,Products!A:C,3,FALSE),"")</f>
        <v>Classic Cars</v>
      </c>
      <c r="S1556">
        <f>IFERROR(VLOOKUP(B1556,Products!A:G,7,FALSE),"")</f>
        <v>6791</v>
      </c>
      <c r="T1556">
        <f>IFERROR(VLOOKUP(B1556,Products!A:I,9,FALSE),"")</f>
        <v>147.74</v>
      </c>
      <c r="U1556">
        <f t="shared" si="192"/>
        <v>3</v>
      </c>
      <c r="V1556" t="str">
        <f t="shared" si="193"/>
        <v>Yes</v>
      </c>
      <c r="W1556">
        <f t="shared" si="194"/>
        <v>2004</v>
      </c>
      <c r="X1556">
        <f t="shared" si="195"/>
        <v>7</v>
      </c>
      <c r="Y1556">
        <f>IFERROR(VLOOKUP(B1556,Products!A:I,8,FALSE),"")</f>
        <v>103.42</v>
      </c>
      <c r="Z1556">
        <f t="shared" si="196"/>
        <v>3971.2</v>
      </c>
      <c r="AA1556">
        <f t="shared" si="197"/>
        <v>19.996132276155475</v>
      </c>
      <c r="AB1556">
        <f t="shared" si="198"/>
        <v>0</v>
      </c>
      <c r="AC1556">
        <f t="shared" si="199"/>
        <v>661.75999999999976</v>
      </c>
    </row>
    <row r="1557" spans="1:29">
      <c r="A1557">
        <v>10270</v>
      </c>
      <c r="B1557" t="s">
        <v>136</v>
      </c>
      <c r="C1557">
        <v>28</v>
      </c>
      <c r="D1557">
        <v>135.30000000000001</v>
      </c>
      <c r="E1557">
        <v>6</v>
      </c>
      <c r="F1557" s="6">
        <f>IFERROR(VLOOKUP(A1557,Orders!A:B,2,FALSE),"")</f>
        <v>38187</v>
      </c>
      <c r="G1557" s="6">
        <f>IFERROR(VLOOKUP(A1557,Orders!A:C,3,FALSE),"")</f>
        <v>38195</v>
      </c>
      <c r="H1557" s="6">
        <f>IFERROR(VLOOKUP(A1557,Orders!A:D,4,FALSE),"")</f>
        <v>38192</v>
      </c>
      <c r="I1557" t="str">
        <f>IFERROR(VLOOKUP(A1557,Orders!A:E,5,FALSE),"")</f>
        <v>Shipped</v>
      </c>
      <c r="J1557">
        <f>IFERROR(VLOOKUP(A1557,Orders!A:G,7,FALSE),"")</f>
        <v>282</v>
      </c>
      <c r="K1557">
        <f>IFERROR(VLOOKUP(J1557,Customers!A:L,12,FALSE),"")</f>
        <v>1611</v>
      </c>
      <c r="L1557">
        <f>IFERROR(VLOOKUP(J1557,Customers!A:M,13,FALSE),"")</f>
        <v>93300</v>
      </c>
      <c r="M1557" t="str">
        <f>IFERROR(VLOOKUP(J1557,Customers!A:H,8,FALSE),"")</f>
        <v>Chatswood</v>
      </c>
      <c r="N1557">
        <f>IFERROR(VLOOKUP(K1557,Employees!A:F,6,FALSE),"")</f>
        <v>6</v>
      </c>
      <c r="O1557" t="str">
        <f>IFERROR(VLOOKUP(N1557,Offices!A:B,2,FALSE),"")</f>
        <v>Sydney</v>
      </c>
      <c r="P1557" s="6">
        <f>IFERROR(VLOOKUP(J1557,Payments!A:C,3,FALSE),"")</f>
        <v>37836</v>
      </c>
      <c r="Q1557">
        <f>IFERROR(VLOOKUP(J1557,Payments!A:D,4,FALSE),"")</f>
        <v>24013.52</v>
      </c>
      <c r="R1557" t="str">
        <f>IFERROR(VLOOKUP(B1557,Products!A:C,3,FALSE),"")</f>
        <v>Trucks and Buses</v>
      </c>
      <c r="S1557">
        <f>IFERROR(VLOOKUP(B1557,Products!A:G,7,FALSE),"")</f>
        <v>1579</v>
      </c>
      <c r="T1557">
        <f>IFERROR(VLOOKUP(B1557,Products!A:I,9,FALSE),"")</f>
        <v>136.66999999999999</v>
      </c>
      <c r="U1557">
        <f t="shared" si="192"/>
        <v>3</v>
      </c>
      <c r="V1557" t="str">
        <f t="shared" si="193"/>
        <v>Yes</v>
      </c>
      <c r="W1557">
        <f t="shared" si="194"/>
        <v>2004</v>
      </c>
      <c r="X1557">
        <f t="shared" si="195"/>
        <v>7</v>
      </c>
      <c r="Y1557">
        <f>IFERROR(VLOOKUP(B1557,Products!A:I,8,FALSE),"")</f>
        <v>77.900000000000006</v>
      </c>
      <c r="Z1557">
        <f t="shared" si="196"/>
        <v>3788.4000000000005</v>
      </c>
      <c r="AA1557">
        <f t="shared" si="197"/>
        <v>73.684210526315795</v>
      </c>
      <c r="AB1557">
        <f t="shared" si="198"/>
        <v>1</v>
      </c>
      <c r="AC1557">
        <f t="shared" si="199"/>
        <v>1607.2000000000003</v>
      </c>
    </row>
    <row r="1558" spans="1:29">
      <c r="A1558">
        <v>10270</v>
      </c>
      <c r="B1558" t="s">
        <v>137</v>
      </c>
      <c r="C1558">
        <v>43</v>
      </c>
      <c r="D1558">
        <v>94.5</v>
      </c>
      <c r="E1558">
        <v>8</v>
      </c>
      <c r="F1558" s="6">
        <f>IFERROR(VLOOKUP(A1558,Orders!A:B,2,FALSE),"")</f>
        <v>38187</v>
      </c>
      <c r="G1558" s="6">
        <f>IFERROR(VLOOKUP(A1558,Orders!A:C,3,FALSE),"")</f>
        <v>38195</v>
      </c>
      <c r="H1558" s="6">
        <f>IFERROR(VLOOKUP(A1558,Orders!A:D,4,FALSE),"")</f>
        <v>38192</v>
      </c>
      <c r="I1558" t="str">
        <f>IFERROR(VLOOKUP(A1558,Orders!A:E,5,FALSE),"")</f>
        <v>Shipped</v>
      </c>
      <c r="J1558">
        <f>IFERROR(VLOOKUP(A1558,Orders!A:G,7,FALSE),"")</f>
        <v>282</v>
      </c>
      <c r="K1558">
        <f>IFERROR(VLOOKUP(J1558,Customers!A:L,12,FALSE),"")</f>
        <v>1611</v>
      </c>
      <c r="L1558">
        <f>IFERROR(VLOOKUP(J1558,Customers!A:M,13,FALSE),"")</f>
        <v>93300</v>
      </c>
      <c r="M1558" t="str">
        <f>IFERROR(VLOOKUP(J1558,Customers!A:H,8,FALSE),"")</f>
        <v>Chatswood</v>
      </c>
      <c r="N1558">
        <f>IFERROR(VLOOKUP(K1558,Employees!A:F,6,FALSE),"")</f>
        <v>6</v>
      </c>
      <c r="O1558" t="str">
        <f>IFERROR(VLOOKUP(N1558,Offices!A:B,2,FALSE),"")</f>
        <v>Sydney</v>
      </c>
      <c r="P1558" s="6">
        <f>IFERROR(VLOOKUP(J1558,Payments!A:C,3,FALSE),"")</f>
        <v>37836</v>
      </c>
      <c r="Q1558">
        <f>IFERROR(VLOOKUP(J1558,Payments!A:D,4,FALSE),"")</f>
        <v>24013.52</v>
      </c>
      <c r="R1558" t="str">
        <f>IFERROR(VLOOKUP(B1558,Products!A:C,3,FALSE),"")</f>
        <v>Trucks and Buses</v>
      </c>
      <c r="S1558">
        <f>IFERROR(VLOOKUP(B1558,Products!A:G,7,FALSE),"")</f>
        <v>2613</v>
      </c>
      <c r="T1558">
        <f>IFERROR(VLOOKUP(B1558,Products!A:I,9,FALSE),"")</f>
        <v>116.67</v>
      </c>
      <c r="U1558">
        <f t="shared" si="192"/>
        <v>3</v>
      </c>
      <c r="V1558" t="str">
        <f t="shared" si="193"/>
        <v>Yes</v>
      </c>
      <c r="W1558">
        <f t="shared" si="194"/>
        <v>2004</v>
      </c>
      <c r="X1558">
        <f t="shared" si="195"/>
        <v>7</v>
      </c>
      <c r="Y1558">
        <f>IFERROR(VLOOKUP(B1558,Products!A:I,8,FALSE),"")</f>
        <v>58.33</v>
      </c>
      <c r="Z1558">
        <f t="shared" si="196"/>
        <v>4063.5</v>
      </c>
      <c r="AA1558">
        <f t="shared" si="197"/>
        <v>62.009257671866969</v>
      </c>
      <c r="AB1558">
        <f t="shared" si="198"/>
        <v>0</v>
      </c>
      <c r="AC1558">
        <f t="shared" si="199"/>
        <v>1555.3100000000002</v>
      </c>
    </row>
    <row r="1559" spans="1:29">
      <c r="A1559">
        <v>10270</v>
      </c>
      <c r="B1559" t="s">
        <v>139</v>
      </c>
      <c r="C1559">
        <v>31</v>
      </c>
      <c r="D1559">
        <v>81.05</v>
      </c>
      <c r="E1559">
        <v>10</v>
      </c>
      <c r="F1559" s="6">
        <f>IFERROR(VLOOKUP(A1559,Orders!A:B,2,FALSE),"")</f>
        <v>38187</v>
      </c>
      <c r="G1559" s="6">
        <f>IFERROR(VLOOKUP(A1559,Orders!A:C,3,FALSE),"")</f>
        <v>38195</v>
      </c>
      <c r="H1559" s="6">
        <f>IFERROR(VLOOKUP(A1559,Orders!A:D,4,FALSE),"")</f>
        <v>38192</v>
      </c>
      <c r="I1559" t="str">
        <f>IFERROR(VLOOKUP(A1559,Orders!A:E,5,FALSE),"")</f>
        <v>Shipped</v>
      </c>
      <c r="J1559">
        <f>IFERROR(VLOOKUP(A1559,Orders!A:G,7,FALSE),"")</f>
        <v>282</v>
      </c>
      <c r="K1559">
        <f>IFERROR(VLOOKUP(J1559,Customers!A:L,12,FALSE),"")</f>
        <v>1611</v>
      </c>
      <c r="L1559">
        <f>IFERROR(VLOOKUP(J1559,Customers!A:M,13,FALSE),"")</f>
        <v>93300</v>
      </c>
      <c r="M1559" t="str">
        <f>IFERROR(VLOOKUP(J1559,Customers!A:H,8,FALSE),"")</f>
        <v>Chatswood</v>
      </c>
      <c r="N1559">
        <f>IFERROR(VLOOKUP(K1559,Employees!A:F,6,FALSE),"")</f>
        <v>6</v>
      </c>
      <c r="O1559" t="str">
        <f>IFERROR(VLOOKUP(N1559,Offices!A:B,2,FALSE),"")</f>
        <v>Sydney</v>
      </c>
      <c r="P1559" s="6">
        <f>IFERROR(VLOOKUP(J1559,Payments!A:C,3,FALSE),"")</f>
        <v>37836</v>
      </c>
      <c r="Q1559">
        <f>IFERROR(VLOOKUP(J1559,Payments!A:D,4,FALSE),"")</f>
        <v>24013.52</v>
      </c>
      <c r="R1559" t="str">
        <f>IFERROR(VLOOKUP(B1559,Products!A:C,3,FALSE),"")</f>
        <v>Vintage Cars</v>
      </c>
      <c r="S1559">
        <f>IFERROR(VLOOKUP(B1559,Products!A:G,7,FALSE),"")</f>
        <v>4189</v>
      </c>
      <c r="T1559">
        <f>IFERROR(VLOOKUP(B1559,Products!A:I,9,FALSE),"")</f>
        <v>101.31</v>
      </c>
      <c r="U1559">
        <f t="shared" si="192"/>
        <v>3</v>
      </c>
      <c r="V1559" t="str">
        <f t="shared" si="193"/>
        <v>Yes</v>
      </c>
      <c r="W1559">
        <f t="shared" si="194"/>
        <v>2004</v>
      </c>
      <c r="X1559">
        <f t="shared" si="195"/>
        <v>7</v>
      </c>
      <c r="Y1559">
        <f>IFERROR(VLOOKUP(B1559,Products!A:I,8,FALSE),"")</f>
        <v>60.78</v>
      </c>
      <c r="Z1559">
        <f t="shared" si="196"/>
        <v>2512.5499999999997</v>
      </c>
      <c r="AA1559">
        <f t="shared" si="197"/>
        <v>33.349786113853234</v>
      </c>
      <c r="AB1559">
        <f t="shared" si="198"/>
        <v>0</v>
      </c>
      <c r="AC1559">
        <f t="shared" si="199"/>
        <v>628.36999999999989</v>
      </c>
    </row>
    <row r="1560" spans="1:29">
      <c r="A1560">
        <v>10270</v>
      </c>
      <c r="B1560" t="s">
        <v>141</v>
      </c>
      <c r="C1560">
        <v>38</v>
      </c>
      <c r="D1560">
        <v>85.87</v>
      </c>
      <c r="E1560">
        <v>11</v>
      </c>
      <c r="F1560" s="6">
        <f>IFERROR(VLOOKUP(A1560,Orders!A:B,2,FALSE),"")</f>
        <v>38187</v>
      </c>
      <c r="G1560" s="6">
        <f>IFERROR(VLOOKUP(A1560,Orders!A:C,3,FALSE),"")</f>
        <v>38195</v>
      </c>
      <c r="H1560" s="6">
        <f>IFERROR(VLOOKUP(A1560,Orders!A:D,4,FALSE),"")</f>
        <v>38192</v>
      </c>
      <c r="I1560" t="str">
        <f>IFERROR(VLOOKUP(A1560,Orders!A:E,5,FALSE),"")</f>
        <v>Shipped</v>
      </c>
      <c r="J1560">
        <f>IFERROR(VLOOKUP(A1560,Orders!A:G,7,FALSE),"")</f>
        <v>282</v>
      </c>
      <c r="K1560">
        <f>IFERROR(VLOOKUP(J1560,Customers!A:L,12,FALSE),"")</f>
        <v>1611</v>
      </c>
      <c r="L1560">
        <f>IFERROR(VLOOKUP(J1560,Customers!A:M,13,FALSE),"")</f>
        <v>93300</v>
      </c>
      <c r="M1560" t="str">
        <f>IFERROR(VLOOKUP(J1560,Customers!A:H,8,FALSE),"")</f>
        <v>Chatswood</v>
      </c>
      <c r="N1560">
        <f>IFERROR(VLOOKUP(K1560,Employees!A:F,6,FALSE),"")</f>
        <v>6</v>
      </c>
      <c r="O1560" t="str">
        <f>IFERROR(VLOOKUP(N1560,Offices!A:B,2,FALSE),"")</f>
        <v>Sydney</v>
      </c>
      <c r="P1560" s="6">
        <f>IFERROR(VLOOKUP(J1560,Payments!A:C,3,FALSE),"")</f>
        <v>37836</v>
      </c>
      <c r="Q1560">
        <f>IFERROR(VLOOKUP(J1560,Payments!A:D,4,FALSE),"")</f>
        <v>24013.52</v>
      </c>
      <c r="R1560" t="str">
        <f>IFERROR(VLOOKUP(B1560,Products!A:C,3,FALSE),"")</f>
        <v>Vintage Cars</v>
      </c>
      <c r="S1560">
        <f>IFERROR(VLOOKUP(B1560,Products!A:G,7,FALSE),"")</f>
        <v>5992</v>
      </c>
      <c r="T1560">
        <f>IFERROR(VLOOKUP(B1560,Products!A:I,9,FALSE),"")</f>
        <v>104.72</v>
      </c>
      <c r="U1560">
        <f t="shared" si="192"/>
        <v>3</v>
      </c>
      <c r="V1560" t="str">
        <f t="shared" si="193"/>
        <v>Yes</v>
      </c>
      <c r="W1560">
        <f t="shared" si="194"/>
        <v>2004</v>
      </c>
      <c r="X1560">
        <f t="shared" si="195"/>
        <v>7</v>
      </c>
      <c r="Y1560">
        <f>IFERROR(VLOOKUP(B1560,Products!A:I,8,FALSE),"")</f>
        <v>60.74</v>
      </c>
      <c r="Z1560">
        <f t="shared" si="196"/>
        <v>3263.0600000000004</v>
      </c>
      <c r="AA1560">
        <f t="shared" si="197"/>
        <v>41.373065525189332</v>
      </c>
      <c r="AB1560">
        <f t="shared" si="198"/>
        <v>0</v>
      </c>
      <c r="AC1560">
        <f t="shared" si="199"/>
        <v>954.94</v>
      </c>
    </row>
    <row r="1561" spans="1:29">
      <c r="A1561">
        <v>10270</v>
      </c>
      <c r="B1561" t="s">
        <v>143</v>
      </c>
      <c r="C1561">
        <v>38</v>
      </c>
      <c r="D1561">
        <v>107.76</v>
      </c>
      <c r="E1561">
        <v>3</v>
      </c>
      <c r="F1561" s="6">
        <f>IFERROR(VLOOKUP(A1561,Orders!A:B,2,FALSE),"")</f>
        <v>38187</v>
      </c>
      <c r="G1561" s="6">
        <f>IFERROR(VLOOKUP(A1561,Orders!A:C,3,FALSE),"")</f>
        <v>38195</v>
      </c>
      <c r="H1561" s="6">
        <f>IFERROR(VLOOKUP(A1561,Orders!A:D,4,FALSE),"")</f>
        <v>38192</v>
      </c>
      <c r="I1561" t="str">
        <f>IFERROR(VLOOKUP(A1561,Orders!A:E,5,FALSE),"")</f>
        <v>Shipped</v>
      </c>
      <c r="J1561">
        <f>IFERROR(VLOOKUP(A1561,Orders!A:G,7,FALSE),"")</f>
        <v>282</v>
      </c>
      <c r="K1561">
        <f>IFERROR(VLOOKUP(J1561,Customers!A:L,12,FALSE),"")</f>
        <v>1611</v>
      </c>
      <c r="L1561">
        <f>IFERROR(VLOOKUP(J1561,Customers!A:M,13,FALSE),"")</f>
        <v>93300</v>
      </c>
      <c r="M1561" t="str">
        <f>IFERROR(VLOOKUP(J1561,Customers!A:H,8,FALSE),"")</f>
        <v>Chatswood</v>
      </c>
      <c r="N1561">
        <f>IFERROR(VLOOKUP(K1561,Employees!A:F,6,FALSE),"")</f>
        <v>6</v>
      </c>
      <c r="O1561" t="str">
        <f>IFERROR(VLOOKUP(N1561,Offices!A:B,2,FALSE),"")</f>
        <v>Sydney</v>
      </c>
      <c r="P1561" s="6">
        <f>IFERROR(VLOOKUP(J1561,Payments!A:C,3,FALSE),"")</f>
        <v>37836</v>
      </c>
      <c r="Q1561">
        <f>IFERROR(VLOOKUP(J1561,Payments!A:D,4,FALSE),"")</f>
        <v>24013.52</v>
      </c>
      <c r="R1561" t="str">
        <f>IFERROR(VLOOKUP(B1561,Products!A:C,3,FALSE),"")</f>
        <v>Trucks and Buses</v>
      </c>
      <c r="S1561">
        <f>IFERROR(VLOOKUP(B1561,Products!A:G,7,FALSE),"")</f>
        <v>3128</v>
      </c>
      <c r="T1561">
        <f>IFERROR(VLOOKUP(B1561,Products!A:I,9,FALSE),"")</f>
        <v>121.08</v>
      </c>
      <c r="U1561">
        <f t="shared" si="192"/>
        <v>3</v>
      </c>
      <c r="V1561" t="str">
        <f t="shared" si="193"/>
        <v>Yes</v>
      </c>
      <c r="W1561">
        <f t="shared" si="194"/>
        <v>2004</v>
      </c>
      <c r="X1561">
        <f t="shared" si="195"/>
        <v>7</v>
      </c>
      <c r="Y1561">
        <f>IFERROR(VLOOKUP(B1561,Products!A:I,8,FALSE),"")</f>
        <v>84.76</v>
      </c>
      <c r="Z1561">
        <f t="shared" si="196"/>
        <v>4094.88</v>
      </c>
      <c r="AA1561">
        <f t="shared" si="197"/>
        <v>27.135441245870691</v>
      </c>
      <c r="AB1561">
        <f t="shared" si="198"/>
        <v>0</v>
      </c>
      <c r="AC1561">
        <f t="shared" si="199"/>
        <v>874</v>
      </c>
    </row>
    <row r="1562" spans="1:29">
      <c r="A1562">
        <v>10270</v>
      </c>
      <c r="B1562" t="s">
        <v>144</v>
      </c>
      <c r="C1562">
        <v>44</v>
      </c>
      <c r="D1562">
        <v>40.25</v>
      </c>
      <c r="E1562">
        <v>7</v>
      </c>
      <c r="F1562" s="6">
        <f>IFERROR(VLOOKUP(A1562,Orders!A:B,2,FALSE),"")</f>
        <v>38187</v>
      </c>
      <c r="G1562" s="6">
        <f>IFERROR(VLOOKUP(A1562,Orders!A:C,3,FALSE),"")</f>
        <v>38195</v>
      </c>
      <c r="H1562" s="6">
        <f>IFERROR(VLOOKUP(A1562,Orders!A:D,4,FALSE),"")</f>
        <v>38192</v>
      </c>
      <c r="I1562" t="str">
        <f>IFERROR(VLOOKUP(A1562,Orders!A:E,5,FALSE),"")</f>
        <v>Shipped</v>
      </c>
      <c r="J1562">
        <f>IFERROR(VLOOKUP(A1562,Orders!A:G,7,FALSE),"")</f>
        <v>282</v>
      </c>
      <c r="K1562">
        <f>IFERROR(VLOOKUP(J1562,Customers!A:L,12,FALSE),"")</f>
        <v>1611</v>
      </c>
      <c r="L1562">
        <f>IFERROR(VLOOKUP(J1562,Customers!A:M,13,FALSE),"")</f>
        <v>93300</v>
      </c>
      <c r="M1562" t="str">
        <f>IFERROR(VLOOKUP(J1562,Customers!A:H,8,FALSE),"")</f>
        <v>Chatswood</v>
      </c>
      <c r="N1562">
        <f>IFERROR(VLOOKUP(K1562,Employees!A:F,6,FALSE),"")</f>
        <v>6</v>
      </c>
      <c r="O1562" t="str">
        <f>IFERROR(VLOOKUP(N1562,Offices!A:B,2,FALSE),"")</f>
        <v>Sydney</v>
      </c>
      <c r="P1562" s="6">
        <f>IFERROR(VLOOKUP(J1562,Payments!A:C,3,FALSE),"")</f>
        <v>37836</v>
      </c>
      <c r="Q1562">
        <f>IFERROR(VLOOKUP(J1562,Payments!A:D,4,FALSE),"")</f>
        <v>24013.52</v>
      </c>
      <c r="R1562" t="str">
        <f>IFERROR(VLOOKUP(B1562,Products!A:C,3,FALSE),"")</f>
        <v>Vintage Cars</v>
      </c>
      <c r="S1562">
        <f>IFERROR(VLOOKUP(B1562,Products!A:G,7,FALSE),"")</f>
        <v>6645</v>
      </c>
      <c r="T1562">
        <f>IFERROR(VLOOKUP(B1562,Products!A:I,9,FALSE),"")</f>
        <v>50.31</v>
      </c>
      <c r="U1562">
        <f t="shared" si="192"/>
        <v>3</v>
      </c>
      <c r="V1562" t="str">
        <f t="shared" si="193"/>
        <v>Yes</v>
      </c>
      <c r="W1562">
        <f t="shared" si="194"/>
        <v>2004</v>
      </c>
      <c r="X1562">
        <f t="shared" si="195"/>
        <v>7</v>
      </c>
      <c r="Y1562">
        <f>IFERROR(VLOOKUP(B1562,Products!A:I,8,FALSE),"")</f>
        <v>23.14</v>
      </c>
      <c r="Z1562">
        <f t="shared" si="196"/>
        <v>1771</v>
      </c>
      <c r="AA1562">
        <f t="shared" si="197"/>
        <v>73.941227312013822</v>
      </c>
      <c r="AB1562">
        <f t="shared" si="198"/>
        <v>1</v>
      </c>
      <c r="AC1562">
        <f t="shared" si="199"/>
        <v>752.83999999999992</v>
      </c>
    </row>
    <row r="1563" spans="1:29">
      <c r="A1563">
        <v>10270</v>
      </c>
      <c r="B1563" t="s">
        <v>147</v>
      </c>
      <c r="C1563">
        <v>32</v>
      </c>
      <c r="D1563">
        <v>93.42</v>
      </c>
      <c r="E1563">
        <v>1</v>
      </c>
      <c r="F1563" s="6">
        <f>IFERROR(VLOOKUP(A1563,Orders!A:B,2,FALSE),"")</f>
        <v>38187</v>
      </c>
      <c r="G1563" s="6">
        <f>IFERROR(VLOOKUP(A1563,Orders!A:C,3,FALSE),"")</f>
        <v>38195</v>
      </c>
      <c r="H1563" s="6">
        <f>IFERROR(VLOOKUP(A1563,Orders!A:D,4,FALSE),"")</f>
        <v>38192</v>
      </c>
      <c r="I1563" t="str">
        <f>IFERROR(VLOOKUP(A1563,Orders!A:E,5,FALSE),"")</f>
        <v>Shipped</v>
      </c>
      <c r="J1563">
        <f>IFERROR(VLOOKUP(A1563,Orders!A:G,7,FALSE),"")</f>
        <v>282</v>
      </c>
      <c r="K1563">
        <f>IFERROR(VLOOKUP(J1563,Customers!A:L,12,FALSE),"")</f>
        <v>1611</v>
      </c>
      <c r="L1563">
        <f>IFERROR(VLOOKUP(J1563,Customers!A:M,13,FALSE),"")</f>
        <v>93300</v>
      </c>
      <c r="M1563" t="str">
        <f>IFERROR(VLOOKUP(J1563,Customers!A:H,8,FALSE),"")</f>
        <v>Chatswood</v>
      </c>
      <c r="N1563">
        <f>IFERROR(VLOOKUP(K1563,Employees!A:F,6,FALSE),"")</f>
        <v>6</v>
      </c>
      <c r="O1563" t="str">
        <f>IFERROR(VLOOKUP(N1563,Offices!A:B,2,FALSE),"")</f>
        <v>Sydney</v>
      </c>
      <c r="P1563" s="6">
        <f>IFERROR(VLOOKUP(J1563,Payments!A:C,3,FALSE),"")</f>
        <v>37836</v>
      </c>
      <c r="Q1563">
        <f>IFERROR(VLOOKUP(J1563,Payments!A:D,4,FALSE),"")</f>
        <v>24013.52</v>
      </c>
      <c r="R1563" t="str">
        <f>IFERROR(VLOOKUP(B1563,Products!A:C,3,FALSE),"")</f>
        <v>Trucks and Buses</v>
      </c>
      <c r="S1563">
        <f>IFERROR(VLOOKUP(B1563,Products!A:G,7,FALSE),"")</f>
        <v>5099</v>
      </c>
      <c r="T1563">
        <f>IFERROR(VLOOKUP(B1563,Products!A:I,9,FALSE),"")</f>
        <v>96.31</v>
      </c>
      <c r="U1563">
        <f t="shared" si="192"/>
        <v>3</v>
      </c>
      <c r="V1563" t="str">
        <f t="shared" si="193"/>
        <v>Yes</v>
      </c>
      <c r="W1563">
        <f t="shared" si="194"/>
        <v>2004</v>
      </c>
      <c r="X1563">
        <f t="shared" si="195"/>
        <v>7</v>
      </c>
      <c r="Y1563">
        <f>IFERROR(VLOOKUP(B1563,Products!A:I,8,FALSE),"")</f>
        <v>53.93</v>
      </c>
      <c r="Z1563">
        <f t="shared" si="196"/>
        <v>2989.44</v>
      </c>
      <c r="AA1563">
        <f t="shared" si="197"/>
        <v>73.224550343037279</v>
      </c>
      <c r="AB1563">
        <f t="shared" si="198"/>
        <v>1</v>
      </c>
      <c r="AC1563">
        <f t="shared" si="199"/>
        <v>1263.68</v>
      </c>
    </row>
    <row r="1564" spans="1:29">
      <c r="A1564">
        <v>10270</v>
      </c>
      <c r="B1564" t="s">
        <v>148</v>
      </c>
      <c r="C1564">
        <v>21</v>
      </c>
      <c r="D1564">
        <v>52.36</v>
      </c>
      <c r="E1564">
        <v>5</v>
      </c>
      <c r="F1564" s="6">
        <f>IFERROR(VLOOKUP(A1564,Orders!A:B,2,FALSE),"")</f>
        <v>38187</v>
      </c>
      <c r="G1564" s="6">
        <f>IFERROR(VLOOKUP(A1564,Orders!A:C,3,FALSE),"")</f>
        <v>38195</v>
      </c>
      <c r="H1564" s="6">
        <f>IFERROR(VLOOKUP(A1564,Orders!A:D,4,FALSE),"")</f>
        <v>38192</v>
      </c>
      <c r="I1564" t="str">
        <f>IFERROR(VLOOKUP(A1564,Orders!A:E,5,FALSE),"")</f>
        <v>Shipped</v>
      </c>
      <c r="J1564">
        <f>IFERROR(VLOOKUP(A1564,Orders!A:G,7,FALSE),"")</f>
        <v>282</v>
      </c>
      <c r="K1564">
        <f>IFERROR(VLOOKUP(J1564,Customers!A:L,12,FALSE),"")</f>
        <v>1611</v>
      </c>
      <c r="L1564">
        <f>IFERROR(VLOOKUP(J1564,Customers!A:M,13,FALSE),"")</f>
        <v>93300</v>
      </c>
      <c r="M1564" t="str">
        <f>IFERROR(VLOOKUP(J1564,Customers!A:H,8,FALSE),"")</f>
        <v>Chatswood</v>
      </c>
      <c r="N1564">
        <f>IFERROR(VLOOKUP(K1564,Employees!A:F,6,FALSE),"")</f>
        <v>6</v>
      </c>
      <c r="O1564" t="str">
        <f>IFERROR(VLOOKUP(N1564,Offices!A:B,2,FALSE),"")</f>
        <v>Sydney</v>
      </c>
      <c r="P1564" s="6">
        <f>IFERROR(VLOOKUP(J1564,Payments!A:C,3,FALSE),"")</f>
        <v>37836</v>
      </c>
      <c r="Q1564">
        <f>IFERROR(VLOOKUP(J1564,Payments!A:D,4,FALSE),"")</f>
        <v>24013.52</v>
      </c>
      <c r="R1564" t="str">
        <f>IFERROR(VLOOKUP(B1564,Products!A:C,3,FALSE),"")</f>
        <v>Trucks and Buses</v>
      </c>
      <c r="S1564">
        <f>IFERROR(VLOOKUP(B1564,Products!A:G,7,FALSE),"")</f>
        <v>814</v>
      </c>
      <c r="T1564">
        <f>IFERROR(VLOOKUP(B1564,Products!A:I,9,FALSE),"")</f>
        <v>64.64</v>
      </c>
      <c r="U1564">
        <f t="shared" si="192"/>
        <v>3</v>
      </c>
      <c r="V1564" t="str">
        <f t="shared" si="193"/>
        <v>Yes</v>
      </c>
      <c r="W1564">
        <f t="shared" si="194"/>
        <v>2004</v>
      </c>
      <c r="X1564">
        <f t="shared" si="195"/>
        <v>7</v>
      </c>
      <c r="Y1564">
        <f>IFERROR(VLOOKUP(B1564,Products!A:I,8,FALSE),"")</f>
        <v>33.61</v>
      </c>
      <c r="Z1564">
        <f t="shared" si="196"/>
        <v>1099.56</v>
      </c>
      <c r="AA1564">
        <f t="shared" si="197"/>
        <v>55.786968164236839</v>
      </c>
      <c r="AB1564">
        <f t="shared" si="198"/>
        <v>0</v>
      </c>
      <c r="AC1564">
        <f t="shared" si="199"/>
        <v>393.75</v>
      </c>
    </row>
    <row r="1565" spans="1:29">
      <c r="A1565">
        <v>10270</v>
      </c>
      <c r="B1565" t="s">
        <v>149</v>
      </c>
      <c r="C1565">
        <v>46</v>
      </c>
      <c r="D1565">
        <v>101.15</v>
      </c>
      <c r="E1565">
        <v>4</v>
      </c>
      <c r="F1565" s="6">
        <f>IFERROR(VLOOKUP(A1565,Orders!A:B,2,FALSE),"")</f>
        <v>38187</v>
      </c>
      <c r="G1565" s="6">
        <f>IFERROR(VLOOKUP(A1565,Orders!A:C,3,FALSE),"")</f>
        <v>38195</v>
      </c>
      <c r="H1565" s="6">
        <f>IFERROR(VLOOKUP(A1565,Orders!A:D,4,FALSE),"")</f>
        <v>38192</v>
      </c>
      <c r="I1565" t="str">
        <f>IFERROR(VLOOKUP(A1565,Orders!A:E,5,FALSE),"")</f>
        <v>Shipped</v>
      </c>
      <c r="J1565">
        <f>IFERROR(VLOOKUP(A1565,Orders!A:G,7,FALSE),"")</f>
        <v>282</v>
      </c>
      <c r="K1565">
        <f>IFERROR(VLOOKUP(J1565,Customers!A:L,12,FALSE),"")</f>
        <v>1611</v>
      </c>
      <c r="L1565">
        <f>IFERROR(VLOOKUP(J1565,Customers!A:M,13,FALSE),"")</f>
        <v>93300</v>
      </c>
      <c r="M1565" t="str">
        <f>IFERROR(VLOOKUP(J1565,Customers!A:H,8,FALSE),"")</f>
        <v>Chatswood</v>
      </c>
      <c r="N1565">
        <f>IFERROR(VLOOKUP(K1565,Employees!A:F,6,FALSE),"")</f>
        <v>6</v>
      </c>
      <c r="O1565" t="str">
        <f>IFERROR(VLOOKUP(N1565,Offices!A:B,2,FALSE),"")</f>
        <v>Sydney</v>
      </c>
      <c r="P1565" s="6">
        <f>IFERROR(VLOOKUP(J1565,Payments!A:C,3,FALSE),"")</f>
        <v>37836</v>
      </c>
      <c r="Q1565">
        <f>IFERROR(VLOOKUP(J1565,Payments!A:D,4,FALSE),"")</f>
        <v>24013.52</v>
      </c>
      <c r="R1565" t="str">
        <f>IFERROR(VLOOKUP(B1565,Products!A:C,3,FALSE),"")</f>
        <v>Classic Cars</v>
      </c>
      <c r="S1565">
        <f>IFERROR(VLOOKUP(B1565,Products!A:G,7,FALSE),"")</f>
        <v>6934</v>
      </c>
      <c r="T1565">
        <f>IFERROR(VLOOKUP(B1565,Products!A:I,9,FALSE),"")</f>
        <v>101.15</v>
      </c>
      <c r="U1565">
        <f t="shared" si="192"/>
        <v>3</v>
      </c>
      <c r="V1565" t="str">
        <f t="shared" si="193"/>
        <v>Yes</v>
      </c>
      <c r="W1565">
        <f t="shared" si="194"/>
        <v>2004</v>
      </c>
      <c r="X1565">
        <f t="shared" si="195"/>
        <v>7</v>
      </c>
      <c r="Y1565">
        <f>IFERROR(VLOOKUP(B1565,Products!A:I,8,FALSE),"")</f>
        <v>46.53</v>
      </c>
      <c r="Z1565">
        <f t="shared" si="196"/>
        <v>4652.9000000000005</v>
      </c>
      <c r="AA1565">
        <f t="shared" si="197"/>
        <v>117.3866322802493</v>
      </c>
      <c r="AB1565">
        <f t="shared" si="198"/>
        <v>1</v>
      </c>
      <c r="AC1565">
        <f t="shared" si="199"/>
        <v>2512.5200000000004</v>
      </c>
    </row>
    <row r="1566" spans="1:29">
      <c r="A1566">
        <v>10271</v>
      </c>
      <c r="B1566" t="s">
        <v>151</v>
      </c>
      <c r="C1566">
        <v>31</v>
      </c>
      <c r="D1566">
        <v>99.54</v>
      </c>
      <c r="E1566">
        <v>5</v>
      </c>
      <c r="F1566" s="6">
        <f>IFERROR(VLOOKUP(A1566,Orders!A:B,2,FALSE),"")</f>
        <v>38188</v>
      </c>
      <c r="G1566" s="6">
        <f>IFERROR(VLOOKUP(A1566,Orders!A:C,3,FALSE),"")</f>
        <v>38197</v>
      </c>
      <c r="H1566" s="6">
        <f>IFERROR(VLOOKUP(A1566,Orders!A:D,4,FALSE),"")</f>
        <v>38191</v>
      </c>
      <c r="I1566" t="str">
        <f>IFERROR(VLOOKUP(A1566,Orders!A:E,5,FALSE),"")</f>
        <v>Shipped</v>
      </c>
      <c r="J1566">
        <f>IFERROR(VLOOKUP(A1566,Orders!A:G,7,FALSE),"")</f>
        <v>124</v>
      </c>
      <c r="K1566">
        <f>IFERROR(VLOOKUP(J1566,Customers!A:L,12,FALSE),"")</f>
        <v>1165</v>
      </c>
      <c r="L1566">
        <f>IFERROR(VLOOKUP(J1566,Customers!A:M,13,FALSE),"")</f>
        <v>210500</v>
      </c>
      <c r="M1566" t="str">
        <f>IFERROR(VLOOKUP(J1566,Customers!A:H,8,FALSE),"")</f>
        <v>San Rafael</v>
      </c>
      <c r="N1566">
        <f>IFERROR(VLOOKUP(K1566,Employees!A:F,6,FALSE),"")</f>
        <v>1</v>
      </c>
      <c r="O1566" t="str">
        <f>IFERROR(VLOOKUP(N1566,Offices!A:B,2,FALSE),"")</f>
        <v>San Francisco</v>
      </c>
      <c r="P1566" s="6">
        <f>IFERROR(VLOOKUP(J1566,Payments!A:C,3,FALSE),"")</f>
        <v>38416</v>
      </c>
      <c r="Q1566">
        <f>IFERROR(VLOOKUP(J1566,Payments!A:D,4,FALSE),"")</f>
        <v>101244.59</v>
      </c>
      <c r="R1566" t="str">
        <f>IFERROR(VLOOKUP(B1566,Products!A:C,3,FALSE),"")</f>
        <v>Trucks and Buses</v>
      </c>
      <c r="S1566">
        <f>IFERROR(VLOOKUP(B1566,Products!A:G,7,FALSE),"")</f>
        <v>6125</v>
      </c>
      <c r="T1566">
        <f>IFERROR(VLOOKUP(B1566,Products!A:I,9,FALSE),"")</f>
        <v>118.5</v>
      </c>
      <c r="U1566">
        <f t="shared" si="192"/>
        <v>6</v>
      </c>
      <c r="V1566" t="str">
        <f t="shared" si="193"/>
        <v>Yes</v>
      </c>
      <c r="W1566">
        <f t="shared" si="194"/>
        <v>2004</v>
      </c>
      <c r="X1566">
        <f t="shared" si="195"/>
        <v>7</v>
      </c>
      <c r="Y1566">
        <f>IFERROR(VLOOKUP(B1566,Products!A:I,8,FALSE),"")</f>
        <v>55.7</v>
      </c>
      <c r="Z1566">
        <f t="shared" si="196"/>
        <v>3085.7400000000002</v>
      </c>
      <c r="AA1566">
        <f t="shared" si="197"/>
        <v>78.707360861759426</v>
      </c>
      <c r="AB1566">
        <f t="shared" si="198"/>
        <v>1</v>
      </c>
      <c r="AC1566">
        <f t="shared" si="199"/>
        <v>1359.0400000000002</v>
      </c>
    </row>
    <row r="1567" spans="1:29">
      <c r="A1567">
        <v>10271</v>
      </c>
      <c r="B1567" t="s">
        <v>152</v>
      </c>
      <c r="C1567">
        <v>50</v>
      </c>
      <c r="D1567">
        <v>147.36000000000001</v>
      </c>
      <c r="E1567">
        <v>4</v>
      </c>
      <c r="F1567" s="6">
        <f>IFERROR(VLOOKUP(A1567,Orders!A:B,2,FALSE),"")</f>
        <v>38188</v>
      </c>
      <c r="G1567" s="6">
        <f>IFERROR(VLOOKUP(A1567,Orders!A:C,3,FALSE),"")</f>
        <v>38197</v>
      </c>
      <c r="H1567" s="6">
        <f>IFERROR(VLOOKUP(A1567,Orders!A:D,4,FALSE),"")</f>
        <v>38191</v>
      </c>
      <c r="I1567" t="str">
        <f>IFERROR(VLOOKUP(A1567,Orders!A:E,5,FALSE),"")</f>
        <v>Shipped</v>
      </c>
      <c r="J1567">
        <f>IFERROR(VLOOKUP(A1567,Orders!A:G,7,FALSE),"")</f>
        <v>124</v>
      </c>
      <c r="K1567">
        <f>IFERROR(VLOOKUP(J1567,Customers!A:L,12,FALSE),"")</f>
        <v>1165</v>
      </c>
      <c r="L1567">
        <f>IFERROR(VLOOKUP(J1567,Customers!A:M,13,FALSE),"")</f>
        <v>210500</v>
      </c>
      <c r="M1567" t="str">
        <f>IFERROR(VLOOKUP(J1567,Customers!A:H,8,FALSE),"")</f>
        <v>San Rafael</v>
      </c>
      <c r="N1567">
        <f>IFERROR(VLOOKUP(K1567,Employees!A:F,6,FALSE),"")</f>
        <v>1</v>
      </c>
      <c r="O1567" t="str">
        <f>IFERROR(VLOOKUP(N1567,Offices!A:B,2,FALSE),"")</f>
        <v>San Francisco</v>
      </c>
      <c r="P1567" s="6">
        <f>IFERROR(VLOOKUP(J1567,Payments!A:C,3,FALSE),"")</f>
        <v>38416</v>
      </c>
      <c r="Q1567">
        <f>IFERROR(VLOOKUP(J1567,Payments!A:D,4,FALSE),"")</f>
        <v>101244.59</v>
      </c>
      <c r="R1567" t="str">
        <f>IFERROR(VLOOKUP(B1567,Products!A:C,3,FALSE),"")</f>
        <v>Classic Cars</v>
      </c>
      <c r="S1567">
        <f>IFERROR(VLOOKUP(B1567,Products!A:G,7,FALSE),"")</f>
        <v>4724</v>
      </c>
      <c r="T1567">
        <f>IFERROR(VLOOKUP(B1567,Products!A:I,9,FALSE),"")</f>
        <v>163.72999999999999</v>
      </c>
      <c r="U1567">
        <f t="shared" si="192"/>
        <v>6</v>
      </c>
      <c r="V1567" t="str">
        <f t="shared" si="193"/>
        <v>Yes</v>
      </c>
      <c r="W1567">
        <f t="shared" si="194"/>
        <v>2004</v>
      </c>
      <c r="X1567">
        <f t="shared" si="195"/>
        <v>7</v>
      </c>
      <c r="Y1567">
        <f>IFERROR(VLOOKUP(B1567,Products!A:I,8,FALSE),"")</f>
        <v>101.51</v>
      </c>
      <c r="Z1567">
        <f t="shared" si="196"/>
        <v>7368.0000000000009</v>
      </c>
      <c r="AA1567">
        <f t="shared" si="197"/>
        <v>45.167963747414049</v>
      </c>
      <c r="AB1567">
        <f t="shared" si="198"/>
        <v>0</v>
      </c>
      <c r="AC1567">
        <f t="shared" si="199"/>
        <v>2292.5000000000005</v>
      </c>
    </row>
    <row r="1568" spans="1:29">
      <c r="A1568">
        <v>10271</v>
      </c>
      <c r="B1568" t="s">
        <v>153</v>
      </c>
      <c r="C1568">
        <v>50</v>
      </c>
      <c r="D1568">
        <v>121.5</v>
      </c>
      <c r="E1568">
        <v>8</v>
      </c>
      <c r="F1568" s="6">
        <f>IFERROR(VLOOKUP(A1568,Orders!A:B,2,FALSE),"")</f>
        <v>38188</v>
      </c>
      <c r="G1568" s="6">
        <f>IFERROR(VLOOKUP(A1568,Orders!A:C,3,FALSE),"")</f>
        <v>38197</v>
      </c>
      <c r="H1568" s="6">
        <f>IFERROR(VLOOKUP(A1568,Orders!A:D,4,FALSE),"")</f>
        <v>38191</v>
      </c>
      <c r="I1568" t="str">
        <f>IFERROR(VLOOKUP(A1568,Orders!A:E,5,FALSE),"")</f>
        <v>Shipped</v>
      </c>
      <c r="J1568">
        <f>IFERROR(VLOOKUP(A1568,Orders!A:G,7,FALSE),"")</f>
        <v>124</v>
      </c>
      <c r="K1568">
        <f>IFERROR(VLOOKUP(J1568,Customers!A:L,12,FALSE),"")</f>
        <v>1165</v>
      </c>
      <c r="L1568">
        <f>IFERROR(VLOOKUP(J1568,Customers!A:M,13,FALSE),"")</f>
        <v>210500</v>
      </c>
      <c r="M1568" t="str">
        <f>IFERROR(VLOOKUP(J1568,Customers!A:H,8,FALSE),"")</f>
        <v>San Rafael</v>
      </c>
      <c r="N1568">
        <f>IFERROR(VLOOKUP(K1568,Employees!A:F,6,FALSE),"")</f>
        <v>1</v>
      </c>
      <c r="O1568" t="str">
        <f>IFERROR(VLOOKUP(N1568,Offices!A:B,2,FALSE),"")</f>
        <v>San Francisco</v>
      </c>
      <c r="P1568" s="6">
        <f>IFERROR(VLOOKUP(J1568,Payments!A:C,3,FALSE),"")</f>
        <v>38416</v>
      </c>
      <c r="Q1568">
        <f>IFERROR(VLOOKUP(J1568,Payments!A:D,4,FALSE),"")</f>
        <v>101244.59</v>
      </c>
      <c r="R1568" t="str">
        <f>IFERROR(VLOOKUP(B1568,Products!A:C,3,FALSE),"")</f>
        <v>Trucks and Buses</v>
      </c>
      <c r="S1568">
        <f>IFERROR(VLOOKUP(B1568,Products!A:G,7,FALSE),"")</f>
        <v>8258</v>
      </c>
      <c r="T1568">
        <f>IFERROR(VLOOKUP(B1568,Products!A:I,9,FALSE),"")</f>
        <v>122.73</v>
      </c>
      <c r="U1568">
        <f t="shared" si="192"/>
        <v>6</v>
      </c>
      <c r="V1568" t="str">
        <f t="shared" si="193"/>
        <v>Yes</v>
      </c>
      <c r="W1568">
        <f t="shared" si="194"/>
        <v>2004</v>
      </c>
      <c r="X1568">
        <f t="shared" si="195"/>
        <v>7</v>
      </c>
      <c r="Y1568">
        <f>IFERROR(VLOOKUP(B1568,Products!A:I,8,FALSE),"")</f>
        <v>74.86</v>
      </c>
      <c r="Z1568">
        <f t="shared" si="196"/>
        <v>6075</v>
      </c>
      <c r="AA1568">
        <f t="shared" si="197"/>
        <v>62.30296553566658</v>
      </c>
      <c r="AB1568">
        <f t="shared" si="198"/>
        <v>0</v>
      </c>
      <c r="AC1568">
        <f t="shared" si="199"/>
        <v>2332</v>
      </c>
    </row>
    <row r="1569" spans="1:29">
      <c r="A1569">
        <v>10271</v>
      </c>
      <c r="B1569" t="s">
        <v>138</v>
      </c>
      <c r="C1569">
        <v>25</v>
      </c>
      <c r="D1569">
        <v>59.55</v>
      </c>
      <c r="E1569">
        <v>11</v>
      </c>
      <c r="F1569" s="6">
        <f>IFERROR(VLOOKUP(A1569,Orders!A:B,2,FALSE),"")</f>
        <v>38188</v>
      </c>
      <c r="G1569" s="6">
        <f>IFERROR(VLOOKUP(A1569,Orders!A:C,3,FALSE),"")</f>
        <v>38197</v>
      </c>
      <c r="H1569" s="6">
        <f>IFERROR(VLOOKUP(A1569,Orders!A:D,4,FALSE),"")</f>
        <v>38191</v>
      </c>
      <c r="I1569" t="str">
        <f>IFERROR(VLOOKUP(A1569,Orders!A:E,5,FALSE),"")</f>
        <v>Shipped</v>
      </c>
      <c r="J1569">
        <f>IFERROR(VLOOKUP(A1569,Orders!A:G,7,FALSE),"")</f>
        <v>124</v>
      </c>
      <c r="K1569">
        <f>IFERROR(VLOOKUP(J1569,Customers!A:L,12,FALSE),"")</f>
        <v>1165</v>
      </c>
      <c r="L1569">
        <f>IFERROR(VLOOKUP(J1569,Customers!A:M,13,FALSE),"")</f>
        <v>210500</v>
      </c>
      <c r="M1569" t="str">
        <f>IFERROR(VLOOKUP(J1569,Customers!A:H,8,FALSE),"")</f>
        <v>San Rafael</v>
      </c>
      <c r="N1569">
        <f>IFERROR(VLOOKUP(K1569,Employees!A:F,6,FALSE),"")</f>
        <v>1</v>
      </c>
      <c r="O1569" t="str">
        <f>IFERROR(VLOOKUP(N1569,Offices!A:B,2,FALSE),"")</f>
        <v>San Francisco</v>
      </c>
      <c r="P1569" s="6">
        <f>IFERROR(VLOOKUP(J1569,Payments!A:C,3,FALSE),"")</f>
        <v>38416</v>
      </c>
      <c r="Q1569">
        <f>IFERROR(VLOOKUP(J1569,Payments!A:D,4,FALSE),"")</f>
        <v>101244.59</v>
      </c>
      <c r="R1569" t="str">
        <f>IFERROR(VLOOKUP(B1569,Products!A:C,3,FALSE),"")</f>
        <v>Trucks and Buses</v>
      </c>
      <c r="S1569">
        <f>IFERROR(VLOOKUP(B1569,Products!A:G,7,FALSE),"")</f>
        <v>2018</v>
      </c>
      <c r="T1569">
        <f>IFERROR(VLOOKUP(B1569,Products!A:I,9,FALSE),"")</f>
        <v>60.77</v>
      </c>
      <c r="U1569">
        <f t="shared" si="192"/>
        <v>6</v>
      </c>
      <c r="V1569" t="str">
        <f t="shared" si="193"/>
        <v>Yes</v>
      </c>
      <c r="W1569">
        <f t="shared" si="194"/>
        <v>2004</v>
      </c>
      <c r="X1569">
        <f t="shared" si="195"/>
        <v>7</v>
      </c>
      <c r="Y1569">
        <f>IFERROR(VLOOKUP(B1569,Products!A:I,8,FALSE),"")</f>
        <v>24.92</v>
      </c>
      <c r="Z1569">
        <f t="shared" si="196"/>
        <v>1488.75</v>
      </c>
      <c r="AA1569">
        <f t="shared" si="197"/>
        <v>138.96468699839482</v>
      </c>
      <c r="AB1569">
        <f t="shared" si="198"/>
        <v>1</v>
      </c>
      <c r="AC1569">
        <f t="shared" si="199"/>
        <v>865.74999999999989</v>
      </c>
    </row>
    <row r="1570" spans="1:29">
      <c r="A1570">
        <v>10271</v>
      </c>
      <c r="B1570" t="s">
        <v>154</v>
      </c>
      <c r="C1570">
        <v>20</v>
      </c>
      <c r="D1570">
        <v>169.34</v>
      </c>
      <c r="E1570">
        <v>9</v>
      </c>
      <c r="F1570" s="6">
        <f>IFERROR(VLOOKUP(A1570,Orders!A:B,2,FALSE),"")</f>
        <v>38188</v>
      </c>
      <c r="G1570" s="6">
        <f>IFERROR(VLOOKUP(A1570,Orders!A:C,3,FALSE),"")</f>
        <v>38197</v>
      </c>
      <c r="H1570" s="6">
        <f>IFERROR(VLOOKUP(A1570,Orders!A:D,4,FALSE),"")</f>
        <v>38191</v>
      </c>
      <c r="I1570" t="str">
        <f>IFERROR(VLOOKUP(A1570,Orders!A:E,5,FALSE),"")</f>
        <v>Shipped</v>
      </c>
      <c r="J1570">
        <f>IFERROR(VLOOKUP(A1570,Orders!A:G,7,FALSE),"")</f>
        <v>124</v>
      </c>
      <c r="K1570">
        <f>IFERROR(VLOOKUP(J1570,Customers!A:L,12,FALSE),"")</f>
        <v>1165</v>
      </c>
      <c r="L1570">
        <f>IFERROR(VLOOKUP(J1570,Customers!A:M,13,FALSE),"")</f>
        <v>210500</v>
      </c>
      <c r="M1570" t="str">
        <f>IFERROR(VLOOKUP(J1570,Customers!A:H,8,FALSE),"")</f>
        <v>San Rafael</v>
      </c>
      <c r="N1570">
        <f>IFERROR(VLOOKUP(K1570,Employees!A:F,6,FALSE),"")</f>
        <v>1</v>
      </c>
      <c r="O1570" t="str">
        <f>IFERROR(VLOOKUP(N1570,Offices!A:B,2,FALSE),"")</f>
        <v>San Francisco</v>
      </c>
      <c r="P1570" s="6">
        <f>IFERROR(VLOOKUP(J1570,Payments!A:C,3,FALSE),"")</f>
        <v>38416</v>
      </c>
      <c r="Q1570">
        <f>IFERROR(VLOOKUP(J1570,Payments!A:D,4,FALSE),"")</f>
        <v>101244.59</v>
      </c>
      <c r="R1570" t="str">
        <f>IFERROR(VLOOKUP(B1570,Products!A:C,3,FALSE),"")</f>
        <v>Classic Cars</v>
      </c>
      <c r="S1570">
        <f>IFERROR(VLOOKUP(B1570,Products!A:G,7,FALSE),"")</f>
        <v>8347</v>
      </c>
      <c r="T1570">
        <f>IFERROR(VLOOKUP(B1570,Products!A:I,9,FALSE),"")</f>
        <v>169.34</v>
      </c>
      <c r="U1570">
        <f t="shared" si="192"/>
        <v>6</v>
      </c>
      <c r="V1570" t="str">
        <f t="shared" si="193"/>
        <v>Yes</v>
      </c>
      <c r="W1570">
        <f t="shared" si="194"/>
        <v>2004</v>
      </c>
      <c r="X1570">
        <f t="shared" si="195"/>
        <v>7</v>
      </c>
      <c r="Y1570">
        <f>IFERROR(VLOOKUP(B1570,Products!A:I,8,FALSE),"")</f>
        <v>77.900000000000006</v>
      </c>
      <c r="Z1570">
        <f t="shared" si="196"/>
        <v>3386.8</v>
      </c>
      <c r="AA1570">
        <f t="shared" si="197"/>
        <v>117.38125802310653</v>
      </c>
      <c r="AB1570">
        <f t="shared" si="198"/>
        <v>1</v>
      </c>
      <c r="AC1570">
        <f t="shared" si="199"/>
        <v>1828.8</v>
      </c>
    </row>
    <row r="1571" spans="1:29">
      <c r="A1571">
        <v>10271</v>
      </c>
      <c r="B1571" t="s">
        <v>156</v>
      </c>
      <c r="C1571">
        <v>45</v>
      </c>
      <c r="D1571">
        <v>49.71</v>
      </c>
      <c r="E1571">
        <v>2</v>
      </c>
      <c r="F1571" s="6">
        <f>IFERROR(VLOOKUP(A1571,Orders!A:B,2,FALSE),"")</f>
        <v>38188</v>
      </c>
      <c r="G1571" s="6">
        <f>IFERROR(VLOOKUP(A1571,Orders!A:C,3,FALSE),"")</f>
        <v>38197</v>
      </c>
      <c r="H1571" s="6">
        <f>IFERROR(VLOOKUP(A1571,Orders!A:D,4,FALSE),"")</f>
        <v>38191</v>
      </c>
      <c r="I1571" t="str">
        <f>IFERROR(VLOOKUP(A1571,Orders!A:E,5,FALSE),"")</f>
        <v>Shipped</v>
      </c>
      <c r="J1571">
        <f>IFERROR(VLOOKUP(A1571,Orders!A:G,7,FALSE),"")</f>
        <v>124</v>
      </c>
      <c r="K1571">
        <f>IFERROR(VLOOKUP(J1571,Customers!A:L,12,FALSE),"")</f>
        <v>1165</v>
      </c>
      <c r="L1571">
        <f>IFERROR(VLOOKUP(J1571,Customers!A:M,13,FALSE),"")</f>
        <v>210500</v>
      </c>
      <c r="M1571" t="str">
        <f>IFERROR(VLOOKUP(J1571,Customers!A:H,8,FALSE),"")</f>
        <v>San Rafael</v>
      </c>
      <c r="N1571">
        <f>IFERROR(VLOOKUP(K1571,Employees!A:F,6,FALSE),"")</f>
        <v>1</v>
      </c>
      <c r="O1571" t="str">
        <f>IFERROR(VLOOKUP(N1571,Offices!A:B,2,FALSE),"")</f>
        <v>San Francisco</v>
      </c>
      <c r="P1571" s="6">
        <f>IFERROR(VLOOKUP(J1571,Payments!A:C,3,FALSE),"")</f>
        <v>38416</v>
      </c>
      <c r="Q1571">
        <f>IFERROR(VLOOKUP(J1571,Payments!A:D,4,FALSE),"")</f>
        <v>101244.59</v>
      </c>
      <c r="R1571" t="str">
        <f>IFERROR(VLOOKUP(B1571,Products!A:C,3,FALSE),"")</f>
        <v>Classic Cars</v>
      </c>
      <c r="S1571">
        <f>IFERROR(VLOOKUP(B1571,Products!A:G,7,FALSE),"")</f>
        <v>4074</v>
      </c>
      <c r="T1571">
        <f>IFERROR(VLOOKUP(B1571,Products!A:I,9,FALSE),"")</f>
        <v>57.8</v>
      </c>
      <c r="U1571">
        <f t="shared" si="192"/>
        <v>6</v>
      </c>
      <c r="V1571" t="str">
        <f t="shared" si="193"/>
        <v>Yes</v>
      </c>
      <c r="W1571">
        <f t="shared" si="194"/>
        <v>2004</v>
      </c>
      <c r="X1571">
        <f t="shared" si="195"/>
        <v>7</v>
      </c>
      <c r="Y1571">
        <f>IFERROR(VLOOKUP(B1571,Products!A:I,8,FALSE),"")</f>
        <v>32.369999999999997</v>
      </c>
      <c r="Z1571">
        <f t="shared" si="196"/>
        <v>2236.9499999999998</v>
      </c>
      <c r="AA1571">
        <f t="shared" si="197"/>
        <v>53.568118628359606</v>
      </c>
      <c r="AB1571">
        <f t="shared" si="198"/>
        <v>0</v>
      </c>
      <c r="AC1571">
        <f t="shared" si="199"/>
        <v>780.30000000000018</v>
      </c>
    </row>
    <row r="1572" spans="1:29">
      <c r="A1572">
        <v>10271</v>
      </c>
      <c r="B1572" t="s">
        <v>145</v>
      </c>
      <c r="C1572">
        <v>43</v>
      </c>
      <c r="D1572">
        <v>122.68</v>
      </c>
      <c r="E1572">
        <v>10</v>
      </c>
      <c r="F1572" s="6">
        <f>IFERROR(VLOOKUP(A1572,Orders!A:B,2,FALSE),"")</f>
        <v>38188</v>
      </c>
      <c r="G1572" s="6">
        <f>IFERROR(VLOOKUP(A1572,Orders!A:C,3,FALSE),"")</f>
        <v>38197</v>
      </c>
      <c r="H1572" s="6">
        <f>IFERROR(VLOOKUP(A1572,Orders!A:D,4,FALSE),"")</f>
        <v>38191</v>
      </c>
      <c r="I1572" t="str">
        <f>IFERROR(VLOOKUP(A1572,Orders!A:E,5,FALSE),"")</f>
        <v>Shipped</v>
      </c>
      <c r="J1572">
        <f>IFERROR(VLOOKUP(A1572,Orders!A:G,7,FALSE),"")</f>
        <v>124</v>
      </c>
      <c r="K1572">
        <f>IFERROR(VLOOKUP(J1572,Customers!A:L,12,FALSE),"")</f>
        <v>1165</v>
      </c>
      <c r="L1572">
        <f>IFERROR(VLOOKUP(J1572,Customers!A:M,13,FALSE),"")</f>
        <v>210500</v>
      </c>
      <c r="M1572" t="str">
        <f>IFERROR(VLOOKUP(J1572,Customers!A:H,8,FALSE),"")</f>
        <v>San Rafael</v>
      </c>
      <c r="N1572">
        <f>IFERROR(VLOOKUP(K1572,Employees!A:F,6,FALSE),"")</f>
        <v>1</v>
      </c>
      <c r="O1572" t="str">
        <f>IFERROR(VLOOKUP(N1572,Offices!A:B,2,FALSE),"")</f>
        <v>San Francisco</v>
      </c>
      <c r="P1572" s="6">
        <f>IFERROR(VLOOKUP(J1572,Payments!A:C,3,FALSE),"")</f>
        <v>38416</v>
      </c>
      <c r="Q1572">
        <f>IFERROR(VLOOKUP(J1572,Payments!A:D,4,FALSE),"")</f>
        <v>101244.59</v>
      </c>
      <c r="R1572" t="str">
        <f>IFERROR(VLOOKUP(B1572,Products!A:C,3,FALSE),"")</f>
        <v>Trucks and Buses</v>
      </c>
      <c r="S1572">
        <f>IFERROR(VLOOKUP(B1572,Products!A:G,7,FALSE),"")</f>
        <v>2327</v>
      </c>
      <c r="T1572">
        <f>IFERROR(VLOOKUP(B1572,Products!A:I,9,FALSE),"")</f>
        <v>127.79</v>
      </c>
      <c r="U1572">
        <f t="shared" si="192"/>
        <v>6</v>
      </c>
      <c r="V1572" t="str">
        <f t="shared" si="193"/>
        <v>Yes</v>
      </c>
      <c r="W1572">
        <f t="shared" si="194"/>
        <v>2004</v>
      </c>
      <c r="X1572">
        <f t="shared" si="195"/>
        <v>7</v>
      </c>
      <c r="Y1572">
        <f>IFERROR(VLOOKUP(B1572,Products!A:I,8,FALSE),"")</f>
        <v>61.34</v>
      </c>
      <c r="Z1572">
        <f t="shared" si="196"/>
        <v>5275.2400000000007</v>
      </c>
      <c r="AA1572">
        <f t="shared" si="197"/>
        <v>100</v>
      </c>
      <c r="AB1572">
        <f t="shared" si="198"/>
        <v>1</v>
      </c>
      <c r="AC1572">
        <f t="shared" si="199"/>
        <v>2637.6200000000003</v>
      </c>
    </row>
    <row r="1573" spans="1:29">
      <c r="A1573">
        <v>10271</v>
      </c>
      <c r="B1573" t="s">
        <v>157</v>
      </c>
      <c r="C1573">
        <v>38</v>
      </c>
      <c r="D1573">
        <v>28.64</v>
      </c>
      <c r="E1573">
        <v>6</v>
      </c>
      <c r="F1573" s="6">
        <f>IFERROR(VLOOKUP(A1573,Orders!A:B,2,FALSE),"")</f>
        <v>38188</v>
      </c>
      <c r="G1573" s="6">
        <f>IFERROR(VLOOKUP(A1573,Orders!A:C,3,FALSE),"")</f>
        <v>38197</v>
      </c>
      <c r="H1573" s="6">
        <f>IFERROR(VLOOKUP(A1573,Orders!A:D,4,FALSE),"")</f>
        <v>38191</v>
      </c>
      <c r="I1573" t="str">
        <f>IFERROR(VLOOKUP(A1573,Orders!A:E,5,FALSE),"")</f>
        <v>Shipped</v>
      </c>
      <c r="J1573">
        <f>IFERROR(VLOOKUP(A1573,Orders!A:G,7,FALSE),"")</f>
        <v>124</v>
      </c>
      <c r="K1573">
        <f>IFERROR(VLOOKUP(J1573,Customers!A:L,12,FALSE),"")</f>
        <v>1165</v>
      </c>
      <c r="L1573">
        <f>IFERROR(VLOOKUP(J1573,Customers!A:M,13,FALSE),"")</f>
        <v>210500</v>
      </c>
      <c r="M1573" t="str">
        <f>IFERROR(VLOOKUP(J1573,Customers!A:H,8,FALSE),"")</f>
        <v>San Rafael</v>
      </c>
      <c r="N1573">
        <f>IFERROR(VLOOKUP(K1573,Employees!A:F,6,FALSE),"")</f>
        <v>1</v>
      </c>
      <c r="O1573" t="str">
        <f>IFERROR(VLOOKUP(N1573,Offices!A:B,2,FALSE),"")</f>
        <v>San Francisco</v>
      </c>
      <c r="P1573" s="6">
        <f>IFERROR(VLOOKUP(J1573,Payments!A:C,3,FALSE),"")</f>
        <v>38416</v>
      </c>
      <c r="Q1573">
        <f>IFERROR(VLOOKUP(J1573,Payments!A:D,4,FALSE),"")</f>
        <v>101244.59</v>
      </c>
      <c r="R1573" t="str">
        <f>IFERROR(VLOOKUP(B1573,Products!A:C,3,FALSE),"")</f>
        <v>Classic Cars</v>
      </c>
      <c r="S1573">
        <f>IFERROR(VLOOKUP(B1573,Products!A:G,7,FALSE),"")</f>
        <v>2542</v>
      </c>
      <c r="T1573">
        <f>IFERROR(VLOOKUP(B1573,Products!A:I,9,FALSE),"")</f>
        <v>35.36</v>
      </c>
      <c r="U1573">
        <f t="shared" si="192"/>
        <v>6</v>
      </c>
      <c r="V1573" t="str">
        <f t="shared" si="193"/>
        <v>Yes</v>
      </c>
      <c r="W1573">
        <f t="shared" si="194"/>
        <v>2004</v>
      </c>
      <c r="X1573">
        <f t="shared" si="195"/>
        <v>7</v>
      </c>
      <c r="Y1573">
        <f>IFERROR(VLOOKUP(B1573,Products!A:I,8,FALSE),"")</f>
        <v>15.91</v>
      </c>
      <c r="Z1573">
        <f t="shared" si="196"/>
        <v>1088.32</v>
      </c>
      <c r="AA1573">
        <f t="shared" si="197"/>
        <v>80.012570710245129</v>
      </c>
      <c r="AB1573">
        <f t="shared" si="198"/>
        <v>1</v>
      </c>
      <c r="AC1573">
        <f t="shared" si="199"/>
        <v>483.74</v>
      </c>
    </row>
    <row r="1574" spans="1:29">
      <c r="A1574">
        <v>10271</v>
      </c>
      <c r="B1574" t="s">
        <v>158</v>
      </c>
      <c r="C1574">
        <v>22</v>
      </c>
      <c r="D1574">
        <v>110</v>
      </c>
      <c r="E1574">
        <v>1</v>
      </c>
      <c r="F1574" s="6">
        <f>IFERROR(VLOOKUP(A1574,Orders!A:B,2,FALSE),"")</f>
        <v>38188</v>
      </c>
      <c r="G1574" s="6">
        <f>IFERROR(VLOOKUP(A1574,Orders!A:C,3,FALSE),"")</f>
        <v>38197</v>
      </c>
      <c r="H1574" s="6">
        <f>IFERROR(VLOOKUP(A1574,Orders!A:D,4,FALSE),"")</f>
        <v>38191</v>
      </c>
      <c r="I1574" t="str">
        <f>IFERROR(VLOOKUP(A1574,Orders!A:E,5,FALSE),"")</f>
        <v>Shipped</v>
      </c>
      <c r="J1574">
        <f>IFERROR(VLOOKUP(A1574,Orders!A:G,7,FALSE),"")</f>
        <v>124</v>
      </c>
      <c r="K1574">
        <f>IFERROR(VLOOKUP(J1574,Customers!A:L,12,FALSE),"")</f>
        <v>1165</v>
      </c>
      <c r="L1574">
        <f>IFERROR(VLOOKUP(J1574,Customers!A:M,13,FALSE),"")</f>
        <v>210500</v>
      </c>
      <c r="M1574" t="str">
        <f>IFERROR(VLOOKUP(J1574,Customers!A:H,8,FALSE),"")</f>
        <v>San Rafael</v>
      </c>
      <c r="N1574">
        <f>IFERROR(VLOOKUP(K1574,Employees!A:F,6,FALSE),"")</f>
        <v>1</v>
      </c>
      <c r="O1574" t="str">
        <f>IFERROR(VLOOKUP(N1574,Offices!A:B,2,FALSE),"")</f>
        <v>San Francisco</v>
      </c>
      <c r="P1574" s="6">
        <f>IFERROR(VLOOKUP(J1574,Payments!A:C,3,FALSE),"")</f>
        <v>38416</v>
      </c>
      <c r="Q1574">
        <f>IFERROR(VLOOKUP(J1574,Payments!A:D,4,FALSE),"")</f>
        <v>101244.59</v>
      </c>
      <c r="R1574" t="str">
        <f>IFERROR(VLOOKUP(B1574,Products!A:C,3,FALSE),"")</f>
        <v>Classic Cars</v>
      </c>
      <c r="S1574">
        <f>IFERROR(VLOOKUP(B1574,Products!A:G,7,FALSE),"")</f>
        <v>6582</v>
      </c>
      <c r="T1574">
        <f>IFERROR(VLOOKUP(B1574,Products!A:I,9,FALSE),"")</f>
        <v>118.28</v>
      </c>
      <c r="U1574">
        <f t="shared" si="192"/>
        <v>6</v>
      </c>
      <c r="V1574" t="str">
        <f t="shared" si="193"/>
        <v>Yes</v>
      </c>
      <c r="W1574">
        <f t="shared" si="194"/>
        <v>2004</v>
      </c>
      <c r="X1574">
        <f t="shared" si="195"/>
        <v>7</v>
      </c>
      <c r="Y1574">
        <f>IFERROR(VLOOKUP(B1574,Products!A:I,8,FALSE),"")</f>
        <v>69.78</v>
      </c>
      <c r="Z1574">
        <f t="shared" si="196"/>
        <v>2420</v>
      </c>
      <c r="AA1574">
        <f t="shared" si="197"/>
        <v>57.638291774147319</v>
      </c>
      <c r="AB1574">
        <f t="shared" si="198"/>
        <v>0</v>
      </c>
      <c r="AC1574">
        <f t="shared" si="199"/>
        <v>884.83999999999992</v>
      </c>
    </row>
    <row r="1575" spans="1:29">
      <c r="A1575">
        <v>10271</v>
      </c>
      <c r="B1575" t="s">
        <v>159</v>
      </c>
      <c r="C1575">
        <v>35</v>
      </c>
      <c r="D1575">
        <v>51.95</v>
      </c>
      <c r="E1575">
        <v>7</v>
      </c>
      <c r="F1575" s="6">
        <f>IFERROR(VLOOKUP(A1575,Orders!A:B,2,FALSE),"")</f>
        <v>38188</v>
      </c>
      <c r="G1575" s="6">
        <f>IFERROR(VLOOKUP(A1575,Orders!A:C,3,FALSE),"")</f>
        <v>38197</v>
      </c>
      <c r="H1575" s="6">
        <f>IFERROR(VLOOKUP(A1575,Orders!A:D,4,FALSE),"")</f>
        <v>38191</v>
      </c>
      <c r="I1575" t="str">
        <f>IFERROR(VLOOKUP(A1575,Orders!A:E,5,FALSE),"")</f>
        <v>Shipped</v>
      </c>
      <c r="J1575">
        <f>IFERROR(VLOOKUP(A1575,Orders!A:G,7,FALSE),"")</f>
        <v>124</v>
      </c>
      <c r="K1575">
        <f>IFERROR(VLOOKUP(J1575,Customers!A:L,12,FALSE),"")</f>
        <v>1165</v>
      </c>
      <c r="L1575">
        <f>IFERROR(VLOOKUP(J1575,Customers!A:M,13,FALSE),"")</f>
        <v>210500</v>
      </c>
      <c r="M1575" t="str">
        <f>IFERROR(VLOOKUP(J1575,Customers!A:H,8,FALSE),"")</f>
        <v>San Rafael</v>
      </c>
      <c r="N1575">
        <f>IFERROR(VLOOKUP(K1575,Employees!A:F,6,FALSE),"")</f>
        <v>1</v>
      </c>
      <c r="O1575" t="str">
        <f>IFERROR(VLOOKUP(N1575,Offices!A:B,2,FALSE),"")</f>
        <v>San Francisco</v>
      </c>
      <c r="P1575" s="6">
        <f>IFERROR(VLOOKUP(J1575,Payments!A:C,3,FALSE),"")</f>
        <v>38416</v>
      </c>
      <c r="Q1575">
        <f>IFERROR(VLOOKUP(J1575,Payments!A:D,4,FALSE),"")</f>
        <v>101244.59</v>
      </c>
      <c r="R1575" t="str">
        <f>IFERROR(VLOOKUP(B1575,Products!A:C,3,FALSE),"")</f>
        <v>Trucks and Buses</v>
      </c>
      <c r="S1575">
        <f>IFERROR(VLOOKUP(B1575,Products!A:G,7,FALSE),"")</f>
        <v>2874</v>
      </c>
      <c r="T1575">
        <f>IFERROR(VLOOKUP(B1575,Products!A:I,9,FALSE),"")</f>
        <v>54.11</v>
      </c>
      <c r="U1575">
        <f t="shared" si="192"/>
        <v>6</v>
      </c>
      <c r="V1575" t="str">
        <f t="shared" si="193"/>
        <v>Yes</v>
      </c>
      <c r="W1575">
        <f t="shared" si="194"/>
        <v>2004</v>
      </c>
      <c r="X1575">
        <f t="shared" si="195"/>
        <v>7</v>
      </c>
      <c r="Y1575">
        <f>IFERROR(VLOOKUP(B1575,Products!A:I,8,FALSE),"")</f>
        <v>25.98</v>
      </c>
      <c r="Z1575">
        <f t="shared" si="196"/>
        <v>1818.25</v>
      </c>
      <c r="AA1575">
        <f t="shared" si="197"/>
        <v>99.961508852963817</v>
      </c>
      <c r="AB1575">
        <f t="shared" si="198"/>
        <v>1</v>
      </c>
      <c r="AC1575">
        <f t="shared" si="199"/>
        <v>908.95</v>
      </c>
    </row>
    <row r="1576" spans="1:29">
      <c r="A1576">
        <v>10271</v>
      </c>
      <c r="B1576" t="s">
        <v>161</v>
      </c>
      <c r="C1576">
        <v>34</v>
      </c>
      <c r="D1576">
        <v>93.76</v>
      </c>
      <c r="E1576">
        <v>3</v>
      </c>
      <c r="F1576" s="6">
        <f>IFERROR(VLOOKUP(A1576,Orders!A:B,2,FALSE),"")</f>
        <v>38188</v>
      </c>
      <c r="G1576" s="6">
        <f>IFERROR(VLOOKUP(A1576,Orders!A:C,3,FALSE),"")</f>
        <v>38197</v>
      </c>
      <c r="H1576" s="6">
        <f>IFERROR(VLOOKUP(A1576,Orders!A:D,4,FALSE),"")</f>
        <v>38191</v>
      </c>
      <c r="I1576" t="str">
        <f>IFERROR(VLOOKUP(A1576,Orders!A:E,5,FALSE),"")</f>
        <v>Shipped</v>
      </c>
      <c r="J1576">
        <f>IFERROR(VLOOKUP(A1576,Orders!A:G,7,FALSE),"")</f>
        <v>124</v>
      </c>
      <c r="K1576">
        <f>IFERROR(VLOOKUP(J1576,Customers!A:L,12,FALSE),"")</f>
        <v>1165</v>
      </c>
      <c r="L1576">
        <f>IFERROR(VLOOKUP(J1576,Customers!A:M,13,FALSE),"")</f>
        <v>210500</v>
      </c>
      <c r="M1576" t="str">
        <f>IFERROR(VLOOKUP(J1576,Customers!A:H,8,FALSE),"")</f>
        <v>San Rafael</v>
      </c>
      <c r="N1576">
        <f>IFERROR(VLOOKUP(K1576,Employees!A:F,6,FALSE),"")</f>
        <v>1</v>
      </c>
      <c r="O1576" t="str">
        <f>IFERROR(VLOOKUP(N1576,Offices!A:B,2,FALSE),"")</f>
        <v>San Francisco</v>
      </c>
      <c r="P1576" s="6">
        <f>IFERROR(VLOOKUP(J1576,Payments!A:C,3,FALSE),"")</f>
        <v>38416</v>
      </c>
      <c r="Q1576">
        <f>IFERROR(VLOOKUP(J1576,Payments!A:D,4,FALSE),"")</f>
        <v>101244.59</v>
      </c>
      <c r="R1576" t="str">
        <f>IFERROR(VLOOKUP(B1576,Products!A:C,3,FALSE),"")</f>
        <v>Trucks and Buses</v>
      </c>
      <c r="S1576">
        <f>IFERROR(VLOOKUP(B1576,Products!A:G,7,FALSE),"")</f>
        <v>1016</v>
      </c>
      <c r="T1576">
        <f>IFERROR(VLOOKUP(B1576,Products!A:I,9,FALSE),"")</f>
        <v>115.75</v>
      </c>
      <c r="U1576">
        <f t="shared" si="192"/>
        <v>6</v>
      </c>
      <c r="V1576" t="str">
        <f t="shared" si="193"/>
        <v>Yes</v>
      </c>
      <c r="W1576">
        <f t="shared" si="194"/>
        <v>2004</v>
      </c>
      <c r="X1576">
        <f t="shared" si="195"/>
        <v>7</v>
      </c>
      <c r="Y1576">
        <f>IFERROR(VLOOKUP(B1576,Products!A:I,8,FALSE),"")</f>
        <v>68.290000000000006</v>
      </c>
      <c r="Z1576">
        <f t="shared" si="196"/>
        <v>3187.84</v>
      </c>
      <c r="AA1576">
        <f t="shared" si="197"/>
        <v>37.296822375164737</v>
      </c>
      <c r="AB1576">
        <f t="shared" si="198"/>
        <v>0</v>
      </c>
      <c r="AC1576">
        <f t="shared" si="199"/>
        <v>865.98</v>
      </c>
    </row>
    <row r="1577" spans="1:29">
      <c r="A1577">
        <v>10272</v>
      </c>
      <c r="B1577" t="s">
        <v>164</v>
      </c>
      <c r="C1577">
        <v>35</v>
      </c>
      <c r="D1577">
        <v>187.02</v>
      </c>
      <c r="E1577">
        <v>2</v>
      </c>
      <c r="F1577" s="6">
        <f>IFERROR(VLOOKUP(A1577,Orders!A:B,2,FALSE),"")</f>
        <v>38188</v>
      </c>
      <c r="G1577" s="6">
        <f>IFERROR(VLOOKUP(A1577,Orders!A:C,3,FALSE),"")</f>
        <v>38194</v>
      </c>
      <c r="H1577" s="6">
        <f>IFERROR(VLOOKUP(A1577,Orders!A:D,4,FALSE),"")</f>
        <v>38190</v>
      </c>
      <c r="I1577" t="str">
        <f>IFERROR(VLOOKUP(A1577,Orders!A:E,5,FALSE),"")</f>
        <v>Shipped</v>
      </c>
      <c r="J1577">
        <f>IFERROR(VLOOKUP(A1577,Orders!A:G,7,FALSE),"")</f>
        <v>157</v>
      </c>
      <c r="K1577">
        <f>IFERROR(VLOOKUP(J1577,Customers!A:L,12,FALSE),"")</f>
        <v>1216</v>
      </c>
      <c r="L1577">
        <f>IFERROR(VLOOKUP(J1577,Customers!A:M,13,FALSE),"")</f>
        <v>100600</v>
      </c>
      <c r="M1577" t="str">
        <f>IFERROR(VLOOKUP(J1577,Customers!A:H,8,FALSE),"")</f>
        <v>Allentown</v>
      </c>
      <c r="N1577">
        <f>IFERROR(VLOOKUP(K1577,Employees!A:F,6,FALSE),"")</f>
        <v>2</v>
      </c>
      <c r="O1577" t="str">
        <f>IFERROR(VLOOKUP(N1577,Offices!A:B,2,FALSE),"")</f>
        <v>Boston</v>
      </c>
      <c r="P1577" s="6">
        <f>IFERROR(VLOOKUP(J1577,Payments!A:C,3,FALSE),"")</f>
        <v>38310</v>
      </c>
      <c r="Q1577">
        <f>IFERROR(VLOOKUP(J1577,Payments!A:D,4,FALSE),"")</f>
        <v>35152.120000000003</v>
      </c>
      <c r="R1577" t="str">
        <f>IFERROR(VLOOKUP(B1577,Products!A:C,3,FALSE),"")</f>
        <v>Classic Cars</v>
      </c>
      <c r="S1577">
        <f>IFERROR(VLOOKUP(B1577,Products!A:G,7,FALSE),"")</f>
        <v>3619</v>
      </c>
      <c r="T1577">
        <f>IFERROR(VLOOKUP(B1577,Products!A:I,9,FALSE),"")</f>
        <v>207.8</v>
      </c>
      <c r="U1577">
        <f t="shared" si="192"/>
        <v>4</v>
      </c>
      <c r="V1577" t="str">
        <f t="shared" si="193"/>
        <v>Yes</v>
      </c>
      <c r="W1577">
        <f t="shared" si="194"/>
        <v>2004</v>
      </c>
      <c r="X1577">
        <f t="shared" si="195"/>
        <v>7</v>
      </c>
      <c r="Y1577">
        <f>IFERROR(VLOOKUP(B1577,Products!A:I,8,FALSE),"")</f>
        <v>95.59</v>
      </c>
      <c r="Z1577">
        <f t="shared" si="196"/>
        <v>6545.7000000000007</v>
      </c>
      <c r="AA1577">
        <f t="shared" si="197"/>
        <v>95.648080343132136</v>
      </c>
      <c r="AB1577">
        <f t="shared" si="198"/>
        <v>1</v>
      </c>
      <c r="AC1577">
        <f t="shared" si="199"/>
        <v>3200.05</v>
      </c>
    </row>
    <row r="1578" spans="1:29">
      <c r="A1578">
        <v>10272</v>
      </c>
      <c r="B1578" t="s">
        <v>150</v>
      </c>
      <c r="C1578">
        <v>27</v>
      </c>
      <c r="D1578">
        <v>123.89</v>
      </c>
      <c r="E1578">
        <v>3</v>
      </c>
      <c r="F1578" s="6">
        <f>IFERROR(VLOOKUP(A1578,Orders!A:B,2,FALSE),"")</f>
        <v>38188</v>
      </c>
      <c r="G1578" s="6">
        <f>IFERROR(VLOOKUP(A1578,Orders!A:C,3,FALSE),"")</f>
        <v>38194</v>
      </c>
      <c r="H1578" s="6">
        <f>IFERROR(VLOOKUP(A1578,Orders!A:D,4,FALSE),"")</f>
        <v>38190</v>
      </c>
      <c r="I1578" t="str">
        <f>IFERROR(VLOOKUP(A1578,Orders!A:E,5,FALSE),"")</f>
        <v>Shipped</v>
      </c>
      <c r="J1578">
        <f>IFERROR(VLOOKUP(A1578,Orders!A:G,7,FALSE),"")</f>
        <v>157</v>
      </c>
      <c r="K1578">
        <f>IFERROR(VLOOKUP(J1578,Customers!A:L,12,FALSE),"")</f>
        <v>1216</v>
      </c>
      <c r="L1578">
        <f>IFERROR(VLOOKUP(J1578,Customers!A:M,13,FALSE),"")</f>
        <v>100600</v>
      </c>
      <c r="M1578" t="str">
        <f>IFERROR(VLOOKUP(J1578,Customers!A:H,8,FALSE),"")</f>
        <v>Allentown</v>
      </c>
      <c r="N1578">
        <f>IFERROR(VLOOKUP(K1578,Employees!A:F,6,FALSE),"")</f>
        <v>2</v>
      </c>
      <c r="O1578" t="str">
        <f>IFERROR(VLOOKUP(N1578,Offices!A:B,2,FALSE),"")</f>
        <v>Boston</v>
      </c>
      <c r="P1578" s="6">
        <f>IFERROR(VLOOKUP(J1578,Payments!A:C,3,FALSE),"")</f>
        <v>38310</v>
      </c>
      <c r="Q1578">
        <f>IFERROR(VLOOKUP(J1578,Payments!A:D,4,FALSE),"")</f>
        <v>35152.120000000003</v>
      </c>
      <c r="R1578" t="str">
        <f>IFERROR(VLOOKUP(B1578,Products!A:C,3,FALSE),"")</f>
        <v>Classic Cars</v>
      </c>
      <c r="S1578">
        <f>IFERROR(VLOOKUP(B1578,Products!A:G,7,FALSE),"")</f>
        <v>6906</v>
      </c>
      <c r="T1578">
        <f>IFERROR(VLOOKUP(B1578,Products!A:I,9,FALSE),"")</f>
        <v>151.08000000000001</v>
      </c>
      <c r="U1578">
        <f t="shared" si="192"/>
        <v>4</v>
      </c>
      <c r="V1578" t="str">
        <f t="shared" si="193"/>
        <v>Yes</v>
      </c>
      <c r="W1578">
        <f t="shared" si="194"/>
        <v>2004</v>
      </c>
      <c r="X1578">
        <f t="shared" si="195"/>
        <v>7</v>
      </c>
      <c r="Y1578">
        <f>IFERROR(VLOOKUP(B1578,Products!A:I,8,FALSE),"")</f>
        <v>89.14</v>
      </c>
      <c r="Z1578">
        <f t="shared" si="196"/>
        <v>3345.03</v>
      </c>
      <c r="AA1578">
        <f t="shared" si="197"/>
        <v>38.983621269912497</v>
      </c>
      <c r="AB1578">
        <f t="shared" si="198"/>
        <v>0</v>
      </c>
      <c r="AC1578">
        <f t="shared" si="199"/>
        <v>938.25</v>
      </c>
    </row>
    <row r="1579" spans="1:29">
      <c r="A1579">
        <v>10272</v>
      </c>
      <c r="B1579" t="s">
        <v>165</v>
      </c>
      <c r="C1579">
        <v>39</v>
      </c>
      <c r="D1579">
        <v>148.80000000000001</v>
      </c>
      <c r="E1579">
        <v>1</v>
      </c>
      <c r="F1579" s="6">
        <f>IFERROR(VLOOKUP(A1579,Orders!A:B,2,FALSE),"")</f>
        <v>38188</v>
      </c>
      <c r="G1579" s="6">
        <f>IFERROR(VLOOKUP(A1579,Orders!A:C,3,FALSE),"")</f>
        <v>38194</v>
      </c>
      <c r="H1579" s="6">
        <f>IFERROR(VLOOKUP(A1579,Orders!A:D,4,FALSE),"")</f>
        <v>38190</v>
      </c>
      <c r="I1579" t="str">
        <f>IFERROR(VLOOKUP(A1579,Orders!A:E,5,FALSE),"")</f>
        <v>Shipped</v>
      </c>
      <c r="J1579">
        <f>IFERROR(VLOOKUP(A1579,Orders!A:G,7,FALSE),"")</f>
        <v>157</v>
      </c>
      <c r="K1579">
        <f>IFERROR(VLOOKUP(J1579,Customers!A:L,12,FALSE),"")</f>
        <v>1216</v>
      </c>
      <c r="L1579">
        <f>IFERROR(VLOOKUP(J1579,Customers!A:M,13,FALSE),"")</f>
        <v>100600</v>
      </c>
      <c r="M1579" t="str">
        <f>IFERROR(VLOOKUP(J1579,Customers!A:H,8,FALSE),"")</f>
        <v>Allentown</v>
      </c>
      <c r="N1579">
        <f>IFERROR(VLOOKUP(K1579,Employees!A:F,6,FALSE),"")</f>
        <v>2</v>
      </c>
      <c r="O1579" t="str">
        <f>IFERROR(VLOOKUP(N1579,Offices!A:B,2,FALSE),"")</f>
        <v>Boston</v>
      </c>
      <c r="P1579" s="6">
        <f>IFERROR(VLOOKUP(J1579,Payments!A:C,3,FALSE),"")</f>
        <v>38310</v>
      </c>
      <c r="Q1579">
        <f>IFERROR(VLOOKUP(J1579,Payments!A:D,4,FALSE),"")</f>
        <v>35152.120000000003</v>
      </c>
      <c r="R1579" t="str">
        <f>IFERROR(VLOOKUP(B1579,Products!A:C,3,FALSE),"")</f>
        <v>Classic Cars</v>
      </c>
      <c r="S1579">
        <f>IFERROR(VLOOKUP(B1579,Products!A:G,7,FALSE),"")</f>
        <v>1049</v>
      </c>
      <c r="T1579">
        <f>IFERROR(VLOOKUP(B1579,Products!A:I,9,FALSE),"")</f>
        <v>173.02</v>
      </c>
      <c r="U1579">
        <f t="shared" si="192"/>
        <v>4</v>
      </c>
      <c r="V1579" t="str">
        <f t="shared" si="193"/>
        <v>Yes</v>
      </c>
      <c r="W1579">
        <f t="shared" si="194"/>
        <v>2004</v>
      </c>
      <c r="X1579">
        <f t="shared" si="195"/>
        <v>7</v>
      </c>
      <c r="Y1579">
        <f>IFERROR(VLOOKUP(B1579,Products!A:I,8,FALSE),"")</f>
        <v>83.05</v>
      </c>
      <c r="Z1579">
        <f t="shared" si="196"/>
        <v>5803.2000000000007</v>
      </c>
      <c r="AA1579">
        <f t="shared" si="197"/>
        <v>79.169175195665289</v>
      </c>
      <c r="AB1579">
        <f t="shared" si="198"/>
        <v>1</v>
      </c>
      <c r="AC1579">
        <f t="shared" si="199"/>
        <v>2564.2500000000005</v>
      </c>
    </row>
    <row r="1580" spans="1:29">
      <c r="A1580">
        <v>10272</v>
      </c>
      <c r="B1580" t="s">
        <v>155</v>
      </c>
      <c r="C1580">
        <v>25</v>
      </c>
      <c r="D1580">
        <v>126.39</v>
      </c>
      <c r="E1580">
        <v>5</v>
      </c>
      <c r="F1580" s="6">
        <f>IFERROR(VLOOKUP(A1580,Orders!A:B,2,FALSE),"")</f>
        <v>38188</v>
      </c>
      <c r="G1580" s="6">
        <f>IFERROR(VLOOKUP(A1580,Orders!A:C,3,FALSE),"")</f>
        <v>38194</v>
      </c>
      <c r="H1580" s="6">
        <f>IFERROR(VLOOKUP(A1580,Orders!A:D,4,FALSE),"")</f>
        <v>38190</v>
      </c>
      <c r="I1580" t="str">
        <f>IFERROR(VLOOKUP(A1580,Orders!A:E,5,FALSE),"")</f>
        <v>Shipped</v>
      </c>
      <c r="J1580">
        <f>IFERROR(VLOOKUP(A1580,Orders!A:G,7,FALSE),"")</f>
        <v>157</v>
      </c>
      <c r="K1580">
        <f>IFERROR(VLOOKUP(J1580,Customers!A:L,12,FALSE),"")</f>
        <v>1216</v>
      </c>
      <c r="L1580">
        <f>IFERROR(VLOOKUP(J1580,Customers!A:M,13,FALSE),"")</f>
        <v>100600</v>
      </c>
      <c r="M1580" t="str">
        <f>IFERROR(VLOOKUP(J1580,Customers!A:H,8,FALSE),"")</f>
        <v>Allentown</v>
      </c>
      <c r="N1580">
        <f>IFERROR(VLOOKUP(K1580,Employees!A:F,6,FALSE),"")</f>
        <v>2</v>
      </c>
      <c r="O1580" t="str">
        <f>IFERROR(VLOOKUP(N1580,Offices!A:B,2,FALSE),"")</f>
        <v>Boston</v>
      </c>
      <c r="P1580" s="6">
        <f>IFERROR(VLOOKUP(J1580,Payments!A:C,3,FALSE),"")</f>
        <v>38310</v>
      </c>
      <c r="Q1580">
        <f>IFERROR(VLOOKUP(J1580,Payments!A:D,4,FALSE),"")</f>
        <v>35152.120000000003</v>
      </c>
      <c r="R1580" t="str">
        <f>IFERROR(VLOOKUP(B1580,Products!A:C,3,FALSE),"")</f>
        <v>Classic Cars</v>
      </c>
      <c r="S1580">
        <f>IFERROR(VLOOKUP(B1580,Products!A:G,7,FALSE),"")</f>
        <v>5545</v>
      </c>
      <c r="T1580">
        <f>IFERROR(VLOOKUP(B1580,Products!A:I,9,FALSE),"")</f>
        <v>143.62</v>
      </c>
      <c r="U1580">
        <f t="shared" si="192"/>
        <v>4</v>
      </c>
      <c r="V1580" t="str">
        <f t="shared" si="193"/>
        <v>Yes</v>
      </c>
      <c r="W1580">
        <f t="shared" si="194"/>
        <v>2004</v>
      </c>
      <c r="X1580">
        <f t="shared" si="195"/>
        <v>7</v>
      </c>
      <c r="Y1580">
        <f>IFERROR(VLOOKUP(B1580,Products!A:I,8,FALSE),"")</f>
        <v>91.92</v>
      </c>
      <c r="Z1580">
        <f t="shared" si="196"/>
        <v>3159.75</v>
      </c>
      <c r="AA1580">
        <f t="shared" si="197"/>
        <v>37.5</v>
      </c>
      <c r="AB1580">
        <f t="shared" si="198"/>
        <v>0</v>
      </c>
      <c r="AC1580">
        <f t="shared" si="199"/>
        <v>861.75</v>
      </c>
    </row>
    <row r="1581" spans="1:29">
      <c r="A1581">
        <v>10272</v>
      </c>
      <c r="B1581" t="s">
        <v>160</v>
      </c>
      <c r="C1581">
        <v>45</v>
      </c>
      <c r="D1581">
        <v>56.55</v>
      </c>
      <c r="E1581">
        <v>6</v>
      </c>
      <c r="F1581" s="6">
        <f>IFERROR(VLOOKUP(A1581,Orders!A:B,2,FALSE),"")</f>
        <v>38188</v>
      </c>
      <c r="G1581" s="6">
        <f>IFERROR(VLOOKUP(A1581,Orders!A:C,3,FALSE),"")</f>
        <v>38194</v>
      </c>
      <c r="H1581" s="6">
        <f>IFERROR(VLOOKUP(A1581,Orders!A:D,4,FALSE),"")</f>
        <v>38190</v>
      </c>
      <c r="I1581" t="str">
        <f>IFERROR(VLOOKUP(A1581,Orders!A:E,5,FALSE),"")</f>
        <v>Shipped</v>
      </c>
      <c r="J1581">
        <f>IFERROR(VLOOKUP(A1581,Orders!A:G,7,FALSE),"")</f>
        <v>157</v>
      </c>
      <c r="K1581">
        <f>IFERROR(VLOOKUP(J1581,Customers!A:L,12,FALSE),"")</f>
        <v>1216</v>
      </c>
      <c r="L1581">
        <f>IFERROR(VLOOKUP(J1581,Customers!A:M,13,FALSE),"")</f>
        <v>100600</v>
      </c>
      <c r="M1581" t="str">
        <f>IFERROR(VLOOKUP(J1581,Customers!A:H,8,FALSE),"")</f>
        <v>Allentown</v>
      </c>
      <c r="N1581">
        <f>IFERROR(VLOOKUP(K1581,Employees!A:F,6,FALSE),"")</f>
        <v>2</v>
      </c>
      <c r="O1581" t="str">
        <f>IFERROR(VLOOKUP(N1581,Offices!A:B,2,FALSE),"")</f>
        <v>Boston</v>
      </c>
      <c r="P1581" s="6">
        <f>IFERROR(VLOOKUP(J1581,Payments!A:C,3,FALSE),"")</f>
        <v>38310</v>
      </c>
      <c r="Q1581">
        <f>IFERROR(VLOOKUP(J1581,Payments!A:D,4,FALSE),"")</f>
        <v>35152.120000000003</v>
      </c>
      <c r="R1581" t="str">
        <f>IFERROR(VLOOKUP(B1581,Products!A:C,3,FALSE),"")</f>
        <v>Trains</v>
      </c>
      <c r="S1581">
        <f>IFERROR(VLOOKUP(B1581,Products!A:G,7,FALSE),"")</f>
        <v>8601</v>
      </c>
      <c r="T1581">
        <f>IFERROR(VLOOKUP(B1581,Products!A:I,9,FALSE),"")</f>
        <v>62.14</v>
      </c>
      <c r="U1581">
        <f t="shared" si="192"/>
        <v>4</v>
      </c>
      <c r="V1581" t="str">
        <f t="shared" si="193"/>
        <v>Yes</v>
      </c>
      <c r="W1581">
        <f t="shared" si="194"/>
        <v>2004</v>
      </c>
      <c r="X1581">
        <f t="shared" si="195"/>
        <v>7</v>
      </c>
      <c r="Y1581">
        <f>IFERROR(VLOOKUP(B1581,Products!A:I,8,FALSE),"")</f>
        <v>26.72</v>
      </c>
      <c r="Z1581">
        <f t="shared" si="196"/>
        <v>2544.75</v>
      </c>
      <c r="AA1581">
        <f t="shared" si="197"/>
        <v>111.63922155688624</v>
      </c>
      <c r="AB1581">
        <f t="shared" si="198"/>
        <v>1</v>
      </c>
      <c r="AC1581">
        <f t="shared" si="199"/>
        <v>1342.35</v>
      </c>
    </row>
    <row r="1582" spans="1:29">
      <c r="A1582">
        <v>10272</v>
      </c>
      <c r="B1582" t="s">
        <v>162</v>
      </c>
      <c r="C1582">
        <v>43</v>
      </c>
      <c r="D1582">
        <v>53.89</v>
      </c>
      <c r="E1582">
        <v>4</v>
      </c>
      <c r="F1582" s="6">
        <f>IFERROR(VLOOKUP(A1582,Orders!A:B,2,FALSE),"")</f>
        <v>38188</v>
      </c>
      <c r="G1582" s="6">
        <f>IFERROR(VLOOKUP(A1582,Orders!A:C,3,FALSE),"")</f>
        <v>38194</v>
      </c>
      <c r="H1582" s="6">
        <f>IFERROR(VLOOKUP(A1582,Orders!A:D,4,FALSE),"")</f>
        <v>38190</v>
      </c>
      <c r="I1582" t="str">
        <f>IFERROR(VLOOKUP(A1582,Orders!A:E,5,FALSE),"")</f>
        <v>Shipped</v>
      </c>
      <c r="J1582">
        <f>IFERROR(VLOOKUP(A1582,Orders!A:G,7,FALSE),"")</f>
        <v>157</v>
      </c>
      <c r="K1582">
        <f>IFERROR(VLOOKUP(J1582,Customers!A:L,12,FALSE),"")</f>
        <v>1216</v>
      </c>
      <c r="L1582">
        <f>IFERROR(VLOOKUP(J1582,Customers!A:M,13,FALSE),"")</f>
        <v>100600</v>
      </c>
      <c r="M1582" t="str">
        <f>IFERROR(VLOOKUP(J1582,Customers!A:H,8,FALSE),"")</f>
        <v>Allentown</v>
      </c>
      <c r="N1582">
        <f>IFERROR(VLOOKUP(K1582,Employees!A:F,6,FALSE),"")</f>
        <v>2</v>
      </c>
      <c r="O1582" t="str">
        <f>IFERROR(VLOOKUP(N1582,Offices!A:B,2,FALSE),"")</f>
        <v>Boston</v>
      </c>
      <c r="P1582" s="6">
        <f>IFERROR(VLOOKUP(J1582,Payments!A:C,3,FALSE),"")</f>
        <v>38310</v>
      </c>
      <c r="Q1582">
        <f>IFERROR(VLOOKUP(J1582,Payments!A:D,4,FALSE),"")</f>
        <v>35152.120000000003</v>
      </c>
      <c r="R1582" t="str">
        <f>IFERROR(VLOOKUP(B1582,Products!A:C,3,FALSE),"")</f>
        <v>Trains</v>
      </c>
      <c r="S1582">
        <f>IFERROR(VLOOKUP(B1582,Products!A:G,7,FALSE),"")</f>
        <v>1645</v>
      </c>
      <c r="T1582">
        <f>IFERROR(VLOOKUP(B1582,Products!A:I,9,FALSE),"")</f>
        <v>58.58</v>
      </c>
      <c r="U1582">
        <f t="shared" si="192"/>
        <v>4</v>
      </c>
      <c r="V1582" t="str">
        <f t="shared" si="193"/>
        <v>Yes</v>
      </c>
      <c r="W1582">
        <f t="shared" si="194"/>
        <v>2004</v>
      </c>
      <c r="X1582">
        <f t="shared" si="195"/>
        <v>7</v>
      </c>
      <c r="Y1582">
        <f>IFERROR(VLOOKUP(B1582,Products!A:I,8,FALSE),"")</f>
        <v>37.49</v>
      </c>
      <c r="Z1582">
        <f t="shared" si="196"/>
        <v>2317.27</v>
      </c>
      <c r="AA1582">
        <f t="shared" si="197"/>
        <v>43.744998666311005</v>
      </c>
      <c r="AB1582">
        <f t="shared" si="198"/>
        <v>0</v>
      </c>
      <c r="AC1582">
        <f t="shared" si="199"/>
        <v>705.19999999999993</v>
      </c>
    </row>
    <row r="1583" spans="1:29">
      <c r="A1583">
        <v>10273</v>
      </c>
      <c r="B1583" t="s">
        <v>163</v>
      </c>
      <c r="C1583">
        <v>30</v>
      </c>
      <c r="D1583">
        <v>136</v>
      </c>
      <c r="E1583">
        <v>4</v>
      </c>
      <c r="F1583" s="6">
        <f>IFERROR(VLOOKUP(A1583,Orders!A:B,2,FALSE),"")</f>
        <v>38189</v>
      </c>
      <c r="G1583" s="6">
        <f>IFERROR(VLOOKUP(A1583,Orders!A:C,3,FALSE),"")</f>
        <v>38196</v>
      </c>
      <c r="H1583" s="6">
        <f>IFERROR(VLOOKUP(A1583,Orders!A:D,4,FALSE),"")</f>
        <v>38190</v>
      </c>
      <c r="I1583" t="str">
        <f>IFERROR(VLOOKUP(A1583,Orders!A:E,5,FALSE),"")</f>
        <v>Shipped</v>
      </c>
      <c r="J1583">
        <f>IFERROR(VLOOKUP(A1583,Orders!A:G,7,FALSE),"")</f>
        <v>314</v>
      </c>
      <c r="K1583">
        <f>IFERROR(VLOOKUP(J1583,Customers!A:L,12,FALSE),"")</f>
        <v>1401</v>
      </c>
      <c r="L1583">
        <f>IFERROR(VLOOKUP(J1583,Customers!A:M,13,FALSE),"")</f>
        <v>79900</v>
      </c>
      <c r="M1583" t="str">
        <f>IFERROR(VLOOKUP(J1583,Customers!A:H,8,FALSE),"")</f>
        <v>Bruxelles</v>
      </c>
      <c r="N1583">
        <f>IFERROR(VLOOKUP(K1583,Employees!A:F,6,FALSE),"")</f>
        <v>4</v>
      </c>
      <c r="O1583" t="str">
        <f>IFERROR(VLOOKUP(N1583,Offices!A:B,2,FALSE),"")</f>
        <v>Paris</v>
      </c>
      <c r="P1583" s="6">
        <f>IFERROR(VLOOKUP(J1583,Payments!A:C,3,FALSE),"")</f>
        <v>38208</v>
      </c>
      <c r="Q1583">
        <f>IFERROR(VLOOKUP(J1583,Payments!A:D,4,FALSE),"")</f>
        <v>45352.47</v>
      </c>
      <c r="R1583" t="str">
        <f>IFERROR(VLOOKUP(B1583,Products!A:C,3,FALSE),"")</f>
        <v>Classic Cars</v>
      </c>
      <c r="S1583">
        <f>IFERROR(VLOOKUP(B1583,Products!A:G,7,FALSE),"")</f>
        <v>3252</v>
      </c>
      <c r="T1583">
        <f>IFERROR(VLOOKUP(B1583,Products!A:I,9,FALSE),"")</f>
        <v>136</v>
      </c>
      <c r="U1583">
        <f t="shared" si="192"/>
        <v>6</v>
      </c>
      <c r="V1583" t="str">
        <f t="shared" si="193"/>
        <v>Yes</v>
      </c>
      <c r="W1583">
        <f t="shared" si="194"/>
        <v>2004</v>
      </c>
      <c r="X1583">
        <f t="shared" si="195"/>
        <v>7</v>
      </c>
      <c r="Y1583">
        <f>IFERROR(VLOOKUP(B1583,Products!A:I,8,FALSE),"")</f>
        <v>85.68</v>
      </c>
      <c r="Z1583">
        <f t="shared" si="196"/>
        <v>4080</v>
      </c>
      <c r="AA1583">
        <f t="shared" si="197"/>
        <v>58.73015873015872</v>
      </c>
      <c r="AB1583">
        <f t="shared" si="198"/>
        <v>0</v>
      </c>
      <c r="AC1583">
        <f t="shared" si="199"/>
        <v>1509.6</v>
      </c>
    </row>
    <row r="1584" spans="1:29">
      <c r="A1584">
        <v>10273</v>
      </c>
      <c r="B1584" t="s">
        <v>180</v>
      </c>
      <c r="C1584">
        <v>34</v>
      </c>
      <c r="D1584">
        <v>84.3</v>
      </c>
      <c r="E1584">
        <v>2</v>
      </c>
      <c r="F1584" s="6">
        <f>IFERROR(VLOOKUP(A1584,Orders!A:B,2,FALSE),"")</f>
        <v>38189</v>
      </c>
      <c r="G1584" s="6">
        <f>IFERROR(VLOOKUP(A1584,Orders!A:C,3,FALSE),"")</f>
        <v>38196</v>
      </c>
      <c r="H1584" s="6">
        <f>IFERROR(VLOOKUP(A1584,Orders!A:D,4,FALSE),"")</f>
        <v>38190</v>
      </c>
      <c r="I1584" t="str">
        <f>IFERROR(VLOOKUP(A1584,Orders!A:E,5,FALSE),"")</f>
        <v>Shipped</v>
      </c>
      <c r="J1584">
        <f>IFERROR(VLOOKUP(A1584,Orders!A:G,7,FALSE),"")</f>
        <v>314</v>
      </c>
      <c r="K1584">
        <f>IFERROR(VLOOKUP(J1584,Customers!A:L,12,FALSE),"")</f>
        <v>1401</v>
      </c>
      <c r="L1584">
        <f>IFERROR(VLOOKUP(J1584,Customers!A:M,13,FALSE),"")</f>
        <v>79900</v>
      </c>
      <c r="M1584" t="str">
        <f>IFERROR(VLOOKUP(J1584,Customers!A:H,8,FALSE),"")</f>
        <v>Bruxelles</v>
      </c>
      <c r="N1584">
        <f>IFERROR(VLOOKUP(K1584,Employees!A:F,6,FALSE),"")</f>
        <v>4</v>
      </c>
      <c r="O1584" t="str">
        <f>IFERROR(VLOOKUP(N1584,Offices!A:B,2,FALSE),"")</f>
        <v>Paris</v>
      </c>
      <c r="P1584" s="6">
        <f>IFERROR(VLOOKUP(J1584,Payments!A:C,3,FALSE),"")</f>
        <v>38208</v>
      </c>
      <c r="Q1584">
        <f>IFERROR(VLOOKUP(J1584,Payments!A:D,4,FALSE),"")</f>
        <v>45352.47</v>
      </c>
      <c r="R1584" t="str">
        <f>IFERROR(VLOOKUP(B1584,Products!A:C,3,FALSE),"")</f>
        <v>Ships</v>
      </c>
      <c r="S1584">
        <f>IFERROR(VLOOKUP(B1584,Products!A:G,7,FALSE),"")</f>
        <v>4259</v>
      </c>
      <c r="T1584">
        <f>IFERROR(VLOOKUP(B1584,Products!A:I,9,FALSE),"")</f>
        <v>86.02</v>
      </c>
      <c r="U1584">
        <f t="shared" si="192"/>
        <v>6</v>
      </c>
      <c r="V1584" t="str">
        <f t="shared" si="193"/>
        <v>Yes</v>
      </c>
      <c r="W1584">
        <f t="shared" si="194"/>
        <v>2004</v>
      </c>
      <c r="X1584">
        <f t="shared" si="195"/>
        <v>7</v>
      </c>
      <c r="Y1584">
        <f>IFERROR(VLOOKUP(B1584,Products!A:I,8,FALSE),"")</f>
        <v>51.61</v>
      </c>
      <c r="Z1584">
        <f t="shared" si="196"/>
        <v>2866.2</v>
      </c>
      <c r="AA1584">
        <f t="shared" si="197"/>
        <v>63.340437899631851</v>
      </c>
      <c r="AB1584">
        <f t="shared" si="198"/>
        <v>0</v>
      </c>
      <c r="AC1584">
        <f t="shared" si="199"/>
        <v>1111.46</v>
      </c>
    </row>
    <row r="1585" spans="1:29">
      <c r="A1585">
        <v>10273</v>
      </c>
      <c r="B1585" t="s">
        <v>166</v>
      </c>
      <c r="C1585">
        <v>40</v>
      </c>
      <c r="D1585">
        <v>117.47</v>
      </c>
      <c r="E1585">
        <v>13</v>
      </c>
      <c r="F1585" s="6">
        <f>IFERROR(VLOOKUP(A1585,Orders!A:B,2,FALSE),"")</f>
        <v>38189</v>
      </c>
      <c r="G1585" s="6">
        <f>IFERROR(VLOOKUP(A1585,Orders!A:C,3,FALSE),"")</f>
        <v>38196</v>
      </c>
      <c r="H1585" s="6">
        <f>IFERROR(VLOOKUP(A1585,Orders!A:D,4,FALSE),"")</f>
        <v>38190</v>
      </c>
      <c r="I1585" t="str">
        <f>IFERROR(VLOOKUP(A1585,Orders!A:E,5,FALSE),"")</f>
        <v>Shipped</v>
      </c>
      <c r="J1585">
        <f>IFERROR(VLOOKUP(A1585,Orders!A:G,7,FALSE),"")</f>
        <v>314</v>
      </c>
      <c r="K1585">
        <f>IFERROR(VLOOKUP(J1585,Customers!A:L,12,FALSE),"")</f>
        <v>1401</v>
      </c>
      <c r="L1585">
        <f>IFERROR(VLOOKUP(J1585,Customers!A:M,13,FALSE),"")</f>
        <v>79900</v>
      </c>
      <c r="M1585" t="str">
        <f>IFERROR(VLOOKUP(J1585,Customers!A:H,8,FALSE),"")</f>
        <v>Bruxelles</v>
      </c>
      <c r="N1585">
        <f>IFERROR(VLOOKUP(K1585,Employees!A:F,6,FALSE),"")</f>
        <v>4</v>
      </c>
      <c r="O1585" t="str">
        <f>IFERROR(VLOOKUP(N1585,Offices!A:B,2,FALSE),"")</f>
        <v>Paris</v>
      </c>
      <c r="P1585" s="6">
        <f>IFERROR(VLOOKUP(J1585,Payments!A:C,3,FALSE),"")</f>
        <v>38208</v>
      </c>
      <c r="Q1585">
        <f>IFERROR(VLOOKUP(J1585,Payments!A:D,4,FALSE),"")</f>
        <v>45352.47</v>
      </c>
      <c r="R1585" t="str">
        <f>IFERROR(VLOOKUP(B1585,Products!A:C,3,FALSE),"")</f>
        <v>Vintage Cars</v>
      </c>
      <c r="S1585">
        <f>IFERROR(VLOOKUP(B1585,Products!A:G,7,FALSE),"")</f>
        <v>3913</v>
      </c>
      <c r="T1585">
        <f>IFERROR(VLOOKUP(B1585,Products!A:I,9,FALSE),"")</f>
        <v>136.59</v>
      </c>
      <c r="U1585">
        <f t="shared" si="192"/>
        <v>6</v>
      </c>
      <c r="V1585" t="str">
        <f t="shared" si="193"/>
        <v>Yes</v>
      </c>
      <c r="W1585">
        <f t="shared" si="194"/>
        <v>2004</v>
      </c>
      <c r="X1585">
        <f t="shared" si="195"/>
        <v>7</v>
      </c>
      <c r="Y1585">
        <f>IFERROR(VLOOKUP(B1585,Products!A:I,8,FALSE),"")</f>
        <v>68.3</v>
      </c>
      <c r="Z1585">
        <f t="shared" si="196"/>
        <v>4698.8</v>
      </c>
      <c r="AA1585">
        <f t="shared" si="197"/>
        <v>71.991215226939971</v>
      </c>
      <c r="AB1585">
        <f t="shared" si="198"/>
        <v>1</v>
      </c>
      <c r="AC1585">
        <f t="shared" si="199"/>
        <v>1966.8000000000002</v>
      </c>
    </row>
    <row r="1586" spans="1:29">
      <c r="A1586">
        <v>10273</v>
      </c>
      <c r="B1586" t="s">
        <v>167</v>
      </c>
      <c r="C1586">
        <v>47</v>
      </c>
      <c r="D1586">
        <v>87.73</v>
      </c>
      <c r="E1586">
        <v>15</v>
      </c>
      <c r="F1586" s="6">
        <f>IFERROR(VLOOKUP(A1586,Orders!A:B,2,FALSE),"")</f>
        <v>38189</v>
      </c>
      <c r="G1586" s="6">
        <f>IFERROR(VLOOKUP(A1586,Orders!A:C,3,FALSE),"")</f>
        <v>38196</v>
      </c>
      <c r="H1586" s="6">
        <f>IFERROR(VLOOKUP(A1586,Orders!A:D,4,FALSE),"")</f>
        <v>38190</v>
      </c>
      <c r="I1586" t="str">
        <f>IFERROR(VLOOKUP(A1586,Orders!A:E,5,FALSE),"")</f>
        <v>Shipped</v>
      </c>
      <c r="J1586">
        <f>IFERROR(VLOOKUP(A1586,Orders!A:G,7,FALSE),"")</f>
        <v>314</v>
      </c>
      <c r="K1586">
        <f>IFERROR(VLOOKUP(J1586,Customers!A:L,12,FALSE),"")</f>
        <v>1401</v>
      </c>
      <c r="L1586">
        <f>IFERROR(VLOOKUP(J1586,Customers!A:M,13,FALSE),"")</f>
        <v>79900</v>
      </c>
      <c r="M1586" t="str">
        <f>IFERROR(VLOOKUP(J1586,Customers!A:H,8,FALSE),"")</f>
        <v>Bruxelles</v>
      </c>
      <c r="N1586">
        <f>IFERROR(VLOOKUP(K1586,Employees!A:F,6,FALSE),"")</f>
        <v>4</v>
      </c>
      <c r="O1586" t="str">
        <f>IFERROR(VLOOKUP(N1586,Offices!A:B,2,FALSE),"")</f>
        <v>Paris</v>
      </c>
      <c r="P1586" s="6">
        <f>IFERROR(VLOOKUP(J1586,Payments!A:C,3,FALSE),"")</f>
        <v>38208</v>
      </c>
      <c r="Q1586">
        <f>IFERROR(VLOOKUP(J1586,Payments!A:D,4,FALSE),"")</f>
        <v>45352.47</v>
      </c>
      <c r="R1586" t="str">
        <f>IFERROR(VLOOKUP(B1586,Products!A:C,3,FALSE),"")</f>
        <v>Trains</v>
      </c>
      <c r="S1586">
        <f>IFERROR(VLOOKUP(B1586,Products!A:G,7,FALSE),"")</f>
        <v>6450</v>
      </c>
      <c r="T1586">
        <f>IFERROR(VLOOKUP(B1586,Products!A:I,9,FALSE),"")</f>
        <v>100.84</v>
      </c>
      <c r="U1586">
        <f t="shared" si="192"/>
        <v>6</v>
      </c>
      <c r="V1586" t="str">
        <f t="shared" si="193"/>
        <v>Yes</v>
      </c>
      <c r="W1586">
        <f t="shared" si="194"/>
        <v>2004</v>
      </c>
      <c r="X1586">
        <f t="shared" si="195"/>
        <v>7</v>
      </c>
      <c r="Y1586">
        <f>IFERROR(VLOOKUP(B1586,Products!A:I,8,FALSE),"")</f>
        <v>67.56</v>
      </c>
      <c r="Z1586">
        <f t="shared" si="196"/>
        <v>4123.3100000000004</v>
      </c>
      <c r="AA1586">
        <f t="shared" si="197"/>
        <v>29.854943753700415</v>
      </c>
      <c r="AB1586">
        <f t="shared" si="198"/>
        <v>0</v>
      </c>
      <c r="AC1586">
        <f t="shared" si="199"/>
        <v>947.99000000000012</v>
      </c>
    </row>
    <row r="1587" spans="1:29">
      <c r="A1587">
        <v>10273</v>
      </c>
      <c r="B1587" t="s">
        <v>181</v>
      </c>
      <c r="C1587">
        <v>50</v>
      </c>
      <c r="D1587">
        <v>105.87</v>
      </c>
      <c r="E1587">
        <v>1</v>
      </c>
      <c r="F1587" s="6">
        <f>IFERROR(VLOOKUP(A1587,Orders!A:B,2,FALSE),"")</f>
        <v>38189</v>
      </c>
      <c r="G1587" s="6">
        <f>IFERROR(VLOOKUP(A1587,Orders!A:C,3,FALSE),"")</f>
        <v>38196</v>
      </c>
      <c r="H1587" s="6">
        <f>IFERROR(VLOOKUP(A1587,Orders!A:D,4,FALSE),"")</f>
        <v>38190</v>
      </c>
      <c r="I1587" t="str">
        <f>IFERROR(VLOOKUP(A1587,Orders!A:E,5,FALSE),"")</f>
        <v>Shipped</v>
      </c>
      <c r="J1587">
        <f>IFERROR(VLOOKUP(A1587,Orders!A:G,7,FALSE),"")</f>
        <v>314</v>
      </c>
      <c r="K1587">
        <f>IFERROR(VLOOKUP(J1587,Customers!A:L,12,FALSE),"")</f>
        <v>1401</v>
      </c>
      <c r="L1587">
        <f>IFERROR(VLOOKUP(J1587,Customers!A:M,13,FALSE),"")</f>
        <v>79900</v>
      </c>
      <c r="M1587" t="str">
        <f>IFERROR(VLOOKUP(J1587,Customers!A:H,8,FALSE),"")</f>
        <v>Bruxelles</v>
      </c>
      <c r="N1587">
        <f>IFERROR(VLOOKUP(K1587,Employees!A:F,6,FALSE),"")</f>
        <v>4</v>
      </c>
      <c r="O1587" t="str">
        <f>IFERROR(VLOOKUP(N1587,Offices!A:B,2,FALSE),"")</f>
        <v>Paris</v>
      </c>
      <c r="P1587" s="6">
        <f>IFERROR(VLOOKUP(J1587,Payments!A:C,3,FALSE),"")</f>
        <v>38208</v>
      </c>
      <c r="Q1587">
        <f>IFERROR(VLOOKUP(J1587,Payments!A:D,4,FALSE),"")</f>
        <v>45352.47</v>
      </c>
      <c r="R1587" t="str">
        <f>IFERROR(VLOOKUP(B1587,Products!A:C,3,FALSE),"")</f>
        <v>Vintage Cars</v>
      </c>
      <c r="S1587">
        <f>IFERROR(VLOOKUP(B1587,Products!A:G,7,FALSE),"")</f>
        <v>2378</v>
      </c>
      <c r="T1587">
        <f>IFERROR(VLOOKUP(B1587,Products!A:I,9,FALSE),"")</f>
        <v>105.87</v>
      </c>
      <c r="U1587">
        <f t="shared" si="192"/>
        <v>6</v>
      </c>
      <c r="V1587" t="str">
        <f t="shared" si="193"/>
        <v>Yes</v>
      </c>
      <c r="W1587">
        <f t="shared" si="194"/>
        <v>2004</v>
      </c>
      <c r="X1587">
        <f t="shared" si="195"/>
        <v>7</v>
      </c>
      <c r="Y1587">
        <f>IFERROR(VLOOKUP(B1587,Products!A:I,8,FALSE),"")</f>
        <v>64.58</v>
      </c>
      <c r="Z1587">
        <f t="shared" si="196"/>
        <v>5293.5</v>
      </c>
      <c r="AA1587">
        <f t="shared" si="197"/>
        <v>63.936203158872729</v>
      </c>
      <c r="AB1587">
        <f t="shared" si="198"/>
        <v>0</v>
      </c>
      <c r="AC1587">
        <f t="shared" si="199"/>
        <v>2064.5000000000005</v>
      </c>
    </row>
    <row r="1588" spans="1:29">
      <c r="A1588">
        <v>10273</v>
      </c>
      <c r="B1588" t="s">
        <v>168</v>
      </c>
      <c r="C1588">
        <v>33</v>
      </c>
      <c r="D1588">
        <v>72.849999999999994</v>
      </c>
      <c r="E1588">
        <v>12</v>
      </c>
      <c r="F1588" s="6">
        <f>IFERROR(VLOOKUP(A1588,Orders!A:B,2,FALSE),"")</f>
        <v>38189</v>
      </c>
      <c r="G1588" s="6">
        <f>IFERROR(VLOOKUP(A1588,Orders!A:C,3,FALSE),"")</f>
        <v>38196</v>
      </c>
      <c r="H1588" s="6">
        <f>IFERROR(VLOOKUP(A1588,Orders!A:D,4,FALSE),"")</f>
        <v>38190</v>
      </c>
      <c r="I1588" t="str">
        <f>IFERROR(VLOOKUP(A1588,Orders!A:E,5,FALSE),"")</f>
        <v>Shipped</v>
      </c>
      <c r="J1588">
        <f>IFERROR(VLOOKUP(A1588,Orders!A:G,7,FALSE),"")</f>
        <v>314</v>
      </c>
      <c r="K1588">
        <f>IFERROR(VLOOKUP(J1588,Customers!A:L,12,FALSE),"")</f>
        <v>1401</v>
      </c>
      <c r="L1588">
        <f>IFERROR(VLOOKUP(J1588,Customers!A:M,13,FALSE),"")</f>
        <v>79900</v>
      </c>
      <c r="M1588" t="str">
        <f>IFERROR(VLOOKUP(J1588,Customers!A:H,8,FALSE),"")</f>
        <v>Bruxelles</v>
      </c>
      <c r="N1588">
        <f>IFERROR(VLOOKUP(K1588,Employees!A:F,6,FALSE),"")</f>
        <v>4</v>
      </c>
      <c r="O1588" t="str">
        <f>IFERROR(VLOOKUP(N1588,Offices!A:B,2,FALSE),"")</f>
        <v>Paris</v>
      </c>
      <c r="P1588" s="6">
        <f>IFERROR(VLOOKUP(J1588,Payments!A:C,3,FALSE),"")</f>
        <v>38208</v>
      </c>
      <c r="Q1588">
        <f>IFERROR(VLOOKUP(J1588,Payments!A:D,4,FALSE),"")</f>
        <v>45352.47</v>
      </c>
      <c r="R1588" t="str">
        <f>IFERROR(VLOOKUP(B1588,Products!A:C,3,FALSE),"")</f>
        <v>Vintage Cars</v>
      </c>
      <c r="S1588">
        <f>IFERROR(VLOOKUP(B1588,Products!A:G,7,FALSE),"")</f>
        <v>8290</v>
      </c>
      <c r="T1588">
        <f>IFERROR(VLOOKUP(B1588,Products!A:I,9,FALSE),"")</f>
        <v>87.77</v>
      </c>
      <c r="U1588">
        <f t="shared" si="192"/>
        <v>6</v>
      </c>
      <c r="V1588" t="str">
        <f t="shared" si="193"/>
        <v>Yes</v>
      </c>
      <c r="W1588">
        <f t="shared" si="194"/>
        <v>2004</v>
      </c>
      <c r="X1588">
        <f t="shared" si="195"/>
        <v>7</v>
      </c>
      <c r="Y1588">
        <f>IFERROR(VLOOKUP(B1588,Products!A:I,8,FALSE),"")</f>
        <v>52.66</v>
      </c>
      <c r="Z1588">
        <f t="shared" si="196"/>
        <v>2404.0499999999997</v>
      </c>
      <c r="AA1588">
        <f t="shared" si="197"/>
        <v>38.340296240030384</v>
      </c>
      <c r="AB1588">
        <f t="shared" si="198"/>
        <v>0</v>
      </c>
      <c r="AC1588">
        <f t="shared" si="199"/>
        <v>666.27</v>
      </c>
    </row>
    <row r="1589" spans="1:29">
      <c r="A1589">
        <v>10273</v>
      </c>
      <c r="B1589" t="s">
        <v>169</v>
      </c>
      <c r="C1589">
        <v>22</v>
      </c>
      <c r="D1589">
        <v>103.23</v>
      </c>
      <c r="E1589">
        <v>11</v>
      </c>
      <c r="F1589" s="6">
        <f>IFERROR(VLOOKUP(A1589,Orders!A:B,2,FALSE),"")</f>
        <v>38189</v>
      </c>
      <c r="G1589" s="6">
        <f>IFERROR(VLOOKUP(A1589,Orders!A:C,3,FALSE),"")</f>
        <v>38196</v>
      </c>
      <c r="H1589" s="6">
        <f>IFERROR(VLOOKUP(A1589,Orders!A:D,4,FALSE),"")</f>
        <v>38190</v>
      </c>
      <c r="I1589" t="str">
        <f>IFERROR(VLOOKUP(A1589,Orders!A:E,5,FALSE),"")</f>
        <v>Shipped</v>
      </c>
      <c r="J1589">
        <f>IFERROR(VLOOKUP(A1589,Orders!A:G,7,FALSE),"")</f>
        <v>314</v>
      </c>
      <c r="K1589">
        <f>IFERROR(VLOOKUP(J1589,Customers!A:L,12,FALSE),"")</f>
        <v>1401</v>
      </c>
      <c r="L1589">
        <f>IFERROR(VLOOKUP(J1589,Customers!A:M,13,FALSE),"")</f>
        <v>79900</v>
      </c>
      <c r="M1589" t="str">
        <f>IFERROR(VLOOKUP(J1589,Customers!A:H,8,FALSE),"")</f>
        <v>Bruxelles</v>
      </c>
      <c r="N1589">
        <f>IFERROR(VLOOKUP(K1589,Employees!A:F,6,FALSE),"")</f>
        <v>4</v>
      </c>
      <c r="O1589" t="str">
        <f>IFERROR(VLOOKUP(N1589,Offices!A:B,2,FALSE),"")</f>
        <v>Paris</v>
      </c>
      <c r="P1589" s="6">
        <f>IFERROR(VLOOKUP(J1589,Payments!A:C,3,FALSE),"")</f>
        <v>38208</v>
      </c>
      <c r="Q1589">
        <f>IFERROR(VLOOKUP(J1589,Payments!A:D,4,FALSE),"")</f>
        <v>45352.47</v>
      </c>
      <c r="R1589" t="str">
        <f>IFERROR(VLOOKUP(B1589,Products!A:C,3,FALSE),"")</f>
        <v>Ships</v>
      </c>
      <c r="S1589">
        <f>IFERROR(VLOOKUP(B1589,Products!A:G,7,FALSE),"")</f>
        <v>1898</v>
      </c>
      <c r="T1589">
        <f>IFERROR(VLOOKUP(B1589,Products!A:I,9,FALSE),"")</f>
        <v>122.89</v>
      </c>
      <c r="U1589">
        <f t="shared" si="192"/>
        <v>6</v>
      </c>
      <c r="V1589" t="str">
        <f t="shared" si="193"/>
        <v>Yes</v>
      </c>
      <c r="W1589">
        <f t="shared" si="194"/>
        <v>2004</v>
      </c>
      <c r="X1589">
        <f t="shared" si="195"/>
        <v>7</v>
      </c>
      <c r="Y1589">
        <f>IFERROR(VLOOKUP(B1589,Products!A:I,8,FALSE),"")</f>
        <v>82.34</v>
      </c>
      <c r="Z1589">
        <f t="shared" si="196"/>
        <v>2271.06</v>
      </c>
      <c r="AA1589">
        <f t="shared" si="197"/>
        <v>25.370415350983727</v>
      </c>
      <c r="AB1589">
        <f t="shared" si="198"/>
        <v>0</v>
      </c>
      <c r="AC1589">
        <f t="shared" si="199"/>
        <v>459.58000000000004</v>
      </c>
    </row>
    <row r="1590" spans="1:29">
      <c r="A1590">
        <v>10273</v>
      </c>
      <c r="B1590" t="s">
        <v>170</v>
      </c>
      <c r="C1590">
        <v>27</v>
      </c>
      <c r="D1590">
        <v>84.08</v>
      </c>
      <c r="E1590">
        <v>6</v>
      </c>
      <c r="F1590" s="6">
        <f>IFERROR(VLOOKUP(A1590,Orders!A:B,2,FALSE),"")</f>
        <v>38189</v>
      </c>
      <c r="G1590" s="6">
        <f>IFERROR(VLOOKUP(A1590,Orders!A:C,3,FALSE),"")</f>
        <v>38196</v>
      </c>
      <c r="H1590" s="6">
        <f>IFERROR(VLOOKUP(A1590,Orders!A:D,4,FALSE),"")</f>
        <v>38190</v>
      </c>
      <c r="I1590" t="str">
        <f>IFERROR(VLOOKUP(A1590,Orders!A:E,5,FALSE),"")</f>
        <v>Shipped</v>
      </c>
      <c r="J1590">
        <f>IFERROR(VLOOKUP(A1590,Orders!A:G,7,FALSE),"")</f>
        <v>314</v>
      </c>
      <c r="K1590">
        <f>IFERROR(VLOOKUP(J1590,Customers!A:L,12,FALSE),"")</f>
        <v>1401</v>
      </c>
      <c r="L1590">
        <f>IFERROR(VLOOKUP(J1590,Customers!A:M,13,FALSE),"")</f>
        <v>79900</v>
      </c>
      <c r="M1590" t="str">
        <f>IFERROR(VLOOKUP(J1590,Customers!A:H,8,FALSE),"")</f>
        <v>Bruxelles</v>
      </c>
      <c r="N1590">
        <f>IFERROR(VLOOKUP(K1590,Employees!A:F,6,FALSE),"")</f>
        <v>4</v>
      </c>
      <c r="O1590" t="str">
        <f>IFERROR(VLOOKUP(N1590,Offices!A:B,2,FALSE),"")</f>
        <v>Paris</v>
      </c>
      <c r="P1590" s="6">
        <f>IFERROR(VLOOKUP(J1590,Payments!A:C,3,FALSE),"")</f>
        <v>38208</v>
      </c>
      <c r="Q1590">
        <f>IFERROR(VLOOKUP(J1590,Payments!A:D,4,FALSE),"")</f>
        <v>45352.47</v>
      </c>
      <c r="R1590" t="str">
        <f>IFERROR(VLOOKUP(B1590,Products!A:C,3,FALSE),"")</f>
        <v>Vintage Cars</v>
      </c>
      <c r="S1590">
        <f>IFERROR(VLOOKUP(B1590,Products!A:G,7,FALSE),"")</f>
        <v>9173</v>
      </c>
      <c r="T1590">
        <f>IFERROR(VLOOKUP(B1590,Products!A:I,9,FALSE),"")</f>
        <v>88.51</v>
      </c>
      <c r="U1590">
        <f t="shared" si="192"/>
        <v>6</v>
      </c>
      <c r="V1590" t="str">
        <f t="shared" si="193"/>
        <v>Yes</v>
      </c>
      <c r="W1590">
        <f t="shared" si="194"/>
        <v>2004</v>
      </c>
      <c r="X1590">
        <f t="shared" si="195"/>
        <v>7</v>
      </c>
      <c r="Y1590">
        <f>IFERROR(VLOOKUP(B1590,Products!A:I,8,FALSE),"")</f>
        <v>46.91</v>
      </c>
      <c r="Z1590">
        <f t="shared" si="196"/>
        <v>2270.16</v>
      </c>
      <c r="AA1590">
        <f t="shared" si="197"/>
        <v>79.236836495416767</v>
      </c>
      <c r="AB1590">
        <f t="shared" si="198"/>
        <v>1</v>
      </c>
      <c r="AC1590">
        <f t="shared" si="199"/>
        <v>1003.59</v>
      </c>
    </row>
    <row r="1591" spans="1:29">
      <c r="A1591">
        <v>10273</v>
      </c>
      <c r="B1591" t="s">
        <v>171</v>
      </c>
      <c r="C1591">
        <v>48</v>
      </c>
      <c r="D1591">
        <v>83.86</v>
      </c>
      <c r="E1591">
        <v>3</v>
      </c>
      <c r="F1591" s="6">
        <f>IFERROR(VLOOKUP(A1591,Orders!A:B,2,FALSE),"")</f>
        <v>38189</v>
      </c>
      <c r="G1591" s="6">
        <f>IFERROR(VLOOKUP(A1591,Orders!A:C,3,FALSE),"")</f>
        <v>38196</v>
      </c>
      <c r="H1591" s="6">
        <f>IFERROR(VLOOKUP(A1591,Orders!A:D,4,FALSE),"")</f>
        <v>38190</v>
      </c>
      <c r="I1591" t="str">
        <f>IFERROR(VLOOKUP(A1591,Orders!A:E,5,FALSE),"")</f>
        <v>Shipped</v>
      </c>
      <c r="J1591">
        <f>IFERROR(VLOOKUP(A1591,Orders!A:G,7,FALSE),"")</f>
        <v>314</v>
      </c>
      <c r="K1591">
        <f>IFERROR(VLOOKUP(J1591,Customers!A:L,12,FALSE),"")</f>
        <v>1401</v>
      </c>
      <c r="L1591">
        <f>IFERROR(VLOOKUP(J1591,Customers!A:M,13,FALSE),"")</f>
        <v>79900</v>
      </c>
      <c r="M1591" t="str">
        <f>IFERROR(VLOOKUP(J1591,Customers!A:H,8,FALSE),"")</f>
        <v>Bruxelles</v>
      </c>
      <c r="N1591">
        <f>IFERROR(VLOOKUP(K1591,Employees!A:F,6,FALSE),"")</f>
        <v>4</v>
      </c>
      <c r="O1591" t="str">
        <f>IFERROR(VLOOKUP(N1591,Offices!A:B,2,FALSE),"")</f>
        <v>Paris</v>
      </c>
      <c r="P1591" s="6">
        <f>IFERROR(VLOOKUP(J1591,Payments!A:C,3,FALSE),"")</f>
        <v>38208</v>
      </c>
      <c r="Q1591">
        <f>IFERROR(VLOOKUP(J1591,Payments!A:D,4,FALSE),"")</f>
        <v>45352.47</v>
      </c>
      <c r="R1591" t="str">
        <f>IFERROR(VLOOKUP(B1591,Products!A:C,3,FALSE),"")</f>
        <v>Vintage Cars</v>
      </c>
      <c r="S1591">
        <f>IFERROR(VLOOKUP(B1591,Products!A:G,7,FALSE),"")</f>
        <v>6621</v>
      </c>
      <c r="T1591">
        <f>IFERROR(VLOOKUP(B1591,Products!A:I,9,FALSE),"")</f>
        <v>83.86</v>
      </c>
      <c r="U1591">
        <f t="shared" si="192"/>
        <v>6</v>
      </c>
      <c r="V1591" t="str">
        <f t="shared" si="193"/>
        <v>Yes</v>
      </c>
      <c r="W1591">
        <f t="shared" si="194"/>
        <v>2004</v>
      </c>
      <c r="X1591">
        <f t="shared" si="195"/>
        <v>7</v>
      </c>
      <c r="Y1591">
        <f>IFERROR(VLOOKUP(B1591,Products!A:I,8,FALSE),"")</f>
        <v>48.64</v>
      </c>
      <c r="Z1591">
        <f t="shared" si="196"/>
        <v>4025.2799999999997</v>
      </c>
      <c r="AA1591">
        <f t="shared" si="197"/>
        <v>72.409539473684205</v>
      </c>
      <c r="AB1591">
        <f t="shared" si="198"/>
        <v>1</v>
      </c>
      <c r="AC1591">
        <f t="shared" si="199"/>
        <v>1690.56</v>
      </c>
    </row>
    <row r="1592" spans="1:29">
      <c r="A1592">
        <v>10273</v>
      </c>
      <c r="B1592" t="s">
        <v>172</v>
      </c>
      <c r="C1592">
        <v>21</v>
      </c>
      <c r="D1592">
        <v>66</v>
      </c>
      <c r="E1592">
        <v>7</v>
      </c>
      <c r="F1592" s="6">
        <f>IFERROR(VLOOKUP(A1592,Orders!A:B,2,FALSE),"")</f>
        <v>38189</v>
      </c>
      <c r="G1592" s="6">
        <f>IFERROR(VLOOKUP(A1592,Orders!A:C,3,FALSE),"")</f>
        <v>38196</v>
      </c>
      <c r="H1592" s="6">
        <f>IFERROR(VLOOKUP(A1592,Orders!A:D,4,FALSE),"")</f>
        <v>38190</v>
      </c>
      <c r="I1592" t="str">
        <f>IFERROR(VLOOKUP(A1592,Orders!A:E,5,FALSE),"")</f>
        <v>Shipped</v>
      </c>
      <c r="J1592">
        <f>IFERROR(VLOOKUP(A1592,Orders!A:G,7,FALSE),"")</f>
        <v>314</v>
      </c>
      <c r="K1592">
        <f>IFERROR(VLOOKUP(J1592,Customers!A:L,12,FALSE),"")</f>
        <v>1401</v>
      </c>
      <c r="L1592">
        <f>IFERROR(VLOOKUP(J1592,Customers!A:M,13,FALSE),"")</f>
        <v>79900</v>
      </c>
      <c r="M1592" t="str">
        <f>IFERROR(VLOOKUP(J1592,Customers!A:H,8,FALSE),"")</f>
        <v>Bruxelles</v>
      </c>
      <c r="N1592">
        <f>IFERROR(VLOOKUP(K1592,Employees!A:F,6,FALSE),"")</f>
        <v>4</v>
      </c>
      <c r="O1592" t="str">
        <f>IFERROR(VLOOKUP(N1592,Offices!A:B,2,FALSE),"")</f>
        <v>Paris</v>
      </c>
      <c r="P1592" s="6">
        <f>IFERROR(VLOOKUP(J1592,Payments!A:C,3,FALSE),"")</f>
        <v>38208</v>
      </c>
      <c r="Q1592">
        <f>IFERROR(VLOOKUP(J1592,Payments!A:D,4,FALSE),"")</f>
        <v>45352.47</v>
      </c>
      <c r="R1592" t="str">
        <f>IFERROR(VLOOKUP(B1592,Products!A:C,3,FALSE),"")</f>
        <v>Ships</v>
      </c>
      <c r="S1592">
        <f>IFERROR(VLOOKUP(B1592,Products!A:G,7,FALSE),"")</f>
        <v>1897</v>
      </c>
      <c r="T1592">
        <f>IFERROR(VLOOKUP(B1592,Products!A:I,9,FALSE),"")</f>
        <v>66.67</v>
      </c>
      <c r="U1592">
        <f t="shared" si="192"/>
        <v>6</v>
      </c>
      <c r="V1592" t="str">
        <f t="shared" si="193"/>
        <v>Yes</v>
      </c>
      <c r="W1592">
        <f t="shared" si="194"/>
        <v>2004</v>
      </c>
      <c r="X1592">
        <f t="shared" si="195"/>
        <v>7</v>
      </c>
      <c r="Y1592">
        <f>IFERROR(VLOOKUP(B1592,Products!A:I,8,FALSE),"")</f>
        <v>34</v>
      </c>
      <c r="Z1592">
        <f t="shared" si="196"/>
        <v>1386</v>
      </c>
      <c r="AA1592">
        <f t="shared" si="197"/>
        <v>94.117647058823522</v>
      </c>
      <c r="AB1592">
        <f t="shared" si="198"/>
        <v>1</v>
      </c>
      <c r="AC1592">
        <f t="shared" si="199"/>
        <v>672</v>
      </c>
    </row>
    <row r="1593" spans="1:29">
      <c r="A1593">
        <v>10273</v>
      </c>
      <c r="B1593" t="s">
        <v>173</v>
      </c>
      <c r="C1593">
        <v>21</v>
      </c>
      <c r="D1593">
        <v>77.95</v>
      </c>
      <c r="E1593">
        <v>14</v>
      </c>
      <c r="F1593" s="6">
        <f>IFERROR(VLOOKUP(A1593,Orders!A:B,2,FALSE),"")</f>
        <v>38189</v>
      </c>
      <c r="G1593" s="6">
        <f>IFERROR(VLOOKUP(A1593,Orders!A:C,3,FALSE),"")</f>
        <v>38196</v>
      </c>
      <c r="H1593" s="6">
        <f>IFERROR(VLOOKUP(A1593,Orders!A:D,4,FALSE),"")</f>
        <v>38190</v>
      </c>
      <c r="I1593" t="str">
        <f>IFERROR(VLOOKUP(A1593,Orders!A:E,5,FALSE),"")</f>
        <v>Shipped</v>
      </c>
      <c r="J1593">
        <f>IFERROR(VLOOKUP(A1593,Orders!A:G,7,FALSE),"")</f>
        <v>314</v>
      </c>
      <c r="K1593">
        <f>IFERROR(VLOOKUP(J1593,Customers!A:L,12,FALSE),"")</f>
        <v>1401</v>
      </c>
      <c r="L1593">
        <f>IFERROR(VLOOKUP(J1593,Customers!A:M,13,FALSE),"")</f>
        <v>79900</v>
      </c>
      <c r="M1593" t="str">
        <f>IFERROR(VLOOKUP(J1593,Customers!A:H,8,FALSE),"")</f>
        <v>Bruxelles</v>
      </c>
      <c r="N1593">
        <f>IFERROR(VLOOKUP(K1593,Employees!A:F,6,FALSE),"")</f>
        <v>4</v>
      </c>
      <c r="O1593" t="str">
        <f>IFERROR(VLOOKUP(N1593,Offices!A:B,2,FALSE),"")</f>
        <v>Paris</v>
      </c>
      <c r="P1593" s="6">
        <f>IFERROR(VLOOKUP(J1593,Payments!A:C,3,FALSE),"")</f>
        <v>38208</v>
      </c>
      <c r="Q1593">
        <f>IFERROR(VLOOKUP(J1593,Payments!A:D,4,FALSE),"")</f>
        <v>45352.47</v>
      </c>
      <c r="R1593" t="str">
        <f>IFERROR(VLOOKUP(B1593,Products!A:C,3,FALSE),"")</f>
        <v>Ships</v>
      </c>
      <c r="S1593">
        <f>IFERROR(VLOOKUP(B1593,Products!A:G,7,FALSE),"")</f>
        <v>737</v>
      </c>
      <c r="T1593">
        <f>IFERROR(VLOOKUP(B1593,Products!A:I,9,FALSE),"")</f>
        <v>86.61</v>
      </c>
      <c r="U1593">
        <f t="shared" si="192"/>
        <v>6</v>
      </c>
      <c r="V1593" t="str">
        <f t="shared" si="193"/>
        <v>Yes</v>
      </c>
      <c r="W1593">
        <f t="shared" si="194"/>
        <v>2004</v>
      </c>
      <c r="X1593">
        <f t="shared" si="195"/>
        <v>7</v>
      </c>
      <c r="Y1593">
        <f>IFERROR(VLOOKUP(B1593,Products!A:I,8,FALSE),"")</f>
        <v>43.3</v>
      </c>
      <c r="Z1593">
        <f t="shared" si="196"/>
        <v>1636.95</v>
      </c>
      <c r="AA1593">
        <f t="shared" si="197"/>
        <v>80.023094688221732</v>
      </c>
      <c r="AB1593">
        <f t="shared" si="198"/>
        <v>1</v>
      </c>
      <c r="AC1593">
        <f t="shared" si="199"/>
        <v>727.65000000000009</v>
      </c>
    </row>
    <row r="1594" spans="1:29">
      <c r="A1594">
        <v>10273</v>
      </c>
      <c r="B1594" t="s">
        <v>174</v>
      </c>
      <c r="C1594">
        <v>42</v>
      </c>
      <c r="D1594">
        <v>57.82</v>
      </c>
      <c r="E1594">
        <v>5</v>
      </c>
      <c r="F1594" s="6">
        <f>IFERROR(VLOOKUP(A1594,Orders!A:B,2,FALSE),"")</f>
        <v>38189</v>
      </c>
      <c r="G1594" s="6">
        <f>IFERROR(VLOOKUP(A1594,Orders!A:C,3,FALSE),"")</f>
        <v>38196</v>
      </c>
      <c r="H1594" s="6">
        <f>IFERROR(VLOOKUP(A1594,Orders!A:D,4,FALSE),"")</f>
        <v>38190</v>
      </c>
      <c r="I1594" t="str">
        <f>IFERROR(VLOOKUP(A1594,Orders!A:E,5,FALSE),"")</f>
        <v>Shipped</v>
      </c>
      <c r="J1594">
        <f>IFERROR(VLOOKUP(A1594,Orders!A:G,7,FALSE),"")</f>
        <v>314</v>
      </c>
      <c r="K1594">
        <f>IFERROR(VLOOKUP(J1594,Customers!A:L,12,FALSE),"")</f>
        <v>1401</v>
      </c>
      <c r="L1594">
        <f>IFERROR(VLOOKUP(J1594,Customers!A:M,13,FALSE),"")</f>
        <v>79900</v>
      </c>
      <c r="M1594" t="str">
        <f>IFERROR(VLOOKUP(J1594,Customers!A:H,8,FALSE),"")</f>
        <v>Bruxelles</v>
      </c>
      <c r="N1594">
        <f>IFERROR(VLOOKUP(K1594,Employees!A:F,6,FALSE),"")</f>
        <v>4</v>
      </c>
      <c r="O1594" t="str">
        <f>IFERROR(VLOOKUP(N1594,Offices!A:B,2,FALSE),"")</f>
        <v>Paris</v>
      </c>
      <c r="P1594" s="6">
        <f>IFERROR(VLOOKUP(J1594,Payments!A:C,3,FALSE),"")</f>
        <v>38208</v>
      </c>
      <c r="Q1594">
        <f>IFERROR(VLOOKUP(J1594,Payments!A:D,4,FALSE),"")</f>
        <v>45352.47</v>
      </c>
      <c r="R1594" t="str">
        <f>IFERROR(VLOOKUP(B1594,Products!A:C,3,FALSE),"")</f>
        <v>Ships</v>
      </c>
      <c r="S1594">
        <f>IFERROR(VLOOKUP(B1594,Products!A:G,7,FALSE),"")</f>
        <v>7083</v>
      </c>
      <c r="T1594">
        <f>IFERROR(VLOOKUP(B1594,Products!A:I,9,FALSE),"")</f>
        <v>72.28</v>
      </c>
      <c r="U1594">
        <f t="shared" si="192"/>
        <v>6</v>
      </c>
      <c r="V1594" t="str">
        <f t="shared" si="193"/>
        <v>Yes</v>
      </c>
      <c r="W1594">
        <f t="shared" si="194"/>
        <v>2004</v>
      </c>
      <c r="X1594">
        <f t="shared" si="195"/>
        <v>7</v>
      </c>
      <c r="Y1594">
        <f>IFERROR(VLOOKUP(B1594,Products!A:I,8,FALSE),"")</f>
        <v>33.97</v>
      </c>
      <c r="Z1594">
        <f t="shared" si="196"/>
        <v>2428.44</v>
      </c>
      <c r="AA1594">
        <f t="shared" si="197"/>
        <v>70.20900794818958</v>
      </c>
      <c r="AB1594">
        <f t="shared" si="198"/>
        <v>1</v>
      </c>
      <c r="AC1594">
        <f t="shared" si="199"/>
        <v>1001.7</v>
      </c>
    </row>
    <row r="1595" spans="1:29">
      <c r="A1595">
        <v>10273</v>
      </c>
      <c r="B1595" t="s">
        <v>175</v>
      </c>
      <c r="C1595">
        <v>40</v>
      </c>
      <c r="D1595">
        <v>91.15</v>
      </c>
      <c r="E1595">
        <v>8</v>
      </c>
      <c r="F1595" s="6">
        <f>IFERROR(VLOOKUP(A1595,Orders!A:B,2,FALSE),"")</f>
        <v>38189</v>
      </c>
      <c r="G1595" s="6">
        <f>IFERROR(VLOOKUP(A1595,Orders!A:C,3,FALSE),"")</f>
        <v>38196</v>
      </c>
      <c r="H1595" s="6">
        <f>IFERROR(VLOOKUP(A1595,Orders!A:D,4,FALSE),"")</f>
        <v>38190</v>
      </c>
      <c r="I1595" t="str">
        <f>IFERROR(VLOOKUP(A1595,Orders!A:E,5,FALSE),"")</f>
        <v>Shipped</v>
      </c>
      <c r="J1595">
        <f>IFERROR(VLOOKUP(A1595,Orders!A:G,7,FALSE),"")</f>
        <v>314</v>
      </c>
      <c r="K1595">
        <f>IFERROR(VLOOKUP(J1595,Customers!A:L,12,FALSE),"")</f>
        <v>1401</v>
      </c>
      <c r="L1595">
        <f>IFERROR(VLOOKUP(J1595,Customers!A:M,13,FALSE),"")</f>
        <v>79900</v>
      </c>
      <c r="M1595" t="str">
        <f>IFERROR(VLOOKUP(J1595,Customers!A:H,8,FALSE),"")</f>
        <v>Bruxelles</v>
      </c>
      <c r="N1595">
        <f>IFERROR(VLOOKUP(K1595,Employees!A:F,6,FALSE),"")</f>
        <v>4</v>
      </c>
      <c r="O1595" t="str">
        <f>IFERROR(VLOOKUP(N1595,Offices!A:B,2,FALSE),"")</f>
        <v>Paris</v>
      </c>
      <c r="P1595" s="6">
        <f>IFERROR(VLOOKUP(J1595,Payments!A:C,3,FALSE),"")</f>
        <v>38208</v>
      </c>
      <c r="Q1595">
        <f>IFERROR(VLOOKUP(J1595,Payments!A:D,4,FALSE),"")</f>
        <v>45352.47</v>
      </c>
      <c r="R1595" t="str">
        <f>IFERROR(VLOOKUP(B1595,Products!A:C,3,FALSE),"")</f>
        <v>Ships</v>
      </c>
      <c r="S1595">
        <f>IFERROR(VLOOKUP(B1595,Products!A:G,7,FALSE),"")</f>
        <v>1956</v>
      </c>
      <c r="T1595">
        <f>IFERROR(VLOOKUP(B1595,Products!A:I,9,FALSE),"")</f>
        <v>100.17</v>
      </c>
      <c r="U1595">
        <f t="shared" si="192"/>
        <v>6</v>
      </c>
      <c r="V1595" t="str">
        <f t="shared" si="193"/>
        <v>Yes</v>
      </c>
      <c r="W1595">
        <f t="shared" si="194"/>
        <v>2004</v>
      </c>
      <c r="X1595">
        <f t="shared" si="195"/>
        <v>7</v>
      </c>
      <c r="Y1595">
        <f>IFERROR(VLOOKUP(B1595,Products!A:I,8,FALSE),"")</f>
        <v>51.09</v>
      </c>
      <c r="Z1595">
        <f t="shared" si="196"/>
        <v>3646</v>
      </c>
      <c r="AA1595">
        <f t="shared" si="197"/>
        <v>78.410647876296736</v>
      </c>
      <c r="AB1595">
        <f t="shared" si="198"/>
        <v>1</v>
      </c>
      <c r="AC1595">
        <f t="shared" si="199"/>
        <v>1602.4</v>
      </c>
    </row>
    <row r="1596" spans="1:29">
      <c r="A1596">
        <v>10273</v>
      </c>
      <c r="B1596" t="s">
        <v>176</v>
      </c>
      <c r="C1596">
        <v>26</v>
      </c>
      <c r="D1596">
        <v>89.38</v>
      </c>
      <c r="E1596">
        <v>9</v>
      </c>
      <c r="F1596" s="6">
        <f>IFERROR(VLOOKUP(A1596,Orders!A:B,2,FALSE),"")</f>
        <v>38189</v>
      </c>
      <c r="G1596" s="6">
        <f>IFERROR(VLOOKUP(A1596,Orders!A:C,3,FALSE),"")</f>
        <v>38196</v>
      </c>
      <c r="H1596" s="6">
        <f>IFERROR(VLOOKUP(A1596,Orders!A:D,4,FALSE),"")</f>
        <v>38190</v>
      </c>
      <c r="I1596" t="str">
        <f>IFERROR(VLOOKUP(A1596,Orders!A:E,5,FALSE),"")</f>
        <v>Shipped</v>
      </c>
      <c r="J1596">
        <f>IFERROR(VLOOKUP(A1596,Orders!A:G,7,FALSE),"")</f>
        <v>314</v>
      </c>
      <c r="K1596">
        <f>IFERROR(VLOOKUP(J1596,Customers!A:L,12,FALSE),"")</f>
        <v>1401</v>
      </c>
      <c r="L1596">
        <f>IFERROR(VLOOKUP(J1596,Customers!A:M,13,FALSE),"")</f>
        <v>79900</v>
      </c>
      <c r="M1596" t="str">
        <f>IFERROR(VLOOKUP(J1596,Customers!A:H,8,FALSE),"")</f>
        <v>Bruxelles</v>
      </c>
      <c r="N1596">
        <f>IFERROR(VLOOKUP(K1596,Employees!A:F,6,FALSE),"")</f>
        <v>4</v>
      </c>
      <c r="O1596" t="str">
        <f>IFERROR(VLOOKUP(N1596,Offices!A:B,2,FALSE),"")</f>
        <v>Paris</v>
      </c>
      <c r="P1596" s="6">
        <f>IFERROR(VLOOKUP(J1596,Payments!A:C,3,FALSE),"")</f>
        <v>38208</v>
      </c>
      <c r="Q1596">
        <f>IFERROR(VLOOKUP(J1596,Payments!A:D,4,FALSE),"")</f>
        <v>45352.47</v>
      </c>
      <c r="R1596" t="str">
        <f>IFERROR(VLOOKUP(B1596,Products!A:C,3,FALSE),"")</f>
        <v>Ships</v>
      </c>
      <c r="S1596">
        <f>IFERROR(VLOOKUP(B1596,Products!A:G,7,FALSE),"")</f>
        <v>5088</v>
      </c>
      <c r="T1596">
        <f>IFERROR(VLOOKUP(B1596,Products!A:I,9,FALSE),"")</f>
        <v>99.31</v>
      </c>
      <c r="U1596">
        <f t="shared" si="192"/>
        <v>6</v>
      </c>
      <c r="V1596" t="str">
        <f t="shared" si="193"/>
        <v>Yes</v>
      </c>
      <c r="W1596">
        <f t="shared" si="194"/>
        <v>2004</v>
      </c>
      <c r="X1596">
        <f t="shared" si="195"/>
        <v>7</v>
      </c>
      <c r="Y1596">
        <f>IFERROR(VLOOKUP(B1596,Products!A:I,8,FALSE),"")</f>
        <v>53.63</v>
      </c>
      <c r="Z1596">
        <f t="shared" si="196"/>
        <v>2323.88</v>
      </c>
      <c r="AA1596">
        <f t="shared" si="197"/>
        <v>66.660451239977604</v>
      </c>
      <c r="AB1596">
        <f t="shared" si="198"/>
        <v>0</v>
      </c>
      <c r="AC1596">
        <f t="shared" si="199"/>
        <v>929.49999999999977</v>
      </c>
    </row>
    <row r="1597" spans="1:29">
      <c r="A1597">
        <v>10273</v>
      </c>
      <c r="B1597" t="s">
        <v>177</v>
      </c>
      <c r="C1597">
        <v>37</v>
      </c>
      <c r="D1597">
        <v>51.32</v>
      </c>
      <c r="E1597">
        <v>10</v>
      </c>
      <c r="F1597" s="6">
        <f>IFERROR(VLOOKUP(A1597,Orders!A:B,2,FALSE),"")</f>
        <v>38189</v>
      </c>
      <c r="G1597" s="6">
        <f>IFERROR(VLOOKUP(A1597,Orders!A:C,3,FALSE),"")</f>
        <v>38196</v>
      </c>
      <c r="H1597" s="6">
        <f>IFERROR(VLOOKUP(A1597,Orders!A:D,4,FALSE),"")</f>
        <v>38190</v>
      </c>
      <c r="I1597" t="str">
        <f>IFERROR(VLOOKUP(A1597,Orders!A:E,5,FALSE),"")</f>
        <v>Shipped</v>
      </c>
      <c r="J1597">
        <f>IFERROR(VLOOKUP(A1597,Orders!A:G,7,FALSE),"")</f>
        <v>314</v>
      </c>
      <c r="K1597">
        <f>IFERROR(VLOOKUP(J1597,Customers!A:L,12,FALSE),"")</f>
        <v>1401</v>
      </c>
      <c r="L1597">
        <f>IFERROR(VLOOKUP(J1597,Customers!A:M,13,FALSE),"")</f>
        <v>79900</v>
      </c>
      <c r="M1597" t="str">
        <f>IFERROR(VLOOKUP(J1597,Customers!A:H,8,FALSE),"")</f>
        <v>Bruxelles</v>
      </c>
      <c r="N1597">
        <f>IFERROR(VLOOKUP(K1597,Employees!A:F,6,FALSE),"")</f>
        <v>4</v>
      </c>
      <c r="O1597" t="str">
        <f>IFERROR(VLOOKUP(N1597,Offices!A:B,2,FALSE),"")</f>
        <v>Paris</v>
      </c>
      <c r="P1597" s="6">
        <f>IFERROR(VLOOKUP(J1597,Payments!A:C,3,FALSE),"")</f>
        <v>38208</v>
      </c>
      <c r="Q1597">
        <f>IFERROR(VLOOKUP(J1597,Payments!A:D,4,FALSE),"")</f>
        <v>45352.47</v>
      </c>
      <c r="R1597" t="str">
        <f>IFERROR(VLOOKUP(B1597,Products!A:C,3,FALSE),"")</f>
        <v>Ships</v>
      </c>
      <c r="S1597">
        <f>IFERROR(VLOOKUP(B1597,Products!A:G,7,FALSE),"")</f>
        <v>414</v>
      </c>
      <c r="T1597">
        <f>IFERROR(VLOOKUP(B1597,Products!A:I,9,FALSE),"")</f>
        <v>54.6</v>
      </c>
      <c r="U1597">
        <f t="shared" si="192"/>
        <v>6</v>
      </c>
      <c r="V1597" t="str">
        <f t="shared" si="193"/>
        <v>Yes</v>
      </c>
      <c r="W1597">
        <f t="shared" si="194"/>
        <v>2004</v>
      </c>
      <c r="X1597">
        <f t="shared" si="195"/>
        <v>7</v>
      </c>
      <c r="Y1597">
        <f>IFERROR(VLOOKUP(B1597,Products!A:I,8,FALSE),"")</f>
        <v>33.299999999999997</v>
      </c>
      <c r="Z1597">
        <f t="shared" si="196"/>
        <v>1898.84</v>
      </c>
      <c r="AA1597">
        <f t="shared" si="197"/>
        <v>54.11411411411413</v>
      </c>
      <c r="AB1597">
        <f t="shared" si="198"/>
        <v>0</v>
      </c>
      <c r="AC1597">
        <f t="shared" si="199"/>
        <v>666.74000000000012</v>
      </c>
    </row>
    <row r="1598" spans="1:29">
      <c r="A1598">
        <v>10274</v>
      </c>
      <c r="B1598" t="s">
        <v>178</v>
      </c>
      <c r="C1598">
        <v>41</v>
      </c>
      <c r="D1598">
        <v>129.31</v>
      </c>
      <c r="E1598">
        <v>1</v>
      </c>
      <c r="F1598" s="6">
        <f>IFERROR(VLOOKUP(A1598,Orders!A:B,2,FALSE),"")</f>
        <v>38189</v>
      </c>
      <c r="G1598" s="6">
        <f>IFERROR(VLOOKUP(A1598,Orders!A:C,3,FALSE),"")</f>
        <v>38197</v>
      </c>
      <c r="H1598" s="6">
        <f>IFERROR(VLOOKUP(A1598,Orders!A:D,4,FALSE),"")</f>
        <v>38190</v>
      </c>
      <c r="I1598" t="str">
        <f>IFERROR(VLOOKUP(A1598,Orders!A:E,5,FALSE),"")</f>
        <v>Shipped</v>
      </c>
      <c r="J1598">
        <f>IFERROR(VLOOKUP(A1598,Orders!A:G,7,FALSE),"")</f>
        <v>379</v>
      </c>
      <c r="K1598">
        <f>IFERROR(VLOOKUP(J1598,Customers!A:L,12,FALSE),"")</f>
        <v>1188</v>
      </c>
      <c r="L1598">
        <f>IFERROR(VLOOKUP(J1598,Customers!A:M,13,FALSE),"")</f>
        <v>70700</v>
      </c>
      <c r="M1598" t="str">
        <f>IFERROR(VLOOKUP(J1598,Customers!A:H,8,FALSE),"")</f>
        <v>Brickhaven</v>
      </c>
      <c r="N1598">
        <f>IFERROR(VLOOKUP(K1598,Employees!A:F,6,FALSE),"")</f>
        <v>2</v>
      </c>
      <c r="O1598" t="str">
        <f>IFERROR(VLOOKUP(N1598,Offices!A:B,2,FALSE),"")</f>
        <v>Boston</v>
      </c>
      <c r="P1598" s="6">
        <f>IFERROR(VLOOKUP(J1598,Payments!A:C,3,FALSE),"")</f>
        <v>38395</v>
      </c>
      <c r="Q1598">
        <f>IFERROR(VLOOKUP(J1598,Payments!A:D,4,FALSE),"")</f>
        <v>28322.83</v>
      </c>
      <c r="R1598" t="str">
        <f>IFERROR(VLOOKUP(B1598,Products!A:C,3,FALSE),"")</f>
        <v>Planes</v>
      </c>
      <c r="S1598">
        <f>IFERROR(VLOOKUP(B1598,Products!A:G,7,FALSE),"")</f>
        <v>5330</v>
      </c>
      <c r="T1598">
        <f>IFERROR(VLOOKUP(B1598,Products!A:I,9,FALSE),"")</f>
        <v>157.69</v>
      </c>
      <c r="U1598">
        <f t="shared" si="192"/>
        <v>7</v>
      </c>
      <c r="V1598" t="str">
        <f t="shared" si="193"/>
        <v>No</v>
      </c>
      <c r="W1598">
        <f t="shared" si="194"/>
        <v>2004</v>
      </c>
      <c r="X1598">
        <f t="shared" si="195"/>
        <v>7</v>
      </c>
      <c r="Y1598">
        <f>IFERROR(VLOOKUP(B1598,Products!A:I,8,FALSE),"")</f>
        <v>77.27</v>
      </c>
      <c r="Z1598">
        <f t="shared" si="196"/>
        <v>5301.71</v>
      </c>
      <c r="AA1598">
        <f t="shared" si="197"/>
        <v>67.348259350330025</v>
      </c>
      <c r="AB1598">
        <f t="shared" si="198"/>
        <v>1</v>
      </c>
      <c r="AC1598">
        <f t="shared" si="199"/>
        <v>2133.6400000000003</v>
      </c>
    </row>
    <row r="1599" spans="1:29">
      <c r="A1599">
        <v>10274</v>
      </c>
      <c r="B1599" t="s">
        <v>183</v>
      </c>
      <c r="C1599">
        <v>40</v>
      </c>
      <c r="D1599">
        <v>56.86</v>
      </c>
      <c r="E1599">
        <v>2</v>
      </c>
      <c r="F1599" s="6">
        <f>IFERROR(VLOOKUP(A1599,Orders!A:B,2,FALSE),"")</f>
        <v>38189</v>
      </c>
      <c r="G1599" s="6">
        <f>IFERROR(VLOOKUP(A1599,Orders!A:C,3,FALSE),"")</f>
        <v>38197</v>
      </c>
      <c r="H1599" s="6">
        <f>IFERROR(VLOOKUP(A1599,Orders!A:D,4,FALSE),"")</f>
        <v>38190</v>
      </c>
      <c r="I1599" t="str">
        <f>IFERROR(VLOOKUP(A1599,Orders!A:E,5,FALSE),"")</f>
        <v>Shipped</v>
      </c>
      <c r="J1599">
        <f>IFERROR(VLOOKUP(A1599,Orders!A:G,7,FALSE),"")</f>
        <v>379</v>
      </c>
      <c r="K1599">
        <f>IFERROR(VLOOKUP(J1599,Customers!A:L,12,FALSE),"")</f>
        <v>1188</v>
      </c>
      <c r="L1599">
        <f>IFERROR(VLOOKUP(J1599,Customers!A:M,13,FALSE),"")</f>
        <v>70700</v>
      </c>
      <c r="M1599" t="str">
        <f>IFERROR(VLOOKUP(J1599,Customers!A:H,8,FALSE),"")</f>
        <v>Brickhaven</v>
      </c>
      <c r="N1599">
        <f>IFERROR(VLOOKUP(K1599,Employees!A:F,6,FALSE),"")</f>
        <v>2</v>
      </c>
      <c r="O1599" t="str">
        <f>IFERROR(VLOOKUP(N1599,Offices!A:B,2,FALSE),"")</f>
        <v>Boston</v>
      </c>
      <c r="P1599" s="6">
        <f>IFERROR(VLOOKUP(J1599,Payments!A:C,3,FALSE),"")</f>
        <v>38395</v>
      </c>
      <c r="Q1599">
        <f>IFERROR(VLOOKUP(J1599,Payments!A:D,4,FALSE),"")</f>
        <v>28322.83</v>
      </c>
      <c r="R1599" t="str">
        <f>IFERROR(VLOOKUP(B1599,Products!A:C,3,FALSE),"")</f>
        <v>Planes</v>
      </c>
      <c r="S1599">
        <f>IFERROR(VLOOKUP(B1599,Products!A:G,7,FALSE),"")</f>
        <v>5942</v>
      </c>
      <c r="T1599">
        <f>IFERROR(VLOOKUP(B1599,Products!A:I,9,FALSE),"")</f>
        <v>68.510000000000005</v>
      </c>
      <c r="U1599">
        <f t="shared" si="192"/>
        <v>7</v>
      </c>
      <c r="V1599" t="str">
        <f t="shared" si="193"/>
        <v>No</v>
      </c>
      <c r="W1599">
        <f t="shared" si="194"/>
        <v>2004</v>
      </c>
      <c r="X1599">
        <f t="shared" si="195"/>
        <v>7</v>
      </c>
      <c r="Y1599">
        <f>IFERROR(VLOOKUP(B1599,Products!A:I,8,FALSE),"")</f>
        <v>34.25</v>
      </c>
      <c r="Z1599">
        <f t="shared" si="196"/>
        <v>2274.4</v>
      </c>
      <c r="AA1599">
        <f t="shared" si="197"/>
        <v>66.014598540145982</v>
      </c>
      <c r="AB1599">
        <f t="shared" si="198"/>
        <v>0</v>
      </c>
      <c r="AC1599">
        <f t="shared" si="199"/>
        <v>904.4</v>
      </c>
    </row>
    <row r="1600" spans="1:29">
      <c r="A1600">
        <v>10274</v>
      </c>
      <c r="B1600" t="s">
        <v>184</v>
      </c>
      <c r="C1600">
        <v>24</v>
      </c>
      <c r="D1600">
        <v>65.09</v>
      </c>
      <c r="E1600">
        <v>3</v>
      </c>
      <c r="F1600" s="6">
        <f>IFERROR(VLOOKUP(A1600,Orders!A:B,2,FALSE),"")</f>
        <v>38189</v>
      </c>
      <c r="G1600" s="6">
        <f>IFERROR(VLOOKUP(A1600,Orders!A:C,3,FALSE),"")</f>
        <v>38197</v>
      </c>
      <c r="H1600" s="6">
        <f>IFERROR(VLOOKUP(A1600,Orders!A:D,4,FALSE),"")</f>
        <v>38190</v>
      </c>
      <c r="I1600" t="str">
        <f>IFERROR(VLOOKUP(A1600,Orders!A:E,5,FALSE),"")</f>
        <v>Shipped</v>
      </c>
      <c r="J1600">
        <f>IFERROR(VLOOKUP(A1600,Orders!A:G,7,FALSE),"")</f>
        <v>379</v>
      </c>
      <c r="K1600">
        <f>IFERROR(VLOOKUP(J1600,Customers!A:L,12,FALSE),"")</f>
        <v>1188</v>
      </c>
      <c r="L1600">
        <f>IFERROR(VLOOKUP(J1600,Customers!A:M,13,FALSE),"")</f>
        <v>70700</v>
      </c>
      <c r="M1600" t="str">
        <f>IFERROR(VLOOKUP(J1600,Customers!A:H,8,FALSE),"")</f>
        <v>Brickhaven</v>
      </c>
      <c r="N1600">
        <f>IFERROR(VLOOKUP(K1600,Employees!A:F,6,FALSE),"")</f>
        <v>2</v>
      </c>
      <c r="O1600" t="str">
        <f>IFERROR(VLOOKUP(N1600,Offices!A:B,2,FALSE),"")</f>
        <v>Boston</v>
      </c>
      <c r="P1600" s="6">
        <f>IFERROR(VLOOKUP(J1600,Payments!A:C,3,FALSE),"")</f>
        <v>38395</v>
      </c>
      <c r="Q1600">
        <f>IFERROR(VLOOKUP(J1600,Payments!A:D,4,FALSE),"")</f>
        <v>28322.83</v>
      </c>
      <c r="R1600" t="str">
        <f>IFERROR(VLOOKUP(B1600,Products!A:C,3,FALSE),"")</f>
        <v>Vintage Cars</v>
      </c>
      <c r="S1600">
        <f>IFERROR(VLOOKUP(B1600,Products!A:G,7,FALSE),"")</f>
        <v>2902</v>
      </c>
      <c r="T1600">
        <f>IFERROR(VLOOKUP(B1600,Products!A:I,9,FALSE),"")</f>
        <v>65.75</v>
      </c>
      <c r="U1600">
        <f t="shared" si="192"/>
        <v>7</v>
      </c>
      <c r="V1600" t="str">
        <f t="shared" si="193"/>
        <v>No</v>
      </c>
      <c r="W1600">
        <f t="shared" si="194"/>
        <v>2004</v>
      </c>
      <c r="X1600">
        <f t="shared" si="195"/>
        <v>7</v>
      </c>
      <c r="Y1600">
        <f>IFERROR(VLOOKUP(B1600,Products!A:I,8,FALSE),"")</f>
        <v>26.3</v>
      </c>
      <c r="Z1600">
        <f t="shared" si="196"/>
        <v>1562.16</v>
      </c>
      <c r="AA1600">
        <f t="shared" si="197"/>
        <v>147.49049429657796</v>
      </c>
      <c r="AB1600">
        <f t="shared" si="198"/>
        <v>1</v>
      </c>
      <c r="AC1600">
        <f t="shared" si="199"/>
        <v>930.96000000000015</v>
      </c>
    </row>
    <row r="1601" spans="1:29">
      <c r="A1601">
        <v>10274</v>
      </c>
      <c r="B1601" t="s">
        <v>190</v>
      </c>
      <c r="C1601">
        <v>24</v>
      </c>
      <c r="D1601">
        <v>75.13</v>
      </c>
      <c r="E1601">
        <v>5</v>
      </c>
      <c r="F1601" s="6">
        <f>IFERROR(VLOOKUP(A1601,Orders!A:B,2,FALSE),"")</f>
        <v>38189</v>
      </c>
      <c r="G1601" s="6">
        <f>IFERROR(VLOOKUP(A1601,Orders!A:C,3,FALSE),"")</f>
        <v>38197</v>
      </c>
      <c r="H1601" s="6">
        <f>IFERROR(VLOOKUP(A1601,Orders!A:D,4,FALSE),"")</f>
        <v>38190</v>
      </c>
      <c r="I1601" t="str">
        <f>IFERROR(VLOOKUP(A1601,Orders!A:E,5,FALSE),"")</f>
        <v>Shipped</v>
      </c>
      <c r="J1601">
        <f>IFERROR(VLOOKUP(A1601,Orders!A:G,7,FALSE),"")</f>
        <v>379</v>
      </c>
      <c r="K1601">
        <f>IFERROR(VLOOKUP(J1601,Customers!A:L,12,FALSE),"")</f>
        <v>1188</v>
      </c>
      <c r="L1601">
        <f>IFERROR(VLOOKUP(J1601,Customers!A:M,13,FALSE),"")</f>
        <v>70700</v>
      </c>
      <c r="M1601" t="str">
        <f>IFERROR(VLOOKUP(J1601,Customers!A:H,8,FALSE),"")</f>
        <v>Brickhaven</v>
      </c>
      <c r="N1601">
        <f>IFERROR(VLOOKUP(K1601,Employees!A:F,6,FALSE),"")</f>
        <v>2</v>
      </c>
      <c r="O1601" t="str">
        <f>IFERROR(VLOOKUP(N1601,Offices!A:B,2,FALSE),"")</f>
        <v>Boston</v>
      </c>
      <c r="P1601" s="6">
        <f>IFERROR(VLOOKUP(J1601,Payments!A:C,3,FALSE),"")</f>
        <v>38395</v>
      </c>
      <c r="Q1601">
        <f>IFERROR(VLOOKUP(J1601,Payments!A:D,4,FALSE),"")</f>
        <v>28322.83</v>
      </c>
      <c r="R1601" t="str">
        <f>IFERROR(VLOOKUP(B1601,Products!A:C,3,FALSE),"")</f>
        <v>Ships</v>
      </c>
      <c r="S1601">
        <f>IFERROR(VLOOKUP(B1601,Products!A:G,7,FALSE),"")</f>
        <v>3501</v>
      </c>
      <c r="T1601">
        <f>IFERROR(VLOOKUP(B1601,Products!A:I,9,FALSE),"")</f>
        <v>90.52</v>
      </c>
      <c r="U1601">
        <f t="shared" si="192"/>
        <v>7</v>
      </c>
      <c r="V1601" t="str">
        <f t="shared" si="193"/>
        <v>No</v>
      </c>
      <c r="W1601">
        <f t="shared" si="194"/>
        <v>2004</v>
      </c>
      <c r="X1601">
        <f t="shared" si="195"/>
        <v>7</v>
      </c>
      <c r="Y1601">
        <f>IFERROR(VLOOKUP(B1601,Products!A:I,8,FALSE),"")</f>
        <v>39.83</v>
      </c>
      <c r="Z1601">
        <f t="shared" si="196"/>
        <v>1803.12</v>
      </c>
      <c r="AA1601">
        <f t="shared" si="197"/>
        <v>88.6266633191062</v>
      </c>
      <c r="AB1601">
        <f t="shared" si="198"/>
        <v>1</v>
      </c>
      <c r="AC1601">
        <f t="shared" si="199"/>
        <v>847.19999999999993</v>
      </c>
    </row>
    <row r="1602" spans="1:29">
      <c r="A1602">
        <v>10274</v>
      </c>
      <c r="B1602" t="s">
        <v>195</v>
      </c>
      <c r="C1602">
        <v>32</v>
      </c>
      <c r="D1602">
        <v>49.66</v>
      </c>
      <c r="E1602">
        <v>4</v>
      </c>
      <c r="F1602" s="6">
        <f>IFERROR(VLOOKUP(A1602,Orders!A:B,2,FALSE),"")</f>
        <v>38189</v>
      </c>
      <c r="G1602" s="6">
        <f>IFERROR(VLOOKUP(A1602,Orders!A:C,3,FALSE),"")</f>
        <v>38197</v>
      </c>
      <c r="H1602" s="6">
        <f>IFERROR(VLOOKUP(A1602,Orders!A:D,4,FALSE),"")</f>
        <v>38190</v>
      </c>
      <c r="I1602" t="str">
        <f>IFERROR(VLOOKUP(A1602,Orders!A:E,5,FALSE),"")</f>
        <v>Shipped</v>
      </c>
      <c r="J1602">
        <f>IFERROR(VLOOKUP(A1602,Orders!A:G,7,FALSE),"")</f>
        <v>379</v>
      </c>
      <c r="K1602">
        <f>IFERROR(VLOOKUP(J1602,Customers!A:L,12,FALSE),"")</f>
        <v>1188</v>
      </c>
      <c r="L1602">
        <f>IFERROR(VLOOKUP(J1602,Customers!A:M,13,FALSE),"")</f>
        <v>70700</v>
      </c>
      <c r="M1602" t="str">
        <f>IFERROR(VLOOKUP(J1602,Customers!A:H,8,FALSE),"")</f>
        <v>Brickhaven</v>
      </c>
      <c r="N1602">
        <f>IFERROR(VLOOKUP(K1602,Employees!A:F,6,FALSE),"")</f>
        <v>2</v>
      </c>
      <c r="O1602" t="str">
        <f>IFERROR(VLOOKUP(N1602,Offices!A:B,2,FALSE),"")</f>
        <v>Boston</v>
      </c>
      <c r="P1602" s="6">
        <f>IFERROR(VLOOKUP(J1602,Payments!A:C,3,FALSE),"")</f>
        <v>38395</v>
      </c>
      <c r="Q1602">
        <f>IFERROR(VLOOKUP(J1602,Payments!A:D,4,FALSE),"")</f>
        <v>28322.83</v>
      </c>
      <c r="R1602" t="str">
        <f>IFERROR(VLOOKUP(B1602,Products!A:C,3,FALSE),"")</f>
        <v>Planes</v>
      </c>
      <c r="S1602">
        <f>IFERROR(VLOOKUP(B1602,Products!A:G,7,FALSE),"")</f>
        <v>4857</v>
      </c>
      <c r="T1602">
        <f>IFERROR(VLOOKUP(B1602,Products!A:I,9,FALSE),"")</f>
        <v>49.66</v>
      </c>
      <c r="U1602">
        <f t="shared" ref="U1602:U1665" si="200">G1602-H1602</f>
        <v>7</v>
      </c>
      <c r="V1602" t="str">
        <f t="shared" ref="V1602:V1665" si="201">IF(OR(I1602="Shipped",I1602="Resolved"),IF(U1602&lt;=6,"Yes","No"),"")</f>
        <v>No</v>
      </c>
      <c r="W1602">
        <f t="shared" ref="W1602:W1665" si="202">YEAR(F1602)</f>
        <v>2004</v>
      </c>
      <c r="X1602">
        <f t="shared" ref="X1602:X1665" si="203">MONTH(F1602)</f>
        <v>7</v>
      </c>
      <c r="Y1602">
        <f>IFERROR(VLOOKUP(B1602,Products!A:I,8,FALSE),"")</f>
        <v>32.770000000000003</v>
      </c>
      <c r="Z1602">
        <f t="shared" ref="Z1602:Z1665" si="204">C1602*D1602</f>
        <v>1589.12</v>
      </c>
      <c r="AA1602">
        <f t="shared" ref="AA1602:AA1665" si="205">((D1602-Y1602)/Y1602)*100</f>
        <v>51.541043637473273</v>
      </c>
      <c r="AB1602">
        <f t="shared" ref="AB1602:AB1665" si="206">IF(AA1602&gt;=67, 1,0)</f>
        <v>0</v>
      </c>
      <c r="AC1602">
        <f t="shared" ref="AC1602:AC1665" si="207">C1602*(D1602-Y1602)</f>
        <v>540.47999999999979</v>
      </c>
    </row>
    <row r="1603" spans="1:29">
      <c r="A1603">
        <v>10275</v>
      </c>
      <c r="B1603" t="s">
        <v>196</v>
      </c>
      <c r="C1603">
        <v>45</v>
      </c>
      <c r="D1603">
        <v>81.349999999999994</v>
      </c>
      <c r="E1603">
        <v>1</v>
      </c>
      <c r="F1603" s="6">
        <f>IFERROR(VLOOKUP(A1603,Orders!A:B,2,FALSE),"")</f>
        <v>38191</v>
      </c>
      <c r="G1603" s="6">
        <f>IFERROR(VLOOKUP(A1603,Orders!A:C,3,FALSE),"")</f>
        <v>38201</v>
      </c>
      <c r="H1603" s="6">
        <f>IFERROR(VLOOKUP(A1603,Orders!A:D,4,FALSE),"")</f>
        <v>38197</v>
      </c>
      <c r="I1603" t="str">
        <f>IFERROR(VLOOKUP(A1603,Orders!A:E,5,FALSE),"")</f>
        <v>Shipped</v>
      </c>
      <c r="J1603">
        <f>IFERROR(VLOOKUP(A1603,Orders!A:G,7,FALSE),"")</f>
        <v>119</v>
      </c>
      <c r="K1603">
        <f>IFERROR(VLOOKUP(J1603,Customers!A:L,12,FALSE),"")</f>
        <v>1370</v>
      </c>
      <c r="L1603">
        <f>IFERROR(VLOOKUP(J1603,Customers!A:M,13,FALSE),"")</f>
        <v>118200</v>
      </c>
      <c r="M1603" t="str">
        <f>IFERROR(VLOOKUP(J1603,Customers!A:H,8,FALSE),"")</f>
        <v>Nantes</v>
      </c>
      <c r="N1603">
        <f>IFERROR(VLOOKUP(K1603,Employees!A:F,6,FALSE),"")</f>
        <v>4</v>
      </c>
      <c r="O1603" t="str">
        <f>IFERROR(VLOOKUP(N1603,Offices!A:B,2,FALSE),"")</f>
        <v>Paris</v>
      </c>
      <c r="P1603" s="6">
        <f>IFERROR(VLOOKUP(J1603,Payments!A:C,3,FALSE),"")</f>
        <v>38305</v>
      </c>
      <c r="Q1603">
        <f>IFERROR(VLOOKUP(J1603,Payments!A:D,4,FALSE),"")</f>
        <v>19501.82</v>
      </c>
      <c r="R1603" t="str">
        <f>IFERROR(VLOOKUP(B1603,Products!A:C,3,FALSE),"")</f>
        <v>Motorcycles</v>
      </c>
      <c r="S1603">
        <f>IFERROR(VLOOKUP(B1603,Products!A:G,7,FALSE),"")</f>
        <v>7933</v>
      </c>
      <c r="T1603">
        <f>IFERROR(VLOOKUP(B1603,Products!A:I,9,FALSE),"")</f>
        <v>95.7</v>
      </c>
      <c r="U1603">
        <f t="shared" si="200"/>
        <v>4</v>
      </c>
      <c r="V1603" t="str">
        <f t="shared" si="201"/>
        <v>Yes</v>
      </c>
      <c r="W1603">
        <f t="shared" si="202"/>
        <v>2004</v>
      </c>
      <c r="X1603">
        <f t="shared" si="203"/>
        <v>7</v>
      </c>
      <c r="Y1603">
        <f>IFERROR(VLOOKUP(B1603,Products!A:I,8,FALSE),"")</f>
        <v>48.81</v>
      </c>
      <c r="Z1603">
        <f t="shared" si="204"/>
        <v>3660.7499999999995</v>
      </c>
      <c r="AA1603">
        <f t="shared" si="205"/>
        <v>66.666666666666657</v>
      </c>
      <c r="AB1603">
        <f t="shared" si="206"/>
        <v>0</v>
      </c>
      <c r="AC1603">
        <f t="shared" si="207"/>
        <v>1464.2999999999997</v>
      </c>
    </row>
    <row r="1604" spans="1:29">
      <c r="A1604">
        <v>10275</v>
      </c>
      <c r="B1604" t="s">
        <v>197</v>
      </c>
      <c r="C1604">
        <v>22</v>
      </c>
      <c r="D1604">
        <v>115.37</v>
      </c>
      <c r="E1604">
        <v>4</v>
      </c>
      <c r="F1604" s="6">
        <f>IFERROR(VLOOKUP(A1604,Orders!A:B,2,FALSE),"")</f>
        <v>38191</v>
      </c>
      <c r="G1604" s="6">
        <f>IFERROR(VLOOKUP(A1604,Orders!A:C,3,FALSE),"")</f>
        <v>38201</v>
      </c>
      <c r="H1604" s="6">
        <f>IFERROR(VLOOKUP(A1604,Orders!A:D,4,FALSE),"")</f>
        <v>38197</v>
      </c>
      <c r="I1604" t="str">
        <f>IFERROR(VLOOKUP(A1604,Orders!A:E,5,FALSE),"")</f>
        <v>Shipped</v>
      </c>
      <c r="J1604">
        <f>IFERROR(VLOOKUP(A1604,Orders!A:G,7,FALSE),"")</f>
        <v>119</v>
      </c>
      <c r="K1604">
        <f>IFERROR(VLOOKUP(J1604,Customers!A:L,12,FALSE),"")</f>
        <v>1370</v>
      </c>
      <c r="L1604">
        <f>IFERROR(VLOOKUP(J1604,Customers!A:M,13,FALSE),"")</f>
        <v>118200</v>
      </c>
      <c r="M1604" t="str">
        <f>IFERROR(VLOOKUP(J1604,Customers!A:H,8,FALSE),"")</f>
        <v>Nantes</v>
      </c>
      <c r="N1604">
        <f>IFERROR(VLOOKUP(K1604,Employees!A:F,6,FALSE),"")</f>
        <v>4</v>
      </c>
      <c r="O1604" t="str">
        <f>IFERROR(VLOOKUP(N1604,Offices!A:B,2,FALSE),"")</f>
        <v>Paris</v>
      </c>
      <c r="P1604" s="6">
        <f>IFERROR(VLOOKUP(J1604,Payments!A:C,3,FALSE),"")</f>
        <v>38305</v>
      </c>
      <c r="Q1604">
        <f>IFERROR(VLOOKUP(J1604,Payments!A:D,4,FALSE),"")</f>
        <v>19501.82</v>
      </c>
      <c r="R1604" t="str">
        <f>IFERROR(VLOOKUP(B1604,Products!A:C,3,FALSE),"")</f>
        <v>Motorcycles</v>
      </c>
      <c r="S1604">
        <f>IFERROR(VLOOKUP(B1604,Products!A:G,7,FALSE),"")</f>
        <v>6625</v>
      </c>
      <c r="T1604">
        <f>IFERROR(VLOOKUP(B1604,Products!A:I,9,FALSE),"")</f>
        <v>118.94</v>
      </c>
      <c r="U1604">
        <f t="shared" si="200"/>
        <v>4</v>
      </c>
      <c r="V1604" t="str">
        <f t="shared" si="201"/>
        <v>Yes</v>
      </c>
      <c r="W1604">
        <f t="shared" si="202"/>
        <v>2004</v>
      </c>
      <c r="X1604">
        <f t="shared" si="203"/>
        <v>7</v>
      </c>
      <c r="Y1604">
        <f>IFERROR(VLOOKUP(B1604,Products!A:I,8,FALSE),"")</f>
        <v>68.989999999999995</v>
      </c>
      <c r="Z1604">
        <f t="shared" si="204"/>
        <v>2538.1400000000003</v>
      </c>
      <c r="AA1604">
        <f t="shared" si="205"/>
        <v>67.227134367299627</v>
      </c>
      <c r="AB1604">
        <f t="shared" si="206"/>
        <v>1</v>
      </c>
      <c r="AC1604">
        <f t="shared" si="207"/>
        <v>1020.3600000000002</v>
      </c>
    </row>
    <row r="1605" spans="1:29">
      <c r="A1605">
        <v>10275</v>
      </c>
      <c r="B1605" t="s">
        <v>198</v>
      </c>
      <c r="C1605">
        <v>36</v>
      </c>
      <c r="D1605">
        <v>154.93</v>
      </c>
      <c r="E1605">
        <v>3</v>
      </c>
      <c r="F1605" s="6">
        <f>IFERROR(VLOOKUP(A1605,Orders!A:B,2,FALSE),"")</f>
        <v>38191</v>
      </c>
      <c r="G1605" s="6">
        <f>IFERROR(VLOOKUP(A1605,Orders!A:C,3,FALSE),"")</f>
        <v>38201</v>
      </c>
      <c r="H1605" s="6">
        <f>IFERROR(VLOOKUP(A1605,Orders!A:D,4,FALSE),"")</f>
        <v>38197</v>
      </c>
      <c r="I1605" t="str">
        <f>IFERROR(VLOOKUP(A1605,Orders!A:E,5,FALSE),"")</f>
        <v>Shipped</v>
      </c>
      <c r="J1605">
        <f>IFERROR(VLOOKUP(A1605,Orders!A:G,7,FALSE),"")</f>
        <v>119</v>
      </c>
      <c r="K1605">
        <f>IFERROR(VLOOKUP(J1605,Customers!A:L,12,FALSE),"")</f>
        <v>1370</v>
      </c>
      <c r="L1605">
        <f>IFERROR(VLOOKUP(J1605,Customers!A:M,13,FALSE),"")</f>
        <v>118200</v>
      </c>
      <c r="M1605" t="str">
        <f>IFERROR(VLOOKUP(J1605,Customers!A:H,8,FALSE),"")</f>
        <v>Nantes</v>
      </c>
      <c r="N1605">
        <f>IFERROR(VLOOKUP(K1605,Employees!A:F,6,FALSE),"")</f>
        <v>4</v>
      </c>
      <c r="O1605" t="str">
        <f>IFERROR(VLOOKUP(N1605,Offices!A:B,2,FALSE),"")</f>
        <v>Paris</v>
      </c>
      <c r="P1605" s="6">
        <f>IFERROR(VLOOKUP(J1605,Payments!A:C,3,FALSE),"")</f>
        <v>38305</v>
      </c>
      <c r="Q1605">
        <f>IFERROR(VLOOKUP(J1605,Payments!A:D,4,FALSE),"")</f>
        <v>19501.82</v>
      </c>
      <c r="R1605" t="str">
        <f>IFERROR(VLOOKUP(B1605,Products!A:C,3,FALSE),"")</f>
        <v>Motorcycles</v>
      </c>
      <c r="S1605">
        <f>IFERROR(VLOOKUP(B1605,Products!A:G,7,FALSE),"")</f>
        <v>5582</v>
      </c>
      <c r="T1605">
        <f>IFERROR(VLOOKUP(B1605,Products!A:I,9,FALSE),"")</f>
        <v>193.66</v>
      </c>
      <c r="U1605">
        <f t="shared" si="200"/>
        <v>4</v>
      </c>
      <c r="V1605" t="str">
        <f t="shared" si="201"/>
        <v>Yes</v>
      </c>
      <c r="W1605">
        <f t="shared" si="202"/>
        <v>2004</v>
      </c>
      <c r="X1605">
        <f t="shared" si="203"/>
        <v>7</v>
      </c>
      <c r="Y1605">
        <f>IFERROR(VLOOKUP(B1605,Products!A:I,8,FALSE),"")</f>
        <v>91.02</v>
      </c>
      <c r="Z1605">
        <f t="shared" si="204"/>
        <v>5577.4800000000005</v>
      </c>
      <c r="AA1605">
        <f t="shared" si="205"/>
        <v>70.215337288508039</v>
      </c>
      <c r="AB1605">
        <f t="shared" si="206"/>
        <v>1</v>
      </c>
      <c r="AC1605">
        <f t="shared" si="207"/>
        <v>2300.7600000000002</v>
      </c>
    </row>
    <row r="1606" spans="1:29">
      <c r="A1606">
        <v>10275</v>
      </c>
      <c r="B1606" t="s">
        <v>179</v>
      </c>
      <c r="C1606">
        <v>35</v>
      </c>
      <c r="D1606">
        <v>70.12</v>
      </c>
      <c r="E1606">
        <v>9</v>
      </c>
      <c r="F1606" s="6">
        <f>IFERROR(VLOOKUP(A1606,Orders!A:B,2,FALSE),"")</f>
        <v>38191</v>
      </c>
      <c r="G1606" s="6">
        <f>IFERROR(VLOOKUP(A1606,Orders!A:C,3,FALSE),"")</f>
        <v>38201</v>
      </c>
      <c r="H1606" s="6">
        <f>IFERROR(VLOOKUP(A1606,Orders!A:D,4,FALSE),"")</f>
        <v>38197</v>
      </c>
      <c r="I1606" t="str">
        <f>IFERROR(VLOOKUP(A1606,Orders!A:E,5,FALSE),"")</f>
        <v>Shipped</v>
      </c>
      <c r="J1606">
        <f>IFERROR(VLOOKUP(A1606,Orders!A:G,7,FALSE),"")</f>
        <v>119</v>
      </c>
      <c r="K1606">
        <f>IFERROR(VLOOKUP(J1606,Customers!A:L,12,FALSE),"")</f>
        <v>1370</v>
      </c>
      <c r="L1606">
        <f>IFERROR(VLOOKUP(J1606,Customers!A:M,13,FALSE),"")</f>
        <v>118200</v>
      </c>
      <c r="M1606" t="str">
        <f>IFERROR(VLOOKUP(J1606,Customers!A:H,8,FALSE),"")</f>
        <v>Nantes</v>
      </c>
      <c r="N1606">
        <f>IFERROR(VLOOKUP(K1606,Employees!A:F,6,FALSE),"")</f>
        <v>4</v>
      </c>
      <c r="O1606" t="str">
        <f>IFERROR(VLOOKUP(N1606,Offices!A:B,2,FALSE),"")</f>
        <v>Paris</v>
      </c>
      <c r="P1606" s="6">
        <f>IFERROR(VLOOKUP(J1606,Payments!A:C,3,FALSE),"")</f>
        <v>38305</v>
      </c>
      <c r="Q1606">
        <f>IFERROR(VLOOKUP(J1606,Payments!A:D,4,FALSE),"")</f>
        <v>19501.82</v>
      </c>
      <c r="R1606" t="str">
        <f>IFERROR(VLOOKUP(B1606,Products!A:C,3,FALSE),"")</f>
        <v>Planes</v>
      </c>
      <c r="S1606">
        <f>IFERROR(VLOOKUP(B1606,Products!A:G,7,FALSE),"")</f>
        <v>992</v>
      </c>
      <c r="T1606">
        <f>IFERROR(VLOOKUP(B1606,Products!A:I,9,FALSE),"")</f>
        <v>84.48</v>
      </c>
      <c r="U1606">
        <f t="shared" si="200"/>
        <v>4</v>
      </c>
      <c r="V1606" t="str">
        <f t="shared" si="201"/>
        <v>Yes</v>
      </c>
      <c r="W1606">
        <f t="shared" si="202"/>
        <v>2004</v>
      </c>
      <c r="X1606">
        <f t="shared" si="203"/>
        <v>7</v>
      </c>
      <c r="Y1606">
        <f>IFERROR(VLOOKUP(B1606,Products!A:I,8,FALSE),"")</f>
        <v>49</v>
      </c>
      <c r="Z1606">
        <f t="shared" si="204"/>
        <v>2454.2000000000003</v>
      </c>
      <c r="AA1606">
        <f t="shared" si="205"/>
        <v>43.102040816326543</v>
      </c>
      <c r="AB1606">
        <f t="shared" si="206"/>
        <v>0</v>
      </c>
      <c r="AC1606">
        <f t="shared" si="207"/>
        <v>739.20000000000016</v>
      </c>
    </row>
    <row r="1607" spans="1:29">
      <c r="A1607">
        <v>10275</v>
      </c>
      <c r="B1607" t="s">
        <v>200</v>
      </c>
      <c r="C1607">
        <v>37</v>
      </c>
      <c r="D1607">
        <v>52.09</v>
      </c>
      <c r="E1607">
        <v>5</v>
      </c>
      <c r="F1607" s="6">
        <f>IFERROR(VLOOKUP(A1607,Orders!A:B,2,FALSE),"")</f>
        <v>38191</v>
      </c>
      <c r="G1607" s="6">
        <f>IFERROR(VLOOKUP(A1607,Orders!A:C,3,FALSE),"")</f>
        <v>38201</v>
      </c>
      <c r="H1607" s="6">
        <f>IFERROR(VLOOKUP(A1607,Orders!A:D,4,FALSE),"")</f>
        <v>38197</v>
      </c>
      <c r="I1607" t="str">
        <f>IFERROR(VLOOKUP(A1607,Orders!A:E,5,FALSE),"")</f>
        <v>Shipped</v>
      </c>
      <c r="J1607">
        <f>IFERROR(VLOOKUP(A1607,Orders!A:G,7,FALSE),"")</f>
        <v>119</v>
      </c>
      <c r="K1607">
        <f>IFERROR(VLOOKUP(J1607,Customers!A:L,12,FALSE),"")</f>
        <v>1370</v>
      </c>
      <c r="L1607">
        <f>IFERROR(VLOOKUP(J1607,Customers!A:M,13,FALSE),"")</f>
        <v>118200</v>
      </c>
      <c r="M1607" t="str">
        <f>IFERROR(VLOOKUP(J1607,Customers!A:H,8,FALSE),"")</f>
        <v>Nantes</v>
      </c>
      <c r="N1607">
        <f>IFERROR(VLOOKUP(K1607,Employees!A:F,6,FALSE),"")</f>
        <v>4</v>
      </c>
      <c r="O1607" t="str">
        <f>IFERROR(VLOOKUP(N1607,Offices!A:B,2,FALSE),"")</f>
        <v>Paris</v>
      </c>
      <c r="P1607" s="6">
        <f>IFERROR(VLOOKUP(J1607,Payments!A:C,3,FALSE),"")</f>
        <v>38305</v>
      </c>
      <c r="Q1607">
        <f>IFERROR(VLOOKUP(J1607,Payments!A:D,4,FALSE),"")</f>
        <v>19501.82</v>
      </c>
      <c r="R1607" t="str">
        <f>IFERROR(VLOOKUP(B1607,Products!A:C,3,FALSE),"")</f>
        <v>Motorcycles</v>
      </c>
      <c r="S1607">
        <f>IFERROR(VLOOKUP(B1607,Products!A:G,7,FALSE),"")</f>
        <v>4357</v>
      </c>
      <c r="T1607">
        <f>IFERROR(VLOOKUP(B1607,Products!A:I,9,FALSE),"")</f>
        <v>60.57</v>
      </c>
      <c r="U1607">
        <f t="shared" si="200"/>
        <v>4</v>
      </c>
      <c r="V1607" t="str">
        <f t="shared" si="201"/>
        <v>Yes</v>
      </c>
      <c r="W1607">
        <f t="shared" si="202"/>
        <v>2004</v>
      </c>
      <c r="X1607">
        <f t="shared" si="203"/>
        <v>7</v>
      </c>
      <c r="Y1607">
        <f>IFERROR(VLOOKUP(B1607,Products!A:I,8,FALSE),"")</f>
        <v>24.23</v>
      </c>
      <c r="Z1607">
        <f t="shared" si="204"/>
        <v>1927.3300000000002</v>
      </c>
      <c r="AA1607">
        <f t="shared" si="205"/>
        <v>114.9814279818407</v>
      </c>
      <c r="AB1607">
        <f t="shared" si="206"/>
        <v>1</v>
      </c>
      <c r="AC1607">
        <f t="shared" si="207"/>
        <v>1030.8200000000002</v>
      </c>
    </row>
    <row r="1608" spans="1:29">
      <c r="A1608">
        <v>10275</v>
      </c>
      <c r="B1608" t="s">
        <v>201</v>
      </c>
      <c r="C1608">
        <v>21</v>
      </c>
      <c r="D1608">
        <v>105.94</v>
      </c>
      <c r="E1608">
        <v>2</v>
      </c>
      <c r="F1608" s="6">
        <f>IFERROR(VLOOKUP(A1608,Orders!A:B,2,FALSE),"")</f>
        <v>38191</v>
      </c>
      <c r="G1608" s="6">
        <f>IFERROR(VLOOKUP(A1608,Orders!A:C,3,FALSE),"")</f>
        <v>38201</v>
      </c>
      <c r="H1608" s="6">
        <f>IFERROR(VLOOKUP(A1608,Orders!A:D,4,FALSE),"")</f>
        <v>38197</v>
      </c>
      <c r="I1608" t="str">
        <f>IFERROR(VLOOKUP(A1608,Orders!A:E,5,FALSE),"")</f>
        <v>Shipped</v>
      </c>
      <c r="J1608">
        <f>IFERROR(VLOOKUP(A1608,Orders!A:G,7,FALSE),"")</f>
        <v>119</v>
      </c>
      <c r="K1608">
        <f>IFERROR(VLOOKUP(J1608,Customers!A:L,12,FALSE),"")</f>
        <v>1370</v>
      </c>
      <c r="L1608">
        <f>IFERROR(VLOOKUP(J1608,Customers!A:M,13,FALSE),"")</f>
        <v>118200</v>
      </c>
      <c r="M1608" t="str">
        <f>IFERROR(VLOOKUP(J1608,Customers!A:H,8,FALSE),"")</f>
        <v>Nantes</v>
      </c>
      <c r="N1608">
        <f>IFERROR(VLOOKUP(K1608,Employees!A:F,6,FALSE),"")</f>
        <v>4</v>
      </c>
      <c r="O1608" t="str">
        <f>IFERROR(VLOOKUP(N1608,Offices!A:B,2,FALSE),"")</f>
        <v>Paris</v>
      </c>
      <c r="P1608" s="6">
        <f>IFERROR(VLOOKUP(J1608,Payments!A:C,3,FALSE),"")</f>
        <v>38305</v>
      </c>
      <c r="Q1608">
        <f>IFERROR(VLOOKUP(J1608,Payments!A:D,4,FALSE),"")</f>
        <v>19501.82</v>
      </c>
      <c r="R1608" t="str">
        <f>IFERROR(VLOOKUP(B1608,Products!A:C,3,FALSE),"")</f>
        <v>Motorcycles</v>
      </c>
      <c r="S1608">
        <f>IFERROR(VLOOKUP(B1608,Products!A:G,7,FALSE),"")</f>
        <v>7003</v>
      </c>
      <c r="T1608">
        <f>IFERROR(VLOOKUP(B1608,Products!A:I,9,FALSE),"")</f>
        <v>112.7</v>
      </c>
      <c r="U1608">
        <f t="shared" si="200"/>
        <v>4</v>
      </c>
      <c r="V1608" t="str">
        <f t="shared" si="201"/>
        <v>Yes</v>
      </c>
      <c r="W1608">
        <f t="shared" si="202"/>
        <v>2004</v>
      </c>
      <c r="X1608">
        <f t="shared" si="203"/>
        <v>7</v>
      </c>
      <c r="Y1608">
        <f>IFERROR(VLOOKUP(B1608,Products!A:I,8,FALSE),"")</f>
        <v>60.86</v>
      </c>
      <c r="Z1608">
        <f t="shared" si="204"/>
        <v>2224.7399999999998</v>
      </c>
      <c r="AA1608">
        <f t="shared" si="205"/>
        <v>74.071639829115995</v>
      </c>
      <c r="AB1608">
        <f t="shared" si="206"/>
        <v>1</v>
      </c>
      <c r="AC1608">
        <f t="shared" si="207"/>
        <v>946.68</v>
      </c>
    </row>
    <row r="1609" spans="1:29">
      <c r="A1609">
        <v>10275</v>
      </c>
      <c r="B1609" t="s">
        <v>182</v>
      </c>
      <c r="C1609">
        <v>25</v>
      </c>
      <c r="D1609">
        <v>97.38</v>
      </c>
      <c r="E1609">
        <v>11</v>
      </c>
      <c r="F1609" s="6">
        <f>IFERROR(VLOOKUP(A1609,Orders!A:B,2,FALSE),"")</f>
        <v>38191</v>
      </c>
      <c r="G1609" s="6">
        <f>IFERROR(VLOOKUP(A1609,Orders!A:C,3,FALSE),"")</f>
        <v>38201</v>
      </c>
      <c r="H1609" s="6">
        <f>IFERROR(VLOOKUP(A1609,Orders!A:D,4,FALSE),"")</f>
        <v>38197</v>
      </c>
      <c r="I1609" t="str">
        <f>IFERROR(VLOOKUP(A1609,Orders!A:E,5,FALSE),"")</f>
        <v>Shipped</v>
      </c>
      <c r="J1609">
        <f>IFERROR(VLOOKUP(A1609,Orders!A:G,7,FALSE),"")</f>
        <v>119</v>
      </c>
      <c r="K1609">
        <f>IFERROR(VLOOKUP(J1609,Customers!A:L,12,FALSE),"")</f>
        <v>1370</v>
      </c>
      <c r="L1609">
        <f>IFERROR(VLOOKUP(J1609,Customers!A:M,13,FALSE),"")</f>
        <v>118200</v>
      </c>
      <c r="M1609" t="str">
        <f>IFERROR(VLOOKUP(J1609,Customers!A:H,8,FALSE),"")</f>
        <v>Nantes</v>
      </c>
      <c r="N1609">
        <f>IFERROR(VLOOKUP(K1609,Employees!A:F,6,FALSE),"")</f>
        <v>4</v>
      </c>
      <c r="O1609" t="str">
        <f>IFERROR(VLOOKUP(N1609,Offices!A:B,2,FALSE),"")</f>
        <v>Paris</v>
      </c>
      <c r="P1609" s="6">
        <f>IFERROR(VLOOKUP(J1609,Payments!A:C,3,FALSE),"")</f>
        <v>38305</v>
      </c>
      <c r="Q1609">
        <f>IFERROR(VLOOKUP(J1609,Payments!A:D,4,FALSE),"")</f>
        <v>19501.82</v>
      </c>
      <c r="R1609" t="str">
        <f>IFERROR(VLOOKUP(B1609,Products!A:C,3,FALSE),"")</f>
        <v>Planes</v>
      </c>
      <c r="S1609">
        <f>IFERROR(VLOOKUP(B1609,Products!A:G,7,FALSE),"")</f>
        <v>3627</v>
      </c>
      <c r="T1609">
        <f>IFERROR(VLOOKUP(B1609,Products!A:I,9,FALSE),"")</f>
        <v>109.42</v>
      </c>
      <c r="U1609">
        <f t="shared" si="200"/>
        <v>4</v>
      </c>
      <c r="V1609" t="str">
        <f t="shared" si="201"/>
        <v>Yes</v>
      </c>
      <c r="W1609">
        <f t="shared" si="202"/>
        <v>2004</v>
      </c>
      <c r="X1609">
        <f t="shared" si="203"/>
        <v>7</v>
      </c>
      <c r="Y1609">
        <f>IFERROR(VLOOKUP(B1609,Products!A:I,8,FALSE),"")</f>
        <v>66.739999999999995</v>
      </c>
      <c r="Z1609">
        <f t="shared" si="204"/>
        <v>2434.5</v>
      </c>
      <c r="AA1609">
        <f t="shared" si="205"/>
        <v>45.909499550494459</v>
      </c>
      <c r="AB1609">
        <f t="shared" si="206"/>
        <v>0</v>
      </c>
      <c r="AC1609">
        <f t="shared" si="207"/>
        <v>766</v>
      </c>
    </row>
    <row r="1610" spans="1:29">
      <c r="A1610">
        <v>10275</v>
      </c>
      <c r="B1610" t="s">
        <v>202</v>
      </c>
      <c r="C1610">
        <v>30</v>
      </c>
      <c r="D1610">
        <v>61.7</v>
      </c>
      <c r="E1610">
        <v>6</v>
      </c>
      <c r="F1610" s="6">
        <f>IFERROR(VLOOKUP(A1610,Orders!A:B,2,FALSE),"")</f>
        <v>38191</v>
      </c>
      <c r="G1610" s="6">
        <f>IFERROR(VLOOKUP(A1610,Orders!A:C,3,FALSE),"")</f>
        <v>38201</v>
      </c>
      <c r="H1610" s="6">
        <f>IFERROR(VLOOKUP(A1610,Orders!A:D,4,FALSE),"")</f>
        <v>38197</v>
      </c>
      <c r="I1610" t="str">
        <f>IFERROR(VLOOKUP(A1610,Orders!A:E,5,FALSE),"")</f>
        <v>Shipped</v>
      </c>
      <c r="J1610">
        <f>IFERROR(VLOOKUP(A1610,Orders!A:G,7,FALSE),"")</f>
        <v>119</v>
      </c>
      <c r="K1610">
        <f>IFERROR(VLOOKUP(J1610,Customers!A:L,12,FALSE),"")</f>
        <v>1370</v>
      </c>
      <c r="L1610">
        <f>IFERROR(VLOOKUP(J1610,Customers!A:M,13,FALSE),"")</f>
        <v>118200</v>
      </c>
      <c r="M1610" t="str">
        <f>IFERROR(VLOOKUP(J1610,Customers!A:H,8,FALSE),"")</f>
        <v>Nantes</v>
      </c>
      <c r="N1610">
        <f>IFERROR(VLOOKUP(K1610,Employees!A:F,6,FALSE),"")</f>
        <v>4</v>
      </c>
      <c r="O1610" t="str">
        <f>IFERROR(VLOOKUP(N1610,Offices!A:B,2,FALSE),"")</f>
        <v>Paris</v>
      </c>
      <c r="P1610" s="6">
        <f>IFERROR(VLOOKUP(J1610,Payments!A:C,3,FALSE),"")</f>
        <v>38305</v>
      </c>
      <c r="Q1610">
        <f>IFERROR(VLOOKUP(J1610,Payments!A:D,4,FALSE),"")</f>
        <v>19501.82</v>
      </c>
      <c r="R1610" t="str">
        <f>IFERROR(VLOOKUP(B1610,Products!A:C,3,FALSE),"")</f>
        <v>Motorcycles</v>
      </c>
      <c r="S1610">
        <f>IFERROR(VLOOKUP(B1610,Products!A:G,7,FALSE),"")</f>
        <v>15</v>
      </c>
      <c r="T1610">
        <f>IFERROR(VLOOKUP(B1610,Products!A:I,9,FALSE),"")</f>
        <v>76.17</v>
      </c>
      <c r="U1610">
        <f t="shared" si="200"/>
        <v>4</v>
      </c>
      <c r="V1610" t="str">
        <f t="shared" si="201"/>
        <v>Yes</v>
      </c>
      <c r="W1610">
        <f t="shared" si="202"/>
        <v>2004</v>
      </c>
      <c r="X1610">
        <f t="shared" si="203"/>
        <v>7</v>
      </c>
      <c r="Y1610">
        <f>IFERROR(VLOOKUP(B1610,Products!A:I,8,FALSE),"")</f>
        <v>37.32</v>
      </c>
      <c r="Z1610">
        <f t="shared" si="204"/>
        <v>1851</v>
      </c>
      <c r="AA1610">
        <f t="shared" si="205"/>
        <v>65.326902465166143</v>
      </c>
      <c r="AB1610">
        <f t="shared" si="206"/>
        <v>0</v>
      </c>
      <c r="AC1610">
        <f t="shared" si="207"/>
        <v>731.40000000000009</v>
      </c>
    </row>
    <row r="1611" spans="1:29">
      <c r="A1611">
        <v>10275</v>
      </c>
      <c r="B1611" t="s">
        <v>185</v>
      </c>
      <c r="C1611">
        <v>41</v>
      </c>
      <c r="D1611">
        <v>58</v>
      </c>
      <c r="E1611">
        <v>18</v>
      </c>
      <c r="F1611" s="6">
        <f>IFERROR(VLOOKUP(A1611,Orders!A:B,2,FALSE),"")</f>
        <v>38191</v>
      </c>
      <c r="G1611" s="6">
        <f>IFERROR(VLOOKUP(A1611,Orders!A:C,3,FALSE),"")</f>
        <v>38201</v>
      </c>
      <c r="H1611" s="6">
        <f>IFERROR(VLOOKUP(A1611,Orders!A:D,4,FALSE),"")</f>
        <v>38197</v>
      </c>
      <c r="I1611" t="str">
        <f>IFERROR(VLOOKUP(A1611,Orders!A:E,5,FALSE),"")</f>
        <v>Shipped</v>
      </c>
      <c r="J1611">
        <f>IFERROR(VLOOKUP(A1611,Orders!A:G,7,FALSE),"")</f>
        <v>119</v>
      </c>
      <c r="K1611">
        <f>IFERROR(VLOOKUP(J1611,Customers!A:L,12,FALSE),"")</f>
        <v>1370</v>
      </c>
      <c r="L1611">
        <f>IFERROR(VLOOKUP(J1611,Customers!A:M,13,FALSE),"")</f>
        <v>118200</v>
      </c>
      <c r="M1611" t="str">
        <f>IFERROR(VLOOKUP(J1611,Customers!A:H,8,FALSE),"")</f>
        <v>Nantes</v>
      </c>
      <c r="N1611">
        <f>IFERROR(VLOOKUP(K1611,Employees!A:F,6,FALSE),"")</f>
        <v>4</v>
      </c>
      <c r="O1611" t="str">
        <f>IFERROR(VLOOKUP(N1611,Offices!A:B,2,FALSE),"")</f>
        <v>Paris</v>
      </c>
      <c r="P1611" s="6">
        <f>IFERROR(VLOOKUP(J1611,Payments!A:C,3,FALSE),"")</f>
        <v>38305</v>
      </c>
      <c r="Q1611">
        <f>IFERROR(VLOOKUP(J1611,Payments!A:D,4,FALSE),"")</f>
        <v>19501.82</v>
      </c>
      <c r="R1611" t="str">
        <f>IFERROR(VLOOKUP(B1611,Products!A:C,3,FALSE),"")</f>
        <v>Planes</v>
      </c>
      <c r="S1611">
        <f>IFERROR(VLOOKUP(B1611,Products!A:G,7,FALSE),"")</f>
        <v>6812</v>
      </c>
      <c r="T1611">
        <f>IFERROR(VLOOKUP(B1611,Products!A:I,9,FALSE),"")</f>
        <v>68.239999999999995</v>
      </c>
      <c r="U1611">
        <f t="shared" si="200"/>
        <v>4</v>
      </c>
      <c r="V1611" t="str">
        <f t="shared" si="201"/>
        <v>Yes</v>
      </c>
      <c r="W1611">
        <f t="shared" si="202"/>
        <v>2004</v>
      </c>
      <c r="X1611">
        <f t="shared" si="203"/>
        <v>7</v>
      </c>
      <c r="Y1611">
        <f>IFERROR(VLOOKUP(B1611,Products!A:I,8,FALSE),"")</f>
        <v>29.34</v>
      </c>
      <c r="Z1611">
        <f t="shared" si="204"/>
        <v>2378</v>
      </c>
      <c r="AA1611">
        <f t="shared" si="205"/>
        <v>97.682344921608717</v>
      </c>
      <c r="AB1611">
        <f t="shared" si="206"/>
        <v>1</v>
      </c>
      <c r="AC1611">
        <f t="shared" si="207"/>
        <v>1175.06</v>
      </c>
    </row>
    <row r="1612" spans="1:29">
      <c r="A1612">
        <v>10275</v>
      </c>
      <c r="B1612" t="s">
        <v>186</v>
      </c>
      <c r="C1612">
        <v>27</v>
      </c>
      <c r="D1612">
        <v>67.38</v>
      </c>
      <c r="E1612">
        <v>10</v>
      </c>
      <c r="F1612" s="6">
        <f>IFERROR(VLOOKUP(A1612,Orders!A:B,2,FALSE),"")</f>
        <v>38191</v>
      </c>
      <c r="G1612" s="6">
        <f>IFERROR(VLOOKUP(A1612,Orders!A:C,3,FALSE),"")</f>
        <v>38201</v>
      </c>
      <c r="H1612" s="6">
        <f>IFERROR(VLOOKUP(A1612,Orders!A:D,4,FALSE),"")</f>
        <v>38197</v>
      </c>
      <c r="I1612" t="str">
        <f>IFERROR(VLOOKUP(A1612,Orders!A:E,5,FALSE),"")</f>
        <v>Shipped</v>
      </c>
      <c r="J1612">
        <f>IFERROR(VLOOKUP(A1612,Orders!A:G,7,FALSE),"")</f>
        <v>119</v>
      </c>
      <c r="K1612">
        <f>IFERROR(VLOOKUP(J1612,Customers!A:L,12,FALSE),"")</f>
        <v>1370</v>
      </c>
      <c r="L1612">
        <f>IFERROR(VLOOKUP(J1612,Customers!A:M,13,FALSE),"")</f>
        <v>118200</v>
      </c>
      <c r="M1612" t="str">
        <f>IFERROR(VLOOKUP(J1612,Customers!A:H,8,FALSE),"")</f>
        <v>Nantes</v>
      </c>
      <c r="N1612">
        <f>IFERROR(VLOOKUP(K1612,Employees!A:F,6,FALSE),"")</f>
        <v>4</v>
      </c>
      <c r="O1612" t="str">
        <f>IFERROR(VLOOKUP(N1612,Offices!A:B,2,FALSE),"")</f>
        <v>Paris</v>
      </c>
      <c r="P1612" s="6">
        <f>IFERROR(VLOOKUP(J1612,Payments!A:C,3,FALSE),"")</f>
        <v>38305</v>
      </c>
      <c r="Q1612">
        <f>IFERROR(VLOOKUP(J1612,Payments!A:D,4,FALSE),"")</f>
        <v>19501.82</v>
      </c>
      <c r="R1612" t="str">
        <f>IFERROR(VLOOKUP(B1612,Products!A:C,3,FALSE),"")</f>
        <v>Planes</v>
      </c>
      <c r="S1612">
        <f>IFERROR(VLOOKUP(B1612,Products!A:G,7,FALSE),"")</f>
        <v>2756</v>
      </c>
      <c r="T1612">
        <f>IFERROR(VLOOKUP(B1612,Products!A:I,9,FALSE),"")</f>
        <v>72.45</v>
      </c>
      <c r="U1612">
        <f t="shared" si="200"/>
        <v>4</v>
      </c>
      <c r="V1612" t="str">
        <f t="shared" si="201"/>
        <v>Yes</v>
      </c>
      <c r="W1612">
        <f t="shared" si="202"/>
        <v>2004</v>
      </c>
      <c r="X1612">
        <f t="shared" si="203"/>
        <v>7</v>
      </c>
      <c r="Y1612">
        <f>IFERROR(VLOOKUP(B1612,Products!A:I,8,FALSE),"")</f>
        <v>36.229999999999997</v>
      </c>
      <c r="Z1612">
        <f t="shared" si="204"/>
        <v>1819.2599999999998</v>
      </c>
      <c r="AA1612">
        <f t="shared" si="205"/>
        <v>85.978470880485787</v>
      </c>
      <c r="AB1612">
        <f t="shared" si="206"/>
        <v>1</v>
      </c>
      <c r="AC1612">
        <f t="shared" si="207"/>
        <v>841.05</v>
      </c>
    </row>
    <row r="1613" spans="1:29">
      <c r="A1613">
        <v>10275</v>
      </c>
      <c r="B1613" t="s">
        <v>203</v>
      </c>
      <c r="C1613">
        <v>23</v>
      </c>
      <c r="D1613">
        <v>89.9</v>
      </c>
      <c r="E1613">
        <v>7</v>
      </c>
      <c r="F1613" s="6">
        <f>IFERROR(VLOOKUP(A1613,Orders!A:B,2,FALSE),"")</f>
        <v>38191</v>
      </c>
      <c r="G1613" s="6">
        <f>IFERROR(VLOOKUP(A1613,Orders!A:C,3,FALSE),"")</f>
        <v>38201</v>
      </c>
      <c r="H1613" s="6">
        <f>IFERROR(VLOOKUP(A1613,Orders!A:D,4,FALSE),"")</f>
        <v>38197</v>
      </c>
      <c r="I1613" t="str">
        <f>IFERROR(VLOOKUP(A1613,Orders!A:E,5,FALSE),"")</f>
        <v>Shipped</v>
      </c>
      <c r="J1613">
        <f>IFERROR(VLOOKUP(A1613,Orders!A:G,7,FALSE),"")</f>
        <v>119</v>
      </c>
      <c r="K1613">
        <f>IFERROR(VLOOKUP(J1613,Customers!A:L,12,FALSE),"")</f>
        <v>1370</v>
      </c>
      <c r="L1613">
        <f>IFERROR(VLOOKUP(J1613,Customers!A:M,13,FALSE),"")</f>
        <v>118200</v>
      </c>
      <c r="M1613" t="str">
        <f>IFERROR(VLOOKUP(J1613,Customers!A:H,8,FALSE),"")</f>
        <v>Nantes</v>
      </c>
      <c r="N1613">
        <f>IFERROR(VLOOKUP(K1613,Employees!A:F,6,FALSE),"")</f>
        <v>4</v>
      </c>
      <c r="O1613" t="str">
        <f>IFERROR(VLOOKUP(N1613,Offices!A:B,2,FALSE),"")</f>
        <v>Paris</v>
      </c>
      <c r="P1613" s="6">
        <f>IFERROR(VLOOKUP(J1613,Payments!A:C,3,FALSE),"")</f>
        <v>38305</v>
      </c>
      <c r="Q1613">
        <f>IFERROR(VLOOKUP(J1613,Payments!A:D,4,FALSE),"")</f>
        <v>19501.82</v>
      </c>
      <c r="R1613" t="str">
        <f>IFERROR(VLOOKUP(B1613,Products!A:C,3,FALSE),"")</f>
        <v>Motorcycles</v>
      </c>
      <c r="S1613">
        <f>IFERROR(VLOOKUP(B1613,Products!A:G,7,FALSE),"")</f>
        <v>178</v>
      </c>
      <c r="T1613">
        <f>IFERROR(VLOOKUP(B1613,Products!A:I,9,FALSE),"")</f>
        <v>99.89</v>
      </c>
      <c r="U1613">
        <f t="shared" si="200"/>
        <v>4</v>
      </c>
      <c r="V1613" t="str">
        <f t="shared" si="201"/>
        <v>Yes</v>
      </c>
      <c r="W1613">
        <f t="shared" si="202"/>
        <v>2004</v>
      </c>
      <c r="X1613">
        <f t="shared" si="203"/>
        <v>7</v>
      </c>
      <c r="Y1613">
        <f>IFERROR(VLOOKUP(B1613,Products!A:I,8,FALSE),"")</f>
        <v>66.92</v>
      </c>
      <c r="Z1613">
        <f t="shared" si="204"/>
        <v>2067.7000000000003</v>
      </c>
      <c r="AA1613">
        <f t="shared" si="205"/>
        <v>34.339509862522419</v>
      </c>
      <c r="AB1613">
        <f t="shared" si="206"/>
        <v>0</v>
      </c>
      <c r="AC1613">
        <f t="shared" si="207"/>
        <v>528.54000000000008</v>
      </c>
    </row>
    <row r="1614" spans="1:29">
      <c r="A1614">
        <v>10275</v>
      </c>
      <c r="B1614" t="s">
        <v>187</v>
      </c>
      <c r="C1614">
        <v>28</v>
      </c>
      <c r="D1614">
        <v>58.47</v>
      </c>
      <c r="E1614">
        <v>12</v>
      </c>
      <c r="F1614" s="6">
        <f>IFERROR(VLOOKUP(A1614,Orders!A:B,2,FALSE),"")</f>
        <v>38191</v>
      </c>
      <c r="G1614" s="6">
        <f>IFERROR(VLOOKUP(A1614,Orders!A:C,3,FALSE),"")</f>
        <v>38201</v>
      </c>
      <c r="H1614" s="6">
        <f>IFERROR(VLOOKUP(A1614,Orders!A:D,4,FALSE),"")</f>
        <v>38197</v>
      </c>
      <c r="I1614" t="str">
        <f>IFERROR(VLOOKUP(A1614,Orders!A:E,5,FALSE),"")</f>
        <v>Shipped</v>
      </c>
      <c r="J1614">
        <f>IFERROR(VLOOKUP(A1614,Orders!A:G,7,FALSE),"")</f>
        <v>119</v>
      </c>
      <c r="K1614">
        <f>IFERROR(VLOOKUP(J1614,Customers!A:L,12,FALSE),"")</f>
        <v>1370</v>
      </c>
      <c r="L1614">
        <f>IFERROR(VLOOKUP(J1614,Customers!A:M,13,FALSE),"")</f>
        <v>118200</v>
      </c>
      <c r="M1614" t="str">
        <f>IFERROR(VLOOKUP(J1614,Customers!A:H,8,FALSE),"")</f>
        <v>Nantes</v>
      </c>
      <c r="N1614">
        <f>IFERROR(VLOOKUP(K1614,Employees!A:F,6,FALSE),"")</f>
        <v>4</v>
      </c>
      <c r="O1614" t="str">
        <f>IFERROR(VLOOKUP(N1614,Offices!A:B,2,FALSE),"")</f>
        <v>Paris</v>
      </c>
      <c r="P1614" s="6">
        <f>IFERROR(VLOOKUP(J1614,Payments!A:C,3,FALSE),"")</f>
        <v>38305</v>
      </c>
      <c r="Q1614">
        <f>IFERROR(VLOOKUP(J1614,Payments!A:D,4,FALSE),"")</f>
        <v>19501.82</v>
      </c>
      <c r="R1614" t="str">
        <f>IFERROR(VLOOKUP(B1614,Products!A:C,3,FALSE),"")</f>
        <v>Vintage Cars</v>
      </c>
      <c r="S1614">
        <f>IFERROR(VLOOKUP(B1614,Products!A:G,7,FALSE),"")</f>
        <v>136</v>
      </c>
      <c r="T1614">
        <f>IFERROR(VLOOKUP(B1614,Products!A:I,9,FALSE),"")</f>
        <v>68.790000000000006</v>
      </c>
      <c r="U1614">
        <f t="shared" si="200"/>
        <v>4</v>
      </c>
      <c r="V1614" t="str">
        <f t="shared" si="201"/>
        <v>Yes</v>
      </c>
      <c r="W1614">
        <f t="shared" si="202"/>
        <v>2004</v>
      </c>
      <c r="X1614">
        <f t="shared" si="203"/>
        <v>7</v>
      </c>
      <c r="Y1614">
        <f>IFERROR(VLOOKUP(B1614,Products!A:I,8,FALSE),"")</f>
        <v>33.020000000000003</v>
      </c>
      <c r="Z1614">
        <f t="shared" si="204"/>
        <v>1637.1599999999999</v>
      </c>
      <c r="AA1614">
        <f t="shared" si="205"/>
        <v>77.074500302846744</v>
      </c>
      <c r="AB1614">
        <f t="shared" si="206"/>
        <v>1</v>
      </c>
      <c r="AC1614">
        <f t="shared" si="207"/>
        <v>712.59999999999991</v>
      </c>
    </row>
    <row r="1615" spans="1:29">
      <c r="A1615">
        <v>10275</v>
      </c>
      <c r="B1615" t="s">
        <v>188</v>
      </c>
      <c r="C1615">
        <v>38</v>
      </c>
      <c r="D1615">
        <v>40.15</v>
      </c>
      <c r="E1615">
        <v>13</v>
      </c>
      <c r="F1615" s="6">
        <f>IFERROR(VLOOKUP(A1615,Orders!A:B,2,FALSE),"")</f>
        <v>38191</v>
      </c>
      <c r="G1615" s="6">
        <f>IFERROR(VLOOKUP(A1615,Orders!A:C,3,FALSE),"")</f>
        <v>38201</v>
      </c>
      <c r="H1615" s="6">
        <f>IFERROR(VLOOKUP(A1615,Orders!A:D,4,FALSE),"")</f>
        <v>38197</v>
      </c>
      <c r="I1615" t="str">
        <f>IFERROR(VLOOKUP(A1615,Orders!A:E,5,FALSE),"")</f>
        <v>Shipped</v>
      </c>
      <c r="J1615">
        <f>IFERROR(VLOOKUP(A1615,Orders!A:G,7,FALSE),"")</f>
        <v>119</v>
      </c>
      <c r="K1615">
        <f>IFERROR(VLOOKUP(J1615,Customers!A:L,12,FALSE),"")</f>
        <v>1370</v>
      </c>
      <c r="L1615">
        <f>IFERROR(VLOOKUP(J1615,Customers!A:M,13,FALSE),"")</f>
        <v>118200</v>
      </c>
      <c r="M1615" t="str">
        <f>IFERROR(VLOOKUP(J1615,Customers!A:H,8,FALSE),"")</f>
        <v>Nantes</v>
      </c>
      <c r="N1615">
        <f>IFERROR(VLOOKUP(K1615,Employees!A:F,6,FALSE),"")</f>
        <v>4</v>
      </c>
      <c r="O1615" t="str">
        <f>IFERROR(VLOOKUP(N1615,Offices!A:B,2,FALSE),"")</f>
        <v>Paris</v>
      </c>
      <c r="P1615" s="6">
        <f>IFERROR(VLOOKUP(J1615,Payments!A:C,3,FALSE),"")</f>
        <v>38305</v>
      </c>
      <c r="Q1615">
        <f>IFERROR(VLOOKUP(J1615,Payments!A:D,4,FALSE),"")</f>
        <v>19501.82</v>
      </c>
      <c r="R1615" t="str">
        <f>IFERROR(VLOOKUP(B1615,Products!A:C,3,FALSE),"")</f>
        <v>Vintage Cars</v>
      </c>
      <c r="S1615">
        <f>IFERROR(VLOOKUP(B1615,Products!A:G,7,FALSE),"")</f>
        <v>7062</v>
      </c>
      <c r="T1615">
        <f>IFERROR(VLOOKUP(B1615,Products!A:I,9,FALSE),"")</f>
        <v>43.64</v>
      </c>
      <c r="U1615">
        <f t="shared" si="200"/>
        <v>4</v>
      </c>
      <c r="V1615" t="str">
        <f t="shared" si="201"/>
        <v>Yes</v>
      </c>
      <c r="W1615">
        <f t="shared" si="202"/>
        <v>2004</v>
      </c>
      <c r="X1615">
        <f t="shared" si="203"/>
        <v>7</v>
      </c>
      <c r="Y1615">
        <f>IFERROR(VLOOKUP(B1615,Products!A:I,8,FALSE),"")</f>
        <v>27.06</v>
      </c>
      <c r="Z1615">
        <f t="shared" si="204"/>
        <v>1525.7</v>
      </c>
      <c r="AA1615">
        <f t="shared" si="205"/>
        <v>48.373983739837399</v>
      </c>
      <c r="AB1615">
        <f t="shared" si="206"/>
        <v>0</v>
      </c>
      <c r="AC1615">
        <f t="shared" si="207"/>
        <v>497.42</v>
      </c>
    </row>
    <row r="1616" spans="1:29">
      <c r="A1616">
        <v>10275</v>
      </c>
      <c r="B1616" t="s">
        <v>189</v>
      </c>
      <c r="C1616">
        <v>32</v>
      </c>
      <c r="D1616">
        <v>85.86</v>
      </c>
      <c r="E1616">
        <v>14</v>
      </c>
      <c r="F1616" s="6">
        <f>IFERROR(VLOOKUP(A1616,Orders!A:B,2,FALSE),"")</f>
        <v>38191</v>
      </c>
      <c r="G1616" s="6">
        <f>IFERROR(VLOOKUP(A1616,Orders!A:C,3,FALSE),"")</f>
        <v>38201</v>
      </c>
      <c r="H1616" s="6">
        <f>IFERROR(VLOOKUP(A1616,Orders!A:D,4,FALSE),"")</f>
        <v>38197</v>
      </c>
      <c r="I1616" t="str">
        <f>IFERROR(VLOOKUP(A1616,Orders!A:E,5,FALSE),"")</f>
        <v>Shipped</v>
      </c>
      <c r="J1616">
        <f>IFERROR(VLOOKUP(A1616,Orders!A:G,7,FALSE),"")</f>
        <v>119</v>
      </c>
      <c r="K1616">
        <f>IFERROR(VLOOKUP(J1616,Customers!A:L,12,FALSE),"")</f>
        <v>1370</v>
      </c>
      <c r="L1616">
        <f>IFERROR(VLOOKUP(J1616,Customers!A:M,13,FALSE),"")</f>
        <v>118200</v>
      </c>
      <c r="M1616" t="str">
        <f>IFERROR(VLOOKUP(J1616,Customers!A:H,8,FALSE),"")</f>
        <v>Nantes</v>
      </c>
      <c r="N1616">
        <f>IFERROR(VLOOKUP(K1616,Employees!A:F,6,FALSE),"")</f>
        <v>4</v>
      </c>
      <c r="O1616" t="str">
        <f>IFERROR(VLOOKUP(N1616,Offices!A:B,2,FALSE),"")</f>
        <v>Paris</v>
      </c>
      <c r="P1616" s="6">
        <f>IFERROR(VLOOKUP(J1616,Payments!A:C,3,FALSE),"")</f>
        <v>38305</v>
      </c>
      <c r="Q1616">
        <f>IFERROR(VLOOKUP(J1616,Payments!A:D,4,FALSE),"")</f>
        <v>19501.82</v>
      </c>
      <c r="R1616" t="str">
        <f>IFERROR(VLOOKUP(B1616,Products!A:C,3,FALSE),"")</f>
        <v>Planes</v>
      </c>
      <c r="S1616">
        <f>IFERROR(VLOOKUP(B1616,Products!A:G,7,FALSE),"")</f>
        <v>5841</v>
      </c>
      <c r="T1616">
        <f>IFERROR(VLOOKUP(B1616,Products!A:I,9,FALSE),"")</f>
        <v>91.34</v>
      </c>
      <c r="U1616">
        <f t="shared" si="200"/>
        <v>4</v>
      </c>
      <c r="V1616" t="str">
        <f t="shared" si="201"/>
        <v>Yes</v>
      </c>
      <c r="W1616">
        <f t="shared" si="202"/>
        <v>2004</v>
      </c>
      <c r="X1616">
        <f t="shared" si="203"/>
        <v>7</v>
      </c>
      <c r="Y1616">
        <f>IFERROR(VLOOKUP(B1616,Products!A:I,8,FALSE),"")</f>
        <v>51.15</v>
      </c>
      <c r="Z1616">
        <f t="shared" si="204"/>
        <v>2747.52</v>
      </c>
      <c r="AA1616">
        <f t="shared" si="205"/>
        <v>67.859237536656892</v>
      </c>
      <c r="AB1616">
        <f t="shared" si="206"/>
        <v>1</v>
      </c>
      <c r="AC1616">
        <f t="shared" si="207"/>
        <v>1110.72</v>
      </c>
    </row>
    <row r="1617" spans="1:29">
      <c r="A1617">
        <v>10275</v>
      </c>
      <c r="B1617" t="s">
        <v>191</v>
      </c>
      <c r="C1617">
        <v>39</v>
      </c>
      <c r="D1617">
        <v>82.77</v>
      </c>
      <c r="E1617">
        <v>16</v>
      </c>
      <c r="F1617" s="6">
        <f>IFERROR(VLOOKUP(A1617,Orders!A:B,2,FALSE),"")</f>
        <v>38191</v>
      </c>
      <c r="G1617" s="6">
        <f>IFERROR(VLOOKUP(A1617,Orders!A:C,3,FALSE),"")</f>
        <v>38201</v>
      </c>
      <c r="H1617" s="6">
        <f>IFERROR(VLOOKUP(A1617,Orders!A:D,4,FALSE),"")</f>
        <v>38197</v>
      </c>
      <c r="I1617" t="str">
        <f>IFERROR(VLOOKUP(A1617,Orders!A:E,5,FALSE),"")</f>
        <v>Shipped</v>
      </c>
      <c r="J1617">
        <f>IFERROR(VLOOKUP(A1617,Orders!A:G,7,FALSE),"")</f>
        <v>119</v>
      </c>
      <c r="K1617">
        <f>IFERROR(VLOOKUP(J1617,Customers!A:L,12,FALSE),"")</f>
        <v>1370</v>
      </c>
      <c r="L1617">
        <f>IFERROR(VLOOKUP(J1617,Customers!A:M,13,FALSE),"")</f>
        <v>118200</v>
      </c>
      <c r="M1617" t="str">
        <f>IFERROR(VLOOKUP(J1617,Customers!A:H,8,FALSE),"")</f>
        <v>Nantes</v>
      </c>
      <c r="N1617">
        <f>IFERROR(VLOOKUP(K1617,Employees!A:F,6,FALSE),"")</f>
        <v>4</v>
      </c>
      <c r="O1617" t="str">
        <f>IFERROR(VLOOKUP(N1617,Offices!A:B,2,FALSE),"")</f>
        <v>Paris</v>
      </c>
      <c r="P1617" s="6">
        <f>IFERROR(VLOOKUP(J1617,Payments!A:C,3,FALSE),"")</f>
        <v>38305</v>
      </c>
      <c r="Q1617">
        <f>IFERROR(VLOOKUP(J1617,Payments!A:D,4,FALSE),"")</f>
        <v>19501.82</v>
      </c>
      <c r="R1617" t="str">
        <f>IFERROR(VLOOKUP(B1617,Products!A:C,3,FALSE),"")</f>
        <v>Planes</v>
      </c>
      <c r="S1617">
        <f>IFERROR(VLOOKUP(B1617,Products!A:G,7,FALSE),"")</f>
        <v>9653</v>
      </c>
      <c r="T1617">
        <f>IFERROR(VLOOKUP(B1617,Products!A:I,9,FALSE),"")</f>
        <v>99.72</v>
      </c>
      <c r="U1617">
        <f t="shared" si="200"/>
        <v>4</v>
      </c>
      <c r="V1617" t="str">
        <f t="shared" si="201"/>
        <v>Yes</v>
      </c>
      <c r="W1617">
        <f t="shared" si="202"/>
        <v>2004</v>
      </c>
      <c r="X1617">
        <f t="shared" si="203"/>
        <v>7</v>
      </c>
      <c r="Y1617">
        <f>IFERROR(VLOOKUP(B1617,Products!A:I,8,FALSE),"")</f>
        <v>68.8</v>
      </c>
      <c r="Z1617">
        <f t="shared" si="204"/>
        <v>3228.0299999999997</v>
      </c>
      <c r="AA1617">
        <f t="shared" si="205"/>
        <v>20.305232558139537</v>
      </c>
      <c r="AB1617">
        <f t="shared" si="206"/>
        <v>0</v>
      </c>
      <c r="AC1617">
        <f t="shared" si="207"/>
        <v>544.82999999999993</v>
      </c>
    </row>
    <row r="1618" spans="1:29">
      <c r="A1618">
        <v>10275</v>
      </c>
      <c r="B1618" t="s">
        <v>192</v>
      </c>
      <c r="C1618">
        <v>48</v>
      </c>
      <c r="D1618">
        <v>102.04</v>
      </c>
      <c r="E1618">
        <v>8</v>
      </c>
      <c r="F1618" s="6">
        <f>IFERROR(VLOOKUP(A1618,Orders!A:B,2,FALSE),"")</f>
        <v>38191</v>
      </c>
      <c r="G1618" s="6">
        <f>IFERROR(VLOOKUP(A1618,Orders!A:C,3,FALSE),"")</f>
        <v>38201</v>
      </c>
      <c r="H1618" s="6">
        <f>IFERROR(VLOOKUP(A1618,Orders!A:D,4,FALSE),"")</f>
        <v>38197</v>
      </c>
      <c r="I1618" t="str">
        <f>IFERROR(VLOOKUP(A1618,Orders!A:E,5,FALSE),"")</f>
        <v>Shipped</v>
      </c>
      <c r="J1618">
        <f>IFERROR(VLOOKUP(A1618,Orders!A:G,7,FALSE),"")</f>
        <v>119</v>
      </c>
      <c r="K1618">
        <f>IFERROR(VLOOKUP(J1618,Customers!A:L,12,FALSE),"")</f>
        <v>1370</v>
      </c>
      <c r="L1618">
        <f>IFERROR(VLOOKUP(J1618,Customers!A:M,13,FALSE),"")</f>
        <v>118200</v>
      </c>
      <c r="M1618" t="str">
        <f>IFERROR(VLOOKUP(J1618,Customers!A:H,8,FALSE),"")</f>
        <v>Nantes</v>
      </c>
      <c r="N1618">
        <f>IFERROR(VLOOKUP(K1618,Employees!A:F,6,FALSE),"")</f>
        <v>4</v>
      </c>
      <c r="O1618" t="str">
        <f>IFERROR(VLOOKUP(N1618,Offices!A:B,2,FALSE),"")</f>
        <v>Paris</v>
      </c>
      <c r="P1618" s="6">
        <f>IFERROR(VLOOKUP(J1618,Payments!A:C,3,FALSE),"")</f>
        <v>38305</v>
      </c>
      <c r="Q1618">
        <f>IFERROR(VLOOKUP(J1618,Payments!A:D,4,FALSE),"")</f>
        <v>19501.82</v>
      </c>
      <c r="R1618" t="str">
        <f>IFERROR(VLOOKUP(B1618,Products!A:C,3,FALSE),"")</f>
        <v>Planes</v>
      </c>
      <c r="S1618">
        <f>IFERROR(VLOOKUP(B1618,Products!A:G,7,FALSE),"")</f>
        <v>7106</v>
      </c>
      <c r="T1618">
        <f>IFERROR(VLOOKUP(B1618,Products!A:I,9,FALSE),"")</f>
        <v>118.65</v>
      </c>
      <c r="U1618">
        <f t="shared" si="200"/>
        <v>4</v>
      </c>
      <c r="V1618" t="str">
        <f t="shared" si="201"/>
        <v>Yes</v>
      </c>
      <c r="W1618">
        <f t="shared" si="202"/>
        <v>2004</v>
      </c>
      <c r="X1618">
        <f t="shared" si="203"/>
        <v>7</v>
      </c>
      <c r="Y1618">
        <f>IFERROR(VLOOKUP(B1618,Products!A:I,8,FALSE),"")</f>
        <v>59.33</v>
      </c>
      <c r="Z1618">
        <f t="shared" si="204"/>
        <v>4897.92</v>
      </c>
      <c r="AA1618">
        <f t="shared" si="205"/>
        <v>71.987190291589428</v>
      </c>
      <c r="AB1618">
        <f t="shared" si="206"/>
        <v>1</v>
      </c>
      <c r="AC1618">
        <f t="shared" si="207"/>
        <v>2050.0800000000004</v>
      </c>
    </row>
    <row r="1619" spans="1:29">
      <c r="A1619">
        <v>10275</v>
      </c>
      <c r="B1619" t="s">
        <v>193</v>
      </c>
      <c r="C1619">
        <v>43</v>
      </c>
      <c r="D1619">
        <v>72</v>
      </c>
      <c r="E1619">
        <v>15</v>
      </c>
      <c r="F1619" s="6">
        <f>IFERROR(VLOOKUP(A1619,Orders!A:B,2,FALSE),"")</f>
        <v>38191</v>
      </c>
      <c r="G1619" s="6">
        <f>IFERROR(VLOOKUP(A1619,Orders!A:C,3,FALSE),"")</f>
        <v>38201</v>
      </c>
      <c r="H1619" s="6">
        <f>IFERROR(VLOOKUP(A1619,Orders!A:D,4,FALSE),"")</f>
        <v>38197</v>
      </c>
      <c r="I1619" t="str">
        <f>IFERROR(VLOOKUP(A1619,Orders!A:E,5,FALSE),"")</f>
        <v>Shipped</v>
      </c>
      <c r="J1619">
        <f>IFERROR(VLOOKUP(A1619,Orders!A:G,7,FALSE),"")</f>
        <v>119</v>
      </c>
      <c r="K1619">
        <f>IFERROR(VLOOKUP(J1619,Customers!A:L,12,FALSE),"")</f>
        <v>1370</v>
      </c>
      <c r="L1619">
        <f>IFERROR(VLOOKUP(J1619,Customers!A:M,13,FALSE),"")</f>
        <v>118200</v>
      </c>
      <c r="M1619" t="str">
        <f>IFERROR(VLOOKUP(J1619,Customers!A:H,8,FALSE),"")</f>
        <v>Nantes</v>
      </c>
      <c r="N1619">
        <f>IFERROR(VLOOKUP(K1619,Employees!A:F,6,FALSE),"")</f>
        <v>4</v>
      </c>
      <c r="O1619" t="str">
        <f>IFERROR(VLOOKUP(N1619,Offices!A:B,2,FALSE),"")</f>
        <v>Paris</v>
      </c>
      <c r="P1619" s="6">
        <f>IFERROR(VLOOKUP(J1619,Payments!A:C,3,FALSE),"")</f>
        <v>38305</v>
      </c>
      <c r="Q1619">
        <f>IFERROR(VLOOKUP(J1619,Payments!A:D,4,FALSE),"")</f>
        <v>19501.82</v>
      </c>
      <c r="R1619" t="str">
        <f>IFERROR(VLOOKUP(B1619,Products!A:C,3,FALSE),"")</f>
        <v>Planes</v>
      </c>
      <c r="S1619">
        <f>IFERROR(VLOOKUP(B1619,Products!A:G,7,FALSE),"")</f>
        <v>551</v>
      </c>
      <c r="T1619">
        <f>IFERROR(VLOOKUP(B1619,Products!A:I,9,FALSE),"")</f>
        <v>80</v>
      </c>
      <c r="U1619">
        <f t="shared" si="200"/>
        <v>4</v>
      </c>
      <c r="V1619" t="str">
        <f t="shared" si="201"/>
        <v>Yes</v>
      </c>
      <c r="W1619">
        <f t="shared" si="202"/>
        <v>2004</v>
      </c>
      <c r="X1619">
        <f t="shared" si="203"/>
        <v>7</v>
      </c>
      <c r="Y1619">
        <f>IFERROR(VLOOKUP(B1619,Products!A:I,8,FALSE),"")</f>
        <v>54.4</v>
      </c>
      <c r="Z1619">
        <f t="shared" si="204"/>
        <v>3096</v>
      </c>
      <c r="AA1619">
        <f t="shared" si="205"/>
        <v>32.352941176470587</v>
      </c>
      <c r="AB1619">
        <f t="shared" si="206"/>
        <v>0</v>
      </c>
      <c r="AC1619">
        <f t="shared" si="207"/>
        <v>756.80000000000007</v>
      </c>
    </row>
    <row r="1620" spans="1:29">
      <c r="A1620">
        <v>10275</v>
      </c>
      <c r="B1620" t="s">
        <v>194</v>
      </c>
      <c r="C1620">
        <v>31</v>
      </c>
      <c r="D1620">
        <v>59.96</v>
      </c>
      <c r="E1620">
        <v>17</v>
      </c>
      <c r="F1620" s="6">
        <f>IFERROR(VLOOKUP(A1620,Orders!A:B,2,FALSE),"")</f>
        <v>38191</v>
      </c>
      <c r="G1620" s="6">
        <f>IFERROR(VLOOKUP(A1620,Orders!A:C,3,FALSE),"")</f>
        <v>38201</v>
      </c>
      <c r="H1620" s="6">
        <f>IFERROR(VLOOKUP(A1620,Orders!A:D,4,FALSE),"")</f>
        <v>38197</v>
      </c>
      <c r="I1620" t="str">
        <f>IFERROR(VLOOKUP(A1620,Orders!A:E,5,FALSE),"")</f>
        <v>Shipped</v>
      </c>
      <c r="J1620">
        <f>IFERROR(VLOOKUP(A1620,Orders!A:G,7,FALSE),"")</f>
        <v>119</v>
      </c>
      <c r="K1620">
        <f>IFERROR(VLOOKUP(J1620,Customers!A:L,12,FALSE),"")</f>
        <v>1370</v>
      </c>
      <c r="L1620">
        <f>IFERROR(VLOOKUP(J1620,Customers!A:M,13,FALSE),"")</f>
        <v>118200</v>
      </c>
      <c r="M1620" t="str">
        <f>IFERROR(VLOOKUP(J1620,Customers!A:H,8,FALSE),"")</f>
        <v>Nantes</v>
      </c>
      <c r="N1620">
        <f>IFERROR(VLOOKUP(K1620,Employees!A:F,6,FALSE),"")</f>
        <v>4</v>
      </c>
      <c r="O1620" t="str">
        <f>IFERROR(VLOOKUP(N1620,Offices!A:B,2,FALSE),"")</f>
        <v>Paris</v>
      </c>
      <c r="P1620" s="6">
        <f>IFERROR(VLOOKUP(J1620,Payments!A:C,3,FALSE),"")</f>
        <v>38305</v>
      </c>
      <c r="Q1620">
        <f>IFERROR(VLOOKUP(J1620,Payments!A:D,4,FALSE),"")</f>
        <v>19501.82</v>
      </c>
      <c r="R1620" t="str">
        <f>IFERROR(VLOOKUP(B1620,Products!A:C,3,FALSE),"")</f>
        <v>Planes</v>
      </c>
      <c r="S1620">
        <f>IFERROR(VLOOKUP(B1620,Products!A:G,7,FALSE),"")</f>
        <v>8820</v>
      </c>
      <c r="T1620">
        <f>IFERROR(VLOOKUP(B1620,Products!A:I,9,FALSE),"")</f>
        <v>74.03</v>
      </c>
      <c r="U1620">
        <f t="shared" si="200"/>
        <v>4</v>
      </c>
      <c r="V1620" t="str">
        <f t="shared" si="201"/>
        <v>Yes</v>
      </c>
      <c r="W1620">
        <f t="shared" si="202"/>
        <v>2004</v>
      </c>
      <c r="X1620">
        <f t="shared" si="203"/>
        <v>7</v>
      </c>
      <c r="Y1620">
        <f>IFERROR(VLOOKUP(B1620,Products!A:I,8,FALSE),"")</f>
        <v>36.270000000000003</v>
      </c>
      <c r="Z1620">
        <f t="shared" si="204"/>
        <v>1858.76</v>
      </c>
      <c r="AA1620">
        <f t="shared" si="205"/>
        <v>65.315687896333046</v>
      </c>
      <c r="AB1620">
        <f t="shared" si="206"/>
        <v>0</v>
      </c>
      <c r="AC1620">
        <f t="shared" si="207"/>
        <v>734.38999999999987</v>
      </c>
    </row>
    <row r="1621" spans="1:29">
      <c r="A1621">
        <v>10276</v>
      </c>
      <c r="B1621" t="s">
        <v>204</v>
      </c>
      <c r="C1621">
        <v>50</v>
      </c>
      <c r="D1621">
        <v>184.84</v>
      </c>
      <c r="E1621">
        <v>3</v>
      </c>
      <c r="F1621" s="6">
        <f>IFERROR(VLOOKUP(A1621,Orders!A:B,2,FALSE),"")</f>
        <v>38201</v>
      </c>
      <c r="G1621" s="6">
        <f>IFERROR(VLOOKUP(A1621,Orders!A:C,3,FALSE),"")</f>
        <v>38210</v>
      </c>
      <c r="H1621" s="6">
        <f>IFERROR(VLOOKUP(A1621,Orders!A:D,4,FALSE),"")</f>
        <v>38207</v>
      </c>
      <c r="I1621" t="str">
        <f>IFERROR(VLOOKUP(A1621,Orders!A:E,5,FALSE),"")</f>
        <v>Shipped</v>
      </c>
      <c r="J1621">
        <f>IFERROR(VLOOKUP(A1621,Orders!A:G,7,FALSE),"")</f>
        <v>204</v>
      </c>
      <c r="K1621">
        <f>IFERROR(VLOOKUP(J1621,Customers!A:L,12,FALSE),"")</f>
        <v>1188</v>
      </c>
      <c r="L1621">
        <f>IFERROR(VLOOKUP(J1621,Customers!A:M,13,FALSE),"")</f>
        <v>68700</v>
      </c>
      <c r="M1621" t="str">
        <f>IFERROR(VLOOKUP(J1621,Customers!A:H,8,FALSE),"")</f>
        <v>Brickhaven</v>
      </c>
      <c r="N1621">
        <f>IFERROR(VLOOKUP(K1621,Employees!A:F,6,FALSE),"")</f>
        <v>2</v>
      </c>
      <c r="O1621" t="str">
        <f>IFERROR(VLOOKUP(N1621,Offices!A:B,2,FALSE),"")</f>
        <v>Boston</v>
      </c>
      <c r="P1621" s="6">
        <f>IFERROR(VLOOKUP(J1621,Payments!A:C,3,FALSE),"")</f>
        <v>38212</v>
      </c>
      <c r="Q1621">
        <f>IFERROR(VLOOKUP(J1621,Payments!A:D,4,FALSE),"")</f>
        <v>51152.86</v>
      </c>
      <c r="R1621" t="str">
        <f>IFERROR(VLOOKUP(B1621,Products!A:C,3,FALSE),"")</f>
        <v>Classic Cars</v>
      </c>
      <c r="S1621">
        <f>IFERROR(VLOOKUP(B1621,Products!A:G,7,FALSE),"")</f>
        <v>68</v>
      </c>
      <c r="T1621">
        <f>IFERROR(VLOOKUP(B1621,Products!A:I,9,FALSE),"")</f>
        <v>194.57</v>
      </c>
      <c r="U1621">
        <f t="shared" si="200"/>
        <v>3</v>
      </c>
      <c r="V1621" t="str">
        <f t="shared" si="201"/>
        <v>Yes</v>
      </c>
      <c r="W1621">
        <f t="shared" si="202"/>
        <v>2004</v>
      </c>
      <c r="X1621">
        <f t="shared" si="203"/>
        <v>8</v>
      </c>
      <c r="Y1621">
        <f>IFERROR(VLOOKUP(B1621,Products!A:I,8,FALSE),"")</f>
        <v>95.34</v>
      </c>
      <c r="Z1621">
        <f t="shared" si="204"/>
        <v>9242</v>
      </c>
      <c r="AA1621">
        <f t="shared" si="205"/>
        <v>93.874554226977139</v>
      </c>
      <c r="AB1621">
        <f t="shared" si="206"/>
        <v>1</v>
      </c>
      <c r="AC1621">
        <f t="shared" si="207"/>
        <v>4475</v>
      </c>
    </row>
    <row r="1622" spans="1:29">
      <c r="A1622">
        <v>10276</v>
      </c>
      <c r="B1622" t="s">
        <v>199</v>
      </c>
      <c r="C1622">
        <v>43</v>
      </c>
      <c r="D1622">
        <v>150.62</v>
      </c>
      <c r="E1622">
        <v>14</v>
      </c>
      <c r="F1622" s="6">
        <f>IFERROR(VLOOKUP(A1622,Orders!A:B,2,FALSE),"")</f>
        <v>38201</v>
      </c>
      <c r="G1622" s="6">
        <f>IFERROR(VLOOKUP(A1622,Orders!A:C,3,FALSE),"")</f>
        <v>38210</v>
      </c>
      <c r="H1622" s="6">
        <f>IFERROR(VLOOKUP(A1622,Orders!A:D,4,FALSE),"")</f>
        <v>38207</v>
      </c>
      <c r="I1622" t="str">
        <f>IFERROR(VLOOKUP(A1622,Orders!A:E,5,FALSE),"")</f>
        <v>Shipped</v>
      </c>
      <c r="J1622">
        <f>IFERROR(VLOOKUP(A1622,Orders!A:G,7,FALSE),"")</f>
        <v>204</v>
      </c>
      <c r="K1622">
        <f>IFERROR(VLOOKUP(J1622,Customers!A:L,12,FALSE),"")</f>
        <v>1188</v>
      </c>
      <c r="L1622">
        <f>IFERROR(VLOOKUP(J1622,Customers!A:M,13,FALSE),"")</f>
        <v>68700</v>
      </c>
      <c r="M1622" t="str">
        <f>IFERROR(VLOOKUP(J1622,Customers!A:H,8,FALSE),"")</f>
        <v>Brickhaven</v>
      </c>
      <c r="N1622">
        <f>IFERROR(VLOOKUP(K1622,Employees!A:F,6,FALSE),"")</f>
        <v>2</v>
      </c>
      <c r="O1622" t="str">
        <f>IFERROR(VLOOKUP(N1622,Offices!A:B,2,FALSE),"")</f>
        <v>Boston</v>
      </c>
      <c r="P1622" s="6">
        <f>IFERROR(VLOOKUP(J1622,Payments!A:C,3,FALSE),"")</f>
        <v>38212</v>
      </c>
      <c r="Q1622">
        <f>IFERROR(VLOOKUP(J1622,Payments!A:D,4,FALSE),"")</f>
        <v>51152.86</v>
      </c>
      <c r="R1622" t="str">
        <f>IFERROR(VLOOKUP(B1622,Products!A:C,3,FALSE),"")</f>
        <v>Motorcycles</v>
      </c>
      <c r="S1622">
        <f>IFERROR(VLOOKUP(B1622,Products!A:G,7,FALSE),"")</f>
        <v>9997</v>
      </c>
      <c r="T1622">
        <f>IFERROR(VLOOKUP(B1622,Products!A:I,9,FALSE),"")</f>
        <v>150.62</v>
      </c>
      <c r="U1622">
        <f t="shared" si="200"/>
        <v>3</v>
      </c>
      <c r="V1622" t="str">
        <f t="shared" si="201"/>
        <v>Yes</v>
      </c>
      <c r="W1622">
        <f t="shared" si="202"/>
        <v>2004</v>
      </c>
      <c r="X1622">
        <f t="shared" si="203"/>
        <v>8</v>
      </c>
      <c r="Y1622">
        <f>IFERROR(VLOOKUP(B1622,Products!A:I,8,FALSE),"")</f>
        <v>66.27</v>
      </c>
      <c r="Z1622">
        <f t="shared" si="204"/>
        <v>6476.66</v>
      </c>
      <c r="AA1622">
        <f t="shared" si="205"/>
        <v>127.28232986268297</v>
      </c>
      <c r="AB1622">
        <f t="shared" si="206"/>
        <v>1</v>
      </c>
      <c r="AC1622">
        <f t="shared" si="207"/>
        <v>3627.05</v>
      </c>
    </row>
    <row r="1623" spans="1:29">
      <c r="A1623">
        <v>10276</v>
      </c>
      <c r="B1623" t="s">
        <v>205</v>
      </c>
      <c r="C1623">
        <v>47</v>
      </c>
      <c r="D1623">
        <v>104.52</v>
      </c>
      <c r="E1623">
        <v>1</v>
      </c>
      <c r="F1623" s="6">
        <f>IFERROR(VLOOKUP(A1623,Orders!A:B,2,FALSE),"")</f>
        <v>38201</v>
      </c>
      <c r="G1623" s="6">
        <f>IFERROR(VLOOKUP(A1623,Orders!A:C,3,FALSE),"")</f>
        <v>38210</v>
      </c>
      <c r="H1623" s="6">
        <f>IFERROR(VLOOKUP(A1623,Orders!A:D,4,FALSE),"")</f>
        <v>38207</v>
      </c>
      <c r="I1623" t="str">
        <f>IFERROR(VLOOKUP(A1623,Orders!A:E,5,FALSE),"")</f>
        <v>Shipped</v>
      </c>
      <c r="J1623">
        <f>IFERROR(VLOOKUP(A1623,Orders!A:G,7,FALSE),"")</f>
        <v>204</v>
      </c>
      <c r="K1623">
        <f>IFERROR(VLOOKUP(J1623,Customers!A:L,12,FALSE),"")</f>
        <v>1188</v>
      </c>
      <c r="L1623">
        <f>IFERROR(VLOOKUP(J1623,Customers!A:M,13,FALSE),"")</f>
        <v>68700</v>
      </c>
      <c r="M1623" t="str">
        <f>IFERROR(VLOOKUP(J1623,Customers!A:H,8,FALSE),"")</f>
        <v>Brickhaven</v>
      </c>
      <c r="N1623">
        <f>IFERROR(VLOOKUP(K1623,Employees!A:F,6,FALSE),"")</f>
        <v>2</v>
      </c>
      <c r="O1623" t="str">
        <f>IFERROR(VLOOKUP(N1623,Offices!A:B,2,FALSE),"")</f>
        <v>Boston</v>
      </c>
      <c r="P1623" s="6">
        <f>IFERROR(VLOOKUP(J1623,Payments!A:C,3,FALSE),"")</f>
        <v>38212</v>
      </c>
      <c r="Q1623">
        <f>IFERROR(VLOOKUP(J1623,Payments!A:D,4,FALSE),"")</f>
        <v>51152.86</v>
      </c>
      <c r="R1623" t="str">
        <f>IFERROR(VLOOKUP(B1623,Products!A:C,3,FALSE),"")</f>
        <v>Classic Cars</v>
      </c>
      <c r="S1623">
        <f>IFERROR(VLOOKUP(B1623,Products!A:G,7,FALSE),"")</f>
        <v>9123</v>
      </c>
      <c r="T1623">
        <f>IFERROR(VLOOKUP(B1623,Products!A:I,9,FALSE),"")</f>
        <v>117.44</v>
      </c>
      <c r="U1623">
        <f t="shared" si="200"/>
        <v>3</v>
      </c>
      <c r="V1623" t="str">
        <f t="shared" si="201"/>
        <v>Yes</v>
      </c>
      <c r="W1623">
        <f t="shared" si="202"/>
        <v>2004</v>
      </c>
      <c r="X1623">
        <f t="shared" si="203"/>
        <v>8</v>
      </c>
      <c r="Y1623">
        <f>IFERROR(VLOOKUP(B1623,Products!A:I,8,FALSE),"")</f>
        <v>75.16</v>
      </c>
      <c r="Z1623">
        <f t="shared" si="204"/>
        <v>4912.4399999999996</v>
      </c>
      <c r="AA1623">
        <f t="shared" si="205"/>
        <v>39.063331559340078</v>
      </c>
      <c r="AB1623">
        <f t="shared" si="206"/>
        <v>0</v>
      </c>
      <c r="AC1623">
        <f t="shared" si="207"/>
        <v>1379.92</v>
      </c>
    </row>
    <row r="1624" spans="1:29">
      <c r="A1624">
        <v>10276</v>
      </c>
      <c r="B1624" t="s">
        <v>206</v>
      </c>
      <c r="C1624">
        <v>38</v>
      </c>
      <c r="D1624">
        <v>67.83</v>
      </c>
      <c r="E1624">
        <v>4</v>
      </c>
      <c r="F1624" s="6">
        <f>IFERROR(VLOOKUP(A1624,Orders!A:B,2,FALSE),"")</f>
        <v>38201</v>
      </c>
      <c r="G1624" s="6">
        <f>IFERROR(VLOOKUP(A1624,Orders!A:C,3,FALSE),"")</f>
        <v>38210</v>
      </c>
      <c r="H1624" s="6">
        <f>IFERROR(VLOOKUP(A1624,Orders!A:D,4,FALSE),"")</f>
        <v>38207</v>
      </c>
      <c r="I1624" t="str">
        <f>IFERROR(VLOOKUP(A1624,Orders!A:E,5,FALSE),"")</f>
        <v>Shipped</v>
      </c>
      <c r="J1624">
        <f>IFERROR(VLOOKUP(A1624,Orders!A:G,7,FALSE),"")</f>
        <v>204</v>
      </c>
      <c r="K1624">
        <f>IFERROR(VLOOKUP(J1624,Customers!A:L,12,FALSE),"")</f>
        <v>1188</v>
      </c>
      <c r="L1624">
        <f>IFERROR(VLOOKUP(J1624,Customers!A:M,13,FALSE),"")</f>
        <v>68700</v>
      </c>
      <c r="M1624" t="str">
        <f>IFERROR(VLOOKUP(J1624,Customers!A:H,8,FALSE),"")</f>
        <v>Brickhaven</v>
      </c>
      <c r="N1624">
        <f>IFERROR(VLOOKUP(K1624,Employees!A:F,6,FALSE),"")</f>
        <v>2</v>
      </c>
      <c r="O1624" t="str">
        <f>IFERROR(VLOOKUP(N1624,Offices!A:B,2,FALSE),"")</f>
        <v>Boston</v>
      </c>
      <c r="P1624" s="6">
        <f>IFERROR(VLOOKUP(J1624,Payments!A:C,3,FALSE),"")</f>
        <v>38212</v>
      </c>
      <c r="Q1624">
        <f>IFERROR(VLOOKUP(J1624,Payments!A:D,4,FALSE),"")</f>
        <v>51152.86</v>
      </c>
      <c r="R1624" t="str">
        <f>IFERROR(VLOOKUP(B1624,Products!A:C,3,FALSE),"")</f>
        <v>Classic Cars</v>
      </c>
      <c r="S1624">
        <f>IFERROR(VLOOKUP(B1624,Products!A:G,7,FALSE),"")</f>
        <v>5663</v>
      </c>
      <c r="T1624">
        <f>IFERROR(VLOOKUP(B1624,Products!A:I,9,FALSE),"")</f>
        <v>79.8</v>
      </c>
      <c r="U1624">
        <f t="shared" si="200"/>
        <v>3</v>
      </c>
      <c r="V1624" t="str">
        <f t="shared" si="201"/>
        <v>Yes</v>
      </c>
      <c r="W1624">
        <f t="shared" si="202"/>
        <v>2004</v>
      </c>
      <c r="X1624">
        <f t="shared" si="203"/>
        <v>8</v>
      </c>
      <c r="Y1624">
        <f>IFERROR(VLOOKUP(B1624,Products!A:I,8,FALSE),"")</f>
        <v>31.92</v>
      </c>
      <c r="Z1624">
        <f t="shared" si="204"/>
        <v>2577.54</v>
      </c>
      <c r="AA1624">
        <f t="shared" si="205"/>
        <v>112.49999999999997</v>
      </c>
      <c r="AB1624">
        <f t="shared" si="206"/>
        <v>1</v>
      </c>
      <c r="AC1624">
        <f t="shared" si="207"/>
        <v>1364.58</v>
      </c>
    </row>
    <row r="1625" spans="1:29">
      <c r="A1625">
        <v>10276</v>
      </c>
      <c r="B1625" t="s">
        <v>209</v>
      </c>
      <c r="C1625">
        <v>38</v>
      </c>
      <c r="D1625">
        <v>78</v>
      </c>
      <c r="E1625">
        <v>6</v>
      </c>
      <c r="F1625" s="6">
        <f>IFERROR(VLOOKUP(A1625,Orders!A:B,2,FALSE),"")</f>
        <v>38201</v>
      </c>
      <c r="G1625" s="6">
        <f>IFERROR(VLOOKUP(A1625,Orders!A:C,3,FALSE),"")</f>
        <v>38210</v>
      </c>
      <c r="H1625" s="6">
        <f>IFERROR(VLOOKUP(A1625,Orders!A:D,4,FALSE),"")</f>
        <v>38207</v>
      </c>
      <c r="I1625" t="str">
        <f>IFERROR(VLOOKUP(A1625,Orders!A:E,5,FALSE),"")</f>
        <v>Shipped</v>
      </c>
      <c r="J1625">
        <f>IFERROR(VLOOKUP(A1625,Orders!A:G,7,FALSE),"")</f>
        <v>204</v>
      </c>
      <c r="K1625">
        <f>IFERROR(VLOOKUP(J1625,Customers!A:L,12,FALSE),"")</f>
        <v>1188</v>
      </c>
      <c r="L1625">
        <f>IFERROR(VLOOKUP(J1625,Customers!A:M,13,FALSE),"")</f>
        <v>68700</v>
      </c>
      <c r="M1625" t="str">
        <f>IFERROR(VLOOKUP(J1625,Customers!A:H,8,FALSE),"")</f>
        <v>Brickhaven</v>
      </c>
      <c r="N1625">
        <f>IFERROR(VLOOKUP(K1625,Employees!A:F,6,FALSE),"")</f>
        <v>2</v>
      </c>
      <c r="O1625" t="str">
        <f>IFERROR(VLOOKUP(N1625,Offices!A:B,2,FALSE),"")</f>
        <v>Boston</v>
      </c>
      <c r="P1625" s="6">
        <f>IFERROR(VLOOKUP(J1625,Payments!A:C,3,FALSE),"")</f>
        <v>38212</v>
      </c>
      <c r="Q1625">
        <f>IFERROR(VLOOKUP(J1625,Payments!A:D,4,FALSE),"")</f>
        <v>51152.86</v>
      </c>
      <c r="R1625" t="str">
        <f>IFERROR(VLOOKUP(B1625,Products!A:C,3,FALSE),"")</f>
        <v>Classic Cars</v>
      </c>
      <c r="S1625">
        <f>IFERROR(VLOOKUP(B1625,Products!A:G,7,FALSE),"")</f>
        <v>1917</v>
      </c>
      <c r="T1625">
        <f>IFERROR(VLOOKUP(B1625,Products!A:I,9,FALSE),"")</f>
        <v>80.41</v>
      </c>
      <c r="U1625">
        <f t="shared" si="200"/>
        <v>3</v>
      </c>
      <c r="V1625" t="str">
        <f t="shared" si="201"/>
        <v>Yes</v>
      </c>
      <c r="W1625">
        <f t="shared" si="202"/>
        <v>2004</v>
      </c>
      <c r="X1625">
        <f t="shared" si="203"/>
        <v>8</v>
      </c>
      <c r="Y1625">
        <f>IFERROR(VLOOKUP(B1625,Products!A:I,8,FALSE),"")</f>
        <v>49.05</v>
      </c>
      <c r="Z1625">
        <f t="shared" si="204"/>
        <v>2964</v>
      </c>
      <c r="AA1625">
        <f t="shared" si="205"/>
        <v>59.021406727828754</v>
      </c>
      <c r="AB1625">
        <f t="shared" si="206"/>
        <v>0</v>
      </c>
      <c r="AC1625">
        <f t="shared" si="207"/>
        <v>1100.1000000000001</v>
      </c>
    </row>
    <row r="1626" spans="1:29">
      <c r="A1626">
        <v>10276</v>
      </c>
      <c r="B1626" t="s">
        <v>210</v>
      </c>
      <c r="C1626">
        <v>30</v>
      </c>
      <c r="D1626">
        <v>139.63999999999999</v>
      </c>
      <c r="E1626">
        <v>5</v>
      </c>
      <c r="F1626" s="6">
        <f>IFERROR(VLOOKUP(A1626,Orders!A:B,2,FALSE),"")</f>
        <v>38201</v>
      </c>
      <c r="G1626" s="6">
        <f>IFERROR(VLOOKUP(A1626,Orders!A:C,3,FALSE),"")</f>
        <v>38210</v>
      </c>
      <c r="H1626" s="6">
        <f>IFERROR(VLOOKUP(A1626,Orders!A:D,4,FALSE),"")</f>
        <v>38207</v>
      </c>
      <c r="I1626" t="str">
        <f>IFERROR(VLOOKUP(A1626,Orders!A:E,5,FALSE),"")</f>
        <v>Shipped</v>
      </c>
      <c r="J1626">
        <f>IFERROR(VLOOKUP(A1626,Orders!A:G,7,FALSE),"")</f>
        <v>204</v>
      </c>
      <c r="K1626">
        <f>IFERROR(VLOOKUP(J1626,Customers!A:L,12,FALSE),"")</f>
        <v>1188</v>
      </c>
      <c r="L1626">
        <f>IFERROR(VLOOKUP(J1626,Customers!A:M,13,FALSE),"")</f>
        <v>68700</v>
      </c>
      <c r="M1626" t="str">
        <f>IFERROR(VLOOKUP(J1626,Customers!A:H,8,FALSE),"")</f>
        <v>Brickhaven</v>
      </c>
      <c r="N1626">
        <f>IFERROR(VLOOKUP(K1626,Employees!A:F,6,FALSE),"")</f>
        <v>2</v>
      </c>
      <c r="O1626" t="str">
        <f>IFERROR(VLOOKUP(N1626,Offices!A:B,2,FALSE),"")</f>
        <v>Boston</v>
      </c>
      <c r="P1626" s="6">
        <f>IFERROR(VLOOKUP(J1626,Payments!A:C,3,FALSE),"")</f>
        <v>38212</v>
      </c>
      <c r="Q1626">
        <f>IFERROR(VLOOKUP(J1626,Payments!A:D,4,FALSE),"")</f>
        <v>51152.86</v>
      </c>
      <c r="R1626" t="str">
        <f>IFERROR(VLOOKUP(B1626,Products!A:C,3,FALSE),"")</f>
        <v>Classic Cars</v>
      </c>
      <c r="S1626">
        <f>IFERROR(VLOOKUP(B1626,Products!A:G,7,FALSE),"")</f>
        <v>9127</v>
      </c>
      <c r="T1626">
        <f>IFERROR(VLOOKUP(B1626,Products!A:I,9,FALSE),"")</f>
        <v>146.99</v>
      </c>
      <c r="U1626">
        <f t="shared" si="200"/>
        <v>3</v>
      </c>
      <c r="V1626" t="str">
        <f t="shared" si="201"/>
        <v>Yes</v>
      </c>
      <c r="W1626">
        <f t="shared" si="202"/>
        <v>2004</v>
      </c>
      <c r="X1626">
        <f t="shared" si="203"/>
        <v>8</v>
      </c>
      <c r="Y1626">
        <f>IFERROR(VLOOKUP(B1626,Products!A:I,8,FALSE),"")</f>
        <v>73.489999999999995</v>
      </c>
      <c r="Z1626">
        <f t="shared" si="204"/>
        <v>4189.2</v>
      </c>
      <c r="AA1626">
        <f t="shared" si="205"/>
        <v>90.012246564158389</v>
      </c>
      <c r="AB1626">
        <f t="shared" si="206"/>
        <v>1</v>
      </c>
      <c r="AC1626">
        <f t="shared" si="207"/>
        <v>1984.4999999999998</v>
      </c>
    </row>
    <row r="1627" spans="1:29">
      <c r="A1627">
        <v>10276</v>
      </c>
      <c r="B1627" t="s">
        <v>211</v>
      </c>
      <c r="C1627">
        <v>33</v>
      </c>
      <c r="D1627">
        <v>54.71</v>
      </c>
      <c r="E1627">
        <v>9</v>
      </c>
      <c r="F1627" s="6">
        <f>IFERROR(VLOOKUP(A1627,Orders!A:B,2,FALSE),"")</f>
        <v>38201</v>
      </c>
      <c r="G1627" s="6">
        <f>IFERROR(VLOOKUP(A1627,Orders!A:C,3,FALSE),"")</f>
        <v>38210</v>
      </c>
      <c r="H1627" s="6">
        <f>IFERROR(VLOOKUP(A1627,Orders!A:D,4,FALSE),"")</f>
        <v>38207</v>
      </c>
      <c r="I1627" t="str">
        <f>IFERROR(VLOOKUP(A1627,Orders!A:E,5,FALSE),"")</f>
        <v>Shipped</v>
      </c>
      <c r="J1627">
        <f>IFERROR(VLOOKUP(A1627,Orders!A:G,7,FALSE),"")</f>
        <v>204</v>
      </c>
      <c r="K1627">
        <f>IFERROR(VLOOKUP(J1627,Customers!A:L,12,FALSE),"")</f>
        <v>1188</v>
      </c>
      <c r="L1627">
        <f>IFERROR(VLOOKUP(J1627,Customers!A:M,13,FALSE),"")</f>
        <v>68700</v>
      </c>
      <c r="M1627" t="str">
        <f>IFERROR(VLOOKUP(J1627,Customers!A:H,8,FALSE),"")</f>
        <v>Brickhaven</v>
      </c>
      <c r="N1627">
        <f>IFERROR(VLOOKUP(K1627,Employees!A:F,6,FALSE),"")</f>
        <v>2</v>
      </c>
      <c r="O1627" t="str">
        <f>IFERROR(VLOOKUP(N1627,Offices!A:B,2,FALSE),"")</f>
        <v>Boston</v>
      </c>
      <c r="P1627" s="6">
        <f>IFERROR(VLOOKUP(J1627,Payments!A:C,3,FALSE),"")</f>
        <v>38212</v>
      </c>
      <c r="Q1627">
        <f>IFERROR(VLOOKUP(J1627,Payments!A:D,4,FALSE),"")</f>
        <v>51152.86</v>
      </c>
      <c r="R1627" t="str">
        <f>IFERROR(VLOOKUP(B1627,Products!A:C,3,FALSE),"")</f>
        <v>Motorcycles</v>
      </c>
      <c r="S1627">
        <f>IFERROR(VLOOKUP(B1627,Products!A:G,7,FALSE),"")</f>
        <v>7689</v>
      </c>
      <c r="T1627">
        <f>IFERROR(VLOOKUP(B1627,Products!A:I,9,FALSE),"")</f>
        <v>62.17</v>
      </c>
      <c r="U1627">
        <f t="shared" si="200"/>
        <v>3</v>
      </c>
      <c r="V1627" t="str">
        <f t="shared" si="201"/>
        <v>Yes</v>
      </c>
      <c r="W1627">
        <f t="shared" si="202"/>
        <v>2004</v>
      </c>
      <c r="X1627">
        <f t="shared" si="203"/>
        <v>8</v>
      </c>
      <c r="Y1627">
        <f>IFERROR(VLOOKUP(B1627,Products!A:I,8,FALSE),"")</f>
        <v>32.950000000000003</v>
      </c>
      <c r="Z1627">
        <f t="shared" si="204"/>
        <v>1805.43</v>
      </c>
      <c r="AA1627">
        <f t="shared" si="205"/>
        <v>66.039453717754157</v>
      </c>
      <c r="AB1627">
        <f t="shared" si="206"/>
        <v>0</v>
      </c>
      <c r="AC1627">
        <f t="shared" si="207"/>
        <v>718.07999999999993</v>
      </c>
    </row>
    <row r="1628" spans="1:29">
      <c r="A1628">
        <v>10276</v>
      </c>
      <c r="B1628" t="s">
        <v>212</v>
      </c>
      <c r="C1628">
        <v>48</v>
      </c>
      <c r="D1628">
        <v>120.53</v>
      </c>
      <c r="E1628">
        <v>8</v>
      </c>
      <c r="F1628" s="6">
        <f>IFERROR(VLOOKUP(A1628,Orders!A:B,2,FALSE),"")</f>
        <v>38201</v>
      </c>
      <c r="G1628" s="6">
        <f>IFERROR(VLOOKUP(A1628,Orders!A:C,3,FALSE),"")</f>
        <v>38210</v>
      </c>
      <c r="H1628" s="6">
        <f>IFERROR(VLOOKUP(A1628,Orders!A:D,4,FALSE),"")</f>
        <v>38207</v>
      </c>
      <c r="I1628" t="str">
        <f>IFERROR(VLOOKUP(A1628,Orders!A:E,5,FALSE),"")</f>
        <v>Shipped</v>
      </c>
      <c r="J1628">
        <f>IFERROR(VLOOKUP(A1628,Orders!A:G,7,FALSE),"")</f>
        <v>204</v>
      </c>
      <c r="K1628">
        <f>IFERROR(VLOOKUP(J1628,Customers!A:L,12,FALSE),"")</f>
        <v>1188</v>
      </c>
      <c r="L1628">
        <f>IFERROR(VLOOKUP(J1628,Customers!A:M,13,FALSE),"")</f>
        <v>68700</v>
      </c>
      <c r="M1628" t="str">
        <f>IFERROR(VLOOKUP(J1628,Customers!A:H,8,FALSE),"")</f>
        <v>Brickhaven</v>
      </c>
      <c r="N1628">
        <f>IFERROR(VLOOKUP(K1628,Employees!A:F,6,FALSE),"")</f>
        <v>2</v>
      </c>
      <c r="O1628" t="str">
        <f>IFERROR(VLOOKUP(N1628,Offices!A:B,2,FALSE),"")</f>
        <v>Boston</v>
      </c>
      <c r="P1628" s="6">
        <f>IFERROR(VLOOKUP(J1628,Payments!A:C,3,FALSE),"")</f>
        <v>38212</v>
      </c>
      <c r="Q1628">
        <f>IFERROR(VLOOKUP(J1628,Payments!A:D,4,FALSE),"")</f>
        <v>51152.86</v>
      </c>
      <c r="R1628" t="str">
        <f>IFERROR(VLOOKUP(B1628,Products!A:C,3,FALSE),"")</f>
        <v>Classic Cars</v>
      </c>
      <c r="S1628">
        <f>IFERROR(VLOOKUP(B1628,Products!A:G,7,FALSE),"")</f>
        <v>1249</v>
      </c>
      <c r="T1628">
        <f>IFERROR(VLOOKUP(B1628,Products!A:I,9,FALSE),"")</f>
        <v>148.80000000000001</v>
      </c>
      <c r="U1628">
        <f t="shared" si="200"/>
        <v>3</v>
      </c>
      <c r="V1628" t="str">
        <f t="shared" si="201"/>
        <v>Yes</v>
      </c>
      <c r="W1628">
        <f t="shared" si="202"/>
        <v>2004</v>
      </c>
      <c r="X1628">
        <f t="shared" si="203"/>
        <v>8</v>
      </c>
      <c r="Y1628">
        <f>IFERROR(VLOOKUP(B1628,Products!A:I,8,FALSE),"")</f>
        <v>69.930000000000007</v>
      </c>
      <c r="Z1628">
        <f t="shared" si="204"/>
        <v>5785.4400000000005</v>
      </c>
      <c r="AA1628">
        <f t="shared" si="205"/>
        <v>72.358072358072349</v>
      </c>
      <c r="AB1628">
        <f t="shared" si="206"/>
        <v>1</v>
      </c>
      <c r="AC1628">
        <f t="shared" si="207"/>
        <v>2428.7999999999997</v>
      </c>
    </row>
    <row r="1629" spans="1:29">
      <c r="A1629">
        <v>10276</v>
      </c>
      <c r="B1629" t="s">
        <v>213</v>
      </c>
      <c r="C1629">
        <v>46</v>
      </c>
      <c r="D1629">
        <v>61.64</v>
      </c>
      <c r="E1629">
        <v>12</v>
      </c>
      <c r="F1629" s="6">
        <f>IFERROR(VLOOKUP(A1629,Orders!A:B,2,FALSE),"")</f>
        <v>38201</v>
      </c>
      <c r="G1629" s="6">
        <f>IFERROR(VLOOKUP(A1629,Orders!A:C,3,FALSE),"")</f>
        <v>38210</v>
      </c>
      <c r="H1629" s="6">
        <f>IFERROR(VLOOKUP(A1629,Orders!A:D,4,FALSE),"")</f>
        <v>38207</v>
      </c>
      <c r="I1629" t="str">
        <f>IFERROR(VLOOKUP(A1629,Orders!A:E,5,FALSE),"")</f>
        <v>Shipped</v>
      </c>
      <c r="J1629">
        <f>IFERROR(VLOOKUP(A1629,Orders!A:G,7,FALSE),"")</f>
        <v>204</v>
      </c>
      <c r="K1629">
        <f>IFERROR(VLOOKUP(J1629,Customers!A:L,12,FALSE),"")</f>
        <v>1188</v>
      </c>
      <c r="L1629">
        <f>IFERROR(VLOOKUP(J1629,Customers!A:M,13,FALSE),"")</f>
        <v>68700</v>
      </c>
      <c r="M1629" t="str">
        <f>IFERROR(VLOOKUP(J1629,Customers!A:H,8,FALSE),"")</f>
        <v>Brickhaven</v>
      </c>
      <c r="N1629">
        <f>IFERROR(VLOOKUP(K1629,Employees!A:F,6,FALSE),"")</f>
        <v>2</v>
      </c>
      <c r="O1629" t="str">
        <f>IFERROR(VLOOKUP(N1629,Offices!A:B,2,FALSE),"")</f>
        <v>Boston</v>
      </c>
      <c r="P1629" s="6">
        <f>IFERROR(VLOOKUP(J1629,Payments!A:C,3,FALSE),"")</f>
        <v>38212</v>
      </c>
      <c r="Q1629">
        <f>IFERROR(VLOOKUP(J1629,Payments!A:D,4,FALSE),"")</f>
        <v>51152.86</v>
      </c>
      <c r="R1629" t="str">
        <f>IFERROR(VLOOKUP(B1629,Products!A:C,3,FALSE),"")</f>
        <v>Motorcycles</v>
      </c>
      <c r="S1629">
        <f>IFERROR(VLOOKUP(B1629,Products!A:G,7,FALSE),"")</f>
        <v>6840</v>
      </c>
      <c r="T1629">
        <f>IFERROR(VLOOKUP(B1629,Products!A:I,9,FALSE),"")</f>
        <v>69.260000000000005</v>
      </c>
      <c r="U1629">
        <f t="shared" si="200"/>
        <v>3</v>
      </c>
      <c r="V1629" t="str">
        <f t="shared" si="201"/>
        <v>Yes</v>
      </c>
      <c r="W1629">
        <f t="shared" si="202"/>
        <v>2004</v>
      </c>
      <c r="X1629">
        <f t="shared" si="203"/>
        <v>8</v>
      </c>
      <c r="Y1629">
        <f>IFERROR(VLOOKUP(B1629,Products!A:I,8,FALSE),"")</f>
        <v>47.1</v>
      </c>
      <c r="Z1629">
        <f t="shared" si="204"/>
        <v>2835.44</v>
      </c>
      <c r="AA1629">
        <f t="shared" si="205"/>
        <v>30.87048832271762</v>
      </c>
      <c r="AB1629">
        <f t="shared" si="206"/>
        <v>0</v>
      </c>
      <c r="AC1629">
        <f t="shared" si="207"/>
        <v>668.83999999999992</v>
      </c>
    </row>
    <row r="1630" spans="1:29">
      <c r="A1630">
        <v>10276</v>
      </c>
      <c r="B1630" t="s">
        <v>214</v>
      </c>
      <c r="C1630">
        <v>20</v>
      </c>
      <c r="D1630">
        <v>58.17</v>
      </c>
      <c r="E1630">
        <v>2</v>
      </c>
      <c r="F1630" s="6">
        <f>IFERROR(VLOOKUP(A1630,Orders!A:B,2,FALSE),"")</f>
        <v>38201</v>
      </c>
      <c r="G1630" s="6">
        <f>IFERROR(VLOOKUP(A1630,Orders!A:C,3,FALSE),"")</f>
        <v>38210</v>
      </c>
      <c r="H1630" s="6">
        <f>IFERROR(VLOOKUP(A1630,Orders!A:D,4,FALSE),"")</f>
        <v>38207</v>
      </c>
      <c r="I1630" t="str">
        <f>IFERROR(VLOOKUP(A1630,Orders!A:E,5,FALSE),"")</f>
        <v>Shipped</v>
      </c>
      <c r="J1630">
        <f>IFERROR(VLOOKUP(A1630,Orders!A:G,7,FALSE),"")</f>
        <v>204</v>
      </c>
      <c r="K1630">
        <f>IFERROR(VLOOKUP(J1630,Customers!A:L,12,FALSE),"")</f>
        <v>1188</v>
      </c>
      <c r="L1630">
        <f>IFERROR(VLOOKUP(J1630,Customers!A:M,13,FALSE),"")</f>
        <v>68700</v>
      </c>
      <c r="M1630" t="str">
        <f>IFERROR(VLOOKUP(J1630,Customers!A:H,8,FALSE),"")</f>
        <v>Brickhaven</v>
      </c>
      <c r="N1630">
        <f>IFERROR(VLOOKUP(K1630,Employees!A:F,6,FALSE),"")</f>
        <v>2</v>
      </c>
      <c r="O1630" t="str">
        <f>IFERROR(VLOOKUP(N1630,Offices!A:B,2,FALSE),"")</f>
        <v>Boston</v>
      </c>
      <c r="P1630" s="6">
        <f>IFERROR(VLOOKUP(J1630,Payments!A:C,3,FALSE),"")</f>
        <v>38212</v>
      </c>
      <c r="Q1630">
        <f>IFERROR(VLOOKUP(J1630,Payments!A:D,4,FALSE),"")</f>
        <v>51152.86</v>
      </c>
      <c r="R1630" t="str">
        <f>IFERROR(VLOOKUP(B1630,Products!A:C,3,FALSE),"")</f>
        <v>Classic Cars</v>
      </c>
      <c r="S1630">
        <f>IFERROR(VLOOKUP(B1630,Products!A:G,7,FALSE),"")</f>
        <v>7995</v>
      </c>
      <c r="T1630">
        <f>IFERROR(VLOOKUP(B1630,Products!A:I,9,FALSE),"")</f>
        <v>61.23</v>
      </c>
      <c r="U1630">
        <f t="shared" si="200"/>
        <v>3</v>
      </c>
      <c r="V1630" t="str">
        <f t="shared" si="201"/>
        <v>Yes</v>
      </c>
      <c r="W1630">
        <f t="shared" si="202"/>
        <v>2004</v>
      </c>
      <c r="X1630">
        <f t="shared" si="203"/>
        <v>8</v>
      </c>
      <c r="Y1630">
        <f>IFERROR(VLOOKUP(B1630,Products!A:I,8,FALSE),"")</f>
        <v>38.58</v>
      </c>
      <c r="Z1630">
        <f t="shared" si="204"/>
        <v>1163.4000000000001</v>
      </c>
      <c r="AA1630">
        <f t="shared" si="205"/>
        <v>50.777604976671867</v>
      </c>
      <c r="AB1630">
        <f t="shared" si="206"/>
        <v>0</v>
      </c>
      <c r="AC1630">
        <f t="shared" si="207"/>
        <v>391.80000000000007</v>
      </c>
    </row>
    <row r="1631" spans="1:29">
      <c r="A1631">
        <v>10276</v>
      </c>
      <c r="B1631" t="s">
        <v>216</v>
      </c>
      <c r="C1631">
        <v>48</v>
      </c>
      <c r="D1631">
        <v>67.099999999999994</v>
      </c>
      <c r="E1631">
        <v>7</v>
      </c>
      <c r="F1631" s="6">
        <f>IFERROR(VLOOKUP(A1631,Orders!A:B,2,FALSE),"")</f>
        <v>38201</v>
      </c>
      <c r="G1631" s="6">
        <f>IFERROR(VLOOKUP(A1631,Orders!A:C,3,FALSE),"")</f>
        <v>38210</v>
      </c>
      <c r="H1631" s="6">
        <f>IFERROR(VLOOKUP(A1631,Orders!A:D,4,FALSE),"")</f>
        <v>38207</v>
      </c>
      <c r="I1631" t="str">
        <f>IFERROR(VLOOKUP(A1631,Orders!A:E,5,FALSE),"")</f>
        <v>Shipped</v>
      </c>
      <c r="J1631">
        <f>IFERROR(VLOOKUP(A1631,Orders!A:G,7,FALSE),"")</f>
        <v>204</v>
      </c>
      <c r="K1631">
        <f>IFERROR(VLOOKUP(J1631,Customers!A:L,12,FALSE),"")</f>
        <v>1188</v>
      </c>
      <c r="L1631">
        <f>IFERROR(VLOOKUP(J1631,Customers!A:M,13,FALSE),"")</f>
        <v>68700</v>
      </c>
      <c r="M1631" t="str">
        <f>IFERROR(VLOOKUP(J1631,Customers!A:H,8,FALSE),"")</f>
        <v>Brickhaven</v>
      </c>
      <c r="N1631">
        <f>IFERROR(VLOOKUP(K1631,Employees!A:F,6,FALSE),"")</f>
        <v>2</v>
      </c>
      <c r="O1631" t="str">
        <f>IFERROR(VLOOKUP(N1631,Offices!A:B,2,FALSE),"")</f>
        <v>Boston</v>
      </c>
      <c r="P1631" s="6">
        <f>IFERROR(VLOOKUP(J1631,Payments!A:C,3,FALSE),"")</f>
        <v>38212</v>
      </c>
      <c r="Q1631">
        <f>IFERROR(VLOOKUP(J1631,Payments!A:D,4,FALSE),"")</f>
        <v>51152.86</v>
      </c>
      <c r="R1631" t="str">
        <f>IFERROR(VLOOKUP(B1631,Products!A:C,3,FALSE),"")</f>
        <v>Classic Cars</v>
      </c>
      <c r="S1631">
        <f>IFERROR(VLOOKUP(B1631,Products!A:G,7,FALSE),"")</f>
        <v>7869</v>
      </c>
      <c r="T1631">
        <f>IFERROR(VLOOKUP(B1631,Products!A:I,9,FALSE),"")</f>
        <v>80.84</v>
      </c>
      <c r="U1631">
        <f t="shared" si="200"/>
        <v>3</v>
      </c>
      <c r="V1631" t="str">
        <f t="shared" si="201"/>
        <v>Yes</v>
      </c>
      <c r="W1631">
        <f t="shared" si="202"/>
        <v>2004</v>
      </c>
      <c r="X1631">
        <f t="shared" si="203"/>
        <v>8</v>
      </c>
      <c r="Y1631">
        <f>IFERROR(VLOOKUP(B1631,Products!A:I,8,FALSE),"")</f>
        <v>32.33</v>
      </c>
      <c r="Z1631">
        <f t="shared" si="204"/>
        <v>3220.7999999999997</v>
      </c>
      <c r="AA1631">
        <f t="shared" si="205"/>
        <v>107.54716981132076</v>
      </c>
      <c r="AB1631">
        <f t="shared" si="206"/>
        <v>1</v>
      </c>
      <c r="AC1631">
        <f t="shared" si="207"/>
        <v>1668.9599999999998</v>
      </c>
    </row>
    <row r="1632" spans="1:29">
      <c r="A1632">
        <v>10276</v>
      </c>
      <c r="B1632" t="s">
        <v>217</v>
      </c>
      <c r="C1632">
        <v>27</v>
      </c>
      <c r="D1632">
        <v>35.4</v>
      </c>
      <c r="E1632">
        <v>10</v>
      </c>
      <c r="F1632" s="6">
        <f>IFERROR(VLOOKUP(A1632,Orders!A:B,2,FALSE),"")</f>
        <v>38201</v>
      </c>
      <c r="G1632" s="6">
        <f>IFERROR(VLOOKUP(A1632,Orders!A:C,3,FALSE),"")</f>
        <v>38210</v>
      </c>
      <c r="H1632" s="6">
        <f>IFERROR(VLOOKUP(A1632,Orders!A:D,4,FALSE),"")</f>
        <v>38207</v>
      </c>
      <c r="I1632" t="str">
        <f>IFERROR(VLOOKUP(A1632,Orders!A:E,5,FALSE),"")</f>
        <v>Shipped</v>
      </c>
      <c r="J1632">
        <f>IFERROR(VLOOKUP(A1632,Orders!A:G,7,FALSE),"")</f>
        <v>204</v>
      </c>
      <c r="K1632">
        <f>IFERROR(VLOOKUP(J1632,Customers!A:L,12,FALSE),"")</f>
        <v>1188</v>
      </c>
      <c r="L1632">
        <f>IFERROR(VLOOKUP(J1632,Customers!A:M,13,FALSE),"")</f>
        <v>68700</v>
      </c>
      <c r="M1632" t="str">
        <f>IFERROR(VLOOKUP(J1632,Customers!A:H,8,FALSE),"")</f>
        <v>Brickhaven</v>
      </c>
      <c r="N1632">
        <f>IFERROR(VLOOKUP(K1632,Employees!A:F,6,FALSE),"")</f>
        <v>2</v>
      </c>
      <c r="O1632" t="str">
        <f>IFERROR(VLOOKUP(N1632,Offices!A:B,2,FALSE),"")</f>
        <v>Boston</v>
      </c>
      <c r="P1632" s="6">
        <f>IFERROR(VLOOKUP(J1632,Payments!A:C,3,FALSE),"")</f>
        <v>38212</v>
      </c>
      <c r="Q1632">
        <f>IFERROR(VLOOKUP(J1632,Payments!A:D,4,FALSE),"")</f>
        <v>51152.86</v>
      </c>
      <c r="R1632" t="str">
        <f>IFERROR(VLOOKUP(B1632,Products!A:C,3,FALSE),"")</f>
        <v>Motorcycles</v>
      </c>
      <c r="S1632">
        <f>IFERROR(VLOOKUP(B1632,Products!A:G,7,FALSE),"")</f>
        <v>9241</v>
      </c>
      <c r="T1632">
        <f>IFERROR(VLOOKUP(B1632,Products!A:I,9,FALSE),"")</f>
        <v>40.229999999999997</v>
      </c>
      <c r="U1632">
        <f t="shared" si="200"/>
        <v>3</v>
      </c>
      <c r="V1632" t="str">
        <f t="shared" si="201"/>
        <v>Yes</v>
      </c>
      <c r="W1632">
        <f t="shared" si="202"/>
        <v>2004</v>
      </c>
      <c r="X1632">
        <f t="shared" si="203"/>
        <v>8</v>
      </c>
      <c r="Y1632">
        <f>IFERROR(VLOOKUP(B1632,Products!A:I,8,FALSE),"")</f>
        <v>24.14</v>
      </c>
      <c r="Z1632">
        <f t="shared" si="204"/>
        <v>955.8</v>
      </c>
      <c r="AA1632">
        <f t="shared" si="205"/>
        <v>46.644573322286654</v>
      </c>
      <c r="AB1632">
        <f t="shared" si="206"/>
        <v>0</v>
      </c>
      <c r="AC1632">
        <f t="shared" si="207"/>
        <v>304.01999999999992</v>
      </c>
    </row>
    <row r="1633" spans="1:29">
      <c r="A1633">
        <v>10276</v>
      </c>
      <c r="B1633" t="s">
        <v>218</v>
      </c>
      <c r="C1633">
        <v>38</v>
      </c>
      <c r="D1633">
        <v>94.91</v>
      </c>
      <c r="E1633">
        <v>13</v>
      </c>
      <c r="F1633" s="6">
        <f>IFERROR(VLOOKUP(A1633,Orders!A:B,2,FALSE),"")</f>
        <v>38201</v>
      </c>
      <c r="G1633" s="6">
        <f>IFERROR(VLOOKUP(A1633,Orders!A:C,3,FALSE),"")</f>
        <v>38210</v>
      </c>
      <c r="H1633" s="6">
        <f>IFERROR(VLOOKUP(A1633,Orders!A:D,4,FALSE),"")</f>
        <v>38207</v>
      </c>
      <c r="I1633" t="str">
        <f>IFERROR(VLOOKUP(A1633,Orders!A:E,5,FALSE),"")</f>
        <v>Shipped</v>
      </c>
      <c r="J1633">
        <f>IFERROR(VLOOKUP(A1633,Orders!A:G,7,FALSE),"")</f>
        <v>204</v>
      </c>
      <c r="K1633">
        <f>IFERROR(VLOOKUP(J1633,Customers!A:L,12,FALSE),"")</f>
        <v>1188</v>
      </c>
      <c r="L1633">
        <f>IFERROR(VLOOKUP(J1633,Customers!A:M,13,FALSE),"")</f>
        <v>68700</v>
      </c>
      <c r="M1633" t="str">
        <f>IFERROR(VLOOKUP(J1633,Customers!A:H,8,FALSE),"")</f>
        <v>Brickhaven</v>
      </c>
      <c r="N1633">
        <f>IFERROR(VLOOKUP(K1633,Employees!A:F,6,FALSE),"")</f>
        <v>2</v>
      </c>
      <c r="O1633" t="str">
        <f>IFERROR(VLOOKUP(N1633,Offices!A:B,2,FALSE),"")</f>
        <v>Boston</v>
      </c>
      <c r="P1633" s="6">
        <f>IFERROR(VLOOKUP(J1633,Payments!A:C,3,FALSE),"")</f>
        <v>38212</v>
      </c>
      <c r="Q1633">
        <f>IFERROR(VLOOKUP(J1633,Payments!A:D,4,FALSE),"")</f>
        <v>51152.86</v>
      </c>
      <c r="R1633" t="str">
        <f>IFERROR(VLOOKUP(B1633,Products!A:C,3,FALSE),"")</f>
        <v>Motorcycles</v>
      </c>
      <c r="S1633">
        <f>IFERROR(VLOOKUP(B1633,Products!A:G,7,FALSE),"")</f>
        <v>3341</v>
      </c>
      <c r="T1633">
        <f>IFERROR(VLOOKUP(B1633,Products!A:I,9,FALSE),"")</f>
        <v>102.05</v>
      </c>
      <c r="U1633">
        <f t="shared" si="200"/>
        <v>3</v>
      </c>
      <c r="V1633" t="str">
        <f t="shared" si="201"/>
        <v>Yes</v>
      </c>
      <c r="W1633">
        <f t="shared" si="202"/>
        <v>2004</v>
      </c>
      <c r="X1633">
        <f t="shared" si="203"/>
        <v>8</v>
      </c>
      <c r="Y1633">
        <f>IFERROR(VLOOKUP(B1633,Products!A:I,8,FALSE),"")</f>
        <v>56.13</v>
      </c>
      <c r="Z1633">
        <f t="shared" si="204"/>
        <v>3606.58</v>
      </c>
      <c r="AA1633">
        <f t="shared" si="205"/>
        <v>69.089613397470146</v>
      </c>
      <c r="AB1633">
        <f t="shared" si="206"/>
        <v>1</v>
      </c>
      <c r="AC1633">
        <f t="shared" si="207"/>
        <v>1473.6399999999999</v>
      </c>
    </row>
    <row r="1634" spans="1:29">
      <c r="A1634">
        <v>10276</v>
      </c>
      <c r="B1634" t="s">
        <v>219</v>
      </c>
      <c r="C1634">
        <v>21</v>
      </c>
      <c r="D1634">
        <v>67.53</v>
      </c>
      <c r="E1634">
        <v>11</v>
      </c>
      <c r="F1634" s="6">
        <f>IFERROR(VLOOKUP(A1634,Orders!A:B,2,FALSE),"")</f>
        <v>38201</v>
      </c>
      <c r="G1634" s="6">
        <f>IFERROR(VLOOKUP(A1634,Orders!A:C,3,FALSE),"")</f>
        <v>38210</v>
      </c>
      <c r="H1634" s="6">
        <f>IFERROR(VLOOKUP(A1634,Orders!A:D,4,FALSE),"")</f>
        <v>38207</v>
      </c>
      <c r="I1634" t="str">
        <f>IFERROR(VLOOKUP(A1634,Orders!A:E,5,FALSE),"")</f>
        <v>Shipped</v>
      </c>
      <c r="J1634">
        <f>IFERROR(VLOOKUP(A1634,Orders!A:G,7,FALSE),"")</f>
        <v>204</v>
      </c>
      <c r="K1634">
        <f>IFERROR(VLOOKUP(J1634,Customers!A:L,12,FALSE),"")</f>
        <v>1188</v>
      </c>
      <c r="L1634">
        <f>IFERROR(VLOOKUP(J1634,Customers!A:M,13,FALSE),"")</f>
        <v>68700</v>
      </c>
      <c r="M1634" t="str">
        <f>IFERROR(VLOOKUP(J1634,Customers!A:H,8,FALSE),"")</f>
        <v>Brickhaven</v>
      </c>
      <c r="N1634">
        <f>IFERROR(VLOOKUP(K1634,Employees!A:F,6,FALSE),"")</f>
        <v>2</v>
      </c>
      <c r="O1634" t="str">
        <f>IFERROR(VLOOKUP(N1634,Offices!A:B,2,FALSE),"")</f>
        <v>Boston</v>
      </c>
      <c r="P1634" s="6">
        <f>IFERROR(VLOOKUP(J1634,Payments!A:C,3,FALSE),"")</f>
        <v>38212</v>
      </c>
      <c r="Q1634">
        <f>IFERROR(VLOOKUP(J1634,Payments!A:D,4,FALSE),"")</f>
        <v>51152.86</v>
      </c>
      <c r="R1634" t="str">
        <f>IFERROR(VLOOKUP(B1634,Products!A:C,3,FALSE),"")</f>
        <v>Motorcycles</v>
      </c>
      <c r="S1634">
        <f>IFERROR(VLOOKUP(B1634,Products!A:G,7,FALSE),"")</f>
        <v>600</v>
      </c>
      <c r="T1634">
        <f>IFERROR(VLOOKUP(B1634,Products!A:I,9,FALSE),"")</f>
        <v>81.36</v>
      </c>
      <c r="U1634">
        <f t="shared" si="200"/>
        <v>3</v>
      </c>
      <c r="V1634" t="str">
        <f t="shared" si="201"/>
        <v>Yes</v>
      </c>
      <c r="W1634">
        <f t="shared" si="202"/>
        <v>2004</v>
      </c>
      <c r="X1634">
        <f t="shared" si="203"/>
        <v>8</v>
      </c>
      <c r="Y1634">
        <f>IFERROR(VLOOKUP(B1634,Products!A:I,8,FALSE),"")</f>
        <v>34.17</v>
      </c>
      <c r="Z1634">
        <f t="shared" si="204"/>
        <v>1418.13</v>
      </c>
      <c r="AA1634">
        <f t="shared" si="205"/>
        <v>97.629499561018434</v>
      </c>
      <c r="AB1634">
        <f t="shared" si="206"/>
        <v>1</v>
      </c>
      <c r="AC1634">
        <f t="shared" si="207"/>
        <v>700.56</v>
      </c>
    </row>
    <row r="1635" spans="1:29">
      <c r="A1635">
        <v>10277</v>
      </c>
      <c r="B1635" t="s">
        <v>207</v>
      </c>
      <c r="C1635">
        <v>28</v>
      </c>
      <c r="D1635">
        <v>93.28</v>
      </c>
      <c r="E1635">
        <v>1</v>
      </c>
      <c r="F1635" s="6">
        <f>IFERROR(VLOOKUP(A1635,Orders!A:B,2,FALSE),"")</f>
        <v>38203</v>
      </c>
      <c r="G1635" s="6">
        <f>IFERROR(VLOOKUP(A1635,Orders!A:C,3,FALSE),"")</f>
        <v>38211</v>
      </c>
      <c r="H1635" s="6">
        <f>IFERROR(VLOOKUP(A1635,Orders!A:D,4,FALSE),"")</f>
        <v>38204</v>
      </c>
      <c r="I1635" t="str">
        <f>IFERROR(VLOOKUP(A1635,Orders!A:E,5,FALSE),"")</f>
        <v>Shipped</v>
      </c>
      <c r="J1635">
        <f>IFERROR(VLOOKUP(A1635,Orders!A:G,7,FALSE),"")</f>
        <v>148</v>
      </c>
      <c r="K1635">
        <f>IFERROR(VLOOKUP(J1635,Customers!A:L,12,FALSE),"")</f>
        <v>1621</v>
      </c>
      <c r="L1635">
        <f>IFERROR(VLOOKUP(J1635,Customers!A:M,13,FALSE),"")</f>
        <v>103800</v>
      </c>
      <c r="M1635" t="str">
        <f>IFERROR(VLOOKUP(J1635,Customers!A:H,8,FALSE),"")</f>
        <v>Singapore</v>
      </c>
      <c r="N1635">
        <f>IFERROR(VLOOKUP(K1635,Employees!A:F,6,FALSE),"")</f>
        <v>5</v>
      </c>
      <c r="O1635" t="str">
        <f>IFERROR(VLOOKUP(N1635,Offices!A:B,2,FALSE),"")</f>
        <v>Tokyo</v>
      </c>
      <c r="P1635" s="6">
        <f>IFERROR(VLOOKUP(J1635,Payments!A:C,3,FALSE),"")</f>
        <v>37733</v>
      </c>
      <c r="Q1635">
        <f>IFERROR(VLOOKUP(J1635,Payments!A:D,4,FALSE),"")</f>
        <v>44380.15</v>
      </c>
      <c r="R1635" t="str">
        <f>IFERROR(VLOOKUP(B1635,Products!A:C,3,FALSE),"")</f>
        <v>Classic Cars</v>
      </c>
      <c r="S1635">
        <f>IFERROR(VLOOKUP(B1635,Products!A:G,7,FALSE),"")</f>
        <v>7323</v>
      </c>
      <c r="T1635">
        <f>IFERROR(VLOOKUP(B1635,Products!A:I,9,FALSE),"")</f>
        <v>115.16</v>
      </c>
      <c r="U1635">
        <f t="shared" si="200"/>
        <v>7</v>
      </c>
      <c r="V1635" t="str">
        <f t="shared" si="201"/>
        <v>No</v>
      </c>
      <c r="W1635">
        <f t="shared" si="202"/>
        <v>2004</v>
      </c>
      <c r="X1635">
        <f t="shared" si="203"/>
        <v>8</v>
      </c>
      <c r="Y1635">
        <f>IFERROR(VLOOKUP(B1635,Products!A:I,8,FALSE),"")</f>
        <v>58.73</v>
      </c>
      <c r="Z1635">
        <f t="shared" si="204"/>
        <v>2611.84</v>
      </c>
      <c r="AA1635">
        <f t="shared" si="205"/>
        <v>58.828537374425352</v>
      </c>
      <c r="AB1635">
        <f t="shared" si="206"/>
        <v>0</v>
      </c>
      <c r="AC1635">
        <f t="shared" si="207"/>
        <v>967.40000000000009</v>
      </c>
    </row>
    <row r="1636" spans="1:29">
      <c r="A1636">
        <v>10278</v>
      </c>
      <c r="B1636" t="s">
        <v>220</v>
      </c>
      <c r="C1636">
        <v>34</v>
      </c>
      <c r="D1636">
        <v>114.65</v>
      </c>
      <c r="E1636">
        <v>6</v>
      </c>
      <c r="F1636" s="6">
        <f>IFERROR(VLOOKUP(A1636,Orders!A:B,2,FALSE),"")</f>
        <v>38205</v>
      </c>
      <c r="G1636" s="6">
        <f>IFERROR(VLOOKUP(A1636,Orders!A:C,3,FALSE),"")</f>
        <v>38215</v>
      </c>
      <c r="H1636" s="6">
        <f>IFERROR(VLOOKUP(A1636,Orders!A:D,4,FALSE),"")</f>
        <v>38208</v>
      </c>
      <c r="I1636" t="str">
        <f>IFERROR(VLOOKUP(A1636,Orders!A:E,5,FALSE),"")</f>
        <v>Shipped</v>
      </c>
      <c r="J1636">
        <f>IFERROR(VLOOKUP(A1636,Orders!A:G,7,FALSE),"")</f>
        <v>112</v>
      </c>
      <c r="K1636">
        <f>IFERROR(VLOOKUP(J1636,Customers!A:L,12,FALSE),"")</f>
        <v>1166</v>
      </c>
      <c r="L1636">
        <f>IFERROR(VLOOKUP(J1636,Customers!A:M,13,FALSE),"")</f>
        <v>71800</v>
      </c>
      <c r="M1636" t="str">
        <f>IFERROR(VLOOKUP(J1636,Customers!A:H,8,FALSE),"")</f>
        <v>Las Vegas</v>
      </c>
      <c r="N1636">
        <f>IFERROR(VLOOKUP(K1636,Employees!A:F,6,FALSE),"")</f>
        <v>1</v>
      </c>
      <c r="O1636" t="str">
        <f>IFERROR(VLOOKUP(N1636,Offices!A:B,2,FALSE),"")</f>
        <v>San Francisco</v>
      </c>
      <c r="P1636" s="6">
        <f>IFERROR(VLOOKUP(J1636,Payments!A:C,3,FALSE),"")</f>
        <v>38338</v>
      </c>
      <c r="Q1636">
        <f>IFERROR(VLOOKUP(J1636,Payments!A:D,4,FALSE),"")</f>
        <v>14191.12</v>
      </c>
      <c r="R1636" t="str">
        <f>IFERROR(VLOOKUP(B1636,Products!A:C,3,FALSE),"")</f>
        <v>Classic Cars</v>
      </c>
      <c r="S1636">
        <f>IFERROR(VLOOKUP(B1636,Products!A:G,7,FALSE),"")</f>
        <v>3975</v>
      </c>
      <c r="T1636">
        <f>IFERROR(VLOOKUP(B1636,Products!A:I,9,FALSE),"")</f>
        <v>141.54</v>
      </c>
      <c r="U1636">
        <f t="shared" si="200"/>
        <v>7</v>
      </c>
      <c r="V1636" t="str">
        <f t="shared" si="201"/>
        <v>No</v>
      </c>
      <c r="W1636">
        <f t="shared" si="202"/>
        <v>2004</v>
      </c>
      <c r="X1636">
        <f t="shared" si="203"/>
        <v>8</v>
      </c>
      <c r="Y1636">
        <f>IFERROR(VLOOKUP(B1636,Products!A:I,8,FALSE),"")</f>
        <v>83.51</v>
      </c>
      <c r="Z1636">
        <f t="shared" si="204"/>
        <v>3898.1000000000004</v>
      </c>
      <c r="AA1636">
        <f t="shared" si="205"/>
        <v>37.288947431445337</v>
      </c>
      <c r="AB1636">
        <f t="shared" si="206"/>
        <v>0</v>
      </c>
      <c r="AC1636">
        <f t="shared" si="207"/>
        <v>1058.76</v>
      </c>
    </row>
    <row r="1637" spans="1:29">
      <c r="A1637">
        <v>10278</v>
      </c>
      <c r="B1637" t="s">
        <v>225</v>
      </c>
      <c r="C1637">
        <v>23</v>
      </c>
      <c r="D1637">
        <v>107.02</v>
      </c>
      <c r="E1637">
        <v>2</v>
      </c>
      <c r="F1637" s="6">
        <f>IFERROR(VLOOKUP(A1637,Orders!A:B,2,FALSE),"")</f>
        <v>38205</v>
      </c>
      <c r="G1637" s="6">
        <f>IFERROR(VLOOKUP(A1637,Orders!A:C,3,FALSE),"")</f>
        <v>38215</v>
      </c>
      <c r="H1637" s="6">
        <f>IFERROR(VLOOKUP(A1637,Orders!A:D,4,FALSE),"")</f>
        <v>38208</v>
      </c>
      <c r="I1637" t="str">
        <f>IFERROR(VLOOKUP(A1637,Orders!A:E,5,FALSE),"")</f>
        <v>Shipped</v>
      </c>
      <c r="J1637">
        <f>IFERROR(VLOOKUP(A1637,Orders!A:G,7,FALSE),"")</f>
        <v>112</v>
      </c>
      <c r="K1637">
        <f>IFERROR(VLOOKUP(J1637,Customers!A:L,12,FALSE),"")</f>
        <v>1166</v>
      </c>
      <c r="L1637">
        <f>IFERROR(VLOOKUP(J1637,Customers!A:M,13,FALSE),"")</f>
        <v>71800</v>
      </c>
      <c r="M1637" t="str">
        <f>IFERROR(VLOOKUP(J1637,Customers!A:H,8,FALSE),"")</f>
        <v>Las Vegas</v>
      </c>
      <c r="N1637">
        <f>IFERROR(VLOOKUP(K1637,Employees!A:F,6,FALSE),"")</f>
        <v>1</v>
      </c>
      <c r="O1637" t="str">
        <f>IFERROR(VLOOKUP(N1637,Offices!A:B,2,FALSE),"")</f>
        <v>San Francisco</v>
      </c>
      <c r="P1637" s="6">
        <f>IFERROR(VLOOKUP(J1637,Payments!A:C,3,FALSE),"")</f>
        <v>38338</v>
      </c>
      <c r="Q1637">
        <f>IFERROR(VLOOKUP(J1637,Payments!A:D,4,FALSE),"")</f>
        <v>14191.12</v>
      </c>
      <c r="R1637" t="str">
        <f>IFERROR(VLOOKUP(B1637,Products!A:C,3,FALSE),"")</f>
        <v>Classic Cars</v>
      </c>
      <c r="S1637">
        <f>IFERROR(VLOOKUP(B1637,Products!A:G,7,FALSE),"")</f>
        <v>9042</v>
      </c>
      <c r="T1637">
        <f>IFERROR(VLOOKUP(B1637,Products!A:I,9,FALSE),"")</f>
        <v>124.44</v>
      </c>
      <c r="U1637">
        <f t="shared" si="200"/>
        <v>7</v>
      </c>
      <c r="V1637" t="str">
        <f t="shared" si="201"/>
        <v>No</v>
      </c>
      <c r="W1637">
        <f t="shared" si="202"/>
        <v>2004</v>
      </c>
      <c r="X1637">
        <f t="shared" si="203"/>
        <v>8</v>
      </c>
      <c r="Y1637">
        <f>IFERROR(VLOOKUP(B1637,Products!A:I,8,FALSE),"")</f>
        <v>65.959999999999994</v>
      </c>
      <c r="Z1637">
        <f t="shared" si="204"/>
        <v>2461.46</v>
      </c>
      <c r="AA1637">
        <f t="shared" si="205"/>
        <v>62.249848392965447</v>
      </c>
      <c r="AB1637">
        <f t="shared" si="206"/>
        <v>0</v>
      </c>
      <c r="AC1637">
        <f t="shared" si="207"/>
        <v>944.38000000000011</v>
      </c>
    </row>
    <row r="1638" spans="1:29">
      <c r="A1638">
        <v>10278</v>
      </c>
      <c r="B1638" t="s">
        <v>208</v>
      </c>
      <c r="C1638">
        <v>29</v>
      </c>
      <c r="D1638">
        <v>73.150000000000006</v>
      </c>
      <c r="E1638">
        <v>10</v>
      </c>
      <c r="F1638" s="6">
        <f>IFERROR(VLOOKUP(A1638,Orders!A:B,2,FALSE),"")</f>
        <v>38205</v>
      </c>
      <c r="G1638" s="6">
        <f>IFERROR(VLOOKUP(A1638,Orders!A:C,3,FALSE),"")</f>
        <v>38215</v>
      </c>
      <c r="H1638" s="6">
        <f>IFERROR(VLOOKUP(A1638,Orders!A:D,4,FALSE),"")</f>
        <v>38208</v>
      </c>
      <c r="I1638" t="str">
        <f>IFERROR(VLOOKUP(A1638,Orders!A:E,5,FALSE),"")</f>
        <v>Shipped</v>
      </c>
      <c r="J1638">
        <f>IFERROR(VLOOKUP(A1638,Orders!A:G,7,FALSE),"")</f>
        <v>112</v>
      </c>
      <c r="K1638">
        <f>IFERROR(VLOOKUP(J1638,Customers!A:L,12,FALSE),"")</f>
        <v>1166</v>
      </c>
      <c r="L1638">
        <f>IFERROR(VLOOKUP(J1638,Customers!A:M,13,FALSE),"")</f>
        <v>71800</v>
      </c>
      <c r="M1638" t="str">
        <f>IFERROR(VLOOKUP(J1638,Customers!A:H,8,FALSE),"")</f>
        <v>Las Vegas</v>
      </c>
      <c r="N1638">
        <f>IFERROR(VLOOKUP(K1638,Employees!A:F,6,FALSE),"")</f>
        <v>1</v>
      </c>
      <c r="O1638" t="str">
        <f>IFERROR(VLOOKUP(N1638,Offices!A:B,2,FALSE),"")</f>
        <v>San Francisco</v>
      </c>
      <c r="P1638" s="6">
        <f>IFERROR(VLOOKUP(J1638,Payments!A:C,3,FALSE),"")</f>
        <v>38338</v>
      </c>
      <c r="Q1638">
        <f>IFERROR(VLOOKUP(J1638,Payments!A:D,4,FALSE),"")</f>
        <v>14191.12</v>
      </c>
      <c r="R1638" t="str">
        <f>IFERROR(VLOOKUP(B1638,Products!A:C,3,FALSE),"")</f>
        <v>Classic Cars</v>
      </c>
      <c r="S1638">
        <f>IFERROR(VLOOKUP(B1638,Products!A:G,7,FALSE),"")</f>
        <v>8826</v>
      </c>
      <c r="T1638">
        <f>IFERROR(VLOOKUP(B1638,Products!A:I,9,FALSE),"")</f>
        <v>77</v>
      </c>
      <c r="U1638">
        <f t="shared" si="200"/>
        <v>7</v>
      </c>
      <c r="V1638" t="str">
        <f t="shared" si="201"/>
        <v>No</v>
      </c>
      <c r="W1638">
        <f t="shared" si="202"/>
        <v>2004</v>
      </c>
      <c r="X1638">
        <f t="shared" si="203"/>
        <v>8</v>
      </c>
      <c r="Y1638">
        <f>IFERROR(VLOOKUP(B1638,Products!A:I,8,FALSE),"")</f>
        <v>53.9</v>
      </c>
      <c r="Z1638">
        <f t="shared" si="204"/>
        <v>2121.3500000000004</v>
      </c>
      <c r="AA1638">
        <f t="shared" si="205"/>
        <v>35.71428571428573</v>
      </c>
      <c r="AB1638">
        <f t="shared" si="206"/>
        <v>0</v>
      </c>
      <c r="AC1638">
        <f t="shared" si="207"/>
        <v>558.25000000000023</v>
      </c>
    </row>
    <row r="1639" spans="1:29">
      <c r="A1639">
        <v>10278</v>
      </c>
      <c r="B1639" t="s">
        <v>221</v>
      </c>
      <c r="C1639">
        <v>29</v>
      </c>
      <c r="D1639">
        <v>118.07</v>
      </c>
      <c r="E1639">
        <v>5</v>
      </c>
      <c r="F1639" s="6">
        <f>IFERROR(VLOOKUP(A1639,Orders!A:B,2,FALSE),"")</f>
        <v>38205</v>
      </c>
      <c r="G1639" s="6">
        <f>IFERROR(VLOOKUP(A1639,Orders!A:C,3,FALSE),"")</f>
        <v>38215</v>
      </c>
      <c r="H1639" s="6">
        <f>IFERROR(VLOOKUP(A1639,Orders!A:D,4,FALSE),"")</f>
        <v>38208</v>
      </c>
      <c r="I1639" t="str">
        <f>IFERROR(VLOOKUP(A1639,Orders!A:E,5,FALSE),"")</f>
        <v>Shipped</v>
      </c>
      <c r="J1639">
        <f>IFERROR(VLOOKUP(A1639,Orders!A:G,7,FALSE),"")</f>
        <v>112</v>
      </c>
      <c r="K1639">
        <f>IFERROR(VLOOKUP(J1639,Customers!A:L,12,FALSE),"")</f>
        <v>1166</v>
      </c>
      <c r="L1639">
        <f>IFERROR(VLOOKUP(J1639,Customers!A:M,13,FALSE),"")</f>
        <v>71800</v>
      </c>
      <c r="M1639" t="str">
        <f>IFERROR(VLOOKUP(J1639,Customers!A:H,8,FALSE),"")</f>
        <v>Las Vegas</v>
      </c>
      <c r="N1639">
        <f>IFERROR(VLOOKUP(K1639,Employees!A:F,6,FALSE),"")</f>
        <v>1</v>
      </c>
      <c r="O1639" t="str">
        <f>IFERROR(VLOOKUP(N1639,Offices!A:B,2,FALSE),"")</f>
        <v>San Francisco</v>
      </c>
      <c r="P1639" s="6">
        <f>IFERROR(VLOOKUP(J1639,Payments!A:C,3,FALSE),"")</f>
        <v>38338</v>
      </c>
      <c r="Q1639">
        <f>IFERROR(VLOOKUP(J1639,Payments!A:D,4,FALSE),"")</f>
        <v>14191.12</v>
      </c>
      <c r="R1639" t="str">
        <f>IFERROR(VLOOKUP(B1639,Products!A:C,3,FALSE),"")</f>
        <v>Classic Cars</v>
      </c>
      <c r="S1639">
        <f>IFERROR(VLOOKUP(B1639,Products!A:G,7,FALSE),"")</f>
        <v>9772</v>
      </c>
      <c r="T1639">
        <f>IFERROR(VLOOKUP(B1639,Products!A:I,9,FALSE),"")</f>
        <v>142.25</v>
      </c>
      <c r="U1639">
        <f t="shared" si="200"/>
        <v>7</v>
      </c>
      <c r="V1639" t="str">
        <f t="shared" si="201"/>
        <v>No</v>
      </c>
      <c r="W1639">
        <f t="shared" si="202"/>
        <v>2004</v>
      </c>
      <c r="X1639">
        <f t="shared" si="203"/>
        <v>8</v>
      </c>
      <c r="Y1639">
        <f>IFERROR(VLOOKUP(B1639,Products!A:I,8,FALSE),"")</f>
        <v>93.89</v>
      </c>
      <c r="Z1639">
        <f t="shared" si="204"/>
        <v>3424.0299999999997</v>
      </c>
      <c r="AA1639">
        <f t="shared" si="205"/>
        <v>25.753541378208531</v>
      </c>
      <c r="AB1639">
        <f t="shared" si="206"/>
        <v>0</v>
      </c>
      <c r="AC1639">
        <f t="shared" si="207"/>
        <v>701.2199999999998</v>
      </c>
    </row>
    <row r="1640" spans="1:29">
      <c r="A1640">
        <v>10278</v>
      </c>
      <c r="B1640" t="s">
        <v>222</v>
      </c>
      <c r="C1640">
        <v>39</v>
      </c>
      <c r="D1640">
        <v>117.48</v>
      </c>
      <c r="E1640">
        <v>3</v>
      </c>
      <c r="F1640" s="6">
        <f>IFERROR(VLOOKUP(A1640,Orders!A:B,2,FALSE),"")</f>
        <v>38205</v>
      </c>
      <c r="G1640" s="6">
        <f>IFERROR(VLOOKUP(A1640,Orders!A:C,3,FALSE),"")</f>
        <v>38215</v>
      </c>
      <c r="H1640" s="6">
        <f>IFERROR(VLOOKUP(A1640,Orders!A:D,4,FALSE),"")</f>
        <v>38208</v>
      </c>
      <c r="I1640" t="str">
        <f>IFERROR(VLOOKUP(A1640,Orders!A:E,5,FALSE),"")</f>
        <v>Shipped</v>
      </c>
      <c r="J1640">
        <f>IFERROR(VLOOKUP(A1640,Orders!A:G,7,FALSE),"")</f>
        <v>112</v>
      </c>
      <c r="K1640">
        <f>IFERROR(VLOOKUP(J1640,Customers!A:L,12,FALSE),"")</f>
        <v>1166</v>
      </c>
      <c r="L1640">
        <f>IFERROR(VLOOKUP(J1640,Customers!A:M,13,FALSE),"")</f>
        <v>71800</v>
      </c>
      <c r="M1640" t="str">
        <f>IFERROR(VLOOKUP(J1640,Customers!A:H,8,FALSE),"")</f>
        <v>Las Vegas</v>
      </c>
      <c r="N1640">
        <f>IFERROR(VLOOKUP(K1640,Employees!A:F,6,FALSE),"")</f>
        <v>1</v>
      </c>
      <c r="O1640" t="str">
        <f>IFERROR(VLOOKUP(N1640,Offices!A:B,2,FALSE),"")</f>
        <v>San Francisco</v>
      </c>
      <c r="P1640" s="6">
        <f>IFERROR(VLOOKUP(J1640,Payments!A:C,3,FALSE),"")</f>
        <v>38338</v>
      </c>
      <c r="Q1640">
        <f>IFERROR(VLOOKUP(J1640,Payments!A:D,4,FALSE),"")</f>
        <v>14191.12</v>
      </c>
      <c r="R1640" t="str">
        <f>IFERROR(VLOOKUP(B1640,Products!A:C,3,FALSE),"")</f>
        <v>Classic Cars</v>
      </c>
      <c r="S1640">
        <f>IFERROR(VLOOKUP(B1640,Products!A:G,7,FALSE),"")</f>
        <v>8164</v>
      </c>
      <c r="T1640">
        <f>IFERROR(VLOOKUP(B1640,Products!A:I,9,FALSE),"")</f>
        <v>132</v>
      </c>
      <c r="U1640">
        <f t="shared" si="200"/>
        <v>7</v>
      </c>
      <c r="V1640" t="str">
        <f t="shared" si="201"/>
        <v>No</v>
      </c>
      <c r="W1640">
        <f t="shared" si="202"/>
        <v>2004</v>
      </c>
      <c r="X1640">
        <f t="shared" si="203"/>
        <v>8</v>
      </c>
      <c r="Y1640">
        <f>IFERROR(VLOOKUP(B1640,Products!A:I,8,FALSE),"")</f>
        <v>56.76</v>
      </c>
      <c r="Z1640">
        <f t="shared" si="204"/>
        <v>4581.72</v>
      </c>
      <c r="AA1640">
        <f t="shared" si="205"/>
        <v>106.97674418604652</v>
      </c>
      <c r="AB1640">
        <f t="shared" si="206"/>
        <v>1</v>
      </c>
      <c r="AC1640">
        <f t="shared" si="207"/>
        <v>2368.0800000000004</v>
      </c>
    </row>
    <row r="1641" spans="1:29">
      <c r="A1641">
        <v>10278</v>
      </c>
      <c r="B1641" t="s">
        <v>154</v>
      </c>
      <c r="C1641">
        <v>42</v>
      </c>
      <c r="D1641">
        <v>167.65</v>
      </c>
      <c r="E1641">
        <v>7</v>
      </c>
      <c r="F1641" s="6">
        <f>IFERROR(VLOOKUP(A1641,Orders!A:B,2,FALSE),"")</f>
        <v>38205</v>
      </c>
      <c r="G1641" s="6">
        <f>IFERROR(VLOOKUP(A1641,Orders!A:C,3,FALSE),"")</f>
        <v>38215</v>
      </c>
      <c r="H1641" s="6">
        <f>IFERROR(VLOOKUP(A1641,Orders!A:D,4,FALSE),"")</f>
        <v>38208</v>
      </c>
      <c r="I1641" t="str">
        <f>IFERROR(VLOOKUP(A1641,Orders!A:E,5,FALSE),"")</f>
        <v>Shipped</v>
      </c>
      <c r="J1641">
        <f>IFERROR(VLOOKUP(A1641,Orders!A:G,7,FALSE),"")</f>
        <v>112</v>
      </c>
      <c r="K1641">
        <f>IFERROR(VLOOKUP(J1641,Customers!A:L,12,FALSE),"")</f>
        <v>1166</v>
      </c>
      <c r="L1641">
        <f>IFERROR(VLOOKUP(J1641,Customers!A:M,13,FALSE),"")</f>
        <v>71800</v>
      </c>
      <c r="M1641" t="str">
        <f>IFERROR(VLOOKUP(J1641,Customers!A:H,8,FALSE),"")</f>
        <v>Las Vegas</v>
      </c>
      <c r="N1641">
        <f>IFERROR(VLOOKUP(K1641,Employees!A:F,6,FALSE),"")</f>
        <v>1</v>
      </c>
      <c r="O1641" t="str">
        <f>IFERROR(VLOOKUP(N1641,Offices!A:B,2,FALSE),"")</f>
        <v>San Francisco</v>
      </c>
      <c r="P1641" s="6">
        <f>IFERROR(VLOOKUP(J1641,Payments!A:C,3,FALSE),"")</f>
        <v>38338</v>
      </c>
      <c r="Q1641">
        <f>IFERROR(VLOOKUP(J1641,Payments!A:D,4,FALSE),"")</f>
        <v>14191.12</v>
      </c>
      <c r="R1641" t="str">
        <f>IFERROR(VLOOKUP(B1641,Products!A:C,3,FALSE),"")</f>
        <v>Classic Cars</v>
      </c>
      <c r="S1641">
        <f>IFERROR(VLOOKUP(B1641,Products!A:G,7,FALSE),"")</f>
        <v>8347</v>
      </c>
      <c r="T1641">
        <f>IFERROR(VLOOKUP(B1641,Products!A:I,9,FALSE),"")</f>
        <v>169.34</v>
      </c>
      <c r="U1641">
        <f t="shared" si="200"/>
        <v>7</v>
      </c>
      <c r="V1641" t="str">
        <f t="shared" si="201"/>
        <v>No</v>
      </c>
      <c r="W1641">
        <f t="shared" si="202"/>
        <v>2004</v>
      </c>
      <c r="X1641">
        <f t="shared" si="203"/>
        <v>8</v>
      </c>
      <c r="Y1641">
        <f>IFERROR(VLOOKUP(B1641,Products!A:I,8,FALSE),"")</f>
        <v>77.900000000000006</v>
      </c>
      <c r="Z1641">
        <f t="shared" si="204"/>
        <v>7041.3</v>
      </c>
      <c r="AA1641">
        <f t="shared" si="205"/>
        <v>115.21181001283696</v>
      </c>
      <c r="AB1641">
        <f t="shared" si="206"/>
        <v>1</v>
      </c>
      <c r="AC1641">
        <f t="shared" si="207"/>
        <v>3769.5</v>
      </c>
    </row>
    <row r="1642" spans="1:29">
      <c r="A1642">
        <v>10278</v>
      </c>
      <c r="B1642" t="s">
        <v>223</v>
      </c>
      <c r="C1642">
        <v>31</v>
      </c>
      <c r="D1642">
        <v>114.44</v>
      </c>
      <c r="E1642">
        <v>4</v>
      </c>
      <c r="F1642" s="6">
        <f>IFERROR(VLOOKUP(A1642,Orders!A:B,2,FALSE),"")</f>
        <v>38205</v>
      </c>
      <c r="G1642" s="6">
        <f>IFERROR(VLOOKUP(A1642,Orders!A:C,3,FALSE),"")</f>
        <v>38215</v>
      </c>
      <c r="H1642" s="6">
        <f>IFERROR(VLOOKUP(A1642,Orders!A:D,4,FALSE),"")</f>
        <v>38208</v>
      </c>
      <c r="I1642" t="str">
        <f>IFERROR(VLOOKUP(A1642,Orders!A:E,5,FALSE),"")</f>
        <v>Shipped</v>
      </c>
      <c r="J1642">
        <f>IFERROR(VLOOKUP(A1642,Orders!A:G,7,FALSE),"")</f>
        <v>112</v>
      </c>
      <c r="K1642">
        <f>IFERROR(VLOOKUP(J1642,Customers!A:L,12,FALSE),"")</f>
        <v>1166</v>
      </c>
      <c r="L1642">
        <f>IFERROR(VLOOKUP(J1642,Customers!A:M,13,FALSE),"")</f>
        <v>71800</v>
      </c>
      <c r="M1642" t="str">
        <f>IFERROR(VLOOKUP(J1642,Customers!A:H,8,FALSE),"")</f>
        <v>Las Vegas</v>
      </c>
      <c r="N1642">
        <f>IFERROR(VLOOKUP(K1642,Employees!A:F,6,FALSE),"")</f>
        <v>1</v>
      </c>
      <c r="O1642" t="str">
        <f>IFERROR(VLOOKUP(N1642,Offices!A:B,2,FALSE),"")</f>
        <v>San Francisco</v>
      </c>
      <c r="P1642" s="6">
        <f>IFERROR(VLOOKUP(J1642,Payments!A:C,3,FALSE),"")</f>
        <v>38338</v>
      </c>
      <c r="Q1642">
        <f>IFERROR(VLOOKUP(J1642,Payments!A:D,4,FALSE),"")</f>
        <v>14191.12</v>
      </c>
      <c r="R1642" t="str">
        <f>IFERROR(VLOOKUP(B1642,Products!A:C,3,FALSE),"")</f>
        <v>Classic Cars</v>
      </c>
      <c r="S1642">
        <f>IFERROR(VLOOKUP(B1642,Products!A:G,7,FALSE),"")</f>
        <v>8990</v>
      </c>
      <c r="T1642">
        <f>IFERROR(VLOOKUP(B1642,Products!A:I,9,FALSE),"")</f>
        <v>141.28</v>
      </c>
      <c r="U1642">
        <f t="shared" si="200"/>
        <v>7</v>
      </c>
      <c r="V1642" t="str">
        <f t="shared" si="201"/>
        <v>No</v>
      </c>
      <c r="W1642">
        <f t="shared" si="202"/>
        <v>2004</v>
      </c>
      <c r="X1642">
        <f t="shared" si="203"/>
        <v>8</v>
      </c>
      <c r="Y1642">
        <f>IFERROR(VLOOKUP(B1642,Products!A:I,8,FALSE),"")</f>
        <v>62.16</v>
      </c>
      <c r="Z1642">
        <f t="shared" si="204"/>
        <v>3547.64</v>
      </c>
      <c r="AA1642">
        <f t="shared" si="205"/>
        <v>84.105534105534105</v>
      </c>
      <c r="AB1642">
        <f t="shared" si="206"/>
        <v>1</v>
      </c>
      <c r="AC1642">
        <f t="shared" si="207"/>
        <v>1620.68</v>
      </c>
    </row>
    <row r="1643" spans="1:29">
      <c r="A1643">
        <v>10278</v>
      </c>
      <c r="B1643" t="s">
        <v>228</v>
      </c>
      <c r="C1643">
        <v>35</v>
      </c>
      <c r="D1643">
        <v>48.8</v>
      </c>
      <c r="E1643">
        <v>1</v>
      </c>
      <c r="F1643" s="6">
        <f>IFERROR(VLOOKUP(A1643,Orders!A:B,2,FALSE),"")</f>
        <v>38205</v>
      </c>
      <c r="G1643" s="6">
        <f>IFERROR(VLOOKUP(A1643,Orders!A:C,3,FALSE),"")</f>
        <v>38215</v>
      </c>
      <c r="H1643" s="6">
        <f>IFERROR(VLOOKUP(A1643,Orders!A:D,4,FALSE),"")</f>
        <v>38208</v>
      </c>
      <c r="I1643" t="str">
        <f>IFERROR(VLOOKUP(A1643,Orders!A:E,5,FALSE),"")</f>
        <v>Shipped</v>
      </c>
      <c r="J1643">
        <f>IFERROR(VLOOKUP(A1643,Orders!A:G,7,FALSE),"")</f>
        <v>112</v>
      </c>
      <c r="K1643">
        <f>IFERROR(VLOOKUP(J1643,Customers!A:L,12,FALSE),"")</f>
        <v>1166</v>
      </c>
      <c r="L1643">
        <f>IFERROR(VLOOKUP(J1643,Customers!A:M,13,FALSE),"")</f>
        <v>71800</v>
      </c>
      <c r="M1643" t="str">
        <f>IFERROR(VLOOKUP(J1643,Customers!A:H,8,FALSE),"")</f>
        <v>Las Vegas</v>
      </c>
      <c r="N1643">
        <f>IFERROR(VLOOKUP(K1643,Employees!A:F,6,FALSE),"")</f>
        <v>1</v>
      </c>
      <c r="O1643" t="str">
        <f>IFERROR(VLOOKUP(N1643,Offices!A:B,2,FALSE),"")</f>
        <v>San Francisco</v>
      </c>
      <c r="P1643" s="6">
        <f>IFERROR(VLOOKUP(J1643,Payments!A:C,3,FALSE),"")</f>
        <v>38338</v>
      </c>
      <c r="Q1643">
        <f>IFERROR(VLOOKUP(J1643,Payments!A:D,4,FALSE),"")</f>
        <v>14191.12</v>
      </c>
      <c r="R1643" t="str">
        <f>IFERROR(VLOOKUP(B1643,Products!A:C,3,FALSE),"")</f>
        <v>Classic Cars</v>
      </c>
      <c r="S1643">
        <f>IFERROR(VLOOKUP(B1643,Products!A:G,7,FALSE),"")</f>
        <v>8197</v>
      </c>
      <c r="T1643">
        <f>IFERROR(VLOOKUP(B1643,Products!A:I,9,FALSE),"")</f>
        <v>50.31</v>
      </c>
      <c r="U1643">
        <f t="shared" si="200"/>
        <v>7</v>
      </c>
      <c r="V1643" t="str">
        <f t="shared" si="201"/>
        <v>No</v>
      </c>
      <c r="W1643">
        <f t="shared" si="202"/>
        <v>2004</v>
      </c>
      <c r="X1643">
        <f t="shared" si="203"/>
        <v>8</v>
      </c>
      <c r="Y1643">
        <f>IFERROR(VLOOKUP(B1643,Products!A:I,8,FALSE),"")</f>
        <v>29.18</v>
      </c>
      <c r="Z1643">
        <f t="shared" si="204"/>
        <v>1708</v>
      </c>
      <c r="AA1643">
        <f t="shared" si="205"/>
        <v>67.237834132967777</v>
      </c>
      <c r="AB1643">
        <f t="shared" si="206"/>
        <v>1</v>
      </c>
      <c r="AC1643">
        <f t="shared" si="207"/>
        <v>686.69999999999993</v>
      </c>
    </row>
    <row r="1644" spans="1:29">
      <c r="A1644">
        <v>10278</v>
      </c>
      <c r="B1644" t="s">
        <v>224</v>
      </c>
      <c r="C1644">
        <v>31</v>
      </c>
      <c r="D1644">
        <v>37.380000000000003</v>
      </c>
      <c r="E1644">
        <v>8</v>
      </c>
      <c r="F1644" s="6">
        <f>IFERROR(VLOOKUP(A1644,Orders!A:B,2,FALSE),"")</f>
        <v>38205</v>
      </c>
      <c r="G1644" s="6">
        <f>IFERROR(VLOOKUP(A1644,Orders!A:C,3,FALSE),"")</f>
        <v>38215</v>
      </c>
      <c r="H1644" s="6">
        <f>IFERROR(VLOOKUP(A1644,Orders!A:D,4,FALSE),"")</f>
        <v>38208</v>
      </c>
      <c r="I1644" t="str">
        <f>IFERROR(VLOOKUP(A1644,Orders!A:E,5,FALSE),"")</f>
        <v>Shipped</v>
      </c>
      <c r="J1644">
        <f>IFERROR(VLOOKUP(A1644,Orders!A:G,7,FALSE),"")</f>
        <v>112</v>
      </c>
      <c r="K1644">
        <f>IFERROR(VLOOKUP(J1644,Customers!A:L,12,FALSE),"")</f>
        <v>1166</v>
      </c>
      <c r="L1644">
        <f>IFERROR(VLOOKUP(J1644,Customers!A:M,13,FALSE),"")</f>
        <v>71800</v>
      </c>
      <c r="M1644" t="str">
        <f>IFERROR(VLOOKUP(J1644,Customers!A:H,8,FALSE),"")</f>
        <v>Las Vegas</v>
      </c>
      <c r="N1644">
        <f>IFERROR(VLOOKUP(K1644,Employees!A:F,6,FALSE),"")</f>
        <v>1</v>
      </c>
      <c r="O1644" t="str">
        <f>IFERROR(VLOOKUP(N1644,Offices!A:B,2,FALSE),"")</f>
        <v>San Francisco</v>
      </c>
      <c r="P1644" s="6">
        <f>IFERROR(VLOOKUP(J1644,Payments!A:C,3,FALSE),"")</f>
        <v>38338</v>
      </c>
      <c r="Q1644">
        <f>IFERROR(VLOOKUP(J1644,Payments!A:D,4,FALSE),"")</f>
        <v>14191.12</v>
      </c>
      <c r="R1644" t="str">
        <f>IFERROR(VLOOKUP(B1644,Products!A:C,3,FALSE),"")</f>
        <v>Classic Cars</v>
      </c>
      <c r="S1644">
        <f>IFERROR(VLOOKUP(B1644,Products!A:G,7,FALSE),"")</f>
        <v>7723</v>
      </c>
      <c r="T1644">
        <f>IFERROR(VLOOKUP(B1644,Products!A:I,9,FALSE),"")</f>
        <v>37.76</v>
      </c>
      <c r="U1644">
        <f t="shared" si="200"/>
        <v>7</v>
      </c>
      <c r="V1644" t="str">
        <f t="shared" si="201"/>
        <v>No</v>
      </c>
      <c r="W1644">
        <f t="shared" si="202"/>
        <v>2004</v>
      </c>
      <c r="X1644">
        <f t="shared" si="203"/>
        <v>8</v>
      </c>
      <c r="Y1644">
        <f>IFERROR(VLOOKUP(B1644,Products!A:I,8,FALSE),"")</f>
        <v>16.239999999999998</v>
      </c>
      <c r="Z1644">
        <f t="shared" si="204"/>
        <v>1158.78</v>
      </c>
      <c r="AA1644">
        <f t="shared" si="205"/>
        <v>130.17241379310349</v>
      </c>
      <c r="AB1644">
        <f t="shared" si="206"/>
        <v>1</v>
      </c>
      <c r="AC1644">
        <f t="shared" si="207"/>
        <v>655.34000000000015</v>
      </c>
    </row>
    <row r="1645" spans="1:29">
      <c r="A1645">
        <v>10278</v>
      </c>
      <c r="B1645" t="s">
        <v>215</v>
      </c>
      <c r="C1645">
        <v>25</v>
      </c>
      <c r="D1645">
        <v>136.22</v>
      </c>
      <c r="E1645">
        <v>9</v>
      </c>
      <c r="F1645" s="6">
        <f>IFERROR(VLOOKUP(A1645,Orders!A:B,2,FALSE),"")</f>
        <v>38205</v>
      </c>
      <c r="G1645" s="6">
        <f>IFERROR(VLOOKUP(A1645,Orders!A:C,3,FALSE),"")</f>
        <v>38215</v>
      </c>
      <c r="H1645" s="6">
        <f>IFERROR(VLOOKUP(A1645,Orders!A:D,4,FALSE),"")</f>
        <v>38208</v>
      </c>
      <c r="I1645" t="str">
        <f>IFERROR(VLOOKUP(A1645,Orders!A:E,5,FALSE),"")</f>
        <v>Shipped</v>
      </c>
      <c r="J1645">
        <f>IFERROR(VLOOKUP(A1645,Orders!A:G,7,FALSE),"")</f>
        <v>112</v>
      </c>
      <c r="K1645">
        <f>IFERROR(VLOOKUP(J1645,Customers!A:L,12,FALSE),"")</f>
        <v>1166</v>
      </c>
      <c r="L1645">
        <f>IFERROR(VLOOKUP(J1645,Customers!A:M,13,FALSE),"")</f>
        <v>71800</v>
      </c>
      <c r="M1645" t="str">
        <f>IFERROR(VLOOKUP(J1645,Customers!A:H,8,FALSE),"")</f>
        <v>Las Vegas</v>
      </c>
      <c r="N1645">
        <f>IFERROR(VLOOKUP(K1645,Employees!A:F,6,FALSE),"")</f>
        <v>1</v>
      </c>
      <c r="O1645" t="str">
        <f>IFERROR(VLOOKUP(N1645,Offices!A:B,2,FALSE),"")</f>
        <v>San Francisco</v>
      </c>
      <c r="P1645" s="6">
        <f>IFERROR(VLOOKUP(J1645,Payments!A:C,3,FALSE),"")</f>
        <v>38338</v>
      </c>
      <c r="Q1645">
        <f>IFERROR(VLOOKUP(J1645,Payments!A:D,4,FALSE),"")</f>
        <v>14191.12</v>
      </c>
      <c r="R1645" t="str">
        <f>IFERROR(VLOOKUP(B1645,Products!A:C,3,FALSE),"")</f>
        <v>Classic Cars</v>
      </c>
      <c r="S1645">
        <f>IFERROR(VLOOKUP(B1645,Products!A:G,7,FALSE),"")</f>
        <v>6600</v>
      </c>
      <c r="T1645">
        <f>IFERROR(VLOOKUP(B1645,Products!A:I,9,FALSE),"")</f>
        <v>140.43</v>
      </c>
      <c r="U1645">
        <f t="shared" si="200"/>
        <v>7</v>
      </c>
      <c r="V1645" t="str">
        <f t="shared" si="201"/>
        <v>No</v>
      </c>
      <c r="W1645">
        <f t="shared" si="202"/>
        <v>2004</v>
      </c>
      <c r="X1645">
        <f t="shared" si="203"/>
        <v>8</v>
      </c>
      <c r="Y1645">
        <f>IFERROR(VLOOKUP(B1645,Products!A:I,8,FALSE),"")</f>
        <v>98.3</v>
      </c>
      <c r="Z1645">
        <f t="shared" si="204"/>
        <v>3405.5</v>
      </c>
      <c r="AA1645">
        <f t="shared" si="205"/>
        <v>38.575788402848424</v>
      </c>
      <c r="AB1645">
        <f t="shared" si="206"/>
        <v>0</v>
      </c>
      <c r="AC1645">
        <f t="shared" si="207"/>
        <v>948</v>
      </c>
    </row>
    <row r="1646" spans="1:29">
      <c r="A1646">
        <v>10279</v>
      </c>
      <c r="B1646" t="s">
        <v>226</v>
      </c>
      <c r="C1646">
        <v>26</v>
      </c>
      <c r="D1646">
        <v>68.42</v>
      </c>
      <c r="E1646">
        <v>1</v>
      </c>
      <c r="F1646" s="6">
        <f>IFERROR(VLOOKUP(A1646,Orders!A:B,2,FALSE),"")</f>
        <v>38208</v>
      </c>
      <c r="G1646" s="6">
        <f>IFERROR(VLOOKUP(A1646,Orders!A:C,3,FALSE),"")</f>
        <v>38218</v>
      </c>
      <c r="H1646" s="6">
        <f>IFERROR(VLOOKUP(A1646,Orders!A:D,4,FALSE),"")</f>
        <v>38214</v>
      </c>
      <c r="I1646" t="str">
        <f>IFERROR(VLOOKUP(A1646,Orders!A:E,5,FALSE),"")</f>
        <v>Shipped</v>
      </c>
      <c r="J1646">
        <f>IFERROR(VLOOKUP(A1646,Orders!A:G,7,FALSE),"")</f>
        <v>141</v>
      </c>
      <c r="K1646">
        <f>IFERROR(VLOOKUP(J1646,Customers!A:L,12,FALSE),"")</f>
        <v>1370</v>
      </c>
      <c r="L1646">
        <f>IFERROR(VLOOKUP(J1646,Customers!A:M,13,FALSE),"")</f>
        <v>227600</v>
      </c>
      <c r="M1646" t="str">
        <f>IFERROR(VLOOKUP(J1646,Customers!A:H,8,FALSE),"")</f>
        <v>Madrid</v>
      </c>
      <c r="N1646">
        <f>IFERROR(VLOOKUP(K1646,Employees!A:F,6,FALSE),"")</f>
        <v>4</v>
      </c>
      <c r="O1646" t="str">
        <f>IFERROR(VLOOKUP(N1646,Offices!A:B,2,FALSE),"")</f>
        <v>Paris</v>
      </c>
      <c r="P1646" s="6">
        <f>IFERROR(VLOOKUP(J1646,Payments!A:C,3,FALSE),"")</f>
        <v>37821</v>
      </c>
      <c r="Q1646">
        <f>IFERROR(VLOOKUP(J1646,Payments!A:D,4,FALSE),"")</f>
        <v>36251.03</v>
      </c>
      <c r="R1646" t="str">
        <f>IFERROR(VLOOKUP(B1646,Products!A:C,3,FALSE),"")</f>
        <v>Classic Cars</v>
      </c>
      <c r="S1646">
        <f>IFERROR(VLOOKUP(B1646,Products!A:G,7,FALSE),"")</f>
        <v>3209</v>
      </c>
      <c r="T1646">
        <f>IFERROR(VLOOKUP(B1646,Products!A:I,9,FALSE),"")</f>
        <v>71.27</v>
      </c>
      <c r="U1646">
        <f t="shared" si="200"/>
        <v>4</v>
      </c>
      <c r="V1646" t="str">
        <f t="shared" si="201"/>
        <v>Yes</v>
      </c>
      <c r="W1646">
        <f t="shared" si="202"/>
        <v>2004</v>
      </c>
      <c r="X1646">
        <f t="shared" si="203"/>
        <v>8</v>
      </c>
      <c r="Y1646">
        <f>IFERROR(VLOOKUP(B1646,Products!A:I,8,FALSE),"")</f>
        <v>34.21</v>
      </c>
      <c r="Z1646">
        <f t="shared" si="204"/>
        <v>1778.92</v>
      </c>
      <c r="AA1646">
        <f t="shared" si="205"/>
        <v>100</v>
      </c>
      <c r="AB1646">
        <f t="shared" si="206"/>
        <v>1</v>
      </c>
      <c r="AC1646">
        <f t="shared" si="207"/>
        <v>889.46</v>
      </c>
    </row>
    <row r="1647" spans="1:29">
      <c r="A1647">
        <v>10279</v>
      </c>
      <c r="B1647" t="s">
        <v>227</v>
      </c>
      <c r="C1647">
        <v>32</v>
      </c>
      <c r="D1647">
        <v>68.349999999999994</v>
      </c>
      <c r="E1647">
        <v>5</v>
      </c>
      <c r="F1647" s="6">
        <f>IFERROR(VLOOKUP(A1647,Orders!A:B,2,FALSE),"")</f>
        <v>38208</v>
      </c>
      <c r="G1647" s="6">
        <f>IFERROR(VLOOKUP(A1647,Orders!A:C,3,FALSE),"")</f>
        <v>38218</v>
      </c>
      <c r="H1647" s="6">
        <f>IFERROR(VLOOKUP(A1647,Orders!A:D,4,FALSE),"")</f>
        <v>38214</v>
      </c>
      <c r="I1647" t="str">
        <f>IFERROR(VLOOKUP(A1647,Orders!A:E,5,FALSE),"")</f>
        <v>Shipped</v>
      </c>
      <c r="J1647">
        <f>IFERROR(VLOOKUP(A1647,Orders!A:G,7,FALSE),"")</f>
        <v>141</v>
      </c>
      <c r="K1647">
        <f>IFERROR(VLOOKUP(J1647,Customers!A:L,12,FALSE),"")</f>
        <v>1370</v>
      </c>
      <c r="L1647">
        <f>IFERROR(VLOOKUP(J1647,Customers!A:M,13,FALSE),"")</f>
        <v>227600</v>
      </c>
      <c r="M1647" t="str">
        <f>IFERROR(VLOOKUP(J1647,Customers!A:H,8,FALSE),"")</f>
        <v>Madrid</v>
      </c>
      <c r="N1647">
        <f>IFERROR(VLOOKUP(K1647,Employees!A:F,6,FALSE),"")</f>
        <v>4</v>
      </c>
      <c r="O1647" t="str">
        <f>IFERROR(VLOOKUP(N1647,Offices!A:B,2,FALSE),"")</f>
        <v>Paris</v>
      </c>
      <c r="P1647" s="6">
        <f>IFERROR(VLOOKUP(J1647,Payments!A:C,3,FALSE),"")</f>
        <v>37821</v>
      </c>
      <c r="Q1647">
        <f>IFERROR(VLOOKUP(J1647,Payments!A:D,4,FALSE),"")</f>
        <v>36251.03</v>
      </c>
      <c r="R1647" t="str">
        <f>IFERROR(VLOOKUP(B1647,Products!A:C,3,FALSE),"")</f>
        <v>Classic Cars</v>
      </c>
      <c r="S1647">
        <f>IFERROR(VLOOKUP(B1647,Products!A:G,7,FALSE),"")</f>
        <v>1005</v>
      </c>
      <c r="T1647">
        <f>IFERROR(VLOOKUP(B1647,Products!A:I,9,FALSE),"")</f>
        <v>73.489999999999995</v>
      </c>
      <c r="U1647">
        <f t="shared" si="200"/>
        <v>4</v>
      </c>
      <c r="V1647" t="str">
        <f t="shared" si="201"/>
        <v>Yes</v>
      </c>
      <c r="W1647">
        <f t="shared" si="202"/>
        <v>2004</v>
      </c>
      <c r="X1647">
        <f t="shared" si="203"/>
        <v>8</v>
      </c>
      <c r="Y1647">
        <f>IFERROR(VLOOKUP(B1647,Products!A:I,8,FALSE),"")</f>
        <v>49.24</v>
      </c>
      <c r="Z1647">
        <f t="shared" si="204"/>
        <v>2187.1999999999998</v>
      </c>
      <c r="AA1647">
        <f t="shared" si="205"/>
        <v>38.809910641754655</v>
      </c>
      <c r="AB1647">
        <f t="shared" si="206"/>
        <v>0</v>
      </c>
      <c r="AC1647">
        <f t="shared" si="207"/>
        <v>611.51999999999975</v>
      </c>
    </row>
    <row r="1648" spans="1:29">
      <c r="A1648">
        <v>10279</v>
      </c>
      <c r="B1648" t="s">
        <v>229</v>
      </c>
      <c r="C1648">
        <v>49</v>
      </c>
      <c r="D1648">
        <v>76.33</v>
      </c>
      <c r="E1648">
        <v>3</v>
      </c>
      <c r="F1648" s="6">
        <f>IFERROR(VLOOKUP(A1648,Orders!A:B,2,FALSE),"")</f>
        <v>38208</v>
      </c>
      <c r="G1648" s="6">
        <f>IFERROR(VLOOKUP(A1648,Orders!A:C,3,FALSE),"")</f>
        <v>38218</v>
      </c>
      <c r="H1648" s="6">
        <f>IFERROR(VLOOKUP(A1648,Orders!A:D,4,FALSE),"")</f>
        <v>38214</v>
      </c>
      <c r="I1648" t="str">
        <f>IFERROR(VLOOKUP(A1648,Orders!A:E,5,FALSE),"")</f>
        <v>Shipped</v>
      </c>
      <c r="J1648">
        <f>IFERROR(VLOOKUP(A1648,Orders!A:G,7,FALSE),"")</f>
        <v>141</v>
      </c>
      <c r="K1648">
        <f>IFERROR(VLOOKUP(J1648,Customers!A:L,12,FALSE),"")</f>
        <v>1370</v>
      </c>
      <c r="L1648">
        <f>IFERROR(VLOOKUP(J1648,Customers!A:M,13,FALSE),"")</f>
        <v>227600</v>
      </c>
      <c r="M1648" t="str">
        <f>IFERROR(VLOOKUP(J1648,Customers!A:H,8,FALSE),"")</f>
        <v>Madrid</v>
      </c>
      <c r="N1648">
        <f>IFERROR(VLOOKUP(K1648,Employees!A:F,6,FALSE),"")</f>
        <v>4</v>
      </c>
      <c r="O1648" t="str">
        <f>IFERROR(VLOOKUP(N1648,Offices!A:B,2,FALSE),"")</f>
        <v>Paris</v>
      </c>
      <c r="P1648" s="6">
        <f>IFERROR(VLOOKUP(J1648,Payments!A:C,3,FALSE),"")</f>
        <v>37821</v>
      </c>
      <c r="Q1648">
        <f>IFERROR(VLOOKUP(J1648,Payments!A:D,4,FALSE),"")</f>
        <v>36251.03</v>
      </c>
      <c r="R1648" t="str">
        <f>IFERROR(VLOOKUP(B1648,Products!A:C,3,FALSE),"")</f>
        <v>Classic Cars</v>
      </c>
      <c r="S1648">
        <f>IFERROR(VLOOKUP(B1648,Products!A:G,7,FALSE),"")</f>
        <v>2350</v>
      </c>
      <c r="T1648">
        <f>IFERROR(VLOOKUP(B1648,Products!A:I,9,FALSE),"")</f>
        <v>90.87</v>
      </c>
      <c r="U1648">
        <f t="shared" si="200"/>
        <v>4</v>
      </c>
      <c r="V1648" t="str">
        <f t="shared" si="201"/>
        <v>Yes</v>
      </c>
      <c r="W1648">
        <f t="shared" si="202"/>
        <v>2004</v>
      </c>
      <c r="X1648">
        <f t="shared" si="203"/>
        <v>8</v>
      </c>
      <c r="Y1648">
        <f>IFERROR(VLOOKUP(B1648,Products!A:I,8,FALSE),"")</f>
        <v>47.25</v>
      </c>
      <c r="Z1648">
        <f t="shared" si="204"/>
        <v>3740.17</v>
      </c>
      <c r="AA1648">
        <f t="shared" si="205"/>
        <v>61.544973544973544</v>
      </c>
      <c r="AB1648">
        <f t="shared" si="206"/>
        <v>0</v>
      </c>
      <c r="AC1648">
        <f t="shared" si="207"/>
        <v>1424.9199999999998</v>
      </c>
    </row>
    <row r="1649" spans="1:29">
      <c r="A1649">
        <v>10279</v>
      </c>
      <c r="B1649" t="s">
        <v>230</v>
      </c>
      <c r="C1649">
        <v>48</v>
      </c>
      <c r="D1649">
        <v>106.87</v>
      </c>
      <c r="E1649">
        <v>2</v>
      </c>
      <c r="F1649" s="6">
        <f>IFERROR(VLOOKUP(A1649,Orders!A:B,2,FALSE),"")</f>
        <v>38208</v>
      </c>
      <c r="G1649" s="6">
        <f>IFERROR(VLOOKUP(A1649,Orders!A:C,3,FALSE),"")</f>
        <v>38218</v>
      </c>
      <c r="H1649" s="6">
        <f>IFERROR(VLOOKUP(A1649,Orders!A:D,4,FALSE),"")</f>
        <v>38214</v>
      </c>
      <c r="I1649" t="str">
        <f>IFERROR(VLOOKUP(A1649,Orders!A:E,5,FALSE),"")</f>
        <v>Shipped</v>
      </c>
      <c r="J1649">
        <f>IFERROR(VLOOKUP(A1649,Orders!A:G,7,FALSE),"")</f>
        <v>141</v>
      </c>
      <c r="K1649">
        <f>IFERROR(VLOOKUP(J1649,Customers!A:L,12,FALSE),"")</f>
        <v>1370</v>
      </c>
      <c r="L1649">
        <f>IFERROR(VLOOKUP(J1649,Customers!A:M,13,FALSE),"")</f>
        <v>227600</v>
      </c>
      <c r="M1649" t="str">
        <f>IFERROR(VLOOKUP(J1649,Customers!A:H,8,FALSE),"")</f>
        <v>Madrid</v>
      </c>
      <c r="N1649">
        <f>IFERROR(VLOOKUP(K1649,Employees!A:F,6,FALSE),"")</f>
        <v>4</v>
      </c>
      <c r="O1649" t="str">
        <f>IFERROR(VLOOKUP(N1649,Offices!A:B,2,FALSE),"")</f>
        <v>Paris</v>
      </c>
      <c r="P1649" s="6">
        <f>IFERROR(VLOOKUP(J1649,Payments!A:C,3,FALSE),"")</f>
        <v>37821</v>
      </c>
      <c r="Q1649">
        <f>IFERROR(VLOOKUP(J1649,Payments!A:D,4,FALSE),"")</f>
        <v>36251.03</v>
      </c>
      <c r="R1649" t="str">
        <f>IFERROR(VLOOKUP(B1649,Products!A:C,3,FALSE),"")</f>
        <v>Classic Cars</v>
      </c>
      <c r="S1649">
        <f>IFERROR(VLOOKUP(B1649,Products!A:G,7,FALSE),"")</f>
        <v>1452</v>
      </c>
      <c r="T1649">
        <f>IFERROR(VLOOKUP(B1649,Products!A:I,9,FALSE),"")</f>
        <v>117.44</v>
      </c>
      <c r="U1649">
        <f t="shared" si="200"/>
        <v>4</v>
      </c>
      <c r="V1649" t="str">
        <f t="shared" si="201"/>
        <v>Yes</v>
      </c>
      <c r="W1649">
        <f t="shared" si="202"/>
        <v>2004</v>
      </c>
      <c r="X1649">
        <f t="shared" si="203"/>
        <v>8</v>
      </c>
      <c r="Y1649">
        <f>IFERROR(VLOOKUP(B1649,Products!A:I,8,FALSE),"")</f>
        <v>72.819999999999993</v>
      </c>
      <c r="Z1649">
        <f t="shared" si="204"/>
        <v>5129.76</v>
      </c>
      <c r="AA1649">
        <f t="shared" si="205"/>
        <v>46.759132106564152</v>
      </c>
      <c r="AB1649">
        <f t="shared" si="206"/>
        <v>0</v>
      </c>
      <c r="AC1649">
        <f t="shared" si="207"/>
        <v>1634.4000000000005</v>
      </c>
    </row>
    <row r="1650" spans="1:29">
      <c r="A1650">
        <v>10279</v>
      </c>
      <c r="B1650" t="s">
        <v>231</v>
      </c>
      <c r="C1650">
        <v>33</v>
      </c>
      <c r="D1650">
        <v>78.760000000000005</v>
      </c>
      <c r="E1650">
        <v>4</v>
      </c>
      <c r="F1650" s="6">
        <f>IFERROR(VLOOKUP(A1650,Orders!A:B,2,FALSE),"")</f>
        <v>38208</v>
      </c>
      <c r="G1650" s="6">
        <f>IFERROR(VLOOKUP(A1650,Orders!A:C,3,FALSE),"")</f>
        <v>38218</v>
      </c>
      <c r="H1650" s="6">
        <f>IFERROR(VLOOKUP(A1650,Orders!A:D,4,FALSE),"")</f>
        <v>38214</v>
      </c>
      <c r="I1650" t="str">
        <f>IFERROR(VLOOKUP(A1650,Orders!A:E,5,FALSE),"")</f>
        <v>Shipped</v>
      </c>
      <c r="J1650">
        <f>IFERROR(VLOOKUP(A1650,Orders!A:G,7,FALSE),"")</f>
        <v>141</v>
      </c>
      <c r="K1650">
        <f>IFERROR(VLOOKUP(J1650,Customers!A:L,12,FALSE),"")</f>
        <v>1370</v>
      </c>
      <c r="L1650">
        <f>IFERROR(VLOOKUP(J1650,Customers!A:M,13,FALSE),"")</f>
        <v>227600</v>
      </c>
      <c r="M1650" t="str">
        <f>IFERROR(VLOOKUP(J1650,Customers!A:H,8,FALSE),"")</f>
        <v>Madrid</v>
      </c>
      <c r="N1650">
        <f>IFERROR(VLOOKUP(K1650,Employees!A:F,6,FALSE),"")</f>
        <v>4</v>
      </c>
      <c r="O1650" t="str">
        <f>IFERROR(VLOOKUP(N1650,Offices!A:B,2,FALSE),"")</f>
        <v>Paris</v>
      </c>
      <c r="P1650" s="6">
        <f>IFERROR(VLOOKUP(J1650,Payments!A:C,3,FALSE),"")</f>
        <v>37821</v>
      </c>
      <c r="Q1650">
        <f>IFERROR(VLOOKUP(J1650,Payments!A:D,4,FALSE),"")</f>
        <v>36251.03</v>
      </c>
      <c r="R1650" t="str">
        <f>IFERROR(VLOOKUP(B1650,Products!A:C,3,FALSE),"")</f>
        <v>Classic Cars</v>
      </c>
      <c r="S1650">
        <f>IFERROR(VLOOKUP(B1650,Products!A:G,7,FALSE),"")</f>
        <v>4695</v>
      </c>
      <c r="T1650">
        <f>IFERROR(VLOOKUP(B1650,Products!A:I,9,FALSE),"")</f>
        <v>85.61</v>
      </c>
      <c r="U1650">
        <f t="shared" si="200"/>
        <v>4</v>
      </c>
      <c r="V1650" t="str">
        <f t="shared" si="201"/>
        <v>Yes</v>
      </c>
      <c r="W1650">
        <f t="shared" si="202"/>
        <v>2004</v>
      </c>
      <c r="X1650">
        <f t="shared" si="203"/>
        <v>8</v>
      </c>
      <c r="Y1650">
        <f>IFERROR(VLOOKUP(B1650,Products!A:I,8,FALSE),"")</f>
        <v>50.51</v>
      </c>
      <c r="Z1650">
        <f t="shared" si="204"/>
        <v>2599.0800000000004</v>
      </c>
      <c r="AA1650">
        <f t="shared" si="205"/>
        <v>55.929518907147113</v>
      </c>
      <c r="AB1650">
        <f t="shared" si="206"/>
        <v>0</v>
      </c>
      <c r="AC1650">
        <f t="shared" si="207"/>
        <v>932.25000000000023</v>
      </c>
    </row>
    <row r="1651" spans="1:29">
      <c r="A1651">
        <v>10279</v>
      </c>
      <c r="B1651" t="s">
        <v>232</v>
      </c>
      <c r="C1651">
        <v>48</v>
      </c>
      <c r="D1651">
        <v>95.3</v>
      </c>
      <c r="E1651">
        <v>6</v>
      </c>
      <c r="F1651" s="6">
        <f>IFERROR(VLOOKUP(A1651,Orders!A:B,2,FALSE),"")</f>
        <v>38208</v>
      </c>
      <c r="G1651" s="6">
        <f>IFERROR(VLOOKUP(A1651,Orders!A:C,3,FALSE),"")</f>
        <v>38218</v>
      </c>
      <c r="H1651" s="6">
        <f>IFERROR(VLOOKUP(A1651,Orders!A:D,4,FALSE),"")</f>
        <v>38214</v>
      </c>
      <c r="I1651" t="str">
        <f>IFERROR(VLOOKUP(A1651,Orders!A:E,5,FALSE),"")</f>
        <v>Shipped</v>
      </c>
      <c r="J1651">
        <f>IFERROR(VLOOKUP(A1651,Orders!A:G,7,FALSE),"")</f>
        <v>141</v>
      </c>
      <c r="K1651">
        <f>IFERROR(VLOOKUP(J1651,Customers!A:L,12,FALSE),"")</f>
        <v>1370</v>
      </c>
      <c r="L1651">
        <f>IFERROR(VLOOKUP(J1651,Customers!A:M,13,FALSE),"")</f>
        <v>227600</v>
      </c>
      <c r="M1651" t="str">
        <f>IFERROR(VLOOKUP(J1651,Customers!A:H,8,FALSE),"")</f>
        <v>Madrid</v>
      </c>
      <c r="N1651">
        <f>IFERROR(VLOOKUP(K1651,Employees!A:F,6,FALSE),"")</f>
        <v>4</v>
      </c>
      <c r="O1651" t="str">
        <f>IFERROR(VLOOKUP(N1651,Offices!A:B,2,FALSE),"")</f>
        <v>Paris</v>
      </c>
      <c r="P1651" s="6">
        <f>IFERROR(VLOOKUP(J1651,Payments!A:C,3,FALSE),"")</f>
        <v>37821</v>
      </c>
      <c r="Q1651">
        <f>IFERROR(VLOOKUP(J1651,Payments!A:D,4,FALSE),"")</f>
        <v>36251.03</v>
      </c>
      <c r="R1651" t="str">
        <f>IFERROR(VLOOKUP(B1651,Products!A:C,3,FALSE),"")</f>
        <v>Classic Cars</v>
      </c>
      <c r="S1651">
        <f>IFERROR(VLOOKUP(B1651,Products!A:G,7,FALSE),"")</f>
        <v>9446</v>
      </c>
      <c r="T1651">
        <f>IFERROR(VLOOKUP(B1651,Products!A:I,9,FALSE),"")</f>
        <v>107.08</v>
      </c>
      <c r="U1651">
        <f t="shared" si="200"/>
        <v>4</v>
      </c>
      <c r="V1651" t="str">
        <f t="shared" si="201"/>
        <v>Yes</v>
      </c>
      <c r="W1651">
        <f t="shared" si="202"/>
        <v>2004</v>
      </c>
      <c r="X1651">
        <f t="shared" si="203"/>
        <v>8</v>
      </c>
      <c r="Y1651">
        <f>IFERROR(VLOOKUP(B1651,Products!A:I,8,FALSE),"")</f>
        <v>62.11</v>
      </c>
      <c r="Z1651">
        <f t="shared" si="204"/>
        <v>4574.3999999999996</v>
      </c>
      <c r="AA1651">
        <f t="shared" si="205"/>
        <v>53.437449686040893</v>
      </c>
      <c r="AB1651">
        <f t="shared" si="206"/>
        <v>0</v>
      </c>
      <c r="AC1651">
        <f t="shared" si="207"/>
        <v>1593.12</v>
      </c>
    </row>
    <row r="1652" spans="1:29">
      <c r="A1652">
        <v>10280</v>
      </c>
      <c r="B1652" t="s">
        <v>134</v>
      </c>
      <c r="C1652">
        <v>34</v>
      </c>
      <c r="D1652">
        <v>205.73</v>
      </c>
      <c r="E1652">
        <v>2</v>
      </c>
      <c r="F1652" s="6">
        <f>IFERROR(VLOOKUP(A1652,Orders!A:B,2,FALSE),"")</f>
        <v>38216</v>
      </c>
      <c r="G1652" s="6">
        <f>IFERROR(VLOOKUP(A1652,Orders!A:C,3,FALSE),"")</f>
        <v>38226</v>
      </c>
      <c r="H1652" s="6">
        <f>IFERROR(VLOOKUP(A1652,Orders!A:D,4,FALSE),"")</f>
        <v>38218</v>
      </c>
      <c r="I1652" t="str">
        <f>IFERROR(VLOOKUP(A1652,Orders!A:E,5,FALSE),"")</f>
        <v>Shipped</v>
      </c>
      <c r="J1652">
        <f>IFERROR(VLOOKUP(A1652,Orders!A:G,7,FALSE),"")</f>
        <v>249</v>
      </c>
      <c r="K1652">
        <f>IFERROR(VLOOKUP(J1652,Customers!A:L,12,FALSE),"")</f>
        <v>1401</v>
      </c>
      <c r="L1652">
        <f>IFERROR(VLOOKUP(J1652,Customers!A:M,13,FALSE),"")</f>
        <v>113000</v>
      </c>
      <c r="M1652" t="str">
        <f>IFERROR(VLOOKUP(J1652,Customers!A:H,8,FALSE),"")</f>
        <v>Torino</v>
      </c>
      <c r="N1652">
        <f>IFERROR(VLOOKUP(K1652,Employees!A:F,6,FALSE),"")</f>
        <v>4</v>
      </c>
      <c r="O1652" t="str">
        <f>IFERROR(VLOOKUP(N1652,Offices!A:B,2,FALSE),"")</f>
        <v>Paris</v>
      </c>
      <c r="P1652" s="6">
        <f>IFERROR(VLOOKUP(J1652,Payments!A:C,3,FALSE),"")</f>
        <v>38249</v>
      </c>
      <c r="Q1652">
        <f>IFERROR(VLOOKUP(J1652,Payments!A:D,4,FALSE),"")</f>
        <v>33924.239999999998</v>
      </c>
      <c r="R1652" t="str">
        <f>IFERROR(VLOOKUP(B1652,Products!A:C,3,FALSE),"")</f>
        <v>Classic Cars</v>
      </c>
      <c r="S1652">
        <f>IFERROR(VLOOKUP(B1652,Products!A:G,7,FALSE),"")</f>
        <v>7305</v>
      </c>
      <c r="T1652">
        <f>IFERROR(VLOOKUP(B1652,Products!A:I,9,FALSE),"")</f>
        <v>214.3</v>
      </c>
      <c r="U1652">
        <f t="shared" si="200"/>
        <v>8</v>
      </c>
      <c r="V1652" t="str">
        <f t="shared" si="201"/>
        <v>No</v>
      </c>
      <c r="W1652">
        <f t="shared" si="202"/>
        <v>2004</v>
      </c>
      <c r="X1652">
        <f t="shared" si="203"/>
        <v>8</v>
      </c>
      <c r="Y1652">
        <f>IFERROR(VLOOKUP(B1652,Products!A:I,8,FALSE),"")</f>
        <v>98.58</v>
      </c>
      <c r="Z1652">
        <f t="shared" si="204"/>
        <v>6994.82</v>
      </c>
      <c r="AA1652">
        <f t="shared" si="205"/>
        <v>108.69344694664231</v>
      </c>
      <c r="AB1652">
        <f t="shared" si="206"/>
        <v>1</v>
      </c>
      <c r="AC1652">
        <f t="shared" si="207"/>
        <v>3643.1</v>
      </c>
    </row>
    <row r="1653" spans="1:29">
      <c r="A1653">
        <v>10280</v>
      </c>
      <c r="B1653" t="s">
        <v>137</v>
      </c>
      <c r="C1653">
        <v>24</v>
      </c>
      <c r="D1653">
        <v>98</v>
      </c>
      <c r="E1653">
        <v>1</v>
      </c>
      <c r="F1653" s="6">
        <f>IFERROR(VLOOKUP(A1653,Orders!A:B,2,FALSE),"")</f>
        <v>38216</v>
      </c>
      <c r="G1653" s="6">
        <f>IFERROR(VLOOKUP(A1653,Orders!A:C,3,FALSE),"")</f>
        <v>38226</v>
      </c>
      <c r="H1653" s="6">
        <f>IFERROR(VLOOKUP(A1653,Orders!A:D,4,FALSE),"")</f>
        <v>38218</v>
      </c>
      <c r="I1653" t="str">
        <f>IFERROR(VLOOKUP(A1653,Orders!A:E,5,FALSE),"")</f>
        <v>Shipped</v>
      </c>
      <c r="J1653">
        <f>IFERROR(VLOOKUP(A1653,Orders!A:G,7,FALSE),"")</f>
        <v>249</v>
      </c>
      <c r="K1653">
        <f>IFERROR(VLOOKUP(J1653,Customers!A:L,12,FALSE),"")</f>
        <v>1401</v>
      </c>
      <c r="L1653">
        <f>IFERROR(VLOOKUP(J1653,Customers!A:M,13,FALSE),"")</f>
        <v>113000</v>
      </c>
      <c r="M1653" t="str">
        <f>IFERROR(VLOOKUP(J1653,Customers!A:H,8,FALSE),"")</f>
        <v>Torino</v>
      </c>
      <c r="N1653">
        <f>IFERROR(VLOOKUP(K1653,Employees!A:F,6,FALSE),"")</f>
        <v>4</v>
      </c>
      <c r="O1653" t="str">
        <f>IFERROR(VLOOKUP(N1653,Offices!A:B,2,FALSE),"")</f>
        <v>Paris</v>
      </c>
      <c r="P1653" s="6">
        <f>IFERROR(VLOOKUP(J1653,Payments!A:C,3,FALSE),"")</f>
        <v>38249</v>
      </c>
      <c r="Q1653">
        <f>IFERROR(VLOOKUP(J1653,Payments!A:D,4,FALSE),"")</f>
        <v>33924.239999999998</v>
      </c>
      <c r="R1653" t="str">
        <f>IFERROR(VLOOKUP(B1653,Products!A:C,3,FALSE),"")</f>
        <v>Trucks and Buses</v>
      </c>
      <c r="S1653">
        <f>IFERROR(VLOOKUP(B1653,Products!A:G,7,FALSE),"")</f>
        <v>2613</v>
      </c>
      <c r="T1653">
        <f>IFERROR(VLOOKUP(B1653,Products!A:I,9,FALSE),"")</f>
        <v>116.67</v>
      </c>
      <c r="U1653">
        <f t="shared" si="200"/>
        <v>8</v>
      </c>
      <c r="V1653" t="str">
        <f t="shared" si="201"/>
        <v>No</v>
      </c>
      <c r="W1653">
        <f t="shared" si="202"/>
        <v>2004</v>
      </c>
      <c r="X1653">
        <f t="shared" si="203"/>
        <v>8</v>
      </c>
      <c r="Y1653">
        <f>IFERROR(VLOOKUP(B1653,Products!A:I,8,FALSE),"")</f>
        <v>58.33</v>
      </c>
      <c r="Z1653">
        <f t="shared" si="204"/>
        <v>2352</v>
      </c>
      <c r="AA1653">
        <f t="shared" si="205"/>
        <v>68.009600548602776</v>
      </c>
      <c r="AB1653">
        <f t="shared" si="206"/>
        <v>1</v>
      </c>
      <c r="AC1653">
        <f t="shared" si="207"/>
        <v>952.08</v>
      </c>
    </row>
    <row r="1654" spans="1:29">
      <c r="A1654">
        <v>10280</v>
      </c>
      <c r="B1654" t="s">
        <v>132</v>
      </c>
      <c r="C1654">
        <v>50</v>
      </c>
      <c r="D1654">
        <v>87.33</v>
      </c>
      <c r="E1654">
        <v>9</v>
      </c>
      <c r="F1654" s="6">
        <f>IFERROR(VLOOKUP(A1654,Orders!A:B,2,FALSE),"")</f>
        <v>38216</v>
      </c>
      <c r="G1654" s="6">
        <f>IFERROR(VLOOKUP(A1654,Orders!A:C,3,FALSE),"")</f>
        <v>38226</v>
      </c>
      <c r="H1654" s="6">
        <f>IFERROR(VLOOKUP(A1654,Orders!A:D,4,FALSE),"")</f>
        <v>38218</v>
      </c>
      <c r="I1654" t="str">
        <f>IFERROR(VLOOKUP(A1654,Orders!A:E,5,FALSE),"")</f>
        <v>Shipped</v>
      </c>
      <c r="J1654">
        <f>IFERROR(VLOOKUP(A1654,Orders!A:G,7,FALSE),"")</f>
        <v>249</v>
      </c>
      <c r="K1654">
        <f>IFERROR(VLOOKUP(J1654,Customers!A:L,12,FALSE),"")</f>
        <v>1401</v>
      </c>
      <c r="L1654">
        <f>IFERROR(VLOOKUP(J1654,Customers!A:M,13,FALSE),"")</f>
        <v>113000</v>
      </c>
      <c r="M1654" t="str">
        <f>IFERROR(VLOOKUP(J1654,Customers!A:H,8,FALSE),"")</f>
        <v>Torino</v>
      </c>
      <c r="N1654">
        <f>IFERROR(VLOOKUP(K1654,Employees!A:F,6,FALSE),"")</f>
        <v>4</v>
      </c>
      <c r="O1654" t="str">
        <f>IFERROR(VLOOKUP(N1654,Offices!A:B,2,FALSE),"")</f>
        <v>Paris</v>
      </c>
      <c r="P1654" s="6">
        <f>IFERROR(VLOOKUP(J1654,Payments!A:C,3,FALSE),"")</f>
        <v>38249</v>
      </c>
      <c r="Q1654">
        <f>IFERROR(VLOOKUP(J1654,Payments!A:D,4,FALSE),"")</f>
        <v>33924.239999999998</v>
      </c>
      <c r="R1654" t="str">
        <f>IFERROR(VLOOKUP(B1654,Products!A:C,3,FALSE),"")</f>
        <v>Vintage Cars</v>
      </c>
      <c r="S1654">
        <f>IFERROR(VLOOKUP(B1654,Products!A:G,7,FALSE),"")</f>
        <v>8693</v>
      </c>
      <c r="T1654">
        <f>IFERROR(VLOOKUP(B1654,Products!A:I,9,FALSE),"")</f>
        <v>102.74</v>
      </c>
      <c r="U1654">
        <f t="shared" si="200"/>
        <v>8</v>
      </c>
      <c r="V1654" t="str">
        <f t="shared" si="201"/>
        <v>No</v>
      </c>
      <c r="W1654">
        <f t="shared" si="202"/>
        <v>2004</v>
      </c>
      <c r="X1654">
        <f t="shared" si="203"/>
        <v>8</v>
      </c>
      <c r="Y1654">
        <f>IFERROR(VLOOKUP(B1654,Products!A:I,8,FALSE),"")</f>
        <v>60.62</v>
      </c>
      <c r="Z1654">
        <f t="shared" si="204"/>
        <v>4366.5</v>
      </c>
      <c r="AA1654">
        <f t="shared" si="205"/>
        <v>44.061365885846257</v>
      </c>
      <c r="AB1654">
        <f t="shared" si="206"/>
        <v>0</v>
      </c>
      <c r="AC1654">
        <f t="shared" si="207"/>
        <v>1335.5</v>
      </c>
    </row>
    <row r="1655" spans="1:29">
      <c r="A1655">
        <v>10280</v>
      </c>
      <c r="B1655" t="s">
        <v>133</v>
      </c>
      <c r="C1655">
        <v>27</v>
      </c>
      <c r="D1655">
        <v>47.44</v>
      </c>
      <c r="E1655">
        <v>8</v>
      </c>
      <c r="F1655" s="6">
        <f>IFERROR(VLOOKUP(A1655,Orders!A:B,2,FALSE),"")</f>
        <v>38216</v>
      </c>
      <c r="G1655" s="6">
        <f>IFERROR(VLOOKUP(A1655,Orders!A:C,3,FALSE),"")</f>
        <v>38226</v>
      </c>
      <c r="H1655" s="6">
        <f>IFERROR(VLOOKUP(A1655,Orders!A:D,4,FALSE),"")</f>
        <v>38218</v>
      </c>
      <c r="I1655" t="str">
        <f>IFERROR(VLOOKUP(A1655,Orders!A:E,5,FALSE),"")</f>
        <v>Shipped</v>
      </c>
      <c r="J1655">
        <f>IFERROR(VLOOKUP(A1655,Orders!A:G,7,FALSE),"")</f>
        <v>249</v>
      </c>
      <c r="K1655">
        <f>IFERROR(VLOOKUP(J1655,Customers!A:L,12,FALSE),"")</f>
        <v>1401</v>
      </c>
      <c r="L1655">
        <f>IFERROR(VLOOKUP(J1655,Customers!A:M,13,FALSE),"")</f>
        <v>113000</v>
      </c>
      <c r="M1655" t="str">
        <f>IFERROR(VLOOKUP(J1655,Customers!A:H,8,FALSE),"")</f>
        <v>Torino</v>
      </c>
      <c r="N1655">
        <f>IFERROR(VLOOKUP(K1655,Employees!A:F,6,FALSE),"")</f>
        <v>4</v>
      </c>
      <c r="O1655" t="str">
        <f>IFERROR(VLOOKUP(N1655,Offices!A:B,2,FALSE),"")</f>
        <v>Paris</v>
      </c>
      <c r="P1655" s="6">
        <f>IFERROR(VLOOKUP(J1655,Payments!A:C,3,FALSE),"")</f>
        <v>38249</v>
      </c>
      <c r="Q1655">
        <f>IFERROR(VLOOKUP(J1655,Payments!A:D,4,FALSE),"")</f>
        <v>33924.239999999998</v>
      </c>
      <c r="R1655" t="str">
        <f>IFERROR(VLOOKUP(B1655,Products!A:C,3,FALSE),"")</f>
        <v>Vintage Cars</v>
      </c>
      <c r="S1655">
        <f>IFERROR(VLOOKUP(B1655,Products!A:G,7,FALSE),"")</f>
        <v>8635</v>
      </c>
      <c r="T1655">
        <f>IFERROR(VLOOKUP(B1655,Products!A:I,9,FALSE),"")</f>
        <v>53.91</v>
      </c>
      <c r="U1655">
        <f t="shared" si="200"/>
        <v>8</v>
      </c>
      <c r="V1655" t="str">
        <f t="shared" si="201"/>
        <v>No</v>
      </c>
      <c r="W1655">
        <f t="shared" si="202"/>
        <v>2004</v>
      </c>
      <c r="X1655">
        <f t="shared" si="203"/>
        <v>8</v>
      </c>
      <c r="Y1655">
        <f>IFERROR(VLOOKUP(B1655,Products!A:I,8,FALSE),"")</f>
        <v>24.26</v>
      </c>
      <c r="Z1655">
        <f t="shared" si="204"/>
        <v>1280.8799999999999</v>
      </c>
      <c r="AA1655">
        <f t="shared" si="205"/>
        <v>95.548227535037071</v>
      </c>
      <c r="AB1655">
        <f t="shared" si="206"/>
        <v>1</v>
      </c>
      <c r="AC1655">
        <f t="shared" si="207"/>
        <v>625.8599999999999</v>
      </c>
    </row>
    <row r="1656" spans="1:29">
      <c r="A1656">
        <v>10280</v>
      </c>
      <c r="B1656" t="s">
        <v>124</v>
      </c>
      <c r="C1656">
        <v>26</v>
      </c>
      <c r="D1656">
        <v>161.5</v>
      </c>
      <c r="E1656">
        <v>16</v>
      </c>
      <c r="F1656" s="6">
        <f>IFERROR(VLOOKUP(A1656,Orders!A:B,2,FALSE),"")</f>
        <v>38216</v>
      </c>
      <c r="G1656" s="6">
        <f>IFERROR(VLOOKUP(A1656,Orders!A:C,3,FALSE),"")</f>
        <v>38226</v>
      </c>
      <c r="H1656" s="6">
        <f>IFERROR(VLOOKUP(A1656,Orders!A:D,4,FALSE),"")</f>
        <v>38218</v>
      </c>
      <c r="I1656" t="str">
        <f>IFERROR(VLOOKUP(A1656,Orders!A:E,5,FALSE),"")</f>
        <v>Shipped</v>
      </c>
      <c r="J1656">
        <f>IFERROR(VLOOKUP(A1656,Orders!A:G,7,FALSE),"")</f>
        <v>249</v>
      </c>
      <c r="K1656">
        <f>IFERROR(VLOOKUP(J1656,Customers!A:L,12,FALSE),"")</f>
        <v>1401</v>
      </c>
      <c r="L1656">
        <f>IFERROR(VLOOKUP(J1656,Customers!A:M,13,FALSE),"")</f>
        <v>113000</v>
      </c>
      <c r="M1656" t="str">
        <f>IFERROR(VLOOKUP(J1656,Customers!A:H,8,FALSE),"")</f>
        <v>Torino</v>
      </c>
      <c r="N1656">
        <f>IFERROR(VLOOKUP(K1656,Employees!A:F,6,FALSE),"")</f>
        <v>4</v>
      </c>
      <c r="O1656" t="str">
        <f>IFERROR(VLOOKUP(N1656,Offices!A:B,2,FALSE),"")</f>
        <v>Paris</v>
      </c>
      <c r="P1656" s="6">
        <f>IFERROR(VLOOKUP(J1656,Payments!A:C,3,FALSE),"")</f>
        <v>38249</v>
      </c>
      <c r="Q1656">
        <f>IFERROR(VLOOKUP(J1656,Payments!A:D,4,FALSE),"")</f>
        <v>33924.239999999998</v>
      </c>
      <c r="R1656" t="str">
        <f>IFERROR(VLOOKUP(B1656,Products!A:C,3,FALSE),"")</f>
        <v>Vintage Cars</v>
      </c>
      <c r="S1656">
        <f>IFERROR(VLOOKUP(B1656,Products!A:G,7,FALSE),"")</f>
        <v>2724</v>
      </c>
      <c r="T1656">
        <f>IFERROR(VLOOKUP(B1656,Products!A:I,9,FALSE),"")</f>
        <v>170</v>
      </c>
      <c r="U1656">
        <f t="shared" si="200"/>
        <v>8</v>
      </c>
      <c r="V1656" t="str">
        <f t="shared" si="201"/>
        <v>No</v>
      </c>
      <c r="W1656">
        <f t="shared" si="202"/>
        <v>2004</v>
      </c>
      <c r="X1656">
        <f t="shared" si="203"/>
        <v>8</v>
      </c>
      <c r="Y1656">
        <f>IFERROR(VLOOKUP(B1656,Products!A:I,8,FALSE),"")</f>
        <v>86.7</v>
      </c>
      <c r="Z1656">
        <f t="shared" si="204"/>
        <v>4199</v>
      </c>
      <c r="AA1656">
        <f t="shared" si="205"/>
        <v>86.274509803921561</v>
      </c>
      <c r="AB1656">
        <f t="shared" si="206"/>
        <v>1</v>
      </c>
      <c r="AC1656">
        <f t="shared" si="207"/>
        <v>1944.8</v>
      </c>
    </row>
    <row r="1657" spans="1:29">
      <c r="A1657">
        <v>10280</v>
      </c>
      <c r="B1657" t="s">
        <v>125</v>
      </c>
      <c r="C1657">
        <v>25</v>
      </c>
      <c r="D1657">
        <v>53.28</v>
      </c>
      <c r="E1657">
        <v>15</v>
      </c>
      <c r="F1657" s="6">
        <f>IFERROR(VLOOKUP(A1657,Orders!A:B,2,FALSE),"")</f>
        <v>38216</v>
      </c>
      <c r="G1657" s="6">
        <f>IFERROR(VLOOKUP(A1657,Orders!A:C,3,FALSE),"")</f>
        <v>38226</v>
      </c>
      <c r="H1657" s="6">
        <f>IFERROR(VLOOKUP(A1657,Orders!A:D,4,FALSE),"")</f>
        <v>38218</v>
      </c>
      <c r="I1657" t="str">
        <f>IFERROR(VLOOKUP(A1657,Orders!A:E,5,FALSE),"")</f>
        <v>Shipped</v>
      </c>
      <c r="J1657">
        <f>IFERROR(VLOOKUP(A1657,Orders!A:G,7,FALSE),"")</f>
        <v>249</v>
      </c>
      <c r="K1657">
        <f>IFERROR(VLOOKUP(J1657,Customers!A:L,12,FALSE),"")</f>
        <v>1401</v>
      </c>
      <c r="L1657">
        <f>IFERROR(VLOOKUP(J1657,Customers!A:M,13,FALSE),"")</f>
        <v>113000</v>
      </c>
      <c r="M1657" t="str">
        <f>IFERROR(VLOOKUP(J1657,Customers!A:H,8,FALSE),"")</f>
        <v>Torino</v>
      </c>
      <c r="N1657">
        <f>IFERROR(VLOOKUP(K1657,Employees!A:F,6,FALSE),"")</f>
        <v>4</v>
      </c>
      <c r="O1657" t="str">
        <f>IFERROR(VLOOKUP(N1657,Offices!A:B,2,FALSE),"")</f>
        <v>Paris</v>
      </c>
      <c r="P1657" s="6">
        <f>IFERROR(VLOOKUP(J1657,Payments!A:C,3,FALSE),"")</f>
        <v>38249</v>
      </c>
      <c r="Q1657">
        <f>IFERROR(VLOOKUP(J1657,Payments!A:D,4,FALSE),"")</f>
        <v>33924.239999999998</v>
      </c>
      <c r="R1657" t="str">
        <f>IFERROR(VLOOKUP(B1657,Products!A:C,3,FALSE),"")</f>
        <v>Vintage Cars</v>
      </c>
      <c r="S1657">
        <f>IFERROR(VLOOKUP(B1657,Products!A:G,7,FALSE),"")</f>
        <v>540</v>
      </c>
      <c r="T1657">
        <f>IFERROR(VLOOKUP(B1657,Products!A:I,9,FALSE),"")</f>
        <v>60.54</v>
      </c>
      <c r="U1657">
        <f t="shared" si="200"/>
        <v>8</v>
      </c>
      <c r="V1657" t="str">
        <f t="shared" si="201"/>
        <v>No</v>
      </c>
      <c r="W1657">
        <f t="shared" si="202"/>
        <v>2004</v>
      </c>
      <c r="X1657">
        <f t="shared" si="203"/>
        <v>8</v>
      </c>
      <c r="Y1657">
        <f>IFERROR(VLOOKUP(B1657,Products!A:I,8,FALSE),"")</f>
        <v>33.299999999999997</v>
      </c>
      <c r="Z1657">
        <f t="shared" si="204"/>
        <v>1332</v>
      </c>
      <c r="AA1657">
        <f t="shared" si="205"/>
        <v>60.000000000000021</v>
      </c>
      <c r="AB1657">
        <f t="shared" si="206"/>
        <v>0</v>
      </c>
      <c r="AC1657">
        <f t="shared" si="207"/>
        <v>499.50000000000011</v>
      </c>
    </row>
    <row r="1658" spans="1:29">
      <c r="A1658">
        <v>10280</v>
      </c>
      <c r="B1658" t="s">
        <v>128</v>
      </c>
      <c r="C1658">
        <v>37</v>
      </c>
      <c r="D1658">
        <v>109.33</v>
      </c>
      <c r="E1658">
        <v>13</v>
      </c>
      <c r="F1658" s="6">
        <f>IFERROR(VLOOKUP(A1658,Orders!A:B,2,FALSE),"")</f>
        <v>38216</v>
      </c>
      <c r="G1658" s="6">
        <f>IFERROR(VLOOKUP(A1658,Orders!A:C,3,FALSE),"")</f>
        <v>38226</v>
      </c>
      <c r="H1658" s="6">
        <f>IFERROR(VLOOKUP(A1658,Orders!A:D,4,FALSE),"")</f>
        <v>38218</v>
      </c>
      <c r="I1658" t="str">
        <f>IFERROR(VLOOKUP(A1658,Orders!A:E,5,FALSE),"")</f>
        <v>Shipped</v>
      </c>
      <c r="J1658">
        <f>IFERROR(VLOOKUP(A1658,Orders!A:G,7,FALSE),"")</f>
        <v>249</v>
      </c>
      <c r="K1658">
        <f>IFERROR(VLOOKUP(J1658,Customers!A:L,12,FALSE),"")</f>
        <v>1401</v>
      </c>
      <c r="L1658">
        <f>IFERROR(VLOOKUP(J1658,Customers!A:M,13,FALSE),"")</f>
        <v>113000</v>
      </c>
      <c r="M1658" t="str">
        <f>IFERROR(VLOOKUP(J1658,Customers!A:H,8,FALSE),"")</f>
        <v>Torino</v>
      </c>
      <c r="N1658">
        <f>IFERROR(VLOOKUP(K1658,Employees!A:F,6,FALSE),"")</f>
        <v>4</v>
      </c>
      <c r="O1658" t="str">
        <f>IFERROR(VLOOKUP(N1658,Offices!A:B,2,FALSE),"")</f>
        <v>Paris</v>
      </c>
      <c r="P1658" s="6">
        <f>IFERROR(VLOOKUP(J1658,Payments!A:C,3,FALSE),"")</f>
        <v>38249</v>
      </c>
      <c r="Q1658">
        <f>IFERROR(VLOOKUP(J1658,Payments!A:D,4,FALSE),"")</f>
        <v>33924.239999999998</v>
      </c>
      <c r="R1658" t="str">
        <f>IFERROR(VLOOKUP(B1658,Products!A:C,3,FALSE),"")</f>
        <v>Vintage Cars</v>
      </c>
      <c r="S1658">
        <f>IFERROR(VLOOKUP(B1658,Products!A:G,7,FALSE),"")</f>
        <v>9354</v>
      </c>
      <c r="T1658">
        <f>IFERROR(VLOOKUP(B1658,Products!A:I,9,FALSE),"")</f>
        <v>127.13</v>
      </c>
      <c r="U1658">
        <f t="shared" si="200"/>
        <v>8</v>
      </c>
      <c r="V1658" t="str">
        <f t="shared" si="201"/>
        <v>No</v>
      </c>
      <c r="W1658">
        <f t="shared" si="202"/>
        <v>2004</v>
      </c>
      <c r="X1658">
        <f t="shared" si="203"/>
        <v>8</v>
      </c>
      <c r="Y1658">
        <f>IFERROR(VLOOKUP(B1658,Products!A:I,8,FALSE),"")</f>
        <v>58.48</v>
      </c>
      <c r="Z1658">
        <f t="shared" si="204"/>
        <v>4045.21</v>
      </c>
      <c r="AA1658">
        <f t="shared" si="205"/>
        <v>86.952804377564988</v>
      </c>
      <c r="AB1658">
        <f t="shared" si="206"/>
        <v>1</v>
      </c>
      <c r="AC1658">
        <f t="shared" si="207"/>
        <v>1881.45</v>
      </c>
    </row>
    <row r="1659" spans="1:29">
      <c r="A1659">
        <v>10280</v>
      </c>
      <c r="B1659" t="s">
        <v>129</v>
      </c>
      <c r="C1659">
        <v>22</v>
      </c>
      <c r="D1659">
        <v>158.63</v>
      </c>
      <c r="E1659">
        <v>10</v>
      </c>
      <c r="F1659" s="6">
        <f>IFERROR(VLOOKUP(A1659,Orders!A:B,2,FALSE),"")</f>
        <v>38216</v>
      </c>
      <c r="G1659" s="6">
        <f>IFERROR(VLOOKUP(A1659,Orders!A:C,3,FALSE),"")</f>
        <v>38226</v>
      </c>
      <c r="H1659" s="6">
        <f>IFERROR(VLOOKUP(A1659,Orders!A:D,4,FALSE),"")</f>
        <v>38218</v>
      </c>
      <c r="I1659" t="str">
        <f>IFERROR(VLOOKUP(A1659,Orders!A:E,5,FALSE),"")</f>
        <v>Shipped</v>
      </c>
      <c r="J1659">
        <f>IFERROR(VLOOKUP(A1659,Orders!A:G,7,FALSE),"")</f>
        <v>249</v>
      </c>
      <c r="K1659">
        <f>IFERROR(VLOOKUP(J1659,Customers!A:L,12,FALSE),"")</f>
        <v>1401</v>
      </c>
      <c r="L1659">
        <f>IFERROR(VLOOKUP(J1659,Customers!A:M,13,FALSE),"")</f>
        <v>113000</v>
      </c>
      <c r="M1659" t="str">
        <f>IFERROR(VLOOKUP(J1659,Customers!A:H,8,FALSE),"")</f>
        <v>Torino</v>
      </c>
      <c r="N1659">
        <f>IFERROR(VLOOKUP(K1659,Employees!A:F,6,FALSE),"")</f>
        <v>4</v>
      </c>
      <c r="O1659" t="str">
        <f>IFERROR(VLOOKUP(N1659,Offices!A:B,2,FALSE),"")</f>
        <v>Paris</v>
      </c>
      <c r="P1659" s="6">
        <f>IFERROR(VLOOKUP(J1659,Payments!A:C,3,FALSE),"")</f>
        <v>38249</v>
      </c>
      <c r="Q1659">
        <f>IFERROR(VLOOKUP(J1659,Payments!A:D,4,FALSE),"")</f>
        <v>33924.239999999998</v>
      </c>
      <c r="R1659" t="str">
        <f>IFERROR(VLOOKUP(B1659,Products!A:C,3,FALSE),"")</f>
        <v>Vintage Cars</v>
      </c>
      <c r="S1659">
        <f>IFERROR(VLOOKUP(B1659,Products!A:G,7,FALSE),"")</f>
        <v>548</v>
      </c>
      <c r="T1659">
        <f>IFERROR(VLOOKUP(B1659,Products!A:I,9,FALSE),"")</f>
        <v>168.75</v>
      </c>
      <c r="U1659">
        <f t="shared" si="200"/>
        <v>8</v>
      </c>
      <c r="V1659" t="str">
        <f t="shared" si="201"/>
        <v>No</v>
      </c>
      <c r="W1659">
        <f t="shared" si="202"/>
        <v>2004</v>
      </c>
      <c r="X1659">
        <f t="shared" si="203"/>
        <v>8</v>
      </c>
      <c r="Y1659">
        <f>IFERROR(VLOOKUP(B1659,Products!A:I,8,FALSE),"")</f>
        <v>72.56</v>
      </c>
      <c r="Z1659">
        <f t="shared" si="204"/>
        <v>3489.8599999999997</v>
      </c>
      <c r="AA1659">
        <f t="shared" si="205"/>
        <v>118.61907386990076</v>
      </c>
      <c r="AB1659">
        <f t="shared" si="206"/>
        <v>1</v>
      </c>
      <c r="AC1659">
        <f t="shared" si="207"/>
        <v>1893.54</v>
      </c>
    </row>
    <row r="1660" spans="1:29">
      <c r="A1660">
        <v>10280</v>
      </c>
      <c r="B1660" t="s">
        <v>139</v>
      </c>
      <c r="C1660">
        <v>46</v>
      </c>
      <c r="D1660">
        <v>82.06</v>
      </c>
      <c r="E1660">
        <v>3</v>
      </c>
      <c r="F1660" s="6">
        <f>IFERROR(VLOOKUP(A1660,Orders!A:B,2,FALSE),"")</f>
        <v>38216</v>
      </c>
      <c r="G1660" s="6">
        <f>IFERROR(VLOOKUP(A1660,Orders!A:C,3,FALSE),"")</f>
        <v>38226</v>
      </c>
      <c r="H1660" s="6">
        <f>IFERROR(VLOOKUP(A1660,Orders!A:D,4,FALSE),"")</f>
        <v>38218</v>
      </c>
      <c r="I1660" t="str">
        <f>IFERROR(VLOOKUP(A1660,Orders!A:E,5,FALSE),"")</f>
        <v>Shipped</v>
      </c>
      <c r="J1660">
        <f>IFERROR(VLOOKUP(A1660,Orders!A:G,7,FALSE),"")</f>
        <v>249</v>
      </c>
      <c r="K1660">
        <f>IFERROR(VLOOKUP(J1660,Customers!A:L,12,FALSE),"")</f>
        <v>1401</v>
      </c>
      <c r="L1660">
        <f>IFERROR(VLOOKUP(J1660,Customers!A:M,13,FALSE),"")</f>
        <v>113000</v>
      </c>
      <c r="M1660" t="str">
        <f>IFERROR(VLOOKUP(J1660,Customers!A:H,8,FALSE),"")</f>
        <v>Torino</v>
      </c>
      <c r="N1660">
        <f>IFERROR(VLOOKUP(K1660,Employees!A:F,6,FALSE),"")</f>
        <v>4</v>
      </c>
      <c r="O1660" t="str">
        <f>IFERROR(VLOOKUP(N1660,Offices!A:B,2,FALSE),"")</f>
        <v>Paris</v>
      </c>
      <c r="P1660" s="6">
        <f>IFERROR(VLOOKUP(J1660,Payments!A:C,3,FALSE),"")</f>
        <v>38249</v>
      </c>
      <c r="Q1660">
        <f>IFERROR(VLOOKUP(J1660,Payments!A:D,4,FALSE),"")</f>
        <v>33924.239999999998</v>
      </c>
      <c r="R1660" t="str">
        <f>IFERROR(VLOOKUP(B1660,Products!A:C,3,FALSE),"")</f>
        <v>Vintage Cars</v>
      </c>
      <c r="S1660">
        <f>IFERROR(VLOOKUP(B1660,Products!A:G,7,FALSE),"")</f>
        <v>4189</v>
      </c>
      <c r="T1660">
        <f>IFERROR(VLOOKUP(B1660,Products!A:I,9,FALSE),"")</f>
        <v>101.31</v>
      </c>
      <c r="U1660">
        <f t="shared" si="200"/>
        <v>8</v>
      </c>
      <c r="V1660" t="str">
        <f t="shared" si="201"/>
        <v>No</v>
      </c>
      <c r="W1660">
        <f t="shared" si="202"/>
        <v>2004</v>
      </c>
      <c r="X1660">
        <f t="shared" si="203"/>
        <v>8</v>
      </c>
      <c r="Y1660">
        <f>IFERROR(VLOOKUP(B1660,Products!A:I,8,FALSE),"")</f>
        <v>60.78</v>
      </c>
      <c r="Z1660">
        <f t="shared" si="204"/>
        <v>3774.76</v>
      </c>
      <c r="AA1660">
        <f t="shared" si="205"/>
        <v>35.011516946363933</v>
      </c>
      <c r="AB1660">
        <f t="shared" si="206"/>
        <v>0</v>
      </c>
      <c r="AC1660">
        <f t="shared" si="207"/>
        <v>978.88000000000011</v>
      </c>
    </row>
    <row r="1661" spans="1:29">
      <c r="A1661">
        <v>10280</v>
      </c>
      <c r="B1661" t="s">
        <v>140</v>
      </c>
      <c r="C1661">
        <v>43</v>
      </c>
      <c r="D1661">
        <v>54.34</v>
      </c>
      <c r="E1661">
        <v>5</v>
      </c>
      <c r="F1661" s="6">
        <f>IFERROR(VLOOKUP(A1661,Orders!A:B,2,FALSE),"")</f>
        <v>38216</v>
      </c>
      <c r="G1661" s="6">
        <f>IFERROR(VLOOKUP(A1661,Orders!A:C,3,FALSE),"")</f>
        <v>38226</v>
      </c>
      <c r="H1661" s="6">
        <f>IFERROR(VLOOKUP(A1661,Orders!A:D,4,FALSE),"")</f>
        <v>38218</v>
      </c>
      <c r="I1661" t="str">
        <f>IFERROR(VLOOKUP(A1661,Orders!A:E,5,FALSE),"")</f>
        <v>Shipped</v>
      </c>
      <c r="J1661">
        <f>IFERROR(VLOOKUP(A1661,Orders!A:G,7,FALSE),"")</f>
        <v>249</v>
      </c>
      <c r="K1661">
        <f>IFERROR(VLOOKUP(J1661,Customers!A:L,12,FALSE),"")</f>
        <v>1401</v>
      </c>
      <c r="L1661">
        <f>IFERROR(VLOOKUP(J1661,Customers!A:M,13,FALSE),"")</f>
        <v>113000</v>
      </c>
      <c r="M1661" t="str">
        <f>IFERROR(VLOOKUP(J1661,Customers!A:H,8,FALSE),"")</f>
        <v>Torino</v>
      </c>
      <c r="N1661">
        <f>IFERROR(VLOOKUP(K1661,Employees!A:F,6,FALSE),"")</f>
        <v>4</v>
      </c>
      <c r="O1661" t="str">
        <f>IFERROR(VLOOKUP(N1661,Offices!A:B,2,FALSE),"")</f>
        <v>Paris</v>
      </c>
      <c r="P1661" s="6">
        <f>IFERROR(VLOOKUP(J1661,Payments!A:C,3,FALSE),"")</f>
        <v>38249</v>
      </c>
      <c r="Q1661">
        <f>IFERROR(VLOOKUP(J1661,Payments!A:D,4,FALSE),"")</f>
        <v>33924.239999999998</v>
      </c>
      <c r="R1661" t="str">
        <f>IFERROR(VLOOKUP(B1661,Products!A:C,3,FALSE),"")</f>
        <v>Vintage Cars</v>
      </c>
      <c r="S1661">
        <f>IFERROR(VLOOKUP(B1661,Products!A:G,7,FALSE),"")</f>
        <v>5649</v>
      </c>
      <c r="T1661">
        <f>IFERROR(VLOOKUP(B1661,Products!A:I,9,FALSE),"")</f>
        <v>62.46</v>
      </c>
      <c r="U1661">
        <f t="shared" si="200"/>
        <v>8</v>
      </c>
      <c r="V1661" t="str">
        <f t="shared" si="201"/>
        <v>No</v>
      </c>
      <c r="W1661">
        <f t="shared" si="202"/>
        <v>2004</v>
      </c>
      <c r="X1661">
        <f t="shared" si="203"/>
        <v>8</v>
      </c>
      <c r="Y1661">
        <f>IFERROR(VLOOKUP(B1661,Products!A:I,8,FALSE),"")</f>
        <v>34.35</v>
      </c>
      <c r="Z1661">
        <f t="shared" si="204"/>
        <v>2336.6200000000003</v>
      </c>
      <c r="AA1661">
        <f t="shared" si="205"/>
        <v>58.195050946142658</v>
      </c>
      <c r="AB1661">
        <f t="shared" si="206"/>
        <v>0</v>
      </c>
      <c r="AC1661">
        <f t="shared" si="207"/>
        <v>859.57</v>
      </c>
    </row>
    <row r="1662" spans="1:29">
      <c r="A1662">
        <v>10280</v>
      </c>
      <c r="B1662" t="s">
        <v>141</v>
      </c>
      <c r="C1662">
        <v>29</v>
      </c>
      <c r="D1662">
        <v>102.63</v>
      </c>
      <c r="E1662">
        <v>4</v>
      </c>
      <c r="F1662" s="6">
        <f>IFERROR(VLOOKUP(A1662,Orders!A:B,2,FALSE),"")</f>
        <v>38216</v>
      </c>
      <c r="G1662" s="6">
        <f>IFERROR(VLOOKUP(A1662,Orders!A:C,3,FALSE),"")</f>
        <v>38226</v>
      </c>
      <c r="H1662" s="6">
        <f>IFERROR(VLOOKUP(A1662,Orders!A:D,4,FALSE),"")</f>
        <v>38218</v>
      </c>
      <c r="I1662" t="str">
        <f>IFERROR(VLOOKUP(A1662,Orders!A:E,5,FALSE),"")</f>
        <v>Shipped</v>
      </c>
      <c r="J1662">
        <f>IFERROR(VLOOKUP(A1662,Orders!A:G,7,FALSE),"")</f>
        <v>249</v>
      </c>
      <c r="K1662">
        <f>IFERROR(VLOOKUP(J1662,Customers!A:L,12,FALSE),"")</f>
        <v>1401</v>
      </c>
      <c r="L1662">
        <f>IFERROR(VLOOKUP(J1662,Customers!A:M,13,FALSE),"")</f>
        <v>113000</v>
      </c>
      <c r="M1662" t="str">
        <f>IFERROR(VLOOKUP(J1662,Customers!A:H,8,FALSE),"")</f>
        <v>Torino</v>
      </c>
      <c r="N1662">
        <f>IFERROR(VLOOKUP(K1662,Employees!A:F,6,FALSE),"")</f>
        <v>4</v>
      </c>
      <c r="O1662" t="str">
        <f>IFERROR(VLOOKUP(N1662,Offices!A:B,2,FALSE),"")</f>
        <v>Paris</v>
      </c>
      <c r="P1662" s="6">
        <f>IFERROR(VLOOKUP(J1662,Payments!A:C,3,FALSE),"")</f>
        <v>38249</v>
      </c>
      <c r="Q1662">
        <f>IFERROR(VLOOKUP(J1662,Payments!A:D,4,FALSE),"")</f>
        <v>33924.239999999998</v>
      </c>
      <c r="R1662" t="str">
        <f>IFERROR(VLOOKUP(B1662,Products!A:C,3,FALSE),"")</f>
        <v>Vintage Cars</v>
      </c>
      <c r="S1662">
        <f>IFERROR(VLOOKUP(B1662,Products!A:G,7,FALSE),"")</f>
        <v>5992</v>
      </c>
      <c r="T1662">
        <f>IFERROR(VLOOKUP(B1662,Products!A:I,9,FALSE),"")</f>
        <v>104.72</v>
      </c>
      <c r="U1662">
        <f t="shared" si="200"/>
        <v>8</v>
      </c>
      <c r="V1662" t="str">
        <f t="shared" si="201"/>
        <v>No</v>
      </c>
      <c r="W1662">
        <f t="shared" si="202"/>
        <v>2004</v>
      </c>
      <c r="X1662">
        <f t="shared" si="203"/>
        <v>8</v>
      </c>
      <c r="Y1662">
        <f>IFERROR(VLOOKUP(B1662,Products!A:I,8,FALSE),"")</f>
        <v>60.74</v>
      </c>
      <c r="Z1662">
        <f t="shared" si="204"/>
        <v>2976.27</v>
      </c>
      <c r="AA1662">
        <f t="shared" si="205"/>
        <v>68.9660849522555</v>
      </c>
      <c r="AB1662">
        <f t="shared" si="206"/>
        <v>1</v>
      </c>
      <c r="AC1662">
        <f t="shared" si="207"/>
        <v>1214.8099999999997</v>
      </c>
    </row>
    <row r="1663" spans="1:29">
      <c r="A1663">
        <v>10280</v>
      </c>
      <c r="B1663" t="s">
        <v>142</v>
      </c>
      <c r="C1663">
        <v>34</v>
      </c>
      <c r="D1663">
        <v>99.21</v>
      </c>
      <c r="E1663">
        <v>7</v>
      </c>
      <c r="F1663" s="6">
        <f>IFERROR(VLOOKUP(A1663,Orders!A:B,2,FALSE),"")</f>
        <v>38216</v>
      </c>
      <c r="G1663" s="6">
        <f>IFERROR(VLOOKUP(A1663,Orders!A:C,3,FALSE),"")</f>
        <v>38226</v>
      </c>
      <c r="H1663" s="6">
        <f>IFERROR(VLOOKUP(A1663,Orders!A:D,4,FALSE),"")</f>
        <v>38218</v>
      </c>
      <c r="I1663" t="str">
        <f>IFERROR(VLOOKUP(A1663,Orders!A:E,5,FALSE),"")</f>
        <v>Shipped</v>
      </c>
      <c r="J1663">
        <f>IFERROR(VLOOKUP(A1663,Orders!A:G,7,FALSE),"")</f>
        <v>249</v>
      </c>
      <c r="K1663">
        <f>IFERROR(VLOOKUP(J1663,Customers!A:L,12,FALSE),"")</f>
        <v>1401</v>
      </c>
      <c r="L1663">
        <f>IFERROR(VLOOKUP(J1663,Customers!A:M,13,FALSE),"")</f>
        <v>113000</v>
      </c>
      <c r="M1663" t="str">
        <f>IFERROR(VLOOKUP(J1663,Customers!A:H,8,FALSE),"")</f>
        <v>Torino</v>
      </c>
      <c r="N1663">
        <f>IFERROR(VLOOKUP(K1663,Employees!A:F,6,FALSE),"")</f>
        <v>4</v>
      </c>
      <c r="O1663" t="str">
        <f>IFERROR(VLOOKUP(N1663,Offices!A:B,2,FALSE),"")</f>
        <v>Paris</v>
      </c>
      <c r="P1663" s="6">
        <f>IFERROR(VLOOKUP(J1663,Payments!A:C,3,FALSE),"")</f>
        <v>38249</v>
      </c>
      <c r="Q1663">
        <f>IFERROR(VLOOKUP(J1663,Payments!A:D,4,FALSE),"")</f>
        <v>33924.239999999998</v>
      </c>
      <c r="R1663" t="str">
        <f>IFERROR(VLOOKUP(B1663,Products!A:C,3,FALSE),"")</f>
        <v>Vintage Cars</v>
      </c>
      <c r="S1663">
        <f>IFERROR(VLOOKUP(B1663,Products!A:G,7,FALSE),"")</f>
        <v>7913</v>
      </c>
      <c r="T1663">
        <f>IFERROR(VLOOKUP(B1663,Products!A:I,9,FALSE),"")</f>
        <v>99.21</v>
      </c>
      <c r="U1663">
        <f t="shared" si="200"/>
        <v>8</v>
      </c>
      <c r="V1663" t="str">
        <f t="shared" si="201"/>
        <v>No</v>
      </c>
      <c r="W1663">
        <f t="shared" si="202"/>
        <v>2004</v>
      </c>
      <c r="X1663">
        <f t="shared" si="203"/>
        <v>8</v>
      </c>
      <c r="Y1663">
        <f>IFERROR(VLOOKUP(B1663,Products!A:I,8,FALSE),"")</f>
        <v>57.54</v>
      </c>
      <c r="Z1663">
        <f t="shared" si="204"/>
        <v>3373.14</v>
      </c>
      <c r="AA1663">
        <f t="shared" si="205"/>
        <v>72.419186652763287</v>
      </c>
      <c r="AB1663">
        <f t="shared" si="206"/>
        <v>1</v>
      </c>
      <c r="AC1663">
        <f t="shared" si="207"/>
        <v>1416.7799999999997</v>
      </c>
    </row>
    <row r="1664" spans="1:29">
      <c r="A1664">
        <v>10280</v>
      </c>
      <c r="B1664" t="s">
        <v>126</v>
      </c>
      <c r="C1664">
        <v>35</v>
      </c>
      <c r="D1664">
        <v>77.31</v>
      </c>
      <c r="E1664">
        <v>17</v>
      </c>
      <c r="F1664" s="6">
        <f>IFERROR(VLOOKUP(A1664,Orders!A:B,2,FALSE),"")</f>
        <v>38216</v>
      </c>
      <c r="G1664" s="6">
        <f>IFERROR(VLOOKUP(A1664,Orders!A:C,3,FALSE),"")</f>
        <v>38226</v>
      </c>
      <c r="H1664" s="6">
        <f>IFERROR(VLOOKUP(A1664,Orders!A:D,4,FALSE),"")</f>
        <v>38218</v>
      </c>
      <c r="I1664" t="str">
        <f>IFERROR(VLOOKUP(A1664,Orders!A:E,5,FALSE),"")</f>
        <v>Shipped</v>
      </c>
      <c r="J1664">
        <f>IFERROR(VLOOKUP(A1664,Orders!A:G,7,FALSE),"")</f>
        <v>249</v>
      </c>
      <c r="K1664">
        <f>IFERROR(VLOOKUP(J1664,Customers!A:L,12,FALSE),"")</f>
        <v>1401</v>
      </c>
      <c r="L1664">
        <f>IFERROR(VLOOKUP(J1664,Customers!A:M,13,FALSE),"")</f>
        <v>113000</v>
      </c>
      <c r="M1664" t="str">
        <f>IFERROR(VLOOKUP(J1664,Customers!A:H,8,FALSE),"")</f>
        <v>Torino</v>
      </c>
      <c r="N1664">
        <f>IFERROR(VLOOKUP(K1664,Employees!A:F,6,FALSE),"")</f>
        <v>4</v>
      </c>
      <c r="O1664" t="str">
        <f>IFERROR(VLOOKUP(N1664,Offices!A:B,2,FALSE),"")</f>
        <v>Paris</v>
      </c>
      <c r="P1664" s="6">
        <f>IFERROR(VLOOKUP(J1664,Payments!A:C,3,FALSE),"")</f>
        <v>38249</v>
      </c>
      <c r="Q1664">
        <f>IFERROR(VLOOKUP(J1664,Payments!A:D,4,FALSE),"")</f>
        <v>33924.239999999998</v>
      </c>
      <c r="R1664" t="str">
        <f>IFERROR(VLOOKUP(B1664,Products!A:C,3,FALSE),"")</f>
        <v>Vintage Cars</v>
      </c>
      <c r="S1664">
        <f>IFERROR(VLOOKUP(B1664,Products!A:G,7,FALSE),"")</f>
        <v>6553</v>
      </c>
      <c r="T1664">
        <f>IFERROR(VLOOKUP(B1664,Products!A:I,9,FALSE),"")</f>
        <v>92.03</v>
      </c>
      <c r="U1664">
        <f t="shared" si="200"/>
        <v>8</v>
      </c>
      <c r="V1664" t="str">
        <f t="shared" si="201"/>
        <v>No</v>
      </c>
      <c r="W1664">
        <f t="shared" si="202"/>
        <v>2004</v>
      </c>
      <c r="X1664">
        <f t="shared" si="203"/>
        <v>8</v>
      </c>
      <c r="Y1664">
        <f>IFERROR(VLOOKUP(B1664,Products!A:I,8,FALSE),"")</f>
        <v>43.26</v>
      </c>
      <c r="Z1664">
        <f t="shared" si="204"/>
        <v>2705.85</v>
      </c>
      <c r="AA1664">
        <f t="shared" si="205"/>
        <v>78.710124826629695</v>
      </c>
      <c r="AB1664">
        <f t="shared" si="206"/>
        <v>1</v>
      </c>
      <c r="AC1664">
        <f t="shared" si="207"/>
        <v>1191.7500000000002</v>
      </c>
    </row>
    <row r="1665" spans="1:29">
      <c r="A1665">
        <v>10280</v>
      </c>
      <c r="B1665" t="s">
        <v>130</v>
      </c>
      <c r="C1665">
        <v>20</v>
      </c>
      <c r="D1665">
        <v>29.87</v>
      </c>
      <c r="E1665">
        <v>12</v>
      </c>
      <c r="F1665" s="6">
        <f>IFERROR(VLOOKUP(A1665,Orders!A:B,2,FALSE),"")</f>
        <v>38216</v>
      </c>
      <c r="G1665" s="6">
        <f>IFERROR(VLOOKUP(A1665,Orders!A:C,3,FALSE),"")</f>
        <v>38226</v>
      </c>
      <c r="H1665" s="6">
        <f>IFERROR(VLOOKUP(A1665,Orders!A:D,4,FALSE),"")</f>
        <v>38218</v>
      </c>
      <c r="I1665" t="str">
        <f>IFERROR(VLOOKUP(A1665,Orders!A:E,5,FALSE),"")</f>
        <v>Shipped</v>
      </c>
      <c r="J1665">
        <f>IFERROR(VLOOKUP(A1665,Orders!A:G,7,FALSE),"")</f>
        <v>249</v>
      </c>
      <c r="K1665">
        <f>IFERROR(VLOOKUP(J1665,Customers!A:L,12,FALSE),"")</f>
        <v>1401</v>
      </c>
      <c r="L1665">
        <f>IFERROR(VLOOKUP(J1665,Customers!A:M,13,FALSE),"")</f>
        <v>113000</v>
      </c>
      <c r="M1665" t="str">
        <f>IFERROR(VLOOKUP(J1665,Customers!A:H,8,FALSE),"")</f>
        <v>Torino</v>
      </c>
      <c r="N1665">
        <f>IFERROR(VLOOKUP(K1665,Employees!A:F,6,FALSE),"")</f>
        <v>4</v>
      </c>
      <c r="O1665" t="str">
        <f>IFERROR(VLOOKUP(N1665,Offices!A:B,2,FALSE),"")</f>
        <v>Paris</v>
      </c>
      <c r="P1665" s="6">
        <f>IFERROR(VLOOKUP(J1665,Payments!A:C,3,FALSE),"")</f>
        <v>38249</v>
      </c>
      <c r="Q1665">
        <f>IFERROR(VLOOKUP(J1665,Payments!A:D,4,FALSE),"")</f>
        <v>33924.239999999998</v>
      </c>
      <c r="R1665" t="str">
        <f>IFERROR(VLOOKUP(B1665,Products!A:C,3,FALSE),"")</f>
        <v>Vintage Cars</v>
      </c>
      <c r="S1665">
        <f>IFERROR(VLOOKUP(B1665,Products!A:G,7,FALSE),"")</f>
        <v>7332</v>
      </c>
      <c r="T1665">
        <f>IFERROR(VLOOKUP(B1665,Products!A:I,9,FALSE),"")</f>
        <v>33.19</v>
      </c>
      <c r="U1665">
        <f t="shared" si="200"/>
        <v>8</v>
      </c>
      <c r="V1665" t="str">
        <f t="shared" si="201"/>
        <v>No</v>
      </c>
      <c r="W1665">
        <f t="shared" si="202"/>
        <v>2004</v>
      </c>
      <c r="X1665">
        <f t="shared" si="203"/>
        <v>8</v>
      </c>
      <c r="Y1665">
        <f>IFERROR(VLOOKUP(B1665,Products!A:I,8,FALSE),"")</f>
        <v>22.57</v>
      </c>
      <c r="Z1665">
        <f t="shared" si="204"/>
        <v>597.4</v>
      </c>
      <c r="AA1665">
        <f t="shared" si="205"/>
        <v>32.343819229065133</v>
      </c>
      <c r="AB1665">
        <f t="shared" si="206"/>
        <v>0</v>
      </c>
      <c r="AC1665">
        <f t="shared" si="207"/>
        <v>146</v>
      </c>
    </row>
    <row r="1666" spans="1:29">
      <c r="A1666">
        <v>10280</v>
      </c>
      <c r="B1666" t="s">
        <v>131</v>
      </c>
      <c r="C1666">
        <v>45</v>
      </c>
      <c r="D1666">
        <v>36.29</v>
      </c>
      <c r="E1666">
        <v>11</v>
      </c>
      <c r="F1666" s="6">
        <f>IFERROR(VLOOKUP(A1666,Orders!A:B,2,FALSE),"")</f>
        <v>38216</v>
      </c>
      <c r="G1666" s="6">
        <f>IFERROR(VLOOKUP(A1666,Orders!A:C,3,FALSE),"")</f>
        <v>38226</v>
      </c>
      <c r="H1666" s="6">
        <f>IFERROR(VLOOKUP(A1666,Orders!A:D,4,FALSE),"")</f>
        <v>38218</v>
      </c>
      <c r="I1666" t="str">
        <f>IFERROR(VLOOKUP(A1666,Orders!A:E,5,FALSE),"")</f>
        <v>Shipped</v>
      </c>
      <c r="J1666">
        <f>IFERROR(VLOOKUP(A1666,Orders!A:G,7,FALSE),"")</f>
        <v>249</v>
      </c>
      <c r="K1666">
        <f>IFERROR(VLOOKUP(J1666,Customers!A:L,12,FALSE),"")</f>
        <v>1401</v>
      </c>
      <c r="L1666">
        <f>IFERROR(VLOOKUP(J1666,Customers!A:M,13,FALSE),"")</f>
        <v>113000</v>
      </c>
      <c r="M1666" t="str">
        <f>IFERROR(VLOOKUP(J1666,Customers!A:H,8,FALSE),"")</f>
        <v>Torino</v>
      </c>
      <c r="N1666">
        <f>IFERROR(VLOOKUP(K1666,Employees!A:F,6,FALSE),"")</f>
        <v>4</v>
      </c>
      <c r="O1666" t="str">
        <f>IFERROR(VLOOKUP(N1666,Offices!A:B,2,FALSE),"")</f>
        <v>Paris</v>
      </c>
      <c r="P1666" s="6">
        <f>IFERROR(VLOOKUP(J1666,Payments!A:C,3,FALSE),"")</f>
        <v>38249</v>
      </c>
      <c r="Q1666">
        <f>IFERROR(VLOOKUP(J1666,Payments!A:D,4,FALSE),"")</f>
        <v>33924.239999999998</v>
      </c>
      <c r="R1666" t="str">
        <f>IFERROR(VLOOKUP(B1666,Products!A:C,3,FALSE),"")</f>
        <v>Vintage Cars</v>
      </c>
      <c r="S1666">
        <f>IFERROR(VLOOKUP(B1666,Products!A:G,7,FALSE),"")</f>
        <v>2847</v>
      </c>
      <c r="T1666">
        <f>IFERROR(VLOOKUP(B1666,Products!A:I,9,FALSE),"")</f>
        <v>44.8</v>
      </c>
      <c r="U1666">
        <f t="shared" ref="U1666:U1729" si="208">G1666-H1666</f>
        <v>8</v>
      </c>
      <c r="V1666" t="str">
        <f t="shared" ref="V1666:V1729" si="209">IF(OR(I1666="Shipped",I1666="Resolved"),IF(U1666&lt;=6,"Yes","No"),"")</f>
        <v>No</v>
      </c>
      <c r="W1666">
        <f t="shared" ref="W1666:W1729" si="210">YEAR(F1666)</f>
        <v>2004</v>
      </c>
      <c r="X1666">
        <f t="shared" ref="X1666:X1729" si="211">MONTH(F1666)</f>
        <v>8</v>
      </c>
      <c r="Y1666">
        <f>IFERROR(VLOOKUP(B1666,Products!A:I,8,FALSE),"")</f>
        <v>20.61</v>
      </c>
      <c r="Z1666">
        <f t="shared" ref="Z1666:Z1729" si="212">C1666*D1666</f>
        <v>1633.05</v>
      </c>
      <c r="AA1666">
        <f t="shared" ref="AA1666:AA1729" si="213">((D1666-Y1666)/Y1666)*100</f>
        <v>76.079573022804468</v>
      </c>
      <c r="AB1666">
        <f t="shared" ref="AB1666:AB1729" si="214">IF(AA1666&gt;=67, 1,0)</f>
        <v>1</v>
      </c>
      <c r="AC1666">
        <f t="shared" ref="AC1666:AC1729" si="215">C1666*(D1666-Y1666)</f>
        <v>705.6</v>
      </c>
    </row>
    <row r="1667" spans="1:29">
      <c r="A1667">
        <v>10280</v>
      </c>
      <c r="B1667" t="s">
        <v>127</v>
      </c>
      <c r="C1667">
        <v>33</v>
      </c>
      <c r="D1667">
        <v>35.29</v>
      </c>
      <c r="E1667">
        <v>14</v>
      </c>
      <c r="F1667" s="6">
        <f>IFERROR(VLOOKUP(A1667,Orders!A:B,2,FALSE),"")</f>
        <v>38216</v>
      </c>
      <c r="G1667" s="6">
        <f>IFERROR(VLOOKUP(A1667,Orders!A:C,3,FALSE),"")</f>
        <v>38226</v>
      </c>
      <c r="H1667" s="6">
        <f>IFERROR(VLOOKUP(A1667,Orders!A:D,4,FALSE),"")</f>
        <v>38218</v>
      </c>
      <c r="I1667" t="str">
        <f>IFERROR(VLOOKUP(A1667,Orders!A:E,5,FALSE),"")</f>
        <v>Shipped</v>
      </c>
      <c r="J1667">
        <f>IFERROR(VLOOKUP(A1667,Orders!A:G,7,FALSE),"")</f>
        <v>249</v>
      </c>
      <c r="K1667">
        <f>IFERROR(VLOOKUP(J1667,Customers!A:L,12,FALSE),"")</f>
        <v>1401</v>
      </c>
      <c r="L1667">
        <f>IFERROR(VLOOKUP(J1667,Customers!A:M,13,FALSE),"")</f>
        <v>113000</v>
      </c>
      <c r="M1667" t="str">
        <f>IFERROR(VLOOKUP(J1667,Customers!A:H,8,FALSE),"")</f>
        <v>Torino</v>
      </c>
      <c r="N1667">
        <f>IFERROR(VLOOKUP(K1667,Employees!A:F,6,FALSE),"")</f>
        <v>4</v>
      </c>
      <c r="O1667" t="str">
        <f>IFERROR(VLOOKUP(N1667,Offices!A:B,2,FALSE),"")</f>
        <v>Paris</v>
      </c>
      <c r="P1667" s="6">
        <f>IFERROR(VLOOKUP(J1667,Payments!A:C,3,FALSE),"")</f>
        <v>38249</v>
      </c>
      <c r="Q1667">
        <f>IFERROR(VLOOKUP(J1667,Payments!A:D,4,FALSE),"")</f>
        <v>33924.239999999998</v>
      </c>
      <c r="R1667" t="str">
        <f>IFERROR(VLOOKUP(B1667,Products!A:C,3,FALSE),"")</f>
        <v>Vintage Cars</v>
      </c>
      <c r="S1667">
        <f>IFERROR(VLOOKUP(B1667,Products!A:G,7,FALSE),"")</f>
        <v>2081</v>
      </c>
      <c r="T1667">
        <f>IFERROR(VLOOKUP(B1667,Products!A:I,9,FALSE),"")</f>
        <v>41.03</v>
      </c>
      <c r="U1667">
        <f t="shared" si="208"/>
        <v>8</v>
      </c>
      <c r="V1667" t="str">
        <f t="shared" si="209"/>
        <v>No</v>
      </c>
      <c r="W1667">
        <f t="shared" si="210"/>
        <v>2004</v>
      </c>
      <c r="X1667">
        <f t="shared" si="211"/>
        <v>8</v>
      </c>
      <c r="Y1667">
        <f>IFERROR(VLOOKUP(B1667,Products!A:I,8,FALSE),"")</f>
        <v>21.75</v>
      </c>
      <c r="Z1667">
        <f t="shared" si="212"/>
        <v>1164.57</v>
      </c>
      <c r="AA1667">
        <f t="shared" si="213"/>
        <v>62.252873563218394</v>
      </c>
      <c r="AB1667">
        <f t="shared" si="214"/>
        <v>0</v>
      </c>
      <c r="AC1667">
        <f t="shared" si="215"/>
        <v>446.82</v>
      </c>
    </row>
    <row r="1668" spans="1:29">
      <c r="A1668">
        <v>10280</v>
      </c>
      <c r="B1668" t="s">
        <v>146</v>
      </c>
      <c r="C1668">
        <v>21</v>
      </c>
      <c r="D1668">
        <v>79.86</v>
      </c>
      <c r="E1668">
        <v>6</v>
      </c>
      <c r="F1668" s="6">
        <f>IFERROR(VLOOKUP(A1668,Orders!A:B,2,FALSE),"")</f>
        <v>38216</v>
      </c>
      <c r="G1668" s="6">
        <f>IFERROR(VLOOKUP(A1668,Orders!A:C,3,FALSE),"")</f>
        <v>38226</v>
      </c>
      <c r="H1668" s="6">
        <f>IFERROR(VLOOKUP(A1668,Orders!A:D,4,FALSE),"")</f>
        <v>38218</v>
      </c>
      <c r="I1668" t="str">
        <f>IFERROR(VLOOKUP(A1668,Orders!A:E,5,FALSE),"")</f>
        <v>Shipped</v>
      </c>
      <c r="J1668">
        <f>IFERROR(VLOOKUP(A1668,Orders!A:G,7,FALSE),"")</f>
        <v>249</v>
      </c>
      <c r="K1668">
        <f>IFERROR(VLOOKUP(J1668,Customers!A:L,12,FALSE),"")</f>
        <v>1401</v>
      </c>
      <c r="L1668">
        <f>IFERROR(VLOOKUP(J1668,Customers!A:M,13,FALSE),"")</f>
        <v>113000</v>
      </c>
      <c r="M1668" t="str">
        <f>IFERROR(VLOOKUP(J1668,Customers!A:H,8,FALSE),"")</f>
        <v>Torino</v>
      </c>
      <c r="N1668">
        <f>IFERROR(VLOOKUP(K1668,Employees!A:F,6,FALSE),"")</f>
        <v>4</v>
      </c>
      <c r="O1668" t="str">
        <f>IFERROR(VLOOKUP(N1668,Offices!A:B,2,FALSE),"")</f>
        <v>Paris</v>
      </c>
      <c r="P1668" s="6">
        <f>IFERROR(VLOOKUP(J1668,Payments!A:C,3,FALSE),"")</f>
        <v>38249</v>
      </c>
      <c r="Q1668">
        <f>IFERROR(VLOOKUP(J1668,Payments!A:D,4,FALSE),"")</f>
        <v>33924.239999999998</v>
      </c>
      <c r="R1668" t="str">
        <f>IFERROR(VLOOKUP(B1668,Products!A:C,3,FALSE),"")</f>
        <v>Vintage Cars</v>
      </c>
      <c r="S1668">
        <f>IFERROR(VLOOKUP(B1668,Products!A:G,7,FALSE),"")</f>
        <v>4710</v>
      </c>
      <c r="T1668">
        <f>IFERROR(VLOOKUP(B1668,Products!A:I,9,FALSE),"")</f>
        <v>97.39</v>
      </c>
      <c r="U1668">
        <f t="shared" si="208"/>
        <v>8</v>
      </c>
      <c r="V1668" t="str">
        <f t="shared" si="209"/>
        <v>No</v>
      </c>
      <c r="W1668">
        <f t="shared" si="210"/>
        <v>2004</v>
      </c>
      <c r="X1668">
        <f t="shared" si="211"/>
        <v>8</v>
      </c>
      <c r="Y1668">
        <f>IFERROR(VLOOKUP(B1668,Products!A:I,8,FALSE),"")</f>
        <v>57.46</v>
      </c>
      <c r="Z1668">
        <f t="shared" si="212"/>
        <v>1677.06</v>
      </c>
      <c r="AA1668">
        <f t="shared" si="213"/>
        <v>38.983640793595541</v>
      </c>
      <c r="AB1668">
        <f t="shared" si="214"/>
        <v>0</v>
      </c>
      <c r="AC1668">
        <f t="shared" si="215"/>
        <v>470.4</v>
      </c>
    </row>
    <row r="1669" spans="1:29">
      <c r="A1669">
        <v>10281</v>
      </c>
      <c r="B1669" t="s">
        <v>135</v>
      </c>
      <c r="C1669">
        <v>44</v>
      </c>
      <c r="D1669">
        <v>132.97</v>
      </c>
      <c r="E1669">
        <v>9</v>
      </c>
      <c r="F1669" s="6">
        <f>IFERROR(VLOOKUP(A1669,Orders!A:B,2,FALSE),"")</f>
        <v>38218</v>
      </c>
      <c r="G1669" s="6">
        <f>IFERROR(VLOOKUP(A1669,Orders!A:C,3,FALSE),"")</f>
        <v>38227</v>
      </c>
      <c r="H1669" s="6">
        <f>IFERROR(VLOOKUP(A1669,Orders!A:D,4,FALSE),"")</f>
        <v>38222</v>
      </c>
      <c r="I1669" t="str">
        <f>IFERROR(VLOOKUP(A1669,Orders!A:E,5,FALSE),"")</f>
        <v>Shipped</v>
      </c>
      <c r="J1669">
        <f>IFERROR(VLOOKUP(A1669,Orders!A:G,7,FALSE),"")</f>
        <v>157</v>
      </c>
      <c r="K1669">
        <f>IFERROR(VLOOKUP(J1669,Customers!A:L,12,FALSE),"")</f>
        <v>1216</v>
      </c>
      <c r="L1669">
        <f>IFERROR(VLOOKUP(J1669,Customers!A:M,13,FALSE),"")</f>
        <v>100600</v>
      </c>
      <c r="M1669" t="str">
        <f>IFERROR(VLOOKUP(J1669,Customers!A:H,8,FALSE),"")</f>
        <v>Allentown</v>
      </c>
      <c r="N1669">
        <f>IFERROR(VLOOKUP(K1669,Employees!A:F,6,FALSE),"")</f>
        <v>2</v>
      </c>
      <c r="O1669" t="str">
        <f>IFERROR(VLOOKUP(N1669,Offices!A:B,2,FALSE),"")</f>
        <v>Boston</v>
      </c>
      <c r="P1669" s="6">
        <f>IFERROR(VLOOKUP(J1669,Payments!A:C,3,FALSE),"")</f>
        <v>38310</v>
      </c>
      <c r="Q1669">
        <f>IFERROR(VLOOKUP(J1669,Payments!A:D,4,FALSE),"")</f>
        <v>35152.120000000003</v>
      </c>
      <c r="R1669" t="str">
        <f>IFERROR(VLOOKUP(B1669,Products!A:C,3,FALSE),"")</f>
        <v>Classic Cars</v>
      </c>
      <c r="S1669">
        <f>IFERROR(VLOOKUP(B1669,Products!A:G,7,FALSE),"")</f>
        <v>6791</v>
      </c>
      <c r="T1669">
        <f>IFERROR(VLOOKUP(B1669,Products!A:I,9,FALSE),"")</f>
        <v>147.74</v>
      </c>
      <c r="U1669">
        <f t="shared" si="208"/>
        <v>5</v>
      </c>
      <c r="V1669" t="str">
        <f t="shared" si="209"/>
        <v>Yes</v>
      </c>
      <c r="W1669">
        <f t="shared" si="210"/>
        <v>2004</v>
      </c>
      <c r="X1669">
        <f t="shared" si="211"/>
        <v>8</v>
      </c>
      <c r="Y1669">
        <f>IFERROR(VLOOKUP(B1669,Products!A:I,8,FALSE),"")</f>
        <v>103.42</v>
      </c>
      <c r="Z1669">
        <f t="shared" si="212"/>
        <v>5850.68</v>
      </c>
      <c r="AA1669">
        <f t="shared" si="213"/>
        <v>28.572809901373038</v>
      </c>
      <c r="AB1669">
        <f t="shared" si="214"/>
        <v>0</v>
      </c>
      <c r="AC1669">
        <f t="shared" si="215"/>
        <v>1300.1999999999998</v>
      </c>
    </row>
    <row r="1670" spans="1:29">
      <c r="A1670">
        <v>10281</v>
      </c>
      <c r="B1670" t="s">
        <v>136</v>
      </c>
      <c r="C1670">
        <v>25</v>
      </c>
      <c r="D1670">
        <v>127.1</v>
      </c>
      <c r="E1670">
        <v>13</v>
      </c>
      <c r="F1670" s="6">
        <f>IFERROR(VLOOKUP(A1670,Orders!A:B,2,FALSE),"")</f>
        <v>38218</v>
      </c>
      <c r="G1670" s="6">
        <f>IFERROR(VLOOKUP(A1670,Orders!A:C,3,FALSE),"")</f>
        <v>38227</v>
      </c>
      <c r="H1670" s="6">
        <f>IFERROR(VLOOKUP(A1670,Orders!A:D,4,FALSE),"")</f>
        <v>38222</v>
      </c>
      <c r="I1670" t="str">
        <f>IFERROR(VLOOKUP(A1670,Orders!A:E,5,FALSE),"")</f>
        <v>Shipped</v>
      </c>
      <c r="J1670">
        <f>IFERROR(VLOOKUP(A1670,Orders!A:G,7,FALSE),"")</f>
        <v>157</v>
      </c>
      <c r="K1670">
        <f>IFERROR(VLOOKUP(J1670,Customers!A:L,12,FALSE),"")</f>
        <v>1216</v>
      </c>
      <c r="L1670">
        <f>IFERROR(VLOOKUP(J1670,Customers!A:M,13,FALSE),"")</f>
        <v>100600</v>
      </c>
      <c r="M1670" t="str">
        <f>IFERROR(VLOOKUP(J1670,Customers!A:H,8,FALSE),"")</f>
        <v>Allentown</v>
      </c>
      <c r="N1670">
        <f>IFERROR(VLOOKUP(K1670,Employees!A:F,6,FALSE),"")</f>
        <v>2</v>
      </c>
      <c r="O1670" t="str">
        <f>IFERROR(VLOOKUP(N1670,Offices!A:B,2,FALSE),"")</f>
        <v>Boston</v>
      </c>
      <c r="P1670" s="6">
        <f>IFERROR(VLOOKUP(J1670,Payments!A:C,3,FALSE),"")</f>
        <v>38310</v>
      </c>
      <c r="Q1670">
        <f>IFERROR(VLOOKUP(J1670,Payments!A:D,4,FALSE),"")</f>
        <v>35152.120000000003</v>
      </c>
      <c r="R1670" t="str">
        <f>IFERROR(VLOOKUP(B1670,Products!A:C,3,FALSE),"")</f>
        <v>Trucks and Buses</v>
      </c>
      <c r="S1670">
        <f>IFERROR(VLOOKUP(B1670,Products!A:G,7,FALSE),"")</f>
        <v>1579</v>
      </c>
      <c r="T1670">
        <f>IFERROR(VLOOKUP(B1670,Products!A:I,9,FALSE),"")</f>
        <v>136.66999999999999</v>
      </c>
      <c r="U1670">
        <f t="shared" si="208"/>
        <v>5</v>
      </c>
      <c r="V1670" t="str">
        <f t="shared" si="209"/>
        <v>Yes</v>
      </c>
      <c r="W1670">
        <f t="shared" si="210"/>
        <v>2004</v>
      </c>
      <c r="X1670">
        <f t="shared" si="211"/>
        <v>8</v>
      </c>
      <c r="Y1670">
        <f>IFERROR(VLOOKUP(B1670,Products!A:I,8,FALSE),"")</f>
        <v>77.900000000000006</v>
      </c>
      <c r="Z1670">
        <f t="shared" si="212"/>
        <v>3177.5</v>
      </c>
      <c r="AA1670">
        <f t="shared" si="213"/>
        <v>63.157894736842088</v>
      </c>
      <c r="AB1670">
        <f t="shared" si="214"/>
        <v>0</v>
      </c>
      <c r="AC1670">
        <f t="shared" si="215"/>
        <v>1229.9999999999998</v>
      </c>
    </row>
    <row r="1671" spans="1:29">
      <c r="A1671">
        <v>10281</v>
      </c>
      <c r="B1671" t="s">
        <v>151</v>
      </c>
      <c r="C1671">
        <v>41</v>
      </c>
      <c r="D1671">
        <v>98.36</v>
      </c>
      <c r="E1671">
        <v>1</v>
      </c>
      <c r="F1671" s="6">
        <f>IFERROR(VLOOKUP(A1671,Orders!A:B,2,FALSE),"")</f>
        <v>38218</v>
      </c>
      <c r="G1671" s="6">
        <f>IFERROR(VLOOKUP(A1671,Orders!A:C,3,FALSE),"")</f>
        <v>38227</v>
      </c>
      <c r="H1671" s="6">
        <f>IFERROR(VLOOKUP(A1671,Orders!A:D,4,FALSE),"")</f>
        <v>38222</v>
      </c>
      <c r="I1671" t="str">
        <f>IFERROR(VLOOKUP(A1671,Orders!A:E,5,FALSE),"")</f>
        <v>Shipped</v>
      </c>
      <c r="J1671">
        <f>IFERROR(VLOOKUP(A1671,Orders!A:G,7,FALSE),"")</f>
        <v>157</v>
      </c>
      <c r="K1671">
        <f>IFERROR(VLOOKUP(J1671,Customers!A:L,12,FALSE),"")</f>
        <v>1216</v>
      </c>
      <c r="L1671">
        <f>IFERROR(VLOOKUP(J1671,Customers!A:M,13,FALSE),"")</f>
        <v>100600</v>
      </c>
      <c r="M1671" t="str">
        <f>IFERROR(VLOOKUP(J1671,Customers!A:H,8,FALSE),"")</f>
        <v>Allentown</v>
      </c>
      <c r="N1671">
        <f>IFERROR(VLOOKUP(K1671,Employees!A:F,6,FALSE),"")</f>
        <v>2</v>
      </c>
      <c r="O1671" t="str">
        <f>IFERROR(VLOOKUP(N1671,Offices!A:B,2,FALSE),"")</f>
        <v>Boston</v>
      </c>
      <c r="P1671" s="6">
        <f>IFERROR(VLOOKUP(J1671,Payments!A:C,3,FALSE),"")</f>
        <v>38310</v>
      </c>
      <c r="Q1671">
        <f>IFERROR(VLOOKUP(J1671,Payments!A:D,4,FALSE),"")</f>
        <v>35152.120000000003</v>
      </c>
      <c r="R1671" t="str">
        <f>IFERROR(VLOOKUP(B1671,Products!A:C,3,FALSE),"")</f>
        <v>Trucks and Buses</v>
      </c>
      <c r="S1671">
        <f>IFERROR(VLOOKUP(B1671,Products!A:G,7,FALSE),"")</f>
        <v>6125</v>
      </c>
      <c r="T1671">
        <f>IFERROR(VLOOKUP(B1671,Products!A:I,9,FALSE),"")</f>
        <v>118.5</v>
      </c>
      <c r="U1671">
        <f t="shared" si="208"/>
        <v>5</v>
      </c>
      <c r="V1671" t="str">
        <f t="shared" si="209"/>
        <v>Yes</v>
      </c>
      <c r="W1671">
        <f t="shared" si="210"/>
        <v>2004</v>
      </c>
      <c r="X1671">
        <f t="shared" si="211"/>
        <v>8</v>
      </c>
      <c r="Y1671">
        <f>IFERROR(VLOOKUP(B1671,Products!A:I,8,FALSE),"")</f>
        <v>55.7</v>
      </c>
      <c r="Z1671">
        <f t="shared" si="212"/>
        <v>4032.7599999999998</v>
      </c>
      <c r="AA1671">
        <f t="shared" si="213"/>
        <v>76.588868940754026</v>
      </c>
      <c r="AB1671">
        <f t="shared" si="214"/>
        <v>1</v>
      </c>
      <c r="AC1671">
        <f t="shared" si="215"/>
        <v>1749.06</v>
      </c>
    </row>
    <row r="1672" spans="1:29">
      <c r="A1672">
        <v>10281</v>
      </c>
      <c r="B1672" t="s">
        <v>153</v>
      </c>
      <c r="C1672">
        <v>48</v>
      </c>
      <c r="D1672">
        <v>114.14</v>
      </c>
      <c r="E1672">
        <v>4</v>
      </c>
      <c r="F1672" s="6">
        <f>IFERROR(VLOOKUP(A1672,Orders!A:B,2,FALSE),"")</f>
        <v>38218</v>
      </c>
      <c r="G1672" s="6">
        <f>IFERROR(VLOOKUP(A1672,Orders!A:C,3,FALSE),"")</f>
        <v>38227</v>
      </c>
      <c r="H1672" s="6">
        <f>IFERROR(VLOOKUP(A1672,Orders!A:D,4,FALSE),"")</f>
        <v>38222</v>
      </c>
      <c r="I1672" t="str">
        <f>IFERROR(VLOOKUP(A1672,Orders!A:E,5,FALSE),"")</f>
        <v>Shipped</v>
      </c>
      <c r="J1672">
        <f>IFERROR(VLOOKUP(A1672,Orders!A:G,7,FALSE),"")</f>
        <v>157</v>
      </c>
      <c r="K1672">
        <f>IFERROR(VLOOKUP(J1672,Customers!A:L,12,FALSE),"")</f>
        <v>1216</v>
      </c>
      <c r="L1672">
        <f>IFERROR(VLOOKUP(J1672,Customers!A:M,13,FALSE),"")</f>
        <v>100600</v>
      </c>
      <c r="M1672" t="str">
        <f>IFERROR(VLOOKUP(J1672,Customers!A:H,8,FALSE),"")</f>
        <v>Allentown</v>
      </c>
      <c r="N1672">
        <f>IFERROR(VLOOKUP(K1672,Employees!A:F,6,FALSE),"")</f>
        <v>2</v>
      </c>
      <c r="O1672" t="str">
        <f>IFERROR(VLOOKUP(N1672,Offices!A:B,2,FALSE),"")</f>
        <v>Boston</v>
      </c>
      <c r="P1672" s="6">
        <f>IFERROR(VLOOKUP(J1672,Payments!A:C,3,FALSE),"")</f>
        <v>38310</v>
      </c>
      <c r="Q1672">
        <f>IFERROR(VLOOKUP(J1672,Payments!A:D,4,FALSE),"")</f>
        <v>35152.120000000003</v>
      </c>
      <c r="R1672" t="str">
        <f>IFERROR(VLOOKUP(B1672,Products!A:C,3,FALSE),"")</f>
        <v>Trucks and Buses</v>
      </c>
      <c r="S1672">
        <f>IFERROR(VLOOKUP(B1672,Products!A:G,7,FALSE),"")</f>
        <v>8258</v>
      </c>
      <c r="T1672">
        <f>IFERROR(VLOOKUP(B1672,Products!A:I,9,FALSE),"")</f>
        <v>122.73</v>
      </c>
      <c r="U1672">
        <f t="shared" si="208"/>
        <v>5</v>
      </c>
      <c r="V1672" t="str">
        <f t="shared" si="209"/>
        <v>Yes</v>
      </c>
      <c r="W1672">
        <f t="shared" si="210"/>
        <v>2004</v>
      </c>
      <c r="X1672">
        <f t="shared" si="211"/>
        <v>8</v>
      </c>
      <c r="Y1672">
        <f>IFERROR(VLOOKUP(B1672,Products!A:I,8,FALSE),"")</f>
        <v>74.86</v>
      </c>
      <c r="Z1672">
        <f t="shared" si="212"/>
        <v>5478.72</v>
      </c>
      <c r="AA1672">
        <f t="shared" si="213"/>
        <v>52.471279722148012</v>
      </c>
      <c r="AB1672">
        <f t="shared" si="214"/>
        <v>0</v>
      </c>
      <c r="AC1672">
        <f t="shared" si="215"/>
        <v>1885.44</v>
      </c>
    </row>
    <row r="1673" spans="1:29">
      <c r="A1673">
        <v>10281</v>
      </c>
      <c r="B1673" t="s">
        <v>138</v>
      </c>
      <c r="C1673">
        <v>29</v>
      </c>
      <c r="D1673">
        <v>56.52</v>
      </c>
      <c r="E1673">
        <v>7</v>
      </c>
      <c r="F1673" s="6">
        <f>IFERROR(VLOOKUP(A1673,Orders!A:B,2,FALSE),"")</f>
        <v>38218</v>
      </c>
      <c r="G1673" s="6">
        <f>IFERROR(VLOOKUP(A1673,Orders!A:C,3,FALSE),"")</f>
        <v>38227</v>
      </c>
      <c r="H1673" s="6">
        <f>IFERROR(VLOOKUP(A1673,Orders!A:D,4,FALSE),"")</f>
        <v>38222</v>
      </c>
      <c r="I1673" t="str">
        <f>IFERROR(VLOOKUP(A1673,Orders!A:E,5,FALSE),"")</f>
        <v>Shipped</v>
      </c>
      <c r="J1673">
        <f>IFERROR(VLOOKUP(A1673,Orders!A:G,7,FALSE),"")</f>
        <v>157</v>
      </c>
      <c r="K1673">
        <f>IFERROR(VLOOKUP(J1673,Customers!A:L,12,FALSE),"")</f>
        <v>1216</v>
      </c>
      <c r="L1673">
        <f>IFERROR(VLOOKUP(J1673,Customers!A:M,13,FALSE),"")</f>
        <v>100600</v>
      </c>
      <c r="M1673" t="str">
        <f>IFERROR(VLOOKUP(J1673,Customers!A:H,8,FALSE),"")</f>
        <v>Allentown</v>
      </c>
      <c r="N1673">
        <f>IFERROR(VLOOKUP(K1673,Employees!A:F,6,FALSE),"")</f>
        <v>2</v>
      </c>
      <c r="O1673" t="str">
        <f>IFERROR(VLOOKUP(N1673,Offices!A:B,2,FALSE),"")</f>
        <v>Boston</v>
      </c>
      <c r="P1673" s="6">
        <f>IFERROR(VLOOKUP(J1673,Payments!A:C,3,FALSE),"")</f>
        <v>38310</v>
      </c>
      <c r="Q1673">
        <f>IFERROR(VLOOKUP(J1673,Payments!A:D,4,FALSE),"")</f>
        <v>35152.120000000003</v>
      </c>
      <c r="R1673" t="str">
        <f>IFERROR(VLOOKUP(B1673,Products!A:C,3,FALSE),"")</f>
        <v>Trucks and Buses</v>
      </c>
      <c r="S1673">
        <f>IFERROR(VLOOKUP(B1673,Products!A:G,7,FALSE),"")</f>
        <v>2018</v>
      </c>
      <c r="T1673">
        <f>IFERROR(VLOOKUP(B1673,Products!A:I,9,FALSE),"")</f>
        <v>60.77</v>
      </c>
      <c r="U1673">
        <f t="shared" si="208"/>
        <v>5</v>
      </c>
      <c r="V1673" t="str">
        <f t="shared" si="209"/>
        <v>Yes</v>
      </c>
      <c r="W1673">
        <f t="shared" si="210"/>
        <v>2004</v>
      </c>
      <c r="X1673">
        <f t="shared" si="211"/>
        <v>8</v>
      </c>
      <c r="Y1673">
        <f>IFERROR(VLOOKUP(B1673,Products!A:I,8,FALSE),"")</f>
        <v>24.92</v>
      </c>
      <c r="Z1673">
        <f t="shared" si="212"/>
        <v>1639.0800000000002</v>
      </c>
      <c r="AA1673">
        <f t="shared" si="213"/>
        <v>126.80577849117174</v>
      </c>
      <c r="AB1673">
        <f t="shared" si="214"/>
        <v>1</v>
      </c>
      <c r="AC1673">
        <f t="shared" si="215"/>
        <v>916.40000000000009</v>
      </c>
    </row>
    <row r="1674" spans="1:29">
      <c r="A1674">
        <v>10281</v>
      </c>
      <c r="B1674" t="s">
        <v>154</v>
      </c>
      <c r="C1674">
        <v>25</v>
      </c>
      <c r="D1674">
        <v>135.47</v>
      </c>
      <c r="E1674">
        <v>5</v>
      </c>
      <c r="F1674" s="6">
        <f>IFERROR(VLOOKUP(A1674,Orders!A:B,2,FALSE),"")</f>
        <v>38218</v>
      </c>
      <c r="G1674" s="6">
        <f>IFERROR(VLOOKUP(A1674,Orders!A:C,3,FALSE),"")</f>
        <v>38227</v>
      </c>
      <c r="H1674" s="6">
        <f>IFERROR(VLOOKUP(A1674,Orders!A:D,4,FALSE),"")</f>
        <v>38222</v>
      </c>
      <c r="I1674" t="str">
        <f>IFERROR(VLOOKUP(A1674,Orders!A:E,5,FALSE),"")</f>
        <v>Shipped</v>
      </c>
      <c r="J1674">
        <f>IFERROR(VLOOKUP(A1674,Orders!A:G,7,FALSE),"")</f>
        <v>157</v>
      </c>
      <c r="K1674">
        <f>IFERROR(VLOOKUP(J1674,Customers!A:L,12,FALSE),"")</f>
        <v>1216</v>
      </c>
      <c r="L1674">
        <f>IFERROR(VLOOKUP(J1674,Customers!A:M,13,FALSE),"")</f>
        <v>100600</v>
      </c>
      <c r="M1674" t="str">
        <f>IFERROR(VLOOKUP(J1674,Customers!A:H,8,FALSE),"")</f>
        <v>Allentown</v>
      </c>
      <c r="N1674">
        <f>IFERROR(VLOOKUP(K1674,Employees!A:F,6,FALSE),"")</f>
        <v>2</v>
      </c>
      <c r="O1674" t="str">
        <f>IFERROR(VLOOKUP(N1674,Offices!A:B,2,FALSE),"")</f>
        <v>Boston</v>
      </c>
      <c r="P1674" s="6">
        <f>IFERROR(VLOOKUP(J1674,Payments!A:C,3,FALSE),"")</f>
        <v>38310</v>
      </c>
      <c r="Q1674">
        <f>IFERROR(VLOOKUP(J1674,Payments!A:D,4,FALSE),"")</f>
        <v>35152.120000000003</v>
      </c>
      <c r="R1674" t="str">
        <f>IFERROR(VLOOKUP(B1674,Products!A:C,3,FALSE),"")</f>
        <v>Classic Cars</v>
      </c>
      <c r="S1674">
        <f>IFERROR(VLOOKUP(B1674,Products!A:G,7,FALSE),"")</f>
        <v>8347</v>
      </c>
      <c r="T1674">
        <f>IFERROR(VLOOKUP(B1674,Products!A:I,9,FALSE),"")</f>
        <v>169.34</v>
      </c>
      <c r="U1674">
        <f t="shared" si="208"/>
        <v>5</v>
      </c>
      <c r="V1674" t="str">
        <f t="shared" si="209"/>
        <v>Yes</v>
      </c>
      <c r="W1674">
        <f t="shared" si="210"/>
        <v>2004</v>
      </c>
      <c r="X1674">
        <f t="shared" si="211"/>
        <v>8</v>
      </c>
      <c r="Y1674">
        <f>IFERROR(VLOOKUP(B1674,Products!A:I,8,FALSE),"")</f>
        <v>77.900000000000006</v>
      </c>
      <c r="Z1674">
        <f t="shared" si="212"/>
        <v>3386.75</v>
      </c>
      <c r="AA1674">
        <f t="shared" si="213"/>
        <v>73.902439024390233</v>
      </c>
      <c r="AB1674">
        <f t="shared" si="214"/>
        <v>1</v>
      </c>
      <c r="AC1674">
        <f t="shared" si="215"/>
        <v>1439.2499999999998</v>
      </c>
    </row>
    <row r="1675" spans="1:29">
      <c r="A1675">
        <v>10281</v>
      </c>
      <c r="B1675" t="s">
        <v>143</v>
      </c>
      <c r="C1675">
        <v>25</v>
      </c>
      <c r="D1675">
        <v>96.86</v>
      </c>
      <c r="E1675">
        <v>10</v>
      </c>
      <c r="F1675" s="6">
        <f>IFERROR(VLOOKUP(A1675,Orders!A:B,2,FALSE),"")</f>
        <v>38218</v>
      </c>
      <c r="G1675" s="6">
        <f>IFERROR(VLOOKUP(A1675,Orders!A:C,3,FALSE),"")</f>
        <v>38227</v>
      </c>
      <c r="H1675" s="6">
        <f>IFERROR(VLOOKUP(A1675,Orders!A:D,4,FALSE),"")</f>
        <v>38222</v>
      </c>
      <c r="I1675" t="str">
        <f>IFERROR(VLOOKUP(A1675,Orders!A:E,5,FALSE),"")</f>
        <v>Shipped</v>
      </c>
      <c r="J1675">
        <f>IFERROR(VLOOKUP(A1675,Orders!A:G,7,FALSE),"")</f>
        <v>157</v>
      </c>
      <c r="K1675">
        <f>IFERROR(VLOOKUP(J1675,Customers!A:L,12,FALSE),"")</f>
        <v>1216</v>
      </c>
      <c r="L1675">
        <f>IFERROR(VLOOKUP(J1675,Customers!A:M,13,FALSE),"")</f>
        <v>100600</v>
      </c>
      <c r="M1675" t="str">
        <f>IFERROR(VLOOKUP(J1675,Customers!A:H,8,FALSE),"")</f>
        <v>Allentown</v>
      </c>
      <c r="N1675">
        <f>IFERROR(VLOOKUP(K1675,Employees!A:F,6,FALSE),"")</f>
        <v>2</v>
      </c>
      <c r="O1675" t="str">
        <f>IFERROR(VLOOKUP(N1675,Offices!A:B,2,FALSE),"")</f>
        <v>Boston</v>
      </c>
      <c r="P1675" s="6">
        <f>IFERROR(VLOOKUP(J1675,Payments!A:C,3,FALSE),"")</f>
        <v>38310</v>
      </c>
      <c r="Q1675">
        <f>IFERROR(VLOOKUP(J1675,Payments!A:D,4,FALSE),"")</f>
        <v>35152.120000000003</v>
      </c>
      <c r="R1675" t="str">
        <f>IFERROR(VLOOKUP(B1675,Products!A:C,3,FALSE),"")</f>
        <v>Trucks and Buses</v>
      </c>
      <c r="S1675">
        <f>IFERROR(VLOOKUP(B1675,Products!A:G,7,FALSE),"")</f>
        <v>3128</v>
      </c>
      <c r="T1675">
        <f>IFERROR(VLOOKUP(B1675,Products!A:I,9,FALSE),"")</f>
        <v>121.08</v>
      </c>
      <c r="U1675">
        <f t="shared" si="208"/>
        <v>5</v>
      </c>
      <c r="V1675" t="str">
        <f t="shared" si="209"/>
        <v>Yes</v>
      </c>
      <c r="W1675">
        <f t="shared" si="210"/>
        <v>2004</v>
      </c>
      <c r="X1675">
        <f t="shared" si="211"/>
        <v>8</v>
      </c>
      <c r="Y1675">
        <f>IFERROR(VLOOKUP(B1675,Products!A:I,8,FALSE),"")</f>
        <v>84.76</v>
      </c>
      <c r="Z1675">
        <f t="shared" si="212"/>
        <v>2421.5</v>
      </c>
      <c r="AA1675">
        <f t="shared" si="213"/>
        <v>14.275601698914574</v>
      </c>
      <c r="AB1675">
        <f t="shared" si="214"/>
        <v>0</v>
      </c>
      <c r="AC1675">
        <f t="shared" si="215"/>
        <v>302.49999999999989</v>
      </c>
    </row>
    <row r="1676" spans="1:29">
      <c r="A1676">
        <v>10281</v>
      </c>
      <c r="B1676" t="s">
        <v>144</v>
      </c>
      <c r="C1676">
        <v>44</v>
      </c>
      <c r="D1676">
        <v>42.76</v>
      </c>
      <c r="E1676">
        <v>14</v>
      </c>
      <c r="F1676" s="6">
        <f>IFERROR(VLOOKUP(A1676,Orders!A:B,2,FALSE),"")</f>
        <v>38218</v>
      </c>
      <c r="G1676" s="6">
        <f>IFERROR(VLOOKUP(A1676,Orders!A:C,3,FALSE),"")</f>
        <v>38227</v>
      </c>
      <c r="H1676" s="6">
        <f>IFERROR(VLOOKUP(A1676,Orders!A:D,4,FALSE),"")</f>
        <v>38222</v>
      </c>
      <c r="I1676" t="str">
        <f>IFERROR(VLOOKUP(A1676,Orders!A:E,5,FALSE),"")</f>
        <v>Shipped</v>
      </c>
      <c r="J1676">
        <f>IFERROR(VLOOKUP(A1676,Orders!A:G,7,FALSE),"")</f>
        <v>157</v>
      </c>
      <c r="K1676">
        <f>IFERROR(VLOOKUP(J1676,Customers!A:L,12,FALSE),"")</f>
        <v>1216</v>
      </c>
      <c r="L1676">
        <f>IFERROR(VLOOKUP(J1676,Customers!A:M,13,FALSE),"")</f>
        <v>100600</v>
      </c>
      <c r="M1676" t="str">
        <f>IFERROR(VLOOKUP(J1676,Customers!A:H,8,FALSE),"")</f>
        <v>Allentown</v>
      </c>
      <c r="N1676">
        <f>IFERROR(VLOOKUP(K1676,Employees!A:F,6,FALSE),"")</f>
        <v>2</v>
      </c>
      <c r="O1676" t="str">
        <f>IFERROR(VLOOKUP(N1676,Offices!A:B,2,FALSE),"")</f>
        <v>Boston</v>
      </c>
      <c r="P1676" s="6">
        <f>IFERROR(VLOOKUP(J1676,Payments!A:C,3,FALSE),"")</f>
        <v>38310</v>
      </c>
      <c r="Q1676">
        <f>IFERROR(VLOOKUP(J1676,Payments!A:D,4,FALSE),"")</f>
        <v>35152.120000000003</v>
      </c>
      <c r="R1676" t="str">
        <f>IFERROR(VLOOKUP(B1676,Products!A:C,3,FALSE),"")</f>
        <v>Vintage Cars</v>
      </c>
      <c r="S1676">
        <f>IFERROR(VLOOKUP(B1676,Products!A:G,7,FALSE),"")</f>
        <v>6645</v>
      </c>
      <c r="T1676">
        <f>IFERROR(VLOOKUP(B1676,Products!A:I,9,FALSE),"")</f>
        <v>50.31</v>
      </c>
      <c r="U1676">
        <f t="shared" si="208"/>
        <v>5</v>
      </c>
      <c r="V1676" t="str">
        <f t="shared" si="209"/>
        <v>Yes</v>
      </c>
      <c r="W1676">
        <f t="shared" si="210"/>
        <v>2004</v>
      </c>
      <c r="X1676">
        <f t="shared" si="211"/>
        <v>8</v>
      </c>
      <c r="Y1676">
        <f>IFERROR(VLOOKUP(B1676,Products!A:I,8,FALSE),"")</f>
        <v>23.14</v>
      </c>
      <c r="Z1676">
        <f t="shared" si="212"/>
        <v>1881.4399999999998</v>
      </c>
      <c r="AA1676">
        <f t="shared" si="213"/>
        <v>84.788245462402756</v>
      </c>
      <c r="AB1676">
        <f t="shared" si="214"/>
        <v>1</v>
      </c>
      <c r="AC1676">
        <f t="shared" si="215"/>
        <v>863.27999999999986</v>
      </c>
    </row>
    <row r="1677" spans="1:29">
      <c r="A1677">
        <v>10281</v>
      </c>
      <c r="B1677" t="s">
        <v>145</v>
      </c>
      <c r="C1677">
        <v>25</v>
      </c>
      <c r="D1677">
        <v>112.46</v>
      </c>
      <c r="E1677">
        <v>6</v>
      </c>
      <c r="F1677" s="6">
        <f>IFERROR(VLOOKUP(A1677,Orders!A:B,2,FALSE),"")</f>
        <v>38218</v>
      </c>
      <c r="G1677" s="6">
        <f>IFERROR(VLOOKUP(A1677,Orders!A:C,3,FALSE),"")</f>
        <v>38227</v>
      </c>
      <c r="H1677" s="6">
        <f>IFERROR(VLOOKUP(A1677,Orders!A:D,4,FALSE),"")</f>
        <v>38222</v>
      </c>
      <c r="I1677" t="str">
        <f>IFERROR(VLOOKUP(A1677,Orders!A:E,5,FALSE),"")</f>
        <v>Shipped</v>
      </c>
      <c r="J1677">
        <f>IFERROR(VLOOKUP(A1677,Orders!A:G,7,FALSE),"")</f>
        <v>157</v>
      </c>
      <c r="K1677">
        <f>IFERROR(VLOOKUP(J1677,Customers!A:L,12,FALSE),"")</f>
        <v>1216</v>
      </c>
      <c r="L1677">
        <f>IFERROR(VLOOKUP(J1677,Customers!A:M,13,FALSE),"")</f>
        <v>100600</v>
      </c>
      <c r="M1677" t="str">
        <f>IFERROR(VLOOKUP(J1677,Customers!A:H,8,FALSE),"")</f>
        <v>Allentown</v>
      </c>
      <c r="N1677">
        <f>IFERROR(VLOOKUP(K1677,Employees!A:F,6,FALSE),"")</f>
        <v>2</v>
      </c>
      <c r="O1677" t="str">
        <f>IFERROR(VLOOKUP(N1677,Offices!A:B,2,FALSE),"")</f>
        <v>Boston</v>
      </c>
      <c r="P1677" s="6">
        <f>IFERROR(VLOOKUP(J1677,Payments!A:C,3,FALSE),"")</f>
        <v>38310</v>
      </c>
      <c r="Q1677">
        <f>IFERROR(VLOOKUP(J1677,Payments!A:D,4,FALSE),"")</f>
        <v>35152.120000000003</v>
      </c>
      <c r="R1677" t="str">
        <f>IFERROR(VLOOKUP(B1677,Products!A:C,3,FALSE),"")</f>
        <v>Trucks and Buses</v>
      </c>
      <c r="S1677">
        <f>IFERROR(VLOOKUP(B1677,Products!A:G,7,FALSE),"")</f>
        <v>2327</v>
      </c>
      <c r="T1677">
        <f>IFERROR(VLOOKUP(B1677,Products!A:I,9,FALSE),"")</f>
        <v>127.79</v>
      </c>
      <c r="U1677">
        <f t="shared" si="208"/>
        <v>5</v>
      </c>
      <c r="V1677" t="str">
        <f t="shared" si="209"/>
        <v>Yes</v>
      </c>
      <c r="W1677">
        <f t="shared" si="210"/>
        <v>2004</v>
      </c>
      <c r="X1677">
        <f t="shared" si="211"/>
        <v>8</v>
      </c>
      <c r="Y1677">
        <f>IFERROR(VLOOKUP(B1677,Products!A:I,8,FALSE),"")</f>
        <v>61.34</v>
      </c>
      <c r="Z1677">
        <f t="shared" si="212"/>
        <v>2811.5</v>
      </c>
      <c r="AA1677">
        <f t="shared" si="213"/>
        <v>83.338767525268977</v>
      </c>
      <c r="AB1677">
        <f t="shared" si="214"/>
        <v>1</v>
      </c>
      <c r="AC1677">
        <f t="shared" si="215"/>
        <v>1277.9999999999998</v>
      </c>
    </row>
    <row r="1678" spans="1:29">
      <c r="A1678">
        <v>10281</v>
      </c>
      <c r="B1678" t="s">
        <v>157</v>
      </c>
      <c r="C1678">
        <v>20</v>
      </c>
      <c r="D1678">
        <v>33.950000000000003</v>
      </c>
      <c r="E1678">
        <v>2</v>
      </c>
      <c r="F1678" s="6">
        <f>IFERROR(VLOOKUP(A1678,Orders!A:B,2,FALSE),"")</f>
        <v>38218</v>
      </c>
      <c r="G1678" s="6">
        <f>IFERROR(VLOOKUP(A1678,Orders!A:C,3,FALSE),"")</f>
        <v>38227</v>
      </c>
      <c r="H1678" s="6">
        <f>IFERROR(VLOOKUP(A1678,Orders!A:D,4,FALSE),"")</f>
        <v>38222</v>
      </c>
      <c r="I1678" t="str">
        <f>IFERROR(VLOOKUP(A1678,Orders!A:E,5,FALSE),"")</f>
        <v>Shipped</v>
      </c>
      <c r="J1678">
        <f>IFERROR(VLOOKUP(A1678,Orders!A:G,7,FALSE),"")</f>
        <v>157</v>
      </c>
      <c r="K1678">
        <f>IFERROR(VLOOKUP(J1678,Customers!A:L,12,FALSE),"")</f>
        <v>1216</v>
      </c>
      <c r="L1678">
        <f>IFERROR(VLOOKUP(J1678,Customers!A:M,13,FALSE),"")</f>
        <v>100600</v>
      </c>
      <c r="M1678" t="str">
        <f>IFERROR(VLOOKUP(J1678,Customers!A:H,8,FALSE),"")</f>
        <v>Allentown</v>
      </c>
      <c r="N1678">
        <f>IFERROR(VLOOKUP(K1678,Employees!A:F,6,FALSE),"")</f>
        <v>2</v>
      </c>
      <c r="O1678" t="str">
        <f>IFERROR(VLOOKUP(N1678,Offices!A:B,2,FALSE),"")</f>
        <v>Boston</v>
      </c>
      <c r="P1678" s="6">
        <f>IFERROR(VLOOKUP(J1678,Payments!A:C,3,FALSE),"")</f>
        <v>38310</v>
      </c>
      <c r="Q1678">
        <f>IFERROR(VLOOKUP(J1678,Payments!A:D,4,FALSE),"")</f>
        <v>35152.120000000003</v>
      </c>
      <c r="R1678" t="str">
        <f>IFERROR(VLOOKUP(B1678,Products!A:C,3,FALSE),"")</f>
        <v>Classic Cars</v>
      </c>
      <c r="S1678">
        <f>IFERROR(VLOOKUP(B1678,Products!A:G,7,FALSE),"")</f>
        <v>2542</v>
      </c>
      <c r="T1678">
        <f>IFERROR(VLOOKUP(B1678,Products!A:I,9,FALSE),"")</f>
        <v>35.36</v>
      </c>
      <c r="U1678">
        <f t="shared" si="208"/>
        <v>5</v>
      </c>
      <c r="V1678" t="str">
        <f t="shared" si="209"/>
        <v>Yes</v>
      </c>
      <c r="W1678">
        <f t="shared" si="210"/>
        <v>2004</v>
      </c>
      <c r="X1678">
        <f t="shared" si="211"/>
        <v>8</v>
      </c>
      <c r="Y1678">
        <f>IFERROR(VLOOKUP(B1678,Products!A:I,8,FALSE),"")</f>
        <v>15.91</v>
      </c>
      <c r="Z1678">
        <f t="shared" si="212"/>
        <v>679</v>
      </c>
      <c r="AA1678">
        <f t="shared" si="213"/>
        <v>113.38780641106223</v>
      </c>
      <c r="AB1678">
        <f t="shared" si="214"/>
        <v>1</v>
      </c>
      <c r="AC1678">
        <f t="shared" si="215"/>
        <v>360.80000000000007</v>
      </c>
    </row>
    <row r="1679" spans="1:29">
      <c r="A1679">
        <v>10281</v>
      </c>
      <c r="B1679" t="s">
        <v>147</v>
      </c>
      <c r="C1679">
        <v>29</v>
      </c>
      <c r="D1679">
        <v>80.900000000000006</v>
      </c>
      <c r="E1679">
        <v>8</v>
      </c>
      <c r="F1679" s="6">
        <f>IFERROR(VLOOKUP(A1679,Orders!A:B,2,FALSE),"")</f>
        <v>38218</v>
      </c>
      <c r="G1679" s="6">
        <f>IFERROR(VLOOKUP(A1679,Orders!A:C,3,FALSE),"")</f>
        <v>38227</v>
      </c>
      <c r="H1679" s="6">
        <f>IFERROR(VLOOKUP(A1679,Orders!A:D,4,FALSE),"")</f>
        <v>38222</v>
      </c>
      <c r="I1679" t="str">
        <f>IFERROR(VLOOKUP(A1679,Orders!A:E,5,FALSE),"")</f>
        <v>Shipped</v>
      </c>
      <c r="J1679">
        <f>IFERROR(VLOOKUP(A1679,Orders!A:G,7,FALSE),"")</f>
        <v>157</v>
      </c>
      <c r="K1679">
        <f>IFERROR(VLOOKUP(J1679,Customers!A:L,12,FALSE),"")</f>
        <v>1216</v>
      </c>
      <c r="L1679">
        <f>IFERROR(VLOOKUP(J1679,Customers!A:M,13,FALSE),"")</f>
        <v>100600</v>
      </c>
      <c r="M1679" t="str">
        <f>IFERROR(VLOOKUP(J1679,Customers!A:H,8,FALSE),"")</f>
        <v>Allentown</v>
      </c>
      <c r="N1679">
        <f>IFERROR(VLOOKUP(K1679,Employees!A:F,6,FALSE),"")</f>
        <v>2</v>
      </c>
      <c r="O1679" t="str">
        <f>IFERROR(VLOOKUP(N1679,Offices!A:B,2,FALSE),"")</f>
        <v>Boston</v>
      </c>
      <c r="P1679" s="6">
        <f>IFERROR(VLOOKUP(J1679,Payments!A:C,3,FALSE),"")</f>
        <v>38310</v>
      </c>
      <c r="Q1679">
        <f>IFERROR(VLOOKUP(J1679,Payments!A:D,4,FALSE),"")</f>
        <v>35152.120000000003</v>
      </c>
      <c r="R1679" t="str">
        <f>IFERROR(VLOOKUP(B1679,Products!A:C,3,FALSE),"")</f>
        <v>Trucks and Buses</v>
      </c>
      <c r="S1679">
        <f>IFERROR(VLOOKUP(B1679,Products!A:G,7,FALSE),"")</f>
        <v>5099</v>
      </c>
      <c r="T1679">
        <f>IFERROR(VLOOKUP(B1679,Products!A:I,9,FALSE),"")</f>
        <v>96.31</v>
      </c>
      <c r="U1679">
        <f t="shared" si="208"/>
        <v>5</v>
      </c>
      <c r="V1679" t="str">
        <f t="shared" si="209"/>
        <v>Yes</v>
      </c>
      <c r="W1679">
        <f t="shared" si="210"/>
        <v>2004</v>
      </c>
      <c r="X1679">
        <f t="shared" si="211"/>
        <v>8</v>
      </c>
      <c r="Y1679">
        <f>IFERROR(VLOOKUP(B1679,Products!A:I,8,FALSE),"")</f>
        <v>53.93</v>
      </c>
      <c r="Z1679">
        <f t="shared" si="212"/>
        <v>2346.1000000000004</v>
      </c>
      <c r="AA1679">
        <f t="shared" si="213"/>
        <v>50.009271277582059</v>
      </c>
      <c r="AB1679">
        <f t="shared" si="214"/>
        <v>0</v>
      </c>
      <c r="AC1679">
        <f t="shared" si="215"/>
        <v>782.13000000000022</v>
      </c>
    </row>
    <row r="1680" spans="1:29">
      <c r="A1680">
        <v>10281</v>
      </c>
      <c r="B1680" t="s">
        <v>159</v>
      </c>
      <c r="C1680">
        <v>31</v>
      </c>
      <c r="D1680">
        <v>44.91</v>
      </c>
      <c r="E1680">
        <v>3</v>
      </c>
      <c r="F1680" s="6">
        <f>IFERROR(VLOOKUP(A1680,Orders!A:B,2,FALSE),"")</f>
        <v>38218</v>
      </c>
      <c r="G1680" s="6">
        <f>IFERROR(VLOOKUP(A1680,Orders!A:C,3,FALSE),"")</f>
        <v>38227</v>
      </c>
      <c r="H1680" s="6">
        <f>IFERROR(VLOOKUP(A1680,Orders!A:D,4,FALSE),"")</f>
        <v>38222</v>
      </c>
      <c r="I1680" t="str">
        <f>IFERROR(VLOOKUP(A1680,Orders!A:E,5,FALSE),"")</f>
        <v>Shipped</v>
      </c>
      <c r="J1680">
        <f>IFERROR(VLOOKUP(A1680,Orders!A:G,7,FALSE),"")</f>
        <v>157</v>
      </c>
      <c r="K1680">
        <f>IFERROR(VLOOKUP(J1680,Customers!A:L,12,FALSE),"")</f>
        <v>1216</v>
      </c>
      <c r="L1680">
        <f>IFERROR(VLOOKUP(J1680,Customers!A:M,13,FALSE),"")</f>
        <v>100600</v>
      </c>
      <c r="M1680" t="str">
        <f>IFERROR(VLOOKUP(J1680,Customers!A:H,8,FALSE),"")</f>
        <v>Allentown</v>
      </c>
      <c r="N1680">
        <f>IFERROR(VLOOKUP(K1680,Employees!A:F,6,FALSE),"")</f>
        <v>2</v>
      </c>
      <c r="O1680" t="str">
        <f>IFERROR(VLOOKUP(N1680,Offices!A:B,2,FALSE),"")</f>
        <v>Boston</v>
      </c>
      <c r="P1680" s="6">
        <f>IFERROR(VLOOKUP(J1680,Payments!A:C,3,FALSE),"")</f>
        <v>38310</v>
      </c>
      <c r="Q1680">
        <f>IFERROR(VLOOKUP(J1680,Payments!A:D,4,FALSE),"")</f>
        <v>35152.120000000003</v>
      </c>
      <c r="R1680" t="str">
        <f>IFERROR(VLOOKUP(B1680,Products!A:C,3,FALSE),"")</f>
        <v>Trucks and Buses</v>
      </c>
      <c r="S1680">
        <f>IFERROR(VLOOKUP(B1680,Products!A:G,7,FALSE),"")</f>
        <v>2874</v>
      </c>
      <c r="T1680">
        <f>IFERROR(VLOOKUP(B1680,Products!A:I,9,FALSE),"")</f>
        <v>54.11</v>
      </c>
      <c r="U1680">
        <f t="shared" si="208"/>
        <v>5</v>
      </c>
      <c r="V1680" t="str">
        <f t="shared" si="209"/>
        <v>Yes</v>
      </c>
      <c r="W1680">
        <f t="shared" si="210"/>
        <v>2004</v>
      </c>
      <c r="X1680">
        <f t="shared" si="211"/>
        <v>8</v>
      </c>
      <c r="Y1680">
        <f>IFERROR(VLOOKUP(B1680,Products!A:I,8,FALSE),"")</f>
        <v>25.98</v>
      </c>
      <c r="Z1680">
        <f t="shared" si="212"/>
        <v>1392.2099999999998</v>
      </c>
      <c r="AA1680">
        <f t="shared" si="213"/>
        <v>72.863741339491909</v>
      </c>
      <c r="AB1680">
        <f t="shared" si="214"/>
        <v>1</v>
      </c>
      <c r="AC1680">
        <f t="shared" si="215"/>
        <v>586.82999999999993</v>
      </c>
    </row>
    <row r="1681" spans="1:29">
      <c r="A1681">
        <v>10281</v>
      </c>
      <c r="B1681" t="s">
        <v>148</v>
      </c>
      <c r="C1681">
        <v>36</v>
      </c>
      <c r="D1681">
        <v>59.47</v>
      </c>
      <c r="E1681">
        <v>12</v>
      </c>
      <c r="F1681" s="6">
        <f>IFERROR(VLOOKUP(A1681,Orders!A:B,2,FALSE),"")</f>
        <v>38218</v>
      </c>
      <c r="G1681" s="6">
        <f>IFERROR(VLOOKUP(A1681,Orders!A:C,3,FALSE),"")</f>
        <v>38227</v>
      </c>
      <c r="H1681" s="6">
        <f>IFERROR(VLOOKUP(A1681,Orders!A:D,4,FALSE),"")</f>
        <v>38222</v>
      </c>
      <c r="I1681" t="str">
        <f>IFERROR(VLOOKUP(A1681,Orders!A:E,5,FALSE),"")</f>
        <v>Shipped</v>
      </c>
      <c r="J1681">
        <f>IFERROR(VLOOKUP(A1681,Orders!A:G,7,FALSE),"")</f>
        <v>157</v>
      </c>
      <c r="K1681">
        <f>IFERROR(VLOOKUP(J1681,Customers!A:L,12,FALSE),"")</f>
        <v>1216</v>
      </c>
      <c r="L1681">
        <f>IFERROR(VLOOKUP(J1681,Customers!A:M,13,FALSE),"")</f>
        <v>100600</v>
      </c>
      <c r="M1681" t="str">
        <f>IFERROR(VLOOKUP(J1681,Customers!A:H,8,FALSE),"")</f>
        <v>Allentown</v>
      </c>
      <c r="N1681">
        <f>IFERROR(VLOOKUP(K1681,Employees!A:F,6,FALSE),"")</f>
        <v>2</v>
      </c>
      <c r="O1681" t="str">
        <f>IFERROR(VLOOKUP(N1681,Offices!A:B,2,FALSE),"")</f>
        <v>Boston</v>
      </c>
      <c r="P1681" s="6">
        <f>IFERROR(VLOOKUP(J1681,Payments!A:C,3,FALSE),"")</f>
        <v>38310</v>
      </c>
      <c r="Q1681">
        <f>IFERROR(VLOOKUP(J1681,Payments!A:D,4,FALSE),"")</f>
        <v>35152.120000000003</v>
      </c>
      <c r="R1681" t="str">
        <f>IFERROR(VLOOKUP(B1681,Products!A:C,3,FALSE),"")</f>
        <v>Trucks and Buses</v>
      </c>
      <c r="S1681">
        <f>IFERROR(VLOOKUP(B1681,Products!A:G,7,FALSE),"")</f>
        <v>814</v>
      </c>
      <c r="T1681">
        <f>IFERROR(VLOOKUP(B1681,Products!A:I,9,FALSE),"")</f>
        <v>64.64</v>
      </c>
      <c r="U1681">
        <f t="shared" si="208"/>
        <v>5</v>
      </c>
      <c r="V1681" t="str">
        <f t="shared" si="209"/>
        <v>Yes</v>
      </c>
      <c r="W1681">
        <f t="shared" si="210"/>
        <v>2004</v>
      </c>
      <c r="X1681">
        <f t="shared" si="211"/>
        <v>8</v>
      </c>
      <c r="Y1681">
        <f>IFERROR(VLOOKUP(B1681,Products!A:I,8,FALSE),"")</f>
        <v>33.61</v>
      </c>
      <c r="Z1681">
        <f t="shared" si="212"/>
        <v>2140.92</v>
      </c>
      <c r="AA1681">
        <f t="shared" si="213"/>
        <v>76.941386492115441</v>
      </c>
      <c r="AB1681">
        <f t="shared" si="214"/>
        <v>1</v>
      </c>
      <c r="AC1681">
        <f t="shared" si="215"/>
        <v>930.96</v>
      </c>
    </row>
    <row r="1682" spans="1:29">
      <c r="A1682">
        <v>10281</v>
      </c>
      <c r="B1682" t="s">
        <v>149</v>
      </c>
      <c r="C1682">
        <v>27</v>
      </c>
      <c r="D1682">
        <v>89.01</v>
      </c>
      <c r="E1682">
        <v>11</v>
      </c>
      <c r="F1682" s="6">
        <f>IFERROR(VLOOKUP(A1682,Orders!A:B,2,FALSE),"")</f>
        <v>38218</v>
      </c>
      <c r="G1682" s="6">
        <f>IFERROR(VLOOKUP(A1682,Orders!A:C,3,FALSE),"")</f>
        <v>38227</v>
      </c>
      <c r="H1682" s="6">
        <f>IFERROR(VLOOKUP(A1682,Orders!A:D,4,FALSE),"")</f>
        <v>38222</v>
      </c>
      <c r="I1682" t="str">
        <f>IFERROR(VLOOKUP(A1682,Orders!A:E,5,FALSE),"")</f>
        <v>Shipped</v>
      </c>
      <c r="J1682">
        <f>IFERROR(VLOOKUP(A1682,Orders!A:G,7,FALSE),"")</f>
        <v>157</v>
      </c>
      <c r="K1682">
        <f>IFERROR(VLOOKUP(J1682,Customers!A:L,12,FALSE),"")</f>
        <v>1216</v>
      </c>
      <c r="L1682">
        <f>IFERROR(VLOOKUP(J1682,Customers!A:M,13,FALSE),"")</f>
        <v>100600</v>
      </c>
      <c r="M1682" t="str">
        <f>IFERROR(VLOOKUP(J1682,Customers!A:H,8,FALSE),"")</f>
        <v>Allentown</v>
      </c>
      <c r="N1682">
        <f>IFERROR(VLOOKUP(K1682,Employees!A:F,6,FALSE),"")</f>
        <v>2</v>
      </c>
      <c r="O1682" t="str">
        <f>IFERROR(VLOOKUP(N1682,Offices!A:B,2,FALSE),"")</f>
        <v>Boston</v>
      </c>
      <c r="P1682" s="6">
        <f>IFERROR(VLOOKUP(J1682,Payments!A:C,3,FALSE),"")</f>
        <v>38310</v>
      </c>
      <c r="Q1682">
        <f>IFERROR(VLOOKUP(J1682,Payments!A:D,4,FALSE),"")</f>
        <v>35152.120000000003</v>
      </c>
      <c r="R1682" t="str">
        <f>IFERROR(VLOOKUP(B1682,Products!A:C,3,FALSE),"")</f>
        <v>Classic Cars</v>
      </c>
      <c r="S1682">
        <f>IFERROR(VLOOKUP(B1682,Products!A:G,7,FALSE),"")</f>
        <v>6934</v>
      </c>
      <c r="T1682">
        <f>IFERROR(VLOOKUP(B1682,Products!A:I,9,FALSE),"")</f>
        <v>101.15</v>
      </c>
      <c r="U1682">
        <f t="shared" si="208"/>
        <v>5</v>
      </c>
      <c r="V1682" t="str">
        <f t="shared" si="209"/>
        <v>Yes</v>
      </c>
      <c r="W1682">
        <f t="shared" si="210"/>
        <v>2004</v>
      </c>
      <c r="X1682">
        <f t="shared" si="211"/>
        <v>8</v>
      </c>
      <c r="Y1682">
        <f>IFERROR(VLOOKUP(B1682,Products!A:I,8,FALSE),"")</f>
        <v>46.53</v>
      </c>
      <c r="Z1682">
        <f t="shared" si="212"/>
        <v>2403.27</v>
      </c>
      <c r="AA1682">
        <f t="shared" si="213"/>
        <v>91.295938104448751</v>
      </c>
      <c r="AB1682">
        <f t="shared" si="214"/>
        <v>1</v>
      </c>
      <c r="AC1682">
        <f t="shared" si="215"/>
        <v>1146.96</v>
      </c>
    </row>
    <row r="1683" spans="1:29">
      <c r="A1683">
        <v>10282</v>
      </c>
      <c r="B1683" t="s">
        <v>164</v>
      </c>
      <c r="C1683">
        <v>41</v>
      </c>
      <c r="D1683">
        <v>176.63</v>
      </c>
      <c r="E1683">
        <v>5</v>
      </c>
      <c r="F1683" s="6">
        <f>IFERROR(VLOOKUP(A1683,Orders!A:B,2,FALSE),"")</f>
        <v>38219</v>
      </c>
      <c r="G1683" s="6">
        <f>IFERROR(VLOOKUP(A1683,Orders!A:C,3,FALSE),"")</f>
        <v>38225</v>
      </c>
      <c r="H1683" s="6">
        <f>IFERROR(VLOOKUP(A1683,Orders!A:D,4,FALSE),"")</f>
        <v>38221</v>
      </c>
      <c r="I1683" t="str">
        <f>IFERROR(VLOOKUP(A1683,Orders!A:E,5,FALSE),"")</f>
        <v>Shipped</v>
      </c>
      <c r="J1683">
        <f>IFERROR(VLOOKUP(A1683,Orders!A:G,7,FALSE),"")</f>
        <v>124</v>
      </c>
      <c r="K1683">
        <f>IFERROR(VLOOKUP(J1683,Customers!A:L,12,FALSE),"")</f>
        <v>1165</v>
      </c>
      <c r="L1683">
        <f>IFERROR(VLOOKUP(J1683,Customers!A:M,13,FALSE),"")</f>
        <v>210500</v>
      </c>
      <c r="M1683" t="str">
        <f>IFERROR(VLOOKUP(J1683,Customers!A:H,8,FALSE),"")</f>
        <v>San Rafael</v>
      </c>
      <c r="N1683">
        <f>IFERROR(VLOOKUP(K1683,Employees!A:F,6,FALSE),"")</f>
        <v>1</v>
      </c>
      <c r="O1683" t="str">
        <f>IFERROR(VLOOKUP(N1683,Offices!A:B,2,FALSE),"")</f>
        <v>San Francisco</v>
      </c>
      <c r="P1683" s="6">
        <f>IFERROR(VLOOKUP(J1683,Payments!A:C,3,FALSE),"")</f>
        <v>38416</v>
      </c>
      <c r="Q1683">
        <f>IFERROR(VLOOKUP(J1683,Payments!A:D,4,FALSE),"")</f>
        <v>101244.59</v>
      </c>
      <c r="R1683" t="str">
        <f>IFERROR(VLOOKUP(B1683,Products!A:C,3,FALSE),"")</f>
        <v>Classic Cars</v>
      </c>
      <c r="S1683">
        <f>IFERROR(VLOOKUP(B1683,Products!A:G,7,FALSE),"")</f>
        <v>3619</v>
      </c>
      <c r="T1683">
        <f>IFERROR(VLOOKUP(B1683,Products!A:I,9,FALSE),"")</f>
        <v>207.8</v>
      </c>
      <c r="U1683">
        <f t="shared" si="208"/>
        <v>4</v>
      </c>
      <c r="V1683" t="str">
        <f t="shared" si="209"/>
        <v>Yes</v>
      </c>
      <c r="W1683">
        <f t="shared" si="210"/>
        <v>2004</v>
      </c>
      <c r="X1683">
        <f t="shared" si="211"/>
        <v>8</v>
      </c>
      <c r="Y1683">
        <f>IFERROR(VLOOKUP(B1683,Products!A:I,8,FALSE),"")</f>
        <v>95.59</v>
      </c>
      <c r="Z1683">
        <f t="shared" si="212"/>
        <v>7241.83</v>
      </c>
      <c r="AA1683">
        <f t="shared" si="213"/>
        <v>84.77874254629144</v>
      </c>
      <c r="AB1683">
        <f t="shared" si="214"/>
        <v>1</v>
      </c>
      <c r="AC1683">
        <f t="shared" si="215"/>
        <v>3322.64</v>
      </c>
    </row>
    <row r="1684" spans="1:29">
      <c r="A1684">
        <v>10282</v>
      </c>
      <c r="B1684" t="s">
        <v>150</v>
      </c>
      <c r="C1684">
        <v>27</v>
      </c>
      <c r="D1684">
        <v>142.02000000000001</v>
      </c>
      <c r="E1684">
        <v>6</v>
      </c>
      <c r="F1684" s="6">
        <f>IFERROR(VLOOKUP(A1684,Orders!A:B,2,FALSE),"")</f>
        <v>38219</v>
      </c>
      <c r="G1684" s="6">
        <f>IFERROR(VLOOKUP(A1684,Orders!A:C,3,FALSE),"")</f>
        <v>38225</v>
      </c>
      <c r="H1684" s="6">
        <f>IFERROR(VLOOKUP(A1684,Orders!A:D,4,FALSE),"")</f>
        <v>38221</v>
      </c>
      <c r="I1684" t="str">
        <f>IFERROR(VLOOKUP(A1684,Orders!A:E,5,FALSE),"")</f>
        <v>Shipped</v>
      </c>
      <c r="J1684">
        <f>IFERROR(VLOOKUP(A1684,Orders!A:G,7,FALSE),"")</f>
        <v>124</v>
      </c>
      <c r="K1684">
        <f>IFERROR(VLOOKUP(J1684,Customers!A:L,12,FALSE),"")</f>
        <v>1165</v>
      </c>
      <c r="L1684">
        <f>IFERROR(VLOOKUP(J1684,Customers!A:M,13,FALSE),"")</f>
        <v>210500</v>
      </c>
      <c r="M1684" t="str">
        <f>IFERROR(VLOOKUP(J1684,Customers!A:H,8,FALSE),"")</f>
        <v>San Rafael</v>
      </c>
      <c r="N1684">
        <f>IFERROR(VLOOKUP(K1684,Employees!A:F,6,FALSE),"")</f>
        <v>1</v>
      </c>
      <c r="O1684" t="str">
        <f>IFERROR(VLOOKUP(N1684,Offices!A:B,2,FALSE),"")</f>
        <v>San Francisco</v>
      </c>
      <c r="P1684" s="6">
        <f>IFERROR(VLOOKUP(J1684,Payments!A:C,3,FALSE),"")</f>
        <v>38416</v>
      </c>
      <c r="Q1684">
        <f>IFERROR(VLOOKUP(J1684,Payments!A:D,4,FALSE),"")</f>
        <v>101244.59</v>
      </c>
      <c r="R1684" t="str">
        <f>IFERROR(VLOOKUP(B1684,Products!A:C,3,FALSE),"")</f>
        <v>Classic Cars</v>
      </c>
      <c r="S1684">
        <f>IFERROR(VLOOKUP(B1684,Products!A:G,7,FALSE),"")</f>
        <v>6906</v>
      </c>
      <c r="T1684">
        <f>IFERROR(VLOOKUP(B1684,Products!A:I,9,FALSE),"")</f>
        <v>151.08000000000001</v>
      </c>
      <c r="U1684">
        <f t="shared" si="208"/>
        <v>4</v>
      </c>
      <c r="V1684" t="str">
        <f t="shared" si="209"/>
        <v>Yes</v>
      </c>
      <c r="W1684">
        <f t="shared" si="210"/>
        <v>2004</v>
      </c>
      <c r="X1684">
        <f t="shared" si="211"/>
        <v>8</v>
      </c>
      <c r="Y1684">
        <f>IFERROR(VLOOKUP(B1684,Products!A:I,8,FALSE),"")</f>
        <v>89.14</v>
      </c>
      <c r="Z1684">
        <f t="shared" si="212"/>
        <v>3834.5400000000004</v>
      </c>
      <c r="AA1684">
        <f t="shared" si="213"/>
        <v>59.322414179941674</v>
      </c>
      <c r="AB1684">
        <f t="shared" si="214"/>
        <v>0</v>
      </c>
      <c r="AC1684">
        <f t="shared" si="215"/>
        <v>1427.7600000000002</v>
      </c>
    </row>
    <row r="1685" spans="1:29">
      <c r="A1685">
        <v>10282</v>
      </c>
      <c r="B1685" t="s">
        <v>165</v>
      </c>
      <c r="C1685">
        <v>24</v>
      </c>
      <c r="D1685">
        <v>169.56</v>
      </c>
      <c r="E1685">
        <v>4</v>
      </c>
      <c r="F1685" s="6">
        <f>IFERROR(VLOOKUP(A1685,Orders!A:B,2,FALSE),"")</f>
        <v>38219</v>
      </c>
      <c r="G1685" s="6">
        <f>IFERROR(VLOOKUP(A1685,Orders!A:C,3,FALSE),"")</f>
        <v>38225</v>
      </c>
      <c r="H1685" s="6">
        <f>IFERROR(VLOOKUP(A1685,Orders!A:D,4,FALSE),"")</f>
        <v>38221</v>
      </c>
      <c r="I1685" t="str">
        <f>IFERROR(VLOOKUP(A1685,Orders!A:E,5,FALSE),"")</f>
        <v>Shipped</v>
      </c>
      <c r="J1685">
        <f>IFERROR(VLOOKUP(A1685,Orders!A:G,7,FALSE),"")</f>
        <v>124</v>
      </c>
      <c r="K1685">
        <f>IFERROR(VLOOKUP(J1685,Customers!A:L,12,FALSE),"")</f>
        <v>1165</v>
      </c>
      <c r="L1685">
        <f>IFERROR(VLOOKUP(J1685,Customers!A:M,13,FALSE),"")</f>
        <v>210500</v>
      </c>
      <c r="M1685" t="str">
        <f>IFERROR(VLOOKUP(J1685,Customers!A:H,8,FALSE),"")</f>
        <v>San Rafael</v>
      </c>
      <c r="N1685">
        <f>IFERROR(VLOOKUP(K1685,Employees!A:F,6,FALSE),"")</f>
        <v>1</v>
      </c>
      <c r="O1685" t="str">
        <f>IFERROR(VLOOKUP(N1685,Offices!A:B,2,FALSE),"")</f>
        <v>San Francisco</v>
      </c>
      <c r="P1685" s="6">
        <f>IFERROR(VLOOKUP(J1685,Payments!A:C,3,FALSE),"")</f>
        <v>38416</v>
      </c>
      <c r="Q1685">
        <f>IFERROR(VLOOKUP(J1685,Payments!A:D,4,FALSE),"")</f>
        <v>101244.59</v>
      </c>
      <c r="R1685" t="str">
        <f>IFERROR(VLOOKUP(B1685,Products!A:C,3,FALSE),"")</f>
        <v>Classic Cars</v>
      </c>
      <c r="S1685">
        <f>IFERROR(VLOOKUP(B1685,Products!A:G,7,FALSE),"")</f>
        <v>1049</v>
      </c>
      <c r="T1685">
        <f>IFERROR(VLOOKUP(B1685,Products!A:I,9,FALSE),"")</f>
        <v>173.02</v>
      </c>
      <c r="U1685">
        <f t="shared" si="208"/>
        <v>4</v>
      </c>
      <c r="V1685" t="str">
        <f t="shared" si="209"/>
        <v>Yes</v>
      </c>
      <c r="W1685">
        <f t="shared" si="210"/>
        <v>2004</v>
      </c>
      <c r="X1685">
        <f t="shared" si="211"/>
        <v>8</v>
      </c>
      <c r="Y1685">
        <f>IFERROR(VLOOKUP(B1685,Products!A:I,8,FALSE),"")</f>
        <v>83.05</v>
      </c>
      <c r="Z1685">
        <f t="shared" si="212"/>
        <v>4069.44</v>
      </c>
      <c r="AA1685">
        <f t="shared" si="213"/>
        <v>104.16616496086695</v>
      </c>
      <c r="AB1685">
        <f t="shared" si="214"/>
        <v>1</v>
      </c>
      <c r="AC1685">
        <f t="shared" si="215"/>
        <v>2076.2400000000002</v>
      </c>
    </row>
    <row r="1686" spans="1:29">
      <c r="A1686">
        <v>10282</v>
      </c>
      <c r="B1686" t="s">
        <v>152</v>
      </c>
      <c r="C1686">
        <v>23</v>
      </c>
      <c r="D1686">
        <v>147.36000000000001</v>
      </c>
      <c r="E1686">
        <v>13</v>
      </c>
      <c r="F1686" s="6">
        <f>IFERROR(VLOOKUP(A1686,Orders!A:B,2,FALSE),"")</f>
        <v>38219</v>
      </c>
      <c r="G1686" s="6">
        <f>IFERROR(VLOOKUP(A1686,Orders!A:C,3,FALSE),"")</f>
        <v>38225</v>
      </c>
      <c r="H1686" s="6">
        <f>IFERROR(VLOOKUP(A1686,Orders!A:D,4,FALSE),"")</f>
        <v>38221</v>
      </c>
      <c r="I1686" t="str">
        <f>IFERROR(VLOOKUP(A1686,Orders!A:E,5,FALSE),"")</f>
        <v>Shipped</v>
      </c>
      <c r="J1686">
        <f>IFERROR(VLOOKUP(A1686,Orders!A:G,7,FALSE),"")</f>
        <v>124</v>
      </c>
      <c r="K1686">
        <f>IFERROR(VLOOKUP(J1686,Customers!A:L,12,FALSE),"")</f>
        <v>1165</v>
      </c>
      <c r="L1686">
        <f>IFERROR(VLOOKUP(J1686,Customers!A:M,13,FALSE),"")</f>
        <v>210500</v>
      </c>
      <c r="M1686" t="str">
        <f>IFERROR(VLOOKUP(J1686,Customers!A:H,8,FALSE),"")</f>
        <v>San Rafael</v>
      </c>
      <c r="N1686">
        <f>IFERROR(VLOOKUP(K1686,Employees!A:F,6,FALSE),"")</f>
        <v>1</v>
      </c>
      <c r="O1686" t="str">
        <f>IFERROR(VLOOKUP(N1686,Offices!A:B,2,FALSE),"")</f>
        <v>San Francisco</v>
      </c>
      <c r="P1686" s="6">
        <f>IFERROR(VLOOKUP(J1686,Payments!A:C,3,FALSE),"")</f>
        <v>38416</v>
      </c>
      <c r="Q1686">
        <f>IFERROR(VLOOKUP(J1686,Payments!A:D,4,FALSE),"")</f>
        <v>101244.59</v>
      </c>
      <c r="R1686" t="str">
        <f>IFERROR(VLOOKUP(B1686,Products!A:C,3,FALSE),"")</f>
        <v>Classic Cars</v>
      </c>
      <c r="S1686">
        <f>IFERROR(VLOOKUP(B1686,Products!A:G,7,FALSE),"")</f>
        <v>4724</v>
      </c>
      <c r="T1686">
        <f>IFERROR(VLOOKUP(B1686,Products!A:I,9,FALSE),"")</f>
        <v>163.72999999999999</v>
      </c>
      <c r="U1686">
        <f t="shared" si="208"/>
        <v>4</v>
      </c>
      <c r="V1686" t="str">
        <f t="shared" si="209"/>
        <v>Yes</v>
      </c>
      <c r="W1686">
        <f t="shared" si="210"/>
        <v>2004</v>
      </c>
      <c r="X1686">
        <f t="shared" si="211"/>
        <v>8</v>
      </c>
      <c r="Y1686">
        <f>IFERROR(VLOOKUP(B1686,Products!A:I,8,FALSE),"")</f>
        <v>101.51</v>
      </c>
      <c r="Z1686">
        <f t="shared" si="212"/>
        <v>3389.28</v>
      </c>
      <c r="AA1686">
        <f t="shared" si="213"/>
        <v>45.167963747414049</v>
      </c>
      <c r="AB1686">
        <f t="shared" si="214"/>
        <v>0</v>
      </c>
      <c r="AC1686">
        <f t="shared" si="215"/>
        <v>1054.5500000000002</v>
      </c>
    </row>
    <row r="1687" spans="1:29">
      <c r="A1687">
        <v>10282</v>
      </c>
      <c r="B1687" t="s">
        <v>166</v>
      </c>
      <c r="C1687">
        <v>43</v>
      </c>
      <c r="D1687">
        <v>122.93</v>
      </c>
      <c r="E1687">
        <v>1</v>
      </c>
      <c r="F1687" s="6">
        <f>IFERROR(VLOOKUP(A1687,Orders!A:B,2,FALSE),"")</f>
        <v>38219</v>
      </c>
      <c r="G1687" s="6">
        <f>IFERROR(VLOOKUP(A1687,Orders!A:C,3,FALSE),"")</f>
        <v>38225</v>
      </c>
      <c r="H1687" s="6">
        <f>IFERROR(VLOOKUP(A1687,Orders!A:D,4,FALSE),"")</f>
        <v>38221</v>
      </c>
      <c r="I1687" t="str">
        <f>IFERROR(VLOOKUP(A1687,Orders!A:E,5,FALSE),"")</f>
        <v>Shipped</v>
      </c>
      <c r="J1687">
        <f>IFERROR(VLOOKUP(A1687,Orders!A:G,7,FALSE),"")</f>
        <v>124</v>
      </c>
      <c r="K1687">
        <f>IFERROR(VLOOKUP(J1687,Customers!A:L,12,FALSE),"")</f>
        <v>1165</v>
      </c>
      <c r="L1687">
        <f>IFERROR(VLOOKUP(J1687,Customers!A:M,13,FALSE),"")</f>
        <v>210500</v>
      </c>
      <c r="M1687" t="str">
        <f>IFERROR(VLOOKUP(J1687,Customers!A:H,8,FALSE),"")</f>
        <v>San Rafael</v>
      </c>
      <c r="N1687">
        <f>IFERROR(VLOOKUP(K1687,Employees!A:F,6,FALSE),"")</f>
        <v>1</v>
      </c>
      <c r="O1687" t="str">
        <f>IFERROR(VLOOKUP(N1687,Offices!A:B,2,FALSE),"")</f>
        <v>San Francisco</v>
      </c>
      <c r="P1687" s="6">
        <f>IFERROR(VLOOKUP(J1687,Payments!A:C,3,FALSE),"")</f>
        <v>38416</v>
      </c>
      <c r="Q1687">
        <f>IFERROR(VLOOKUP(J1687,Payments!A:D,4,FALSE),"")</f>
        <v>101244.59</v>
      </c>
      <c r="R1687" t="str">
        <f>IFERROR(VLOOKUP(B1687,Products!A:C,3,FALSE),"")</f>
        <v>Vintage Cars</v>
      </c>
      <c r="S1687">
        <f>IFERROR(VLOOKUP(B1687,Products!A:G,7,FALSE),"")</f>
        <v>3913</v>
      </c>
      <c r="T1687">
        <f>IFERROR(VLOOKUP(B1687,Products!A:I,9,FALSE),"")</f>
        <v>136.59</v>
      </c>
      <c r="U1687">
        <f t="shared" si="208"/>
        <v>4</v>
      </c>
      <c r="V1687" t="str">
        <f t="shared" si="209"/>
        <v>Yes</v>
      </c>
      <c r="W1687">
        <f t="shared" si="210"/>
        <v>2004</v>
      </c>
      <c r="X1687">
        <f t="shared" si="211"/>
        <v>8</v>
      </c>
      <c r="Y1687">
        <f>IFERROR(VLOOKUP(B1687,Products!A:I,8,FALSE),"")</f>
        <v>68.3</v>
      </c>
      <c r="Z1687">
        <f t="shared" si="212"/>
        <v>5285.9900000000007</v>
      </c>
      <c r="AA1687">
        <f t="shared" si="213"/>
        <v>79.985358711566633</v>
      </c>
      <c r="AB1687">
        <f t="shared" si="214"/>
        <v>1</v>
      </c>
      <c r="AC1687">
        <f t="shared" si="215"/>
        <v>2349.0900000000006</v>
      </c>
    </row>
    <row r="1688" spans="1:29">
      <c r="A1688">
        <v>10282</v>
      </c>
      <c r="B1688" t="s">
        <v>167</v>
      </c>
      <c r="C1688">
        <v>36</v>
      </c>
      <c r="D1688">
        <v>88.74</v>
      </c>
      <c r="E1688">
        <v>3</v>
      </c>
      <c r="F1688" s="6">
        <f>IFERROR(VLOOKUP(A1688,Orders!A:B,2,FALSE),"")</f>
        <v>38219</v>
      </c>
      <c r="G1688" s="6">
        <f>IFERROR(VLOOKUP(A1688,Orders!A:C,3,FALSE),"")</f>
        <v>38225</v>
      </c>
      <c r="H1688" s="6">
        <f>IFERROR(VLOOKUP(A1688,Orders!A:D,4,FALSE),"")</f>
        <v>38221</v>
      </c>
      <c r="I1688" t="str">
        <f>IFERROR(VLOOKUP(A1688,Orders!A:E,5,FALSE),"")</f>
        <v>Shipped</v>
      </c>
      <c r="J1688">
        <f>IFERROR(VLOOKUP(A1688,Orders!A:G,7,FALSE),"")</f>
        <v>124</v>
      </c>
      <c r="K1688">
        <f>IFERROR(VLOOKUP(J1688,Customers!A:L,12,FALSE),"")</f>
        <v>1165</v>
      </c>
      <c r="L1688">
        <f>IFERROR(VLOOKUP(J1688,Customers!A:M,13,FALSE),"")</f>
        <v>210500</v>
      </c>
      <c r="M1688" t="str">
        <f>IFERROR(VLOOKUP(J1688,Customers!A:H,8,FALSE),"")</f>
        <v>San Rafael</v>
      </c>
      <c r="N1688">
        <f>IFERROR(VLOOKUP(K1688,Employees!A:F,6,FALSE),"")</f>
        <v>1</v>
      </c>
      <c r="O1688" t="str">
        <f>IFERROR(VLOOKUP(N1688,Offices!A:B,2,FALSE),"")</f>
        <v>San Francisco</v>
      </c>
      <c r="P1688" s="6">
        <f>IFERROR(VLOOKUP(J1688,Payments!A:C,3,FALSE),"")</f>
        <v>38416</v>
      </c>
      <c r="Q1688">
        <f>IFERROR(VLOOKUP(J1688,Payments!A:D,4,FALSE),"")</f>
        <v>101244.59</v>
      </c>
      <c r="R1688" t="str">
        <f>IFERROR(VLOOKUP(B1688,Products!A:C,3,FALSE),"")</f>
        <v>Trains</v>
      </c>
      <c r="S1688">
        <f>IFERROR(VLOOKUP(B1688,Products!A:G,7,FALSE),"")</f>
        <v>6450</v>
      </c>
      <c r="T1688">
        <f>IFERROR(VLOOKUP(B1688,Products!A:I,9,FALSE),"")</f>
        <v>100.84</v>
      </c>
      <c r="U1688">
        <f t="shared" si="208"/>
        <v>4</v>
      </c>
      <c r="V1688" t="str">
        <f t="shared" si="209"/>
        <v>Yes</v>
      </c>
      <c r="W1688">
        <f t="shared" si="210"/>
        <v>2004</v>
      </c>
      <c r="X1688">
        <f t="shared" si="211"/>
        <v>8</v>
      </c>
      <c r="Y1688">
        <f>IFERROR(VLOOKUP(B1688,Products!A:I,8,FALSE),"")</f>
        <v>67.56</v>
      </c>
      <c r="Z1688">
        <f t="shared" si="212"/>
        <v>3194.64</v>
      </c>
      <c r="AA1688">
        <f t="shared" si="213"/>
        <v>31.349911190053277</v>
      </c>
      <c r="AB1688">
        <f t="shared" si="214"/>
        <v>0</v>
      </c>
      <c r="AC1688">
        <f t="shared" si="215"/>
        <v>762.47999999999979</v>
      </c>
    </row>
    <row r="1689" spans="1:29">
      <c r="A1689">
        <v>10282</v>
      </c>
      <c r="B1689" t="s">
        <v>155</v>
      </c>
      <c r="C1689">
        <v>31</v>
      </c>
      <c r="D1689">
        <v>132.13</v>
      </c>
      <c r="E1689">
        <v>8</v>
      </c>
      <c r="F1689" s="6">
        <f>IFERROR(VLOOKUP(A1689,Orders!A:B,2,FALSE),"")</f>
        <v>38219</v>
      </c>
      <c r="G1689" s="6">
        <f>IFERROR(VLOOKUP(A1689,Orders!A:C,3,FALSE),"")</f>
        <v>38225</v>
      </c>
      <c r="H1689" s="6">
        <f>IFERROR(VLOOKUP(A1689,Orders!A:D,4,FALSE),"")</f>
        <v>38221</v>
      </c>
      <c r="I1689" t="str">
        <f>IFERROR(VLOOKUP(A1689,Orders!A:E,5,FALSE),"")</f>
        <v>Shipped</v>
      </c>
      <c r="J1689">
        <f>IFERROR(VLOOKUP(A1689,Orders!A:G,7,FALSE),"")</f>
        <v>124</v>
      </c>
      <c r="K1689">
        <f>IFERROR(VLOOKUP(J1689,Customers!A:L,12,FALSE),"")</f>
        <v>1165</v>
      </c>
      <c r="L1689">
        <f>IFERROR(VLOOKUP(J1689,Customers!A:M,13,FALSE),"")</f>
        <v>210500</v>
      </c>
      <c r="M1689" t="str">
        <f>IFERROR(VLOOKUP(J1689,Customers!A:H,8,FALSE),"")</f>
        <v>San Rafael</v>
      </c>
      <c r="N1689">
        <f>IFERROR(VLOOKUP(K1689,Employees!A:F,6,FALSE),"")</f>
        <v>1</v>
      </c>
      <c r="O1689" t="str">
        <f>IFERROR(VLOOKUP(N1689,Offices!A:B,2,FALSE),"")</f>
        <v>San Francisco</v>
      </c>
      <c r="P1689" s="6">
        <f>IFERROR(VLOOKUP(J1689,Payments!A:C,3,FALSE),"")</f>
        <v>38416</v>
      </c>
      <c r="Q1689">
        <f>IFERROR(VLOOKUP(J1689,Payments!A:D,4,FALSE),"")</f>
        <v>101244.59</v>
      </c>
      <c r="R1689" t="str">
        <f>IFERROR(VLOOKUP(B1689,Products!A:C,3,FALSE),"")</f>
        <v>Classic Cars</v>
      </c>
      <c r="S1689">
        <f>IFERROR(VLOOKUP(B1689,Products!A:G,7,FALSE),"")</f>
        <v>5545</v>
      </c>
      <c r="T1689">
        <f>IFERROR(VLOOKUP(B1689,Products!A:I,9,FALSE),"")</f>
        <v>143.62</v>
      </c>
      <c r="U1689">
        <f t="shared" si="208"/>
        <v>4</v>
      </c>
      <c r="V1689" t="str">
        <f t="shared" si="209"/>
        <v>Yes</v>
      </c>
      <c r="W1689">
        <f t="shared" si="210"/>
        <v>2004</v>
      </c>
      <c r="X1689">
        <f t="shared" si="211"/>
        <v>8</v>
      </c>
      <c r="Y1689">
        <f>IFERROR(VLOOKUP(B1689,Products!A:I,8,FALSE),"")</f>
        <v>91.92</v>
      </c>
      <c r="Z1689">
        <f t="shared" si="212"/>
        <v>4096.03</v>
      </c>
      <c r="AA1689">
        <f t="shared" si="213"/>
        <v>43.744560487380326</v>
      </c>
      <c r="AB1689">
        <f t="shared" si="214"/>
        <v>0</v>
      </c>
      <c r="AC1689">
        <f t="shared" si="215"/>
        <v>1246.5099999999998</v>
      </c>
    </row>
    <row r="1690" spans="1:29">
      <c r="A1690">
        <v>10282</v>
      </c>
      <c r="B1690" t="s">
        <v>156</v>
      </c>
      <c r="C1690">
        <v>29</v>
      </c>
      <c r="D1690">
        <v>49.71</v>
      </c>
      <c r="E1690">
        <v>11</v>
      </c>
      <c r="F1690" s="6">
        <f>IFERROR(VLOOKUP(A1690,Orders!A:B,2,FALSE),"")</f>
        <v>38219</v>
      </c>
      <c r="G1690" s="6">
        <f>IFERROR(VLOOKUP(A1690,Orders!A:C,3,FALSE),"")</f>
        <v>38225</v>
      </c>
      <c r="H1690" s="6">
        <f>IFERROR(VLOOKUP(A1690,Orders!A:D,4,FALSE),"")</f>
        <v>38221</v>
      </c>
      <c r="I1690" t="str">
        <f>IFERROR(VLOOKUP(A1690,Orders!A:E,5,FALSE),"")</f>
        <v>Shipped</v>
      </c>
      <c r="J1690">
        <f>IFERROR(VLOOKUP(A1690,Orders!A:G,7,FALSE),"")</f>
        <v>124</v>
      </c>
      <c r="K1690">
        <f>IFERROR(VLOOKUP(J1690,Customers!A:L,12,FALSE),"")</f>
        <v>1165</v>
      </c>
      <c r="L1690">
        <f>IFERROR(VLOOKUP(J1690,Customers!A:M,13,FALSE),"")</f>
        <v>210500</v>
      </c>
      <c r="M1690" t="str">
        <f>IFERROR(VLOOKUP(J1690,Customers!A:H,8,FALSE),"")</f>
        <v>San Rafael</v>
      </c>
      <c r="N1690">
        <f>IFERROR(VLOOKUP(K1690,Employees!A:F,6,FALSE),"")</f>
        <v>1</v>
      </c>
      <c r="O1690" t="str">
        <f>IFERROR(VLOOKUP(N1690,Offices!A:B,2,FALSE),"")</f>
        <v>San Francisco</v>
      </c>
      <c r="P1690" s="6">
        <f>IFERROR(VLOOKUP(J1690,Payments!A:C,3,FALSE),"")</f>
        <v>38416</v>
      </c>
      <c r="Q1690">
        <f>IFERROR(VLOOKUP(J1690,Payments!A:D,4,FALSE),"")</f>
        <v>101244.59</v>
      </c>
      <c r="R1690" t="str">
        <f>IFERROR(VLOOKUP(B1690,Products!A:C,3,FALSE),"")</f>
        <v>Classic Cars</v>
      </c>
      <c r="S1690">
        <f>IFERROR(VLOOKUP(B1690,Products!A:G,7,FALSE),"")</f>
        <v>4074</v>
      </c>
      <c r="T1690">
        <f>IFERROR(VLOOKUP(B1690,Products!A:I,9,FALSE),"")</f>
        <v>57.8</v>
      </c>
      <c r="U1690">
        <f t="shared" si="208"/>
        <v>4</v>
      </c>
      <c r="V1690" t="str">
        <f t="shared" si="209"/>
        <v>Yes</v>
      </c>
      <c r="W1690">
        <f t="shared" si="210"/>
        <v>2004</v>
      </c>
      <c r="X1690">
        <f t="shared" si="211"/>
        <v>8</v>
      </c>
      <c r="Y1690">
        <f>IFERROR(VLOOKUP(B1690,Products!A:I,8,FALSE),"")</f>
        <v>32.369999999999997</v>
      </c>
      <c r="Z1690">
        <f t="shared" si="212"/>
        <v>1441.59</v>
      </c>
      <c r="AA1690">
        <f t="shared" si="213"/>
        <v>53.568118628359606</v>
      </c>
      <c r="AB1690">
        <f t="shared" si="214"/>
        <v>0</v>
      </c>
      <c r="AC1690">
        <f t="shared" si="215"/>
        <v>502.86000000000013</v>
      </c>
    </row>
    <row r="1691" spans="1:29">
      <c r="A1691">
        <v>10282</v>
      </c>
      <c r="B1691" t="s">
        <v>158</v>
      </c>
      <c r="C1691">
        <v>39</v>
      </c>
      <c r="D1691">
        <v>96.99</v>
      </c>
      <c r="E1691">
        <v>10</v>
      </c>
      <c r="F1691" s="6">
        <f>IFERROR(VLOOKUP(A1691,Orders!A:B,2,FALSE),"")</f>
        <v>38219</v>
      </c>
      <c r="G1691" s="6">
        <f>IFERROR(VLOOKUP(A1691,Orders!A:C,3,FALSE),"")</f>
        <v>38225</v>
      </c>
      <c r="H1691" s="6">
        <f>IFERROR(VLOOKUP(A1691,Orders!A:D,4,FALSE),"")</f>
        <v>38221</v>
      </c>
      <c r="I1691" t="str">
        <f>IFERROR(VLOOKUP(A1691,Orders!A:E,5,FALSE),"")</f>
        <v>Shipped</v>
      </c>
      <c r="J1691">
        <f>IFERROR(VLOOKUP(A1691,Orders!A:G,7,FALSE),"")</f>
        <v>124</v>
      </c>
      <c r="K1691">
        <f>IFERROR(VLOOKUP(J1691,Customers!A:L,12,FALSE),"")</f>
        <v>1165</v>
      </c>
      <c r="L1691">
        <f>IFERROR(VLOOKUP(J1691,Customers!A:M,13,FALSE),"")</f>
        <v>210500</v>
      </c>
      <c r="M1691" t="str">
        <f>IFERROR(VLOOKUP(J1691,Customers!A:H,8,FALSE),"")</f>
        <v>San Rafael</v>
      </c>
      <c r="N1691">
        <f>IFERROR(VLOOKUP(K1691,Employees!A:F,6,FALSE),"")</f>
        <v>1</v>
      </c>
      <c r="O1691" t="str">
        <f>IFERROR(VLOOKUP(N1691,Offices!A:B,2,FALSE),"")</f>
        <v>San Francisco</v>
      </c>
      <c r="P1691" s="6">
        <f>IFERROR(VLOOKUP(J1691,Payments!A:C,3,FALSE),"")</f>
        <v>38416</v>
      </c>
      <c r="Q1691">
        <f>IFERROR(VLOOKUP(J1691,Payments!A:D,4,FALSE),"")</f>
        <v>101244.59</v>
      </c>
      <c r="R1691" t="str">
        <f>IFERROR(VLOOKUP(B1691,Products!A:C,3,FALSE),"")</f>
        <v>Classic Cars</v>
      </c>
      <c r="S1691">
        <f>IFERROR(VLOOKUP(B1691,Products!A:G,7,FALSE),"")</f>
        <v>6582</v>
      </c>
      <c r="T1691">
        <f>IFERROR(VLOOKUP(B1691,Products!A:I,9,FALSE),"")</f>
        <v>118.28</v>
      </c>
      <c r="U1691">
        <f t="shared" si="208"/>
        <v>4</v>
      </c>
      <c r="V1691" t="str">
        <f t="shared" si="209"/>
        <v>Yes</v>
      </c>
      <c r="W1691">
        <f t="shared" si="210"/>
        <v>2004</v>
      </c>
      <c r="X1691">
        <f t="shared" si="211"/>
        <v>8</v>
      </c>
      <c r="Y1691">
        <f>IFERROR(VLOOKUP(B1691,Products!A:I,8,FALSE),"")</f>
        <v>69.78</v>
      </c>
      <c r="Z1691">
        <f t="shared" si="212"/>
        <v>3782.6099999999997</v>
      </c>
      <c r="AA1691">
        <f t="shared" si="213"/>
        <v>38.993981083404975</v>
      </c>
      <c r="AB1691">
        <f t="shared" si="214"/>
        <v>0</v>
      </c>
      <c r="AC1691">
        <f t="shared" si="215"/>
        <v>1061.1899999999998</v>
      </c>
    </row>
    <row r="1692" spans="1:29">
      <c r="A1692">
        <v>10282</v>
      </c>
      <c r="B1692" t="s">
        <v>160</v>
      </c>
      <c r="C1692">
        <v>36</v>
      </c>
      <c r="D1692">
        <v>51.58</v>
      </c>
      <c r="E1692">
        <v>9</v>
      </c>
      <c r="F1692" s="6">
        <f>IFERROR(VLOOKUP(A1692,Orders!A:B,2,FALSE),"")</f>
        <v>38219</v>
      </c>
      <c r="G1692" s="6">
        <f>IFERROR(VLOOKUP(A1692,Orders!A:C,3,FALSE),"")</f>
        <v>38225</v>
      </c>
      <c r="H1692" s="6">
        <f>IFERROR(VLOOKUP(A1692,Orders!A:D,4,FALSE),"")</f>
        <v>38221</v>
      </c>
      <c r="I1692" t="str">
        <f>IFERROR(VLOOKUP(A1692,Orders!A:E,5,FALSE),"")</f>
        <v>Shipped</v>
      </c>
      <c r="J1692">
        <f>IFERROR(VLOOKUP(A1692,Orders!A:G,7,FALSE),"")</f>
        <v>124</v>
      </c>
      <c r="K1692">
        <f>IFERROR(VLOOKUP(J1692,Customers!A:L,12,FALSE),"")</f>
        <v>1165</v>
      </c>
      <c r="L1692">
        <f>IFERROR(VLOOKUP(J1692,Customers!A:M,13,FALSE),"")</f>
        <v>210500</v>
      </c>
      <c r="M1692" t="str">
        <f>IFERROR(VLOOKUP(J1692,Customers!A:H,8,FALSE),"")</f>
        <v>San Rafael</v>
      </c>
      <c r="N1692">
        <f>IFERROR(VLOOKUP(K1692,Employees!A:F,6,FALSE),"")</f>
        <v>1</v>
      </c>
      <c r="O1692" t="str">
        <f>IFERROR(VLOOKUP(N1692,Offices!A:B,2,FALSE),"")</f>
        <v>San Francisco</v>
      </c>
      <c r="P1692" s="6">
        <f>IFERROR(VLOOKUP(J1692,Payments!A:C,3,FALSE),"")</f>
        <v>38416</v>
      </c>
      <c r="Q1692">
        <f>IFERROR(VLOOKUP(J1692,Payments!A:D,4,FALSE),"")</f>
        <v>101244.59</v>
      </c>
      <c r="R1692" t="str">
        <f>IFERROR(VLOOKUP(B1692,Products!A:C,3,FALSE),"")</f>
        <v>Trains</v>
      </c>
      <c r="S1692">
        <f>IFERROR(VLOOKUP(B1692,Products!A:G,7,FALSE),"")</f>
        <v>8601</v>
      </c>
      <c r="T1692">
        <f>IFERROR(VLOOKUP(B1692,Products!A:I,9,FALSE),"")</f>
        <v>62.14</v>
      </c>
      <c r="U1692">
        <f t="shared" si="208"/>
        <v>4</v>
      </c>
      <c r="V1692" t="str">
        <f t="shared" si="209"/>
        <v>Yes</v>
      </c>
      <c r="W1692">
        <f t="shared" si="210"/>
        <v>2004</v>
      </c>
      <c r="X1692">
        <f t="shared" si="211"/>
        <v>8</v>
      </c>
      <c r="Y1692">
        <f>IFERROR(VLOOKUP(B1692,Products!A:I,8,FALSE),"")</f>
        <v>26.72</v>
      </c>
      <c r="Z1692">
        <f t="shared" si="212"/>
        <v>1856.8799999999999</v>
      </c>
      <c r="AA1692">
        <f t="shared" si="213"/>
        <v>93.038922155688624</v>
      </c>
      <c r="AB1692">
        <f t="shared" si="214"/>
        <v>1</v>
      </c>
      <c r="AC1692">
        <f t="shared" si="215"/>
        <v>894.96</v>
      </c>
    </row>
    <row r="1693" spans="1:29">
      <c r="A1693">
        <v>10282</v>
      </c>
      <c r="B1693" t="s">
        <v>161</v>
      </c>
      <c r="C1693">
        <v>38</v>
      </c>
      <c r="D1693">
        <v>114.59</v>
      </c>
      <c r="E1693">
        <v>12</v>
      </c>
      <c r="F1693" s="6">
        <f>IFERROR(VLOOKUP(A1693,Orders!A:B,2,FALSE),"")</f>
        <v>38219</v>
      </c>
      <c r="G1693" s="6">
        <f>IFERROR(VLOOKUP(A1693,Orders!A:C,3,FALSE),"")</f>
        <v>38225</v>
      </c>
      <c r="H1693" s="6">
        <f>IFERROR(VLOOKUP(A1693,Orders!A:D,4,FALSE),"")</f>
        <v>38221</v>
      </c>
      <c r="I1693" t="str">
        <f>IFERROR(VLOOKUP(A1693,Orders!A:E,5,FALSE),"")</f>
        <v>Shipped</v>
      </c>
      <c r="J1693">
        <f>IFERROR(VLOOKUP(A1693,Orders!A:G,7,FALSE),"")</f>
        <v>124</v>
      </c>
      <c r="K1693">
        <f>IFERROR(VLOOKUP(J1693,Customers!A:L,12,FALSE),"")</f>
        <v>1165</v>
      </c>
      <c r="L1693">
        <f>IFERROR(VLOOKUP(J1693,Customers!A:M,13,FALSE),"")</f>
        <v>210500</v>
      </c>
      <c r="M1693" t="str">
        <f>IFERROR(VLOOKUP(J1693,Customers!A:H,8,FALSE),"")</f>
        <v>San Rafael</v>
      </c>
      <c r="N1693">
        <f>IFERROR(VLOOKUP(K1693,Employees!A:F,6,FALSE),"")</f>
        <v>1</v>
      </c>
      <c r="O1693" t="str">
        <f>IFERROR(VLOOKUP(N1693,Offices!A:B,2,FALSE),"")</f>
        <v>San Francisco</v>
      </c>
      <c r="P1693" s="6">
        <f>IFERROR(VLOOKUP(J1693,Payments!A:C,3,FALSE),"")</f>
        <v>38416</v>
      </c>
      <c r="Q1693">
        <f>IFERROR(VLOOKUP(J1693,Payments!A:D,4,FALSE),"")</f>
        <v>101244.59</v>
      </c>
      <c r="R1693" t="str">
        <f>IFERROR(VLOOKUP(B1693,Products!A:C,3,FALSE),"")</f>
        <v>Trucks and Buses</v>
      </c>
      <c r="S1693">
        <f>IFERROR(VLOOKUP(B1693,Products!A:G,7,FALSE),"")</f>
        <v>1016</v>
      </c>
      <c r="T1693">
        <f>IFERROR(VLOOKUP(B1693,Products!A:I,9,FALSE),"")</f>
        <v>115.75</v>
      </c>
      <c r="U1693">
        <f t="shared" si="208"/>
        <v>4</v>
      </c>
      <c r="V1693" t="str">
        <f t="shared" si="209"/>
        <v>Yes</v>
      </c>
      <c r="W1693">
        <f t="shared" si="210"/>
        <v>2004</v>
      </c>
      <c r="X1693">
        <f t="shared" si="211"/>
        <v>8</v>
      </c>
      <c r="Y1693">
        <f>IFERROR(VLOOKUP(B1693,Products!A:I,8,FALSE),"")</f>
        <v>68.290000000000006</v>
      </c>
      <c r="Z1693">
        <f t="shared" si="212"/>
        <v>4354.42</v>
      </c>
      <c r="AA1693">
        <f t="shared" si="213"/>
        <v>67.799092107189921</v>
      </c>
      <c r="AB1693">
        <f t="shared" si="214"/>
        <v>1</v>
      </c>
      <c r="AC1693">
        <f t="shared" si="215"/>
        <v>1759.3999999999999</v>
      </c>
    </row>
    <row r="1694" spans="1:29">
      <c r="A1694">
        <v>10282</v>
      </c>
      <c r="B1694" t="s">
        <v>162</v>
      </c>
      <c r="C1694">
        <v>37</v>
      </c>
      <c r="D1694">
        <v>56.24</v>
      </c>
      <c r="E1694">
        <v>7</v>
      </c>
      <c r="F1694" s="6">
        <f>IFERROR(VLOOKUP(A1694,Orders!A:B,2,FALSE),"")</f>
        <v>38219</v>
      </c>
      <c r="G1694" s="6">
        <f>IFERROR(VLOOKUP(A1694,Orders!A:C,3,FALSE),"")</f>
        <v>38225</v>
      </c>
      <c r="H1694" s="6">
        <f>IFERROR(VLOOKUP(A1694,Orders!A:D,4,FALSE),"")</f>
        <v>38221</v>
      </c>
      <c r="I1694" t="str">
        <f>IFERROR(VLOOKUP(A1694,Orders!A:E,5,FALSE),"")</f>
        <v>Shipped</v>
      </c>
      <c r="J1694">
        <f>IFERROR(VLOOKUP(A1694,Orders!A:G,7,FALSE),"")</f>
        <v>124</v>
      </c>
      <c r="K1694">
        <f>IFERROR(VLOOKUP(J1694,Customers!A:L,12,FALSE),"")</f>
        <v>1165</v>
      </c>
      <c r="L1694">
        <f>IFERROR(VLOOKUP(J1694,Customers!A:M,13,FALSE),"")</f>
        <v>210500</v>
      </c>
      <c r="M1694" t="str">
        <f>IFERROR(VLOOKUP(J1694,Customers!A:H,8,FALSE),"")</f>
        <v>San Rafael</v>
      </c>
      <c r="N1694">
        <f>IFERROR(VLOOKUP(K1694,Employees!A:F,6,FALSE),"")</f>
        <v>1</v>
      </c>
      <c r="O1694" t="str">
        <f>IFERROR(VLOOKUP(N1694,Offices!A:B,2,FALSE),"")</f>
        <v>San Francisco</v>
      </c>
      <c r="P1694" s="6">
        <f>IFERROR(VLOOKUP(J1694,Payments!A:C,3,FALSE),"")</f>
        <v>38416</v>
      </c>
      <c r="Q1694">
        <f>IFERROR(VLOOKUP(J1694,Payments!A:D,4,FALSE),"")</f>
        <v>101244.59</v>
      </c>
      <c r="R1694" t="str">
        <f>IFERROR(VLOOKUP(B1694,Products!A:C,3,FALSE),"")</f>
        <v>Trains</v>
      </c>
      <c r="S1694">
        <f>IFERROR(VLOOKUP(B1694,Products!A:G,7,FALSE),"")</f>
        <v>1645</v>
      </c>
      <c r="T1694">
        <f>IFERROR(VLOOKUP(B1694,Products!A:I,9,FALSE),"")</f>
        <v>58.58</v>
      </c>
      <c r="U1694">
        <f t="shared" si="208"/>
        <v>4</v>
      </c>
      <c r="V1694" t="str">
        <f t="shared" si="209"/>
        <v>Yes</v>
      </c>
      <c r="W1694">
        <f t="shared" si="210"/>
        <v>2004</v>
      </c>
      <c r="X1694">
        <f t="shared" si="211"/>
        <v>8</v>
      </c>
      <c r="Y1694">
        <f>IFERROR(VLOOKUP(B1694,Products!A:I,8,FALSE),"")</f>
        <v>37.49</v>
      </c>
      <c r="Z1694">
        <f t="shared" si="212"/>
        <v>2080.88</v>
      </c>
      <c r="AA1694">
        <f t="shared" si="213"/>
        <v>50.013336889837291</v>
      </c>
      <c r="AB1694">
        <f t="shared" si="214"/>
        <v>0</v>
      </c>
      <c r="AC1694">
        <f t="shared" si="215"/>
        <v>693.75</v>
      </c>
    </row>
    <row r="1695" spans="1:29">
      <c r="A1695">
        <v>10282</v>
      </c>
      <c r="B1695" t="s">
        <v>173</v>
      </c>
      <c r="C1695">
        <v>43</v>
      </c>
      <c r="D1695">
        <v>77.95</v>
      </c>
      <c r="E1695">
        <v>2</v>
      </c>
      <c r="F1695" s="6">
        <f>IFERROR(VLOOKUP(A1695,Orders!A:B,2,FALSE),"")</f>
        <v>38219</v>
      </c>
      <c r="G1695" s="6">
        <f>IFERROR(VLOOKUP(A1695,Orders!A:C,3,FALSE),"")</f>
        <v>38225</v>
      </c>
      <c r="H1695" s="6">
        <f>IFERROR(VLOOKUP(A1695,Orders!A:D,4,FALSE),"")</f>
        <v>38221</v>
      </c>
      <c r="I1695" t="str">
        <f>IFERROR(VLOOKUP(A1695,Orders!A:E,5,FALSE),"")</f>
        <v>Shipped</v>
      </c>
      <c r="J1695">
        <f>IFERROR(VLOOKUP(A1695,Orders!A:G,7,FALSE),"")</f>
        <v>124</v>
      </c>
      <c r="K1695">
        <f>IFERROR(VLOOKUP(J1695,Customers!A:L,12,FALSE),"")</f>
        <v>1165</v>
      </c>
      <c r="L1695">
        <f>IFERROR(VLOOKUP(J1695,Customers!A:M,13,FALSE),"")</f>
        <v>210500</v>
      </c>
      <c r="M1695" t="str">
        <f>IFERROR(VLOOKUP(J1695,Customers!A:H,8,FALSE),"")</f>
        <v>San Rafael</v>
      </c>
      <c r="N1695">
        <f>IFERROR(VLOOKUP(K1695,Employees!A:F,6,FALSE),"")</f>
        <v>1</v>
      </c>
      <c r="O1695" t="str">
        <f>IFERROR(VLOOKUP(N1695,Offices!A:B,2,FALSE),"")</f>
        <v>San Francisco</v>
      </c>
      <c r="P1695" s="6">
        <f>IFERROR(VLOOKUP(J1695,Payments!A:C,3,FALSE),"")</f>
        <v>38416</v>
      </c>
      <c r="Q1695">
        <f>IFERROR(VLOOKUP(J1695,Payments!A:D,4,FALSE),"")</f>
        <v>101244.59</v>
      </c>
      <c r="R1695" t="str">
        <f>IFERROR(VLOOKUP(B1695,Products!A:C,3,FALSE),"")</f>
        <v>Ships</v>
      </c>
      <c r="S1695">
        <f>IFERROR(VLOOKUP(B1695,Products!A:G,7,FALSE),"")</f>
        <v>737</v>
      </c>
      <c r="T1695">
        <f>IFERROR(VLOOKUP(B1695,Products!A:I,9,FALSE),"")</f>
        <v>86.61</v>
      </c>
      <c r="U1695">
        <f t="shared" si="208"/>
        <v>4</v>
      </c>
      <c r="V1695" t="str">
        <f t="shared" si="209"/>
        <v>Yes</v>
      </c>
      <c r="W1695">
        <f t="shared" si="210"/>
        <v>2004</v>
      </c>
      <c r="X1695">
        <f t="shared" si="211"/>
        <v>8</v>
      </c>
      <c r="Y1695">
        <f>IFERROR(VLOOKUP(B1695,Products!A:I,8,FALSE),"")</f>
        <v>43.3</v>
      </c>
      <c r="Z1695">
        <f t="shared" si="212"/>
        <v>3351.85</v>
      </c>
      <c r="AA1695">
        <f t="shared" si="213"/>
        <v>80.023094688221732</v>
      </c>
      <c r="AB1695">
        <f t="shared" si="214"/>
        <v>1</v>
      </c>
      <c r="AC1695">
        <f t="shared" si="215"/>
        <v>1489.9500000000003</v>
      </c>
    </row>
    <row r="1696" spans="1:29">
      <c r="A1696">
        <v>10283</v>
      </c>
      <c r="B1696" t="s">
        <v>163</v>
      </c>
      <c r="C1696">
        <v>25</v>
      </c>
      <c r="D1696">
        <v>130.56</v>
      </c>
      <c r="E1696">
        <v>6</v>
      </c>
      <c r="F1696" s="6">
        <f>IFERROR(VLOOKUP(A1696,Orders!A:B,2,FALSE),"")</f>
        <v>38219</v>
      </c>
      <c r="G1696" s="6">
        <f>IFERROR(VLOOKUP(A1696,Orders!A:C,3,FALSE),"")</f>
        <v>38229</v>
      </c>
      <c r="H1696" s="6">
        <f>IFERROR(VLOOKUP(A1696,Orders!A:D,4,FALSE),"")</f>
        <v>38222</v>
      </c>
      <c r="I1696" t="str">
        <f>IFERROR(VLOOKUP(A1696,Orders!A:E,5,FALSE),"")</f>
        <v>Shipped</v>
      </c>
      <c r="J1696">
        <f>IFERROR(VLOOKUP(A1696,Orders!A:G,7,FALSE),"")</f>
        <v>260</v>
      </c>
      <c r="K1696">
        <f>IFERROR(VLOOKUP(J1696,Customers!A:L,12,FALSE),"")</f>
        <v>1323</v>
      </c>
      <c r="L1696">
        <f>IFERROR(VLOOKUP(J1696,Customers!A:M,13,FALSE),"")</f>
        <v>89600</v>
      </c>
      <c r="M1696" t="str">
        <f>IFERROR(VLOOKUP(J1696,Customers!A:H,8,FALSE),"")</f>
        <v>Tsawassen</v>
      </c>
      <c r="N1696">
        <f>IFERROR(VLOOKUP(K1696,Employees!A:F,6,FALSE),"")</f>
        <v>3</v>
      </c>
      <c r="O1696" t="str">
        <f>IFERROR(VLOOKUP(N1696,Offices!A:B,2,FALSE),"")</f>
        <v>NYC</v>
      </c>
      <c r="P1696" s="6">
        <f>IFERROR(VLOOKUP(J1696,Payments!A:C,3,FALSE),"")</f>
        <v>38229</v>
      </c>
      <c r="Q1696">
        <f>IFERROR(VLOOKUP(J1696,Payments!A:D,4,FALSE),"")</f>
        <v>37527.58</v>
      </c>
      <c r="R1696" t="str">
        <f>IFERROR(VLOOKUP(B1696,Products!A:C,3,FALSE),"")</f>
        <v>Classic Cars</v>
      </c>
      <c r="S1696">
        <f>IFERROR(VLOOKUP(B1696,Products!A:G,7,FALSE),"")</f>
        <v>3252</v>
      </c>
      <c r="T1696">
        <f>IFERROR(VLOOKUP(B1696,Products!A:I,9,FALSE),"")</f>
        <v>136</v>
      </c>
      <c r="U1696">
        <f t="shared" si="208"/>
        <v>7</v>
      </c>
      <c r="V1696" t="str">
        <f t="shared" si="209"/>
        <v>No</v>
      </c>
      <c r="W1696">
        <f t="shared" si="210"/>
        <v>2004</v>
      </c>
      <c r="X1696">
        <f t="shared" si="211"/>
        <v>8</v>
      </c>
      <c r="Y1696">
        <f>IFERROR(VLOOKUP(B1696,Products!A:I,8,FALSE),"")</f>
        <v>85.68</v>
      </c>
      <c r="Z1696">
        <f t="shared" si="212"/>
        <v>3264</v>
      </c>
      <c r="AA1696">
        <f t="shared" si="213"/>
        <v>52.380952380952372</v>
      </c>
      <c r="AB1696">
        <f t="shared" si="214"/>
        <v>0</v>
      </c>
      <c r="AC1696">
        <f t="shared" si="215"/>
        <v>1122</v>
      </c>
    </row>
    <row r="1697" spans="1:29">
      <c r="A1697">
        <v>10283</v>
      </c>
      <c r="B1697" t="s">
        <v>180</v>
      </c>
      <c r="C1697">
        <v>21</v>
      </c>
      <c r="D1697">
        <v>78.28</v>
      </c>
      <c r="E1697">
        <v>4</v>
      </c>
      <c r="F1697" s="6">
        <f>IFERROR(VLOOKUP(A1697,Orders!A:B,2,FALSE),"")</f>
        <v>38219</v>
      </c>
      <c r="G1697" s="6">
        <f>IFERROR(VLOOKUP(A1697,Orders!A:C,3,FALSE),"")</f>
        <v>38229</v>
      </c>
      <c r="H1697" s="6">
        <f>IFERROR(VLOOKUP(A1697,Orders!A:D,4,FALSE),"")</f>
        <v>38222</v>
      </c>
      <c r="I1697" t="str">
        <f>IFERROR(VLOOKUP(A1697,Orders!A:E,5,FALSE),"")</f>
        <v>Shipped</v>
      </c>
      <c r="J1697">
        <f>IFERROR(VLOOKUP(A1697,Orders!A:G,7,FALSE),"")</f>
        <v>260</v>
      </c>
      <c r="K1697">
        <f>IFERROR(VLOOKUP(J1697,Customers!A:L,12,FALSE),"")</f>
        <v>1323</v>
      </c>
      <c r="L1697">
        <f>IFERROR(VLOOKUP(J1697,Customers!A:M,13,FALSE),"")</f>
        <v>89600</v>
      </c>
      <c r="M1697" t="str">
        <f>IFERROR(VLOOKUP(J1697,Customers!A:H,8,FALSE),"")</f>
        <v>Tsawassen</v>
      </c>
      <c r="N1697">
        <f>IFERROR(VLOOKUP(K1697,Employees!A:F,6,FALSE),"")</f>
        <v>3</v>
      </c>
      <c r="O1697" t="str">
        <f>IFERROR(VLOOKUP(N1697,Offices!A:B,2,FALSE),"")</f>
        <v>NYC</v>
      </c>
      <c r="P1697" s="6">
        <f>IFERROR(VLOOKUP(J1697,Payments!A:C,3,FALSE),"")</f>
        <v>38229</v>
      </c>
      <c r="Q1697">
        <f>IFERROR(VLOOKUP(J1697,Payments!A:D,4,FALSE),"")</f>
        <v>37527.58</v>
      </c>
      <c r="R1697" t="str">
        <f>IFERROR(VLOOKUP(B1697,Products!A:C,3,FALSE),"")</f>
        <v>Ships</v>
      </c>
      <c r="S1697">
        <f>IFERROR(VLOOKUP(B1697,Products!A:G,7,FALSE),"")</f>
        <v>4259</v>
      </c>
      <c r="T1697">
        <f>IFERROR(VLOOKUP(B1697,Products!A:I,9,FALSE),"")</f>
        <v>86.02</v>
      </c>
      <c r="U1697">
        <f t="shared" si="208"/>
        <v>7</v>
      </c>
      <c r="V1697" t="str">
        <f t="shared" si="209"/>
        <v>No</v>
      </c>
      <c r="W1697">
        <f t="shared" si="210"/>
        <v>2004</v>
      </c>
      <c r="X1697">
        <f t="shared" si="211"/>
        <v>8</v>
      </c>
      <c r="Y1697">
        <f>IFERROR(VLOOKUP(B1697,Products!A:I,8,FALSE),"")</f>
        <v>51.61</v>
      </c>
      <c r="Z1697">
        <f t="shared" si="212"/>
        <v>1643.88</v>
      </c>
      <c r="AA1697">
        <f t="shared" si="213"/>
        <v>51.676031776787447</v>
      </c>
      <c r="AB1697">
        <f t="shared" si="214"/>
        <v>0</v>
      </c>
      <c r="AC1697">
        <f t="shared" si="215"/>
        <v>560.07000000000005</v>
      </c>
    </row>
    <row r="1698" spans="1:29">
      <c r="A1698">
        <v>10283</v>
      </c>
      <c r="B1698" t="s">
        <v>181</v>
      </c>
      <c r="C1698">
        <v>46</v>
      </c>
      <c r="D1698">
        <v>100.58</v>
      </c>
      <c r="E1698">
        <v>3</v>
      </c>
      <c r="F1698" s="6">
        <f>IFERROR(VLOOKUP(A1698,Orders!A:B,2,FALSE),"")</f>
        <v>38219</v>
      </c>
      <c r="G1698" s="6">
        <f>IFERROR(VLOOKUP(A1698,Orders!A:C,3,FALSE),"")</f>
        <v>38229</v>
      </c>
      <c r="H1698" s="6">
        <f>IFERROR(VLOOKUP(A1698,Orders!A:D,4,FALSE),"")</f>
        <v>38222</v>
      </c>
      <c r="I1698" t="str">
        <f>IFERROR(VLOOKUP(A1698,Orders!A:E,5,FALSE),"")</f>
        <v>Shipped</v>
      </c>
      <c r="J1698">
        <f>IFERROR(VLOOKUP(A1698,Orders!A:G,7,FALSE),"")</f>
        <v>260</v>
      </c>
      <c r="K1698">
        <f>IFERROR(VLOOKUP(J1698,Customers!A:L,12,FALSE),"")</f>
        <v>1323</v>
      </c>
      <c r="L1698">
        <f>IFERROR(VLOOKUP(J1698,Customers!A:M,13,FALSE),"")</f>
        <v>89600</v>
      </c>
      <c r="M1698" t="str">
        <f>IFERROR(VLOOKUP(J1698,Customers!A:H,8,FALSE),"")</f>
        <v>Tsawassen</v>
      </c>
      <c r="N1698">
        <f>IFERROR(VLOOKUP(K1698,Employees!A:F,6,FALSE),"")</f>
        <v>3</v>
      </c>
      <c r="O1698" t="str">
        <f>IFERROR(VLOOKUP(N1698,Offices!A:B,2,FALSE),"")</f>
        <v>NYC</v>
      </c>
      <c r="P1698" s="6">
        <f>IFERROR(VLOOKUP(J1698,Payments!A:C,3,FALSE),"")</f>
        <v>38229</v>
      </c>
      <c r="Q1698">
        <f>IFERROR(VLOOKUP(J1698,Payments!A:D,4,FALSE),"")</f>
        <v>37527.58</v>
      </c>
      <c r="R1698" t="str">
        <f>IFERROR(VLOOKUP(B1698,Products!A:C,3,FALSE),"")</f>
        <v>Vintage Cars</v>
      </c>
      <c r="S1698">
        <f>IFERROR(VLOOKUP(B1698,Products!A:G,7,FALSE),"")</f>
        <v>2378</v>
      </c>
      <c r="T1698">
        <f>IFERROR(VLOOKUP(B1698,Products!A:I,9,FALSE),"")</f>
        <v>105.87</v>
      </c>
      <c r="U1698">
        <f t="shared" si="208"/>
        <v>7</v>
      </c>
      <c r="V1698" t="str">
        <f t="shared" si="209"/>
        <v>No</v>
      </c>
      <c r="W1698">
        <f t="shared" si="210"/>
        <v>2004</v>
      </c>
      <c r="X1698">
        <f t="shared" si="211"/>
        <v>8</v>
      </c>
      <c r="Y1698">
        <f>IFERROR(VLOOKUP(B1698,Products!A:I,8,FALSE),"")</f>
        <v>64.58</v>
      </c>
      <c r="Z1698">
        <f t="shared" si="212"/>
        <v>4626.68</v>
      </c>
      <c r="AA1698">
        <f t="shared" si="213"/>
        <v>55.744812635490874</v>
      </c>
      <c r="AB1698">
        <f t="shared" si="214"/>
        <v>0</v>
      </c>
      <c r="AC1698">
        <f t="shared" si="215"/>
        <v>1656</v>
      </c>
    </row>
    <row r="1699" spans="1:29">
      <c r="A1699">
        <v>10283</v>
      </c>
      <c r="B1699" t="s">
        <v>168</v>
      </c>
      <c r="C1699">
        <v>34</v>
      </c>
      <c r="D1699">
        <v>71.97</v>
      </c>
      <c r="E1699">
        <v>14</v>
      </c>
      <c r="F1699" s="6">
        <f>IFERROR(VLOOKUP(A1699,Orders!A:B,2,FALSE),"")</f>
        <v>38219</v>
      </c>
      <c r="G1699" s="6">
        <f>IFERROR(VLOOKUP(A1699,Orders!A:C,3,FALSE),"")</f>
        <v>38229</v>
      </c>
      <c r="H1699" s="6">
        <f>IFERROR(VLOOKUP(A1699,Orders!A:D,4,FALSE),"")</f>
        <v>38222</v>
      </c>
      <c r="I1699" t="str">
        <f>IFERROR(VLOOKUP(A1699,Orders!A:E,5,FALSE),"")</f>
        <v>Shipped</v>
      </c>
      <c r="J1699">
        <f>IFERROR(VLOOKUP(A1699,Orders!A:G,7,FALSE),"")</f>
        <v>260</v>
      </c>
      <c r="K1699">
        <f>IFERROR(VLOOKUP(J1699,Customers!A:L,12,FALSE),"")</f>
        <v>1323</v>
      </c>
      <c r="L1699">
        <f>IFERROR(VLOOKUP(J1699,Customers!A:M,13,FALSE),"")</f>
        <v>89600</v>
      </c>
      <c r="M1699" t="str">
        <f>IFERROR(VLOOKUP(J1699,Customers!A:H,8,FALSE),"")</f>
        <v>Tsawassen</v>
      </c>
      <c r="N1699">
        <f>IFERROR(VLOOKUP(K1699,Employees!A:F,6,FALSE),"")</f>
        <v>3</v>
      </c>
      <c r="O1699" t="str">
        <f>IFERROR(VLOOKUP(N1699,Offices!A:B,2,FALSE),"")</f>
        <v>NYC</v>
      </c>
      <c r="P1699" s="6">
        <f>IFERROR(VLOOKUP(J1699,Payments!A:C,3,FALSE),"")</f>
        <v>38229</v>
      </c>
      <c r="Q1699">
        <f>IFERROR(VLOOKUP(J1699,Payments!A:D,4,FALSE),"")</f>
        <v>37527.58</v>
      </c>
      <c r="R1699" t="str">
        <f>IFERROR(VLOOKUP(B1699,Products!A:C,3,FALSE),"")</f>
        <v>Vintage Cars</v>
      </c>
      <c r="S1699">
        <f>IFERROR(VLOOKUP(B1699,Products!A:G,7,FALSE),"")</f>
        <v>8290</v>
      </c>
      <c r="T1699">
        <f>IFERROR(VLOOKUP(B1699,Products!A:I,9,FALSE),"")</f>
        <v>87.77</v>
      </c>
      <c r="U1699">
        <f t="shared" si="208"/>
        <v>7</v>
      </c>
      <c r="V1699" t="str">
        <f t="shared" si="209"/>
        <v>No</v>
      </c>
      <c r="W1699">
        <f t="shared" si="210"/>
        <v>2004</v>
      </c>
      <c r="X1699">
        <f t="shared" si="211"/>
        <v>8</v>
      </c>
      <c r="Y1699">
        <f>IFERROR(VLOOKUP(B1699,Products!A:I,8,FALSE),"")</f>
        <v>52.66</v>
      </c>
      <c r="Z1699">
        <f t="shared" si="212"/>
        <v>2446.98</v>
      </c>
      <c r="AA1699">
        <f t="shared" si="213"/>
        <v>36.669198632738329</v>
      </c>
      <c r="AB1699">
        <f t="shared" si="214"/>
        <v>0</v>
      </c>
      <c r="AC1699">
        <f t="shared" si="215"/>
        <v>656.54000000000008</v>
      </c>
    </row>
    <row r="1700" spans="1:29">
      <c r="A1700">
        <v>10283</v>
      </c>
      <c r="B1700" t="s">
        <v>169</v>
      </c>
      <c r="C1700">
        <v>42</v>
      </c>
      <c r="D1700">
        <v>99.54</v>
      </c>
      <c r="E1700">
        <v>13</v>
      </c>
      <c r="F1700" s="6">
        <f>IFERROR(VLOOKUP(A1700,Orders!A:B,2,FALSE),"")</f>
        <v>38219</v>
      </c>
      <c r="G1700" s="6">
        <f>IFERROR(VLOOKUP(A1700,Orders!A:C,3,FALSE),"")</f>
        <v>38229</v>
      </c>
      <c r="H1700" s="6">
        <f>IFERROR(VLOOKUP(A1700,Orders!A:D,4,FALSE),"")</f>
        <v>38222</v>
      </c>
      <c r="I1700" t="str">
        <f>IFERROR(VLOOKUP(A1700,Orders!A:E,5,FALSE),"")</f>
        <v>Shipped</v>
      </c>
      <c r="J1700">
        <f>IFERROR(VLOOKUP(A1700,Orders!A:G,7,FALSE),"")</f>
        <v>260</v>
      </c>
      <c r="K1700">
        <f>IFERROR(VLOOKUP(J1700,Customers!A:L,12,FALSE),"")</f>
        <v>1323</v>
      </c>
      <c r="L1700">
        <f>IFERROR(VLOOKUP(J1700,Customers!A:M,13,FALSE),"")</f>
        <v>89600</v>
      </c>
      <c r="M1700" t="str">
        <f>IFERROR(VLOOKUP(J1700,Customers!A:H,8,FALSE),"")</f>
        <v>Tsawassen</v>
      </c>
      <c r="N1700">
        <f>IFERROR(VLOOKUP(K1700,Employees!A:F,6,FALSE),"")</f>
        <v>3</v>
      </c>
      <c r="O1700" t="str">
        <f>IFERROR(VLOOKUP(N1700,Offices!A:B,2,FALSE),"")</f>
        <v>NYC</v>
      </c>
      <c r="P1700" s="6">
        <f>IFERROR(VLOOKUP(J1700,Payments!A:C,3,FALSE),"")</f>
        <v>38229</v>
      </c>
      <c r="Q1700">
        <f>IFERROR(VLOOKUP(J1700,Payments!A:D,4,FALSE),"")</f>
        <v>37527.58</v>
      </c>
      <c r="R1700" t="str">
        <f>IFERROR(VLOOKUP(B1700,Products!A:C,3,FALSE),"")</f>
        <v>Ships</v>
      </c>
      <c r="S1700">
        <f>IFERROR(VLOOKUP(B1700,Products!A:G,7,FALSE),"")</f>
        <v>1898</v>
      </c>
      <c r="T1700">
        <f>IFERROR(VLOOKUP(B1700,Products!A:I,9,FALSE),"")</f>
        <v>122.89</v>
      </c>
      <c r="U1700">
        <f t="shared" si="208"/>
        <v>7</v>
      </c>
      <c r="V1700" t="str">
        <f t="shared" si="209"/>
        <v>No</v>
      </c>
      <c r="W1700">
        <f t="shared" si="210"/>
        <v>2004</v>
      </c>
      <c r="X1700">
        <f t="shared" si="211"/>
        <v>8</v>
      </c>
      <c r="Y1700">
        <f>IFERROR(VLOOKUP(B1700,Products!A:I,8,FALSE),"")</f>
        <v>82.34</v>
      </c>
      <c r="Z1700">
        <f t="shared" si="212"/>
        <v>4180.68</v>
      </c>
      <c r="AA1700">
        <f t="shared" si="213"/>
        <v>20.888996842360946</v>
      </c>
      <c r="AB1700">
        <f t="shared" si="214"/>
        <v>0</v>
      </c>
      <c r="AC1700">
        <f t="shared" si="215"/>
        <v>722.40000000000009</v>
      </c>
    </row>
    <row r="1701" spans="1:29">
      <c r="A1701">
        <v>10283</v>
      </c>
      <c r="B1701" t="s">
        <v>170</v>
      </c>
      <c r="C1701">
        <v>34</v>
      </c>
      <c r="D1701">
        <v>80.540000000000006</v>
      </c>
      <c r="E1701">
        <v>8</v>
      </c>
      <c r="F1701" s="6">
        <f>IFERROR(VLOOKUP(A1701,Orders!A:B,2,FALSE),"")</f>
        <v>38219</v>
      </c>
      <c r="G1701" s="6">
        <f>IFERROR(VLOOKUP(A1701,Orders!A:C,3,FALSE),"")</f>
        <v>38229</v>
      </c>
      <c r="H1701" s="6">
        <f>IFERROR(VLOOKUP(A1701,Orders!A:D,4,FALSE),"")</f>
        <v>38222</v>
      </c>
      <c r="I1701" t="str">
        <f>IFERROR(VLOOKUP(A1701,Orders!A:E,5,FALSE),"")</f>
        <v>Shipped</v>
      </c>
      <c r="J1701">
        <f>IFERROR(VLOOKUP(A1701,Orders!A:G,7,FALSE),"")</f>
        <v>260</v>
      </c>
      <c r="K1701">
        <f>IFERROR(VLOOKUP(J1701,Customers!A:L,12,FALSE),"")</f>
        <v>1323</v>
      </c>
      <c r="L1701">
        <f>IFERROR(VLOOKUP(J1701,Customers!A:M,13,FALSE),"")</f>
        <v>89600</v>
      </c>
      <c r="M1701" t="str">
        <f>IFERROR(VLOOKUP(J1701,Customers!A:H,8,FALSE),"")</f>
        <v>Tsawassen</v>
      </c>
      <c r="N1701">
        <f>IFERROR(VLOOKUP(K1701,Employees!A:F,6,FALSE),"")</f>
        <v>3</v>
      </c>
      <c r="O1701" t="str">
        <f>IFERROR(VLOOKUP(N1701,Offices!A:B,2,FALSE),"")</f>
        <v>NYC</v>
      </c>
      <c r="P1701" s="6">
        <f>IFERROR(VLOOKUP(J1701,Payments!A:C,3,FALSE),"")</f>
        <v>38229</v>
      </c>
      <c r="Q1701">
        <f>IFERROR(VLOOKUP(J1701,Payments!A:D,4,FALSE),"")</f>
        <v>37527.58</v>
      </c>
      <c r="R1701" t="str">
        <f>IFERROR(VLOOKUP(B1701,Products!A:C,3,FALSE),"")</f>
        <v>Vintage Cars</v>
      </c>
      <c r="S1701">
        <f>IFERROR(VLOOKUP(B1701,Products!A:G,7,FALSE),"")</f>
        <v>9173</v>
      </c>
      <c r="T1701">
        <f>IFERROR(VLOOKUP(B1701,Products!A:I,9,FALSE),"")</f>
        <v>88.51</v>
      </c>
      <c r="U1701">
        <f t="shared" si="208"/>
        <v>7</v>
      </c>
      <c r="V1701" t="str">
        <f t="shared" si="209"/>
        <v>No</v>
      </c>
      <c r="W1701">
        <f t="shared" si="210"/>
        <v>2004</v>
      </c>
      <c r="X1701">
        <f t="shared" si="211"/>
        <v>8</v>
      </c>
      <c r="Y1701">
        <f>IFERROR(VLOOKUP(B1701,Products!A:I,8,FALSE),"")</f>
        <v>46.91</v>
      </c>
      <c r="Z1701">
        <f t="shared" si="212"/>
        <v>2738.36</v>
      </c>
      <c r="AA1701">
        <f t="shared" si="213"/>
        <v>71.690471114900902</v>
      </c>
      <c r="AB1701">
        <f t="shared" si="214"/>
        <v>1</v>
      </c>
      <c r="AC1701">
        <f t="shared" si="215"/>
        <v>1143.4200000000003</v>
      </c>
    </row>
    <row r="1702" spans="1:29">
      <c r="A1702">
        <v>10283</v>
      </c>
      <c r="B1702" t="s">
        <v>171</v>
      </c>
      <c r="C1702">
        <v>33</v>
      </c>
      <c r="D1702">
        <v>77.150000000000006</v>
      </c>
      <c r="E1702">
        <v>5</v>
      </c>
      <c r="F1702" s="6">
        <f>IFERROR(VLOOKUP(A1702,Orders!A:B,2,FALSE),"")</f>
        <v>38219</v>
      </c>
      <c r="G1702" s="6">
        <f>IFERROR(VLOOKUP(A1702,Orders!A:C,3,FALSE),"")</f>
        <v>38229</v>
      </c>
      <c r="H1702" s="6">
        <f>IFERROR(VLOOKUP(A1702,Orders!A:D,4,FALSE),"")</f>
        <v>38222</v>
      </c>
      <c r="I1702" t="str">
        <f>IFERROR(VLOOKUP(A1702,Orders!A:E,5,FALSE),"")</f>
        <v>Shipped</v>
      </c>
      <c r="J1702">
        <f>IFERROR(VLOOKUP(A1702,Orders!A:G,7,FALSE),"")</f>
        <v>260</v>
      </c>
      <c r="K1702">
        <f>IFERROR(VLOOKUP(J1702,Customers!A:L,12,FALSE),"")</f>
        <v>1323</v>
      </c>
      <c r="L1702">
        <f>IFERROR(VLOOKUP(J1702,Customers!A:M,13,FALSE),"")</f>
        <v>89600</v>
      </c>
      <c r="M1702" t="str">
        <f>IFERROR(VLOOKUP(J1702,Customers!A:H,8,FALSE),"")</f>
        <v>Tsawassen</v>
      </c>
      <c r="N1702">
        <f>IFERROR(VLOOKUP(K1702,Employees!A:F,6,FALSE),"")</f>
        <v>3</v>
      </c>
      <c r="O1702" t="str">
        <f>IFERROR(VLOOKUP(N1702,Offices!A:B,2,FALSE),"")</f>
        <v>NYC</v>
      </c>
      <c r="P1702" s="6">
        <f>IFERROR(VLOOKUP(J1702,Payments!A:C,3,FALSE),"")</f>
        <v>38229</v>
      </c>
      <c r="Q1702">
        <f>IFERROR(VLOOKUP(J1702,Payments!A:D,4,FALSE),"")</f>
        <v>37527.58</v>
      </c>
      <c r="R1702" t="str">
        <f>IFERROR(VLOOKUP(B1702,Products!A:C,3,FALSE),"")</f>
        <v>Vintage Cars</v>
      </c>
      <c r="S1702">
        <f>IFERROR(VLOOKUP(B1702,Products!A:G,7,FALSE),"")</f>
        <v>6621</v>
      </c>
      <c r="T1702">
        <f>IFERROR(VLOOKUP(B1702,Products!A:I,9,FALSE),"")</f>
        <v>83.86</v>
      </c>
      <c r="U1702">
        <f t="shared" si="208"/>
        <v>7</v>
      </c>
      <c r="V1702" t="str">
        <f t="shared" si="209"/>
        <v>No</v>
      </c>
      <c r="W1702">
        <f t="shared" si="210"/>
        <v>2004</v>
      </c>
      <c r="X1702">
        <f t="shared" si="211"/>
        <v>8</v>
      </c>
      <c r="Y1702">
        <f>IFERROR(VLOOKUP(B1702,Products!A:I,8,FALSE),"")</f>
        <v>48.64</v>
      </c>
      <c r="Z1702">
        <f t="shared" si="212"/>
        <v>2545.9500000000003</v>
      </c>
      <c r="AA1702">
        <f t="shared" si="213"/>
        <v>58.614309210526329</v>
      </c>
      <c r="AB1702">
        <f t="shared" si="214"/>
        <v>0</v>
      </c>
      <c r="AC1702">
        <f t="shared" si="215"/>
        <v>940.83000000000015</v>
      </c>
    </row>
    <row r="1703" spans="1:29">
      <c r="A1703">
        <v>10283</v>
      </c>
      <c r="B1703" t="s">
        <v>172</v>
      </c>
      <c r="C1703">
        <v>45</v>
      </c>
      <c r="D1703">
        <v>62</v>
      </c>
      <c r="E1703">
        <v>9</v>
      </c>
      <c r="F1703" s="6">
        <f>IFERROR(VLOOKUP(A1703,Orders!A:B,2,FALSE),"")</f>
        <v>38219</v>
      </c>
      <c r="G1703" s="6">
        <f>IFERROR(VLOOKUP(A1703,Orders!A:C,3,FALSE),"")</f>
        <v>38229</v>
      </c>
      <c r="H1703" s="6">
        <f>IFERROR(VLOOKUP(A1703,Orders!A:D,4,FALSE),"")</f>
        <v>38222</v>
      </c>
      <c r="I1703" t="str">
        <f>IFERROR(VLOOKUP(A1703,Orders!A:E,5,FALSE),"")</f>
        <v>Shipped</v>
      </c>
      <c r="J1703">
        <f>IFERROR(VLOOKUP(A1703,Orders!A:G,7,FALSE),"")</f>
        <v>260</v>
      </c>
      <c r="K1703">
        <f>IFERROR(VLOOKUP(J1703,Customers!A:L,12,FALSE),"")</f>
        <v>1323</v>
      </c>
      <c r="L1703">
        <f>IFERROR(VLOOKUP(J1703,Customers!A:M,13,FALSE),"")</f>
        <v>89600</v>
      </c>
      <c r="M1703" t="str">
        <f>IFERROR(VLOOKUP(J1703,Customers!A:H,8,FALSE),"")</f>
        <v>Tsawassen</v>
      </c>
      <c r="N1703">
        <f>IFERROR(VLOOKUP(K1703,Employees!A:F,6,FALSE),"")</f>
        <v>3</v>
      </c>
      <c r="O1703" t="str">
        <f>IFERROR(VLOOKUP(N1703,Offices!A:B,2,FALSE),"")</f>
        <v>NYC</v>
      </c>
      <c r="P1703" s="6">
        <f>IFERROR(VLOOKUP(J1703,Payments!A:C,3,FALSE),"")</f>
        <v>38229</v>
      </c>
      <c r="Q1703">
        <f>IFERROR(VLOOKUP(J1703,Payments!A:D,4,FALSE),"")</f>
        <v>37527.58</v>
      </c>
      <c r="R1703" t="str">
        <f>IFERROR(VLOOKUP(B1703,Products!A:C,3,FALSE),"")</f>
        <v>Ships</v>
      </c>
      <c r="S1703">
        <f>IFERROR(VLOOKUP(B1703,Products!A:G,7,FALSE),"")</f>
        <v>1897</v>
      </c>
      <c r="T1703">
        <f>IFERROR(VLOOKUP(B1703,Products!A:I,9,FALSE),"")</f>
        <v>66.67</v>
      </c>
      <c r="U1703">
        <f t="shared" si="208"/>
        <v>7</v>
      </c>
      <c r="V1703" t="str">
        <f t="shared" si="209"/>
        <v>No</v>
      </c>
      <c r="W1703">
        <f t="shared" si="210"/>
        <v>2004</v>
      </c>
      <c r="X1703">
        <f t="shared" si="211"/>
        <v>8</v>
      </c>
      <c r="Y1703">
        <f>IFERROR(VLOOKUP(B1703,Products!A:I,8,FALSE),"")</f>
        <v>34</v>
      </c>
      <c r="Z1703">
        <f t="shared" si="212"/>
        <v>2790</v>
      </c>
      <c r="AA1703">
        <f t="shared" si="213"/>
        <v>82.35294117647058</v>
      </c>
      <c r="AB1703">
        <f t="shared" si="214"/>
        <v>1</v>
      </c>
      <c r="AC1703">
        <f t="shared" si="215"/>
        <v>1260</v>
      </c>
    </row>
    <row r="1704" spans="1:29">
      <c r="A1704">
        <v>10283</v>
      </c>
      <c r="B1704" t="s">
        <v>190</v>
      </c>
      <c r="C1704">
        <v>20</v>
      </c>
      <c r="D1704">
        <v>74.23</v>
      </c>
      <c r="E1704">
        <v>2</v>
      </c>
      <c r="F1704" s="6">
        <f>IFERROR(VLOOKUP(A1704,Orders!A:B,2,FALSE),"")</f>
        <v>38219</v>
      </c>
      <c r="G1704" s="6">
        <f>IFERROR(VLOOKUP(A1704,Orders!A:C,3,FALSE),"")</f>
        <v>38229</v>
      </c>
      <c r="H1704" s="6">
        <f>IFERROR(VLOOKUP(A1704,Orders!A:D,4,FALSE),"")</f>
        <v>38222</v>
      </c>
      <c r="I1704" t="str">
        <f>IFERROR(VLOOKUP(A1704,Orders!A:E,5,FALSE),"")</f>
        <v>Shipped</v>
      </c>
      <c r="J1704">
        <f>IFERROR(VLOOKUP(A1704,Orders!A:G,7,FALSE),"")</f>
        <v>260</v>
      </c>
      <c r="K1704">
        <f>IFERROR(VLOOKUP(J1704,Customers!A:L,12,FALSE),"")</f>
        <v>1323</v>
      </c>
      <c r="L1704">
        <f>IFERROR(VLOOKUP(J1704,Customers!A:M,13,FALSE),"")</f>
        <v>89600</v>
      </c>
      <c r="M1704" t="str">
        <f>IFERROR(VLOOKUP(J1704,Customers!A:H,8,FALSE),"")</f>
        <v>Tsawassen</v>
      </c>
      <c r="N1704">
        <f>IFERROR(VLOOKUP(K1704,Employees!A:F,6,FALSE),"")</f>
        <v>3</v>
      </c>
      <c r="O1704" t="str">
        <f>IFERROR(VLOOKUP(N1704,Offices!A:B,2,FALSE),"")</f>
        <v>NYC</v>
      </c>
      <c r="P1704" s="6">
        <f>IFERROR(VLOOKUP(J1704,Payments!A:C,3,FALSE),"")</f>
        <v>38229</v>
      </c>
      <c r="Q1704">
        <f>IFERROR(VLOOKUP(J1704,Payments!A:D,4,FALSE),"")</f>
        <v>37527.58</v>
      </c>
      <c r="R1704" t="str">
        <f>IFERROR(VLOOKUP(B1704,Products!A:C,3,FALSE),"")</f>
        <v>Ships</v>
      </c>
      <c r="S1704">
        <f>IFERROR(VLOOKUP(B1704,Products!A:G,7,FALSE),"")</f>
        <v>3501</v>
      </c>
      <c r="T1704">
        <f>IFERROR(VLOOKUP(B1704,Products!A:I,9,FALSE),"")</f>
        <v>90.52</v>
      </c>
      <c r="U1704">
        <f t="shared" si="208"/>
        <v>7</v>
      </c>
      <c r="V1704" t="str">
        <f t="shared" si="209"/>
        <v>No</v>
      </c>
      <c r="W1704">
        <f t="shared" si="210"/>
        <v>2004</v>
      </c>
      <c r="X1704">
        <f t="shared" si="211"/>
        <v>8</v>
      </c>
      <c r="Y1704">
        <f>IFERROR(VLOOKUP(B1704,Products!A:I,8,FALSE),"")</f>
        <v>39.83</v>
      </c>
      <c r="Z1704">
        <f t="shared" si="212"/>
        <v>1484.6000000000001</v>
      </c>
      <c r="AA1704">
        <f t="shared" si="213"/>
        <v>86.367060005021358</v>
      </c>
      <c r="AB1704">
        <f t="shared" si="214"/>
        <v>1</v>
      </c>
      <c r="AC1704">
        <f t="shared" si="215"/>
        <v>688.00000000000011</v>
      </c>
    </row>
    <row r="1705" spans="1:29">
      <c r="A1705">
        <v>10283</v>
      </c>
      <c r="B1705" t="s">
        <v>174</v>
      </c>
      <c r="C1705">
        <v>47</v>
      </c>
      <c r="D1705">
        <v>68.67</v>
      </c>
      <c r="E1705">
        <v>7</v>
      </c>
      <c r="F1705" s="6">
        <f>IFERROR(VLOOKUP(A1705,Orders!A:B,2,FALSE),"")</f>
        <v>38219</v>
      </c>
      <c r="G1705" s="6">
        <f>IFERROR(VLOOKUP(A1705,Orders!A:C,3,FALSE),"")</f>
        <v>38229</v>
      </c>
      <c r="H1705" s="6">
        <f>IFERROR(VLOOKUP(A1705,Orders!A:D,4,FALSE),"")</f>
        <v>38222</v>
      </c>
      <c r="I1705" t="str">
        <f>IFERROR(VLOOKUP(A1705,Orders!A:E,5,FALSE),"")</f>
        <v>Shipped</v>
      </c>
      <c r="J1705">
        <f>IFERROR(VLOOKUP(A1705,Orders!A:G,7,FALSE),"")</f>
        <v>260</v>
      </c>
      <c r="K1705">
        <f>IFERROR(VLOOKUP(J1705,Customers!A:L,12,FALSE),"")</f>
        <v>1323</v>
      </c>
      <c r="L1705">
        <f>IFERROR(VLOOKUP(J1705,Customers!A:M,13,FALSE),"")</f>
        <v>89600</v>
      </c>
      <c r="M1705" t="str">
        <f>IFERROR(VLOOKUP(J1705,Customers!A:H,8,FALSE),"")</f>
        <v>Tsawassen</v>
      </c>
      <c r="N1705">
        <f>IFERROR(VLOOKUP(K1705,Employees!A:F,6,FALSE),"")</f>
        <v>3</v>
      </c>
      <c r="O1705" t="str">
        <f>IFERROR(VLOOKUP(N1705,Offices!A:B,2,FALSE),"")</f>
        <v>NYC</v>
      </c>
      <c r="P1705" s="6">
        <f>IFERROR(VLOOKUP(J1705,Payments!A:C,3,FALSE),"")</f>
        <v>38229</v>
      </c>
      <c r="Q1705">
        <f>IFERROR(VLOOKUP(J1705,Payments!A:D,4,FALSE),"")</f>
        <v>37527.58</v>
      </c>
      <c r="R1705" t="str">
        <f>IFERROR(VLOOKUP(B1705,Products!A:C,3,FALSE),"")</f>
        <v>Ships</v>
      </c>
      <c r="S1705">
        <f>IFERROR(VLOOKUP(B1705,Products!A:G,7,FALSE),"")</f>
        <v>7083</v>
      </c>
      <c r="T1705">
        <f>IFERROR(VLOOKUP(B1705,Products!A:I,9,FALSE),"")</f>
        <v>72.28</v>
      </c>
      <c r="U1705">
        <f t="shared" si="208"/>
        <v>7</v>
      </c>
      <c r="V1705" t="str">
        <f t="shared" si="209"/>
        <v>No</v>
      </c>
      <c r="W1705">
        <f t="shared" si="210"/>
        <v>2004</v>
      </c>
      <c r="X1705">
        <f t="shared" si="211"/>
        <v>8</v>
      </c>
      <c r="Y1705">
        <f>IFERROR(VLOOKUP(B1705,Products!A:I,8,FALSE),"")</f>
        <v>33.97</v>
      </c>
      <c r="Z1705">
        <f t="shared" si="212"/>
        <v>3227.4900000000002</v>
      </c>
      <c r="AA1705">
        <f t="shared" si="213"/>
        <v>102.14895496025906</v>
      </c>
      <c r="AB1705">
        <f t="shared" si="214"/>
        <v>1</v>
      </c>
      <c r="AC1705">
        <f t="shared" si="215"/>
        <v>1630.9</v>
      </c>
    </row>
    <row r="1706" spans="1:29">
      <c r="A1706">
        <v>10283</v>
      </c>
      <c r="B1706" t="s">
        <v>175</v>
      </c>
      <c r="C1706">
        <v>22</v>
      </c>
      <c r="D1706">
        <v>88.15</v>
      </c>
      <c r="E1706">
        <v>10</v>
      </c>
      <c r="F1706" s="6">
        <f>IFERROR(VLOOKUP(A1706,Orders!A:B,2,FALSE),"")</f>
        <v>38219</v>
      </c>
      <c r="G1706" s="6">
        <f>IFERROR(VLOOKUP(A1706,Orders!A:C,3,FALSE),"")</f>
        <v>38229</v>
      </c>
      <c r="H1706" s="6">
        <f>IFERROR(VLOOKUP(A1706,Orders!A:D,4,FALSE),"")</f>
        <v>38222</v>
      </c>
      <c r="I1706" t="str">
        <f>IFERROR(VLOOKUP(A1706,Orders!A:E,5,FALSE),"")</f>
        <v>Shipped</v>
      </c>
      <c r="J1706">
        <f>IFERROR(VLOOKUP(A1706,Orders!A:G,7,FALSE),"")</f>
        <v>260</v>
      </c>
      <c r="K1706">
        <f>IFERROR(VLOOKUP(J1706,Customers!A:L,12,FALSE),"")</f>
        <v>1323</v>
      </c>
      <c r="L1706">
        <f>IFERROR(VLOOKUP(J1706,Customers!A:M,13,FALSE),"")</f>
        <v>89600</v>
      </c>
      <c r="M1706" t="str">
        <f>IFERROR(VLOOKUP(J1706,Customers!A:H,8,FALSE),"")</f>
        <v>Tsawassen</v>
      </c>
      <c r="N1706">
        <f>IFERROR(VLOOKUP(K1706,Employees!A:F,6,FALSE),"")</f>
        <v>3</v>
      </c>
      <c r="O1706" t="str">
        <f>IFERROR(VLOOKUP(N1706,Offices!A:B,2,FALSE),"")</f>
        <v>NYC</v>
      </c>
      <c r="P1706" s="6">
        <f>IFERROR(VLOOKUP(J1706,Payments!A:C,3,FALSE),"")</f>
        <v>38229</v>
      </c>
      <c r="Q1706">
        <f>IFERROR(VLOOKUP(J1706,Payments!A:D,4,FALSE),"")</f>
        <v>37527.58</v>
      </c>
      <c r="R1706" t="str">
        <f>IFERROR(VLOOKUP(B1706,Products!A:C,3,FALSE),"")</f>
        <v>Ships</v>
      </c>
      <c r="S1706">
        <f>IFERROR(VLOOKUP(B1706,Products!A:G,7,FALSE),"")</f>
        <v>1956</v>
      </c>
      <c r="T1706">
        <f>IFERROR(VLOOKUP(B1706,Products!A:I,9,FALSE),"")</f>
        <v>100.17</v>
      </c>
      <c r="U1706">
        <f t="shared" si="208"/>
        <v>7</v>
      </c>
      <c r="V1706" t="str">
        <f t="shared" si="209"/>
        <v>No</v>
      </c>
      <c r="W1706">
        <f t="shared" si="210"/>
        <v>2004</v>
      </c>
      <c r="X1706">
        <f t="shared" si="211"/>
        <v>8</v>
      </c>
      <c r="Y1706">
        <f>IFERROR(VLOOKUP(B1706,Products!A:I,8,FALSE),"")</f>
        <v>51.09</v>
      </c>
      <c r="Z1706">
        <f t="shared" si="212"/>
        <v>1939.3000000000002</v>
      </c>
      <c r="AA1706">
        <f t="shared" si="213"/>
        <v>72.538657271481696</v>
      </c>
      <c r="AB1706">
        <f t="shared" si="214"/>
        <v>1</v>
      </c>
      <c r="AC1706">
        <f t="shared" si="215"/>
        <v>815.32</v>
      </c>
    </row>
    <row r="1707" spans="1:29">
      <c r="A1707">
        <v>10283</v>
      </c>
      <c r="B1707" t="s">
        <v>176</v>
      </c>
      <c r="C1707">
        <v>38</v>
      </c>
      <c r="D1707">
        <v>85.41</v>
      </c>
      <c r="E1707">
        <v>11</v>
      </c>
      <c r="F1707" s="6">
        <f>IFERROR(VLOOKUP(A1707,Orders!A:B,2,FALSE),"")</f>
        <v>38219</v>
      </c>
      <c r="G1707" s="6">
        <f>IFERROR(VLOOKUP(A1707,Orders!A:C,3,FALSE),"")</f>
        <v>38229</v>
      </c>
      <c r="H1707" s="6">
        <f>IFERROR(VLOOKUP(A1707,Orders!A:D,4,FALSE),"")</f>
        <v>38222</v>
      </c>
      <c r="I1707" t="str">
        <f>IFERROR(VLOOKUP(A1707,Orders!A:E,5,FALSE),"")</f>
        <v>Shipped</v>
      </c>
      <c r="J1707">
        <f>IFERROR(VLOOKUP(A1707,Orders!A:G,7,FALSE),"")</f>
        <v>260</v>
      </c>
      <c r="K1707">
        <f>IFERROR(VLOOKUP(J1707,Customers!A:L,12,FALSE),"")</f>
        <v>1323</v>
      </c>
      <c r="L1707">
        <f>IFERROR(VLOOKUP(J1707,Customers!A:M,13,FALSE),"")</f>
        <v>89600</v>
      </c>
      <c r="M1707" t="str">
        <f>IFERROR(VLOOKUP(J1707,Customers!A:H,8,FALSE),"")</f>
        <v>Tsawassen</v>
      </c>
      <c r="N1707">
        <f>IFERROR(VLOOKUP(K1707,Employees!A:F,6,FALSE),"")</f>
        <v>3</v>
      </c>
      <c r="O1707" t="str">
        <f>IFERROR(VLOOKUP(N1707,Offices!A:B,2,FALSE),"")</f>
        <v>NYC</v>
      </c>
      <c r="P1707" s="6">
        <f>IFERROR(VLOOKUP(J1707,Payments!A:C,3,FALSE),"")</f>
        <v>38229</v>
      </c>
      <c r="Q1707">
        <f>IFERROR(VLOOKUP(J1707,Payments!A:D,4,FALSE),"")</f>
        <v>37527.58</v>
      </c>
      <c r="R1707" t="str">
        <f>IFERROR(VLOOKUP(B1707,Products!A:C,3,FALSE),"")</f>
        <v>Ships</v>
      </c>
      <c r="S1707">
        <f>IFERROR(VLOOKUP(B1707,Products!A:G,7,FALSE),"")</f>
        <v>5088</v>
      </c>
      <c r="T1707">
        <f>IFERROR(VLOOKUP(B1707,Products!A:I,9,FALSE),"")</f>
        <v>99.31</v>
      </c>
      <c r="U1707">
        <f t="shared" si="208"/>
        <v>7</v>
      </c>
      <c r="V1707" t="str">
        <f t="shared" si="209"/>
        <v>No</v>
      </c>
      <c r="W1707">
        <f t="shared" si="210"/>
        <v>2004</v>
      </c>
      <c r="X1707">
        <f t="shared" si="211"/>
        <v>8</v>
      </c>
      <c r="Y1707">
        <f>IFERROR(VLOOKUP(B1707,Products!A:I,8,FALSE),"")</f>
        <v>53.63</v>
      </c>
      <c r="Z1707">
        <f t="shared" si="212"/>
        <v>3245.58</v>
      </c>
      <c r="AA1707">
        <f t="shared" si="213"/>
        <v>59.257878053328348</v>
      </c>
      <c r="AB1707">
        <f t="shared" si="214"/>
        <v>0</v>
      </c>
      <c r="AC1707">
        <f t="shared" si="215"/>
        <v>1207.6399999999999</v>
      </c>
    </row>
    <row r="1708" spans="1:29">
      <c r="A1708">
        <v>10283</v>
      </c>
      <c r="B1708" t="s">
        <v>195</v>
      </c>
      <c r="C1708">
        <v>43</v>
      </c>
      <c r="D1708">
        <v>41.22</v>
      </c>
      <c r="E1708">
        <v>1</v>
      </c>
      <c r="F1708" s="6">
        <f>IFERROR(VLOOKUP(A1708,Orders!A:B,2,FALSE),"")</f>
        <v>38219</v>
      </c>
      <c r="G1708" s="6">
        <f>IFERROR(VLOOKUP(A1708,Orders!A:C,3,FALSE),"")</f>
        <v>38229</v>
      </c>
      <c r="H1708" s="6">
        <f>IFERROR(VLOOKUP(A1708,Orders!A:D,4,FALSE),"")</f>
        <v>38222</v>
      </c>
      <c r="I1708" t="str">
        <f>IFERROR(VLOOKUP(A1708,Orders!A:E,5,FALSE),"")</f>
        <v>Shipped</v>
      </c>
      <c r="J1708">
        <f>IFERROR(VLOOKUP(A1708,Orders!A:G,7,FALSE),"")</f>
        <v>260</v>
      </c>
      <c r="K1708">
        <f>IFERROR(VLOOKUP(J1708,Customers!A:L,12,FALSE),"")</f>
        <v>1323</v>
      </c>
      <c r="L1708">
        <f>IFERROR(VLOOKUP(J1708,Customers!A:M,13,FALSE),"")</f>
        <v>89600</v>
      </c>
      <c r="M1708" t="str">
        <f>IFERROR(VLOOKUP(J1708,Customers!A:H,8,FALSE),"")</f>
        <v>Tsawassen</v>
      </c>
      <c r="N1708">
        <f>IFERROR(VLOOKUP(K1708,Employees!A:F,6,FALSE),"")</f>
        <v>3</v>
      </c>
      <c r="O1708" t="str">
        <f>IFERROR(VLOOKUP(N1708,Offices!A:B,2,FALSE),"")</f>
        <v>NYC</v>
      </c>
      <c r="P1708" s="6">
        <f>IFERROR(VLOOKUP(J1708,Payments!A:C,3,FALSE),"")</f>
        <v>38229</v>
      </c>
      <c r="Q1708">
        <f>IFERROR(VLOOKUP(J1708,Payments!A:D,4,FALSE),"")</f>
        <v>37527.58</v>
      </c>
      <c r="R1708" t="str">
        <f>IFERROR(VLOOKUP(B1708,Products!A:C,3,FALSE),"")</f>
        <v>Planes</v>
      </c>
      <c r="S1708">
        <f>IFERROR(VLOOKUP(B1708,Products!A:G,7,FALSE),"")</f>
        <v>4857</v>
      </c>
      <c r="T1708">
        <f>IFERROR(VLOOKUP(B1708,Products!A:I,9,FALSE),"")</f>
        <v>49.66</v>
      </c>
      <c r="U1708">
        <f t="shared" si="208"/>
        <v>7</v>
      </c>
      <c r="V1708" t="str">
        <f t="shared" si="209"/>
        <v>No</v>
      </c>
      <c r="W1708">
        <f t="shared" si="210"/>
        <v>2004</v>
      </c>
      <c r="X1708">
        <f t="shared" si="211"/>
        <v>8</v>
      </c>
      <c r="Y1708">
        <f>IFERROR(VLOOKUP(B1708,Products!A:I,8,FALSE),"")</f>
        <v>32.770000000000003</v>
      </c>
      <c r="Z1708">
        <f t="shared" si="212"/>
        <v>1772.46</v>
      </c>
      <c r="AA1708">
        <f t="shared" si="213"/>
        <v>25.785779676533398</v>
      </c>
      <c r="AB1708">
        <f t="shared" si="214"/>
        <v>0</v>
      </c>
      <c r="AC1708">
        <f t="shared" si="215"/>
        <v>363.3499999999998</v>
      </c>
    </row>
    <row r="1709" spans="1:29">
      <c r="A1709">
        <v>10283</v>
      </c>
      <c r="B1709" t="s">
        <v>177</v>
      </c>
      <c r="C1709">
        <v>33</v>
      </c>
      <c r="D1709">
        <v>49.14</v>
      </c>
      <c r="E1709">
        <v>12</v>
      </c>
      <c r="F1709" s="6">
        <f>IFERROR(VLOOKUP(A1709,Orders!A:B,2,FALSE),"")</f>
        <v>38219</v>
      </c>
      <c r="G1709" s="6">
        <f>IFERROR(VLOOKUP(A1709,Orders!A:C,3,FALSE),"")</f>
        <v>38229</v>
      </c>
      <c r="H1709" s="6">
        <f>IFERROR(VLOOKUP(A1709,Orders!A:D,4,FALSE),"")</f>
        <v>38222</v>
      </c>
      <c r="I1709" t="str">
        <f>IFERROR(VLOOKUP(A1709,Orders!A:E,5,FALSE),"")</f>
        <v>Shipped</v>
      </c>
      <c r="J1709">
        <f>IFERROR(VLOOKUP(A1709,Orders!A:G,7,FALSE),"")</f>
        <v>260</v>
      </c>
      <c r="K1709">
        <f>IFERROR(VLOOKUP(J1709,Customers!A:L,12,FALSE),"")</f>
        <v>1323</v>
      </c>
      <c r="L1709">
        <f>IFERROR(VLOOKUP(J1709,Customers!A:M,13,FALSE),"")</f>
        <v>89600</v>
      </c>
      <c r="M1709" t="str">
        <f>IFERROR(VLOOKUP(J1709,Customers!A:H,8,FALSE),"")</f>
        <v>Tsawassen</v>
      </c>
      <c r="N1709">
        <f>IFERROR(VLOOKUP(K1709,Employees!A:F,6,FALSE),"")</f>
        <v>3</v>
      </c>
      <c r="O1709" t="str">
        <f>IFERROR(VLOOKUP(N1709,Offices!A:B,2,FALSE),"")</f>
        <v>NYC</v>
      </c>
      <c r="P1709" s="6">
        <f>IFERROR(VLOOKUP(J1709,Payments!A:C,3,FALSE),"")</f>
        <v>38229</v>
      </c>
      <c r="Q1709">
        <f>IFERROR(VLOOKUP(J1709,Payments!A:D,4,FALSE),"")</f>
        <v>37527.58</v>
      </c>
      <c r="R1709" t="str">
        <f>IFERROR(VLOOKUP(B1709,Products!A:C,3,FALSE),"")</f>
        <v>Ships</v>
      </c>
      <c r="S1709">
        <f>IFERROR(VLOOKUP(B1709,Products!A:G,7,FALSE),"")</f>
        <v>414</v>
      </c>
      <c r="T1709">
        <f>IFERROR(VLOOKUP(B1709,Products!A:I,9,FALSE),"")</f>
        <v>54.6</v>
      </c>
      <c r="U1709">
        <f t="shared" si="208"/>
        <v>7</v>
      </c>
      <c r="V1709" t="str">
        <f t="shared" si="209"/>
        <v>No</v>
      </c>
      <c r="W1709">
        <f t="shared" si="210"/>
        <v>2004</v>
      </c>
      <c r="X1709">
        <f t="shared" si="211"/>
        <v>8</v>
      </c>
      <c r="Y1709">
        <f>IFERROR(VLOOKUP(B1709,Products!A:I,8,FALSE),"")</f>
        <v>33.299999999999997</v>
      </c>
      <c r="Z1709">
        <f t="shared" si="212"/>
        <v>1621.6200000000001</v>
      </c>
      <c r="AA1709">
        <f t="shared" si="213"/>
        <v>47.567567567567579</v>
      </c>
      <c r="AB1709">
        <f t="shared" si="214"/>
        <v>0</v>
      </c>
      <c r="AC1709">
        <f t="shared" si="215"/>
        <v>522.72000000000014</v>
      </c>
    </row>
    <row r="1710" spans="1:29">
      <c r="A1710">
        <v>10284</v>
      </c>
      <c r="B1710" t="s">
        <v>178</v>
      </c>
      <c r="C1710">
        <v>45</v>
      </c>
      <c r="D1710">
        <v>137.19</v>
      </c>
      <c r="E1710">
        <v>11</v>
      </c>
      <c r="F1710" s="6">
        <f>IFERROR(VLOOKUP(A1710,Orders!A:B,2,FALSE),"")</f>
        <v>38220</v>
      </c>
      <c r="G1710" s="6">
        <f>IFERROR(VLOOKUP(A1710,Orders!A:C,3,FALSE),"")</f>
        <v>38228</v>
      </c>
      <c r="H1710" s="6">
        <f>IFERROR(VLOOKUP(A1710,Orders!A:D,4,FALSE),"")</f>
        <v>38225</v>
      </c>
      <c r="I1710" t="str">
        <f>IFERROR(VLOOKUP(A1710,Orders!A:E,5,FALSE),"")</f>
        <v>Shipped</v>
      </c>
      <c r="J1710">
        <f>IFERROR(VLOOKUP(A1710,Orders!A:G,7,FALSE),"")</f>
        <v>299</v>
      </c>
      <c r="K1710">
        <f>IFERROR(VLOOKUP(J1710,Customers!A:L,12,FALSE),"")</f>
        <v>1504</v>
      </c>
      <c r="L1710">
        <f>IFERROR(VLOOKUP(J1710,Customers!A:M,13,FALSE),"")</f>
        <v>95100</v>
      </c>
      <c r="M1710" t="str">
        <f>IFERROR(VLOOKUP(J1710,Customers!A:H,8,FALSE),"")</f>
        <v>Oslo</v>
      </c>
      <c r="N1710">
        <f>IFERROR(VLOOKUP(K1710,Employees!A:F,6,FALSE),"")</f>
        <v>7</v>
      </c>
      <c r="O1710" t="str">
        <f>IFERROR(VLOOKUP(N1710,Offices!A:B,2,FALSE),"")</f>
        <v>London</v>
      </c>
      <c r="P1710" s="6">
        <f>IFERROR(VLOOKUP(J1710,Payments!A:C,3,FALSE),"")</f>
        <v>37918</v>
      </c>
      <c r="Q1710">
        <f>IFERROR(VLOOKUP(J1710,Payments!A:D,4,FALSE),"")</f>
        <v>36798.879999999997</v>
      </c>
      <c r="R1710" t="str">
        <f>IFERROR(VLOOKUP(B1710,Products!A:C,3,FALSE),"")</f>
        <v>Planes</v>
      </c>
      <c r="S1710">
        <f>IFERROR(VLOOKUP(B1710,Products!A:G,7,FALSE),"")</f>
        <v>5330</v>
      </c>
      <c r="T1710">
        <f>IFERROR(VLOOKUP(B1710,Products!A:I,9,FALSE),"")</f>
        <v>157.69</v>
      </c>
      <c r="U1710">
        <f t="shared" si="208"/>
        <v>3</v>
      </c>
      <c r="V1710" t="str">
        <f t="shared" si="209"/>
        <v>Yes</v>
      </c>
      <c r="W1710">
        <f t="shared" si="210"/>
        <v>2004</v>
      </c>
      <c r="X1710">
        <f t="shared" si="211"/>
        <v>8</v>
      </c>
      <c r="Y1710">
        <f>IFERROR(VLOOKUP(B1710,Products!A:I,8,FALSE),"")</f>
        <v>77.27</v>
      </c>
      <c r="Z1710">
        <f t="shared" si="212"/>
        <v>6173.55</v>
      </c>
      <c r="AA1710">
        <f t="shared" si="213"/>
        <v>77.546266338811961</v>
      </c>
      <c r="AB1710">
        <f t="shared" si="214"/>
        <v>1</v>
      </c>
      <c r="AC1710">
        <f t="shared" si="215"/>
        <v>2696.4</v>
      </c>
    </row>
    <row r="1711" spans="1:29">
      <c r="A1711">
        <v>10284</v>
      </c>
      <c r="B1711" t="s">
        <v>179</v>
      </c>
      <c r="C1711">
        <v>31</v>
      </c>
      <c r="D1711">
        <v>68.430000000000007</v>
      </c>
      <c r="E1711">
        <v>1</v>
      </c>
      <c r="F1711" s="6">
        <f>IFERROR(VLOOKUP(A1711,Orders!A:B,2,FALSE),"")</f>
        <v>38220</v>
      </c>
      <c r="G1711" s="6">
        <f>IFERROR(VLOOKUP(A1711,Orders!A:C,3,FALSE),"")</f>
        <v>38228</v>
      </c>
      <c r="H1711" s="6">
        <f>IFERROR(VLOOKUP(A1711,Orders!A:D,4,FALSE),"")</f>
        <v>38225</v>
      </c>
      <c r="I1711" t="str">
        <f>IFERROR(VLOOKUP(A1711,Orders!A:E,5,FALSE),"")</f>
        <v>Shipped</v>
      </c>
      <c r="J1711">
        <f>IFERROR(VLOOKUP(A1711,Orders!A:G,7,FALSE),"")</f>
        <v>299</v>
      </c>
      <c r="K1711">
        <f>IFERROR(VLOOKUP(J1711,Customers!A:L,12,FALSE),"")</f>
        <v>1504</v>
      </c>
      <c r="L1711">
        <f>IFERROR(VLOOKUP(J1711,Customers!A:M,13,FALSE),"")</f>
        <v>95100</v>
      </c>
      <c r="M1711" t="str">
        <f>IFERROR(VLOOKUP(J1711,Customers!A:H,8,FALSE),"")</f>
        <v>Oslo</v>
      </c>
      <c r="N1711">
        <f>IFERROR(VLOOKUP(K1711,Employees!A:F,6,FALSE),"")</f>
        <v>7</v>
      </c>
      <c r="O1711" t="str">
        <f>IFERROR(VLOOKUP(N1711,Offices!A:B,2,FALSE),"")</f>
        <v>London</v>
      </c>
      <c r="P1711" s="6">
        <f>IFERROR(VLOOKUP(J1711,Payments!A:C,3,FALSE),"")</f>
        <v>37918</v>
      </c>
      <c r="Q1711">
        <f>IFERROR(VLOOKUP(J1711,Payments!A:D,4,FALSE),"")</f>
        <v>36798.879999999997</v>
      </c>
      <c r="R1711" t="str">
        <f>IFERROR(VLOOKUP(B1711,Products!A:C,3,FALSE),"")</f>
        <v>Planes</v>
      </c>
      <c r="S1711">
        <f>IFERROR(VLOOKUP(B1711,Products!A:G,7,FALSE),"")</f>
        <v>992</v>
      </c>
      <c r="T1711">
        <f>IFERROR(VLOOKUP(B1711,Products!A:I,9,FALSE),"")</f>
        <v>84.48</v>
      </c>
      <c r="U1711">
        <f t="shared" si="208"/>
        <v>3</v>
      </c>
      <c r="V1711" t="str">
        <f t="shared" si="209"/>
        <v>Yes</v>
      </c>
      <c r="W1711">
        <f t="shared" si="210"/>
        <v>2004</v>
      </c>
      <c r="X1711">
        <f t="shared" si="211"/>
        <v>8</v>
      </c>
      <c r="Y1711">
        <f>IFERROR(VLOOKUP(B1711,Products!A:I,8,FALSE),"")</f>
        <v>49</v>
      </c>
      <c r="Z1711">
        <f t="shared" si="212"/>
        <v>2121.3300000000004</v>
      </c>
      <c r="AA1711">
        <f t="shared" si="213"/>
        <v>39.653061224489811</v>
      </c>
      <c r="AB1711">
        <f t="shared" si="214"/>
        <v>0</v>
      </c>
      <c r="AC1711">
        <f t="shared" si="215"/>
        <v>602.33000000000015</v>
      </c>
    </row>
    <row r="1712" spans="1:29">
      <c r="A1712">
        <v>10284</v>
      </c>
      <c r="B1712" t="s">
        <v>182</v>
      </c>
      <c r="C1712">
        <v>22</v>
      </c>
      <c r="D1712">
        <v>101.76</v>
      </c>
      <c r="E1712">
        <v>3</v>
      </c>
      <c r="F1712" s="6">
        <f>IFERROR(VLOOKUP(A1712,Orders!A:B,2,FALSE),"")</f>
        <v>38220</v>
      </c>
      <c r="G1712" s="6">
        <f>IFERROR(VLOOKUP(A1712,Orders!A:C,3,FALSE),"")</f>
        <v>38228</v>
      </c>
      <c r="H1712" s="6">
        <f>IFERROR(VLOOKUP(A1712,Orders!A:D,4,FALSE),"")</f>
        <v>38225</v>
      </c>
      <c r="I1712" t="str">
        <f>IFERROR(VLOOKUP(A1712,Orders!A:E,5,FALSE),"")</f>
        <v>Shipped</v>
      </c>
      <c r="J1712">
        <f>IFERROR(VLOOKUP(A1712,Orders!A:G,7,FALSE),"")</f>
        <v>299</v>
      </c>
      <c r="K1712">
        <f>IFERROR(VLOOKUP(J1712,Customers!A:L,12,FALSE),"")</f>
        <v>1504</v>
      </c>
      <c r="L1712">
        <f>IFERROR(VLOOKUP(J1712,Customers!A:M,13,FALSE),"")</f>
        <v>95100</v>
      </c>
      <c r="M1712" t="str">
        <f>IFERROR(VLOOKUP(J1712,Customers!A:H,8,FALSE),"")</f>
        <v>Oslo</v>
      </c>
      <c r="N1712">
        <f>IFERROR(VLOOKUP(K1712,Employees!A:F,6,FALSE),"")</f>
        <v>7</v>
      </c>
      <c r="O1712" t="str">
        <f>IFERROR(VLOOKUP(N1712,Offices!A:B,2,FALSE),"")</f>
        <v>London</v>
      </c>
      <c r="P1712" s="6">
        <f>IFERROR(VLOOKUP(J1712,Payments!A:C,3,FALSE),"")</f>
        <v>37918</v>
      </c>
      <c r="Q1712">
        <f>IFERROR(VLOOKUP(J1712,Payments!A:D,4,FALSE),"")</f>
        <v>36798.879999999997</v>
      </c>
      <c r="R1712" t="str">
        <f>IFERROR(VLOOKUP(B1712,Products!A:C,3,FALSE),"")</f>
        <v>Planes</v>
      </c>
      <c r="S1712">
        <f>IFERROR(VLOOKUP(B1712,Products!A:G,7,FALSE),"")</f>
        <v>3627</v>
      </c>
      <c r="T1712">
        <f>IFERROR(VLOOKUP(B1712,Products!A:I,9,FALSE),"")</f>
        <v>109.42</v>
      </c>
      <c r="U1712">
        <f t="shared" si="208"/>
        <v>3</v>
      </c>
      <c r="V1712" t="str">
        <f t="shared" si="209"/>
        <v>Yes</v>
      </c>
      <c r="W1712">
        <f t="shared" si="210"/>
        <v>2004</v>
      </c>
      <c r="X1712">
        <f t="shared" si="211"/>
        <v>8</v>
      </c>
      <c r="Y1712">
        <f>IFERROR(VLOOKUP(B1712,Products!A:I,8,FALSE),"")</f>
        <v>66.739999999999995</v>
      </c>
      <c r="Z1712">
        <f t="shared" si="212"/>
        <v>2238.7200000000003</v>
      </c>
      <c r="AA1712">
        <f t="shared" si="213"/>
        <v>52.472280491459408</v>
      </c>
      <c r="AB1712">
        <f t="shared" si="214"/>
        <v>0</v>
      </c>
      <c r="AC1712">
        <f t="shared" si="215"/>
        <v>770.44000000000028</v>
      </c>
    </row>
    <row r="1713" spans="1:29">
      <c r="A1713">
        <v>10284</v>
      </c>
      <c r="B1713" t="s">
        <v>183</v>
      </c>
      <c r="C1713">
        <v>30</v>
      </c>
      <c r="D1713">
        <v>65.08</v>
      </c>
      <c r="E1713">
        <v>12</v>
      </c>
      <c r="F1713" s="6">
        <f>IFERROR(VLOOKUP(A1713,Orders!A:B,2,FALSE),"")</f>
        <v>38220</v>
      </c>
      <c r="G1713" s="6">
        <f>IFERROR(VLOOKUP(A1713,Orders!A:C,3,FALSE),"")</f>
        <v>38228</v>
      </c>
      <c r="H1713" s="6">
        <f>IFERROR(VLOOKUP(A1713,Orders!A:D,4,FALSE),"")</f>
        <v>38225</v>
      </c>
      <c r="I1713" t="str">
        <f>IFERROR(VLOOKUP(A1713,Orders!A:E,5,FALSE),"")</f>
        <v>Shipped</v>
      </c>
      <c r="J1713">
        <f>IFERROR(VLOOKUP(A1713,Orders!A:G,7,FALSE),"")</f>
        <v>299</v>
      </c>
      <c r="K1713">
        <f>IFERROR(VLOOKUP(J1713,Customers!A:L,12,FALSE),"")</f>
        <v>1504</v>
      </c>
      <c r="L1713">
        <f>IFERROR(VLOOKUP(J1713,Customers!A:M,13,FALSE),"")</f>
        <v>95100</v>
      </c>
      <c r="M1713" t="str">
        <f>IFERROR(VLOOKUP(J1713,Customers!A:H,8,FALSE),"")</f>
        <v>Oslo</v>
      </c>
      <c r="N1713">
        <f>IFERROR(VLOOKUP(K1713,Employees!A:F,6,FALSE),"")</f>
        <v>7</v>
      </c>
      <c r="O1713" t="str">
        <f>IFERROR(VLOOKUP(N1713,Offices!A:B,2,FALSE),"")</f>
        <v>London</v>
      </c>
      <c r="P1713" s="6">
        <f>IFERROR(VLOOKUP(J1713,Payments!A:C,3,FALSE),"")</f>
        <v>37918</v>
      </c>
      <c r="Q1713">
        <f>IFERROR(VLOOKUP(J1713,Payments!A:D,4,FALSE),"")</f>
        <v>36798.879999999997</v>
      </c>
      <c r="R1713" t="str">
        <f>IFERROR(VLOOKUP(B1713,Products!A:C,3,FALSE),"")</f>
        <v>Planes</v>
      </c>
      <c r="S1713">
        <f>IFERROR(VLOOKUP(B1713,Products!A:G,7,FALSE),"")</f>
        <v>5942</v>
      </c>
      <c r="T1713">
        <f>IFERROR(VLOOKUP(B1713,Products!A:I,9,FALSE),"")</f>
        <v>68.510000000000005</v>
      </c>
      <c r="U1713">
        <f t="shared" si="208"/>
        <v>3</v>
      </c>
      <c r="V1713" t="str">
        <f t="shared" si="209"/>
        <v>Yes</v>
      </c>
      <c r="W1713">
        <f t="shared" si="210"/>
        <v>2004</v>
      </c>
      <c r="X1713">
        <f t="shared" si="211"/>
        <v>8</v>
      </c>
      <c r="Y1713">
        <f>IFERROR(VLOOKUP(B1713,Products!A:I,8,FALSE),"")</f>
        <v>34.25</v>
      </c>
      <c r="Z1713">
        <f t="shared" si="212"/>
        <v>1952.3999999999999</v>
      </c>
      <c r="AA1713">
        <f t="shared" si="213"/>
        <v>90.014598540145982</v>
      </c>
      <c r="AB1713">
        <f t="shared" si="214"/>
        <v>1</v>
      </c>
      <c r="AC1713">
        <f t="shared" si="215"/>
        <v>924.9</v>
      </c>
    </row>
    <row r="1714" spans="1:29">
      <c r="A1714">
        <v>10284</v>
      </c>
      <c r="B1714" t="s">
        <v>184</v>
      </c>
      <c r="C1714">
        <v>39</v>
      </c>
      <c r="D1714">
        <v>59.83</v>
      </c>
      <c r="E1714">
        <v>13</v>
      </c>
      <c r="F1714" s="6">
        <f>IFERROR(VLOOKUP(A1714,Orders!A:B,2,FALSE),"")</f>
        <v>38220</v>
      </c>
      <c r="G1714" s="6">
        <f>IFERROR(VLOOKUP(A1714,Orders!A:C,3,FALSE),"")</f>
        <v>38228</v>
      </c>
      <c r="H1714" s="6">
        <f>IFERROR(VLOOKUP(A1714,Orders!A:D,4,FALSE),"")</f>
        <v>38225</v>
      </c>
      <c r="I1714" t="str">
        <f>IFERROR(VLOOKUP(A1714,Orders!A:E,5,FALSE),"")</f>
        <v>Shipped</v>
      </c>
      <c r="J1714">
        <f>IFERROR(VLOOKUP(A1714,Orders!A:G,7,FALSE),"")</f>
        <v>299</v>
      </c>
      <c r="K1714">
        <f>IFERROR(VLOOKUP(J1714,Customers!A:L,12,FALSE),"")</f>
        <v>1504</v>
      </c>
      <c r="L1714">
        <f>IFERROR(VLOOKUP(J1714,Customers!A:M,13,FALSE),"")</f>
        <v>95100</v>
      </c>
      <c r="M1714" t="str">
        <f>IFERROR(VLOOKUP(J1714,Customers!A:H,8,FALSE),"")</f>
        <v>Oslo</v>
      </c>
      <c r="N1714">
        <f>IFERROR(VLOOKUP(K1714,Employees!A:F,6,FALSE),"")</f>
        <v>7</v>
      </c>
      <c r="O1714" t="str">
        <f>IFERROR(VLOOKUP(N1714,Offices!A:B,2,FALSE),"")</f>
        <v>London</v>
      </c>
      <c r="P1714" s="6">
        <f>IFERROR(VLOOKUP(J1714,Payments!A:C,3,FALSE),"")</f>
        <v>37918</v>
      </c>
      <c r="Q1714">
        <f>IFERROR(VLOOKUP(J1714,Payments!A:D,4,FALSE),"")</f>
        <v>36798.879999999997</v>
      </c>
      <c r="R1714" t="str">
        <f>IFERROR(VLOOKUP(B1714,Products!A:C,3,FALSE),"")</f>
        <v>Vintage Cars</v>
      </c>
      <c r="S1714">
        <f>IFERROR(VLOOKUP(B1714,Products!A:G,7,FALSE),"")</f>
        <v>2902</v>
      </c>
      <c r="T1714">
        <f>IFERROR(VLOOKUP(B1714,Products!A:I,9,FALSE),"")</f>
        <v>65.75</v>
      </c>
      <c r="U1714">
        <f t="shared" si="208"/>
        <v>3</v>
      </c>
      <c r="V1714" t="str">
        <f t="shared" si="209"/>
        <v>Yes</v>
      </c>
      <c r="W1714">
        <f t="shared" si="210"/>
        <v>2004</v>
      </c>
      <c r="X1714">
        <f t="shared" si="211"/>
        <v>8</v>
      </c>
      <c r="Y1714">
        <f>IFERROR(VLOOKUP(B1714,Products!A:I,8,FALSE),"")</f>
        <v>26.3</v>
      </c>
      <c r="Z1714">
        <f t="shared" si="212"/>
        <v>2333.37</v>
      </c>
      <c r="AA1714">
        <f t="shared" si="213"/>
        <v>127.49049429657795</v>
      </c>
      <c r="AB1714">
        <f t="shared" si="214"/>
        <v>1</v>
      </c>
      <c r="AC1714">
        <f t="shared" si="215"/>
        <v>1307.67</v>
      </c>
    </row>
    <row r="1715" spans="1:29">
      <c r="A1715">
        <v>10284</v>
      </c>
      <c r="B1715" t="s">
        <v>185</v>
      </c>
      <c r="C1715">
        <v>21</v>
      </c>
      <c r="D1715">
        <v>65.510000000000005</v>
      </c>
      <c r="E1715">
        <v>10</v>
      </c>
      <c r="F1715" s="6">
        <f>IFERROR(VLOOKUP(A1715,Orders!A:B,2,FALSE),"")</f>
        <v>38220</v>
      </c>
      <c r="G1715" s="6">
        <f>IFERROR(VLOOKUP(A1715,Orders!A:C,3,FALSE),"")</f>
        <v>38228</v>
      </c>
      <c r="H1715" s="6">
        <f>IFERROR(VLOOKUP(A1715,Orders!A:D,4,FALSE),"")</f>
        <v>38225</v>
      </c>
      <c r="I1715" t="str">
        <f>IFERROR(VLOOKUP(A1715,Orders!A:E,5,FALSE),"")</f>
        <v>Shipped</v>
      </c>
      <c r="J1715">
        <f>IFERROR(VLOOKUP(A1715,Orders!A:G,7,FALSE),"")</f>
        <v>299</v>
      </c>
      <c r="K1715">
        <f>IFERROR(VLOOKUP(J1715,Customers!A:L,12,FALSE),"")</f>
        <v>1504</v>
      </c>
      <c r="L1715">
        <f>IFERROR(VLOOKUP(J1715,Customers!A:M,13,FALSE),"")</f>
        <v>95100</v>
      </c>
      <c r="M1715" t="str">
        <f>IFERROR(VLOOKUP(J1715,Customers!A:H,8,FALSE),"")</f>
        <v>Oslo</v>
      </c>
      <c r="N1715">
        <f>IFERROR(VLOOKUP(K1715,Employees!A:F,6,FALSE),"")</f>
        <v>7</v>
      </c>
      <c r="O1715" t="str">
        <f>IFERROR(VLOOKUP(N1715,Offices!A:B,2,FALSE),"")</f>
        <v>London</v>
      </c>
      <c r="P1715" s="6">
        <f>IFERROR(VLOOKUP(J1715,Payments!A:C,3,FALSE),"")</f>
        <v>37918</v>
      </c>
      <c r="Q1715">
        <f>IFERROR(VLOOKUP(J1715,Payments!A:D,4,FALSE),"")</f>
        <v>36798.879999999997</v>
      </c>
      <c r="R1715" t="str">
        <f>IFERROR(VLOOKUP(B1715,Products!A:C,3,FALSE),"")</f>
        <v>Planes</v>
      </c>
      <c r="S1715">
        <f>IFERROR(VLOOKUP(B1715,Products!A:G,7,FALSE),"")</f>
        <v>6812</v>
      </c>
      <c r="T1715">
        <f>IFERROR(VLOOKUP(B1715,Products!A:I,9,FALSE),"")</f>
        <v>68.239999999999995</v>
      </c>
      <c r="U1715">
        <f t="shared" si="208"/>
        <v>3</v>
      </c>
      <c r="V1715" t="str">
        <f t="shared" si="209"/>
        <v>Yes</v>
      </c>
      <c r="W1715">
        <f t="shared" si="210"/>
        <v>2004</v>
      </c>
      <c r="X1715">
        <f t="shared" si="211"/>
        <v>8</v>
      </c>
      <c r="Y1715">
        <f>IFERROR(VLOOKUP(B1715,Products!A:I,8,FALSE),"")</f>
        <v>29.34</v>
      </c>
      <c r="Z1715">
        <f t="shared" si="212"/>
        <v>1375.71</v>
      </c>
      <c r="AA1715">
        <f t="shared" si="213"/>
        <v>123.27880027266531</v>
      </c>
      <c r="AB1715">
        <f t="shared" si="214"/>
        <v>1</v>
      </c>
      <c r="AC1715">
        <f t="shared" si="215"/>
        <v>759.57</v>
      </c>
    </row>
    <row r="1716" spans="1:29">
      <c r="A1716">
        <v>10284</v>
      </c>
      <c r="B1716" t="s">
        <v>186</v>
      </c>
      <c r="C1716">
        <v>21</v>
      </c>
      <c r="D1716">
        <v>66.650000000000006</v>
      </c>
      <c r="E1716">
        <v>2</v>
      </c>
      <c r="F1716" s="6">
        <f>IFERROR(VLOOKUP(A1716,Orders!A:B,2,FALSE),"")</f>
        <v>38220</v>
      </c>
      <c r="G1716" s="6">
        <f>IFERROR(VLOOKUP(A1716,Orders!A:C,3,FALSE),"")</f>
        <v>38228</v>
      </c>
      <c r="H1716" s="6">
        <f>IFERROR(VLOOKUP(A1716,Orders!A:D,4,FALSE),"")</f>
        <v>38225</v>
      </c>
      <c r="I1716" t="str">
        <f>IFERROR(VLOOKUP(A1716,Orders!A:E,5,FALSE),"")</f>
        <v>Shipped</v>
      </c>
      <c r="J1716">
        <f>IFERROR(VLOOKUP(A1716,Orders!A:G,7,FALSE),"")</f>
        <v>299</v>
      </c>
      <c r="K1716">
        <f>IFERROR(VLOOKUP(J1716,Customers!A:L,12,FALSE),"")</f>
        <v>1504</v>
      </c>
      <c r="L1716">
        <f>IFERROR(VLOOKUP(J1716,Customers!A:M,13,FALSE),"")</f>
        <v>95100</v>
      </c>
      <c r="M1716" t="str">
        <f>IFERROR(VLOOKUP(J1716,Customers!A:H,8,FALSE),"")</f>
        <v>Oslo</v>
      </c>
      <c r="N1716">
        <f>IFERROR(VLOOKUP(K1716,Employees!A:F,6,FALSE),"")</f>
        <v>7</v>
      </c>
      <c r="O1716" t="str">
        <f>IFERROR(VLOOKUP(N1716,Offices!A:B,2,FALSE),"")</f>
        <v>London</v>
      </c>
      <c r="P1716" s="6">
        <f>IFERROR(VLOOKUP(J1716,Payments!A:C,3,FALSE),"")</f>
        <v>37918</v>
      </c>
      <c r="Q1716">
        <f>IFERROR(VLOOKUP(J1716,Payments!A:D,4,FALSE),"")</f>
        <v>36798.879999999997</v>
      </c>
      <c r="R1716" t="str">
        <f>IFERROR(VLOOKUP(B1716,Products!A:C,3,FALSE),"")</f>
        <v>Planes</v>
      </c>
      <c r="S1716">
        <f>IFERROR(VLOOKUP(B1716,Products!A:G,7,FALSE),"")</f>
        <v>2756</v>
      </c>
      <c r="T1716">
        <f>IFERROR(VLOOKUP(B1716,Products!A:I,9,FALSE),"")</f>
        <v>72.45</v>
      </c>
      <c r="U1716">
        <f t="shared" si="208"/>
        <v>3</v>
      </c>
      <c r="V1716" t="str">
        <f t="shared" si="209"/>
        <v>Yes</v>
      </c>
      <c r="W1716">
        <f t="shared" si="210"/>
        <v>2004</v>
      </c>
      <c r="X1716">
        <f t="shared" si="211"/>
        <v>8</v>
      </c>
      <c r="Y1716">
        <f>IFERROR(VLOOKUP(B1716,Products!A:I,8,FALSE),"")</f>
        <v>36.229999999999997</v>
      </c>
      <c r="Z1716">
        <f t="shared" si="212"/>
        <v>1399.65</v>
      </c>
      <c r="AA1716">
        <f t="shared" si="213"/>
        <v>83.963566105437508</v>
      </c>
      <c r="AB1716">
        <f t="shared" si="214"/>
        <v>1</v>
      </c>
      <c r="AC1716">
        <f t="shared" si="215"/>
        <v>638.82000000000016</v>
      </c>
    </row>
    <row r="1717" spans="1:29">
      <c r="A1717">
        <v>10284</v>
      </c>
      <c r="B1717" t="s">
        <v>187</v>
      </c>
      <c r="C1717">
        <v>50</v>
      </c>
      <c r="D1717">
        <v>60.54</v>
      </c>
      <c r="E1717">
        <v>4</v>
      </c>
      <c r="F1717" s="6">
        <f>IFERROR(VLOOKUP(A1717,Orders!A:B,2,FALSE),"")</f>
        <v>38220</v>
      </c>
      <c r="G1717" s="6">
        <f>IFERROR(VLOOKUP(A1717,Orders!A:C,3,FALSE),"")</f>
        <v>38228</v>
      </c>
      <c r="H1717" s="6">
        <f>IFERROR(VLOOKUP(A1717,Orders!A:D,4,FALSE),"")</f>
        <v>38225</v>
      </c>
      <c r="I1717" t="str">
        <f>IFERROR(VLOOKUP(A1717,Orders!A:E,5,FALSE),"")</f>
        <v>Shipped</v>
      </c>
      <c r="J1717">
        <f>IFERROR(VLOOKUP(A1717,Orders!A:G,7,FALSE),"")</f>
        <v>299</v>
      </c>
      <c r="K1717">
        <f>IFERROR(VLOOKUP(J1717,Customers!A:L,12,FALSE),"")</f>
        <v>1504</v>
      </c>
      <c r="L1717">
        <f>IFERROR(VLOOKUP(J1717,Customers!A:M,13,FALSE),"")</f>
        <v>95100</v>
      </c>
      <c r="M1717" t="str">
        <f>IFERROR(VLOOKUP(J1717,Customers!A:H,8,FALSE),"")</f>
        <v>Oslo</v>
      </c>
      <c r="N1717">
        <f>IFERROR(VLOOKUP(K1717,Employees!A:F,6,FALSE),"")</f>
        <v>7</v>
      </c>
      <c r="O1717" t="str">
        <f>IFERROR(VLOOKUP(N1717,Offices!A:B,2,FALSE),"")</f>
        <v>London</v>
      </c>
      <c r="P1717" s="6">
        <f>IFERROR(VLOOKUP(J1717,Payments!A:C,3,FALSE),"")</f>
        <v>37918</v>
      </c>
      <c r="Q1717">
        <f>IFERROR(VLOOKUP(J1717,Payments!A:D,4,FALSE),"")</f>
        <v>36798.879999999997</v>
      </c>
      <c r="R1717" t="str">
        <f>IFERROR(VLOOKUP(B1717,Products!A:C,3,FALSE),"")</f>
        <v>Vintage Cars</v>
      </c>
      <c r="S1717">
        <f>IFERROR(VLOOKUP(B1717,Products!A:G,7,FALSE),"")</f>
        <v>136</v>
      </c>
      <c r="T1717">
        <f>IFERROR(VLOOKUP(B1717,Products!A:I,9,FALSE),"")</f>
        <v>68.790000000000006</v>
      </c>
      <c r="U1717">
        <f t="shared" si="208"/>
        <v>3</v>
      </c>
      <c r="V1717" t="str">
        <f t="shared" si="209"/>
        <v>Yes</v>
      </c>
      <c r="W1717">
        <f t="shared" si="210"/>
        <v>2004</v>
      </c>
      <c r="X1717">
        <f t="shared" si="211"/>
        <v>8</v>
      </c>
      <c r="Y1717">
        <f>IFERROR(VLOOKUP(B1717,Products!A:I,8,FALSE),"")</f>
        <v>33.020000000000003</v>
      </c>
      <c r="Z1717">
        <f t="shared" si="212"/>
        <v>3027</v>
      </c>
      <c r="AA1717">
        <f t="shared" si="213"/>
        <v>83.343428225317979</v>
      </c>
      <c r="AB1717">
        <f t="shared" si="214"/>
        <v>1</v>
      </c>
      <c r="AC1717">
        <f t="shared" si="215"/>
        <v>1375.9999999999998</v>
      </c>
    </row>
    <row r="1718" spans="1:29">
      <c r="A1718">
        <v>10284</v>
      </c>
      <c r="B1718" t="s">
        <v>188</v>
      </c>
      <c r="C1718">
        <v>33</v>
      </c>
      <c r="D1718">
        <v>35.78</v>
      </c>
      <c r="E1718">
        <v>5</v>
      </c>
      <c r="F1718" s="6">
        <f>IFERROR(VLOOKUP(A1718,Orders!A:B,2,FALSE),"")</f>
        <v>38220</v>
      </c>
      <c r="G1718" s="6">
        <f>IFERROR(VLOOKUP(A1718,Orders!A:C,3,FALSE),"")</f>
        <v>38228</v>
      </c>
      <c r="H1718" s="6">
        <f>IFERROR(VLOOKUP(A1718,Orders!A:D,4,FALSE),"")</f>
        <v>38225</v>
      </c>
      <c r="I1718" t="str">
        <f>IFERROR(VLOOKUP(A1718,Orders!A:E,5,FALSE),"")</f>
        <v>Shipped</v>
      </c>
      <c r="J1718">
        <f>IFERROR(VLOOKUP(A1718,Orders!A:G,7,FALSE),"")</f>
        <v>299</v>
      </c>
      <c r="K1718">
        <f>IFERROR(VLOOKUP(J1718,Customers!A:L,12,FALSE),"")</f>
        <v>1504</v>
      </c>
      <c r="L1718">
        <f>IFERROR(VLOOKUP(J1718,Customers!A:M,13,FALSE),"")</f>
        <v>95100</v>
      </c>
      <c r="M1718" t="str">
        <f>IFERROR(VLOOKUP(J1718,Customers!A:H,8,FALSE),"")</f>
        <v>Oslo</v>
      </c>
      <c r="N1718">
        <f>IFERROR(VLOOKUP(K1718,Employees!A:F,6,FALSE),"")</f>
        <v>7</v>
      </c>
      <c r="O1718" t="str">
        <f>IFERROR(VLOOKUP(N1718,Offices!A:B,2,FALSE),"")</f>
        <v>London</v>
      </c>
      <c r="P1718" s="6">
        <f>IFERROR(VLOOKUP(J1718,Payments!A:C,3,FALSE),"")</f>
        <v>37918</v>
      </c>
      <c r="Q1718">
        <f>IFERROR(VLOOKUP(J1718,Payments!A:D,4,FALSE),"")</f>
        <v>36798.879999999997</v>
      </c>
      <c r="R1718" t="str">
        <f>IFERROR(VLOOKUP(B1718,Products!A:C,3,FALSE),"")</f>
        <v>Vintage Cars</v>
      </c>
      <c r="S1718">
        <f>IFERROR(VLOOKUP(B1718,Products!A:G,7,FALSE),"")</f>
        <v>7062</v>
      </c>
      <c r="T1718">
        <f>IFERROR(VLOOKUP(B1718,Products!A:I,9,FALSE),"")</f>
        <v>43.64</v>
      </c>
      <c r="U1718">
        <f t="shared" si="208"/>
        <v>3</v>
      </c>
      <c r="V1718" t="str">
        <f t="shared" si="209"/>
        <v>Yes</v>
      </c>
      <c r="W1718">
        <f t="shared" si="210"/>
        <v>2004</v>
      </c>
      <c r="X1718">
        <f t="shared" si="211"/>
        <v>8</v>
      </c>
      <c r="Y1718">
        <f>IFERROR(VLOOKUP(B1718,Products!A:I,8,FALSE),"")</f>
        <v>27.06</v>
      </c>
      <c r="Z1718">
        <f t="shared" si="212"/>
        <v>1180.74</v>
      </c>
      <c r="AA1718">
        <f t="shared" si="213"/>
        <v>32.224685883222485</v>
      </c>
      <c r="AB1718">
        <f t="shared" si="214"/>
        <v>0</v>
      </c>
      <c r="AC1718">
        <f t="shared" si="215"/>
        <v>287.7600000000001</v>
      </c>
    </row>
    <row r="1719" spans="1:29">
      <c r="A1719">
        <v>10284</v>
      </c>
      <c r="B1719" t="s">
        <v>189</v>
      </c>
      <c r="C1719">
        <v>24</v>
      </c>
      <c r="D1719">
        <v>87.69</v>
      </c>
      <c r="E1719">
        <v>6</v>
      </c>
      <c r="F1719" s="6">
        <f>IFERROR(VLOOKUP(A1719,Orders!A:B,2,FALSE),"")</f>
        <v>38220</v>
      </c>
      <c r="G1719" s="6">
        <f>IFERROR(VLOOKUP(A1719,Orders!A:C,3,FALSE),"")</f>
        <v>38228</v>
      </c>
      <c r="H1719" s="6">
        <f>IFERROR(VLOOKUP(A1719,Orders!A:D,4,FALSE),"")</f>
        <v>38225</v>
      </c>
      <c r="I1719" t="str">
        <f>IFERROR(VLOOKUP(A1719,Orders!A:E,5,FALSE),"")</f>
        <v>Shipped</v>
      </c>
      <c r="J1719">
        <f>IFERROR(VLOOKUP(A1719,Orders!A:G,7,FALSE),"")</f>
        <v>299</v>
      </c>
      <c r="K1719">
        <f>IFERROR(VLOOKUP(J1719,Customers!A:L,12,FALSE),"")</f>
        <v>1504</v>
      </c>
      <c r="L1719">
        <f>IFERROR(VLOOKUP(J1719,Customers!A:M,13,FALSE),"")</f>
        <v>95100</v>
      </c>
      <c r="M1719" t="str">
        <f>IFERROR(VLOOKUP(J1719,Customers!A:H,8,FALSE),"")</f>
        <v>Oslo</v>
      </c>
      <c r="N1719">
        <f>IFERROR(VLOOKUP(K1719,Employees!A:F,6,FALSE),"")</f>
        <v>7</v>
      </c>
      <c r="O1719" t="str">
        <f>IFERROR(VLOOKUP(N1719,Offices!A:B,2,FALSE),"")</f>
        <v>London</v>
      </c>
      <c r="P1719" s="6">
        <f>IFERROR(VLOOKUP(J1719,Payments!A:C,3,FALSE),"")</f>
        <v>37918</v>
      </c>
      <c r="Q1719">
        <f>IFERROR(VLOOKUP(J1719,Payments!A:D,4,FALSE),"")</f>
        <v>36798.879999999997</v>
      </c>
      <c r="R1719" t="str">
        <f>IFERROR(VLOOKUP(B1719,Products!A:C,3,FALSE),"")</f>
        <v>Planes</v>
      </c>
      <c r="S1719">
        <f>IFERROR(VLOOKUP(B1719,Products!A:G,7,FALSE),"")</f>
        <v>5841</v>
      </c>
      <c r="T1719">
        <f>IFERROR(VLOOKUP(B1719,Products!A:I,9,FALSE),"")</f>
        <v>91.34</v>
      </c>
      <c r="U1719">
        <f t="shared" si="208"/>
        <v>3</v>
      </c>
      <c r="V1719" t="str">
        <f t="shared" si="209"/>
        <v>Yes</v>
      </c>
      <c r="W1719">
        <f t="shared" si="210"/>
        <v>2004</v>
      </c>
      <c r="X1719">
        <f t="shared" si="211"/>
        <v>8</v>
      </c>
      <c r="Y1719">
        <f>IFERROR(VLOOKUP(B1719,Products!A:I,8,FALSE),"")</f>
        <v>51.15</v>
      </c>
      <c r="Z1719">
        <f t="shared" si="212"/>
        <v>2104.56</v>
      </c>
      <c r="AA1719">
        <f t="shared" si="213"/>
        <v>71.436950146627566</v>
      </c>
      <c r="AB1719">
        <f t="shared" si="214"/>
        <v>1</v>
      </c>
      <c r="AC1719">
        <f t="shared" si="215"/>
        <v>876.96</v>
      </c>
    </row>
    <row r="1720" spans="1:29">
      <c r="A1720">
        <v>10284</v>
      </c>
      <c r="B1720" t="s">
        <v>191</v>
      </c>
      <c r="C1720">
        <v>45</v>
      </c>
      <c r="D1720">
        <v>95.73</v>
      </c>
      <c r="E1720">
        <v>8</v>
      </c>
      <c r="F1720" s="6">
        <f>IFERROR(VLOOKUP(A1720,Orders!A:B,2,FALSE),"")</f>
        <v>38220</v>
      </c>
      <c r="G1720" s="6">
        <f>IFERROR(VLOOKUP(A1720,Orders!A:C,3,FALSE),"")</f>
        <v>38228</v>
      </c>
      <c r="H1720" s="6">
        <f>IFERROR(VLOOKUP(A1720,Orders!A:D,4,FALSE),"")</f>
        <v>38225</v>
      </c>
      <c r="I1720" t="str">
        <f>IFERROR(VLOOKUP(A1720,Orders!A:E,5,FALSE),"")</f>
        <v>Shipped</v>
      </c>
      <c r="J1720">
        <f>IFERROR(VLOOKUP(A1720,Orders!A:G,7,FALSE),"")</f>
        <v>299</v>
      </c>
      <c r="K1720">
        <f>IFERROR(VLOOKUP(J1720,Customers!A:L,12,FALSE),"")</f>
        <v>1504</v>
      </c>
      <c r="L1720">
        <f>IFERROR(VLOOKUP(J1720,Customers!A:M,13,FALSE),"")</f>
        <v>95100</v>
      </c>
      <c r="M1720" t="str">
        <f>IFERROR(VLOOKUP(J1720,Customers!A:H,8,FALSE),"")</f>
        <v>Oslo</v>
      </c>
      <c r="N1720">
        <f>IFERROR(VLOOKUP(K1720,Employees!A:F,6,FALSE),"")</f>
        <v>7</v>
      </c>
      <c r="O1720" t="str">
        <f>IFERROR(VLOOKUP(N1720,Offices!A:B,2,FALSE),"")</f>
        <v>London</v>
      </c>
      <c r="P1720" s="6">
        <f>IFERROR(VLOOKUP(J1720,Payments!A:C,3,FALSE),"")</f>
        <v>37918</v>
      </c>
      <c r="Q1720">
        <f>IFERROR(VLOOKUP(J1720,Payments!A:D,4,FALSE),"")</f>
        <v>36798.879999999997</v>
      </c>
      <c r="R1720" t="str">
        <f>IFERROR(VLOOKUP(B1720,Products!A:C,3,FALSE),"")</f>
        <v>Planes</v>
      </c>
      <c r="S1720">
        <f>IFERROR(VLOOKUP(B1720,Products!A:G,7,FALSE),"")</f>
        <v>9653</v>
      </c>
      <c r="T1720">
        <f>IFERROR(VLOOKUP(B1720,Products!A:I,9,FALSE),"")</f>
        <v>99.72</v>
      </c>
      <c r="U1720">
        <f t="shared" si="208"/>
        <v>3</v>
      </c>
      <c r="V1720" t="str">
        <f t="shared" si="209"/>
        <v>Yes</v>
      </c>
      <c r="W1720">
        <f t="shared" si="210"/>
        <v>2004</v>
      </c>
      <c r="X1720">
        <f t="shared" si="211"/>
        <v>8</v>
      </c>
      <c r="Y1720">
        <f>IFERROR(VLOOKUP(B1720,Products!A:I,8,FALSE),"")</f>
        <v>68.8</v>
      </c>
      <c r="Z1720">
        <f t="shared" si="212"/>
        <v>4307.8500000000004</v>
      </c>
      <c r="AA1720">
        <f t="shared" si="213"/>
        <v>39.142441860465127</v>
      </c>
      <c r="AB1720">
        <f t="shared" si="214"/>
        <v>0</v>
      </c>
      <c r="AC1720">
        <f t="shared" si="215"/>
        <v>1211.8500000000004</v>
      </c>
    </row>
    <row r="1721" spans="1:29">
      <c r="A1721">
        <v>10284</v>
      </c>
      <c r="B1721" t="s">
        <v>193</v>
      </c>
      <c r="C1721">
        <v>25</v>
      </c>
      <c r="D1721">
        <v>68</v>
      </c>
      <c r="E1721">
        <v>7</v>
      </c>
      <c r="F1721" s="6">
        <f>IFERROR(VLOOKUP(A1721,Orders!A:B,2,FALSE),"")</f>
        <v>38220</v>
      </c>
      <c r="G1721" s="6">
        <f>IFERROR(VLOOKUP(A1721,Orders!A:C,3,FALSE),"")</f>
        <v>38228</v>
      </c>
      <c r="H1721" s="6">
        <f>IFERROR(VLOOKUP(A1721,Orders!A:D,4,FALSE),"")</f>
        <v>38225</v>
      </c>
      <c r="I1721" t="str">
        <f>IFERROR(VLOOKUP(A1721,Orders!A:E,5,FALSE),"")</f>
        <v>Shipped</v>
      </c>
      <c r="J1721">
        <f>IFERROR(VLOOKUP(A1721,Orders!A:G,7,FALSE),"")</f>
        <v>299</v>
      </c>
      <c r="K1721">
        <f>IFERROR(VLOOKUP(J1721,Customers!A:L,12,FALSE),"")</f>
        <v>1504</v>
      </c>
      <c r="L1721">
        <f>IFERROR(VLOOKUP(J1721,Customers!A:M,13,FALSE),"")</f>
        <v>95100</v>
      </c>
      <c r="M1721" t="str">
        <f>IFERROR(VLOOKUP(J1721,Customers!A:H,8,FALSE),"")</f>
        <v>Oslo</v>
      </c>
      <c r="N1721">
        <f>IFERROR(VLOOKUP(K1721,Employees!A:F,6,FALSE),"")</f>
        <v>7</v>
      </c>
      <c r="O1721" t="str">
        <f>IFERROR(VLOOKUP(N1721,Offices!A:B,2,FALSE),"")</f>
        <v>London</v>
      </c>
      <c r="P1721" s="6">
        <f>IFERROR(VLOOKUP(J1721,Payments!A:C,3,FALSE),"")</f>
        <v>37918</v>
      </c>
      <c r="Q1721">
        <f>IFERROR(VLOOKUP(J1721,Payments!A:D,4,FALSE),"")</f>
        <v>36798.879999999997</v>
      </c>
      <c r="R1721" t="str">
        <f>IFERROR(VLOOKUP(B1721,Products!A:C,3,FALSE),"")</f>
        <v>Planes</v>
      </c>
      <c r="S1721">
        <f>IFERROR(VLOOKUP(B1721,Products!A:G,7,FALSE),"")</f>
        <v>551</v>
      </c>
      <c r="T1721">
        <f>IFERROR(VLOOKUP(B1721,Products!A:I,9,FALSE),"")</f>
        <v>80</v>
      </c>
      <c r="U1721">
        <f t="shared" si="208"/>
        <v>3</v>
      </c>
      <c r="V1721" t="str">
        <f t="shared" si="209"/>
        <v>Yes</v>
      </c>
      <c r="W1721">
        <f t="shared" si="210"/>
        <v>2004</v>
      </c>
      <c r="X1721">
        <f t="shared" si="211"/>
        <v>8</v>
      </c>
      <c r="Y1721">
        <f>IFERROR(VLOOKUP(B1721,Products!A:I,8,FALSE),"")</f>
        <v>54.4</v>
      </c>
      <c r="Z1721">
        <f t="shared" si="212"/>
        <v>1700</v>
      </c>
      <c r="AA1721">
        <f t="shared" si="213"/>
        <v>25.000000000000007</v>
      </c>
      <c r="AB1721">
        <f t="shared" si="214"/>
        <v>0</v>
      </c>
      <c r="AC1721">
        <f t="shared" si="215"/>
        <v>340.00000000000006</v>
      </c>
    </row>
    <row r="1722" spans="1:29">
      <c r="A1722">
        <v>10284</v>
      </c>
      <c r="B1722" t="s">
        <v>194</v>
      </c>
      <c r="C1722">
        <v>32</v>
      </c>
      <c r="D1722">
        <v>73.290000000000006</v>
      </c>
      <c r="E1722">
        <v>9</v>
      </c>
      <c r="F1722" s="6">
        <f>IFERROR(VLOOKUP(A1722,Orders!A:B,2,FALSE),"")</f>
        <v>38220</v>
      </c>
      <c r="G1722" s="6">
        <f>IFERROR(VLOOKUP(A1722,Orders!A:C,3,FALSE),"")</f>
        <v>38228</v>
      </c>
      <c r="H1722" s="6">
        <f>IFERROR(VLOOKUP(A1722,Orders!A:D,4,FALSE),"")</f>
        <v>38225</v>
      </c>
      <c r="I1722" t="str">
        <f>IFERROR(VLOOKUP(A1722,Orders!A:E,5,FALSE),"")</f>
        <v>Shipped</v>
      </c>
      <c r="J1722">
        <f>IFERROR(VLOOKUP(A1722,Orders!A:G,7,FALSE),"")</f>
        <v>299</v>
      </c>
      <c r="K1722">
        <f>IFERROR(VLOOKUP(J1722,Customers!A:L,12,FALSE),"")</f>
        <v>1504</v>
      </c>
      <c r="L1722">
        <f>IFERROR(VLOOKUP(J1722,Customers!A:M,13,FALSE),"")</f>
        <v>95100</v>
      </c>
      <c r="M1722" t="str">
        <f>IFERROR(VLOOKUP(J1722,Customers!A:H,8,FALSE),"")</f>
        <v>Oslo</v>
      </c>
      <c r="N1722">
        <f>IFERROR(VLOOKUP(K1722,Employees!A:F,6,FALSE),"")</f>
        <v>7</v>
      </c>
      <c r="O1722" t="str">
        <f>IFERROR(VLOOKUP(N1722,Offices!A:B,2,FALSE),"")</f>
        <v>London</v>
      </c>
      <c r="P1722" s="6">
        <f>IFERROR(VLOOKUP(J1722,Payments!A:C,3,FALSE),"")</f>
        <v>37918</v>
      </c>
      <c r="Q1722">
        <f>IFERROR(VLOOKUP(J1722,Payments!A:D,4,FALSE),"")</f>
        <v>36798.879999999997</v>
      </c>
      <c r="R1722" t="str">
        <f>IFERROR(VLOOKUP(B1722,Products!A:C,3,FALSE),"")</f>
        <v>Planes</v>
      </c>
      <c r="S1722">
        <f>IFERROR(VLOOKUP(B1722,Products!A:G,7,FALSE),"")</f>
        <v>8820</v>
      </c>
      <c r="T1722">
        <f>IFERROR(VLOOKUP(B1722,Products!A:I,9,FALSE),"")</f>
        <v>74.03</v>
      </c>
      <c r="U1722">
        <f t="shared" si="208"/>
        <v>3</v>
      </c>
      <c r="V1722" t="str">
        <f t="shared" si="209"/>
        <v>Yes</v>
      </c>
      <c r="W1722">
        <f t="shared" si="210"/>
        <v>2004</v>
      </c>
      <c r="X1722">
        <f t="shared" si="211"/>
        <v>8</v>
      </c>
      <c r="Y1722">
        <f>IFERROR(VLOOKUP(B1722,Products!A:I,8,FALSE),"")</f>
        <v>36.270000000000003</v>
      </c>
      <c r="Z1722">
        <f t="shared" si="212"/>
        <v>2345.2800000000002</v>
      </c>
      <c r="AA1722">
        <f t="shared" si="213"/>
        <v>102.06782464846982</v>
      </c>
      <c r="AB1722">
        <f t="shared" si="214"/>
        <v>1</v>
      </c>
      <c r="AC1722">
        <f t="shared" si="215"/>
        <v>1184.6400000000001</v>
      </c>
    </row>
    <row r="1723" spans="1:29">
      <c r="A1723">
        <v>10285</v>
      </c>
      <c r="B1723" t="s">
        <v>196</v>
      </c>
      <c r="C1723">
        <v>36</v>
      </c>
      <c r="D1723">
        <v>95.7</v>
      </c>
      <c r="E1723">
        <v>6</v>
      </c>
      <c r="F1723" s="6">
        <f>IFERROR(VLOOKUP(A1723,Orders!A:B,2,FALSE),"")</f>
        <v>38226</v>
      </c>
      <c r="G1723" s="6">
        <f>IFERROR(VLOOKUP(A1723,Orders!A:C,3,FALSE),"")</f>
        <v>38234</v>
      </c>
      <c r="H1723" s="6">
        <f>IFERROR(VLOOKUP(A1723,Orders!A:D,4,FALSE),"")</f>
        <v>38230</v>
      </c>
      <c r="I1723" t="str">
        <f>IFERROR(VLOOKUP(A1723,Orders!A:E,5,FALSE),"")</f>
        <v>Shipped</v>
      </c>
      <c r="J1723">
        <f>IFERROR(VLOOKUP(A1723,Orders!A:G,7,FALSE),"")</f>
        <v>286</v>
      </c>
      <c r="K1723">
        <f>IFERROR(VLOOKUP(J1723,Customers!A:L,12,FALSE),"")</f>
        <v>1216</v>
      </c>
      <c r="L1723">
        <f>IFERROR(VLOOKUP(J1723,Customers!A:M,13,FALSE),"")</f>
        <v>123700</v>
      </c>
      <c r="M1723" t="str">
        <f>IFERROR(VLOOKUP(J1723,Customers!A:H,8,FALSE),"")</f>
        <v>Cambridge</v>
      </c>
      <c r="N1723">
        <f>IFERROR(VLOOKUP(K1723,Employees!A:F,6,FALSE),"")</f>
        <v>2</v>
      </c>
      <c r="O1723" t="str">
        <f>IFERROR(VLOOKUP(N1723,Offices!A:B,2,FALSE),"")</f>
        <v>Boston</v>
      </c>
      <c r="P1723" s="6">
        <f>IFERROR(VLOOKUP(J1723,Payments!A:C,3,FALSE),"")</f>
        <v>38288</v>
      </c>
      <c r="Q1723">
        <f>IFERROR(VLOOKUP(J1723,Payments!A:D,4,FALSE),"")</f>
        <v>47411.33</v>
      </c>
      <c r="R1723" t="str">
        <f>IFERROR(VLOOKUP(B1723,Products!A:C,3,FALSE),"")</f>
        <v>Motorcycles</v>
      </c>
      <c r="S1723">
        <f>IFERROR(VLOOKUP(B1723,Products!A:G,7,FALSE),"")</f>
        <v>7933</v>
      </c>
      <c r="T1723">
        <f>IFERROR(VLOOKUP(B1723,Products!A:I,9,FALSE),"")</f>
        <v>95.7</v>
      </c>
      <c r="U1723">
        <f t="shared" si="208"/>
        <v>4</v>
      </c>
      <c r="V1723" t="str">
        <f t="shared" si="209"/>
        <v>Yes</v>
      </c>
      <c r="W1723">
        <f t="shared" si="210"/>
        <v>2004</v>
      </c>
      <c r="X1723">
        <f t="shared" si="211"/>
        <v>8</v>
      </c>
      <c r="Y1723">
        <f>IFERROR(VLOOKUP(B1723,Products!A:I,8,FALSE),"")</f>
        <v>48.81</v>
      </c>
      <c r="Z1723">
        <f t="shared" si="212"/>
        <v>3445.2000000000003</v>
      </c>
      <c r="AA1723">
        <f t="shared" si="213"/>
        <v>96.066379840196674</v>
      </c>
      <c r="AB1723">
        <f t="shared" si="214"/>
        <v>1</v>
      </c>
      <c r="AC1723">
        <f t="shared" si="215"/>
        <v>1688.04</v>
      </c>
    </row>
    <row r="1724" spans="1:29">
      <c r="A1724">
        <v>10285</v>
      </c>
      <c r="B1724" t="s">
        <v>197</v>
      </c>
      <c r="C1724">
        <v>47</v>
      </c>
      <c r="D1724">
        <v>110.61</v>
      </c>
      <c r="E1724">
        <v>9</v>
      </c>
      <c r="F1724" s="6">
        <f>IFERROR(VLOOKUP(A1724,Orders!A:B,2,FALSE),"")</f>
        <v>38226</v>
      </c>
      <c r="G1724" s="6">
        <f>IFERROR(VLOOKUP(A1724,Orders!A:C,3,FALSE),"")</f>
        <v>38234</v>
      </c>
      <c r="H1724" s="6">
        <f>IFERROR(VLOOKUP(A1724,Orders!A:D,4,FALSE),"")</f>
        <v>38230</v>
      </c>
      <c r="I1724" t="str">
        <f>IFERROR(VLOOKUP(A1724,Orders!A:E,5,FALSE),"")</f>
        <v>Shipped</v>
      </c>
      <c r="J1724">
        <f>IFERROR(VLOOKUP(A1724,Orders!A:G,7,FALSE),"")</f>
        <v>286</v>
      </c>
      <c r="K1724">
        <f>IFERROR(VLOOKUP(J1724,Customers!A:L,12,FALSE),"")</f>
        <v>1216</v>
      </c>
      <c r="L1724">
        <f>IFERROR(VLOOKUP(J1724,Customers!A:M,13,FALSE),"")</f>
        <v>123700</v>
      </c>
      <c r="M1724" t="str">
        <f>IFERROR(VLOOKUP(J1724,Customers!A:H,8,FALSE),"")</f>
        <v>Cambridge</v>
      </c>
      <c r="N1724">
        <f>IFERROR(VLOOKUP(K1724,Employees!A:F,6,FALSE),"")</f>
        <v>2</v>
      </c>
      <c r="O1724" t="str">
        <f>IFERROR(VLOOKUP(N1724,Offices!A:B,2,FALSE),"")</f>
        <v>Boston</v>
      </c>
      <c r="P1724" s="6">
        <f>IFERROR(VLOOKUP(J1724,Payments!A:C,3,FALSE),"")</f>
        <v>38288</v>
      </c>
      <c r="Q1724">
        <f>IFERROR(VLOOKUP(J1724,Payments!A:D,4,FALSE),"")</f>
        <v>47411.33</v>
      </c>
      <c r="R1724" t="str">
        <f>IFERROR(VLOOKUP(B1724,Products!A:C,3,FALSE),"")</f>
        <v>Motorcycles</v>
      </c>
      <c r="S1724">
        <f>IFERROR(VLOOKUP(B1724,Products!A:G,7,FALSE),"")</f>
        <v>6625</v>
      </c>
      <c r="T1724">
        <f>IFERROR(VLOOKUP(B1724,Products!A:I,9,FALSE),"")</f>
        <v>118.94</v>
      </c>
      <c r="U1724">
        <f t="shared" si="208"/>
        <v>4</v>
      </c>
      <c r="V1724" t="str">
        <f t="shared" si="209"/>
        <v>Yes</v>
      </c>
      <c r="W1724">
        <f t="shared" si="210"/>
        <v>2004</v>
      </c>
      <c r="X1724">
        <f t="shared" si="211"/>
        <v>8</v>
      </c>
      <c r="Y1724">
        <f>IFERROR(VLOOKUP(B1724,Products!A:I,8,FALSE),"")</f>
        <v>68.989999999999995</v>
      </c>
      <c r="Z1724">
        <f t="shared" si="212"/>
        <v>5198.67</v>
      </c>
      <c r="AA1724">
        <f t="shared" si="213"/>
        <v>60.327583707783752</v>
      </c>
      <c r="AB1724">
        <f t="shared" si="214"/>
        <v>0</v>
      </c>
      <c r="AC1724">
        <f t="shared" si="215"/>
        <v>1956.1400000000003</v>
      </c>
    </row>
    <row r="1725" spans="1:29">
      <c r="A1725">
        <v>10285</v>
      </c>
      <c r="B1725" t="s">
        <v>198</v>
      </c>
      <c r="C1725">
        <v>27</v>
      </c>
      <c r="D1725">
        <v>166.55</v>
      </c>
      <c r="E1725">
        <v>8</v>
      </c>
      <c r="F1725" s="6">
        <f>IFERROR(VLOOKUP(A1725,Orders!A:B,2,FALSE),"")</f>
        <v>38226</v>
      </c>
      <c r="G1725" s="6">
        <f>IFERROR(VLOOKUP(A1725,Orders!A:C,3,FALSE),"")</f>
        <v>38234</v>
      </c>
      <c r="H1725" s="6">
        <f>IFERROR(VLOOKUP(A1725,Orders!A:D,4,FALSE),"")</f>
        <v>38230</v>
      </c>
      <c r="I1725" t="str">
        <f>IFERROR(VLOOKUP(A1725,Orders!A:E,5,FALSE),"")</f>
        <v>Shipped</v>
      </c>
      <c r="J1725">
        <f>IFERROR(VLOOKUP(A1725,Orders!A:G,7,FALSE),"")</f>
        <v>286</v>
      </c>
      <c r="K1725">
        <f>IFERROR(VLOOKUP(J1725,Customers!A:L,12,FALSE),"")</f>
        <v>1216</v>
      </c>
      <c r="L1725">
        <f>IFERROR(VLOOKUP(J1725,Customers!A:M,13,FALSE),"")</f>
        <v>123700</v>
      </c>
      <c r="M1725" t="str">
        <f>IFERROR(VLOOKUP(J1725,Customers!A:H,8,FALSE),"")</f>
        <v>Cambridge</v>
      </c>
      <c r="N1725">
        <f>IFERROR(VLOOKUP(K1725,Employees!A:F,6,FALSE),"")</f>
        <v>2</v>
      </c>
      <c r="O1725" t="str">
        <f>IFERROR(VLOOKUP(N1725,Offices!A:B,2,FALSE),"")</f>
        <v>Boston</v>
      </c>
      <c r="P1725" s="6">
        <f>IFERROR(VLOOKUP(J1725,Payments!A:C,3,FALSE),"")</f>
        <v>38288</v>
      </c>
      <c r="Q1725">
        <f>IFERROR(VLOOKUP(J1725,Payments!A:D,4,FALSE),"")</f>
        <v>47411.33</v>
      </c>
      <c r="R1725" t="str">
        <f>IFERROR(VLOOKUP(B1725,Products!A:C,3,FALSE),"")</f>
        <v>Motorcycles</v>
      </c>
      <c r="S1725">
        <f>IFERROR(VLOOKUP(B1725,Products!A:G,7,FALSE),"")</f>
        <v>5582</v>
      </c>
      <c r="T1725">
        <f>IFERROR(VLOOKUP(B1725,Products!A:I,9,FALSE),"")</f>
        <v>193.66</v>
      </c>
      <c r="U1725">
        <f t="shared" si="208"/>
        <v>4</v>
      </c>
      <c r="V1725" t="str">
        <f t="shared" si="209"/>
        <v>Yes</v>
      </c>
      <c r="W1725">
        <f t="shared" si="210"/>
        <v>2004</v>
      </c>
      <c r="X1725">
        <f t="shared" si="211"/>
        <v>8</v>
      </c>
      <c r="Y1725">
        <f>IFERROR(VLOOKUP(B1725,Products!A:I,8,FALSE),"")</f>
        <v>91.02</v>
      </c>
      <c r="Z1725">
        <f t="shared" si="212"/>
        <v>4496.8500000000004</v>
      </c>
      <c r="AA1725">
        <f t="shared" si="213"/>
        <v>82.981762250054956</v>
      </c>
      <c r="AB1725">
        <f t="shared" si="214"/>
        <v>1</v>
      </c>
      <c r="AC1725">
        <f t="shared" si="215"/>
        <v>2039.3100000000004</v>
      </c>
    </row>
    <row r="1726" spans="1:29">
      <c r="A1726">
        <v>10285</v>
      </c>
      <c r="B1726" t="s">
        <v>199</v>
      </c>
      <c r="C1726">
        <v>49</v>
      </c>
      <c r="D1726">
        <v>131.04</v>
      </c>
      <c r="E1726">
        <v>5</v>
      </c>
      <c r="F1726" s="6">
        <f>IFERROR(VLOOKUP(A1726,Orders!A:B,2,FALSE),"")</f>
        <v>38226</v>
      </c>
      <c r="G1726" s="6">
        <f>IFERROR(VLOOKUP(A1726,Orders!A:C,3,FALSE),"")</f>
        <v>38234</v>
      </c>
      <c r="H1726" s="6">
        <f>IFERROR(VLOOKUP(A1726,Orders!A:D,4,FALSE),"")</f>
        <v>38230</v>
      </c>
      <c r="I1726" t="str">
        <f>IFERROR(VLOOKUP(A1726,Orders!A:E,5,FALSE),"")</f>
        <v>Shipped</v>
      </c>
      <c r="J1726">
        <f>IFERROR(VLOOKUP(A1726,Orders!A:G,7,FALSE),"")</f>
        <v>286</v>
      </c>
      <c r="K1726">
        <f>IFERROR(VLOOKUP(J1726,Customers!A:L,12,FALSE),"")</f>
        <v>1216</v>
      </c>
      <c r="L1726">
        <f>IFERROR(VLOOKUP(J1726,Customers!A:M,13,FALSE),"")</f>
        <v>123700</v>
      </c>
      <c r="M1726" t="str">
        <f>IFERROR(VLOOKUP(J1726,Customers!A:H,8,FALSE),"")</f>
        <v>Cambridge</v>
      </c>
      <c r="N1726">
        <f>IFERROR(VLOOKUP(K1726,Employees!A:F,6,FALSE),"")</f>
        <v>2</v>
      </c>
      <c r="O1726" t="str">
        <f>IFERROR(VLOOKUP(N1726,Offices!A:B,2,FALSE),"")</f>
        <v>Boston</v>
      </c>
      <c r="P1726" s="6">
        <f>IFERROR(VLOOKUP(J1726,Payments!A:C,3,FALSE),"")</f>
        <v>38288</v>
      </c>
      <c r="Q1726">
        <f>IFERROR(VLOOKUP(J1726,Payments!A:D,4,FALSE),"")</f>
        <v>47411.33</v>
      </c>
      <c r="R1726" t="str">
        <f>IFERROR(VLOOKUP(B1726,Products!A:C,3,FALSE),"")</f>
        <v>Motorcycles</v>
      </c>
      <c r="S1726">
        <f>IFERROR(VLOOKUP(B1726,Products!A:G,7,FALSE),"")</f>
        <v>9997</v>
      </c>
      <c r="T1726">
        <f>IFERROR(VLOOKUP(B1726,Products!A:I,9,FALSE),"")</f>
        <v>150.62</v>
      </c>
      <c r="U1726">
        <f t="shared" si="208"/>
        <v>4</v>
      </c>
      <c r="V1726" t="str">
        <f t="shared" si="209"/>
        <v>Yes</v>
      </c>
      <c r="W1726">
        <f t="shared" si="210"/>
        <v>2004</v>
      </c>
      <c r="X1726">
        <f t="shared" si="211"/>
        <v>8</v>
      </c>
      <c r="Y1726">
        <f>IFERROR(VLOOKUP(B1726,Products!A:I,8,FALSE),"")</f>
        <v>66.27</v>
      </c>
      <c r="Z1726">
        <f t="shared" si="212"/>
        <v>6420.96</v>
      </c>
      <c r="AA1726">
        <f t="shared" si="213"/>
        <v>97.736532367587145</v>
      </c>
      <c r="AB1726">
        <f t="shared" si="214"/>
        <v>1</v>
      </c>
      <c r="AC1726">
        <f t="shared" si="215"/>
        <v>3173.73</v>
      </c>
    </row>
    <row r="1727" spans="1:29">
      <c r="A1727">
        <v>10285</v>
      </c>
      <c r="B1727" t="s">
        <v>200</v>
      </c>
      <c r="C1727">
        <v>20</v>
      </c>
      <c r="D1727">
        <v>50.88</v>
      </c>
      <c r="E1727">
        <v>10</v>
      </c>
      <c r="F1727" s="6">
        <f>IFERROR(VLOOKUP(A1727,Orders!A:B,2,FALSE),"")</f>
        <v>38226</v>
      </c>
      <c r="G1727" s="6">
        <f>IFERROR(VLOOKUP(A1727,Orders!A:C,3,FALSE),"")</f>
        <v>38234</v>
      </c>
      <c r="H1727" s="6">
        <f>IFERROR(VLOOKUP(A1727,Orders!A:D,4,FALSE),"")</f>
        <v>38230</v>
      </c>
      <c r="I1727" t="str">
        <f>IFERROR(VLOOKUP(A1727,Orders!A:E,5,FALSE),"")</f>
        <v>Shipped</v>
      </c>
      <c r="J1727">
        <f>IFERROR(VLOOKUP(A1727,Orders!A:G,7,FALSE),"")</f>
        <v>286</v>
      </c>
      <c r="K1727">
        <f>IFERROR(VLOOKUP(J1727,Customers!A:L,12,FALSE),"")</f>
        <v>1216</v>
      </c>
      <c r="L1727">
        <f>IFERROR(VLOOKUP(J1727,Customers!A:M,13,FALSE),"")</f>
        <v>123700</v>
      </c>
      <c r="M1727" t="str">
        <f>IFERROR(VLOOKUP(J1727,Customers!A:H,8,FALSE),"")</f>
        <v>Cambridge</v>
      </c>
      <c r="N1727">
        <f>IFERROR(VLOOKUP(K1727,Employees!A:F,6,FALSE),"")</f>
        <v>2</v>
      </c>
      <c r="O1727" t="str">
        <f>IFERROR(VLOOKUP(N1727,Offices!A:B,2,FALSE),"")</f>
        <v>Boston</v>
      </c>
      <c r="P1727" s="6">
        <f>IFERROR(VLOOKUP(J1727,Payments!A:C,3,FALSE),"")</f>
        <v>38288</v>
      </c>
      <c r="Q1727">
        <f>IFERROR(VLOOKUP(J1727,Payments!A:D,4,FALSE),"")</f>
        <v>47411.33</v>
      </c>
      <c r="R1727" t="str">
        <f>IFERROR(VLOOKUP(B1727,Products!A:C,3,FALSE),"")</f>
        <v>Motorcycles</v>
      </c>
      <c r="S1727">
        <f>IFERROR(VLOOKUP(B1727,Products!A:G,7,FALSE),"")</f>
        <v>4357</v>
      </c>
      <c r="T1727">
        <f>IFERROR(VLOOKUP(B1727,Products!A:I,9,FALSE),"")</f>
        <v>60.57</v>
      </c>
      <c r="U1727">
        <f t="shared" si="208"/>
        <v>4</v>
      </c>
      <c r="V1727" t="str">
        <f t="shared" si="209"/>
        <v>Yes</v>
      </c>
      <c r="W1727">
        <f t="shared" si="210"/>
        <v>2004</v>
      </c>
      <c r="X1727">
        <f t="shared" si="211"/>
        <v>8</v>
      </c>
      <c r="Y1727">
        <f>IFERROR(VLOOKUP(B1727,Products!A:I,8,FALSE),"")</f>
        <v>24.23</v>
      </c>
      <c r="Z1727">
        <f t="shared" si="212"/>
        <v>1017.6</v>
      </c>
      <c r="AA1727">
        <f t="shared" si="213"/>
        <v>109.98761865456046</v>
      </c>
      <c r="AB1727">
        <f t="shared" si="214"/>
        <v>1</v>
      </c>
      <c r="AC1727">
        <f t="shared" si="215"/>
        <v>533</v>
      </c>
    </row>
    <row r="1728" spans="1:29">
      <c r="A1728">
        <v>10285</v>
      </c>
      <c r="B1728" t="s">
        <v>201</v>
      </c>
      <c r="C1728">
        <v>34</v>
      </c>
      <c r="D1728">
        <v>91.29</v>
      </c>
      <c r="E1728">
        <v>7</v>
      </c>
      <c r="F1728" s="6">
        <f>IFERROR(VLOOKUP(A1728,Orders!A:B,2,FALSE),"")</f>
        <v>38226</v>
      </c>
      <c r="G1728" s="6">
        <f>IFERROR(VLOOKUP(A1728,Orders!A:C,3,FALSE),"")</f>
        <v>38234</v>
      </c>
      <c r="H1728" s="6">
        <f>IFERROR(VLOOKUP(A1728,Orders!A:D,4,FALSE),"")</f>
        <v>38230</v>
      </c>
      <c r="I1728" t="str">
        <f>IFERROR(VLOOKUP(A1728,Orders!A:E,5,FALSE),"")</f>
        <v>Shipped</v>
      </c>
      <c r="J1728">
        <f>IFERROR(VLOOKUP(A1728,Orders!A:G,7,FALSE),"")</f>
        <v>286</v>
      </c>
      <c r="K1728">
        <f>IFERROR(VLOOKUP(J1728,Customers!A:L,12,FALSE),"")</f>
        <v>1216</v>
      </c>
      <c r="L1728">
        <f>IFERROR(VLOOKUP(J1728,Customers!A:M,13,FALSE),"")</f>
        <v>123700</v>
      </c>
      <c r="M1728" t="str">
        <f>IFERROR(VLOOKUP(J1728,Customers!A:H,8,FALSE),"")</f>
        <v>Cambridge</v>
      </c>
      <c r="N1728">
        <f>IFERROR(VLOOKUP(K1728,Employees!A:F,6,FALSE),"")</f>
        <v>2</v>
      </c>
      <c r="O1728" t="str">
        <f>IFERROR(VLOOKUP(N1728,Offices!A:B,2,FALSE),"")</f>
        <v>Boston</v>
      </c>
      <c r="P1728" s="6">
        <f>IFERROR(VLOOKUP(J1728,Payments!A:C,3,FALSE),"")</f>
        <v>38288</v>
      </c>
      <c r="Q1728">
        <f>IFERROR(VLOOKUP(J1728,Payments!A:D,4,FALSE),"")</f>
        <v>47411.33</v>
      </c>
      <c r="R1728" t="str">
        <f>IFERROR(VLOOKUP(B1728,Products!A:C,3,FALSE),"")</f>
        <v>Motorcycles</v>
      </c>
      <c r="S1728">
        <f>IFERROR(VLOOKUP(B1728,Products!A:G,7,FALSE),"")</f>
        <v>7003</v>
      </c>
      <c r="T1728">
        <f>IFERROR(VLOOKUP(B1728,Products!A:I,9,FALSE),"")</f>
        <v>112.7</v>
      </c>
      <c r="U1728">
        <f t="shared" si="208"/>
        <v>4</v>
      </c>
      <c r="V1728" t="str">
        <f t="shared" si="209"/>
        <v>Yes</v>
      </c>
      <c r="W1728">
        <f t="shared" si="210"/>
        <v>2004</v>
      </c>
      <c r="X1728">
        <f t="shared" si="211"/>
        <v>8</v>
      </c>
      <c r="Y1728">
        <f>IFERROR(VLOOKUP(B1728,Products!A:I,8,FALSE),"")</f>
        <v>60.86</v>
      </c>
      <c r="Z1728">
        <f t="shared" si="212"/>
        <v>3103.86</v>
      </c>
      <c r="AA1728">
        <f t="shared" si="213"/>
        <v>50.000000000000014</v>
      </c>
      <c r="AB1728">
        <f t="shared" si="214"/>
        <v>0</v>
      </c>
      <c r="AC1728">
        <f t="shared" si="215"/>
        <v>1034.6200000000003</v>
      </c>
    </row>
    <row r="1729" spans="1:29">
      <c r="A1729">
        <v>10285</v>
      </c>
      <c r="B1729" t="s">
        <v>202</v>
      </c>
      <c r="C1729">
        <v>39</v>
      </c>
      <c r="D1729">
        <v>61.7</v>
      </c>
      <c r="E1729">
        <v>11</v>
      </c>
      <c r="F1729" s="6">
        <f>IFERROR(VLOOKUP(A1729,Orders!A:B,2,FALSE),"")</f>
        <v>38226</v>
      </c>
      <c r="G1729" s="6">
        <f>IFERROR(VLOOKUP(A1729,Orders!A:C,3,FALSE),"")</f>
        <v>38234</v>
      </c>
      <c r="H1729" s="6">
        <f>IFERROR(VLOOKUP(A1729,Orders!A:D,4,FALSE),"")</f>
        <v>38230</v>
      </c>
      <c r="I1729" t="str">
        <f>IFERROR(VLOOKUP(A1729,Orders!A:E,5,FALSE),"")</f>
        <v>Shipped</v>
      </c>
      <c r="J1729">
        <f>IFERROR(VLOOKUP(A1729,Orders!A:G,7,FALSE),"")</f>
        <v>286</v>
      </c>
      <c r="K1729">
        <f>IFERROR(VLOOKUP(J1729,Customers!A:L,12,FALSE),"")</f>
        <v>1216</v>
      </c>
      <c r="L1729">
        <f>IFERROR(VLOOKUP(J1729,Customers!A:M,13,FALSE),"")</f>
        <v>123700</v>
      </c>
      <c r="M1729" t="str">
        <f>IFERROR(VLOOKUP(J1729,Customers!A:H,8,FALSE),"")</f>
        <v>Cambridge</v>
      </c>
      <c r="N1729">
        <f>IFERROR(VLOOKUP(K1729,Employees!A:F,6,FALSE),"")</f>
        <v>2</v>
      </c>
      <c r="O1729" t="str">
        <f>IFERROR(VLOOKUP(N1729,Offices!A:B,2,FALSE),"")</f>
        <v>Boston</v>
      </c>
      <c r="P1729" s="6">
        <f>IFERROR(VLOOKUP(J1729,Payments!A:C,3,FALSE),"")</f>
        <v>38288</v>
      </c>
      <c r="Q1729">
        <f>IFERROR(VLOOKUP(J1729,Payments!A:D,4,FALSE),"")</f>
        <v>47411.33</v>
      </c>
      <c r="R1729" t="str">
        <f>IFERROR(VLOOKUP(B1729,Products!A:C,3,FALSE),"")</f>
        <v>Motorcycles</v>
      </c>
      <c r="S1729">
        <f>IFERROR(VLOOKUP(B1729,Products!A:G,7,FALSE),"")</f>
        <v>15</v>
      </c>
      <c r="T1729">
        <f>IFERROR(VLOOKUP(B1729,Products!A:I,9,FALSE),"")</f>
        <v>76.17</v>
      </c>
      <c r="U1729">
        <f t="shared" si="208"/>
        <v>4</v>
      </c>
      <c r="V1729" t="str">
        <f t="shared" si="209"/>
        <v>Yes</v>
      </c>
      <c r="W1729">
        <f t="shared" si="210"/>
        <v>2004</v>
      </c>
      <c r="X1729">
        <f t="shared" si="211"/>
        <v>8</v>
      </c>
      <c r="Y1729">
        <f>IFERROR(VLOOKUP(B1729,Products!A:I,8,FALSE),"")</f>
        <v>37.32</v>
      </c>
      <c r="Z1729">
        <f t="shared" si="212"/>
        <v>2406.3000000000002</v>
      </c>
      <c r="AA1729">
        <f t="shared" si="213"/>
        <v>65.326902465166143</v>
      </c>
      <c r="AB1729">
        <f t="shared" si="214"/>
        <v>0</v>
      </c>
      <c r="AC1729">
        <f t="shared" si="215"/>
        <v>950.82</v>
      </c>
    </row>
    <row r="1730" spans="1:29">
      <c r="A1730">
        <v>10285</v>
      </c>
      <c r="B1730" t="s">
        <v>213</v>
      </c>
      <c r="C1730">
        <v>38</v>
      </c>
      <c r="D1730">
        <v>64.41</v>
      </c>
      <c r="E1730">
        <v>3</v>
      </c>
      <c r="F1730" s="6">
        <f>IFERROR(VLOOKUP(A1730,Orders!A:B,2,FALSE),"")</f>
        <v>38226</v>
      </c>
      <c r="G1730" s="6">
        <f>IFERROR(VLOOKUP(A1730,Orders!A:C,3,FALSE),"")</f>
        <v>38234</v>
      </c>
      <c r="H1730" s="6">
        <f>IFERROR(VLOOKUP(A1730,Orders!A:D,4,FALSE),"")</f>
        <v>38230</v>
      </c>
      <c r="I1730" t="str">
        <f>IFERROR(VLOOKUP(A1730,Orders!A:E,5,FALSE),"")</f>
        <v>Shipped</v>
      </c>
      <c r="J1730">
        <f>IFERROR(VLOOKUP(A1730,Orders!A:G,7,FALSE),"")</f>
        <v>286</v>
      </c>
      <c r="K1730">
        <f>IFERROR(VLOOKUP(J1730,Customers!A:L,12,FALSE),"")</f>
        <v>1216</v>
      </c>
      <c r="L1730">
        <f>IFERROR(VLOOKUP(J1730,Customers!A:M,13,FALSE),"")</f>
        <v>123700</v>
      </c>
      <c r="M1730" t="str">
        <f>IFERROR(VLOOKUP(J1730,Customers!A:H,8,FALSE),"")</f>
        <v>Cambridge</v>
      </c>
      <c r="N1730">
        <f>IFERROR(VLOOKUP(K1730,Employees!A:F,6,FALSE),"")</f>
        <v>2</v>
      </c>
      <c r="O1730" t="str">
        <f>IFERROR(VLOOKUP(N1730,Offices!A:B,2,FALSE),"")</f>
        <v>Boston</v>
      </c>
      <c r="P1730" s="6">
        <f>IFERROR(VLOOKUP(J1730,Payments!A:C,3,FALSE),"")</f>
        <v>38288</v>
      </c>
      <c r="Q1730">
        <f>IFERROR(VLOOKUP(J1730,Payments!A:D,4,FALSE),"")</f>
        <v>47411.33</v>
      </c>
      <c r="R1730" t="str">
        <f>IFERROR(VLOOKUP(B1730,Products!A:C,3,FALSE),"")</f>
        <v>Motorcycles</v>
      </c>
      <c r="S1730">
        <f>IFERROR(VLOOKUP(B1730,Products!A:G,7,FALSE),"")</f>
        <v>6840</v>
      </c>
      <c r="T1730">
        <f>IFERROR(VLOOKUP(B1730,Products!A:I,9,FALSE),"")</f>
        <v>69.260000000000005</v>
      </c>
      <c r="U1730">
        <f t="shared" ref="U1730:U1793" si="216">G1730-H1730</f>
        <v>4</v>
      </c>
      <c r="V1730" t="str">
        <f t="shared" ref="V1730:V1793" si="217">IF(OR(I1730="Shipped",I1730="Resolved"),IF(U1730&lt;=6,"Yes","No"),"")</f>
        <v>Yes</v>
      </c>
      <c r="W1730">
        <f t="shared" ref="W1730:W1793" si="218">YEAR(F1730)</f>
        <v>2004</v>
      </c>
      <c r="X1730">
        <f t="shared" ref="X1730:X1793" si="219">MONTH(F1730)</f>
        <v>8</v>
      </c>
      <c r="Y1730">
        <f>IFERROR(VLOOKUP(B1730,Products!A:I,8,FALSE),"")</f>
        <v>47.1</v>
      </c>
      <c r="Z1730">
        <f t="shared" ref="Z1730:Z1793" si="220">C1730*D1730</f>
        <v>2447.58</v>
      </c>
      <c r="AA1730">
        <f t="shared" ref="AA1730:AA1793" si="221">((D1730-Y1730)/Y1730)*100</f>
        <v>36.751592356687887</v>
      </c>
      <c r="AB1730">
        <f t="shared" ref="AB1730:AB1793" si="222">IF(AA1730&gt;=67, 1,0)</f>
        <v>0</v>
      </c>
      <c r="AC1730">
        <f t="shared" ref="AC1730:AC1793" si="223">C1730*(D1730-Y1730)</f>
        <v>657.77999999999986</v>
      </c>
    </row>
    <row r="1731" spans="1:29">
      <c r="A1731">
        <v>10285</v>
      </c>
      <c r="B1731" t="s">
        <v>203</v>
      </c>
      <c r="C1731">
        <v>37</v>
      </c>
      <c r="D1731">
        <v>82.91</v>
      </c>
      <c r="E1731">
        <v>12</v>
      </c>
      <c r="F1731" s="6">
        <f>IFERROR(VLOOKUP(A1731,Orders!A:B,2,FALSE),"")</f>
        <v>38226</v>
      </c>
      <c r="G1731" s="6">
        <f>IFERROR(VLOOKUP(A1731,Orders!A:C,3,FALSE),"")</f>
        <v>38234</v>
      </c>
      <c r="H1731" s="6">
        <f>IFERROR(VLOOKUP(A1731,Orders!A:D,4,FALSE),"")</f>
        <v>38230</v>
      </c>
      <c r="I1731" t="str">
        <f>IFERROR(VLOOKUP(A1731,Orders!A:E,5,FALSE),"")</f>
        <v>Shipped</v>
      </c>
      <c r="J1731">
        <f>IFERROR(VLOOKUP(A1731,Orders!A:G,7,FALSE),"")</f>
        <v>286</v>
      </c>
      <c r="K1731">
        <f>IFERROR(VLOOKUP(J1731,Customers!A:L,12,FALSE),"")</f>
        <v>1216</v>
      </c>
      <c r="L1731">
        <f>IFERROR(VLOOKUP(J1731,Customers!A:M,13,FALSE),"")</f>
        <v>123700</v>
      </c>
      <c r="M1731" t="str">
        <f>IFERROR(VLOOKUP(J1731,Customers!A:H,8,FALSE),"")</f>
        <v>Cambridge</v>
      </c>
      <c r="N1731">
        <f>IFERROR(VLOOKUP(K1731,Employees!A:F,6,FALSE),"")</f>
        <v>2</v>
      </c>
      <c r="O1731" t="str">
        <f>IFERROR(VLOOKUP(N1731,Offices!A:B,2,FALSE),"")</f>
        <v>Boston</v>
      </c>
      <c r="P1731" s="6">
        <f>IFERROR(VLOOKUP(J1731,Payments!A:C,3,FALSE),"")</f>
        <v>38288</v>
      </c>
      <c r="Q1731">
        <f>IFERROR(VLOOKUP(J1731,Payments!A:D,4,FALSE),"")</f>
        <v>47411.33</v>
      </c>
      <c r="R1731" t="str">
        <f>IFERROR(VLOOKUP(B1731,Products!A:C,3,FALSE),"")</f>
        <v>Motorcycles</v>
      </c>
      <c r="S1731">
        <f>IFERROR(VLOOKUP(B1731,Products!A:G,7,FALSE),"")</f>
        <v>178</v>
      </c>
      <c r="T1731">
        <f>IFERROR(VLOOKUP(B1731,Products!A:I,9,FALSE),"")</f>
        <v>99.89</v>
      </c>
      <c r="U1731">
        <f t="shared" si="216"/>
        <v>4</v>
      </c>
      <c r="V1731" t="str">
        <f t="shared" si="217"/>
        <v>Yes</v>
      </c>
      <c r="W1731">
        <f t="shared" si="218"/>
        <v>2004</v>
      </c>
      <c r="X1731">
        <f t="shared" si="219"/>
        <v>8</v>
      </c>
      <c r="Y1731">
        <f>IFERROR(VLOOKUP(B1731,Products!A:I,8,FALSE),"")</f>
        <v>66.92</v>
      </c>
      <c r="Z1731">
        <f t="shared" si="220"/>
        <v>3067.67</v>
      </c>
      <c r="AA1731">
        <f t="shared" si="221"/>
        <v>23.894202032277338</v>
      </c>
      <c r="AB1731">
        <f t="shared" si="222"/>
        <v>0</v>
      </c>
      <c r="AC1731">
        <f t="shared" si="223"/>
        <v>591.62999999999977</v>
      </c>
    </row>
    <row r="1732" spans="1:29">
      <c r="A1732">
        <v>10285</v>
      </c>
      <c r="B1732" t="s">
        <v>217</v>
      </c>
      <c r="C1732">
        <v>37</v>
      </c>
      <c r="D1732">
        <v>36.61</v>
      </c>
      <c r="E1732">
        <v>1</v>
      </c>
      <c r="F1732" s="6">
        <f>IFERROR(VLOOKUP(A1732,Orders!A:B,2,FALSE),"")</f>
        <v>38226</v>
      </c>
      <c r="G1732" s="6">
        <f>IFERROR(VLOOKUP(A1732,Orders!A:C,3,FALSE),"")</f>
        <v>38234</v>
      </c>
      <c r="H1732" s="6">
        <f>IFERROR(VLOOKUP(A1732,Orders!A:D,4,FALSE),"")</f>
        <v>38230</v>
      </c>
      <c r="I1732" t="str">
        <f>IFERROR(VLOOKUP(A1732,Orders!A:E,5,FALSE),"")</f>
        <v>Shipped</v>
      </c>
      <c r="J1732">
        <f>IFERROR(VLOOKUP(A1732,Orders!A:G,7,FALSE),"")</f>
        <v>286</v>
      </c>
      <c r="K1732">
        <f>IFERROR(VLOOKUP(J1732,Customers!A:L,12,FALSE),"")</f>
        <v>1216</v>
      </c>
      <c r="L1732">
        <f>IFERROR(VLOOKUP(J1732,Customers!A:M,13,FALSE),"")</f>
        <v>123700</v>
      </c>
      <c r="M1732" t="str">
        <f>IFERROR(VLOOKUP(J1732,Customers!A:H,8,FALSE),"")</f>
        <v>Cambridge</v>
      </c>
      <c r="N1732">
        <f>IFERROR(VLOOKUP(K1732,Employees!A:F,6,FALSE),"")</f>
        <v>2</v>
      </c>
      <c r="O1732" t="str">
        <f>IFERROR(VLOOKUP(N1732,Offices!A:B,2,FALSE),"")</f>
        <v>Boston</v>
      </c>
      <c r="P1732" s="6">
        <f>IFERROR(VLOOKUP(J1732,Payments!A:C,3,FALSE),"")</f>
        <v>38288</v>
      </c>
      <c r="Q1732">
        <f>IFERROR(VLOOKUP(J1732,Payments!A:D,4,FALSE),"")</f>
        <v>47411.33</v>
      </c>
      <c r="R1732" t="str">
        <f>IFERROR(VLOOKUP(B1732,Products!A:C,3,FALSE),"")</f>
        <v>Motorcycles</v>
      </c>
      <c r="S1732">
        <f>IFERROR(VLOOKUP(B1732,Products!A:G,7,FALSE),"")</f>
        <v>9241</v>
      </c>
      <c r="T1732">
        <f>IFERROR(VLOOKUP(B1732,Products!A:I,9,FALSE),"")</f>
        <v>40.229999999999997</v>
      </c>
      <c r="U1732">
        <f t="shared" si="216"/>
        <v>4</v>
      </c>
      <c r="V1732" t="str">
        <f t="shared" si="217"/>
        <v>Yes</v>
      </c>
      <c r="W1732">
        <f t="shared" si="218"/>
        <v>2004</v>
      </c>
      <c r="X1732">
        <f t="shared" si="219"/>
        <v>8</v>
      </c>
      <c r="Y1732">
        <f>IFERROR(VLOOKUP(B1732,Products!A:I,8,FALSE),"")</f>
        <v>24.14</v>
      </c>
      <c r="Z1732">
        <f t="shared" si="220"/>
        <v>1354.57</v>
      </c>
      <c r="AA1732">
        <f t="shared" si="221"/>
        <v>51.657000828500408</v>
      </c>
      <c r="AB1732">
        <f t="shared" si="222"/>
        <v>0</v>
      </c>
      <c r="AC1732">
        <f t="shared" si="223"/>
        <v>461.39</v>
      </c>
    </row>
    <row r="1733" spans="1:29">
      <c r="A1733">
        <v>10285</v>
      </c>
      <c r="B1733" t="s">
        <v>218</v>
      </c>
      <c r="C1733">
        <v>26</v>
      </c>
      <c r="D1733">
        <v>100.01</v>
      </c>
      <c r="E1733">
        <v>4</v>
      </c>
      <c r="F1733" s="6">
        <f>IFERROR(VLOOKUP(A1733,Orders!A:B,2,FALSE),"")</f>
        <v>38226</v>
      </c>
      <c r="G1733" s="6">
        <f>IFERROR(VLOOKUP(A1733,Orders!A:C,3,FALSE),"")</f>
        <v>38234</v>
      </c>
      <c r="H1733" s="6">
        <f>IFERROR(VLOOKUP(A1733,Orders!A:D,4,FALSE),"")</f>
        <v>38230</v>
      </c>
      <c r="I1733" t="str">
        <f>IFERROR(VLOOKUP(A1733,Orders!A:E,5,FALSE),"")</f>
        <v>Shipped</v>
      </c>
      <c r="J1733">
        <f>IFERROR(VLOOKUP(A1733,Orders!A:G,7,FALSE),"")</f>
        <v>286</v>
      </c>
      <c r="K1733">
        <f>IFERROR(VLOOKUP(J1733,Customers!A:L,12,FALSE),"")</f>
        <v>1216</v>
      </c>
      <c r="L1733">
        <f>IFERROR(VLOOKUP(J1733,Customers!A:M,13,FALSE),"")</f>
        <v>123700</v>
      </c>
      <c r="M1733" t="str">
        <f>IFERROR(VLOOKUP(J1733,Customers!A:H,8,FALSE),"")</f>
        <v>Cambridge</v>
      </c>
      <c r="N1733">
        <f>IFERROR(VLOOKUP(K1733,Employees!A:F,6,FALSE),"")</f>
        <v>2</v>
      </c>
      <c r="O1733" t="str">
        <f>IFERROR(VLOOKUP(N1733,Offices!A:B,2,FALSE),"")</f>
        <v>Boston</v>
      </c>
      <c r="P1733" s="6">
        <f>IFERROR(VLOOKUP(J1733,Payments!A:C,3,FALSE),"")</f>
        <v>38288</v>
      </c>
      <c r="Q1733">
        <f>IFERROR(VLOOKUP(J1733,Payments!A:D,4,FALSE),"")</f>
        <v>47411.33</v>
      </c>
      <c r="R1733" t="str">
        <f>IFERROR(VLOOKUP(B1733,Products!A:C,3,FALSE),"")</f>
        <v>Motorcycles</v>
      </c>
      <c r="S1733">
        <f>IFERROR(VLOOKUP(B1733,Products!A:G,7,FALSE),"")</f>
        <v>3341</v>
      </c>
      <c r="T1733">
        <f>IFERROR(VLOOKUP(B1733,Products!A:I,9,FALSE),"")</f>
        <v>102.05</v>
      </c>
      <c r="U1733">
        <f t="shared" si="216"/>
        <v>4</v>
      </c>
      <c r="V1733" t="str">
        <f t="shared" si="217"/>
        <v>Yes</v>
      </c>
      <c r="W1733">
        <f t="shared" si="218"/>
        <v>2004</v>
      </c>
      <c r="X1733">
        <f t="shared" si="219"/>
        <v>8</v>
      </c>
      <c r="Y1733">
        <f>IFERROR(VLOOKUP(B1733,Products!A:I,8,FALSE),"")</f>
        <v>56.13</v>
      </c>
      <c r="Z1733">
        <f t="shared" si="220"/>
        <v>2600.2600000000002</v>
      </c>
      <c r="AA1733">
        <f t="shared" si="221"/>
        <v>78.175663637983249</v>
      </c>
      <c r="AB1733">
        <f t="shared" si="222"/>
        <v>1</v>
      </c>
      <c r="AC1733">
        <f t="shared" si="223"/>
        <v>1140.8800000000001</v>
      </c>
    </row>
    <row r="1734" spans="1:29">
      <c r="A1734">
        <v>10285</v>
      </c>
      <c r="B1734" t="s">
        <v>219</v>
      </c>
      <c r="C1734">
        <v>39</v>
      </c>
      <c r="D1734">
        <v>76.48</v>
      </c>
      <c r="E1734">
        <v>2</v>
      </c>
      <c r="F1734" s="6">
        <f>IFERROR(VLOOKUP(A1734,Orders!A:B,2,FALSE),"")</f>
        <v>38226</v>
      </c>
      <c r="G1734" s="6">
        <f>IFERROR(VLOOKUP(A1734,Orders!A:C,3,FALSE),"")</f>
        <v>38234</v>
      </c>
      <c r="H1734" s="6">
        <f>IFERROR(VLOOKUP(A1734,Orders!A:D,4,FALSE),"")</f>
        <v>38230</v>
      </c>
      <c r="I1734" t="str">
        <f>IFERROR(VLOOKUP(A1734,Orders!A:E,5,FALSE),"")</f>
        <v>Shipped</v>
      </c>
      <c r="J1734">
        <f>IFERROR(VLOOKUP(A1734,Orders!A:G,7,FALSE),"")</f>
        <v>286</v>
      </c>
      <c r="K1734">
        <f>IFERROR(VLOOKUP(J1734,Customers!A:L,12,FALSE),"")</f>
        <v>1216</v>
      </c>
      <c r="L1734">
        <f>IFERROR(VLOOKUP(J1734,Customers!A:M,13,FALSE),"")</f>
        <v>123700</v>
      </c>
      <c r="M1734" t="str">
        <f>IFERROR(VLOOKUP(J1734,Customers!A:H,8,FALSE),"")</f>
        <v>Cambridge</v>
      </c>
      <c r="N1734">
        <f>IFERROR(VLOOKUP(K1734,Employees!A:F,6,FALSE),"")</f>
        <v>2</v>
      </c>
      <c r="O1734" t="str">
        <f>IFERROR(VLOOKUP(N1734,Offices!A:B,2,FALSE),"")</f>
        <v>Boston</v>
      </c>
      <c r="P1734" s="6">
        <f>IFERROR(VLOOKUP(J1734,Payments!A:C,3,FALSE),"")</f>
        <v>38288</v>
      </c>
      <c r="Q1734">
        <f>IFERROR(VLOOKUP(J1734,Payments!A:D,4,FALSE),"")</f>
        <v>47411.33</v>
      </c>
      <c r="R1734" t="str">
        <f>IFERROR(VLOOKUP(B1734,Products!A:C,3,FALSE),"")</f>
        <v>Motorcycles</v>
      </c>
      <c r="S1734">
        <f>IFERROR(VLOOKUP(B1734,Products!A:G,7,FALSE),"")</f>
        <v>600</v>
      </c>
      <c r="T1734">
        <f>IFERROR(VLOOKUP(B1734,Products!A:I,9,FALSE),"")</f>
        <v>81.36</v>
      </c>
      <c r="U1734">
        <f t="shared" si="216"/>
        <v>4</v>
      </c>
      <c r="V1734" t="str">
        <f t="shared" si="217"/>
        <v>Yes</v>
      </c>
      <c r="W1734">
        <f t="shared" si="218"/>
        <v>2004</v>
      </c>
      <c r="X1734">
        <f t="shared" si="219"/>
        <v>8</v>
      </c>
      <c r="Y1734">
        <f>IFERROR(VLOOKUP(B1734,Products!A:I,8,FALSE),"")</f>
        <v>34.17</v>
      </c>
      <c r="Z1734">
        <f t="shared" si="220"/>
        <v>2982.7200000000003</v>
      </c>
      <c r="AA1734">
        <f t="shared" si="221"/>
        <v>123.8220661398888</v>
      </c>
      <c r="AB1734">
        <f t="shared" si="222"/>
        <v>1</v>
      </c>
      <c r="AC1734">
        <f t="shared" si="223"/>
        <v>1650.0900000000001</v>
      </c>
    </row>
    <row r="1735" spans="1:29">
      <c r="A1735">
        <v>10285</v>
      </c>
      <c r="B1735" t="s">
        <v>192</v>
      </c>
      <c r="C1735">
        <v>45</v>
      </c>
      <c r="D1735">
        <v>102.04</v>
      </c>
      <c r="E1735">
        <v>13</v>
      </c>
      <c r="F1735" s="6">
        <f>IFERROR(VLOOKUP(A1735,Orders!A:B,2,FALSE),"")</f>
        <v>38226</v>
      </c>
      <c r="G1735" s="6">
        <f>IFERROR(VLOOKUP(A1735,Orders!A:C,3,FALSE),"")</f>
        <v>38234</v>
      </c>
      <c r="H1735" s="6">
        <f>IFERROR(VLOOKUP(A1735,Orders!A:D,4,FALSE),"")</f>
        <v>38230</v>
      </c>
      <c r="I1735" t="str">
        <f>IFERROR(VLOOKUP(A1735,Orders!A:E,5,FALSE),"")</f>
        <v>Shipped</v>
      </c>
      <c r="J1735">
        <f>IFERROR(VLOOKUP(A1735,Orders!A:G,7,FALSE),"")</f>
        <v>286</v>
      </c>
      <c r="K1735">
        <f>IFERROR(VLOOKUP(J1735,Customers!A:L,12,FALSE),"")</f>
        <v>1216</v>
      </c>
      <c r="L1735">
        <f>IFERROR(VLOOKUP(J1735,Customers!A:M,13,FALSE),"")</f>
        <v>123700</v>
      </c>
      <c r="M1735" t="str">
        <f>IFERROR(VLOOKUP(J1735,Customers!A:H,8,FALSE),"")</f>
        <v>Cambridge</v>
      </c>
      <c r="N1735">
        <f>IFERROR(VLOOKUP(K1735,Employees!A:F,6,FALSE),"")</f>
        <v>2</v>
      </c>
      <c r="O1735" t="str">
        <f>IFERROR(VLOOKUP(N1735,Offices!A:B,2,FALSE),"")</f>
        <v>Boston</v>
      </c>
      <c r="P1735" s="6">
        <f>IFERROR(VLOOKUP(J1735,Payments!A:C,3,FALSE),"")</f>
        <v>38288</v>
      </c>
      <c r="Q1735">
        <f>IFERROR(VLOOKUP(J1735,Payments!A:D,4,FALSE),"")</f>
        <v>47411.33</v>
      </c>
      <c r="R1735" t="str">
        <f>IFERROR(VLOOKUP(B1735,Products!A:C,3,FALSE),"")</f>
        <v>Planes</v>
      </c>
      <c r="S1735">
        <f>IFERROR(VLOOKUP(B1735,Products!A:G,7,FALSE),"")</f>
        <v>7106</v>
      </c>
      <c r="T1735">
        <f>IFERROR(VLOOKUP(B1735,Products!A:I,9,FALSE),"")</f>
        <v>118.65</v>
      </c>
      <c r="U1735">
        <f t="shared" si="216"/>
        <v>4</v>
      </c>
      <c r="V1735" t="str">
        <f t="shared" si="217"/>
        <v>Yes</v>
      </c>
      <c r="W1735">
        <f t="shared" si="218"/>
        <v>2004</v>
      </c>
      <c r="X1735">
        <f t="shared" si="219"/>
        <v>8</v>
      </c>
      <c r="Y1735">
        <f>IFERROR(VLOOKUP(B1735,Products!A:I,8,FALSE),"")</f>
        <v>59.33</v>
      </c>
      <c r="Z1735">
        <f t="shared" si="220"/>
        <v>4591.8</v>
      </c>
      <c r="AA1735">
        <f t="shared" si="221"/>
        <v>71.987190291589428</v>
      </c>
      <c r="AB1735">
        <f t="shared" si="222"/>
        <v>1</v>
      </c>
      <c r="AC1735">
        <f t="shared" si="223"/>
        <v>1921.9500000000003</v>
      </c>
    </row>
    <row r="1736" spans="1:29">
      <c r="A1736">
        <v>10286</v>
      </c>
      <c r="B1736" t="s">
        <v>211</v>
      </c>
      <c r="C1736">
        <v>38</v>
      </c>
      <c r="D1736">
        <v>51.6</v>
      </c>
      <c r="E1736">
        <v>1</v>
      </c>
      <c r="F1736" s="6">
        <f>IFERROR(VLOOKUP(A1736,Orders!A:B,2,FALSE),"")</f>
        <v>38227</v>
      </c>
      <c r="G1736" s="6">
        <f>IFERROR(VLOOKUP(A1736,Orders!A:C,3,FALSE),"")</f>
        <v>38236</v>
      </c>
      <c r="H1736" s="6">
        <f>IFERROR(VLOOKUP(A1736,Orders!A:D,4,FALSE),"")</f>
        <v>38231</v>
      </c>
      <c r="I1736" t="str">
        <f>IFERROR(VLOOKUP(A1736,Orders!A:E,5,FALSE),"")</f>
        <v>Shipped</v>
      </c>
      <c r="J1736">
        <f>IFERROR(VLOOKUP(A1736,Orders!A:G,7,FALSE),"")</f>
        <v>172</v>
      </c>
      <c r="K1736">
        <f>IFERROR(VLOOKUP(J1736,Customers!A:L,12,FALSE),"")</f>
        <v>1337</v>
      </c>
      <c r="L1736">
        <f>IFERROR(VLOOKUP(J1736,Customers!A:M,13,FALSE),"")</f>
        <v>84300</v>
      </c>
      <c r="M1736" t="str">
        <f>IFERROR(VLOOKUP(J1736,Customers!A:H,8,FALSE),"")</f>
        <v>Paris</v>
      </c>
      <c r="N1736">
        <f>IFERROR(VLOOKUP(K1736,Employees!A:F,6,FALSE),"")</f>
        <v>4</v>
      </c>
      <c r="O1736" t="str">
        <f>IFERROR(VLOOKUP(N1736,Offices!A:B,2,FALSE),"")</f>
        <v>Paris</v>
      </c>
      <c r="P1736" s="6">
        <f>IFERROR(VLOOKUP(J1736,Payments!A:C,3,FALSE),"")</f>
        <v>38239</v>
      </c>
      <c r="Q1736">
        <f>IFERROR(VLOOKUP(J1736,Payments!A:D,4,FALSE),"")</f>
        <v>1960.8</v>
      </c>
      <c r="R1736" t="str">
        <f>IFERROR(VLOOKUP(B1736,Products!A:C,3,FALSE),"")</f>
        <v>Motorcycles</v>
      </c>
      <c r="S1736">
        <f>IFERROR(VLOOKUP(B1736,Products!A:G,7,FALSE),"")</f>
        <v>7689</v>
      </c>
      <c r="T1736">
        <f>IFERROR(VLOOKUP(B1736,Products!A:I,9,FALSE),"")</f>
        <v>62.17</v>
      </c>
      <c r="U1736">
        <f t="shared" si="216"/>
        <v>5</v>
      </c>
      <c r="V1736" t="str">
        <f t="shared" si="217"/>
        <v>Yes</v>
      </c>
      <c r="W1736">
        <f t="shared" si="218"/>
        <v>2004</v>
      </c>
      <c r="X1736">
        <f t="shared" si="219"/>
        <v>8</v>
      </c>
      <c r="Y1736">
        <f>IFERROR(VLOOKUP(B1736,Products!A:I,8,FALSE),"")</f>
        <v>32.950000000000003</v>
      </c>
      <c r="Z1736">
        <f t="shared" si="220"/>
        <v>1960.8</v>
      </c>
      <c r="AA1736">
        <f t="shared" si="221"/>
        <v>56.600910470409701</v>
      </c>
      <c r="AB1736">
        <f t="shared" si="222"/>
        <v>0</v>
      </c>
      <c r="AC1736">
        <f t="shared" si="223"/>
        <v>708.69999999999993</v>
      </c>
    </row>
    <row r="1737" spans="1:29">
      <c r="A1737">
        <v>10287</v>
      </c>
      <c r="B1737" t="s">
        <v>204</v>
      </c>
      <c r="C1737">
        <v>21</v>
      </c>
      <c r="D1737">
        <v>190.68</v>
      </c>
      <c r="E1737">
        <v>12</v>
      </c>
      <c r="F1737" s="6">
        <f>IFERROR(VLOOKUP(A1737,Orders!A:B,2,FALSE),"")</f>
        <v>38229</v>
      </c>
      <c r="G1737" s="6">
        <f>IFERROR(VLOOKUP(A1737,Orders!A:C,3,FALSE),"")</f>
        <v>38236</v>
      </c>
      <c r="H1737" s="6">
        <f>IFERROR(VLOOKUP(A1737,Orders!A:D,4,FALSE),"")</f>
        <v>38231</v>
      </c>
      <c r="I1737" t="str">
        <f>IFERROR(VLOOKUP(A1737,Orders!A:E,5,FALSE),"")</f>
        <v>Shipped</v>
      </c>
      <c r="J1737">
        <f>IFERROR(VLOOKUP(A1737,Orders!A:G,7,FALSE),"")</f>
        <v>298</v>
      </c>
      <c r="K1737">
        <f>IFERROR(VLOOKUP(J1737,Customers!A:L,12,FALSE),"")</f>
        <v>1702</v>
      </c>
      <c r="L1737">
        <f>IFERROR(VLOOKUP(J1737,Customers!A:M,13,FALSE),"")</f>
        <v>141300</v>
      </c>
      <c r="M1737" t="str">
        <f>IFERROR(VLOOKUP(J1737,Customers!A:H,8,FALSE),"")</f>
        <v>GenÃ¨ve</v>
      </c>
      <c r="N1737">
        <f>IFERROR(VLOOKUP(K1737,Employees!A:F,6,FALSE),"")</f>
        <v>4</v>
      </c>
      <c r="O1737" t="str">
        <f>IFERROR(VLOOKUP(N1737,Offices!A:B,2,FALSE),"")</f>
        <v>Paris</v>
      </c>
      <c r="P1737" s="6">
        <f>IFERROR(VLOOKUP(J1737,Payments!A:C,3,FALSE),"")</f>
        <v>38059</v>
      </c>
      <c r="Q1737">
        <f>IFERROR(VLOOKUP(J1737,Payments!A:D,4,FALSE),"")</f>
        <v>47375.92</v>
      </c>
      <c r="R1737" t="str">
        <f>IFERROR(VLOOKUP(B1737,Products!A:C,3,FALSE),"")</f>
        <v>Classic Cars</v>
      </c>
      <c r="S1737">
        <f>IFERROR(VLOOKUP(B1737,Products!A:G,7,FALSE),"")</f>
        <v>68</v>
      </c>
      <c r="T1737">
        <f>IFERROR(VLOOKUP(B1737,Products!A:I,9,FALSE),"")</f>
        <v>194.57</v>
      </c>
      <c r="U1737">
        <f t="shared" si="216"/>
        <v>5</v>
      </c>
      <c r="V1737" t="str">
        <f t="shared" si="217"/>
        <v>Yes</v>
      </c>
      <c r="W1737">
        <f t="shared" si="218"/>
        <v>2004</v>
      </c>
      <c r="X1737">
        <f t="shared" si="219"/>
        <v>8</v>
      </c>
      <c r="Y1737">
        <f>IFERROR(VLOOKUP(B1737,Products!A:I,8,FALSE),"")</f>
        <v>95.34</v>
      </c>
      <c r="Z1737">
        <f t="shared" si="220"/>
        <v>4004.28</v>
      </c>
      <c r="AA1737">
        <f t="shared" si="221"/>
        <v>100</v>
      </c>
      <c r="AB1737">
        <f t="shared" si="222"/>
        <v>1</v>
      </c>
      <c r="AC1737">
        <f t="shared" si="223"/>
        <v>2002.14</v>
      </c>
    </row>
    <row r="1738" spans="1:29">
      <c r="A1738">
        <v>10287</v>
      </c>
      <c r="B1738" t="s">
        <v>205</v>
      </c>
      <c r="C1738">
        <v>45</v>
      </c>
      <c r="D1738">
        <v>117.44</v>
      </c>
      <c r="E1738">
        <v>10</v>
      </c>
      <c r="F1738" s="6">
        <f>IFERROR(VLOOKUP(A1738,Orders!A:B,2,FALSE),"")</f>
        <v>38229</v>
      </c>
      <c r="G1738" s="6">
        <f>IFERROR(VLOOKUP(A1738,Orders!A:C,3,FALSE),"")</f>
        <v>38236</v>
      </c>
      <c r="H1738" s="6">
        <f>IFERROR(VLOOKUP(A1738,Orders!A:D,4,FALSE),"")</f>
        <v>38231</v>
      </c>
      <c r="I1738" t="str">
        <f>IFERROR(VLOOKUP(A1738,Orders!A:E,5,FALSE),"")</f>
        <v>Shipped</v>
      </c>
      <c r="J1738">
        <f>IFERROR(VLOOKUP(A1738,Orders!A:G,7,FALSE),"")</f>
        <v>298</v>
      </c>
      <c r="K1738">
        <f>IFERROR(VLOOKUP(J1738,Customers!A:L,12,FALSE),"")</f>
        <v>1702</v>
      </c>
      <c r="L1738">
        <f>IFERROR(VLOOKUP(J1738,Customers!A:M,13,FALSE),"")</f>
        <v>141300</v>
      </c>
      <c r="M1738" t="str">
        <f>IFERROR(VLOOKUP(J1738,Customers!A:H,8,FALSE),"")</f>
        <v>GenÃ¨ve</v>
      </c>
      <c r="N1738">
        <f>IFERROR(VLOOKUP(K1738,Employees!A:F,6,FALSE),"")</f>
        <v>4</v>
      </c>
      <c r="O1738" t="str">
        <f>IFERROR(VLOOKUP(N1738,Offices!A:B,2,FALSE),"")</f>
        <v>Paris</v>
      </c>
      <c r="P1738" s="6">
        <f>IFERROR(VLOOKUP(J1738,Payments!A:C,3,FALSE),"")</f>
        <v>38059</v>
      </c>
      <c r="Q1738">
        <f>IFERROR(VLOOKUP(J1738,Payments!A:D,4,FALSE),"")</f>
        <v>47375.92</v>
      </c>
      <c r="R1738" t="str">
        <f>IFERROR(VLOOKUP(B1738,Products!A:C,3,FALSE),"")</f>
        <v>Classic Cars</v>
      </c>
      <c r="S1738">
        <f>IFERROR(VLOOKUP(B1738,Products!A:G,7,FALSE),"")</f>
        <v>9123</v>
      </c>
      <c r="T1738">
        <f>IFERROR(VLOOKUP(B1738,Products!A:I,9,FALSE),"")</f>
        <v>117.44</v>
      </c>
      <c r="U1738">
        <f t="shared" si="216"/>
        <v>5</v>
      </c>
      <c r="V1738" t="str">
        <f t="shared" si="217"/>
        <v>Yes</v>
      </c>
      <c r="W1738">
        <f t="shared" si="218"/>
        <v>2004</v>
      </c>
      <c r="X1738">
        <f t="shared" si="219"/>
        <v>8</v>
      </c>
      <c r="Y1738">
        <f>IFERROR(VLOOKUP(B1738,Products!A:I,8,FALSE),"")</f>
        <v>75.16</v>
      </c>
      <c r="Z1738">
        <f t="shared" si="220"/>
        <v>5284.8</v>
      </c>
      <c r="AA1738">
        <f t="shared" si="221"/>
        <v>56.253326237360298</v>
      </c>
      <c r="AB1738">
        <f t="shared" si="222"/>
        <v>0</v>
      </c>
      <c r="AC1738">
        <f t="shared" si="223"/>
        <v>1902.6000000000001</v>
      </c>
    </row>
    <row r="1739" spans="1:29">
      <c r="A1739">
        <v>10287</v>
      </c>
      <c r="B1739" t="s">
        <v>206</v>
      </c>
      <c r="C1739">
        <v>41</v>
      </c>
      <c r="D1739">
        <v>74.209999999999994</v>
      </c>
      <c r="E1739">
        <v>13</v>
      </c>
      <c r="F1739" s="6">
        <f>IFERROR(VLOOKUP(A1739,Orders!A:B,2,FALSE),"")</f>
        <v>38229</v>
      </c>
      <c r="G1739" s="6">
        <f>IFERROR(VLOOKUP(A1739,Orders!A:C,3,FALSE),"")</f>
        <v>38236</v>
      </c>
      <c r="H1739" s="6">
        <f>IFERROR(VLOOKUP(A1739,Orders!A:D,4,FALSE),"")</f>
        <v>38231</v>
      </c>
      <c r="I1739" t="str">
        <f>IFERROR(VLOOKUP(A1739,Orders!A:E,5,FALSE),"")</f>
        <v>Shipped</v>
      </c>
      <c r="J1739">
        <f>IFERROR(VLOOKUP(A1739,Orders!A:G,7,FALSE),"")</f>
        <v>298</v>
      </c>
      <c r="K1739">
        <f>IFERROR(VLOOKUP(J1739,Customers!A:L,12,FALSE),"")</f>
        <v>1702</v>
      </c>
      <c r="L1739">
        <f>IFERROR(VLOOKUP(J1739,Customers!A:M,13,FALSE),"")</f>
        <v>141300</v>
      </c>
      <c r="M1739" t="str">
        <f>IFERROR(VLOOKUP(J1739,Customers!A:H,8,FALSE),"")</f>
        <v>GenÃ¨ve</v>
      </c>
      <c r="N1739">
        <f>IFERROR(VLOOKUP(K1739,Employees!A:F,6,FALSE),"")</f>
        <v>4</v>
      </c>
      <c r="O1739" t="str">
        <f>IFERROR(VLOOKUP(N1739,Offices!A:B,2,FALSE),"")</f>
        <v>Paris</v>
      </c>
      <c r="P1739" s="6">
        <f>IFERROR(VLOOKUP(J1739,Payments!A:C,3,FALSE),"")</f>
        <v>38059</v>
      </c>
      <c r="Q1739">
        <f>IFERROR(VLOOKUP(J1739,Payments!A:D,4,FALSE),"")</f>
        <v>47375.92</v>
      </c>
      <c r="R1739" t="str">
        <f>IFERROR(VLOOKUP(B1739,Products!A:C,3,FALSE),"")</f>
        <v>Classic Cars</v>
      </c>
      <c r="S1739">
        <f>IFERROR(VLOOKUP(B1739,Products!A:G,7,FALSE),"")</f>
        <v>5663</v>
      </c>
      <c r="T1739">
        <f>IFERROR(VLOOKUP(B1739,Products!A:I,9,FALSE),"")</f>
        <v>79.8</v>
      </c>
      <c r="U1739">
        <f t="shared" si="216"/>
        <v>5</v>
      </c>
      <c r="V1739" t="str">
        <f t="shared" si="217"/>
        <v>Yes</v>
      </c>
      <c r="W1739">
        <f t="shared" si="218"/>
        <v>2004</v>
      </c>
      <c r="X1739">
        <f t="shared" si="219"/>
        <v>8</v>
      </c>
      <c r="Y1739">
        <f>IFERROR(VLOOKUP(B1739,Products!A:I,8,FALSE),"")</f>
        <v>31.92</v>
      </c>
      <c r="Z1739">
        <f t="shared" si="220"/>
        <v>3042.6099999999997</v>
      </c>
      <c r="AA1739">
        <f t="shared" si="221"/>
        <v>132.48746867167918</v>
      </c>
      <c r="AB1739">
        <f t="shared" si="222"/>
        <v>1</v>
      </c>
      <c r="AC1739">
        <f t="shared" si="223"/>
        <v>1733.8899999999996</v>
      </c>
    </row>
    <row r="1740" spans="1:29">
      <c r="A1740">
        <v>10287</v>
      </c>
      <c r="B1740" t="s">
        <v>207</v>
      </c>
      <c r="C1740">
        <v>23</v>
      </c>
      <c r="D1740">
        <v>107.1</v>
      </c>
      <c r="E1740">
        <v>9</v>
      </c>
      <c r="F1740" s="6">
        <f>IFERROR(VLOOKUP(A1740,Orders!A:B,2,FALSE),"")</f>
        <v>38229</v>
      </c>
      <c r="G1740" s="6">
        <f>IFERROR(VLOOKUP(A1740,Orders!A:C,3,FALSE),"")</f>
        <v>38236</v>
      </c>
      <c r="H1740" s="6">
        <f>IFERROR(VLOOKUP(A1740,Orders!A:D,4,FALSE),"")</f>
        <v>38231</v>
      </c>
      <c r="I1740" t="str">
        <f>IFERROR(VLOOKUP(A1740,Orders!A:E,5,FALSE),"")</f>
        <v>Shipped</v>
      </c>
      <c r="J1740">
        <f>IFERROR(VLOOKUP(A1740,Orders!A:G,7,FALSE),"")</f>
        <v>298</v>
      </c>
      <c r="K1740">
        <f>IFERROR(VLOOKUP(J1740,Customers!A:L,12,FALSE),"")</f>
        <v>1702</v>
      </c>
      <c r="L1740">
        <f>IFERROR(VLOOKUP(J1740,Customers!A:M,13,FALSE),"")</f>
        <v>141300</v>
      </c>
      <c r="M1740" t="str">
        <f>IFERROR(VLOOKUP(J1740,Customers!A:H,8,FALSE),"")</f>
        <v>GenÃ¨ve</v>
      </c>
      <c r="N1740">
        <f>IFERROR(VLOOKUP(K1740,Employees!A:F,6,FALSE),"")</f>
        <v>4</v>
      </c>
      <c r="O1740" t="str">
        <f>IFERROR(VLOOKUP(N1740,Offices!A:B,2,FALSE),"")</f>
        <v>Paris</v>
      </c>
      <c r="P1740" s="6">
        <f>IFERROR(VLOOKUP(J1740,Payments!A:C,3,FALSE),"")</f>
        <v>38059</v>
      </c>
      <c r="Q1740">
        <f>IFERROR(VLOOKUP(J1740,Payments!A:D,4,FALSE),"")</f>
        <v>47375.92</v>
      </c>
      <c r="R1740" t="str">
        <f>IFERROR(VLOOKUP(B1740,Products!A:C,3,FALSE),"")</f>
        <v>Classic Cars</v>
      </c>
      <c r="S1740">
        <f>IFERROR(VLOOKUP(B1740,Products!A:G,7,FALSE),"")</f>
        <v>7323</v>
      </c>
      <c r="T1740">
        <f>IFERROR(VLOOKUP(B1740,Products!A:I,9,FALSE),"")</f>
        <v>115.16</v>
      </c>
      <c r="U1740">
        <f t="shared" si="216"/>
        <v>5</v>
      </c>
      <c r="V1740" t="str">
        <f t="shared" si="217"/>
        <v>Yes</v>
      </c>
      <c r="W1740">
        <f t="shared" si="218"/>
        <v>2004</v>
      </c>
      <c r="X1740">
        <f t="shared" si="219"/>
        <v>8</v>
      </c>
      <c r="Y1740">
        <f>IFERROR(VLOOKUP(B1740,Products!A:I,8,FALSE),"")</f>
        <v>58.73</v>
      </c>
      <c r="Z1740">
        <f t="shared" si="220"/>
        <v>2463.2999999999997</v>
      </c>
      <c r="AA1740">
        <f t="shared" si="221"/>
        <v>82.359952324195476</v>
      </c>
      <c r="AB1740">
        <f t="shared" si="222"/>
        <v>1</v>
      </c>
      <c r="AC1740">
        <f t="shared" si="223"/>
        <v>1112.51</v>
      </c>
    </row>
    <row r="1741" spans="1:29">
      <c r="A1741">
        <v>10287</v>
      </c>
      <c r="B1741" t="s">
        <v>220</v>
      </c>
      <c r="C1741">
        <v>41</v>
      </c>
      <c r="D1741">
        <v>113.23</v>
      </c>
      <c r="E1741">
        <v>4</v>
      </c>
      <c r="F1741" s="6">
        <f>IFERROR(VLOOKUP(A1741,Orders!A:B,2,FALSE),"")</f>
        <v>38229</v>
      </c>
      <c r="G1741" s="6">
        <f>IFERROR(VLOOKUP(A1741,Orders!A:C,3,FALSE),"")</f>
        <v>38236</v>
      </c>
      <c r="H1741" s="6">
        <f>IFERROR(VLOOKUP(A1741,Orders!A:D,4,FALSE),"")</f>
        <v>38231</v>
      </c>
      <c r="I1741" t="str">
        <f>IFERROR(VLOOKUP(A1741,Orders!A:E,5,FALSE),"")</f>
        <v>Shipped</v>
      </c>
      <c r="J1741">
        <f>IFERROR(VLOOKUP(A1741,Orders!A:G,7,FALSE),"")</f>
        <v>298</v>
      </c>
      <c r="K1741">
        <f>IFERROR(VLOOKUP(J1741,Customers!A:L,12,FALSE),"")</f>
        <v>1702</v>
      </c>
      <c r="L1741">
        <f>IFERROR(VLOOKUP(J1741,Customers!A:M,13,FALSE),"")</f>
        <v>141300</v>
      </c>
      <c r="M1741" t="str">
        <f>IFERROR(VLOOKUP(J1741,Customers!A:H,8,FALSE),"")</f>
        <v>GenÃ¨ve</v>
      </c>
      <c r="N1741">
        <f>IFERROR(VLOOKUP(K1741,Employees!A:F,6,FALSE),"")</f>
        <v>4</v>
      </c>
      <c r="O1741" t="str">
        <f>IFERROR(VLOOKUP(N1741,Offices!A:B,2,FALSE),"")</f>
        <v>Paris</v>
      </c>
      <c r="P1741" s="6">
        <f>IFERROR(VLOOKUP(J1741,Payments!A:C,3,FALSE),"")</f>
        <v>38059</v>
      </c>
      <c r="Q1741">
        <f>IFERROR(VLOOKUP(J1741,Payments!A:D,4,FALSE),"")</f>
        <v>47375.92</v>
      </c>
      <c r="R1741" t="str">
        <f>IFERROR(VLOOKUP(B1741,Products!A:C,3,FALSE),"")</f>
        <v>Classic Cars</v>
      </c>
      <c r="S1741">
        <f>IFERROR(VLOOKUP(B1741,Products!A:G,7,FALSE),"")</f>
        <v>3975</v>
      </c>
      <c r="T1741">
        <f>IFERROR(VLOOKUP(B1741,Products!A:I,9,FALSE),"")</f>
        <v>141.54</v>
      </c>
      <c r="U1741">
        <f t="shared" si="216"/>
        <v>5</v>
      </c>
      <c r="V1741" t="str">
        <f t="shared" si="217"/>
        <v>Yes</v>
      </c>
      <c r="W1741">
        <f t="shared" si="218"/>
        <v>2004</v>
      </c>
      <c r="X1741">
        <f t="shared" si="219"/>
        <v>8</v>
      </c>
      <c r="Y1741">
        <f>IFERROR(VLOOKUP(B1741,Products!A:I,8,FALSE),"")</f>
        <v>83.51</v>
      </c>
      <c r="Z1741">
        <f t="shared" si="220"/>
        <v>4642.43</v>
      </c>
      <c r="AA1741">
        <f t="shared" si="221"/>
        <v>35.588552269189314</v>
      </c>
      <c r="AB1741">
        <f t="shared" si="222"/>
        <v>0</v>
      </c>
      <c r="AC1741">
        <f t="shared" si="223"/>
        <v>1218.52</v>
      </c>
    </row>
    <row r="1742" spans="1:29">
      <c r="A1742">
        <v>10287</v>
      </c>
      <c r="B1742" t="s">
        <v>208</v>
      </c>
      <c r="C1742">
        <v>44</v>
      </c>
      <c r="D1742">
        <v>61.6</v>
      </c>
      <c r="E1742">
        <v>8</v>
      </c>
      <c r="F1742" s="6">
        <f>IFERROR(VLOOKUP(A1742,Orders!A:B,2,FALSE),"")</f>
        <v>38229</v>
      </c>
      <c r="G1742" s="6">
        <f>IFERROR(VLOOKUP(A1742,Orders!A:C,3,FALSE),"")</f>
        <v>38236</v>
      </c>
      <c r="H1742" s="6">
        <f>IFERROR(VLOOKUP(A1742,Orders!A:D,4,FALSE),"")</f>
        <v>38231</v>
      </c>
      <c r="I1742" t="str">
        <f>IFERROR(VLOOKUP(A1742,Orders!A:E,5,FALSE),"")</f>
        <v>Shipped</v>
      </c>
      <c r="J1742">
        <f>IFERROR(VLOOKUP(A1742,Orders!A:G,7,FALSE),"")</f>
        <v>298</v>
      </c>
      <c r="K1742">
        <f>IFERROR(VLOOKUP(J1742,Customers!A:L,12,FALSE),"")</f>
        <v>1702</v>
      </c>
      <c r="L1742">
        <f>IFERROR(VLOOKUP(J1742,Customers!A:M,13,FALSE),"")</f>
        <v>141300</v>
      </c>
      <c r="M1742" t="str">
        <f>IFERROR(VLOOKUP(J1742,Customers!A:H,8,FALSE),"")</f>
        <v>GenÃ¨ve</v>
      </c>
      <c r="N1742">
        <f>IFERROR(VLOOKUP(K1742,Employees!A:F,6,FALSE),"")</f>
        <v>4</v>
      </c>
      <c r="O1742" t="str">
        <f>IFERROR(VLOOKUP(N1742,Offices!A:B,2,FALSE),"")</f>
        <v>Paris</v>
      </c>
      <c r="P1742" s="6">
        <f>IFERROR(VLOOKUP(J1742,Payments!A:C,3,FALSE),"")</f>
        <v>38059</v>
      </c>
      <c r="Q1742">
        <f>IFERROR(VLOOKUP(J1742,Payments!A:D,4,FALSE),"")</f>
        <v>47375.92</v>
      </c>
      <c r="R1742" t="str">
        <f>IFERROR(VLOOKUP(B1742,Products!A:C,3,FALSE),"")</f>
        <v>Classic Cars</v>
      </c>
      <c r="S1742">
        <f>IFERROR(VLOOKUP(B1742,Products!A:G,7,FALSE),"")</f>
        <v>8826</v>
      </c>
      <c r="T1742">
        <f>IFERROR(VLOOKUP(B1742,Products!A:I,9,FALSE),"")</f>
        <v>77</v>
      </c>
      <c r="U1742">
        <f t="shared" si="216"/>
        <v>5</v>
      </c>
      <c r="V1742" t="str">
        <f t="shared" si="217"/>
        <v>Yes</v>
      </c>
      <c r="W1742">
        <f t="shared" si="218"/>
        <v>2004</v>
      </c>
      <c r="X1742">
        <f t="shared" si="219"/>
        <v>8</v>
      </c>
      <c r="Y1742">
        <f>IFERROR(VLOOKUP(B1742,Products!A:I,8,FALSE),"")</f>
        <v>53.9</v>
      </c>
      <c r="Z1742">
        <f t="shared" si="220"/>
        <v>2710.4</v>
      </c>
      <c r="AA1742">
        <f t="shared" si="221"/>
        <v>14.28571428571429</v>
      </c>
      <c r="AB1742">
        <f t="shared" si="222"/>
        <v>0</v>
      </c>
      <c r="AC1742">
        <f t="shared" si="223"/>
        <v>338.80000000000013</v>
      </c>
    </row>
    <row r="1743" spans="1:29">
      <c r="A1743">
        <v>10287</v>
      </c>
      <c r="B1743" t="s">
        <v>221</v>
      </c>
      <c r="C1743">
        <v>24</v>
      </c>
      <c r="D1743">
        <v>123.76</v>
      </c>
      <c r="E1743">
        <v>3</v>
      </c>
      <c r="F1743" s="6">
        <f>IFERROR(VLOOKUP(A1743,Orders!A:B,2,FALSE),"")</f>
        <v>38229</v>
      </c>
      <c r="G1743" s="6">
        <f>IFERROR(VLOOKUP(A1743,Orders!A:C,3,FALSE),"")</f>
        <v>38236</v>
      </c>
      <c r="H1743" s="6">
        <f>IFERROR(VLOOKUP(A1743,Orders!A:D,4,FALSE),"")</f>
        <v>38231</v>
      </c>
      <c r="I1743" t="str">
        <f>IFERROR(VLOOKUP(A1743,Orders!A:E,5,FALSE),"")</f>
        <v>Shipped</v>
      </c>
      <c r="J1743">
        <f>IFERROR(VLOOKUP(A1743,Orders!A:G,7,FALSE),"")</f>
        <v>298</v>
      </c>
      <c r="K1743">
        <f>IFERROR(VLOOKUP(J1743,Customers!A:L,12,FALSE),"")</f>
        <v>1702</v>
      </c>
      <c r="L1743">
        <f>IFERROR(VLOOKUP(J1743,Customers!A:M,13,FALSE),"")</f>
        <v>141300</v>
      </c>
      <c r="M1743" t="str">
        <f>IFERROR(VLOOKUP(J1743,Customers!A:H,8,FALSE),"")</f>
        <v>GenÃ¨ve</v>
      </c>
      <c r="N1743">
        <f>IFERROR(VLOOKUP(K1743,Employees!A:F,6,FALSE),"")</f>
        <v>4</v>
      </c>
      <c r="O1743" t="str">
        <f>IFERROR(VLOOKUP(N1743,Offices!A:B,2,FALSE),"")</f>
        <v>Paris</v>
      </c>
      <c r="P1743" s="6">
        <f>IFERROR(VLOOKUP(J1743,Payments!A:C,3,FALSE),"")</f>
        <v>38059</v>
      </c>
      <c r="Q1743">
        <f>IFERROR(VLOOKUP(J1743,Payments!A:D,4,FALSE),"")</f>
        <v>47375.92</v>
      </c>
      <c r="R1743" t="str">
        <f>IFERROR(VLOOKUP(B1743,Products!A:C,3,FALSE),"")</f>
        <v>Classic Cars</v>
      </c>
      <c r="S1743">
        <f>IFERROR(VLOOKUP(B1743,Products!A:G,7,FALSE),"")</f>
        <v>9772</v>
      </c>
      <c r="T1743">
        <f>IFERROR(VLOOKUP(B1743,Products!A:I,9,FALSE),"")</f>
        <v>142.25</v>
      </c>
      <c r="U1743">
        <f t="shared" si="216"/>
        <v>5</v>
      </c>
      <c r="V1743" t="str">
        <f t="shared" si="217"/>
        <v>Yes</v>
      </c>
      <c r="W1743">
        <f t="shared" si="218"/>
        <v>2004</v>
      </c>
      <c r="X1743">
        <f t="shared" si="219"/>
        <v>8</v>
      </c>
      <c r="Y1743">
        <f>IFERROR(VLOOKUP(B1743,Products!A:I,8,FALSE),"")</f>
        <v>93.89</v>
      </c>
      <c r="Z1743">
        <f t="shared" si="220"/>
        <v>2970.2400000000002</v>
      </c>
      <c r="AA1743">
        <f t="shared" si="221"/>
        <v>31.813824688465232</v>
      </c>
      <c r="AB1743">
        <f t="shared" si="222"/>
        <v>0</v>
      </c>
      <c r="AC1743">
        <f t="shared" si="223"/>
        <v>716.88000000000011</v>
      </c>
    </row>
    <row r="1744" spans="1:29">
      <c r="A1744">
        <v>10287</v>
      </c>
      <c r="B1744" t="s">
        <v>222</v>
      </c>
      <c r="C1744">
        <v>44</v>
      </c>
      <c r="D1744">
        <v>114.84</v>
      </c>
      <c r="E1744">
        <v>1</v>
      </c>
      <c r="F1744" s="6">
        <f>IFERROR(VLOOKUP(A1744,Orders!A:B,2,FALSE),"")</f>
        <v>38229</v>
      </c>
      <c r="G1744" s="6">
        <f>IFERROR(VLOOKUP(A1744,Orders!A:C,3,FALSE),"")</f>
        <v>38236</v>
      </c>
      <c r="H1744" s="6">
        <f>IFERROR(VLOOKUP(A1744,Orders!A:D,4,FALSE),"")</f>
        <v>38231</v>
      </c>
      <c r="I1744" t="str">
        <f>IFERROR(VLOOKUP(A1744,Orders!A:E,5,FALSE),"")</f>
        <v>Shipped</v>
      </c>
      <c r="J1744">
        <f>IFERROR(VLOOKUP(A1744,Orders!A:G,7,FALSE),"")</f>
        <v>298</v>
      </c>
      <c r="K1744">
        <f>IFERROR(VLOOKUP(J1744,Customers!A:L,12,FALSE),"")</f>
        <v>1702</v>
      </c>
      <c r="L1744">
        <f>IFERROR(VLOOKUP(J1744,Customers!A:M,13,FALSE),"")</f>
        <v>141300</v>
      </c>
      <c r="M1744" t="str">
        <f>IFERROR(VLOOKUP(J1744,Customers!A:H,8,FALSE),"")</f>
        <v>GenÃ¨ve</v>
      </c>
      <c r="N1744">
        <f>IFERROR(VLOOKUP(K1744,Employees!A:F,6,FALSE),"")</f>
        <v>4</v>
      </c>
      <c r="O1744" t="str">
        <f>IFERROR(VLOOKUP(N1744,Offices!A:B,2,FALSE),"")</f>
        <v>Paris</v>
      </c>
      <c r="P1744" s="6">
        <f>IFERROR(VLOOKUP(J1744,Payments!A:C,3,FALSE),"")</f>
        <v>38059</v>
      </c>
      <c r="Q1744">
        <f>IFERROR(VLOOKUP(J1744,Payments!A:D,4,FALSE),"")</f>
        <v>47375.92</v>
      </c>
      <c r="R1744" t="str">
        <f>IFERROR(VLOOKUP(B1744,Products!A:C,3,FALSE),"")</f>
        <v>Classic Cars</v>
      </c>
      <c r="S1744">
        <f>IFERROR(VLOOKUP(B1744,Products!A:G,7,FALSE),"")</f>
        <v>8164</v>
      </c>
      <c r="T1744">
        <f>IFERROR(VLOOKUP(B1744,Products!A:I,9,FALSE),"")</f>
        <v>132</v>
      </c>
      <c r="U1744">
        <f t="shared" si="216"/>
        <v>5</v>
      </c>
      <c r="V1744" t="str">
        <f t="shared" si="217"/>
        <v>Yes</v>
      </c>
      <c r="W1744">
        <f t="shared" si="218"/>
        <v>2004</v>
      </c>
      <c r="X1744">
        <f t="shared" si="219"/>
        <v>8</v>
      </c>
      <c r="Y1744">
        <f>IFERROR(VLOOKUP(B1744,Products!A:I,8,FALSE),"")</f>
        <v>56.76</v>
      </c>
      <c r="Z1744">
        <f t="shared" si="220"/>
        <v>5052.96</v>
      </c>
      <c r="AA1744">
        <f t="shared" si="221"/>
        <v>102.32558139534885</v>
      </c>
      <c r="AB1744">
        <f t="shared" si="222"/>
        <v>1</v>
      </c>
      <c r="AC1744">
        <f t="shared" si="223"/>
        <v>2555.5200000000004</v>
      </c>
    </row>
    <row r="1745" spans="1:29">
      <c r="A1745">
        <v>10287</v>
      </c>
      <c r="B1745" t="s">
        <v>154</v>
      </c>
      <c r="C1745">
        <v>36</v>
      </c>
      <c r="D1745">
        <v>137.16999999999999</v>
      </c>
      <c r="E1745">
        <v>5</v>
      </c>
      <c r="F1745" s="6">
        <f>IFERROR(VLOOKUP(A1745,Orders!A:B,2,FALSE),"")</f>
        <v>38229</v>
      </c>
      <c r="G1745" s="6">
        <f>IFERROR(VLOOKUP(A1745,Orders!A:C,3,FALSE),"")</f>
        <v>38236</v>
      </c>
      <c r="H1745" s="6">
        <f>IFERROR(VLOOKUP(A1745,Orders!A:D,4,FALSE),"")</f>
        <v>38231</v>
      </c>
      <c r="I1745" t="str">
        <f>IFERROR(VLOOKUP(A1745,Orders!A:E,5,FALSE),"")</f>
        <v>Shipped</v>
      </c>
      <c r="J1745">
        <f>IFERROR(VLOOKUP(A1745,Orders!A:G,7,FALSE),"")</f>
        <v>298</v>
      </c>
      <c r="K1745">
        <f>IFERROR(VLOOKUP(J1745,Customers!A:L,12,FALSE),"")</f>
        <v>1702</v>
      </c>
      <c r="L1745">
        <f>IFERROR(VLOOKUP(J1745,Customers!A:M,13,FALSE),"")</f>
        <v>141300</v>
      </c>
      <c r="M1745" t="str">
        <f>IFERROR(VLOOKUP(J1745,Customers!A:H,8,FALSE),"")</f>
        <v>GenÃ¨ve</v>
      </c>
      <c r="N1745">
        <f>IFERROR(VLOOKUP(K1745,Employees!A:F,6,FALSE),"")</f>
        <v>4</v>
      </c>
      <c r="O1745" t="str">
        <f>IFERROR(VLOOKUP(N1745,Offices!A:B,2,FALSE),"")</f>
        <v>Paris</v>
      </c>
      <c r="P1745" s="6">
        <f>IFERROR(VLOOKUP(J1745,Payments!A:C,3,FALSE),"")</f>
        <v>38059</v>
      </c>
      <c r="Q1745">
        <f>IFERROR(VLOOKUP(J1745,Payments!A:D,4,FALSE),"")</f>
        <v>47375.92</v>
      </c>
      <c r="R1745" t="str">
        <f>IFERROR(VLOOKUP(B1745,Products!A:C,3,FALSE),"")</f>
        <v>Classic Cars</v>
      </c>
      <c r="S1745">
        <f>IFERROR(VLOOKUP(B1745,Products!A:G,7,FALSE),"")</f>
        <v>8347</v>
      </c>
      <c r="T1745">
        <f>IFERROR(VLOOKUP(B1745,Products!A:I,9,FALSE),"")</f>
        <v>169.34</v>
      </c>
      <c r="U1745">
        <f t="shared" si="216"/>
        <v>5</v>
      </c>
      <c r="V1745" t="str">
        <f t="shared" si="217"/>
        <v>Yes</v>
      </c>
      <c r="W1745">
        <f t="shared" si="218"/>
        <v>2004</v>
      </c>
      <c r="X1745">
        <f t="shared" si="219"/>
        <v>8</v>
      </c>
      <c r="Y1745">
        <f>IFERROR(VLOOKUP(B1745,Products!A:I,8,FALSE),"")</f>
        <v>77.900000000000006</v>
      </c>
      <c r="Z1745">
        <f t="shared" si="220"/>
        <v>4938.12</v>
      </c>
      <c r="AA1745">
        <f t="shared" si="221"/>
        <v>76.08472400513476</v>
      </c>
      <c r="AB1745">
        <f t="shared" si="222"/>
        <v>1</v>
      </c>
      <c r="AC1745">
        <f t="shared" si="223"/>
        <v>2133.7199999999993</v>
      </c>
    </row>
    <row r="1746" spans="1:29">
      <c r="A1746">
        <v>10287</v>
      </c>
      <c r="B1746" t="s">
        <v>209</v>
      </c>
      <c r="C1746">
        <v>43</v>
      </c>
      <c r="D1746">
        <v>68.349999999999994</v>
      </c>
      <c r="E1746">
        <v>15</v>
      </c>
      <c r="F1746" s="6">
        <f>IFERROR(VLOOKUP(A1746,Orders!A:B,2,FALSE),"")</f>
        <v>38229</v>
      </c>
      <c r="G1746" s="6">
        <f>IFERROR(VLOOKUP(A1746,Orders!A:C,3,FALSE),"")</f>
        <v>38236</v>
      </c>
      <c r="H1746" s="6">
        <f>IFERROR(VLOOKUP(A1746,Orders!A:D,4,FALSE),"")</f>
        <v>38231</v>
      </c>
      <c r="I1746" t="str">
        <f>IFERROR(VLOOKUP(A1746,Orders!A:E,5,FALSE),"")</f>
        <v>Shipped</v>
      </c>
      <c r="J1746">
        <f>IFERROR(VLOOKUP(A1746,Orders!A:G,7,FALSE),"")</f>
        <v>298</v>
      </c>
      <c r="K1746">
        <f>IFERROR(VLOOKUP(J1746,Customers!A:L,12,FALSE),"")</f>
        <v>1702</v>
      </c>
      <c r="L1746">
        <f>IFERROR(VLOOKUP(J1746,Customers!A:M,13,FALSE),"")</f>
        <v>141300</v>
      </c>
      <c r="M1746" t="str">
        <f>IFERROR(VLOOKUP(J1746,Customers!A:H,8,FALSE),"")</f>
        <v>GenÃ¨ve</v>
      </c>
      <c r="N1746">
        <f>IFERROR(VLOOKUP(K1746,Employees!A:F,6,FALSE),"")</f>
        <v>4</v>
      </c>
      <c r="O1746" t="str">
        <f>IFERROR(VLOOKUP(N1746,Offices!A:B,2,FALSE),"")</f>
        <v>Paris</v>
      </c>
      <c r="P1746" s="6">
        <f>IFERROR(VLOOKUP(J1746,Payments!A:C,3,FALSE),"")</f>
        <v>38059</v>
      </c>
      <c r="Q1746">
        <f>IFERROR(VLOOKUP(J1746,Payments!A:D,4,FALSE),"")</f>
        <v>47375.92</v>
      </c>
      <c r="R1746" t="str">
        <f>IFERROR(VLOOKUP(B1746,Products!A:C,3,FALSE),"")</f>
        <v>Classic Cars</v>
      </c>
      <c r="S1746">
        <f>IFERROR(VLOOKUP(B1746,Products!A:G,7,FALSE),"")</f>
        <v>1917</v>
      </c>
      <c r="T1746">
        <f>IFERROR(VLOOKUP(B1746,Products!A:I,9,FALSE),"")</f>
        <v>80.41</v>
      </c>
      <c r="U1746">
        <f t="shared" si="216"/>
        <v>5</v>
      </c>
      <c r="V1746" t="str">
        <f t="shared" si="217"/>
        <v>Yes</v>
      </c>
      <c r="W1746">
        <f t="shared" si="218"/>
        <v>2004</v>
      </c>
      <c r="X1746">
        <f t="shared" si="219"/>
        <v>8</v>
      </c>
      <c r="Y1746">
        <f>IFERROR(VLOOKUP(B1746,Products!A:I,8,FALSE),"")</f>
        <v>49.05</v>
      </c>
      <c r="Z1746">
        <f t="shared" si="220"/>
        <v>2939.0499999999997</v>
      </c>
      <c r="AA1746">
        <f t="shared" si="221"/>
        <v>39.347604485219165</v>
      </c>
      <c r="AB1746">
        <f t="shared" si="222"/>
        <v>0</v>
      </c>
      <c r="AC1746">
        <f t="shared" si="223"/>
        <v>829.89999999999986</v>
      </c>
    </row>
    <row r="1747" spans="1:29">
      <c r="A1747">
        <v>10287</v>
      </c>
      <c r="B1747" t="s">
        <v>210</v>
      </c>
      <c r="C1747">
        <v>40</v>
      </c>
      <c r="D1747">
        <v>127.88</v>
      </c>
      <c r="E1747">
        <v>14</v>
      </c>
      <c r="F1747" s="6">
        <f>IFERROR(VLOOKUP(A1747,Orders!A:B,2,FALSE),"")</f>
        <v>38229</v>
      </c>
      <c r="G1747" s="6">
        <f>IFERROR(VLOOKUP(A1747,Orders!A:C,3,FALSE),"")</f>
        <v>38236</v>
      </c>
      <c r="H1747" s="6">
        <f>IFERROR(VLOOKUP(A1747,Orders!A:D,4,FALSE),"")</f>
        <v>38231</v>
      </c>
      <c r="I1747" t="str">
        <f>IFERROR(VLOOKUP(A1747,Orders!A:E,5,FALSE),"")</f>
        <v>Shipped</v>
      </c>
      <c r="J1747">
        <f>IFERROR(VLOOKUP(A1747,Orders!A:G,7,FALSE),"")</f>
        <v>298</v>
      </c>
      <c r="K1747">
        <f>IFERROR(VLOOKUP(J1747,Customers!A:L,12,FALSE),"")</f>
        <v>1702</v>
      </c>
      <c r="L1747">
        <f>IFERROR(VLOOKUP(J1747,Customers!A:M,13,FALSE),"")</f>
        <v>141300</v>
      </c>
      <c r="M1747" t="str">
        <f>IFERROR(VLOOKUP(J1747,Customers!A:H,8,FALSE),"")</f>
        <v>GenÃ¨ve</v>
      </c>
      <c r="N1747">
        <f>IFERROR(VLOOKUP(K1747,Employees!A:F,6,FALSE),"")</f>
        <v>4</v>
      </c>
      <c r="O1747" t="str">
        <f>IFERROR(VLOOKUP(N1747,Offices!A:B,2,FALSE),"")</f>
        <v>Paris</v>
      </c>
      <c r="P1747" s="6">
        <f>IFERROR(VLOOKUP(J1747,Payments!A:C,3,FALSE),"")</f>
        <v>38059</v>
      </c>
      <c r="Q1747">
        <f>IFERROR(VLOOKUP(J1747,Payments!A:D,4,FALSE),"")</f>
        <v>47375.92</v>
      </c>
      <c r="R1747" t="str">
        <f>IFERROR(VLOOKUP(B1747,Products!A:C,3,FALSE),"")</f>
        <v>Classic Cars</v>
      </c>
      <c r="S1747">
        <f>IFERROR(VLOOKUP(B1747,Products!A:G,7,FALSE),"")</f>
        <v>9127</v>
      </c>
      <c r="T1747">
        <f>IFERROR(VLOOKUP(B1747,Products!A:I,9,FALSE),"")</f>
        <v>146.99</v>
      </c>
      <c r="U1747">
        <f t="shared" si="216"/>
        <v>5</v>
      </c>
      <c r="V1747" t="str">
        <f t="shared" si="217"/>
        <v>Yes</v>
      </c>
      <c r="W1747">
        <f t="shared" si="218"/>
        <v>2004</v>
      </c>
      <c r="X1747">
        <f t="shared" si="219"/>
        <v>8</v>
      </c>
      <c r="Y1747">
        <f>IFERROR(VLOOKUP(B1747,Products!A:I,8,FALSE),"")</f>
        <v>73.489999999999995</v>
      </c>
      <c r="Z1747">
        <f t="shared" si="220"/>
        <v>5115.2</v>
      </c>
      <c r="AA1747">
        <f t="shared" si="221"/>
        <v>74.010069397196901</v>
      </c>
      <c r="AB1747">
        <f t="shared" si="222"/>
        <v>1</v>
      </c>
      <c r="AC1747">
        <f t="shared" si="223"/>
        <v>2175.6</v>
      </c>
    </row>
    <row r="1748" spans="1:29">
      <c r="A1748">
        <v>10287</v>
      </c>
      <c r="B1748" t="s">
        <v>223</v>
      </c>
      <c r="C1748">
        <v>27</v>
      </c>
      <c r="D1748">
        <v>139.87</v>
      </c>
      <c r="E1748">
        <v>2</v>
      </c>
      <c r="F1748" s="6">
        <f>IFERROR(VLOOKUP(A1748,Orders!A:B,2,FALSE),"")</f>
        <v>38229</v>
      </c>
      <c r="G1748" s="6">
        <f>IFERROR(VLOOKUP(A1748,Orders!A:C,3,FALSE),"")</f>
        <v>38236</v>
      </c>
      <c r="H1748" s="6">
        <f>IFERROR(VLOOKUP(A1748,Orders!A:D,4,FALSE),"")</f>
        <v>38231</v>
      </c>
      <c r="I1748" t="str">
        <f>IFERROR(VLOOKUP(A1748,Orders!A:E,5,FALSE),"")</f>
        <v>Shipped</v>
      </c>
      <c r="J1748">
        <f>IFERROR(VLOOKUP(A1748,Orders!A:G,7,FALSE),"")</f>
        <v>298</v>
      </c>
      <c r="K1748">
        <f>IFERROR(VLOOKUP(J1748,Customers!A:L,12,FALSE),"")</f>
        <v>1702</v>
      </c>
      <c r="L1748">
        <f>IFERROR(VLOOKUP(J1748,Customers!A:M,13,FALSE),"")</f>
        <v>141300</v>
      </c>
      <c r="M1748" t="str">
        <f>IFERROR(VLOOKUP(J1748,Customers!A:H,8,FALSE),"")</f>
        <v>GenÃ¨ve</v>
      </c>
      <c r="N1748">
        <f>IFERROR(VLOOKUP(K1748,Employees!A:F,6,FALSE),"")</f>
        <v>4</v>
      </c>
      <c r="O1748" t="str">
        <f>IFERROR(VLOOKUP(N1748,Offices!A:B,2,FALSE),"")</f>
        <v>Paris</v>
      </c>
      <c r="P1748" s="6">
        <f>IFERROR(VLOOKUP(J1748,Payments!A:C,3,FALSE),"")</f>
        <v>38059</v>
      </c>
      <c r="Q1748">
        <f>IFERROR(VLOOKUP(J1748,Payments!A:D,4,FALSE),"")</f>
        <v>47375.92</v>
      </c>
      <c r="R1748" t="str">
        <f>IFERROR(VLOOKUP(B1748,Products!A:C,3,FALSE),"")</f>
        <v>Classic Cars</v>
      </c>
      <c r="S1748">
        <f>IFERROR(VLOOKUP(B1748,Products!A:G,7,FALSE),"")</f>
        <v>8990</v>
      </c>
      <c r="T1748">
        <f>IFERROR(VLOOKUP(B1748,Products!A:I,9,FALSE),"")</f>
        <v>141.28</v>
      </c>
      <c r="U1748">
        <f t="shared" si="216"/>
        <v>5</v>
      </c>
      <c r="V1748" t="str">
        <f t="shared" si="217"/>
        <v>Yes</v>
      </c>
      <c r="W1748">
        <f t="shared" si="218"/>
        <v>2004</v>
      </c>
      <c r="X1748">
        <f t="shared" si="219"/>
        <v>8</v>
      </c>
      <c r="Y1748">
        <f>IFERROR(VLOOKUP(B1748,Products!A:I,8,FALSE),"")</f>
        <v>62.16</v>
      </c>
      <c r="Z1748">
        <f t="shared" si="220"/>
        <v>3776.4900000000002</v>
      </c>
      <c r="AA1748">
        <f t="shared" si="221"/>
        <v>125.01608751608752</v>
      </c>
      <c r="AB1748">
        <f t="shared" si="222"/>
        <v>1</v>
      </c>
      <c r="AC1748">
        <f t="shared" si="223"/>
        <v>2098.17</v>
      </c>
    </row>
    <row r="1749" spans="1:29">
      <c r="A1749">
        <v>10287</v>
      </c>
      <c r="B1749" t="s">
        <v>212</v>
      </c>
      <c r="C1749">
        <v>34</v>
      </c>
      <c r="D1749">
        <v>119.04</v>
      </c>
      <c r="E1749">
        <v>17</v>
      </c>
      <c r="F1749" s="6">
        <f>IFERROR(VLOOKUP(A1749,Orders!A:B,2,FALSE),"")</f>
        <v>38229</v>
      </c>
      <c r="G1749" s="6">
        <f>IFERROR(VLOOKUP(A1749,Orders!A:C,3,FALSE),"")</f>
        <v>38236</v>
      </c>
      <c r="H1749" s="6">
        <f>IFERROR(VLOOKUP(A1749,Orders!A:D,4,FALSE),"")</f>
        <v>38231</v>
      </c>
      <c r="I1749" t="str">
        <f>IFERROR(VLOOKUP(A1749,Orders!A:E,5,FALSE),"")</f>
        <v>Shipped</v>
      </c>
      <c r="J1749">
        <f>IFERROR(VLOOKUP(A1749,Orders!A:G,7,FALSE),"")</f>
        <v>298</v>
      </c>
      <c r="K1749">
        <f>IFERROR(VLOOKUP(J1749,Customers!A:L,12,FALSE),"")</f>
        <v>1702</v>
      </c>
      <c r="L1749">
        <f>IFERROR(VLOOKUP(J1749,Customers!A:M,13,FALSE),"")</f>
        <v>141300</v>
      </c>
      <c r="M1749" t="str">
        <f>IFERROR(VLOOKUP(J1749,Customers!A:H,8,FALSE),"")</f>
        <v>GenÃ¨ve</v>
      </c>
      <c r="N1749">
        <f>IFERROR(VLOOKUP(K1749,Employees!A:F,6,FALSE),"")</f>
        <v>4</v>
      </c>
      <c r="O1749" t="str">
        <f>IFERROR(VLOOKUP(N1749,Offices!A:B,2,FALSE),"")</f>
        <v>Paris</v>
      </c>
      <c r="P1749" s="6">
        <f>IFERROR(VLOOKUP(J1749,Payments!A:C,3,FALSE),"")</f>
        <v>38059</v>
      </c>
      <c r="Q1749">
        <f>IFERROR(VLOOKUP(J1749,Payments!A:D,4,FALSE),"")</f>
        <v>47375.92</v>
      </c>
      <c r="R1749" t="str">
        <f>IFERROR(VLOOKUP(B1749,Products!A:C,3,FALSE),"")</f>
        <v>Classic Cars</v>
      </c>
      <c r="S1749">
        <f>IFERROR(VLOOKUP(B1749,Products!A:G,7,FALSE),"")</f>
        <v>1249</v>
      </c>
      <c r="T1749">
        <f>IFERROR(VLOOKUP(B1749,Products!A:I,9,FALSE),"")</f>
        <v>148.80000000000001</v>
      </c>
      <c r="U1749">
        <f t="shared" si="216"/>
        <v>5</v>
      </c>
      <c r="V1749" t="str">
        <f t="shared" si="217"/>
        <v>Yes</v>
      </c>
      <c r="W1749">
        <f t="shared" si="218"/>
        <v>2004</v>
      </c>
      <c r="X1749">
        <f t="shared" si="219"/>
        <v>8</v>
      </c>
      <c r="Y1749">
        <f>IFERROR(VLOOKUP(B1749,Products!A:I,8,FALSE),"")</f>
        <v>69.930000000000007</v>
      </c>
      <c r="Z1749">
        <f t="shared" si="220"/>
        <v>4047.36</v>
      </c>
      <c r="AA1749">
        <f t="shared" si="221"/>
        <v>70.227370227370216</v>
      </c>
      <c r="AB1749">
        <f t="shared" si="222"/>
        <v>1</v>
      </c>
      <c r="AC1749">
        <f t="shared" si="223"/>
        <v>1669.74</v>
      </c>
    </row>
    <row r="1750" spans="1:29">
      <c r="A1750">
        <v>10287</v>
      </c>
      <c r="B1750" t="s">
        <v>224</v>
      </c>
      <c r="C1750">
        <v>36</v>
      </c>
      <c r="D1750">
        <v>31.34</v>
      </c>
      <c r="E1750">
        <v>6</v>
      </c>
      <c r="F1750" s="6">
        <f>IFERROR(VLOOKUP(A1750,Orders!A:B,2,FALSE),"")</f>
        <v>38229</v>
      </c>
      <c r="G1750" s="6">
        <f>IFERROR(VLOOKUP(A1750,Orders!A:C,3,FALSE),"")</f>
        <v>38236</v>
      </c>
      <c r="H1750" s="6">
        <f>IFERROR(VLOOKUP(A1750,Orders!A:D,4,FALSE),"")</f>
        <v>38231</v>
      </c>
      <c r="I1750" t="str">
        <f>IFERROR(VLOOKUP(A1750,Orders!A:E,5,FALSE),"")</f>
        <v>Shipped</v>
      </c>
      <c r="J1750">
        <f>IFERROR(VLOOKUP(A1750,Orders!A:G,7,FALSE),"")</f>
        <v>298</v>
      </c>
      <c r="K1750">
        <f>IFERROR(VLOOKUP(J1750,Customers!A:L,12,FALSE),"")</f>
        <v>1702</v>
      </c>
      <c r="L1750">
        <f>IFERROR(VLOOKUP(J1750,Customers!A:M,13,FALSE),"")</f>
        <v>141300</v>
      </c>
      <c r="M1750" t="str">
        <f>IFERROR(VLOOKUP(J1750,Customers!A:H,8,FALSE),"")</f>
        <v>GenÃ¨ve</v>
      </c>
      <c r="N1750">
        <f>IFERROR(VLOOKUP(K1750,Employees!A:F,6,FALSE),"")</f>
        <v>4</v>
      </c>
      <c r="O1750" t="str">
        <f>IFERROR(VLOOKUP(N1750,Offices!A:B,2,FALSE),"")</f>
        <v>Paris</v>
      </c>
      <c r="P1750" s="6">
        <f>IFERROR(VLOOKUP(J1750,Payments!A:C,3,FALSE),"")</f>
        <v>38059</v>
      </c>
      <c r="Q1750">
        <f>IFERROR(VLOOKUP(J1750,Payments!A:D,4,FALSE),"")</f>
        <v>47375.92</v>
      </c>
      <c r="R1750" t="str">
        <f>IFERROR(VLOOKUP(B1750,Products!A:C,3,FALSE),"")</f>
        <v>Classic Cars</v>
      </c>
      <c r="S1750">
        <f>IFERROR(VLOOKUP(B1750,Products!A:G,7,FALSE),"")</f>
        <v>7723</v>
      </c>
      <c r="T1750">
        <f>IFERROR(VLOOKUP(B1750,Products!A:I,9,FALSE),"")</f>
        <v>37.76</v>
      </c>
      <c r="U1750">
        <f t="shared" si="216"/>
        <v>5</v>
      </c>
      <c r="V1750" t="str">
        <f t="shared" si="217"/>
        <v>Yes</v>
      </c>
      <c r="W1750">
        <f t="shared" si="218"/>
        <v>2004</v>
      </c>
      <c r="X1750">
        <f t="shared" si="219"/>
        <v>8</v>
      </c>
      <c r="Y1750">
        <f>IFERROR(VLOOKUP(B1750,Products!A:I,8,FALSE),"")</f>
        <v>16.239999999999998</v>
      </c>
      <c r="Z1750">
        <f t="shared" si="220"/>
        <v>1128.24</v>
      </c>
      <c r="AA1750">
        <f t="shared" si="221"/>
        <v>92.980295566502477</v>
      </c>
      <c r="AB1750">
        <f t="shared" si="222"/>
        <v>1</v>
      </c>
      <c r="AC1750">
        <f t="shared" si="223"/>
        <v>543.6</v>
      </c>
    </row>
    <row r="1751" spans="1:29">
      <c r="A1751">
        <v>10287</v>
      </c>
      <c r="B1751" t="s">
        <v>214</v>
      </c>
      <c r="C1751">
        <v>20</v>
      </c>
      <c r="D1751">
        <v>58.17</v>
      </c>
      <c r="E1751">
        <v>11</v>
      </c>
      <c r="F1751" s="6">
        <f>IFERROR(VLOOKUP(A1751,Orders!A:B,2,FALSE),"")</f>
        <v>38229</v>
      </c>
      <c r="G1751" s="6">
        <f>IFERROR(VLOOKUP(A1751,Orders!A:C,3,FALSE),"")</f>
        <v>38236</v>
      </c>
      <c r="H1751" s="6">
        <f>IFERROR(VLOOKUP(A1751,Orders!A:D,4,FALSE),"")</f>
        <v>38231</v>
      </c>
      <c r="I1751" t="str">
        <f>IFERROR(VLOOKUP(A1751,Orders!A:E,5,FALSE),"")</f>
        <v>Shipped</v>
      </c>
      <c r="J1751">
        <f>IFERROR(VLOOKUP(A1751,Orders!A:G,7,FALSE),"")</f>
        <v>298</v>
      </c>
      <c r="K1751">
        <f>IFERROR(VLOOKUP(J1751,Customers!A:L,12,FALSE),"")</f>
        <v>1702</v>
      </c>
      <c r="L1751">
        <f>IFERROR(VLOOKUP(J1751,Customers!A:M,13,FALSE),"")</f>
        <v>141300</v>
      </c>
      <c r="M1751" t="str">
        <f>IFERROR(VLOOKUP(J1751,Customers!A:H,8,FALSE),"")</f>
        <v>GenÃ¨ve</v>
      </c>
      <c r="N1751">
        <f>IFERROR(VLOOKUP(K1751,Employees!A:F,6,FALSE),"")</f>
        <v>4</v>
      </c>
      <c r="O1751" t="str">
        <f>IFERROR(VLOOKUP(N1751,Offices!A:B,2,FALSE),"")</f>
        <v>Paris</v>
      </c>
      <c r="P1751" s="6">
        <f>IFERROR(VLOOKUP(J1751,Payments!A:C,3,FALSE),"")</f>
        <v>38059</v>
      </c>
      <c r="Q1751">
        <f>IFERROR(VLOOKUP(J1751,Payments!A:D,4,FALSE),"")</f>
        <v>47375.92</v>
      </c>
      <c r="R1751" t="str">
        <f>IFERROR(VLOOKUP(B1751,Products!A:C,3,FALSE),"")</f>
        <v>Classic Cars</v>
      </c>
      <c r="S1751">
        <f>IFERROR(VLOOKUP(B1751,Products!A:G,7,FALSE),"")</f>
        <v>7995</v>
      </c>
      <c r="T1751">
        <f>IFERROR(VLOOKUP(B1751,Products!A:I,9,FALSE),"")</f>
        <v>61.23</v>
      </c>
      <c r="U1751">
        <f t="shared" si="216"/>
        <v>5</v>
      </c>
      <c r="V1751" t="str">
        <f t="shared" si="217"/>
        <v>Yes</v>
      </c>
      <c r="W1751">
        <f t="shared" si="218"/>
        <v>2004</v>
      </c>
      <c r="X1751">
        <f t="shared" si="219"/>
        <v>8</v>
      </c>
      <c r="Y1751">
        <f>IFERROR(VLOOKUP(B1751,Products!A:I,8,FALSE),"")</f>
        <v>38.58</v>
      </c>
      <c r="Z1751">
        <f t="shared" si="220"/>
        <v>1163.4000000000001</v>
      </c>
      <c r="AA1751">
        <f t="shared" si="221"/>
        <v>50.777604976671867</v>
      </c>
      <c r="AB1751">
        <f t="shared" si="222"/>
        <v>0</v>
      </c>
      <c r="AC1751">
        <f t="shared" si="223"/>
        <v>391.80000000000007</v>
      </c>
    </row>
    <row r="1752" spans="1:29">
      <c r="A1752">
        <v>10287</v>
      </c>
      <c r="B1752" t="s">
        <v>215</v>
      </c>
      <c r="C1752">
        <v>36</v>
      </c>
      <c r="D1752">
        <v>137.62</v>
      </c>
      <c r="E1752">
        <v>7</v>
      </c>
      <c r="F1752" s="6">
        <f>IFERROR(VLOOKUP(A1752,Orders!A:B,2,FALSE),"")</f>
        <v>38229</v>
      </c>
      <c r="G1752" s="6">
        <f>IFERROR(VLOOKUP(A1752,Orders!A:C,3,FALSE),"")</f>
        <v>38236</v>
      </c>
      <c r="H1752" s="6">
        <f>IFERROR(VLOOKUP(A1752,Orders!A:D,4,FALSE),"")</f>
        <v>38231</v>
      </c>
      <c r="I1752" t="str">
        <f>IFERROR(VLOOKUP(A1752,Orders!A:E,5,FALSE),"")</f>
        <v>Shipped</v>
      </c>
      <c r="J1752">
        <f>IFERROR(VLOOKUP(A1752,Orders!A:G,7,FALSE),"")</f>
        <v>298</v>
      </c>
      <c r="K1752">
        <f>IFERROR(VLOOKUP(J1752,Customers!A:L,12,FALSE),"")</f>
        <v>1702</v>
      </c>
      <c r="L1752">
        <f>IFERROR(VLOOKUP(J1752,Customers!A:M,13,FALSE),"")</f>
        <v>141300</v>
      </c>
      <c r="M1752" t="str">
        <f>IFERROR(VLOOKUP(J1752,Customers!A:H,8,FALSE),"")</f>
        <v>GenÃ¨ve</v>
      </c>
      <c r="N1752">
        <f>IFERROR(VLOOKUP(K1752,Employees!A:F,6,FALSE),"")</f>
        <v>4</v>
      </c>
      <c r="O1752" t="str">
        <f>IFERROR(VLOOKUP(N1752,Offices!A:B,2,FALSE),"")</f>
        <v>Paris</v>
      </c>
      <c r="P1752" s="6">
        <f>IFERROR(VLOOKUP(J1752,Payments!A:C,3,FALSE),"")</f>
        <v>38059</v>
      </c>
      <c r="Q1752">
        <f>IFERROR(VLOOKUP(J1752,Payments!A:D,4,FALSE),"")</f>
        <v>47375.92</v>
      </c>
      <c r="R1752" t="str">
        <f>IFERROR(VLOOKUP(B1752,Products!A:C,3,FALSE),"")</f>
        <v>Classic Cars</v>
      </c>
      <c r="S1752">
        <f>IFERROR(VLOOKUP(B1752,Products!A:G,7,FALSE),"")</f>
        <v>6600</v>
      </c>
      <c r="T1752">
        <f>IFERROR(VLOOKUP(B1752,Products!A:I,9,FALSE),"")</f>
        <v>140.43</v>
      </c>
      <c r="U1752">
        <f t="shared" si="216"/>
        <v>5</v>
      </c>
      <c r="V1752" t="str">
        <f t="shared" si="217"/>
        <v>Yes</v>
      </c>
      <c r="W1752">
        <f t="shared" si="218"/>
        <v>2004</v>
      </c>
      <c r="X1752">
        <f t="shared" si="219"/>
        <v>8</v>
      </c>
      <c r="Y1752">
        <f>IFERROR(VLOOKUP(B1752,Products!A:I,8,FALSE),"")</f>
        <v>98.3</v>
      </c>
      <c r="Z1752">
        <f t="shared" si="220"/>
        <v>4954.32</v>
      </c>
      <c r="AA1752">
        <f t="shared" si="221"/>
        <v>40.000000000000007</v>
      </c>
      <c r="AB1752">
        <f t="shared" si="222"/>
        <v>0</v>
      </c>
      <c r="AC1752">
        <f t="shared" si="223"/>
        <v>1415.5200000000002</v>
      </c>
    </row>
    <row r="1753" spans="1:29">
      <c r="A1753">
        <v>10287</v>
      </c>
      <c r="B1753" t="s">
        <v>216</v>
      </c>
      <c r="C1753">
        <v>40</v>
      </c>
      <c r="D1753">
        <v>79.22</v>
      </c>
      <c r="E1753">
        <v>16</v>
      </c>
      <c r="F1753" s="6">
        <f>IFERROR(VLOOKUP(A1753,Orders!A:B,2,FALSE),"")</f>
        <v>38229</v>
      </c>
      <c r="G1753" s="6">
        <f>IFERROR(VLOOKUP(A1753,Orders!A:C,3,FALSE),"")</f>
        <v>38236</v>
      </c>
      <c r="H1753" s="6">
        <f>IFERROR(VLOOKUP(A1753,Orders!A:D,4,FALSE),"")</f>
        <v>38231</v>
      </c>
      <c r="I1753" t="str">
        <f>IFERROR(VLOOKUP(A1753,Orders!A:E,5,FALSE),"")</f>
        <v>Shipped</v>
      </c>
      <c r="J1753">
        <f>IFERROR(VLOOKUP(A1753,Orders!A:G,7,FALSE),"")</f>
        <v>298</v>
      </c>
      <c r="K1753">
        <f>IFERROR(VLOOKUP(J1753,Customers!A:L,12,FALSE),"")</f>
        <v>1702</v>
      </c>
      <c r="L1753">
        <f>IFERROR(VLOOKUP(J1753,Customers!A:M,13,FALSE),"")</f>
        <v>141300</v>
      </c>
      <c r="M1753" t="str">
        <f>IFERROR(VLOOKUP(J1753,Customers!A:H,8,FALSE),"")</f>
        <v>GenÃ¨ve</v>
      </c>
      <c r="N1753">
        <f>IFERROR(VLOOKUP(K1753,Employees!A:F,6,FALSE),"")</f>
        <v>4</v>
      </c>
      <c r="O1753" t="str">
        <f>IFERROR(VLOOKUP(N1753,Offices!A:B,2,FALSE),"")</f>
        <v>Paris</v>
      </c>
      <c r="P1753" s="6">
        <f>IFERROR(VLOOKUP(J1753,Payments!A:C,3,FALSE),"")</f>
        <v>38059</v>
      </c>
      <c r="Q1753">
        <f>IFERROR(VLOOKUP(J1753,Payments!A:D,4,FALSE),"")</f>
        <v>47375.92</v>
      </c>
      <c r="R1753" t="str">
        <f>IFERROR(VLOOKUP(B1753,Products!A:C,3,FALSE),"")</f>
        <v>Classic Cars</v>
      </c>
      <c r="S1753">
        <f>IFERROR(VLOOKUP(B1753,Products!A:G,7,FALSE),"")</f>
        <v>7869</v>
      </c>
      <c r="T1753">
        <f>IFERROR(VLOOKUP(B1753,Products!A:I,9,FALSE),"")</f>
        <v>80.84</v>
      </c>
      <c r="U1753">
        <f t="shared" si="216"/>
        <v>5</v>
      </c>
      <c r="V1753" t="str">
        <f t="shared" si="217"/>
        <v>Yes</v>
      </c>
      <c r="W1753">
        <f t="shared" si="218"/>
        <v>2004</v>
      </c>
      <c r="X1753">
        <f t="shared" si="219"/>
        <v>8</v>
      </c>
      <c r="Y1753">
        <f>IFERROR(VLOOKUP(B1753,Products!A:I,8,FALSE),"")</f>
        <v>32.33</v>
      </c>
      <c r="Z1753">
        <f t="shared" si="220"/>
        <v>3168.8</v>
      </c>
      <c r="AA1753">
        <f t="shared" si="221"/>
        <v>145.03557067738944</v>
      </c>
      <c r="AB1753">
        <f t="shared" si="222"/>
        <v>1</v>
      </c>
      <c r="AC1753">
        <f t="shared" si="223"/>
        <v>1875.6</v>
      </c>
    </row>
    <row r="1754" spans="1:29">
      <c r="A1754">
        <v>10288</v>
      </c>
      <c r="B1754" t="s">
        <v>225</v>
      </c>
      <c r="C1754">
        <v>20</v>
      </c>
      <c r="D1754">
        <v>120.71</v>
      </c>
      <c r="E1754">
        <v>14</v>
      </c>
      <c r="F1754" s="6">
        <f>IFERROR(VLOOKUP(A1754,Orders!A:B,2,FALSE),"")</f>
        <v>38231</v>
      </c>
      <c r="G1754" s="6">
        <f>IFERROR(VLOOKUP(A1754,Orders!A:C,3,FALSE),"")</f>
        <v>38241</v>
      </c>
      <c r="H1754" s="6">
        <f>IFERROR(VLOOKUP(A1754,Orders!A:D,4,FALSE),"")</f>
        <v>38235</v>
      </c>
      <c r="I1754" t="str">
        <f>IFERROR(VLOOKUP(A1754,Orders!A:E,5,FALSE),"")</f>
        <v>Shipped</v>
      </c>
      <c r="J1754">
        <f>IFERROR(VLOOKUP(A1754,Orders!A:G,7,FALSE),"")</f>
        <v>166</v>
      </c>
      <c r="K1754">
        <f>IFERROR(VLOOKUP(J1754,Customers!A:L,12,FALSE),"")</f>
        <v>1612</v>
      </c>
      <c r="L1754">
        <f>IFERROR(VLOOKUP(J1754,Customers!A:M,13,FALSE),"")</f>
        <v>97900</v>
      </c>
      <c r="M1754" t="str">
        <f>IFERROR(VLOOKUP(J1754,Customers!A:H,8,FALSE),"")</f>
        <v>Singapore</v>
      </c>
      <c r="N1754">
        <f>IFERROR(VLOOKUP(K1754,Employees!A:F,6,FALSE),"")</f>
        <v>6</v>
      </c>
      <c r="O1754" t="str">
        <f>IFERROR(VLOOKUP(N1754,Offices!A:B,2,FALSE),"")</f>
        <v>Sydney</v>
      </c>
      <c r="P1754" s="6">
        <f>IFERROR(VLOOKUP(J1754,Payments!A:C,3,FALSE),"")</f>
        <v>38246</v>
      </c>
      <c r="Q1754">
        <f>IFERROR(VLOOKUP(J1754,Payments!A:D,4,FALSE),"")</f>
        <v>38785.480000000003</v>
      </c>
      <c r="R1754" t="str">
        <f>IFERROR(VLOOKUP(B1754,Products!A:C,3,FALSE),"")</f>
        <v>Classic Cars</v>
      </c>
      <c r="S1754">
        <f>IFERROR(VLOOKUP(B1754,Products!A:G,7,FALSE),"")</f>
        <v>9042</v>
      </c>
      <c r="T1754">
        <f>IFERROR(VLOOKUP(B1754,Products!A:I,9,FALSE),"")</f>
        <v>124.44</v>
      </c>
      <c r="U1754">
        <f t="shared" si="216"/>
        <v>6</v>
      </c>
      <c r="V1754" t="str">
        <f t="shared" si="217"/>
        <v>Yes</v>
      </c>
      <c r="W1754">
        <f t="shared" si="218"/>
        <v>2004</v>
      </c>
      <c r="X1754">
        <f t="shared" si="219"/>
        <v>9</v>
      </c>
      <c r="Y1754">
        <f>IFERROR(VLOOKUP(B1754,Products!A:I,8,FALSE),"")</f>
        <v>65.959999999999994</v>
      </c>
      <c r="Z1754">
        <f t="shared" si="220"/>
        <v>2414.1999999999998</v>
      </c>
      <c r="AA1754">
        <f t="shared" si="221"/>
        <v>83.004851425106125</v>
      </c>
      <c r="AB1754">
        <f t="shared" si="222"/>
        <v>1</v>
      </c>
      <c r="AC1754">
        <f t="shared" si="223"/>
        <v>1095</v>
      </c>
    </row>
    <row r="1755" spans="1:29">
      <c r="A1755">
        <v>10288</v>
      </c>
      <c r="B1755" t="s">
        <v>124</v>
      </c>
      <c r="C1755">
        <v>32</v>
      </c>
      <c r="D1755">
        <v>168.3</v>
      </c>
      <c r="E1755">
        <v>5</v>
      </c>
      <c r="F1755" s="6">
        <f>IFERROR(VLOOKUP(A1755,Orders!A:B,2,FALSE),"")</f>
        <v>38231</v>
      </c>
      <c r="G1755" s="6">
        <f>IFERROR(VLOOKUP(A1755,Orders!A:C,3,FALSE),"")</f>
        <v>38241</v>
      </c>
      <c r="H1755" s="6">
        <f>IFERROR(VLOOKUP(A1755,Orders!A:D,4,FALSE),"")</f>
        <v>38235</v>
      </c>
      <c r="I1755" t="str">
        <f>IFERROR(VLOOKUP(A1755,Orders!A:E,5,FALSE),"")</f>
        <v>Shipped</v>
      </c>
      <c r="J1755">
        <f>IFERROR(VLOOKUP(A1755,Orders!A:G,7,FALSE),"")</f>
        <v>166</v>
      </c>
      <c r="K1755">
        <f>IFERROR(VLOOKUP(J1755,Customers!A:L,12,FALSE),"")</f>
        <v>1612</v>
      </c>
      <c r="L1755">
        <f>IFERROR(VLOOKUP(J1755,Customers!A:M,13,FALSE),"")</f>
        <v>97900</v>
      </c>
      <c r="M1755" t="str">
        <f>IFERROR(VLOOKUP(J1755,Customers!A:H,8,FALSE),"")</f>
        <v>Singapore</v>
      </c>
      <c r="N1755">
        <f>IFERROR(VLOOKUP(K1755,Employees!A:F,6,FALSE),"")</f>
        <v>6</v>
      </c>
      <c r="O1755" t="str">
        <f>IFERROR(VLOOKUP(N1755,Offices!A:B,2,FALSE),"")</f>
        <v>Sydney</v>
      </c>
      <c r="P1755" s="6">
        <f>IFERROR(VLOOKUP(J1755,Payments!A:C,3,FALSE),"")</f>
        <v>38246</v>
      </c>
      <c r="Q1755">
        <f>IFERROR(VLOOKUP(J1755,Payments!A:D,4,FALSE),"")</f>
        <v>38785.480000000003</v>
      </c>
      <c r="R1755" t="str">
        <f>IFERROR(VLOOKUP(B1755,Products!A:C,3,FALSE),"")</f>
        <v>Vintage Cars</v>
      </c>
      <c r="S1755">
        <f>IFERROR(VLOOKUP(B1755,Products!A:G,7,FALSE),"")</f>
        <v>2724</v>
      </c>
      <c r="T1755">
        <f>IFERROR(VLOOKUP(B1755,Products!A:I,9,FALSE),"")</f>
        <v>170</v>
      </c>
      <c r="U1755">
        <f t="shared" si="216"/>
        <v>6</v>
      </c>
      <c r="V1755" t="str">
        <f t="shared" si="217"/>
        <v>Yes</v>
      </c>
      <c r="W1755">
        <f t="shared" si="218"/>
        <v>2004</v>
      </c>
      <c r="X1755">
        <f t="shared" si="219"/>
        <v>9</v>
      </c>
      <c r="Y1755">
        <f>IFERROR(VLOOKUP(B1755,Products!A:I,8,FALSE),"")</f>
        <v>86.7</v>
      </c>
      <c r="Z1755">
        <f t="shared" si="220"/>
        <v>5385.6</v>
      </c>
      <c r="AA1755">
        <f t="shared" si="221"/>
        <v>94.117647058823536</v>
      </c>
      <c r="AB1755">
        <f t="shared" si="222"/>
        <v>1</v>
      </c>
      <c r="AC1755">
        <f t="shared" si="223"/>
        <v>2611.2000000000003</v>
      </c>
    </row>
    <row r="1756" spans="1:29">
      <c r="A1756">
        <v>10288</v>
      </c>
      <c r="B1756" t="s">
        <v>125</v>
      </c>
      <c r="C1756">
        <v>28</v>
      </c>
      <c r="D1756">
        <v>50.25</v>
      </c>
      <c r="E1756">
        <v>4</v>
      </c>
      <c r="F1756" s="6">
        <f>IFERROR(VLOOKUP(A1756,Orders!A:B,2,FALSE),"")</f>
        <v>38231</v>
      </c>
      <c r="G1756" s="6">
        <f>IFERROR(VLOOKUP(A1756,Orders!A:C,3,FALSE),"")</f>
        <v>38241</v>
      </c>
      <c r="H1756" s="6">
        <f>IFERROR(VLOOKUP(A1756,Orders!A:D,4,FALSE),"")</f>
        <v>38235</v>
      </c>
      <c r="I1756" t="str">
        <f>IFERROR(VLOOKUP(A1756,Orders!A:E,5,FALSE),"")</f>
        <v>Shipped</v>
      </c>
      <c r="J1756">
        <f>IFERROR(VLOOKUP(A1756,Orders!A:G,7,FALSE),"")</f>
        <v>166</v>
      </c>
      <c r="K1756">
        <f>IFERROR(VLOOKUP(J1756,Customers!A:L,12,FALSE),"")</f>
        <v>1612</v>
      </c>
      <c r="L1756">
        <f>IFERROR(VLOOKUP(J1756,Customers!A:M,13,FALSE),"")</f>
        <v>97900</v>
      </c>
      <c r="M1756" t="str">
        <f>IFERROR(VLOOKUP(J1756,Customers!A:H,8,FALSE),"")</f>
        <v>Singapore</v>
      </c>
      <c r="N1756">
        <f>IFERROR(VLOOKUP(K1756,Employees!A:F,6,FALSE),"")</f>
        <v>6</v>
      </c>
      <c r="O1756" t="str">
        <f>IFERROR(VLOOKUP(N1756,Offices!A:B,2,FALSE),"")</f>
        <v>Sydney</v>
      </c>
      <c r="P1756" s="6">
        <f>IFERROR(VLOOKUP(J1756,Payments!A:C,3,FALSE),"")</f>
        <v>38246</v>
      </c>
      <c r="Q1756">
        <f>IFERROR(VLOOKUP(J1756,Payments!A:D,4,FALSE),"")</f>
        <v>38785.480000000003</v>
      </c>
      <c r="R1756" t="str">
        <f>IFERROR(VLOOKUP(B1756,Products!A:C,3,FALSE),"")</f>
        <v>Vintage Cars</v>
      </c>
      <c r="S1756">
        <f>IFERROR(VLOOKUP(B1756,Products!A:G,7,FALSE),"")</f>
        <v>540</v>
      </c>
      <c r="T1756">
        <f>IFERROR(VLOOKUP(B1756,Products!A:I,9,FALSE),"")</f>
        <v>60.54</v>
      </c>
      <c r="U1756">
        <f t="shared" si="216"/>
        <v>6</v>
      </c>
      <c r="V1756" t="str">
        <f t="shared" si="217"/>
        <v>Yes</v>
      </c>
      <c r="W1756">
        <f t="shared" si="218"/>
        <v>2004</v>
      </c>
      <c r="X1756">
        <f t="shared" si="219"/>
        <v>9</v>
      </c>
      <c r="Y1756">
        <f>IFERROR(VLOOKUP(B1756,Products!A:I,8,FALSE),"")</f>
        <v>33.299999999999997</v>
      </c>
      <c r="Z1756">
        <f t="shared" si="220"/>
        <v>1407</v>
      </c>
      <c r="AA1756">
        <f t="shared" si="221"/>
        <v>50.900900900900915</v>
      </c>
      <c r="AB1756">
        <f t="shared" si="222"/>
        <v>0</v>
      </c>
      <c r="AC1756">
        <f t="shared" si="223"/>
        <v>474.60000000000008</v>
      </c>
    </row>
    <row r="1757" spans="1:29">
      <c r="A1757">
        <v>10288</v>
      </c>
      <c r="B1757" t="s">
        <v>128</v>
      </c>
      <c r="C1757">
        <v>31</v>
      </c>
      <c r="D1757">
        <v>102.98</v>
      </c>
      <c r="E1757">
        <v>2</v>
      </c>
      <c r="F1757" s="6">
        <f>IFERROR(VLOOKUP(A1757,Orders!A:B,2,FALSE),"")</f>
        <v>38231</v>
      </c>
      <c r="G1757" s="6">
        <f>IFERROR(VLOOKUP(A1757,Orders!A:C,3,FALSE),"")</f>
        <v>38241</v>
      </c>
      <c r="H1757" s="6">
        <f>IFERROR(VLOOKUP(A1757,Orders!A:D,4,FALSE),"")</f>
        <v>38235</v>
      </c>
      <c r="I1757" t="str">
        <f>IFERROR(VLOOKUP(A1757,Orders!A:E,5,FALSE),"")</f>
        <v>Shipped</v>
      </c>
      <c r="J1757">
        <f>IFERROR(VLOOKUP(A1757,Orders!A:G,7,FALSE),"")</f>
        <v>166</v>
      </c>
      <c r="K1757">
        <f>IFERROR(VLOOKUP(J1757,Customers!A:L,12,FALSE),"")</f>
        <v>1612</v>
      </c>
      <c r="L1757">
        <f>IFERROR(VLOOKUP(J1757,Customers!A:M,13,FALSE),"")</f>
        <v>97900</v>
      </c>
      <c r="M1757" t="str">
        <f>IFERROR(VLOOKUP(J1757,Customers!A:H,8,FALSE),"")</f>
        <v>Singapore</v>
      </c>
      <c r="N1757">
        <f>IFERROR(VLOOKUP(K1757,Employees!A:F,6,FALSE),"")</f>
        <v>6</v>
      </c>
      <c r="O1757" t="str">
        <f>IFERROR(VLOOKUP(N1757,Offices!A:B,2,FALSE),"")</f>
        <v>Sydney</v>
      </c>
      <c r="P1757" s="6">
        <f>IFERROR(VLOOKUP(J1757,Payments!A:C,3,FALSE),"")</f>
        <v>38246</v>
      </c>
      <c r="Q1757">
        <f>IFERROR(VLOOKUP(J1757,Payments!A:D,4,FALSE),"")</f>
        <v>38785.480000000003</v>
      </c>
      <c r="R1757" t="str">
        <f>IFERROR(VLOOKUP(B1757,Products!A:C,3,FALSE),"")</f>
        <v>Vintage Cars</v>
      </c>
      <c r="S1757">
        <f>IFERROR(VLOOKUP(B1757,Products!A:G,7,FALSE),"")</f>
        <v>9354</v>
      </c>
      <c r="T1757">
        <f>IFERROR(VLOOKUP(B1757,Products!A:I,9,FALSE),"")</f>
        <v>127.13</v>
      </c>
      <c r="U1757">
        <f t="shared" si="216"/>
        <v>6</v>
      </c>
      <c r="V1757" t="str">
        <f t="shared" si="217"/>
        <v>Yes</v>
      </c>
      <c r="W1757">
        <f t="shared" si="218"/>
        <v>2004</v>
      </c>
      <c r="X1757">
        <f t="shared" si="219"/>
        <v>9</v>
      </c>
      <c r="Y1757">
        <f>IFERROR(VLOOKUP(B1757,Products!A:I,8,FALSE),"")</f>
        <v>58.48</v>
      </c>
      <c r="Z1757">
        <f t="shared" si="220"/>
        <v>3192.38</v>
      </c>
      <c r="AA1757">
        <f t="shared" si="221"/>
        <v>76.094391244870053</v>
      </c>
      <c r="AB1757">
        <f t="shared" si="222"/>
        <v>1</v>
      </c>
      <c r="AC1757">
        <f t="shared" si="223"/>
        <v>1379.5000000000002</v>
      </c>
    </row>
    <row r="1758" spans="1:29">
      <c r="A1758">
        <v>10288</v>
      </c>
      <c r="B1758" t="s">
        <v>126</v>
      </c>
      <c r="C1758">
        <v>35</v>
      </c>
      <c r="D1758">
        <v>90.19</v>
      </c>
      <c r="E1758">
        <v>6</v>
      </c>
      <c r="F1758" s="6">
        <f>IFERROR(VLOOKUP(A1758,Orders!A:B,2,FALSE),"")</f>
        <v>38231</v>
      </c>
      <c r="G1758" s="6">
        <f>IFERROR(VLOOKUP(A1758,Orders!A:C,3,FALSE),"")</f>
        <v>38241</v>
      </c>
      <c r="H1758" s="6">
        <f>IFERROR(VLOOKUP(A1758,Orders!A:D,4,FALSE),"")</f>
        <v>38235</v>
      </c>
      <c r="I1758" t="str">
        <f>IFERROR(VLOOKUP(A1758,Orders!A:E,5,FALSE),"")</f>
        <v>Shipped</v>
      </c>
      <c r="J1758">
        <f>IFERROR(VLOOKUP(A1758,Orders!A:G,7,FALSE),"")</f>
        <v>166</v>
      </c>
      <c r="K1758">
        <f>IFERROR(VLOOKUP(J1758,Customers!A:L,12,FALSE),"")</f>
        <v>1612</v>
      </c>
      <c r="L1758">
        <f>IFERROR(VLOOKUP(J1758,Customers!A:M,13,FALSE),"")</f>
        <v>97900</v>
      </c>
      <c r="M1758" t="str">
        <f>IFERROR(VLOOKUP(J1758,Customers!A:H,8,FALSE),"")</f>
        <v>Singapore</v>
      </c>
      <c r="N1758">
        <f>IFERROR(VLOOKUP(K1758,Employees!A:F,6,FALSE),"")</f>
        <v>6</v>
      </c>
      <c r="O1758" t="str">
        <f>IFERROR(VLOOKUP(N1758,Offices!A:B,2,FALSE),"")</f>
        <v>Sydney</v>
      </c>
      <c r="P1758" s="6">
        <f>IFERROR(VLOOKUP(J1758,Payments!A:C,3,FALSE),"")</f>
        <v>38246</v>
      </c>
      <c r="Q1758">
        <f>IFERROR(VLOOKUP(J1758,Payments!A:D,4,FALSE),"")</f>
        <v>38785.480000000003</v>
      </c>
      <c r="R1758" t="str">
        <f>IFERROR(VLOOKUP(B1758,Products!A:C,3,FALSE),"")</f>
        <v>Vintage Cars</v>
      </c>
      <c r="S1758">
        <f>IFERROR(VLOOKUP(B1758,Products!A:G,7,FALSE),"")</f>
        <v>6553</v>
      </c>
      <c r="T1758">
        <f>IFERROR(VLOOKUP(B1758,Products!A:I,9,FALSE),"")</f>
        <v>92.03</v>
      </c>
      <c r="U1758">
        <f t="shared" si="216"/>
        <v>6</v>
      </c>
      <c r="V1758" t="str">
        <f t="shared" si="217"/>
        <v>Yes</v>
      </c>
      <c r="W1758">
        <f t="shared" si="218"/>
        <v>2004</v>
      </c>
      <c r="X1758">
        <f t="shared" si="219"/>
        <v>9</v>
      </c>
      <c r="Y1758">
        <f>IFERROR(VLOOKUP(B1758,Products!A:I,8,FALSE),"")</f>
        <v>43.26</v>
      </c>
      <c r="Z1758">
        <f t="shared" si="220"/>
        <v>3156.65</v>
      </c>
      <c r="AA1758">
        <f t="shared" si="221"/>
        <v>108.48358760980122</v>
      </c>
      <c r="AB1758">
        <f t="shared" si="222"/>
        <v>1</v>
      </c>
      <c r="AC1758">
        <f t="shared" si="223"/>
        <v>1642.55</v>
      </c>
    </row>
    <row r="1759" spans="1:29">
      <c r="A1759">
        <v>10288</v>
      </c>
      <c r="B1759" t="s">
        <v>226</v>
      </c>
      <c r="C1759">
        <v>23</v>
      </c>
      <c r="D1759">
        <v>57.02</v>
      </c>
      <c r="E1759">
        <v>7</v>
      </c>
      <c r="F1759" s="6">
        <f>IFERROR(VLOOKUP(A1759,Orders!A:B,2,FALSE),"")</f>
        <v>38231</v>
      </c>
      <c r="G1759" s="6">
        <f>IFERROR(VLOOKUP(A1759,Orders!A:C,3,FALSE),"")</f>
        <v>38241</v>
      </c>
      <c r="H1759" s="6">
        <f>IFERROR(VLOOKUP(A1759,Orders!A:D,4,FALSE),"")</f>
        <v>38235</v>
      </c>
      <c r="I1759" t="str">
        <f>IFERROR(VLOOKUP(A1759,Orders!A:E,5,FALSE),"")</f>
        <v>Shipped</v>
      </c>
      <c r="J1759">
        <f>IFERROR(VLOOKUP(A1759,Orders!A:G,7,FALSE),"")</f>
        <v>166</v>
      </c>
      <c r="K1759">
        <f>IFERROR(VLOOKUP(J1759,Customers!A:L,12,FALSE),"")</f>
        <v>1612</v>
      </c>
      <c r="L1759">
        <f>IFERROR(VLOOKUP(J1759,Customers!A:M,13,FALSE),"")</f>
        <v>97900</v>
      </c>
      <c r="M1759" t="str">
        <f>IFERROR(VLOOKUP(J1759,Customers!A:H,8,FALSE),"")</f>
        <v>Singapore</v>
      </c>
      <c r="N1759">
        <f>IFERROR(VLOOKUP(K1759,Employees!A:F,6,FALSE),"")</f>
        <v>6</v>
      </c>
      <c r="O1759" t="str">
        <f>IFERROR(VLOOKUP(N1759,Offices!A:B,2,FALSE),"")</f>
        <v>Sydney</v>
      </c>
      <c r="P1759" s="6">
        <f>IFERROR(VLOOKUP(J1759,Payments!A:C,3,FALSE),"")</f>
        <v>38246</v>
      </c>
      <c r="Q1759">
        <f>IFERROR(VLOOKUP(J1759,Payments!A:D,4,FALSE),"")</f>
        <v>38785.480000000003</v>
      </c>
      <c r="R1759" t="str">
        <f>IFERROR(VLOOKUP(B1759,Products!A:C,3,FALSE),"")</f>
        <v>Classic Cars</v>
      </c>
      <c r="S1759">
        <f>IFERROR(VLOOKUP(B1759,Products!A:G,7,FALSE),"")</f>
        <v>3209</v>
      </c>
      <c r="T1759">
        <f>IFERROR(VLOOKUP(B1759,Products!A:I,9,FALSE),"")</f>
        <v>71.27</v>
      </c>
      <c r="U1759">
        <f t="shared" si="216"/>
        <v>6</v>
      </c>
      <c r="V1759" t="str">
        <f t="shared" si="217"/>
        <v>Yes</v>
      </c>
      <c r="W1759">
        <f t="shared" si="218"/>
        <v>2004</v>
      </c>
      <c r="X1759">
        <f t="shared" si="219"/>
        <v>9</v>
      </c>
      <c r="Y1759">
        <f>IFERROR(VLOOKUP(B1759,Products!A:I,8,FALSE),"")</f>
        <v>34.21</v>
      </c>
      <c r="Z1759">
        <f t="shared" si="220"/>
        <v>1311.46</v>
      </c>
      <c r="AA1759">
        <f t="shared" si="221"/>
        <v>66.676410406313948</v>
      </c>
      <c r="AB1759">
        <f t="shared" si="222"/>
        <v>0</v>
      </c>
      <c r="AC1759">
        <f t="shared" si="223"/>
        <v>524.63000000000011</v>
      </c>
    </row>
    <row r="1760" spans="1:29">
      <c r="A1760">
        <v>10288</v>
      </c>
      <c r="B1760" t="s">
        <v>227</v>
      </c>
      <c r="C1760">
        <v>36</v>
      </c>
      <c r="D1760">
        <v>66.88</v>
      </c>
      <c r="E1760">
        <v>11</v>
      </c>
      <c r="F1760" s="6">
        <f>IFERROR(VLOOKUP(A1760,Orders!A:B,2,FALSE),"")</f>
        <v>38231</v>
      </c>
      <c r="G1760" s="6">
        <f>IFERROR(VLOOKUP(A1760,Orders!A:C,3,FALSE),"")</f>
        <v>38241</v>
      </c>
      <c r="H1760" s="6">
        <f>IFERROR(VLOOKUP(A1760,Orders!A:D,4,FALSE),"")</f>
        <v>38235</v>
      </c>
      <c r="I1760" t="str">
        <f>IFERROR(VLOOKUP(A1760,Orders!A:E,5,FALSE),"")</f>
        <v>Shipped</v>
      </c>
      <c r="J1760">
        <f>IFERROR(VLOOKUP(A1760,Orders!A:G,7,FALSE),"")</f>
        <v>166</v>
      </c>
      <c r="K1760">
        <f>IFERROR(VLOOKUP(J1760,Customers!A:L,12,FALSE),"")</f>
        <v>1612</v>
      </c>
      <c r="L1760">
        <f>IFERROR(VLOOKUP(J1760,Customers!A:M,13,FALSE),"")</f>
        <v>97900</v>
      </c>
      <c r="M1760" t="str">
        <f>IFERROR(VLOOKUP(J1760,Customers!A:H,8,FALSE),"")</f>
        <v>Singapore</v>
      </c>
      <c r="N1760">
        <f>IFERROR(VLOOKUP(K1760,Employees!A:F,6,FALSE),"")</f>
        <v>6</v>
      </c>
      <c r="O1760" t="str">
        <f>IFERROR(VLOOKUP(N1760,Offices!A:B,2,FALSE),"")</f>
        <v>Sydney</v>
      </c>
      <c r="P1760" s="6">
        <f>IFERROR(VLOOKUP(J1760,Payments!A:C,3,FALSE),"")</f>
        <v>38246</v>
      </c>
      <c r="Q1760">
        <f>IFERROR(VLOOKUP(J1760,Payments!A:D,4,FALSE),"")</f>
        <v>38785.480000000003</v>
      </c>
      <c r="R1760" t="str">
        <f>IFERROR(VLOOKUP(B1760,Products!A:C,3,FALSE),"")</f>
        <v>Classic Cars</v>
      </c>
      <c r="S1760">
        <f>IFERROR(VLOOKUP(B1760,Products!A:G,7,FALSE),"")</f>
        <v>1005</v>
      </c>
      <c r="T1760">
        <f>IFERROR(VLOOKUP(B1760,Products!A:I,9,FALSE),"")</f>
        <v>73.489999999999995</v>
      </c>
      <c r="U1760">
        <f t="shared" si="216"/>
        <v>6</v>
      </c>
      <c r="V1760" t="str">
        <f t="shared" si="217"/>
        <v>Yes</v>
      </c>
      <c r="W1760">
        <f t="shared" si="218"/>
        <v>2004</v>
      </c>
      <c r="X1760">
        <f t="shared" si="219"/>
        <v>9</v>
      </c>
      <c r="Y1760">
        <f>IFERROR(VLOOKUP(B1760,Products!A:I,8,FALSE),"")</f>
        <v>49.24</v>
      </c>
      <c r="Z1760">
        <f t="shared" si="220"/>
        <v>2407.6799999999998</v>
      </c>
      <c r="AA1760">
        <f t="shared" si="221"/>
        <v>35.824532900081216</v>
      </c>
      <c r="AB1760">
        <f t="shared" si="222"/>
        <v>0</v>
      </c>
      <c r="AC1760">
        <f t="shared" si="223"/>
        <v>635.03999999999974</v>
      </c>
    </row>
    <row r="1761" spans="1:29">
      <c r="A1761">
        <v>10288</v>
      </c>
      <c r="B1761" t="s">
        <v>228</v>
      </c>
      <c r="C1761">
        <v>50</v>
      </c>
      <c r="D1761">
        <v>49.3</v>
      </c>
      <c r="E1761">
        <v>13</v>
      </c>
      <c r="F1761" s="6">
        <f>IFERROR(VLOOKUP(A1761,Orders!A:B,2,FALSE),"")</f>
        <v>38231</v>
      </c>
      <c r="G1761" s="6">
        <f>IFERROR(VLOOKUP(A1761,Orders!A:C,3,FALSE),"")</f>
        <v>38241</v>
      </c>
      <c r="H1761" s="6">
        <f>IFERROR(VLOOKUP(A1761,Orders!A:D,4,FALSE),"")</f>
        <v>38235</v>
      </c>
      <c r="I1761" t="str">
        <f>IFERROR(VLOOKUP(A1761,Orders!A:E,5,FALSE),"")</f>
        <v>Shipped</v>
      </c>
      <c r="J1761">
        <f>IFERROR(VLOOKUP(A1761,Orders!A:G,7,FALSE),"")</f>
        <v>166</v>
      </c>
      <c r="K1761">
        <f>IFERROR(VLOOKUP(J1761,Customers!A:L,12,FALSE),"")</f>
        <v>1612</v>
      </c>
      <c r="L1761">
        <f>IFERROR(VLOOKUP(J1761,Customers!A:M,13,FALSE),"")</f>
        <v>97900</v>
      </c>
      <c r="M1761" t="str">
        <f>IFERROR(VLOOKUP(J1761,Customers!A:H,8,FALSE),"")</f>
        <v>Singapore</v>
      </c>
      <c r="N1761">
        <f>IFERROR(VLOOKUP(K1761,Employees!A:F,6,FALSE),"")</f>
        <v>6</v>
      </c>
      <c r="O1761" t="str">
        <f>IFERROR(VLOOKUP(N1761,Offices!A:B,2,FALSE),"")</f>
        <v>Sydney</v>
      </c>
      <c r="P1761" s="6">
        <f>IFERROR(VLOOKUP(J1761,Payments!A:C,3,FALSE),"")</f>
        <v>38246</v>
      </c>
      <c r="Q1761">
        <f>IFERROR(VLOOKUP(J1761,Payments!A:D,4,FALSE),"")</f>
        <v>38785.480000000003</v>
      </c>
      <c r="R1761" t="str">
        <f>IFERROR(VLOOKUP(B1761,Products!A:C,3,FALSE),"")</f>
        <v>Classic Cars</v>
      </c>
      <c r="S1761">
        <f>IFERROR(VLOOKUP(B1761,Products!A:G,7,FALSE),"")</f>
        <v>8197</v>
      </c>
      <c r="T1761">
        <f>IFERROR(VLOOKUP(B1761,Products!A:I,9,FALSE),"")</f>
        <v>50.31</v>
      </c>
      <c r="U1761">
        <f t="shared" si="216"/>
        <v>6</v>
      </c>
      <c r="V1761" t="str">
        <f t="shared" si="217"/>
        <v>Yes</v>
      </c>
      <c r="W1761">
        <f t="shared" si="218"/>
        <v>2004</v>
      </c>
      <c r="X1761">
        <f t="shared" si="219"/>
        <v>9</v>
      </c>
      <c r="Y1761">
        <f>IFERROR(VLOOKUP(B1761,Products!A:I,8,FALSE),"")</f>
        <v>29.18</v>
      </c>
      <c r="Z1761">
        <f t="shared" si="220"/>
        <v>2465</v>
      </c>
      <c r="AA1761">
        <f t="shared" si="221"/>
        <v>68.951336531871135</v>
      </c>
      <c r="AB1761">
        <f t="shared" si="222"/>
        <v>1</v>
      </c>
      <c r="AC1761">
        <f t="shared" si="223"/>
        <v>1005.9999999999999</v>
      </c>
    </row>
    <row r="1762" spans="1:29">
      <c r="A1762">
        <v>10288</v>
      </c>
      <c r="B1762" t="s">
        <v>130</v>
      </c>
      <c r="C1762">
        <v>29</v>
      </c>
      <c r="D1762">
        <v>32.19</v>
      </c>
      <c r="E1762">
        <v>1</v>
      </c>
      <c r="F1762" s="6">
        <f>IFERROR(VLOOKUP(A1762,Orders!A:B,2,FALSE),"")</f>
        <v>38231</v>
      </c>
      <c r="G1762" s="6">
        <f>IFERROR(VLOOKUP(A1762,Orders!A:C,3,FALSE),"")</f>
        <v>38241</v>
      </c>
      <c r="H1762" s="6">
        <f>IFERROR(VLOOKUP(A1762,Orders!A:D,4,FALSE),"")</f>
        <v>38235</v>
      </c>
      <c r="I1762" t="str">
        <f>IFERROR(VLOOKUP(A1762,Orders!A:E,5,FALSE),"")</f>
        <v>Shipped</v>
      </c>
      <c r="J1762">
        <f>IFERROR(VLOOKUP(A1762,Orders!A:G,7,FALSE),"")</f>
        <v>166</v>
      </c>
      <c r="K1762">
        <f>IFERROR(VLOOKUP(J1762,Customers!A:L,12,FALSE),"")</f>
        <v>1612</v>
      </c>
      <c r="L1762">
        <f>IFERROR(VLOOKUP(J1762,Customers!A:M,13,FALSE),"")</f>
        <v>97900</v>
      </c>
      <c r="M1762" t="str">
        <f>IFERROR(VLOOKUP(J1762,Customers!A:H,8,FALSE),"")</f>
        <v>Singapore</v>
      </c>
      <c r="N1762">
        <f>IFERROR(VLOOKUP(K1762,Employees!A:F,6,FALSE),"")</f>
        <v>6</v>
      </c>
      <c r="O1762" t="str">
        <f>IFERROR(VLOOKUP(N1762,Offices!A:B,2,FALSE),"")</f>
        <v>Sydney</v>
      </c>
      <c r="P1762" s="6">
        <f>IFERROR(VLOOKUP(J1762,Payments!A:C,3,FALSE),"")</f>
        <v>38246</v>
      </c>
      <c r="Q1762">
        <f>IFERROR(VLOOKUP(J1762,Payments!A:D,4,FALSE),"")</f>
        <v>38785.480000000003</v>
      </c>
      <c r="R1762" t="str">
        <f>IFERROR(VLOOKUP(B1762,Products!A:C,3,FALSE),"")</f>
        <v>Vintage Cars</v>
      </c>
      <c r="S1762">
        <f>IFERROR(VLOOKUP(B1762,Products!A:G,7,FALSE),"")</f>
        <v>7332</v>
      </c>
      <c r="T1762">
        <f>IFERROR(VLOOKUP(B1762,Products!A:I,9,FALSE),"")</f>
        <v>33.19</v>
      </c>
      <c r="U1762">
        <f t="shared" si="216"/>
        <v>6</v>
      </c>
      <c r="V1762" t="str">
        <f t="shared" si="217"/>
        <v>Yes</v>
      </c>
      <c r="W1762">
        <f t="shared" si="218"/>
        <v>2004</v>
      </c>
      <c r="X1762">
        <f t="shared" si="219"/>
        <v>9</v>
      </c>
      <c r="Y1762">
        <f>IFERROR(VLOOKUP(B1762,Products!A:I,8,FALSE),"")</f>
        <v>22.57</v>
      </c>
      <c r="Z1762">
        <f t="shared" si="220"/>
        <v>933.51</v>
      </c>
      <c r="AA1762">
        <f t="shared" si="221"/>
        <v>42.62295081967212</v>
      </c>
      <c r="AB1762">
        <f t="shared" si="222"/>
        <v>0</v>
      </c>
      <c r="AC1762">
        <f t="shared" si="223"/>
        <v>278.9799999999999</v>
      </c>
    </row>
    <row r="1763" spans="1:29">
      <c r="A1763">
        <v>10288</v>
      </c>
      <c r="B1763" t="s">
        <v>229</v>
      </c>
      <c r="C1763">
        <v>35</v>
      </c>
      <c r="D1763">
        <v>81.78</v>
      </c>
      <c r="E1763">
        <v>9</v>
      </c>
      <c r="F1763" s="6">
        <f>IFERROR(VLOOKUP(A1763,Orders!A:B,2,FALSE),"")</f>
        <v>38231</v>
      </c>
      <c r="G1763" s="6">
        <f>IFERROR(VLOOKUP(A1763,Orders!A:C,3,FALSE),"")</f>
        <v>38241</v>
      </c>
      <c r="H1763" s="6">
        <f>IFERROR(VLOOKUP(A1763,Orders!A:D,4,FALSE),"")</f>
        <v>38235</v>
      </c>
      <c r="I1763" t="str">
        <f>IFERROR(VLOOKUP(A1763,Orders!A:E,5,FALSE),"")</f>
        <v>Shipped</v>
      </c>
      <c r="J1763">
        <f>IFERROR(VLOOKUP(A1763,Orders!A:G,7,FALSE),"")</f>
        <v>166</v>
      </c>
      <c r="K1763">
        <f>IFERROR(VLOOKUP(J1763,Customers!A:L,12,FALSE),"")</f>
        <v>1612</v>
      </c>
      <c r="L1763">
        <f>IFERROR(VLOOKUP(J1763,Customers!A:M,13,FALSE),"")</f>
        <v>97900</v>
      </c>
      <c r="M1763" t="str">
        <f>IFERROR(VLOOKUP(J1763,Customers!A:H,8,FALSE),"")</f>
        <v>Singapore</v>
      </c>
      <c r="N1763">
        <f>IFERROR(VLOOKUP(K1763,Employees!A:F,6,FALSE),"")</f>
        <v>6</v>
      </c>
      <c r="O1763" t="str">
        <f>IFERROR(VLOOKUP(N1763,Offices!A:B,2,FALSE),"")</f>
        <v>Sydney</v>
      </c>
      <c r="P1763" s="6">
        <f>IFERROR(VLOOKUP(J1763,Payments!A:C,3,FALSE),"")</f>
        <v>38246</v>
      </c>
      <c r="Q1763">
        <f>IFERROR(VLOOKUP(J1763,Payments!A:D,4,FALSE),"")</f>
        <v>38785.480000000003</v>
      </c>
      <c r="R1763" t="str">
        <f>IFERROR(VLOOKUP(B1763,Products!A:C,3,FALSE),"")</f>
        <v>Classic Cars</v>
      </c>
      <c r="S1763">
        <f>IFERROR(VLOOKUP(B1763,Products!A:G,7,FALSE),"")</f>
        <v>2350</v>
      </c>
      <c r="T1763">
        <f>IFERROR(VLOOKUP(B1763,Products!A:I,9,FALSE),"")</f>
        <v>90.87</v>
      </c>
      <c r="U1763">
        <f t="shared" si="216"/>
        <v>6</v>
      </c>
      <c r="V1763" t="str">
        <f t="shared" si="217"/>
        <v>Yes</v>
      </c>
      <c r="W1763">
        <f t="shared" si="218"/>
        <v>2004</v>
      </c>
      <c r="X1763">
        <f t="shared" si="219"/>
        <v>9</v>
      </c>
      <c r="Y1763">
        <f>IFERROR(VLOOKUP(B1763,Products!A:I,8,FALSE),"")</f>
        <v>47.25</v>
      </c>
      <c r="Z1763">
        <f t="shared" si="220"/>
        <v>2862.3</v>
      </c>
      <c r="AA1763">
        <f t="shared" si="221"/>
        <v>73.079365079365076</v>
      </c>
      <c r="AB1763">
        <f t="shared" si="222"/>
        <v>1</v>
      </c>
      <c r="AC1763">
        <f t="shared" si="223"/>
        <v>1208.55</v>
      </c>
    </row>
    <row r="1764" spans="1:29">
      <c r="A1764">
        <v>10288</v>
      </c>
      <c r="B1764" t="s">
        <v>230</v>
      </c>
      <c r="C1764">
        <v>48</v>
      </c>
      <c r="D1764">
        <v>109.22</v>
      </c>
      <c r="E1764">
        <v>8</v>
      </c>
      <c r="F1764" s="6">
        <f>IFERROR(VLOOKUP(A1764,Orders!A:B,2,FALSE),"")</f>
        <v>38231</v>
      </c>
      <c r="G1764" s="6">
        <f>IFERROR(VLOOKUP(A1764,Orders!A:C,3,FALSE),"")</f>
        <v>38241</v>
      </c>
      <c r="H1764" s="6">
        <f>IFERROR(VLOOKUP(A1764,Orders!A:D,4,FALSE),"")</f>
        <v>38235</v>
      </c>
      <c r="I1764" t="str">
        <f>IFERROR(VLOOKUP(A1764,Orders!A:E,5,FALSE),"")</f>
        <v>Shipped</v>
      </c>
      <c r="J1764">
        <f>IFERROR(VLOOKUP(A1764,Orders!A:G,7,FALSE),"")</f>
        <v>166</v>
      </c>
      <c r="K1764">
        <f>IFERROR(VLOOKUP(J1764,Customers!A:L,12,FALSE),"")</f>
        <v>1612</v>
      </c>
      <c r="L1764">
        <f>IFERROR(VLOOKUP(J1764,Customers!A:M,13,FALSE),"")</f>
        <v>97900</v>
      </c>
      <c r="M1764" t="str">
        <f>IFERROR(VLOOKUP(J1764,Customers!A:H,8,FALSE),"")</f>
        <v>Singapore</v>
      </c>
      <c r="N1764">
        <f>IFERROR(VLOOKUP(K1764,Employees!A:F,6,FALSE),"")</f>
        <v>6</v>
      </c>
      <c r="O1764" t="str">
        <f>IFERROR(VLOOKUP(N1764,Offices!A:B,2,FALSE),"")</f>
        <v>Sydney</v>
      </c>
      <c r="P1764" s="6">
        <f>IFERROR(VLOOKUP(J1764,Payments!A:C,3,FALSE),"")</f>
        <v>38246</v>
      </c>
      <c r="Q1764">
        <f>IFERROR(VLOOKUP(J1764,Payments!A:D,4,FALSE),"")</f>
        <v>38785.480000000003</v>
      </c>
      <c r="R1764" t="str">
        <f>IFERROR(VLOOKUP(B1764,Products!A:C,3,FALSE),"")</f>
        <v>Classic Cars</v>
      </c>
      <c r="S1764">
        <f>IFERROR(VLOOKUP(B1764,Products!A:G,7,FALSE),"")</f>
        <v>1452</v>
      </c>
      <c r="T1764">
        <f>IFERROR(VLOOKUP(B1764,Products!A:I,9,FALSE),"")</f>
        <v>117.44</v>
      </c>
      <c r="U1764">
        <f t="shared" si="216"/>
        <v>6</v>
      </c>
      <c r="V1764" t="str">
        <f t="shared" si="217"/>
        <v>Yes</v>
      </c>
      <c r="W1764">
        <f t="shared" si="218"/>
        <v>2004</v>
      </c>
      <c r="X1764">
        <f t="shared" si="219"/>
        <v>9</v>
      </c>
      <c r="Y1764">
        <f>IFERROR(VLOOKUP(B1764,Products!A:I,8,FALSE),"")</f>
        <v>72.819999999999993</v>
      </c>
      <c r="Z1764">
        <f t="shared" si="220"/>
        <v>5242.5599999999995</v>
      </c>
      <c r="AA1764">
        <f t="shared" si="221"/>
        <v>49.986267508926133</v>
      </c>
      <c r="AB1764">
        <f t="shared" si="222"/>
        <v>0</v>
      </c>
      <c r="AC1764">
        <f t="shared" si="223"/>
        <v>1747.2000000000003</v>
      </c>
    </row>
    <row r="1765" spans="1:29">
      <c r="A1765">
        <v>10288</v>
      </c>
      <c r="B1765" t="s">
        <v>231</v>
      </c>
      <c r="C1765">
        <v>34</v>
      </c>
      <c r="D1765">
        <v>76.19</v>
      </c>
      <c r="E1765">
        <v>10</v>
      </c>
      <c r="F1765" s="6">
        <f>IFERROR(VLOOKUP(A1765,Orders!A:B,2,FALSE),"")</f>
        <v>38231</v>
      </c>
      <c r="G1765" s="6">
        <f>IFERROR(VLOOKUP(A1765,Orders!A:C,3,FALSE),"")</f>
        <v>38241</v>
      </c>
      <c r="H1765" s="6">
        <f>IFERROR(VLOOKUP(A1765,Orders!A:D,4,FALSE),"")</f>
        <v>38235</v>
      </c>
      <c r="I1765" t="str">
        <f>IFERROR(VLOOKUP(A1765,Orders!A:E,5,FALSE),"")</f>
        <v>Shipped</v>
      </c>
      <c r="J1765">
        <f>IFERROR(VLOOKUP(A1765,Orders!A:G,7,FALSE),"")</f>
        <v>166</v>
      </c>
      <c r="K1765">
        <f>IFERROR(VLOOKUP(J1765,Customers!A:L,12,FALSE),"")</f>
        <v>1612</v>
      </c>
      <c r="L1765">
        <f>IFERROR(VLOOKUP(J1765,Customers!A:M,13,FALSE),"")</f>
        <v>97900</v>
      </c>
      <c r="M1765" t="str">
        <f>IFERROR(VLOOKUP(J1765,Customers!A:H,8,FALSE),"")</f>
        <v>Singapore</v>
      </c>
      <c r="N1765">
        <f>IFERROR(VLOOKUP(K1765,Employees!A:F,6,FALSE),"")</f>
        <v>6</v>
      </c>
      <c r="O1765" t="str">
        <f>IFERROR(VLOOKUP(N1765,Offices!A:B,2,FALSE),"")</f>
        <v>Sydney</v>
      </c>
      <c r="P1765" s="6">
        <f>IFERROR(VLOOKUP(J1765,Payments!A:C,3,FALSE),"")</f>
        <v>38246</v>
      </c>
      <c r="Q1765">
        <f>IFERROR(VLOOKUP(J1765,Payments!A:D,4,FALSE),"")</f>
        <v>38785.480000000003</v>
      </c>
      <c r="R1765" t="str">
        <f>IFERROR(VLOOKUP(B1765,Products!A:C,3,FALSE),"")</f>
        <v>Classic Cars</v>
      </c>
      <c r="S1765">
        <f>IFERROR(VLOOKUP(B1765,Products!A:G,7,FALSE),"")</f>
        <v>4695</v>
      </c>
      <c r="T1765">
        <f>IFERROR(VLOOKUP(B1765,Products!A:I,9,FALSE),"")</f>
        <v>85.61</v>
      </c>
      <c r="U1765">
        <f t="shared" si="216"/>
        <v>6</v>
      </c>
      <c r="V1765" t="str">
        <f t="shared" si="217"/>
        <v>Yes</v>
      </c>
      <c r="W1765">
        <f t="shared" si="218"/>
        <v>2004</v>
      </c>
      <c r="X1765">
        <f t="shared" si="219"/>
        <v>9</v>
      </c>
      <c r="Y1765">
        <f>IFERROR(VLOOKUP(B1765,Products!A:I,8,FALSE),"")</f>
        <v>50.51</v>
      </c>
      <c r="Z1765">
        <f t="shared" si="220"/>
        <v>2590.46</v>
      </c>
      <c r="AA1765">
        <f t="shared" si="221"/>
        <v>50.841417541080979</v>
      </c>
      <c r="AB1765">
        <f t="shared" si="222"/>
        <v>0</v>
      </c>
      <c r="AC1765">
        <f t="shared" si="223"/>
        <v>873.12</v>
      </c>
    </row>
    <row r="1766" spans="1:29">
      <c r="A1766">
        <v>10288</v>
      </c>
      <c r="B1766" t="s">
        <v>232</v>
      </c>
      <c r="C1766">
        <v>41</v>
      </c>
      <c r="D1766">
        <v>101.73</v>
      </c>
      <c r="E1766">
        <v>12</v>
      </c>
      <c r="F1766" s="6">
        <f>IFERROR(VLOOKUP(A1766,Orders!A:B,2,FALSE),"")</f>
        <v>38231</v>
      </c>
      <c r="G1766" s="6">
        <f>IFERROR(VLOOKUP(A1766,Orders!A:C,3,FALSE),"")</f>
        <v>38241</v>
      </c>
      <c r="H1766" s="6">
        <f>IFERROR(VLOOKUP(A1766,Orders!A:D,4,FALSE),"")</f>
        <v>38235</v>
      </c>
      <c r="I1766" t="str">
        <f>IFERROR(VLOOKUP(A1766,Orders!A:E,5,FALSE),"")</f>
        <v>Shipped</v>
      </c>
      <c r="J1766">
        <f>IFERROR(VLOOKUP(A1766,Orders!A:G,7,FALSE),"")</f>
        <v>166</v>
      </c>
      <c r="K1766">
        <f>IFERROR(VLOOKUP(J1766,Customers!A:L,12,FALSE),"")</f>
        <v>1612</v>
      </c>
      <c r="L1766">
        <f>IFERROR(VLOOKUP(J1766,Customers!A:M,13,FALSE),"")</f>
        <v>97900</v>
      </c>
      <c r="M1766" t="str">
        <f>IFERROR(VLOOKUP(J1766,Customers!A:H,8,FALSE),"")</f>
        <v>Singapore</v>
      </c>
      <c r="N1766">
        <f>IFERROR(VLOOKUP(K1766,Employees!A:F,6,FALSE),"")</f>
        <v>6</v>
      </c>
      <c r="O1766" t="str">
        <f>IFERROR(VLOOKUP(N1766,Offices!A:B,2,FALSE),"")</f>
        <v>Sydney</v>
      </c>
      <c r="P1766" s="6">
        <f>IFERROR(VLOOKUP(J1766,Payments!A:C,3,FALSE),"")</f>
        <v>38246</v>
      </c>
      <c r="Q1766">
        <f>IFERROR(VLOOKUP(J1766,Payments!A:D,4,FALSE),"")</f>
        <v>38785.480000000003</v>
      </c>
      <c r="R1766" t="str">
        <f>IFERROR(VLOOKUP(B1766,Products!A:C,3,FALSE),"")</f>
        <v>Classic Cars</v>
      </c>
      <c r="S1766">
        <f>IFERROR(VLOOKUP(B1766,Products!A:G,7,FALSE),"")</f>
        <v>9446</v>
      </c>
      <c r="T1766">
        <f>IFERROR(VLOOKUP(B1766,Products!A:I,9,FALSE),"")</f>
        <v>107.08</v>
      </c>
      <c r="U1766">
        <f t="shared" si="216"/>
        <v>6</v>
      </c>
      <c r="V1766" t="str">
        <f t="shared" si="217"/>
        <v>Yes</v>
      </c>
      <c r="W1766">
        <f t="shared" si="218"/>
        <v>2004</v>
      </c>
      <c r="X1766">
        <f t="shared" si="219"/>
        <v>9</v>
      </c>
      <c r="Y1766">
        <f>IFERROR(VLOOKUP(B1766,Products!A:I,8,FALSE),"")</f>
        <v>62.11</v>
      </c>
      <c r="Z1766">
        <f t="shared" si="220"/>
        <v>4170.93</v>
      </c>
      <c r="AA1766">
        <f t="shared" si="221"/>
        <v>63.790049911447447</v>
      </c>
      <c r="AB1766">
        <f t="shared" si="222"/>
        <v>0</v>
      </c>
      <c r="AC1766">
        <f t="shared" si="223"/>
        <v>1624.42</v>
      </c>
    </row>
    <row r="1767" spans="1:29">
      <c r="A1767">
        <v>10288</v>
      </c>
      <c r="B1767" t="s">
        <v>127</v>
      </c>
      <c r="C1767">
        <v>33</v>
      </c>
      <c r="D1767">
        <v>37.75</v>
      </c>
      <c r="E1767">
        <v>3</v>
      </c>
      <c r="F1767" s="6">
        <f>IFERROR(VLOOKUP(A1767,Orders!A:B,2,FALSE),"")</f>
        <v>38231</v>
      </c>
      <c r="G1767" s="6">
        <f>IFERROR(VLOOKUP(A1767,Orders!A:C,3,FALSE),"")</f>
        <v>38241</v>
      </c>
      <c r="H1767" s="6">
        <f>IFERROR(VLOOKUP(A1767,Orders!A:D,4,FALSE),"")</f>
        <v>38235</v>
      </c>
      <c r="I1767" t="str">
        <f>IFERROR(VLOOKUP(A1767,Orders!A:E,5,FALSE),"")</f>
        <v>Shipped</v>
      </c>
      <c r="J1767">
        <f>IFERROR(VLOOKUP(A1767,Orders!A:G,7,FALSE),"")</f>
        <v>166</v>
      </c>
      <c r="K1767">
        <f>IFERROR(VLOOKUP(J1767,Customers!A:L,12,FALSE),"")</f>
        <v>1612</v>
      </c>
      <c r="L1767">
        <f>IFERROR(VLOOKUP(J1767,Customers!A:M,13,FALSE),"")</f>
        <v>97900</v>
      </c>
      <c r="M1767" t="str">
        <f>IFERROR(VLOOKUP(J1767,Customers!A:H,8,FALSE),"")</f>
        <v>Singapore</v>
      </c>
      <c r="N1767">
        <f>IFERROR(VLOOKUP(K1767,Employees!A:F,6,FALSE),"")</f>
        <v>6</v>
      </c>
      <c r="O1767" t="str">
        <f>IFERROR(VLOOKUP(N1767,Offices!A:B,2,FALSE),"")</f>
        <v>Sydney</v>
      </c>
      <c r="P1767" s="6">
        <f>IFERROR(VLOOKUP(J1767,Payments!A:C,3,FALSE),"")</f>
        <v>38246</v>
      </c>
      <c r="Q1767">
        <f>IFERROR(VLOOKUP(J1767,Payments!A:D,4,FALSE),"")</f>
        <v>38785.480000000003</v>
      </c>
      <c r="R1767" t="str">
        <f>IFERROR(VLOOKUP(B1767,Products!A:C,3,FALSE),"")</f>
        <v>Vintage Cars</v>
      </c>
      <c r="S1767">
        <f>IFERROR(VLOOKUP(B1767,Products!A:G,7,FALSE),"")</f>
        <v>2081</v>
      </c>
      <c r="T1767">
        <f>IFERROR(VLOOKUP(B1767,Products!A:I,9,FALSE),"")</f>
        <v>41.03</v>
      </c>
      <c r="U1767">
        <f t="shared" si="216"/>
        <v>6</v>
      </c>
      <c r="V1767" t="str">
        <f t="shared" si="217"/>
        <v>Yes</v>
      </c>
      <c r="W1767">
        <f t="shared" si="218"/>
        <v>2004</v>
      </c>
      <c r="X1767">
        <f t="shared" si="219"/>
        <v>9</v>
      </c>
      <c r="Y1767">
        <f>IFERROR(VLOOKUP(B1767,Products!A:I,8,FALSE),"")</f>
        <v>21.75</v>
      </c>
      <c r="Z1767">
        <f t="shared" si="220"/>
        <v>1245.75</v>
      </c>
      <c r="AA1767">
        <f t="shared" si="221"/>
        <v>73.563218390804593</v>
      </c>
      <c r="AB1767">
        <f t="shared" si="222"/>
        <v>1</v>
      </c>
      <c r="AC1767">
        <f t="shared" si="223"/>
        <v>528</v>
      </c>
    </row>
    <row r="1768" spans="1:29">
      <c r="A1768">
        <v>10289</v>
      </c>
      <c r="B1768" t="s">
        <v>132</v>
      </c>
      <c r="C1768">
        <v>38</v>
      </c>
      <c r="D1768">
        <v>92.47</v>
      </c>
      <c r="E1768">
        <v>2</v>
      </c>
      <c r="F1768" s="6">
        <f>IFERROR(VLOOKUP(A1768,Orders!A:B,2,FALSE),"")</f>
        <v>38233</v>
      </c>
      <c r="G1768" s="6">
        <f>IFERROR(VLOOKUP(A1768,Orders!A:C,3,FALSE),"")</f>
        <v>38243</v>
      </c>
      <c r="H1768" s="6">
        <f>IFERROR(VLOOKUP(A1768,Orders!A:D,4,FALSE),"")</f>
        <v>38234</v>
      </c>
      <c r="I1768" t="str">
        <f>IFERROR(VLOOKUP(A1768,Orders!A:E,5,FALSE),"")</f>
        <v>Shipped</v>
      </c>
      <c r="J1768">
        <f>IFERROR(VLOOKUP(A1768,Orders!A:G,7,FALSE),"")</f>
        <v>167</v>
      </c>
      <c r="K1768">
        <f>IFERROR(VLOOKUP(J1768,Customers!A:L,12,FALSE),"")</f>
        <v>1504</v>
      </c>
      <c r="L1768">
        <f>IFERROR(VLOOKUP(J1768,Customers!A:M,13,FALSE),"")</f>
        <v>96800</v>
      </c>
      <c r="M1768" t="str">
        <f>IFERROR(VLOOKUP(J1768,Customers!A:H,8,FALSE),"")</f>
        <v>Bergen</v>
      </c>
      <c r="N1768">
        <f>IFERROR(VLOOKUP(K1768,Employees!A:F,6,FALSE),"")</f>
        <v>7</v>
      </c>
      <c r="O1768" t="str">
        <f>IFERROR(VLOOKUP(N1768,Offices!A:B,2,FALSE),"")</f>
        <v>London</v>
      </c>
      <c r="P1768" s="6">
        <f>IFERROR(VLOOKUP(J1768,Payments!A:C,3,FALSE),"")</f>
        <v>38249</v>
      </c>
      <c r="Q1768">
        <f>IFERROR(VLOOKUP(J1768,Payments!A:D,4,FALSE),"")</f>
        <v>12538.01</v>
      </c>
      <c r="R1768" t="str">
        <f>IFERROR(VLOOKUP(B1768,Products!A:C,3,FALSE),"")</f>
        <v>Vintage Cars</v>
      </c>
      <c r="S1768">
        <f>IFERROR(VLOOKUP(B1768,Products!A:G,7,FALSE),"")</f>
        <v>8693</v>
      </c>
      <c r="T1768">
        <f>IFERROR(VLOOKUP(B1768,Products!A:I,9,FALSE),"")</f>
        <v>102.74</v>
      </c>
      <c r="U1768">
        <f t="shared" si="216"/>
        <v>9</v>
      </c>
      <c r="V1768" t="str">
        <f t="shared" si="217"/>
        <v>No</v>
      </c>
      <c r="W1768">
        <f t="shared" si="218"/>
        <v>2004</v>
      </c>
      <c r="X1768">
        <f t="shared" si="219"/>
        <v>9</v>
      </c>
      <c r="Y1768">
        <f>IFERROR(VLOOKUP(B1768,Products!A:I,8,FALSE),"")</f>
        <v>60.62</v>
      </c>
      <c r="Z1768">
        <f t="shared" si="220"/>
        <v>3513.86</v>
      </c>
      <c r="AA1768">
        <f t="shared" si="221"/>
        <v>52.540415704387996</v>
      </c>
      <c r="AB1768">
        <f t="shared" si="222"/>
        <v>0</v>
      </c>
      <c r="AC1768">
        <f t="shared" si="223"/>
        <v>1210.3</v>
      </c>
    </row>
    <row r="1769" spans="1:29">
      <c r="A1769">
        <v>10289</v>
      </c>
      <c r="B1769" t="s">
        <v>133</v>
      </c>
      <c r="C1769">
        <v>24</v>
      </c>
      <c r="D1769">
        <v>44.75</v>
      </c>
      <c r="E1769">
        <v>1</v>
      </c>
      <c r="F1769" s="6">
        <f>IFERROR(VLOOKUP(A1769,Orders!A:B,2,FALSE),"")</f>
        <v>38233</v>
      </c>
      <c r="G1769" s="6">
        <f>IFERROR(VLOOKUP(A1769,Orders!A:C,3,FALSE),"")</f>
        <v>38243</v>
      </c>
      <c r="H1769" s="6">
        <f>IFERROR(VLOOKUP(A1769,Orders!A:D,4,FALSE),"")</f>
        <v>38234</v>
      </c>
      <c r="I1769" t="str">
        <f>IFERROR(VLOOKUP(A1769,Orders!A:E,5,FALSE),"")</f>
        <v>Shipped</v>
      </c>
      <c r="J1769">
        <f>IFERROR(VLOOKUP(A1769,Orders!A:G,7,FALSE),"")</f>
        <v>167</v>
      </c>
      <c r="K1769">
        <f>IFERROR(VLOOKUP(J1769,Customers!A:L,12,FALSE),"")</f>
        <v>1504</v>
      </c>
      <c r="L1769">
        <f>IFERROR(VLOOKUP(J1769,Customers!A:M,13,FALSE),"")</f>
        <v>96800</v>
      </c>
      <c r="M1769" t="str">
        <f>IFERROR(VLOOKUP(J1769,Customers!A:H,8,FALSE),"")</f>
        <v>Bergen</v>
      </c>
      <c r="N1769">
        <f>IFERROR(VLOOKUP(K1769,Employees!A:F,6,FALSE),"")</f>
        <v>7</v>
      </c>
      <c r="O1769" t="str">
        <f>IFERROR(VLOOKUP(N1769,Offices!A:B,2,FALSE),"")</f>
        <v>London</v>
      </c>
      <c r="P1769" s="6">
        <f>IFERROR(VLOOKUP(J1769,Payments!A:C,3,FALSE),"")</f>
        <v>38249</v>
      </c>
      <c r="Q1769">
        <f>IFERROR(VLOOKUP(J1769,Payments!A:D,4,FALSE),"")</f>
        <v>12538.01</v>
      </c>
      <c r="R1769" t="str">
        <f>IFERROR(VLOOKUP(B1769,Products!A:C,3,FALSE),"")</f>
        <v>Vintage Cars</v>
      </c>
      <c r="S1769">
        <f>IFERROR(VLOOKUP(B1769,Products!A:G,7,FALSE),"")</f>
        <v>8635</v>
      </c>
      <c r="T1769">
        <f>IFERROR(VLOOKUP(B1769,Products!A:I,9,FALSE),"")</f>
        <v>53.91</v>
      </c>
      <c r="U1769">
        <f t="shared" si="216"/>
        <v>9</v>
      </c>
      <c r="V1769" t="str">
        <f t="shared" si="217"/>
        <v>No</v>
      </c>
      <c r="W1769">
        <f t="shared" si="218"/>
        <v>2004</v>
      </c>
      <c r="X1769">
        <f t="shared" si="219"/>
        <v>9</v>
      </c>
      <c r="Y1769">
        <f>IFERROR(VLOOKUP(B1769,Products!A:I,8,FALSE),"")</f>
        <v>24.26</v>
      </c>
      <c r="Z1769">
        <f t="shared" si="220"/>
        <v>1074</v>
      </c>
      <c r="AA1769">
        <f t="shared" si="221"/>
        <v>84.460016488046151</v>
      </c>
      <c r="AB1769">
        <f t="shared" si="222"/>
        <v>1</v>
      </c>
      <c r="AC1769">
        <f t="shared" si="223"/>
        <v>491.76</v>
      </c>
    </row>
    <row r="1770" spans="1:29">
      <c r="A1770">
        <v>10289</v>
      </c>
      <c r="B1770" t="s">
        <v>129</v>
      </c>
      <c r="C1770">
        <v>43</v>
      </c>
      <c r="D1770">
        <v>141.75</v>
      </c>
      <c r="E1770">
        <v>3</v>
      </c>
      <c r="F1770" s="6">
        <f>IFERROR(VLOOKUP(A1770,Orders!A:B,2,FALSE),"")</f>
        <v>38233</v>
      </c>
      <c r="G1770" s="6">
        <f>IFERROR(VLOOKUP(A1770,Orders!A:C,3,FALSE),"")</f>
        <v>38243</v>
      </c>
      <c r="H1770" s="6">
        <f>IFERROR(VLOOKUP(A1770,Orders!A:D,4,FALSE),"")</f>
        <v>38234</v>
      </c>
      <c r="I1770" t="str">
        <f>IFERROR(VLOOKUP(A1770,Orders!A:E,5,FALSE),"")</f>
        <v>Shipped</v>
      </c>
      <c r="J1770">
        <f>IFERROR(VLOOKUP(A1770,Orders!A:G,7,FALSE),"")</f>
        <v>167</v>
      </c>
      <c r="K1770">
        <f>IFERROR(VLOOKUP(J1770,Customers!A:L,12,FALSE),"")</f>
        <v>1504</v>
      </c>
      <c r="L1770">
        <f>IFERROR(VLOOKUP(J1770,Customers!A:M,13,FALSE),"")</f>
        <v>96800</v>
      </c>
      <c r="M1770" t="str">
        <f>IFERROR(VLOOKUP(J1770,Customers!A:H,8,FALSE),"")</f>
        <v>Bergen</v>
      </c>
      <c r="N1770">
        <f>IFERROR(VLOOKUP(K1770,Employees!A:F,6,FALSE),"")</f>
        <v>7</v>
      </c>
      <c r="O1770" t="str">
        <f>IFERROR(VLOOKUP(N1770,Offices!A:B,2,FALSE),"")</f>
        <v>London</v>
      </c>
      <c r="P1770" s="6">
        <f>IFERROR(VLOOKUP(J1770,Payments!A:C,3,FALSE),"")</f>
        <v>38249</v>
      </c>
      <c r="Q1770">
        <f>IFERROR(VLOOKUP(J1770,Payments!A:D,4,FALSE),"")</f>
        <v>12538.01</v>
      </c>
      <c r="R1770" t="str">
        <f>IFERROR(VLOOKUP(B1770,Products!A:C,3,FALSE),"")</f>
        <v>Vintage Cars</v>
      </c>
      <c r="S1770">
        <f>IFERROR(VLOOKUP(B1770,Products!A:G,7,FALSE),"")</f>
        <v>548</v>
      </c>
      <c r="T1770">
        <f>IFERROR(VLOOKUP(B1770,Products!A:I,9,FALSE),"")</f>
        <v>168.75</v>
      </c>
      <c r="U1770">
        <f t="shared" si="216"/>
        <v>9</v>
      </c>
      <c r="V1770" t="str">
        <f t="shared" si="217"/>
        <v>No</v>
      </c>
      <c r="W1770">
        <f t="shared" si="218"/>
        <v>2004</v>
      </c>
      <c r="X1770">
        <f t="shared" si="219"/>
        <v>9</v>
      </c>
      <c r="Y1770">
        <f>IFERROR(VLOOKUP(B1770,Products!A:I,8,FALSE),"")</f>
        <v>72.56</v>
      </c>
      <c r="Z1770">
        <f t="shared" si="220"/>
        <v>6095.25</v>
      </c>
      <c r="AA1770">
        <f t="shared" si="221"/>
        <v>95.355567805953683</v>
      </c>
      <c r="AB1770">
        <f t="shared" si="222"/>
        <v>1</v>
      </c>
      <c r="AC1770">
        <f t="shared" si="223"/>
        <v>2975.17</v>
      </c>
    </row>
    <row r="1771" spans="1:29">
      <c r="A1771">
        <v>10289</v>
      </c>
      <c r="B1771" t="s">
        <v>131</v>
      </c>
      <c r="C1771">
        <v>45</v>
      </c>
      <c r="D1771">
        <v>41.22</v>
      </c>
      <c r="E1771">
        <v>4</v>
      </c>
      <c r="F1771" s="6">
        <f>IFERROR(VLOOKUP(A1771,Orders!A:B,2,FALSE),"")</f>
        <v>38233</v>
      </c>
      <c r="G1771" s="6">
        <f>IFERROR(VLOOKUP(A1771,Orders!A:C,3,FALSE),"")</f>
        <v>38243</v>
      </c>
      <c r="H1771" s="6">
        <f>IFERROR(VLOOKUP(A1771,Orders!A:D,4,FALSE),"")</f>
        <v>38234</v>
      </c>
      <c r="I1771" t="str">
        <f>IFERROR(VLOOKUP(A1771,Orders!A:E,5,FALSE),"")</f>
        <v>Shipped</v>
      </c>
      <c r="J1771">
        <f>IFERROR(VLOOKUP(A1771,Orders!A:G,7,FALSE),"")</f>
        <v>167</v>
      </c>
      <c r="K1771">
        <f>IFERROR(VLOOKUP(J1771,Customers!A:L,12,FALSE),"")</f>
        <v>1504</v>
      </c>
      <c r="L1771">
        <f>IFERROR(VLOOKUP(J1771,Customers!A:M,13,FALSE),"")</f>
        <v>96800</v>
      </c>
      <c r="M1771" t="str">
        <f>IFERROR(VLOOKUP(J1771,Customers!A:H,8,FALSE),"")</f>
        <v>Bergen</v>
      </c>
      <c r="N1771">
        <f>IFERROR(VLOOKUP(K1771,Employees!A:F,6,FALSE),"")</f>
        <v>7</v>
      </c>
      <c r="O1771" t="str">
        <f>IFERROR(VLOOKUP(N1771,Offices!A:B,2,FALSE),"")</f>
        <v>London</v>
      </c>
      <c r="P1771" s="6">
        <f>IFERROR(VLOOKUP(J1771,Payments!A:C,3,FALSE),"")</f>
        <v>38249</v>
      </c>
      <c r="Q1771">
        <f>IFERROR(VLOOKUP(J1771,Payments!A:D,4,FALSE),"")</f>
        <v>12538.01</v>
      </c>
      <c r="R1771" t="str">
        <f>IFERROR(VLOOKUP(B1771,Products!A:C,3,FALSE),"")</f>
        <v>Vintage Cars</v>
      </c>
      <c r="S1771">
        <f>IFERROR(VLOOKUP(B1771,Products!A:G,7,FALSE),"")</f>
        <v>2847</v>
      </c>
      <c r="T1771">
        <f>IFERROR(VLOOKUP(B1771,Products!A:I,9,FALSE),"")</f>
        <v>44.8</v>
      </c>
      <c r="U1771">
        <f t="shared" si="216"/>
        <v>9</v>
      </c>
      <c r="V1771" t="str">
        <f t="shared" si="217"/>
        <v>No</v>
      </c>
      <c r="W1771">
        <f t="shared" si="218"/>
        <v>2004</v>
      </c>
      <c r="X1771">
        <f t="shared" si="219"/>
        <v>9</v>
      </c>
      <c r="Y1771">
        <f>IFERROR(VLOOKUP(B1771,Products!A:I,8,FALSE),"")</f>
        <v>20.61</v>
      </c>
      <c r="Z1771">
        <f t="shared" si="220"/>
        <v>1854.8999999999999</v>
      </c>
      <c r="AA1771">
        <f t="shared" si="221"/>
        <v>100</v>
      </c>
      <c r="AB1771">
        <f t="shared" si="222"/>
        <v>1</v>
      </c>
      <c r="AC1771">
        <f t="shared" si="223"/>
        <v>927.44999999999993</v>
      </c>
    </row>
    <row r="1772" spans="1:29">
      <c r="A1772">
        <v>10290</v>
      </c>
      <c r="B1772" t="s">
        <v>142</v>
      </c>
      <c r="C1772">
        <v>26</v>
      </c>
      <c r="D1772">
        <v>80.36</v>
      </c>
      <c r="E1772">
        <v>2</v>
      </c>
      <c r="F1772" s="6">
        <f>IFERROR(VLOOKUP(A1772,Orders!A:B,2,FALSE),"")</f>
        <v>38237</v>
      </c>
      <c r="G1772" s="6">
        <f>IFERROR(VLOOKUP(A1772,Orders!A:C,3,FALSE),"")</f>
        <v>38245</v>
      </c>
      <c r="H1772" s="6">
        <f>IFERROR(VLOOKUP(A1772,Orders!A:D,4,FALSE),"")</f>
        <v>38243</v>
      </c>
      <c r="I1772" t="str">
        <f>IFERROR(VLOOKUP(A1772,Orders!A:E,5,FALSE),"")</f>
        <v>Shipped</v>
      </c>
      <c r="J1772">
        <f>IFERROR(VLOOKUP(A1772,Orders!A:G,7,FALSE),"")</f>
        <v>198</v>
      </c>
      <c r="K1772">
        <f>IFERROR(VLOOKUP(J1772,Customers!A:L,12,FALSE),"")</f>
        <v>1216</v>
      </c>
      <c r="L1772">
        <f>IFERROR(VLOOKUP(J1772,Customers!A:M,13,FALSE),"")</f>
        <v>23000</v>
      </c>
      <c r="M1772" t="str">
        <f>IFERROR(VLOOKUP(J1772,Customers!A:H,8,FALSE),"")</f>
        <v>Brickhaven</v>
      </c>
      <c r="N1772">
        <f>IFERROR(VLOOKUP(K1772,Employees!A:F,6,FALSE),"")</f>
        <v>2</v>
      </c>
      <c r="O1772" t="str">
        <f>IFERROR(VLOOKUP(N1772,Offices!A:B,2,FALSE),"")</f>
        <v>Boston</v>
      </c>
      <c r="P1772" s="6">
        <f>IFERROR(VLOOKUP(J1772,Payments!A:C,3,FALSE),"")</f>
        <v>38327</v>
      </c>
      <c r="Q1772">
        <f>IFERROR(VLOOKUP(J1772,Payments!A:D,4,FALSE),"")</f>
        <v>9658.74</v>
      </c>
      <c r="R1772" t="str">
        <f>IFERROR(VLOOKUP(B1772,Products!A:C,3,FALSE),"")</f>
        <v>Vintage Cars</v>
      </c>
      <c r="S1772">
        <f>IFERROR(VLOOKUP(B1772,Products!A:G,7,FALSE),"")</f>
        <v>7913</v>
      </c>
      <c r="T1772">
        <f>IFERROR(VLOOKUP(B1772,Products!A:I,9,FALSE),"")</f>
        <v>99.21</v>
      </c>
      <c r="U1772">
        <f t="shared" si="216"/>
        <v>2</v>
      </c>
      <c r="V1772" t="str">
        <f t="shared" si="217"/>
        <v>Yes</v>
      </c>
      <c r="W1772">
        <f t="shared" si="218"/>
        <v>2004</v>
      </c>
      <c r="X1772">
        <f t="shared" si="219"/>
        <v>9</v>
      </c>
      <c r="Y1772">
        <f>IFERROR(VLOOKUP(B1772,Products!A:I,8,FALSE),"")</f>
        <v>57.54</v>
      </c>
      <c r="Z1772">
        <f t="shared" si="220"/>
        <v>2089.36</v>
      </c>
      <c r="AA1772">
        <f t="shared" si="221"/>
        <v>39.659367396593673</v>
      </c>
      <c r="AB1772">
        <f t="shared" si="222"/>
        <v>0</v>
      </c>
      <c r="AC1772">
        <f t="shared" si="223"/>
        <v>593.32000000000005</v>
      </c>
    </row>
    <row r="1773" spans="1:29">
      <c r="A1773">
        <v>10290</v>
      </c>
      <c r="B1773" t="s">
        <v>146</v>
      </c>
      <c r="C1773">
        <v>45</v>
      </c>
      <c r="D1773">
        <v>83.76</v>
      </c>
      <c r="E1773">
        <v>1</v>
      </c>
      <c r="F1773" s="6">
        <f>IFERROR(VLOOKUP(A1773,Orders!A:B,2,FALSE),"")</f>
        <v>38237</v>
      </c>
      <c r="G1773" s="6">
        <f>IFERROR(VLOOKUP(A1773,Orders!A:C,3,FALSE),"")</f>
        <v>38245</v>
      </c>
      <c r="H1773" s="6">
        <f>IFERROR(VLOOKUP(A1773,Orders!A:D,4,FALSE),"")</f>
        <v>38243</v>
      </c>
      <c r="I1773" t="str">
        <f>IFERROR(VLOOKUP(A1773,Orders!A:E,5,FALSE),"")</f>
        <v>Shipped</v>
      </c>
      <c r="J1773">
        <f>IFERROR(VLOOKUP(A1773,Orders!A:G,7,FALSE),"")</f>
        <v>198</v>
      </c>
      <c r="K1773">
        <f>IFERROR(VLOOKUP(J1773,Customers!A:L,12,FALSE),"")</f>
        <v>1216</v>
      </c>
      <c r="L1773">
        <f>IFERROR(VLOOKUP(J1773,Customers!A:M,13,FALSE),"")</f>
        <v>23000</v>
      </c>
      <c r="M1773" t="str">
        <f>IFERROR(VLOOKUP(J1773,Customers!A:H,8,FALSE),"")</f>
        <v>Brickhaven</v>
      </c>
      <c r="N1773">
        <f>IFERROR(VLOOKUP(K1773,Employees!A:F,6,FALSE),"")</f>
        <v>2</v>
      </c>
      <c r="O1773" t="str">
        <f>IFERROR(VLOOKUP(N1773,Offices!A:B,2,FALSE),"")</f>
        <v>Boston</v>
      </c>
      <c r="P1773" s="6">
        <f>IFERROR(VLOOKUP(J1773,Payments!A:C,3,FALSE),"")</f>
        <v>38327</v>
      </c>
      <c r="Q1773">
        <f>IFERROR(VLOOKUP(J1773,Payments!A:D,4,FALSE),"")</f>
        <v>9658.74</v>
      </c>
      <c r="R1773" t="str">
        <f>IFERROR(VLOOKUP(B1773,Products!A:C,3,FALSE),"")</f>
        <v>Vintage Cars</v>
      </c>
      <c r="S1773">
        <f>IFERROR(VLOOKUP(B1773,Products!A:G,7,FALSE),"")</f>
        <v>4710</v>
      </c>
      <c r="T1773">
        <f>IFERROR(VLOOKUP(B1773,Products!A:I,9,FALSE),"")</f>
        <v>97.39</v>
      </c>
      <c r="U1773">
        <f t="shared" si="216"/>
        <v>2</v>
      </c>
      <c r="V1773" t="str">
        <f t="shared" si="217"/>
        <v>Yes</v>
      </c>
      <c r="W1773">
        <f t="shared" si="218"/>
        <v>2004</v>
      </c>
      <c r="X1773">
        <f t="shared" si="219"/>
        <v>9</v>
      </c>
      <c r="Y1773">
        <f>IFERROR(VLOOKUP(B1773,Products!A:I,8,FALSE),"")</f>
        <v>57.46</v>
      </c>
      <c r="Z1773">
        <f t="shared" si="220"/>
        <v>3769.2000000000003</v>
      </c>
      <c r="AA1773">
        <f t="shared" si="221"/>
        <v>45.770971110337634</v>
      </c>
      <c r="AB1773">
        <f t="shared" si="222"/>
        <v>0</v>
      </c>
      <c r="AC1773">
        <f t="shared" si="223"/>
        <v>1183.5000000000002</v>
      </c>
    </row>
    <row r="1774" spans="1:29">
      <c r="A1774">
        <v>10291</v>
      </c>
      <c r="B1774" t="s">
        <v>134</v>
      </c>
      <c r="C1774">
        <v>37</v>
      </c>
      <c r="D1774">
        <v>210.01</v>
      </c>
      <c r="E1774">
        <v>11</v>
      </c>
      <c r="F1774" s="6">
        <f>IFERROR(VLOOKUP(A1774,Orders!A:B,2,FALSE),"")</f>
        <v>38238</v>
      </c>
      <c r="G1774" s="6">
        <f>IFERROR(VLOOKUP(A1774,Orders!A:C,3,FALSE),"")</f>
        <v>38247</v>
      </c>
      <c r="H1774" s="6">
        <f>IFERROR(VLOOKUP(A1774,Orders!A:D,4,FALSE),"")</f>
        <v>38244</v>
      </c>
      <c r="I1774" t="str">
        <f>IFERROR(VLOOKUP(A1774,Orders!A:E,5,FALSE),"")</f>
        <v>Shipped</v>
      </c>
      <c r="J1774">
        <f>IFERROR(VLOOKUP(A1774,Orders!A:G,7,FALSE),"")</f>
        <v>448</v>
      </c>
      <c r="K1774">
        <f>IFERROR(VLOOKUP(J1774,Customers!A:L,12,FALSE),"")</f>
        <v>1504</v>
      </c>
      <c r="L1774">
        <f>IFERROR(VLOOKUP(J1774,Customers!A:M,13,FALSE),"")</f>
        <v>116400</v>
      </c>
      <c r="M1774" t="str">
        <f>IFERROR(VLOOKUP(J1774,Customers!A:H,8,FALSE),"")</f>
        <v>BrÃ¤cke</v>
      </c>
      <c r="N1774">
        <f>IFERROR(VLOOKUP(K1774,Employees!A:F,6,FALSE),"")</f>
        <v>7</v>
      </c>
      <c r="O1774" t="str">
        <f>IFERROR(VLOOKUP(N1774,Offices!A:B,2,FALSE),"")</f>
        <v>London</v>
      </c>
      <c r="P1774" s="6">
        <f>IFERROR(VLOOKUP(J1774,Payments!A:C,3,FALSE),"")</f>
        <v>38460</v>
      </c>
      <c r="Q1774">
        <f>IFERROR(VLOOKUP(J1774,Payments!A:D,4,FALSE),"")</f>
        <v>27966.54</v>
      </c>
      <c r="R1774" t="str">
        <f>IFERROR(VLOOKUP(B1774,Products!A:C,3,FALSE),"")</f>
        <v>Classic Cars</v>
      </c>
      <c r="S1774">
        <f>IFERROR(VLOOKUP(B1774,Products!A:G,7,FALSE),"")</f>
        <v>7305</v>
      </c>
      <c r="T1774">
        <f>IFERROR(VLOOKUP(B1774,Products!A:I,9,FALSE),"")</f>
        <v>214.3</v>
      </c>
      <c r="U1774">
        <f t="shared" si="216"/>
        <v>3</v>
      </c>
      <c r="V1774" t="str">
        <f t="shared" si="217"/>
        <v>Yes</v>
      </c>
      <c r="W1774">
        <f t="shared" si="218"/>
        <v>2004</v>
      </c>
      <c r="X1774">
        <f t="shared" si="219"/>
        <v>9</v>
      </c>
      <c r="Y1774">
        <f>IFERROR(VLOOKUP(B1774,Products!A:I,8,FALSE),"")</f>
        <v>98.58</v>
      </c>
      <c r="Z1774">
        <f t="shared" si="220"/>
        <v>7770.37</v>
      </c>
      <c r="AA1774">
        <f t="shared" si="221"/>
        <v>113.03509839724082</v>
      </c>
      <c r="AB1774">
        <f t="shared" si="222"/>
        <v>1</v>
      </c>
      <c r="AC1774">
        <f t="shared" si="223"/>
        <v>4122.91</v>
      </c>
    </row>
    <row r="1775" spans="1:29">
      <c r="A1775">
        <v>10291</v>
      </c>
      <c r="B1775" t="s">
        <v>135</v>
      </c>
      <c r="C1775">
        <v>30</v>
      </c>
      <c r="D1775">
        <v>141.83000000000001</v>
      </c>
      <c r="E1775">
        <v>4</v>
      </c>
      <c r="F1775" s="6">
        <f>IFERROR(VLOOKUP(A1775,Orders!A:B,2,FALSE),"")</f>
        <v>38238</v>
      </c>
      <c r="G1775" s="6">
        <f>IFERROR(VLOOKUP(A1775,Orders!A:C,3,FALSE),"")</f>
        <v>38247</v>
      </c>
      <c r="H1775" s="6">
        <f>IFERROR(VLOOKUP(A1775,Orders!A:D,4,FALSE),"")</f>
        <v>38244</v>
      </c>
      <c r="I1775" t="str">
        <f>IFERROR(VLOOKUP(A1775,Orders!A:E,5,FALSE),"")</f>
        <v>Shipped</v>
      </c>
      <c r="J1775">
        <f>IFERROR(VLOOKUP(A1775,Orders!A:G,7,FALSE),"")</f>
        <v>448</v>
      </c>
      <c r="K1775">
        <f>IFERROR(VLOOKUP(J1775,Customers!A:L,12,FALSE),"")</f>
        <v>1504</v>
      </c>
      <c r="L1775">
        <f>IFERROR(VLOOKUP(J1775,Customers!A:M,13,FALSE),"")</f>
        <v>116400</v>
      </c>
      <c r="M1775" t="str">
        <f>IFERROR(VLOOKUP(J1775,Customers!A:H,8,FALSE),"")</f>
        <v>BrÃ¤cke</v>
      </c>
      <c r="N1775">
        <f>IFERROR(VLOOKUP(K1775,Employees!A:F,6,FALSE),"")</f>
        <v>7</v>
      </c>
      <c r="O1775" t="str">
        <f>IFERROR(VLOOKUP(N1775,Offices!A:B,2,FALSE),"")</f>
        <v>London</v>
      </c>
      <c r="P1775" s="6">
        <f>IFERROR(VLOOKUP(J1775,Payments!A:C,3,FALSE),"")</f>
        <v>38460</v>
      </c>
      <c r="Q1775">
        <f>IFERROR(VLOOKUP(J1775,Payments!A:D,4,FALSE),"")</f>
        <v>27966.54</v>
      </c>
      <c r="R1775" t="str">
        <f>IFERROR(VLOOKUP(B1775,Products!A:C,3,FALSE),"")</f>
        <v>Classic Cars</v>
      </c>
      <c r="S1775">
        <f>IFERROR(VLOOKUP(B1775,Products!A:G,7,FALSE),"")</f>
        <v>6791</v>
      </c>
      <c r="T1775">
        <f>IFERROR(VLOOKUP(B1775,Products!A:I,9,FALSE),"")</f>
        <v>147.74</v>
      </c>
      <c r="U1775">
        <f t="shared" si="216"/>
        <v>3</v>
      </c>
      <c r="V1775" t="str">
        <f t="shared" si="217"/>
        <v>Yes</v>
      </c>
      <c r="W1775">
        <f t="shared" si="218"/>
        <v>2004</v>
      </c>
      <c r="X1775">
        <f t="shared" si="219"/>
        <v>9</v>
      </c>
      <c r="Y1775">
        <f>IFERROR(VLOOKUP(B1775,Products!A:I,8,FALSE),"")</f>
        <v>103.42</v>
      </c>
      <c r="Z1775">
        <f t="shared" si="220"/>
        <v>4254.9000000000005</v>
      </c>
      <c r="AA1775">
        <f t="shared" si="221"/>
        <v>37.139818216979322</v>
      </c>
      <c r="AB1775">
        <f t="shared" si="222"/>
        <v>0</v>
      </c>
      <c r="AC1775">
        <f t="shared" si="223"/>
        <v>1152.3000000000004</v>
      </c>
    </row>
    <row r="1776" spans="1:29">
      <c r="A1776">
        <v>10291</v>
      </c>
      <c r="B1776" t="s">
        <v>136</v>
      </c>
      <c r="C1776">
        <v>41</v>
      </c>
      <c r="D1776">
        <v>123</v>
      </c>
      <c r="E1776">
        <v>8</v>
      </c>
      <c r="F1776" s="6">
        <f>IFERROR(VLOOKUP(A1776,Orders!A:B,2,FALSE),"")</f>
        <v>38238</v>
      </c>
      <c r="G1776" s="6">
        <f>IFERROR(VLOOKUP(A1776,Orders!A:C,3,FALSE),"")</f>
        <v>38247</v>
      </c>
      <c r="H1776" s="6">
        <f>IFERROR(VLOOKUP(A1776,Orders!A:D,4,FALSE),"")</f>
        <v>38244</v>
      </c>
      <c r="I1776" t="str">
        <f>IFERROR(VLOOKUP(A1776,Orders!A:E,5,FALSE),"")</f>
        <v>Shipped</v>
      </c>
      <c r="J1776">
        <f>IFERROR(VLOOKUP(A1776,Orders!A:G,7,FALSE),"")</f>
        <v>448</v>
      </c>
      <c r="K1776">
        <f>IFERROR(VLOOKUP(J1776,Customers!A:L,12,FALSE),"")</f>
        <v>1504</v>
      </c>
      <c r="L1776">
        <f>IFERROR(VLOOKUP(J1776,Customers!A:M,13,FALSE),"")</f>
        <v>116400</v>
      </c>
      <c r="M1776" t="str">
        <f>IFERROR(VLOOKUP(J1776,Customers!A:H,8,FALSE),"")</f>
        <v>BrÃ¤cke</v>
      </c>
      <c r="N1776">
        <f>IFERROR(VLOOKUP(K1776,Employees!A:F,6,FALSE),"")</f>
        <v>7</v>
      </c>
      <c r="O1776" t="str">
        <f>IFERROR(VLOOKUP(N1776,Offices!A:B,2,FALSE),"")</f>
        <v>London</v>
      </c>
      <c r="P1776" s="6">
        <f>IFERROR(VLOOKUP(J1776,Payments!A:C,3,FALSE),"")</f>
        <v>38460</v>
      </c>
      <c r="Q1776">
        <f>IFERROR(VLOOKUP(J1776,Payments!A:D,4,FALSE),"")</f>
        <v>27966.54</v>
      </c>
      <c r="R1776" t="str">
        <f>IFERROR(VLOOKUP(B1776,Products!A:C,3,FALSE),"")</f>
        <v>Trucks and Buses</v>
      </c>
      <c r="S1776">
        <f>IFERROR(VLOOKUP(B1776,Products!A:G,7,FALSE),"")</f>
        <v>1579</v>
      </c>
      <c r="T1776">
        <f>IFERROR(VLOOKUP(B1776,Products!A:I,9,FALSE),"")</f>
        <v>136.66999999999999</v>
      </c>
      <c r="U1776">
        <f t="shared" si="216"/>
        <v>3</v>
      </c>
      <c r="V1776" t="str">
        <f t="shared" si="217"/>
        <v>Yes</v>
      </c>
      <c r="W1776">
        <f t="shared" si="218"/>
        <v>2004</v>
      </c>
      <c r="X1776">
        <f t="shared" si="219"/>
        <v>9</v>
      </c>
      <c r="Y1776">
        <f>IFERROR(VLOOKUP(B1776,Products!A:I,8,FALSE),"")</f>
        <v>77.900000000000006</v>
      </c>
      <c r="Z1776">
        <f t="shared" si="220"/>
        <v>5043</v>
      </c>
      <c r="AA1776">
        <f t="shared" si="221"/>
        <v>57.894736842105253</v>
      </c>
      <c r="AB1776">
        <f t="shared" si="222"/>
        <v>0</v>
      </c>
      <c r="AC1776">
        <f t="shared" si="223"/>
        <v>1849.0999999999997</v>
      </c>
    </row>
    <row r="1777" spans="1:29">
      <c r="A1777">
        <v>10291</v>
      </c>
      <c r="B1777" t="s">
        <v>137</v>
      </c>
      <c r="C1777">
        <v>41</v>
      </c>
      <c r="D1777">
        <v>96.84</v>
      </c>
      <c r="E1777">
        <v>10</v>
      </c>
      <c r="F1777" s="6">
        <f>IFERROR(VLOOKUP(A1777,Orders!A:B,2,FALSE),"")</f>
        <v>38238</v>
      </c>
      <c r="G1777" s="6">
        <f>IFERROR(VLOOKUP(A1777,Orders!A:C,3,FALSE),"")</f>
        <v>38247</v>
      </c>
      <c r="H1777" s="6">
        <f>IFERROR(VLOOKUP(A1777,Orders!A:D,4,FALSE),"")</f>
        <v>38244</v>
      </c>
      <c r="I1777" t="str">
        <f>IFERROR(VLOOKUP(A1777,Orders!A:E,5,FALSE),"")</f>
        <v>Shipped</v>
      </c>
      <c r="J1777">
        <f>IFERROR(VLOOKUP(A1777,Orders!A:G,7,FALSE),"")</f>
        <v>448</v>
      </c>
      <c r="K1777">
        <f>IFERROR(VLOOKUP(J1777,Customers!A:L,12,FALSE),"")</f>
        <v>1504</v>
      </c>
      <c r="L1777">
        <f>IFERROR(VLOOKUP(J1777,Customers!A:M,13,FALSE),"")</f>
        <v>116400</v>
      </c>
      <c r="M1777" t="str">
        <f>IFERROR(VLOOKUP(J1777,Customers!A:H,8,FALSE),"")</f>
        <v>BrÃ¤cke</v>
      </c>
      <c r="N1777">
        <f>IFERROR(VLOOKUP(K1777,Employees!A:F,6,FALSE),"")</f>
        <v>7</v>
      </c>
      <c r="O1777" t="str">
        <f>IFERROR(VLOOKUP(N1777,Offices!A:B,2,FALSE),"")</f>
        <v>London</v>
      </c>
      <c r="P1777" s="6">
        <f>IFERROR(VLOOKUP(J1777,Payments!A:C,3,FALSE),"")</f>
        <v>38460</v>
      </c>
      <c r="Q1777">
        <f>IFERROR(VLOOKUP(J1777,Payments!A:D,4,FALSE),"")</f>
        <v>27966.54</v>
      </c>
      <c r="R1777" t="str">
        <f>IFERROR(VLOOKUP(B1777,Products!A:C,3,FALSE),"")</f>
        <v>Trucks and Buses</v>
      </c>
      <c r="S1777">
        <f>IFERROR(VLOOKUP(B1777,Products!A:G,7,FALSE),"")</f>
        <v>2613</v>
      </c>
      <c r="T1777">
        <f>IFERROR(VLOOKUP(B1777,Products!A:I,9,FALSE),"")</f>
        <v>116.67</v>
      </c>
      <c r="U1777">
        <f t="shared" si="216"/>
        <v>3</v>
      </c>
      <c r="V1777" t="str">
        <f t="shared" si="217"/>
        <v>Yes</v>
      </c>
      <c r="W1777">
        <f t="shared" si="218"/>
        <v>2004</v>
      </c>
      <c r="X1777">
        <f t="shared" si="219"/>
        <v>9</v>
      </c>
      <c r="Y1777">
        <f>IFERROR(VLOOKUP(B1777,Products!A:I,8,FALSE),"")</f>
        <v>58.33</v>
      </c>
      <c r="Z1777">
        <f t="shared" si="220"/>
        <v>3970.44</v>
      </c>
      <c r="AA1777">
        <f t="shared" si="221"/>
        <v>66.020915480884639</v>
      </c>
      <c r="AB1777">
        <f t="shared" si="222"/>
        <v>0</v>
      </c>
      <c r="AC1777">
        <f t="shared" si="223"/>
        <v>1578.9100000000003</v>
      </c>
    </row>
    <row r="1778" spans="1:29">
      <c r="A1778">
        <v>10291</v>
      </c>
      <c r="B1778" t="s">
        <v>138</v>
      </c>
      <c r="C1778">
        <v>26</v>
      </c>
      <c r="D1778">
        <v>52.26</v>
      </c>
      <c r="E1778">
        <v>2</v>
      </c>
      <c r="F1778" s="6">
        <f>IFERROR(VLOOKUP(A1778,Orders!A:B,2,FALSE),"")</f>
        <v>38238</v>
      </c>
      <c r="G1778" s="6">
        <f>IFERROR(VLOOKUP(A1778,Orders!A:C,3,FALSE),"")</f>
        <v>38247</v>
      </c>
      <c r="H1778" s="6">
        <f>IFERROR(VLOOKUP(A1778,Orders!A:D,4,FALSE),"")</f>
        <v>38244</v>
      </c>
      <c r="I1778" t="str">
        <f>IFERROR(VLOOKUP(A1778,Orders!A:E,5,FALSE),"")</f>
        <v>Shipped</v>
      </c>
      <c r="J1778">
        <f>IFERROR(VLOOKUP(A1778,Orders!A:G,7,FALSE),"")</f>
        <v>448</v>
      </c>
      <c r="K1778">
        <f>IFERROR(VLOOKUP(J1778,Customers!A:L,12,FALSE),"")</f>
        <v>1504</v>
      </c>
      <c r="L1778">
        <f>IFERROR(VLOOKUP(J1778,Customers!A:M,13,FALSE),"")</f>
        <v>116400</v>
      </c>
      <c r="M1778" t="str">
        <f>IFERROR(VLOOKUP(J1778,Customers!A:H,8,FALSE),"")</f>
        <v>BrÃ¤cke</v>
      </c>
      <c r="N1778">
        <f>IFERROR(VLOOKUP(K1778,Employees!A:F,6,FALSE),"")</f>
        <v>7</v>
      </c>
      <c r="O1778" t="str">
        <f>IFERROR(VLOOKUP(N1778,Offices!A:B,2,FALSE),"")</f>
        <v>London</v>
      </c>
      <c r="P1778" s="6">
        <f>IFERROR(VLOOKUP(J1778,Payments!A:C,3,FALSE),"")</f>
        <v>38460</v>
      </c>
      <c r="Q1778">
        <f>IFERROR(VLOOKUP(J1778,Payments!A:D,4,FALSE),"")</f>
        <v>27966.54</v>
      </c>
      <c r="R1778" t="str">
        <f>IFERROR(VLOOKUP(B1778,Products!A:C,3,FALSE),"")</f>
        <v>Trucks and Buses</v>
      </c>
      <c r="S1778">
        <f>IFERROR(VLOOKUP(B1778,Products!A:G,7,FALSE),"")</f>
        <v>2018</v>
      </c>
      <c r="T1778">
        <f>IFERROR(VLOOKUP(B1778,Products!A:I,9,FALSE),"")</f>
        <v>60.77</v>
      </c>
      <c r="U1778">
        <f t="shared" si="216"/>
        <v>3</v>
      </c>
      <c r="V1778" t="str">
        <f t="shared" si="217"/>
        <v>Yes</v>
      </c>
      <c r="W1778">
        <f t="shared" si="218"/>
        <v>2004</v>
      </c>
      <c r="X1778">
        <f t="shared" si="219"/>
        <v>9</v>
      </c>
      <c r="Y1778">
        <f>IFERROR(VLOOKUP(B1778,Products!A:I,8,FALSE),"")</f>
        <v>24.92</v>
      </c>
      <c r="Z1778">
        <f t="shared" si="220"/>
        <v>1358.76</v>
      </c>
      <c r="AA1778">
        <f t="shared" si="221"/>
        <v>109.7110754414125</v>
      </c>
      <c r="AB1778">
        <f t="shared" si="222"/>
        <v>1</v>
      </c>
      <c r="AC1778">
        <f t="shared" si="223"/>
        <v>710.83999999999992</v>
      </c>
    </row>
    <row r="1779" spans="1:29">
      <c r="A1779">
        <v>10291</v>
      </c>
      <c r="B1779" t="s">
        <v>139</v>
      </c>
      <c r="C1779">
        <v>47</v>
      </c>
      <c r="D1779">
        <v>99.28</v>
      </c>
      <c r="E1779">
        <v>12</v>
      </c>
      <c r="F1779" s="6">
        <f>IFERROR(VLOOKUP(A1779,Orders!A:B,2,FALSE),"")</f>
        <v>38238</v>
      </c>
      <c r="G1779" s="6">
        <f>IFERROR(VLOOKUP(A1779,Orders!A:C,3,FALSE),"")</f>
        <v>38247</v>
      </c>
      <c r="H1779" s="6">
        <f>IFERROR(VLOOKUP(A1779,Orders!A:D,4,FALSE),"")</f>
        <v>38244</v>
      </c>
      <c r="I1779" t="str">
        <f>IFERROR(VLOOKUP(A1779,Orders!A:E,5,FALSE),"")</f>
        <v>Shipped</v>
      </c>
      <c r="J1779">
        <f>IFERROR(VLOOKUP(A1779,Orders!A:G,7,FALSE),"")</f>
        <v>448</v>
      </c>
      <c r="K1779">
        <f>IFERROR(VLOOKUP(J1779,Customers!A:L,12,FALSE),"")</f>
        <v>1504</v>
      </c>
      <c r="L1779">
        <f>IFERROR(VLOOKUP(J1779,Customers!A:M,13,FALSE),"")</f>
        <v>116400</v>
      </c>
      <c r="M1779" t="str">
        <f>IFERROR(VLOOKUP(J1779,Customers!A:H,8,FALSE),"")</f>
        <v>BrÃ¤cke</v>
      </c>
      <c r="N1779">
        <f>IFERROR(VLOOKUP(K1779,Employees!A:F,6,FALSE),"")</f>
        <v>7</v>
      </c>
      <c r="O1779" t="str">
        <f>IFERROR(VLOOKUP(N1779,Offices!A:B,2,FALSE),"")</f>
        <v>London</v>
      </c>
      <c r="P1779" s="6">
        <f>IFERROR(VLOOKUP(J1779,Payments!A:C,3,FALSE),"")</f>
        <v>38460</v>
      </c>
      <c r="Q1779">
        <f>IFERROR(VLOOKUP(J1779,Payments!A:D,4,FALSE),"")</f>
        <v>27966.54</v>
      </c>
      <c r="R1779" t="str">
        <f>IFERROR(VLOOKUP(B1779,Products!A:C,3,FALSE),"")</f>
        <v>Vintage Cars</v>
      </c>
      <c r="S1779">
        <f>IFERROR(VLOOKUP(B1779,Products!A:G,7,FALSE),"")</f>
        <v>4189</v>
      </c>
      <c r="T1779">
        <f>IFERROR(VLOOKUP(B1779,Products!A:I,9,FALSE),"")</f>
        <v>101.31</v>
      </c>
      <c r="U1779">
        <f t="shared" si="216"/>
        <v>3</v>
      </c>
      <c r="V1779" t="str">
        <f t="shared" si="217"/>
        <v>Yes</v>
      </c>
      <c r="W1779">
        <f t="shared" si="218"/>
        <v>2004</v>
      </c>
      <c r="X1779">
        <f t="shared" si="219"/>
        <v>9</v>
      </c>
      <c r="Y1779">
        <f>IFERROR(VLOOKUP(B1779,Products!A:I,8,FALSE),"")</f>
        <v>60.78</v>
      </c>
      <c r="Z1779">
        <f t="shared" si="220"/>
        <v>4666.16</v>
      </c>
      <c r="AA1779">
        <f t="shared" si="221"/>
        <v>63.343205001645273</v>
      </c>
      <c r="AB1779">
        <f t="shared" si="222"/>
        <v>0</v>
      </c>
      <c r="AC1779">
        <f t="shared" si="223"/>
        <v>1809.5</v>
      </c>
    </row>
    <row r="1780" spans="1:29">
      <c r="A1780">
        <v>10291</v>
      </c>
      <c r="B1780" t="s">
        <v>140</v>
      </c>
      <c r="C1780">
        <v>37</v>
      </c>
      <c r="D1780">
        <v>56.21</v>
      </c>
      <c r="E1780">
        <v>14</v>
      </c>
      <c r="F1780" s="6">
        <f>IFERROR(VLOOKUP(A1780,Orders!A:B,2,FALSE),"")</f>
        <v>38238</v>
      </c>
      <c r="G1780" s="6">
        <f>IFERROR(VLOOKUP(A1780,Orders!A:C,3,FALSE),"")</f>
        <v>38247</v>
      </c>
      <c r="H1780" s="6">
        <f>IFERROR(VLOOKUP(A1780,Orders!A:D,4,FALSE),"")</f>
        <v>38244</v>
      </c>
      <c r="I1780" t="str">
        <f>IFERROR(VLOOKUP(A1780,Orders!A:E,5,FALSE),"")</f>
        <v>Shipped</v>
      </c>
      <c r="J1780">
        <f>IFERROR(VLOOKUP(A1780,Orders!A:G,7,FALSE),"")</f>
        <v>448</v>
      </c>
      <c r="K1780">
        <f>IFERROR(VLOOKUP(J1780,Customers!A:L,12,FALSE),"")</f>
        <v>1504</v>
      </c>
      <c r="L1780">
        <f>IFERROR(VLOOKUP(J1780,Customers!A:M,13,FALSE),"")</f>
        <v>116400</v>
      </c>
      <c r="M1780" t="str">
        <f>IFERROR(VLOOKUP(J1780,Customers!A:H,8,FALSE),"")</f>
        <v>BrÃ¤cke</v>
      </c>
      <c r="N1780">
        <f>IFERROR(VLOOKUP(K1780,Employees!A:F,6,FALSE),"")</f>
        <v>7</v>
      </c>
      <c r="O1780" t="str">
        <f>IFERROR(VLOOKUP(N1780,Offices!A:B,2,FALSE),"")</f>
        <v>London</v>
      </c>
      <c r="P1780" s="6">
        <f>IFERROR(VLOOKUP(J1780,Payments!A:C,3,FALSE),"")</f>
        <v>38460</v>
      </c>
      <c r="Q1780">
        <f>IFERROR(VLOOKUP(J1780,Payments!A:D,4,FALSE),"")</f>
        <v>27966.54</v>
      </c>
      <c r="R1780" t="str">
        <f>IFERROR(VLOOKUP(B1780,Products!A:C,3,FALSE),"")</f>
        <v>Vintage Cars</v>
      </c>
      <c r="S1780">
        <f>IFERROR(VLOOKUP(B1780,Products!A:G,7,FALSE),"")</f>
        <v>5649</v>
      </c>
      <c r="T1780">
        <f>IFERROR(VLOOKUP(B1780,Products!A:I,9,FALSE),"")</f>
        <v>62.46</v>
      </c>
      <c r="U1780">
        <f t="shared" si="216"/>
        <v>3</v>
      </c>
      <c r="V1780" t="str">
        <f t="shared" si="217"/>
        <v>Yes</v>
      </c>
      <c r="W1780">
        <f t="shared" si="218"/>
        <v>2004</v>
      </c>
      <c r="X1780">
        <f t="shared" si="219"/>
        <v>9</v>
      </c>
      <c r="Y1780">
        <f>IFERROR(VLOOKUP(B1780,Products!A:I,8,FALSE),"")</f>
        <v>34.35</v>
      </c>
      <c r="Z1780">
        <f t="shared" si="220"/>
        <v>2079.77</v>
      </c>
      <c r="AA1780">
        <f t="shared" si="221"/>
        <v>63.639010189228529</v>
      </c>
      <c r="AB1780">
        <f t="shared" si="222"/>
        <v>0</v>
      </c>
      <c r="AC1780">
        <f t="shared" si="223"/>
        <v>808.81999999999994</v>
      </c>
    </row>
    <row r="1781" spans="1:29">
      <c r="A1781">
        <v>10291</v>
      </c>
      <c r="B1781" t="s">
        <v>141</v>
      </c>
      <c r="C1781">
        <v>23</v>
      </c>
      <c r="D1781">
        <v>93.2</v>
      </c>
      <c r="E1781">
        <v>13</v>
      </c>
      <c r="F1781" s="6">
        <f>IFERROR(VLOOKUP(A1781,Orders!A:B,2,FALSE),"")</f>
        <v>38238</v>
      </c>
      <c r="G1781" s="6">
        <f>IFERROR(VLOOKUP(A1781,Orders!A:C,3,FALSE),"")</f>
        <v>38247</v>
      </c>
      <c r="H1781" s="6">
        <f>IFERROR(VLOOKUP(A1781,Orders!A:D,4,FALSE),"")</f>
        <v>38244</v>
      </c>
      <c r="I1781" t="str">
        <f>IFERROR(VLOOKUP(A1781,Orders!A:E,5,FALSE),"")</f>
        <v>Shipped</v>
      </c>
      <c r="J1781">
        <f>IFERROR(VLOOKUP(A1781,Orders!A:G,7,FALSE),"")</f>
        <v>448</v>
      </c>
      <c r="K1781">
        <f>IFERROR(VLOOKUP(J1781,Customers!A:L,12,FALSE),"")</f>
        <v>1504</v>
      </c>
      <c r="L1781">
        <f>IFERROR(VLOOKUP(J1781,Customers!A:M,13,FALSE),"")</f>
        <v>116400</v>
      </c>
      <c r="M1781" t="str">
        <f>IFERROR(VLOOKUP(J1781,Customers!A:H,8,FALSE),"")</f>
        <v>BrÃ¤cke</v>
      </c>
      <c r="N1781">
        <f>IFERROR(VLOOKUP(K1781,Employees!A:F,6,FALSE),"")</f>
        <v>7</v>
      </c>
      <c r="O1781" t="str">
        <f>IFERROR(VLOOKUP(N1781,Offices!A:B,2,FALSE),"")</f>
        <v>London</v>
      </c>
      <c r="P1781" s="6">
        <f>IFERROR(VLOOKUP(J1781,Payments!A:C,3,FALSE),"")</f>
        <v>38460</v>
      </c>
      <c r="Q1781">
        <f>IFERROR(VLOOKUP(J1781,Payments!A:D,4,FALSE),"")</f>
        <v>27966.54</v>
      </c>
      <c r="R1781" t="str">
        <f>IFERROR(VLOOKUP(B1781,Products!A:C,3,FALSE),"")</f>
        <v>Vintage Cars</v>
      </c>
      <c r="S1781">
        <f>IFERROR(VLOOKUP(B1781,Products!A:G,7,FALSE),"")</f>
        <v>5992</v>
      </c>
      <c r="T1781">
        <f>IFERROR(VLOOKUP(B1781,Products!A:I,9,FALSE),"")</f>
        <v>104.72</v>
      </c>
      <c r="U1781">
        <f t="shared" si="216"/>
        <v>3</v>
      </c>
      <c r="V1781" t="str">
        <f t="shared" si="217"/>
        <v>Yes</v>
      </c>
      <c r="W1781">
        <f t="shared" si="218"/>
        <v>2004</v>
      </c>
      <c r="X1781">
        <f t="shared" si="219"/>
        <v>9</v>
      </c>
      <c r="Y1781">
        <f>IFERROR(VLOOKUP(B1781,Products!A:I,8,FALSE),"")</f>
        <v>60.74</v>
      </c>
      <c r="Z1781">
        <f t="shared" si="220"/>
        <v>2143.6</v>
      </c>
      <c r="AA1781">
        <f t="shared" si="221"/>
        <v>53.440895620678297</v>
      </c>
      <c r="AB1781">
        <f t="shared" si="222"/>
        <v>0</v>
      </c>
      <c r="AC1781">
        <f t="shared" si="223"/>
        <v>746.58</v>
      </c>
    </row>
    <row r="1782" spans="1:29">
      <c r="A1782">
        <v>10291</v>
      </c>
      <c r="B1782" t="s">
        <v>143</v>
      </c>
      <c r="C1782">
        <v>48</v>
      </c>
      <c r="D1782">
        <v>96.86</v>
      </c>
      <c r="E1782">
        <v>5</v>
      </c>
      <c r="F1782" s="6">
        <f>IFERROR(VLOOKUP(A1782,Orders!A:B,2,FALSE),"")</f>
        <v>38238</v>
      </c>
      <c r="G1782" s="6">
        <f>IFERROR(VLOOKUP(A1782,Orders!A:C,3,FALSE),"")</f>
        <v>38247</v>
      </c>
      <c r="H1782" s="6">
        <f>IFERROR(VLOOKUP(A1782,Orders!A:D,4,FALSE),"")</f>
        <v>38244</v>
      </c>
      <c r="I1782" t="str">
        <f>IFERROR(VLOOKUP(A1782,Orders!A:E,5,FALSE),"")</f>
        <v>Shipped</v>
      </c>
      <c r="J1782">
        <f>IFERROR(VLOOKUP(A1782,Orders!A:G,7,FALSE),"")</f>
        <v>448</v>
      </c>
      <c r="K1782">
        <f>IFERROR(VLOOKUP(J1782,Customers!A:L,12,FALSE),"")</f>
        <v>1504</v>
      </c>
      <c r="L1782">
        <f>IFERROR(VLOOKUP(J1782,Customers!A:M,13,FALSE),"")</f>
        <v>116400</v>
      </c>
      <c r="M1782" t="str">
        <f>IFERROR(VLOOKUP(J1782,Customers!A:H,8,FALSE),"")</f>
        <v>BrÃ¤cke</v>
      </c>
      <c r="N1782">
        <f>IFERROR(VLOOKUP(K1782,Employees!A:F,6,FALSE),"")</f>
        <v>7</v>
      </c>
      <c r="O1782" t="str">
        <f>IFERROR(VLOOKUP(N1782,Offices!A:B,2,FALSE),"")</f>
        <v>London</v>
      </c>
      <c r="P1782" s="6">
        <f>IFERROR(VLOOKUP(J1782,Payments!A:C,3,FALSE),"")</f>
        <v>38460</v>
      </c>
      <c r="Q1782">
        <f>IFERROR(VLOOKUP(J1782,Payments!A:D,4,FALSE),"")</f>
        <v>27966.54</v>
      </c>
      <c r="R1782" t="str">
        <f>IFERROR(VLOOKUP(B1782,Products!A:C,3,FALSE),"")</f>
        <v>Trucks and Buses</v>
      </c>
      <c r="S1782">
        <f>IFERROR(VLOOKUP(B1782,Products!A:G,7,FALSE),"")</f>
        <v>3128</v>
      </c>
      <c r="T1782">
        <f>IFERROR(VLOOKUP(B1782,Products!A:I,9,FALSE),"")</f>
        <v>121.08</v>
      </c>
      <c r="U1782">
        <f t="shared" si="216"/>
        <v>3</v>
      </c>
      <c r="V1782" t="str">
        <f t="shared" si="217"/>
        <v>Yes</v>
      </c>
      <c r="W1782">
        <f t="shared" si="218"/>
        <v>2004</v>
      </c>
      <c r="X1782">
        <f t="shared" si="219"/>
        <v>9</v>
      </c>
      <c r="Y1782">
        <f>IFERROR(VLOOKUP(B1782,Products!A:I,8,FALSE),"")</f>
        <v>84.76</v>
      </c>
      <c r="Z1782">
        <f t="shared" si="220"/>
        <v>4649.28</v>
      </c>
      <c r="AA1782">
        <f t="shared" si="221"/>
        <v>14.275601698914574</v>
      </c>
      <c r="AB1782">
        <f t="shared" si="222"/>
        <v>0</v>
      </c>
      <c r="AC1782">
        <f t="shared" si="223"/>
        <v>580.79999999999973</v>
      </c>
    </row>
    <row r="1783" spans="1:29">
      <c r="A1783">
        <v>10291</v>
      </c>
      <c r="B1783" t="s">
        <v>144</v>
      </c>
      <c r="C1783">
        <v>29</v>
      </c>
      <c r="D1783">
        <v>45.28</v>
      </c>
      <c r="E1783">
        <v>9</v>
      </c>
      <c r="F1783" s="6">
        <f>IFERROR(VLOOKUP(A1783,Orders!A:B,2,FALSE),"")</f>
        <v>38238</v>
      </c>
      <c r="G1783" s="6">
        <f>IFERROR(VLOOKUP(A1783,Orders!A:C,3,FALSE),"")</f>
        <v>38247</v>
      </c>
      <c r="H1783" s="6">
        <f>IFERROR(VLOOKUP(A1783,Orders!A:D,4,FALSE),"")</f>
        <v>38244</v>
      </c>
      <c r="I1783" t="str">
        <f>IFERROR(VLOOKUP(A1783,Orders!A:E,5,FALSE),"")</f>
        <v>Shipped</v>
      </c>
      <c r="J1783">
        <f>IFERROR(VLOOKUP(A1783,Orders!A:G,7,FALSE),"")</f>
        <v>448</v>
      </c>
      <c r="K1783">
        <f>IFERROR(VLOOKUP(J1783,Customers!A:L,12,FALSE),"")</f>
        <v>1504</v>
      </c>
      <c r="L1783">
        <f>IFERROR(VLOOKUP(J1783,Customers!A:M,13,FALSE),"")</f>
        <v>116400</v>
      </c>
      <c r="M1783" t="str">
        <f>IFERROR(VLOOKUP(J1783,Customers!A:H,8,FALSE),"")</f>
        <v>BrÃ¤cke</v>
      </c>
      <c r="N1783">
        <f>IFERROR(VLOOKUP(K1783,Employees!A:F,6,FALSE),"")</f>
        <v>7</v>
      </c>
      <c r="O1783" t="str">
        <f>IFERROR(VLOOKUP(N1783,Offices!A:B,2,FALSE),"")</f>
        <v>London</v>
      </c>
      <c r="P1783" s="6">
        <f>IFERROR(VLOOKUP(J1783,Payments!A:C,3,FALSE),"")</f>
        <v>38460</v>
      </c>
      <c r="Q1783">
        <f>IFERROR(VLOOKUP(J1783,Payments!A:D,4,FALSE),"")</f>
        <v>27966.54</v>
      </c>
      <c r="R1783" t="str">
        <f>IFERROR(VLOOKUP(B1783,Products!A:C,3,FALSE),"")</f>
        <v>Vintage Cars</v>
      </c>
      <c r="S1783">
        <f>IFERROR(VLOOKUP(B1783,Products!A:G,7,FALSE),"")</f>
        <v>6645</v>
      </c>
      <c r="T1783">
        <f>IFERROR(VLOOKUP(B1783,Products!A:I,9,FALSE),"")</f>
        <v>50.31</v>
      </c>
      <c r="U1783">
        <f t="shared" si="216"/>
        <v>3</v>
      </c>
      <c r="V1783" t="str">
        <f t="shared" si="217"/>
        <v>Yes</v>
      </c>
      <c r="W1783">
        <f t="shared" si="218"/>
        <v>2004</v>
      </c>
      <c r="X1783">
        <f t="shared" si="219"/>
        <v>9</v>
      </c>
      <c r="Y1783">
        <f>IFERROR(VLOOKUP(B1783,Products!A:I,8,FALSE),"")</f>
        <v>23.14</v>
      </c>
      <c r="Z1783">
        <f t="shared" si="220"/>
        <v>1313.1200000000001</v>
      </c>
      <c r="AA1783">
        <f t="shared" si="221"/>
        <v>95.678478824546247</v>
      </c>
      <c r="AB1783">
        <f t="shared" si="222"/>
        <v>1</v>
      </c>
      <c r="AC1783">
        <f t="shared" si="223"/>
        <v>642.06000000000006</v>
      </c>
    </row>
    <row r="1784" spans="1:29">
      <c r="A1784">
        <v>10291</v>
      </c>
      <c r="B1784" t="s">
        <v>145</v>
      </c>
      <c r="C1784">
        <v>48</v>
      </c>
      <c r="D1784">
        <v>109.9</v>
      </c>
      <c r="E1784">
        <v>1</v>
      </c>
      <c r="F1784" s="6">
        <f>IFERROR(VLOOKUP(A1784,Orders!A:B,2,FALSE),"")</f>
        <v>38238</v>
      </c>
      <c r="G1784" s="6">
        <f>IFERROR(VLOOKUP(A1784,Orders!A:C,3,FALSE),"")</f>
        <v>38247</v>
      </c>
      <c r="H1784" s="6">
        <f>IFERROR(VLOOKUP(A1784,Orders!A:D,4,FALSE),"")</f>
        <v>38244</v>
      </c>
      <c r="I1784" t="str">
        <f>IFERROR(VLOOKUP(A1784,Orders!A:E,5,FALSE),"")</f>
        <v>Shipped</v>
      </c>
      <c r="J1784">
        <f>IFERROR(VLOOKUP(A1784,Orders!A:G,7,FALSE),"")</f>
        <v>448</v>
      </c>
      <c r="K1784">
        <f>IFERROR(VLOOKUP(J1784,Customers!A:L,12,FALSE),"")</f>
        <v>1504</v>
      </c>
      <c r="L1784">
        <f>IFERROR(VLOOKUP(J1784,Customers!A:M,13,FALSE),"")</f>
        <v>116400</v>
      </c>
      <c r="M1784" t="str">
        <f>IFERROR(VLOOKUP(J1784,Customers!A:H,8,FALSE),"")</f>
        <v>BrÃ¤cke</v>
      </c>
      <c r="N1784">
        <f>IFERROR(VLOOKUP(K1784,Employees!A:F,6,FALSE),"")</f>
        <v>7</v>
      </c>
      <c r="O1784" t="str">
        <f>IFERROR(VLOOKUP(N1784,Offices!A:B,2,FALSE),"")</f>
        <v>London</v>
      </c>
      <c r="P1784" s="6">
        <f>IFERROR(VLOOKUP(J1784,Payments!A:C,3,FALSE),"")</f>
        <v>38460</v>
      </c>
      <c r="Q1784">
        <f>IFERROR(VLOOKUP(J1784,Payments!A:D,4,FALSE),"")</f>
        <v>27966.54</v>
      </c>
      <c r="R1784" t="str">
        <f>IFERROR(VLOOKUP(B1784,Products!A:C,3,FALSE),"")</f>
        <v>Trucks and Buses</v>
      </c>
      <c r="S1784">
        <f>IFERROR(VLOOKUP(B1784,Products!A:G,7,FALSE),"")</f>
        <v>2327</v>
      </c>
      <c r="T1784">
        <f>IFERROR(VLOOKUP(B1784,Products!A:I,9,FALSE),"")</f>
        <v>127.79</v>
      </c>
      <c r="U1784">
        <f t="shared" si="216"/>
        <v>3</v>
      </c>
      <c r="V1784" t="str">
        <f t="shared" si="217"/>
        <v>Yes</v>
      </c>
      <c r="W1784">
        <f t="shared" si="218"/>
        <v>2004</v>
      </c>
      <c r="X1784">
        <f t="shared" si="219"/>
        <v>9</v>
      </c>
      <c r="Y1784">
        <f>IFERROR(VLOOKUP(B1784,Products!A:I,8,FALSE),"")</f>
        <v>61.34</v>
      </c>
      <c r="Z1784">
        <f t="shared" si="220"/>
        <v>5275.2000000000007</v>
      </c>
      <c r="AA1784">
        <f t="shared" si="221"/>
        <v>79.165308118682759</v>
      </c>
      <c r="AB1784">
        <f t="shared" si="222"/>
        <v>1</v>
      </c>
      <c r="AC1784">
        <f t="shared" si="223"/>
        <v>2330.88</v>
      </c>
    </row>
    <row r="1785" spans="1:29">
      <c r="A1785">
        <v>10291</v>
      </c>
      <c r="B1785" t="s">
        <v>147</v>
      </c>
      <c r="C1785">
        <v>26</v>
      </c>
      <c r="D1785">
        <v>82.83</v>
      </c>
      <c r="E1785">
        <v>3</v>
      </c>
      <c r="F1785" s="6">
        <f>IFERROR(VLOOKUP(A1785,Orders!A:B,2,FALSE),"")</f>
        <v>38238</v>
      </c>
      <c r="G1785" s="6">
        <f>IFERROR(VLOOKUP(A1785,Orders!A:C,3,FALSE),"")</f>
        <v>38247</v>
      </c>
      <c r="H1785" s="6">
        <f>IFERROR(VLOOKUP(A1785,Orders!A:D,4,FALSE),"")</f>
        <v>38244</v>
      </c>
      <c r="I1785" t="str">
        <f>IFERROR(VLOOKUP(A1785,Orders!A:E,5,FALSE),"")</f>
        <v>Shipped</v>
      </c>
      <c r="J1785">
        <f>IFERROR(VLOOKUP(A1785,Orders!A:G,7,FALSE),"")</f>
        <v>448</v>
      </c>
      <c r="K1785">
        <f>IFERROR(VLOOKUP(J1785,Customers!A:L,12,FALSE),"")</f>
        <v>1504</v>
      </c>
      <c r="L1785">
        <f>IFERROR(VLOOKUP(J1785,Customers!A:M,13,FALSE),"")</f>
        <v>116400</v>
      </c>
      <c r="M1785" t="str">
        <f>IFERROR(VLOOKUP(J1785,Customers!A:H,8,FALSE),"")</f>
        <v>BrÃ¤cke</v>
      </c>
      <c r="N1785">
        <f>IFERROR(VLOOKUP(K1785,Employees!A:F,6,FALSE),"")</f>
        <v>7</v>
      </c>
      <c r="O1785" t="str">
        <f>IFERROR(VLOOKUP(N1785,Offices!A:B,2,FALSE),"")</f>
        <v>London</v>
      </c>
      <c r="P1785" s="6">
        <f>IFERROR(VLOOKUP(J1785,Payments!A:C,3,FALSE),"")</f>
        <v>38460</v>
      </c>
      <c r="Q1785">
        <f>IFERROR(VLOOKUP(J1785,Payments!A:D,4,FALSE),"")</f>
        <v>27966.54</v>
      </c>
      <c r="R1785" t="str">
        <f>IFERROR(VLOOKUP(B1785,Products!A:C,3,FALSE),"")</f>
        <v>Trucks and Buses</v>
      </c>
      <c r="S1785">
        <f>IFERROR(VLOOKUP(B1785,Products!A:G,7,FALSE),"")</f>
        <v>5099</v>
      </c>
      <c r="T1785">
        <f>IFERROR(VLOOKUP(B1785,Products!A:I,9,FALSE),"")</f>
        <v>96.31</v>
      </c>
      <c r="U1785">
        <f t="shared" si="216"/>
        <v>3</v>
      </c>
      <c r="V1785" t="str">
        <f t="shared" si="217"/>
        <v>Yes</v>
      </c>
      <c r="W1785">
        <f t="shared" si="218"/>
        <v>2004</v>
      </c>
      <c r="X1785">
        <f t="shared" si="219"/>
        <v>9</v>
      </c>
      <c r="Y1785">
        <f>IFERROR(VLOOKUP(B1785,Products!A:I,8,FALSE),"")</f>
        <v>53.93</v>
      </c>
      <c r="Z1785">
        <f t="shared" si="220"/>
        <v>2153.58</v>
      </c>
      <c r="AA1785">
        <f t="shared" si="221"/>
        <v>53.587984424253662</v>
      </c>
      <c r="AB1785">
        <f t="shared" si="222"/>
        <v>0</v>
      </c>
      <c r="AC1785">
        <f t="shared" si="223"/>
        <v>751.4</v>
      </c>
    </row>
    <row r="1786" spans="1:29">
      <c r="A1786">
        <v>10291</v>
      </c>
      <c r="B1786" t="s">
        <v>148</v>
      </c>
      <c r="C1786">
        <v>32</v>
      </c>
      <c r="D1786">
        <v>53</v>
      </c>
      <c r="E1786">
        <v>7</v>
      </c>
      <c r="F1786" s="6">
        <f>IFERROR(VLOOKUP(A1786,Orders!A:B,2,FALSE),"")</f>
        <v>38238</v>
      </c>
      <c r="G1786" s="6">
        <f>IFERROR(VLOOKUP(A1786,Orders!A:C,3,FALSE),"")</f>
        <v>38247</v>
      </c>
      <c r="H1786" s="6">
        <f>IFERROR(VLOOKUP(A1786,Orders!A:D,4,FALSE),"")</f>
        <v>38244</v>
      </c>
      <c r="I1786" t="str">
        <f>IFERROR(VLOOKUP(A1786,Orders!A:E,5,FALSE),"")</f>
        <v>Shipped</v>
      </c>
      <c r="J1786">
        <f>IFERROR(VLOOKUP(A1786,Orders!A:G,7,FALSE),"")</f>
        <v>448</v>
      </c>
      <c r="K1786">
        <f>IFERROR(VLOOKUP(J1786,Customers!A:L,12,FALSE),"")</f>
        <v>1504</v>
      </c>
      <c r="L1786">
        <f>IFERROR(VLOOKUP(J1786,Customers!A:M,13,FALSE),"")</f>
        <v>116400</v>
      </c>
      <c r="M1786" t="str">
        <f>IFERROR(VLOOKUP(J1786,Customers!A:H,8,FALSE),"")</f>
        <v>BrÃ¤cke</v>
      </c>
      <c r="N1786">
        <f>IFERROR(VLOOKUP(K1786,Employees!A:F,6,FALSE),"")</f>
        <v>7</v>
      </c>
      <c r="O1786" t="str">
        <f>IFERROR(VLOOKUP(N1786,Offices!A:B,2,FALSE),"")</f>
        <v>London</v>
      </c>
      <c r="P1786" s="6">
        <f>IFERROR(VLOOKUP(J1786,Payments!A:C,3,FALSE),"")</f>
        <v>38460</v>
      </c>
      <c r="Q1786">
        <f>IFERROR(VLOOKUP(J1786,Payments!A:D,4,FALSE),"")</f>
        <v>27966.54</v>
      </c>
      <c r="R1786" t="str">
        <f>IFERROR(VLOOKUP(B1786,Products!A:C,3,FALSE),"")</f>
        <v>Trucks and Buses</v>
      </c>
      <c r="S1786">
        <f>IFERROR(VLOOKUP(B1786,Products!A:G,7,FALSE),"")</f>
        <v>814</v>
      </c>
      <c r="T1786">
        <f>IFERROR(VLOOKUP(B1786,Products!A:I,9,FALSE),"")</f>
        <v>64.64</v>
      </c>
      <c r="U1786">
        <f t="shared" si="216"/>
        <v>3</v>
      </c>
      <c r="V1786" t="str">
        <f t="shared" si="217"/>
        <v>Yes</v>
      </c>
      <c r="W1786">
        <f t="shared" si="218"/>
        <v>2004</v>
      </c>
      <c r="X1786">
        <f t="shared" si="219"/>
        <v>9</v>
      </c>
      <c r="Y1786">
        <f>IFERROR(VLOOKUP(B1786,Products!A:I,8,FALSE),"")</f>
        <v>33.61</v>
      </c>
      <c r="Z1786">
        <f t="shared" si="220"/>
        <v>1696</v>
      </c>
      <c r="AA1786">
        <f t="shared" si="221"/>
        <v>57.691163344242788</v>
      </c>
      <c r="AB1786">
        <f t="shared" si="222"/>
        <v>0</v>
      </c>
      <c r="AC1786">
        <f t="shared" si="223"/>
        <v>620.48</v>
      </c>
    </row>
    <row r="1787" spans="1:29">
      <c r="A1787">
        <v>10291</v>
      </c>
      <c r="B1787" t="s">
        <v>149</v>
      </c>
      <c r="C1787">
        <v>28</v>
      </c>
      <c r="D1787">
        <v>86.99</v>
      </c>
      <c r="E1787">
        <v>6</v>
      </c>
      <c r="F1787" s="6">
        <f>IFERROR(VLOOKUP(A1787,Orders!A:B,2,FALSE),"")</f>
        <v>38238</v>
      </c>
      <c r="G1787" s="6">
        <f>IFERROR(VLOOKUP(A1787,Orders!A:C,3,FALSE),"")</f>
        <v>38247</v>
      </c>
      <c r="H1787" s="6">
        <f>IFERROR(VLOOKUP(A1787,Orders!A:D,4,FALSE),"")</f>
        <v>38244</v>
      </c>
      <c r="I1787" t="str">
        <f>IFERROR(VLOOKUP(A1787,Orders!A:E,5,FALSE),"")</f>
        <v>Shipped</v>
      </c>
      <c r="J1787">
        <f>IFERROR(VLOOKUP(A1787,Orders!A:G,7,FALSE),"")</f>
        <v>448</v>
      </c>
      <c r="K1787">
        <f>IFERROR(VLOOKUP(J1787,Customers!A:L,12,FALSE),"")</f>
        <v>1504</v>
      </c>
      <c r="L1787">
        <f>IFERROR(VLOOKUP(J1787,Customers!A:M,13,FALSE),"")</f>
        <v>116400</v>
      </c>
      <c r="M1787" t="str">
        <f>IFERROR(VLOOKUP(J1787,Customers!A:H,8,FALSE),"")</f>
        <v>BrÃ¤cke</v>
      </c>
      <c r="N1787">
        <f>IFERROR(VLOOKUP(K1787,Employees!A:F,6,FALSE),"")</f>
        <v>7</v>
      </c>
      <c r="O1787" t="str">
        <f>IFERROR(VLOOKUP(N1787,Offices!A:B,2,FALSE),"")</f>
        <v>London</v>
      </c>
      <c r="P1787" s="6">
        <f>IFERROR(VLOOKUP(J1787,Payments!A:C,3,FALSE),"")</f>
        <v>38460</v>
      </c>
      <c r="Q1787">
        <f>IFERROR(VLOOKUP(J1787,Payments!A:D,4,FALSE),"")</f>
        <v>27966.54</v>
      </c>
      <c r="R1787" t="str">
        <f>IFERROR(VLOOKUP(B1787,Products!A:C,3,FALSE),"")</f>
        <v>Classic Cars</v>
      </c>
      <c r="S1787">
        <f>IFERROR(VLOOKUP(B1787,Products!A:G,7,FALSE),"")</f>
        <v>6934</v>
      </c>
      <c r="T1787">
        <f>IFERROR(VLOOKUP(B1787,Products!A:I,9,FALSE),"")</f>
        <v>101.15</v>
      </c>
      <c r="U1787">
        <f t="shared" si="216"/>
        <v>3</v>
      </c>
      <c r="V1787" t="str">
        <f t="shared" si="217"/>
        <v>Yes</v>
      </c>
      <c r="W1787">
        <f t="shared" si="218"/>
        <v>2004</v>
      </c>
      <c r="X1787">
        <f t="shared" si="219"/>
        <v>9</v>
      </c>
      <c r="Y1787">
        <f>IFERROR(VLOOKUP(B1787,Products!A:I,8,FALSE),"")</f>
        <v>46.53</v>
      </c>
      <c r="Z1787">
        <f t="shared" si="220"/>
        <v>2435.7199999999998</v>
      </c>
      <c r="AA1787">
        <f t="shared" si="221"/>
        <v>86.954652912099704</v>
      </c>
      <c r="AB1787">
        <f t="shared" si="222"/>
        <v>1</v>
      </c>
      <c r="AC1787">
        <f t="shared" si="223"/>
        <v>1132.8799999999999</v>
      </c>
    </row>
    <row r="1788" spans="1:29">
      <c r="A1788">
        <v>10292</v>
      </c>
      <c r="B1788" t="s">
        <v>151</v>
      </c>
      <c r="C1788">
        <v>21</v>
      </c>
      <c r="D1788">
        <v>94.8</v>
      </c>
      <c r="E1788">
        <v>8</v>
      </c>
      <c r="F1788" s="6">
        <f>IFERROR(VLOOKUP(A1788,Orders!A:B,2,FALSE),"")</f>
        <v>38238</v>
      </c>
      <c r="G1788" s="6">
        <f>IFERROR(VLOOKUP(A1788,Orders!A:C,3,FALSE),"")</f>
        <v>38248</v>
      </c>
      <c r="H1788" s="6">
        <f>IFERROR(VLOOKUP(A1788,Orders!A:D,4,FALSE),"")</f>
        <v>38241</v>
      </c>
      <c r="I1788" t="str">
        <f>IFERROR(VLOOKUP(A1788,Orders!A:E,5,FALSE),"")</f>
        <v>Shipped</v>
      </c>
      <c r="J1788">
        <f>IFERROR(VLOOKUP(A1788,Orders!A:G,7,FALSE),"")</f>
        <v>131</v>
      </c>
      <c r="K1788">
        <f>IFERROR(VLOOKUP(J1788,Customers!A:L,12,FALSE),"")</f>
        <v>1323</v>
      </c>
      <c r="L1788">
        <f>IFERROR(VLOOKUP(J1788,Customers!A:M,13,FALSE),"")</f>
        <v>114900</v>
      </c>
      <c r="M1788" t="str">
        <f>IFERROR(VLOOKUP(J1788,Customers!A:H,8,FALSE),"")</f>
        <v>NYC</v>
      </c>
      <c r="N1788">
        <f>IFERROR(VLOOKUP(K1788,Employees!A:F,6,FALSE),"")</f>
        <v>3</v>
      </c>
      <c r="O1788" t="str">
        <f>IFERROR(VLOOKUP(N1788,Offices!A:B,2,FALSE),"")</f>
        <v>NYC</v>
      </c>
      <c r="P1788" s="6">
        <f>IFERROR(VLOOKUP(J1788,Payments!A:C,3,FALSE),"")</f>
        <v>37692</v>
      </c>
      <c r="Q1788">
        <f>IFERROR(VLOOKUP(J1788,Payments!A:D,4,FALSE),"")</f>
        <v>22292.62</v>
      </c>
      <c r="R1788" t="str">
        <f>IFERROR(VLOOKUP(B1788,Products!A:C,3,FALSE),"")</f>
        <v>Trucks and Buses</v>
      </c>
      <c r="S1788">
        <f>IFERROR(VLOOKUP(B1788,Products!A:G,7,FALSE),"")</f>
        <v>6125</v>
      </c>
      <c r="T1788">
        <f>IFERROR(VLOOKUP(B1788,Products!A:I,9,FALSE),"")</f>
        <v>118.5</v>
      </c>
      <c r="U1788">
        <f t="shared" si="216"/>
        <v>7</v>
      </c>
      <c r="V1788" t="str">
        <f t="shared" si="217"/>
        <v>No</v>
      </c>
      <c r="W1788">
        <f t="shared" si="218"/>
        <v>2004</v>
      </c>
      <c r="X1788">
        <f t="shared" si="219"/>
        <v>9</v>
      </c>
      <c r="Y1788">
        <f>IFERROR(VLOOKUP(B1788,Products!A:I,8,FALSE),"")</f>
        <v>55.7</v>
      </c>
      <c r="Z1788">
        <f t="shared" si="220"/>
        <v>1990.8</v>
      </c>
      <c r="AA1788">
        <f t="shared" si="221"/>
        <v>70.197486535008963</v>
      </c>
      <c r="AB1788">
        <f t="shared" si="222"/>
        <v>1</v>
      </c>
      <c r="AC1788">
        <f t="shared" si="223"/>
        <v>821.09999999999991</v>
      </c>
    </row>
    <row r="1789" spans="1:29">
      <c r="A1789">
        <v>10292</v>
      </c>
      <c r="B1789" t="s">
        <v>152</v>
      </c>
      <c r="C1789">
        <v>26</v>
      </c>
      <c r="D1789">
        <v>140.81</v>
      </c>
      <c r="E1789">
        <v>7</v>
      </c>
      <c r="F1789" s="6">
        <f>IFERROR(VLOOKUP(A1789,Orders!A:B,2,FALSE),"")</f>
        <v>38238</v>
      </c>
      <c r="G1789" s="6">
        <f>IFERROR(VLOOKUP(A1789,Orders!A:C,3,FALSE),"")</f>
        <v>38248</v>
      </c>
      <c r="H1789" s="6">
        <f>IFERROR(VLOOKUP(A1789,Orders!A:D,4,FALSE),"")</f>
        <v>38241</v>
      </c>
      <c r="I1789" t="str">
        <f>IFERROR(VLOOKUP(A1789,Orders!A:E,5,FALSE),"")</f>
        <v>Shipped</v>
      </c>
      <c r="J1789">
        <f>IFERROR(VLOOKUP(A1789,Orders!A:G,7,FALSE),"")</f>
        <v>131</v>
      </c>
      <c r="K1789">
        <f>IFERROR(VLOOKUP(J1789,Customers!A:L,12,FALSE),"")</f>
        <v>1323</v>
      </c>
      <c r="L1789">
        <f>IFERROR(VLOOKUP(J1789,Customers!A:M,13,FALSE),"")</f>
        <v>114900</v>
      </c>
      <c r="M1789" t="str">
        <f>IFERROR(VLOOKUP(J1789,Customers!A:H,8,FALSE),"")</f>
        <v>NYC</v>
      </c>
      <c r="N1789">
        <f>IFERROR(VLOOKUP(K1789,Employees!A:F,6,FALSE),"")</f>
        <v>3</v>
      </c>
      <c r="O1789" t="str">
        <f>IFERROR(VLOOKUP(N1789,Offices!A:B,2,FALSE),"")</f>
        <v>NYC</v>
      </c>
      <c r="P1789" s="6">
        <f>IFERROR(VLOOKUP(J1789,Payments!A:C,3,FALSE),"")</f>
        <v>37692</v>
      </c>
      <c r="Q1789">
        <f>IFERROR(VLOOKUP(J1789,Payments!A:D,4,FALSE),"")</f>
        <v>22292.62</v>
      </c>
      <c r="R1789" t="str">
        <f>IFERROR(VLOOKUP(B1789,Products!A:C,3,FALSE),"")</f>
        <v>Classic Cars</v>
      </c>
      <c r="S1789">
        <f>IFERROR(VLOOKUP(B1789,Products!A:G,7,FALSE),"")</f>
        <v>4724</v>
      </c>
      <c r="T1789">
        <f>IFERROR(VLOOKUP(B1789,Products!A:I,9,FALSE),"")</f>
        <v>163.72999999999999</v>
      </c>
      <c r="U1789">
        <f t="shared" si="216"/>
        <v>7</v>
      </c>
      <c r="V1789" t="str">
        <f t="shared" si="217"/>
        <v>No</v>
      </c>
      <c r="W1789">
        <f t="shared" si="218"/>
        <v>2004</v>
      </c>
      <c r="X1789">
        <f t="shared" si="219"/>
        <v>9</v>
      </c>
      <c r="Y1789">
        <f>IFERROR(VLOOKUP(B1789,Products!A:I,8,FALSE),"")</f>
        <v>101.51</v>
      </c>
      <c r="Z1789">
        <f t="shared" si="220"/>
        <v>3661.06</v>
      </c>
      <c r="AA1789">
        <f t="shared" si="221"/>
        <v>38.715397497783464</v>
      </c>
      <c r="AB1789">
        <f t="shared" si="222"/>
        <v>0</v>
      </c>
      <c r="AC1789">
        <f t="shared" si="223"/>
        <v>1021.8</v>
      </c>
    </row>
    <row r="1790" spans="1:29">
      <c r="A1790">
        <v>10292</v>
      </c>
      <c r="B1790" t="s">
        <v>153</v>
      </c>
      <c r="C1790">
        <v>41</v>
      </c>
      <c r="D1790">
        <v>103.09</v>
      </c>
      <c r="E1790">
        <v>11</v>
      </c>
      <c r="F1790" s="6">
        <f>IFERROR(VLOOKUP(A1790,Orders!A:B,2,FALSE),"")</f>
        <v>38238</v>
      </c>
      <c r="G1790" s="6">
        <f>IFERROR(VLOOKUP(A1790,Orders!A:C,3,FALSE),"")</f>
        <v>38248</v>
      </c>
      <c r="H1790" s="6">
        <f>IFERROR(VLOOKUP(A1790,Orders!A:D,4,FALSE),"")</f>
        <v>38241</v>
      </c>
      <c r="I1790" t="str">
        <f>IFERROR(VLOOKUP(A1790,Orders!A:E,5,FALSE),"")</f>
        <v>Shipped</v>
      </c>
      <c r="J1790">
        <f>IFERROR(VLOOKUP(A1790,Orders!A:G,7,FALSE),"")</f>
        <v>131</v>
      </c>
      <c r="K1790">
        <f>IFERROR(VLOOKUP(J1790,Customers!A:L,12,FALSE),"")</f>
        <v>1323</v>
      </c>
      <c r="L1790">
        <f>IFERROR(VLOOKUP(J1790,Customers!A:M,13,FALSE),"")</f>
        <v>114900</v>
      </c>
      <c r="M1790" t="str">
        <f>IFERROR(VLOOKUP(J1790,Customers!A:H,8,FALSE),"")</f>
        <v>NYC</v>
      </c>
      <c r="N1790">
        <f>IFERROR(VLOOKUP(K1790,Employees!A:F,6,FALSE),"")</f>
        <v>3</v>
      </c>
      <c r="O1790" t="str">
        <f>IFERROR(VLOOKUP(N1790,Offices!A:B,2,FALSE),"")</f>
        <v>NYC</v>
      </c>
      <c r="P1790" s="6">
        <f>IFERROR(VLOOKUP(J1790,Payments!A:C,3,FALSE),"")</f>
        <v>37692</v>
      </c>
      <c r="Q1790">
        <f>IFERROR(VLOOKUP(J1790,Payments!A:D,4,FALSE),"")</f>
        <v>22292.62</v>
      </c>
      <c r="R1790" t="str">
        <f>IFERROR(VLOOKUP(B1790,Products!A:C,3,FALSE),"")</f>
        <v>Trucks and Buses</v>
      </c>
      <c r="S1790">
        <f>IFERROR(VLOOKUP(B1790,Products!A:G,7,FALSE),"")</f>
        <v>8258</v>
      </c>
      <c r="T1790">
        <f>IFERROR(VLOOKUP(B1790,Products!A:I,9,FALSE),"")</f>
        <v>122.73</v>
      </c>
      <c r="U1790">
        <f t="shared" si="216"/>
        <v>7</v>
      </c>
      <c r="V1790" t="str">
        <f t="shared" si="217"/>
        <v>No</v>
      </c>
      <c r="W1790">
        <f t="shared" si="218"/>
        <v>2004</v>
      </c>
      <c r="X1790">
        <f t="shared" si="219"/>
        <v>9</v>
      </c>
      <c r="Y1790">
        <f>IFERROR(VLOOKUP(B1790,Products!A:I,8,FALSE),"")</f>
        <v>74.86</v>
      </c>
      <c r="Z1790">
        <f t="shared" si="220"/>
        <v>4226.6900000000005</v>
      </c>
      <c r="AA1790">
        <f t="shared" si="221"/>
        <v>37.710392733101791</v>
      </c>
      <c r="AB1790">
        <f t="shared" si="222"/>
        <v>0</v>
      </c>
      <c r="AC1790">
        <f t="shared" si="223"/>
        <v>1157.43</v>
      </c>
    </row>
    <row r="1791" spans="1:29">
      <c r="A1791">
        <v>10292</v>
      </c>
      <c r="B1791" t="s">
        <v>154</v>
      </c>
      <c r="C1791">
        <v>21</v>
      </c>
      <c r="D1791">
        <v>147.33000000000001</v>
      </c>
      <c r="E1791">
        <v>12</v>
      </c>
      <c r="F1791" s="6">
        <f>IFERROR(VLOOKUP(A1791,Orders!A:B,2,FALSE),"")</f>
        <v>38238</v>
      </c>
      <c r="G1791" s="6">
        <f>IFERROR(VLOOKUP(A1791,Orders!A:C,3,FALSE),"")</f>
        <v>38248</v>
      </c>
      <c r="H1791" s="6">
        <f>IFERROR(VLOOKUP(A1791,Orders!A:D,4,FALSE),"")</f>
        <v>38241</v>
      </c>
      <c r="I1791" t="str">
        <f>IFERROR(VLOOKUP(A1791,Orders!A:E,5,FALSE),"")</f>
        <v>Shipped</v>
      </c>
      <c r="J1791">
        <f>IFERROR(VLOOKUP(A1791,Orders!A:G,7,FALSE),"")</f>
        <v>131</v>
      </c>
      <c r="K1791">
        <f>IFERROR(VLOOKUP(J1791,Customers!A:L,12,FALSE),"")</f>
        <v>1323</v>
      </c>
      <c r="L1791">
        <f>IFERROR(VLOOKUP(J1791,Customers!A:M,13,FALSE),"")</f>
        <v>114900</v>
      </c>
      <c r="M1791" t="str">
        <f>IFERROR(VLOOKUP(J1791,Customers!A:H,8,FALSE),"")</f>
        <v>NYC</v>
      </c>
      <c r="N1791">
        <f>IFERROR(VLOOKUP(K1791,Employees!A:F,6,FALSE),"")</f>
        <v>3</v>
      </c>
      <c r="O1791" t="str">
        <f>IFERROR(VLOOKUP(N1791,Offices!A:B,2,FALSE),"")</f>
        <v>NYC</v>
      </c>
      <c r="P1791" s="6">
        <f>IFERROR(VLOOKUP(J1791,Payments!A:C,3,FALSE),"")</f>
        <v>37692</v>
      </c>
      <c r="Q1791">
        <f>IFERROR(VLOOKUP(J1791,Payments!A:D,4,FALSE),"")</f>
        <v>22292.62</v>
      </c>
      <c r="R1791" t="str">
        <f>IFERROR(VLOOKUP(B1791,Products!A:C,3,FALSE),"")</f>
        <v>Classic Cars</v>
      </c>
      <c r="S1791">
        <f>IFERROR(VLOOKUP(B1791,Products!A:G,7,FALSE),"")</f>
        <v>8347</v>
      </c>
      <c r="T1791">
        <f>IFERROR(VLOOKUP(B1791,Products!A:I,9,FALSE),"")</f>
        <v>169.34</v>
      </c>
      <c r="U1791">
        <f t="shared" si="216"/>
        <v>7</v>
      </c>
      <c r="V1791" t="str">
        <f t="shared" si="217"/>
        <v>No</v>
      </c>
      <c r="W1791">
        <f t="shared" si="218"/>
        <v>2004</v>
      </c>
      <c r="X1791">
        <f t="shared" si="219"/>
        <v>9</v>
      </c>
      <c r="Y1791">
        <f>IFERROR(VLOOKUP(B1791,Products!A:I,8,FALSE),"")</f>
        <v>77.900000000000006</v>
      </c>
      <c r="Z1791">
        <f t="shared" si="220"/>
        <v>3093.9300000000003</v>
      </c>
      <c r="AA1791">
        <f t="shared" si="221"/>
        <v>89.127086007702189</v>
      </c>
      <c r="AB1791">
        <f t="shared" si="222"/>
        <v>1</v>
      </c>
      <c r="AC1791">
        <f t="shared" si="223"/>
        <v>1458.0300000000002</v>
      </c>
    </row>
    <row r="1792" spans="1:29">
      <c r="A1792">
        <v>10292</v>
      </c>
      <c r="B1792" t="s">
        <v>155</v>
      </c>
      <c r="C1792">
        <v>44</v>
      </c>
      <c r="D1792">
        <v>114.9</v>
      </c>
      <c r="E1792">
        <v>2</v>
      </c>
      <c r="F1792" s="6">
        <f>IFERROR(VLOOKUP(A1792,Orders!A:B,2,FALSE),"")</f>
        <v>38238</v>
      </c>
      <c r="G1792" s="6">
        <f>IFERROR(VLOOKUP(A1792,Orders!A:C,3,FALSE),"")</f>
        <v>38248</v>
      </c>
      <c r="H1792" s="6">
        <f>IFERROR(VLOOKUP(A1792,Orders!A:D,4,FALSE),"")</f>
        <v>38241</v>
      </c>
      <c r="I1792" t="str">
        <f>IFERROR(VLOOKUP(A1792,Orders!A:E,5,FALSE),"")</f>
        <v>Shipped</v>
      </c>
      <c r="J1792">
        <f>IFERROR(VLOOKUP(A1792,Orders!A:G,7,FALSE),"")</f>
        <v>131</v>
      </c>
      <c r="K1792">
        <f>IFERROR(VLOOKUP(J1792,Customers!A:L,12,FALSE),"")</f>
        <v>1323</v>
      </c>
      <c r="L1792">
        <f>IFERROR(VLOOKUP(J1792,Customers!A:M,13,FALSE),"")</f>
        <v>114900</v>
      </c>
      <c r="M1792" t="str">
        <f>IFERROR(VLOOKUP(J1792,Customers!A:H,8,FALSE),"")</f>
        <v>NYC</v>
      </c>
      <c r="N1792">
        <f>IFERROR(VLOOKUP(K1792,Employees!A:F,6,FALSE),"")</f>
        <v>3</v>
      </c>
      <c r="O1792" t="str">
        <f>IFERROR(VLOOKUP(N1792,Offices!A:B,2,FALSE),"")</f>
        <v>NYC</v>
      </c>
      <c r="P1792" s="6">
        <f>IFERROR(VLOOKUP(J1792,Payments!A:C,3,FALSE),"")</f>
        <v>37692</v>
      </c>
      <c r="Q1792">
        <f>IFERROR(VLOOKUP(J1792,Payments!A:D,4,FALSE),"")</f>
        <v>22292.62</v>
      </c>
      <c r="R1792" t="str">
        <f>IFERROR(VLOOKUP(B1792,Products!A:C,3,FALSE),"")</f>
        <v>Classic Cars</v>
      </c>
      <c r="S1792">
        <f>IFERROR(VLOOKUP(B1792,Products!A:G,7,FALSE),"")</f>
        <v>5545</v>
      </c>
      <c r="T1792">
        <f>IFERROR(VLOOKUP(B1792,Products!A:I,9,FALSE),"")</f>
        <v>143.62</v>
      </c>
      <c r="U1792">
        <f t="shared" si="216"/>
        <v>7</v>
      </c>
      <c r="V1792" t="str">
        <f t="shared" si="217"/>
        <v>No</v>
      </c>
      <c r="W1792">
        <f t="shared" si="218"/>
        <v>2004</v>
      </c>
      <c r="X1792">
        <f t="shared" si="219"/>
        <v>9</v>
      </c>
      <c r="Y1792">
        <f>IFERROR(VLOOKUP(B1792,Products!A:I,8,FALSE),"")</f>
        <v>91.92</v>
      </c>
      <c r="Z1792">
        <f t="shared" si="220"/>
        <v>5055.6000000000004</v>
      </c>
      <c r="AA1792">
        <f t="shared" si="221"/>
        <v>25.000000000000007</v>
      </c>
      <c r="AB1792">
        <f t="shared" si="222"/>
        <v>0</v>
      </c>
      <c r="AC1792">
        <f t="shared" si="223"/>
        <v>1011.1200000000001</v>
      </c>
    </row>
    <row r="1793" spans="1:29">
      <c r="A1793">
        <v>10292</v>
      </c>
      <c r="B1793" t="s">
        <v>156</v>
      </c>
      <c r="C1793">
        <v>40</v>
      </c>
      <c r="D1793">
        <v>48.55</v>
      </c>
      <c r="E1793">
        <v>5</v>
      </c>
      <c r="F1793" s="6">
        <f>IFERROR(VLOOKUP(A1793,Orders!A:B,2,FALSE),"")</f>
        <v>38238</v>
      </c>
      <c r="G1793" s="6">
        <f>IFERROR(VLOOKUP(A1793,Orders!A:C,3,FALSE),"")</f>
        <v>38248</v>
      </c>
      <c r="H1793" s="6">
        <f>IFERROR(VLOOKUP(A1793,Orders!A:D,4,FALSE),"")</f>
        <v>38241</v>
      </c>
      <c r="I1793" t="str">
        <f>IFERROR(VLOOKUP(A1793,Orders!A:E,5,FALSE),"")</f>
        <v>Shipped</v>
      </c>
      <c r="J1793">
        <f>IFERROR(VLOOKUP(A1793,Orders!A:G,7,FALSE),"")</f>
        <v>131</v>
      </c>
      <c r="K1793">
        <f>IFERROR(VLOOKUP(J1793,Customers!A:L,12,FALSE),"")</f>
        <v>1323</v>
      </c>
      <c r="L1793">
        <f>IFERROR(VLOOKUP(J1793,Customers!A:M,13,FALSE),"")</f>
        <v>114900</v>
      </c>
      <c r="M1793" t="str">
        <f>IFERROR(VLOOKUP(J1793,Customers!A:H,8,FALSE),"")</f>
        <v>NYC</v>
      </c>
      <c r="N1793">
        <f>IFERROR(VLOOKUP(K1793,Employees!A:F,6,FALSE),"")</f>
        <v>3</v>
      </c>
      <c r="O1793" t="str">
        <f>IFERROR(VLOOKUP(N1793,Offices!A:B,2,FALSE),"")</f>
        <v>NYC</v>
      </c>
      <c r="P1793" s="6">
        <f>IFERROR(VLOOKUP(J1793,Payments!A:C,3,FALSE),"")</f>
        <v>37692</v>
      </c>
      <c r="Q1793">
        <f>IFERROR(VLOOKUP(J1793,Payments!A:D,4,FALSE),"")</f>
        <v>22292.62</v>
      </c>
      <c r="R1793" t="str">
        <f>IFERROR(VLOOKUP(B1793,Products!A:C,3,FALSE),"")</f>
        <v>Classic Cars</v>
      </c>
      <c r="S1793">
        <f>IFERROR(VLOOKUP(B1793,Products!A:G,7,FALSE),"")</f>
        <v>4074</v>
      </c>
      <c r="T1793">
        <f>IFERROR(VLOOKUP(B1793,Products!A:I,9,FALSE),"")</f>
        <v>57.8</v>
      </c>
      <c r="U1793">
        <f t="shared" si="216"/>
        <v>7</v>
      </c>
      <c r="V1793" t="str">
        <f t="shared" si="217"/>
        <v>No</v>
      </c>
      <c r="W1793">
        <f t="shared" si="218"/>
        <v>2004</v>
      </c>
      <c r="X1793">
        <f t="shared" si="219"/>
        <v>9</v>
      </c>
      <c r="Y1793">
        <f>IFERROR(VLOOKUP(B1793,Products!A:I,8,FALSE),"")</f>
        <v>32.369999999999997</v>
      </c>
      <c r="Z1793">
        <f t="shared" si="220"/>
        <v>1942</v>
      </c>
      <c r="AA1793">
        <f t="shared" si="221"/>
        <v>49.984553599011434</v>
      </c>
      <c r="AB1793">
        <f t="shared" si="222"/>
        <v>0</v>
      </c>
      <c r="AC1793">
        <f t="shared" si="223"/>
        <v>647.20000000000005</v>
      </c>
    </row>
    <row r="1794" spans="1:29">
      <c r="A1794">
        <v>10292</v>
      </c>
      <c r="B1794" t="s">
        <v>157</v>
      </c>
      <c r="C1794">
        <v>39</v>
      </c>
      <c r="D1794">
        <v>34.299999999999997</v>
      </c>
      <c r="E1794">
        <v>9</v>
      </c>
      <c r="F1794" s="6">
        <f>IFERROR(VLOOKUP(A1794,Orders!A:B,2,FALSE),"")</f>
        <v>38238</v>
      </c>
      <c r="G1794" s="6">
        <f>IFERROR(VLOOKUP(A1794,Orders!A:C,3,FALSE),"")</f>
        <v>38248</v>
      </c>
      <c r="H1794" s="6">
        <f>IFERROR(VLOOKUP(A1794,Orders!A:D,4,FALSE),"")</f>
        <v>38241</v>
      </c>
      <c r="I1794" t="str">
        <f>IFERROR(VLOOKUP(A1794,Orders!A:E,5,FALSE),"")</f>
        <v>Shipped</v>
      </c>
      <c r="J1794">
        <f>IFERROR(VLOOKUP(A1794,Orders!A:G,7,FALSE),"")</f>
        <v>131</v>
      </c>
      <c r="K1794">
        <f>IFERROR(VLOOKUP(J1794,Customers!A:L,12,FALSE),"")</f>
        <v>1323</v>
      </c>
      <c r="L1794">
        <f>IFERROR(VLOOKUP(J1794,Customers!A:M,13,FALSE),"")</f>
        <v>114900</v>
      </c>
      <c r="M1794" t="str">
        <f>IFERROR(VLOOKUP(J1794,Customers!A:H,8,FALSE),"")</f>
        <v>NYC</v>
      </c>
      <c r="N1794">
        <f>IFERROR(VLOOKUP(K1794,Employees!A:F,6,FALSE),"")</f>
        <v>3</v>
      </c>
      <c r="O1794" t="str">
        <f>IFERROR(VLOOKUP(N1794,Offices!A:B,2,FALSE),"")</f>
        <v>NYC</v>
      </c>
      <c r="P1794" s="6">
        <f>IFERROR(VLOOKUP(J1794,Payments!A:C,3,FALSE),"")</f>
        <v>37692</v>
      </c>
      <c r="Q1794">
        <f>IFERROR(VLOOKUP(J1794,Payments!A:D,4,FALSE),"")</f>
        <v>22292.62</v>
      </c>
      <c r="R1794" t="str">
        <f>IFERROR(VLOOKUP(B1794,Products!A:C,3,FALSE),"")</f>
        <v>Classic Cars</v>
      </c>
      <c r="S1794">
        <f>IFERROR(VLOOKUP(B1794,Products!A:G,7,FALSE),"")</f>
        <v>2542</v>
      </c>
      <c r="T1794">
        <f>IFERROR(VLOOKUP(B1794,Products!A:I,9,FALSE),"")</f>
        <v>35.36</v>
      </c>
      <c r="U1794">
        <f t="shared" ref="U1794:U1857" si="224">G1794-H1794</f>
        <v>7</v>
      </c>
      <c r="V1794" t="str">
        <f t="shared" ref="V1794:V1857" si="225">IF(OR(I1794="Shipped",I1794="Resolved"),IF(U1794&lt;=6,"Yes","No"),"")</f>
        <v>No</v>
      </c>
      <c r="W1794">
        <f t="shared" ref="W1794:W1857" si="226">YEAR(F1794)</f>
        <v>2004</v>
      </c>
      <c r="X1794">
        <f t="shared" ref="X1794:X1857" si="227">MONTH(F1794)</f>
        <v>9</v>
      </c>
      <c r="Y1794">
        <f>IFERROR(VLOOKUP(B1794,Products!A:I,8,FALSE),"")</f>
        <v>15.91</v>
      </c>
      <c r="Z1794">
        <f t="shared" ref="Z1794:Z1857" si="228">C1794*D1794</f>
        <v>1337.6999999999998</v>
      </c>
      <c r="AA1794">
        <f t="shared" ref="AA1794:AA1857" si="229">((D1794-Y1794)/Y1794)*100</f>
        <v>115.58768070395975</v>
      </c>
      <c r="AB1794">
        <f t="shared" ref="AB1794:AB1857" si="230">IF(AA1794&gt;=67, 1,0)</f>
        <v>1</v>
      </c>
      <c r="AC1794">
        <f t="shared" ref="AC1794:AC1857" si="231">C1794*(D1794-Y1794)</f>
        <v>717.20999999999992</v>
      </c>
    </row>
    <row r="1795" spans="1:29">
      <c r="A1795">
        <v>10292</v>
      </c>
      <c r="B1795" t="s">
        <v>158</v>
      </c>
      <c r="C1795">
        <v>27</v>
      </c>
      <c r="D1795">
        <v>113.55</v>
      </c>
      <c r="E1795">
        <v>4</v>
      </c>
      <c r="F1795" s="6">
        <f>IFERROR(VLOOKUP(A1795,Orders!A:B,2,FALSE),"")</f>
        <v>38238</v>
      </c>
      <c r="G1795" s="6">
        <f>IFERROR(VLOOKUP(A1795,Orders!A:C,3,FALSE),"")</f>
        <v>38248</v>
      </c>
      <c r="H1795" s="6">
        <f>IFERROR(VLOOKUP(A1795,Orders!A:D,4,FALSE),"")</f>
        <v>38241</v>
      </c>
      <c r="I1795" t="str">
        <f>IFERROR(VLOOKUP(A1795,Orders!A:E,5,FALSE),"")</f>
        <v>Shipped</v>
      </c>
      <c r="J1795">
        <f>IFERROR(VLOOKUP(A1795,Orders!A:G,7,FALSE),"")</f>
        <v>131</v>
      </c>
      <c r="K1795">
        <f>IFERROR(VLOOKUP(J1795,Customers!A:L,12,FALSE),"")</f>
        <v>1323</v>
      </c>
      <c r="L1795">
        <f>IFERROR(VLOOKUP(J1795,Customers!A:M,13,FALSE),"")</f>
        <v>114900</v>
      </c>
      <c r="M1795" t="str">
        <f>IFERROR(VLOOKUP(J1795,Customers!A:H,8,FALSE),"")</f>
        <v>NYC</v>
      </c>
      <c r="N1795">
        <f>IFERROR(VLOOKUP(K1795,Employees!A:F,6,FALSE),"")</f>
        <v>3</v>
      </c>
      <c r="O1795" t="str">
        <f>IFERROR(VLOOKUP(N1795,Offices!A:B,2,FALSE),"")</f>
        <v>NYC</v>
      </c>
      <c r="P1795" s="6">
        <f>IFERROR(VLOOKUP(J1795,Payments!A:C,3,FALSE),"")</f>
        <v>37692</v>
      </c>
      <c r="Q1795">
        <f>IFERROR(VLOOKUP(J1795,Payments!A:D,4,FALSE),"")</f>
        <v>22292.62</v>
      </c>
      <c r="R1795" t="str">
        <f>IFERROR(VLOOKUP(B1795,Products!A:C,3,FALSE),"")</f>
        <v>Classic Cars</v>
      </c>
      <c r="S1795">
        <f>IFERROR(VLOOKUP(B1795,Products!A:G,7,FALSE),"")</f>
        <v>6582</v>
      </c>
      <c r="T1795">
        <f>IFERROR(VLOOKUP(B1795,Products!A:I,9,FALSE),"")</f>
        <v>118.28</v>
      </c>
      <c r="U1795">
        <f t="shared" si="224"/>
        <v>7</v>
      </c>
      <c r="V1795" t="str">
        <f t="shared" si="225"/>
        <v>No</v>
      </c>
      <c r="W1795">
        <f t="shared" si="226"/>
        <v>2004</v>
      </c>
      <c r="X1795">
        <f t="shared" si="227"/>
        <v>9</v>
      </c>
      <c r="Y1795">
        <f>IFERROR(VLOOKUP(B1795,Products!A:I,8,FALSE),"")</f>
        <v>69.78</v>
      </c>
      <c r="Z1795">
        <f t="shared" si="228"/>
        <v>3065.85</v>
      </c>
      <c r="AA1795">
        <f t="shared" si="229"/>
        <v>62.725709372312977</v>
      </c>
      <c r="AB1795">
        <f t="shared" si="230"/>
        <v>0</v>
      </c>
      <c r="AC1795">
        <f t="shared" si="231"/>
        <v>1181.79</v>
      </c>
    </row>
    <row r="1796" spans="1:29">
      <c r="A1796">
        <v>10292</v>
      </c>
      <c r="B1796" t="s">
        <v>159</v>
      </c>
      <c r="C1796">
        <v>50</v>
      </c>
      <c r="D1796">
        <v>54.11</v>
      </c>
      <c r="E1796">
        <v>10</v>
      </c>
      <c r="F1796" s="6">
        <f>IFERROR(VLOOKUP(A1796,Orders!A:B,2,FALSE),"")</f>
        <v>38238</v>
      </c>
      <c r="G1796" s="6">
        <f>IFERROR(VLOOKUP(A1796,Orders!A:C,3,FALSE),"")</f>
        <v>38248</v>
      </c>
      <c r="H1796" s="6">
        <f>IFERROR(VLOOKUP(A1796,Orders!A:D,4,FALSE),"")</f>
        <v>38241</v>
      </c>
      <c r="I1796" t="str">
        <f>IFERROR(VLOOKUP(A1796,Orders!A:E,5,FALSE),"")</f>
        <v>Shipped</v>
      </c>
      <c r="J1796">
        <f>IFERROR(VLOOKUP(A1796,Orders!A:G,7,FALSE),"")</f>
        <v>131</v>
      </c>
      <c r="K1796">
        <f>IFERROR(VLOOKUP(J1796,Customers!A:L,12,FALSE),"")</f>
        <v>1323</v>
      </c>
      <c r="L1796">
        <f>IFERROR(VLOOKUP(J1796,Customers!A:M,13,FALSE),"")</f>
        <v>114900</v>
      </c>
      <c r="M1796" t="str">
        <f>IFERROR(VLOOKUP(J1796,Customers!A:H,8,FALSE),"")</f>
        <v>NYC</v>
      </c>
      <c r="N1796">
        <f>IFERROR(VLOOKUP(K1796,Employees!A:F,6,FALSE),"")</f>
        <v>3</v>
      </c>
      <c r="O1796" t="str">
        <f>IFERROR(VLOOKUP(N1796,Offices!A:B,2,FALSE),"")</f>
        <v>NYC</v>
      </c>
      <c r="P1796" s="6">
        <f>IFERROR(VLOOKUP(J1796,Payments!A:C,3,FALSE),"")</f>
        <v>37692</v>
      </c>
      <c r="Q1796">
        <f>IFERROR(VLOOKUP(J1796,Payments!A:D,4,FALSE),"")</f>
        <v>22292.62</v>
      </c>
      <c r="R1796" t="str">
        <f>IFERROR(VLOOKUP(B1796,Products!A:C,3,FALSE),"")</f>
        <v>Trucks and Buses</v>
      </c>
      <c r="S1796">
        <f>IFERROR(VLOOKUP(B1796,Products!A:G,7,FALSE),"")</f>
        <v>2874</v>
      </c>
      <c r="T1796">
        <f>IFERROR(VLOOKUP(B1796,Products!A:I,9,FALSE),"")</f>
        <v>54.11</v>
      </c>
      <c r="U1796">
        <f t="shared" si="224"/>
        <v>7</v>
      </c>
      <c r="V1796" t="str">
        <f t="shared" si="225"/>
        <v>No</v>
      </c>
      <c r="W1796">
        <f t="shared" si="226"/>
        <v>2004</v>
      </c>
      <c r="X1796">
        <f t="shared" si="227"/>
        <v>9</v>
      </c>
      <c r="Y1796">
        <f>IFERROR(VLOOKUP(B1796,Products!A:I,8,FALSE),"")</f>
        <v>25.98</v>
      </c>
      <c r="Z1796">
        <f t="shared" si="228"/>
        <v>2705.5</v>
      </c>
      <c r="AA1796">
        <f t="shared" si="229"/>
        <v>108.27559661277905</v>
      </c>
      <c r="AB1796">
        <f t="shared" si="230"/>
        <v>1</v>
      </c>
      <c r="AC1796">
        <f t="shared" si="231"/>
        <v>1406.5</v>
      </c>
    </row>
    <row r="1797" spans="1:29">
      <c r="A1797">
        <v>10292</v>
      </c>
      <c r="B1797" t="s">
        <v>160</v>
      </c>
      <c r="C1797">
        <v>31</v>
      </c>
      <c r="D1797">
        <v>59.65</v>
      </c>
      <c r="E1797">
        <v>3</v>
      </c>
      <c r="F1797" s="6">
        <f>IFERROR(VLOOKUP(A1797,Orders!A:B,2,FALSE),"")</f>
        <v>38238</v>
      </c>
      <c r="G1797" s="6">
        <f>IFERROR(VLOOKUP(A1797,Orders!A:C,3,FALSE),"")</f>
        <v>38248</v>
      </c>
      <c r="H1797" s="6">
        <f>IFERROR(VLOOKUP(A1797,Orders!A:D,4,FALSE),"")</f>
        <v>38241</v>
      </c>
      <c r="I1797" t="str">
        <f>IFERROR(VLOOKUP(A1797,Orders!A:E,5,FALSE),"")</f>
        <v>Shipped</v>
      </c>
      <c r="J1797">
        <f>IFERROR(VLOOKUP(A1797,Orders!A:G,7,FALSE),"")</f>
        <v>131</v>
      </c>
      <c r="K1797">
        <f>IFERROR(VLOOKUP(J1797,Customers!A:L,12,FALSE),"")</f>
        <v>1323</v>
      </c>
      <c r="L1797">
        <f>IFERROR(VLOOKUP(J1797,Customers!A:M,13,FALSE),"")</f>
        <v>114900</v>
      </c>
      <c r="M1797" t="str">
        <f>IFERROR(VLOOKUP(J1797,Customers!A:H,8,FALSE),"")</f>
        <v>NYC</v>
      </c>
      <c r="N1797">
        <f>IFERROR(VLOOKUP(K1797,Employees!A:F,6,FALSE),"")</f>
        <v>3</v>
      </c>
      <c r="O1797" t="str">
        <f>IFERROR(VLOOKUP(N1797,Offices!A:B,2,FALSE),"")</f>
        <v>NYC</v>
      </c>
      <c r="P1797" s="6">
        <f>IFERROR(VLOOKUP(J1797,Payments!A:C,3,FALSE),"")</f>
        <v>37692</v>
      </c>
      <c r="Q1797">
        <f>IFERROR(VLOOKUP(J1797,Payments!A:D,4,FALSE),"")</f>
        <v>22292.62</v>
      </c>
      <c r="R1797" t="str">
        <f>IFERROR(VLOOKUP(B1797,Products!A:C,3,FALSE),"")</f>
        <v>Trains</v>
      </c>
      <c r="S1797">
        <f>IFERROR(VLOOKUP(B1797,Products!A:G,7,FALSE),"")</f>
        <v>8601</v>
      </c>
      <c r="T1797">
        <f>IFERROR(VLOOKUP(B1797,Products!A:I,9,FALSE),"")</f>
        <v>62.14</v>
      </c>
      <c r="U1797">
        <f t="shared" si="224"/>
        <v>7</v>
      </c>
      <c r="V1797" t="str">
        <f t="shared" si="225"/>
        <v>No</v>
      </c>
      <c r="W1797">
        <f t="shared" si="226"/>
        <v>2004</v>
      </c>
      <c r="X1797">
        <f t="shared" si="227"/>
        <v>9</v>
      </c>
      <c r="Y1797">
        <f>IFERROR(VLOOKUP(B1797,Products!A:I,8,FALSE),"")</f>
        <v>26.72</v>
      </c>
      <c r="Z1797">
        <f t="shared" si="228"/>
        <v>1849.1499999999999</v>
      </c>
      <c r="AA1797">
        <f t="shared" si="229"/>
        <v>123.24101796407186</v>
      </c>
      <c r="AB1797">
        <f t="shared" si="230"/>
        <v>1</v>
      </c>
      <c r="AC1797">
        <f t="shared" si="231"/>
        <v>1020.83</v>
      </c>
    </row>
    <row r="1798" spans="1:29">
      <c r="A1798">
        <v>10292</v>
      </c>
      <c r="B1798" t="s">
        <v>161</v>
      </c>
      <c r="C1798">
        <v>41</v>
      </c>
      <c r="D1798">
        <v>113.44</v>
      </c>
      <c r="E1798">
        <v>6</v>
      </c>
      <c r="F1798" s="6">
        <f>IFERROR(VLOOKUP(A1798,Orders!A:B,2,FALSE),"")</f>
        <v>38238</v>
      </c>
      <c r="G1798" s="6">
        <f>IFERROR(VLOOKUP(A1798,Orders!A:C,3,FALSE),"")</f>
        <v>38248</v>
      </c>
      <c r="H1798" s="6">
        <f>IFERROR(VLOOKUP(A1798,Orders!A:D,4,FALSE),"")</f>
        <v>38241</v>
      </c>
      <c r="I1798" t="str">
        <f>IFERROR(VLOOKUP(A1798,Orders!A:E,5,FALSE),"")</f>
        <v>Shipped</v>
      </c>
      <c r="J1798">
        <f>IFERROR(VLOOKUP(A1798,Orders!A:G,7,FALSE),"")</f>
        <v>131</v>
      </c>
      <c r="K1798">
        <f>IFERROR(VLOOKUP(J1798,Customers!A:L,12,FALSE),"")</f>
        <v>1323</v>
      </c>
      <c r="L1798">
        <f>IFERROR(VLOOKUP(J1798,Customers!A:M,13,FALSE),"")</f>
        <v>114900</v>
      </c>
      <c r="M1798" t="str">
        <f>IFERROR(VLOOKUP(J1798,Customers!A:H,8,FALSE),"")</f>
        <v>NYC</v>
      </c>
      <c r="N1798">
        <f>IFERROR(VLOOKUP(K1798,Employees!A:F,6,FALSE),"")</f>
        <v>3</v>
      </c>
      <c r="O1798" t="str">
        <f>IFERROR(VLOOKUP(N1798,Offices!A:B,2,FALSE),"")</f>
        <v>NYC</v>
      </c>
      <c r="P1798" s="6">
        <f>IFERROR(VLOOKUP(J1798,Payments!A:C,3,FALSE),"")</f>
        <v>37692</v>
      </c>
      <c r="Q1798">
        <f>IFERROR(VLOOKUP(J1798,Payments!A:D,4,FALSE),"")</f>
        <v>22292.62</v>
      </c>
      <c r="R1798" t="str">
        <f>IFERROR(VLOOKUP(B1798,Products!A:C,3,FALSE),"")</f>
        <v>Trucks and Buses</v>
      </c>
      <c r="S1798">
        <f>IFERROR(VLOOKUP(B1798,Products!A:G,7,FALSE),"")</f>
        <v>1016</v>
      </c>
      <c r="T1798">
        <f>IFERROR(VLOOKUP(B1798,Products!A:I,9,FALSE),"")</f>
        <v>115.75</v>
      </c>
      <c r="U1798">
        <f t="shared" si="224"/>
        <v>7</v>
      </c>
      <c r="V1798" t="str">
        <f t="shared" si="225"/>
        <v>No</v>
      </c>
      <c r="W1798">
        <f t="shared" si="226"/>
        <v>2004</v>
      </c>
      <c r="X1798">
        <f t="shared" si="227"/>
        <v>9</v>
      </c>
      <c r="Y1798">
        <f>IFERROR(VLOOKUP(B1798,Products!A:I,8,FALSE),"")</f>
        <v>68.290000000000006</v>
      </c>
      <c r="Z1798">
        <f t="shared" si="228"/>
        <v>4651.04</v>
      </c>
      <c r="AA1798">
        <f t="shared" si="229"/>
        <v>66.115097378825581</v>
      </c>
      <c r="AB1798">
        <f t="shared" si="230"/>
        <v>0</v>
      </c>
      <c r="AC1798">
        <f t="shared" si="231"/>
        <v>1851.1499999999996</v>
      </c>
    </row>
    <row r="1799" spans="1:29">
      <c r="A1799">
        <v>10292</v>
      </c>
      <c r="B1799" t="s">
        <v>162</v>
      </c>
      <c r="C1799">
        <v>35</v>
      </c>
      <c r="D1799">
        <v>49.79</v>
      </c>
      <c r="E1799">
        <v>1</v>
      </c>
      <c r="F1799" s="6">
        <f>IFERROR(VLOOKUP(A1799,Orders!A:B,2,FALSE),"")</f>
        <v>38238</v>
      </c>
      <c r="G1799" s="6">
        <f>IFERROR(VLOOKUP(A1799,Orders!A:C,3,FALSE),"")</f>
        <v>38248</v>
      </c>
      <c r="H1799" s="6">
        <f>IFERROR(VLOOKUP(A1799,Orders!A:D,4,FALSE),"")</f>
        <v>38241</v>
      </c>
      <c r="I1799" t="str">
        <f>IFERROR(VLOOKUP(A1799,Orders!A:E,5,FALSE),"")</f>
        <v>Shipped</v>
      </c>
      <c r="J1799">
        <f>IFERROR(VLOOKUP(A1799,Orders!A:G,7,FALSE),"")</f>
        <v>131</v>
      </c>
      <c r="K1799">
        <f>IFERROR(VLOOKUP(J1799,Customers!A:L,12,FALSE),"")</f>
        <v>1323</v>
      </c>
      <c r="L1799">
        <f>IFERROR(VLOOKUP(J1799,Customers!A:M,13,FALSE),"")</f>
        <v>114900</v>
      </c>
      <c r="M1799" t="str">
        <f>IFERROR(VLOOKUP(J1799,Customers!A:H,8,FALSE),"")</f>
        <v>NYC</v>
      </c>
      <c r="N1799">
        <f>IFERROR(VLOOKUP(K1799,Employees!A:F,6,FALSE),"")</f>
        <v>3</v>
      </c>
      <c r="O1799" t="str">
        <f>IFERROR(VLOOKUP(N1799,Offices!A:B,2,FALSE),"")</f>
        <v>NYC</v>
      </c>
      <c r="P1799" s="6">
        <f>IFERROR(VLOOKUP(J1799,Payments!A:C,3,FALSE),"")</f>
        <v>37692</v>
      </c>
      <c r="Q1799">
        <f>IFERROR(VLOOKUP(J1799,Payments!A:D,4,FALSE),"")</f>
        <v>22292.62</v>
      </c>
      <c r="R1799" t="str">
        <f>IFERROR(VLOOKUP(B1799,Products!A:C,3,FALSE),"")</f>
        <v>Trains</v>
      </c>
      <c r="S1799">
        <f>IFERROR(VLOOKUP(B1799,Products!A:G,7,FALSE),"")</f>
        <v>1645</v>
      </c>
      <c r="T1799">
        <f>IFERROR(VLOOKUP(B1799,Products!A:I,9,FALSE),"")</f>
        <v>58.58</v>
      </c>
      <c r="U1799">
        <f t="shared" si="224"/>
        <v>7</v>
      </c>
      <c r="V1799" t="str">
        <f t="shared" si="225"/>
        <v>No</v>
      </c>
      <c r="W1799">
        <f t="shared" si="226"/>
        <v>2004</v>
      </c>
      <c r="X1799">
        <f t="shared" si="227"/>
        <v>9</v>
      </c>
      <c r="Y1799">
        <f>IFERROR(VLOOKUP(B1799,Products!A:I,8,FALSE),"")</f>
        <v>37.49</v>
      </c>
      <c r="Z1799">
        <f t="shared" si="228"/>
        <v>1742.6499999999999</v>
      </c>
      <c r="AA1799">
        <f t="shared" si="229"/>
        <v>32.808748999733254</v>
      </c>
      <c r="AB1799">
        <f t="shared" si="230"/>
        <v>0</v>
      </c>
      <c r="AC1799">
        <f t="shared" si="231"/>
        <v>430.49999999999989</v>
      </c>
    </row>
    <row r="1800" spans="1:29">
      <c r="A1800">
        <v>10293</v>
      </c>
      <c r="B1800" t="s">
        <v>164</v>
      </c>
      <c r="C1800">
        <v>46</v>
      </c>
      <c r="D1800">
        <v>187.02</v>
      </c>
      <c r="E1800">
        <v>8</v>
      </c>
      <c r="F1800" s="6">
        <f>IFERROR(VLOOKUP(A1800,Orders!A:B,2,FALSE),"")</f>
        <v>38239</v>
      </c>
      <c r="G1800" s="6">
        <f>IFERROR(VLOOKUP(A1800,Orders!A:C,3,FALSE),"")</f>
        <v>38248</v>
      </c>
      <c r="H1800" s="6">
        <f>IFERROR(VLOOKUP(A1800,Orders!A:D,4,FALSE),"")</f>
        <v>38244</v>
      </c>
      <c r="I1800" t="str">
        <f>IFERROR(VLOOKUP(A1800,Orders!A:E,5,FALSE),"")</f>
        <v>Shipped</v>
      </c>
      <c r="J1800">
        <f>IFERROR(VLOOKUP(A1800,Orders!A:G,7,FALSE),"")</f>
        <v>249</v>
      </c>
      <c r="K1800">
        <f>IFERROR(VLOOKUP(J1800,Customers!A:L,12,FALSE),"")</f>
        <v>1401</v>
      </c>
      <c r="L1800">
        <f>IFERROR(VLOOKUP(J1800,Customers!A:M,13,FALSE),"")</f>
        <v>113000</v>
      </c>
      <c r="M1800" t="str">
        <f>IFERROR(VLOOKUP(J1800,Customers!A:H,8,FALSE),"")</f>
        <v>Torino</v>
      </c>
      <c r="N1800">
        <f>IFERROR(VLOOKUP(K1800,Employees!A:F,6,FALSE),"")</f>
        <v>4</v>
      </c>
      <c r="O1800" t="str">
        <f>IFERROR(VLOOKUP(N1800,Offices!A:B,2,FALSE),"")</f>
        <v>Paris</v>
      </c>
      <c r="P1800" s="6">
        <f>IFERROR(VLOOKUP(J1800,Payments!A:C,3,FALSE),"")</f>
        <v>38249</v>
      </c>
      <c r="Q1800">
        <f>IFERROR(VLOOKUP(J1800,Payments!A:D,4,FALSE),"")</f>
        <v>33924.239999999998</v>
      </c>
      <c r="R1800" t="str">
        <f>IFERROR(VLOOKUP(B1800,Products!A:C,3,FALSE),"")</f>
        <v>Classic Cars</v>
      </c>
      <c r="S1800">
        <f>IFERROR(VLOOKUP(B1800,Products!A:G,7,FALSE),"")</f>
        <v>3619</v>
      </c>
      <c r="T1800">
        <f>IFERROR(VLOOKUP(B1800,Products!A:I,9,FALSE),"")</f>
        <v>207.8</v>
      </c>
      <c r="U1800">
        <f t="shared" si="224"/>
        <v>4</v>
      </c>
      <c r="V1800" t="str">
        <f t="shared" si="225"/>
        <v>Yes</v>
      </c>
      <c r="W1800">
        <f t="shared" si="226"/>
        <v>2004</v>
      </c>
      <c r="X1800">
        <f t="shared" si="227"/>
        <v>9</v>
      </c>
      <c r="Y1800">
        <f>IFERROR(VLOOKUP(B1800,Products!A:I,8,FALSE),"")</f>
        <v>95.59</v>
      </c>
      <c r="Z1800">
        <f t="shared" si="228"/>
        <v>8602.92</v>
      </c>
      <c r="AA1800">
        <f t="shared" si="229"/>
        <v>95.648080343132136</v>
      </c>
      <c r="AB1800">
        <f t="shared" si="230"/>
        <v>1</v>
      </c>
      <c r="AC1800">
        <f t="shared" si="231"/>
        <v>4205.7800000000007</v>
      </c>
    </row>
    <row r="1801" spans="1:29">
      <c r="A1801">
        <v>10293</v>
      </c>
      <c r="B1801" t="s">
        <v>150</v>
      </c>
      <c r="C1801">
        <v>24</v>
      </c>
      <c r="D1801">
        <v>129.93</v>
      </c>
      <c r="E1801">
        <v>9</v>
      </c>
      <c r="F1801" s="6">
        <f>IFERROR(VLOOKUP(A1801,Orders!A:B,2,FALSE),"")</f>
        <v>38239</v>
      </c>
      <c r="G1801" s="6">
        <f>IFERROR(VLOOKUP(A1801,Orders!A:C,3,FALSE),"")</f>
        <v>38248</v>
      </c>
      <c r="H1801" s="6">
        <f>IFERROR(VLOOKUP(A1801,Orders!A:D,4,FALSE),"")</f>
        <v>38244</v>
      </c>
      <c r="I1801" t="str">
        <f>IFERROR(VLOOKUP(A1801,Orders!A:E,5,FALSE),"")</f>
        <v>Shipped</v>
      </c>
      <c r="J1801">
        <f>IFERROR(VLOOKUP(A1801,Orders!A:G,7,FALSE),"")</f>
        <v>249</v>
      </c>
      <c r="K1801">
        <f>IFERROR(VLOOKUP(J1801,Customers!A:L,12,FALSE),"")</f>
        <v>1401</v>
      </c>
      <c r="L1801">
        <f>IFERROR(VLOOKUP(J1801,Customers!A:M,13,FALSE),"")</f>
        <v>113000</v>
      </c>
      <c r="M1801" t="str">
        <f>IFERROR(VLOOKUP(J1801,Customers!A:H,8,FALSE),"")</f>
        <v>Torino</v>
      </c>
      <c r="N1801">
        <f>IFERROR(VLOOKUP(K1801,Employees!A:F,6,FALSE),"")</f>
        <v>4</v>
      </c>
      <c r="O1801" t="str">
        <f>IFERROR(VLOOKUP(N1801,Offices!A:B,2,FALSE),"")</f>
        <v>Paris</v>
      </c>
      <c r="P1801" s="6">
        <f>IFERROR(VLOOKUP(J1801,Payments!A:C,3,FALSE),"")</f>
        <v>38249</v>
      </c>
      <c r="Q1801">
        <f>IFERROR(VLOOKUP(J1801,Payments!A:D,4,FALSE),"")</f>
        <v>33924.239999999998</v>
      </c>
      <c r="R1801" t="str">
        <f>IFERROR(VLOOKUP(B1801,Products!A:C,3,FALSE),"")</f>
        <v>Classic Cars</v>
      </c>
      <c r="S1801">
        <f>IFERROR(VLOOKUP(B1801,Products!A:G,7,FALSE),"")</f>
        <v>6906</v>
      </c>
      <c r="T1801">
        <f>IFERROR(VLOOKUP(B1801,Products!A:I,9,FALSE),"")</f>
        <v>151.08000000000001</v>
      </c>
      <c r="U1801">
        <f t="shared" si="224"/>
        <v>4</v>
      </c>
      <c r="V1801" t="str">
        <f t="shared" si="225"/>
        <v>Yes</v>
      </c>
      <c r="W1801">
        <f t="shared" si="226"/>
        <v>2004</v>
      </c>
      <c r="X1801">
        <f t="shared" si="227"/>
        <v>9</v>
      </c>
      <c r="Y1801">
        <f>IFERROR(VLOOKUP(B1801,Products!A:I,8,FALSE),"")</f>
        <v>89.14</v>
      </c>
      <c r="Z1801">
        <f t="shared" si="228"/>
        <v>3118.32</v>
      </c>
      <c r="AA1801">
        <f t="shared" si="229"/>
        <v>45.759479470495855</v>
      </c>
      <c r="AB1801">
        <f t="shared" si="230"/>
        <v>0</v>
      </c>
      <c r="AC1801">
        <f t="shared" si="231"/>
        <v>978.96000000000015</v>
      </c>
    </row>
    <row r="1802" spans="1:29">
      <c r="A1802">
        <v>10293</v>
      </c>
      <c r="B1802" t="s">
        <v>165</v>
      </c>
      <c r="C1802">
        <v>45</v>
      </c>
      <c r="D1802">
        <v>171.29</v>
      </c>
      <c r="E1802">
        <v>7</v>
      </c>
      <c r="F1802" s="6">
        <f>IFERROR(VLOOKUP(A1802,Orders!A:B,2,FALSE),"")</f>
        <v>38239</v>
      </c>
      <c r="G1802" s="6">
        <f>IFERROR(VLOOKUP(A1802,Orders!A:C,3,FALSE),"")</f>
        <v>38248</v>
      </c>
      <c r="H1802" s="6">
        <f>IFERROR(VLOOKUP(A1802,Orders!A:D,4,FALSE),"")</f>
        <v>38244</v>
      </c>
      <c r="I1802" t="str">
        <f>IFERROR(VLOOKUP(A1802,Orders!A:E,5,FALSE),"")</f>
        <v>Shipped</v>
      </c>
      <c r="J1802">
        <f>IFERROR(VLOOKUP(A1802,Orders!A:G,7,FALSE),"")</f>
        <v>249</v>
      </c>
      <c r="K1802">
        <f>IFERROR(VLOOKUP(J1802,Customers!A:L,12,FALSE),"")</f>
        <v>1401</v>
      </c>
      <c r="L1802">
        <f>IFERROR(VLOOKUP(J1802,Customers!A:M,13,FALSE),"")</f>
        <v>113000</v>
      </c>
      <c r="M1802" t="str">
        <f>IFERROR(VLOOKUP(J1802,Customers!A:H,8,FALSE),"")</f>
        <v>Torino</v>
      </c>
      <c r="N1802">
        <f>IFERROR(VLOOKUP(K1802,Employees!A:F,6,FALSE),"")</f>
        <v>4</v>
      </c>
      <c r="O1802" t="str">
        <f>IFERROR(VLOOKUP(N1802,Offices!A:B,2,FALSE),"")</f>
        <v>Paris</v>
      </c>
      <c r="P1802" s="6">
        <f>IFERROR(VLOOKUP(J1802,Payments!A:C,3,FALSE),"")</f>
        <v>38249</v>
      </c>
      <c r="Q1802">
        <f>IFERROR(VLOOKUP(J1802,Payments!A:D,4,FALSE),"")</f>
        <v>33924.239999999998</v>
      </c>
      <c r="R1802" t="str">
        <f>IFERROR(VLOOKUP(B1802,Products!A:C,3,FALSE),"")</f>
        <v>Classic Cars</v>
      </c>
      <c r="S1802">
        <f>IFERROR(VLOOKUP(B1802,Products!A:G,7,FALSE),"")</f>
        <v>1049</v>
      </c>
      <c r="T1802">
        <f>IFERROR(VLOOKUP(B1802,Products!A:I,9,FALSE),"")</f>
        <v>173.02</v>
      </c>
      <c r="U1802">
        <f t="shared" si="224"/>
        <v>4</v>
      </c>
      <c r="V1802" t="str">
        <f t="shared" si="225"/>
        <v>Yes</v>
      </c>
      <c r="W1802">
        <f t="shared" si="226"/>
        <v>2004</v>
      </c>
      <c r="X1802">
        <f t="shared" si="227"/>
        <v>9</v>
      </c>
      <c r="Y1802">
        <f>IFERROR(VLOOKUP(B1802,Products!A:I,8,FALSE),"")</f>
        <v>83.05</v>
      </c>
      <c r="Z1802">
        <f t="shared" si="228"/>
        <v>7708.0499999999993</v>
      </c>
      <c r="AA1802">
        <f t="shared" si="229"/>
        <v>106.24924744130043</v>
      </c>
      <c r="AB1802">
        <f t="shared" si="230"/>
        <v>1</v>
      </c>
      <c r="AC1802">
        <f t="shared" si="231"/>
        <v>3970.7999999999997</v>
      </c>
    </row>
    <row r="1803" spans="1:29">
      <c r="A1803">
        <v>10293</v>
      </c>
      <c r="B1803" t="s">
        <v>166</v>
      </c>
      <c r="C1803">
        <v>24</v>
      </c>
      <c r="D1803">
        <v>110.64</v>
      </c>
      <c r="E1803">
        <v>4</v>
      </c>
      <c r="F1803" s="6">
        <f>IFERROR(VLOOKUP(A1803,Orders!A:B,2,FALSE),"")</f>
        <v>38239</v>
      </c>
      <c r="G1803" s="6">
        <f>IFERROR(VLOOKUP(A1803,Orders!A:C,3,FALSE),"")</f>
        <v>38248</v>
      </c>
      <c r="H1803" s="6">
        <f>IFERROR(VLOOKUP(A1803,Orders!A:D,4,FALSE),"")</f>
        <v>38244</v>
      </c>
      <c r="I1803" t="str">
        <f>IFERROR(VLOOKUP(A1803,Orders!A:E,5,FALSE),"")</f>
        <v>Shipped</v>
      </c>
      <c r="J1803">
        <f>IFERROR(VLOOKUP(A1803,Orders!A:G,7,FALSE),"")</f>
        <v>249</v>
      </c>
      <c r="K1803">
        <f>IFERROR(VLOOKUP(J1803,Customers!A:L,12,FALSE),"")</f>
        <v>1401</v>
      </c>
      <c r="L1803">
        <f>IFERROR(VLOOKUP(J1803,Customers!A:M,13,FALSE),"")</f>
        <v>113000</v>
      </c>
      <c r="M1803" t="str">
        <f>IFERROR(VLOOKUP(J1803,Customers!A:H,8,FALSE),"")</f>
        <v>Torino</v>
      </c>
      <c r="N1803">
        <f>IFERROR(VLOOKUP(K1803,Employees!A:F,6,FALSE),"")</f>
        <v>4</v>
      </c>
      <c r="O1803" t="str">
        <f>IFERROR(VLOOKUP(N1803,Offices!A:B,2,FALSE),"")</f>
        <v>Paris</v>
      </c>
      <c r="P1803" s="6">
        <f>IFERROR(VLOOKUP(J1803,Payments!A:C,3,FALSE),"")</f>
        <v>38249</v>
      </c>
      <c r="Q1803">
        <f>IFERROR(VLOOKUP(J1803,Payments!A:D,4,FALSE),"")</f>
        <v>33924.239999999998</v>
      </c>
      <c r="R1803" t="str">
        <f>IFERROR(VLOOKUP(B1803,Products!A:C,3,FALSE),"")</f>
        <v>Vintage Cars</v>
      </c>
      <c r="S1803">
        <f>IFERROR(VLOOKUP(B1803,Products!A:G,7,FALSE),"")</f>
        <v>3913</v>
      </c>
      <c r="T1803">
        <f>IFERROR(VLOOKUP(B1803,Products!A:I,9,FALSE),"")</f>
        <v>136.59</v>
      </c>
      <c r="U1803">
        <f t="shared" si="224"/>
        <v>4</v>
      </c>
      <c r="V1803" t="str">
        <f t="shared" si="225"/>
        <v>Yes</v>
      </c>
      <c r="W1803">
        <f t="shared" si="226"/>
        <v>2004</v>
      </c>
      <c r="X1803">
        <f t="shared" si="227"/>
        <v>9</v>
      </c>
      <c r="Y1803">
        <f>IFERROR(VLOOKUP(B1803,Products!A:I,8,FALSE),"")</f>
        <v>68.3</v>
      </c>
      <c r="Z1803">
        <f t="shared" si="228"/>
        <v>2655.36</v>
      </c>
      <c r="AA1803">
        <f t="shared" si="229"/>
        <v>61.991215226939978</v>
      </c>
      <c r="AB1803">
        <f t="shared" si="230"/>
        <v>0</v>
      </c>
      <c r="AC1803">
        <f t="shared" si="231"/>
        <v>1016.1600000000001</v>
      </c>
    </row>
    <row r="1804" spans="1:29">
      <c r="A1804">
        <v>10293</v>
      </c>
      <c r="B1804" t="s">
        <v>167</v>
      </c>
      <c r="C1804">
        <v>22</v>
      </c>
      <c r="D1804">
        <v>91.76</v>
      </c>
      <c r="E1804">
        <v>6</v>
      </c>
      <c r="F1804" s="6">
        <f>IFERROR(VLOOKUP(A1804,Orders!A:B,2,FALSE),"")</f>
        <v>38239</v>
      </c>
      <c r="G1804" s="6">
        <f>IFERROR(VLOOKUP(A1804,Orders!A:C,3,FALSE),"")</f>
        <v>38248</v>
      </c>
      <c r="H1804" s="6">
        <f>IFERROR(VLOOKUP(A1804,Orders!A:D,4,FALSE),"")</f>
        <v>38244</v>
      </c>
      <c r="I1804" t="str">
        <f>IFERROR(VLOOKUP(A1804,Orders!A:E,5,FALSE),"")</f>
        <v>Shipped</v>
      </c>
      <c r="J1804">
        <f>IFERROR(VLOOKUP(A1804,Orders!A:G,7,FALSE),"")</f>
        <v>249</v>
      </c>
      <c r="K1804">
        <f>IFERROR(VLOOKUP(J1804,Customers!A:L,12,FALSE),"")</f>
        <v>1401</v>
      </c>
      <c r="L1804">
        <f>IFERROR(VLOOKUP(J1804,Customers!A:M,13,FALSE),"")</f>
        <v>113000</v>
      </c>
      <c r="M1804" t="str">
        <f>IFERROR(VLOOKUP(J1804,Customers!A:H,8,FALSE),"")</f>
        <v>Torino</v>
      </c>
      <c r="N1804">
        <f>IFERROR(VLOOKUP(K1804,Employees!A:F,6,FALSE),"")</f>
        <v>4</v>
      </c>
      <c r="O1804" t="str">
        <f>IFERROR(VLOOKUP(N1804,Offices!A:B,2,FALSE),"")</f>
        <v>Paris</v>
      </c>
      <c r="P1804" s="6">
        <f>IFERROR(VLOOKUP(J1804,Payments!A:C,3,FALSE),"")</f>
        <v>38249</v>
      </c>
      <c r="Q1804">
        <f>IFERROR(VLOOKUP(J1804,Payments!A:D,4,FALSE),"")</f>
        <v>33924.239999999998</v>
      </c>
      <c r="R1804" t="str">
        <f>IFERROR(VLOOKUP(B1804,Products!A:C,3,FALSE),"")</f>
        <v>Trains</v>
      </c>
      <c r="S1804">
        <f>IFERROR(VLOOKUP(B1804,Products!A:G,7,FALSE),"")</f>
        <v>6450</v>
      </c>
      <c r="T1804">
        <f>IFERROR(VLOOKUP(B1804,Products!A:I,9,FALSE),"")</f>
        <v>100.84</v>
      </c>
      <c r="U1804">
        <f t="shared" si="224"/>
        <v>4</v>
      </c>
      <c r="V1804" t="str">
        <f t="shared" si="225"/>
        <v>Yes</v>
      </c>
      <c r="W1804">
        <f t="shared" si="226"/>
        <v>2004</v>
      </c>
      <c r="X1804">
        <f t="shared" si="227"/>
        <v>9</v>
      </c>
      <c r="Y1804">
        <f>IFERROR(VLOOKUP(B1804,Products!A:I,8,FALSE),"")</f>
        <v>67.56</v>
      </c>
      <c r="Z1804">
        <f t="shared" si="228"/>
        <v>2018.72</v>
      </c>
      <c r="AA1804">
        <f t="shared" si="229"/>
        <v>35.820011841326235</v>
      </c>
      <c r="AB1804">
        <f t="shared" si="230"/>
        <v>0</v>
      </c>
      <c r="AC1804">
        <f t="shared" si="231"/>
        <v>532.40000000000009</v>
      </c>
    </row>
    <row r="1805" spans="1:29">
      <c r="A1805">
        <v>10293</v>
      </c>
      <c r="B1805" t="s">
        <v>168</v>
      </c>
      <c r="C1805">
        <v>49</v>
      </c>
      <c r="D1805">
        <v>72.849999999999994</v>
      </c>
      <c r="E1805">
        <v>3</v>
      </c>
      <c r="F1805" s="6">
        <f>IFERROR(VLOOKUP(A1805,Orders!A:B,2,FALSE),"")</f>
        <v>38239</v>
      </c>
      <c r="G1805" s="6">
        <f>IFERROR(VLOOKUP(A1805,Orders!A:C,3,FALSE),"")</f>
        <v>38248</v>
      </c>
      <c r="H1805" s="6">
        <f>IFERROR(VLOOKUP(A1805,Orders!A:D,4,FALSE),"")</f>
        <v>38244</v>
      </c>
      <c r="I1805" t="str">
        <f>IFERROR(VLOOKUP(A1805,Orders!A:E,5,FALSE),"")</f>
        <v>Shipped</v>
      </c>
      <c r="J1805">
        <f>IFERROR(VLOOKUP(A1805,Orders!A:G,7,FALSE),"")</f>
        <v>249</v>
      </c>
      <c r="K1805">
        <f>IFERROR(VLOOKUP(J1805,Customers!A:L,12,FALSE),"")</f>
        <v>1401</v>
      </c>
      <c r="L1805">
        <f>IFERROR(VLOOKUP(J1805,Customers!A:M,13,FALSE),"")</f>
        <v>113000</v>
      </c>
      <c r="M1805" t="str">
        <f>IFERROR(VLOOKUP(J1805,Customers!A:H,8,FALSE),"")</f>
        <v>Torino</v>
      </c>
      <c r="N1805">
        <f>IFERROR(VLOOKUP(K1805,Employees!A:F,6,FALSE),"")</f>
        <v>4</v>
      </c>
      <c r="O1805" t="str">
        <f>IFERROR(VLOOKUP(N1805,Offices!A:B,2,FALSE),"")</f>
        <v>Paris</v>
      </c>
      <c r="P1805" s="6">
        <f>IFERROR(VLOOKUP(J1805,Payments!A:C,3,FALSE),"")</f>
        <v>38249</v>
      </c>
      <c r="Q1805">
        <f>IFERROR(VLOOKUP(J1805,Payments!A:D,4,FALSE),"")</f>
        <v>33924.239999999998</v>
      </c>
      <c r="R1805" t="str">
        <f>IFERROR(VLOOKUP(B1805,Products!A:C,3,FALSE),"")</f>
        <v>Vintage Cars</v>
      </c>
      <c r="S1805">
        <f>IFERROR(VLOOKUP(B1805,Products!A:G,7,FALSE),"")</f>
        <v>8290</v>
      </c>
      <c r="T1805">
        <f>IFERROR(VLOOKUP(B1805,Products!A:I,9,FALSE),"")</f>
        <v>87.77</v>
      </c>
      <c r="U1805">
        <f t="shared" si="224"/>
        <v>4</v>
      </c>
      <c r="V1805" t="str">
        <f t="shared" si="225"/>
        <v>Yes</v>
      </c>
      <c r="W1805">
        <f t="shared" si="226"/>
        <v>2004</v>
      </c>
      <c r="X1805">
        <f t="shared" si="227"/>
        <v>9</v>
      </c>
      <c r="Y1805">
        <f>IFERROR(VLOOKUP(B1805,Products!A:I,8,FALSE),"")</f>
        <v>52.66</v>
      </c>
      <c r="Z1805">
        <f t="shared" si="228"/>
        <v>3569.6499999999996</v>
      </c>
      <c r="AA1805">
        <f t="shared" si="229"/>
        <v>38.340296240030384</v>
      </c>
      <c r="AB1805">
        <f t="shared" si="230"/>
        <v>0</v>
      </c>
      <c r="AC1805">
        <f t="shared" si="231"/>
        <v>989.31</v>
      </c>
    </row>
    <row r="1806" spans="1:29">
      <c r="A1806">
        <v>10293</v>
      </c>
      <c r="B1806" t="s">
        <v>169</v>
      </c>
      <c r="C1806">
        <v>21</v>
      </c>
      <c r="D1806">
        <v>111.83</v>
      </c>
      <c r="E1806">
        <v>2</v>
      </c>
      <c r="F1806" s="6">
        <f>IFERROR(VLOOKUP(A1806,Orders!A:B,2,FALSE),"")</f>
        <v>38239</v>
      </c>
      <c r="G1806" s="6">
        <f>IFERROR(VLOOKUP(A1806,Orders!A:C,3,FALSE),"")</f>
        <v>38248</v>
      </c>
      <c r="H1806" s="6">
        <f>IFERROR(VLOOKUP(A1806,Orders!A:D,4,FALSE),"")</f>
        <v>38244</v>
      </c>
      <c r="I1806" t="str">
        <f>IFERROR(VLOOKUP(A1806,Orders!A:E,5,FALSE),"")</f>
        <v>Shipped</v>
      </c>
      <c r="J1806">
        <f>IFERROR(VLOOKUP(A1806,Orders!A:G,7,FALSE),"")</f>
        <v>249</v>
      </c>
      <c r="K1806">
        <f>IFERROR(VLOOKUP(J1806,Customers!A:L,12,FALSE),"")</f>
        <v>1401</v>
      </c>
      <c r="L1806">
        <f>IFERROR(VLOOKUP(J1806,Customers!A:M,13,FALSE),"")</f>
        <v>113000</v>
      </c>
      <c r="M1806" t="str">
        <f>IFERROR(VLOOKUP(J1806,Customers!A:H,8,FALSE),"")</f>
        <v>Torino</v>
      </c>
      <c r="N1806">
        <f>IFERROR(VLOOKUP(K1806,Employees!A:F,6,FALSE),"")</f>
        <v>4</v>
      </c>
      <c r="O1806" t="str">
        <f>IFERROR(VLOOKUP(N1806,Offices!A:B,2,FALSE),"")</f>
        <v>Paris</v>
      </c>
      <c r="P1806" s="6">
        <f>IFERROR(VLOOKUP(J1806,Payments!A:C,3,FALSE),"")</f>
        <v>38249</v>
      </c>
      <c r="Q1806">
        <f>IFERROR(VLOOKUP(J1806,Payments!A:D,4,FALSE),"")</f>
        <v>33924.239999999998</v>
      </c>
      <c r="R1806" t="str">
        <f>IFERROR(VLOOKUP(B1806,Products!A:C,3,FALSE),"")</f>
        <v>Ships</v>
      </c>
      <c r="S1806">
        <f>IFERROR(VLOOKUP(B1806,Products!A:G,7,FALSE),"")</f>
        <v>1898</v>
      </c>
      <c r="T1806">
        <f>IFERROR(VLOOKUP(B1806,Products!A:I,9,FALSE),"")</f>
        <v>122.89</v>
      </c>
      <c r="U1806">
        <f t="shared" si="224"/>
        <v>4</v>
      </c>
      <c r="V1806" t="str">
        <f t="shared" si="225"/>
        <v>Yes</v>
      </c>
      <c r="W1806">
        <f t="shared" si="226"/>
        <v>2004</v>
      </c>
      <c r="X1806">
        <f t="shared" si="227"/>
        <v>9</v>
      </c>
      <c r="Y1806">
        <f>IFERROR(VLOOKUP(B1806,Products!A:I,8,FALSE),"")</f>
        <v>82.34</v>
      </c>
      <c r="Z1806">
        <f t="shared" si="228"/>
        <v>2348.4299999999998</v>
      </c>
      <c r="AA1806">
        <f t="shared" si="229"/>
        <v>35.814913772164189</v>
      </c>
      <c r="AB1806">
        <f t="shared" si="230"/>
        <v>0</v>
      </c>
      <c r="AC1806">
        <f t="shared" si="231"/>
        <v>619.28999999999985</v>
      </c>
    </row>
    <row r="1807" spans="1:29">
      <c r="A1807">
        <v>10293</v>
      </c>
      <c r="B1807" t="s">
        <v>173</v>
      </c>
      <c r="C1807">
        <v>29</v>
      </c>
      <c r="D1807">
        <v>77.95</v>
      </c>
      <c r="E1807">
        <v>5</v>
      </c>
      <c r="F1807" s="6">
        <f>IFERROR(VLOOKUP(A1807,Orders!A:B,2,FALSE),"")</f>
        <v>38239</v>
      </c>
      <c r="G1807" s="6">
        <f>IFERROR(VLOOKUP(A1807,Orders!A:C,3,FALSE),"")</f>
        <v>38248</v>
      </c>
      <c r="H1807" s="6">
        <f>IFERROR(VLOOKUP(A1807,Orders!A:D,4,FALSE),"")</f>
        <v>38244</v>
      </c>
      <c r="I1807" t="str">
        <f>IFERROR(VLOOKUP(A1807,Orders!A:E,5,FALSE),"")</f>
        <v>Shipped</v>
      </c>
      <c r="J1807">
        <f>IFERROR(VLOOKUP(A1807,Orders!A:G,7,FALSE),"")</f>
        <v>249</v>
      </c>
      <c r="K1807">
        <f>IFERROR(VLOOKUP(J1807,Customers!A:L,12,FALSE),"")</f>
        <v>1401</v>
      </c>
      <c r="L1807">
        <f>IFERROR(VLOOKUP(J1807,Customers!A:M,13,FALSE),"")</f>
        <v>113000</v>
      </c>
      <c r="M1807" t="str">
        <f>IFERROR(VLOOKUP(J1807,Customers!A:H,8,FALSE),"")</f>
        <v>Torino</v>
      </c>
      <c r="N1807">
        <f>IFERROR(VLOOKUP(K1807,Employees!A:F,6,FALSE),"")</f>
        <v>4</v>
      </c>
      <c r="O1807" t="str">
        <f>IFERROR(VLOOKUP(N1807,Offices!A:B,2,FALSE),"")</f>
        <v>Paris</v>
      </c>
      <c r="P1807" s="6">
        <f>IFERROR(VLOOKUP(J1807,Payments!A:C,3,FALSE),"")</f>
        <v>38249</v>
      </c>
      <c r="Q1807">
        <f>IFERROR(VLOOKUP(J1807,Payments!A:D,4,FALSE),"")</f>
        <v>33924.239999999998</v>
      </c>
      <c r="R1807" t="str">
        <f>IFERROR(VLOOKUP(B1807,Products!A:C,3,FALSE),"")</f>
        <v>Ships</v>
      </c>
      <c r="S1807">
        <f>IFERROR(VLOOKUP(B1807,Products!A:G,7,FALSE),"")</f>
        <v>737</v>
      </c>
      <c r="T1807">
        <f>IFERROR(VLOOKUP(B1807,Products!A:I,9,FALSE),"")</f>
        <v>86.61</v>
      </c>
      <c r="U1807">
        <f t="shared" si="224"/>
        <v>4</v>
      </c>
      <c r="V1807" t="str">
        <f t="shared" si="225"/>
        <v>Yes</v>
      </c>
      <c r="W1807">
        <f t="shared" si="226"/>
        <v>2004</v>
      </c>
      <c r="X1807">
        <f t="shared" si="227"/>
        <v>9</v>
      </c>
      <c r="Y1807">
        <f>IFERROR(VLOOKUP(B1807,Products!A:I,8,FALSE),"")</f>
        <v>43.3</v>
      </c>
      <c r="Z1807">
        <f t="shared" si="228"/>
        <v>2260.5500000000002</v>
      </c>
      <c r="AA1807">
        <f t="shared" si="229"/>
        <v>80.023094688221732</v>
      </c>
      <c r="AB1807">
        <f t="shared" si="230"/>
        <v>1</v>
      </c>
      <c r="AC1807">
        <f t="shared" si="231"/>
        <v>1004.8500000000001</v>
      </c>
    </row>
    <row r="1808" spans="1:29">
      <c r="A1808">
        <v>10293</v>
      </c>
      <c r="B1808" t="s">
        <v>177</v>
      </c>
      <c r="C1808">
        <v>32</v>
      </c>
      <c r="D1808">
        <v>51.32</v>
      </c>
      <c r="E1808">
        <v>1</v>
      </c>
      <c r="F1808" s="6">
        <f>IFERROR(VLOOKUP(A1808,Orders!A:B,2,FALSE),"")</f>
        <v>38239</v>
      </c>
      <c r="G1808" s="6">
        <f>IFERROR(VLOOKUP(A1808,Orders!A:C,3,FALSE),"")</f>
        <v>38248</v>
      </c>
      <c r="H1808" s="6">
        <f>IFERROR(VLOOKUP(A1808,Orders!A:D,4,FALSE),"")</f>
        <v>38244</v>
      </c>
      <c r="I1808" t="str">
        <f>IFERROR(VLOOKUP(A1808,Orders!A:E,5,FALSE),"")</f>
        <v>Shipped</v>
      </c>
      <c r="J1808">
        <f>IFERROR(VLOOKUP(A1808,Orders!A:G,7,FALSE),"")</f>
        <v>249</v>
      </c>
      <c r="K1808">
        <f>IFERROR(VLOOKUP(J1808,Customers!A:L,12,FALSE),"")</f>
        <v>1401</v>
      </c>
      <c r="L1808">
        <f>IFERROR(VLOOKUP(J1808,Customers!A:M,13,FALSE),"")</f>
        <v>113000</v>
      </c>
      <c r="M1808" t="str">
        <f>IFERROR(VLOOKUP(J1808,Customers!A:H,8,FALSE),"")</f>
        <v>Torino</v>
      </c>
      <c r="N1808">
        <f>IFERROR(VLOOKUP(K1808,Employees!A:F,6,FALSE),"")</f>
        <v>4</v>
      </c>
      <c r="O1808" t="str">
        <f>IFERROR(VLOOKUP(N1808,Offices!A:B,2,FALSE),"")</f>
        <v>Paris</v>
      </c>
      <c r="P1808" s="6">
        <f>IFERROR(VLOOKUP(J1808,Payments!A:C,3,FALSE),"")</f>
        <v>38249</v>
      </c>
      <c r="Q1808">
        <f>IFERROR(VLOOKUP(J1808,Payments!A:D,4,FALSE),"")</f>
        <v>33924.239999999998</v>
      </c>
      <c r="R1808" t="str">
        <f>IFERROR(VLOOKUP(B1808,Products!A:C,3,FALSE),"")</f>
        <v>Ships</v>
      </c>
      <c r="S1808">
        <f>IFERROR(VLOOKUP(B1808,Products!A:G,7,FALSE),"")</f>
        <v>414</v>
      </c>
      <c r="T1808">
        <f>IFERROR(VLOOKUP(B1808,Products!A:I,9,FALSE),"")</f>
        <v>54.6</v>
      </c>
      <c r="U1808">
        <f t="shared" si="224"/>
        <v>4</v>
      </c>
      <c r="V1808" t="str">
        <f t="shared" si="225"/>
        <v>Yes</v>
      </c>
      <c r="W1808">
        <f t="shared" si="226"/>
        <v>2004</v>
      </c>
      <c r="X1808">
        <f t="shared" si="227"/>
        <v>9</v>
      </c>
      <c r="Y1808">
        <f>IFERROR(VLOOKUP(B1808,Products!A:I,8,FALSE),"")</f>
        <v>33.299999999999997</v>
      </c>
      <c r="Z1808">
        <f t="shared" si="228"/>
        <v>1642.24</v>
      </c>
      <c r="AA1808">
        <f t="shared" si="229"/>
        <v>54.11411411411413</v>
      </c>
      <c r="AB1808">
        <f t="shared" si="230"/>
        <v>0</v>
      </c>
      <c r="AC1808">
        <f t="shared" si="231"/>
        <v>576.6400000000001</v>
      </c>
    </row>
    <row r="1809" spans="1:29">
      <c r="A1809">
        <v>10294</v>
      </c>
      <c r="B1809" t="s">
        <v>176</v>
      </c>
      <c r="C1809">
        <v>45</v>
      </c>
      <c r="D1809">
        <v>98.32</v>
      </c>
      <c r="E1809">
        <v>1</v>
      </c>
      <c r="F1809" s="6">
        <f>IFERROR(VLOOKUP(A1809,Orders!A:B,2,FALSE),"")</f>
        <v>38240</v>
      </c>
      <c r="G1809" s="6">
        <f>IFERROR(VLOOKUP(A1809,Orders!A:C,3,FALSE),"")</f>
        <v>38247</v>
      </c>
      <c r="H1809" s="6">
        <f>IFERROR(VLOOKUP(A1809,Orders!A:D,4,FALSE),"")</f>
        <v>38244</v>
      </c>
      <c r="I1809" t="str">
        <f>IFERROR(VLOOKUP(A1809,Orders!A:E,5,FALSE),"")</f>
        <v>Shipped</v>
      </c>
      <c r="J1809">
        <f>IFERROR(VLOOKUP(A1809,Orders!A:G,7,FALSE),"")</f>
        <v>204</v>
      </c>
      <c r="K1809">
        <f>IFERROR(VLOOKUP(J1809,Customers!A:L,12,FALSE),"")</f>
        <v>1188</v>
      </c>
      <c r="L1809">
        <f>IFERROR(VLOOKUP(J1809,Customers!A:M,13,FALSE),"")</f>
        <v>68700</v>
      </c>
      <c r="M1809" t="str">
        <f>IFERROR(VLOOKUP(J1809,Customers!A:H,8,FALSE),"")</f>
        <v>Brickhaven</v>
      </c>
      <c r="N1809">
        <f>IFERROR(VLOOKUP(K1809,Employees!A:F,6,FALSE),"")</f>
        <v>2</v>
      </c>
      <c r="O1809" t="str">
        <f>IFERROR(VLOOKUP(N1809,Offices!A:B,2,FALSE),"")</f>
        <v>Boston</v>
      </c>
      <c r="P1809" s="6">
        <f>IFERROR(VLOOKUP(J1809,Payments!A:C,3,FALSE),"")</f>
        <v>38212</v>
      </c>
      <c r="Q1809">
        <f>IFERROR(VLOOKUP(J1809,Payments!A:D,4,FALSE),"")</f>
        <v>51152.86</v>
      </c>
      <c r="R1809" t="str">
        <f>IFERROR(VLOOKUP(B1809,Products!A:C,3,FALSE),"")</f>
        <v>Ships</v>
      </c>
      <c r="S1809">
        <f>IFERROR(VLOOKUP(B1809,Products!A:G,7,FALSE),"")</f>
        <v>5088</v>
      </c>
      <c r="T1809">
        <f>IFERROR(VLOOKUP(B1809,Products!A:I,9,FALSE),"")</f>
        <v>99.31</v>
      </c>
      <c r="U1809">
        <f t="shared" si="224"/>
        <v>3</v>
      </c>
      <c r="V1809" t="str">
        <f t="shared" si="225"/>
        <v>Yes</v>
      </c>
      <c r="W1809">
        <f t="shared" si="226"/>
        <v>2004</v>
      </c>
      <c r="X1809">
        <f t="shared" si="227"/>
        <v>9</v>
      </c>
      <c r="Y1809">
        <f>IFERROR(VLOOKUP(B1809,Products!A:I,8,FALSE),"")</f>
        <v>53.63</v>
      </c>
      <c r="Z1809">
        <f t="shared" si="228"/>
        <v>4424.3999999999996</v>
      </c>
      <c r="AA1809">
        <f t="shared" si="229"/>
        <v>83.330225619988795</v>
      </c>
      <c r="AB1809">
        <f t="shared" si="230"/>
        <v>1</v>
      </c>
      <c r="AC1809">
        <f t="shared" si="231"/>
        <v>2011.0499999999995</v>
      </c>
    </row>
    <row r="1810" spans="1:29">
      <c r="A1810">
        <v>10295</v>
      </c>
      <c r="B1810" t="s">
        <v>163</v>
      </c>
      <c r="C1810">
        <v>24</v>
      </c>
      <c r="D1810">
        <v>136</v>
      </c>
      <c r="E1810">
        <v>1</v>
      </c>
      <c r="F1810" s="6">
        <f>IFERROR(VLOOKUP(A1810,Orders!A:B,2,FALSE),"")</f>
        <v>38240</v>
      </c>
      <c r="G1810" s="6">
        <f>IFERROR(VLOOKUP(A1810,Orders!A:C,3,FALSE),"")</f>
        <v>38247</v>
      </c>
      <c r="H1810" s="6">
        <f>IFERROR(VLOOKUP(A1810,Orders!A:D,4,FALSE),"")</f>
        <v>38244</v>
      </c>
      <c r="I1810" t="str">
        <f>IFERROR(VLOOKUP(A1810,Orders!A:E,5,FALSE),"")</f>
        <v>Shipped</v>
      </c>
      <c r="J1810">
        <f>IFERROR(VLOOKUP(A1810,Orders!A:G,7,FALSE),"")</f>
        <v>362</v>
      </c>
      <c r="K1810">
        <f>IFERROR(VLOOKUP(J1810,Customers!A:L,12,FALSE),"")</f>
        <v>1216</v>
      </c>
      <c r="L1810">
        <f>IFERROR(VLOOKUP(J1810,Customers!A:M,13,FALSE),"")</f>
        <v>41900</v>
      </c>
      <c r="M1810" t="str">
        <f>IFERROR(VLOOKUP(J1810,Customers!A:H,8,FALSE),"")</f>
        <v>Boston</v>
      </c>
      <c r="N1810">
        <f>IFERROR(VLOOKUP(K1810,Employees!A:F,6,FALSE),"")</f>
        <v>2</v>
      </c>
      <c r="O1810" t="str">
        <f>IFERROR(VLOOKUP(N1810,Offices!A:B,2,FALSE),"")</f>
        <v>Boston</v>
      </c>
      <c r="P1810" s="6">
        <f>IFERROR(VLOOKUP(J1810,Payments!A:C,3,FALSE),"")</f>
        <v>38179</v>
      </c>
      <c r="Q1810">
        <f>IFERROR(VLOOKUP(J1810,Payments!A:D,4,FALSE),"")</f>
        <v>18473.71</v>
      </c>
      <c r="R1810" t="str">
        <f>IFERROR(VLOOKUP(B1810,Products!A:C,3,FALSE),"")</f>
        <v>Classic Cars</v>
      </c>
      <c r="S1810">
        <f>IFERROR(VLOOKUP(B1810,Products!A:G,7,FALSE),"")</f>
        <v>3252</v>
      </c>
      <c r="T1810">
        <f>IFERROR(VLOOKUP(B1810,Products!A:I,9,FALSE),"")</f>
        <v>136</v>
      </c>
      <c r="U1810">
        <f t="shared" si="224"/>
        <v>3</v>
      </c>
      <c r="V1810" t="str">
        <f t="shared" si="225"/>
        <v>Yes</v>
      </c>
      <c r="W1810">
        <f t="shared" si="226"/>
        <v>2004</v>
      </c>
      <c r="X1810">
        <f t="shared" si="227"/>
        <v>9</v>
      </c>
      <c r="Y1810">
        <f>IFERROR(VLOOKUP(B1810,Products!A:I,8,FALSE),"")</f>
        <v>85.68</v>
      </c>
      <c r="Z1810">
        <f t="shared" si="228"/>
        <v>3264</v>
      </c>
      <c r="AA1810">
        <f t="shared" si="229"/>
        <v>58.73015873015872</v>
      </c>
      <c r="AB1810">
        <f t="shared" si="230"/>
        <v>0</v>
      </c>
      <c r="AC1810">
        <f t="shared" si="231"/>
        <v>1207.6799999999998</v>
      </c>
    </row>
    <row r="1811" spans="1:29">
      <c r="A1811">
        <v>10295</v>
      </c>
      <c r="B1811" t="s">
        <v>170</v>
      </c>
      <c r="C1811">
        <v>46</v>
      </c>
      <c r="D1811">
        <v>84.08</v>
      </c>
      <c r="E1811">
        <v>3</v>
      </c>
      <c r="F1811" s="6">
        <f>IFERROR(VLOOKUP(A1811,Orders!A:B,2,FALSE),"")</f>
        <v>38240</v>
      </c>
      <c r="G1811" s="6">
        <f>IFERROR(VLOOKUP(A1811,Orders!A:C,3,FALSE),"")</f>
        <v>38247</v>
      </c>
      <c r="H1811" s="6">
        <f>IFERROR(VLOOKUP(A1811,Orders!A:D,4,FALSE),"")</f>
        <v>38244</v>
      </c>
      <c r="I1811" t="str">
        <f>IFERROR(VLOOKUP(A1811,Orders!A:E,5,FALSE),"")</f>
        <v>Shipped</v>
      </c>
      <c r="J1811">
        <f>IFERROR(VLOOKUP(A1811,Orders!A:G,7,FALSE),"")</f>
        <v>362</v>
      </c>
      <c r="K1811">
        <f>IFERROR(VLOOKUP(J1811,Customers!A:L,12,FALSE),"")</f>
        <v>1216</v>
      </c>
      <c r="L1811">
        <f>IFERROR(VLOOKUP(J1811,Customers!A:M,13,FALSE),"")</f>
        <v>41900</v>
      </c>
      <c r="M1811" t="str">
        <f>IFERROR(VLOOKUP(J1811,Customers!A:H,8,FALSE),"")</f>
        <v>Boston</v>
      </c>
      <c r="N1811">
        <f>IFERROR(VLOOKUP(K1811,Employees!A:F,6,FALSE),"")</f>
        <v>2</v>
      </c>
      <c r="O1811" t="str">
        <f>IFERROR(VLOOKUP(N1811,Offices!A:B,2,FALSE),"")</f>
        <v>Boston</v>
      </c>
      <c r="P1811" s="6">
        <f>IFERROR(VLOOKUP(J1811,Payments!A:C,3,FALSE),"")</f>
        <v>38179</v>
      </c>
      <c r="Q1811">
        <f>IFERROR(VLOOKUP(J1811,Payments!A:D,4,FALSE),"")</f>
        <v>18473.71</v>
      </c>
      <c r="R1811" t="str">
        <f>IFERROR(VLOOKUP(B1811,Products!A:C,3,FALSE),"")</f>
        <v>Vintage Cars</v>
      </c>
      <c r="S1811">
        <f>IFERROR(VLOOKUP(B1811,Products!A:G,7,FALSE),"")</f>
        <v>9173</v>
      </c>
      <c r="T1811">
        <f>IFERROR(VLOOKUP(B1811,Products!A:I,9,FALSE),"")</f>
        <v>88.51</v>
      </c>
      <c r="U1811">
        <f t="shared" si="224"/>
        <v>3</v>
      </c>
      <c r="V1811" t="str">
        <f t="shared" si="225"/>
        <v>Yes</v>
      </c>
      <c r="W1811">
        <f t="shared" si="226"/>
        <v>2004</v>
      </c>
      <c r="X1811">
        <f t="shared" si="227"/>
        <v>9</v>
      </c>
      <c r="Y1811">
        <f>IFERROR(VLOOKUP(B1811,Products!A:I,8,FALSE),"")</f>
        <v>46.91</v>
      </c>
      <c r="Z1811">
        <f t="shared" si="228"/>
        <v>3867.68</v>
      </c>
      <c r="AA1811">
        <f t="shared" si="229"/>
        <v>79.236836495416767</v>
      </c>
      <c r="AB1811">
        <f t="shared" si="230"/>
        <v>1</v>
      </c>
      <c r="AC1811">
        <f t="shared" si="231"/>
        <v>1709.8200000000002</v>
      </c>
    </row>
    <row r="1812" spans="1:29">
      <c r="A1812">
        <v>10295</v>
      </c>
      <c r="B1812" t="s">
        <v>172</v>
      </c>
      <c r="C1812">
        <v>26</v>
      </c>
      <c r="D1812">
        <v>62</v>
      </c>
      <c r="E1812">
        <v>4</v>
      </c>
      <c r="F1812" s="6">
        <f>IFERROR(VLOOKUP(A1812,Orders!A:B,2,FALSE),"")</f>
        <v>38240</v>
      </c>
      <c r="G1812" s="6">
        <f>IFERROR(VLOOKUP(A1812,Orders!A:C,3,FALSE),"")</f>
        <v>38247</v>
      </c>
      <c r="H1812" s="6">
        <f>IFERROR(VLOOKUP(A1812,Orders!A:D,4,FALSE),"")</f>
        <v>38244</v>
      </c>
      <c r="I1812" t="str">
        <f>IFERROR(VLOOKUP(A1812,Orders!A:E,5,FALSE),"")</f>
        <v>Shipped</v>
      </c>
      <c r="J1812">
        <f>IFERROR(VLOOKUP(A1812,Orders!A:G,7,FALSE),"")</f>
        <v>362</v>
      </c>
      <c r="K1812">
        <f>IFERROR(VLOOKUP(J1812,Customers!A:L,12,FALSE),"")</f>
        <v>1216</v>
      </c>
      <c r="L1812">
        <f>IFERROR(VLOOKUP(J1812,Customers!A:M,13,FALSE),"")</f>
        <v>41900</v>
      </c>
      <c r="M1812" t="str">
        <f>IFERROR(VLOOKUP(J1812,Customers!A:H,8,FALSE),"")</f>
        <v>Boston</v>
      </c>
      <c r="N1812">
        <f>IFERROR(VLOOKUP(K1812,Employees!A:F,6,FALSE),"")</f>
        <v>2</v>
      </c>
      <c r="O1812" t="str">
        <f>IFERROR(VLOOKUP(N1812,Offices!A:B,2,FALSE),"")</f>
        <v>Boston</v>
      </c>
      <c r="P1812" s="6">
        <f>IFERROR(VLOOKUP(J1812,Payments!A:C,3,FALSE),"")</f>
        <v>38179</v>
      </c>
      <c r="Q1812">
        <f>IFERROR(VLOOKUP(J1812,Payments!A:D,4,FALSE),"")</f>
        <v>18473.71</v>
      </c>
      <c r="R1812" t="str">
        <f>IFERROR(VLOOKUP(B1812,Products!A:C,3,FALSE),"")</f>
        <v>Ships</v>
      </c>
      <c r="S1812">
        <f>IFERROR(VLOOKUP(B1812,Products!A:G,7,FALSE),"")</f>
        <v>1897</v>
      </c>
      <c r="T1812">
        <f>IFERROR(VLOOKUP(B1812,Products!A:I,9,FALSE),"")</f>
        <v>66.67</v>
      </c>
      <c r="U1812">
        <f t="shared" si="224"/>
        <v>3</v>
      </c>
      <c r="V1812" t="str">
        <f t="shared" si="225"/>
        <v>Yes</v>
      </c>
      <c r="W1812">
        <f t="shared" si="226"/>
        <v>2004</v>
      </c>
      <c r="X1812">
        <f t="shared" si="227"/>
        <v>9</v>
      </c>
      <c r="Y1812">
        <f>IFERROR(VLOOKUP(B1812,Products!A:I,8,FALSE),"")</f>
        <v>34</v>
      </c>
      <c r="Z1812">
        <f t="shared" si="228"/>
        <v>1612</v>
      </c>
      <c r="AA1812">
        <f t="shared" si="229"/>
        <v>82.35294117647058</v>
      </c>
      <c r="AB1812">
        <f t="shared" si="230"/>
        <v>1</v>
      </c>
      <c r="AC1812">
        <f t="shared" si="231"/>
        <v>728</v>
      </c>
    </row>
    <row r="1813" spans="1:29">
      <c r="A1813">
        <v>10295</v>
      </c>
      <c r="B1813" t="s">
        <v>174</v>
      </c>
      <c r="C1813">
        <v>44</v>
      </c>
      <c r="D1813">
        <v>71.56</v>
      </c>
      <c r="E1813">
        <v>2</v>
      </c>
      <c r="F1813" s="6">
        <f>IFERROR(VLOOKUP(A1813,Orders!A:B,2,FALSE),"")</f>
        <v>38240</v>
      </c>
      <c r="G1813" s="6">
        <f>IFERROR(VLOOKUP(A1813,Orders!A:C,3,FALSE),"")</f>
        <v>38247</v>
      </c>
      <c r="H1813" s="6">
        <f>IFERROR(VLOOKUP(A1813,Orders!A:D,4,FALSE),"")</f>
        <v>38244</v>
      </c>
      <c r="I1813" t="str">
        <f>IFERROR(VLOOKUP(A1813,Orders!A:E,5,FALSE),"")</f>
        <v>Shipped</v>
      </c>
      <c r="J1813">
        <f>IFERROR(VLOOKUP(A1813,Orders!A:G,7,FALSE),"")</f>
        <v>362</v>
      </c>
      <c r="K1813">
        <f>IFERROR(VLOOKUP(J1813,Customers!A:L,12,FALSE),"")</f>
        <v>1216</v>
      </c>
      <c r="L1813">
        <f>IFERROR(VLOOKUP(J1813,Customers!A:M,13,FALSE),"")</f>
        <v>41900</v>
      </c>
      <c r="M1813" t="str">
        <f>IFERROR(VLOOKUP(J1813,Customers!A:H,8,FALSE),"")</f>
        <v>Boston</v>
      </c>
      <c r="N1813">
        <f>IFERROR(VLOOKUP(K1813,Employees!A:F,6,FALSE),"")</f>
        <v>2</v>
      </c>
      <c r="O1813" t="str">
        <f>IFERROR(VLOOKUP(N1813,Offices!A:B,2,FALSE),"")</f>
        <v>Boston</v>
      </c>
      <c r="P1813" s="6">
        <f>IFERROR(VLOOKUP(J1813,Payments!A:C,3,FALSE),"")</f>
        <v>38179</v>
      </c>
      <c r="Q1813">
        <f>IFERROR(VLOOKUP(J1813,Payments!A:D,4,FALSE),"")</f>
        <v>18473.71</v>
      </c>
      <c r="R1813" t="str">
        <f>IFERROR(VLOOKUP(B1813,Products!A:C,3,FALSE),"")</f>
        <v>Ships</v>
      </c>
      <c r="S1813">
        <f>IFERROR(VLOOKUP(B1813,Products!A:G,7,FALSE),"")</f>
        <v>7083</v>
      </c>
      <c r="T1813">
        <f>IFERROR(VLOOKUP(B1813,Products!A:I,9,FALSE),"")</f>
        <v>72.28</v>
      </c>
      <c r="U1813">
        <f t="shared" si="224"/>
        <v>3</v>
      </c>
      <c r="V1813" t="str">
        <f t="shared" si="225"/>
        <v>Yes</v>
      </c>
      <c r="W1813">
        <f t="shared" si="226"/>
        <v>2004</v>
      </c>
      <c r="X1813">
        <f t="shared" si="227"/>
        <v>9</v>
      </c>
      <c r="Y1813">
        <f>IFERROR(VLOOKUP(B1813,Products!A:I,8,FALSE),"")</f>
        <v>33.97</v>
      </c>
      <c r="Z1813">
        <f t="shared" si="228"/>
        <v>3148.6400000000003</v>
      </c>
      <c r="AA1813">
        <f t="shared" si="229"/>
        <v>110.65646158375037</v>
      </c>
      <c r="AB1813">
        <f t="shared" si="230"/>
        <v>1</v>
      </c>
      <c r="AC1813">
        <f t="shared" si="231"/>
        <v>1653.96</v>
      </c>
    </row>
    <row r="1814" spans="1:29">
      <c r="A1814">
        <v>10295</v>
      </c>
      <c r="B1814" t="s">
        <v>175</v>
      </c>
      <c r="C1814">
        <v>34</v>
      </c>
      <c r="D1814">
        <v>93.16</v>
      </c>
      <c r="E1814">
        <v>5</v>
      </c>
      <c r="F1814" s="6">
        <f>IFERROR(VLOOKUP(A1814,Orders!A:B,2,FALSE),"")</f>
        <v>38240</v>
      </c>
      <c r="G1814" s="6">
        <f>IFERROR(VLOOKUP(A1814,Orders!A:C,3,FALSE),"")</f>
        <v>38247</v>
      </c>
      <c r="H1814" s="6">
        <f>IFERROR(VLOOKUP(A1814,Orders!A:D,4,FALSE),"")</f>
        <v>38244</v>
      </c>
      <c r="I1814" t="str">
        <f>IFERROR(VLOOKUP(A1814,Orders!A:E,5,FALSE),"")</f>
        <v>Shipped</v>
      </c>
      <c r="J1814">
        <f>IFERROR(VLOOKUP(A1814,Orders!A:G,7,FALSE),"")</f>
        <v>362</v>
      </c>
      <c r="K1814">
        <f>IFERROR(VLOOKUP(J1814,Customers!A:L,12,FALSE),"")</f>
        <v>1216</v>
      </c>
      <c r="L1814">
        <f>IFERROR(VLOOKUP(J1814,Customers!A:M,13,FALSE),"")</f>
        <v>41900</v>
      </c>
      <c r="M1814" t="str">
        <f>IFERROR(VLOOKUP(J1814,Customers!A:H,8,FALSE),"")</f>
        <v>Boston</v>
      </c>
      <c r="N1814">
        <f>IFERROR(VLOOKUP(K1814,Employees!A:F,6,FALSE),"")</f>
        <v>2</v>
      </c>
      <c r="O1814" t="str">
        <f>IFERROR(VLOOKUP(N1814,Offices!A:B,2,FALSE),"")</f>
        <v>Boston</v>
      </c>
      <c r="P1814" s="6">
        <f>IFERROR(VLOOKUP(J1814,Payments!A:C,3,FALSE),"")</f>
        <v>38179</v>
      </c>
      <c r="Q1814">
        <f>IFERROR(VLOOKUP(J1814,Payments!A:D,4,FALSE),"")</f>
        <v>18473.71</v>
      </c>
      <c r="R1814" t="str">
        <f>IFERROR(VLOOKUP(B1814,Products!A:C,3,FALSE),"")</f>
        <v>Ships</v>
      </c>
      <c r="S1814">
        <f>IFERROR(VLOOKUP(B1814,Products!A:G,7,FALSE),"")</f>
        <v>1956</v>
      </c>
      <c r="T1814">
        <f>IFERROR(VLOOKUP(B1814,Products!A:I,9,FALSE),"")</f>
        <v>100.17</v>
      </c>
      <c r="U1814">
        <f t="shared" si="224"/>
        <v>3</v>
      </c>
      <c r="V1814" t="str">
        <f t="shared" si="225"/>
        <v>Yes</v>
      </c>
      <c r="W1814">
        <f t="shared" si="226"/>
        <v>2004</v>
      </c>
      <c r="X1814">
        <f t="shared" si="227"/>
        <v>9</v>
      </c>
      <c r="Y1814">
        <f>IFERROR(VLOOKUP(B1814,Products!A:I,8,FALSE),"")</f>
        <v>51.09</v>
      </c>
      <c r="Z1814">
        <f t="shared" si="228"/>
        <v>3167.44</v>
      </c>
      <c r="AA1814">
        <f t="shared" si="229"/>
        <v>82.344881581522785</v>
      </c>
      <c r="AB1814">
        <f t="shared" si="230"/>
        <v>1</v>
      </c>
      <c r="AC1814">
        <f t="shared" si="231"/>
        <v>1430.3799999999997</v>
      </c>
    </row>
    <row r="1815" spans="1:29">
      <c r="A1815">
        <v>10296</v>
      </c>
      <c r="B1815" t="s">
        <v>178</v>
      </c>
      <c r="C1815">
        <v>36</v>
      </c>
      <c r="D1815">
        <v>146.65</v>
      </c>
      <c r="E1815">
        <v>7</v>
      </c>
      <c r="F1815" s="6">
        <f>IFERROR(VLOOKUP(A1815,Orders!A:B,2,FALSE),"")</f>
        <v>38245</v>
      </c>
      <c r="G1815" s="6">
        <f>IFERROR(VLOOKUP(A1815,Orders!A:C,3,FALSE),"")</f>
        <v>38252</v>
      </c>
      <c r="H1815" s="6">
        <f>IFERROR(VLOOKUP(A1815,Orders!A:D,4,FALSE),"")</f>
        <v>38246</v>
      </c>
      <c r="I1815" t="str">
        <f>IFERROR(VLOOKUP(A1815,Orders!A:E,5,FALSE),"")</f>
        <v>Shipped</v>
      </c>
      <c r="J1815">
        <f>IFERROR(VLOOKUP(A1815,Orders!A:G,7,FALSE),"")</f>
        <v>415</v>
      </c>
      <c r="K1815">
        <f>IFERROR(VLOOKUP(J1815,Customers!A:L,12,FALSE),"")</f>
        <v>1504</v>
      </c>
      <c r="L1815">
        <f>IFERROR(VLOOKUP(J1815,Customers!A:M,13,FALSE),"")</f>
        <v>77000</v>
      </c>
      <c r="M1815" t="str">
        <f>IFERROR(VLOOKUP(J1815,Customers!A:H,8,FALSE),"")</f>
        <v>Munich</v>
      </c>
      <c r="N1815">
        <f>IFERROR(VLOOKUP(K1815,Employees!A:F,6,FALSE),"")</f>
        <v>7</v>
      </c>
      <c r="O1815" t="str">
        <f>IFERROR(VLOOKUP(N1815,Offices!A:B,2,FALSE),"")</f>
        <v>London</v>
      </c>
      <c r="P1815" s="6">
        <f>IFERROR(VLOOKUP(J1815,Payments!A:C,3,FALSE),"")</f>
        <v>38258</v>
      </c>
      <c r="Q1815">
        <f>IFERROR(VLOOKUP(J1815,Payments!A:D,4,FALSE),"")</f>
        <v>31310.09</v>
      </c>
      <c r="R1815" t="str">
        <f>IFERROR(VLOOKUP(B1815,Products!A:C,3,FALSE),"")</f>
        <v>Planes</v>
      </c>
      <c r="S1815">
        <f>IFERROR(VLOOKUP(B1815,Products!A:G,7,FALSE),"")</f>
        <v>5330</v>
      </c>
      <c r="T1815">
        <f>IFERROR(VLOOKUP(B1815,Products!A:I,9,FALSE),"")</f>
        <v>157.69</v>
      </c>
      <c r="U1815">
        <f t="shared" si="224"/>
        <v>6</v>
      </c>
      <c r="V1815" t="str">
        <f t="shared" si="225"/>
        <v>Yes</v>
      </c>
      <c r="W1815">
        <f t="shared" si="226"/>
        <v>2004</v>
      </c>
      <c r="X1815">
        <f t="shared" si="227"/>
        <v>9</v>
      </c>
      <c r="Y1815">
        <f>IFERROR(VLOOKUP(B1815,Products!A:I,8,FALSE),"")</f>
        <v>77.27</v>
      </c>
      <c r="Z1815">
        <f t="shared" si="228"/>
        <v>5279.4000000000005</v>
      </c>
      <c r="AA1815">
        <f t="shared" si="229"/>
        <v>89.789051378283958</v>
      </c>
      <c r="AB1815">
        <f t="shared" si="230"/>
        <v>1</v>
      </c>
      <c r="AC1815">
        <f t="shared" si="231"/>
        <v>2497.6800000000003</v>
      </c>
    </row>
    <row r="1816" spans="1:29">
      <c r="A1816">
        <v>10296</v>
      </c>
      <c r="B1816" t="s">
        <v>180</v>
      </c>
      <c r="C1816">
        <v>21</v>
      </c>
      <c r="D1816">
        <v>69.680000000000007</v>
      </c>
      <c r="E1816">
        <v>13</v>
      </c>
      <c r="F1816" s="6">
        <f>IFERROR(VLOOKUP(A1816,Orders!A:B,2,FALSE),"")</f>
        <v>38245</v>
      </c>
      <c r="G1816" s="6">
        <f>IFERROR(VLOOKUP(A1816,Orders!A:C,3,FALSE),"")</f>
        <v>38252</v>
      </c>
      <c r="H1816" s="6">
        <f>IFERROR(VLOOKUP(A1816,Orders!A:D,4,FALSE),"")</f>
        <v>38246</v>
      </c>
      <c r="I1816" t="str">
        <f>IFERROR(VLOOKUP(A1816,Orders!A:E,5,FALSE),"")</f>
        <v>Shipped</v>
      </c>
      <c r="J1816">
        <f>IFERROR(VLOOKUP(A1816,Orders!A:G,7,FALSE),"")</f>
        <v>415</v>
      </c>
      <c r="K1816">
        <f>IFERROR(VLOOKUP(J1816,Customers!A:L,12,FALSE),"")</f>
        <v>1504</v>
      </c>
      <c r="L1816">
        <f>IFERROR(VLOOKUP(J1816,Customers!A:M,13,FALSE),"")</f>
        <v>77000</v>
      </c>
      <c r="M1816" t="str">
        <f>IFERROR(VLOOKUP(J1816,Customers!A:H,8,FALSE),"")</f>
        <v>Munich</v>
      </c>
      <c r="N1816">
        <f>IFERROR(VLOOKUP(K1816,Employees!A:F,6,FALSE),"")</f>
        <v>7</v>
      </c>
      <c r="O1816" t="str">
        <f>IFERROR(VLOOKUP(N1816,Offices!A:B,2,FALSE),"")</f>
        <v>London</v>
      </c>
      <c r="P1816" s="6">
        <f>IFERROR(VLOOKUP(J1816,Payments!A:C,3,FALSE),"")</f>
        <v>38258</v>
      </c>
      <c r="Q1816">
        <f>IFERROR(VLOOKUP(J1816,Payments!A:D,4,FALSE),"")</f>
        <v>31310.09</v>
      </c>
      <c r="R1816" t="str">
        <f>IFERROR(VLOOKUP(B1816,Products!A:C,3,FALSE),"")</f>
        <v>Ships</v>
      </c>
      <c r="S1816">
        <f>IFERROR(VLOOKUP(B1816,Products!A:G,7,FALSE),"")</f>
        <v>4259</v>
      </c>
      <c r="T1816">
        <f>IFERROR(VLOOKUP(B1816,Products!A:I,9,FALSE),"")</f>
        <v>86.02</v>
      </c>
      <c r="U1816">
        <f t="shared" si="224"/>
        <v>6</v>
      </c>
      <c r="V1816" t="str">
        <f t="shared" si="225"/>
        <v>Yes</v>
      </c>
      <c r="W1816">
        <f t="shared" si="226"/>
        <v>2004</v>
      </c>
      <c r="X1816">
        <f t="shared" si="227"/>
        <v>9</v>
      </c>
      <c r="Y1816">
        <f>IFERROR(VLOOKUP(B1816,Products!A:I,8,FALSE),"")</f>
        <v>51.61</v>
      </c>
      <c r="Z1816">
        <f t="shared" si="228"/>
        <v>1463.2800000000002</v>
      </c>
      <c r="AA1816">
        <f t="shared" si="229"/>
        <v>35.012594458438301</v>
      </c>
      <c r="AB1816">
        <f t="shared" si="230"/>
        <v>0</v>
      </c>
      <c r="AC1816">
        <f t="shared" si="231"/>
        <v>379.47000000000014</v>
      </c>
    </row>
    <row r="1817" spans="1:29">
      <c r="A1817">
        <v>10296</v>
      </c>
      <c r="B1817" t="s">
        <v>181</v>
      </c>
      <c r="C1817">
        <v>22</v>
      </c>
      <c r="D1817">
        <v>105.87</v>
      </c>
      <c r="E1817">
        <v>12</v>
      </c>
      <c r="F1817" s="6">
        <f>IFERROR(VLOOKUP(A1817,Orders!A:B,2,FALSE),"")</f>
        <v>38245</v>
      </c>
      <c r="G1817" s="6">
        <f>IFERROR(VLOOKUP(A1817,Orders!A:C,3,FALSE),"")</f>
        <v>38252</v>
      </c>
      <c r="H1817" s="6">
        <f>IFERROR(VLOOKUP(A1817,Orders!A:D,4,FALSE),"")</f>
        <v>38246</v>
      </c>
      <c r="I1817" t="str">
        <f>IFERROR(VLOOKUP(A1817,Orders!A:E,5,FALSE),"")</f>
        <v>Shipped</v>
      </c>
      <c r="J1817">
        <f>IFERROR(VLOOKUP(A1817,Orders!A:G,7,FALSE),"")</f>
        <v>415</v>
      </c>
      <c r="K1817">
        <f>IFERROR(VLOOKUP(J1817,Customers!A:L,12,FALSE),"")</f>
        <v>1504</v>
      </c>
      <c r="L1817">
        <f>IFERROR(VLOOKUP(J1817,Customers!A:M,13,FALSE),"")</f>
        <v>77000</v>
      </c>
      <c r="M1817" t="str">
        <f>IFERROR(VLOOKUP(J1817,Customers!A:H,8,FALSE),"")</f>
        <v>Munich</v>
      </c>
      <c r="N1817">
        <f>IFERROR(VLOOKUP(K1817,Employees!A:F,6,FALSE),"")</f>
        <v>7</v>
      </c>
      <c r="O1817" t="str">
        <f>IFERROR(VLOOKUP(N1817,Offices!A:B,2,FALSE),"")</f>
        <v>London</v>
      </c>
      <c r="P1817" s="6">
        <f>IFERROR(VLOOKUP(J1817,Payments!A:C,3,FALSE),"")</f>
        <v>38258</v>
      </c>
      <c r="Q1817">
        <f>IFERROR(VLOOKUP(J1817,Payments!A:D,4,FALSE),"")</f>
        <v>31310.09</v>
      </c>
      <c r="R1817" t="str">
        <f>IFERROR(VLOOKUP(B1817,Products!A:C,3,FALSE),"")</f>
        <v>Vintage Cars</v>
      </c>
      <c r="S1817">
        <f>IFERROR(VLOOKUP(B1817,Products!A:G,7,FALSE),"")</f>
        <v>2378</v>
      </c>
      <c r="T1817">
        <f>IFERROR(VLOOKUP(B1817,Products!A:I,9,FALSE),"")</f>
        <v>105.87</v>
      </c>
      <c r="U1817">
        <f t="shared" si="224"/>
        <v>6</v>
      </c>
      <c r="V1817" t="str">
        <f t="shared" si="225"/>
        <v>Yes</v>
      </c>
      <c r="W1817">
        <f t="shared" si="226"/>
        <v>2004</v>
      </c>
      <c r="X1817">
        <f t="shared" si="227"/>
        <v>9</v>
      </c>
      <c r="Y1817">
        <f>IFERROR(VLOOKUP(B1817,Products!A:I,8,FALSE),"")</f>
        <v>64.58</v>
      </c>
      <c r="Z1817">
        <f t="shared" si="228"/>
        <v>2329.1400000000003</v>
      </c>
      <c r="AA1817">
        <f t="shared" si="229"/>
        <v>63.936203158872729</v>
      </c>
      <c r="AB1817">
        <f t="shared" si="230"/>
        <v>0</v>
      </c>
      <c r="AC1817">
        <f t="shared" si="231"/>
        <v>908.38000000000011</v>
      </c>
    </row>
    <row r="1818" spans="1:29">
      <c r="A1818">
        <v>10296</v>
      </c>
      <c r="B1818" t="s">
        <v>183</v>
      </c>
      <c r="C1818">
        <v>21</v>
      </c>
      <c r="D1818">
        <v>60.97</v>
      </c>
      <c r="E1818">
        <v>8</v>
      </c>
      <c r="F1818" s="6">
        <f>IFERROR(VLOOKUP(A1818,Orders!A:B,2,FALSE),"")</f>
        <v>38245</v>
      </c>
      <c r="G1818" s="6">
        <f>IFERROR(VLOOKUP(A1818,Orders!A:C,3,FALSE),"")</f>
        <v>38252</v>
      </c>
      <c r="H1818" s="6">
        <f>IFERROR(VLOOKUP(A1818,Orders!A:D,4,FALSE),"")</f>
        <v>38246</v>
      </c>
      <c r="I1818" t="str">
        <f>IFERROR(VLOOKUP(A1818,Orders!A:E,5,FALSE),"")</f>
        <v>Shipped</v>
      </c>
      <c r="J1818">
        <f>IFERROR(VLOOKUP(A1818,Orders!A:G,7,FALSE),"")</f>
        <v>415</v>
      </c>
      <c r="K1818">
        <f>IFERROR(VLOOKUP(J1818,Customers!A:L,12,FALSE),"")</f>
        <v>1504</v>
      </c>
      <c r="L1818">
        <f>IFERROR(VLOOKUP(J1818,Customers!A:M,13,FALSE),"")</f>
        <v>77000</v>
      </c>
      <c r="M1818" t="str">
        <f>IFERROR(VLOOKUP(J1818,Customers!A:H,8,FALSE),"")</f>
        <v>Munich</v>
      </c>
      <c r="N1818">
        <f>IFERROR(VLOOKUP(K1818,Employees!A:F,6,FALSE),"")</f>
        <v>7</v>
      </c>
      <c r="O1818" t="str">
        <f>IFERROR(VLOOKUP(N1818,Offices!A:B,2,FALSE),"")</f>
        <v>London</v>
      </c>
      <c r="P1818" s="6">
        <f>IFERROR(VLOOKUP(J1818,Payments!A:C,3,FALSE),"")</f>
        <v>38258</v>
      </c>
      <c r="Q1818">
        <f>IFERROR(VLOOKUP(J1818,Payments!A:D,4,FALSE),"")</f>
        <v>31310.09</v>
      </c>
      <c r="R1818" t="str">
        <f>IFERROR(VLOOKUP(B1818,Products!A:C,3,FALSE),"")</f>
        <v>Planes</v>
      </c>
      <c r="S1818">
        <f>IFERROR(VLOOKUP(B1818,Products!A:G,7,FALSE),"")</f>
        <v>5942</v>
      </c>
      <c r="T1818">
        <f>IFERROR(VLOOKUP(B1818,Products!A:I,9,FALSE),"")</f>
        <v>68.510000000000005</v>
      </c>
      <c r="U1818">
        <f t="shared" si="224"/>
        <v>6</v>
      </c>
      <c r="V1818" t="str">
        <f t="shared" si="225"/>
        <v>Yes</v>
      </c>
      <c r="W1818">
        <f t="shared" si="226"/>
        <v>2004</v>
      </c>
      <c r="X1818">
        <f t="shared" si="227"/>
        <v>9</v>
      </c>
      <c r="Y1818">
        <f>IFERROR(VLOOKUP(B1818,Products!A:I,8,FALSE),"")</f>
        <v>34.25</v>
      </c>
      <c r="Z1818">
        <f t="shared" si="228"/>
        <v>1280.3699999999999</v>
      </c>
      <c r="AA1818">
        <f t="shared" si="229"/>
        <v>78.014598540145982</v>
      </c>
      <c r="AB1818">
        <f t="shared" si="230"/>
        <v>1</v>
      </c>
      <c r="AC1818">
        <f t="shared" si="231"/>
        <v>561.12</v>
      </c>
    </row>
    <row r="1819" spans="1:29">
      <c r="A1819">
        <v>10296</v>
      </c>
      <c r="B1819" t="s">
        <v>184</v>
      </c>
      <c r="C1819">
        <v>31</v>
      </c>
      <c r="D1819">
        <v>63.78</v>
      </c>
      <c r="E1819">
        <v>9</v>
      </c>
      <c r="F1819" s="6">
        <f>IFERROR(VLOOKUP(A1819,Orders!A:B,2,FALSE),"")</f>
        <v>38245</v>
      </c>
      <c r="G1819" s="6">
        <f>IFERROR(VLOOKUP(A1819,Orders!A:C,3,FALSE),"")</f>
        <v>38252</v>
      </c>
      <c r="H1819" s="6">
        <f>IFERROR(VLOOKUP(A1819,Orders!A:D,4,FALSE),"")</f>
        <v>38246</v>
      </c>
      <c r="I1819" t="str">
        <f>IFERROR(VLOOKUP(A1819,Orders!A:E,5,FALSE),"")</f>
        <v>Shipped</v>
      </c>
      <c r="J1819">
        <f>IFERROR(VLOOKUP(A1819,Orders!A:G,7,FALSE),"")</f>
        <v>415</v>
      </c>
      <c r="K1819">
        <f>IFERROR(VLOOKUP(J1819,Customers!A:L,12,FALSE),"")</f>
        <v>1504</v>
      </c>
      <c r="L1819">
        <f>IFERROR(VLOOKUP(J1819,Customers!A:M,13,FALSE),"")</f>
        <v>77000</v>
      </c>
      <c r="M1819" t="str">
        <f>IFERROR(VLOOKUP(J1819,Customers!A:H,8,FALSE),"")</f>
        <v>Munich</v>
      </c>
      <c r="N1819">
        <f>IFERROR(VLOOKUP(K1819,Employees!A:F,6,FALSE),"")</f>
        <v>7</v>
      </c>
      <c r="O1819" t="str">
        <f>IFERROR(VLOOKUP(N1819,Offices!A:B,2,FALSE),"")</f>
        <v>London</v>
      </c>
      <c r="P1819" s="6">
        <f>IFERROR(VLOOKUP(J1819,Payments!A:C,3,FALSE),"")</f>
        <v>38258</v>
      </c>
      <c r="Q1819">
        <f>IFERROR(VLOOKUP(J1819,Payments!A:D,4,FALSE),"")</f>
        <v>31310.09</v>
      </c>
      <c r="R1819" t="str">
        <f>IFERROR(VLOOKUP(B1819,Products!A:C,3,FALSE),"")</f>
        <v>Vintage Cars</v>
      </c>
      <c r="S1819">
        <f>IFERROR(VLOOKUP(B1819,Products!A:G,7,FALSE),"")</f>
        <v>2902</v>
      </c>
      <c r="T1819">
        <f>IFERROR(VLOOKUP(B1819,Products!A:I,9,FALSE),"")</f>
        <v>65.75</v>
      </c>
      <c r="U1819">
        <f t="shared" si="224"/>
        <v>6</v>
      </c>
      <c r="V1819" t="str">
        <f t="shared" si="225"/>
        <v>Yes</v>
      </c>
      <c r="W1819">
        <f t="shared" si="226"/>
        <v>2004</v>
      </c>
      <c r="X1819">
        <f t="shared" si="227"/>
        <v>9</v>
      </c>
      <c r="Y1819">
        <f>IFERROR(VLOOKUP(B1819,Products!A:I,8,FALSE),"")</f>
        <v>26.3</v>
      </c>
      <c r="Z1819">
        <f t="shared" si="228"/>
        <v>1977.18</v>
      </c>
      <c r="AA1819">
        <f t="shared" si="229"/>
        <v>142.50950570342206</v>
      </c>
      <c r="AB1819">
        <f t="shared" si="230"/>
        <v>1</v>
      </c>
      <c r="AC1819">
        <f t="shared" si="231"/>
        <v>1161.8800000000001</v>
      </c>
    </row>
    <row r="1820" spans="1:29">
      <c r="A1820">
        <v>10296</v>
      </c>
      <c r="B1820" t="s">
        <v>171</v>
      </c>
      <c r="C1820">
        <v>22</v>
      </c>
      <c r="D1820">
        <v>83.02</v>
      </c>
      <c r="E1820">
        <v>14</v>
      </c>
      <c r="F1820" s="6">
        <f>IFERROR(VLOOKUP(A1820,Orders!A:B,2,FALSE),"")</f>
        <v>38245</v>
      </c>
      <c r="G1820" s="6">
        <f>IFERROR(VLOOKUP(A1820,Orders!A:C,3,FALSE),"")</f>
        <v>38252</v>
      </c>
      <c r="H1820" s="6">
        <f>IFERROR(VLOOKUP(A1820,Orders!A:D,4,FALSE),"")</f>
        <v>38246</v>
      </c>
      <c r="I1820" t="str">
        <f>IFERROR(VLOOKUP(A1820,Orders!A:E,5,FALSE),"")</f>
        <v>Shipped</v>
      </c>
      <c r="J1820">
        <f>IFERROR(VLOOKUP(A1820,Orders!A:G,7,FALSE),"")</f>
        <v>415</v>
      </c>
      <c r="K1820">
        <f>IFERROR(VLOOKUP(J1820,Customers!A:L,12,FALSE),"")</f>
        <v>1504</v>
      </c>
      <c r="L1820">
        <f>IFERROR(VLOOKUP(J1820,Customers!A:M,13,FALSE),"")</f>
        <v>77000</v>
      </c>
      <c r="M1820" t="str">
        <f>IFERROR(VLOOKUP(J1820,Customers!A:H,8,FALSE),"")</f>
        <v>Munich</v>
      </c>
      <c r="N1820">
        <f>IFERROR(VLOOKUP(K1820,Employees!A:F,6,FALSE),"")</f>
        <v>7</v>
      </c>
      <c r="O1820" t="str">
        <f>IFERROR(VLOOKUP(N1820,Offices!A:B,2,FALSE),"")</f>
        <v>London</v>
      </c>
      <c r="P1820" s="6">
        <f>IFERROR(VLOOKUP(J1820,Payments!A:C,3,FALSE),"")</f>
        <v>38258</v>
      </c>
      <c r="Q1820">
        <f>IFERROR(VLOOKUP(J1820,Payments!A:D,4,FALSE),"")</f>
        <v>31310.09</v>
      </c>
      <c r="R1820" t="str">
        <f>IFERROR(VLOOKUP(B1820,Products!A:C,3,FALSE),"")</f>
        <v>Vintage Cars</v>
      </c>
      <c r="S1820">
        <f>IFERROR(VLOOKUP(B1820,Products!A:G,7,FALSE),"")</f>
        <v>6621</v>
      </c>
      <c r="T1820">
        <f>IFERROR(VLOOKUP(B1820,Products!A:I,9,FALSE),"")</f>
        <v>83.86</v>
      </c>
      <c r="U1820">
        <f t="shared" si="224"/>
        <v>6</v>
      </c>
      <c r="V1820" t="str">
        <f t="shared" si="225"/>
        <v>Yes</v>
      </c>
      <c r="W1820">
        <f t="shared" si="226"/>
        <v>2004</v>
      </c>
      <c r="X1820">
        <f t="shared" si="227"/>
        <v>9</v>
      </c>
      <c r="Y1820">
        <f>IFERROR(VLOOKUP(B1820,Products!A:I,8,FALSE),"")</f>
        <v>48.64</v>
      </c>
      <c r="Z1820">
        <f t="shared" si="228"/>
        <v>1826.4399999999998</v>
      </c>
      <c r="AA1820">
        <f t="shared" si="229"/>
        <v>70.682565789473671</v>
      </c>
      <c r="AB1820">
        <f t="shared" si="230"/>
        <v>1</v>
      </c>
      <c r="AC1820">
        <f t="shared" si="231"/>
        <v>756.3599999999999</v>
      </c>
    </row>
    <row r="1821" spans="1:29">
      <c r="A1821">
        <v>10296</v>
      </c>
      <c r="B1821" t="s">
        <v>185</v>
      </c>
      <c r="C1821">
        <v>32</v>
      </c>
      <c r="D1821">
        <v>63.46</v>
      </c>
      <c r="E1821">
        <v>6</v>
      </c>
      <c r="F1821" s="6">
        <f>IFERROR(VLOOKUP(A1821,Orders!A:B,2,FALSE),"")</f>
        <v>38245</v>
      </c>
      <c r="G1821" s="6">
        <f>IFERROR(VLOOKUP(A1821,Orders!A:C,3,FALSE),"")</f>
        <v>38252</v>
      </c>
      <c r="H1821" s="6">
        <f>IFERROR(VLOOKUP(A1821,Orders!A:D,4,FALSE),"")</f>
        <v>38246</v>
      </c>
      <c r="I1821" t="str">
        <f>IFERROR(VLOOKUP(A1821,Orders!A:E,5,FALSE),"")</f>
        <v>Shipped</v>
      </c>
      <c r="J1821">
        <f>IFERROR(VLOOKUP(A1821,Orders!A:G,7,FALSE),"")</f>
        <v>415</v>
      </c>
      <c r="K1821">
        <f>IFERROR(VLOOKUP(J1821,Customers!A:L,12,FALSE),"")</f>
        <v>1504</v>
      </c>
      <c r="L1821">
        <f>IFERROR(VLOOKUP(J1821,Customers!A:M,13,FALSE),"")</f>
        <v>77000</v>
      </c>
      <c r="M1821" t="str">
        <f>IFERROR(VLOOKUP(J1821,Customers!A:H,8,FALSE),"")</f>
        <v>Munich</v>
      </c>
      <c r="N1821">
        <f>IFERROR(VLOOKUP(K1821,Employees!A:F,6,FALSE),"")</f>
        <v>7</v>
      </c>
      <c r="O1821" t="str">
        <f>IFERROR(VLOOKUP(N1821,Offices!A:B,2,FALSE),"")</f>
        <v>London</v>
      </c>
      <c r="P1821" s="6">
        <f>IFERROR(VLOOKUP(J1821,Payments!A:C,3,FALSE),"")</f>
        <v>38258</v>
      </c>
      <c r="Q1821">
        <f>IFERROR(VLOOKUP(J1821,Payments!A:D,4,FALSE),"")</f>
        <v>31310.09</v>
      </c>
      <c r="R1821" t="str">
        <f>IFERROR(VLOOKUP(B1821,Products!A:C,3,FALSE),"")</f>
        <v>Planes</v>
      </c>
      <c r="S1821">
        <f>IFERROR(VLOOKUP(B1821,Products!A:G,7,FALSE),"")</f>
        <v>6812</v>
      </c>
      <c r="T1821">
        <f>IFERROR(VLOOKUP(B1821,Products!A:I,9,FALSE),"")</f>
        <v>68.239999999999995</v>
      </c>
      <c r="U1821">
        <f t="shared" si="224"/>
        <v>6</v>
      </c>
      <c r="V1821" t="str">
        <f t="shared" si="225"/>
        <v>Yes</v>
      </c>
      <c r="W1821">
        <f t="shared" si="226"/>
        <v>2004</v>
      </c>
      <c r="X1821">
        <f t="shared" si="227"/>
        <v>9</v>
      </c>
      <c r="Y1821">
        <f>IFERROR(VLOOKUP(B1821,Products!A:I,8,FALSE),"")</f>
        <v>29.34</v>
      </c>
      <c r="Z1821">
        <f t="shared" si="228"/>
        <v>2030.72</v>
      </c>
      <c r="AA1821">
        <f t="shared" si="229"/>
        <v>116.29175187457396</v>
      </c>
      <c r="AB1821">
        <f t="shared" si="230"/>
        <v>1</v>
      </c>
      <c r="AC1821">
        <f t="shared" si="231"/>
        <v>1091.8400000000001</v>
      </c>
    </row>
    <row r="1822" spans="1:29">
      <c r="A1822">
        <v>10296</v>
      </c>
      <c r="B1822" t="s">
        <v>188</v>
      </c>
      <c r="C1822">
        <v>26</v>
      </c>
      <c r="D1822">
        <v>41.02</v>
      </c>
      <c r="E1822">
        <v>1</v>
      </c>
      <c r="F1822" s="6">
        <f>IFERROR(VLOOKUP(A1822,Orders!A:B,2,FALSE),"")</f>
        <v>38245</v>
      </c>
      <c r="G1822" s="6">
        <f>IFERROR(VLOOKUP(A1822,Orders!A:C,3,FALSE),"")</f>
        <v>38252</v>
      </c>
      <c r="H1822" s="6">
        <f>IFERROR(VLOOKUP(A1822,Orders!A:D,4,FALSE),"")</f>
        <v>38246</v>
      </c>
      <c r="I1822" t="str">
        <f>IFERROR(VLOOKUP(A1822,Orders!A:E,5,FALSE),"")</f>
        <v>Shipped</v>
      </c>
      <c r="J1822">
        <f>IFERROR(VLOOKUP(A1822,Orders!A:G,7,FALSE),"")</f>
        <v>415</v>
      </c>
      <c r="K1822">
        <f>IFERROR(VLOOKUP(J1822,Customers!A:L,12,FALSE),"")</f>
        <v>1504</v>
      </c>
      <c r="L1822">
        <f>IFERROR(VLOOKUP(J1822,Customers!A:M,13,FALSE),"")</f>
        <v>77000</v>
      </c>
      <c r="M1822" t="str">
        <f>IFERROR(VLOOKUP(J1822,Customers!A:H,8,FALSE),"")</f>
        <v>Munich</v>
      </c>
      <c r="N1822">
        <f>IFERROR(VLOOKUP(K1822,Employees!A:F,6,FALSE),"")</f>
        <v>7</v>
      </c>
      <c r="O1822" t="str">
        <f>IFERROR(VLOOKUP(N1822,Offices!A:B,2,FALSE),"")</f>
        <v>London</v>
      </c>
      <c r="P1822" s="6">
        <f>IFERROR(VLOOKUP(J1822,Payments!A:C,3,FALSE),"")</f>
        <v>38258</v>
      </c>
      <c r="Q1822">
        <f>IFERROR(VLOOKUP(J1822,Payments!A:D,4,FALSE),"")</f>
        <v>31310.09</v>
      </c>
      <c r="R1822" t="str">
        <f>IFERROR(VLOOKUP(B1822,Products!A:C,3,FALSE),"")</f>
        <v>Vintage Cars</v>
      </c>
      <c r="S1822">
        <f>IFERROR(VLOOKUP(B1822,Products!A:G,7,FALSE),"")</f>
        <v>7062</v>
      </c>
      <c r="T1822">
        <f>IFERROR(VLOOKUP(B1822,Products!A:I,9,FALSE),"")</f>
        <v>43.64</v>
      </c>
      <c r="U1822">
        <f t="shared" si="224"/>
        <v>6</v>
      </c>
      <c r="V1822" t="str">
        <f t="shared" si="225"/>
        <v>Yes</v>
      </c>
      <c r="W1822">
        <f t="shared" si="226"/>
        <v>2004</v>
      </c>
      <c r="X1822">
        <f t="shared" si="227"/>
        <v>9</v>
      </c>
      <c r="Y1822">
        <f>IFERROR(VLOOKUP(B1822,Products!A:I,8,FALSE),"")</f>
        <v>27.06</v>
      </c>
      <c r="Z1822">
        <f t="shared" si="228"/>
        <v>1066.52</v>
      </c>
      <c r="AA1822">
        <f t="shared" si="229"/>
        <v>51.589061345158925</v>
      </c>
      <c r="AB1822">
        <f t="shared" si="230"/>
        <v>0</v>
      </c>
      <c r="AC1822">
        <f t="shared" si="231"/>
        <v>362.96000000000009</v>
      </c>
    </row>
    <row r="1823" spans="1:29">
      <c r="A1823">
        <v>10296</v>
      </c>
      <c r="B1823" t="s">
        <v>189</v>
      </c>
      <c r="C1823">
        <v>42</v>
      </c>
      <c r="D1823">
        <v>75.81</v>
      </c>
      <c r="E1823">
        <v>2</v>
      </c>
      <c r="F1823" s="6">
        <f>IFERROR(VLOOKUP(A1823,Orders!A:B,2,FALSE),"")</f>
        <v>38245</v>
      </c>
      <c r="G1823" s="6">
        <f>IFERROR(VLOOKUP(A1823,Orders!A:C,3,FALSE),"")</f>
        <v>38252</v>
      </c>
      <c r="H1823" s="6">
        <f>IFERROR(VLOOKUP(A1823,Orders!A:D,4,FALSE),"")</f>
        <v>38246</v>
      </c>
      <c r="I1823" t="str">
        <f>IFERROR(VLOOKUP(A1823,Orders!A:E,5,FALSE),"")</f>
        <v>Shipped</v>
      </c>
      <c r="J1823">
        <f>IFERROR(VLOOKUP(A1823,Orders!A:G,7,FALSE),"")</f>
        <v>415</v>
      </c>
      <c r="K1823">
        <f>IFERROR(VLOOKUP(J1823,Customers!A:L,12,FALSE),"")</f>
        <v>1504</v>
      </c>
      <c r="L1823">
        <f>IFERROR(VLOOKUP(J1823,Customers!A:M,13,FALSE),"")</f>
        <v>77000</v>
      </c>
      <c r="M1823" t="str">
        <f>IFERROR(VLOOKUP(J1823,Customers!A:H,8,FALSE),"")</f>
        <v>Munich</v>
      </c>
      <c r="N1823">
        <f>IFERROR(VLOOKUP(K1823,Employees!A:F,6,FALSE),"")</f>
        <v>7</v>
      </c>
      <c r="O1823" t="str">
        <f>IFERROR(VLOOKUP(N1823,Offices!A:B,2,FALSE),"")</f>
        <v>London</v>
      </c>
      <c r="P1823" s="6">
        <f>IFERROR(VLOOKUP(J1823,Payments!A:C,3,FALSE),"")</f>
        <v>38258</v>
      </c>
      <c r="Q1823">
        <f>IFERROR(VLOOKUP(J1823,Payments!A:D,4,FALSE),"")</f>
        <v>31310.09</v>
      </c>
      <c r="R1823" t="str">
        <f>IFERROR(VLOOKUP(B1823,Products!A:C,3,FALSE),"")</f>
        <v>Planes</v>
      </c>
      <c r="S1823">
        <f>IFERROR(VLOOKUP(B1823,Products!A:G,7,FALSE),"")</f>
        <v>5841</v>
      </c>
      <c r="T1823">
        <f>IFERROR(VLOOKUP(B1823,Products!A:I,9,FALSE),"")</f>
        <v>91.34</v>
      </c>
      <c r="U1823">
        <f t="shared" si="224"/>
        <v>6</v>
      </c>
      <c r="V1823" t="str">
        <f t="shared" si="225"/>
        <v>Yes</v>
      </c>
      <c r="W1823">
        <f t="shared" si="226"/>
        <v>2004</v>
      </c>
      <c r="X1823">
        <f t="shared" si="227"/>
        <v>9</v>
      </c>
      <c r="Y1823">
        <f>IFERROR(VLOOKUP(B1823,Products!A:I,8,FALSE),"")</f>
        <v>51.15</v>
      </c>
      <c r="Z1823">
        <f t="shared" si="228"/>
        <v>3184.02</v>
      </c>
      <c r="AA1823">
        <f t="shared" si="229"/>
        <v>48.21114369501467</v>
      </c>
      <c r="AB1823">
        <f t="shared" si="230"/>
        <v>0</v>
      </c>
      <c r="AC1823">
        <f t="shared" si="231"/>
        <v>1035.7200000000003</v>
      </c>
    </row>
    <row r="1824" spans="1:29">
      <c r="A1824">
        <v>10296</v>
      </c>
      <c r="B1824" t="s">
        <v>190</v>
      </c>
      <c r="C1824">
        <v>34</v>
      </c>
      <c r="D1824">
        <v>89.61</v>
      </c>
      <c r="E1824">
        <v>11</v>
      </c>
      <c r="F1824" s="6">
        <f>IFERROR(VLOOKUP(A1824,Orders!A:B,2,FALSE),"")</f>
        <v>38245</v>
      </c>
      <c r="G1824" s="6">
        <f>IFERROR(VLOOKUP(A1824,Orders!A:C,3,FALSE),"")</f>
        <v>38252</v>
      </c>
      <c r="H1824" s="6">
        <f>IFERROR(VLOOKUP(A1824,Orders!A:D,4,FALSE),"")</f>
        <v>38246</v>
      </c>
      <c r="I1824" t="str">
        <f>IFERROR(VLOOKUP(A1824,Orders!A:E,5,FALSE),"")</f>
        <v>Shipped</v>
      </c>
      <c r="J1824">
        <f>IFERROR(VLOOKUP(A1824,Orders!A:G,7,FALSE),"")</f>
        <v>415</v>
      </c>
      <c r="K1824">
        <f>IFERROR(VLOOKUP(J1824,Customers!A:L,12,FALSE),"")</f>
        <v>1504</v>
      </c>
      <c r="L1824">
        <f>IFERROR(VLOOKUP(J1824,Customers!A:M,13,FALSE),"")</f>
        <v>77000</v>
      </c>
      <c r="M1824" t="str">
        <f>IFERROR(VLOOKUP(J1824,Customers!A:H,8,FALSE),"")</f>
        <v>Munich</v>
      </c>
      <c r="N1824">
        <f>IFERROR(VLOOKUP(K1824,Employees!A:F,6,FALSE),"")</f>
        <v>7</v>
      </c>
      <c r="O1824" t="str">
        <f>IFERROR(VLOOKUP(N1824,Offices!A:B,2,FALSE),"")</f>
        <v>London</v>
      </c>
      <c r="P1824" s="6">
        <f>IFERROR(VLOOKUP(J1824,Payments!A:C,3,FALSE),"")</f>
        <v>38258</v>
      </c>
      <c r="Q1824">
        <f>IFERROR(VLOOKUP(J1824,Payments!A:D,4,FALSE),"")</f>
        <v>31310.09</v>
      </c>
      <c r="R1824" t="str">
        <f>IFERROR(VLOOKUP(B1824,Products!A:C,3,FALSE),"")</f>
        <v>Ships</v>
      </c>
      <c r="S1824">
        <f>IFERROR(VLOOKUP(B1824,Products!A:G,7,FALSE),"")</f>
        <v>3501</v>
      </c>
      <c r="T1824">
        <f>IFERROR(VLOOKUP(B1824,Products!A:I,9,FALSE),"")</f>
        <v>90.52</v>
      </c>
      <c r="U1824">
        <f t="shared" si="224"/>
        <v>6</v>
      </c>
      <c r="V1824" t="str">
        <f t="shared" si="225"/>
        <v>Yes</v>
      </c>
      <c r="W1824">
        <f t="shared" si="226"/>
        <v>2004</v>
      </c>
      <c r="X1824">
        <f t="shared" si="227"/>
        <v>9</v>
      </c>
      <c r="Y1824">
        <f>IFERROR(VLOOKUP(B1824,Products!A:I,8,FALSE),"")</f>
        <v>39.83</v>
      </c>
      <c r="Z1824">
        <f t="shared" si="228"/>
        <v>3046.74</v>
      </c>
      <c r="AA1824">
        <f t="shared" si="229"/>
        <v>124.98116997238265</v>
      </c>
      <c r="AB1824">
        <f t="shared" si="230"/>
        <v>1</v>
      </c>
      <c r="AC1824">
        <f t="shared" si="231"/>
        <v>1692.52</v>
      </c>
    </row>
    <row r="1825" spans="1:29">
      <c r="A1825">
        <v>10296</v>
      </c>
      <c r="B1825" t="s">
        <v>191</v>
      </c>
      <c r="C1825">
        <v>24</v>
      </c>
      <c r="D1825">
        <v>96.73</v>
      </c>
      <c r="E1825">
        <v>4</v>
      </c>
      <c r="F1825" s="6">
        <f>IFERROR(VLOOKUP(A1825,Orders!A:B,2,FALSE),"")</f>
        <v>38245</v>
      </c>
      <c r="G1825" s="6">
        <f>IFERROR(VLOOKUP(A1825,Orders!A:C,3,FALSE),"")</f>
        <v>38252</v>
      </c>
      <c r="H1825" s="6">
        <f>IFERROR(VLOOKUP(A1825,Orders!A:D,4,FALSE),"")</f>
        <v>38246</v>
      </c>
      <c r="I1825" t="str">
        <f>IFERROR(VLOOKUP(A1825,Orders!A:E,5,FALSE),"")</f>
        <v>Shipped</v>
      </c>
      <c r="J1825">
        <f>IFERROR(VLOOKUP(A1825,Orders!A:G,7,FALSE),"")</f>
        <v>415</v>
      </c>
      <c r="K1825">
        <f>IFERROR(VLOOKUP(J1825,Customers!A:L,12,FALSE),"")</f>
        <v>1504</v>
      </c>
      <c r="L1825">
        <f>IFERROR(VLOOKUP(J1825,Customers!A:M,13,FALSE),"")</f>
        <v>77000</v>
      </c>
      <c r="M1825" t="str">
        <f>IFERROR(VLOOKUP(J1825,Customers!A:H,8,FALSE),"")</f>
        <v>Munich</v>
      </c>
      <c r="N1825">
        <f>IFERROR(VLOOKUP(K1825,Employees!A:F,6,FALSE),"")</f>
        <v>7</v>
      </c>
      <c r="O1825" t="str">
        <f>IFERROR(VLOOKUP(N1825,Offices!A:B,2,FALSE),"")</f>
        <v>London</v>
      </c>
      <c r="P1825" s="6">
        <f>IFERROR(VLOOKUP(J1825,Payments!A:C,3,FALSE),"")</f>
        <v>38258</v>
      </c>
      <c r="Q1825">
        <f>IFERROR(VLOOKUP(J1825,Payments!A:D,4,FALSE),"")</f>
        <v>31310.09</v>
      </c>
      <c r="R1825" t="str">
        <f>IFERROR(VLOOKUP(B1825,Products!A:C,3,FALSE),"")</f>
        <v>Planes</v>
      </c>
      <c r="S1825">
        <f>IFERROR(VLOOKUP(B1825,Products!A:G,7,FALSE),"")</f>
        <v>9653</v>
      </c>
      <c r="T1825">
        <f>IFERROR(VLOOKUP(B1825,Products!A:I,9,FALSE),"")</f>
        <v>99.72</v>
      </c>
      <c r="U1825">
        <f t="shared" si="224"/>
        <v>6</v>
      </c>
      <c r="V1825" t="str">
        <f t="shared" si="225"/>
        <v>Yes</v>
      </c>
      <c r="W1825">
        <f t="shared" si="226"/>
        <v>2004</v>
      </c>
      <c r="X1825">
        <f t="shared" si="227"/>
        <v>9</v>
      </c>
      <c r="Y1825">
        <f>IFERROR(VLOOKUP(B1825,Products!A:I,8,FALSE),"")</f>
        <v>68.8</v>
      </c>
      <c r="Z1825">
        <f t="shared" si="228"/>
        <v>2321.52</v>
      </c>
      <c r="AA1825">
        <f t="shared" si="229"/>
        <v>40.595930232558153</v>
      </c>
      <c r="AB1825">
        <f t="shared" si="230"/>
        <v>0</v>
      </c>
      <c r="AC1825">
        <f t="shared" si="231"/>
        <v>670.32000000000016</v>
      </c>
    </row>
    <row r="1826" spans="1:29">
      <c r="A1826">
        <v>10296</v>
      </c>
      <c r="B1826" t="s">
        <v>193</v>
      </c>
      <c r="C1826">
        <v>22</v>
      </c>
      <c r="D1826">
        <v>74.400000000000006</v>
      </c>
      <c r="E1826">
        <v>3</v>
      </c>
      <c r="F1826" s="6">
        <f>IFERROR(VLOOKUP(A1826,Orders!A:B,2,FALSE),"")</f>
        <v>38245</v>
      </c>
      <c r="G1826" s="6">
        <f>IFERROR(VLOOKUP(A1826,Orders!A:C,3,FALSE),"")</f>
        <v>38252</v>
      </c>
      <c r="H1826" s="6">
        <f>IFERROR(VLOOKUP(A1826,Orders!A:D,4,FALSE),"")</f>
        <v>38246</v>
      </c>
      <c r="I1826" t="str">
        <f>IFERROR(VLOOKUP(A1826,Orders!A:E,5,FALSE),"")</f>
        <v>Shipped</v>
      </c>
      <c r="J1826">
        <f>IFERROR(VLOOKUP(A1826,Orders!A:G,7,FALSE),"")</f>
        <v>415</v>
      </c>
      <c r="K1826">
        <f>IFERROR(VLOOKUP(J1826,Customers!A:L,12,FALSE),"")</f>
        <v>1504</v>
      </c>
      <c r="L1826">
        <f>IFERROR(VLOOKUP(J1826,Customers!A:M,13,FALSE),"")</f>
        <v>77000</v>
      </c>
      <c r="M1826" t="str">
        <f>IFERROR(VLOOKUP(J1826,Customers!A:H,8,FALSE),"")</f>
        <v>Munich</v>
      </c>
      <c r="N1826">
        <f>IFERROR(VLOOKUP(K1826,Employees!A:F,6,FALSE),"")</f>
        <v>7</v>
      </c>
      <c r="O1826" t="str">
        <f>IFERROR(VLOOKUP(N1826,Offices!A:B,2,FALSE),"")</f>
        <v>London</v>
      </c>
      <c r="P1826" s="6">
        <f>IFERROR(VLOOKUP(J1826,Payments!A:C,3,FALSE),"")</f>
        <v>38258</v>
      </c>
      <c r="Q1826">
        <f>IFERROR(VLOOKUP(J1826,Payments!A:D,4,FALSE),"")</f>
        <v>31310.09</v>
      </c>
      <c r="R1826" t="str">
        <f>IFERROR(VLOOKUP(B1826,Products!A:C,3,FALSE),"")</f>
        <v>Planes</v>
      </c>
      <c r="S1826">
        <f>IFERROR(VLOOKUP(B1826,Products!A:G,7,FALSE),"")</f>
        <v>551</v>
      </c>
      <c r="T1826">
        <f>IFERROR(VLOOKUP(B1826,Products!A:I,9,FALSE),"")</f>
        <v>80</v>
      </c>
      <c r="U1826">
        <f t="shared" si="224"/>
        <v>6</v>
      </c>
      <c r="V1826" t="str">
        <f t="shared" si="225"/>
        <v>Yes</v>
      </c>
      <c r="W1826">
        <f t="shared" si="226"/>
        <v>2004</v>
      </c>
      <c r="X1826">
        <f t="shared" si="227"/>
        <v>9</v>
      </c>
      <c r="Y1826">
        <f>IFERROR(VLOOKUP(B1826,Products!A:I,8,FALSE),"")</f>
        <v>54.4</v>
      </c>
      <c r="Z1826">
        <f t="shared" si="228"/>
        <v>1636.8000000000002</v>
      </c>
      <c r="AA1826">
        <f t="shared" si="229"/>
        <v>36.764705882352956</v>
      </c>
      <c r="AB1826">
        <f t="shared" si="230"/>
        <v>0</v>
      </c>
      <c r="AC1826">
        <f t="shared" si="231"/>
        <v>440.00000000000017</v>
      </c>
    </row>
    <row r="1827" spans="1:29">
      <c r="A1827">
        <v>10296</v>
      </c>
      <c r="B1827" t="s">
        <v>194</v>
      </c>
      <c r="C1827">
        <v>47</v>
      </c>
      <c r="D1827">
        <v>61.44</v>
      </c>
      <c r="E1827">
        <v>5</v>
      </c>
      <c r="F1827" s="6">
        <f>IFERROR(VLOOKUP(A1827,Orders!A:B,2,FALSE),"")</f>
        <v>38245</v>
      </c>
      <c r="G1827" s="6">
        <f>IFERROR(VLOOKUP(A1827,Orders!A:C,3,FALSE),"")</f>
        <v>38252</v>
      </c>
      <c r="H1827" s="6">
        <f>IFERROR(VLOOKUP(A1827,Orders!A:D,4,FALSE),"")</f>
        <v>38246</v>
      </c>
      <c r="I1827" t="str">
        <f>IFERROR(VLOOKUP(A1827,Orders!A:E,5,FALSE),"")</f>
        <v>Shipped</v>
      </c>
      <c r="J1827">
        <f>IFERROR(VLOOKUP(A1827,Orders!A:G,7,FALSE),"")</f>
        <v>415</v>
      </c>
      <c r="K1827">
        <f>IFERROR(VLOOKUP(J1827,Customers!A:L,12,FALSE),"")</f>
        <v>1504</v>
      </c>
      <c r="L1827">
        <f>IFERROR(VLOOKUP(J1827,Customers!A:M,13,FALSE),"")</f>
        <v>77000</v>
      </c>
      <c r="M1827" t="str">
        <f>IFERROR(VLOOKUP(J1827,Customers!A:H,8,FALSE),"")</f>
        <v>Munich</v>
      </c>
      <c r="N1827">
        <f>IFERROR(VLOOKUP(K1827,Employees!A:F,6,FALSE),"")</f>
        <v>7</v>
      </c>
      <c r="O1827" t="str">
        <f>IFERROR(VLOOKUP(N1827,Offices!A:B,2,FALSE),"")</f>
        <v>London</v>
      </c>
      <c r="P1827" s="6">
        <f>IFERROR(VLOOKUP(J1827,Payments!A:C,3,FALSE),"")</f>
        <v>38258</v>
      </c>
      <c r="Q1827">
        <f>IFERROR(VLOOKUP(J1827,Payments!A:D,4,FALSE),"")</f>
        <v>31310.09</v>
      </c>
      <c r="R1827" t="str">
        <f>IFERROR(VLOOKUP(B1827,Products!A:C,3,FALSE),"")</f>
        <v>Planes</v>
      </c>
      <c r="S1827">
        <f>IFERROR(VLOOKUP(B1827,Products!A:G,7,FALSE),"")</f>
        <v>8820</v>
      </c>
      <c r="T1827">
        <f>IFERROR(VLOOKUP(B1827,Products!A:I,9,FALSE),"")</f>
        <v>74.03</v>
      </c>
      <c r="U1827">
        <f t="shared" si="224"/>
        <v>6</v>
      </c>
      <c r="V1827" t="str">
        <f t="shared" si="225"/>
        <v>Yes</v>
      </c>
      <c r="W1827">
        <f t="shared" si="226"/>
        <v>2004</v>
      </c>
      <c r="X1827">
        <f t="shared" si="227"/>
        <v>9</v>
      </c>
      <c r="Y1827">
        <f>IFERROR(VLOOKUP(B1827,Products!A:I,8,FALSE),"")</f>
        <v>36.270000000000003</v>
      </c>
      <c r="Z1827">
        <f t="shared" si="228"/>
        <v>2887.68</v>
      </c>
      <c r="AA1827">
        <f t="shared" si="229"/>
        <v>69.396195202646794</v>
      </c>
      <c r="AB1827">
        <f t="shared" si="230"/>
        <v>1</v>
      </c>
      <c r="AC1827">
        <f t="shared" si="231"/>
        <v>1182.9899999999998</v>
      </c>
    </row>
    <row r="1828" spans="1:29">
      <c r="A1828">
        <v>10296</v>
      </c>
      <c r="B1828" t="s">
        <v>195</v>
      </c>
      <c r="C1828">
        <v>21</v>
      </c>
      <c r="D1828">
        <v>46.68</v>
      </c>
      <c r="E1828">
        <v>10</v>
      </c>
      <c r="F1828" s="6">
        <f>IFERROR(VLOOKUP(A1828,Orders!A:B,2,FALSE),"")</f>
        <v>38245</v>
      </c>
      <c r="G1828" s="6">
        <f>IFERROR(VLOOKUP(A1828,Orders!A:C,3,FALSE),"")</f>
        <v>38252</v>
      </c>
      <c r="H1828" s="6">
        <f>IFERROR(VLOOKUP(A1828,Orders!A:D,4,FALSE),"")</f>
        <v>38246</v>
      </c>
      <c r="I1828" t="str">
        <f>IFERROR(VLOOKUP(A1828,Orders!A:E,5,FALSE),"")</f>
        <v>Shipped</v>
      </c>
      <c r="J1828">
        <f>IFERROR(VLOOKUP(A1828,Orders!A:G,7,FALSE),"")</f>
        <v>415</v>
      </c>
      <c r="K1828">
        <f>IFERROR(VLOOKUP(J1828,Customers!A:L,12,FALSE),"")</f>
        <v>1504</v>
      </c>
      <c r="L1828">
        <f>IFERROR(VLOOKUP(J1828,Customers!A:M,13,FALSE),"")</f>
        <v>77000</v>
      </c>
      <c r="M1828" t="str">
        <f>IFERROR(VLOOKUP(J1828,Customers!A:H,8,FALSE),"")</f>
        <v>Munich</v>
      </c>
      <c r="N1828">
        <f>IFERROR(VLOOKUP(K1828,Employees!A:F,6,FALSE),"")</f>
        <v>7</v>
      </c>
      <c r="O1828" t="str">
        <f>IFERROR(VLOOKUP(N1828,Offices!A:B,2,FALSE),"")</f>
        <v>London</v>
      </c>
      <c r="P1828" s="6">
        <f>IFERROR(VLOOKUP(J1828,Payments!A:C,3,FALSE),"")</f>
        <v>38258</v>
      </c>
      <c r="Q1828">
        <f>IFERROR(VLOOKUP(J1828,Payments!A:D,4,FALSE),"")</f>
        <v>31310.09</v>
      </c>
      <c r="R1828" t="str">
        <f>IFERROR(VLOOKUP(B1828,Products!A:C,3,FALSE),"")</f>
        <v>Planes</v>
      </c>
      <c r="S1828">
        <f>IFERROR(VLOOKUP(B1828,Products!A:G,7,FALSE),"")</f>
        <v>4857</v>
      </c>
      <c r="T1828">
        <f>IFERROR(VLOOKUP(B1828,Products!A:I,9,FALSE),"")</f>
        <v>49.66</v>
      </c>
      <c r="U1828">
        <f t="shared" si="224"/>
        <v>6</v>
      </c>
      <c r="V1828" t="str">
        <f t="shared" si="225"/>
        <v>Yes</v>
      </c>
      <c r="W1828">
        <f t="shared" si="226"/>
        <v>2004</v>
      </c>
      <c r="X1828">
        <f t="shared" si="227"/>
        <v>9</v>
      </c>
      <c r="Y1828">
        <f>IFERROR(VLOOKUP(B1828,Products!A:I,8,FALSE),"")</f>
        <v>32.770000000000003</v>
      </c>
      <c r="Z1828">
        <f t="shared" si="228"/>
        <v>980.28</v>
      </c>
      <c r="AA1828">
        <f t="shared" si="229"/>
        <v>42.447360390601148</v>
      </c>
      <c r="AB1828">
        <f t="shared" si="230"/>
        <v>0</v>
      </c>
      <c r="AC1828">
        <f t="shared" si="231"/>
        <v>292.1099999999999</v>
      </c>
    </row>
    <row r="1829" spans="1:29">
      <c r="A1829">
        <v>10297</v>
      </c>
      <c r="B1829" t="s">
        <v>179</v>
      </c>
      <c r="C1829">
        <v>25</v>
      </c>
      <c r="D1829">
        <v>81.95</v>
      </c>
      <c r="E1829">
        <v>4</v>
      </c>
      <c r="F1829" s="6">
        <f>IFERROR(VLOOKUP(A1829,Orders!A:B,2,FALSE),"")</f>
        <v>38246</v>
      </c>
      <c r="G1829" s="6">
        <f>IFERROR(VLOOKUP(A1829,Orders!A:C,3,FALSE),"")</f>
        <v>38252</v>
      </c>
      <c r="H1829" s="6">
        <f>IFERROR(VLOOKUP(A1829,Orders!A:D,4,FALSE),"")</f>
        <v>38251</v>
      </c>
      <c r="I1829" t="str">
        <f>IFERROR(VLOOKUP(A1829,Orders!A:E,5,FALSE),"")</f>
        <v>Shipped</v>
      </c>
      <c r="J1829">
        <f>IFERROR(VLOOKUP(A1829,Orders!A:G,7,FALSE),"")</f>
        <v>189</v>
      </c>
      <c r="K1829">
        <f>IFERROR(VLOOKUP(J1829,Customers!A:L,12,FALSE),"")</f>
        <v>1504</v>
      </c>
      <c r="L1829">
        <f>IFERROR(VLOOKUP(J1829,Customers!A:M,13,FALSE),"")</f>
        <v>69400</v>
      </c>
      <c r="M1829" t="str">
        <f>IFERROR(VLOOKUP(J1829,Customers!A:H,8,FALSE),"")</f>
        <v>Dublin</v>
      </c>
      <c r="N1829">
        <f>IFERROR(VLOOKUP(K1829,Employees!A:F,6,FALSE),"")</f>
        <v>7</v>
      </c>
      <c r="O1829" t="str">
        <f>IFERROR(VLOOKUP(N1829,Offices!A:B,2,FALSE),"")</f>
        <v>London</v>
      </c>
      <c r="P1829" s="6">
        <f>IFERROR(VLOOKUP(J1829,Payments!A:C,3,FALSE),"")</f>
        <v>38263</v>
      </c>
      <c r="Q1829">
        <f>IFERROR(VLOOKUP(J1829,Payments!A:D,4,FALSE),"")</f>
        <v>17359.53</v>
      </c>
      <c r="R1829" t="str">
        <f>IFERROR(VLOOKUP(B1829,Products!A:C,3,FALSE),"")</f>
        <v>Planes</v>
      </c>
      <c r="S1829">
        <f>IFERROR(VLOOKUP(B1829,Products!A:G,7,FALSE),"")</f>
        <v>992</v>
      </c>
      <c r="T1829">
        <f>IFERROR(VLOOKUP(B1829,Products!A:I,9,FALSE),"")</f>
        <v>84.48</v>
      </c>
      <c r="U1829">
        <f t="shared" si="224"/>
        <v>1</v>
      </c>
      <c r="V1829" t="str">
        <f t="shared" si="225"/>
        <v>Yes</v>
      </c>
      <c r="W1829">
        <f t="shared" si="226"/>
        <v>2004</v>
      </c>
      <c r="X1829">
        <f t="shared" si="227"/>
        <v>9</v>
      </c>
      <c r="Y1829">
        <f>IFERROR(VLOOKUP(B1829,Products!A:I,8,FALSE),"")</f>
        <v>49</v>
      </c>
      <c r="Z1829">
        <f t="shared" si="228"/>
        <v>2048.75</v>
      </c>
      <c r="AA1829">
        <f t="shared" si="229"/>
        <v>67.244897959183675</v>
      </c>
      <c r="AB1829">
        <f t="shared" si="230"/>
        <v>1</v>
      </c>
      <c r="AC1829">
        <f t="shared" si="231"/>
        <v>823.75000000000011</v>
      </c>
    </row>
    <row r="1830" spans="1:29">
      <c r="A1830">
        <v>10297</v>
      </c>
      <c r="B1830" t="s">
        <v>182</v>
      </c>
      <c r="C1830">
        <v>32</v>
      </c>
      <c r="D1830">
        <v>107.23</v>
      </c>
      <c r="E1830">
        <v>6</v>
      </c>
      <c r="F1830" s="6">
        <f>IFERROR(VLOOKUP(A1830,Orders!A:B,2,FALSE),"")</f>
        <v>38246</v>
      </c>
      <c r="G1830" s="6">
        <f>IFERROR(VLOOKUP(A1830,Orders!A:C,3,FALSE),"")</f>
        <v>38252</v>
      </c>
      <c r="H1830" s="6">
        <f>IFERROR(VLOOKUP(A1830,Orders!A:D,4,FALSE),"")</f>
        <v>38251</v>
      </c>
      <c r="I1830" t="str">
        <f>IFERROR(VLOOKUP(A1830,Orders!A:E,5,FALSE),"")</f>
        <v>Shipped</v>
      </c>
      <c r="J1830">
        <f>IFERROR(VLOOKUP(A1830,Orders!A:G,7,FALSE),"")</f>
        <v>189</v>
      </c>
      <c r="K1830">
        <f>IFERROR(VLOOKUP(J1830,Customers!A:L,12,FALSE),"")</f>
        <v>1504</v>
      </c>
      <c r="L1830">
        <f>IFERROR(VLOOKUP(J1830,Customers!A:M,13,FALSE),"")</f>
        <v>69400</v>
      </c>
      <c r="M1830" t="str">
        <f>IFERROR(VLOOKUP(J1830,Customers!A:H,8,FALSE),"")</f>
        <v>Dublin</v>
      </c>
      <c r="N1830">
        <f>IFERROR(VLOOKUP(K1830,Employees!A:F,6,FALSE),"")</f>
        <v>7</v>
      </c>
      <c r="O1830" t="str">
        <f>IFERROR(VLOOKUP(N1830,Offices!A:B,2,FALSE),"")</f>
        <v>London</v>
      </c>
      <c r="P1830" s="6">
        <f>IFERROR(VLOOKUP(J1830,Payments!A:C,3,FALSE),"")</f>
        <v>38263</v>
      </c>
      <c r="Q1830">
        <f>IFERROR(VLOOKUP(J1830,Payments!A:D,4,FALSE),"")</f>
        <v>17359.53</v>
      </c>
      <c r="R1830" t="str">
        <f>IFERROR(VLOOKUP(B1830,Products!A:C,3,FALSE),"")</f>
        <v>Planes</v>
      </c>
      <c r="S1830">
        <f>IFERROR(VLOOKUP(B1830,Products!A:G,7,FALSE),"")</f>
        <v>3627</v>
      </c>
      <c r="T1830">
        <f>IFERROR(VLOOKUP(B1830,Products!A:I,9,FALSE),"")</f>
        <v>109.42</v>
      </c>
      <c r="U1830">
        <f t="shared" si="224"/>
        <v>1</v>
      </c>
      <c r="V1830" t="str">
        <f t="shared" si="225"/>
        <v>Yes</v>
      </c>
      <c r="W1830">
        <f t="shared" si="226"/>
        <v>2004</v>
      </c>
      <c r="X1830">
        <f t="shared" si="227"/>
        <v>9</v>
      </c>
      <c r="Y1830">
        <f>IFERROR(VLOOKUP(B1830,Products!A:I,8,FALSE),"")</f>
        <v>66.739999999999995</v>
      </c>
      <c r="Z1830">
        <f t="shared" si="228"/>
        <v>3431.36</v>
      </c>
      <c r="AA1830">
        <f t="shared" si="229"/>
        <v>60.668264908600555</v>
      </c>
      <c r="AB1830">
        <f t="shared" si="230"/>
        <v>0</v>
      </c>
      <c r="AC1830">
        <f t="shared" si="231"/>
        <v>1295.6800000000003</v>
      </c>
    </row>
    <row r="1831" spans="1:29">
      <c r="A1831">
        <v>10297</v>
      </c>
      <c r="B1831" t="s">
        <v>202</v>
      </c>
      <c r="C1831">
        <v>32</v>
      </c>
      <c r="D1831">
        <v>70.08</v>
      </c>
      <c r="E1831">
        <v>1</v>
      </c>
      <c r="F1831" s="6">
        <f>IFERROR(VLOOKUP(A1831,Orders!A:B,2,FALSE),"")</f>
        <v>38246</v>
      </c>
      <c r="G1831" s="6">
        <f>IFERROR(VLOOKUP(A1831,Orders!A:C,3,FALSE),"")</f>
        <v>38252</v>
      </c>
      <c r="H1831" s="6">
        <f>IFERROR(VLOOKUP(A1831,Orders!A:D,4,FALSE),"")</f>
        <v>38251</v>
      </c>
      <c r="I1831" t="str">
        <f>IFERROR(VLOOKUP(A1831,Orders!A:E,5,FALSE),"")</f>
        <v>Shipped</v>
      </c>
      <c r="J1831">
        <f>IFERROR(VLOOKUP(A1831,Orders!A:G,7,FALSE),"")</f>
        <v>189</v>
      </c>
      <c r="K1831">
        <f>IFERROR(VLOOKUP(J1831,Customers!A:L,12,FALSE),"")</f>
        <v>1504</v>
      </c>
      <c r="L1831">
        <f>IFERROR(VLOOKUP(J1831,Customers!A:M,13,FALSE),"")</f>
        <v>69400</v>
      </c>
      <c r="M1831" t="str">
        <f>IFERROR(VLOOKUP(J1831,Customers!A:H,8,FALSE),"")</f>
        <v>Dublin</v>
      </c>
      <c r="N1831">
        <f>IFERROR(VLOOKUP(K1831,Employees!A:F,6,FALSE),"")</f>
        <v>7</v>
      </c>
      <c r="O1831" t="str">
        <f>IFERROR(VLOOKUP(N1831,Offices!A:B,2,FALSE),"")</f>
        <v>London</v>
      </c>
      <c r="P1831" s="6">
        <f>IFERROR(VLOOKUP(J1831,Payments!A:C,3,FALSE),"")</f>
        <v>38263</v>
      </c>
      <c r="Q1831">
        <f>IFERROR(VLOOKUP(J1831,Payments!A:D,4,FALSE),"")</f>
        <v>17359.53</v>
      </c>
      <c r="R1831" t="str">
        <f>IFERROR(VLOOKUP(B1831,Products!A:C,3,FALSE),"")</f>
        <v>Motorcycles</v>
      </c>
      <c r="S1831">
        <f>IFERROR(VLOOKUP(B1831,Products!A:G,7,FALSE),"")</f>
        <v>15</v>
      </c>
      <c r="T1831">
        <f>IFERROR(VLOOKUP(B1831,Products!A:I,9,FALSE),"")</f>
        <v>76.17</v>
      </c>
      <c r="U1831">
        <f t="shared" si="224"/>
        <v>1</v>
      </c>
      <c r="V1831" t="str">
        <f t="shared" si="225"/>
        <v>Yes</v>
      </c>
      <c r="W1831">
        <f t="shared" si="226"/>
        <v>2004</v>
      </c>
      <c r="X1831">
        <f t="shared" si="227"/>
        <v>9</v>
      </c>
      <c r="Y1831">
        <f>IFERROR(VLOOKUP(B1831,Products!A:I,8,FALSE),"")</f>
        <v>37.32</v>
      </c>
      <c r="Z1831">
        <f t="shared" si="228"/>
        <v>2242.56</v>
      </c>
      <c r="AA1831">
        <f t="shared" si="229"/>
        <v>87.781350482315105</v>
      </c>
      <c r="AB1831">
        <f t="shared" si="230"/>
        <v>1</v>
      </c>
      <c r="AC1831">
        <f t="shared" si="231"/>
        <v>1048.32</v>
      </c>
    </row>
    <row r="1832" spans="1:29">
      <c r="A1832">
        <v>10297</v>
      </c>
      <c r="B1832" t="s">
        <v>186</v>
      </c>
      <c r="C1832">
        <v>23</v>
      </c>
      <c r="D1832">
        <v>71.73</v>
      </c>
      <c r="E1832">
        <v>5</v>
      </c>
      <c r="F1832" s="6">
        <f>IFERROR(VLOOKUP(A1832,Orders!A:B,2,FALSE),"")</f>
        <v>38246</v>
      </c>
      <c r="G1832" s="6">
        <f>IFERROR(VLOOKUP(A1832,Orders!A:C,3,FALSE),"")</f>
        <v>38252</v>
      </c>
      <c r="H1832" s="6">
        <f>IFERROR(VLOOKUP(A1832,Orders!A:D,4,FALSE),"")</f>
        <v>38251</v>
      </c>
      <c r="I1832" t="str">
        <f>IFERROR(VLOOKUP(A1832,Orders!A:E,5,FALSE),"")</f>
        <v>Shipped</v>
      </c>
      <c r="J1832">
        <f>IFERROR(VLOOKUP(A1832,Orders!A:G,7,FALSE),"")</f>
        <v>189</v>
      </c>
      <c r="K1832">
        <f>IFERROR(VLOOKUP(J1832,Customers!A:L,12,FALSE),"")</f>
        <v>1504</v>
      </c>
      <c r="L1832">
        <f>IFERROR(VLOOKUP(J1832,Customers!A:M,13,FALSE),"")</f>
        <v>69400</v>
      </c>
      <c r="M1832" t="str">
        <f>IFERROR(VLOOKUP(J1832,Customers!A:H,8,FALSE),"")</f>
        <v>Dublin</v>
      </c>
      <c r="N1832">
        <f>IFERROR(VLOOKUP(K1832,Employees!A:F,6,FALSE),"")</f>
        <v>7</v>
      </c>
      <c r="O1832" t="str">
        <f>IFERROR(VLOOKUP(N1832,Offices!A:B,2,FALSE),"")</f>
        <v>London</v>
      </c>
      <c r="P1832" s="6">
        <f>IFERROR(VLOOKUP(J1832,Payments!A:C,3,FALSE),"")</f>
        <v>38263</v>
      </c>
      <c r="Q1832">
        <f>IFERROR(VLOOKUP(J1832,Payments!A:D,4,FALSE),"")</f>
        <v>17359.53</v>
      </c>
      <c r="R1832" t="str">
        <f>IFERROR(VLOOKUP(B1832,Products!A:C,3,FALSE),"")</f>
        <v>Planes</v>
      </c>
      <c r="S1832">
        <f>IFERROR(VLOOKUP(B1832,Products!A:G,7,FALSE),"")</f>
        <v>2756</v>
      </c>
      <c r="T1832">
        <f>IFERROR(VLOOKUP(B1832,Products!A:I,9,FALSE),"")</f>
        <v>72.45</v>
      </c>
      <c r="U1832">
        <f t="shared" si="224"/>
        <v>1</v>
      </c>
      <c r="V1832" t="str">
        <f t="shared" si="225"/>
        <v>Yes</v>
      </c>
      <c r="W1832">
        <f t="shared" si="226"/>
        <v>2004</v>
      </c>
      <c r="X1832">
        <f t="shared" si="227"/>
        <v>9</v>
      </c>
      <c r="Y1832">
        <f>IFERROR(VLOOKUP(B1832,Products!A:I,8,FALSE),"")</f>
        <v>36.229999999999997</v>
      </c>
      <c r="Z1832">
        <f t="shared" si="228"/>
        <v>1649.7900000000002</v>
      </c>
      <c r="AA1832">
        <f t="shared" si="229"/>
        <v>97.985095224951721</v>
      </c>
      <c r="AB1832">
        <f t="shared" si="230"/>
        <v>1</v>
      </c>
      <c r="AC1832">
        <f t="shared" si="231"/>
        <v>816.50000000000011</v>
      </c>
    </row>
    <row r="1833" spans="1:29">
      <c r="A1833">
        <v>10297</v>
      </c>
      <c r="B1833" t="s">
        <v>203</v>
      </c>
      <c r="C1833">
        <v>26</v>
      </c>
      <c r="D1833">
        <v>88.9</v>
      </c>
      <c r="E1833">
        <v>2</v>
      </c>
      <c r="F1833" s="6">
        <f>IFERROR(VLOOKUP(A1833,Orders!A:B,2,FALSE),"")</f>
        <v>38246</v>
      </c>
      <c r="G1833" s="6">
        <f>IFERROR(VLOOKUP(A1833,Orders!A:C,3,FALSE),"")</f>
        <v>38252</v>
      </c>
      <c r="H1833" s="6">
        <f>IFERROR(VLOOKUP(A1833,Orders!A:D,4,FALSE),"")</f>
        <v>38251</v>
      </c>
      <c r="I1833" t="str">
        <f>IFERROR(VLOOKUP(A1833,Orders!A:E,5,FALSE),"")</f>
        <v>Shipped</v>
      </c>
      <c r="J1833">
        <f>IFERROR(VLOOKUP(A1833,Orders!A:G,7,FALSE),"")</f>
        <v>189</v>
      </c>
      <c r="K1833">
        <f>IFERROR(VLOOKUP(J1833,Customers!A:L,12,FALSE),"")</f>
        <v>1504</v>
      </c>
      <c r="L1833">
        <f>IFERROR(VLOOKUP(J1833,Customers!A:M,13,FALSE),"")</f>
        <v>69400</v>
      </c>
      <c r="M1833" t="str">
        <f>IFERROR(VLOOKUP(J1833,Customers!A:H,8,FALSE),"")</f>
        <v>Dublin</v>
      </c>
      <c r="N1833">
        <f>IFERROR(VLOOKUP(K1833,Employees!A:F,6,FALSE),"")</f>
        <v>7</v>
      </c>
      <c r="O1833" t="str">
        <f>IFERROR(VLOOKUP(N1833,Offices!A:B,2,FALSE),"")</f>
        <v>London</v>
      </c>
      <c r="P1833" s="6">
        <f>IFERROR(VLOOKUP(J1833,Payments!A:C,3,FALSE),"")</f>
        <v>38263</v>
      </c>
      <c r="Q1833">
        <f>IFERROR(VLOOKUP(J1833,Payments!A:D,4,FALSE),"")</f>
        <v>17359.53</v>
      </c>
      <c r="R1833" t="str">
        <f>IFERROR(VLOOKUP(B1833,Products!A:C,3,FALSE),"")</f>
        <v>Motorcycles</v>
      </c>
      <c r="S1833">
        <f>IFERROR(VLOOKUP(B1833,Products!A:G,7,FALSE),"")</f>
        <v>178</v>
      </c>
      <c r="T1833">
        <f>IFERROR(VLOOKUP(B1833,Products!A:I,9,FALSE),"")</f>
        <v>99.89</v>
      </c>
      <c r="U1833">
        <f t="shared" si="224"/>
        <v>1</v>
      </c>
      <c r="V1833" t="str">
        <f t="shared" si="225"/>
        <v>Yes</v>
      </c>
      <c r="W1833">
        <f t="shared" si="226"/>
        <v>2004</v>
      </c>
      <c r="X1833">
        <f t="shared" si="227"/>
        <v>9</v>
      </c>
      <c r="Y1833">
        <f>IFERROR(VLOOKUP(B1833,Products!A:I,8,FALSE),"")</f>
        <v>66.92</v>
      </c>
      <c r="Z1833">
        <f t="shared" si="228"/>
        <v>2311.4</v>
      </c>
      <c r="AA1833">
        <f t="shared" si="229"/>
        <v>32.845188284518834</v>
      </c>
      <c r="AB1833">
        <f t="shared" si="230"/>
        <v>0</v>
      </c>
      <c r="AC1833">
        <f t="shared" si="231"/>
        <v>571.48000000000013</v>
      </c>
    </row>
    <row r="1834" spans="1:29">
      <c r="A1834">
        <v>10297</v>
      </c>
      <c r="B1834" t="s">
        <v>187</v>
      </c>
      <c r="C1834">
        <v>28</v>
      </c>
      <c r="D1834">
        <v>63.29</v>
      </c>
      <c r="E1834">
        <v>7</v>
      </c>
      <c r="F1834" s="6">
        <f>IFERROR(VLOOKUP(A1834,Orders!A:B,2,FALSE),"")</f>
        <v>38246</v>
      </c>
      <c r="G1834" s="6">
        <f>IFERROR(VLOOKUP(A1834,Orders!A:C,3,FALSE),"")</f>
        <v>38252</v>
      </c>
      <c r="H1834" s="6">
        <f>IFERROR(VLOOKUP(A1834,Orders!A:D,4,FALSE),"")</f>
        <v>38251</v>
      </c>
      <c r="I1834" t="str">
        <f>IFERROR(VLOOKUP(A1834,Orders!A:E,5,FALSE),"")</f>
        <v>Shipped</v>
      </c>
      <c r="J1834">
        <f>IFERROR(VLOOKUP(A1834,Orders!A:G,7,FALSE),"")</f>
        <v>189</v>
      </c>
      <c r="K1834">
        <f>IFERROR(VLOOKUP(J1834,Customers!A:L,12,FALSE),"")</f>
        <v>1504</v>
      </c>
      <c r="L1834">
        <f>IFERROR(VLOOKUP(J1834,Customers!A:M,13,FALSE),"")</f>
        <v>69400</v>
      </c>
      <c r="M1834" t="str">
        <f>IFERROR(VLOOKUP(J1834,Customers!A:H,8,FALSE),"")</f>
        <v>Dublin</v>
      </c>
      <c r="N1834">
        <f>IFERROR(VLOOKUP(K1834,Employees!A:F,6,FALSE),"")</f>
        <v>7</v>
      </c>
      <c r="O1834" t="str">
        <f>IFERROR(VLOOKUP(N1834,Offices!A:B,2,FALSE),"")</f>
        <v>London</v>
      </c>
      <c r="P1834" s="6">
        <f>IFERROR(VLOOKUP(J1834,Payments!A:C,3,FALSE),"")</f>
        <v>38263</v>
      </c>
      <c r="Q1834">
        <f>IFERROR(VLOOKUP(J1834,Payments!A:D,4,FALSE),"")</f>
        <v>17359.53</v>
      </c>
      <c r="R1834" t="str">
        <f>IFERROR(VLOOKUP(B1834,Products!A:C,3,FALSE),"")</f>
        <v>Vintage Cars</v>
      </c>
      <c r="S1834">
        <f>IFERROR(VLOOKUP(B1834,Products!A:G,7,FALSE),"")</f>
        <v>136</v>
      </c>
      <c r="T1834">
        <f>IFERROR(VLOOKUP(B1834,Products!A:I,9,FALSE),"")</f>
        <v>68.790000000000006</v>
      </c>
      <c r="U1834">
        <f t="shared" si="224"/>
        <v>1</v>
      </c>
      <c r="V1834" t="str">
        <f t="shared" si="225"/>
        <v>Yes</v>
      </c>
      <c r="W1834">
        <f t="shared" si="226"/>
        <v>2004</v>
      </c>
      <c r="X1834">
        <f t="shared" si="227"/>
        <v>9</v>
      </c>
      <c r="Y1834">
        <f>IFERROR(VLOOKUP(B1834,Products!A:I,8,FALSE),"")</f>
        <v>33.020000000000003</v>
      </c>
      <c r="Z1834">
        <f t="shared" si="228"/>
        <v>1772.12</v>
      </c>
      <c r="AA1834">
        <f t="shared" si="229"/>
        <v>91.671714112658975</v>
      </c>
      <c r="AB1834">
        <f t="shared" si="230"/>
        <v>1</v>
      </c>
      <c r="AC1834">
        <f t="shared" si="231"/>
        <v>847.56</v>
      </c>
    </row>
    <row r="1835" spans="1:29">
      <c r="A1835">
        <v>10297</v>
      </c>
      <c r="B1835" t="s">
        <v>192</v>
      </c>
      <c r="C1835">
        <v>35</v>
      </c>
      <c r="D1835">
        <v>111.53</v>
      </c>
      <c r="E1835">
        <v>3</v>
      </c>
      <c r="F1835" s="6">
        <f>IFERROR(VLOOKUP(A1835,Orders!A:B,2,FALSE),"")</f>
        <v>38246</v>
      </c>
      <c r="G1835" s="6">
        <f>IFERROR(VLOOKUP(A1835,Orders!A:C,3,FALSE),"")</f>
        <v>38252</v>
      </c>
      <c r="H1835" s="6">
        <f>IFERROR(VLOOKUP(A1835,Orders!A:D,4,FALSE),"")</f>
        <v>38251</v>
      </c>
      <c r="I1835" t="str">
        <f>IFERROR(VLOOKUP(A1835,Orders!A:E,5,FALSE),"")</f>
        <v>Shipped</v>
      </c>
      <c r="J1835">
        <f>IFERROR(VLOOKUP(A1835,Orders!A:G,7,FALSE),"")</f>
        <v>189</v>
      </c>
      <c r="K1835">
        <f>IFERROR(VLOOKUP(J1835,Customers!A:L,12,FALSE),"")</f>
        <v>1504</v>
      </c>
      <c r="L1835">
        <f>IFERROR(VLOOKUP(J1835,Customers!A:M,13,FALSE),"")</f>
        <v>69400</v>
      </c>
      <c r="M1835" t="str">
        <f>IFERROR(VLOOKUP(J1835,Customers!A:H,8,FALSE),"")</f>
        <v>Dublin</v>
      </c>
      <c r="N1835">
        <f>IFERROR(VLOOKUP(K1835,Employees!A:F,6,FALSE),"")</f>
        <v>7</v>
      </c>
      <c r="O1835" t="str">
        <f>IFERROR(VLOOKUP(N1835,Offices!A:B,2,FALSE),"")</f>
        <v>London</v>
      </c>
      <c r="P1835" s="6">
        <f>IFERROR(VLOOKUP(J1835,Payments!A:C,3,FALSE),"")</f>
        <v>38263</v>
      </c>
      <c r="Q1835">
        <f>IFERROR(VLOOKUP(J1835,Payments!A:D,4,FALSE),"")</f>
        <v>17359.53</v>
      </c>
      <c r="R1835" t="str">
        <f>IFERROR(VLOOKUP(B1835,Products!A:C,3,FALSE),"")</f>
        <v>Planes</v>
      </c>
      <c r="S1835">
        <f>IFERROR(VLOOKUP(B1835,Products!A:G,7,FALSE),"")</f>
        <v>7106</v>
      </c>
      <c r="T1835">
        <f>IFERROR(VLOOKUP(B1835,Products!A:I,9,FALSE),"")</f>
        <v>118.65</v>
      </c>
      <c r="U1835">
        <f t="shared" si="224"/>
        <v>1</v>
      </c>
      <c r="V1835" t="str">
        <f t="shared" si="225"/>
        <v>Yes</v>
      </c>
      <c r="W1835">
        <f t="shared" si="226"/>
        <v>2004</v>
      </c>
      <c r="X1835">
        <f t="shared" si="227"/>
        <v>9</v>
      </c>
      <c r="Y1835">
        <f>IFERROR(VLOOKUP(B1835,Products!A:I,8,FALSE),"")</f>
        <v>59.33</v>
      </c>
      <c r="Z1835">
        <f t="shared" si="228"/>
        <v>3903.55</v>
      </c>
      <c r="AA1835">
        <f t="shared" si="229"/>
        <v>87.98247092533289</v>
      </c>
      <c r="AB1835">
        <f t="shared" si="230"/>
        <v>1</v>
      </c>
      <c r="AC1835">
        <f t="shared" si="231"/>
        <v>1827</v>
      </c>
    </row>
    <row r="1836" spans="1:29">
      <c r="A1836">
        <v>10298</v>
      </c>
      <c r="B1836" t="s">
        <v>197</v>
      </c>
      <c r="C1836">
        <v>39</v>
      </c>
      <c r="D1836">
        <v>105.86</v>
      </c>
      <c r="E1836">
        <v>1</v>
      </c>
      <c r="F1836" s="6">
        <f>IFERROR(VLOOKUP(A1836,Orders!A:B,2,FALSE),"")</f>
        <v>38257</v>
      </c>
      <c r="G1836" s="6">
        <f>IFERROR(VLOOKUP(A1836,Orders!A:C,3,FALSE),"")</f>
        <v>38265</v>
      </c>
      <c r="H1836" s="6">
        <f>IFERROR(VLOOKUP(A1836,Orders!A:D,4,FALSE),"")</f>
        <v>38261</v>
      </c>
      <c r="I1836" t="str">
        <f>IFERROR(VLOOKUP(A1836,Orders!A:E,5,FALSE),"")</f>
        <v>Shipped</v>
      </c>
      <c r="J1836">
        <f>IFERROR(VLOOKUP(A1836,Orders!A:G,7,FALSE),"")</f>
        <v>103</v>
      </c>
      <c r="K1836">
        <f>IFERROR(VLOOKUP(J1836,Customers!A:L,12,FALSE),"")</f>
        <v>1370</v>
      </c>
      <c r="L1836">
        <f>IFERROR(VLOOKUP(J1836,Customers!A:M,13,FALSE),"")</f>
        <v>21000</v>
      </c>
      <c r="M1836" t="str">
        <f>IFERROR(VLOOKUP(J1836,Customers!A:H,8,FALSE),"")</f>
        <v>Nantes</v>
      </c>
      <c r="N1836">
        <f>IFERROR(VLOOKUP(K1836,Employees!A:F,6,FALSE),"")</f>
        <v>4</v>
      </c>
      <c r="O1836" t="str">
        <f>IFERROR(VLOOKUP(N1836,Offices!A:B,2,FALSE),"")</f>
        <v>Paris</v>
      </c>
      <c r="P1836" s="6">
        <f>IFERROR(VLOOKUP(J1836,Payments!A:C,3,FALSE),"")</f>
        <v>38279</v>
      </c>
      <c r="Q1836">
        <f>IFERROR(VLOOKUP(J1836,Payments!A:D,4,FALSE),"")</f>
        <v>6066.78</v>
      </c>
      <c r="R1836" t="str">
        <f>IFERROR(VLOOKUP(B1836,Products!A:C,3,FALSE),"")</f>
        <v>Motorcycles</v>
      </c>
      <c r="S1836">
        <f>IFERROR(VLOOKUP(B1836,Products!A:G,7,FALSE),"")</f>
        <v>6625</v>
      </c>
      <c r="T1836">
        <f>IFERROR(VLOOKUP(B1836,Products!A:I,9,FALSE),"")</f>
        <v>118.94</v>
      </c>
      <c r="U1836">
        <f t="shared" si="224"/>
        <v>4</v>
      </c>
      <c r="V1836" t="str">
        <f t="shared" si="225"/>
        <v>Yes</v>
      </c>
      <c r="W1836">
        <f t="shared" si="226"/>
        <v>2004</v>
      </c>
      <c r="X1836">
        <f t="shared" si="227"/>
        <v>9</v>
      </c>
      <c r="Y1836">
        <f>IFERROR(VLOOKUP(B1836,Products!A:I,8,FALSE),"")</f>
        <v>68.989999999999995</v>
      </c>
      <c r="Z1836">
        <f t="shared" si="228"/>
        <v>4128.54</v>
      </c>
      <c r="AA1836">
        <f t="shared" si="229"/>
        <v>53.442527902594591</v>
      </c>
      <c r="AB1836">
        <f t="shared" si="230"/>
        <v>0</v>
      </c>
      <c r="AC1836">
        <f t="shared" si="231"/>
        <v>1437.9300000000003</v>
      </c>
    </row>
    <row r="1837" spans="1:29">
      <c r="A1837">
        <v>10298</v>
      </c>
      <c r="B1837" t="s">
        <v>200</v>
      </c>
      <c r="C1837">
        <v>32</v>
      </c>
      <c r="D1837">
        <v>60.57</v>
      </c>
      <c r="E1837">
        <v>2</v>
      </c>
      <c r="F1837" s="6">
        <f>IFERROR(VLOOKUP(A1837,Orders!A:B,2,FALSE),"")</f>
        <v>38257</v>
      </c>
      <c r="G1837" s="6">
        <f>IFERROR(VLOOKUP(A1837,Orders!A:C,3,FALSE),"")</f>
        <v>38265</v>
      </c>
      <c r="H1837" s="6">
        <f>IFERROR(VLOOKUP(A1837,Orders!A:D,4,FALSE),"")</f>
        <v>38261</v>
      </c>
      <c r="I1837" t="str">
        <f>IFERROR(VLOOKUP(A1837,Orders!A:E,5,FALSE),"")</f>
        <v>Shipped</v>
      </c>
      <c r="J1837">
        <f>IFERROR(VLOOKUP(A1837,Orders!A:G,7,FALSE),"")</f>
        <v>103</v>
      </c>
      <c r="K1837">
        <f>IFERROR(VLOOKUP(J1837,Customers!A:L,12,FALSE),"")</f>
        <v>1370</v>
      </c>
      <c r="L1837">
        <f>IFERROR(VLOOKUP(J1837,Customers!A:M,13,FALSE),"")</f>
        <v>21000</v>
      </c>
      <c r="M1837" t="str">
        <f>IFERROR(VLOOKUP(J1837,Customers!A:H,8,FALSE),"")</f>
        <v>Nantes</v>
      </c>
      <c r="N1837">
        <f>IFERROR(VLOOKUP(K1837,Employees!A:F,6,FALSE),"")</f>
        <v>4</v>
      </c>
      <c r="O1837" t="str">
        <f>IFERROR(VLOOKUP(N1837,Offices!A:B,2,FALSE),"")</f>
        <v>Paris</v>
      </c>
      <c r="P1837" s="6">
        <f>IFERROR(VLOOKUP(J1837,Payments!A:C,3,FALSE),"")</f>
        <v>38279</v>
      </c>
      <c r="Q1837">
        <f>IFERROR(VLOOKUP(J1837,Payments!A:D,4,FALSE),"")</f>
        <v>6066.78</v>
      </c>
      <c r="R1837" t="str">
        <f>IFERROR(VLOOKUP(B1837,Products!A:C,3,FALSE),"")</f>
        <v>Motorcycles</v>
      </c>
      <c r="S1837">
        <f>IFERROR(VLOOKUP(B1837,Products!A:G,7,FALSE),"")</f>
        <v>4357</v>
      </c>
      <c r="T1837">
        <f>IFERROR(VLOOKUP(B1837,Products!A:I,9,FALSE),"")</f>
        <v>60.57</v>
      </c>
      <c r="U1837">
        <f t="shared" si="224"/>
        <v>4</v>
      </c>
      <c r="V1837" t="str">
        <f t="shared" si="225"/>
        <v>Yes</v>
      </c>
      <c r="W1837">
        <f t="shared" si="226"/>
        <v>2004</v>
      </c>
      <c r="X1837">
        <f t="shared" si="227"/>
        <v>9</v>
      </c>
      <c r="Y1837">
        <f>IFERROR(VLOOKUP(B1837,Products!A:I,8,FALSE),"")</f>
        <v>24.23</v>
      </c>
      <c r="Z1837">
        <f t="shared" si="228"/>
        <v>1938.24</v>
      </c>
      <c r="AA1837">
        <f t="shared" si="229"/>
        <v>149.97936442426746</v>
      </c>
      <c r="AB1837">
        <f t="shared" si="230"/>
        <v>1</v>
      </c>
      <c r="AC1837">
        <f t="shared" si="231"/>
        <v>1162.8800000000001</v>
      </c>
    </row>
    <row r="1838" spans="1:29">
      <c r="A1838">
        <v>10299</v>
      </c>
      <c r="B1838" t="s">
        <v>196</v>
      </c>
      <c r="C1838">
        <v>23</v>
      </c>
      <c r="D1838">
        <v>76.56</v>
      </c>
      <c r="E1838">
        <v>9</v>
      </c>
      <c r="F1838" s="6">
        <f>IFERROR(VLOOKUP(A1838,Orders!A:B,2,FALSE),"")</f>
        <v>38260</v>
      </c>
      <c r="G1838" s="6">
        <f>IFERROR(VLOOKUP(A1838,Orders!A:C,3,FALSE),"")</f>
        <v>38270</v>
      </c>
      <c r="H1838" s="6">
        <f>IFERROR(VLOOKUP(A1838,Orders!A:D,4,FALSE),"")</f>
        <v>38261</v>
      </c>
      <c r="I1838" t="str">
        <f>IFERROR(VLOOKUP(A1838,Orders!A:E,5,FALSE),"")</f>
        <v>Shipped</v>
      </c>
      <c r="J1838">
        <f>IFERROR(VLOOKUP(A1838,Orders!A:G,7,FALSE),"")</f>
        <v>186</v>
      </c>
      <c r="K1838">
        <f>IFERROR(VLOOKUP(J1838,Customers!A:L,12,FALSE),"")</f>
        <v>1501</v>
      </c>
      <c r="L1838">
        <f>IFERROR(VLOOKUP(J1838,Customers!A:M,13,FALSE),"")</f>
        <v>96500</v>
      </c>
      <c r="M1838" t="str">
        <f>IFERROR(VLOOKUP(J1838,Customers!A:H,8,FALSE),"")</f>
        <v>Helsinki</v>
      </c>
      <c r="N1838">
        <f>IFERROR(VLOOKUP(K1838,Employees!A:F,6,FALSE),"")</f>
        <v>7</v>
      </c>
      <c r="O1838" t="str">
        <f>IFERROR(VLOOKUP(N1838,Offices!A:B,2,FALSE),"")</f>
        <v>London</v>
      </c>
      <c r="P1838" s="6">
        <f>IFERROR(VLOOKUP(J1838,Payments!A:C,3,FALSE),"")</f>
        <v>38421</v>
      </c>
      <c r="Q1838">
        <f>IFERROR(VLOOKUP(J1838,Payments!A:D,4,FALSE),"")</f>
        <v>23602.9</v>
      </c>
      <c r="R1838" t="str">
        <f>IFERROR(VLOOKUP(B1838,Products!A:C,3,FALSE),"")</f>
        <v>Motorcycles</v>
      </c>
      <c r="S1838">
        <f>IFERROR(VLOOKUP(B1838,Products!A:G,7,FALSE),"")</f>
        <v>7933</v>
      </c>
      <c r="T1838">
        <f>IFERROR(VLOOKUP(B1838,Products!A:I,9,FALSE),"")</f>
        <v>95.7</v>
      </c>
      <c r="U1838">
        <f t="shared" si="224"/>
        <v>9</v>
      </c>
      <c r="V1838" t="str">
        <f t="shared" si="225"/>
        <v>No</v>
      </c>
      <c r="W1838">
        <f t="shared" si="226"/>
        <v>2004</v>
      </c>
      <c r="X1838">
        <f t="shared" si="227"/>
        <v>9</v>
      </c>
      <c r="Y1838">
        <f>IFERROR(VLOOKUP(B1838,Products!A:I,8,FALSE),"")</f>
        <v>48.81</v>
      </c>
      <c r="Z1838">
        <f t="shared" si="228"/>
        <v>1760.88</v>
      </c>
      <c r="AA1838">
        <f t="shared" si="229"/>
        <v>56.853103872157341</v>
      </c>
      <c r="AB1838">
        <f t="shared" si="230"/>
        <v>0</v>
      </c>
      <c r="AC1838">
        <f t="shared" si="231"/>
        <v>638.25</v>
      </c>
    </row>
    <row r="1839" spans="1:29">
      <c r="A1839">
        <v>10299</v>
      </c>
      <c r="B1839" t="s">
        <v>198</v>
      </c>
      <c r="C1839">
        <v>29</v>
      </c>
      <c r="D1839">
        <v>164.61</v>
      </c>
      <c r="E1839">
        <v>11</v>
      </c>
      <c r="F1839" s="6">
        <f>IFERROR(VLOOKUP(A1839,Orders!A:B,2,FALSE),"")</f>
        <v>38260</v>
      </c>
      <c r="G1839" s="6">
        <f>IFERROR(VLOOKUP(A1839,Orders!A:C,3,FALSE),"")</f>
        <v>38270</v>
      </c>
      <c r="H1839" s="6">
        <f>IFERROR(VLOOKUP(A1839,Orders!A:D,4,FALSE),"")</f>
        <v>38261</v>
      </c>
      <c r="I1839" t="str">
        <f>IFERROR(VLOOKUP(A1839,Orders!A:E,5,FALSE),"")</f>
        <v>Shipped</v>
      </c>
      <c r="J1839">
        <f>IFERROR(VLOOKUP(A1839,Orders!A:G,7,FALSE),"")</f>
        <v>186</v>
      </c>
      <c r="K1839">
        <f>IFERROR(VLOOKUP(J1839,Customers!A:L,12,FALSE),"")</f>
        <v>1501</v>
      </c>
      <c r="L1839">
        <f>IFERROR(VLOOKUP(J1839,Customers!A:M,13,FALSE),"")</f>
        <v>96500</v>
      </c>
      <c r="M1839" t="str">
        <f>IFERROR(VLOOKUP(J1839,Customers!A:H,8,FALSE),"")</f>
        <v>Helsinki</v>
      </c>
      <c r="N1839">
        <f>IFERROR(VLOOKUP(K1839,Employees!A:F,6,FALSE),"")</f>
        <v>7</v>
      </c>
      <c r="O1839" t="str">
        <f>IFERROR(VLOOKUP(N1839,Offices!A:B,2,FALSE),"")</f>
        <v>London</v>
      </c>
      <c r="P1839" s="6">
        <f>IFERROR(VLOOKUP(J1839,Payments!A:C,3,FALSE),"")</f>
        <v>38421</v>
      </c>
      <c r="Q1839">
        <f>IFERROR(VLOOKUP(J1839,Payments!A:D,4,FALSE),"")</f>
        <v>23602.9</v>
      </c>
      <c r="R1839" t="str">
        <f>IFERROR(VLOOKUP(B1839,Products!A:C,3,FALSE),"")</f>
        <v>Motorcycles</v>
      </c>
      <c r="S1839">
        <f>IFERROR(VLOOKUP(B1839,Products!A:G,7,FALSE),"")</f>
        <v>5582</v>
      </c>
      <c r="T1839">
        <f>IFERROR(VLOOKUP(B1839,Products!A:I,9,FALSE),"")</f>
        <v>193.66</v>
      </c>
      <c r="U1839">
        <f t="shared" si="224"/>
        <v>9</v>
      </c>
      <c r="V1839" t="str">
        <f t="shared" si="225"/>
        <v>No</v>
      </c>
      <c r="W1839">
        <f t="shared" si="226"/>
        <v>2004</v>
      </c>
      <c r="X1839">
        <f t="shared" si="227"/>
        <v>9</v>
      </c>
      <c r="Y1839">
        <f>IFERROR(VLOOKUP(B1839,Products!A:I,8,FALSE),"")</f>
        <v>91.02</v>
      </c>
      <c r="Z1839">
        <f t="shared" si="228"/>
        <v>4773.6900000000005</v>
      </c>
      <c r="AA1839">
        <f t="shared" si="229"/>
        <v>80.850362557679659</v>
      </c>
      <c r="AB1839">
        <f t="shared" si="230"/>
        <v>1</v>
      </c>
      <c r="AC1839">
        <f t="shared" si="231"/>
        <v>2134.1100000000006</v>
      </c>
    </row>
    <row r="1840" spans="1:29">
      <c r="A1840">
        <v>10299</v>
      </c>
      <c r="B1840" t="s">
        <v>199</v>
      </c>
      <c r="C1840">
        <v>24</v>
      </c>
      <c r="D1840">
        <v>123.51</v>
      </c>
      <c r="E1840">
        <v>8</v>
      </c>
      <c r="F1840" s="6">
        <f>IFERROR(VLOOKUP(A1840,Orders!A:B,2,FALSE),"")</f>
        <v>38260</v>
      </c>
      <c r="G1840" s="6">
        <f>IFERROR(VLOOKUP(A1840,Orders!A:C,3,FALSE),"")</f>
        <v>38270</v>
      </c>
      <c r="H1840" s="6">
        <f>IFERROR(VLOOKUP(A1840,Orders!A:D,4,FALSE),"")</f>
        <v>38261</v>
      </c>
      <c r="I1840" t="str">
        <f>IFERROR(VLOOKUP(A1840,Orders!A:E,5,FALSE),"")</f>
        <v>Shipped</v>
      </c>
      <c r="J1840">
        <f>IFERROR(VLOOKUP(A1840,Orders!A:G,7,FALSE),"")</f>
        <v>186</v>
      </c>
      <c r="K1840">
        <f>IFERROR(VLOOKUP(J1840,Customers!A:L,12,FALSE),"")</f>
        <v>1501</v>
      </c>
      <c r="L1840">
        <f>IFERROR(VLOOKUP(J1840,Customers!A:M,13,FALSE),"")</f>
        <v>96500</v>
      </c>
      <c r="M1840" t="str">
        <f>IFERROR(VLOOKUP(J1840,Customers!A:H,8,FALSE),"")</f>
        <v>Helsinki</v>
      </c>
      <c r="N1840">
        <f>IFERROR(VLOOKUP(K1840,Employees!A:F,6,FALSE),"")</f>
        <v>7</v>
      </c>
      <c r="O1840" t="str">
        <f>IFERROR(VLOOKUP(N1840,Offices!A:B,2,FALSE),"")</f>
        <v>London</v>
      </c>
      <c r="P1840" s="6">
        <f>IFERROR(VLOOKUP(J1840,Payments!A:C,3,FALSE),"")</f>
        <v>38421</v>
      </c>
      <c r="Q1840">
        <f>IFERROR(VLOOKUP(J1840,Payments!A:D,4,FALSE),"")</f>
        <v>23602.9</v>
      </c>
      <c r="R1840" t="str">
        <f>IFERROR(VLOOKUP(B1840,Products!A:C,3,FALSE),"")</f>
        <v>Motorcycles</v>
      </c>
      <c r="S1840">
        <f>IFERROR(VLOOKUP(B1840,Products!A:G,7,FALSE),"")</f>
        <v>9997</v>
      </c>
      <c r="T1840">
        <f>IFERROR(VLOOKUP(B1840,Products!A:I,9,FALSE),"")</f>
        <v>150.62</v>
      </c>
      <c r="U1840">
        <f t="shared" si="224"/>
        <v>9</v>
      </c>
      <c r="V1840" t="str">
        <f t="shared" si="225"/>
        <v>No</v>
      </c>
      <c r="W1840">
        <f t="shared" si="226"/>
        <v>2004</v>
      </c>
      <c r="X1840">
        <f t="shared" si="227"/>
        <v>9</v>
      </c>
      <c r="Y1840">
        <f>IFERROR(VLOOKUP(B1840,Products!A:I,8,FALSE),"")</f>
        <v>66.27</v>
      </c>
      <c r="Z1840">
        <f t="shared" si="228"/>
        <v>2964.2400000000002</v>
      </c>
      <c r="AA1840">
        <f t="shared" si="229"/>
        <v>86.373924852874623</v>
      </c>
      <c r="AB1840">
        <f t="shared" si="230"/>
        <v>1</v>
      </c>
      <c r="AC1840">
        <f t="shared" si="231"/>
        <v>1373.7600000000002</v>
      </c>
    </row>
    <row r="1841" spans="1:29">
      <c r="A1841">
        <v>10299</v>
      </c>
      <c r="B1841" t="s">
        <v>211</v>
      </c>
      <c r="C1841">
        <v>39</v>
      </c>
      <c r="D1841">
        <v>62.17</v>
      </c>
      <c r="E1841">
        <v>3</v>
      </c>
      <c r="F1841" s="6">
        <f>IFERROR(VLOOKUP(A1841,Orders!A:B,2,FALSE),"")</f>
        <v>38260</v>
      </c>
      <c r="G1841" s="6">
        <f>IFERROR(VLOOKUP(A1841,Orders!A:C,3,FALSE),"")</f>
        <v>38270</v>
      </c>
      <c r="H1841" s="6">
        <f>IFERROR(VLOOKUP(A1841,Orders!A:D,4,FALSE),"")</f>
        <v>38261</v>
      </c>
      <c r="I1841" t="str">
        <f>IFERROR(VLOOKUP(A1841,Orders!A:E,5,FALSE),"")</f>
        <v>Shipped</v>
      </c>
      <c r="J1841">
        <f>IFERROR(VLOOKUP(A1841,Orders!A:G,7,FALSE),"")</f>
        <v>186</v>
      </c>
      <c r="K1841">
        <f>IFERROR(VLOOKUP(J1841,Customers!A:L,12,FALSE),"")</f>
        <v>1501</v>
      </c>
      <c r="L1841">
        <f>IFERROR(VLOOKUP(J1841,Customers!A:M,13,FALSE),"")</f>
        <v>96500</v>
      </c>
      <c r="M1841" t="str">
        <f>IFERROR(VLOOKUP(J1841,Customers!A:H,8,FALSE),"")</f>
        <v>Helsinki</v>
      </c>
      <c r="N1841">
        <f>IFERROR(VLOOKUP(K1841,Employees!A:F,6,FALSE),"")</f>
        <v>7</v>
      </c>
      <c r="O1841" t="str">
        <f>IFERROR(VLOOKUP(N1841,Offices!A:B,2,FALSE),"")</f>
        <v>London</v>
      </c>
      <c r="P1841" s="6">
        <f>IFERROR(VLOOKUP(J1841,Payments!A:C,3,FALSE),"")</f>
        <v>38421</v>
      </c>
      <c r="Q1841">
        <f>IFERROR(VLOOKUP(J1841,Payments!A:D,4,FALSE),"")</f>
        <v>23602.9</v>
      </c>
      <c r="R1841" t="str">
        <f>IFERROR(VLOOKUP(B1841,Products!A:C,3,FALSE),"")</f>
        <v>Motorcycles</v>
      </c>
      <c r="S1841">
        <f>IFERROR(VLOOKUP(B1841,Products!A:G,7,FALSE),"")</f>
        <v>7689</v>
      </c>
      <c r="T1841">
        <f>IFERROR(VLOOKUP(B1841,Products!A:I,9,FALSE),"")</f>
        <v>62.17</v>
      </c>
      <c r="U1841">
        <f t="shared" si="224"/>
        <v>9</v>
      </c>
      <c r="V1841" t="str">
        <f t="shared" si="225"/>
        <v>No</v>
      </c>
      <c r="W1841">
        <f t="shared" si="226"/>
        <v>2004</v>
      </c>
      <c r="X1841">
        <f t="shared" si="227"/>
        <v>9</v>
      </c>
      <c r="Y1841">
        <f>IFERROR(VLOOKUP(B1841,Products!A:I,8,FALSE),"")</f>
        <v>32.950000000000003</v>
      </c>
      <c r="Z1841">
        <f t="shared" si="228"/>
        <v>2424.63</v>
      </c>
      <c r="AA1841">
        <f t="shared" si="229"/>
        <v>88.679817905918043</v>
      </c>
      <c r="AB1841">
        <f t="shared" si="230"/>
        <v>1</v>
      </c>
      <c r="AC1841">
        <f t="shared" si="231"/>
        <v>1139.58</v>
      </c>
    </row>
    <row r="1842" spans="1:29">
      <c r="A1842">
        <v>10299</v>
      </c>
      <c r="B1842" t="s">
        <v>212</v>
      </c>
      <c r="C1842">
        <v>49</v>
      </c>
      <c r="D1842">
        <v>119.04</v>
      </c>
      <c r="E1842">
        <v>2</v>
      </c>
      <c r="F1842" s="6">
        <f>IFERROR(VLOOKUP(A1842,Orders!A:B,2,FALSE),"")</f>
        <v>38260</v>
      </c>
      <c r="G1842" s="6">
        <f>IFERROR(VLOOKUP(A1842,Orders!A:C,3,FALSE),"")</f>
        <v>38270</v>
      </c>
      <c r="H1842" s="6">
        <f>IFERROR(VLOOKUP(A1842,Orders!A:D,4,FALSE),"")</f>
        <v>38261</v>
      </c>
      <c r="I1842" t="str">
        <f>IFERROR(VLOOKUP(A1842,Orders!A:E,5,FALSE),"")</f>
        <v>Shipped</v>
      </c>
      <c r="J1842">
        <f>IFERROR(VLOOKUP(A1842,Orders!A:G,7,FALSE),"")</f>
        <v>186</v>
      </c>
      <c r="K1842">
        <f>IFERROR(VLOOKUP(J1842,Customers!A:L,12,FALSE),"")</f>
        <v>1501</v>
      </c>
      <c r="L1842">
        <f>IFERROR(VLOOKUP(J1842,Customers!A:M,13,FALSE),"")</f>
        <v>96500</v>
      </c>
      <c r="M1842" t="str">
        <f>IFERROR(VLOOKUP(J1842,Customers!A:H,8,FALSE),"")</f>
        <v>Helsinki</v>
      </c>
      <c r="N1842">
        <f>IFERROR(VLOOKUP(K1842,Employees!A:F,6,FALSE),"")</f>
        <v>7</v>
      </c>
      <c r="O1842" t="str">
        <f>IFERROR(VLOOKUP(N1842,Offices!A:B,2,FALSE),"")</f>
        <v>London</v>
      </c>
      <c r="P1842" s="6">
        <f>IFERROR(VLOOKUP(J1842,Payments!A:C,3,FALSE),"")</f>
        <v>38421</v>
      </c>
      <c r="Q1842">
        <f>IFERROR(VLOOKUP(J1842,Payments!A:D,4,FALSE),"")</f>
        <v>23602.9</v>
      </c>
      <c r="R1842" t="str">
        <f>IFERROR(VLOOKUP(B1842,Products!A:C,3,FALSE),"")</f>
        <v>Classic Cars</v>
      </c>
      <c r="S1842">
        <f>IFERROR(VLOOKUP(B1842,Products!A:G,7,FALSE),"")</f>
        <v>1249</v>
      </c>
      <c r="T1842">
        <f>IFERROR(VLOOKUP(B1842,Products!A:I,9,FALSE),"")</f>
        <v>148.80000000000001</v>
      </c>
      <c r="U1842">
        <f t="shared" si="224"/>
        <v>9</v>
      </c>
      <c r="V1842" t="str">
        <f t="shared" si="225"/>
        <v>No</v>
      </c>
      <c r="W1842">
        <f t="shared" si="226"/>
        <v>2004</v>
      </c>
      <c r="X1842">
        <f t="shared" si="227"/>
        <v>9</v>
      </c>
      <c r="Y1842">
        <f>IFERROR(VLOOKUP(B1842,Products!A:I,8,FALSE),"")</f>
        <v>69.930000000000007</v>
      </c>
      <c r="Z1842">
        <f t="shared" si="228"/>
        <v>5832.96</v>
      </c>
      <c r="AA1842">
        <f t="shared" si="229"/>
        <v>70.227370227370216</v>
      </c>
      <c r="AB1842">
        <f t="shared" si="230"/>
        <v>1</v>
      </c>
      <c r="AC1842">
        <f t="shared" si="231"/>
        <v>2406.39</v>
      </c>
    </row>
    <row r="1843" spans="1:29">
      <c r="A1843">
        <v>10299</v>
      </c>
      <c r="B1843" t="s">
        <v>201</v>
      </c>
      <c r="C1843">
        <v>47</v>
      </c>
      <c r="D1843">
        <v>107.07</v>
      </c>
      <c r="E1843">
        <v>10</v>
      </c>
      <c r="F1843" s="6">
        <f>IFERROR(VLOOKUP(A1843,Orders!A:B,2,FALSE),"")</f>
        <v>38260</v>
      </c>
      <c r="G1843" s="6">
        <f>IFERROR(VLOOKUP(A1843,Orders!A:C,3,FALSE),"")</f>
        <v>38270</v>
      </c>
      <c r="H1843" s="6">
        <f>IFERROR(VLOOKUP(A1843,Orders!A:D,4,FALSE),"")</f>
        <v>38261</v>
      </c>
      <c r="I1843" t="str">
        <f>IFERROR(VLOOKUP(A1843,Orders!A:E,5,FALSE),"")</f>
        <v>Shipped</v>
      </c>
      <c r="J1843">
        <f>IFERROR(VLOOKUP(A1843,Orders!A:G,7,FALSE),"")</f>
        <v>186</v>
      </c>
      <c r="K1843">
        <f>IFERROR(VLOOKUP(J1843,Customers!A:L,12,FALSE),"")</f>
        <v>1501</v>
      </c>
      <c r="L1843">
        <f>IFERROR(VLOOKUP(J1843,Customers!A:M,13,FALSE),"")</f>
        <v>96500</v>
      </c>
      <c r="M1843" t="str">
        <f>IFERROR(VLOOKUP(J1843,Customers!A:H,8,FALSE),"")</f>
        <v>Helsinki</v>
      </c>
      <c r="N1843">
        <f>IFERROR(VLOOKUP(K1843,Employees!A:F,6,FALSE),"")</f>
        <v>7</v>
      </c>
      <c r="O1843" t="str">
        <f>IFERROR(VLOOKUP(N1843,Offices!A:B,2,FALSE),"")</f>
        <v>London</v>
      </c>
      <c r="P1843" s="6">
        <f>IFERROR(VLOOKUP(J1843,Payments!A:C,3,FALSE),"")</f>
        <v>38421</v>
      </c>
      <c r="Q1843">
        <f>IFERROR(VLOOKUP(J1843,Payments!A:D,4,FALSE),"")</f>
        <v>23602.9</v>
      </c>
      <c r="R1843" t="str">
        <f>IFERROR(VLOOKUP(B1843,Products!A:C,3,FALSE),"")</f>
        <v>Motorcycles</v>
      </c>
      <c r="S1843">
        <f>IFERROR(VLOOKUP(B1843,Products!A:G,7,FALSE),"")</f>
        <v>7003</v>
      </c>
      <c r="T1843">
        <f>IFERROR(VLOOKUP(B1843,Products!A:I,9,FALSE),"")</f>
        <v>112.7</v>
      </c>
      <c r="U1843">
        <f t="shared" si="224"/>
        <v>9</v>
      </c>
      <c r="V1843" t="str">
        <f t="shared" si="225"/>
        <v>No</v>
      </c>
      <c r="W1843">
        <f t="shared" si="226"/>
        <v>2004</v>
      </c>
      <c r="X1843">
        <f t="shared" si="227"/>
        <v>9</v>
      </c>
      <c r="Y1843">
        <f>IFERROR(VLOOKUP(B1843,Products!A:I,8,FALSE),"")</f>
        <v>60.86</v>
      </c>
      <c r="Z1843">
        <f t="shared" si="228"/>
        <v>5032.29</v>
      </c>
      <c r="AA1843">
        <f t="shared" si="229"/>
        <v>75.928360170883991</v>
      </c>
      <c r="AB1843">
        <f t="shared" si="230"/>
        <v>1</v>
      </c>
      <c r="AC1843">
        <f t="shared" si="231"/>
        <v>2171.87</v>
      </c>
    </row>
    <row r="1844" spans="1:29">
      <c r="A1844">
        <v>10299</v>
      </c>
      <c r="B1844" t="s">
        <v>213</v>
      </c>
      <c r="C1844">
        <v>33</v>
      </c>
      <c r="D1844">
        <v>58.87</v>
      </c>
      <c r="E1844">
        <v>6</v>
      </c>
      <c r="F1844" s="6">
        <f>IFERROR(VLOOKUP(A1844,Orders!A:B,2,FALSE),"")</f>
        <v>38260</v>
      </c>
      <c r="G1844" s="6">
        <f>IFERROR(VLOOKUP(A1844,Orders!A:C,3,FALSE),"")</f>
        <v>38270</v>
      </c>
      <c r="H1844" s="6">
        <f>IFERROR(VLOOKUP(A1844,Orders!A:D,4,FALSE),"")</f>
        <v>38261</v>
      </c>
      <c r="I1844" t="str">
        <f>IFERROR(VLOOKUP(A1844,Orders!A:E,5,FALSE),"")</f>
        <v>Shipped</v>
      </c>
      <c r="J1844">
        <f>IFERROR(VLOOKUP(A1844,Orders!A:G,7,FALSE),"")</f>
        <v>186</v>
      </c>
      <c r="K1844">
        <f>IFERROR(VLOOKUP(J1844,Customers!A:L,12,FALSE),"")</f>
        <v>1501</v>
      </c>
      <c r="L1844">
        <f>IFERROR(VLOOKUP(J1844,Customers!A:M,13,FALSE),"")</f>
        <v>96500</v>
      </c>
      <c r="M1844" t="str">
        <f>IFERROR(VLOOKUP(J1844,Customers!A:H,8,FALSE),"")</f>
        <v>Helsinki</v>
      </c>
      <c r="N1844">
        <f>IFERROR(VLOOKUP(K1844,Employees!A:F,6,FALSE),"")</f>
        <v>7</v>
      </c>
      <c r="O1844" t="str">
        <f>IFERROR(VLOOKUP(N1844,Offices!A:B,2,FALSE),"")</f>
        <v>London</v>
      </c>
      <c r="P1844" s="6">
        <f>IFERROR(VLOOKUP(J1844,Payments!A:C,3,FALSE),"")</f>
        <v>38421</v>
      </c>
      <c r="Q1844">
        <f>IFERROR(VLOOKUP(J1844,Payments!A:D,4,FALSE),"")</f>
        <v>23602.9</v>
      </c>
      <c r="R1844" t="str">
        <f>IFERROR(VLOOKUP(B1844,Products!A:C,3,FALSE),"")</f>
        <v>Motorcycles</v>
      </c>
      <c r="S1844">
        <f>IFERROR(VLOOKUP(B1844,Products!A:G,7,FALSE),"")</f>
        <v>6840</v>
      </c>
      <c r="T1844">
        <f>IFERROR(VLOOKUP(B1844,Products!A:I,9,FALSE),"")</f>
        <v>69.260000000000005</v>
      </c>
      <c r="U1844">
        <f t="shared" si="224"/>
        <v>9</v>
      </c>
      <c r="V1844" t="str">
        <f t="shared" si="225"/>
        <v>No</v>
      </c>
      <c r="W1844">
        <f t="shared" si="226"/>
        <v>2004</v>
      </c>
      <c r="X1844">
        <f t="shared" si="227"/>
        <v>9</v>
      </c>
      <c r="Y1844">
        <f>IFERROR(VLOOKUP(B1844,Products!A:I,8,FALSE),"")</f>
        <v>47.1</v>
      </c>
      <c r="Z1844">
        <f t="shared" si="228"/>
        <v>1942.7099999999998</v>
      </c>
      <c r="AA1844">
        <f t="shared" si="229"/>
        <v>24.989384288747338</v>
      </c>
      <c r="AB1844">
        <f t="shared" si="230"/>
        <v>0</v>
      </c>
      <c r="AC1844">
        <f t="shared" si="231"/>
        <v>388.40999999999985</v>
      </c>
    </row>
    <row r="1845" spans="1:29">
      <c r="A1845">
        <v>10299</v>
      </c>
      <c r="B1845" t="s">
        <v>216</v>
      </c>
      <c r="C1845">
        <v>32</v>
      </c>
      <c r="D1845">
        <v>66.290000000000006</v>
      </c>
      <c r="E1845">
        <v>1</v>
      </c>
      <c r="F1845" s="6">
        <f>IFERROR(VLOOKUP(A1845,Orders!A:B,2,FALSE),"")</f>
        <v>38260</v>
      </c>
      <c r="G1845" s="6">
        <f>IFERROR(VLOOKUP(A1845,Orders!A:C,3,FALSE),"")</f>
        <v>38270</v>
      </c>
      <c r="H1845" s="6">
        <f>IFERROR(VLOOKUP(A1845,Orders!A:D,4,FALSE),"")</f>
        <v>38261</v>
      </c>
      <c r="I1845" t="str">
        <f>IFERROR(VLOOKUP(A1845,Orders!A:E,5,FALSE),"")</f>
        <v>Shipped</v>
      </c>
      <c r="J1845">
        <f>IFERROR(VLOOKUP(A1845,Orders!A:G,7,FALSE),"")</f>
        <v>186</v>
      </c>
      <c r="K1845">
        <f>IFERROR(VLOOKUP(J1845,Customers!A:L,12,FALSE),"")</f>
        <v>1501</v>
      </c>
      <c r="L1845">
        <f>IFERROR(VLOOKUP(J1845,Customers!A:M,13,FALSE),"")</f>
        <v>96500</v>
      </c>
      <c r="M1845" t="str">
        <f>IFERROR(VLOOKUP(J1845,Customers!A:H,8,FALSE),"")</f>
        <v>Helsinki</v>
      </c>
      <c r="N1845">
        <f>IFERROR(VLOOKUP(K1845,Employees!A:F,6,FALSE),"")</f>
        <v>7</v>
      </c>
      <c r="O1845" t="str">
        <f>IFERROR(VLOOKUP(N1845,Offices!A:B,2,FALSE),"")</f>
        <v>London</v>
      </c>
      <c r="P1845" s="6">
        <f>IFERROR(VLOOKUP(J1845,Payments!A:C,3,FALSE),"")</f>
        <v>38421</v>
      </c>
      <c r="Q1845">
        <f>IFERROR(VLOOKUP(J1845,Payments!A:D,4,FALSE),"")</f>
        <v>23602.9</v>
      </c>
      <c r="R1845" t="str">
        <f>IFERROR(VLOOKUP(B1845,Products!A:C,3,FALSE),"")</f>
        <v>Classic Cars</v>
      </c>
      <c r="S1845">
        <f>IFERROR(VLOOKUP(B1845,Products!A:G,7,FALSE),"")</f>
        <v>7869</v>
      </c>
      <c r="T1845">
        <f>IFERROR(VLOOKUP(B1845,Products!A:I,9,FALSE),"")</f>
        <v>80.84</v>
      </c>
      <c r="U1845">
        <f t="shared" si="224"/>
        <v>9</v>
      </c>
      <c r="V1845" t="str">
        <f t="shared" si="225"/>
        <v>No</v>
      </c>
      <c r="W1845">
        <f t="shared" si="226"/>
        <v>2004</v>
      </c>
      <c r="X1845">
        <f t="shared" si="227"/>
        <v>9</v>
      </c>
      <c r="Y1845">
        <f>IFERROR(VLOOKUP(B1845,Products!A:I,8,FALSE),"")</f>
        <v>32.33</v>
      </c>
      <c r="Z1845">
        <f t="shared" si="228"/>
        <v>2121.2800000000002</v>
      </c>
      <c r="AA1845">
        <f t="shared" si="229"/>
        <v>105.04175688215282</v>
      </c>
      <c r="AB1845">
        <f t="shared" si="230"/>
        <v>1</v>
      </c>
      <c r="AC1845">
        <f t="shared" si="231"/>
        <v>1086.7200000000003</v>
      </c>
    </row>
    <row r="1846" spans="1:29">
      <c r="A1846">
        <v>10299</v>
      </c>
      <c r="B1846" t="s">
        <v>217</v>
      </c>
      <c r="C1846">
        <v>24</v>
      </c>
      <c r="D1846">
        <v>36.21</v>
      </c>
      <c r="E1846">
        <v>4</v>
      </c>
      <c r="F1846" s="6">
        <f>IFERROR(VLOOKUP(A1846,Orders!A:B,2,FALSE),"")</f>
        <v>38260</v>
      </c>
      <c r="G1846" s="6">
        <f>IFERROR(VLOOKUP(A1846,Orders!A:C,3,FALSE),"")</f>
        <v>38270</v>
      </c>
      <c r="H1846" s="6">
        <f>IFERROR(VLOOKUP(A1846,Orders!A:D,4,FALSE),"")</f>
        <v>38261</v>
      </c>
      <c r="I1846" t="str">
        <f>IFERROR(VLOOKUP(A1846,Orders!A:E,5,FALSE),"")</f>
        <v>Shipped</v>
      </c>
      <c r="J1846">
        <f>IFERROR(VLOOKUP(A1846,Orders!A:G,7,FALSE),"")</f>
        <v>186</v>
      </c>
      <c r="K1846">
        <f>IFERROR(VLOOKUP(J1846,Customers!A:L,12,FALSE),"")</f>
        <v>1501</v>
      </c>
      <c r="L1846">
        <f>IFERROR(VLOOKUP(J1846,Customers!A:M,13,FALSE),"")</f>
        <v>96500</v>
      </c>
      <c r="M1846" t="str">
        <f>IFERROR(VLOOKUP(J1846,Customers!A:H,8,FALSE),"")</f>
        <v>Helsinki</v>
      </c>
      <c r="N1846">
        <f>IFERROR(VLOOKUP(K1846,Employees!A:F,6,FALSE),"")</f>
        <v>7</v>
      </c>
      <c r="O1846" t="str">
        <f>IFERROR(VLOOKUP(N1846,Offices!A:B,2,FALSE),"")</f>
        <v>London</v>
      </c>
      <c r="P1846" s="6">
        <f>IFERROR(VLOOKUP(J1846,Payments!A:C,3,FALSE),"")</f>
        <v>38421</v>
      </c>
      <c r="Q1846">
        <f>IFERROR(VLOOKUP(J1846,Payments!A:D,4,FALSE),"")</f>
        <v>23602.9</v>
      </c>
      <c r="R1846" t="str">
        <f>IFERROR(VLOOKUP(B1846,Products!A:C,3,FALSE),"")</f>
        <v>Motorcycles</v>
      </c>
      <c r="S1846">
        <f>IFERROR(VLOOKUP(B1846,Products!A:G,7,FALSE),"")</f>
        <v>9241</v>
      </c>
      <c r="T1846">
        <f>IFERROR(VLOOKUP(B1846,Products!A:I,9,FALSE),"")</f>
        <v>40.229999999999997</v>
      </c>
      <c r="U1846">
        <f t="shared" si="224"/>
        <v>9</v>
      </c>
      <c r="V1846" t="str">
        <f t="shared" si="225"/>
        <v>No</v>
      </c>
      <c r="W1846">
        <f t="shared" si="226"/>
        <v>2004</v>
      </c>
      <c r="X1846">
        <f t="shared" si="227"/>
        <v>9</v>
      </c>
      <c r="Y1846">
        <f>IFERROR(VLOOKUP(B1846,Products!A:I,8,FALSE),"")</f>
        <v>24.14</v>
      </c>
      <c r="Z1846">
        <f t="shared" si="228"/>
        <v>869.04</v>
      </c>
      <c r="AA1846">
        <f t="shared" si="229"/>
        <v>50</v>
      </c>
      <c r="AB1846">
        <f t="shared" si="230"/>
        <v>0</v>
      </c>
      <c r="AC1846">
        <f t="shared" si="231"/>
        <v>289.68</v>
      </c>
    </row>
    <row r="1847" spans="1:29">
      <c r="A1847">
        <v>10299</v>
      </c>
      <c r="B1847" t="s">
        <v>218</v>
      </c>
      <c r="C1847">
        <v>38</v>
      </c>
      <c r="D1847">
        <v>84.7</v>
      </c>
      <c r="E1847">
        <v>7</v>
      </c>
      <c r="F1847" s="6">
        <f>IFERROR(VLOOKUP(A1847,Orders!A:B,2,FALSE),"")</f>
        <v>38260</v>
      </c>
      <c r="G1847" s="6">
        <f>IFERROR(VLOOKUP(A1847,Orders!A:C,3,FALSE),"")</f>
        <v>38270</v>
      </c>
      <c r="H1847" s="6">
        <f>IFERROR(VLOOKUP(A1847,Orders!A:D,4,FALSE),"")</f>
        <v>38261</v>
      </c>
      <c r="I1847" t="str">
        <f>IFERROR(VLOOKUP(A1847,Orders!A:E,5,FALSE),"")</f>
        <v>Shipped</v>
      </c>
      <c r="J1847">
        <f>IFERROR(VLOOKUP(A1847,Orders!A:G,7,FALSE),"")</f>
        <v>186</v>
      </c>
      <c r="K1847">
        <f>IFERROR(VLOOKUP(J1847,Customers!A:L,12,FALSE),"")</f>
        <v>1501</v>
      </c>
      <c r="L1847">
        <f>IFERROR(VLOOKUP(J1847,Customers!A:M,13,FALSE),"")</f>
        <v>96500</v>
      </c>
      <c r="M1847" t="str">
        <f>IFERROR(VLOOKUP(J1847,Customers!A:H,8,FALSE),"")</f>
        <v>Helsinki</v>
      </c>
      <c r="N1847">
        <f>IFERROR(VLOOKUP(K1847,Employees!A:F,6,FALSE),"")</f>
        <v>7</v>
      </c>
      <c r="O1847" t="str">
        <f>IFERROR(VLOOKUP(N1847,Offices!A:B,2,FALSE),"")</f>
        <v>London</v>
      </c>
      <c r="P1847" s="6">
        <f>IFERROR(VLOOKUP(J1847,Payments!A:C,3,FALSE),"")</f>
        <v>38421</v>
      </c>
      <c r="Q1847">
        <f>IFERROR(VLOOKUP(J1847,Payments!A:D,4,FALSE),"")</f>
        <v>23602.9</v>
      </c>
      <c r="R1847" t="str">
        <f>IFERROR(VLOOKUP(B1847,Products!A:C,3,FALSE),"")</f>
        <v>Motorcycles</v>
      </c>
      <c r="S1847">
        <f>IFERROR(VLOOKUP(B1847,Products!A:G,7,FALSE),"")</f>
        <v>3341</v>
      </c>
      <c r="T1847">
        <f>IFERROR(VLOOKUP(B1847,Products!A:I,9,FALSE),"")</f>
        <v>102.05</v>
      </c>
      <c r="U1847">
        <f t="shared" si="224"/>
        <v>9</v>
      </c>
      <c r="V1847" t="str">
        <f t="shared" si="225"/>
        <v>No</v>
      </c>
      <c r="W1847">
        <f t="shared" si="226"/>
        <v>2004</v>
      </c>
      <c r="X1847">
        <f t="shared" si="227"/>
        <v>9</v>
      </c>
      <c r="Y1847">
        <f>IFERROR(VLOOKUP(B1847,Products!A:I,8,FALSE),"")</f>
        <v>56.13</v>
      </c>
      <c r="Z1847">
        <f t="shared" si="228"/>
        <v>3218.6</v>
      </c>
      <c r="AA1847">
        <f t="shared" si="229"/>
        <v>50.899697131658648</v>
      </c>
      <c r="AB1847">
        <f t="shared" si="230"/>
        <v>0</v>
      </c>
      <c r="AC1847">
        <f t="shared" si="231"/>
        <v>1085.6600000000001</v>
      </c>
    </row>
    <row r="1848" spans="1:29">
      <c r="A1848">
        <v>10299</v>
      </c>
      <c r="B1848" t="s">
        <v>219</v>
      </c>
      <c r="C1848">
        <v>44</v>
      </c>
      <c r="D1848">
        <v>77.290000000000006</v>
      </c>
      <c r="E1848">
        <v>5</v>
      </c>
      <c r="F1848" s="6">
        <f>IFERROR(VLOOKUP(A1848,Orders!A:B,2,FALSE),"")</f>
        <v>38260</v>
      </c>
      <c r="G1848" s="6">
        <f>IFERROR(VLOOKUP(A1848,Orders!A:C,3,FALSE),"")</f>
        <v>38270</v>
      </c>
      <c r="H1848" s="6">
        <f>IFERROR(VLOOKUP(A1848,Orders!A:D,4,FALSE),"")</f>
        <v>38261</v>
      </c>
      <c r="I1848" t="str">
        <f>IFERROR(VLOOKUP(A1848,Orders!A:E,5,FALSE),"")</f>
        <v>Shipped</v>
      </c>
      <c r="J1848">
        <f>IFERROR(VLOOKUP(A1848,Orders!A:G,7,FALSE),"")</f>
        <v>186</v>
      </c>
      <c r="K1848">
        <f>IFERROR(VLOOKUP(J1848,Customers!A:L,12,FALSE),"")</f>
        <v>1501</v>
      </c>
      <c r="L1848">
        <f>IFERROR(VLOOKUP(J1848,Customers!A:M,13,FALSE),"")</f>
        <v>96500</v>
      </c>
      <c r="M1848" t="str">
        <f>IFERROR(VLOOKUP(J1848,Customers!A:H,8,FALSE),"")</f>
        <v>Helsinki</v>
      </c>
      <c r="N1848">
        <f>IFERROR(VLOOKUP(K1848,Employees!A:F,6,FALSE),"")</f>
        <v>7</v>
      </c>
      <c r="O1848" t="str">
        <f>IFERROR(VLOOKUP(N1848,Offices!A:B,2,FALSE),"")</f>
        <v>London</v>
      </c>
      <c r="P1848" s="6">
        <f>IFERROR(VLOOKUP(J1848,Payments!A:C,3,FALSE),"")</f>
        <v>38421</v>
      </c>
      <c r="Q1848">
        <f>IFERROR(VLOOKUP(J1848,Payments!A:D,4,FALSE),"")</f>
        <v>23602.9</v>
      </c>
      <c r="R1848" t="str">
        <f>IFERROR(VLOOKUP(B1848,Products!A:C,3,FALSE),"")</f>
        <v>Motorcycles</v>
      </c>
      <c r="S1848">
        <f>IFERROR(VLOOKUP(B1848,Products!A:G,7,FALSE),"")</f>
        <v>600</v>
      </c>
      <c r="T1848">
        <f>IFERROR(VLOOKUP(B1848,Products!A:I,9,FALSE),"")</f>
        <v>81.36</v>
      </c>
      <c r="U1848">
        <f t="shared" si="224"/>
        <v>9</v>
      </c>
      <c r="V1848" t="str">
        <f t="shared" si="225"/>
        <v>No</v>
      </c>
      <c r="W1848">
        <f t="shared" si="226"/>
        <v>2004</v>
      </c>
      <c r="X1848">
        <f t="shared" si="227"/>
        <v>9</v>
      </c>
      <c r="Y1848">
        <f>IFERROR(VLOOKUP(B1848,Products!A:I,8,FALSE),"")</f>
        <v>34.17</v>
      </c>
      <c r="Z1848">
        <f t="shared" si="228"/>
        <v>3400.76</v>
      </c>
      <c r="AA1848">
        <f t="shared" si="229"/>
        <v>126.19256657887037</v>
      </c>
      <c r="AB1848">
        <f t="shared" si="230"/>
        <v>1</v>
      </c>
      <c r="AC1848">
        <f t="shared" si="231"/>
        <v>1897.2800000000002</v>
      </c>
    </row>
    <row r="1849" spans="1:29">
      <c r="A1849">
        <v>10300</v>
      </c>
      <c r="B1849" t="s">
        <v>204</v>
      </c>
      <c r="C1849">
        <v>33</v>
      </c>
      <c r="D1849">
        <v>184.84</v>
      </c>
      <c r="E1849">
        <v>5</v>
      </c>
      <c r="F1849" s="6">
        <f>IFERROR(VLOOKUP(A1849,Orders!A:B,2,FALSE),"")</f>
        <v>37898</v>
      </c>
      <c r="G1849" s="6">
        <f>IFERROR(VLOOKUP(A1849,Orders!A:C,3,FALSE),"")</f>
        <v>37907</v>
      </c>
      <c r="H1849" s="6">
        <f>IFERROR(VLOOKUP(A1849,Orders!A:D,4,FALSE),"")</f>
        <v>37903</v>
      </c>
      <c r="I1849" t="str">
        <f>IFERROR(VLOOKUP(A1849,Orders!A:E,5,FALSE),"")</f>
        <v>Shipped</v>
      </c>
      <c r="J1849">
        <f>IFERROR(VLOOKUP(A1849,Orders!A:G,7,FALSE),"")</f>
        <v>128</v>
      </c>
      <c r="K1849">
        <f>IFERROR(VLOOKUP(J1849,Customers!A:L,12,FALSE),"")</f>
        <v>1504</v>
      </c>
      <c r="L1849">
        <f>IFERROR(VLOOKUP(J1849,Customers!A:M,13,FALSE),"")</f>
        <v>59700</v>
      </c>
      <c r="M1849" t="str">
        <f>IFERROR(VLOOKUP(J1849,Customers!A:H,8,FALSE),"")</f>
        <v>Frankfurt</v>
      </c>
      <c r="N1849">
        <f>IFERROR(VLOOKUP(K1849,Employees!A:F,6,FALSE),"")</f>
        <v>7</v>
      </c>
      <c r="O1849" t="str">
        <f>IFERROR(VLOOKUP(N1849,Offices!A:B,2,FALSE),"")</f>
        <v>London</v>
      </c>
      <c r="P1849" s="6">
        <f>IFERROR(VLOOKUP(J1849,Payments!A:C,3,FALSE),"")</f>
        <v>37649</v>
      </c>
      <c r="Q1849">
        <f>IFERROR(VLOOKUP(J1849,Payments!A:D,4,FALSE),"")</f>
        <v>10549.01</v>
      </c>
      <c r="R1849" t="str">
        <f>IFERROR(VLOOKUP(B1849,Products!A:C,3,FALSE),"")</f>
        <v>Classic Cars</v>
      </c>
      <c r="S1849">
        <f>IFERROR(VLOOKUP(B1849,Products!A:G,7,FALSE),"")</f>
        <v>68</v>
      </c>
      <c r="T1849">
        <f>IFERROR(VLOOKUP(B1849,Products!A:I,9,FALSE),"")</f>
        <v>194.57</v>
      </c>
      <c r="U1849">
        <f t="shared" si="224"/>
        <v>4</v>
      </c>
      <c r="V1849" t="str">
        <f t="shared" si="225"/>
        <v>Yes</v>
      </c>
      <c r="W1849">
        <f t="shared" si="226"/>
        <v>2003</v>
      </c>
      <c r="X1849">
        <f t="shared" si="227"/>
        <v>10</v>
      </c>
      <c r="Y1849">
        <f>IFERROR(VLOOKUP(B1849,Products!A:I,8,FALSE),"")</f>
        <v>95.34</v>
      </c>
      <c r="Z1849">
        <f t="shared" si="228"/>
        <v>6099.72</v>
      </c>
      <c r="AA1849">
        <f t="shared" si="229"/>
        <v>93.874554226977139</v>
      </c>
      <c r="AB1849">
        <f t="shared" si="230"/>
        <v>1</v>
      </c>
      <c r="AC1849">
        <f t="shared" si="231"/>
        <v>2953.5</v>
      </c>
    </row>
    <row r="1850" spans="1:29">
      <c r="A1850">
        <v>10300</v>
      </c>
      <c r="B1850" t="s">
        <v>205</v>
      </c>
      <c r="C1850">
        <v>29</v>
      </c>
      <c r="D1850">
        <v>116.27</v>
      </c>
      <c r="E1850">
        <v>3</v>
      </c>
      <c r="F1850" s="6">
        <f>IFERROR(VLOOKUP(A1850,Orders!A:B,2,FALSE),"")</f>
        <v>37898</v>
      </c>
      <c r="G1850" s="6">
        <f>IFERROR(VLOOKUP(A1850,Orders!A:C,3,FALSE),"")</f>
        <v>37907</v>
      </c>
      <c r="H1850" s="6">
        <f>IFERROR(VLOOKUP(A1850,Orders!A:D,4,FALSE),"")</f>
        <v>37903</v>
      </c>
      <c r="I1850" t="str">
        <f>IFERROR(VLOOKUP(A1850,Orders!A:E,5,FALSE),"")</f>
        <v>Shipped</v>
      </c>
      <c r="J1850">
        <f>IFERROR(VLOOKUP(A1850,Orders!A:G,7,FALSE),"")</f>
        <v>128</v>
      </c>
      <c r="K1850">
        <f>IFERROR(VLOOKUP(J1850,Customers!A:L,12,FALSE),"")</f>
        <v>1504</v>
      </c>
      <c r="L1850">
        <f>IFERROR(VLOOKUP(J1850,Customers!A:M,13,FALSE),"")</f>
        <v>59700</v>
      </c>
      <c r="M1850" t="str">
        <f>IFERROR(VLOOKUP(J1850,Customers!A:H,8,FALSE),"")</f>
        <v>Frankfurt</v>
      </c>
      <c r="N1850">
        <f>IFERROR(VLOOKUP(K1850,Employees!A:F,6,FALSE),"")</f>
        <v>7</v>
      </c>
      <c r="O1850" t="str">
        <f>IFERROR(VLOOKUP(N1850,Offices!A:B,2,FALSE),"")</f>
        <v>London</v>
      </c>
      <c r="P1850" s="6">
        <f>IFERROR(VLOOKUP(J1850,Payments!A:C,3,FALSE),"")</f>
        <v>37649</v>
      </c>
      <c r="Q1850">
        <f>IFERROR(VLOOKUP(J1850,Payments!A:D,4,FALSE),"")</f>
        <v>10549.01</v>
      </c>
      <c r="R1850" t="str">
        <f>IFERROR(VLOOKUP(B1850,Products!A:C,3,FALSE),"")</f>
        <v>Classic Cars</v>
      </c>
      <c r="S1850">
        <f>IFERROR(VLOOKUP(B1850,Products!A:G,7,FALSE),"")</f>
        <v>9123</v>
      </c>
      <c r="T1850">
        <f>IFERROR(VLOOKUP(B1850,Products!A:I,9,FALSE),"")</f>
        <v>117.44</v>
      </c>
      <c r="U1850">
        <f t="shared" si="224"/>
        <v>4</v>
      </c>
      <c r="V1850" t="str">
        <f t="shared" si="225"/>
        <v>Yes</v>
      </c>
      <c r="W1850">
        <f t="shared" si="226"/>
        <v>2003</v>
      </c>
      <c r="X1850">
        <f t="shared" si="227"/>
        <v>10</v>
      </c>
      <c r="Y1850">
        <f>IFERROR(VLOOKUP(B1850,Products!A:I,8,FALSE),"")</f>
        <v>75.16</v>
      </c>
      <c r="Z1850">
        <f t="shared" si="228"/>
        <v>3371.83</v>
      </c>
      <c r="AA1850">
        <f t="shared" si="229"/>
        <v>54.696647152740816</v>
      </c>
      <c r="AB1850">
        <f t="shared" si="230"/>
        <v>0</v>
      </c>
      <c r="AC1850">
        <f t="shared" si="231"/>
        <v>1192.19</v>
      </c>
    </row>
    <row r="1851" spans="1:29">
      <c r="A1851">
        <v>10300</v>
      </c>
      <c r="B1851" t="s">
        <v>206</v>
      </c>
      <c r="C1851">
        <v>22</v>
      </c>
      <c r="D1851">
        <v>76.61</v>
      </c>
      <c r="E1851">
        <v>6</v>
      </c>
      <c r="F1851" s="6">
        <f>IFERROR(VLOOKUP(A1851,Orders!A:B,2,FALSE),"")</f>
        <v>37898</v>
      </c>
      <c r="G1851" s="6">
        <f>IFERROR(VLOOKUP(A1851,Orders!A:C,3,FALSE),"")</f>
        <v>37907</v>
      </c>
      <c r="H1851" s="6">
        <f>IFERROR(VLOOKUP(A1851,Orders!A:D,4,FALSE),"")</f>
        <v>37903</v>
      </c>
      <c r="I1851" t="str">
        <f>IFERROR(VLOOKUP(A1851,Orders!A:E,5,FALSE),"")</f>
        <v>Shipped</v>
      </c>
      <c r="J1851">
        <f>IFERROR(VLOOKUP(A1851,Orders!A:G,7,FALSE),"")</f>
        <v>128</v>
      </c>
      <c r="K1851">
        <f>IFERROR(VLOOKUP(J1851,Customers!A:L,12,FALSE),"")</f>
        <v>1504</v>
      </c>
      <c r="L1851">
        <f>IFERROR(VLOOKUP(J1851,Customers!A:M,13,FALSE),"")</f>
        <v>59700</v>
      </c>
      <c r="M1851" t="str">
        <f>IFERROR(VLOOKUP(J1851,Customers!A:H,8,FALSE),"")</f>
        <v>Frankfurt</v>
      </c>
      <c r="N1851">
        <f>IFERROR(VLOOKUP(K1851,Employees!A:F,6,FALSE),"")</f>
        <v>7</v>
      </c>
      <c r="O1851" t="str">
        <f>IFERROR(VLOOKUP(N1851,Offices!A:B,2,FALSE),"")</f>
        <v>London</v>
      </c>
      <c r="P1851" s="6">
        <f>IFERROR(VLOOKUP(J1851,Payments!A:C,3,FALSE),"")</f>
        <v>37649</v>
      </c>
      <c r="Q1851">
        <f>IFERROR(VLOOKUP(J1851,Payments!A:D,4,FALSE),"")</f>
        <v>10549.01</v>
      </c>
      <c r="R1851" t="str">
        <f>IFERROR(VLOOKUP(B1851,Products!A:C,3,FALSE),"")</f>
        <v>Classic Cars</v>
      </c>
      <c r="S1851">
        <f>IFERROR(VLOOKUP(B1851,Products!A:G,7,FALSE),"")</f>
        <v>5663</v>
      </c>
      <c r="T1851">
        <f>IFERROR(VLOOKUP(B1851,Products!A:I,9,FALSE),"")</f>
        <v>79.8</v>
      </c>
      <c r="U1851">
        <f t="shared" si="224"/>
        <v>4</v>
      </c>
      <c r="V1851" t="str">
        <f t="shared" si="225"/>
        <v>Yes</v>
      </c>
      <c r="W1851">
        <f t="shared" si="226"/>
        <v>2003</v>
      </c>
      <c r="X1851">
        <f t="shared" si="227"/>
        <v>10</v>
      </c>
      <c r="Y1851">
        <f>IFERROR(VLOOKUP(B1851,Products!A:I,8,FALSE),"")</f>
        <v>31.92</v>
      </c>
      <c r="Z1851">
        <f t="shared" si="228"/>
        <v>1685.42</v>
      </c>
      <c r="AA1851">
        <f t="shared" si="229"/>
        <v>140.0062656641604</v>
      </c>
      <c r="AB1851">
        <f t="shared" si="230"/>
        <v>1</v>
      </c>
      <c r="AC1851">
        <f t="shared" si="231"/>
        <v>983.18</v>
      </c>
    </row>
    <row r="1852" spans="1:29">
      <c r="A1852">
        <v>10300</v>
      </c>
      <c r="B1852" t="s">
        <v>207</v>
      </c>
      <c r="C1852">
        <v>23</v>
      </c>
      <c r="D1852">
        <v>95.58</v>
      </c>
      <c r="E1852">
        <v>2</v>
      </c>
      <c r="F1852" s="6">
        <f>IFERROR(VLOOKUP(A1852,Orders!A:B,2,FALSE),"")</f>
        <v>37898</v>
      </c>
      <c r="G1852" s="6">
        <f>IFERROR(VLOOKUP(A1852,Orders!A:C,3,FALSE),"")</f>
        <v>37907</v>
      </c>
      <c r="H1852" s="6">
        <f>IFERROR(VLOOKUP(A1852,Orders!A:D,4,FALSE),"")</f>
        <v>37903</v>
      </c>
      <c r="I1852" t="str">
        <f>IFERROR(VLOOKUP(A1852,Orders!A:E,5,FALSE),"")</f>
        <v>Shipped</v>
      </c>
      <c r="J1852">
        <f>IFERROR(VLOOKUP(A1852,Orders!A:G,7,FALSE),"")</f>
        <v>128</v>
      </c>
      <c r="K1852">
        <f>IFERROR(VLOOKUP(J1852,Customers!A:L,12,FALSE),"")</f>
        <v>1504</v>
      </c>
      <c r="L1852">
        <f>IFERROR(VLOOKUP(J1852,Customers!A:M,13,FALSE),"")</f>
        <v>59700</v>
      </c>
      <c r="M1852" t="str">
        <f>IFERROR(VLOOKUP(J1852,Customers!A:H,8,FALSE),"")</f>
        <v>Frankfurt</v>
      </c>
      <c r="N1852">
        <f>IFERROR(VLOOKUP(K1852,Employees!A:F,6,FALSE),"")</f>
        <v>7</v>
      </c>
      <c r="O1852" t="str">
        <f>IFERROR(VLOOKUP(N1852,Offices!A:B,2,FALSE),"")</f>
        <v>London</v>
      </c>
      <c r="P1852" s="6">
        <f>IFERROR(VLOOKUP(J1852,Payments!A:C,3,FALSE),"")</f>
        <v>37649</v>
      </c>
      <c r="Q1852">
        <f>IFERROR(VLOOKUP(J1852,Payments!A:D,4,FALSE),"")</f>
        <v>10549.01</v>
      </c>
      <c r="R1852" t="str">
        <f>IFERROR(VLOOKUP(B1852,Products!A:C,3,FALSE),"")</f>
        <v>Classic Cars</v>
      </c>
      <c r="S1852">
        <f>IFERROR(VLOOKUP(B1852,Products!A:G,7,FALSE),"")</f>
        <v>7323</v>
      </c>
      <c r="T1852">
        <f>IFERROR(VLOOKUP(B1852,Products!A:I,9,FALSE),"")</f>
        <v>115.16</v>
      </c>
      <c r="U1852">
        <f t="shared" si="224"/>
        <v>4</v>
      </c>
      <c r="V1852" t="str">
        <f t="shared" si="225"/>
        <v>Yes</v>
      </c>
      <c r="W1852">
        <f t="shared" si="226"/>
        <v>2003</v>
      </c>
      <c r="X1852">
        <f t="shared" si="227"/>
        <v>10</v>
      </c>
      <c r="Y1852">
        <f>IFERROR(VLOOKUP(B1852,Products!A:I,8,FALSE),"")</f>
        <v>58.73</v>
      </c>
      <c r="Z1852">
        <f t="shared" si="228"/>
        <v>2198.34</v>
      </c>
      <c r="AA1852">
        <f t="shared" si="229"/>
        <v>62.744764175038313</v>
      </c>
      <c r="AB1852">
        <f t="shared" si="230"/>
        <v>0</v>
      </c>
      <c r="AC1852">
        <f t="shared" si="231"/>
        <v>847.55000000000007</v>
      </c>
    </row>
    <row r="1853" spans="1:29">
      <c r="A1853">
        <v>10300</v>
      </c>
      <c r="B1853" t="s">
        <v>208</v>
      </c>
      <c r="C1853">
        <v>41</v>
      </c>
      <c r="D1853">
        <v>63.14</v>
      </c>
      <c r="E1853">
        <v>1</v>
      </c>
      <c r="F1853" s="6">
        <f>IFERROR(VLOOKUP(A1853,Orders!A:B,2,FALSE),"")</f>
        <v>37898</v>
      </c>
      <c r="G1853" s="6">
        <f>IFERROR(VLOOKUP(A1853,Orders!A:C,3,FALSE),"")</f>
        <v>37907</v>
      </c>
      <c r="H1853" s="6">
        <f>IFERROR(VLOOKUP(A1853,Orders!A:D,4,FALSE),"")</f>
        <v>37903</v>
      </c>
      <c r="I1853" t="str">
        <f>IFERROR(VLOOKUP(A1853,Orders!A:E,5,FALSE),"")</f>
        <v>Shipped</v>
      </c>
      <c r="J1853">
        <f>IFERROR(VLOOKUP(A1853,Orders!A:G,7,FALSE),"")</f>
        <v>128</v>
      </c>
      <c r="K1853">
        <f>IFERROR(VLOOKUP(J1853,Customers!A:L,12,FALSE),"")</f>
        <v>1504</v>
      </c>
      <c r="L1853">
        <f>IFERROR(VLOOKUP(J1853,Customers!A:M,13,FALSE),"")</f>
        <v>59700</v>
      </c>
      <c r="M1853" t="str">
        <f>IFERROR(VLOOKUP(J1853,Customers!A:H,8,FALSE),"")</f>
        <v>Frankfurt</v>
      </c>
      <c r="N1853">
        <f>IFERROR(VLOOKUP(K1853,Employees!A:F,6,FALSE),"")</f>
        <v>7</v>
      </c>
      <c r="O1853" t="str">
        <f>IFERROR(VLOOKUP(N1853,Offices!A:B,2,FALSE),"")</f>
        <v>London</v>
      </c>
      <c r="P1853" s="6">
        <f>IFERROR(VLOOKUP(J1853,Payments!A:C,3,FALSE),"")</f>
        <v>37649</v>
      </c>
      <c r="Q1853">
        <f>IFERROR(VLOOKUP(J1853,Payments!A:D,4,FALSE),"")</f>
        <v>10549.01</v>
      </c>
      <c r="R1853" t="str">
        <f>IFERROR(VLOOKUP(B1853,Products!A:C,3,FALSE),"")</f>
        <v>Classic Cars</v>
      </c>
      <c r="S1853">
        <f>IFERROR(VLOOKUP(B1853,Products!A:G,7,FALSE),"")</f>
        <v>8826</v>
      </c>
      <c r="T1853">
        <f>IFERROR(VLOOKUP(B1853,Products!A:I,9,FALSE),"")</f>
        <v>77</v>
      </c>
      <c r="U1853">
        <f t="shared" si="224"/>
        <v>4</v>
      </c>
      <c r="V1853" t="str">
        <f t="shared" si="225"/>
        <v>Yes</v>
      </c>
      <c r="W1853">
        <f t="shared" si="226"/>
        <v>2003</v>
      </c>
      <c r="X1853">
        <f t="shared" si="227"/>
        <v>10</v>
      </c>
      <c r="Y1853">
        <f>IFERROR(VLOOKUP(B1853,Products!A:I,8,FALSE),"")</f>
        <v>53.9</v>
      </c>
      <c r="Z1853">
        <f t="shared" si="228"/>
        <v>2588.7400000000002</v>
      </c>
      <c r="AA1853">
        <f t="shared" si="229"/>
        <v>17.142857142857146</v>
      </c>
      <c r="AB1853">
        <f t="shared" si="230"/>
        <v>0</v>
      </c>
      <c r="AC1853">
        <f t="shared" si="231"/>
        <v>378.84000000000009</v>
      </c>
    </row>
    <row r="1854" spans="1:29">
      <c r="A1854">
        <v>10300</v>
      </c>
      <c r="B1854" t="s">
        <v>209</v>
      </c>
      <c r="C1854">
        <v>49</v>
      </c>
      <c r="D1854">
        <v>65.94</v>
      </c>
      <c r="E1854">
        <v>8</v>
      </c>
      <c r="F1854" s="6">
        <f>IFERROR(VLOOKUP(A1854,Orders!A:B,2,FALSE),"")</f>
        <v>37898</v>
      </c>
      <c r="G1854" s="6">
        <f>IFERROR(VLOOKUP(A1854,Orders!A:C,3,FALSE),"")</f>
        <v>37907</v>
      </c>
      <c r="H1854" s="6">
        <f>IFERROR(VLOOKUP(A1854,Orders!A:D,4,FALSE),"")</f>
        <v>37903</v>
      </c>
      <c r="I1854" t="str">
        <f>IFERROR(VLOOKUP(A1854,Orders!A:E,5,FALSE),"")</f>
        <v>Shipped</v>
      </c>
      <c r="J1854">
        <f>IFERROR(VLOOKUP(A1854,Orders!A:G,7,FALSE),"")</f>
        <v>128</v>
      </c>
      <c r="K1854">
        <f>IFERROR(VLOOKUP(J1854,Customers!A:L,12,FALSE),"")</f>
        <v>1504</v>
      </c>
      <c r="L1854">
        <f>IFERROR(VLOOKUP(J1854,Customers!A:M,13,FALSE),"")</f>
        <v>59700</v>
      </c>
      <c r="M1854" t="str">
        <f>IFERROR(VLOOKUP(J1854,Customers!A:H,8,FALSE),"")</f>
        <v>Frankfurt</v>
      </c>
      <c r="N1854">
        <f>IFERROR(VLOOKUP(K1854,Employees!A:F,6,FALSE),"")</f>
        <v>7</v>
      </c>
      <c r="O1854" t="str">
        <f>IFERROR(VLOOKUP(N1854,Offices!A:B,2,FALSE),"")</f>
        <v>London</v>
      </c>
      <c r="P1854" s="6">
        <f>IFERROR(VLOOKUP(J1854,Payments!A:C,3,FALSE),"")</f>
        <v>37649</v>
      </c>
      <c r="Q1854">
        <f>IFERROR(VLOOKUP(J1854,Payments!A:D,4,FALSE),"")</f>
        <v>10549.01</v>
      </c>
      <c r="R1854" t="str">
        <f>IFERROR(VLOOKUP(B1854,Products!A:C,3,FALSE),"")</f>
        <v>Classic Cars</v>
      </c>
      <c r="S1854">
        <f>IFERROR(VLOOKUP(B1854,Products!A:G,7,FALSE),"")</f>
        <v>1917</v>
      </c>
      <c r="T1854">
        <f>IFERROR(VLOOKUP(B1854,Products!A:I,9,FALSE),"")</f>
        <v>80.41</v>
      </c>
      <c r="U1854">
        <f t="shared" si="224"/>
        <v>4</v>
      </c>
      <c r="V1854" t="str">
        <f t="shared" si="225"/>
        <v>Yes</v>
      </c>
      <c r="W1854">
        <f t="shared" si="226"/>
        <v>2003</v>
      </c>
      <c r="X1854">
        <f t="shared" si="227"/>
        <v>10</v>
      </c>
      <c r="Y1854">
        <f>IFERROR(VLOOKUP(B1854,Products!A:I,8,FALSE),"")</f>
        <v>49.05</v>
      </c>
      <c r="Z1854">
        <f t="shared" si="228"/>
        <v>3231.06</v>
      </c>
      <c r="AA1854">
        <f t="shared" si="229"/>
        <v>34.434250764525999</v>
      </c>
      <c r="AB1854">
        <f t="shared" si="230"/>
        <v>0</v>
      </c>
      <c r="AC1854">
        <f t="shared" si="231"/>
        <v>827.61</v>
      </c>
    </row>
    <row r="1855" spans="1:29">
      <c r="A1855">
        <v>10300</v>
      </c>
      <c r="B1855" t="s">
        <v>210</v>
      </c>
      <c r="C1855">
        <v>23</v>
      </c>
      <c r="D1855">
        <v>144.05000000000001</v>
      </c>
      <c r="E1855">
        <v>7</v>
      </c>
      <c r="F1855" s="6">
        <f>IFERROR(VLOOKUP(A1855,Orders!A:B,2,FALSE),"")</f>
        <v>37898</v>
      </c>
      <c r="G1855" s="6">
        <f>IFERROR(VLOOKUP(A1855,Orders!A:C,3,FALSE),"")</f>
        <v>37907</v>
      </c>
      <c r="H1855" s="6">
        <f>IFERROR(VLOOKUP(A1855,Orders!A:D,4,FALSE),"")</f>
        <v>37903</v>
      </c>
      <c r="I1855" t="str">
        <f>IFERROR(VLOOKUP(A1855,Orders!A:E,5,FALSE),"")</f>
        <v>Shipped</v>
      </c>
      <c r="J1855">
        <f>IFERROR(VLOOKUP(A1855,Orders!A:G,7,FALSE),"")</f>
        <v>128</v>
      </c>
      <c r="K1855">
        <f>IFERROR(VLOOKUP(J1855,Customers!A:L,12,FALSE),"")</f>
        <v>1504</v>
      </c>
      <c r="L1855">
        <f>IFERROR(VLOOKUP(J1855,Customers!A:M,13,FALSE),"")</f>
        <v>59700</v>
      </c>
      <c r="M1855" t="str">
        <f>IFERROR(VLOOKUP(J1855,Customers!A:H,8,FALSE),"")</f>
        <v>Frankfurt</v>
      </c>
      <c r="N1855">
        <f>IFERROR(VLOOKUP(K1855,Employees!A:F,6,FALSE),"")</f>
        <v>7</v>
      </c>
      <c r="O1855" t="str">
        <f>IFERROR(VLOOKUP(N1855,Offices!A:B,2,FALSE),"")</f>
        <v>London</v>
      </c>
      <c r="P1855" s="6">
        <f>IFERROR(VLOOKUP(J1855,Payments!A:C,3,FALSE),"")</f>
        <v>37649</v>
      </c>
      <c r="Q1855">
        <f>IFERROR(VLOOKUP(J1855,Payments!A:D,4,FALSE),"")</f>
        <v>10549.01</v>
      </c>
      <c r="R1855" t="str">
        <f>IFERROR(VLOOKUP(B1855,Products!A:C,3,FALSE),"")</f>
        <v>Classic Cars</v>
      </c>
      <c r="S1855">
        <f>IFERROR(VLOOKUP(B1855,Products!A:G,7,FALSE),"")</f>
        <v>9127</v>
      </c>
      <c r="T1855">
        <f>IFERROR(VLOOKUP(B1855,Products!A:I,9,FALSE),"")</f>
        <v>146.99</v>
      </c>
      <c r="U1855">
        <f t="shared" si="224"/>
        <v>4</v>
      </c>
      <c r="V1855" t="str">
        <f t="shared" si="225"/>
        <v>Yes</v>
      </c>
      <c r="W1855">
        <f t="shared" si="226"/>
        <v>2003</v>
      </c>
      <c r="X1855">
        <f t="shared" si="227"/>
        <v>10</v>
      </c>
      <c r="Y1855">
        <f>IFERROR(VLOOKUP(B1855,Products!A:I,8,FALSE),"")</f>
        <v>73.489999999999995</v>
      </c>
      <c r="Z1855">
        <f t="shared" si="228"/>
        <v>3313.15</v>
      </c>
      <c r="AA1855">
        <f t="shared" si="229"/>
        <v>96.01306300176897</v>
      </c>
      <c r="AB1855">
        <f t="shared" si="230"/>
        <v>1</v>
      </c>
      <c r="AC1855">
        <f t="shared" si="231"/>
        <v>1622.8800000000003</v>
      </c>
    </row>
    <row r="1856" spans="1:29">
      <c r="A1856">
        <v>10300</v>
      </c>
      <c r="B1856" t="s">
        <v>214</v>
      </c>
      <c r="C1856">
        <v>31</v>
      </c>
      <c r="D1856">
        <v>52.05</v>
      </c>
      <c r="E1856">
        <v>4</v>
      </c>
      <c r="F1856" s="6">
        <f>IFERROR(VLOOKUP(A1856,Orders!A:B,2,FALSE),"")</f>
        <v>37898</v>
      </c>
      <c r="G1856" s="6">
        <f>IFERROR(VLOOKUP(A1856,Orders!A:C,3,FALSE),"")</f>
        <v>37907</v>
      </c>
      <c r="H1856" s="6">
        <f>IFERROR(VLOOKUP(A1856,Orders!A:D,4,FALSE),"")</f>
        <v>37903</v>
      </c>
      <c r="I1856" t="str">
        <f>IFERROR(VLOOKUP(A1856,Orders!A:E,5,FALSE),"")</f>
        <v>Shipped</v>
      </c>
      <c r="J1856">
        <f>IFERROR(VLOOKUP(A1856,Orders!A:G,7,FALSE),"")</f>
        <v>128</v>
      </c>
      <c r="K1856">
        <f>IFERROR(VLOOKUP(J1856,Customers!A:L,12,FALSE),"")</f>
        <v>1504</v>
      </c>
      <c r="L1856">
        <f>IFERROR(VLOOKUP(J1856,Customers!A:M,13,FALSE),"")</f>
        <v>59700</v>
      </c>
      <c r="M1856" t="str">
        <f>IFERROR(VLOOKUP(J1856,Customers!A:H,8,FALSE),"")</f>
        <v>Frankfurt</v>
      </c>
      <c r="N1856">
        <f>IFERROR(VLOOKUP(K1856,Employees!A:F,6,FALSE),"")</f>
        <v>7</v>
      </c>
      <c r="O1856" t="str">
        <f>IFERROR(VLOOKUP(N1856,Offices!A:B,2,FALSE),"")</f>
        <v>London</v>
      </c>
      <c r="P1856" s="6">
        <f>IFERROR(VLOOKUP(J1856,Payments!A:C,3,FALSE),"")</f>
        <v>37649</v>
      </c>
      <c r="Q1856">
        <f>IFERROR(VLOOKUP(J1856,Payments!A:D,4,FALSE),"")</f>
        <v>10549.01</v>
      </c>
      <c r="R1856" t="str">
        <f>IFERROR(VLOOKUP(B1856,Products!A:C,3,FALSE),"")</f>
        <v>Classic Cars</v>
      </c>
      <c r="S1856">
        <f>IFERROR(VLOOKUP(B1856,Products!A:G,7,FALSE),"")</f>
        <v>7995</v>
      </c>
      <c r="T1856">
        <f>IFERROR(VLOOKUP(B1856,Products!A:I,9,FALSE),"")</f>
        <v>61.23</v>
      </c>
      <c r="U1856">
        <f t="shared" si="224"/>
        <v>4</v>
      </c>
      <c r="V1856" t="str">
        <f t="shared" si="225"/>
        <v>Yes</v>
      </c>
      <c r="W1856">
        <f t="shared" si="226"/>
        <v>2003</v>
      </c>
      <c r="X1856">
        <f t="shared" si="227"/>
        <v>10</v>
      </c>
      <c r="Y1856">
        <f>IFERROR(VLOOKUP(B1856,Products!A:I,8,FALSE),"")</f>
        <v>38.58</v>
      </c>
      <c r="Z1856">
        <f t="shared" si="228"/>
        <v>1613.55</v>
      </c>
      <c r="AA1856">
        <f t="shared" si="229"/>
        <v>34.914463452566096</v>
      </c>
      <c r="AB1856">
        <f t="shared" si="230"/>
        <v>0</v>
      </c>
      <c r="AC1856">
        <f t="shared" si="231"/>
        <v>417.56999999999994</v>
      </c>
    </row>
    <row r="1857" spans="1:29">
      <c r="A1857">
        <v>10301</v>
      </c>
      <c r="B1857" t="s">
        <v>220</v>
      </c>
      <c r="C1857">
        <v>37</v>
      </c>
      <c r="D1857">
        <v>114.65</v>
      </c>
      <c r="E1857">
        <v>8</v>
      </c>
      <c r="F1857" s="6">
        <f>IFERROR(VLOOKUP(A1857,Orders!A:B,2,FALSE),"")</f>
        <v>37899</v>
      </c>
      <c r="G1857" s="6">
        <f>IFERROR(VLOOKUP(A1857,Orders!A:C,3,FALSE),"")</f>
        <v>37909</v>
      </c>
      <c r="H1857" s="6">
        <f>IFERROR(VLOOKUP(A1857,Orders!A:D,4,FALSE),"")</f>
        <v>37902</v>
      </c>
      <c r="I1857" t="str">
        <f>IFERROR(VLOOKUP(A1857,Orders!A:E,5,FALSE),"")</f>
        <v>Shipped</v>
      </c>
      <c r="J1857">
        <f>IFERROR(VLOOKUP(A1857,Orders!A:G,7,FALSE),"")</f>
        <v>299</v>
      </c>
      <c r="K1857">
        <f>IFERROR(VLOOKUP(J1857,Customers!A:L,12,FALSE),"")</f>
        <v>1504</v>
      </c>
      <c r="L1857">
        <f>IFERROR(VLOOKUP(J1857,Customers!A:M,13,FALSE),"")</f>
        <v>95100</v>
      </c>
      <c r="M1857" t="str">
        <f>IFERROR(VLOOKUP(J1857,Customers!A:H,8,FALSE),"")</f>
        <v>Oslo</v>
      </c>
      <c r="N1857">
        <f>IFERROR(VLOOKUP(K1857,Employees!A:F,6,FALSE),"")</f>
        <v>7</v>
      </c>
      <c r="O1857" t="str">
        <f>IFERROR(VLOOKUP(N1857,Offices!A:B,2,FALSE),"")</f>
        <v>London</v>
      </c>
      <c r="P1857" s="6">
        <f>IFERROR(VLOOKUP(J1857,Payments!A:C,3,FALSE),"")</f>
        <v>37918</v>
      </c>
      <c r="Q1857">
        <f>IFERROR(VLOOKUP(J1857,Payments!A:D,4,FALSE),"")</f>
        <v>36798.879999999997</v>
      </c>
      <c r="R1857" t="str">
        <f>IFERROR(VLOOKUP(B1857,Products!A:C,3,FALSE),"")</f>
        <v>Classic Cars</v>
      </c>
      <c r="S1857">
        <f>IFERROR(VLOOKUP(B1857,Products!A:G,7,FALSE),"")</f>
        <v>3975</v>
      </c>
      <c r="T1857">
        <f>IFERROR(VLOOKUP(B1857,Products!A:I,9,FALSE),"")</f>
        <v>141.54</v>
      </c>
      <c r="U1857">
        <f t="shared" si="224"/>
        <v>7</v>
      </c>
      <c r="V1857" t="str">
        <f t="shared" si="225"/>
        <v>No</v>
      </c>
      <c r="W1857">
        <f t="shared" si="226"/>
        <v>2003</v>
      </c>
      <c r="X1857">
        <f t="shared" si="227"/>
        <v>10</v>
      </c>
      <c r="Y1857">
        <f>IFERROR(VLOOKUP(B1857,Products!A:I,8,FALSE),"")</f>
        <v>83.51</v>
      </c>
      <c r="Z1857">
        <f t="shared" si="228"/>
        <v>4242.05</v>
      </c>
      <c r="AA1857">
        <f t="shared" si="229"/>
        <v>37.288947431445337</v>
      </c>
      <c r="AB1857">
        <f t="shared" si="230"/>
        <v>0</v>
      </c>
      <c r="AC1857">
        <f t="shared" si="231"/>
        <v>1152.18</v>
      </c>
    </row>
    <row r="1858" spans="1:29">
      <c r="A1858">
        <v>10301</v>
      </c>
      <c r="B1858" t="s">
        <v>225</v>
      </c>
      <c r="C1858">
        <v>32</v>
      </c>
      <c r="D1858">
        <v>118.22</v>
      </c>
      <c r="E1858">
        <v>4</v>
      </c>
      <c r="F1858" s="6">
        <f>IFERROR(VLOOKUP(A1858,Orders!A:B,2,FALSE),"")</f>
        <v>37899</v>
      </c>
      <c r="G1858" s="6">
        <f>IFERROR(VLOOKUP(A1858,Orders!A:C,3,FALSE),"")</f>
        <v>37909</v>
      </c>
      <c r="H1858" s="6">
        <f>IFERROR(VLOOKUP(A1858,Orders!A:D,4,FALSE),"")</f>
        <v>37902</v>
      </c>
      <c r="I1858" t="str">
        <f>IFERROR(VLOOKUP(A1858,Orders!A:E,5,FALSE),"")</f>
        <v>Shipped</v>
      </c>
      <c r="J1858">
        <f>IFERROR(VLOOKUP(A1858,Orders!A:G,7,FALSE),"")</f>
        <v>299</v>
      </c>
      <c r="K1858">
        <f>IFERROR(VLOOKUP(J1858,Customers!A:L,12,FALSE),"")</f>
        <v>1504</v>
      </c>
      <c r="L1858">
        <f>IFERROR(VLOOKUP(J1858,Customers!A:M,13,FALSE),"")</f>
        <v>95100</v>
      </c>
      <c r="M1858" t="str">
        <f>IFERROR(VLOOKUP(J1858,Customers!A:H,8,FALSE),"")</f>
        <v>Oslo</v>
      </c>
      <c r="N1858">
        <f>IFERROR(VLOOKUP(K1858,Employees!A:F,6,FALSE),"")</f>
        <v>7</v>
      </c>
      <c r="O1858" t="str">
        <f>IFERROR(VLOOKUP(N1858,Offices!A:B,2,FALSE),"")</f>
        <v>London</v>
      </c>
      <c r="P1858" s="6">
        <f>IFERROR(VLOOKUP(J1858,Payments!A:C,3,FALSE),"")</f>
        <v>37918</v>
      </c>
      <c r="Q1858">
        <f>IFERROR(VLOOKUP(J1858,Payments!A:D,4,FALSE),"")</f>
        <v>36798.879999999997</v>
      </c>
      <c r="R1858" t="str">
        <f>IFERROR(VLOOKUP(B1858,Products!A:C,3,FALSE),"")</f>
        <v>Classic Cars</v>
      </c>
      <c r="S1858">
        <f>IFERROR(VLOOKUP(B1858,Products!A:G,7,FALSE),"")</f>
        <v>9042</v>
      </c>
      <c r="T1858">
        <f>IFERROR(VLOOKUP(B1858,Products!A:I,9,FALSE),"")</f>
        <v>124.44</v>
      </c>
      <c r="U1858">
        <f t="shared" ref="U1858:U1921" si="232">G1858-H1858</f>
        <v>7</v>
      </c>
      <c r="V1858" t="str">
        <f t="shared" ref="V1858:V1921" si="233">IF(OR(I1858="Shipped",I1858="Resolved"),IF(U1858&lt;=6,"Yes","No"),"")</f>
        <v>No</v>
      </c>
      <c r="W1858">
        <f t="shared" ref="W1858:W1921" si="234">YEAR(F1858)</f>
        <v>2003</v>
      </c>
      <c r="X1858">
        <f t="shared" ref="X1858:X1921" si="235">MONTH(F1858)</f>
        <v>10</v>
      </c>
      <c r="Y1858">
        <f>IFERROR(VLOOKUP(B1858,Products!A:I,8,FALSE),"")</f>
        <v>65.959999999999994</v>
      </c>
      <c r="Z1858">
        <f t="shared" ref="Z1858:Z1921" si="236">C1858*D1858</f>
        <v>3783.04</v>
      </c>
      <c r="AA1858">
        <f t="shared" ref="AA1858:AA1921" si="237">((D1858-Y1858)/Y1858)*100</f>
        <v>79.229836264402692</v>
      </c>
      <c r="AB1858">
        <f t="shared" ref="AB1858:AB1921" si="238">IF(AA1858&gt;=67, 1,0)</f>
        <v>1</v>
      </c>
      <c r="AC1858">
        <f t="shared" ref="AC1858:AC1921" si="239">C1858*(D1858-Y1858)</f>
        <v>1672.3200000000002</v>
      </c>
    </row>
    <row r="1859" spans="1:29">
      <c r="A1859">
        <v>10301</v>
      </c>
      <c r="B1859" t="s">
        <v>221</v>
      </c>
      <c r="C1859">
        <v>47</v>
      </c>
      <c r="D1859">
        <v>119.49</v>
      </c>
      <c r="E1859">
        <v>7</v>
      </c>
      <c r="F1859" s="6">
        <f>IFERROR(VLOOKUP(A1859,Orders!A:B,2,FALSE),"")</f>
        <v>37899</v>
      </c>
      <c r="G1859" s="6">
        <f>IFERROR(VLOOKUP(A1859,Orders!A:C,3,FALSE),"")</f>
        <v>37909</v>
      </c>
      <c r="H1859" s="6">
        <f>IFERROR(VLOOKUP(A1859,Orders!A:D,4,FALSE),"")</f>
        <v>37902</v>
      </c>
      <c r="I1859" t="str">
        <f>IFERROR(VLOOKUP(A1859,Orders!A:E,5,FALSE),"")</f>
        <v>Shipped</v>
      </c>
      <c r="J1859">
        <f>IFERROR(VLOOKUP(A1859,Orders!A:G,7,FALSE),"")</f>
        <v>299</v>
      </c>
      <c r="K1859">
        <f>IFERROR(VLOOKUP(J1859,Customers!A:L,12,FALSE),"")</f>
        <v>1504</v>
      </c>
      <c r="L1859">
        <f>IFERROR(VLOOKUP(J1859,Customers!A:M,13,FALSE),"")</f>
        <v>95100</v>
      </c>
      <c r="M1859" t="str">
        <f>IFERROR(VLOOKUP(J1859,Customers!A:H,8,FALSE),"")</f>
        <v>Oslo</v>
      </c>
      <c r="N1859">
        <f>IFERROR(VLOOKUP(K1859,Employees!A:F,6,FALSE),"")</f>
        <v>7</v>
      </c>
      <c r="O1859" t="str">
        <f>IFERROR(VLOOKUP(N1859,Offices!A:B,2,FALSE),"")</f>
        <v>London</v>
      </c>
      <c r="P1859" s="6">
        <f>IFERROR(VLOOKUP(J1859,Payments!A:C,3,FALSE),"")</f>
        <v>37918</v>
      </c>
      <c r="Q1859">
        <f>IFERROR(VLOOKUP(J1859,Payments!A:D,4,FALSE),"")</f>
        <v>36798.879999999997</v>
      </c>
      <c r="R1859" t="str">
        <f>IFERROR(VLOOKUP(B1859,Products!A:C,3,FALSE),"")</f>
        <v>Classic Cars</v>
      </c>
      <c r="S1859">
        <f>IFERROR(VLOOKUP(B1859,Products!A:G,7,FALSE),"")</f>
        <v>9772</v>
      </c>
      <c r="T1859">
        <f>IFERROR(VLOOKUP(B1859,Products!A:I,9,FALSE),"")</f>
        <v>142.25</v>
      </c>
      <c r="U1859">
        <f t="shared" si="232"/>
        <v>7</v>
      </c>
      <c r="V1859" t="str">
        <f t="shared" si="233"/>
        <v>No</v>
      </c>
      <c r="W1859">
        <f t="shared" si="234"/>
        <v>2003</v>
      </c>
      <c r="X1859">
        <f t="shared" si="235"/>
        <v>10</v>
      </c>
      <c r="Y1859">
        <f>IFERROR(VLOOKUP(B1859,Products!A:I,8,FALSE),"")</f>
        <v>93.89</v>
      </c>
      <c r="Z1859">
        <f t="shared" si="236"/>
        <v>5616.03</v>
      </c>
      <c r="AA1859">
        <f t="shared" si="237"/>
        <v>27.265949515390343</v>
      </c>
      <c r="AB1859">
        <f t="shared" si="238"/>
        <v>0</v>
      </c>
      <c r="AC1859">
        <f t="shared" si="239"/>
        <v>1203.1999999999998</v>
      </c>
    </row>
    <row r="1860" spans="1:29">
      <c r="A1860">
        <v>10301</v>
      </c>
      <c r="B1860" t="s">
        <v>222</v>
      </c>
      <c r="C1860">
        <v>22</v>
      </c>
      <c r="D1860">
        <v>113.52</v>
      </c>
      <c r="E1860">
        <v>5</v>
      </c>
      <c r="F1860" s="6">
        <f>IFERROR(VLOOKUP(A1860,Orders!A:B,2,FALSE),"")</f>
        <v>37899</v>
      </c>
      <c r="G1860" s="6">
        <f>IFERROR(VLOOKUP(A1860,Orders!A:C,3,FALSE),"")</f>
        <v>37909</v>
      </c>
      <c r="H1860" s="6">
        <f>IFERROR(VLOOKUP(A1860,Orders!A:D,4,FALSE),"")</f>
        <v>37902</v>
      </c>
      <c r="I1860" t="str">
        <f>IFERROR(VLOOKUP(A1860,Orders!A:E,5,FALSE),"")</f>
        <v>Shipped</v>
      </c>
      <c r="J1860">
        <f>IFERROR(VLOOKUP(A1860,Orders!A:G,7,FALSE),"")</f>
        <v>299</v>
      </c>
      <c r="K1860">
        <f>IFERROR(VLOOKUP(J1860,Customers!A:L,12,FALSE),"")</f>
        <v>1504</v>
      </c>
      <c r="L1860">
        <f>IFERROR(VLOOKUP(J1860,Customers!A:M,13,FALSE),"")</f>
        <v>95100</v>
      </c>
      <c r="M1860" t="str">
        <f>IFERROR(VLOOKUP(J1860,Customers!A:H,8,FALSE),"")</f>
        <v>Oslo</v>
      </c>
      <c r="N1860">
        <f>IFERROR(VLOOKUP(K1860,Employees!A:F,6,FALSE),"")</f>
        <v>7</v>
      </c>
      <c r="O1860" t="str">
        <f>IFERROR(VLOOKUP(N1860,Offices!A:B,2,FALSE),"")</f>
        <v>London</v>
      </c>
      <c r="P1860" s="6">
        <f>IFERROR(VLOOKUP(J1860,Payments!A:C,3,FALSE),"")</f>
        <v>37918</v>
      </c>
      <c r="Q1860">
        <f>IFERROR(VLOOKUP(J1860,Payments!A:D,4,FALSE),"")</f>
        <v>36798.879999999997</v>
      </c>
      <c r="R1860" t="str">
        <f>IFERROR(VLOOKUP(B1860,Products!A:C,3,FALSE),"")</f>
        <v>Classic Cars</v>
      </c>
      <c r="S1860">
        <f>IFERROR(VLOOKUP(B1860,Products!A:G,7,FALSE),"")</f>
        <v>8164</v>
      </c>
      <c r="T1860">
        <f>IFERROR(VLOOKUP(B1860,Products!A:I,9,FALSE),"")</f>
        <v>132</v>
      </c>
      <c r="U1860">
        <f t="shared" si="232"/>
        <v>7</v>
      </c>
      <c r="V1860" t="str">
        <f t="shared" si="233"/>
        <v>No</v>
      </c>
      <c r="W1860">
        <f t="shared" si="234"/>
        <v>2003</v>
      </c>
      <c r="X1860">
        <f t="shared" si="235"/>
        <v>10</v>
      </c>
      <c r="Y1860">
        <f>IFERROR(VLOOKUP(B1860,Products!A:I,8,FALSE),"")</f>
        <v>56.76</v>
      </c>
      <c r="Z1860">
        <f t="shared" si="236"/>
        <v>2497.44</v>
      </c>
      <c r="AA1860">
        <f t="shared" si="237"/>
        <v>100</v>
      </c>
      <c r="AB1860">
        <f t="shared" si="238"/>
        <v>1</v>
      </c>
      <c r="AC1860">
        <f t="shared" si="239"/>
        <v>1248.72</v>
      </c>
    </row>
    <row r="1861" spans="1:29">
      <c r="A1861">
        <v>10301</v>
      </c>
      <c r="B1861" t="s">
        <v>154</v>
      </c>
      <c r="C1861">
        <v>23</v>
      </c>
      <c r="D1861">
        <v>135.47</v>
      </c>
      <c r="E1861">
        <v>9</v>
      </c>
      <c r="F1861" s="6">
        <f>IFERROR(VLOOKUP(A1861,Orders!A:B,2,FALSE),"")</f>
        <v>37899</v>
      </c>
      <c r="G1861" s="6">
        <f>IFERROR(VLOOKUP(A1861,Orders!A:C,3,FALSE),"")</f>
        <v>37909</v>
      </c>
      <c r="H1861" s="6">
        <f>IFERROR(VLOOKUP(A1861,Orders!A:D,4,FALSE),"")</f>
        <v>37902</v>
      </c>
      <c r="I1861" t="str">
        <f>IFERROR(VLOOKUP(A1861,Orders!A:E,5,FALSE),"")</f>
        <v>Shipped</v>
      </c>
      <c r="J1861">
        <f>IFERROR(VLOOKUP(A1861,Orders!A:G,7,FALSE),"")</f>
        <v>299</v>
      </c>
      <c r="K1861">
        <f>IFERROR(VLOOKUP(J1861,Customers!A:L,12,FALSE),"")</f>
        <v>1504</v>
      </c>
      <c r="L1861">
        <f>IFERROR(VLOOKUP(J1861,Customers!A:M,13,FALSE),"")</f>
        <v>95100</v>
      </c>
      <c r="M1861" t="str">
        <f>IFERROR(VLOOKUP(J1861,Customers!A:H,8,FALSE),"")</f>
        <v>Oslo</v>
      </c>
      <c r="N1861">
        <f>IFERROR(VLOOKUP(K1861,Employees!A:F,6,FALSE),"")</f>
        <v>7</v>
      </c>
      <c r="O1861" t="str">
        <f>IFERROR(VLOOKUP(N1861,Offices!A:B,2,FALSE),"")</f>
        <v>London</v>
      </c>
      <c r="P1861" s="6">
        <f>IFERROR(VLOOKUP(J1861,Payments!A:C,3,FALSE),"")</f>
        <v>37918</v>
      </c>
      <c r="Q1861">
        <f>IFERROR(VLOOKUP(J1861,Payments!A:D,4,FALSE),"")</f>
        <v>36798.879999999997</v>
      </c>
      <c r="R1861" t="str">
        <f>IFERROR(VLOOKUP(B1861,Products!A:C,3,FALSE),"")</f>
        <v>Classic Cars</v>
      </c>
      <c r="S1861">
        <f>IFERROR(VLOOKUP(B1861,Products!A:G,7,FALSE),"")</f>
        <v>8347</v>
      </c>
      <c r="T1861">
        <f>IFERROR(VLOOKUP(B1861,Products!A:I,9,FALSE),"")</f>
        <v>169.34</v>
      </c>
      <c r="U1861">
        <f t="shared" si="232"/>
        <v>7</v>
      </c>
      <c r="V1861" t="str">
        <f t="shared" si="233"/>
        <v>No</v>
      </c>
      <c r="W1861">
        <f t="shared" si="234"/>
        <v>2003</v>
      </c>
      <c r="X1861">
        <f t="shared" si="235"/>
        <v>10</v>
      </c>
      <c r="Y1861">
        <f>IFERROR(VLOOKUP(B1861,Products!A:I,8,FALSE),"")</f>
        <v>77.900000000000006</v>
      </c>
      <c r="Z1861">
        <f t="shared" si="236"/>
        <v>3115.81</v>
      </c>
      <c r="AA1861">
        <f t="shared" si="237"/>
        <v>73.902439024390233</v>
      </c>
      <c r="AB1861">
        <f t="shared" si="238"/>
        <v>1</v>
      </c>
      <c r="AC1861">
        <f t="shared" si="239"/>
        <v>1324.11</v>
      </c>
    </row>
    <row r="1862" spans="1:29">
      <c r="A1862">
        <v>10301</v>
      </c>
      <c r="B1862" t="s">
        <v>223</v>
      </c>
      <c r="C1862">
        <v>39</v>
      </c>
      <c r="D1862">
        <v>137.04</v>
      </c>
      <c r="E1862">
        <v>6</v>
      </c>
      <c r="F1862" s="6">
        <f>IFERROR(VLOOKUP(A1862,Orders!A:B,2,FALSE),"")</f>
        <v>37899</v>
      </c>
      <c r="G1862" s="6">
        <f>IFERROR(VLOOKUP(A1862,Orders!A:C,3,FALSE),"")</f>
        <v>37909</v>
      </c>
      <c r="H1862" s="6">
        <f>IFERROR(VLOOKUP(A1862,Orders!A:D,4,FALSE),"")</f>
        <v>37902</v>
      </c>
      <c r="I1862" t="str">
        <f>IFERROR(VLOOKUP(A1862,Orders!A:E,5,FALSE),"")</f>
        <v>Shipped</v>
      </c>
      <c r="J1862">
        <f>IFERROR(VLOOKUP(A1862,Orders!A:G,7,FALSE),"")</f>
        <v>299</v>
      </c>
      <c r="K1862">
        <f>IFERROR(VLOOKUP(J1862,Customers!A:L,12,FALSE),"")</f>
        <v>1504</v>
      </c>
      <c r="L1862">
        <f>IFERROR(VLOOKUP(J1862,Customers!A:M,13,FALSE),"")</f>
        <v>95100</v>
      </c>
      <c r="M1862" t="str">
        <f>IFERROR(VLOOKUP(J1862,Customers!A:H,8,FALSE),"")</f>
        <v>Oslo</v>
      </c>
      <c r="N1862">
        <f>IFERROR(VLOOKUP(K1862,Employees!A:F,6,FALSE),"")</f>
        <v>7</v>
      </c>
      <c r="O1862" t="str">
        <f>IFERROR(VLOOKUP(N1862,Offices!A:B,2,FALSE),"")</f>
        <v>London</v>
      </c>
      <c r="P1862" s="6">
        <f>IFERROR(VLOOKUP(J1862,Payments!A:C,3,FALSE),"")</f>
        <v>37918</v>
      </c>
      <c r="Q1862">
        <f>IFERROR(VLOOKUP(J1862,Payments!A:D,4,FALSE),"")</f>
        <v>36798.879999999997</v>
      </c>
      <c r="R1862" t="str">
        <f>IFERROR(VLOOKUP(B1862,Products!A:C,3,FALSE),"")</f>
        <v>Classic Cars</v>
      </c>
      <c r="S1862">
        <f>IFERROR(VLOOKUP(B1862,Products!A:G,7,FALSE),"")</f>
        <v>8990</v>
      </c>
      <c r="T1862">
        <f>IFERROR(VLOOKUP(B1862,Products!A:I,9,FALSE),"")</f>
        <v>141.28</v>
      </c>
      <c r="U1862">
        <f t="shared" si="232"/>
        <v>7</v>
      </c>
      <c r="V1862" t="str">
        <f t="shared" si="233"/>
        <v>No</v>
      </c>
      <c r="W1862">
        <f t="shared" si="234"/>
        <v>2003</v>
      </c>
      <c r="X1862">
        <f t="shared" si="235"/>
        <v>10</v>
      </c>
      <c r="Y1862">
        <f>IFERROR(VLOOKUP(B1862,Products!A:I,8,FALSE),"")</f>
        <v>62.16</v>
      </c>
      <c r="Z1862">
        <f t="shared" si="236"/>
        <v>5344.5599999999995</v>
      </c>
      <c r="AA1862">
        <f t="shared" si="237"/>
        <v>120.46332046332047</v>
      </c>
      <c r="AB1862">
        <f t="shared" si="238"/>
        <v>1</v>
      </c>
      <c r="AC1862">
        <f t="shared" si="239"/>
        <v>2920.3199999999997</v>
      </c>
    </row>
    <row r="1863" spans="1:29">
      <c r="A1863">
        <v>10301</v>
      </c>
      <c r="B1863" t="s">
        <v>227</v>
      </c>
      <c r="C1863">
        <v>27</v>
      </c>
      <c r="D1863">
        <v>64.67</v>
      </c>
      <c r="E1863">
        <v>1</v>
      </c>
      <c r="F1863" s="6">
        <f>IFERROR(VLOOKUP(A1863,Orders!A:B,2,FALSE),"")</f>
        <v>37899</v>
      </c>
      <c r="G1863" s="6">
        <f>IFERROR(VLOOKUP(A1863,Orders!A:C,3,FALSE),"")</f>
        <v>37909</v>
      </c>
      <c r="H1863" s="6">
        <f>IFERROR(VLOOKUP(A1863,Orders!A:D,4,FALSE),"")</f>
        <v>37902</v>
      </c>
      <c r="I1863" t="str">
        <f>IFERROR(VLOOKUP(A1863,Orders!A:E,5,FALSE),"")</f>
        <v>Shipped</v>
      </c>
      <c r="J1863">
        <f>IFERROR(VLOOKUP(A1863,Orders!A:G,7,FALSE),"")</f>
        <v>299</v>
      </c>
      <c r="K1863">
        <f>IFERROR(VLOOKUP(J1863,Customers!A:L,12,FALSE),"")</f>
        <v>1504</v>
      </c>
      <c r="L1863">
        <f>IFERROR(VLOOKUP(J1863,Customers!A:M,13,FALSE),"")</f>
        <v>95100</v>
      </c>
      <c r="M1863" t="str">
        <f>IFERROR(VLOOKUP(J1863,Customers!A:H,8,FALSE),"")</f>
        <v>Oslo</v>
      </c>
      <c r="N1863">
        <f>IFERROR(VLOOKUP(K1863,Employees!A:F,6,FALSE),"")</f>
        <v>7</v>
      </c>
      <c r="O1863" t="str">
        <f>IFERROR(VLOOKUP(N1863,Offices!A:B,2,FALSE),"")</f>
        <v>London</v>
      </c>
      <c r="P1863" s="6">
        <f>IFERROR(VLOOKUP(J1863,Payments!A:C,3,FALSE),"")</f>
        <v>37918</v>
      </c>
      <c r="Q1863">
        <f>IFERROR(VLOOKUP(J1863,Payments!A:D,4,FALSE),"")</f>
        <v>36798.879999999997</v>
      </c>
      <c r="R1863" t="str">
        <f>IFERROR(VLOOKUP(B1863,Products!A:C,3,FALSE),"")</f>
        <v>Classic Cars</v>
      </c>
      <c r="S1863">
        <f>IFERROR(VLOOKUP(B1863,Products!A:G,7,FALSE),"")</f>
        <v>1005</v>
      </c>
      <c r="T1863">
        <f>IFERROR(VLOOKUP(B1863,Products!A:I,9,FALSE),"")</f>
        <v>73.489999999999995</v>
      </c>
      <c r="U1863">
        <f t="shared" si="232"/>
        <v>7</v>
      </c>
      <c r="V1863" t="str">
        <f t="shared" si="233"/>
        <v>No</v>
      </c>
      <c r="W1863">
        <f t="shared" si="234"/>
        <v>2003</v>
      </c>
      <c r="X1863">
        <f t="shared" si="235"/>
        <v>10</v>
      </c>
      <c r="Y1863">
        <f>IFERROR(VLOOKUP(B1863,Products!A:I,8,FALSE),"")</f>
        <v>49.24</v>
      </c>
      <c r="Z1863">
        <f t="shared" si="236"/>
        <v>1746.0900000000001</v>
      </c>
      <c r="AA1863">
        <f t="shared" si="237"/>
        <v>31.336311941510964</v>
      </c>
      <c r="AB1863">
        <f t="shared" si="238"/>
        <v>0</v>
      </c>
      <c r="AC1863">
        <f t="shared" si="239"/>
        <v>416.61</v>
      </c>
    </row>
    <row r="1864" spans="1:29">
      <c r="A1864">
        <v>10301</v>
      </c>
      <c r="B1864" t="s">
        <v>228</v>
      </c>
      <c r="C1864">
        <v>22</v>
      </c>
      <c r="D1864">
        <v>40.75</v>
      </c>
      <c r="E1864">
        <v>3</v>
      </c>
      <c r="F1864" s="6">
        <f>IFERROR(VLOOKUP(A1864,Orders!A:B,2,FALSE),"")</f>
        <v>37899</v>
      </c>
      <c r="G1864" s="6">
        <f>IFERROR(VLOOKUP(A1864,Orders!A:C,3,FALSE),"")</f>
        <v>37909</v>
      </c>
      <c r="H1864" s="6">
        <f>IFERROR(VLOOKUP(A1864,Orders!A:D,4,FALSE),"")</f>
        <v>37902</v>
      </c>
      <c r="I1864" t="str">
        <f>IFERROR(VLOOKUP(A1864,Orders!A:E,5,FALSE),"")</f>
        <v>Shipped</v>
      </c>
      <c r="J1864">
        <f>IFERROR(VLOOKUP(A1864,Orders!A:G,7,FALSE),"")</f>
        <v>299</v>
      </c>
      <c r="K1864">
        <f>IFERROR(VLOOKUP(J1864,Customers!A:L,12,FALSE),"")</f>
        <v>1504</v>
      </c>
      <c r="L1864">
        <f>IFERROR(VLOOKUP(J1864,Customers!A:M,13,FALSE),"")</f>
        <v>95100</v>
      </c>
      <c r="M1864" t="str">
        <f>IFERROR(VLOOKUP(J1864,Customers!A:H,8,FALSE),"")</f>
        <v>Oslo</v>
      </c>
      <c r="N1864">
        <f>IFERROR(VLOOKUP(K1864,Employees!A:F,6,FALSE),"")</f>
        <v>7</v>
      </c>
      <c r="O1864" t="str">
        <f>IFERROR(VLOOKUP(N1864,Offices!A:B,2,FALSE),"")</f>
        <v>London</v>
      </c>
      <c r="P1864" s="6">
        <f>IFERROR(VLOOKUP(J1864,Payments!A:C,3,FALSE),"")</f>
        <v>37918</v>
      </c>
      <c r="Q1864">
        <f>IFERROR(VLOOKUP(J1864,Payments!A:D,4,FALSE),"")</f>
        <v>36798.879999999997</v>
      </c>
      <c r="R1864" t="str">
        <f>IFERROR(VLOOKUP(B1864,Products!A:C,3,FALSE),"")</f>
        <v>Classic Cars</v>
      </c>
      <c r="S1864">
        <f>IFERROR(VLOOKUP(B1864,Products!A:G,7,FALSE),"")</f>
        <v>8197</v>
      </c>
      <c r="T1864">
        <f>IFERROR(VLOOKUP(B1864,Products!A:I,9,FALSE),"")</f>
        <v>50.31</v>
      </c>
      <c r="U1864">
        <f t="shared" si="232"/>
        <v>7</v>
      </c>
      <c r="V1864" t="str">
        <f t="shared" si="233"/>
        <v>No</v>
      </c>
      <c r="W1864">
        <f t="shared" si="234"/>
        <v>2003</v>
      </c>
      <c r="X1864">
        <f t="shared" si="235"/>
        <v>10</v>
      </c>
      <c r="Y1864">
        <f>IFERROR(VLOOKUP(B1864,Products!A:I,8,FALSE),"")</f>
        <v>29.18</v>
      </c>
      <c r="Z1864">
        <f t="shared" si="236"/>
        <v>896.5</v>
      </c>
      <c r="AA1864">
        <f t="shared" si="237"/>
        <v>39.650445510623719</v>
      </c>
      <c r="AB1864">
        <f t="shared" si="238"/>
        <v>0</v>
      </c>
      <c r="AC1864">
        <f t="shared" si="239"/>
        <v>254.54000000000002</v>
      </c>
    </row>
    <row r="1865" spans="1:29">
      <c r="A1865">
        <v>10301</v>
      </c>
      <c r="B1865" t="s">
        <v>224</v>
      </c>
      <c r="C1865">
        <v>48</v>
      </c>
      <c r="D1865">
        <v>32.1</v>
      </c>
      <c r="E1865">
        <v>10</v>
      </c>
      <c r="F1865" s="6">
        <f>IFERROR(VLOOKUP(A1865,Orders!A:B,2,FALSE),"")</f>
        <v>37899</v>
      </c>
      <c r="G1865" s="6">
        <f>IFERROR(VLOOKUP(A1865,Orders!A:C,3,FALSE),"")</f>
        <v>37909</v>
      </c>
      <c r="H1865" s="6">
        <f>IFERROR(VLOOKUP(A1865,Orders!A:D,4,FALSE),"")</f>
        <v>37902</v>
      </c>
      <c r="I1865" t="str">
        <f>IFERROR(VLOOKUP(A1865,Orders!A:E,5,FALSE),"")</f>
        <v>Shipped</v>
      </c>
      <c r="J1865">
        <f>IFERROR(VLOOKUP(A1865,Orders!A:G,7,FALSE),"")</f>
        <v>299</v>
      </c>
      <c r="K1865">
        <f>IFERROR(VLOOKUP(J1865,Customers!A:L,12,FALSE),"")</f>
        <v>1504</v>
      </c>
      <c r="L1865">
        <f>IFERROR(VLOOKUP(J1865,Customers!A:M,13,FALSE),"")</f>
        <v>95100</v>
      </c>
      <c r="M1865" t="str">
        <f>IFERROR(VLOOKUP(J1865,Customers!A:H,8,FALSE),"")</f>
        <v>Oslo</v>
      </c>
      <c r="N1865">
        <f>IFERROR(VLOOKUP(K1865,Employees!A:F,6,FALSE),"")</f>
        <v>7</v>
      </c>
      <c r="O1865" t="str">
        <f>IFERROR(VLOOKUP(N1865,Offices!A:B,2,FALSE),"")</f>
        <v>London</v>
      </c>
      <c r="P1865" s="6">
        <f>IFERROR(VLOOKUP(J1865,Payments!A:C,3,FALSE),"")</f>
        <v>37918</v>
      </c>
      <c r="Q1865">
        <f>IFERROR(VLOOKUP(J1865,Payments!A:D,4,FALSE),"")</f>
        <v>36798.879999999997</v>
      </c>
      <c r="R1865" t="str">
        <f>IFERROR(VLOOKUP(B1865,Products!A:C,3,FALSE),"")</f>
        <v>Classic Cars</v>
      </c>
      <c r="S1865">
        <f>IFERROR(VLOOKUP(B1865,Products!A:G,7,FALSE),"")</f>
        <v>7723</v>
      </c>
      <c r="T1865">
        <f>IFERROR(VLOOKUP(B1865,Products!A:I,9,FALSE),"")</f>
        <v>37.76</v>
      </c>
      <c r="U1865">
        <f t="shared" si="232"/>
        <v>7</v>
      </c>
      <c r="V1865" t="str">
        <f t="shared" si="233"/>
        <v>No</v>
      </c>
      <c r="W1865">
        <f t="shared" si="234"/>
        <v>2003</v>
      </c>
      <c r="X1865">
        <f t="shared" si="235"/>
        <v>10</v>
      </c>
      <c r="Y1865">
        <f>IFERROR(VLOOKUP(B1865,Products!A:I,8,FALSE),"")</f>
        <v>16.239999999999998</v>
      </c>
      <c r="Z1865">
        <f t="shared" si="236"/>
        <v>1540.8000000000002</v>
      </c>
      <c r="AA1865">
        <f t="shared" si="237"/>
        <v>97.660098522167516</v>
      </c>
      <c r="AB1865">
        <f t="shared" si="238"/>
        <v>1</v>
      </c>
      <c r="AC1865">
        <f t="shared" si="239"/>
        <v>761.2800000000002</v>
      </c>
    </row>
    <row r="1866" spans="1:29">
      <c r="A1866">
        <v>10301</v>
      </c>
      <c r="B1866" t="s">
        <v>232</v>
      </c>
      <c r="C1866">
        <v>22</v>
      </c>
      <c r="D1866">
        <v>86.73</v>
      </c>
      <c r="E1866">
        <v>2</v>
      </c>
      <c r="F1866" s="6">
        <f>IFERROR(VLOOKUP(A1866,Orders!A:B,2,FALSE),"")</f>
        <v>37899</v>
      </c>
      <c r="G1866" s="6">
        <f>IFERROR(VLOOKUP(A1866,Orders!A:C,3,FALSE),"")</f>
        <v>37909</v>
      </c>
      <c r="H1866" s="6">
        <f>IFERROR(VLOOKUP(A1866,Orders!A:D,4,FALSE),"")</f>
        <v>37902</v>
      </c>
      <c r="I1866" t="str">
        <f>IFERROR(VLOOKUP(A1866,Orders!A:E,5,FALSE),"")</f>
        <v>Shipped</v>
      </c>
      <c r="J1866">
        <f>IFERROR(VLOOKUP(A1866,Orders!A:G,7,FALSE),"")</f>
        <v>299</v>
      </c>
      <c r="K1866">
        <f>IFERROR(VLOOKUP(J1866,Customers!A:L,12,FALSE),"")</f>
        <v>1504</v>
      </c>
      <c r="L1866">
        <f>IFERROR(VLOOKUP(J1866,Customers!A:M,13,FALSE),"")</f>
        <v>95100</v>
      </c>
      <c r="M1866" t="str">
        <f>IFERROR(VLOOKUP(J1866,Customers!A:H,8,FALSE),"")</f>
        <v>Oslo</v>
      </c>
      <c r="N1866">
        <f>IFERROR(VLOOKUP(K1866,Employees!A:F,6,FALSE),"")</f>
        <v>7</v>
      </c>
      <c r="O1866" t="str">
        <f>IFERROR(VLOOKUP(N1866,Offices!A:B,2,FALSE),"")</f>
        <v>London</v>
      </c>
      <c r="P1866" s="6">
        <f>IFERROR(VLOOKUP(J1866,Payments!A:C,3,FALSE),"")</f>
        <v>37918</v>
      </c>
      <c r="Q1866">
        <f>IFERROR(VLOOKUP(J1866,Payments!A:D,4,FALSE),"")</f>
        <v>36798.879999999997</v>
      </c>
      <c r="R1866" t="str">
        <f>IFERROR(VLOOKUP(B1866,Products!A:C,3,FALSE),"")</f>
        <v>Classic Cars</v>
      </c>
      <c r="S1866">
        <f>IFERROR(VLOOKUP(B1866,Products!A:G,7,FALSE),"")</f>
        <v>9446</v>
      </c>
      <c r="T1866">
        <f>IFERROR(VLOOKUP(B1866,Products!A:I,9,FALSE),"")</f>
        <v>107.08</v>
      </c>
      <c r="U1866">
        <f t="shared" si="232"/>
        <v>7</v>
      </c>
      <c r="V1866" t="str">
        <f t="shared" si="233"/>
        <v>No</v>
      </c>
      <c r="W1866">
        <f t="shared" si="234"/>
        <v>2003</v>
      </c>
      <c r="X1866">
        <f t="shared" si="235"/>
        <v>10</v>
      </c>
      <c r="Y1866">
        <f>IFERROR(VLOOKUP(B1866,Products!A:I,8,FALSE),"")</f>
        <v>62.11</v>
      </c>
      <c r="Z1866">
        <f t="shared" si="236"/>
        <v>1908.0600000000002</v>
      </c>
      <c r="AA1866">
        <f t="shared" si="237"/>
        <v>39.639349541136696</v>
      </c>
      <c r="AB1866">
        <f t="shared" si="238"/>
        <v>0</v>
      </c>
      <c r="AC1866">
        <f t="shared" si="239"/>
        <v>541.6400000000001</v>
      </c>
    </row>
    <row r="1867" spans="1:29">
      <c r="A1867">
        <v>10301</v>
      </c>
      <c r="B1867" t="s">
        <v>215</v>
      </c>
      <c r="C1867">
        <v>50</v>
      </c>
      <c r="D1867">
        <v>122.17</v>
      </c>
      <c r="E1867">
        <v>11</v>
      </c>
      <c r="F1867" s="6">
        <f>IFERROR(VLOOKUP(A1867,Orders!A:B,2,FALSE),"")</f>
        <v>37899</v>
      </c>
      <c r="G1867" s="6">
        <f>IFERROR(VLOOKUP(A1867,Orders!A:C,3,FALSE),"")</f>
        <v>37909</v>
      </c>
      <c r="H1867" s="6">
        <f>IFERROR(VLOOKUP(A1867,Orders!A:D,4,FALSE),"")</f>
        <v>37902</v>
      </c>
      <c r="I1867" t="str">
        <f>IFERROR(VLOOKUP(A1867,Orders!A:E,5,FALSE),"")</f>
        <v>Shipped</v>
      </c>
      <c r="J1867">
        <f>IFERROR(VLOOKUP(A1867,Orders!A:G,7,FALSE),"")</f>
        <v>299</v>
      </c>
      <c r="K1867">
        <f>IFERROR(VLOOKUP(J1867,Customers!A:L,12,FALSE),"")</f>
        <v>1504</v>
      </c>
      <c r="L1867">
        <f>IFERROR(VLOOKUP(J1867,Customers!A:M,13,FALSE),"")</f>
        <v>95100</v>
      </c>
      <c r="M1867" t="str">
        <f>IFERROR(VLOOKUP(J1867,Customers!A:H,8,FALSE),"")</f>
        <v>Oslo</v>
      </c>
      <c r="N1867">
        <f>IFERROR(VLOOKUP(K1867,Employees!A:F,6,FALSE),"")</f>
        <v>7</v>
      </c>
      <c r="O1867" t="str">
        <f>IFERROR(VLOOKUP(N1867,Offices!A:B,2,FALSE),"")</f>
        <v>London</v>
      </c>
      <c r="P1867" s="6">
        <f>IFERROR(VLOOKUP(J1867,Payments!A:C,3,FALSE),"")</f>
        <v>37918</v>
      </c>
      <c r="Q1867">
        <f>IFERROR(VLOOKUP(J1867,Payments!A:D,4,FALSE),"")</f>
        <v>36798.879999999997</v>
      </c>
      <c r="R1867" t="str">
        <f>IFERROR(VLOOKUP(B1867,Products!A:C,3,FALSE),"")</f>
        <v>Classic Cars</v>
      </c>
      <c r="S1867">
        <f>IFERROR(VLOOKUP(B1867,Products!A:G,7,FALSE),"")</f>
        <v>6600</v>
      </c>
      <c r="T1867">
        <f>IFERROR(VLOOKUP(B1867,Products!A:I,9,FALSE),"")</f>
        <v>140.43</v>
      </c>
      <c r="U1867">
        <f t="shared" si="232"/>
        <v>7</v>
      </c>
      <c r="V1867" t="str">
        <f t="shared" si="233"/>
        <v>No</v>
      </c>
      <c r="W1867">
        <f t="shared" si="234"/>
        <v>2003</v>
      </c>
      <c r="X1867">
        <f t="shared" si="235"/>
        <v>10</v>
      </c>
      <c r="Y1867">
        <f>IFERROR(VLOOKUP(B1867,Products!A:I,8,FALSE),"")</f>
        <v>98.3</v>
      </c>
      <c r="Z1867">
        <f t="shared" si="236"/>
        <v>6108.5</v>
      </c>
      <c r="AA1867">
        <f t="shared" si="237"/>
        <v>24.282807731434389</v>
      </c>
      <c r="AB1867">
        <f t="shared" si="238"/>
        <v>0</v>
      </c>
      <c r="AC1867">
        <f t="shared" si="239"/>
        <v>1193.5000000000002</v>
      </c>
    </row>
    <row r="1868" spans="1:29">
      <c r="A1868">
        <v>10302</v>
      </c>
      <c r="B1868" t="s">
        <v>124</v>
      </c>
      <c r="C1868">
        <v>43</v>
      </c>
      <c r="D1868">
        <v>166.6</v>
      </c>
      <c r="E1868">
        <v>1</v>
      </c>
      <c r="F1868" s="6">
        <f>IFERROR(VLOOKUP(A1868,Orders!A:B,2,FALSE),"")</f>
        <v>37900</v>
      </c>
      <c r="G1868" s="6">
        <f>IFERROR(VLOOKUP(A1868,Orders!A:C,3,FALSE),"")</f>
        <v>37910</v>
      </c>
      <c r="H1868" s="6">
        <f>IFERROR(VLOOKUP(A1868,Orders!A:D,4,FALSE),"")</f>
        <v>37901</v>
      </c>
      <c r="I1868" t="str">
        <f>IFERROR(VLOOKUP(A1868,Orders!A:E,5,FALSE),"")</f>
        <v>Shipped</v>
      </c>
      <c r="J1868">
        <f>IFERROR(VLOOKUP(A1868,Orders!A:G,7,FALSE),"")</f>
        <v>201</v>
      </c>
      <c r="K1868">
        <f>IFERROR(VLOOKUP(J1868,Customers!A:L,12,FALSE),"")</f>
        <v>1501</v>
      </c>
      <c r="L1868">
        <f>IFERROR(VLOOKUP(J1868,Customers!A:M,13,FALSE),"")</f>
        <v>92700</v>
      </c>
      <c r="M1868" t="str">
        <f>IFERROR(VLOOKUP(J1868,Customers!A:H,8,FALSE),"")</f>
        <v>Liverpool</v>
      </c>
      <c r="N1868">
        <f>IFERROR(VLOOKUP(K1868,Employees!A:F,6,FALSE),"")</f>
        <v>7</v>
      </c>
      <c r="O1868" t="str">
        <f>IFERROR(VLOOKUP(N1868,Offices!A:B,2,FALSE),"")</f>
        <v>London</v>
      </c>
      <c r="P1868" s="6">
        <f>IFERROR(VLOOKUP(J1868,Payments!A:C,3,FALSE),"")</f>
        <v>37914</v>
      </c>
      <c r="Q1868">
        <f>IFERROR(VLOOKUP(J1868,Payments!A:D,4,FALSE),"")</f>
        <v>23908.240000000002</v>
      </c>
      <c r="R1868" t="str">
        <f>IFERROR(VLOOKUP(B1868,Products!A:C,3,FALSE),"")</f>
        <v>Vintage Cars</v>
      </c>
      <c r="S1868">
        <f>IFERROR(VLOOKUP(B1868,Products!A:G,7,FALSE),"")</f>
        <v>2724</v>
      </c>
      <c r="T1868">
        <f>IFERROR(VLOOKUP(B1868,Products!A:I,9,FALSE),"")</f>
        <v>170</v>
      </c>
      <c r="U1868">
        <f t="shared" si="232"/>
        <v>9</v>
      </c>
      <c r="V1868" t="str">
        <f t="shared" si="233"/>
        <v>No</v>
      </c>
      <c r="W1868">
        <f t="shared" si="234"/>
        <v>2003</v>
      </c>
      <c r="X1868">
        <f t="shared" si="235"/>
        <v>10</v>
      </c>
      <c r="Y1868">
        <f>IFERROR(VLOOKUP(B1868,Products!A:I,8,FALSE),"")</f>
        <v>86.7</v>
      </c>
      <c r="Z1868">
        <f t="shared" si="236"/>
        <v>7163.8</v>
      </c>
      <c r="AA1868">
        <f t="shared" si="237"/>
        <v>92.156862745098024</v>
      </c>
      <c r="AB1868">
        <f t="shared" si="238"/>
        <v>1</v>
      </c>
      <c r="AC1868">
        <f t="shared" si="239"/>
        <v>3435.7</v>
      </c>
    </row>
    <row r="1869" spans="1:29">
      <c r="A1869">
        <v>10302</v>
      </c>
      <c r="B1869" t="s">
        <v>126</v>
      </c>
      <c r="C1869">
        <v>38</v>
      </c>
      <c r="D1869">
        <v>82.83</v>
      </c>
      <c r="E1869">
        <v>2</v>
      </c>
      <c r="F1869" s="6">
        <f>IFERROR(VLOOKUP(A1869,Orders!A:B,2,FALSE),"")</f>
        <v>37900</v>
      </c>
      <c r="G1869" s="6">
        <f>IFERROR(VLOOKUP(A1869,Orders!A:C,3,FALSE),"")</f>
        <v>37910</v>
      </c>
      <c r="H1869" s="6">
        <f>IFERROR(VLOOKUP(A1869,Orders!A:D,4,FALSE),"")</f>
        <v>37901</v>
      </c>
      <c r="I1869" t="str">
        <f>IFERROR(VLOOKUP(A1869,Orders!A:E,5,FALSE),"")</f>
        <v>Shipped</v>
      </c>
      <c r="J1869">
        <f>IFERROR(VLOOKUP(A1869,Orders!A:G,7,FALSE),"")</f>
        <v>201</v>
      </c>
      <c r="K1869">
        <f>IFERROR(VLOOKUP(J1869,Customers!A:L,12,FALSE),"")</f>
        <v>1501</v>
      </c>
      <c r="L1869">
        <f>IFERROR(VLOOKUP(J1869,Customers!A:M,13,FALSE),"")</f>
        <v>92700</v>
      </c>
      <c r="M1869" t="str">
        <f>IFERROR(VLOOKUP(J1869,Customers!A:H,8,FALSE),"")</f>
        <v>Liverpool</v>
      </c>
      <c r="N1869">
        <f>IFERROR(VLOOKUP(K1869,Employees!A:F,6,FALSE),"")</f>
        <v>7</v>
      </c>
      <c r="O1869" t="str">
        <f>IFERROR(VLOOKUP(N1869,Offices!A:B,2,FALSE),"")</f>
        <v>London</v>
      </c>
      <c r="P1869" s="6">
        <f>IFERROR(VLOOKUP(J1869,Payments!A:C,3,FALSE),"")</f>
        <v>37914</v>
      </c>
      <c r="Q1869">
        <f>IFERROR(VLOOKUP(J1869,Payments!A:D,4,FALSE),"")</f>
        <v>23908.240000000002</v>
      </c>
      <c r="R1869" t="str">
        <f>IFERROR(VLOOKUP(B1869,Products!A:C,3,FALSE),"")</f>
        <v>Vintage Cars</v>
      </c>
      <c r="S1869">
        <f>IFERROR(VLOOKUP(B1869,Products!A:G,7,FALSE),"")</f>
        <v>6553</v>
      </c>
      <c r="T1869">
        <f>IFERROR(VLOOKUP(B1869,Products!A:I,9,FALSE),"")</f>
        <v>92.03</v>
      </c>
      <c r="U1869">
        <f t="shared" si="232"/>
        <v>9</v>
      </c>
      <c r="V1869" t="str">
        <f t="shared" si="233"/>
        <v>No</v>
      </c>
      <c r="W1869">
        <f t="shared" si="234"/>
        <v>2003</v>
      </c>
      <c r="X1869">
        <f t="shared" si="235"/>
        <v>10</v>
      </c>
      <c r="Y1869">
        <f>IFERROR(VLOOKUP(B1869,Products!A:I,8,FALSE),"")</f>
        <v>43.26</v>
      </c>
      <c r="Z1869">
        <f t="shared" si="236"/>
        <v>3147.54</v>
      </c>
      <c r="AA1869">
        <f t="shared" si="237"/>
        <v>91.470180305131763</v>
      </c>
      <c r="AB1869">
        <f t="shared" si="238"/>
        <v>1</v>
      </c>
      <c r="AC1869">
        <f t="shared" si="239"/>
        <v>1503.66</v>
      </c>
    </row>
    <row r="1870" spans="1:29">
      <c r="A1870">
        <v>10302</v>
      </c>
      <c r="B1870" t="s">
        <v>226</v>
      </c>
      <c r="C1870">
        <v>23</v>
      </c>
      <c r="D1870">
        <v>70.56</v>
      </c>
      <c r="E1870">
        <v>3</v>
      </c>
      <c r="F1870" s="6">
        <f>IFERROR(VLOOKUP(A1870,Orders!A:B,2,FALSE),"")</f>
        <v>37900</v>
      </c>
      <c r="G1870" s="6">
        <f>IFERROR(VLOOKUP(A1870,Orders!A:C,3,FALSE),"")</f>
        <v>37910</v>
      </c>
      <c r="H1870" s="6">
        <f>IFERROR(VLOOKUP(A1870,Orders!A:D,4,FALSE),"")</f>
        <v>37901</v>
      </c>
      <c r="I1870" t="str">
        <f>IFERROR(VLOOKUP(A1870,Orders!A:E,5,FALSE),"")</f>
        <v>Shipped</v>
      </c>
      <c r="J1870">
        <f>IFERROR(VLOOKUP(A1870,Orders!A:G,7,FALSE),"")</f>
        <v>201</v>
      </c>
      <c r="K1870">
        <f>IFERROR(VLOOKUP(J1870,Customers!A:L,12,FALSE),"")</f>
        <v>1501</v>
      </c>
      <c r="L1870">
        <f>IFERROR(VLOOKUP(J1870,Customers!A:M,13,FALSE),"")</f>
        <v>92700</v>
      </c>
      <c r="M1870" t="str">
        <f>IFERROR(VLOOKUP(J1870,Customers!A:H,8,FALSE),"")</f>
        <v>Liverpool</v>
      </c>
      <c r="N1870">
        <f>IFERROR(VLOOKUP(K1870,Employees!A:F,6,FALSE),"")</f>
        <v>7</v>
      </c>
      <c r="O1870" t="str">
        <f>IFERROR(VLOOKUP(N1870,Offices!A:B,2,FALSE),"")</f>
        <v>London</v>
      </c>
      <c r="P1870" s="6">
        <f>IFERROR(VLOOKUP(J1870,Payments!A:C,3,FALSE),"")</f>
        <v>37914</v>
      </c>
      <c r="Q1870">
        <f>IFERROR(VLOOKUP(J1870,Payments!A:D,4,FALSE),"")</f>
        <v>23908.240000000002</v>
      </c>
      <c r="R1870" t="str">
        <f>IFERROR(VLOOKUP(B1870,Products!A:C,3,FALSE),"")</f>
        <v>Classic Cars</v>
      </c>
      <c r="S1870">
        <f>IFERROR(VLOOKUP(B1870,Products!A:G,7,FALSE),"")</f>
        <v>3209</v>
      </c>
      <c r="T1870">
        <f>IFERROR(VLOOKUP(B1870,Products!A:I,9,FALSE),"")</f>
        <v>71.27</v>
      </c>
      <c r="U1870">
        <f t="shared" si="232"/>
        <v>9</v>
      </c>
      <c r="V1870" t="str">
        <f t="shared" si="233"/>
        <v>No</v>
      </c>
      <c r="W1870">
        <f t="shared" si="234"/>
        <v>2003</v>
      </c>
      <c r="X1870">
        <f t="shared" si="235"/>
        <v>10</v>
      </c>
      <c r="Y1870">
        <f>IFERROR(VLOOKUP(B1870,Products!A:I,8,FALSE),"")</f>
        <v>34.21</v>
      </c>
      <c r="Z1870">
        <f t="shared" si="236"/>
        <v>1622.88</v>
      </c>
      <c r="AA1870">
        <f t="shared" si="237"/>
        <v>106.25548085355159</v>
      </c>
      <c r="AB1870">
        <f t="shared" si="238"/>
        <v>1</v>
      </c>
      <c r="AC1870">
        <f t="shared" si="239"/>
        <v>836.05000000000007</v>
      </c>
    </row>
    <row r="1871" spans="1:29">
      <c r="A1871">
        <v>10302</v>
      </c>
      <c r="B1871" t="s">
        <v>229</v>
      </c>
      <c r="C1871">
        <v>49</v>
      </c>
      <c r="D1871">
        <v>75.42</v>
      </c>
      <c r="E1871">
        <v>5</v>
      </c>
      <c r="F1871" s="6">
        <f>IFERROR(VLOOKUP(A1871,Orders!A:B,2,FALSE),"")</f>
        <v>37900</v>
      </c>
      <c r="G1871" s="6">
        <f>IFERROR(VLOOKUP(A1871,Orders!A:C,3,FALSE),"")</f>
        <v>37910</v>
      </c>
      <c r="H1871" s="6">
        <f>IFERROR(VLOOKUP(A1871,Orders!A:D,4,FALSE),"")</f>
        <v>37901</v>
      </c>
      <c r="I1871" t="str">
        <f>IFERROR(VLOOKUP(A1871,Orders!A:E,5,FALSE),"")</f>
        <v>Shipped</v>
      </c>
      <c r="J1871">
        <f>IFERROR(VLOOKUP(A1871,Orders!A:G,7,FALSE),"")</f>
        <v>201</v>
      </c>
      <c r="K1871">
        <f>IFERROR(VLOOKUP(J1871,Customers!A:L,12,FALSE),"")</f>
        <v>1501</v>
      </c>
      <c r="L1871">
        <f>IFERROR(VLOOKUP(J1871,Customers!A:M,13,FALSE),"")</f>
        <v>92700</v>
      </c>
      <c r="M1871" t="str">
        <f>IFERROR(VLOOKUP(J1871,Customers!A:H,8,FALSE),"")</f>
        <v>Liverpool</v>
      </c>
      <c r="N1871">
        <f>IFERROR(VLOOKUP(K1871,Employees!A:F,6,FALSE),"")</f>
        <v>7</v>
      </c>
      <c r="O1871" t="str">
        <f>IFERROR(VLOOKUP(N1871,Offices!A:B,2,FALSE),"")</f>
        <v>London</v>
      </c>
      <c r="P1871" s="6">
        <f>IFERROR(VLOOKUP(J1871,Payments!A:C,3,FALSE),"")</f>
        <v>37914</v>
      </c>
      <c r="Q1871">
        <f>IFERROR(VLOOKUP(J1871,Payments!A:D,4,FALSE),"")</f>
        <v>23908.240000000002</v>
      </c>
      <c r="R1871" t="str">
        <f>IFERROR(VLOOKUP(B1871,Products!A:C,3,FALSE),"")</f>
        <v>Classic Cars</v>
      </c>
      <c r="S1871">
        <f>IFERROR(VLOOKUP(B1871,Products!A:G,7,FALSE),"")</f>
        <v>2350</v>
      </c>
      <c r="T1871">
        <f>IFERROR(VLOOKUP(B1871,Products!A:I,9,FALSE),"")</f>
        <v>90.87</v>
      </c>
      <c r="U1871">
        <f t="shared" si="232"/>
        <v>9</v>
      </c>
      <c r="V1871" t="str">
        <f t="shared" si="233"/>
        <v>No</v>
      </c>
      <c r="W1871">
        <f t="shared" si="234"/>
        <v>2003</v>
      </c>
      <c r="X1871">
        <f t="shared" si="235"/>
        <v>10</v>
      </c>
      <c r="Y1871">
        <f>IFERROR(VLOOKUP(B1871,Products!A:I,8,FALSE),"")</f>
        <v>47.25</v>
      </c>
      <c r="Z1871">
        <f t="shared" si="236"/>
        <v>3695.58</v>
      </c>
      <c r="AA1871">
        <f t="shared" si="237"/>
        <v>59.619047619047628</v>
      </c>
      <c r="AB1871">
        <f t="shared" si="238"/>
        <v>0</v>
      </c>
      <c r="AC1871">
        <f t="shared" si="239"/>
        <v>1380.3300000000002</v>
      </c>
    </row>
    <row r="1872" spans="1:29">
      <c r="A1872">
        <v>10302</v>
      </c>
      <c r="B1872" t="s">
        <v>230</v>
      </c>
      <c r="C1872">
        <v>45</v>
      </c>
      <c r="D1872">
        <v>104.52</v>
      </c>
      <c r="E1872">
        <v>4</v>
      </c>
      <c r="F1872" s="6">
        <f>IFERROR(VLOOKUP(A1872,Orders!A:B,2,FALSE),"")</f>
        <v>37900</v>
      </c>
      <c r="G1872" s="6">
        <f>IFERROR(VLOOKUP(A1872,Orders!A:C,3,FALSE),"")</f>
        <v>37910</v>
      </c>
      <c r="H1872" s="6">
        <f>IFERROR(VLOOKUP(A1872,Orders!A:D,4,FALSE),"")</f>
        <v>37901</v>
      </c>
      <c r="I1872" t="str">
        <f>IFERROR(VLOOKUP(A1872,Orders!A:E,5,FALSE),"")</f>
        <v>Shipped</v>
      </c>
      <c r="J1872">
        <f>IFERROR(VLOOKUP(A1872,Orders!A:G,7,FALSE),"")</f>
        <v>201</v>
      </c>
      <c r="K1872">
        <f>IFERROR(VLOOKUP(J1872,Customers!A:L,12,FALSE),"")</f>
        <v>1501</v>
      </c>
      <c r="L1872">
        <f>IFERROR(VLOOKUP(J1872,Customers!A:M,13,FALSE),"")</f>
        <v>92700</v>
      </c>
      <c r="M1872" t="str">
        <f>IFERROR(VLOOKUP(J1872,Customers!A:H,8,FALSE),"")</f>
        <v>Liverpool</v>
      </c>
      <c r="N1872">
        <f>IFERROR(VLOOKUP(K1872,Employees!A:F,6,FALSE),"")</f>
        <v>7</v>
      </c>
      <c r="O1872" t="str">
        <f>IFERROR(VLOOKUP(N1872,Offices!A:B,2,FALSE),"")</f>
        <v>London</v>
      </c>
      <c r="P1872" s="6">
        <f>IFERROR(VLOOKUP(J1872,Payments!A:C,3,FALSE),"")</f>
        <v>37914</v>
      </c>
      <c r="Q1872">
        <f>IFERROR(VLOOKUP(J1872,Payments!A:D,4,FALSE),"")</f>
        <v>23908.240000000002</v>
      </c>
      <c r="R1872" t="str">
        <f>IFERROR(VLOOKUP(B1872,Products!A:C,3,FALSE),"")</f>
        <v>Classic Cars</v>
      </c>
      <c r="S1872">
        <f>IFERROR(VLOOKUP(B1872,Products!A:G,7,FALSE),"")</f>
        <v>1452</v>
      </c>
      <c r="T1872">
        <f>IFERROR(VLOOKUP(B1872,Products!A:I,9,FALSE),"")</f>
        <v>117.44</v>
      </c>
      <c r="U1872">
        <f t="shared" si="232"/>
        <v>9</v>
      </c>
      <c r="V1872" t="str">
        <f t="shared" si="233"/>
        <v>No</v>
      </c>
      <c r="W1872">
        <f t="shared" si="234"/>
        <v>2003</v>
      </c>
      <c r="X1872">
        <f t="shared" si="235"/>
        <v>10</v>
      </c>
      <c r="Y1872">
        <f>IFERROR(VLOOKUP(B1872,Products!A:I,8,FALSE),"")</f>
        <v>72.819999999999993</v>
      </c>
      <c r="Z1872">
        <f t="shared" si="236"/>
        <v>4703.3999999999996</v>
      </c>
      <c r="AA1872">
        <f t="shared" si="237"/>
        <v>43.53199670420215</v>
      </c>
      <c r="AB1872">
        <f t="shared" si="238"/>
        <v>0</v>
      </c>
      <c r="AC1872">
        <f t="shared" si="239"/>
        <v>1426.5000000000002</v>
      </c>
    </row>
    <row r="1873" spans="1:29">
      <c r="A1873">
        <v>10302</v>
      </c>
      <c r="B1873" t="s">
        <v>231</v>
      </c>
      <c r="C1873">
        <v>48</v>
      </c>
      <c r="D1873">
        <v>74.48</v>
      </c>
      <c r="E1873">
        <v>6</v>
      </c>
      <c r="F1873" s="6">
        <f>IFERROR(VLOOKUP(A1873,Orders!A:B,2,FALSE),"")</f>
        <v>37900</v>
      </c>
      <c r="G1873" s="6">
        <f>IFERROR(VLOOKUP(A1873,Orders!A:C,3,FALSE),"")</f>
        <v>37910</v>
      </c>
      <c r="H1873" s="6">
        <f>IFERROR(VLOOKUP(A1873,Orders!A:D,4,FALSE),"")</f>
        <v>37901</v>
      </c>
      <c r="I1873" t="str">
        <f>IFERROR(VLOOKUP(A1873,Orders!A:E,5,FALSE),"")</f>
        <v>Shipped</v>
      </c>
      <c r="J1873">
        <f>IFERROR(VLOOKUP(A1873,Orders!A:G,7,FALSE),"")</f>
        <v>201</v>
      </c>
      <c r="K1873">
        <f>IFERROR(VLOOKUP(J1873,Customers!A:L,12,FALSE),"")</f>
        <v>1501</v>
      </c>
      <c r="L1873">
        <f>IFERROR(VLOOKUP(J1873,Customers!A:M,13,FALSE),"")</f>
        <v>92700</v>
      </c>
      <c r="M1873" t="str">
        <f>IFERROR(VLOOKUP(J1873,Customers!A:H,8,FALSE),"")</f>
        <v>Liverpool</v>
      </c>
      <c r="N1873">
        <f>IFERROR(VLOOKUP(K1873,Employees!A:F,6,FALSE),"")</f>
        <v>7</v>
      </c>
      <c r="O1873" t="str">
        <f>IFERROR(VLOOKUP(N1873,Offices!A:B,2,FALSE),"")</f>
        <v>London</v>
      </c>
      <c r="P1873" s="6">
        <f>IFERROR(VLOOKUP(J1873,Payments!A:C,3,FALSE),"")</f>
        <v>37914</v>
      </c>
      <c r="Q1873">
        <f>IFERROR(VLOOKUP(J1873,Payments!A:D,4,FALSE),"")</f>
        <v>23908.240000000002</v>
      </c>
      <c r="R1873" t="str">
        <f>IFERROR(VLOOKUP(B1873,Products!A:C,3,FALSE),"")</f>
        <v>Classic Cars</v>
      </c>
      <c r="S1873">
        <f>IFERROR(VLOOKUP(B1873,Products!A:G,7,FALSE),"")</f>
        <v>4695</v>
      </c>
      <c r="T1873">
        <f>IFERROR(VLOOKUP(B1873,Products!A:I,9,FALSE),"")</f>
        <v>85.61</v>
      </c>
      <c r="U1873">
        <f t="shared" si="232"/>
        <v>9</v>
      </c>
      <c r="V1873" t="str">
        <f t="shared" si="233"/>
        <v>No</v>
      </c>
      <c r="W1873">
        <f t="shared" si="234"/>
        <v>2003</v>
      </c>
      <c r="X1873">
        <f t="shared" si="235"/>
        <v>10</v>
      </c>
      <c r="Y1873">
        <f>IFERROR(VLOOKUP(B1873,Products!A:I,8,FALSE),"")</f>
        <v>50.51</v>
      </c>
      <c r="Z1873">
        <f t="shared" si="236"/>
        <v>3575.04</v>
      </c>
      <c r="AA1873">
        <f t="shared" si="237"/>
        <v>47.455949316966951</v>
      </c>
      <c r="AB1873">
        <f t="shared" si="238"/>
        <v>0</v>
      </c>
      <c r="AC1873">
        <f t="shared" si="239"/>
        <v>1150.5600000000004</v>
      </c>
    </row>
    <row r="1874" spans="1:29">
      <c r="A1874">
        <v>10303</v>
      </c>
      <c r="B1874" t="s">
        <v>125</v>
      </c>
      <c r="C1874">
        <v>46</v>
      </c>
      <c r="D1874">
        <v>56.91</v>
      </c>
      <c r="E1874">
        <v>2</v>
      </c>
      <c r="F1874" s="6">
        <f>IFERROR(VLOOKUP(A1874,Orders!A:B,2,FALSE),"")</f>
        <v>38266</v>
      </c>
      <c r="G1874" s="6">
        <f>IFERROR(VLOOKUP(A1874,Orders!A:C,3,FALSE),"")</f>
        <v>38274</v>
      </c>
      <c r="H1874" s="6">
        <f>IFERROR(VLOOKUP(A1874,Orders!A:D,4,FALSE),"")</f>
        <v>38269</v>
      </c>
      <c r="I1874" t="str">
        <f>IFERROR(VLOOKUP(A1874,Orders!A:E,5,FALSE),"")</f>
        <v>Shipped</v>
      </c>
      <c r="J1874">
        <f>IFERROR(VLOOKUP(A1874,Orders!A:G,7,FALSE),"")</f>
        <v>484</v>
      </c>
      <c r="K1874">
        <f>IFERROR(VLOOKUP(J1874,Customers!A:L,12,FALSE),"")</f>
        <v>1702</v>
      </c>
      <c r="L1874">
        <f>IFERROR(VLOOKUP(J1874,Customers!A:M,13,FALSE),"")</f>
        <v>65700</v>
      </c>
      <c r="M1874" t="str">
        <f>IFERROR(VLOOKUP(J1874,Customers!A:H,8,FALSE),"")</f>
        <v>Sevilla</v>
      </c>
      <c r="N1874">
        <f>IFERROR(VLOOKUP(K1874,Employees!A:F,6,FALSE),"")</f>
        <v>4</v>
      </c>
      <c r="O1874" t="str">
        <f>IFERROR(VLOOKUP(N1874,Offices!A:B,2,FALSE),"")</f>
        <v>Paris</v>
      </c>
      <c r="P1874" s="6">
        <f>IFERROR(VLOOKUP(J1874,Payments!A:C,3,FALSE),"")</f>
        <v>38286</v>
      </c>
      <c r="Q1874">
        <f>IFERROR(VLOOKUP(J1874,Payments!A:D,4,FALSE),"")</f>
        <v>3474.66</v>
      </c>
      <c r="R1874" t="str">
        <f>IFERROR(VLOOKUP(B1874,Products!A:C,3,FALSE),"")</f>
        <v>Vintage Cars</v>
      </c>
      <c r="S1874">
        <f>IFERROR(VLOOKUP(B1874,Products!A:G,7,FALSE),"")</f>
        <v>540</v>
      </c>
      <c r="T1874">
        <f>IFERROR(VLOOKUP(B1874,Products!A:I,9,FALSE),"")</f>
        <v>60.54</v>
      </c>
      <c r="U1874">
        <f t="shared" si="232"/>
        <v>5</v>
      </c>
      <c r="V1874" t="str">
        <f t="shared" si="233"/>
        <v>Yes</v>
      </c>
      <c r="W1874">
        <f t="shared" si="234"/>
        <v>2004</v>
      </c>
      <c r="X1874">
        <f t="shared" si="235"/>
        <v>10</v>
      </c>
      <c r="Y1874">
        <f>IFERROR(VLOOKUP(B1874,Products!A:I,8,FALSE),"")</f>
        <v>33.299999999999997</v>
      </c>
      <c r="Z1874">
        <f t="shared" si="236"/>
        <v>2617.8599999999997</v>
      </c>
      <c r="AA1874">
        <f t="shared" si="237"/>
        <v>70.900900900900908</v>
      </c>
      <c r="AB1874">
        <f t="shared" si="238"/>
        <v>1</v>
      </c>
      <c r="AC1874">
        <f t="shared" si="239"/>
        <v>1086.06</v>
      </c>
    </row>
    <row r="1875" spans="1:29">
      <c r="A1875">
        <v>10303</v>
      </c>
      <c r="B1875" t="s">
        <v>127</v>
      </c>
      <c r="C1875">
        <v>24</v>
      </c>
      <c r="D1875">
        <v>35.700000000000003</v>
      </c>
      <c r="E1875">
        <v>1</v>
      </c>
      <c r="F1875" s="6">
        <f>IFERROR(VLOOKUP(A1875,Orders!A:B,2,FALSE),"")</f>
        <v>38266</v>
      </c>
      <c r="G1875" s="6">
        <f>IFERROR(VLOOKUP(A1875,Orders!A:C,3,FALSE),"")</f>
        <v>38274</v>
      </c>
      <c r="H1875" s="6">
        <f>IFERROR(VLOOKUP(A1875,Orders!A:D,4,FALSE),"")</f>
        <v>38269</v>
      </c>
      <c r="I1875" t="str">
        <f>IFERROR(VLOOKUP(A1875,Orders!A:E,5,FALSE),"")</f>
        <v>Shipped</v>
      </c>
      <c r="J1875">
        <f>IFERROR(VLOOKUP(A1875,Orders!A:G,7,FALSE),"")</f>
        <v>484</v>
      </c>
      <c r="K1875">
        <f>IFERROR(VLOOKUP(J1875,Customers!A:L,12,FALSE),"")</f>
        <v>1702</v>
      </c>
      <c r="L1875">
        <f>IFERROR(VLOOKUP(J1875,Customers!A:M,13,FALSE),"")</f>
        <v>65700</v>
      </c>
      <c r="M1875" t="str">
        <f>IFERROR(VLOOKUP(J1875,Customers!A:H,8,FALSE),"")</f>
        <v>Sevilla</v>
      </c>
      <c r="N1875">
        <f>IFERROR(VLOOKUP(K1875,Employees!A:F,6,FALSE),"")</f>
        <v>4</v>
      </c>
      <c r="O1875" t="str">
        <f>IFERROR(VLOOKUP(N1875,Offices!A:B,2,FALSE),"")</f>
        <v>Paris</v>
      </c>
      <c r="P1875" s="6">
        <f>IFERROR(VLOOKUP(J1875,Payments!A:C,3,FALSE),"")</f>
        <v>38286</v>
      </c>
      <c r="Q1875">
        <f>IFERROR(VLOOKUP(J1875,Payments!A:D,4,FALSE),"")</f>
        <v>3474.66</v>
      </c>
      <c r="R1875" t="str">
        <f>IFERROR(VLOOKUP(B1875,Products!A:C,3,FALSE),"")</f>
        <v>Vintage Cars</v>
      </c>
      <c r="S1875">
        <f>IFERROR(VLOOKUP(B1875,Products!A:G,7,FALSE),"")</f>
        <v>2081</v>
      </c>
      <c r="T1875">
        <f>IFERROR(VLOOKUP(B1875,Products!A:I,9,FALSE),"")</f>
        <v>41.03</v>
      </c>
      <c r="U1875">
        <f t="shared" si="232"/>
        <v>5</v>
      </c>
      <c r="V1875" t="str">
        <f t="shared" si="233"/>
        <v>Yes</v>
      </c>
      <c r="W1875">
        <f t="shared" si="234"/>
        <v>2004</v>
      </c>
      <c r="X1875">
        <f t="shared" si="235"/>
        <v>10</v>
      </c>
      <c r="Y1875">
        <f>IFERROR(VLOOKUP(B1875,Products!A:I,8,FALSE),"")</f>
        <v>21.75</v>
      </c>
      <c r="Z1875">
        <f t="shared" si="236"/>
        <v>856.80000000000007</v>
      </c>
      <c r="AA1875">
        <f t="shared" si="237"/>
        <v>64.137931034482776</v>
      </c>
      <c r="AB1875">
        <f t="shared" si="238"/>
        <v>0</v>
      </c>
      <c r="AC1875">
        <f t="shared" si="239"/>
        <v>334.80000000000007</v>
      </c>
    </row>
    <row r="1876" spans="1:29">
      <c r="A1876">
        <v>10304</v>
      </c>
      <c r="B1876" t="s">
        <v>134</v>
      </c>
      <c r="C1876">
        <v>47</v>
      </c>
      <c r="D1876">
        <v>201.44</v>
      </c>
      <c r="E1876">
        <v>6</v>
      </c>
      <c r="F1876" s="6">
        <f>IFERROR(VLOOKUP(A1876,Orders!A:B,2,FALSE),"")</f>
        <v>38271</v>
      </c>
      <c r="G1876" s="6">
        <f>IFERROR(VLOOKUP(A1876,Orders!A:C,3,FALSE),"")</f>
        <v>38280</v>
      </c>
      <c r="H1876" s="6">
        <f>IFERROR(VLOOKUP(A1876,Orders!A:D,4,FALSE),"")</f>
        <v>38277</v>
      </c>
      <c r="I1876" t="str">
        <f>IFERROR(VLOOKUP(A1876,Orders!A:E,5,FALSE),"")</f>
        <v>Shipped</v>
      </c>
      <c r="J1876">
        <f>IFERROR(VLOOKUP(A1876,Orders!A:G,7,FALSE),"")</f>
        <v>256</v>
      </c>
      <c r="K1876">
        <f>IFERROR(VLOOKUP(J1876,Customers!A:L,12,FALSE),"")</f>
        <v>1370</v>
      </c>
      <c r="L1876">
        <f>IFERROR(VLOOKUP(J1876,Customers!A:M,13,FALSE),"")</f>
        <v>77900</v>
      </c>
      <c r="M1876" t="str">
        <f>IFERROR(VLOOKUP(J1876,Customers!A:H,8,FALSE),"")</f>
        <v>Versailles</v>
      </c>
      <c r="N1876">
        <f>IFERROR(VLOOKUP(K1876,Employees!A:F,6,FALSE),"")</f>
        <v>4</v>
      </c>
      <c r="O1876" t="str">
        <f>IFERROR(VLOOKUP(N1876,Offices!A:B,2,FALSE),"")</f>
        <v>Paris</v>
      </c>
      <c r="P1876" s="6">
        <f>IFERROR(VLOOKUP(J1876,Payments!A:C,3,FALSE),"")</f>
        <v>38027</v>
      </c>
      <c r="Q1876">
        <f>IFERROR(VLOOKUP(J1876,Payments!A:D,4,FALSE),"")</f>
        <v>5759.42</v>
      </c>
      <c r="R1876" t="str">
        <f>IFERROR(VLOOKUP(B1876,Products!A:C,3,FALSE),"")</f>
        <v>Classic Cars</v>
      </c>
      <c r="S1876">
        <f>IFERROR(VLOOKUP(B1876,Products!A:G,7,FALSE),"")</f>
        <v>7305</v>
      </c>
      <c r="T1876">
        <f>IFERROR(VLOOKUP(B1876,Products!A:I,9,FALSE),"")</f>
        <v>214.3</v>
      </c>
      <c r="U1876">
        <f t="shared" si="232"/>
        <v>3</v>
      </c>
      <c r="V1876" t="str">
        <f t="shared" si="233"/>
        <v>Yes</v>
      </c>
      <c r="W1876">
        <f t="shared" si="234"/>
        <v>2004</v>
      </c>
      <c r="X1876">
        <f t="shared" si="235"/>
        <v>10</v>
      </c>
      <c r="Y1876">
        <f>IFERROR(VLOOKUP(B1876,Products!A:I,8,FALSE),"")</f>
        <v>98.58</v>
      </c>
      <c r="Z1876">
        <f t="shared" si="236"/>
        <v>9467.68</v>
      </c>
      <c r="AA1876">
        <f t="shared" si="237"/>
        <v>104.3416514505985</v>
      </c>
      <c r="AB1876">
        <f t="shared" si="238"/>
        <v>1</v>
      </c>
      <c r="AC1876">
        <f t="shared" si="239"/>
        <v>4834.42</v>
      </c>
    </row>
    <row r="1877" spans="1:29">
      <c r="A1877">
        <v>10304</v>
      </c>
      <c r="B1877" t="s">
        <v>136</v>
      </c>
      <c r="C1877">
        <v>39</v>
      </c>
      <c r="D1877">
        <v>117.54</v>
      </c>
      <c r="E1877">
        <v>3</v>
      </c>
      <c r="F1877" s="6">
        <f>IFERROR(VLOOKUP(A1877,Orders!A:B,2,FALSE),"")</f>
        <v>38271</v>
      </c>
      <c r="G1877" s="6">
        <f>IFERROR(VLOOKUP(A1877,Orders!A:C,3,FALSE),"")</f>
        <v>38280</v>
      </c>
      <c r="H1877" s="6">
        <f>IFERROR(VLOOKUP(A1877,Orders!A:D,4,FALSE),"")</f>
        <v>38277</v>
      </c>
      <c r="I1877" t="str">
        <f>IFERROR(VLOOKUP(A1877,Orders!A:E,5,FALSE),"")</f>
        <v>Shipped</v>
      </c>
      <c r="J1877">
        <f>IFERROR(VLOOKUP(A1877,Orders!A:G,7,FALSE),"")</f>
        <v>256</v>
      </c>
      <c r="K1877">
        <f>IFERROR(VLOOKUP(J1877,Customers!A:L,12,FALSE),"")</f>
        <v>1370</v>
      </c>
      <c r="L1877">
        <f>IFERROR(VLOOKUP(J1877,Customers!A:M,13,FALSE),"")</f>
        <v>77900</v>
      </c>
      <c r="M1877" t="str">
        <f>IFERROR(VLOOKUP(J1877,Customers!A:H,8,FALSE),"")</f>
        <v>Versailles</v>
      </c>
      <c r="N1877">
        <f>IFERROR(VLOOKUP(K1877,Employees!A:F,6,FALSE),"")</f>
        <v>4</v>
      </c>
      <c r="O1877" t="str">
        <f>IFERROR(VLOOKUP(N1877,Offices!A:B,2,FALSE),"")</f>
        <v>Paris</v>
      </c>
      <c r="P1877" s="6">
        <f>IFERROR(VLOOKUP(J1877,Payments!A:C,3,FALSE),"")</f>
        <v>38027</v>
      </c>
      <c r="Q1877">
        <f>IFERROR(VLOOKUP(J1877,Payments!A:D,4,FALSE),"")</f>
        <v>5759.42</v>
      </c>
      <c r="R1877" t="str">
        <f>IFERROR(VLOOKUP(B1877,Products!A:C,3,FALSE),"")</f>
        <v>Trucks and Buses</v>
      </c>
      <c r="S1877">
        <f>IFERROR(VLOOKUP(B1877,Products!A:G,7,FALSE),"")</f>
        <v>1579</v>
      </c>
      <c r="T1877">
        <f>IFERROR(VLOOKUP(B1877,Products!A:I,9,FALSE),"")</f>
        <v>136.66999999999999</v>
      </c>
      <c r="U1877">
        <f t="shared" si="232"/>
        <v>3</v>
      </c>
      <c r="V1877" t="str">
        <f t="shared" si="233"/>
        <v>Yes</v>
      </c>
      <c r="W1877">
        <f t="shared" si="234"/>
        <v>2004</v>
      </c>
      <c r="X1877">
        <f t="shared" si="235"/>
        <v>10</v>
      </c>
      <c r="Y1877">
        <f>IFERROR(VLOOKUP(B1877,Products!A:I,8,FALSE),"")</f>
        <v>77.900000000000006</v>
      </c>
      <c r="Z1877">
        <f t="shared" si="236"/>
        <v>4584.0600000000004</v>
      </c>
      <c r="AA1877">
        <f t="shared" si="237"/>
        <v>50.885750962772782</v>
      </c>
      <c r="AB1877">
        <f t="shared" si="238"/>
        <v>0</v>
      </c>
      <c r="AC1877">
        <f t="shared" si="239"/>
        <v>1545.96</v>
      </c>
    </row>
    <row r="1878" spans="1:29">
      <c r="A1878">
        <v>10304</v>
      </c>
      <c r="B1878" t="s">
        <v>137</v>
      </c>
      <c r="C1878">
        <v>46</v>
      </c>
      <c r="D1878">
        <v>106.17</v>
      </c>
      <c r="E1878">
        <v>5</v>
      </c>
      <c r="F1878" s="6">
        <f>IFERROR(VLOOKUP(A1878,Orders!A:B,2,FALSE),"")</f>
        <v>38271</v>
      </c>
      <c r="G1878" s="6">
        <f>IFERROR(VLOOKUP(A1878,Orders!A:C,3,FALSE),"")</f>
        <v>38280</v>
      </c>
      <c r="H1878" s="6">
        <f>IFERROR(VLOOKUP(A1878,Orders!A:D,4,FALSE),"")</f>
        <v>38277</v>
      </c>
      <c r="I1878" t="str">
        <f>IFERROR(VLOOKUP(A1878,Orders!A:E,5,FALSE),"")</f>
        <v>Shipped</v>
      </c>
      <c r="J1878">
        <f>IFERROR(VLOOKUP(A1878,Orders!A:G,7,FALSE),"")</f>
        <v>256</v>
      </c>
      <c r="K1878">
        <f>IFERROR(VLOOKUP(J1878,Customers!A:L,12,FALSE),"")</f>
        <v>1370</v>
      </c>
      <c r="L1878">
        <f>IFERROR(VLOOKUP(J1878,Customers!A:M,13,FALSE),"")</f>
        <v>77900</v>
      </c>
      <c r="M1878" t="str">
        <f>IFERROR(VLOOKUP(J1878,Customers!A:H,8,FALSE),"")</f>
        <v>Versailles</v>
      </c>
      <c r="N1878">
        <f>IFERROR(VLOOKUP(K1878,Employees!A:F,6,FALSE),"")</f>
        <v>4</v>
      </c>
      <c r="O1878" t="str">
        <f>IFERROR(VLOOKUP(N1878,Offices!A:B,2,FALSE),"")</f>
        <v>Paris</v>
      </c>
      <c r="P1878" s="6">
        <f>IFERROR(VLOOKUP(J1878,Payments!A:C,3,FALSE),"")</f>
        <v>38027</v>
      </c>
      <c r="Q1878">
        <f>IFERROR(VLOOKUP(J1878,Payments!A:D,4,FALSE),"")</f>
        <v>5759.42</v>
      </c>
      <c r="R1878" t="str">
        <f>IFERROR(VLOOKUP(B1878,Products!A:C,3,FALSE),"")</f>
        <v>Trucks and Buses</v>
      </c>
      <c r="S1878">
        <f>IFERROR(VLOOKUP(B1878,Products!A:G,7,FALSE),"")</f>
        <v>2613</v>
      </c>
      <c r="T1878">
        <f>IFERROR(VLOOKUP(B1878,Products!A:I,9,FALSE),"")</f>
        <v>116.67</v>
      </c>
      <c r="U1878">
        <f t="shared" si="232"/>
        <v>3</v>
      </c>
      <c r="V1878" t="str">
        <f t="shared" si="233"/>
        <v>Yes</v>
      </c>
      <c r="W1878">
        <f t="shared" si="234"/>
        <v>2004</v>
      </c>
      <c r="X1878">
        <f t="shared" si="235"/>
        <v>10</v>
      </c>
      <c r="Y1878">
        <f>IFERROR(VLOOKUP(B1878,Products!A:I,8,FALSE),"")</f>
        <v>58.33</v>
      </c>
      <c r="Z1878">
        <f t="shared" si="236"/>
        <v>4883.82</v>
      </c>
      <c r="AA1878">
        <f t="shared" si="237"/>
        <v>82.016115206583237</v>
      </c>
      <c r="AB1878">
        <f t="shared" si="238"/>
        <v>1</v>
      </c>
      <c r="AC1878">
        <f t="shared" si="239"/>
        <v>2200.6400000000003</v>
      </c>
    </row>
    <row r="1879" spans="1:29">
      <c r="A1879">
        <v>10304</v>
      </c>
      <c r="B1879" t="s">
        <v>132</v>
      </c>
      <c r="C1879">
        <v>37</v>
      </c>
      <c r="D1879">
        <v>95.55</v>
      </c>
      <c r="E1879">
        <v>13</v>
      </c>
      <c r="F1879" s="6">
        <f>IFERROR(VLOOKUP(A1879,Orders!A:B,2,FALSE),"")</f>
        <v>38271</v>
      </c>
      <c r="G1879" s="6">
        <f>IFERROR(VLOOKUP(A1879,Orders!A:C,3,FALSE),"")</f>
        <v>38280</v>
      </c>
      <c r="H1879" s="6">
        <f>IFERROR(VLOOKUP(A1879,Orders!A:D,4,FALSE),"")</f>
        <v>38277</v>
      </c>
      <c r="I1879" t="str">
        <f>IFERROR(VLOOKUP(A1879,Orders!A:E,5,FALSE),"")</f>
        <v>Shipped</v>
      </c>
      <c r="J1879">
        <f>IFERROR(VLOOKUP(A1879,Orders!A:G,7,FALSE),"")</f>
        <v>256</v>
      </c>
      <c r="K1879">
        <f>IFERROR(VLOOKUP(J1879,Customers!A:L,12,FALSE),"")</f>
        <v>1370</v>
      </c>
      <c r="L1879">
        <f>IFERROR(VLOOKUP(J1879,Customers!A:M,13,FALSE),"")</f>
        <v>77900</v>
      </c>
      <c r="M1879" t="str">
        <f>IFERROR(VLOOKUP(J1879,Customers!A:H,8,FALSE),"")</f>
        <v>Versailles</v>
      </c>
      <c r="N1879">
        <f>IFERROR(VLOOKUP(K1879,Employees!A:F,6,FALSE),"")</f>
        <v>4</v>
      </c>
      <c r="O1879" t="str">
        <f>IFERROR(VLOOKUP(N1879,Offices!A:B,2,FALSE),"")</f>
        <v>Paris</v>
      </c>
      <c r="P1879" s="6">
        <f>IFERROR(VLOOKUP(J1879,Payments!A:C,3,FALSE),"")</f>
        <v>38027</v>
      </c>
      <c r="Q1879">
        <f>IFERROR(VLOOKUP(J1879,Payments!A:D,4,FALSE),"")</f>
        <v>5759.42</v>
      </c>
      <c r="R1879" t="str">
        <f>IFERROR(VLOOKUP(B1879,Products!A:C,3,FALSE),"")</f>
        <v>Vintage Cars</v>
      </c>
      <c r="S1879">
        <f>IFERROR(VLOOKUP(B1879,Products!A:G,7,FALSE),"")</f>
        <v>8693</v>
      </c>
      <c r="T1879">
        <f>IFERROR(VLOOKUP(B1879,Products!A:I,9,FALSE),"")</f>
        <v>102.74</v>
      </c>
      <c r="U1879">
        <f t="shared" si="232"/>
        <v>3</v>
      </c>
      <c r="V1879" t="str">
        <f t="shared" si="233"/>
        <v>Yes</v>
      </c>
      <c r="W1879">
        <f t="shared" si="234"/>
        <v>2004</v>
      </c>
      <c r="X1879">
        <f t="shared" si="235"/>
        <v>10</v>
      </c>
      <c r="Y1879">
        <f>IFERROR(VLOOKUP(B1879,Products!A:I,8,FALSE),"")</f>
        <v>60.62</v>
      </c>
      <c r="Z1879">
        <f t="shared" si="236"/>
        <v>3535.35</v>
      </c>
      <c r="AA1879">
        <f t="shared" si="237"/>
        <v>57.621247113163975</v>
      </c>
      <c r="AB1879">
        <f t="shared" si="238"/>
        <v>0</v>
      </c>
      <c r="AC1879">
        <f t="shared" si="239"/>
        <v>1292.4100000000001</v>
      </c>
    </row>
    <row r="1880" spans="1:29">
      <c r="A1880">
        <v>10304</v>
      </c>
      <c r="B1880" t="s">
        <v>133</v>
      </c>
      <c r="C1880">
        <v>37</v>
      </c>
      <c r="D1880">
        <v>46.9</v>
      </c>
      <c r="E1880">
        <v>12</v>
      </c>
      <c r="F1880" s="6">
        <f>IFERROR(VLOOKUP(A1880,Orders!A:B,2,FALSE),"")</f>
        <v>38271</v>
      </c>
      <c r="G1880" s="6">
        <f>IFERROR(VLOOKUP(A1880,Orders!A:C,3,FALSE),"")</f>
        <v>38280</v>
      </c>
      <c r="H1880" s="6">
        <f>IFERROR(VLOOKUP(A1880,Orders!A:D,4,FALSE),"")</f>
        <v>38277</v>
      </c>
      <c r="I1880" t="str">
        <f>IFERROR(VLOOKUP(A1880,Orders!A:E,5,FALSE),"")</f>
        <v>Shipped</v>
      </c>
      <c r="J1880">
        <f>IFERROR(VLOOKUP(A1880,Orders!A:G,7,FALSE),"")</f>
        <v>256</v>
      </c>
      <c r="K1880">
        <f>IFERROR(VLOOKUP(J1880,Customers!A:L,12,FALSE),"")</f>
        <v>1370</v>
      </c>
      <c r="L1880">
        <f>IFERROR(VLOOKUP(J1880,Customers!A:M,13,FALSE),"")</f>
        <v>77900</v>
      </c>
      <c r="M1880" t="str">
        <f>IFERROR(VLOOKUP(J1880,Customers!A:H,8,FALSE),"")</f>
        <v>Versailles</v>
      </c>
      <c r="N1880">
        <f>IFERROR(VLOOKUP(K1880,Employees!A:F,6,FALSE),"")</f>
        <v>4</v>
      </c>
      <c r="O1880" t="str">
        <f>IFERROR(VLOOKUP(N1880,Offices!A:B,2,FALSE),"")</f>
        <v>Paris</v>
      </c>
      <c r="P1880" s="6">
        <f>IFERROR(VLOOKUP(J1880,Payments!A:C,3,FALSE),"")</f>
        <v>38027</v>
      </c>
      <c r="Q1880">
        <f>IFERROR(VLOOKUP(J1880,Payments!A:D,4,FALSE),"")</f>
        <v>5759.42</v>
      </c>
      <c r="R1880" t="str">
        <f>IFERROR(VLOOKUP(B1880,Products!A:C,3,FALSE),"")</f>
        <v>Vintage Cars</v>
      </c>
      <c r="S1880">
        <f>IFERROR(VLOOKUP(B1880,Products!A:G,7,FALSE),"")</f>
        <v>8635</v>
      </c>
      <c r="T1880">
        <f>IFERROR(VLOOKUP(B1880,Products!A:I,9,FALSE),"")</f>
        <v>53.91</v>
      </c>
      <c r="U1880">
        <f t="shared" si="232"/>
        <v>3</v>
      </c>
      <c r="V1880" t="str">
        <f t="shared" si="233"/>
        <v>Yes</v>
      </c>
      <c r="W1880">
        <f t="shared" si="234"/>
        <v>2004</v>
      </c>
      <c r="X1880">
        <f t="shared" si="235"/>
        <v>10</v>
      </c>
      <c r="Y1880">
        <f>IFERROR(VLOOKUP(B1880,Products!A:I,8,FALSE),"")</f>
        <v>24.26</v>
      </c>
      <c r="Z1880">
        <f t="shared" si="236"/>
        <v>1735.3</v>
      </c>
      <c r="AA1880">
        <f t="shared" si="237"/>
        <v>93.322341302555628</v>
      </c>
      <c r="AB1880">
        <f t="shared" si="238"/>
        <v>1</v>
      </c>
      <c r="AC1880">
        <f t="shared" si="239"/>
        <v>837.67999999999984</v>
      </c>
    </row>
    <row r="1881" spans="1:29">
      <c r="A1881">
        <v>10304</v>
      </c>
      <c r="B1881" t="s">
        <v>128</v>
      </c>
      <c r="C1881">
        <v>24</v>
      </c>
      <c r="D1881">
        <v>102.98</v>
      </c>
      <c r="E1881">
        <v>17</v>
      </c>
      <c r="F1881" s="6">
        <f>IFERROR(VLOOKUP(A1881,Orders!A:B,2,FALSE),"")</f>
        <v>38271</v>
      </c>
      <c r="G1881" s="6">
        <f>IFERROR(VLOOKUP(A1881,Orders!A:C,3,FALSE),"")</f>
        <v>38280</v>
      </c>
      <c r="H1881" s="6">
        <f>IFERROR(VLOOKUP(A1881,Orders!A:D,4,FALSE),"")</f>
        <v>38277</v>
      </c>
      <c r="I1881" t="str">
        <f>IFERROR(VLOOKUP(A1881,Orders!A:E,5,FALSE),"")</f>
        <v>Shipped</v>
      </c>
      <c r="J1881">
        <f>IFERROR(VLOOKUP(A1881,Orders!A:G,7,FALSE),"")</f>
        <v>256</v>
      </c>
      <c r="K1881">
        <f>IFERROR(VLOOKUP(J1881,Customers!A:L,12,FALSE),"")</f>
        <v>1370</v>
      </c>
      <c r="L1881">
        <f>IFERROR(VLOOKUP(J1881,Customers!A:M,13,FALSE),"")</f>
        <v>77900</v>
      </c>
      <c r="M1881" t="str">
        <f>IFERROR(VLOOKUP(J1881,Customers!A:H,8,FALSE),"")</f>
        <v>Versailles</v>
      </c>
      <c r="N1881">
        <f>IFERROR(VLOOKUP(K1881,Employees!A:F,6,FALSE),"")</f>
        <v>4</v>
      </c>
      <c r="O1881" t="str">
        <f>IFERROR(VLOOKUP(N1881,Offices!A:B,2,FALSE),"")</f>
        <v>Paris</v>
      </c>
      <c r="P1881" s="6">
        <f>IFERROR(VLOOKUP(J1881,Payments!A:C,3,FALSE),"")</f>
        <v>38027</v>
      </c>
      <c r="Q1881">
        <f>IFERROR(VLOOKUP(J1881,Payments!A:D,4,FALSE),"")</f>
        <v>5759.42</v>
      </c>
      <c r="R1881" t="str">
        <f>IFERROR(VLOOKUP(B1881,Products!A:C,3,FALSE),"")</f>
        <v>Vintage Cars</v>
      </c>
      <c r="S1881">
        <f>IFERROR(VLOOKUP(B1881,Products!A:G,7,FALSE),"")</f>
        <v>9354</v>
      </c>
      <c r="T1881">
        <f>IFERROR(VLOOKUP(B1881,Products!A:I,9,FALSE),"")</f>
        <v>127.13</v>
      </c>
      <c r="U1881">
        <f t="shared" si="232"/>
        <v>3</v>
      </c>
      <c r="V1881" t="str">
        <f t="shared" si="233"/>
        <v>Yes</v>
      </c>
      <c r="W1881">
        <f t="shared" si="234"/>
        <v>2004</v>
      </c>
      <c r="X1881">
        <f t="shared" si="235"/>
        <v>10</v>
      </c>
      <c r="Y1881">
        <f>IFERROR(VLOOKUP(B1881,Products!A:I,8,FALSE),"")</f>
        <v>58.48</v>
      </c>
      <c r="Z1881">
        <f t="shared" si="236"/>
        <v>2471.52</v>
      </c>
      <c r="AA1881">
        <f t="shared" si="237"/>
        <v>76.094391244870053</v>
      </c>
      <c r="AB1881">
        <f t="shared" si="238"/>
        <v>1</v>
      </c>
      <c r="AC1881">
        <f t="shared" si="239"/>
        <v>1068.0000000000002</v>
      </c>
    </row>
    <row r="1882" spans="1:29">
      <c r="A1882">
        <v>10304</v>
      </c>
      <c r="B1882" t="s">
        <v>129</v>
      </c>
      <c r="C1882">
        <v>20</v>
      </c>
      <c r="D1882">
        <v>141.75</v>
      </c>
      <c r="E1882">
        <v>14</v>
      </c>
      <c r="F1882" s="6">
        <f>IFERROR(VLOOKUP(A1882,Orders!A:B,2,FALSE),"")</f>
        <v>38271</v>
      </c>
      <c r="G1882" s="6">
        <f>IFERROR(VLOOKUP(A1882,Orders!A:C,3,FALSE),"")</f>
        <v>38280</v>
      </c>
      <c r="H1882" s="6">
        <f>IFERROR(VLOOKUP(A1882,Orders!A:D,4,FALSE),"")</f>
        <v>38277</v>
      </c>
      <c r="I1882" t="str">
        <f>IFERROR(VLOOKUP(A1882,Orders!A:E,5,FALSE),"")</f>
        <v>Shipped</v>
      </c>
      <c r="J1882">
        <f>IFERROR(VLOOKUP(A1882,Orders!A:G,7,FALSE),"")</f>
        <v>256</v>
      </c>
      <c r="K1882">
        <f>IFERROR(VLOOKUP(J1882,Customers!A:L,12,FALSE),"")</f>
        <v>1370</v>
      </c>
      <c r="L1882">
        <f>IFERROR(VLOOKUP(J1882,Customers!A:M,13,FALSE),"")</f>
        <v>77900</v>
      </c>
      <c r="M1882" t="str">
        <f>IFERROR(VLOOKUP(J1882,Customers!A:H,8,FALSE),"")</f>
        <v>Versailles</v>
      </c>
      <c r="N1882">
        <f>IFERROR(VLOOKUP(K1882,Employees!A:F,6,FALSE),"")</f>
        <v>4</v>
      </c>
      <c r="O1882" t="str">
        <f>IFERROR(VLOOKUP(N1882,Offices!A:B,2,FALSE),"")</f>
        <v>Paris</v>
      </c>
      <c r="P1882" s="6">
        <f>IFERROR(VLOOKUP(J1882,Payments!A:C,3,FALSE),"")</f>
        <v>38027</v>
      </c>
      <c r="Q1882">
        <f>IFERROR(VLOOKUP(J1882,Payments!A:D,4,FALSE),"")</f>
        <v>5759.42</v>
      </c>
      <c r="R1882" t="str">
        <f>IFERROR(VLOOKUP(B1882,Products!A:C,3,FALSE),"")</f>
        <v>Vintage Cars</v>
      </c>
      <c r="S1882">
        <f>IFERROR(VLOOKUP(B1882,Products!A:G,7,FALSE),"")</f>
        <v>548</v>
      </c>
      <c r="T1882">
        <f>IFERROR(VLOOKUP(B1882,Products!A:I,9,FALSE),"")</f>
        <v>168.75</v>
      </c>
      <c r="U1882">
        <f t="shared" si="232"/>
        <v>3</v>
      </c>
      <c r="V1882" t="str">
        <f t="shared" si="233"/>
        <v>Yes</v>
      </c>
      <c r="W1882">
        <f t="shared" si="234"/>
        <v>2004</v>
      </c>
      <c r="X1882">
        <f t="shared" si="235"/>
        <v>10</v>
      </c>
      <c r="Y1882">
        <f>IFERROR(VLOOKUP(B1882,Products!A:I,8,FALSE),"")</f>
        <v>72.56</v>
      </c>
      <c r="Z1882">
        <f t="shared" si="236"/>
        <v>2835</v>
      </c>
      <c r="AA1882">
        <f t="shared" si="237"/>
        <v>95.355567805953683</v>
      </c>
      <c r="AB1882">
        <f t="shared" si="238"/>
        <v>1</v>
      </c>
      <c r="AC1882">
        <f t="shared" si="239"/>
        <v>1383.8</v>
      </c>
    </row>
    <row r="1883" spans="1:29">
      <c r="A1883">
        <v>10304</v>
      </c>
      <c r="B1883" t="s">
        <v>139</v>
      </c>
      <c r="C1883">
        <v>46</v>
      </c>
      <c r="D1883">
        <v>98.27</v>
      </c>
      <c r="E1883">
        <v>7</v>
      </c>
      <c r="F1883" s="6">
        <f>IFERROR(VLOOKUP(A1883,Orders!A:B,2,FALSE),"")</f>
        <v>38271</v>
      </c>
      <c r="G1883" s="6">
        <f>IFERROR(VLOOKUP(A1883,Orders!A:C,3,FALSE),"")</f>
        <v>38280</v>
      </c>
      <c r="H1883" s="6">
        <f>IFERROR(VLOOKUP(A1883,Orders!A:D,4,FALSE),"")</f>
        <v>38277</v>
      </c>
      <c r="I1883" t="str">
        <f>IFERROR(VLOOKUP(A1883,Orders!A:E,5,FALSE),"")</f>
        <v>Shipped</v>
      </c>
      <c r="J1883">
        <f>IFERROR(VLOOKUP(A1883,Orders!A:G,7,FALSE),"")</f>
        <v>256</v>
      </c>
      <c r="K1883">
        <f>IFERROR(VLOOKUP(J1883,Customers!A:L,12,FALSE),"")</f>
        <v>1370</v>
      </c>
      <c r="L1883">
        <f>IFERROR(VLOOKUP(J1883,Customers!A:M,13,FALSE),"")</f>
        <v>77900</v>
      </c>
      <c r="M1883" t="str">
        <f>IFERROR(VLOOKUP(J1883,Customers!A:H,8,FALSE),"")</f>
        <v>Versailles</v>
      </c>
      <c r="N1883">
        <f>IFERROR(VLOOKUP(K1883,Employees!A:F,6,FALSE),"")</f>
        <v>4</v>
      </c>
      <c r="O1883" t="str">
        <f>IFERROR(VLOOKUP(N1883,Offices!A:B,2,FALSE),"")</f>
        <v>Paris</v>
      </c>
      <c r="P1883" s="6">
        <f>IFERROR(VLOOKUP(J1883,Payments!A:C,3,FALSE),"")</f>
        <v>38027</v>
      </c>
      <c r="Q1883">
        <f>IFERROR(VLOOKUP(J1883,Payments!A:D,4,FALSE),"")</f>
        <v>5759.42</v>
      </c>
      <c r="R1883" t="str">
        <f>IFERROR(VLOOKUP(B1883,Products!A:C,3,FALSE),"")</f>
        <v>Vintage Cars</v>
      </c>
      <c r="S1883">
        <f>IFERROR(VLOOKUP(B1883,Products!A:G,7,FALSE),"")</f>
        <v>4189</v>
      </c>
      <c r="T1883">
        <f>IFERROR(VLOOKUP(B1883,Products!A:I,9,FALSE),"")</f>
        <v>101.31</v>
      </c>
      <c r="U1883">
        <f t="shared" si="232"/>
        <v>3</v>
      </c>
      <c r="V1883" t="str">
        <f t="shared" si="233"/>
        <v>Yes</v>
      </c>
      <c r="W1883">
        <f t="shared" si="234"/>
        <v>2004</v>
      </c>
      <c r="X1883">
        <f t="shared" si="235"/>
        <v>10</v>
      </c>
      <c r="Y1883">
        <f>IFERROR(VLOOKUP(B1883,Products!A:I,8,FALSE),"")</f>
        <v>60.78</v>
      </c>
      <c r="Z1883">
        <f t="shared" si="236"/>
        <v>4520.42</v>
      </c>
      <c r="AA1883">
        <f t="shared" si="237"/>
        <v>61.681474169134574</v>
      </c>
      <c r="AB1883">
        <f t="shared" si="238"/>
        <v>0</v>
      </c>
      <c r="AC1883">
        <f t="shared" si="239"/>
        <v>1724.5399999999997</v>
      </c>
    </row>
    <row r="1884" spans="1:29">
      <c r="A1884">
        <v>10304</v>
      </c>
      <c r="B1884" t="s">
        <v>140</v>
      </c>
      <c r="C1884">
        <v>24</v>
      </c>
      <c r="D1884">
        <v>54.34</v>
      </c>
      <c r="E1884">
        <v>9</v>
      </c>
      <c r="F1884" s="6">
        <f>IFERROR(VLOOKUP(A1884,Orders!A:B,2,FALSE),"")</f>
        <v>38271</v>
      </c>
      <c r="G1884" s="6">
        <f>IFERROR(VLOOKUP(A1884,Orders!A:C,3,FALSE),"")</f>
        <v>38280</v>
      </c>
      <c r="H1884" s="6">
        <f>IFERROR(VLOOKUP(A1884,Orders!A:D,4,FALSE),"")</f>
        <v>38277</v>
      </c>
      <c r="I1884" t="str">
        <f>IFERROR(VLOOKUP(A1884,Orders!A:E,5,FALSE),"")</f>
        <v>Shipped</v>
      </c>
      <c r="J1884">
        <f>IFERROR(VLOOKUP(A1884,Orders!A:G,7,FALSE),"")</f>
        <v>256</v>
      </c>
      <c r="K1884">
        <f>IFERROR(VLOOKUP(J1884,Customers!A:L,12,FALSE),"")</f>
        <v>1370</v>
      </c>
      <c r="L1884">
        <f>IFERROR(VLOOKUP(J1884,Customers!A:M,13,FALSE),"")</f>
        <v>77900</v>
      </c>
      <c r="M1884" t="str">
        <f>IFERROR(VLOOKUP(J1884,Customers!A:H,8,FALSE),"")</f>
        <v>Versailles</v>
      </c>
      <c r="N1884">
        <f>IFERROR(VLOOKUP(K1884,Employees!A:F,6,FALSE),"")</f>
        <v>4</v>
      </c>
      <c r="O1884" t="str">
        <f>IFERROR(VLOOKUP(N1884,Offices!A:B,2,FALSE),"")</f>
        <v>Paris</v>
      </c>
      <c r="P1884" s="6">
        <f>IFERROR(VLOOKUP(J1884,Payments!A:C,3,FALSE),"")</f>
        <v>38027</v>
      </c>
      <c r="Q1884">
        <f>IFERROR(VLOOKUP(J1884,Payments!A:D,4,FALSE),"")</f>
        <v>5759.42</v>
      </c>
      <c r="R1884" t="str">
        <f>IFERROR(VLOOKUP(B1884,Products!A:C,3,FALSE),"")</f>
        <v>Vintage Cars</v>
      </c>
      <c r="S1884">
        <f>IFERROR(VLOOKUP(B1884,Products!A:G,7,FALSE),"")</f>
        <v>5649</v>
      </c>
      <c r="T1884">
        <f>IFERROR(VLOOKUP(B1884,Products!A:I,9,FALSE),"")</f>
        <v>62.46</v>
      </c>
      <c r="U1884">
        <f t="shared" si="232"/>
        <v>3</v>
      </c>
      <c r="V1884" t="str">
        <f t="shared" si="233"/>
        <v>Yes</v>
      </c>
      <c r="W1884">
        <f t="shared" si="234"/>
        <v>2004</v>
      </c>
      <c r="X1884">
        <f t="shared" si="235"/>
        <v>10</v>
      </c>
      <c r="Y1884">
        <f>IFERROR(VLOOKUP(B1884,Products!A:I,8,FALSE),"")</f>
        <v>34.35</v>
      </c>
      <c r="Z1884">
        <f t="shared" si="236"/>
        <v>1304.1600000000001</v>
      </c>
      <c r="AA1884">
        <f t="shared" si="237"/>
        <v>58.195050946142658</v>
      </c>
      <c r="AB1884">
        <f t="shared" si="238"/>
        <v>0</v>
      </c>
      <c r="AC1884">
        <f t="shared" si="239"/>
        <v>479.76000000000005</v>
      </c>
    </row>
    <row r="1885" spans="1:29">
      <c r="A1885">
        <v>10304</v>
      </c>
      <c r="B1885" t="s">
        <v>141</v>
      </c>
      <c r="C1885">
        <v>26</v>
      </c>
      <c r="D1885">
        <v>90.06</v>
      </c>
      <c r="E1885">
        <v>8</v>
      </c>
      <c r="F1885" s="6">
        <f>IFERROR(VLOOKUP(A1885,Orders!A:B,2,FALSE),"")</f>
        <v>38271</v>
      </c>
      <c r="G1885" s="6">
        <f>IFERROR(VLOOKUP(A1885,Orders!A:C,3,FALSE),"")</f>
        <v>38280</v>
      </c>
      <c r="H1885" s="6">
        <f>IFERROR(VLOOKUP(A1885,Orders!A:D,4,FALSE),"")</f>
        <v>38277</v>
      </c>
      <c r="I1885" t="str">
        <f>IFERROR(VLOOKUP(A1885,Orders!A:E,5,FALSE),"")</f>
        <v>Shipped</v>
      </c>
      <c r="J1885">
        <f>IFERROR(VLOOKUP(A1885,Orders!A:G,7,FALSE),"")</f>
        <v>256</v>
      </c>
      <c r="K1885">
        <f>IFERROR(VLOOKUP(J1885,Customers!A:L,12,FALSE),"")</f>
        <v>1370</v>
      </c>
      <c r="L1885">
        <f>IFERROR(VLOOKUP(J1885,Customers!A:M,13,FALSE),"")</f>
        <v>77900</v>
      </c>
      <c r="M1885" t="str">
        <f>IFERROR(VLOOKUP(J1885,Customers!A:H,8,FALSE),"")</f>
        <v>Versailles</v>
      </c>
      <c r="N1885">
        <f>IFERROR(VLOOKUP(K1885,Employees!A:F,6,FALSE),"")</f>
        <v>4</v>
      </c>
      <c r="O1885" t="str">
        <f>IFERROR(VLOOKUP(N1885,Offices!A:B,2,FALSE),"")</f>
        <v>Paris</v>
      </c>
      <c r="P1885" s="6">
        <f>IFERROR(VLOOKUP(J1885,Payments!A:C,3,FALSE),"")</f>
        <v>38027</v>
      </c>
      <c r="Q1885">
        <f>IFERROR(VLOOKUP(J1885,Payments!A:D,4,FALSE),"")</f>
        <v>5759.42</v>
      </c>
      <c r="R1885" t="str">
        <f>IFERROR(VLOOKUP(B1885,Products!A:C,3,FALSE),"")</f>
        <v>Vintage Cars</v>
      </c>
      <c r="S1885">
        <f>IFERROR(VLOOKUP(B1885,Products!A:G,7,FALSE),"")</f>
        <v>5992</v>
      </c>
      <c r="T1885">
        <f>IFERROR(VLOOKUP(B1885,Products!A:I,9,FALSE),"")</f>
        <v>104.72</v>
      </c>
      <c r="U1885">
        <f t="shared" si="232"/>
        <v>3</v>
      </c>
      <c r="V1885" t="str">
        <f t="shared" si="233"/>
        <v>Yes</v>
      </c>
      <c r="W1885">
        <f t="shared" si="234"/>
        <v>2004</v>
      </c>
      <c r="X1885">
        <f t="shared" si="235"/>
        <v>10</v>
      </c>
      <c r="Y1885">
        <f>IFERROR(VLOOKUP(B1885,Products!A:I,8,FALSE),"")</f>
        <v>60.74</v>
      </c>
      <c r="Z1885">
        <f t="shared" si="236"/>
        <v>2341.56</v>
      </c>
      <c r="AA1885">
        <f t="shared" si="237"/>
        <v>48.271320381955881</v>
      </c>
      <c r="AB1885">
        <f t="shared" si="238"/>
        <v>0</v>
      </c>
      <c r="AC1885">
        <f t="shared" si="239"/>
        <v>762.32</v>
      </c>
    </row>
    <row r="1886" spans="1:29">
      <c r="A1886">
        <v>10304</v>
      </c>
      <c r="B1886" t="s">
        <v>142</v>
      </c>
      <c r="C1886">
        <v>38</v>
      </c>
      <c r="D1886">
        <v>95.24</v>
      </c>
      <c r="E1886">
        <v>11</v>
      </c>
      <c r="F1886" s="6">
        <f>IFERROR(VLOOKUP(A1886,Orders!A:B,2,FALSE),"")</f>
        <v>38271</v>
      </c>
      <c r="G1886" s="6">
        <f>IFERROR(VLOOKUP(A1886,Orders!A:C,3,FALSE),"")</f>
        <v>38280</v>
      </c>
      <c r="H1886" s="6">
        <f>IFERROR(VLOOKUP(A1886,Orders!A:D,4,FALSE),"")</f>
        <v>38277</v>
      </c>
      <c r="I1886" t="str">
        <f>IFERROR(VLOOKUP(A1886,Orders!A:E,5,FALSE),"")</f>
        <v>Shipped</v>
      </c>
      <c r="J1886">
        <f>IFERROR(VLOOKUP(A1886,Orders!A:G,7,FALSE),"")</f>
        <v>256</v>
      </c>
      <c r="K1886">
        <f>IFERROR(VLOOKUP(J1886,Customers!A:L,12,FALSE),"")</f>
        <v>1370</v>
      </c>
      <c r="L1886">
        <f>IFERROR(VLOOKUP(J1886,Customers!A:M,13,FALSE),"")</f>
        <v>77900</v>
      </c>
      <c r="M1886" t="str">
        <f>IFERROR(VLOOKUP(J1886,Customers!A:H,8,FALSE),"")</f>
        <v>Versailles</v>
      </c>
      <c r="N1886">
        <f>IFERROR(VLOOKUP(K1886,Employees!A:F,6,FALSE),"")</f>
        <v>4</v>
      </c>
      <c r="O1886" t="str">
        <f>IFERROR(VLOOKUP(N1886,Offices!A:B,2,FALSE),"")</f>
        <v>Paris</v>
      </c>
      <c r="P1886" s="6">
        <f>IFERROR(VLOOKUP(J1886,Payments!A:C,3,FALSE),"")</f>
        <v>38027</v>
      </c>
      <c r="Q1886">
        <f>IFERROR(VLOOKUP(J1886,Payments!A:D,4,FALSE),"")</f>
        <v>5759.42</v>
      </c>
      <c r="R1886" t="str">
        <f>IFERROR(VLOOKUP(B1886,Products!A:C,3,FALSE),"")</f>
        <v>Vintage Cars</v>
      </c>
      <c r="S1886">
        <f>IFERROR(VLOOKUP(B1886,Products!A:G,7,FALSE),"")</f>
        <v>7913</v>
      </c>
      <c r="T1886">
        <f>IFERROR(VLOOKUP(B1886,Products!A:I,9,FALSE),"")</f>
        <v>99.21</v>
      </c>
      <c r="U1886">
        <f t="shared" si="232"/>
        <v>3</v>
      </c>
      <c r="V1886" t="str">
        <f t="shared" si="233"/>
        <v>Yes</v>
      </c>
      <c r="W1886">
        <f t="shared" si="234"/>
        <v>2004</v>
      </c>
      <c r="X1886">
        <f t="shared" si="235"/>
        <v>10</v>
      </c>
      <c r="Y1886">
        <f>IFERROR(VLOOKUP(B1886,Products!A:I,8,FALSE),"")</f>
        <v>57.54</v>
      </c>
      <c r="Z1886">
        <f t="shared" si="236"/>
        <v>3619.12</v>
      </c>
      <c r="AA1886">
        <f t="shared" si="237"/>
        <v>65.519638512339242</v>
      </c>
      <c r="AB1886">
        <f t="shared" si="238"/>
        <v>0</v>
      </c>
      <c r="AC1886">
        <f t="shared" si="239"/>
        <v>1432.6</v>
      </c>
    </row>
    <row r="1887" spans="1:29">
      <c r="A1887">
        <v>10304</v>
      </c>
      <c r="B1887" t="s">
        <v>144</v>
      </c>
      <c r="C1887">
        <v>34</v>
      </c>
      <c r="D1887">
        <v>44.27</v>
      </c>
      <c r="E1887">
        <v>4</v>
      </c>
      <c r="F1887" s="6">
        <f>IFERROR(VLOOKUP(A1887,Orders!A:B,2,FALSE),"")</f>
        <v>38271</v>
      </c>
      <c r="G1887" s="6">
        <f>IFERROR(VLOOKUP(A1887,Orders!A:C,3,FALSE),"")</f>
        <v>38280</v>
      </c>
      <c r="H1887" s="6">
        <f>IFERROR(VLOOKUP(A1887,Orders!A:D,4,FALSE),"")</f>
        <v>38277</v>
      </c>
      <c r="I1887" t="str">
        <f>IFERROR(VLOOKUP(A1887,Orders!A:E,5,FALSE),"")</f>
        <v>Shipped</v>
      </c>
      <c r="J1887">
        <f>IFERROR(VLOOKUP(A1887,Orders!A:G,7,FALSE),"")</f>
        <v>256</v>
      </c>
      <c r="K1887">
        <f>IFERROR(VLOOKUP(J1887,Customers!A:L,12,FALSE),"")</f>
        <v>1370</v>
      </c>
      <c r="L1887">
        <f>IFERROR(VLOOKUP(J1887,Customers!A:M,13,FALSE),"")</f>
        <v>77900</v>
      </c>
      <c r="M1887" t="str">
        <f>IFERROR(VLOOKUP(J1887,Customers!A:H,8,FALSE),"")</f>
        <v>Versailles</v>
      </c>
      <c r="N1887">
        <f>IFERROR(VLOOKUP(K1887,Employees!A:F,6,FALSE),"")</f>
        <v>4</v>
      </c>
      <c r="O1887" t="str">
        <f>IFERROR(VLOOKUP(N1887,Offices!A:B,2,FALSE),"")</f>
        <v>Paris</v>
      </c>
      <c r="P1887" s="6">
        <f>IFERROR(VLOOKUP(J1887,Payments!A:C,3,FALSE),"")</f>
        <v>38027</v>
      </c>
      <c r="Q1887">
        <f>IFERROR(VLOOKUP(J1887,Payments!A:D,4,FALSE),"")</f>
        <v>5759.42</v>
      </c>
      <c r="R1887" t="str">
        <f>IFERROR(VLOOKUP(B1887,Products!A:C,3,FALSE),"")</f>
        <v>Vintage Cars</v>
      </c>
      <c r="S1887">
        <f>IFERROR(VLOOKUP(B1887,Products!A:G,7,FALSE),"")</f>
        <v>6645</v>
      </c>
      <c r="T1887">
        <f>IFERROR(VLOOKUP(B1887,Products!A:I,9,FALSE),"")</f>
        <v>50.31</v>
      </c>
      <c r="U1887">
        <f t="shared" si="232"/>
        <v>3</v>
      </c>
      <c r="V1887" t="str">
        <f t="shared" si="233"/>
        <v>Yes</v>
      </c>
      <c r="W1887">
        <f t="shared" si="234"/>
        <v>2004</v>
      </c>
      <c r="X1887">
        <f t="shared" si="235"/>
        <v>10</v>
      </c>
      <c r="Y1887">
        <f>IFERROR(VLOOKUP(B1887,Products!A:I,8,FALSE),"")</f>
        <v>23.14</v>
      </c>
      <c r="Z1887">
        <f t="shared" si="236"/>
        <v>1505.18</v>
      </c>
      <c r="AA1887">
        <f t="shared" si="237"/>
        <v>91.31374243733795</v>
      </c>
      <c r="AB1887">
        <f t="shared" si="238"/>
        <v>1</v>
      </c>
      <c r="AC1887">
        <f t="shared" si="239"/>
        <v>718.42000000000007</v>
      </c>
    </row>
    <row r="1888" spans="1:29">
      <c r="A1888">
        <v>10304</v>
      </c>
      <c r="B1888" t="s">
        <v>130</v>
      </c>
      <c r="C1888">
        <v>23</v>
      </c>
      <c r="D1888">
        <v>29.21</v>
      </c>
      <c r="E1888">
        <v>16</v>
      </c>
      <c r="F1888" s="6">
        <f>IFERROR(VLOOKUP(A1888,Orders!A:B,2,FALSE),"")</f>
        <v>38271</v>
      </c>
      <c r="G1888" s="6">
        <f>IFERROR(VLOOKUP(A1888,Orders!A:C,3,FALSE),"")</f>
        <v>38280</v>
      </c>
      <c r="H1888" s="6">
        <f>IFERROR(VLOOKUP(A1888,Orders!A:D,4,FALSE),"")</f>
        <v>38277</v>
      </c>
      <c r="I1888" t="str">
        <f>IFERROR(VLOOKUP(A1888,Orders!A:E,5,FALSE),"")</f>
        <v>Shipped</v>
      </c>
      <c r="J1888">
        <f>IFERROR(VLOOKUP(A1888,Orders!A:G,7,FALSE),"")</f>
        <v>256</v>
      </c>
      <c r="K1888">
        <f>IFERROR(VLOOKUP(J1888,Customers!A:L,12,FALSE),"")</f>
        <v>1370</v>
      </c>
      <c r="L1888">
        <f>IFERROR(VLOOKUP(J1888,Customers!A:M,13,FALSE),"")</f>
        <v>77900</v>
      </c>
      <c r="M1888" t="str">
        <f>IFERROR(VLOOKUP(J1888,Customers!A:H,8,FALSE),"")</f>
        <v>Versailles</v>
      </c>
      <c r="N1888">
        <f>IFERROR(VLOOKUP(K1888,Employees!A:F,6,FALSE),"")</f>
        <v>4</v>
      </c>
      <c r="O1888" t="str">
        <f>IFERROR(VLOOKUP(N1888,Offices!A:B,2,FALSE),"")</f>
        <v>Paris</v>
      </c>
      <c r="P1888" s="6">
        <f>IFERROR(VLOOKUP(J1888,Payments!A:C,3,FALSE),"")</f>
        <v>38027</v>
      </c>
      <c r="Q1888">
        <f>IFERROR(VLOOKUP(J1888,Payments!A:D,4,FALSE),"")</f>
        <v>5759.42</v>
      </c>
      <c r="R1888" t="str">
        <f>IFERROR(VLOOKUP(B1888,Products!A:C,3,FALSE),"")</f>
        <v>Vintage Cars</v>
      </c>
      <c r="S1888">
        <f>IFERROR(VLOOKUP(B1888,Products!A:G,7,FALSE),"")</f>
        <v>7332</v>
      </c>
      <c r="T1888">
        <f>IFERROR(VLOOKUP(B1888,Products!A:I,9,FALSE),"")</f>
        <v>33.19</v>
      </c>
      <c r="U1888">
        <f t="shared" si="232"/>
        <v>3</v>
      </c>
      <c r="V1888" t="str">
        <f t="shared" si="233"/>
        <v>Yes</v>
      </c>
      <c r="W1888">
        <f t="shared" si="234"/>
        <v>2004</v>
      </c>
      <c r="X1888">
        <f t="shared" si="235"/>
        <v>10</v>
      </c>
      <c r="Y1888">
        <f>IFERROR(VLOOKUP(B1888,Products!A:I,8,FALSE),"")</f>
        <v>22.57</v>
      </c>
      <c r="Z1888">
        <f t="shared" si="236"/>
        <v>671.83</v>
      </c>
      <c r="AA1888">
        <f t="shared" si="237"/>
        <v>29.419583517944176</v>
      </c>
      <c r="AB1888">
        <f t="shared" si="238"/>
        <v>0</v>
      </c>
      <c r="AC1888">
        <f t="shared" si="239"/>
        <v>152.72000000000003</v>
      </c>
    </row>
    <row r="1889" spans="1:29">
      <c r="A1889">
        <v>10304</v>
      </c>
      <c r="B1889" t="s">
        <v>131</v>
      </c>
      <c r="C1889">
        <v>44</v>
      </c>
      <c r="D1889">
        <v>42.11</v>
      </c>
      <c r="E1889">
        <v>15</v>
      </c>
      <c r="F1889" s="6">
        <f>IFERROR(VLOOKUP(A1889,Orders!A:B,2,FALSE),"")</f>
        <v>38271</v>
      </c>
      <c r="G1889" s="6">
        <f>IFERROR(VLOOKUP(A1889,Orders!A:C,3,FALSE),"")</f>
        <v>38280</v>
      </c>
      <c r="H1889" s="6">
        <f>IFERROR(VLOOKUP(A1889,Orders!A:D,4,FALSE),"")</f>
        <v>38277</v>
      </c>
      <c r="I1889" t="str">
        <f>IFERROR(VLOOKUP(A1889,Orders!A:E,5,FALSE),"")</f>
        <v>Shipped</v>
      </c>
      <c r="J1889">
        <f>IFERROR(VLOOKUP(A1889,Orders!A:G,7,FALSE),"")</f>
        <v>256</v>
      </c>
      <c r="K1889">
        <f>IFERROR(VLOOKUP(J1889,Customers!A:L,12,FALSE),"")</f>
        <v>1370</v>
      </c>
      <c r="L1889">
        <f>IFERROR(VLOOKUP(J1889,Customers!A:M,13,FALSE),"")</f>
        <v>77900</v>
      </c>
      <c r="M1889" t="str">
        <f>IFERROR(VLOOKUP(J1889,Customers!A:H,8,FALSE),"")</f>
        <v>Versailles</v>
      </c>
      <c r="N1889">
        <f>IFERROR(VLOOKUP(K1889,Employees!A:F,6,FALSE),"")</f>
        <v>4</v>
      </c>
      <c r="O1889" t="str">
        <f>IFERROR(VLOOKUP(N1889,Offices!A:B,2,FALSE),"")</f>
        <v>Paris</v>
      </c>
      <c r="P1889" s="6">
        <f>IFERROR(VLOOKUP(J1889,Payments!A:C,3,FALSE),"")</f>
        <v>38027</v>
      </c>
      <c r="Q1889">
        <f>IFERROR(VLOOKUP(J1889,Payments!A:D,4,FALSE),"")</f>
        <v>5759.42</v>
      </c>
      <c r="R1889" t="str">
        <f>IFERROR(VLOOKUP(B1889,Products!A:C,3,FALSE),"")</f>
        <v>Vintage Cars</v>
      </c>
      <c r="S1889">
        <f>IFERROR(VLOOKUP(B1889,Products!A:G,7,FALSE),"")</f>
        <v>2847</v>
      </c>
      <c r="T1889">
        <f>IFERROR(VLOOKUP(B1889,Products!A:I,9,FALSE),"")</f>
        <v>44.8</v>
      </c>
      <c r="U1889">
        <f t="shared" si="232"/>
        <v>3</v>
      </c>
      <c r="V1889" t="str">
        <f t="shared" si="233"/>
        <v>Yes</v>
      </c>
      <c r="W1889">
        <f t="shared" si="234"/>
        <v>2004</v>
      </c>
      <c r="X1889">
        <f t="shared" si="235"/>
        <v>10</v>
      </c>
      <c r="Y1889">
        <f>IFERROR(VLOOKUP(B1889,Products!A:I,8,FALSE),"")</f>
        <v>20.61</v>
      </c>
      <c r="Z1889">
        <f t="shared" si="236"/>
        <v>1852.84</v>
      </c>
      <c r="AA1889">
        <f t="shared" si="237"/>
        <v>104.31829209121786</v>
      </c>
      <c r="AB1889">
        <f t="shared" si="238"/>
        <v>1</v>
      </c>
      <c r="AC1889">
        <f t="shared" si="239"/>
        <v>946</v>
      </c>
    </row>
    <row r="1890" spans="1:29">
      <c r="A1890">
        <v>10304</v>
      </c>
      <c r="B1890" t="s">
        <v>146</v>
      </c>
      <c r="C1890">
        <v>33</v>
      </c>
      <c r="D1890">
        <v>80.83</v>
      </c>
      <c r="E1890">
        <v>10</v>
      </c>
      <c r="F1890" s="6">
        <f>IFERROR(VLOOKUP(A1890,Orders!A:B,2,FALSE),"")</f>
        <v>38271</v>
      </c>
      <c r="G1890" s="6">
        <f>IFERROR(VLOOKUP(A1890,Orders!A:C,3,FALSE),"")</f>
        <v>38280</v>
      </c>
      <c r="H1890" s="6">
        <f>IFERROR(VLOOKUP(A1890,Orders!A:D,4,FALSE),"")</f>
        <v>38277</v>
      </c>
      <c r="I1890" t="str">
        <f>IFERROR(VLOOKUP(A1890,Orders!A:E,5,FALSE),"")</f>
        <v>Shipped</v>
      </c>
      <c r="J1890">
        <f>IFERROR(VLOOKUP(A1890,Orders!A:G,7,FALSE),"")</f>
        <v>256</v>
      </c>
      <c r="K1890">
        <f>IFERROR(VLOOKUP(J1890,Customers!A:L,12,FALSE),"")</f>
        <v>1370</v>
      </c>
      <c r="L1890">
        <f>IFERROR(VLOOKUP(J1890,Customers!A:M,13,FALSE),"")</f>
        <v>77900</v>
      </c>
      <c r="M1890" t="str">
        <f>IFERROR(VLOOKUP(J1890,Customers!A:H,8,FALSE),"")</f>
        <v>Versailles</v>
      </c>
      <c r="N1890">
        <f>IFERROR(VLOOKUP(K1890,Employees!A:F,6,FALSE),"")</f>
        <v>4</v>
      </c>
      <c r="O1890" t="str">
        <f>IFERROR(VLOOKUP(N1890,Offices!A:B,2,FALSE),"")</f>
        <v>Paris</v>
      </c>
      <c r="P1890" s="6">
        <f>IFERROR(VLOOKUP(J1890,Payments!A:C,3,FALSE),"")</f>
        <v>38027</v>
      </c>
      <c r="Q1890">
        <f>IFERROR(VLOOKUP(J1890,Payments!A:D,4,FALSE),"")</f>
        <v>5759.42</v>
      </c>
      <c r="R1890" t="str">
        <f>IFERROR(VLOOKUP(B1890,Products!A:C,3,FALSE),"")</f>
        <v>Vintage Cars</v>
      </c>
      <c r="S1890">
        <f>IFERROR(VLOOKUP(B1890,Products!A:G,7,FALSE),"")</f>
        <v>4710</v>
      </c>
      <c r="T1890">
        <f>IFERROR(VLOOKUP(B1890,Products!A:I,9,FALSE),"")</f>
        <v>97.39</v>
      </c>
      <c r="U1890">
        <f t="shared" si="232"/>
        <v>3</v>
      </c>
      <c r="V1890" t="str">
        <f t="shared" si="233"/>
        <v>Yes</v>
      </c>
      <c r="W1890">
        <f t="shared" si="234"/>
        <v>2004</v>
      </c>
      <c r="X1890">
        <f t="shared" si="235"/>
        <v>10</v>
      </c>
      <c r="Y1890">
        <f>IFERROR(VLOOKUP(B1890,Products!A:I,8,FALSE),"")</f>
        <v>57.46</v>
      </c>
      <c r="Z1890">
        <f t="shared" si="236"/>
        <v>2667.39</v>
      </c>
      <c r="AA1890">
        <f t="shared" si="237"/>
        <v>40.671771667246773</v>
      </c>
      <c r="AB1890">
        <f t="shared" si="238"/>
        <v>0</v>
      </c>
      <c r="AC1890">
        <f t="shared" si="239"/>
        <v>771.20999999999992</v>
      </c>
    </row>
    <row r="1891" spans="1:29">
      <c r="A1891">
        <v>10304</v>
      </c>
      <c r="B1891" t="s">
        <v>148</v>
      </c>
      <c r="C1891">
        <v>36</v>
      </c>
      <c r="D1891">
        <v>52.36</v>
      </c>
      <c r="E1891">
        <v>2</v>
      </c>
      <c r="F1891" s="6">
        <f>IFERROR(VLOOKUP(A1891,Orders!A:B,2,FALSE),"")</f>
        <v>38271</v>
      </c>
      <c r="G1891" s="6">
        <f>IFERROR(VLOOKUP(A1891,Orders!A:C,3,FALSE),"")</f>
        <v>38280</v>
      </c>
      <c r="H1891" s="6">
        <f>IFERROR(VLOOKUP(A1891,Orders!A:D,4,FALSE),"")</f>
        <v>38277</v>
      </c>
      <c r="I1891" t="str">
        <f>IFERROR(VLOOKUP(A1891,Orders!A:E,5,FALSE),"")</f>
        <v>Shipped</v>
      </c>
      <c r="J1891">
        <f>IFERROR(VLOOKUP(A1891,Orders!A:G,7,FALSE),"")</f>
        <v>256</v>
      </c>
      <c r="K1891">
        <f>IFERROR(VLOOKUP(J1891,Customers!A:L,12,FALSE),"")</f>
        <v>1370</v>
      </c>
      <c r="L1891">
        <f>IFERROR(VLOOKUP(J1891,Customers!A:M,13,FALSE),"")</f>
        <v>77900</v>
      </c>
      <c r="M1891" t="str">
        <f>IFERROR(VLOOKUP(J1891,Customers!A:H,8,FALSE),"")</f>
        <v>Versailles</v>
      </c>
      <c r="N1891">
        <f>IFERROR(VLOOKUP(K1891,Employees!A:F,6,FALSE),"")</f>
        <v>4</v>
      </c>
      <c r="O1891" t="str">
        <f>IFERROR(VLOOKUP(N1891,Offices!A:B,2,FALSE),"")</f>
        <v>Paris</v>
      </c>
      <c r="P1891" s="6">
        <f>IFERROR(VLOOKUP(J1891,Payments!A:C,3,FALSE),"")</f>
        <v>38027</v>
      </c>
      <c r="Q1891">
        <f>IFERROR(VLOOKUP(J1891,Payments!A:D,4,FALSE),"")</f>
        <v>5759.42</v>
      </c>
      <c r="R1891" t="str">
        <f>IFERROR(VLOOKUP(B1891,Products!A:C,3,FALSE),"")</f>
        <v>Trucks and Buses</v>
      </c>
      <c r="S1891">
        <f>IFERROR(VLOOKUP(B1891,Products!A:G,7,FALSE),"")</f>
        <v>814</v>
      </c>
      <c r="T1891">
        <f>IFERROR(VLOOKUP(B1891,Products!A:I,9,FALSE),"")</f>
        <v>64.64</v>
      </c>
      <c r="U1891">
        <f t="shared" si="232"/>
        <v>3</v>
      </c>
      <c r="V1891" t="str">
        <f t="shared" si="233"/>
        <v>Yes</v>
      </c>
      <c r="W1891">
        <f t="shared" si="234"/>
        <v>2004</v>
      </c>
      <c r="X1891">
        <f t="shared" si="235"/>
        <v>10</v>
      </c>
      <c r="Y1891">
        <f>IFERROR(VLOOKUP(B1891,Products!A:I,8,FALSE),"")</f>
        <v>33.61</v>
      </c>
      <c r="Z1891">
        <f t="shared" si="236"/>
        <v>1884.96</v>
      </c>
      <c r="AA1891">
        <f t="shared" si="237"/>
        <v>55.786968164236839</v>
      </c>
      <c r="AB1891">
        <f t="shared" si="238"/>
        <v>0</v>
      </c>
      <c r="AC1891">
        <f t="shared" si="239"/>
        <v>675</v>
      </c>
    </row>
    <row r="1892" spans="1:29">
      <c r="A1892">
        <v>10304</v>
      </c>
      <c r="B1892" t="s">
        <v>149</v>
      </c>
      <c r="C1892">
        <v>40</v>
      </c>
      <c r="D1892">
        <v>80.92</v>
      </c>
      <c r="E1892">
        <v>1</v>
      </c>
      <c r="F1892" s="6">
        <f>IFERROR(VLOOKUP(A1892,Orders!A:B,2,FALSE),"")</f>
        <v>38271</v>
      </c>
      <c r="G1892" s="6">
        <f>IFERROR(VLOOKUP(A1892,Orders!A:C,3,FALSE),"")</f>
        <v>38280</v>
      </c>
      <c r="H1892" s="6">
        <f>IFERROR(VLOOKUP(A1892,Orders!A:D,4,FALSE),"")</f>
        <v>38277</v>
      </c>
      <c r="I1892" t="str">
        <f>IFERROR(VLOOKUP(A1892,Orders!A:E,5,FALSE),"")</f>
        <v>Shipped</v>
      </c>
      <c r="J1892">
        <f>IFERROR(VLOOKUP(A1892,Orders!A:G,7,FALSE),"")</f>
        <v>256</v>
      </c>
      <c r="K1892">
        <f>IFERROR(VLOOKUP(J1892,Customers!A:L,12,FALSE),"")</f>
        <v>1370</v>
      </c>
      <c r="L1892">
        <f>IFERROR(VLOOKUP(J1892,Customers!A:M,13,FALSE),"")</f>
        <v>77900</v>
      </c>
      <c r="M1892" t="str">
        <f>IFERROR(VLOOKUP(J1892,Customers!A:H,8,FALSE),"")</f>
        <v>Versailles</v>
      </c>
      <c r="N1892">
        <f>IFERROR(VLOOKUP(K1892,Employees!A:F,6,FALSE),"")</f>
        <v>4</v>
      </c>
      <c r="O1892" t="str">
        <f>IFERROR(VLOOKUP(N1892,Offices!A:B,2,FALSE),"")</f>
        <v>Paris</v>
      </c>
      <c r="P1892" s="6">
        <f>IFERROR(VLOOKUP(J1892,Payments!A:C,3,FALSE),"")</f>
        <v>38027</v>
      </c>
      <c r="Q1892">
        <f>IFERROR(VLOOKUP(J1892,Payments!A:D,4,FALSE),"")</f>
        <v>5759.42</v>
      </c>
      <c r="R1892" t="str">
        <f>IFERROR(VLOOKUP(B1892,Products!A:C,3,FALSE),"")</f>
        <v>Classic Cars</v>
      </c>
      <c r="S1892">
        <f>IFERROR(VLOOKUP(B1892,Products!A:G,7,FALSE),"")</f>
        <v>6934</v>
      </c>
      <c r="T1892">
        <f>IFERROR(VLOOKUP(B1892,Products!A:I,9,FALSE),"")</f>
        <v>101.15</v>
      </c>
      <c r="U1892">
        <f t="shared" si="232"/>
        <v>3</v>
      </c>
      <c r="V1892" t="str">
        <f t="shared" si="233"/>
        <v>Yes</v>
      </c>
      <c r="W1892">
        <f t="shared" si="234"/>
        <v>2004</v>
      </c>
      <c r="X1892">
        <f t="shared" si="235"/>
        <v>10</v>
      </c>
      <c r="Y1892">
        <f>IFERROR(VLOOKUP(B1892,Products!A:I,8,FALSE),"")</f>
        <v>46.53</v>
      </c>
      <c r="Z1892">
        <f t="shared" si="236"/>
        <v>3236.8</v>
      </c>
      <c r="AA1892">
        <f t="shared" si="237"/>
        <v>73.90930582419945</v>
      </c>
      <c r="AB1892">
        <f t="shared" si="238"/>
        <v>1</v>
      </c>
      <c r="AC1892">
        <f t="shared" si="239"/>
        <v>1375.6</v>
      </c>
    </row>
    <row r="1893" spans="1:29">
      <c r="A1893">
        <v>10305</v>
      </c>
      <c r="B1893" t="s">
        <v>135</v>
      </c>
      <c r="C1893">
        <v>38</v>
      </c>
      <c r="D1893">
        <v>130.01</v>
      </c>
      <c r="E1893">
        <v>13</v>
      </c>
      <c r="F1893" s="6">
        <f>IFERROR(VLOOKUP(A1893,Orders!A:B,2,FALSE),"")</f>
        <v>38273</v>
      </c>
      <c r="G1893" s="6">
        <f>IFERROR(VLOOKUP(A1893,Orders!A:C,3,FALSE),"")</f>
        <v>38282</v>
      </c>
      <c r="H1893" s="6">
        <f>IFERROR(VLOOKUP(A1893,Orders!A:D,4,FALSE),"")</f>
        <v>38275</v>
      </c>
      <c r="I1893" t="str">
        <f>IFERROR(VLOOKUP(A1893,Orders!A:E,5,FALSE),"")</f>
        <v>Shipped</v>
      </c>
      <c r="J1893">
        <f>IFERROR(VLOOKUP(A1893,Orders!A:G,7,FALSE),"")</f>
        <v>286</v>
      </c>
      <c r="K1893">
        <f>IFERROR(VLOOKUP(J1893,Customers!A:L,12,FALSE),"")</f>
        <v>1216</v>
      </c>
      <c r="L1893">
        <f>IFERROR(VLOOKUP(J1893,Customers!A:M,13,FALSE),"")</f>
        <v>123700</v>
      </c>
      <c r="M1893" t="str">
        <f>IFERROR(VLOOKUP(J1893,Customers!A:H,8,FALSE),"")</f>
        <v>Cambridge</v>
      </c>
      <c r="N1893">
        <f>IFERROR(VLOOKUP(K1893,Employees!A:F,6,FALSE),"")</f>
        <v>2</v>
      </c>
      <c r="O1893" t="str">
        <f>IFERROR(VLOOKUP(N1893,Offices!A:B,2,FALSE),"")</f>
        <v>Boston</v>
      </c>
      <c r="P1893" s="6">
        <f>IFERROR(VLOOKUP(J1893,Payments!A:C,3,FALSE),"")</f>
        <v>38288</v>
      </c>
      <c r="Q1893">
        <f>IFERROR(VLOOKUP(J1893,Payments!A:D,4,FALSE),"")</f>
        <v>47411.33</v>
      </c>
      <c r="R1893" t="str">
        <f>IFERROR(VLOOKUP(B1893,Products!A:C,3,FALSE),"")</f>
        <v>Classic Cars</v>
      </c>
      <c r="S1893">
        <f>IFERROR(VLOOKUP(B1893,Products!A:G,7,FALSE),"")</f>
        <v>6791</v>
      </c>
      <c r="T1893">
        <f>IFERROR(VLOOKUP(B1893,Products!A:I,9,FALSE),"")</f>
        <v>147.74</v>
      </c>
      <c r="U1893">
        <f t="shared" si="232"/>
        <v>7</v>
      </c>
      <c r="V1893" t="str">
        <f t="shared" si="233"/>
        <v>No</v>
      </c>
      <c r="W1893">
        <f t="shared" si="234"/>
        <v>2004</v>
      </c>
      <c r="X1893">
        <f t="shared" si="235"/>
        <v>10</v>
      </c>
      <c r="Y1893">
        <f>IFERROR(VLOOKUP(B1893,Products!A:I,8,FALSE),"")</f>
        <v>103.42</v>
      </c>
      <c r="Z1893">
        <f t="shared" si="236"/>
        <v>4940.3799999999992</v>
      </c>
      <c r="AA1893">
        <f t="shared" si="237"/>
        <v>25.710694256430077</v>
      </c>
      <c r="AB1893">
        <f t="shared" si="238"/>
        <v>0</v>
      </c>
      <c r="AC1893">
        <f t="shared" si="239"/>
        <v>1010.4199999999996</v>
      </c>
    </row>
    <row r="1894" spans="1:29">
      <c r="A1894">
        <v>10305</v>
      </c>
      <c r="B1894" t="s">
        <v>151</v>
      </c>
      <c r="C1894">
        <v>38</v>
      </c>
      <c r="D1894">
        <v>107.84</v>
      </c>
      <c r="E1894">
        <v>5</v>
      </c>
      <c r="F1894" s="6">
        <f>IFERROR(VLOOKUP(A1894,Orders!A:B,2,FALSE),"")</f>
        <v>38273</v>
      </c>
      <c r="G1894" s="6">
        <f>IFERROR(VLOOKUP(A1894,Orders!A:C,3,FALSE),"")</f>
        <v>38282</v>
      </c>
      <c r="H1894" s="6">
        <f>IFERROR(VLOOKUP(A1894,Orders!A:D,4,FALSE),"")</f>
        <v>38275</v>
      </c>
      <c r="I1894" t="str">
        <f>IFERROR(VLOOKUP(A1894,Orders!A:E,5,FALSE),"")</f>
        <v>Shipped</v>
      </c>
      <c r="J1894">
        <f>IFERROR(VLOOKUP(A1894,Orders!A:G,7,FALSE),"")</f>
        <v>286</v>
      </c>
      <c r="K1894">
        <f>IFERROR(VLOOKUP(J1894,Customers!A:L,12,FALSE),"")</f>
        <v>1216</v>
      </c>
      <c r="L1894">
        <f>IFERROR(VLOOKUP(J1894,Customers!A:M,13,FALSE),"")</f>
        <v>123700</v>
      </c>
      <c r="M1894" t="str">
        <f>IFERROR(VLOOKUP(J1894,Customers!A:H,8,FALSE),"")</f>
        <v>Cambridge</v>
      </c>
      <c r="N1894">
        <f>IFERROR(VLOOKUP(K1894,Employees!A:F,6,FALSE),"")</f>
        <v>2</v>
      </c>
      <c r="O1894" t="str">
        <f>IFERROR(VLOOKUP(N1894,Offices!A:B,2,FALSE),"")</f>
        <v>Boston</v>
      </c>
      <c r="P1894" s="6">
        <f>IFERROR(VLOOKUP(J1894,Payments!A:C,3,FALSE),"")</f>
        <v>38288</v>
      </c>
      <c r="Q1894">
        <f>IFERROR(VLOOKUP(J1894,Payments!A:D,4,FALSE),"")</f>
        <v>47411.33</v>
      </c>
      <c r="R1894" t="str">
        <f>IFERROR(VLOOKUP(B1894,Products!A:C,3,FALSE),"")</f>
        <v>Trucks and Buses</v>
      </c>
      <c r="S1894">
        <f>IFERROR(VLOOKUP(B1894,Products!A:G,7,FALSE),"")</f>
        <v>6125</v>
      </c>
      <c r="T1894">
        <f>IFERROR(VLOOKUP(B1894,Products!A:I,9,FALSE),"")</f>
        <v>118.5</v>
      </c>
      <c r="U1894">
        <f t="shared" si="232"/>
        <v>7</v>
      </c>
      <c r="V1894" t="str">
        <f t="shared" si="233"/>
        <v>No</v>
      </c>
      <c r="W1894">
        <f t="shared" si="234"/>
        <v>2004</v>
      </c>
      <c r="X1894">
        <f t="shared" si="235"/>
        <v>10</v>
      </c>
      <c r="Y1894">
        <f>IFERROR(VLOOKUP(B1894,Products!A:I,8,FALSE),"")</f>
        <v>55.7</v>
      </c>
      <c r="Z1894">
        <f t="shared" si="236"/>
        <v>4097.92</v>
      </c>
      <c r="AA1894">
        <f t="shared" si="237"/>
        <v>93.608617594254923</v>
      </c>
      <c r="AB1894">
        <f t="shared" si="238"/>
        <v>1</v>
      </c>
      <c r="AC1894">
        <f t="shared" si="239"/>
        <v>1981.32</v>
      </c>
    </row>
    <row r="1895" spans="1:29">
      <c r="A1895">
        <v>10305</v>
      </c>
      <c r="B1895" t="s">
        <v>152</v>
      </c>
      <c r="C1895">
        <v>27</v>
      </c>
      <c r="D1895">
        <v>132.62</v>
      </c>
      <c r="E1895">
        <v>4</v>
      </c>
      <c r="F1895" s="6">
        <f>IFERROR(VLOOKUP(A1895,Orders!A:B,2,FALSE),"")</f>
        <v>38273</v>
      </c>
      <c r="G1895" s="6">
        <f>IFERROR(VLOOKUP(A1895,Orders!A:C,3,FALSE),"")</f>
        <v>38282</v>
      </c>
      <c r="H1895" s="6">
        <f>IFERROR(VLOOKUP(A1895,Orders!A:D,4,FALSE),"")</f>
        <v>38275</v>
      </c>
      <c r="I1895" t="str">
        <f>IFERROR(VLOOKUP(A1895,Orders!A:E,5,FALSE),"")</f>
        <v>Shipped</v>
      </c>
      <c r="J1895">
        <f>IFERROR(VLOOKUP(A1895,Orders!A:G,7,FALSE),"")</f>
        <v>286</v>
      </c>
      <c r="K1895">
        <f>IFERROR(VLOOKUP(J1895,Customers!A:L,12,FALSE),"")</f>
        <v>1216</v>
      </c>
      <c r="L1895">
        <f>IFERROR(VLOOKUP(J1895,Customers!A:M,13,FALSE),"")</f>
        <v>123700</v>
      </c>
      <c r="M1895" t="str">
        <f>IFERROR(VLOOKUP(J1895,Customers!A:H,8,FALSE),"")</f>
        <v>Cambridge</v>
      </c>
      <c r="N1895">
        <f>IFERROR(VLOOKUP(K1895,Employees!A:F,6,FALSE),"")</f>
        <v>2</v>
      </c>
      <c r="O1895" t="str">
        <f>IFERROR(VLOOKUP(N1895,Offices!A:B,2,FALSE),"")</f>
        <v>Boston</v>
      </c>
      <c r="P1895" s="6">
        <f>IFERROR(VLOOKUP(J1895,Payments!A:C,3,FALSE),"")</f>
        <v>38288</v>
      </c>
      <c r="Q1895">
        <f>IFERROR(VLOOKUP(J1895,Payments!A:D,4,FALSE),"")</f>
        <v>47411.33</v>
      </c>
      <c r="R1895" t="str">
        <f>IFERROR(VLOOKUP(B1895,Products!A:C,3,FALSE),"")</f>
        <v>Classic Cars</v>
      </c>
      <c r="S1895">
        <f>IFERROR(VLOOKUP(B1895,Products!A:G,7,FALSE),"")</f>
        <v>4724</v>
      </c>
      <c r="T1895">
        <f>IFERROR(VLOOKUP(B1895,Products!A:I,9,FALSE),"")</f>
        <v>163.72999999999999</v>
      </c>
      <c r="U1895">
        <f t="shared" si="232"/>
        <v>7</v>
      </c>
      <c r="V1895" t="str">
        <f t="shared" si="233"/>
        <v>No</v>
      </c>
      <c r="W1895">
        <f t="shared" si="234"/>
        <v>2004</v>
      </c>
      <c r="X1895">
        <f t="shared" si="235"/>
        <v>10</v>
      </c>
      <c r="Y1895">
        <f>IFERROR(VLOOKUP(B1895,Products!A:I,8,FALSE),"")</f>
        <v>101.51</v>
      </c>
      <c r="Z1895">
        <f t="shared" si="236"/>
        <v>3580.7400000000002</v>
      </c>
      <c r="AA1895">
        <f t="shared" si="237"/>
        <v>30.647226874199585</v>
      </c>
      <c r="AB1895">
        <f t="shared" si="238"/>
        <v>0</v>
      </c>
      <c r="AC1895">
        <f t="shared" si="239"/>
        <v>839.97</v>
      </c>
    </row>
    <row r="1896" spans="1:29">
      <c r="A1896">
        <v>10305</v>
      </c>
      <c r="B1896" t="s">
        <v>153</v>
      </c>
      <c r="C1896">
        <v>36</v>
      </c>
      <c r="D1896">
        <v>117.82</v>
      </c>
      <c r="E1896">
        <v>8</v>
      </c>
      <c r="F1896" s="6">
        <f>IFERROR(VLOOKUP(A1896,Orders!A:B,2,FALSE),"")</f>
        <v>38273</v>
      </c>
      <c r="G1896" s="6">
        <f>IFERROR(VLOOKUP(A1896,Orders!A:C,3,FALSE),"")</f>
        <v>38282</v>
      </c>
      <c r="H1896" s="6">
        <f>IFERROR(VLOOKUP(A1896,Orders!A:D,4,FALSE),"")</f>
        <v>38275</v>
      </c>
      <c r="I1896" t="str">
        <f>IFERROR(VLOOKUP(A1896,Orders!A:E,5,FALSE),"")</f>
        <v>Shipped</v>
      </c>
      <c r="J1896">
        <f>IFERROR(VLOOKUP(A1896,Orders!A:G,7,FALSE),"")</f>
        <v>286</v>
      </c>
      <c r="K1896">
        <f>IFERROR(VLOOKUP(J1896,Customers!A:L,12,FALSE),"")</f>
        <v>1216</v>
      </c>
      <c r="L1896">
        <f>IFERROR(VLOOKUP(J1896,Customers!A:M,13,FALSE),"")</f>
        <v>123700</v>
      </c>
      <c r="M1896" t="str">
        <f>IFERROR(VLOOKUP(J1896,Customers!A:H,8,FALSE),"")</f>
        <v>Cambridge</v>
      </c>
      <c r="N1896">
        <f>IFERROR(VLOOKUP(K1896,Employees!A:F,6,FALSE),"")</f>
        <v>2</v>
      </c>
      <c r="O1896" t="str">
        <f>IFERROR(VLOOKUP(N1896,Offices!A:B,2,FALSE),"")</f>
        <v>Boston</v>
      </c>
      <c r="P1896" s="6">
        <f>IFERROR(VLOOKUP(J1896,Payments!A:C,3,FALSE),"")</f>
        <v>38288</v>
      </c>
      <c r="Q1896">
        <f>IFERROR(VLOOKUP(J1896,Payments!A:D,4,FALSE),"")</f>
        <v>47411.33</v>
      </c>
      <c r="R1896" t="str">
        <f>IFERROR(VLOOKUP(B1896,Products!A:C,3,FALSE),"")</f>
        <v>Trucks and Buses</v>
      </c>
      <c r="S1896">
        <f>IFERROR(VLOOKUP(B1896,Products!A:G,7,FALSE),"")</f>
        <v>8258</v>
      </c>
      <c r="T1896">
        <f>IFERROR(VLOOKUP(B1896,Products!A:I,9,FALSE),"")</f>
        <v>122.73</v>
      </c>
      <c r="U1896">
        <f t="shared" si="232"/>
        <v>7</v>
      </c>
      <c r="V1896" t="str">
        <f t="shared" si="233"/>
        <v>No</v>
      </c>
      <c r="W1896">
        <f t="shared" si="234"/>
        <v>2004</v>
      </c>
      <c r="X1896">
        <f t="shared" si="235"/>
        <v>10</v>
      </c>
      <c r="Y1896">
        <f>IFERROR(VLOOKUP(B1896,Products!A:I,8,FALSE),"")</f>
        <v>74.86</v>
      </c>
      <c r="Z1896">
        <f t="shared" si="236"/>
        <v>4241.5199999999995</v>
      </c>
      <c r="AA1896">
        <f t="shared" si="237"/>
        <v>57.387122628907285</v>
      </c>
      <c r="AB1896">
        <f t="shared" si="238"/>
        <v>0</v>
      </c>
      <c r="AC1896">
        <f t="shared" si="239"/>
        <v>1546.5599999999997</v>
      </c>
    </row>
    <row r="1897" spans="1:29">
      <c r="A1897">
        <v>10305</v>
      </c>
      <c r="B1897" t="s">
        <v>138</v>
      </c>
      <c r="C1897">
        <v>41</v>
      </c>
      <c r="D1897">
        <v>58.95</v>
      </c>
      <c r="E1897">
        <v>11</v>
      </c>
      <c r="F1897" s="6">
        <f>IFERROR(VLOOKUP(A1897,Orders!A:B,2,FALSE),"")</f>
        <v>38273</v>
      </c>
      <c r="G1897" s="6">
        <f>IFERROR(VLOOKUP(A1897,Orders!A:C,3,FALSE),"")</f>
        <v>38282</v>
      </c>
      <c r="H1897" s="6">
        <f>IFERROR(VLOOKUP(A1897,Orders!A:D,4,FALSE),"")</f>
        <v>38275</v>
      </c>
      <c r="I1897" t="str">
        <f>IFERROR(VLOOKUP(A1897,Orders!A:E,5,FALSE),"")</f>
        <v>Shipped</v>
      </c>
      <c r="J1897">
        <f>IFERROR(VLOOKUP(A1897,Orders!A:G,7,FALSE),"")</f>
        <v>286</v>
      </c>
      <c r="K1897">
        <f>IFERROR(VLOOKUP(J1897,Customers!A:L,12,FALSE),"")</f>
        <v>1216</v>
      </c>
      <c r="L1897">
        <f>IFERROR(VLOOKUP(J1897,Customers!A:M,13,FALSE),"")</f>
        <v>123700</v>
      </c>
      <c r="M1897" t="str">
        <f>IFERROR(VLOOKUP(J1897,Customers!A:H,8,FALSE),"")</f>
        <v>Cambridge</v>
      </c>
      <c r="N1897">
        <f>IFERROR(VLOOKUP(K1897,Employees!A:F,6,FALSE),"")</f>
        <v>2</v>
      </c>
      <c r="O1897" t="str">
        <f>IFERROR(VLOOKUP(N1897,Offices!A:B,2,FALSE),"")</f>
        <v>Boston</v>
      </c>
      <c r="P1897" s="6">
        <f>IFERROR(VLOOKUP(J1897,Payments!A:C,3,FALSE),"")</f>
        <v>38288</v>
      </c>
      <c r="Q1897">
        <f>IFERROR(VLOOKUP(J1897,Payments!A:D,4,FALSE),"")</f>
        <v>47411.33</v>
      </c>
      <c r="R1897" t="str">
        <f>IFERROR(VLOOKUP(B1897,Products!A:C,3,FALSE),"")</f>
        <v>Trucks and Buses</v>
      </c>
      <c r="S1897">
        <f>IFERROR(VLOOKUP(B1897,Products!A:G,7,FALSE),"")</f>
        <v>2018</v>
      </c>
      <c r="T1897">
        <f>IFERROR(VLOOKUP(B1897,Products!A:I,9,FALSE),"")</f>
        <v>60.77</v>
      </c>
      <c r="U1897">
        <f t="shared" si="232"/>
        <v>7</v>
      </c>
      <c r="V1897" t="str">
        <f t="shared" si="233"/>
        <v>No</v>
      </c>
      <c r="W1897">
        <f t="shared" si="234"/>
        <v>2004</v>
      </c>
      <c r="X1897">
        <f t="shared" si="235"/>
        <v>10</v>
      </c>
      <c r="Y1897">
        <f>IFERROR(VLOOKUP(B1897,Products!A:I,8,FALSE),"")</f>
        <v>24.92</v>
      </c>
      <c r="Z1897">
        <f t="shared" si="236"/>
        <v>2416.9500000000003</v>
      </c>
      <c r="AA1897">
        <f t="shared" si="237"/>
        <v>136.55698234349921</v>
      </c>
      <c r="AB1897">
        <f t="shared" si="238"/>
        <v>1</v>
      </c>
      <c r="AC1897">
        <f t="shared" si="239"/>
        <v>1395.23</v>
      </c>
    </row>
    <row r="1898" spans="1:29">
      <c r="A1898">
        <v>10305</v>
      </c>
      <c r="B1898" t="s">
        <v>154</v>
      </c>
      <c r="C1898">
        <v>37</v>
      </c>
      <c r="D1898">
        <v>160.87</v>
      </c>
      <c r="E1898">
        <v>9</v>
      </c>
      <c r="F1898" s="6">
        <f>IFERROR(VLOOKUP(A1898,Orders!A:B,2,FALSE),"")</f>
        <v>38273</v>
      </c>
      <c r="G1898" s="6">
        <f>IFERROR(VLOOKUP(A1898,Orders!A:C,3,FALSE),"")</f>
        <v>38282</v>
      </c>
      <c r="H1898" s="6">
        <f>IFERROR(VLOOKUP(A1898,Orders!A:D,4,FALSE),"")</f>
        <v>38275</v>
      </c>
      <c r="I1898" t="str">
        <f>IFERROR(VLOOKUP(A1898,Orders!A:E,5,FALSE),"")</f>
        <v>Shipped</v>
      </c>
      <c r="J1898">
        <f>IFERROR(VLOOKUP(A1898,Orders!A:G,7,FALSE),"")</f>
        <v>286</v>
      </c>
      <c r="K1898">
        <f>IFERROR(VLOOKUP(J1898,Customers!A:L,12,FALSE),"")</f>
        <v>1216</v>
      </c>
      <c r="L1898">
        <f>IFERROR(VLOOKUP(J1898,Customers!A:M,13,FALSE),"")</f>
        <v>123700</v>
      </c>
      <c r="M1898" t="str">
        <f>IFERROR(VLOOKUP(J1898,Customers!A:H,8,FALSE),"")</f>
        <v>Cambridge</v>
      </c>
      <c r="N1898">
        <f>IFERROR(VLOOKUP(K1898,Employees!A:F,6,FALSE),"")</f>
        <v>2</v>
      </c>
      <c r="O1898" t="str">
        <f>IFERROR(VLOOKUP(N1898,Offices!A:B,2,FALSE),"")</f>
        <v>Boston</v>
      </c>
      <c r="P1898" s="6">
        <f>IFERROR(VLOOKUP(J1898,Payments!A:C,3,FALSE),"")</f>
        <v>38288</v>
      </c>
      <c r="Q1898">
        <f>IFERROR(VLOOKUP(J1898,Payments!A:D,4,FALSE),"")</f>
        <v>47411.33</v>
      </c>
      <c r="R1898" t="str">
        <f>IFERROR(VLOOKUP(B1898,Products!A:C,3,FALSE),"")</f>
        <v>Classic Cars</v>
      </c>
      <c r="S1898">
        <f>IFERROR(VLOOKUP(B1898,Products!A:G,7,FALSE),"")</f>
        <v>8347</v>
      </c>
      <c r="T1898">
        <f>IFERROR(VLOOKUP(B1898,Products!A:I,9,FALSE),"")</f>
        <v>169.34</v>
      </c>
      <c r="U1898">
        <f t="shared" si="232"/>
        <v>7</v>
      </c>
      <c r="V1898" t="str">
        <f t="shared" si="233"/>
        <v>No</v>
      </c>
      <c r="W1898">
        <f t="shared" si="234"/>
        <v>2004</v>
      </c>
      <c r="X1898">
        <f t="shared" si="235"/>
        <v>10</v>
      </c>
      <c r="Y1898">
        <f>IFERROR(VLOOKUP(B1898,Products!A:I,8,FALSE),"")</f>
        <v>77.900000000000006</v>
      </c>
      <c r="Z1898">
        <f t="shared" si="236"/>
        <v>5952.1900000000005</v>
      </c>
      <c r="AA1898">
        <f t="shared" si="237"/>
        <v>106.50834403080871</v>
      </c>
      <c r="AB1898">
        <f t="shared" si="238"/>
        <v>1</v>
      </c>
      <c r="AC1898">
        <f t="shared" si="239"/>
        <v>3069.89</v>
      </c>
    </row>
    <row r="1899" spans="1:29">
      <c r="A1899">
        <v>10305</v>
      </c>
      <c r="B1899" t="s">
        <v>143</v>
      </c>
      <c r="C1899">
        <v>22</v>
      </c>
      <c r="D1899">
        <v>112.6</v>
      </c>
      <c r="E1899">
        <v>14</v>
      </c>
      <c r="F1899" s="6">
        <f>IFERROR(VLOOKUP(A1899,Orders!A:B,2,FALSE),"")</f>
        <v>38273</v>
      </c>
      <c r="G1899" s="6">
        <f>IFERROR(VLOOKUP(A1899,Orders!A:C,3,FALSE),"")</f>
        <v>38282</v>
      </c>
      <c r="H1899" s="6">
        <f>IFERROR(VLOOKUP(A1899,Orders!A:D,4,FALSE),"")</f>
        <v>38275</v>
      </c>
      <c r="I1899" t="str">
        <f>IFERROR(VLOOKUP(A1899,Orders!A:E,5,FALSE),"")</f>
        <v>Shipped</v>
      </c>
      <c r="J1899">
        <f>IFERROR(VLOOKUP(A1899,Orders!A:G,7,FALSE),"")</f>
        <v>286</v>
      </c>
      <c r="K1899">
        <f>IFERROR(VLOOKUP(J1899,Customers!A:L,12,FALSE),"")</f>
        <v>1216</v>
      </c>
      <c r="L1899">
        <f>IFERROR(VLOOKUP(J1899,Customers!A:M,13,FALSE),"")</f>
        <v>123700</v>
      </c>
      <c r="M1899" t="str">
        <f>IFERROR(VLOOKUP(J1899,Customers!A:H,8,FALSE),"")</f>
        <v>Cambridge</v>
      </c>
      <c r="N1899">
        <f>IFERROR(VLOOKUP(K1899,Employees!A:F,6,FALSE),"")</f>
        <v>2</v>
      </c>
      <c r="O1899" t="str">
        <f>IFERROR(VLOOKUP(N1899,Offices!A:B,2,FALSE),"")</f>
        <v>Boston</v>
      </c>
      <c r="P1899" s="6">
        <f>IFERROR(VLOOKUP(J1899,Payments!A:C,3,FALSE),"")</f>
        <v>38288</v>
      </c>
      <c r="Q1899">
        <f>IFERROR(VLOOKUP(J1899,Payments!A:D,4,FALSE),"")</f>
        <v>47411.33</v>
      </c>
      <c r="R1899" t="str">
        <f>IFERROR(VLOOKUP(B1899,Products!A:C,3,FALSE),"")</f>
        <v>Trucks and Buses</v>
      </c>
      <c r="S1899">
        <f>IFERROR(VLOOKUP(B1899,Products!A:G,7,FALSE),"")</f>
        <v>3128</v>
      </c>
      <c r="T1899">
        <f>IFERROR(VLOOKUP(B1899,Products!A:I,9,FALSE),"")</f>
        <v>121.08</v>
      </c>
      <c r="U1899">
        <f t="shared" si="232"/>
        <v>7</v>
      </c>
      <c r="V1899" t="str">
        <f t="shared" si="233"/>
        <v>No</v>
      </c>
      <c r="W1899">
        <f t="shared" si="234"/>
        <v>2004</v>
      </c>
      <c r="X1899">
        <f t="shared" si="235"/>
        <v>10</v>
      </c>
      <c r="Y1899">
        <f>IFERROR(VLOOKUP(B1899,Products!A:I,8,FALSE),"")</f>
        <v>84.76</v>
      </c>
      <c r="Z1899">
        <f t="shared" si="236"/>
        <v>2477.1999999999998</v>
      </c>
      <c r="AA1899">
        <f t="shared" si="237"/>
        <v>32.845681925436509</v>
      </c>
      <c r="AB1899">
        <f t="shared" si="238"/>
        <v>0</v>
      </c>
      <c r="AC1899">
        <f t="shared" si="239"/>
        <v>612.47999999999979</v>
      </c>
    </row>
    <row r="1900" spans="1:29">
      <c r="A1900">
        <v>10305</v>
      </c>
      <c r="B1900" t="s">
        <v>156</v>
      </c>
      <c r="C1900">
        <v>45</v>
      </c>
      <c r="D1900">
        <v>48.55</v>
      </c>
      <c r="E1900">
        <v>2</v>
      </c>
      <c r="F1900" s="6">
        <f>IFERROR(VLOOKUP(A1900,Orders!A:B,2,FALSE),"")</f>
        <v>38273</v>
      </c>
      <c r="G1900" s="6">
        <f>IFERROR(VLOOKUP(A1900,Orders!A:C,3,FALSE),"")</f>
        <v>38282</v>
      </c>
      <c r="H1900" s="6">
        <f>IFERROR(VLOOKUP(A1900,Orders!A:D,4,FALSE),"")</f>
        <v>38275</v>
      </c>
      <c r="I1900" t="str">
        <f>IFERROR(VLOOKUP(A1900,Orders!A:E,5,FALSE),"")</f>
        <v>Shipped</v>
      </c>
      <c r="J1900">
        <f>IFERROR(VLOOKUP(A1900,Orders!A:G,7,FALSE),"")</f>
        <v>286</v>
      </c>
      <c r="K1900">
        <f>IFERROR(VLOOKUP(J1900,Customers!A:L,12,FALSE),"")</f>
        <v>1216</v>
      </c>
      <c r="L1900">
        <f>IFERROR(VLOOKUP(J1900,Customers!A:M,13,FALSE),"")</f>
        <v>123700</v>
      </c>
      <c r="M1900" t="str">
        <f>IFERROR(VLOOKUP(J1900,Customers!A:H,8,FALSE),"")</f>
        <v>Cambridge</v>
      </c>
      <c r="N1900">
        <f>IFERROR(VLOOKUP(K1900,Employees!A:F,6,FALSE),"")</f>
        <v>2</v>
      </c>
      <c r="O1900" t="str">
        <f>IFERROR(VLOOKUP(N1900,Offices!A:B,2,FALSE),"")</f>
        <v>Boston</v>
      </c>
      <c r="P1900" s="6">
        <f>IFERROR(VLOOKUP(J1900,Payments!A:C,3,FALSE),"")</f>
        <v>38288</v>
      </c>
      <c r="Q1900">
        <f>IFERROR(VLOOKUP(J1900,Payments!A:D,4,FALSE),"")</f>
        <v>47411.33</v>
      </c>
      <c r="R1900" t="str">
        <f>IFERROR(VLOOKUP(B1900,Products!A:C,3,FALSE),"")</f>
        <v>Classic Cars</v>
      </c>
      <c r="S1900">
        <f>IFERROR(VLOOKUP(B1900,Products!A:G,7,FALSE),"")</f>
        <v>4074</v>
      </c>
      <c r="T1900">
        <f>IFERROR(VLOOKUP(B1900,Products!A:I,9,FALSE),"")</f>
        <v>57.8</v>
      </c>
      <c r="U1900">
        <f t="shared" si="232"/>
        <v>7</v>
      </c>
      <c r="V1900" t="str">
        <f t="shared" si="233"/>
        <v>No</v>
      </c>
      <c r="W1900">
        <f t="shared" si="234"/>
        <v>2004</v>
      </c>
      <c r="X1900">
        <f t="shared" si="235"/>
        <v>10</v>
      </c>
      <c r="Y1900">
        <f>IFERROR(VLOOKUP(B1900,Products!A:I,8,FALSE),"")</f>
        <v>32.369999999999997</v>
      </c>
      <c r="Z1900">
        <f t="shared" si="236"/>
        <v>2184.75</v>
      </c>
      <c r="AA1900">
        <f t="shared" si="237"/>
        <v>49.984553599011434</v>
      </c>
      <c r="AB1900">
        <f t="shared" si="238"/>
        <v>0</v>
      </c>
      <c r="AC1900">
        <f t="shared" si="239"/>
        <v>728.1</v>
      </c>
    </row>
    <row r="1901" spans="1:29">
      <c r="A1901">
        <v>10305</v>
      </c>
      <c r="B1901" t="s">
        <v>145</v>
      </c>
      <c r="C1901">
        <v>24</v>
      </c>
      <c r="D1901">
        <v>107.34</v>
      </c>
      <c r="E1901">
        <v>10</v>
      </c>
      <c r="F1901" s="6">
        <f>IFERROR(VLOOKUP(A1901,Orders!A:B,2,FALSE),"")</f>
        <v>38273</v>
      </c>
      <c r="G1901" s="6">
        <f>IFERROR(VLOOKUP(A1901,Orders!A:C,3,FALSE),"")</f>
        <v>38282</v>
      </c>
      <c r="H1901" s="6">
        <f>IFERROR(VLOOKUP(A1901,Orders!A:D,4,FALSE),"")</f>
        <v>38275</v>
      </c>
      <c r="I1901" t="str">
        <f>IFERROR(VLOOKUP(A1901,Orders!A:E,5,FALSE),"")</f>
        <v>Shipped</v>
      </c>
      <c r="J1901">
        <f>IFERROR(VLOOKUP(A1901,Orders!A:G,7,FALSE),"")</f>
        <v>286</v>
      </c>
      <c r="K1901">
        <f>IFERROR(VLOOKUP(J1901,Customers!A:L,12,FALSE),"")</f>
        <v>1216</v>
      </c>
      <c r="L1901">
        <f>IFERROR(VLOOKUP(J1901,Customers!A:M,13,FALSE),"")</f>
        <v>123700</v>
      </c>
      <c r="M1901" t="str">
        <f>IFERROR(VLOOKUP(J1901,Customers!A:H,8,FALSE),"")</f>
        <v>Cambridge</v>
      </c>
      <c r="N1901">
        <f>IFERROR(VLOOKUP(K1901,Employees!A:F,6,FALSE),"")</f>
        <v>2</v>
      </c>
      <c r="O1901" t="str">
        <f>IFERROR(VLOOKUP(N1901,Offices!A:B,2,FALSE),"")</f>
        <v>Boston</v>
      </c>
      <c r="P1901" s="6">
        <f>IFERROR(VLOOKUP(J1901,Payments!A:C,3,FALSE),"")</f>
        <v>38288</v>
      </c>
      <c r="Q1901">
        <f>IFERROR(VLOOKUP(J1901,Payments!A:D,4,FALSE),"")</f>
        <v>47411.33</v>
      </c>
      <c r="R1901" t="str">
        <f>IFERROR(VLOOKUP(B1901,Products!A:C,3,FALSE),"")</f>
        <v>Trucks and Buses</v>
      </c>
      <c r="S1901">
        <f>IFERROR(VLOOKUP(B1901,Products!A:G,7,FALSE),"")</f>
        <v>2327</v>
      </c>
      <c r="T1901">
        <f>IFERROR(VLOOKUP(B1901,Products!A:I,9,FALSE),"")</f>
        <v>127.79</v>
      </c>
      <c r="U1901">
        <f t="shared" si="232"/>
        <v>7</v>
      </c>
      <c r="V1901" t="str">
        <f t="shared" si="233"/>
        <v>No</v>
      </c>
      <c r="W1901">
        <f t="shared" si="234"/>
        <v>2004</v>
      </c>
      <c r="X1901">
        <f t="shared" si="235"/>
        <v>10</v>
      </c>
      <c r="Y1901">
        <f>IFERROR(VLOOKUP(B1901,Products!A:I,8,FALSE),"")</f>
        <v>61.34</v>
      </c>
      <c r="Z1901">
        <f t="shared" si="236"/>
        <v>2576.16</v>
      </c>
      <c r="AA1901">
        <f t="shared" si="237"/>
        <v>74.991848712096512</v>
      </c>
      <c r="AB1901">
        <f t="shared" si="238"/>
        <v>1</v>
      </c>
      <c r="AC1901">
        <f t="shared" si="239"/>
        <v>1104</v>
      </c>
    </row>
    <row r="1902" spans="1:29">
      <c r="A1902">
        <v>10305</v>
      </c>
      <c r="B1902" t="s">
        <v>157</v>
      </c>
      <c r="C1902">
        <v>48</v>
      </c>
      <c r="D1902">
        <v>30.76</v>
      </c>
      <c r="E1902">
        <v>6</v>
      </c>
      <c r="F1902" s="6">
        <f>IFERROR(VLOOKUP(A1902,Orders!A:B,2,FALSE),"")</f>
        <v>38273</v>
      </c>
      <c r="G1902" s="6">
        <f>IFERROR(VLOOKUP(A1902,Orders!A:C,3,FALSE),"")</f>
        <v>38282</v>
      </c>
      <c r="H1902" s="6">
        <f>IFERROR(VLOOKUP(A1902,Orders!A:D,4,FALSE),"")</f>
        <v>38275</v>
      </c>
      <c r="I1902" t="str">
        <f>IFERROR(VLOOKUP(A1902,Orders!A:E,5,FALSE),"")</f>
        <v>Shipped</v>
      </c>
      <c r="J1902">
        <f>IFERROR(VLOOKUP(A1902,Orders!A:G,7,FALSE),"")</f>
        <v>286</v>
      </c>
      <c r="K1902">
        <f>IFERROR(VLOOKUP(J1902,Customers!A:L,12,FALSE),"")</f>
        <v>1216</v>
      </c>
      <c r="L1902">
        <f>IFERROR(VLOOKUP(J1902,Customers!A:M,13,FALSE),"")</f>
        <v>123700</v>
      </c>
      <c r="M1902" t="str">
        <f>IFERROR(VLOOKUP(J1902,Customers!A:H,8,FALSE),"")</f>
        <v>Cambridge</v>
      </c>
      <c r="N1902">
        <f>IFERROR(VLOOKUP(K1902,Employees!A:F,6,FALSE),"")</f>
        <v>2</v>
      </c>
      <c r="O1902" t="str">
        <f>IFERROR(VLOOKUP(N1902,Offices!A:B,2,FALSE),"")</f>
        <v>Boston</v>
      </c>
      <c r="P1902" s="6">
        <f>IFERROR(VLOOKUP(J1902,Payments!A:C,3,FALSE),"")</f>
        <v>38288</v>
      </c>
      <c r="Q1902">
        <f>IFERROR(VLOOKUP(J1902,Payments!A:D,4,FALSE),"")</f>
        <v>47411.33</v>
      </c>
      <c r="R1902" t="str">
        <f>IFERROR(VLOOKUP(B1902,Products!A:C,3,FALSE),"")</f>
        <v>Classic Cars</v>
      </c>
      <c r="S1902">
        <f>IFERROR(VLOOKUP(B1902,Products!A:G,7,FALSE),"")</f>
        <v>2542</v>
      </c>
      <c r="T1902">
        <f>IFERROR(VLOOKUP(B1902,Products!A:I,9,FALSE),"")</f>
        <v>35.36</v>
      </c>
      <c r="U1902">
        <f t="shared" si="232"/>
        <v>7</v>
      </c>
      <c r="V1902" t="str">
        <f t="shared" si="233"/>
        <v>No</v>
      </c>
      <c r="W1902">
        <f t="shared" si="234"/>
        <v>2004</v>
      </c>
      <c r="X1902">
        <f t="shared" si="235"/>
        <v>10</v>
      </c>
      <c r="Y1902">
        <f>IFERROR(VLOOKUP(B1902,Products!A:I,8,FALSE),"")</f>
        <v>15.91</v>
      </c>
      <c r="Z1902">
        <f t="shared" si="236"/>
        <v>1476.48</v>
      </c>
      <c r="AA1902">
        <f t="shared" si="237"/>
        <v>93.337523570081714</v>
      </c>
      <c r="AB1902">
        <f t="shared" si="238"/>
        <v>1</v>
      </c>
      <c r="AC1902">
        <f t="shared" si="239"/>
        <v>712.80000000000007</v>
      </c>
    </row>
    <row r="1903" spans="1:29">
      <c r="A1903">
        <v>10305</v>
      </c>
      <c r="B1903" t="s">
        <v>158</v>
      </c>
      <c r="C1903">
        <v>36</v>
      </c>
      <c r="D1903">
        <v>118.28</v>
      </c>
      <c r="E1903">
        <v>1</v>
      </c>
      <c r="F1903" s="6">
        <f>IFERROR(VLOOKUP(A1903,Orders!A:B,2,FALSE),"")</f>
        <v>38273</v>
      </c>
      <c r="G1903" s="6">
        <f>IFERROR(VLOOKUP(A1903,Orders!A:C,3,FALSE),"")</f>
        <v>38282</v>
      </c>
      <c r="H1903" s="6">
        <f>IFERROR(VLOOKUP(A1903,Orders!A:D,4,FALSE),"")</f>
        <v>38275</v>
      </c>
      <c r="I1903" t="str">
        <f>IFERROR(VLOOKUP(A1903,Orders!A:E,5,FALSE),"")</f>
        <v>Shipped</v>
      </c>
      <c r="J1903">
        <f>IFERROR(VLOOKUP(A1903,Orders!A:G,7,FALSE),"")</f>
        <v>286</v>
      </c>
      <c r="K1903">
        <f>IFERROR(VLOOKUP(J1903,Customers!A:L,12,FALSE),"")</f>
        <v>1216</v>
      </c>
      <c r="L1903">
        <f>IFERROR(VLOOKUP(J1903,Customers!A:M,13,FALSE),"")</f>
        <v>123700</v>
      </c>
      <c r="M1903" t="str">
        <f>IFERROR(VLOOKUP(J1903,Customers!A:H,8,FALSE),"")</f>
        <v>Cambridge</v>
      </c>
      <c r="N1903">
        <f>IFERROR(VLOOKUP(K1903,Employees!A:F,6,FALSE),"")</f>
        <v>2</v>
      </c>
      <c r="O1903" t="str">
        <f>IFERROR(VLOOKUP(N1903,Offices!A:B,2,FALSE),"")</f>
        <v>Boston</v>
      </c>
      <c r="P1903" s="6">
        <f>IFERROR(VLOOKUP(J1903,Payments!A:C,3,FALSE),"")</f>
        <v>38288</v>
      </c>
      <c r="Q1903">
        <f>IFERROR(VLOOKUP(J1903,Payments!A:D,4,FALSE),"")</f>
        <v>47411.33</v>
      </c>
      <c r="R1903" t="str">
        <f>IFERROR(VLOOKUP(B1903,Products!A:C,3,FALSE),"")</f>
        <v>Classic Cars</v>
      </c>
      <c r="S1903">
        <f>IFERROR(VLOOKUP(B1903,Products!A:G,7,FALSE),"")</f>
        <v>6582</v>
      </c>
      <c r="T1903">
        <f>IFERROR(VLOOKUP(B1903,Products!A:I,9,FALSE),"")</f>
        <v>118.28</v>
      </c>
      <c r="U1903">
        <f t="shared" si="232"/>
        <v>7</v>
      </c>
      <c r="V1903" t="str">
        <f t="shared" si="233"/>
        <v>No</v>
      </c>
      <c r="W1903">
        <f t="shared" si="234"/>
        <v>2004</v>
      </c>
      <c r="X1903">
        <f t="shared" si="235"/>
        <v>10</v>
      </c>
      <c r="Y1903">
        <f>IFERROR(VLOOKUP(B1903,Products!A:I,8,FALSE),"")</f>
        <v>69.78</v>
      </c>
      <c r="Z1903">
        <f t="shared" si="236"/>
        <v>4258.08</v>
      </c>
      <c r="AA1903">
        <f t="shared" si="237"/>
        <v>69.504155918601313</v>
      </c>
      <c r="AB1903">
        <f t="shared" si="238"/>
        <v>1</v>
      </c>
      <c r="AC1903">
        <f t="shared" si="239"/>
        <v>1746</v>
      </c>
    </row>
    <row r="1904" spans="1:29">
      <c r="A1904">
        <v>10305</v>
      </c>
      <c r="B1904" t="s">
        <v>147</v>
      </c>
      <c r="C1904">
        <v>28</v>
      </c>
      <c r="D1904">
        <v>94.38</v>
      </c>
      <c r="E1904">
        <v>12</v>
      </c>
      <c r="F1904" s="6">
        <f>IFERROR(VLOOKUP(A1904,Orders!A:B,2,FALSE),"")</f>
        <v>38273</v>
      </c>
      <c r="G1904" s="6">
        <f>IFERROR(VLOOKUP(A1904,Orders!A:C,3,FALSE),"")</f>
        <v>38282</v>
      </c>
      <c r="H1904" s="6">
        <f>IFERROR(VLOOKUP(A1904,Orders!A:D,4,FALSE),"")</f>
        <v>38275</v>
      </c>
      <c r="I1904" t="str">
        <f>IFERROR(VLOOKUP(A1904,Orders!A:E,5,FALSE),"")</f>
        <v>Shipped</v>
      </c>
      <c r="J1904">
        <f>IFERROR(VLOOKUP(A1904,Orders!A:G,7,FALSE),"")</f>
        <v>286</v>
      </c>
      <c r="K1904">
        <f>IFERROR(VLOOKUP(J1904,Customers!A:L,12,FALSE),"")</f>
        <v>1216</v>
      </c>
      <c r="L1904">
        <f>IFERROR(VLOOKUP(J1904,Customers!A:M,13,FALSE),"")</f>
        <v>123700</v>
      </c>
      <c r="M1904" t="str">
        <f>IFERROR(VLOOKUP(J1904,Customers!A:H,8,FALSE),"")</f>
        <v>Cambridge</v>
      </c>
      <c r="N1904">
        <f>IFERROR(VLOOKUP(K1904,Employees!A:F,6,FALSE),"")</f>
        <v>2</v>
      </c>
      <c r="O1904" t="str">
        <f>IFERROR(VLOOKUP(N1904,Offices!A:B,2,FALSE),"")</f>
        <v>Boston</v>
      </c>
      <c r="P1904" s="6">
        <f>IFERROR(VLOOKUP(J1904,Payments!A:C,3,FALSE),"")</f>
        <v>38288</v>
      </c>
      <c r="Q1904">
        <f>IFERROR(VLOOKUP(J1904,Payments!A:D,4,FALSE),"")</f>
        <v>47411.33</v>
      </c>
      <c r="R1904" t="str">
        <f>IFERROR(VLOOKUP(B1904,Products!A:C,3,FALSE),"")</f>
        <v>Trucks and Buses</v>
      </c>
      <c r="S1904">
        <f>IFERROR(VLOOKUP(B1904,Products!A:G,7,FALSE),"")</f>
        <v>5099</v>
      </c>
      <c r="T1904">
        <f>IFERROR(VLOOKUP(B1904,Products!A:I,9,FALSE),"")</f>
        <v>96.31</v>
      </c>
      <c r="U1904">
        <f t="shared" si="232"/>
        <v>7</v>
      </c>
      <c r="V1904" t="str">
        <f t="shared" si="233"/>
        <v>No</v>
      </c>
      <c r="W1904">
        <f t="shared" si="234"/>
        <v>2004</v>
      </c>
      <c r="X1904">
        <f t="shared" si="235"/>
        <v>10</v>
      </c>
      <c r="Y1904">
        <f>IFERROR(VLOOKUP(B1904,Products!A:I,8,FALSE),"")</f>
        <v>53.93</v>
      </c>
      <c r="Z1904">
        <f t="shared" si="236"/>
        <v>2642.64</v>
      </c>
      <c r="AA1904">
        <f t="shared" si="237"/>
        <v>75.004635638791015</v>
      </c>
      <c r="AB1904">
        <f t="shared" si="238"/>
        <v>1</v>
      </c>
      <c r="AC1904">
        <f t="shared" si="239"/>
        <v>1132.5999999999999</v>
      </c>
    </row>
    <row r="1905" spans="1:29">
      <c r="A1905">
        <v>10305</v>
      </c>
      <c r="B1905" t="s">
        <v>159</v>
      </c>
      <c r="C1905">
        <v>40</v>
      </c>
      <c r="D1905">
        <v>48.7</v>
      </c>
      <c r="E1905">
        <v>7</v>
      </c>
      <c r="F1905" s="6">
        <f>IFERROR(VLOOKUP(A1905,Orders!A:B,2,FALSE),"")</f>
        <v>38273</v>
      </c>
      <c r="G1905" s="6">
        <f>IFERROR(VLOOKUP(A1905,Orders!A:C,3,FALSE),"")</f>
        <v>38282</v>
      </c>
      <c r="H1905" s="6">
        <f>IFERROR(VLOOKUP(A1905,Orders!A:D,4,FALSE),"")</f>
        <v>38275</v>
      </c>
      <c r="I1905" t="str">
        <f>IFERROR(VLOOKUP(A1905,Orders!A:E,5,FALSE),"")</f>
        <v>Shipped</v>
      </c>
      <c r="J1905">
        <f>IFERROR(VLOOKUP(A1905,Orders!A:G,7,FALSE),"")</f>
        <v>286</v>
      </c>
      <c r="K1905">
        <f>IFERROR(VLOOKUP(J1905,Customers!A:L,12,FALSE),"")</f>
        <v>1216</v>
      </c>
      <c r="L1905">
        <f>IFERROR(VLOOKUP(J1905,Customers!A:M,13,FALSE),"")</f>
        <v>123700</v>
      </c>
      <c r="M1905" t="str">
        <f>IFERROR(VLOOKUP(J1905,Customers!A:H,8,FALSE),"")</f>
        <v>Cambridge</v>
      </c>
      <c r="N1905">
        <f>IFERROR(VLOOKUP(K1905,Employees!A:F,6,FALSE),"")</f>
        <v>2</v>
      </c>
      <c r="O1905" t="str">
        <f>IFERROR(VLOOKUP(N1905,Offices!A:B,2,FALSE),"")</f>
        <v>Boston</v>
      </c>
      <c r="P1905" s="6">
        <f>IFERROR(VLOOKUP(J1905,Payments!A:C,3,FALSE),"")</f>
        <v>38288</v>
      </c>
      <c r="Q1905">
        <f>IFERROR(VLOOKUP(J1905,Payments!A:D,4,FALSE),"")</f>
        <v>47411.33</v>
      </c>
      <c r="R1905" t="str">
        <f>IFERROR(VLOOKUP(B1905,Products!A:C,3,FALSE),"")</f>
        <v>Trucks and Buses</v>
      </c>
      <c r="S1905">
        <f>IFERROR(VLOOKUP(B1905,Products!A:G,7,FALSE),"")</f>
        <v>2874</v>
      </c>
      <c r="T1905">
        <f>IFERROR(VLOOKUP(B1905,Products!A:I,9,FALSE),"")</f>
        <v>54.11</v>
      </c>
      <c r="U1905">
        <f t="shared" si="232"/>
        <v>7</v>
      </c>
      <c r="V1905" t="str">
        <f t="shared" si="233"/>
        <v>No</v>
      </c>
      <c r="W1905">
        <f t="shared" si="234"/>
        <v>2004</v>
      </c>
      <c r="X1905">
        <f t="shared" si="235"/>
        <v>10</v>
      </c>
      <c r="Y1905">
        <f>IFERROR(VLOOKUP(B1905,Products!A:I,8,FALSE),"")</f>
        <v>25.98</v>
      </c>
      <c r="Z1905">
        <f t="shared" si="236"/>
        <v>1948</v>
      </c>
      <c r="AA1905">
        <f t="shared" si="237"/>
        <v>87.451886066204779</v>
      </c>
      <c r="AB1905">
        <f t="shared" si="238"/>
        <v>1</v>
      </c>
      <c r="AC1905">
        <f t="shared" si="239"/>
        <v>908.80000000000007</v>
      </c>
    </row>
    <row r="1906" spans="1:29">
      <c r="A1906">
        <v>10305</v>
      </c>
      <c r="B1906" t="s">
        <v>161</v>
      </c>
      <c r="C1906">
        <v>42</v>
      </c>
      <c r="D1906">
        <v>109.96</v>
      </c>
      <c r="E1906">
        <v>3</v>
      </c>
      <c r="F1906" s="6">
        <f>IFERROR(VLOOKUP(A1906,Orders!A:B,2,FALSE),"")</f>
        <v>38273</v>
      </c>
      <c r="G1906" s="6">
        <f>IFERROR(VLOOKUP(A1906,Orders!A:C,3,FALSE),"")</f>
        <v>38282</v>
      </c>
      <c r="H1906" s="6">
        <f>IFERROR(VLOOKUP(A1906,Orders!A:D,4,FALSE),"")</f>
        <v>38275</v>
      </c>
      <c r="I1906" t="str">
        <f>IFERROR(VLOOKUP(A1906,Orders!A:E,5,FALSE),"")</f>
        <v>Shipped</v>
      </c>
      <c r="J1906">
        <f>IFERROR(VLOOKUP(A1906,Orders!A:G,7,FALSE),"")</f>
        <v>286</v>
      </c>
      <c r="K1906">
        <f>IFERROR(VLOOKUP(J1906,Customers!A:L,12,FALSE),"")</f>
        <v>1216</v>
      </c>
      <c r="L1906">
        <f>IFERROR(VLOOKUP(J1906,Customers!A:M,13,FALSE),"")</f>
        <v>123700</v>
      </c>
      <c r="M1906" t="str">
        <f>IFERROR(VLOOKUP(J1906,Customers!A:H,8,FALSE),"")</f>
        <v>Cambridge</v>
      </c>
      <c r="N1906">
        <f>IFERROR(VLOOKUP(K1906,Employees!A:F,6,FALSE),"")</f>
        <v>2</v>
      </c>
      <c r="O1906" t="str">
        <f>IFERROR(VLOOKUP(N1906,Offices!A:B,2,FALSE),"")</f>
        <v>Boston</v>
      </c>
      <c r="P1906" s="6">
        <f>IFERROR(VLOOKUP(J1906,Payments!A:C,3,FALSE),"")</f>
        <v>38288</v>
      </c>
      <c r="Q1906">
        <f>IFERROR(VLOOKUP(J1906,Payments!A:D,4,FALSE),"")</f>
        <v>47411.33</v>
      </c>
      <c r="R1906" t="str">
        <f>IFERROR(VLOOKUP(B1906,Products!A:C,3,FALSE),"")</f>
        <v>Trucks and Buses</v>
      </c>
      <c r="S1906">
        <f>IFERROR(VLOOKUP(B1906,Products!A:G,7,FALSE),"")</f>
        <v>1016</v>
      </c>
      <c r="T1906">
        <f>IFERROR(VLOOKUP(B1906,Products!A:I,9,FALSE),"")</f>
        <v>115.75</v>
      </c>
      <c r="U1906">
        <f t="shared" si="232"/>
        <v>7</v>
      </c>
      <c r="V1906" t="str">
        <f t="shared" si="233"/>
        <v>No</v>
      </c>
      <c r="W1906">
        <f t="shared" si="234"/>
        <v>2004</v>
      </c>
      <c r="X1906">
        <f t="shared" si="235"/>
        <v>10</v>
      </c>
      <c r="Y1906">
        <f>IFERROR(VLOOKUP(B1906,Products!A:I,8,FALSE),"")</f>
        <v>68.290000000000006</v>
      </c>
      <c r="Z1906">
        <f t="shared" si="236"/>
        <v>4618.32</v>
      </c>
      <c r="AA1906">
        <f t="shared" si="237"/>
        <v>61.019182896470916</v>
      </c>
      <c r="AB1906">
        <f t="shared" si="238"/>
        <v>0</v>
      </c>
      <c r="AC1906">
        <f t="shared" si="239"/>
        <v>1750.1399999999994</v>
      </c>
    </row>
    <row r="1907" spans="1:29">
      <c r="A1907">
        <v>10306</v>
      </c>
      <c r="B1907" t="s">
        <v>164</v>
      </c>
      <c r="C1907">
        <v>31</v>
      </c>
      <c r="D1907">
        <v>182.86</v>
      </c>
      <c r="E1907">
        <v>13</v>
      </c>
      <c r="F1907" s="6">
        <f>IFERROR(VLOOKUP(A1907,Orders!A:B,2,FALSE),"")</f>
        <v>38274</v>
      </c>
      <c r="G1907" s="6">
        <f>IFERROR(VLOOKUP(A1907,Orders!A:C,3,FALSE),"")</f>
        <v>38281</v>
      </c>
      <c r="H1907" s="6">
        <f>IFERROR(VLOOKUP(A1907,Orders!A:D,4,FALSE),"")</f>
        <v>38277</v>
      </c>
      <c r="I1907" t="str">
        <f>IFERROR(VLOOKUP(A1907,Orders!A:E,5,FALSE),"")</f>
        <v>Shipped</v>
      </c>
      <c r="J1907">
        <f>IFERROR(VLOOKUP(A1907,Orders!A:G,7,FALSE),"")</f>
        <v>187</v>
      </c>
      <c r="K1907">
        <f>IFERROR(VLOOKUP(J1907,Customers!A:L,12,FALSE),"")</f>
        <v>1501</v>
      </c>
      <c r="L1907">
        <f>IFERROR(VLOOKUP(J1907,Customers!A:M,13,FALSE),"")</f>
        <v>136800</v>
      </c>
      <c r="M1907" t="str">
        <f>IFERROR(VLOOKUP(J1907,Customers!A:H,8,FALSE),"")</f>
        <v>Manchester</v>
      </c>
      <c r="N1907">
        <f>IFERROR(VLOOKUP(K1907,Employees!A:F,6,FALSE),"")</f>
        <v>7</v>
      </c>
      <c r="O1907" t="str">
        <f>IFERROR(VLOOKUP(N1907,Offices!A:B,2,FALSE),"")</f>
        <v>London</v>
      </c>
      <c r="P1907" s="6">
        <f>IFERROR(VLOOKUP(J1907,Payments!A:C,3,FALSE),"")</f>
        <v>38294</v>
      </c>
      <c r="Q1907">
        <f>IFERROR(VLOOKUP(J1907,Payments!A:D,4,FALSE),"")</f>
        <v>52825.29</v>
      </c>
      <c r="R1907" t="str">
        <f>IFERROR(VLOOKUP(B1907,Products!A:C,3,FALSE),"")</f>
        <v>Classic Cars</v>
      </c>
      <c r="S1907">
        <f>IFERROR(VLOOKUP(B1907,Products!A:G,7,FALSE),"")</f>
        <v>3619</v>
      </c>
      <c r="T1907">
        <f>IFERROR(VLOOKUP(B1907,Products!A:I,9,FALSE),"")</f>
        <v>207.8</v>
      </c>
      <c r="U1907">
        <f t="shared" si="232"/>
        <v>4</v>
      </c>
      <c r="V1907" t="str">
        <f t="shared" si="233"/>
        <v>Yes</v>
      </c>
      <c r="W1907">
        <f t="shared" si="234"/>
        <v>2004</v>
      </c>
      <c r="X1907">
        <f t="shared" si="235"/>
        <v>10</v>
      </c>
      <c r="Y1907">
        <f>IFERROR(VLOOKUP(B1907,Products!A:I,8,FALSE),"")</f>
        <v>95.59</v>
      </c>
      <c r="Z1907">
        <f t="shared" si="236"/>
        <v>5668.6600000000008</v>
      </c>
      <c r="AA1907">
        <f t="shared" si="237"/>
        <v>91.296160686264258</v>
      </c>
      <c r="AB1907">
        <f t="shared" si="238"/>
        <v>1</v>
      </c>
      <c r="AC1907">
        <f t="shared" si="239"/>
        <v>2705.3700000000003</v>
      </c>
    </row>
    <row r="1908" spans="1:29">
      <c r="A1908">
        <v>10306</v>
      </c>
      <c r="B1908" t="s">
        <v>150</v>
      </c>
      <c r="C1908">
        <v>34</v>
      </c>
      <c r="D1908">
        <v>145.04</v>
      </c>
      <c r="E1908">
        <v>14</v>
      </c>
      <c r="F1908" s="6">
        <f>IFERROR(VLOOKUP(A1908,Orders!A:B,2,FALSE),"")</f>
        <v>38274</v>
      </c>
      <c r="G1908" s="6">
        <f>IFERROR(VLOOKUP(A1908,Orders!A:C,3,FALSE),"")</f>
        <v>38281</v>
      </c>
      <c r="H1908" s="6">
        <f>IFERROR(VLOOKUP(A1908,Orders!A:D,4,FALSE),"")</f>
        <v>38277</v>
      </c>
      <c r="I1908" t="str">
        <f>IFERROR(VLOOKUP(A1908,Orders!A:E,5,FALSE),"")</f>
        <v>Shipped</v>
      </c>
      <c r="J1908">
        <f>IFERROR(VLOOKUP(A1908,Orders!A:G,7,FALSE),"")</f>
        <v>187</v>
      </c>
      <c r="K1908">
        <f>IFERROR(VLOOKUP(J1908,Customers!A:L,12,FALSE),"")</f>
        <v>1501</v>
      </c>
      <c r="L1908">
        <f>IFERROR(VLOOKUP(J1908,Customers!A:M,13,FALSE),"")</f>
        <v>136800</v>
      </c>
      <c r="M1908" t="str">
        <f>IFERROR(VLOOKUP(J1908,Customers!A:H,8,FALSE),"")</f>
        <v>Manchester</v>
      </c>
      <c r="N1908">
        <f>IFERROR(VLOOKUP(K1908,Employees!A:F,6,FALSE),"")</f>
        <v>7</v>
      </c>
      <c r="O1908" t="str">
        <f>IFERROR(VLOOKUP(N1908,Offices!A:B,2,FALSE),"")</f>
        <v>London</v>
      </c>
      <c r="P1908" s="6">
        <f>IFERROR(VLOOKUP(J1908,Payments!A:C,3,FALSE),"")</f>
        <v>38294</v>
      </c>
      <c r="Q1908">
        <f>IFERROR(VLOOKUP(J1908,Payments!A:D,4,FALSE),"")</f>
        <v>52825.29</v>
      </c>
      <c r="R1908" t="str">
        <f>IFERROR(VLOOKUP(B1908,Products!A:C,3,FALSE),"")</f>
        <v>Classic Cars</v>
      </c>
      <c r="S1908">
        <f>IFERROR(VLOOKUP(B1908,Products!A:G,7,FALSE),"")</f>
        <v>6906</v>
      </c>
      <c r="T1908">
        <f>IFERROR(VLOOKUP(B1908,Products!A:I,9,FALSE),"")</f>
        <v>151.08000000000001</v>
      </c>
      <c r="U1908">
        <f t="shared" si="232"/>
        <v>4</v>
      </c>
      <c r="V1908" t="str">
        <f t="shared" si="233"/>
        <v>Yes</v>
      </c>
      <c r="W1908">
        <f t="shared" si="234"/>
        <v>2004</v>
      </c>
      <c r="X1908">
        <f t="shared" si="235"/>
        <v>10</v>
      </c>
      <c r="Y1908">
        <f>IFERROR(VLOOKUP(B1908,Products!A:I,8,FALSE),"")</f>
        <v>89.14</v>
      </c>
      <c r="Z1908">
        <f t="shared" si="236"/>
        <v>4931.3599999999997</v>
      </c>
      <c r="AA1908">
        <f t="shared" si="237"/>
        <v>62.710343280233324</v>
      </c>
      <c r="AB1908">
        <f t="shared" si="238"/>
        <v>0</v>
      </c>
      <c r="AC1908">
        <f t="shared" si="239"/>
        <v>1900.5999999999997</v>
      </c>
    </row>
    <row r="1909" spans="1:29">
      <c r="A1909">
        <v>10306</v>
      </c>
      <c r="B1909" t="s">
        <v>165</v>
      </c>
      <c r="C1909">
        <v>20</v>
      </c>
      <c r="D1909">
        <v>145.34</v>
      </c>
      <c r="E1909">
        <v>12</v>
      </c>
      <c r="F1909" s="6">
        <f>IFERROR(VLOOKUP(A1909,Orders!A:B,2,FALSE),"")</f>
        <v>38274</v>
      </c>
      <c r="G1909" s="6">
        <f>IFERROR(VLOOKUP(A1909,Orders!A:C,3,FALSE),"")</f>
        <v>38281</v>
      </c>
      <c r="H1909" s="6">
        <f>IFERROR(VLOOKUP(A1909,Orders!A:D,4,FALSE),"")</f>
        <v>38277</v>
      </c>
      <c r="I1909" t="str">
        <f>IFERROR(VLOOKUP(A1909,Orders!A:E,5,FALSE),"")</f>
        <v>Shipped</v>
      </c>
      <c r="J1909">
        <f>IFERROR(VLOOKUP(A1909,Orders!A:G,7,FALSE),"")</f>
        <v>187</v>
      </c>
      <c r="K1909">
        <f>IFERROR(VLOOKUP(J1909,Customers!A:L,12,FALSE),"")</f>
        <v>1501</v>
      </c>
      <c r="L1909">
        <f>IFERROR(VLOOKUP(J1909,Customers!A:M,13,FALSE),"")</f>
        <v>136800</v>
      </c>
      <c r="M1909" t="str">
        <f>IFERROR(VLOOKUP(J1909,Customers!A:H,8,FALSE),"")</f>
        <v>Manchester</v>
      </c>
      <c r="N1909">
        <f>IFERROR(VLOOKUP(K1909,Employees!A:F,6,FALSE),"")</f>
        <v>7</v>
      </c>
      <c r="O1909" t="str">
        <f>IFERROR(VLOOKUP(N1909,Offices!A:B,2,FALSE),"")</f>
        <v>London</v>
      </c>
      <c r="P1909" s="6">
        <f>IFERROR(VLOOKUP(J1909,Payments!A:C,3,FALSE),"")</f>
        <v>38294</v>
      </c>
      <c r="Q1909">
        <f>IFERROR(VLOOKUP(J1909,Payments!A:D,4,FALSE),"")</f>
        <v>52825.29</v>
      </c>
      <c r="R1909" t="str">
        <f>IFERROR(VLOOKUP(B1909,Products!A:C,3,FALSE),"")</f>
        <v>Classic Cars</v>
      </c>
      <c r="S1909">
        <f>IFERROR(VLOOKUP(B1909,Products!A:G,7,FALSE),"")</f>
        <v>1049</v>
      </c>
      <c r="T1909">
        <f>IFERROR(VLOOKUP(B1909,Products!A:I,9,FALSE),"")</f>
        <v>173.02</v>
      </c>
      <c r="U1909">
        <f t="shared" si="232"/>
        <v>4</v>
      </c>
      <c r="V1909" t="str">
        <f t="shared" si="233"/>
        <v>Yes</v>
      </c>
      <c r="W1909">
        <f t="shared" si="234"/>
        <v>2004</v>
      </c>
      <c r="X1909">
        <f t="shared" si="235"/>
        <v>10</v>
      </c>
      <c r="Y1909">
        <f>IFERROR(VLOOKUP(B1909,Products!A:I,8,FALSE),"")</f>
        <v>83.05</v>
      </c>
      <c r="Z1909">
        <f t="shared" si="236"/>
        <v>2906.8</v>
      </c>
      <c r="AA1909">
        <f t="shared" si="237"/>
        <v>75.003010234798325</v>
      </c>
      <c r="AB1909">
        <f t="shared" si="238"/>
        <v>1</v>
      </c>
      <c r="AC1909">
        <f t="shared" si="239"/>
        <v>1245.8000000000002</v>
      </c>
    </row>
    <row r="1910" spans="1:29">
      <c r="A1910">
        <v>10306</v>
      </c>
      <c r="B1910" t="s">
        <v>166</v>
      </c>
      <c r="C1910">
        <v>32</v>
      </c>
      <c r="D1910">
        <v>114.74</v>
      </c>
      <c r="E1910">
        <v>9</v>
      </c>
      <c r="F1910" s="6">
        <f>IFERROR(VLOOKUP(A1910,Orders!A:B,2,FALSE),"")</f>
        <v>38274</v>
      </c>
      <c r="G1910" s="6">
        <f>IFERROR(VLOOKUP(A1910,Orders!A:C,3,FALSE),"")</f>
        <v>38281</v>
      </c>
      <c r="H1910" s="6">
        <f>IFERROR(VLOOKUP(A1910,Orders!A:D,4,FALSE),"")</f>
        <v>38277</v>
      </c>
      <c r="I1910" t="str">
        <f>IFERROR(VLOOKUP(A1910,Orders!A:E,5,FALSE),"")</f>
        <v>Shipped</v>
      </c>
      <c r="J1910">
        <f>IFERROR(VLOOKUP(A1910,Orders!A:G,7,FALSE),"")</f>
        <v>187</v>
      </c>
      <c r="K1910">
        <f>IFERROR(VLOOKUP(J1910,Customers!A:L,12,FALSE),"")</f>
        <v>1501</v>
      </c>
      <c r="L1910">
        <f>IFERROR(VLOOKUP(J1910,Customers!A:M,13,FALSE),"")</f>
        <v>136800</v>
      </c>
      <c r="M1910" t="str">
        <f>IFERROR(VLOOKUP(J1910,Customers!A:H,8,FALSE),"")</f>
        <v>Manchester</v>
      </c>
      <c r="N1910">
        <f>IFERROR(VLOOKUP(K1910,Employees!A:F,6,FALSE),"")</f>
        <v>7</v>
      </c>
      <c r="O1910" t="str">
        <f>IFERROR(VLOOKUP(N1910,Offices!A:B,2,FALSE),"")</f>
        <v>London</v>
      </c>
      <c r="P1910" s="6">
        <f>IFERROR(VLOOKUP(J1910,Payments!A:C,3,FALSE),"")</f>
        <v>38294</v>
      </c>
      <c r="Q1910">
        <f>IFERROR(VLOOKUP(J1910,Payments!A:D,4,FALSE),"")</f>
        <v>52825.29</v>
      </c>
      <c r="R1910" t="str">
        <f>IFERROR(VLOOKUP(B1910,Products!A:C,3,FALSE),"")</f>
        <v>Vintage Cars</v>
      </c>
      <c r="S1910">
        <f>IFERROR(VLOOKUP(B1910,Products!A:G,7,FALSE),"")</f>
        <v>3913</v>
      </c>
      <c r="T1910">
        <f>IFERROR(VLOOKUP(B1910,Products!A:I,9,FALSE),"")</f>
        <v>136.59</v>
      </c>
      <c r="U1910">
        <f t="shared" si="232"/>
        <v>4</v>
      </c>
      <c r="V1910" t="str">
        <f t="shared" si="233"/>
        <v>Yes</v>
      </c>
      <c r="W1910">
        <f t="shared" si="234"/>
        <v>2004</v>
      </c>
      <c r="X1910">
        <f t="shared" si="235"/>
        <v>10</v>
      </c>
      <c r="Y1910">
        <f>IFERROR(VLOOKUP(B1910,Products!A:I,8,FALSE),"")</f>
        <v>68.3</v>
      </c>
      <c r="Z1910">
        <f t="shared" si="236"/>
        <v>3671.68</v>
      </c>
      <c r="AA1910">
        <f t="shared" si="237"/>
        <v>67.994143484626647</v>
      </c>
      <c r="AB1910">
        <f t="shared" si="238"/>
        <v>1</v>
      </c>
      <c r="AC1910">
        <f t="shared" si="239"/>
        <v>1486.08</v>
      </c>
    </row>
    <row r="1911" spans="1:29">
      <c r="A1911">
        <v>10306</v>
      </c>
      <c r="B1911" t="s">
        <v>167</v>
      </c>
      <c r="C1911">
        <v>40</v>
      </c>
      <c r="D1911">
        <v>83.7</v>
      </c>
      <c r="E1911">
        <v>11</v>
      </c>
      <c r="F1911" s="6">
        <f>IFERROR(VLOOKUP(A1911,Orders!A:B,2,FALSE),"")</f>
        <v>38274</v>
      </c>
      <c r="G1911" s="6">
        <f>IFERROR(VLOOKUP(A1911,Orders!A:C,3,FALSE),"")</f>
        <v>38281</v>
      </c>
      <c r="H1911" s="6">
        <f>IFERROR(VLOOKUP(A1911,Orders!A:D,4,FALSE),"")</f>
        <v>38277</v>
      </c>
      <c r="I1911" t="str">
        <f>IFERROR(VLOOKUP(A1911,Orders!A:E,5,FALSE),"")</f>
        <v>Shipped</v>
      </c>
      <c r="J1911">
        <f>IFERROR(VLOOKUP(A1911,Orders!A:G,7,FALSE),"")</f>
        <v>187</v>
      </c>
      <c r="K1911">
        <f>IFERROR(VLOOKUP(J1911,Customers!A:L,12,FALSE),"")</f>
        <v>1501</v>
      </c>
      <c r="L1911">
        <f>IFERROR(VLOOKUP(J1911,Customers!A:M,13,FALSE),"")</f>
        <v>136800</v>
      </c>
      <c r="M1911" t="str">
        <f>IFERROR(VLOOKUP(J1911,Customers!A:H,8,FALSE),"")</f>
        <v>Manchester</v>
      </c>
      <c r="N1911">
        <f>IFERROR(VLOOKUP(K1911,Employees!A:F,6,FALSE),"")</f>
        <v>7</v>
      </c>
      <c r="O1911" t="str">
        <f>IFERROR(VLOOKUP(N1911,Offices!A:B,2,FALSE),"")</f>
        <v>London</v>
      </c>
      <c r="P1911" s="6">
        <f>IFERROR(VLOOKUP(J1911,Payments!A:C,3,FALSE),"")</f>
        <v>38294</v>
      </c>
      <c r="Q1911">
        <f>IFERROR(VLOOKUP(J1911,Payments!A:D,4,FALSE),"")</f>
        <v>52825.29</v>
      </c>
      <c r="R1911" t="str">
        <f>IFERROR(VLOOKUP(B1911,Products!A:C,3,FALSE),"")</f>
        <v>Trains</v>
      </c>
      <c r="S1911">
        <f>IFERROR(VLOOKUP(B1911,Products!A:G,7,FALSE),"")</f>
        <v>6450</v>
      </c>
      <c r="T1911">
        <f>IFERROR(VLOOKUP(B1911,Products!A:I,9,FALSE),"")</f>
        <v>100.84</v>
      </c>
      <c r="U1911">
        <f t="shared" si="232"/>
        <v>4</v>
      </c>
      <c r="V1911" t="str">
        <f t="shared" si="233"/>
        <v>Yes</v>
      </c>
      <c r="W1911">
        <f t="shared" si="234"/>
        <v>2004</v>
      </c>
      <c r="X1911">
        <f t="shared" si="235"/>
        <v>10</v>
      </c>
      <c r="Y1911">
        <f>IFERROR(VLOOKUP(B1911,Products!A:I,8,FALSE),"")</f>
        <v>67.56</v>
      </c>
      <c r="Z1911">
        <f t="shared" si="236"/>
        <v>3348</v>
      </c>
      <c r="AA1911">
        <f t="shared" si="237"/>
        <v>23.889875666074602</v>
      </c>
      <c r="AB1911">
        <f t="shared" si="238"/>
        <v>0</v>
      </c>
      <c r="AC1911">
        <f t="shared" si="239"/>
        <v>645.6</v>
      </c>
    </row>
    <row r="1912" spans="1:29">
      <c r="A1912">
        <v>10306</v>
      </c>
      <c r="B1912" t="s">
        <v>155</v>
      </c>
      <c r="C1912">
        <v>23</v>
      </c>
      <c r="D1912">
        <v>126.39</v>
      </c>
      <c r="E1912">
        <v>16</v>
      </c>
      <c r="F1912" s="6">
        <f>IFERROR(VLOOKUP(A1912,Orders!A:B,2,FALSE),"")</f>
        <v>38274</v>
      </c>
      <c r="G1912" s="6">
        <f>IFERROR(VLOOKUP(A1912,Orders!A:C,3,FALSE),"")</f>
        <v>38281</v>
      </c>
      <c r="H1912" s="6">
        <f>IFERROR(VLOOKUP(A1912,Orders!A:D,4,FALSE),"")</f>
        <v>38277</v>
      </c>
      <c r="I1912" t="str">
        <f>IFERROR(VLOOKUP(A1912,Orders!A:E,5,FALSE),"")</f>
        <v>Shipped</v>
      </c>
      <c r="J1912">
        <f>IFERROR(VLOOKUP(A1912,Orders!A:G,7,FALSE),"")</f>
        <v>187</v>
      </c>
      <c r="K1912">
        <f>IFERROR(VLOOKUP(J1912,Customers!A:L,12,FALSE),"")</f>
        <v>1501</v>
      </c>
      <c r="L1912">
        <f>IFERROR(VLOOKUP(J1912,Customers!A:M,13,FALSE),"")</f>
        <v>136800</v>
      </c>
      <c r="M1912" t="str">
        <f>IFERROR(VLOOKUP(J1912,Customers!A:H,8,FALSE),"")</f>
        <v>Manchester</v>
      </c>
      <c r="N1912">
        <f>IFERROR(VLOOKUP(K1912,Employees!A:F,6,FALSE),"")</f>
        <v>7</v>
      </c>
      <c r="O1912" t="str">
        <f>IFERROR(VLOOKUP(N1912,Offices!A:B,2,FALSE),"")</f>
        <v>London</v>
      </c>
      <c r="P1912" s="6">
        <f>IFERROR(VLOOKUP(J1912,Payments!A:C,3,FALSE),"")</f>
        <v>38294</v>
      </c>
      <c r="Q1912">
        <f>IFERROR(VLOOKUP(J1912,Payments!A:D,4,FALSE),"")</f>
        <v>52825.29</v>
      </c>
      <c r="R1912" t="str">
        <f>IFERROR(VLOOKUP(B1912,Products!A:C,3,FALSE),"")</f>
        <v>Classic Cars</v>
      </c>
      <c r="S1912">
        <f>IFERROR(VLOOKUP(B1912,Products!A:G,7,FALSE),"")</f>
        <v>5545</v>
      </c>
      <c r="T1912">
        <f>IFERROR(VLOOKUP(B1912,Products!A:I,9,FALSE),"")</f>
        <v>143.62</v>
      </c>
      <c r="U1912">
        <f t="shared" si="232"/>
        <v>4</v>
      </c>
      <c r="V1912" t="str">
        <f t="shared" si="233"/>
        <v>Yes</v>
      </c>
      <c r="W1912">
        <f t="shared" si="234"/>
        <v>2004</v>
      </c>
      <c r="X1912">
        <f t="shared" si="235"/>
        <v>10</v>
      </c>
      <c r="Y1912">
        <f>IFERROR(VLOOKUP(B1912,Products!A:I,8,FALSE),"")</f>
        <v>91.92</v>
      </c>
      <c r="Z1912">
        <f t="shared" si="236"/>
        <v>2906.97</v>
      </c>
      <c r="AA1912">
        <f t="shared" si="237"/>
        <v>37.5</v>
      </c>
      <c r="AB1912">
        <f t="shared" si="238"/>
        <v>0</v>
      </c>
      <c r="AC1912">
        <f t="shared" si="239"/>
        <v>792.81</v>
      </c>
    </row>
    <row r="1913" spans="1:29">
      <c r="A1913">
        <v>10306</v>
      </c>
      <c r="B1913" t="s">
        <v>168</v>
      </c>
      <c r="C1913">
        <v>39</v>
      </c>
      <c r="D1913">
        <v>85.14</v>
      </c>
      <c r="E1913">
        <v>8</v>
      </c>
      <c r="F1913" s="6">
        <f>IFERROR(VLOOKUP(A1913,Orders!A:B,2,FALSE),"")</f>
        <v>38274</v>
      </c>
      <c r="G1913" s="6">
        <f>IFERROR(VLOOKUP(A1913,Orders!A:C,3,FALSE),"")</f>
        <v>38281</v>
      </c>
      <c r="H1913" s="6">
        <f>IFERROR(VLOOKUP(A1913,Orders!A:D,4,FALSE),"")</f>
        <v>38277</v>
      </c>
      <c r="I1913" t="str">
        <f>IFERROR(VLOOKUP(A1913,Orders!A:E,5,FALSE),"")</f>
        <v>Shipped</v>
      </c>
      <c r="J1913">
        <f>IFERROR(VLOOKUP(A1913,Orders!A:G,7,FALSE),"")</f>
        <v>187</v>
      </c>
      <c r="K1913">
        <f>IFERROR(VLOOKUP(J1913,Customers!A:L,12,FALSE),"")</f>
        <v>1501</v>
      </c>
      <c r="L1913">
        <f>IFERROR(VLOOKUP(J1913,Customers!A:M,13,FALSE),"")</f>
        <v>136800</v>
      </c>
      <c r="M1913" t="str">
        <f>IFERROR(VLOOKUP(J1913,Customers!A:H,8,FALSE),"")</f>
        <v>Manchester</v>
      </c>
      <c r="N1913">
        <f>IFERROR(VLOOKUP(K1913,Employees!A:F,6,FALSE),"")</f>
        <v>7</v>
      </c>
      <c r="O1913" t="str">
        <f>IFERROR(VLOOKUP(N1913,Offices!A:B,2,FALSE),"")</f>
        <v>London</v>
      </c>
      <c r="P1913" s="6">
        <f>IFERROR(VLOOKUP(J1913,Payments!A:C,3,FALSE),"")</f>
        <v>38294</v>
      </c>
      <c r="Q1913">
        <f>IFERROR(VLOOKUP(J1913,Payments!A:D,4,FALSE),"")</f>
        <v>52825.29</v>
      </c>
      <c r="R1913" t="str">
        <f>IFERROR(VLOOKUP(B1913,Products!A:C,3,FALSE),"")</f>
        <v>Vintage Cars</v>
      </c>
      <c r="S1913">
        <f>IFERROR(VLOOKUP(B1913,Products!A:G,7,FALSE),"")</f>
        <v>8290</v>
      </c>
      <c r="T1913">
        <f>IFERROR(VLOOKUP(B1913,Products!A:I,9,FALSE),"")</f>
        <v>87.77</v>
      </c>
      <c r="U1913">
        <f t="shared" si="232"/>
        <v>4</v>
      </c>
      <c r="V1913" t="str">
        <f t="shared" si="233"/>
        <v>Yes</v>
      </c>
      <c r="W1913">
        <f t="shared" si="234"/>
        <v>2004</v>
      </c>
      <c r="X1913">
        <f t="shared" si="235"/>
        <v>10</v>
      </c>
      <c r="Y1913">
        <f>IFERROR(VLOOKUP(B1913,Products!A:I,8,FALSE),"")</f>
        <v>52.66</v>
      </c>
      <c r="Z1913">
        <f t="shared" si="236"/>
        <v>3320.46</v>
      </c>
      <c r="AA1913">
        <f t="shared" si="237"/>
        <v>61.678693505507042</v>
      </c>
      <c r="AB1913">
        <f t="shared" si="238"/>
        <v>0</v>
      </c>
      <c r="AC1913">
        <f t="shared" si="239"/>
        <v>1266.7200000000003</v>
      </c>
    </row>
    <row r="1914" spans="1:29">
      <c r="A1914">
        <v>10306</v>
      </c>
      <c r="B1914" t="s">
        <v>169</v>
      </c>
      <c r="C1914">
        <v>29</v>
      </c>
      <c r="D1914">
        <v>109.37</v>
      </c>
      <c r="E1914">
        <v>7</v>
      </c>
      <c r="F1914" s="6">
        <f>IFERROR(VLOOKUP(A1914,Orders!A:B,2,FALSE),"")</f>
        <v>38274</v>
      </c>
      <c r="G1914" s="6">
        <f>IFERROR(VLOOKUP(A1914,Orders!A:C,3,FALSE),"")</f>
        <v>38281</v>
      </c>
      <c r="H1914" s="6">
        <f>IFERROR(VLOOKUP(A1914,Orders!A:D,4,FALSE),"")</f>
        <v>38277</v>
      </c>
      <c r="I1914" t="str">
        <f>IFERROR(VLOOKUP(A1914,Orders!A:E,5,FALSE),"")</f>
        <v>Shipped</v>
      </c>
      <c r="J1914">
        <f>IFERROR(VLOOKUP(A1914,Orders!A:G,7,FALSE),"")</f>
        <v>187</v>
      </c>
      <c r="K1914">
        <f>IFERROR(VLOOKUP(J1914,Customers!A:L,12,FALSE),"")</f>
        <v>1501</v>
      </c>
      <c r="L1914">
        <f>IFERROR(VLOOKUP(J1914,Customers!A:M,13,FALSE),"")</f>
        <v>136800</v>
      </c>
      <c r="M1914" t="str">
        <f>IFERROR(VLOOKUP(J1914,Customers!A:H,8,FALSE),"")</f>
        <v>Manchester</v>
      </c>
      <c r="N1914">
        <f>IFERROR(VLOOKUP(K1914,Employees!A:F,6,FALSE),"")</f>
        <v>7</v>
      </c>
      <c r="O1914" t="str">
        <f>IFERROR(VLOOKUP(N1914,Offices!A:B,2,FALSE),"")</f>
        <v>London</v>
      </c>
      <c r="P1914" s="6">
        <f>IFERROR(VLOOKUP(J1914,Payments!A:C,3,FALSE),"")</f>
        <v>38294</v>
      </c>
      <c r="Q1914">
        <f>IFERROR(VLOOKUP(J1914,Payments!A:D,4,FALSE),"")</f>
        <v>52825.29</v>
      </c>
      <c r="R1914" t="str">
        <f>IFERROR(VLOOKUP(B1914,Products!A:C,3,FALSE),"")</f>
        <v>Ships</v>
      </c>
      <c r="S1914">
        <f>IFERROR(VLOOKUP(B1914,Products!A:G,7,FALSE),"")</f>
        <v>1898</v>
      </c>
      <c r="T1914">
        <f>IFERROR(VLOOKUP(B1914,Products!A:I,9,FALSE),"")</f>
        <v>122.89</v>
      </c>
      <c r="U1914">
        <f t="shared" si="232"/>
        <v>4</v>
      </c>
      <c r="V1914" t="str">
        <f t="shared" si="233"/>
        <v>Yes</v>
      </c>
      <c r="W1914">
        <f t="shared" si="234"/>
        <v>2004</v>
      </c>
      <c r="X1914">
        <f t="shared" si="235"/>
        <v>10</v>
      </c>
      <c r="Y1914">
        <f>IFERROR(VLOOKUP(B1914,Products!A:I,8,FALSE),"")</f>
        <v>82.34</v>
      </c>
      <c r="Z1914">
        <f t="shared" si="236"/>
        <v>3171.73</v>
      </c>
      <c r="AA1914">
        <f t="shared" si="237"/>
        <v>32.82730143308234</v>
      </c>
      <c r="AB1914">
        <f t="shared" si="238"/>
        <v>0</v>
      </c>
      <c r="AC1914">
        <f t="shared" si="239"/>
        <v>783.87</v>
      </c>
    </row>
    <row r="1915" spans="1:29">
      <c r="A1915">
        <v>10306</v>
      </c>
      <c r="B1915" t="s">
        <v>170</v>
      </c>
      <c r="C1915">
        <v>31</v>
      </c>
      <c r="D1915">
        <v>76.12</v>
      </c>
      <c r="E1915">
        <v>2</v>
      </c>
      <c r="F1915" s="6">
        <f>IFERROR(VLOOKUP(A1915,Orders!A:B,2,FALSE),"")</f>
        <v>38274</v>
      </c>
      <c r="G1915" s="6">
        <f>IFERROR(VLOOKUP(A1915,Orders!A:C,3,FALSE),"")</f>
        <v>38281</v>
      </c>
      <c r="H1915" s="6">
        <f>IFERROR(VLOOKUP(A1915,Orders!A:D,4,FALSE),"")</f>
        <v>38277</v>
      </c>
      <c r="I1915" t="str">
        <f>IFERROR(VLOOKUP(A1915,Orders!A:E,5,FALSE),"")</f>
        <v>Shipped</v>
      </c>
      <c r="J1915">
        <f>IFERROR(VLOOKUP(A1915,Orders!A:G,7,FALSE),"")</f>
        <v>187</v>
      </c>
      <c r="K1915">
        <f>IFERROR(VLOOKUP(J1915,Customers!A:L,12,FALSE),"")</f>
        <v>1501</v>
      </c>
      <c r="L1915">
        <f>IFERROR(VLOOKUP(J1915,Customers!A:M,13,FALSE),"")</f>
        <v>136800</v>
      </c>
      <c r="M1915" t="str">
        <f>IFERROR(VLOOKUP(J1915,Customers!A:H,8,FALSE),"")</f>
        <v>Manchester</v>
      </c>
      <c r="N1915">
        <f>IFERROR(VLOOKUP(K1915,Employees!A:F,6,FALSE),"")</f>
        <v>7</v>
      </c>
      <c r="O1915" t="str">
        <f>IFERROR(VLOOKUP(N1915,Offices!A:B,2,FALSE),"")</f>
        <v>London</v>
      </c>
      <c r="P1915" s="6">
        <f>IFERROR(VLOOKUP(J1915,Payments!A:C,3,FALSE),"")</f>
        <v>38294</v>
      </c>
      <c r="Q1915">
        <f>IFERROR(VLOOKUP(J1915,Payments!A:D,4,FALSE),"")</f>
        <v>52825.29</v>
      </c>
      <c r="R1915" t="str">
        <f>IFERROR(VLOOKUP(B1915,Products!A:C,3,FALSE),"")</f>
        <v>Vintage Cars</v>
      </c>
      <c r="S1915">
        <f>IFERROR(VLOOKUP(B1915,Products!A:G,7,FALSE),"")</f>
        <v>9173</v>
      </c>
      <c r="T1915">
        <f>IFERROR(VLOOKUP(B1915,Products!A:I,9,FALSE),"")</f>
        <v>88.51</v>
      </c>
      <c r="U1915">
        <f t="shared" si="232"/>
        <v>4</v>
      </c>
      <c r="V1915" t="str">
        <f t="shared" si="233"/>
        <v>Yes</v>
      </c>
      <c r="W1915">
        <f t="shared" si="234"/>
        <v>2004</v>
      </c>
      <c r="X1915">
        <f t="shared" si="235"/>
        <v>10</v>
      </c>
      <c r="Y1915">
        <f>IFERROR(VLOOKUP(B1915,Products!A:I,8,FALSE),"")</f>
        <v>46.91</v>
      </c>
      <c r="Z1915">
        <f t="shared" si="236"/>
        <v>2359.7200000000003</v>
      </c>
      <c r="AA1915">
        <f t="shared" si="237"/>
        <v>62.268173097420608</v>
      </c>
      <c r="AB1915">
        <f t="shared" si="238"/>
        <v>0</v>
      </c>
      <c r="AC1915">
        <f t="shared" si="239"/>
        <v>905.51000000000022</v>
      </c>
    </row>
    <row r="1916" spans="1:29">
      <c r="A1916">
        <v>10306</v>
      </c>
      <c r="B1916" t="s">
        <v>160</v>
      </c>
      <c r="C1916">
        <v>46</v>
      </c>
      <c r="D1916">
        <v>60.28</v>
      </c>
      <c r="E1916">
        <v>17</v>
      </c>
      <c r="F1916" s="6">
        <f>IFERROR(VLOOKUP(A1916,Orders!A:B,2,FALSE),"")</f>
        <v>38274</v>
      </c>
      <c r="G1916" s="6">
        <f>IFERROR(VLOOKUP(A1916,Orders!A:C,3,FALSE),"")</f>
        <v>38281</v>
      </c>
      <c r="H1916" s="6">
        <f>IFERROR(VLOOKUP(A1916,Orders!A:D,4,FALSE),"")</f>
        <v>38277</v>
      </c>
      <c r="I1916" t="str">
        <f>IFERROR(VLOOKUP(A1916,Orders!A:E,5,FALSE),"")</f>
        <v>Shipped</v>
      </c>
      <c r="J1916">
        <f>IFERROR(VLOOKUP(A1916,Orders!A:G,7,FALSE),"")</f>
        <v>187</v>
      </c>
      <c r="K1916">
        <f>IFERROR(VLOOKUP(J1916,Customers!A:L,12,FALSE),"")</f>
        <v>1501</v>
      </c>
      <c r="L1916">
        <f>IFERROR(VLOOKUP(J1916,Customers!A:M,13,FALSE),"")</f>
        <v>136800</v>
      </c>
      <c r="M1916" t="str">
        <f>IFERROR(VLOOKUP(J1916,Customers!A:H,8,FALSE),"")</f>
        <v>Manchester</v>
      </c>
      <c r="N1916">
        <f>IFERROR(VLOOKUP(K1916,Employees!A:F,6,FALSE),"")</f>
        <v>7</v>
      </c>
      <c r="O1916" t="str">
        <f>IFERROR(VLOOKUP(N1916,Offices!A:B,2,FALSE),"")</f>
        <v>London</v>
      </c>
      <c r="P1916" s="6">
        <f>IFERROR(VLOOKUP(J1916,Payments!A:C,3,FALSE),"")</f>
        <v>38294</v>
      </c>
      <c r="Q1916">
        <f>IFERROR(VLOOKUP(J1916,Payments!A:D,4,FALSE),"")</f>
        <v>52825.29</v>
      </c>
      <c r="R1916" t="str">
        <f>IFERROR(VLOOKUP(B1916,Products!A:C,3,FALSE),"")</f>
        <v>Trains</v>
      </c>
      <c r="S1916">
        <f>IFERROR(VLOOKUP(B1916,Products!A:G,7,FALSE),"")</f>
        <v>8601</v>
      </c>
      <c r="T1916">
        <f>IFERROR(VLOOKUP(B1916,Products!A:I,9,FALSE),"")</f>
        <v>62.14</v>
      </c>
      <c r="U1916">
        <f t="shared" si="232"/>
        <v>4</v>
      </c>
      <c r="V1916" t="str">
        <f t="shared" si="233"/>
        <v>Yes</v>
      </c>
      <c r="W1916">
        <f t="shared" si="234"/>
        <v>2004</v>
      </c>
      <c r="X1916">
        <f t="shared" si="235"/>
        <v>10</v>
      </c>
      <c r="Y1916">
        <f>IFERROR(VLOOKUP(B1916,Products!A:I,8,FALSE),"")</f>
        <v>26.72</v>
      </c>
      <c r="Z1916">
        <f t="shared" si="236"/>
        <v>2772.88</v>
      </c>
      <c r="AA1916">
        <f t="shared" si="237"/>
        <v>125.5988023952096</v>
      </c>
      <c r="AB1916">
        <f t="shared" si="238"/>
        <v>1</v>
      </c>
      <c r="AC1916">
        <f t="shared" si="239"/>
        <v>1543.7600000000002</v>
      </c>
    </row>
    <row r="1917" spans="1:29">
      <c r="A1917">
        <v>10306</v>
      </c>
      <c r="B1917" t="s">
        <v>162</v>
      </c>
      <c r="C1917">
        <v>34</v>
      </c>
      <c r="D1917">
        <v>51.55</v>
      </c>
      <c r="E1917">
        <v>15</v>
      </c>
      <c r="F1917" s="6">
        <f>IFERROR(VLOOKUP(A1917,Orders!A:B,2,FALSE),"")</f>
        <v>38274</v>
      </c>
      <c r="G1917" s="6">
        <f>IFERROR(VLOOKUP(A1917,Orders!A:C,3,FALSE),"")</f>
        <v>38281</v>
      </c>
      <c r="H1917" s="6">
        <f>IFERROR(VLOOKUP(A1917,Orders!A:D,4,FALSE),"")</f>
        <v>38277</v>
      </c>
      <c r="I1917" t="str">
        <f>IFERROR(VLOOKUP(A1917,Orders!A:E,5,FALSE),"")</f>
        <v>Shipped</v>
      </c>
      <c r="J1917">
        <f>IFERROR(VLOOKUP(A1917,Orders!A:G,7,FALSE),"")</f>
        <v>187</v>
      </c>
      <c r="K1917">
        <f>IFERROR(VLOOKUP(J1917,Customers!A:L,12,FALSE),"")</f>
        <v>1501</v>
      </c>
      <c r="L1917">
        <f>IFERROR(VLOOKUP(J1917,Customers!A:M,13,FALSE),"")</f>
        <v>136800</v>
      </c>
      <c r="M1917" t="str">
        <f>IFERROR(VLOOKUP(J1917,Customers!A:H,8,FALSE),"")</f>
        <v>Manchester</v>
      </c>
      <c r="N1917">
        <f>IFERROR(VLOOKUP(K1917,Employees!A:F,6,FALSE),"")</f>
        <v>7</v>
      </c>
      <c r="O1917" t="str">
        <f>IFERROR(VLOOKUP(N1917,Offices!A:B,2,FALSE),"")</f>
        <v>London</v>
      </c>
      <c r="P1917" s="6">
        <f>IFERROR(VLOOKUP(J1917,Payments!A:C,3,FALSE),"")</f>
        <v>38294</v>
      </c>
      <c r="Q1917">
        <f>IFERROR(VLOOKUP(J1917,Payments!A:D,4,FALSE),"")</f>
        <v>52825.29</v>
      </c>
      <c r="R1917" t="str">
        <f>IFERROR(VLOOKUP(B1917,Products!A:C,3,FALSE),"")</f>
        <v>Trains</v>
      </c>
      <c r="S1917">
        <f>IFERROR(VLOOKUP(B1917,Products!A:G,7,FALSE),"")</f>
        <v>1645</v>
      </c>
      <c r="T1917">
        <f>IFERROR(VLOOKUP(B1917,Products!A:I,9,FALSE),"")</f>
        <v>58.58</v>
      </c>
      <c r="U1917">
        <f t="shared" si="232"/>
        <v>4</v>
      </c>
      <c r="V1917" t="str">
        <f t="shared" si="233"/>
        <v>Yes</v>
      </c>
      <c r="W1917">
        <f t="shared" si="234"/>
        <v>2004</v>
      </c>
      <c r="X1917">
        <f t="shared" si="235"/>
        <v>10</v>
      </c>
      <c r="Y1917">
        <f>IFERROR(VLOOKUP(B1917,Products!A:I,8,FALSE),"")</f>
        <v>37.49</v>
      </c>
      <c r="Z1917">
        <f t="shared" si="236"/>
        <v>1752.6999999999998</v>
      </c>
      <c r="AA1917">
        <f t="shared" si="237"/>
        <v>37.503334222459308</v>
      </c>
      <c r="AB1917">
        <f t="shared" si="238"/>
        <v>0</v>
      </c>
      <c r="AC1917">
        <f t="shared" si="239"/>
        <v>478.03999999999985</v>
      </c>
    </row>
    <row r="1918" spans="1:29">
      <c r="A1918">
        <v>10306</v>
      </c>
      <c r="B1918" t="s">
        <v>172</v>
      </c>
      <c r="C1918">
        <v>50</v>
      </c>
      <c r="D1918">
        <v>61.34</v>
      </c>
      <c r="E1918">
        <v>3</v>
      </c>
      <c r="F1918" s="6">
        <f>IFERROR(VLOOKUP(A1918,Orders!A:B,2,FALSE),"")</f>
        <v>38274</v>
      </c>
      <c r="G1918" s="6">
        <f>IFERROR(VLOOKUP(A1918,Orders!A:C,3,FALSE),"")</f>
        <v>38281</v>
      </c>
      <c r="H1918" s="6">
        <f>IFERROR(VLOOKUP(A1918,Orders!A:D,4,FALSE),"")</f>
        <v>38277</v>
      </c>
      <c r="I1918" t="str">
        <f>IFERROR(VLOOKUP(A1918,Orders!A:E,5,FALSE),"")</f>
        <v>Shipped</v>
      </c>
      <c r="J1918">
        <f>IFERROR(VLOOKUP(A1918,Orders!A:G,7,FALSE),"")</f>
        <v>187</v>
      </c>
      <c r="K1918">
        <f>IFERROR(VLOOKUP(J1918,Customers!A:L,12,FALSE),"")</f>
        <v>1501</v>
      </c>
      <c r="L1918">
        <f>IFERROR(VLOOKUP(J1918,Customers!A:M,13,FALSE),"")</f>
        <v>136800</v>
      </c>
      <c r="M1918" t="str">
        <f>IFERROR(VLOOKUP(J1918,Customers!A:H,8,FALSE),"")</f>
        <v>Manchester</v>
      </c>
      <c r="N1918">
        <f>IFERROR(VLOOKUP(K1918,Employees!A:F,6,FALSE),"")</f>
        <v>7</v>
      </c>
      <c r="O1918" t="str">
        <f>IFERROR(VLOOKUP(N1918,Offices!A:B,2,FALSE),"")</f>
        <v>London</v>
      </c>
      <c r="P1918" s="6">
        <f>IFERROR(VLOOKUP(J1918,Payments!A:C,3,FALSE),"")</f>
        <v>38294</v>
      </c>
      <c r="Q1918">
        <f>IFERROR(VLOOKUP(J1918,Payments!A:D,4,FALSE),"")</f>
        <v>52825.29</v>
      </c>
      <c r="R1918" t="str">
        <f>IFERROR(VLOOKUP(B1918,Products!A:C,3,FALSE),"")</f>
        <v>Ships</v>
      </c>
      <c r="S1918">
        <f>IFERROR(VLOOKUP(B1918,Products!A:G,7,FALSE),"")</f>
        <v>1897</v>
      </c>
      <c r="T1918">
        <f>IFERROR(VLOOKUP(B1918,Products!A:I,9,FALSE),"")</f>
        <v>66.67</v>
      </c>
      <c r="U1918">
        <f t="shared" si="232"/>
        <v>4</v>
      </c>
      <c r="V1918" t="str">
        <f t="shared" si="233"/>
        <v>Yes</v>
      </c>
      <c r="W1918">
        <f t="shared" si="234"/>
        <v>2004</v>
      </c>
      <c r="X1918">
        <f t="shared" si="235"/>
        <v>10</v>
      </c>
      <c r="Y1918">
        <f>IFERROR(VLOOKUP(B1918,Products!A:I,8,FALSE),"")</f>
        <v>34</v>
      </c>
      <c r="Z1918">
        <f t="shared" si="236"/>
        <v>3067</v>
      </c>
      <c r="AA1918">
        <f t="shared" si="237"/>
        <v>80.411764705882362</v>
      </c>
      <c r="AB1918">
        <f t="shared" si="238"/>
        <v>1</v>
      </c>
      <c r="AC1918">
        <f t="shared" si="239"/>
        <v>1367.0000000000002</v>
      </c>
    </row>
    <row r="1919" spans="1:29">
      <c r="A1919">
        <v>10306</v>
      </c>
      <c r="B1919" t="s">
        <v>173</v>
      </c>
      <c r="C1919">
        <v>38</v>
      </c>
      <c r="D1919">
        <v>73.62</v>
      </c>
      <c r="E1919">
        <v>10</v>
      </c>
      <c r="F1919" s="6">
        <f>IFERROR(VLOOKUP(A1919,Orders!A:B,2,FALSE),"")</f>
        <v>38274</v>
      </c>
      <c r="G1919" s="6">
        <f>IFERROR(VLOOKUP(A1919,Orders!A:C,3,FALSE),"")</f>
        <v>38281</v>
      </c>
      <c r="H1919" s="6">
        <f>IFERROR(VLOOKUP(A1919,Orders!A:D,4,FALSE),"")</f>
        <v>38277</v>
      </c>
      <c r="I1919" t="str">
        <f>IFERROR(VLOOKUP(A1919,Orders!A:E,5,FALSE),"")</f>
        <v>Shipped</v>
      </c>
      <c r="J1919">
        <f>IFERROR(VLOOKUP(A1919,Orders!A:G,7,FALSE),"")</f>
        <v>187</v>
      </c>
      <c r="K1919">
        <f>IFERROR(VLOOKUP(J1919,Customers!A:L,12,FALSE),"")</f>
        <v>1501</v>
      </c>
      <c r="L1919">
        <f>IFERROR(VLOOKUP(J1919,Customers!A:M,13,FALSE),"")</f>
        <v>136800</v>
      </c>
      <c r="M1919" t="str">
        <f>IFERROR(VLOOKUP(J1919,Customers!A:H,8,FALSE),"")</f>
        <v>Manchester</v>
      </c>
      <c r="N1919">
        <f>IFERROR(VLOOKUP(K1919,Employees!A:F,6,FALSE),"")</f>
        <v>7</v>
      </c>
      <c r="O1919" t="str">
        <f>IFERROR(VLOOKUP(N1919,Offices!A:B,2,FALSE),"")</f>
        <v>London</v>
      </c>
      <c r="P1919" s="6">
        <f>IFERROR(VLOOKUP(J1919,Payments!A:C,3,FALSE),"")</f>
        <v>38294</v>
      </c>
      <c r="Q1919">
        <f>IFERROR(VLOOKUP(J1919,Payments!A:D,4,FALSE),"")</f>
        <v>52825.29</v>
      </c>
      <c r="R1919" t="str">
        <f>IFERROR(VLOOKUP(B1919,Products!A:C,3,FALSE),"")</f>
        <v>Ships</v>
      </c>
      <c r="S1919">
        <f>IFERROR(VLOOKUP(B1919,Products!A:G,7,FALSE),"")</f>
        <v>737</v>
      </c>
      <c r="T1919">
        <f>IFERROR(VLOOKUP(B1919,Products!A:I,9,FALSE),"")</f>
        <v>86.61</v>
      </c>
      <c r="U1919">
        <f t="shared" si="232"/>
        <v>4</v>
      </c>
      <c r="V1919" t="str">
        <f t="shared" si="233"/>
        <v>Yes</v>
      </c>
      <c r="W1919">
        <f t="shared" si="234"/>
        <v>2004</v>
      </c>
      <c r="X1919">
        <f t="shared" si="235"/>
        <v>10</v>
      </c>
      <c r="Y1919">
        <f>IFERROR(VLOOKUP(B1919,Products!A:I,8,FALSE),"")</f>
        <v>43.3</v>
      </c>
      <c r="Z1919">
        <f t="shared" si="236"/>
        <v>2797.5600000000004</v>
      </c>
      <c r="AA1919">
        <f t="shared" si="237"/>
        <v>70.023094688221732</v>
      </c>
      <c r="AB1919">
        <f t="shared" si="238"/>
        <v>1</v>
      </c>
      <c r="AC1919">
        <f t="shared" si="239"/>
        <v>1152.1600000000003</v>
      </c>
    </row>
    <row r="1920" spans="1:29">
      <c r="A1920">
        <v>10306</v>
      </c>
      <c r="B1920" t="s">
        <v>174</v>
      </c>
      <c r="C1920">
        <v>43</v>
      </c>
      <c r="D1920">
        <v>62.16</v>
      </c>
      <c r="E1920">
        <v>1</v>
      </c>
      <c r="F1920" s="6">
        <f>IFERROR(VLOOKUP(A1920,Orders!A:B,2,FALSE),"")</f>
        <v>38274</v>
      </c>
      <c r="G1920" s="6">
        <f>IFERROR(VLOOKUP(A1920,Orders!A:C,3,FALSE),"")</f>
        <v>38281</v>
      </c>
      <c r="H1920" s="6">
        <f>IFERROR(VLOOKUP(A1920,Orders!A:D,4,FALSE),"")</f>
        <v>38277</v>
      </c>
      <c r="I1920" t="str">
        <f>IFERROR(VLOOKUP(A1920,Orders!A:E,5,FALSE),"")</f>
        <v>Shipped</v>
      </c>
      <c r="J1920">
        <f>IFERROR(VLOOKUP(A1920,Orders!A:G,7,FALSE),"")</f>
        <v>187</v>
      </c>
      <c r="K1920">
        <f>IFERROR(VLOOKUP(J1920,Customers!A:L,12,FALSE),"")</f>
        <v>1501</v>
      </c>
      <c r="L1920">
        <f>IFERROR(VLOOKUP(J1920,Customers!A:M,13,FALSE),"")</f>
        <v>136800</v>
      </c>
      <c r="M1920" t="str">
        <f>IFERROR(VLOOKUP(J1920,Customers!A:H,8,FALSE),"")</f>
        <v>Manchester</v>
      </c>
      <c r="N1920">
        <f>IFERROR(VLOOKUP(K1920,Employees!A:F,6,FALSE),"")</f>
        <v>7</v>
      </c>
      <c r="O1920" t="str">
        <f>IFERROR(VLOOKUP(N1920,Offices!A:B,2,FALSE),"")</f>
        <v>London</v>
      </c>
      <c r="P1920" s="6">
        <f>IFERROR(VLOOKUP(J1920,Payments!A:C,3,FALSE),"")</f>
        <v>38294</v>
      </c>
      <c r="Q1920">
        <f>IFERROR(VLOOKUP(J1920,Payments!A:D,4,FALSE),"")</f>
        <v>52825.29</v>
      </c>
      <c r="R1920" t="str">
        <f>IFERROR(VLOOKUP(B1920,Products!A:C,3,FALSE),"")</f>
        <v>Ships</v>
      </c>
      <c r="S1920">
        <f>IFERROR(VLOOKUP(B1920,Products!A:G,7,FALSE),"")</f>
        <v>7083</v>
      </c>
      <c r="T1920">
        <f>IFERROR(VLOOKUP(B1920,Products!A:I,9,FALSE),"")</f>
        <v>72.28</v>
      </c>
      <c r="U1920">
        <f t="shared" si="232"/>
        <v>4</v>
      </c>
      <c r="V1920" t="str">
        <f t="shared" si="233"/>
        <v>Yes</v>
      </c>
      <c r="W1920">
        <f t="shared" si="234"/>
        <v>2004</v>
      </c>
      <c r="X1920">
        <f t="shared" si="235"/>
        <v>10</v>
      </c>
      <c r="Y1920">
        <f>IFERROR(VLOOKUP(B1920,Products!A:I,8,FALSE),"")</f>
        <v>33.97</v>
      </c>
      <c r="Z1920">
        <f t="shared" si="236"/>
        <v>2672.8799999999997</v>
      </c>
      <c r="AA1920">
        <f t="shared" si="237"/>
        <v>82.984986753017367</v>
      </c>
      <c r="AB1920">
        <f t="shared" si="238"/>
        <v>1</v>
      </c>
      <c r="AC1920">
        <f t="shared" si="239"/>
        <v>1212.1699999999998</v>
      </c>
    </row>
    <row r="1921" spans="1:29">
      <c r="A1921">
        <v>10306</v>
      </c>
      <c r="B1921" t="s">
        <v>175</v>
      </c>
      <c r="C1921">
        <v>32</v>
      </c>
      <c r="D1921">
        <v>99.17</v>
      </c>
      <c r="E1921">
        <v>4</v>
      </c>
      <c r="F1921" s="6">
        <f>IFERROR(VLOOKUP(A1921,Orders!A:B,2,FALSE),"")</f>
        <v>38274</v>
      </c>
      <c r="G1921" s="6">
        <f>IFERROR(VLOOKUP(A1921,Orders!A:C,3,FALSE),"")</f>
        <v>38281</v>
      </c>
      <c r="H1921" s="6">
        <f>IFERROR(VLOOKUP(A1921,Orders!A:D,4,FALSE),"")</f>
        <v>38277</v>
      </c>
      <c r="I1921" t="str">
        <f>IFERROR(VLOOKUP(A1921,Orders!A:E,5,FALSE),"")</f>
        <v>Shipped</v>
      </c>
      <c r="J1921">
        <f>IFERROR(VLOOKUP(A1921,Orders!A:G,7,FALSE),"")</f>
        <v>187</v>
      </c>
      <c r="K1921">
        <f>IFERROR(VLOOKUP(J1921,Customers!A:L,12,FALSE),"")</f>
        <v>1501</v>
      </c>
      <c r="L1921">
        <f>IFERROR(VLOOKUP(J1921,Customers!A:M,13,FALSE),"")</f>
        <v>136800</v>
      </c>
      <c r="M1921" t="str">
        <f>IFERROR(VLOOKUP(J1921,Customers!A:H,8,FALSE),"")</f>
        <v>Manchester</v>
      </c>
      <c r="N1921">
        <f>IFERROR(VLOOKUP(K1921,Employees!A:F,6,FALSE),"")</f>
        <v>7</v>
      </c>
      <c r="O1921" t="str">
        <f>IFERROR(VLOOKUP(N1921,Offices!A:B,2,FALSE),"")</f>
        <v>London</v>
      </c>
      <c r="P1921" s="6">
        <f>IFERROR(VLOOKUP(J1921,Payments!A:C,3,FALSE),"")</f>
        <v>38294</v>
      </c>
      <c r="Q1921">
        <f>IFERROR(VLOOKUP(J1921,Payments!A:D,4,FALSE),"")</f>
        <v>52825.29</v>
      </c>
      <c r="R1921" t="str">
        <f>IFERROR(VLOOKUP(B1921,Products!A:C,3,FALSE),"")</f>
        <v>Ships</v>
      </c>
      <c r="S1921">
        <f>IFERROR(VLOOKUP(B1921,Products!A:G,7,FALSE),"")</f>
        <v>1956</v>
      </c>
      <c r="T1921">
        <f>IFERROR(VLOOKUP(B1921,Products!A:I,9,FALSE),"")</f>
        <v>100.17</v>
      </c>
      <c r="U1921">
        <f t="shared" si="232"/>
        <v>4</v>
      </c>
      <c r="V1921" t="str">
        <f t="shared" si="233"/>
        <v>Yes</v>
      </c>
      <c r="W1921">
        <f t="shared" si="234"/>
        <v>2004</v>
      </c>
      <c r="X1921">
        <f t="shared" si="235"/>
        <v>10</v>
      </c>
      <c r="Y1921">
        <f>IFERROR(VLOOKUP(B1921,Products!A:I,8,FALSE),"")</f>
        <v>51.09</v>
      </c>
      <c r="Z1921">
        <f t="shared" si="236"/>
        <v>3173.44</v>
      </c>
      <c r="AA1921">
        <f t="shared" si="237"/>
        <v>94.108436093168919</v>
      </c>
      <c r="AB1921">
        <f t="shared" si="238"/>
        <v>1</v>
      </c>
      <c r="AC1921">
        <f t="shared" si="239"/>
        <v>1538.56</v>
      </c>
    </row>
    <row r="1922" spans="1:29">
      <c r="A1922">
        <v>10306</v>
      </c>
      <c r="B1922" t="s">
        <v>176</v>
      </c>
      <c r="C1922">
        <v>30</v>
      </c>
      <c r="D1922">
        <v>87.39</v>
      </c>
      <c r="E1922">
        <v>5</v>
      </c>
      <c r="F1922" s="6">
        <f>IFERROR(VLOOKUP(A1922,Orders!A:B,2,FALSE),"")</f>
        <v>38274</v>
      </c>
      <c r="G1922" s="6">
        <f>IFERROR(VLOOKUP(A1922,Orders!A:C,3,FALSE),"")</f>
        <v>38281</v>
      </c>
      <c r="H1922" s="6">
        <f>IFERROR(VLOOKUP(A1922,Orders!A:D,4,FALSE),"")</f>
        <v>38277</v>
      </c>
      <c r="I1922" t="str">
        <f>IFERROR(VLOOKUP(A1922,Orders!A:E,5,FALSE),"")</f>
        <v>Shipped</v>
      </c>
      <c r="J1922">
        <f>IFERROR(VLOOKUP(A1922,Orders!A:G,7,FALSE),"")</f>
        <v>187</v>
      </c>
      <c r="K1922">
        <f>IFERROR(VLOOKUP(J1922,Customers!A:L,12,FALSE),"")</f>
        <v>1501</v>
      </c>
      <c r="L1922">
        <f>IFERROR(VLOOKUP(J1922,Customers!A:M,13,FALSE),"")</f>
        <v>136800</v>
      </c>
      <c r="M1922" t="str">
        <f>IFERROR(VLOOKUP(J1922,Customers!A:H,8,FALSE),"")</f>
        <v>Manchester</v>
      </c>
      <c r="N1922">
        <f>IFERROR(VLOOKUP(K1922,Employees!A:F,6,FALSE),"")</f>
        <v>7</v>
      </c>
      <c r="O1922" t="str">
        <f>IFERROR(VLOOKUP(N1922,Offices!A:B,2,FALSE),"")</f>
        <v>London</v>
      </c>
      <c r="P1922" s="6">
        <f>IFERROR(VLOOKUP(J1922,Payments!A:C,3,FALSE),"")</f>
        <v>38294</v>
      </c>
      <c r="Q1922">
        <f>IFERROR(VLOOKUP(J1922,Payments!A:D,4,FALSE),"")</f>
        <v>52825.29</v>
      </c>
      <c r="R1922" t="str">
        <f>IFERROR(VLOOKUP(B1922,Products!A:C,3,FALSE),"")</f>
        <v>Ships</v>
      </c>
      <c r="S1922">
        <f>IFERROR(VLOOKUP(B1922,Products!A:G,7,FALSE),"")</f>
        <v>5088</v>
      </c>
      <c r="T1922">
        <f>IFERROR(VLOOKUP(B1922,Products!A:I,9,FALSE),"")</f>
        <v>99.31</v>
      </c>
      <c r="U1922">
        <f t="shared" ref="U1922:U1985" si="240">G1922-H1922</f>
        <v>4</v>
      </c>
      <c r="V1922" t="str">
        <f t="shared" ref="V1922:V1985" si="241">IF(OR(I1922="Shipped",I1922="Resolved"),IF(U1922&lt;=6,"Yes","No"),"")</f>
        <v>Yes</v>
      </c>
      <c r="W1922">
        <f t="shared" ref="W1922:W1985" si="242">YEAR(F1922)</f>
        <v>2004</v>
      </c>
      <c r="X1922">
        <f t="shared" ref="X1922:X1985" si="243">MONTH(F1922)</f>
        <v>10</v>
      </c>
      <c r="Y1922">
        <f>IFERROR(VLOOKUP(B1922,Products!A:I,8,FALSE),"")</f>
        <v>53.63</v>
      </c>
      <c r="Z1922">
        <f t="shared" ref="Z1922:Z1985" si="244">C1922*D1922</f>
        <v>2621.7</v>
      </c>
      <c r="AA1922">
        <f t="shared" ref="AA1922:AA1985" si="245">((D1922-Y1922)/Y1922)*100</f>
        <v>62.949841506619421</v>
      </c>
      <c r="AB1922">
        <f t="shared" ref="AB1922:AB1985" si="246">IF(AA1922&gt;=67, 1,0)</f>
        <v>0</v>
      </c>
      <c r="AC1922">
        <f t="shared" ref="AC1922:AC1985" si="247">C1922*(D1922-Y1922)</f>
        <v>1012.8</v>
      </c>
    </row>
    <row r="1923" spans="1:29">
      <c r="A1923">
        <v>10306</v>
      </c>
      <c r="B1923" t="s">
        <v>177</v>
      </c>
      <c r="C1923">
        <v>35</v>
      </c>
      <c r="D1923">
        <v>48.05</v>
      </c>
      <c r="E1923">
        <v>6</v>
      </c>
      <c r="F1923" s="6">
        <f>IFERROR(VLOOKUP(A1923,Orders!A:B,2,FALSE),"")</f>
        <v>38274</v>
      </c>
      <c r="G1923" s="6">
        <f>IFERROR(VLOOKUP(A1923,Orders!A:C,3,FALSE),"")</f>
        <v>38281</v>
      </c>
      <c r="H1923" s="6">
        <f>IFERROR(VLOOKUP(A1923,Orders!A:D,4,FALSE),"")</f>
        <v>38277</v>
      </c>
      <c r="I1923" t="str">
        <f>IFERROR(VLOOKUP(A1923,Orders!A:E,5,FALSE),"")</f>
        <v>Shipped</v>
      </c>
      <c r="J1923">
        <f>IFERROR(VLOOKUP(A1923,Orders!A:G,7,FALSE),"")</f>
        <v>187</v>
      </c>
      <c r="K1923">
        <f>IFERROR(VLOOKUP(J1923,Customers!A:L,12,FALSE),"")</f>
        <v>1501</v>
      </c>
      <c r="L1923">
        <f>IFERROR(VLOOKUP(J1923,Customers!A:M,13,FALSE),"")</f>
        <v>136800</v>
      </c>
      <c r="M1923" t="str">
        <f>IFERROR(VLOOKUP(J1923,Customers!A:H,8,FALSE),"")</f>
        <v>Manchester</v>
      </c>
      <c r="N1923">
        <f>IFERROR(VLOOKUP(K1923,Employees!A:F,6,FALSE),"")</f>
        <v>7</v>
      </c>
      <c r="O1923" t="str">
        <f>IFERROR(VLOOKUP(N1923,Offices!A:B,2,FALSE),"")</f>
        <v>London</v>
      </c>
      <c r="P1923" s="6">
        <f>IFERROR(VLOOKUP(J1923,Payments!A:C,3,FALSE),"")</f>
        <v>38294</v>
      </c>
      <c r="Q1923">
        <f>IFERROR(VLOOKUP(J1923,Payments!A:D,4,FALSE),"")</f>
        <v>52825.29</v>
      </c>
      <c r="R1923" t="str">
        <f>IFERROR(VLOOKUP(B1923,Products!A:C,3,FALSE),"")</f>
        <v>Ships</v>
      </c>
      <c r="S1923">
        <f>IFERROR(VLOOKUP(B1923,Products!A:G,7,FALSE),"")</f>
        <v>414</v>
      </c>
      <c r="T1923">
        <f>IFERROR(VLOOKUP(B1923,Products!A:I,9,FALSE),"")</f>
        <v>54.6</v>
      </c>
      <c r="U1923">
        <f t="shared" si="240"/>
        <v>4</v>
      </c>
      <c r="V1923" t="str">
        <f t="shared" si="241"/>
        <v>Yes</v>
      </c>
      <c r="W1923">
        <f t="shared" si="242"/>
        <v>2004</v>
      </c>
      <c r="X1923">
        <f t="shared" si="243"/>
        <v>10</v>
      </c>
      <c r="Y1923">
        <f>IFERROR(VLOOKUP(B1923,Products!A:I,8,FALSE),"")</f>
        <v>33.299999999999997</v>
      </c>
      <c r="Z1923">
        <f t="shared" si="244"/>
        <v>1681.75</v>
      </c>
      <c r="AA1923">
        <f t="shared" si="245"/>
        <v>44.294294294294303</v>
      </c>
      <c r="AB1923">
        <f t="shared" si="246"/>
        <v>0</v>
      </c>
      <c r="AC1923">
        <f t="shared" si="247"/>
        <v>516.25</v>
      </c>
    </row>
    <row r="1924" spans="1:29">
      <c r="A1924">
        <v>10307</v>
      </c>
      <c r="B1924" t="s">
        <v>163</v>
      </c>
      <c r="C1924">
        <v>22</v>
      </c>
      <c r="D1924">
        <v>118.32</v>
      </c>
      <c r="E1924">
        <v>9</v>
      </c>
      <c r="F1924" s="6">
        <f>IFERROR(VLOOKUP(A1924,Orders!A:B,2,FALSE),"")</f>
        <v>38274</v>
      </c>
      <c r="G1924" s="6">
        <f>IFERROR(VLOOKUP(A1924,Orders!A:C,3,FALSE),"")</f>
        <v>38283</v>
      </c>
      <c r="H1924" s="6">
        <f>IFERROR(VLOOKUP(A1924,Orders!A:D,4,FALSE),"")</f>
        <v>38280</v>
      </c>
      <c r="I1924" t="str">
        <f>IFERROR(VLOOKUP(A1924,Orders!A:E,5,FALSE),"")</f>
        <v>Shipped</v>
      </c>
      <c r="J1924">
        <f>IFERROR(VLOOKUP(A1924,Orders!A:G,7,FALSE),"")</f>
        <v>339</v>
      </c>
      <c r="K1924">
        <f>IFERROR(VLOOKUP(J1924,Customers!A:L,12,FALSE),"")</f>
        <v>1188</v>
      </c>
      <c r="L1924">
        <f>IFERROR(VLOOKUP(J1924,Customers!A:M,13,FALSE),"")</f>
        <v>81100</v>
      </c>
      <c r="M1924" t="str">
        <f>IFERROR(VLOOKUP(J1924,Customers!A:H,8,FALSE),"")</f>
        <v>Philadelphia</v>
      </c>
      <c r="N1924">
        <f>IFERROR(VLOOKUP(K1924,Employees!A:F,6,FALSE),"")</f>
        <v>2</v>
      </c>
      <c r="O1924" t="str">
        <f>IFERROR(VLOOKUP(N1924,Offices!A:B,2,FALSE),"")</f>
        <v>Boston</v>
      </c>
      <c r="P1924" s="6">
        <f>IFERROR(VLOOKUP(J1924,Payments!A:C,3,FALSE),"")</f>
        <v>38284</v>
      </c>
      <c r="Q1924">
        <f>IFERROR(VLOOKUP(J1924,Payments!A:D,4,FALSE),"")</f>
        <v>23333.06</v>
      </c>
      <c r="R1924" t="str">
        <f>IFERROR(VLOOKUP(B1924,Products!A:C,3,FALSE),"")</f>
        <v>Classic Cars</v>
      </c>
      <c r="S1924">
        <f>IFERROR(VLOOKUP(B1924,Products!A:G,7,FALSE),"")</f>
        <v>3252</v>
      </c>
      <c r="T1924">
        <f>IFERROR(VLOOKUP(B1924,Products!A:I,9,FALSE),"")</f>
        <v>136</v>
      </c>
      <c r="U1924">
        <f t="shared" si="240"/>
        <v>3</v>
      </c>
      <c r="V1924" t="str">
        <f t="shared" si="241"/>
        <v>Yes</v>
      </c>
      <c r="W1924">
        <f t="shared" si="242"/>
        <v>2004</v>
      </c>
      <c r="X1924">
        <f t="shared" si="243"/>
        <v>10</v>
      </c>
      <c r="Y1924">
        <f>IFERROR(VLOOKUP(B1924,Products!A:I,8,FALSE),"")</f>
        <v>85.68</v>
      </c>
      <c r="Z1924">
        <f t="shared" si="244"/>
        <v>2603.04</v>
      </c>
      <c r="AA1924">
        <f t="shared" si="245"/>
        <v>38.095238095238074</v>
      </c>
      <c r="AB1924">
        <f t="shared" si="246"/>
        <v>0</v>
      </c>
      <c r="AC1924">
        <f t="shared" si="247"/>
        <v>718.0799999999997</v>
      </c>
    </row>
    <row r="1925" spans="1:29">
      <c r="A1925">
        <v>10307</v>
      </c>
      <c r="B1925" t="s">
        <v>178</v>
      </c>
      <c r="C1925">
        <v>39</v>
      </c>
      <c r="D1925">
        <v>135.61000000000001</v>
      </c>
      <c r="E1925">
        <v>1</v>
      </c>
      <c r="F1925" s="6">
        <f>IFERROR(VLOOKUP(A1925,Orders!A:B,2,FALSE),"")</f>
        <v>38274</v>
      </c>
      <c r="G1925" s="6">
        <f>IFERROR(VLOOKUP(A1925,Orders!A:C,3,FALSE),"")</f>
        <v>38283</v>
      </c>
      <c r="H1925" s="6">
        <f>IFERROR(VLOOKUP(A1925,Orders!A:D,4,FALSE),"")</f>
        <v>38280</v>
      </c>
      <c r="I1925" t="str">
        <f>IFERROR(VLOOKUP(A1925,Orders!A:E,5,FALSE),"")</f>
        <v>Shipped</v>
      </c>
      <c r="J1925">
        <f>IFERROR(VLOOKUP(A1925,Orders!A:G,7,FALSE),"")</f>
        <v>339</v>
      </c>
      <c r="K1925">
        <f>IFERROR(VLOOKUP(J1925,Customers!A:L,12,FALSE),"")</f>
        <v>1188</v>
      </c>
      <c r="L1925">
        <f>IFERROR(VLOOKUP(J1925,Customers!A:M,13,FALSE),"")</f>
        <v>81100</v>
      </c>
      <c r="M1925" t="str">
        <f>IFERROR(VLOOKUP(J1925,Customers!A:H,8,FALSE),"")</f>
        <v>Philadelphia</v>
      </c>
      <c r="N1925">
        <f>IFERROR(VLOOKUP(K1925,Employees!A:F,6,FALSE),"")</f>
        <v>2</v>
      </c>
      <c r="O1925" t="str">
        <f>IFERROR(VLOOKUP(N1925,Offices!A:B,2,FALSE),"")</f>
        <v>Boston</v>
      </c>
      <c r="P1925" s="6">
        <f>IFERROR(VLOOKUP(J1925,Payments!A:C,3,FALSE),"")</f>
        <v>38284</v>
      </c>
      <c r="Q1925">
        <f>IFERROR(VLOOKUP(J1925,Payments!A:D,4,FALSE),"")</f>
        <v>23333.06</v>
      </c>
      <c r="R1925" t="str">
        <f>IFERROR(VLOOKUP(B1925,Products!A:C,3,FALSE),"")</f>
        <v>Planes</v>
      </c>
      <c r="S1925">
        <f>IFERROR(VLOOKUP(B1925,Products!A:G,7,FALSE),"")</f>
        <v>5330</v>
      </c>
      <c r="T1925">
        <f>IFERROR(VLOOKUP(B1925,Products!A:I,9,FALSE),"")</f>
        <v>157.69</v>
      </c>
      <c r="U1925">
        <f t="shared" si="240"/>
        <v>3</v>
      </c>
      <c r="V1925" t="str">
        <f t="shared" si="241"/>
        <v>Yes</v>
      </c>
      <c r="W1925">
        <f t="shared" si="242"/>
        <v>2004</v>
      </c>
      <c r="X1925">
        <f t="shared" si="243"/>
        <v>10</v>
      </c>
      <c r="Y1925">
        <f>IFERROR(VLOOKUP(B1925,Products!A:I,8,FALSE),"")</f>
        <v>77.27</v>
      </c>
      <c r="Z1925">
        <f t="shared" si="244"/>
        <v>5288.7900000000009</v>
      </c>
      <c r="AA1925">
        <f t="shared" si="245"/>
        <v>75.501488287821957</v>
      </c>
      <c r="AB1925">
        <f t="shared" si="246"/>
        <v>1</v>
      </c>
      <c r="AC1925">
        <f t="shared" si="247"/>
        <v>2275.2600000000007</v>
      </c>
    </row>
    <row r="1926" spans="1:29">
      <c r="A1926">
        <v>10307</v>
      </c>
      <c r="B1926" t="s">
        <v>180</v>
      </c>
      <c r="C1926">
        <v>31</v>
      </c>
      <c r="D1926">
        <v>71.400000000000006</v>
      </c>
      <c r="E1926">
        <v>7</v>
      </c>
      <c r="F1926" s="6">
        <f>IFERROR(VLOOKUP(A1926,Orders!A:B,2,FALSE),"")</f>
        <v>38274</v>
      </c>
      <c r="G1926" s="6">
        <f>IFERROR(VLOOKUP(A1926,Orders!A:C,3,FALSE),"")</f>
        <v>38283</v>
      </c>
      <c r="H1926" s="6">
        <f>IFERROR(VLOOKUP(A1926,Orders!A:D,4,FALSE),"")</f>
        <v>38280</v>
      </c>
      <c r="I1926" t="str">
        <f>IFERROR(VLOOKUP(A1926,Orders!A:E,5,FALSE),"")</f>
        <v>Shipped</v>
      </c>
      <c r="J1926">
        <f>IFERROR(VLOOKUP(A1926,Orders!A:G,7,FALSE),"")</f>
        <v>339</v>
      </c>
      <c r="K1926">
        <f>IFERROR(VLOOKUP(J1926,Customers!A:L,12,FALSE),"")</f>
        <v>1188</v>
      </c>
      <c r="L1926">
        <f>IFERROR(VLOOKUP(J1926,Customers!A:M,13,FALSE),"")</f>
        <v>81100</v>
      </c>
      <c r="M1926" t="str">
        <f>IFERROR(VLOOKUP(J1926,Customers!A:H,8,FALSE),"")</f>
        <v>Philadelphia</v>
      </c>
      <c r="N1926">
        <f>IFERROR(VLOOKUP(K1926,Employees!A:F,6,FALSE),"")</f>
        <v>2</v>
      </c>
      <c r="O1926" t="str">
        <f>IFERROR(VLOOKUP(N1926,Offices!A:B,2,FALSE),"")</f>
        <v>Boston</v>
      </c>
      <c r="P1926" s="6">
        <f>IFERROR(VLOOKUP(J1926,Payments!A:C,3,FALSE),"")</f>
        <v>38284</v>
      </c>
      <c r="Q1926">
        <f>IFERROR(VLOOKUP(J1926,Payments!A:D,4,FALSE),"")</f>
        <v>23333.06</v>
      </c>
      <c r="R1926" t="str">
        <f>IFERROR(VLOOKUP(B1926,Products!A:C,3,FALSE),"")</f>
        <v>Ships</v>
      </c>
      <c r="S1926">
        <f>IFERROR(VLOOKUP(B1926,Products!A:G,7,FALSE),"")</f>
        <v>4259</v>
      </c>
      <c r="T1926">
        <f>IFERROR(VLOOKUP(B1926,Products!A:I,9,FALSE),"")</f>
        <v>86.02</v>
      </c>
      <c r="U1926">
        <f t="shared" si="240"/>
        <v>3</v>
      </c>
      <c r="V1926" t="str">
        <f t="shared" si="241"/>
        <v>Yes</v>
      </c>
      <c r="W1926">
        <f t="shared" si="242"/>
        <v>2004</v>
      </c>
      <c r="X1926">
        <f t="shared" si="243"/>
        <v>10</v>
      </c>
      <c r="Y1926">
        <f>IFERROR(VLOOKUP(B1926,Products!A:I,8,FALSE),"")</f>
        <v>51.61</v>
      </c>
      <c r="Z1926">
        <f t="shared" si="244"/>
        <v>2213.4</v>
      </c>
      <c r="AA1926">
        <f t="shared" si="245"/>
        <v>38.345281922108128</v>
      </c>
      <c r="AB1926">
        <f t="shared" si="246"/>
        <v>0</v>
      </c>
      <c r="AC1926">
        <f t="shared" si="247"/>
        <v>613.49000000000024</v>
      </c>
    </row>
    <row r="1927" spans="1:29">
      <c r="A1927">
        <v>10307</v>
      </c>
      <c r="B1927" t="s">
        <v>181</v>
      </c>
      <c r="C1927">
        <v>48</v>
      </c>
      <c r="D1927">
        <v>92.11</v>
      </c>
      <c r="E1927">
        <v>6</v>
      </c>
      <c r="F1927" s="6">
        <f>IFERROR(VLOOKUP(A1927,Orders!A:B,2,FALSE),"")</f>
        <v>38274</v>
      </c>
      <c r="G1927" s="6">
        <f>IFERROR(VLOOKUP(A1927,Orders!A:C,3,FALSE),"")</f>
        <v>38283</v>
      </c>
      <c r="H1927" s="6">
        <f>IFERROR(VLOOKUP(A1927,Orders!A:D,4,FALSE),"")</f>
        <v>38280</v>
      </c>
      <c r="I1927" t="str">
        <f>IFERROR(VLOOKUP(A1927,Orders!A:E,5,FALSE),"")</f>
        <v>Shipped</v>
      </c>
      <c r="J1927">
        <f>IFERROR(VLOOKUP(A1927,Orders!A:G,7,FALSE),"")</f>
        <v>339</v>
      </c>
      <c r="K1927">
        <f>IFERROR(VLOOKUP(J1927,Customers!A:L,12,FALSE),"")</f>
        <v>1188</v>
      </c>
      <c r="L1927">
        <f>IFERROR(VLOOKUP(J1927,Customers!A:M,13,FALSE),"")</f>
        <v>81100</v>
      </c>
      <c r="M1927" t="str">
        <f>IFERROR(VLOOKUP(J1927,Customers!A:H,8,FALSE),"")</f>
        <v>Philadelphia</v>
      </c>
      <c r="N1927">
        <f>IFERROR(VLOOKUP(K1927,Employees!A:F,6,FALSE),"")</f>
        <v>2</v>
      </c>
      <c r="O1927" t="str">
        <f>IFERROR(VLOOKUP(N1927,Offices!A:B,2,FALSE),"")</f>
        <v>Boston</v>
      </c>
      <c r="P1927" s="6">
        <f>IFERROR(VLOOKUP(J1927,Payments!A:C,3,FALSE),"")</f>
        <v>38284</v>
      </c>
      <c r="Q1927">
        <f>IFERROR(VLOOKUP(J1927,Payments!A:D,4,FALSE),"")</f>
        <v>23333.06</v>
      </c>
      <c r="R1927" t="str">
        <f>IFERROR(VLOOKUP(B1927,Products!A:C,3,FALSE),"")</f>
        <v>Vintage Cars</v>
      </c>
      <c r="S1927">
        <f>IFERROR(VLOOKUP(B1927,Products!A:G,7,FALSE),"")</f>
        <v>2378</v>
      </c>
      <c r="T1927">
        <f>IFERROR(VLOOKUP(B1927,Products!A:I,9,FALSE),"")</f>
        <v>105.87</v>
      </c>
      <c r="U1927">
        <f t="shared" si="240"/>
        <v>3</v>
      </c>
      <c r="V1927" t="str">
        <f t="shared" si="241"/>
        <v>Yes</v>
      </c>
      <c r="W1927">
        <f t="shared" si="242"/>
        <v>2004</v>
      </c>
      <c r="X1927">
        <f t="shared" si="243"/>
        <v>10</v>
      </c>
      <c r="Y1927">
        <f>IFERROR(VLOOKUP(B1927,Products!A:I,8,FALSE),"")</f>
        <v>64.58</v>
      </c>
      <c r="Z1927">
        <f t="shared" si="244"/>
        <v>4421.28</v>
      </c>
      <c r="AA1927">
        <f t="shared" si="245"/>
        <v>42.629296995973988</v>
      </c>
      <c r="AB1927">
        <f t="shared" si="246"/>
        <v>0</v>
      </c>
      <c r="AC1927">
        <f t="shared" si="247"/>
        <v>1321.44</v>
      </c>
    </row>
    <row r="1928" spans="1:29">
      <c r="A1928">
        <v>10307</v>
      </c>
      <c r="B1928" t="s">
        <v>183</v>
      </c>
      <c r="C1928">
        <v>25</v>
      </c>
      <c r="D1928">
        <v>58.23</v>
      </c>
      <c r="E1928">
        <v>2</v>
      </c>
      <c r="F1928" s="6">
        <f>IFERROR(VLOOKUP(A1928,Orders!A:B,2,FALSE),"")</f>
        <v>38274</v>
      </c>
      <c r="G1928" s="6">
        <f>IFERROR(VLOOKUP(A1928,Orders!A:C,3,FALSE),"")</f>
        <v>38283</v>
      </c>
      <c r="H1928" s="6">
        <f>IFERROR(VLOOKUP(A1928,Orders!A:D,4,FALSE),"")</f>
        <v>38280</v>
      </c>
      <c r="I1928" t="str">
        <f>IFERROR(VLOOKUP(A1928,Orders!A:E,5,FALSE),"")</f>
        <v>Shipped</v>
      </c>
      <c r="J1928">
        <f>IFERROR(VLOOKUP(A1928,Orders!A:G,7,FALSE),"")</f>
        <v>339</v>
      </c>
      <c r="K1928">
        <f>IFERROR(VLOOKUP(J1928,Customers!A:L,12,FALSE),"")</f>
        <v>1188</v>
      </c>
      <c r="L1928">
        <f>IFERROR(VLOOKUP(J1928,Customers!A:M,13,FALSE),"")</f>
        <v>81100</v>
      </c>
      <c r="M1928" t="str">
        <f>IFERROR(VLOOKUP(J1928,Customers!A:H,8,FALSE),"")</f>
        <v>Philadelphia</v>
      </c>
      <c r="N1928">
        <f>IFERROR(VLOOKUP(K1928,Employees!A:F,6,FALSE),"")</f>
        <v>2</v>
      </c>
      <c r="O1928" t="str">
        <f>IFERROR(VLOOKUP(N1928,Offices!A:B,2,FALSE),"")</f>
        <v>Boston</v>
      </c>
      <c r="P1928" s="6">
        <f>IFERROR(VLOOKUP(J1928,Payments!A:C,3,FALSE),"")</f>
        <v>38284</v>
      </c>
      <c r="Q1928">
        <f>IFERROR(VLOOKUP(J1928,Payments!A:D,4,FALSE),"")</f>
        <v>23333.06</v>
      </c>
      <c r="R1928" t="str">
        <f>IFERROR(VLOOKUP(B1928,Products!A:C,3,FALSE),"")</f>
        <v>Planes</v>
      </c>
      <c r="S1928">
        <f>IFERROR(VLOOKUP(B1928,Products!A:G,7,FALSE),"")</f>
        <v>5942</v>
      </c>
      <c r="T1928">
        <f>IFERROR(VLOOKUP(B1928,Products!A:I,9,FALSE),"")</f>
        <v>68.510000000000005</v>
      </c>
      <c r="U1928">
        <f t="shared" si="240"/>
        <v>3</v>
      </c>
      <c r="V1928" t="str">
        <f t="shared" si="241"/>
        <v>Yes</v>
      </c>
      <c r="W1928">
        <f t="shared" si="242"/>
        <v>2004</v>
      </c>
      <c r="X1928">
        <f t="shared" si="243"/>
        <v>10</v>
      </c>
      <c r="Y1928">
        <f>IFERROR(VLOOKUP(B1928,Products!A:I,8,FALSE),"")</f>
        <v>34.25</v>
      </c>
      <c r="Z1928">
        <f t="shared" si="244"/>
        <v>1455.75</v>
      </c>
      <c r="AA1928">
        <f t="shared" si="245"/>
        <v>70.014598540145982</v>
      </c>
      <c r="AB1928">
        <f t="shared" si="246"/>
        <v>1</v>
      </c>
      <c r="AC1928">
        <f t="shared" si="247"/>
        <v>599.49999999999989</v>
      </c>
    </row>
    <row r="1929" spans="1:29">
      <c r="A1929">
        <v>10307</v>
      </c>
      <c r="B1929" t="s">
        <v>184</v>
      </c>
      <c r="C1929">
        <v>22</v>
      </c>
      <c r="D1929">
        <v>64.44</v>
      </c>
      <c r="E1929">
        <v>3</v>
      </c>
      <c r="F1929" s="6">
        <f>IFERROR(VLOOKUP(A1929,Orders!A:B,2,FALSE),"")</f>
        <v>38274</v>
      </c>
      <c r="G1929" s="6">
        <f>IFERROR(VLOOKUP(A1929,Orders!A:C,3,FALSE),"")</f>
        <v>38283</v>
      </c>
      <c r="H1929" s="6">
        <f>IFERROR(VLOOKUP(A1929,Orders!A:D,4,FALSE),"")</f>
        <v>38280</v>
      </c>
      <c r="I1929" t="str">
        <f>IFERROR(VLOOKUP(A1929,Orders!A:E,5,FALSE),"")</f>
        <v>Shipped</v>
      </c>
      <c r="J1929">
        <f>IFERROR(VLOOKUP(A1929,Orders!A:G,7,FALSE),"")</f>
        <v>339</v>
      </c>
      <c r="K1929">
        <f>IFERROR(VLOOKUP(J1929,Customers!A:L,12,FALSE),"")</f>
        <v>1188</v>
      </c>
      <c r="L1929">
        <f>IFERROR(VLOOKUP(J1929,Customers!A:M,13,FALSE),"")</f>
        <v>81100</v>
      </c>
      <c r="M1929" t="str">
        <f>IFERROR(VLOOKUP(J1929,Customers!A:H,8,FALSE),"")</f>
        <v>Philadelphia</v>
      </c>
      <c r="N1929">
        <f>IFERROR(VLOOKUP(K1929,Employees!A:F,6,FALSE),"")</f>
        <v>2</v>
      </c>
      <c r="O1929" t="str">
        <f>IFERROR(VLOOKUP(N1929,Offices!A:B,2,FALSE),"")</f>
        <v>Boston</v>
      </c>
      <c r="P1929" s="6">
        <f>IFERROR(VLOOKUP(J1929,Payments!A:C,3,FALSE),"")</f>
        <v>38284</v>
      </c>
      <c r="Q1929">
        <f>IFERROR(VLOOKUP(J1929,Payments!A:D,4,FALSE),"")</f>
        <v>23333.06</v>
      </c>
      <c r="R1929" t="str">
        <f>IFERROR(VLOOKUP(B1929,Products!A:C,3,FALSE),"")</f>
        <v>Vintage Cars</v>
      </c>
      <c r="S1929">
        <f>IFERROR(VLOOKUP(B1929,Products!A:G,7,FALSE),"")</f>
        <v>2902</v>
      </c>
      <c r="T1929">
        <f>IFERROR(VLOOKUP(B1929,Products!A:I,9,FALSE),"")</f>
        <v>65.75</v>
      </c>
      <c r="U1929">
        <f t="shared" si="240"/>
        <v>3</v>
      </c>
      <c r="V1929" t="str">
        <f t="shared" si="241"/>
        <v>Yes</v>
      </c>
      <c r="W1929">
        <f t="shared" si="242"/>
        <v>2004</v>
      </c>
      <c r="X1929">
        <f t="shared" si="243"/>
        <v>10</v>
      </c>
      <c r="Y1929">
        <f>IFERROR(VLOOKUP(B1929,Products!A:I,8,FALSE),"")</f>
        <v>26.3</v>
      </c>
      <c r="Z1929">
        <f t="shared" si="244"/>
        <v>1417.6799999999998</v>
      </c>
      <c r="AA1929">
        <f t="shared" si="245"/>
        <v>145.0190114068441</v>
      </c>
      <c r="AB1929">
        <f t="shared" si="246"/>
        <v>1</v>
      </c>
      <c r="AC1929">
        <f t="shared" si="247"/>
        <v>839.08</v>
      </c>
    </row>
    <row r="1930" spans="1:29">
      <c r="A1930">
        <v>10307</v>
      </c>
      <c r="B1930" t="s">
        <v>171</v>
      </c>
      <c r="C1930">
        <v>22</v>
      </c>
      <c r="D1930">
        <v>75.47</v>
      </c>
      <c r="E1930">
        <v>8</v>
      </c>
      <c r="F1930" s="6">
        <f>IFERROR(VLOOKUP(A1930,Orders!A:B,2,FALSE),"")</f>
        <v>38274</v>
      </c>
      <c r="G1930" s="6">
        <f>IFERROR(VLOOKUP(A1930,Orders!A:C,3,FALSE),"")</f>
        <v>38283</v>
      </c>
      <c r="H1930" s="6">
        <f>IFERROR(VLOOKUP(A1930,Orders!A:D,4,FALSE),"")</f>
        <v>38280</v>
      </c>
      <c r="I1930" t="str">
        <f>IFERROR(VLOOKUP(A1930,Orders!A:E,5,FALSE),"")</f>
        <v>Shipped</v>
      </c>
      <c r="J1930">
        <f>IFERROR(VLOOKUP(A1930,Orders!A:G,7,FALSE),"")</f>
        <v>339</v>
      </c>
      <c r="K1930">
        <f>IFERROR(VLOOKUP(J1930,Customers!A:L,12,FALSE),"")</f>
        <v>1188</v>
      </c>
      <c r="L1930">
        <f>IFERROR(VLOOKUP(J1930,Customers!A:M,13,FALSE),"")</f>
        <v>81100</v>
      </c>
      <c r="M1930" t="str">
        <f>IFERROR(VLOOKUP(J1930,Customers!A:H,8,FALSE),"")</f>
        <v>Philadelphia</v>
      </c>
      <c r="N1930">
        <f>IFERROR(VLOOKUP(K1930,Employees!A:F,6,FALSE),"")</f>
        <v>2</v>
      </c>
      <c r="O1930" t="str">
        <f>IFERROR(VLOOKUP(N1930,Offices!A:B,2,FALSE),"")</f>
        <v>Boston</v>
      </c>
      <c r="P1930" s="6">
        <f>IFERROR(VLOOKUP(J1930,Payments!A:C,3,FALSE),"")</f>
        <v>38284</v>
      </c>
      <c r="Q1930">
        <f>IFERROR(VLOOKUP(J1930,Payments!A:D,4,FALSE),"")</f>
        <v>23333.06</v>
      </c>
      <c r="R1930" t="str">
        <f>IFERROR(VLOOKUP(B1930,Products!A:C,3,FALSE),"")</f>
        <v>Vintage Cars</v>
      </c>
      <c r="S1930">
        <f>IFERROR(VLOOKUP(B1930,Products!A:G,7,FALSE),"")</f>
        <v>6621</v>
      </c>
      <c r="T1930">
        <f>IFERROR(VLOOKUP(B1930,Products!A:I,9,FALSE),"")</f>
        <v>83.86</v>
      </c>
      <c r="U1930">
        <f t="shared" si="240"/>
        <v>3</v>
      </c>
      <c r="V1930" t="str">
        <f t="shared" si="241"/>
        <v>Yes</v>
      </c>
      <c r="W1930">
        <f t="shared" si="242"/>
        <v>2004</v>
      </c>
      <c r="X1930">
        <f t="shared" si="243"/>
        <v>10</v>
      </c>
      <c r="Y1930">
        <f>IFERROR(VLOOKUP(B1930,Products!A:I,8,FALSE),"")</f>
        <v>48.64</v>
      </c>
      <c r="Z1930">
        <f t="shared" si="244"/>
        <v>1660.34</v>
      </c>
      <c r="AA1930">
        <f t="shared" si="245"/>
        <v>55.160361842105253</v>
      </c>
      <c r="AB1930">
        <f t="shared" si="246"/>
        <v>0</v>
      </c>
      <c r="AC1930">
        <f t="shared" si="247"/>
        <v>590.26</v>
      </c>
    </row>
    <row r="1931" spans="1:29">
      <c r="A1931">
        <v>10307</v>
      </c>
      <c r="B1931" t="s">
        <v>190</v>
      </c>
      <c r="C1931">
        <v>34</v>
      </c>
      <c r="D1931">
        <v>81.47</v>
      </c>
      <c r="E1931">
        <v>5</v>
      </c>
      <c r="F1931" s="6">
        <f>IFERROR(VLOOKUP(A1931,Orders!A:B,2,FALSE),"")</f>
        <v>38274</v>
      </c>
      <c r="G1931" s="6">
        <f>IFERROR(VLOOKUP(A1931,Orders!A:C,3,FALSE),"")</f>
        <v>38283</v>
      </c>
      <c r="H1931" s="6">
        <f>IFERROR(VLOOKUP(A1931,Orders!A:D,4,FALSE),"")</f>
        <v>38280</v>
      </c>
      <c r="I1931" t="str">
        <f>IFERROR(VLOOKUP(A1931,Orders!A:E,5,FALSE),"")</f>
        <v>Shipped</v>
      </c>
      <c r="J1931">
        <f>IFERROR(VLOOKUP(A1931,Orders!A:G,7,FALSE),"")</f>
        <v>339</v>
      </c>
      <c r="K1931">
        <f>IFERROR(VLOOKUP(J1931,Customers!A:L,12,FALSE),"")</f>
        <v>1188</v>
      </c>
      <c r="L1931">
        <f>IFERROR(VLOOKUP(J1931,Customers!A:M,13,FALSE),"")</f>
        <v>81100</v>
      </c>
      <c r="M1931" t="str">
        <f>IFERROR(VLOOKUP(J1931,Customers!A:H,8,FALSE),"")</f>
        <v>Philadelphia</v>
      </c>
      <c r="N1931">
        <f>IFERROR(VLOOKUP(K1931,Employees!A:F,6,FALSE),"")</f>
        <v>2</v>
      </c>
      <c r="O1931" t="str">
        <f>IFERROR(VLOOKUP(N1931,Offices!A:B,2,FALSE),"")</f>
        <v>Boston</v>
      </c>
      <c r="P1931" s="6">
        <f>IFERROR(VLOOKUP(J1931,Payments!A:C,3,FALSE),"")</f>
        <v>38284</v>
      </c>
      <c r="Q1931">
        <f>IFERROR(VLOOKUP(J1931,Payments!A:D,4,FALSE),"")</f>
        <v>23333.06</v>
      </c>
      <c r="R1931" t="str">
        <f>IFERROR(VLOOKUP(B1931,Products!A:C,3,FALSE),"")</f>
        <v>Ships</v>
      </c>
      <c r="S1931">
        <f>IFERROR(VLOOKUP(B1931,Products!A:G,7,FALSE),"")</f>
        <v>3501</v>
      </c>
      <c r="T1931">
        <f>IFERROR(VLOOKUP(B1931,Products!A:I,9,FALSE),"")</f>
        <v>90.52</v>
      </c>
      <c r="U1931">
        <f t="shared" si="240"/>
        <v>3</v>
      </c>
      <c r="V1931" t="str">
        <f t="shared" si="241"/>
        <v>Yes</v>
      </c>
      <c r="W1931">
        <f t="shared" si="242"/>
        <v>2004</v>
      </c>
      <c r="X1931">
        <f t="shared" si="243"/>
        <v>10</v>
      </c>
      <c r="Y1931">
        <f>IFERROR(VLOOKUP(B1931,Products!A:I,8,FALSE),"")</f>
        <v>39.83</v>
      </c>
      <c r="Z1931">
        <f t="shared" si="244"/>
        <v>2769.98</v>
      </c>
      <c r="AA1931">
        <f t="shared" si="245"/>
        <v>104.54431333165957</v>
      </c>
      <c r="AB1931">
        <f t="shared" si="246"/>
        <v>1</v>
      </c>
      <c r="AC1931">
        <f t="shared" si="247"/>
        <v>1415.76</v>
      </c>
    </row>
    <row r="1932" spans="1:29">
      <c r="A1932">
        <v>10307</v>
      </c>
      <c r="B1932" t="s">
        <v>195</v>
      </c>
      <c r="C1932">
        <v>34</v>
      </c>
      <c r="D1932">
        <v>44.2</v>
      </c>
      <c r="E1932">
        <v>4</v>
      </c>
      <c r="F1932" s="6">
        <f>IFERROR(VLOOKUP(A1932,Orders!A:B,2,FALSE),"")</f>
        <v>38274</v>
      </c>
      <c r="G1932" s="6">
        <f>IFERROR(VLOOKUP(A1932,Orders!A:C,3,FALSE),"")</f>
        <v>38283</v>
      </c>
      <c r="H1932" s="6">
        <f>IFERROR(VLOOKUP(A1932,Orders!A:D,4,FALSE),"")</f>
        <v>38280</v>
      </c>
      <c r="I1932" t="str">
        <f>IFERROR(VLOOKUP(A1932,Orders!A:E,5,FALSE),"")</f>
        <v>Shipped</v>
      </c>
      <c r="J1932">
        <f>IFERROR(VLOOKUP(A1932,Orders!A:G,7,FALSE),"")</f>
        <v>339</v>
      </c>
      <c r="K1932">
        <f>IFERROR(VLOOKUP(J1932,Customers!A:L,12,FALSE),"")</f>
        <v>1188</v>
      </c>
      <c r="L1932">
        <f>IFERROR(VLOOKUP(J1932,Customers!A:M,13,FALSE),"")</f>
        <v>81100</v>
      </c>
      <c r="M1932" t="str">
        <f>IFERROR(VLOOKUP(J1932,Customers!A:H,8,FALSE),"")</f>
        <v>Philadelphia</v>
      </c>
      <c r="N1932">
        <f>IFERROR(VLOOKUP(K1932,Employees!A:F,6,FALSE),"")</f>
        <v>2</v>
      </c>
      <c r="O1932" t="str">
        <f>IFERROR(VLOOKUP(N1932,Offices!A:B,2,FALSE),"")</f>
        <v>Boston</v>
      </c>
      <c r="P1932" s="6">
        <f>IFERROR(VLOOKUP(J1932,Payments!A:C,3,FALSE),"")</f>
        <v>38284</v>
      </c>
      <c r="Q1932">
        <f>IFERROR(VLOOKUP(J1932,Payments!A:D,4,FALSE),"")</f>
        <v>23333.06</v>
      </c>
      <c r="R1932" t="str">
        <f>IFERROR(VLOOKUP(B1932,Products!A:C,3,FALSE),"")</f>
        <v>Planes</v>
      </c>
      <c r="S1932">
        <f>IFERROR(VLOOKUP(B1932,Products!A:G,7,FALSE),"")</f>
        <v>4857</v>
      </c>
      <c r="T1932">
        <f>IFERROR(VLOOKUP(B1932,Products!A:I,9,FALSE),"")</f>
        <v>49.66</v>
      </c>
      <c r="U1932">
        <f t="shared" si="240"/>
        <v>3</v>
      </c>
      <c r="V1932" t="str">
        <f t="shared" si="241"/>
        <v>Yes</v>
      </c>
      <c r="W1932">
        <f t="shared" si="242"/>
        <v>2004</v>
      </c>
      <c r="X1932">
        <f t="shared" si="243"/>
        <v>10</v>
      </c>
      <c r="Y1932">
        <f>IFERROR(VLOOKUP(B1932,Products!A:I,8,FALSE),"")</f>
        <v>32.770000000000003</v>
      </c>
      <c r="Z1932">
        <f t="shared" si="244"/>
        <v>1502.8000000000002</v>
      </c>
      <c r="AA1932">
        <f t="shared" si="245"/>
        <v>34.879462923405555</v>
      </c>
      <c r="AB1932">
        <f t="shared" si="246"/>
        <v>0</v>
      </c>
      <c r="AC1932">
        <f t="shared" si="247"/>
        <v>388.62</v>
      </c>
    </row>
    <row r="1933" spans="1:29">
      <c r="A1933">
        <v>10308</v>
      </c>
      <c r="B1933" t="s">
        <v>197</v>
      </c>
      <c r="C1933">
        <v>34</v>
      </c>
      <c r="D1933">
        <v>115.37</v>
      </c>
      <c r="E1933">
        <v>2</v>
      </c>
      <c r="F1933" s="6">
        <f>IFERROR(VLOOKUP(A1933,Orders!A:B,2,FALSE),"")</f>
        <v>38275</v>
      </c>
      <c r="G1933" s="6">
        <f>IFERROR(VLOOKUP(A1933,Orders!A:C,3,FALSE),"")</f>
        <v>38284</v>
      </c>
      <c r="H1933" s="6">
        <f>IFERROR(VLOOKUP(A1933,Orders!A:D,4,FALSE),"")</f>
        <v>38280</v>
      </c>
      <c r="I1933" t="str">
        <f>IFERROR(VLOOKUP(A1933,Orders!A:E,5,FALSE),"")</f>
        <v>Shipped</v>
      </c>
      <c r="J1933">
        <f>IFERROR(VLOOKUP(A1933,Orders!A:G,7,FALSE),"")</f>
        <v>319</v>
      </c>
      <c r="K1933">
        <f>IFERROR(VLOOKUP(J1933,Customers!A:L,12,FALSE),"")</f>
        <v>1323</v>
      </c>
      <c r="L1933">
        <f>IFERROR(VLOOKUP(J1933,Customers!A:M,13,FALSE),"")</f>
        <v>102700</v>
      </c>
      <c r="M1933" t="str">
        <f>IFERROR(VLOOKUP(J1933,Customers!A:H,8,FALSE),"")</f>
        <v>White Plains</v>
      </c>
      <c r="N1933">
        <f>IFERROR(VLOOKUP(K1933,Employees!A:F,6,FALSE),"")</f>
        <v>3</v>
      </c>
      <c r="O1933" t="str">
        <f>IFERROR(VLOOKUP(N1933,Offices!A:B,2,FALSE),"")</f>
        <v>NYC</v>
      </c>
      <c r="P1933" s="6">
        <f>IFERROR(VLOOKUP(J1933,Payments!A:C,3,FALSE),"")</f>
        <v>38297</v>
      </c>
      <c r="Q1933">
        <f>IFERROR(VLOOKUP(J1933,Payments!A:D,4,FALSE),"")</f>
        <v>42339.76</v>
      </c>
      <c r="R1933" t="str">
        <f>IFERROR(VLOOKUP(B1933,Products!A:C,3,FALSE),"")</f>
        <v>Motorcycles</v>
      </c>
      <c r="S1933">
        <f>IFERROR(VLOOKUP(B1933,Products!A:G,7,FALSE),"")</f>
        <v>6625</v>
      </c>
      <c r="T1933">
        <f>IFERROR(VLOOKUP(B1933,Products!A:I,9,FALSE),"")</f>
        <v>118.94</v>
      </c>
      <c r="U1933">
        <f t="shared" si="240"/>
        <v>4</v>
      </c>
      <c r="V1933" t="str">
        <f t="shared" si="241"/>
        <v>Yes</v>
      </c>
      <c r="W1933">
        <f t="shared" si="242"/>
        <v>2004</v>
      </c>
      <c r="X1933">
        <f t="shared" si="243"/>
        <v>10</v>
      </c>
      <c r="Y1933">
        <f>IFERROR(VLOOKUP(B1933,Products!A:I,8,FALSE),"")</f>
        <v>68.989999999999995</v>
      </c>
      <c r="Z1933">
        <f t="shared" si="244"/>
        <v>3922.58</v>
      </c>
      <c r="AA1933">
        <f t="shared" si="245"/>
        <v>67.227134367299627</v>
      </c>
      <c r="AB1933">
        <f t="shared" si="246"/>
        <v>1</v>
      </c>
      <c r="AC1933">
        <f t="shared" si="247"/>
        <v>1576.9200000000003</v>
      </c>
    </row>
    <row r="1934" spans="1:29">
      <c r="A1934">
        <v>10308</v>
      </c>
      <c r="B1934" t="s">
        <v>198</v>
      </c>
      <c r="C1934">
        <v>20</v>
      </c>
      <c r="D1934">
        <v>187.85</v>
      </c>
      <c r="E1934">
        <v>1</v>
      </c>
      <c r="F1934" s="6">
        <f>IFERROR(VLOOKUP(A1934,Orders!A:B,2,FALSE),"")</f>
        <v>38275</v>
      </c>
      <c r="G1934" s="6">
        <f>IFERROR(VLOOKUP(A1934,Orders!A:C,3,FALSE),"")</f>
        <v>38284</v>
      </c>
      <c r="H1934" s="6">
        <f>IFERROR(VLOOKUP(A1934,Orders!A:D,4,FALSE),"")</f>
        <v>38280</v>
      </c>
      <c r="I1934" t="str">
        <f>IFERROR(VLOOKUP(A1934,Orders!A:E,5,FALSE),"")</f>
        <v>Shipped</v>
      </c>
      <c r="J1934">
        <f>IFERROR(VLOOKUP(A1934,Orders!A:G,7,FALSE),"")</f>
        <v>319</v>
      </c>
      <c r="K1934">
        <f>IFERROR(VLOOKUP(J1934,Customers!A:L,12,FALSE),"")</f>
        <v>1323</v>
      </c>
      <c r="L1934">
        <f>IFERROR(VLOOKUP(J1934,Customers!A:M,13,FALSE),"")</f>
        <v>102700</v>
      </c>
      <c r="M1934" t="str">
        <f>IFERROR(VLOOKUP(J1934,Customers!A:H,8,FALSE),"")</f>
        <v>White Plains</v>
      </c>
      <c r="N1934">
        <f>IFERROR(VLOOKUP(K1934,Employees!A:F,6,FALSE),"")</f>
        <v>3</v>
      </c>
      <c r="O1934" t="str">
        <f>IFERROR(VLOOKUP(N1934,Offices!A:B,2,FALSE),"")</f>
        <v>NYC</v>
      </c>
      <c r="P1934" s="6">
        <f>IFERROR(VLOOKUP(J1934,Payments!A:C,3,FALSE),"")</f>
        <v>38297</v>
      </c>
      <c r="Q1934">
        <f>IFERROR(VLOOKUP(J1934,Payments!A:D,4,FALSE),"")</f>
        <v>42339.76</v>
      </c>
      <c r="R1934" t="str">
        <f>IFERROR(VLOOKUP(B1934,Products!A:C,3,FALSE),"")</f>
        <v>Motorcycles</v>
      </c>
      <c r="S1934">
        <f>IFERROR(VLOOKUP(B1934,Products!A:G,7,FALSE),"")</f>
        <v>5582</v>
      </c>
      <c r="T1934">
        <f>IFERROR(VLOOKUP(B1934,Products!A:I,9,FALSE),"")</f>
        <v>193.66</v>
      </c>
      <c r="U1934">
        <f t="shared" si="240"/>
        <v>4</v>
      </c>
      <c r="V1934" t="str">
        <f t="shared" si="241"/>
        <v>Yes</v>
      </c>
      <c r="W1934">
        <f t="shared" si="242"/>
        <v>2004</v>
      </c>
      <c r="X1934">
        <f t="shared" si="243"/>
        <v>10</v>
      </c>
      <c r="Y1934">
        <f>IFERROR(VLOOKUP(B1934,Products!A:I,8,FALSE),"")</f>
        <v>91.02</v>
      </c>
      <c r="Z1934">
        <f t="shared" si="244"/>
        <v>3757</v>
      </c>
      <c r="AA1934">
        <f t="shared" si="245"/>
        <v>106.38321248077347</v>
      </c>
      <c r="AB1934">
        <f t="shared" si="246"/>
        <v>1</v>
      </c>
      <c r="AC1934">
        <f t="shared" si="247"/>
        <v>1936.6</v>
      </c>
    </row>
    <row r="1935" spans="1:29">
      <c r="A1935">
        <v>10308</v>
      </c>
      <c r="B1935" t="s">
        <v>179</v>
      </c>
      <c r="C1935">
        <v>27</v>
      </c>
      <c r="D1935">
        <v>81.95</v>
      </c>
      <c r="E1935">
        <v>7</v>
      </c>
      <c r="F1935" s="6">
        <f>IFERROR(VLOOKUP(A1935,Orders!A:B,2,FALSE),"")</f>
        <v>38275</v>
      </c>
      <c r="G1935" s="6">
        <f>IFERROR(VLOOKUP(A1935,Orders!A:C,3,FALSE),"")</f>
        <v>38284</v>
      </c>
      <c r="H1935" s="6">
        <f>IFERROR(VLOOKUP(A1935,Orders!A:D,4,FALSE),"")</f>
        <v>38280</v>
      </c>
      <c r="I1935" t="str">
        <f>IFERROR(VLOOKUP(A1935,Orders!A:E,5,FALSE),"")</f>
        <v>Shipped</v>
      </c>
      <c r="J1935">
        <f>IFERROR(VLOOKUP(A1935,Orders!A:G,7,FALSE),"")</f>
        <v>319</v>
      </c>
      <c r="K1935">
        <f>IFERROR(VLOOKUP(J1935,Customers!A:L,12,FALSE),"")</f>
        <v>1323</v>
      </c>
      <c r="L1935">
        <f>IFERROR(VLOOKUP(J1935,Customers!A:M,13,FALSE),"")</f>
        <v>102700</v>
      </c>
      <c r="M1935" t="str">
        <f>IFERROR(VLOOKUP(J1935,Customers!A:H,8,FALSE),"")</f>
        <v>White Plains</v>
      </c>
      <c r="N1935">
        <f>IFERROR(VLOOKUP(K1935,Employees!A:F,6,FALSE),"")</f>
        <v>3</v>
      </c>
      <c r="O1935" t="str">
        <f>IFERROR(VLOOKUP(N1935,Offices!A:B,2,FALSE),"")</f>
        <v>NYC</v>
      </c>
      <c r="P1935" s="6">
        <f>IFERROR(VLOOKUP(J1935,Payments!A:C,3,FALSE),"")</f>
        <v>38297</v>
      </c>
      <c r="Q1935">
        <f>IFERROR(VLOOKUP(J1935,Payments!A:D,4,FALSE),"")</f>
        <v>42339.76</v>
      </c>
      <c r="R1935" t="str">
        <f>IFERROR(VLOOKUP(B1935,Products!A:C,3,FALSE),"")</f>
        <v>Planes</v>
      </c>
      <c r="S1935">
        <f>IFERROR(VLOOKUP(B1935,Products!A:G,7,FALSE),"")</f>
        <v>992</v>
      </c>
      <c r="T1935">
        <f>IFERROR(VLOOKUP(B1935,Products!A:I,9,FALSE),"")</f>
        <v>84.48</v>
      </c>
      <c r="U1935">
        <f t="shared" si="240"/>
        <v>4</v>
      </c>
      <c r="V1935" t="str">
        <f t="shared" si="241"/>
        <v>Yes</v>
      </c>
      <c r="W1935">
        <f t="shared" si="242"/>
        <v>2004</v>
      </c>
      <c r="X1935">
        <f t="shared" si="243"/>
        <v>10</v>
      </c>
      <c r="Y1935">
        <f>IFERROR(VLOOKUP(B1935,Products!A:I,8,FALSE),"")</f>
        <v>49</v>
      </c>
      <c r="Z1935">
        <f t="shared" si="244"/>
        <v>2212.65</v>
      </c>
      <c r="AA1935">
        <f t="shared" si="245"/>
        <v>67.244897959183675</v>
      </c>
      <c r="AB1935">
        <f t="shared" si="246"/>
        <v>1</v>
      </c>
      <c r="AC1935">
        <f t="shared" si="247"/>
        <v>889.65000000000009</v>
      </c>
    </row>
    <row r="1936" spans="1:29">
      <c r="A1936">
        <v>10308</v>
      </c>
      <c r="B1936" t="s">
        <v>200</v>
      </c>
      <c r="C1936">
        <v>34</v>
      </c>
      <c r="D1936">
        <v>48.46</v>
      </c>
      <c r="E1936">
        <v>3</v>
      </c>
      <c r="F1936" s="6">
        <f>IFERROR(VLOOKUP(A1936,Orders!A:B,2,FALSE),"")</f>
        <v>38275</v>
      </c>
      <c r="G1936" s="6">
        <f>IFERROR(VLOOKUP(A1936,Orders!A:C,3,FALSE),"")</f>
        <v>38284</v>
      </c>
      <c r="H1936" s="6">
        <f>IFERROR(VLOOKUP(A1936,Orders!A:D,4,FALSE),"")</f>
        <v>38280</v>
      </c>
      <c r="I1936" t="str">
        <f>IFERROR(VLOOKUP(A1936,Orders!A:E,5,FALSE),"")</f>
        <v>Shipped</v>
      </c>
      <c r="J1936">
        <f>IFERROR(VLOOKUP(A1936,Orders!A:G,7,FALSE),"")</f>
        <v>319</v>
      </c>
      <c r="K1936">
        <f>IFERROR(VLOOKUP(J1936,Customers!A:L,12,FALSE),"")</f>
        <v>1323</v>
      </c>
      <c r="L1936">
        <f>IFERROR(VLOOKUP(J1936,Customers!A:M,13,FALSE),"")</f>
        <v>102700</v>
      </c>
      <c r="M1936" t="str">
        <f>IFERROR(VLOOKUP(J1936,Customers!A:H,8,FALSE),"")</f>
        <v>White Plains</v>
      </c>
      <c r="N1936">
        <f>IFERROR(VLOOKUP(K1936,Employees!A:F,6,FALSE),"")</f>
        <v>3</v>
      </c>
      <c r="O1936" t="str">
        <f>IFERROR(VLOOKUP(N1936,Offices!A:B,2,FALSE),"")</f>
        <v>NYC</v>
      </c>
      <c r="P1936" s="6">
        <f>IFERROR(VLOOKUP(J1936,Payments!A:C,3,FALSE),"")</f>
        <v>38297</v>
      </c>
      <c r="Q1936">
        <f>IFERROR(VLOOKUP(J1936,Payments!A:D,4,FALSE),"")</f>
        <v>42339.76</v>
      </c>
      <c r="R1936" t="str">
        <f>IFERROR(VLOOKUP(B1936,Products!A:C,3,FALSE),"")</f>
        <v>Motorcycles</v>
      </c>
      <c r="S1936">
        <f>IFERROR(VLOOKUP(B1936,Products!A:G,7,FALSE),"")</f>
        <v>4357</v>
      </c>
      <c r="T1936">
        <f>IFERROR(VLOOKUP(B1936,Products!A:I,9,FALSE),"")</f>
        <v>60.57</v>
      </c>
      <c r="U1936">
        <f t="shared" si="240"/>
        <v>4</v>
      </c>
      <c r="V1936" t="str">
        <f t="shared" si="241"/>
        <v>Yes</v>
      </c>
      <c r="W1936">
        <f t="shared" si="242"/>
        <v>2004</v>
      </c>
      <c r="X1936">
        <f t="shared" si="243"/>
        <v>10</v>
      </c>
      <c r="Y1936">
        <f>IFERROR(VLOOKUP(B1936,Products!A:I,8,FALSE),"")</f>
        <v>24.23</v>
      </c>
      <c r="Z1936">
        <f t="shared" si="244"/>
        <v>1647.64</v>
      </c>
      <c r="AA1936">
        <f t="shared" si="245"/>
        <v>100</v>
      </c>
      <c r="AB1936">
        <f t="shared" si="246"/>
        <v>1</v>
      </c>
      <c r="AC1936">
        <f t="shared" si="247"/>
        <v>823.82</v>
      </c>
    </row>
    <row r="1937" spans="1:29">
      <c r="A1937">
        <v>10308</v>
      </c>
      <c r="B1937" t="s">
        <v>182</v>
      </c>
      <c r="C1937">
        <v>31</v>
      </c>
      <c r="D1937">
        <v>99.57</v>
      </c>
      <c r="E1937">
        <v>9</v>
      </c>
      <c r="F1937" s="6">
        <f>IFERROR(VLOOKUP(A1937,Orders!A:B,2,FALSE),"")</f>
        <v>38275</v>
      </c>
      <c r="G1937" s="6">
        <f>IFERROR(VLOOKUP(A1937,Orders!A:C,3,FALSE),"")</f>
        <v>38284</v>
      </c>
      <c r="H1937" s="6">
        <f>IFERROR(VLOOKUP(A1937,Orders!A:D,4,FALSE),"")</f>
        <v>38280</v>
      </c>
      <c r="I1937" t="str">
        <f>IFERROR(VLOOKUP(A1937,Orders!A:E,5,FALSE),"")</f>
        <v>Shipped</v>
      </c>
      <c r="J1937">
        <f>IFERROR(VLOOKUP(A1937,Orders!A:G,7,FALSE),"")</f>
        <v>319</v>
      </c>
      <c r="K1937">
        <f>IFERROR(VLOOKUP(J1937,Customers!A:L,12,FALSE),"")</f>
        <v>1323</v>
      </c>
      <c r="L1937">
        <f>IFERROR(VLOOKUP(J1937,Customers!A:M,13,FALSE),"")</f>
        <v>102700</v>
      </c>
      <c r="M1937" t="str">
        <f>IFERROR(VLOOKUP(J1937,Customers!A:H,8,FALSE),"")</f>
        <v>White Plains</v>
      </c>
      <c r="N1937">
        <f>IFERROR(VLOOKUP(K1937,Employees!A:F,6,FALSE),"")</f>
        <v>3</v>
      </c>
      <c r="O1937" t="str">
        <f>IFERROR(VLOOKUP(N1937,Offices!A:B,2,FALSE),"")</f>
        <v>NYC</v>
      </c>
      <c r="P1937" s="6">
        <f>IFERROR(VLOOKUP(J1937,Payments!A:C,3,FALSE),"")</f>
        <v>38297</v>
      </c>
      <c r="Q1937">
        <f>IFERROR(VLOOKUP(J1937,Payments!A:D,4,FALSE),"")</f>
        <v>42339.76</v>
      </c>
      <c r="R1937" t="str">
        <f>IFERROR(VLOOKUP(B1937,Products!A:C,3,FALSE),"")</f>
        <v>Planes</v>
      </c>
      <c r="S1937">
        <f>IFERROR(VLOOKUP(B1937,Products!A:G,7,FALSE),"")</f>
        <v>3627</v>
      </c>
      <c r="T1937">
        <f>IFERROR(VLOOKUP(B1937,Products!A:I,9,FALSE),"")</f>
        <v>109.42</v>
      </c>
      <c r="U1937">
        <f t="shared" si="240"/>
        <v>4</v>
      </c>
      <c r="V1937" t="str">
        <f t="shared" si="241"/>
        <v>Yes</v>
      </c>
      <c r="W1937">
        <f t="shared" si="242"/>
        <v>2004</v>
      </c>
      <c r="X1937">
        <f t="shared" si="243"/>
        <v>10</v>
      </c>
      <c r="Y1937">
        <f>IFERROR(VLOOKUP(B1937,Products!A:I,8,FALSE),"")</f>
        <v>66.739999999999995</v>
      </c>
      <c r="Z1937">
        <f t="shared" si="244"/>
        <v>3086.6699999999996</v>
      </c>
      <c r="AA1937">
        <f t="shared" si="245"/>
        <v>49.190890020976923</v>
      </c>
      <c r="AB1937">
        <f t="shared" si="246"/>
        <v>0</v>
      </c>
      <c r="AC1937">
        <f t="shared" si="247"/>
        <v>1017.7299999999999</v>
      </c>
    </row>
    <row r="1938" spans="1:29">
      <c r="A1938">
        <v>10308</v>
      </c>
      <c r="B1938" t="s">
        <v>202</v>
      </c>
      <c r="C1938">
        <v>47</v>
      </c>
      <c r="D1938">
        <v>68.55</v>
      </c>
      <c r="E1938">
        <v>4</v>
      </c>
      <c r="F1938" s="6">
        <f>IFERROR(VLOOKUP(A1938,Orders!A:B,2,FALSE),"")</f>
        <v>38275</v>
      </c>
      <c r="G1938" s="6">
        <f>IFERROR(VLOOKUP(A1938,Orders!A:C,3,FALSE),"")</f>
        <v>38284</v>
      </c>
      <c r="H1938" s="6">
        <f>IFERROR(VLOOKUP(A1938,Orders!A:D,4,FALSE),"")</f>
        <v>38280</v>
      </c>
      <c r="I1938" t="str">
        <f>IFERROR(VLOOKUP(A1938,Orders!A:E,5,FALSE),"")</f>
        <v>Shipped</v>
      </c>
      <c r="J1938">
        <f>IFERROR(VLOOKUP(A1938,Orders!A:G,7,FALSE),"")</f>
        <v>319</v>
      </c>
      <c r="K1938">
        <f>IFERROR(VLOOKUP(J1938,Customers!A:L,12,FALSE),"")</f>
        <v>1323</v>
      </c>
      <c r="L1938">
        <f>IFERROR(VLOOKUP(J1938,Customers!A:M,13,FALSE),"")</f>
        <v>102700</v>
      </c>
      <c r="M1938" t="str">
        <f>IFERROR(VLOOKUP(J1938,Customers!A:H,8,FALSE),"")</f>
        <v>White Plains</v>
      </c>
      <c r="N1938">
        <f>IFERROR(VLOOKUP(K1938,Employees!A:F,6,FALSE),"")</f>
        <v>3</v>
      </c>
      <c r="O1938" t="str">
        <f>IFERROR(VLOOKUP(N1938,Offices!A:B,2,FALSE),"")</f>
        <v>NYC</v>
      </c>
      <c r="P1938" s="6">
        <f>IFERROR(VLOOKUP(J1938,Payments!A:C,3,FALSE),"")</f>
        <v>38297</v>
      </c>
      <c r="Q1938">
        <f>IFERROR(VLOOKUP(J1938,Payments!A:D,4,FALSE),"")</f>
        <v>42339.76</v>
      </c>
      <c r="R1938" t="str">
        <f>IFERROR(VLOOKUP(B1938,Products!A:C,3,FALSE),"")</f>
        <v>Motorcycles</v>
      </c>
      <c r="S1938">
        <f>IFERROR(VLOOKUP(B1938,Products!A:G,7,FALSE),"")</f>
        <v>15</v>
      </c>
      <c r="T1938">
        <f>IFERROR(VLOOKUP(B1938,Products!A:I,9,FALSE),"")</f>
        <v>76.17</v>
      </c>
      <c r="U1938">
        <f t="shared" si="240"/>
        <v>4</v>
      </c>
      <c r="V1938" t="str">
        <f t="shared" si="241"/>
        <v>Yes</v>
      </c>
      <c r="W1938">
        <f t="shared" si="242"/>
        <v>2004</v>
      </c>
      <c r="X1938">
        <f t="shared" si="243"/>
        <v>10</v>
      </c>
      <c r="Y1938">
        <f>IFERROR(VLOOKUP(B1938,Products!A:I,8,FALSE),"")</f>
        <v>37.32</v>
      </c>
      <c r="Z1938">
        <f t="shared" si="244"/>
        <v>3221.85</v>
      </c>
      <c r="AA1938">
        <f t="shared" si="245"/>
        <v>83.681672025723458</v>
      </c>
      <c r="AB1938">
        <f t="shared" si="246"/>
        <v>1</v>
      </c>
      <c r="AC1938">
        <f t="shared" si="247"/>
        <v>1467.81</v>
      </c>
    </row>
    <row r="1939" spans="1:29">
      <c r="A1939">
        <v>10308</v>
      </c>
      <c r="B1939" t="s">
        <v>185</v>
      </c>
      <c r="C1939">
        <v>43</v>
      </c>
      <c r="D1939">
        <v>58</v>
      </c>
      <c r="E1939">
        <v>16</v>
      </c>
      <c r="F1939" s="6">
        <f>IFERROR(VLOOKUP(A1939,Orders!A:B,2,FALSE),"")</f>
        <v>38275</v>
      </c>
      <c r="G1939" s="6">
        <f>IFERROR(VLOOKUP(A1939,Orders!A:C,3,FALSE),"")</f>
        <v>38284</v>
      </c>
      <c r="H1939" s="6">
        <f>IFERROR(VLOOKUP(A1939,Orders!A:D,4,FALSE),"")</f>
        <v>38280</v>
      </c>
      <c r="I1939" t="str">
        <f>IFERROR(VLOOKUP(A1939,Orders!A:E,5,FALSE),"")</f>
        <v>Shipped</v>
      </c>
      <c r="J1939">
        <f>IFERROR(VLOOKUP(A1939,Orders!A:G,7,FALSE),"")</f>
        <v>319</v>
      </c>
      <c r="K1939">
        <f>IFERROR(VLOOKUP(J1939,Customers!A:L,12,FALSE),"")</f>
        <v>1323</v>
      </c>
      <c r="L1939">
        <f>IFERROR(VLOOKUP(J1939,Customers!A:M,13,FALSE),"")</f>
        <v>102700</v>
      </c>
      <c r="M1939" t="str">
        <f>IFERROR(VLOOKUP(J1939,Customers!A:H,8,FALSE),"")</f>
        <v>White Plains</v>
      </c>
      <c r="N1939">
        <f>IFERROR(VLOOKUP(K1939,Employees!A:F,6,FALSE),"")</f>
        <v>3</v>
      </c>
      <c r="O1939" t="str">
        <f>IFERROR(VLOOKUP(N1939,Offices!A:B,2,FALSE),"")</f>
        <v>NYC</v>
      </c>
      <c r="P1939" s="6">
        <f>IFERROR(VLOOKUP(J1939,Payments!A:C,3,FALSE),"")</f>
        <v>38297</v>
      </c>
      <c r="Q1939">
        <f>IFERROR(VLOOKUP(J1939,Payments!A:D,4,FALSE),"")</f>
        <v>42339.76</v>
      </c>
      <c r="R1939" t="str">
        <f>IFERROR(VLOOKUP(B1939,Products!A:C,3,FALSE),"")</f>
        <v>Planes</v>
      </c>
      <c r="S1939">
        <f>IFERROR(VLOOKUP(B1939,Products!A:G,7,FALSE),"")</f>
        <v>6812</v>
      </c>
      <c r="T1939">
        <f>IFERROR(VLOOKUP(B1939,Products!A:I,9,FALSE),"")</f>
        <v>68.239999999999995</v>
      </c>
      <c r="U1939">
        <f t="shared" si="240"/>
        <v>4</v>
      </c>
      <c r="V1939" t="str">
        <f t="shared" si="241"/>
        <v>Yes</v>
      </c>
      <c r="W1939">
        <f t="shared" si="242"/>
        <v>2004</v>
      </c>
      <c r="X1939">
        <f t="shared" si="243"/>
        <v>10</v>
      </c>
      <c r="Y1939">
        <f>IFERROR(VLOOKUP(B1939,Products!A:I,8,FALSE),"")</f>
        <v>29.34</v>
      </c>
      <c r="Z1939">
        <f t="shared" si="244"/>
        <v>2494</v>
      </c>
      <c r="AA1939">
        <f t="shared" si="245"/>
        <v>97.682344921608717</v>
      </c>
      <c r="AB1939">
        <f t="shared" si="246"/>
        <v>1</v>
      </c>
      <c r="AC1939">
        <f t="shared" si="247"/>
        <v>1232.3800000000001</v>
      </c>
    </row>
    <row r="1940" spans="1:29">
      <c r="A1940">
        <v>10308</v>
      </c>
      <c r="B1940" t="s">
        <v>186</v>
      </c>
      <c r="C1940">
        <v>44</v>
      </c>
      <c r="D1940">
        <v>71.73</v>
      </c>
      <c r="E1940">
        <v>8</v>
      </c>
      <c r="F1940" s="6">
        <f>IFERROR(VLOOKUP(A1940,Orders!A:B,2,FALSE),"")</f>
        <v>38275</v>
      </c>
      <c r="G1940" s="6">
        <f>IFERROR(VLOOKUP(A1940,Orders!A:C,3,FALSE),"")</f>
        <v>38284</v>
      </c>
      <c r="H1940" s="6">
        <f>IFERROR(VLOOKUP(A1940,Orders!A:D,4,FALSE),"")</f>
        <v>38280</v>
      </c>
      <c r="I1940" t="str">
        <f>IFERROR(VLOOKUP(A1940,Orders!A:E,5,FALSE),"")</f>
        <v>Shipped</v>
      </c>
      <c r="J1940">
        <f>IFERROR(VLOOKUP(A1940,Orders!A:G,7,FALSE),"")</f>
        <v>319</v>
      </c>
      <c r="K1940">
        <f>IFERROR(VLOOKUP(J1940,Customers!A:L,12,FALSE),"")</f>
        <v>1323</v>
      </c>
      <c r="L1940">
        <f>IFERROR(VLOOKUP(J1940,Customers!A:M,13,FALSE),"")</f>
        <v>102700</v>
      </c>
      <c r="M1940" t="str">
        <f>IFERROR(VLOOKUP(J1940,Customers!A:H,8,FALSE),"")</f>
        <v>White Plains</v>
      </c>
      <c r="N1940">
        <f>IFERROR(VLOOKUP(K1940,Employees!A:F,6,FALSE),"")</f>
        <v>3</v>
      </c>
      <c r="O1940" t="str">
        <f>IFERROR(VLOOKUP(N1940,Offices!A:B,2,FALSE),"")</f>
        <v>NYC</v>
      </c>
      <c r="P1940" s="6">
        <f>IFERROR(VLOOKUP(J1940,Payments!A:C,3,FALSE),"")</f>
        <v>38297</v>
      </c>
      <c r="Q1940">
        <f>IFERROR(VLOOKUP(J1940,Payments!A:D,4,FALSE),"")</f>
        <v>42339.76</v>
      </c>
      <c r="R1940" t="str">
        <f>IFERROR(VLOOKUP(B1940,Products!A:C,3,FALSE),"")</f>
        <v>Planes</v>
      </c>
      <c r="S1940">
        <f>IFERROR(VLOOKUP(B1940,Products!A:G,7,FALSE),"")</f>
        <v>2756</v>
      </c>
      <c r="T1940">
        <f>IFERROR(VLOOKUP(B1940,Products!A:I,9,FALSE),"")</f>
        <v>72.45</v>
      </c>
      <c r="U1940">
        <f t="shared" si="240"/>
        <v>4</v>
      </c>
      <c r="V1940" t="str">
        <f t="shared" si="241"/>
        <v>Yes</v>
      </c>
      <c r="W1940">
        <f t="shared" si="242"/>
        <v>2004</v>
      </c>
      <c r="X1940">
        <f t="shared" si="243"/>
        <v>10</v>
      </c>
      <c r="Y1940">
        <f>IFERROR(VLOOKUP(B1940,Products!A:I,8,FALSE),"")</f>
        <v>36.229999999999997</v>
      </c>
      <c r="Z1940">
        <f t="shared" si="244"/>
        <v>3156.1200000000003</v>
      </c>
      <c r="AA1940">
        <f t="shared" si="245"/>
        <v>97.985095224951721</v>
      </c>
      <c r="AB1940">
        <f t="shared" si="246"/>
        <v>1</v>
      </c>
      <c r="AC1940">
        <f t="shared" si="247"/>
        <v>1562.0000000000002</v>
      </c>
    </row>
    <row r="1941" spans="1:29">
      <c r="A1941">
        <v>10308</v>
      </c>
      <c r="B1941" t="s">
        <v>203</v>
      </c>
      <c r="C1941">
        <v>24</v>
      </c>
      <c r="D1941">
        <v>99.89</v>
      </c>
      <c r="E1941">
        <v>5</v>
      </c>
      <c r="F1941" s="6">
        <f>IFERROR(VLOOKUP(A1941,Orders!A:B,2,FALSE),"")</f>
        <v>38275</v>
      </c>
      <c r="G1941" s="6">
        <f>IFERROR(VLOOKUP(A1941,Orders!A:C,3,FALSE),"")</f>
        <v>38284</v>
      </c>
      <c r="H1941" s="6">
        <f>IFERROR(VLOOKUP(A1941,Orders!A:D,4,FALSE),"")</f>
        <v>38280</v>
      </c>
      <c r="I1941" t="str">
        <f>IFERROR(VLOOKUP(A1941,Orders!A:E,5,FALSE),"")</f>
        <v>Shipped</v>
      </c>
      <c r="J1941">
        <f>IFERROR(VLOOKUP(A1941,Orders!A:G,7,FALSE),"")</f>
        <v>319</v>
      </c>
      <c r="K1941">
        <f>IFERROR(VLOOKUP(J1941,Customers!A:L,12,FALSE),"")</f>
        <v>1323</v>
      </c>
      <c r="L1941">
        <f>IFERROR(VLOOKUP(J1941,Customers!A:M,13,FALSE),"")</f>
        <v>102700</v>
      </c>
      <c r="M1941" t="str">
        <f>IFERROR(VLOOKUP(J1941,Customers!A:H,8,FALSE),"")</f>
        <v>White Plains</v>
      </c>
      <c r="N1941">
        <f>IFERROR(VLOOKUP(K1941,Employees!A:F,6,FALSE),"")</f>
        <v>3</v>
      </c>
      <c r="O1941" t="str">
        <f>IFERROR(VLOOKUP(N1941,Offices!A:B,2,FALSE),"")</f>
        <v>NYC</v>
      </c>
      <c r="P1941" s="6">
        <f>IFERROR(VLOOKUP(J1941,Payments!A:C,3,FALSE),"")</f>
        <v>38297</v>
      </c>
      <c r="Q1941">
        <f>IFERROR(VLOOKUP(J1941,Payments!A:D,4,FALSE),"")</f>
        <v>42339.76</v>
      </c>
      <c r="R1941" t="str">
        <f>IFERROR(VLOOKUP(B1941,Products!A:C,3,FALSE),"")</f>
        <v>Motorcycles</v>
      </c>
      <c r="S1941">
        <f>IFERROR(VLOOKUP(B1941,Products!A:G,7,FALSE),"")</f>
        <v>178</v>
      </c>
      <c r="T1941">
        <f>IFERROR(VLOOKUP(B1941,Products!A:I,9,FALSE),"")</f>
        <v>99.89</v>
      </c>
      <c r="U1941">
        <f t="shared" si="240"/>
        <v>4</v>
      </c>
      <c r="V1941" t="str">
        <f t="shared" si="241"/>
        <v>Yes</v>
      </c>
      <c r="W1941">
        <f t="shared" si="242"/>
        <v>2004</v>
      </c>
      <c r="X1941">
        <f t="shared" si="243"/>
        <v>10</v>
      </c>
      <c r="Y1941">
        <f>IFERROR(VLOOKUP(B1941,Products!A:I,8,FALSE),"")</f>
        <v>66.92</v>
      </c>
      <c r="Z1941">
        <f t="shared" si="244"/>
        <v>2397.36</v>
      </c>
      <c r="AA1941">
        <f t="shared" si="245"/>
        <v>49.26778242677824</v>
      </c>
      <c r="AB1941">
        <f t="shared" si="246"/>
        <v>0</v>
      </c>
      <c r="AC1941">
        <f t="shared" si="247"/>
        <v>791.28</v>
      </c>
    </row>
    <row r="1942" spans="1:29">
      <c r="A1942">
        <v>10308</v>
      </c>
      <c r="B1942" t="s">
        <v>187</v>
      </c>
      <c r="C1942">
        <v>46</v>
      </c>
      <c r="D1942">
        <v>61.22</v>
      </c>
      <c r="E1942">
        <v>10</v>
      </c>
      <c r="F1942" s="6">
        <f>IFERROR(VLOOKUP(A1942,Orders!A:B,2,FALSE),"")</f>
        <v>38275</v>
      </c>
      <c r="G1942" s="6">
        <f>IFERROR(VLOOKUP(A1942,Orders!A:C,3,FALSE),"")</f>
        <v>38284</v>
      </c>
      <c r="H1942" s="6">
        <f>IFERROR(VLOOKUP(A1942,Orders!A:D,4,FALSE),"")</f>
        <v>38280</v>
      </c>
      <c r="I1942" t="str">
        <f>IFERROR(VLOOKUP(A1942,Orders!A:E,5,FALSE),"")</f>
        <v>Shipped</v>
      </c>
      <c r="J1942">
        <f>IFERROR(VLOOKUP(A1942,Orders!A:G,7,FALSE),"")</f>
        <v>319</v>
      </c>
      <c r="K1942">
        <f>IFERROR(VLOOKUP(J1942,Customers!A:L,12,FALSE),"")</f>
        <v>1323</v>
      </c>
      <c r="L1942">
        <f>IFERROR(VLOOKUP(J1942,Customers!A:M,13,FALSE),"")</f>
        <v>102700</v>
      </c>
      <c r="M1942" t="str">
        <f>IFERROR(VLOOKUP(J1942,Customers!A:H,8,FALSE),"")</f>
        <v>White Plains</v>
      </c>
      <c r="N1942">
        <f>IFERROR(VLOOKUP(K1942,Employees!A:F,6,FALSE),"")</f>
        <v>3</v>
      </c>
      <c r="O1942" t="str">
        <f>IFERROR(VLOOKUP(N1942,Offices!A:B,2,FALSE),"")</f>
        <v>NYC</v>
      </c>
      <c r="P1942" s="6">
        <f>IFERROR(VLOOKUP(J1942,Payments!A:C,3,FALSE),"")</f>
        <v>38297</v>
      </c>
      <c r="Q1942">
        <f>IFERROR(VLOOKUP(J1942,Payments!A:D,4,FALSE),"")</f>
        <v>42339.76</v>
      </c>
      <c r="R1942" t="str">
        <f>IFERROR(VLOOKUP(B1942,Products!A:C,3,FALSE),"")</f>
        <v>Vintage Cars</v>
      </c>
      <c r="S1942">
        <f>IFERROR(VLOOKUP(B1942,Products!A:G,7,FALSE),"")</f>
        <v>136</v>
      </c>
      <c r="T1942">
        <f>IFERROR(VLOOKUP(B1942,Products!A:I,9,FALSE),"")</f>
        <v>68.790000000000006</v>
      </c>
      <c r="U1942">
        <f t="shared" si="240"/>
        <v>4</v>
      </c>
      <c r="V1942" t="str">
        <f t="shared" si="241"/>
        <v>Yes</v>
      </c>
      <c r="W1942">
        <f t="shared" si="242"/>
        <v>2004</v>
      </c>
      <c r="X1942">
        <f t="shared" si="243"/>
        <v>10</v>
      </c>
      <c r="Y1942">
        <f>IFERROR(VLOOKUP(B1942,Products!A:I,8,FALSE),"")</f>
        <v>33.020000000000003</v>
      </c>
      <c r="Z1942">
        <f t="shared" si="244"/>
        <v>2816.12</v>
      </c>
      <c r="AA1942">
        <f t="shared" si="245"/>
        <v>85.40278619018774</v>
      </c>
      <c r="AB1942">
        <f t="shared" si="246"/>
        <v>1</v>
      </c>
      <c r="AC1942">
        <f t="shared" si="247"/>
        <v>1297.1999999999998</v>
      </c>
    </row>
    <row r="1943" spans="1:29">
      <c r="A1943">
        <v>10308</v>
      </c>
      <c r="B1943" t="s">
        <v>188</v>
      </c>
      <c r="C1943">
        <v>47</v>
      </c>
      <c r="D1943">
        <v>37.090000000000003</v>
      </c>
      <c r="E1943">
        <v>11</v>
      </c>
      <c r="F1943" s="6">
        <f>IFERROR(VLOOKUP(A1943,Orders!A:B,2,FALSE),"")</f>
        <v>38275</v>
      </c>
      <c r="G1943" s="6">
        <f>IFERROR(VLOOKUP(A1943,Orders!A:C,3,FALSE),"")</f>
        <v>38284</v>
      </c>
      <c r="H1943" s="6">
        <f>IFERROR(VLOOKUP(A1943,Orders!A:D,4,FALSE),"")</f>
        <v>38280</v>
      </c>
      <c r="I1943" t="str">
        <f>IFERROR(VLOOKUP(A1943,Orders!A:E,5,FALSE),"")</f>
        <v>Shipped</v>
      </c>
      <c r="J1943">
        <f>IFERROR(VLOOKUP(A1943,Orders!A:G,7,FALSE),"")</f>
        <v>319</v>
      </c>
      <c r="K1943">
        <f>IFERROR(VLOOKUP(J1943,Customers!A:L,12,FALSE),"")</f>
        <v>1323</v>
      </c>
      <c r="L1943">
        <f>IFERROR(VLOOKUP(J1943,Customers!A:M,13,FALSE),"")</f>
        <v>102700</v>
      </c>
      <c r="M1943" t="str">
        <f>IFERROR(VLOOKUP(J1943,Customers!A:H,8,FALSE),"")</f>
        <v>White Plains</v>
      </c>
      <c r="N1943">
        <f>IFERROR(VLOOKUP(K1943,Employees!A:F,6,FALSE),"")</f>
        <v>3</v>
      </c>
      <c r="O1943" t="str">
        <f>IFERROR(VLOOKUP(N1943,Offices!A:B,2,FALSE),"")</f>
        <v>NYC</v>
      </c>
      <c r="P1943" s="6">
        <f>IFERROR(VLOOKUP(J1943,Payments!A:C,3,FALSE),"")</f>
        <v>38297</v>
      </c>
      <c r="Q1943">
        <f>IFERROR(VLOOKUP(J1943,Payments!A:D,4,FALSE),"")</f>
        <v>42339.76</v>
      </c>
      <c r="R1943" t="str">
        <f>IFERROR(VLOOKUP(B1943,Products!A:C,3,FALSE),"")</f>
        <v>Vintage Cars</v>
      </c>
      <c r="S1943">
        <f>IFERROR(VLOOKUP(B1943,Products!A:G,7,FALSE),"")</f>
        <v>7062</v>
      </c>
      <c r="T1943">
        <f>IFERROR(VLOOKUP(B1943,Products!A:I,9,FALSE),"")</f>
        <v>43.64</v>
      </c>
      <c r="U1943">
        <f t="shared" si="240"/>
        <v>4</v>
      </c>
      <c r="V1943" t="str">
        <f t="shared" si="241"/>
        <v>Yes</v>
      </c>
      <c r="W1943">
        <f t="shared" si="242"/>
        <v>2004</v>
      </c>
      <c r="X1943">
        <f t="shared" si="243"/>
        <v>10</v>
      </c>
      <c r="Y1943">
        <f>IFERROR(VLOOKUP(B1943,Products!A:I,8,FALSE),"")</f>
        <v>27.06</v>
      </c>
      <c r="Z1943">
        <f t="shared" si="244"/>
        <v>1743.2300000000002</v>
      </c>
      <c r="AA1943">
        <f t="shared" si="245"/>
        <v>37.065779748706596</v>
      </c>
      <c r="AB1943">
        <f t="shared" si="246"/>
        <v>0</v>
      </c>
      <c r="AC1943">
        <f t="shared" si="247"/>
        <v>471.4100000000002</v>
      </c>
    </row>
    <row r="1944" spans="1:29">
      <c r="A1944">
        <v>10308</v>
      </c>
      <c r="B1944" t="s">
        <v>189</v>
      </c>
      <c r="C1944">
        <v>21</v>
      </c>
      <c r="D1944">
        <v>73.069999999999993</v>
      </c>
      <c r="E1944">
        <v>12</v>
      </c>
      <c r="F1944" s="6">
        <f>IFERROR(VLOOKUP(A1944,Orders!A:B,2,FALSE),"")</f>
        <v>38275</v>
      </c>
      <c r="G1944" s="6">
        <f>IFERROR(VLOOKUP(A1944,Orders!A:C,3,FALSE),"")</f>
        <v>38284</v>
      </c>
      <c r="H1944" s="6">
        <f>IFERROR(VLOOKUP(A1944,Orders!A:D,4,FALSE),"")</f>
        <v>38280</v>
      </c>
      <c r="I1944" t="str">
        <f>IFERROR(VLOOKUP(A1944,Orders!A:E,5,FALSE),"")</f>
        <v>Shipped</v>
      </c>
      <c r="J1944">
        <f>IFERROR(VLOOKUP(A1944,Orders!A:G,7,FALSE),"")</f>
        <v>319</v>
      </c>
      <c r="K1944">
        <f>IFERROR(VLOOKUP(J1944,Customers!A:L,12,FALSE),"")</f>
        <v>1323</v>
      </c>
      <c r="L1944">
        <f>IFERROR(VLOOKUP(J1944,Customers!A:M,13,FALSE),"")</f>
        <v>102700</v>
      </c>
      <c r="M1944" t="str">
        <f>IFERROR(VLOOKUP(J1944,Customers!A:H,8,FALSE),"")</f>
        <v>White Plains</v>
      </c>
      <c r="N1944">
        <f>IFERROR(VLOOKUP(K1944,Employees!A:F,6,FALSE),"")</f>
        <v>3</v>
      </c>
      <c r="O1944" t="str">
        <f>IFERROR(VLOOKUP(N1944,Offices!A:B,2,FALSE),"")</f>
        <v>NYC</v>
      </c>
      <c r="P1944" s="6">
        <f>IFERROR(VLOOKUP(J1944,Payments!A:C,3,FALSE),"")</f>
        <v>38297</v>
      </c>
      <c r="Q1944">
        <f>IFERROR(VLOOKUP(J1944,Payments!A:D,4,FALSE),"")</f>
        <v>42339.76</v>
      </c>
      <c r="R1944" t="str">
        <f>IFERROR(VLOOKUP(B1944,Products!A:C,3,FALSE),"")</f>
        <v>Planes</v>
      </c>
      <c r="S1944">
        <f>IFERROR(VLOOKUP(B1944,Products!A:G,7,FALSE),"")</f>
        <v>5841</v>
      </c>
      <c r="T1944">
        <f>IFERROR(VLOOKUP(B1944,Products!A:I,9,FALSE),"")</f>
        <v>91.34</v>
      </c>
      <c r="U1944">
        <f t="shared" si="240"/>
        <v>4</v>
      </c>
      <c r="V1944" t="str">
        <f t="shared" si="241"/>
        <v>Yes</v>
      </c>
      <c r="W1944">
        <f t="shared" si="242"/>
        <v>2004</v>
      </c>
      <c r="X1944">
        <f t="shared" si="243"/>
        <v>10</v>
      </c>
      <c r="Y1944">
        <f>IFERROR(VLOOKUP(B1944,Products!A:I,8,FALSE),"")</f>
        <v>51.15</v>
      </c>
      <c r="Z1944">
        <f t="shared" si="244"/>
        <v>1534.4699999999998</v>
      </c>
      <c r="AA1944">
        <f t="shared" si="245"/>
        <v>42.854349951124135</v>
      </c>
      <c r="AB1944">
        <f t="shared" si="246"/>
        <v>0</v>
      </c>
      <c r="AC1944">
        <f t="shared" si="247"/>
        <v>460.31999999999988</v>
      </c>
    </row>
    <row r="1945" spans="1:29">
      <c r="A1945">
        <v>10308</v>
      </c>
      <c r="B1945" t="s">
        <v>191</v>
      </c>
      <c r="C1945">
        <v>35</v>
      </c>
      <c r="D1945">
        <v>88.75</v>
      </c>
      <c r="E1945">
        <v>14</v>
      </c>
      <c r="F1945" s="6">
        <f>IFERROR(VLOOKUP(A1945,Orders!A:B,2,FALSE),"")</f>
        <v>38275</v>
      </c>
      <c r="G1945" s="6">
        <f>IFERROR(VLOOKUP(A1945,Orders!A:C,3,FALSE),"")</f>
        <v>38284</v>
      </c>
      <c r="H1945" s="6">
        <f>IFERROR(VLOOKUP(A1945,Orders!A:D,4,FALSE),"")</f>
        <v>38280</v>
      </c>
      <c r="I1945" t="str">
        <f>IFERROR(VLOOKUP(A1945,Orders!A:E,5,FALSE),"")</f>
        <v>Shipped</v>
      </c>
      <c r="J1945">
        <f>IFERROR(VLOOKUP(A1945,Orders!A:G,7,FALSE),"")</f>
        <v>319</v>
      </c>
      <c r="K1945">
        <f>IFERROR(VLOOKUP(J1945,Customers!A:L,12,FALSE),"")</f>
        <v>1323</v>
      </c>
      <c r="L1945">
        <f>IFERROR(VLOOKUP(J1945,Customers!A:M,13,FALSE),"")</f>
        <v>102700</v>
      </c>
      <c r="M1945" t="str">
        <f>IFERROR(VLOOKUP(J1945,Customers!A:H,8,FALSE),"")</f>
        <v>White Plains</v>
      </c>
      <c r="N1945">
        <f>IFERROR(VLOOKUP(K1945,Employees!A:F,6,FALSE),"")</f>
        <v>3</v>
      </c>
      <c r="O1945" t="str">
        <f>IFERROR(VLOOKUP(N1945,Offices!A:B,2,FALSE),"")</f>
        <v>NYC</v>
      </c>
      <c r="P1945" s="6">
        <f>IFERROR(VLOOKUP(J1945,Payments!A:C,3,FALSE),"")</f>
        <v>38297</v>
      </c>
      <c r="Q1945">
        <f>IFERROR(VLOOKUP(J1945,Payments!A:D,4,FALSE),"")</f>
        <v>42339.76</v>
      </c>
      <c r="R1945" t="str">
        <f>IFERROR(VLOOKUP(B1945,Products!A:C,3,FALSE),"")</f>
        <v>Planes</v>
      </c>
      <c r="S1945">
        <f>IFERROR(VLOOKUP(B1945,Products!A:G,7,FALSE),"")</f>
        <v>9653</v>
      </c>
      <c r="T1945">
        <f>IFERROR(VLOOKUP(B1945,Products!A:I,9,FALSE),"")</f>
        <v>99.72</v>
      </c>
      <c r="U1945">
        <f t="shared" si="240"/>
        <v>4</v>
      </c>
      <c r="V1945" t="str">
        <f t="shared" si="241"/>
        <v>Yes</v>
      </c>
      <c r="W1945">
        <f t="shared" si="242"/>
        <v>2004</v>
      </c>
      <c r="X1945">
        <f t="shared" si="243"/>
        <v>10</v>
      </c>
      <c r="Y1945">
        <f>IFERROR(VLOOKUP(B1945,Products!A:I,8,FALSE),"")</f>
        <v>68.8</v>
      </c>
      <c r="Z1945">
        <f t="shared" si="244"/>
        <v>3106.25</v>
      </c>
      <c r="AA1945">
        <f t="shared" si="245"/>
        <v>28.997093023255822</v>
      </c>
      <c r="AB1945">
        <f t="shared" si="246"/>
        <v>0</v>
      </c>
      <c r="AC1945">
        <f t="shared" si="247"/>
        <v>698.25000000000011</v>
      </c>
    </row>
    <row r="1946" spans="1:29">
      <c r="A1946">
        <v>10308</v>
      </c>
      <c r="B1946" t="s">
        <v>192</v>
      </c>
      <c r="C1946">
        <v>31</v>
      </c>
      <c r="D1946">
        <v>100.85</v>
      </c>
      <c r="E1946">
        <v>6</v>
      </c>
      <c r="F1946" s="6">
        <f>IFERROR(VLOOKUP(A1946,Orders!A:B,2,FALSE),"")</f>
        <v>38275</v>
      </c>
      <c r="G1946" s="6">
        <f>IFERROR(VLOOKUP(A1946,Orders!A:C,3,FALSE),"")</f>
        <v>38284</v>
      </c>
      <c r="H1946" s="6">
        <f>IFERROR(VLOOKUP(A1946,Orders!A:D,4,FALSE),"")</f>
        <v>38280</v>
      </c>
      <c r="I1946" t="str">
        <f>IFERROR(VLOOKUP(A1946,Orders!A:E,5,FALSE),"")</f>
        <v>Shipped</v>
      </c>
      <c r="J1946">
        <f>IFERROR(VLOOKUP(A1946,Orders!A:G,7,FALSE),"")</f>
        <v>319</v>
      </c>
      <c r="K1946">
        <f>IFERROR(VLOOKUP(J1946,Customers!A:L,12,FALSE),"")</f>
        <v>1323</v>
      </c>
      <c r="L1946">
        <f>IFERROR(VLOOKUP(J1946,Customers!A:M,13,FALSE),"")</f>
        <v>102700</v>
      </c>
      <c r="M1946" t="str">
        <f>IFERROR(VLOOKUP(J1946,Customers!A:H,8,FALSE),"")</f>
        <v>White Plains</v>
      </c>
      <c r="N1946">
        <f>IFERROR(VLOOKUP(K1946,Employees!A:F,6,FALSE),"")</f>
        <v>3</v>
      </c>
      <c r="O1946" t="str">
        <f>IFERROR(VLOOKUP(N1946,Offices!A:B,2,FALSE),"")</f>
        <v>NYC</v>
      </c>
      <c r="P1946" s="6">
        <f>IFERROR(VLOOKUP(J1946,Payments!A:C,3,FALSE),"")</f>
        <v>38297</v>
      </c>
      <c r="Q1946">
        <f>IFERROR(VLOOKUP(J1946,Payments!A:D,4,FALSE),"")</f>
        <v>42339.76</v>
      </c>
      <c r="R1946" t="str">
        <f>IFERROR(VLOOKUP(B1946,Products!A:C,3,FALSE),"")</f>
        <v>Planes</v>
      </c>
      <c r="S1946">
        <f>IFERROR(VLOOKUP(B1946,Products!A:G,7,FALSE),"")</f>
        <v>7106</v>
      </c>
      <c r="T1946">
        <f>IFERROR(VLOOKUP(B1946,Products!A:I,9,FALSE),"")</f>
        <v>118.65</v>
      </c>
      <c r="U1946">
        <f t="shared" si="240"/>
        <v>4</v>
      </c>
      <c r="V1946" t="str">
        <f t="shared" si="241"/>
        <v>Yes</v>
      </c>
      <c r="W1946">
        <f t="shared" si="242"/>
        <v>2004</v>
      </c>
      <c r="X1946">
        <f t="shared" si="243"/>
        <v>10</v>
      </c>
      <c r="Y1946">
        <f>IFERROR(VLOOKUP(B1946,Products!A:I,8,FALSE),"")</f>
        <v>59.33</v>
      </c>
      <c r="Z1946">
        <f t="shared" si="244"/>
        <v>3126.35</v>
      </c>
      <c r="AA1946">
        <f t="shared" si="245"/>
        <v>69.981459632563627</v>
      </c>
      <c r="AB1946">
        <f t="shared" si="246"/>
        <v>1</v>
      </c>
      <c r="AC1946">
        <f t="shared" si="247"/>
        <v>1287.1199999999999</v>
      </c>
    </row>
    <row r="1947" spans="1:29">
      <c r="A1947">
        <v>10308</v>
      </c>
      <c r="B1947" t="s">
        <v>193</v>
      </c>
      <c r="C1947">
        <v>21</v>
      </c>
      <c r="D1947">
        <v>79.2</v>
      </c>
      <c r="E1947">
        <v>13</v>
      </c>
      <c r="F1947" s="6">
        <f>IFERROR(VLOOKUP(A1947,Orders!A:B,2,FALSE),"")</f>
        <v>38275</v>
      </c>
      <c r="G1947" s="6">
        <f>IFERROR(VLOOKUP(A1947,Orders!A:C,3,FALSE),"")</f>
        <v>38284</v>
      </c>
      <c r="H1947" s="6">
        <f>IFERROR(VLOOKUP(A1947,Orders!A:D,4,FALSE),"")</f>
        <v>38280</v>
      </c>
      <c r="I1947" t="str">
        <f>IFERROR(VLOOKUP(A1947,Orders!A:E,5,FALSE),"")</f>
        <v>Shipped</v>
      </c>
      <c r="J1947">
        <f>IFERROR(VLOOKUP(A1947,Orders!A:G,7,FALSE),"")</f>
        <v>319</v>
      </c>
      <c r="K1947">
        <f>IFERROR(VLOOKUP(J1947,Customers!A:L,12,FALSE),"")</f>
        <v>1323</v>
      </c>
      <c r="L1947">
        <f>IFERROR(VLOOKUP(J1947,Customers!A:M,13,FALSE),"")</f>
        <v>102700</v>
      </c>
      <c r="M1947" t="str">
        <f>IFERROR(VLOOKUP(J1947,Customers!A:H,8,FALSE),"")</f>
        <v>White Plains</v>
      </c>
      <c r="N1947">
        <f>IFERROR(VLOOKUP(K1947,Employees!A:F,6,FALSE),"")</f>
        <v>3</v>
      </c>
      <c r="O1947" t="str">
        <f>IFERROR(VLOOKUP(N1947,Offices!A:B,2,FALSE),"")</f>
        <v>NYC</v>
      </c>
      <c r="P1947" s="6">
        <f>IFERROR(VLOOKUP(J1947,Payments!A:C,3,FALSE),"")</f>
        <v>38297</v>
      </c>
      <c r="Q1947">
        <f>IFERROR(VLOOKUP(J1947,Payments!A:D,4,FALSE),"")</f>
        <v>42339.76</v>
      </c>
      <c r="R1947" t="str">
        <f>IFERROR(VLOOKUP(B1947,Products!A:C,3,FALSE),"")</f>
        <v>Planes</v>
      </c>
      <c r="S1947">
        <f>IFERROR(VLOOKUP(B1947,Products!A:G,7,FALSE),"")</f>
        <v>551</v>
      </c>
      <c r="T1947">
        <f>IFERROR(VLOOKUP(B1947,Products!A:I,9,FALSE),"")</f>
        <v>80</v>
      </c>
      <c r="U1947">
        <f t="shared" si="240"/>
        <v>4</v>
      </c>
      <c r="V1947" t="str">
        <f t="shared" si="241"/>
        <v>Yes</v>
      </c>
      <c r="W1947">
        <f t="shared" si="242"/>
        <v>2004</v>
      </c>
      <c r="X1947">
        <f t="shared" si="243"/>
        <v>10</v>
      </c>
      <c r="Y1947">
        <f>IFERROR(VLOOKUP(B1947,Products!A:I,8,FALSE),"")</f>
        <v>54.4</v>
      </c>
      <c r="Z1947">
        <f t="shared" si="244"/>
        <v>1663.2</v>
      </c>
      <c r="AA1947">
        <f t="shared" si="245"/>
        <v>45.588235294117659</v>
      </c>
      <c r="AB1947">
        <f t="shared" si="246"/>
        <v>0</v>
      </c>
      <c r="AC1947">
        <f t="shared" si="247"/>
        <v>520.80000000000007</v>
      </c>
    </row>
    <row r="1948" spans="1:29">
      <c r="A1948">
        <v>10308</v>
      </c>
      <c r="B1948" t="s">
        <v>194</v>
      </c>
      <c r="C1948">
        <v>39</v>
      </c>
      <c r="D1948">
        <v>62.93</v>
      </c>
      <c r="E1948">
        <v>15</v>
      </c>
      <c r="F1948" s="6">
        <f>IFERROR(VLOOKUP(A1948,Orders!A:B,2,FALSE),"")</f>
        <v>38275</v>
      </c>
      <c r="G1948" s="6">
        <f>IFERROR(VLOOKUP(A1948,Orders!A:C,3,FALSE),"")</f>
        <v>38284</v>
      </c>
      <c r="H1948" s="6">
        <f>IFERROR(VLOOKUP(A1948,Orders!A:D,4,FALSE),"")</f>
        <v>38280</v>
      </c>
      <c r="I1948" t="str">
        <f>IFERROR(VLOOKUP(A1948,Orders!A:E,5,FALSE),"")</f>
        <v>Shipped</v>
      </c>
      <c r="J1948">
        <f>IFERROR(VLOOKUP(A1948,Orders!A:G,7,FALSE),"")</f>
        <v>319</v>
      </c>
      <c r="K1948">
        <f>IFERROR(VLOOKUP(J1948,Customers!A:L,12,FALSE),"")</f>
        <v>1323</v>
      </c>
      <c r="L1948">
        <f>IFERROR(VLOOKUP(J1948,Customers!A:M,13,FALSE),"")</f>
        <v>102700</v>
      </c>
      <c r="M1948" t="str">
        <f>IFERROR(VLOOKUP(J1948,Customers!A:H,8,FALSE),"")</f>
        <v>White Plains</v>
      </c>
      <c r="N1948">
        <f>IFERROR(VLOOKUP(K1948,Employees!A:F,6,FALSE),"")</f>
        <v>3</v>
      </c>
      <c r="O1948" t="str">
        <f>IFERROR(VLOOKUP(N1948,Offices!A:B,2,FALSE),"")</f>
        <v>NYC</v>
      </c>
      <c r="P1948" s="6">
        <f>IFERROR(VLOOKUP(J1948,Payments!A:C,3,FALSE),"")</f>
        <v>38297</v>
      </c>
      <c r="Q1948">
        <f>IFERROR(VLOOKUP(J1948,Payments!A:D,4,FALSE),"")</f>
        <v>42339.76</v>
      </c>
      <c r="R1948" t="str">
        <f>IFERROR(VLOOKUP(B1948,Products!A:C,3,FALSE),"")</f>
        <v>Planes</v>
      </c>
      <c r="S1948">
        <f>IFERROR(VLOOKUP(B1948,Products!A:G,7,FALSE),"")</f>
        <v>8820</v>
      </c>
      <c r="T1948">
        <f>IFERROR(VLOOKUP(B1948,Products!A:I,9,FALSE),"")</f>
        <v>74.03</v>
      </c>
      <c r="U1948">
        <f t="shared" si="240"/>
        <v>4</v>
      </c>
      <c r="V1948" t="str">
        <f t="shared" si="241"/>
        <v>Yes</v>
      </c>
      <c r="W1948">
        <f t="shared" si="242"/>
        <v>2004</v>
      </c>
      <c r="X1948">
        <f t="shared" si="243"/>
        <v>10</v>
      </c>
      <c r="Y1948">
        <f>IFERROR(VLOOKUP(B1948,Products!A:I,8,FALSE),"")</f>
        <v>36.270000000000003</v>
      </c>
      <c r="Z1948">
        <f t="shared" si="244"/>
        <v>2454.27</v>
      </c>
      <c r="AA1948">
        <f t="shared" si="245"/>
        <v>73.504273504273485</v>
      </c>
      <c r="AB1948">
        <f t="shared" si="246"/>
        <v>1</v>
      </c>
      <c r="AC1948">
        <f t="shared" si="247"/>
        <v>1039.7399999999998</v>
      </c>
    </row>
    <row r="1949" spans="1:29">
      <c r="A1949">
        <v>10309</v>
      </c>
      <c r="B1949" t="s">
        <v>196</v>
      </c>
      <c r="C1949">
        <v>41</v>
      </c>
      <c r="D1949">
        <v>94.74</v>
      </c>
      <c r="E1949">
        <v>5</v>
      </c>
      <c r="F1949" s="6">
        <f>IFERROR(VLOOKUP(A1949,Orders!A:B,2,FALSE),"")</f>
        <v>38275</v>
      </c>
      <c r="G1949" s="6">
        <f>IFERROR(VLOOKUP(A1949,Orders!A:C,3,FALSE),"")</f>
        <v>38284</v>
      </c>
      <c r="H1949" s="6">
        <f>IFERROR(VLOOKUP(A1949,Orders!A:D,4,FALSE),"")</f>
        <v>38278</v>
      </c>
      <c r="I1949" t="str">
        <f>IFERROR(VLOOKUP(A1949,Orders!A:E,5,FALSE),"")</f>
        <v>Shipped</v>
      </c>
      <c r="J1949">
        <f>IFERROR(VLOOKUP(A1949,Orders!A:G,7,FALSE),"")</f>
        <v>121</v>
      </c>
      <c r="K1949">
        <f>IFERROR(VLOOKUP(J1949,Customers!A:L,12,FALSE),"")</f>
        <v>1504</v>
      </c>
      <c r="L1949">
        <f>IFERROR(VLOOKUP(J1949,Customers!A:M,13,FALSE),"")</f>
        <v>81700</v>
      </c>
      <c r="M1949" t="str">
        <f>IFERROR(VLOOKUP(J1949,Customers!A:H,8,FALSE),"")</f>
        <v>Stavern</v>
      </c>
      <c r="N1949">
        <f>IFERROR(VLOOKUP(K1949,Employees!A:F,6,FALSE),"")</f>
        <v>7</v>
      </c>
      <c r="O1949" t="str">
        <f>IFERROR(VLOOKUP(N1949,Offices!A:B,2,FALSE),"")</f>
        <v>London</v>
      </c>
      <c r="P1949" s="6">
        <f>IFERROR(VLOOKUP(J1949,Payments!A:C,3,FALSE),"")</f>
        <v>37668</v>
      </c>
      <c r="Q1949">
        <f>IFERROR(VLOOKUP(J1949,Payments!A:D,4,FALSE),"")</f>
        <v>50218.95</v>
      </c>
      <c r="R1949" t="str">
        <f>IFERROR(VLOOKUP(B1949,Products!A:C,3,FALSE),"")</f>
        <v>Motorcycles</v>
      </c>
      <c r="S1949">
        <f>IFERROR(VLOOKUP(B1949,Products!A:G,7,FALSE),"")</f>
        <v>7933</v>
      </c>
      <c r="T1949">
        <f>IFERROR(VLOOKUP(B1949,Products!A:I,9,FALSE),"")</f>
        <v>95.7</v>
      </c>
      <c r="U1949">
        <f t="shared" si="240"/>
        <v>6</v>
      </c>
      <c r="V1949" t="str">
        <f t="shared" si="241"/>
        <v>Yes</v>
      </c>
      <c r="W1949">
        <f t="shared" si="242"/>
        <v>2004</v>
      </c>
      <c r="X1949">
        <f t="shared" si="243"/>
        <v>10</v>
      </c>
      <c r="Y1949">
        <f>IFERROR(VLOOKUP(B1949,Products!A:I,8,FALSE),"")</f>
        <v>48.81</v>
      </c>
      <c r="Z1949">
        <f t="shared" si="244"/>
        <v>3884.3399999999997</v>
      </c>
      <c r="AA1949">
        <f t="shared" si="245"/>
        <v>94.099569760294997</v>
      </c>
      <c r="AB1949">
        <f t="shared" si="246"/>
        <v>1</v>
      </c>
      <c r="AC1949">
        <f t="shared" si="247"/>
        <v>1883.1299999999997</v>
      </c>
    </row>
    <row r="1950" spans="1:29">
      <c r="A1950">
        <v>10309</v>
      </c>
      <c r="B1950" t="s">
        <v>199</v>
      </c>
      <c r="C1950">
        <v>26</v>
      </c>
      <c r="D1950">
        <v>144.6</v>
      </c>
      <c r="E1950">
        <v>4</v>
      </c>
      <c r="F1950" s="6">
        <f>IFERROR(VLOOKUP(A1950,Orders!A:B,2,FALSE),"")</f>
        <v>38275</v>
      </c>
      <c r="G1950" s="6">
        <f>IFERROR(VLOOKUP(A1950,Orders!A:C,3,FALSE),"")</f>
        <v>38284</v>
      </c>
      <c r="H1950" s="6">
        <f>IFERROR(VLOOKUP(A1950,Orders!A:D,4,FALSE),"")</f>
        <v>38278</v>
      </c>
      <c r="I1950" t="str">
        <f>IFERROR(VLOOKUP(A1950,Orders!A:E,5,FALSE),"")</f>
        <v>Shipped</v>
      </c>
      <c r="J1950">
        <f>IFERROR(VLOOKUP(A1950,Orders!A:G,7,FALSE),"")</f>
        <v>121</v>
      </c>
      <c r="K1950">
        <f>IFERROR(VLOOKUP(J1950,Customers!A:L,12,FALSE),"")</f>
        <v>1504</v>
      </c>
      <c r="L1950">
        <f>IFERROR(VLOOKUP(J1950,Customers!A:M,13,FALSE),"")</f>
        <v>81700</v>
      </c>
      <c r="M1950" t="str">
        <f>IFERROR(VLOOKUP(J1950,Customers!A:H,8,FALSE),"")</f>
        <v>Stavern</v>
      </c>
      <c r="N1950">
        <f>IFERROR(VLOOKUP(K1950,Employees!A:F,6,FALSE),"")</f>
        <v>7</v>
      </c>
      <c r="O1950" t="str">
        <f>IFERROR(VLOOKUP(N1950,Offices!A:B,2,FALSE),"")</f>
        <v>London</v>
      </c>
      <c r="P1950" s="6">
        <f>IFERROR(VLOOKUP(J1950,Payments!A:C,3,FALSE),"")</f>
        <v>37668</v>
      </c>
      <c r="Q1950">
        <f>IFERROR(VLOOKUP(J1950,Payments!A:D,4,FALSE),"")</f>
        <v>50218.95</v>
      </c>
      <c r="R1950" t="str">
        <f>IFERROR(VLOOKUP(B1950,Products!A:C,3,FALSE),"")</f>
        <v>Motorcycles</v>
      </c>
      <c r="S1950">
        <f>IFERROR(VLOOKUP(B1950,Products!A:G,7,FALSE),"")</f>
        <v>9997</v>
      </c>
      <c r="T1950">
        <f>IFERROR(VLOOKUP(B1950,Products!A:I,9,FALSE),"")</f>
        <v>150.62</v>
      </c>
      <c r="U1950">
        <f t="shared" si="240"/>
        <v>6</v>
      </c>
      <c r="V1950" t="str">
        <f t="shared" si="241"/>
        <v>Yes</v>
      </c>
      <c r="W1950">
        <f t="shared" si="242"/>
        <v>2004</v>
      </c>
      <c r="X1950">
        <f t="shared" si="243"/>
        <v>10</v>
      </c>
      <c r="Y1950">
        <f>IFERROR(VLOOKUP(B1950,Products!A:I,8,FALSE),"")</f>
        <v>66.27</v>
      </c>
      <c r="Z1950">
        <f t="shared" si="244"/>
        <v>3759.6</v>
      </c>
      <c r="AA1950">
        <f t="shared" si="245"/>
        <v>118.19827976459938</v>
      </c>
      <c r="AB1950">
        <f t="shared" si="246"/>
        <v>1</v>
      </c>
      <c r="AC1950">
        <f t="shared" si="247"/>
        <v>2036.58</v>
      </c>
    </row>
    <row r="1951" spans="1:29">
      <c r="A1951">
        <v>10309</v>
      </c>
      <c r="B1951" t="s">
        <v>201</v>
      </c>
      <c r="C1951">
        <v>21</v>
      </c>
      <c r="D1951">
        <v>96.92</v>
      </c>
      <c r="E1951">
        <v>6</v>
      </c>
      <c r="F1951" s="6">
        <f>IFERROR(VLOOKUP(A1951,Orders!A:B,2,FALSE),"")</f>
        <v>38275</v>
      </c>
      <c r="G1951" s="6">
        <f>IFERROR(VLOOKUP(A1951,Orders!A:C,3,FALSE),"")</f>
        <v>38284</v>
      </c>
      <c r="H1951" s="6">
        <f>IFERROR(VLOOKUP(A1951,Orders!A:D,4,FALSE),"")</f>
        <v>38278</v>
      </c>
      <c r="I1951" t="str">
        <f>IFERROR(VLOOKUP(A1951,Orders!A:E,5,FALSE),"")</f>
        <v>Shipped</v>
      </c>
      <c r="J1951">
        <f>IFERROR(VLOOKUP(A1951,Orders!A:G,7,FALSE),"")</f>
        <v>121</v>
      </c>
      <c r="K1951">
        <f>IFERROR(VLOOKUP(J1951,Customers!A:L,12,FALSE),"")</f>
        <v>1504</v>
      </c>
      <c r="L1951">
        <f>IFERROR(VLOOKUP(J1951,Customers!A:M,13,FALSE),"")</f>
        <v>81700</v>
      </c>
      <c r="M1951" t="str">
        <f>IFERROR(VLOOKUP(J1951,Customers!A:H,8,FALSE),"")</f>
        <v>Stavern</v>
      </c>
      <c r="N1951">
        <f>IFERROR(VLOOKUP(K1951,Employees!A:F,6,FALSE),"")</f>
        <v>7</v>
      </c>
      <c r="O1951" t="str">
        <f>IFERROR(VLOOKUP(N1951,Offices!A:B,2,FALSE),"")</f>
        <v>London</v>
      </c>
      <c r="P1951" s="6">
        <f>IFERROR(VLOOKUP(J1951,Payments!A:C,3,FALSE),"")</f>
        <v>37668</v>
      </c>
      <c r="Q1951">
        <f>IFERROR(VLOOKUP(J1951,Payments!A:D,4,FALSE),"")</f>
        <v>50218.95</v>
      </c>
      <c r="R1951" t="str">
        <f>IFERROR(VLOOKUP(B1951,Products!A:C,3,FALSE),"")</f>
        <v>Motorcycles</v>
      </c>
      <c r="S1951">
        <f>IFERROR(VLOOKUP(B1951,Products!A:G,7,FALSE),"")</f>
        <v>7003</v>
      </c>
      <c r="T1951">
        <f>IFERROR(VLOOKUP(B1951,Products!A:I,9,FALSE),"")</f>
        <v>112.7</v>
      </c>
      <c r="U1951">
        <f t="shared" si="240"/>
        <v>6</v>
      </c>
      <c r="V1951" t="str">
        <f t="shared" si="241"/>
        <v>Yes</v>
      </c>
      <c r="W1951">
        <f t="shared" si="242"/>
        <v>2004</v>
      </c>
      <c r="X1951">
        <f t="shared" si="243"/>
        <v>10</v>
      </c>
      <c r="Y1951">
        <f>IFERROR(VLOOKUP(B1951,Products!A:I,8,FALSE),"")</f>
        <v>60.86</v>
      </c>
      <c r="Z1951">
        <f t="shared" si="244"/>
        <v>2035.32</v>
      </c>
      <c r="AA1951">
        <f t="shared" si="245"/>
        <v>59.250739401906017</v>
      </c>
      <c r="AB1951">
        <f t="shared" si="246"/>
        <v>0</v>
      </c>
      <c r="AC1951">
        <f t="shared" si="247"/>
        <v>757.26</v>
      </c>
    </row>
    <row r="1952" spans="1:29">
      <c r="A1952">
        <v>10309</v>
      </c>
      <c r="B1952" t="s">
        <v>213</v>
      </c>
      <c r="C1952">
        <v>24</v>
      </c>
      <c r="D1952">
        <v>59.56</v>
      </c>
      <c r="E1952">
        <v>2</v>
      </c>
      <c r="F1952" s="6">
        <f>IFERROR(VLOOKUP(A1952,Orders!A:B,2,FALSE),"")</f>
        <v>38275</v>
      </c>
      <c r="G1952" s="6">
        <f>IFERROR(VLOOKUP(A1952,Orders!A:C,3,FALSE),"")</f>
        <v>38284</v>
      </c>
      <c r="H1952" s="6">
        <f>IFERROR(VLOOKUP(A1952,Orders!A:D,4,FALSE),"")</f>
        <v>38278</v>
      </c>
      <c r="I1952" t="str">
        <f>IFERROR(VLOOKUP(A1952,Orders!A:E,5,FALSE),"")</f>
        <v>Shipped</v>
      </c>
      <c r="J1952">
        <f>IFERROR(VLOOKUP(A1952,Orders!A:G,7,FALSE),"")</f>
        <v>121</v>
      </c>
      <c r="K1952">
        <f>IFERROR(VLOOKUP(J1952,Customers!A:L,12,FALSE),"")</f>
        <v>1504</v>
      </c>
      <c r="L1952">
        <f>IFERROR(VLOOKUP(J1952,Customers!A:M,13,FALSE),"")</f>
        <v>81700</v>
      </c>
      <c r="M1952" t="str">
        <f>IFERROR(VLOOKUP(J1952,Customers!A:H,8,FALSE),"")</f>
        <v>Stavern</v>
      </c>
      <c r="N1952">
        <f>IFERROR(VLOOKUP(K1952,Employees!A:F,6,FALSE),"")</f>
        <v>7</v>
      </c>
      <c r="O1952" t="str">
        <f>IFERROR(VLOOKUP(N1952,Offices!A:B,2,FALSE),"")</f>
        <v>London</v>
      </c>
      <c r="P1952" s="6">
        <f>IFERROR(VLOOKUP(J1952,Payments!A:C,3,FALSE),"")</f>
        <v>37668</v>
      </c>
      <c r="Q1952">
        <f>IFERROR(VLOOKUP(J1952,Payments!A:D,4,FALSE),"")</f>
        <v>50218.95</v>
      </c>
      <c r="R1952" t="str">
        <f>IFERROR(VLOOKUP(B1952,Products!A:C,3,FALSE),"")</f>
        <v>Motorcycles</v>
      </c>
      <c r="S1952">
        <f>IFERROR(VLOOKUP(B1952,Products!A:G,7,FALSE),"")</f>
        <v>6840</v>
      </c>
      <c r="T1952">
        <f>IFERROR(VLOOKUP(B1952,Products!A:I,9,FALSE),"")</f>
        <v>69.260000000000005</v>
      </c>
      <c r="U1952">
        <f t="shared" si="240"/>
        <v>6</v>
      </c>
      <c r="V1952" t="str">
        <f t="shared" si="241"/>
        <v>Yes</v>
      </c>
      <c r="W1952">
        <f t="shared" si="242"/>
        <v>2004</v>
      </c>
      <c r="X1952">
        <f t="shared" si="243"/>
        <v>10</v>
      </c>
      <c r="Y1952">
        <f>IFERROR(VLOOKUP(B1952,Products!A:I,8,FALSE),"")</f>
        <v>47.1</v>
      </c>
      <c r="Z1952">
        <f t="shared" si="244"/>
        <v>1429.44</v>
      </c>
      <c r="AA1952">
        <f t="shared" si="245"/>
        <v>26.454352441613587</v>
      </c>
      <c r="AB1952">
        <f t="shared" si="246"/>
        <v>0</v>
      </c>
      <c r="AC1952">
        <f t="shared" si="247"/>
        <v>299.04000000000002</v>
      </c>
    </row>
    <row r="1953" spans="1:29">
      <c r="A1953">
        <v>10309</v>
      </c>
      <c r="B1953" t="s">
        <v>218</v>
      </c>
      <c r="C1953">
        <v>50</v>
      </c>
      <c r="D1953">
        <v>93.89</v>
      </c>
      <c r="E1953">
        <v>3</v>
      </c>
      <c r="F1953" s="6">
        <f>IFERROR(VLOOKUP(A1953,Orders!A:B,2,FALSE),"")</f>
        <v>38275</v>
      </c>
      <c r="G1953" s="6">
        <f>IFERROR(VLOOKUP(A1953,Orders!A:C,3,FALSE),"")</f>
        <v>38284</v>
      </c>
      <c r="H1953" s="6">
        <f>IFERROR(VLOOKUP(A1953,Orders!A:D,4,FALSE),"")</f>
        <v>38278</v>
      </c>
      <c r="I1953" t="str">
        <f>IFERROR(VLOOKUP(A1953,Orders!A:E,5,FALSE),"")</f>
        <v>Shipped</v>
      </c>
      <c r="J1953">
        <f>IFERROR(VLOOKUP(A1953,Orders!A:G,7,FALSE),"")</f>
        <v>121</v>
      </c>
      <c r="K1953">
        <f>IFERROR(VLOOKUP(J1953,Customers!A:L,12,FALSE),"")</f>
        <v>1504</v>
      </c>
      <c r="L1953">
        <f>IFERROR(VLOOKUP(J1953,Customers!A:M,13,FALSE),"")</f>
        <v>81700</v>
      </c>
      <c r="M1953" t="str">
        <f>IFERROR(VLOOKUP(J1953,Customers!A:H,8,FALSE),"")</f>
        <v>Stavern</v>
      </c>
      <c r="N1953">
        <f>IFERROR(VLOOKUP(K1953,Employees!A:F,6,FALSE),"")</f>
        <v>7</v>
      </c>
      <c r="O1953" t="str">
        <f>IFERROR(VLOOKUP(N1953,Offices!A:B,2,FALSE),"")</f>
        <v>London</v>
      </c>
      <c r="P1953" s="6">
        <f>IFERROR(VLOOKUP(J1953,Payments!A:C,3,FALSE),"")</f>
        <v>37668</v>
      </c>
      <c r="Q1953">
        <f>IFERROR(VLOOKUP(J1953,Payments!A:D,4,FALSE),"")</f>
        <v>50218.95</v>
      </c>
      <c r="R1953" t="str">
        <f>IFERROR(VLOOKUP(B1953,Products!A:C,3,FALSE),"")</f>
        <v>Motorcycles</v>
      </c>
      <c r="S1953">
        <f>IFERROR(VLOOKUP(B1953,Products!A:G,7,FALSE),"")</f>
        <v>3341</v>
      </c>
      <c r="T1953">
        <f>IFERROR(VLOOKUP(B1953,Products!A:I,9,FALSE),"")</f>
        <v>102.05</v>
      </c>
      <c r="U1953">
        <f t="shared" si="240"/>
        <v>6</v>
      </c>
      <c r="V1953" t="str">
        <f t="shared" si="241"/>
        <v>Yes</v>
      </c>
      <c r="W1953">
        <f t="shared" si="242"/>
        <v>2004</v>
      </c>
      <c r="X1953">
        <f t="shared" si="243"/>
        <v>10</v>
      </c>
      <c r="Y1953">
        <f>IFERROR(VLOOKUP(B1953,Products!A:I,8,FALSE),"")</f>
        <v>56.13</v>
      </c>
      <c r="Z1953">
        <f t="shared" si="244"/>
        <v>4694.5</v>
      </c>
      <c r="AA1953">
        <f t="shared" si="245"/>
        <v>67.272403349367536</v>
      </c>
      <c r="AB1953">
        <f t="shared" si="246"/>
        <v>1</v>
      </c>
      <c r="AC1953">
        <f t="shared" si="247"/>
        <v>1888</v>
      </c>
    </row>
    <row r="1954" spans="1:29">
      <c r="A1954">
        <v>10309</v>
      </c>
      <c r="B1954" t="s">
        <v>219</v>
      </c>
      <c r="C1954">
        <v>28</v>
      </c>
      <c r="D1954">
        <v>74.040000000000006</v>
      </c>
      <c r="E1954">
        <v>1</v>
      </c>
      <c r="F1954" s="6">
        <f>IFERROR(VLOOKUP(A1954,Orders!A:B,2,FALSE),"")</f>
        <v>38275</v>
      </c>
      <c r="G1954" s="6">
        <f>IFERROR(VLOOKUP(A1954,Orders!A:C,3,FALSE),"")</f>
        <v>38284</v>
      </c>
      <c r="H1954" s="6">
        <f>IFERROR(VLOOKUP(A1954,Orders!A:D,4,FALSE),"")</f>
        <v>38278</v>
      </c>
      <c r="I1954" t="str">
        <f>IFERROR(VLOOKUP(A1954,Orders!A:E,5,FALSE),"")</f>
        <v>Shipped</v>
      </c>
      <c r="J1954">
        <f>IFERROR(VLOOKUP(A1954,Orders!A:G,7,FALSE),"")</f>
        <v>121</v>
      </c>
      <c r="K1954">
        <f>IFERROR(VLOOKUP(J1954,Customers!A:L,12,FALSE),"")</f>
        <v>1504</v>
      </c>
      <c r="L1954">
        <f>IFERROR(VLOOKUP(J1954,Customers!A:M,13,FALSE),"")</f>
        <v>81700</v>
      </c>
      <c r="M1954" t="str">
        <f>IFERROR(VLOOKUP(J1954,Customers!A:H,8,FALSE),"")</f>
        <v>Stavern</v>
      </c>
      <c r="N1954">
        <f>IFERROR(VLOOKUP(K1954,Employees!A:F,6,FALSE),"")</f>
        <v>7</v>
      </c>
      <c r="O1954" t="str">
        <f>IFERROR(VLOOKUP(N1954,Offices!A:B,2,FALSE),"")</f>
        <v>London</v>
      </c>
      <c r="P1954" s="6">
        <f>IFERROR(VLOOKUP(J1954,Payments!A:C,3,FALSE),"")</f>
        <v>37668</v>
      </c>
      <c r="Q1954">
        <f>IFERROR(VLOOKUP(J1954,Payments!A:D,4,FALSE),"")</f>
        <v>50218.95</v>
      </c>
      <c r="R1954" t="str">
        <f>IFERROR(VLOOKUP(B1954,Products!A:C,3,FALSE),"")</f>
        <v>Motorcycles</v>
      </c>
      <c r="S1954">
        <f>IFERROR(VLOOKUP(B1954,Products!A:G,7,FALSE),"")</f>
        <v>600</v>
      </c>
      <c r="T1954">
        <f>IFERROR(VLOOKUP(B1954,Products!A:I,9,FALSE),"")</f>
        <v>81.36</v>
      </c>
      <c r="U1954">
        <f t="shared" si="240"/>
        <v>6</v>
      </c>
      <c r="V1954" t="str">
        <f t="shared" si="241"/>
        <v>Yes</v>
      </c>
      <c r="W1954">
        <f t="shared" si="242"/>
        <v>2004</v>
      </c>
      <c r="X1954">
        <f t="shared" si="243"/>
        <v>10</v>
      </c>
      <c r="Y1954">
        <f>IFERROR(VLOOKUP(B1954,Products!A:I,8,FALSE),"")</f>
        <v>34.17</v>
      </c>
      <c r="Z1954">
        <f t="shared" si="244"/>
        <v>2073.1200000000003</v>
      </c>
      <c r="AA1954">
        <f t="shared" si="245"/>
        <v>116.68129938542582</v>
      </c>
      <c r="AB1954">
        <f t="shared" si="246"/>
        <v>1</v>
      </c>
      <c r="AC1954">
        <f t="shared" si="247"/>
        <v>1116.3600000000001</v>
      </c>
    </row>
    <row r="1955" spans="1:29">
      <c r="A1955">
        <v>10310</v>
      </c>
      <c r="B1955" t="s">
        <v>204</v>
      </c>
      <c r="C1955">
        <v>33</v>
      </c>
      <c r="D1955">
        <v>165.38</v>
      </c>
      <c r="E1955">
        <v>10</v>
      </c>
      <c r="F1955" s="6">
        <f>IFERROR(VLOOKUP(A1955,Orders!A:B,2,FALSE),"")</f>
        <v>38276</v>
      </c>
      <c r="G1955" s="6">
        <f>IFERROR(VLOOKUP(A1955,Orders!A:C,3,FALSE),"")</f>
        <v>38284</v>
      </c>
      <c r="H1955" s="6">
        <f>IFERROR(VLOOKUP(A1955,Orders!A:D,4,FALSE),"")</f>
        <v>38278</v>
      </c>
      <c r="I1955" t="str">
        <f>IFERROR(VLOOKUP(A1955,Orders!A:E,5,FALSE),"")</f>
        <v>Shipped</v>
      </c>
      <c r="J1955">
        <f>IFERROR(VLOOKUP(A1955,Orders!A:G,7,FALSE),"")</f>
        <v>259</v>
      </c>
      <c r="K1955">
        <f>IFERROR(VLOOKUP(J1955,Customers!A:L,12,FALSE),"")</f>
        <v>1504</v>
      </c>
      <c r="L1955">
        <f>IFERROR(VLOOKUP(J1955,Customers!A:M,13,FALSE),"")</f>
        <v>120400</v>
      </c>
      <c r="M1955" t="str">
        <f>IFERROR(VLOOKUP(J1955,Customers!A:H,8,FALSE),"")</f>
        <v>KÃ¶ln</v>
      </c>
      <c r="N1955">
        <f>IFERROR(VLOOKUP(K1955,Employees!A:F,6,FALSE),"")</f>
        <v>7</v>
      </c>
      <c r="O1955" t="str">
        <f>IFERROR(VLOOKUP(N1955,Offices!A:B,2,FALSE),"")</f>
        <v>London</v>
      </c>
      <c r="P1955" s="6">
        <f>IFERROR(VLOOKUP(J1955,Payments!A:C,3,FALSE),"")</f>
        <v>38297</v>
      </c>
      <c r="Q1955">
        <f>IFERROR(VLOOKUP(J1955,Payments!A:D,4,FALSE),"")</f>
        <v>61234.67</v>
      </c>
      <c r="R1955" t="str">
        <f>IFERROR(VLOOKUP(B1955,Products!A:C,3,FALSE),"")</f>
        <v>Classic Cars</v>
      </c>
      <c r="S1955">
        <f>IFERROR(VLOOKUP(B1955,Products!A:G,7,FALSE),"")</f>
        <v>68</v>
      </c>
      <c r="T1955">
        <f>IFERROR(VLOOKUP(B1955,Products!A:I,9,FALSE),"")</f>
        <v>194.57</v>
      </c>
      <c r="U1955">
        <f t="shared" si="240"/>
        <v>6</v>
      </c>
      <c r="V1955" t="str">
        <f t="shared" si="241"/>
        <v>Yes</v>
      </c>
      <c r="W1955">
        <f t="shared" si="242"/>
        <v>2004</v>
      </c>
      <c r="X1955">
        <f t="shared" si="243"/>
        <v>10</v>
      </c>
      <c r="Y1955">
        <f>IFERROR(VLOOKUP(B1955,Products!A:I,8,FALSE),"")</f>
        <v>95.34</v>
      </c>
      <c r="Z1955">
        <f t="shared" si="244"/>
        <v>5457.54</v>
      </c>
      <c r="AA1955">
        <f t="shared" si="245"/>
        <v>73.463394168239972</v>
      </c>
      <c r="AB1955">
        <f t="shared" si="246"/>
        <v>1</v>
      </c>
      <c r="AC1955">
        <f t="shared" si="247"/>
        <v>2311.3199999999997</v>
      </c>
    </row>
    <row r="1956" spans="1:29">
      <c r="A1956">
        <v>10310</v>
      </c>
      <c r="B1956" t="s">
        <v>205</v>
      </c>
      <c r="C1956">
        <v>24</v>
      </c>
      <c r="D1956">
        <v>105.7</v>
      </c>
      <c r="E1956">
        <v>8</v>
      </c>
      <c r="F1956" s="6">
        <f>IFERROR(VLOOKUP(A1956,Orders!A:B,2,FALSE),"")</f>
        <v>38276</v>
      </c>
      <c r="G1956" s="6">
        <f>IFERROR(VLOOKUP(A1956,Orders!A:C,3,FALSE),"")</f>
        <v>38284</v>
      </c>
      <c r="H1956" s="6">
        <f>IFERROR(VLOOKUP(A1956,Orders!A:D,4,FALSE),"")</f>
        <v>38278</v>
      </c>
      <c r="I1956" t="str">
        <f>IFERROR(VLOOKUP(A1956,Orders!A:E,5,FALSE),"")</f>
        <v>Shipped</v>
      </c>
      <c r="J1956">
        <f>IFERROR(VLOOKUP(A1956,Orders!A:G,7,FALSE),"")</f>
        <v>259</v>
      </c>
      <c r="K1956">
        <f>IFERROR(VLOOKUP(J1956,Customers!A:L,12,FALSE),"")</f>
        <v>1504</v>
      </c>
      <c r="L1956">
        <f>IFERROR(VLOOKUP(J1956,Customers!A:M,13,FALSE),"")</f>
        <v>120400</v>
      </c>
      <c r="M1956" t="str">
        <f>IFERROR(VLOOKUP(J1956,Customers!A:H,8,FALSE),"")</f>
        <v>KÃ¶ln</v>
      </c>
      <c r="N1956">
        <f>IFERROR(VLOOKUP(K1956,Employees!A:F,6,FALSE),"")</f>
        <v>7</v>
      </c>
      <c r="O1956" t="str">
        <f>IFERROR(VLOOKUP(N1956,Offices!A:B,2,FALSE),"")</f>
        <v>London</v>
      </c>
      <c r="P1956" s="6">
        <f>IFERROR(VLOOKUP(J1956,Payments!A:C,3,FALSE),"")</f>
        <v>38297</v>
      </c>
      <c r="Q1956">
        <f>IFERROR(VLOOKUP(J1956,Payments!A:D,4,FALSE),"")</f>
        <v>61234.67</v>
      </c>
      <c r="R1956" t="str">
        <f>IFERROR(VLOOKUP(B1956,Products!A:C,3,FALSE),"")</f>
        <v>Classic Cars</v>
      </c>
      <c r="S1956">
        <f>IFERROR(VLOOKUP(B1956,Products!A:G,7,FALSE),"")</f>
        <v>9123</v>
      </c>
      <c r="T1956">
        <f>IFERROR(VLOOKUP(B1956,Products!A:I,9,FALSE),"")</f>
        <v>117.44</v>
      </c>
      <c r="U1956">
        <f t="shared" si="240"/>
        <v>6</v>
      </c>
      <c r="V1956" t="str">
        <f t="shared" si="241"/>
        <v>Yes</v>
      </c>
      <c r="W1956">
        <f t="shared" si="242"/>
        <v>2004</v>
      </c>
      <c r="X1956">
        <f t="shared" si="243"/>
        <v>10</v>
      </c>
      <c r="Y1956">
        <f>IFERROR(VLOOKUP(B1956,Products!A:I,8,FALSE),"")</f>
        <v>75.16</v>
      </c>
      <c r="Z1956">
        <f t="shared" si="244"/>
        <v>2536.8000000000002</v>
      </c>
      <c r="AA1956">
        <f t="shared" si="245"/>
        <v>40.633315593400752</v>
      </c>
      <c r="AB1956">
        <f t="shared" si="246"/>
        <v>0</v>
      </c>
      <c r="AC1956">
        <f t="shared" si="247"/>
        <v>732.96000000000015</v>
      </c>
    </row>
    <row r="1957" spans="1:29">
      <c r="A1957">
        <v>10310</v>
      </c>
      <c r="B1957" t="s">
        <v>206</v>
      </c>
      <c r="C1957">
        <v>49</v>
      </c>
      <c r="D1957">
        <v>77.41</v>
      </c>
      <c r="E1957">
        <v>11</v>
      </c>
      <c r="F1957" s="6">
        <f>IFERROR(VLOOKUP(A1957,Orders!A:B,2,FALSE),"")</f>
        <v>38276</v>
      </c>
      <c r="G1957" s="6">
        <f>IFERROR(VLOOKUP(A1957,Orders!A:C,3,FALSE),"")</f>
        <v>38284</v>
      </c>
      <c r="H1957" s="6">
        <f>IFERROR(VLOOKUP(A1957,Orders!A:D,4,FALSE),"")</f>
        <v>38278</v>
      </c>
      <c r="I1957" t="str">
        <f>IFERROR(VLOOKUP(A1957,Orders!A:E,5,FALSE),"")</f>
        <v>Shipped</v>
      </c>
      <c r="J1957">
        <f>IFERROR(VLOOKUP(A1957,Orders!A:G,7,FALSE),"")</f>
        <v>259</v>
      </c>
      <c r="K1957">
        <f>IFERROR(VLOOKUP(J1957,Customers!A:L,12,FALSE),"")</f>
        <v>1504</v>
      </c>
      <c r="L1957">
        <f>IFERROR(VLOOKUP(J1957,Customers!A:M,13,FALSE),"")</f>
        <v>120400</v>
      </c>
      <c r="M1957" t="str">
        <f>IFERROR(VLOOKUP(J1957,Customers!A:H,8,FALSE),"")</f>
        <v>KÃ¶ln</v>
      </c>
      <c r="N1957">
        <f>IFERROR(VLOOKUP(K1957,Employees!A:F,6,FALSE),"")</f>
        <v>7</v>
      </c>
      <c r="O1957" t="str">
        <f>IFERROR(VLOOKUP(N1957,Offices!A:B,2,FALSE),"")</f>
        <v>London</v>
      </c>
      <c r="P1957" s="6">
        <f>IFERROR(VLOOKUP(J1957,Payments!A:C,3,FALSE),"")</f>
        <v>38297</v>
      </c>
      <c r="Q1957">
        <f>IFERROR(VLOOKUP(J1957,Payments!A:D,4,FALSE),"")</f>
        <v>61234.67</v>
      </c>
      <c r="R1957" t="str">
        <f>IFERROR(VLOOKUP(B1957,Products!A:C,3,FALSE),"")</f>
        <v>Classic Cars</v>
      </c>
      <c r="S1957">
        <f>IFERROR(VLOOKUP(B1957,Products!A:G,7,FALSE),"")</f>
        <v>5663</v>
      </c>
      <c r="T1957">
        <f>IFERROR(VLOOKUP(B1957,Products!A:I,9,FALSE),"")</f>
        <v>79.8</v>
      </c>
      <c r="U1957">
        <f t="shared" si="240"/>
        <v>6</v>
      </c>
      <c r="V1957" t="str">
        <f t="shared" si="241"/>
        <v>Yes</v>
      </c>
      <c r="W1957">
        <f t="shared" si="242"/>
        <v>2004</v>
      </c>
      <c r="X1957">
        <f t="shared" si="243"/>
        <v>10</v>
      </c>
      <c r="Y1957">
        <f>IFERROR(VLOOKUP(B1957,Products!A:I,8,FALSE),"")</f>
        <v>31.92</v>
      </c>
      <c r="Z1957">
        <f t="shared" si="244"/>
        <v>3793.0899999999997</v>
      </c>
      <c r="AA1957">
        <f t="shared" si="245"/>
        <v>142.51253132832079</v>
      </c>
      <c r="AB1957">
        <f t="shared" si="246"/>
        <v>1</v>
      </c>
      <c r="AC1957">
        <f t="shared" si="247"/>
        <v>2229.0099999999998</v>
      </c>
    </row>
    <row r="1958" spans="1:29">
      <c r="A1958">
        <v>10310</v>
      </c>
      <c r="B1958" t="s">
        <v>207</v>
      </c>
      <c r="C1958">
        <v>25</v>
      </c>
      <c r="D1958">
        <v>101.34</v>
      </c>
      <c r="E1958">
        <v>7</v>
      </c>
      <c r="F1958" s="6">
        <f>IFERROR(VLOOKUP(A1958,Orders!A:B,2,FALSE),"")</f>
        <v>38276</v>
      </c>
      <c r="G1958" s="6">
        <f>IFERROR(VLOOKUP(A1958,Orders!A:C,3,FALSE),"")</f>
        <v>38284</v>
      </c>
      <c r="H1958" s="6">
        <f>IFERROR(VLOOKUP(A1958,Orders!A:D,4,FALSE),"")</f>
        <v>38278</v>
      </c>
      <c r="I1958" t="str">
        <f>IFERROR(VLOOKUP(A1958,Orders!A:E,5,FALSE),"")</f>
        <v>Shipped</v>
      </c>
      <c r="J1958">
        <f>IFERROR(VLOOKUP(A1958,Orders!A:G,7,FALSE),"")</f>
        <v>259</v>
      </c>
      <c r="K1958">
        <f>IFERROR(VLOOKUP(J1958,Customers!A:L,12,FALSE),"")</f>
        <v>1504</v>
      </c>
      <c r="L1958">
        <f>IFERROR(VLOOKUP(J1958,Customers!A:M,13,FALSE),"")</f>
        <v>120400</v>
      </c>
      <c r="M1958" t="str">
        <f>IFERROR(VLOOKUP(J1958,Customers!A:H,8,FALSE),"")</f>
        <v>KÃ¶ln</v>
      </c>
      <c r="N1958">
        <f>IFERROR(VLOOKUP(K1958,Employees!A:F,6,FALSE),"")</f>
        <v>7</v>
      </c>
      <c r="O1958" t="str">
        <f>IFERROR(VLOOKUP(N1958,Offices!A:B,2,FALSE),"")</f>
        <v>London</v>
      </c>
      <c r="P1958" s="6">
        <f>IFERROR(VLOOKUP(J1958,Payments!A:C,3,FALSE),"")</f>
        <v>38297</v>
      </c>
      <c r="Q1958">
        <f>IFERROR(VLOOKUP(J1958,Payments!A:D,4,FALSE),"")</f>
        <v>61234.67</v>
      </c>
      <c r="R1958" t="str">
        <f>IFERROR(VLOOKUP(B1958,Products!A:C,3,FALSE),"")</f>
        <v>Classic Cars</v>
      </c>
      <c r="S1958">
        <f>IFERROR(VLOOKUP(B1958,Products!A:G,7,FALSE),"")</f>
        <v>7323</v>
      </c>
      <c r="T1958">
        <f>IFERROR(VLOOKUP(B1958,Products!A:I,9,FALSE),"")</f>
        <v>115.16</v>
      </c>
      <c r="U1958">
        <f t="shared" si="240"/>
        <v>6</v>
      </c>
      <c r="V1958" t="str">
        <f t="shared" si="241"/>
        <v>Yes</v>
      </c>
      <c r="W1958">
        <f t="shared" si="242"/>
        <v>2004</v>
      </c>
      <c r="X1958">
        <f t="shared" si="243"/>
        <v>10</v>
      </c>
      <c r="Y1958">
        <f>IFERROR(VLOOKUP(B1958,Products!A:I,8,FALSE),"")</f>
        <v>58.73</v>
      </c>
      <c r="Z1958">
        <f t="shared" si="244"/>
        <v>2533.5</v>
      </c>
      <c r="AA1958">
        <f t="shared" si="245"/>
        <v>72.552358249616915</v>
      </c>
      <c r="AB1958">
        <f t="shared" si="246"/>
        <v>1</v>
      </c>
      <c r="AC1958">
        <f t="shared" si="247"/>
        <v>1065.2500000000002</v>
      </c>
    </row>
    <row r="1959" spans="1:29">
      <c r="A1959">
        <v>10310</v>
      </c>
      <c r="B1959" t="s">
        <v>220</v>
      </c>
      <c r="C1959">
        <v>37</v>
      </c>
      <c r="D1959">
        <v>128.80000000000001</v>
      </c>
      <c r="E1959">
        <v>2</v>
      </c>
      <c r="F1959" s="6">
        <f>IFERROR(VLOOKUP(A1959,Orders!A:B,2,FALSE),"")</f>
        <v>38276</v>
      </c>
      <c r="G1959" s="6">
        <f>IFERROR(VLOOKUP(A1959,Orders!A:C,3,FALSE),"")</f>
        <v>38284</v>
      </c>
      <c r="H1959" s="6">
        <f>IFERROR(VLOOKUP(A1959,Orders!A:D,4,FALSE),"")</f>
        <v>38278</v>
      </c>
      <c r="I1959" t="str">
        <f>IFERROR(VLOOKUP(A1959,Orders!A:E,5,FALSE),"")</f>
        <v>Shipped</v>
      </c>
      <c r="J1959">
        <f>IFERROR(VLOOKUP(A1959,Orders!A:G,7,FALSE),"")</f>
        <v>259</v>
      </c>
      <c r="K1959">
        <f>IFERROR(VLOOKUP(J1959,Customers!A:L,12,FALSE),"")</f>
        <v>1504</v>
      </c>
      <c r="L1959">
        <f>IFERROR(VLOOKUP(J1959,Customers!A:M,13,FALSE),"")</f>
        <v>120400</v>
      </c>
      <c r="M1959" t="str">
        <f>IFERROR(VLOOKUP(J1959,Customers!A:H,8,FALSE),"")</f>
        <v>KÃ¶ln</v>
      </c>
      <c r="N1959">
        <f>IFERROR(VLOOKUP(K1959,Employees!A:F,6,FALSE),"")</f>
        <v>7</v>
      </c>
      <c r="O1959" t="str">
        <f>IFERROR(VLOOKUP(N1959,Offices!A:B,2,FALSE),"")</f>
        <v>London</v>
      </c>
      <c r="P1959" s="6">
        <f>IFERROR(VLOOKUP(J1959,Payments!A:C,3,FALSE),"")</f>
        <v>38297</v>
      </c>
      <c r="Q1959">
        <f>IFERROR(VLOOKUP(J1959,Payments!A:D,4,FALSE),"")</f>
        <v>61234.67</v>
      </c>
      <c r="R1959" t="str">
        <f>IFERROR(VLOOKUP(B1959,Products!A:C,3,FALSE),"")</f>
        <v>Classic Cars</v>
      </c>
      <c r="S1959">
        <f>IFERROR(VLOOKUP(B1959,Products!A:G,7,FALSE),"")</f>
        <v>3975</v>
      </c>
      <c r="T1959">
        <f>IFERROR(VLOOKUP(B1959,Products!A:I,9,FALSE),"")</f>
        <v>141.54</v>
      </c>
      <c r="U1959">
        <f t="shared" si="240"/>
        <v>6</v>
      </c>
      <c r="V1959" t="str">
        <f t="shared" si="241"/>
        <v>Yes</v>
      </c>
      <c r="W1959">
        <f t="shared" si="242"/>
        <v>2004</v>
      </c>
      <c r="X1959">
        <f t="shared" si="243"/>
        <v>10</v>
      </c>
      <c r="Y1959">
        <f>IFERROR(VLOOKUP(B1959,Products!A:I,8,FALSE),"")</f>
        <v>83.51</v>
      </c>
      <c r="Z1959">
        <f t="shared" si="244"/>
        <v>4765.6000000000004</v>
      </c>
      <c r="AA1959">
        <f t="shared" si="245"/>
        <v>54.23302598491199</v>
      </c>
      <c r="AB1959">
        <f t="shared" si="246"/>
        <v>0</v>
      </c>
      <c r="AC1959">
        <f t="shared" si="247"/>
        <v>1675.7300000000002</v>
      </c>
    </row>
    <row r="1960" spans="1:29">
      <c r="A1960">
        <v>10310</v>
      </c>
      <c r="B1960" t="s">
        <v>208</v>
      </c>
      <c r="C1960">
        <v>20</v>
      </c>
      <c r="D1960">
        <v>66.989999999999995</v>
      </c>
      <c r="E1960">
        <v>6</v>
      </c>
      <c r="F1960" s="6">
        <f>IFERROR(VLOOKUP(A1960,Orders!A:B,2,FALSE),"")</f>
        <v>38276</v>
      </c>
      <c r="G1960" s="6">
        <f>IFERROR(VLOOKUP(A1960,Orders!A:C,3,FALSE),"")</f>
        <v>38284</v>
      </c>
      <c r="H1960" s="6">
        <f>IFERROR(VLOOKUP(A1960,Orders!A:D,4,FALSE),"")</f>
        <v>38278</v>
      </c>
      <c r="I1960" t="str">
        <f>IFERROR(VLOOKUP(A1960,Orders!A:E,5,FALSE),"")</f>
        <v>Shipped</v>
      </c>
      <c r="J1960">
        <f>IFERROR(VLOOKUP(A1960,Orders!A:G,7,FALSE),"")</f>
        <v>259</v>
      </c>
      <c r="K1960">
        <f>IFERROR(VLOOKUP(J1960,Customers!A:L,12,FALSE),"")</f>
        <v>1504</v>
      </c>
      <c r="L1960">
        <f>IFERROR(VLOOKUP(J1960,Customers!A:M,13,FALSE),"")</f>
        <v>120400</v>
      </c>
      <c r="M1960" t="str">
        <f>IFERROR(VLOOKUP(J1960,Customers!A:H,8,FALSE),"")</f>
        <v>KÃ¶ln</v>
      </c>
      <c r="N1960">
        <f>IFERROR(VLOOKUP(K1960,Employees!A:F,6,FALSE),"")</f>
        <v>7</v>
      </c>
      <c r="O1960" t="str">
        <f>IFERROR(VLOOKUP(N1960,Offices!A:B,2,FALSE),"")</f>
        <v>London</v>
      </c>
      <c r="P1960" s="6">
        <f>IFERROR(VLOOKUP(J1960,Payments!A:C,3,FALSE),"")</f>
        <v>38297</v>
      </c>
      <c r="Q1960">
        <f>IFERROR(VLOOKUP(J1960,Payments!A:D,4,FALSE),"")</f>
        <v>61234.67</v>
      </c>
      <c r="R1960" t="str">
        <f>IFERROR(VLOOKUP(B1960,Products!A:C,3,FALSE),"")</f>
        <v>Classic Cars</v>
      </c>
      <c r="S1960">
        <f>IFERROR(VLOOKUP(B1960,Products!A:G,7,FALSE),"")</f>
        <v>8826</v>
      </c>
      <c r="T1960">
        <f>IFERROR(VLOOKUP(B1960,Products!A:I,9,FALSE),"")</f>
        <v>77</v>
      </c>
      <c r="U1960">
        <f t="shared" si="240"/>
        <v>6</v>
      </c>
      <c r="V1960" t="str">
        <f t="shared" si="241"/>
        <v>Yes</v>
      </c>
      <c r="W1960">
        <f t="shared" si="242"/>
        <v>2004</v>
      </c>
      <c r="X1960">
        <f t="shared" si="243"/>
        <v>10</v>
      </c>
      <c r="Y1960">
        <f>IFERROR(VLOOKUP(B1960,Products!A:I,8,FALSE),"")</f>
        <v>53.9</v>
      </c>
      <c r="Z1960">
        <f t="shared" si="244"/>
        <v>1339.8</v>
      </c>
      <c r="AA1960">
        <f t="shared" si="245"/>
        <v>24.285714285714281</v>
      </c>
      <c r="AB1960">
        <f t="shared" si="246"/>
        <v>0</v>
      </c>
      <c r="AC1960">
        <f t="shared" si="247"/>
        <v>261.79999999999995</v>
      </c>
    </row>
    <row r="1961" spans="1:29">
      <c r="A1961">
        <v>10310</v>
      </c>
      <c r="B1961" t="s">
        <v>221</v>
      </c>
      <c r="C1961">
        <v>24</v>
      </c>
      <c r="D1961">
        <v>129.44999999999999</v>
      </c>
      <c r="E1961">
        <v>1</v>
      </c>
      <c r="F1961" s="6">
        <f>IFERROR(VLOOKUP(A1961,Orders!A:B,2,FALSE),"")</f>
        <v>38276</v>
      </c>
      <c r="G1961" s="6">
        <f>IFERROR(VLOOKUP(A1961,Orders!A:C,3,FALSE),"")</f>
        <v>38284</v>
      </c>
      <c r="H1961" s="6">
        <f>IFERROR(VLOOKUP(A1961,Orders!A:D,4,FALSE),"")</f>
        <v>38278</v>
      </c>
      <c r="I1961" t="str">
        <f>IFERROR(VLOOKUP(A1961,Orders!A:E,5,FALSE),"")</f>
        <v>Shipped</v>
      </c>
      <c r="J1961">
        <f>IFERROR(VLOOKUP(A1961,Orders!A:G,7,FALSE),"")</f>
        <v>259</v>
      </c>
      <c r="K1961">
        <f>IFERROR(VLOOKUP(J1961,Customers!A:L,12,FALSE),"")</f>
        <v>1504</v>
      </c>
      <c r="L1961">
        <f>IFERROR(VLOOKUP(J1961,Customers!A:M,13,FALSE),"")</f>
        <v>120400</v>
      </c>
      <c r="M1961" t="str">
        <f>IFERROR(VLOOKUP(J1961,Customers!A:H,8,FALSE),"")</f>
        <v>KÃ¶ln</v>
      </c>
      <c r="N1961">
        <f>IFERROR(VLOOKUP(K1961,Employees!A:F,6,FALSE),"")</f>
        <v>7</v>
      </c>
      <c r="O1961" t="str">
        <f>IFERROR(VLOOKUP(N1961,Offices!A:B,2,FALSE),"")</f>
        <v>London</v>
      </c>
      <c r="P1961" s="6">
        <f>IFERROR(VLOOKUP(J1961,Payments!A:C,3,FALSE),"")</f>
        <v>38297</v>
      </c>
      <c r="Q1961">
        <f>IFERROR(VLOOKUP(J1961,Payments!A:D,4,FALSE),"")</f>
        <v>61234.67</v>
      </c>
      <c r="R1961" t="str">
        <f>IFERROR(VLOOKUP(B1961,Products!A:C,3,FALSE),"")</f>
        <v>Classic Cars</v>
      </c>
      <c r="S1961">
        <f>IFERROR(VLOOKUP(B1961,Products!A:G,7,FALSE),"")</f>
        <v>9772</v>
      </c>
      <c r="T1961">
        <f>IFERROR(VLOOKUP(B1961,Products!A:I,9,FALSE),"")</f>
        <v>142.25</v>
      </c>
      <c r="U1961">
        <f t="shared" si="240"/>
        <v>6</v>
      </c>
      <c r="V1961" t="str">
        <f t="shared" si="241"/>
        <v>Yes</v>
      </c>
      <c r="W1961">
        <f t="shared" si="242"/>
        <v>2004</v>
      </c>
      <c r="X1961">
        <f t="shared" si="243"/>
        <v>10</v>
      </c>
      <c r="Y1961">
        <f>IFERROR(VLOOKUP(B1961,Products!A:I,8,FALSE),"")</f>
        <v>93.89</v>
      </c>
      <c r="Z1961">
        <f t="shared" si="244"/>
        <v>3106.7999999999997</v>
      </c>
      <c r="AA1961">
        <f t="shared" si="245"/>
        <v>37.874107998721897</v>
      </c>
      <c r="AB1961">
        <f t="shared" si="246"/>
        <v>0</v>
      </c>
      <c r="AC1961">
        <f t="shared" si="247"/>
        <v>853.43999999999971</v>
      </c>
    </row>
    <row r="1962" spans="1:29">
      <c r="A1962">
        <v>10310</v>
      </c>
      <c r="B1962" t="s">
        <v>154</v>
      </c>
      <c r="C1962">
        <v>48</v>
      </c>
      <c r="D1962">
        <v>159.18</v>
      </c>
      <c r="E1962">
        <v>3</v>
      </c>
      <c r="F1962" s="6">
        <f>IFERROR(VLOOKUP(A1962,Orders!A:B,2,FALSE),"")</f>
        <v>38276</v>
      </c>
      <c r="G1962" s="6">
        <f>IFERROR(VLOOKUP(A1962,Orders!A:C,3,FALSE),"")</f>
        <v>38284</v>
      </c>
      <c r="H1962" s="6">
        <f>IFERROR(VLOOKUP(A1962,Orders!A:D,4,FALSE),"")</f>
        <v>38278</v>
      </c>
      <c r="I1962" t="str">
        <f>IFERROR(VLOOKUP(A1962,Orders!A:E,5,FALSE),"")</f>
        <v>Shipped</v>
      </c>
      <c r="J1962">
        <f>IFERROR(VLOOKUP(A1962,Orders!A:G,7,FALSE),"")</f>
        <v>259</v>
      </c>
      <c r="K1962">
        <f>IFERROR(VLOOKUP(J1962,Customers!A:L,12,FALSE),"")</f>
        <v>1504</v>
      </c>
      <c r="L1962">
        <f>IFERROR(VLOOKUP(J1962,Customers!A:M,13,FALSE),"")</f>
        <v>120400</v>
      </c>
      <c r="M1962" t="str">
        <f>IFERROR(VLOOKUP(J1962,Customers!A:H,8,FALSE),"")</f>
        <v>KÃ¶ln</v>
      </c>
      <c r="N1962">
        <f>IFERROR(VLOOKUP(K1962,Employees!A:F,6,FALSE),"")</f>
        <v>7</v>
      </c>
      <c r="O1962" t="str">
        <f>IFERROR(VLOOKUP(N1962,Offices!A:B,2,FALSE),"")</f>
        <v>London</v>
      </c>
      <c r="P1962" s="6">
        <f>IFERROR(VLOOKUP(J1962,Payments!A:C,3,FALSE),"")</f>
        <v>38297</v>
      </c>
      <c r="Q1962">
        <f>IFERROR(VLOOKUP(J1962,Payments!A:D,4,FALSE),"")</f>
        <v>61234.67</v>
      </c>
      <c r="R1962" t="str">
        <f>IFERROR(VLOOKUP(B1962,Products!A:C,3,FALSE),"")</f>
        <v>Classic Cars</v>
      </c>
      <c r="S1962">
        <f>IFERROR(VLOOKUP(B1962,Products!A:G,7,FALSE),"")</f>
        <v>8347</v>
      </c>
      <c r="T1962">
        <f>IFERROR(VLOOKUP(B1962,Products!A:I,9,FALSE),"")</f>
        <v>169.34</v>
      </c>
      <c r="U1962">
        <f t="shared" si="240"/>
        <v>6</v>
      </c>
      <c r="V1962" t="str">
        <f t="shared" si="241"/>
        <v>Yes</v>
      </c>
      <c r="W1962">
        <f t="shared" si="242"/>
        <v>2004</v>
      </c>
      <c r="X1962">
        <f t="shared" si="243"/>
        <v>10</v>
      </c>
      <c r="Y1962">
        <f>IFERROR(VLOOKUP(B1962,Products!A:I,8,FALSE),"")</f>
        <v>77.900000000000006</v>
      </c>
      <c r="Z1962">
        <f t="shared" si="244"/>
        <v>7640.64</v>
      </c>
      <c r="AA1962">
        <f t="shared" si="245"/>
        <v>104.33889602053914</v>
      </c>
      <c r="AB1962">
        <f t="shared" si="246"/>
        <v>1</v>
      </c>
      <c r="AC1962">
        <f t="shared" si="247"/>
        <v>3901.44</v>
      </c>
    </row>
    <row r="1963" spans="1:29">
      <c r="A1963">
        <v>10310</v>
      </c>
      <c r="B1963" t="s">
        <v>209</v>
      </c>
      <c r="C1963">
        <v>27</v>
      </c>
      <c r="D1963">
        <v>70.760000000000005</v>
      </c>
      <c r="E1963">
        <v>13</v>
      </c>
      <c r="F1963" s="6">
        <f>IFERROR(VLOOKUP(A1963,Orders!A:B,2,FALSE),"")</f>
        <v>38276</v>
      </c>
      <c r="G1963" s="6">
        <f>IFERROR(VLOOKUP(A1963,Orders!A:C,3,FALSE),"")</f>
        <v>38284</v>
      </c>
      <c r="H1963" s="6">
        <f>IFERROR(VLOOKUP(A1963,Orders!A:D,4,FALSE),"")</f>
        <v>38278</v>
      </c>
      <c r="I1963" t="str">
        <f>IFERROR(VLOOKUP(A1963,Orders!A:E,5,FALSE),"")</f>
        <v>Shipped</v>
      </c>
      <c r="J1963">
        <f>IFERROR(VLOOKUP(A1963,Orders!A:G,7,FALSE),"")</f>
        <v>259</v>
      </c>
      <c r="K1963">
        <f>IFERROR(VLOOKUP(J1963,Customers!A:L,12,FALSE),"")</f>
        <v>1504</v>
      </c>
      <c r="L1963">
        <f>IFERROR(VLOOKUP(J1963,Customers!A:M,13,FALSE),"")</f>
        <v>120400</v>
      </c>
      <c r="M1963" t="str">
        <f>IFERROR(VLOOKUP(J1963,Customers!A:H,8,FALSE),"")</f>
        <v>KÃ¶ln</v>
      </c>
      <c r="N1963">
        <f>IFERROR(VLOOKUP(K1963,Employees!A:F,6,FALSE),"")</f>
        <v>7</v>
      </c>
      <c r="O1963" t="str">
        <f>IFERROR(VLOOKUP(N1963,Offices!A:B,2,FALSE),"")</f>
        <v>London</v>
      </c>
      <c r="P1963" s="6">
        <f>IFERROR(VLOOKUP(J1963,Payments!A:C,3,FALSE),"")</f>
        <v>38297</v>
      </c>
      <c r="Q1963">
        <f>IFERROR(VLOOKUP(J1963,Payments!A:D,4,FALSE),"")</f>
        <v>61234.67</v>
      </c>
      <c r="R1963" t="str">
        <f>IFERROR(VLOOKUP(B1963,Products!A:C,3,FALSE),"")</f>
        <v>Classic Cars</v>
      </c>
      <c r="S1963">
        <f>IFERROR(VLOOKUP(B1963,Products!A:G,7,FALSE),"")</f>
        <v>1917</v>
      </c>
      <c r="T1963">
        <f>IFERROR(VLOOKUP(B1963,Products!A:I,9,FALSE),"")</f>
        <v>80.41</v>
      </c>
      <c r="U1963">
        <f t="shared" si="240"/>
        <v>6</v>
      </c>
      <c r="V1963" t="str">
        <f t="shared" si="241"/>
        <v>Yes</v>
      </c>
      <c r="W1963">
        <f t="shared" si="242"/>
        <v>2004</v>
      </c>
      <c r="X1963">
        <f t="shared" si="243"/>
        <v>10</v>
      </c>
      <c r="Y1963">
        <f>IFERROR(VLOOKUP(B1963,Products!A:I,8,FALSE),"")</f>
        <v>49.05</v>
      </c>
      <c r="Z1963">
        <f t="shared" si="244"/>
        <v>1910.5200000000002</v>
      </c>
      <c r="AA1963">
        <f t="shared" si="245"/>
        <v>44.260958205912353</v>
      </c>
      <c r="AB1963">
        <f t="shared" si="246"/>
        <v>0</v>
      </c>
      <c r="AC1963">
        <f t="shared" si="247"/>
        <v>586.17000000000019</v>
      </c>
    </row>
    <row r="1964" spans="1:29">
      <c r="A1964">
        <v>10310</v>
      </c>
      <c r="B1964" t="s">
        <v>210</v>
      </c>
      <c r="C1964">
        <v>49</v>
      </c>
      <c r="D1964">
        <v>122</v>
      </c>
      <c r="E1964">
        <v>12</v>
      </c>
      <c r="F1964" s="6">
        <f>IFERROR(VLOOKUP(A1964,Orders!A:B,2,FALSE),"")</f>
        <v>38276</v>
      </c>
      <c r="G1964" s="6">
        <f>IFERROR(VLOOKUP(A1964,Orders!A:C,3,FALSE),"")</f>
        <v>38284</v>
      </c>
      <c r="H1964" s="6">
        <f>IFERROR(VLOOKUP(A1964,Orders!A:D,4,FALSE),"")</f>
        <v>38278</v>
      </c>
      <c r="I1964" t="str">
        <f>IFERROR(VLOOKUP(A1964,Orders!A:E,5,FALSE),"")</f>
        <v>Shipped</v>
      </c>
      <c r="J1964">
        <f>IFERROR(VLOOKUP(A1964,Orders!A:G,7,FALSE),"")</f>
        <v>259</v>
      </c>
      <c r="K1964">
        <f>IFERROR(VLOOKUP(J1964,Customers!A:L,12,FALSE),"")</f>
        <v>1504</v>
      </c>
      <c r="L1964">
        <f>IFERROR(VLOOKUP(J1964,Customers!A:M,13,FALSE),"")</f>
        <v>120400</v>
      </c>
      <c r="M1964" t="str">
        <f>IFERROR(VLOOKUP(J1964,Customers!A:H,8,FALSE),"")</f>
        <v>KÃ¶ln</v>
      </c>
      <c r="N1964">
        <f>IFERROR(VLOOKUP(K1964,Employees!A:F,6,FALSE),"")</f>
        <v>7</v>
      </c>
      <c r="O1964" t="str">
        <f>IFERROR(VLOOKUP(N1964,Offices!A:B,2,FALSE),"")</f>
        <v>London</v>
      </c>
      <c r="P1964" s="6">
        <f>IFERROR(VLOOKUP(J1964,Payments!A:C,3,FALSE),"")</f>
        <v>38297</v>
      </c>
      <c r="Q1964">
        <f>IFERROR(VLOOKUP(J1964,Payments!A:D,4,FALSE),"")</f>
        <v>61234.67</v>
      </c>
      <c r="R1964" t="str">
        <f>IFERROR(VLOOKUP(B1964,Products!A:C,3,FALSE),"")</f>
        <v>Classic Cars</v>
      </c>
      <c r="S1964">
        <f>IFERROR(VLOOKUP(B1964,Products!A:G,7,FALSE),"")</f>
        <v>9127</v>
      </c>
      <c r="T1964">
        <f>IFERROR(VLOOKUP(B1964,Products!A:I,9,FALSE),"")</f>
        <v>146.99</v>
      </c>
      <c r="U1964">
        <f t="shared" si="240"/>
        <v>6</v>
      </c>
      <c r="V1964" t="str">
        <f t="shared" si="241"/>
        <v>Yes</v>
      </c>
      <c r="W1964">
        <f t="shared" si="242"/>
        <v>2004</v>
      </c>
      <c r="X1964">
        <f t="shared" si="243"/>
        <v>10</v>
      </c>
      <c r="Y1964">
        <f>IFERROR(VLOOKUP(B1964,Products!A:I,8,FALSE),"")</f>
        <v>73.489999999999995</v>
      </c>
      <c r="Z1964">
        <f t="shared" si="244"/>
        <v>5978</v>
      </c>
      <c r="AA1964">
        <f t="shared" si="245"/>
        <v>66.008980813716164</v>
      </c>
      <c r="AB1964">
        <f t="shared" si="246"/>
        <v>0</v>
      </c>
      <c r="AC1964">
        <f t="shared" si="247"/>
        <v>2376.9900000000002</v>
      </c>
    </row>
    <row r="1965" spans="1:29">
      <c r="A1965">
        <v>10310</v>
      </c>
      <c r="B1965" t="s">
        <v>211</v>
      </c>
      <c r="C1965">
        <v>42</v>
      </c>
      <c r="D1965">
        <v>59.06</v>
      </c>
      <c r="E1965">
        <v>16</v>
      </c>
      <c r="F1965" s="6">
        <f>IFERROR(VLOOKUP(A1965,Orders!A:B,2,FALSE),"")</f>
        <v>38276</v>
      </c>
      <c r="G1965" s="6">
        <f>IFERROR(VLOOKUP(A1965,Orders!A:C,3,FALSE),"")</f>
        <v>38284</v>
      </c>
      <c r="H1965" s="6">
        <f>IFERROR(VLOOKUP(A1965,Orders!A:D,4,FALSE),"")</f>
        <v>38278</v>
      </c>
      <c r="I1965" t="str">
        <f>IFERROR(VLOOKUP(A1965,Orders!A:E,5,FALSE),"")</f>
        <v>Shipped</v>
      </c>
      <c r="J1965">
        <f>IFERROR(VLOOKUP(A1965,Orders!A:G,7,FALSE),"")</f>
        <v>259</v>
      </c>
      <c r="K1965">
        <f>IFERROR(VLOOKUP(J1965,Customers!A:L,12,FALSE),"")</f>
        <v>1504</v>
      </c>
      <c r="L1965">
        <f>IFERROR(VLOOKUP(J1965,Customers!A:M,13,FALSE),"")</f>
        <v>120400</v>
      </c>
      <c r="M1965" t="str">
        <f>IFERROR(VLOOKUP(J1965,Customers!A:H,8,FALSE),"")</f>
        <v>KÃ¶ln</v>
      </c>
      <c r="N1965">
        <f>IFERROR(VLOOKUP(K1965,Employees!A:F,6,FALSE),"")</f>
        <v>7</v>
      </c>
      <c r="O1965" t="str">
        <f>IFERROR(VLOOKUP(N1965,Offices!A:B,2,FALSE),"")</f>
        <v>London</v>
      </c>
      <c r="P1965" s="6">
        <f>IFERROR(VLOOKUP(J1965,Payments!A:C,3,FALSE),"")</f>
        <v>38297</v>
      </c>
      <c r="Q1965">
        <f>IFERROR(VLOOKUP(J1965,Payments!A:D,4,FALSE),"")</f>
        <v>61234.67</v>
      </c>
      <c r="R1965" t="str">
        <f>IFERROR(VLOOKUP(B1965,Products!A:C,3,FALSE),"")</f>
        <v>Motorcycles</v>
      </c>
      <c r="S1965">
        <f>IFERROR(VLOOKUP(B1965,Products!A:G,7,FALSE),"")</f>
        <v>7689</v>
      </c>
      <c r="T1965">
        <f>IFERROR(VLOOKUP(B1965,Products!A:I,9,FALSE),"")</f>
        <v>62.17</v>
      </c>
      <c r="U1965">
        <f t="shared" si="240"/>
        <v>6</v>
      </c>
      <c r="V1965" t="str">
        <f t="shared" si="241"/>
        <v>Yes</v>
      </c>
      <c r="W1965">
        <f t="shared" si="242"/>
        <v>2004</v>
      </c>
      <c r="X1965">
        <f t="shared" si="243"/>
        <v>10</v>
      </c>
      <c r="Y1965">
        <f>IFERROR(VLOOKUP(B1965,Products!A:I,8,FALSE),"")</f>
        <v>32.950000000000003</v>
      </c>
      <c r="Z1965">
        <f t="shared" si="244"/>
        <v>2480.52</v>
      </c>
      <c r="AA1965">
        <f t="shared" si="245"/>
        <v>79.241274658573587</v>
      </c>
      <c r="AB1965">
        <f t="shared" si="246"/>
        <v>1</v>
      </c>
      <c r="AC1965">
        <f t="shared" si="247"/>
        <v>1096.6199999999999</v>
      </c>
    </row>
    <row r="1966" spans="1:29">
      <c r="A1966">
        <v>10310</v>
      </c>
      <c r="B1966" t="s">
        <v>212</v>
      </c>
      <c r="C1966">
        <v>40</v>
      </c>
      <c r="D1966">
        <v>133.91999999999999</v>
      </c>
      <c r="E1966">
        <v>15</v>
      </c>
      <c r="F1966" s="6">
        <f>IFERROR(VLOOKUP(A1966,Orders!A:B,2,FALSE),"")</f>
        <v>38276</v>
      </c>
      <c r="G1966" s="6">
        <f>IFERROR(VLOOKUP(A1966,Orders!A:C,3,FALSE),"")</f>
        <v>38284</v>
      </c>
      <c r="H1966" s="6">
        <f>IFERROR(VLOOKUP(A1966,Orders!A:D,4,FALSE),"")</f>
        <v>38278</v>
      </c>
      <c r="I1966" t="str">
        <f>IFERROR(VLOOKUP(A1966,Orders!A:E,5,FALSE),"")</f>
        <v>Shipped</v>
      </c>
      <c r="J1966">
        <f>IFERROR(VLOOKUP(A1966,Orders!A:G,7,FALSE),"")</f>
        <v>259</v>
      </c>
      <c r="K1966">
        <f>IFERROR(VLOOKUP(J1966,Customers!A:L,12,FALSE),"")</f>
        <v>1504</v>
      </c>
      <c r="L1966">
        <f>IFERROR(VLOOKUP(J1966,Customers!A:M,13,FALSE),"")</f>
        <v>120400</v>
      </c>
      <c r="M1966" t="str">
        <f>IFERROR(VLOOKUP(J1966,Customers!A:H,8,FALSE),"")</f>
        <v>KÃ¶ln</v>
      </c>
      <c r="N1966">
        <f>IFERROR(VLOOKUP(K1966,Employees!A:F,6,FALSE),"")</f>
        <v>7</v>
      </c>
      <c r="O1966" t="str">
        <f>IFERROR(VLOOKUP(N1966,Offices!A:B,2,FALSE),"")</f>
        <v>London</v>
      </c>
      <c r="P1966" s="6">
        <f>IFERROR(VLOOKUP(J1966,Payments!A:C,3,FALSE),"")</f>
        <v>38297</v>
      </c>
      <c r="Q1966">
        <f>IFERROR(VLOOKUP(J1966,Payments!A:D,4,FALSE),"")</f>
        <v>61234.67</v>
      </c>
      <c r="R1966" t="str">
        <f>IFERROR(VLOOKUP(B1966,Products!A:C,3,FALSE),"")</f>
        <v>Classic Cars</v>
      </c>
      <c r="S1966">
        <f>IFERROR(VLOOKUP(B1966,Products!A:G,7,FALSE),"")</f>
        <v>1249</v>
      </c>
      <c r="T1966">
        <f>IFERROR(VLOOKUP(B1966,Products!A:I,9,FALSE),"")</f>
        <v>148.80000000000001</v>
      </c>
      <c r="U1966">
        <f t="shared" si="240"/>
        <v>6</v>
      </c>
      <c r="V1966" t="str">
        <f t="shared" si="241"/>
        <v>Yes</v>
      </c>
      <c r="W1966">
        <f t="shared" si="242"/>
        <v>2004</v>
      </c>
      <c r="X1966">
        <f t="shared" si="243"/>
        <v>10</v>
      </c>
      <c r="Y1966">
        <f>IFERROR(VLOOKUP(B1966,Products!A:I,8,FALSE),"")</f>
        <v>69.930000000000007</v>
      </c>
      <c r="Z1966">
        <f t="shared" si="244"/>
        <v>5356.7999999999993</v>
      </c>
      <c r="AA1966">
        <f t="shared" si="245"/>
        <v>91.505791505791464</v>
      </c>
      <c r="AB1966">
        <f t="shared" si="246"/>
        <v>1</v>
      </c>
      <c r="AC1966">
        <f t="shared" si="247"/>
        <v>2559.5999999999995</v>
      </c>
    </row>
    <row r="1967" spans="1:29">
      <c r="A1967">
        <v>10310</v>
      </c>
      <c r="B1967" t="s">
        <v>224</v>
      </c>
      <c r="C1967">
        <v>33</v>
      </c>
      <c r="D1967">
        <v>33.229999999999997</v>
      </c>
      <c r="E1967">
        <v>4</v>
      </c>
      <c r="F1967" s="6">
        <f>IFERROR(VLOOKUP(A1967,Orders!A:B,2,FALSE),"")</f>
        <v>38276</v>
      </c>
      <c r="G1967" s="6">
        <f>IFERROR(VLOOKUP(A1967,Orders!A:C,3,FALSE),"")</f>
        <v>38284</v>
      </c>
      <c r="H1967" s="6">
        <f>IFERROR(VLOOKUP(A1967,Orders!A:D,4,FALSE),"")</f>
        <v>38278</v>
      </c>
      <c r="I1967" t="str">
        <f>IFERROR(VLOOKUP(A1967,Orders!A:E,5,FALSE),"")</f>
        <v>Shipped</v>
      </c>
      <c r="J1967">
        <f>IFERROR(VLOOKUP(A1967,Orders!A:G,7,FALSE),"")</f>
        <v>259</v>
      </c>
      <c r="K1967">
        <f>IFERROR(VLOOKUP(J1967,Customers!A:L,12,FALSE),"")</f>
        <v>1504</v>
      </c>
      <c r="L1967">
        <f>IFERROR(VLOOKUP(J1967,Customers!A:M,13,FALSE),"")</f>
        <v>120400</v>
      </c>
      <c r="M1967" t="str">
        <f>IFERROR(VLOOKUP(J1967,Customers!A:H,8,FALSE),"")</f>
        <v>KÃ¶ln</v>
      </c>
      <c r="N1967">
        <f>IFERROR(VLOOKUP(K1967,Employees!A:F,6,FALSE),"")</f>
        <v>7</v>
      </c>
      <c r="O1967" t="str">
        <f>IFERROR(VLOOKUP(N1967,Offices!A:B,2,FALSE),"")</f>
        <v>London</v>
      </c>
      <c r="P1967" s="6">
        <f>IFERROR(VLOOKUP(J1967,Payments!A:C,3,FALSE),"")</f>
        <v>38297</v>
      </c>
      <c r="Q1967">
        <f>IFERROR(VLOOKUP(J1967,Payments!A:D,4,FALSE),"")</f>
        <v>61234.67</v>
      </c>
      <c r="R1967" t="str">
        <f>IFERROR(VLOOKUP(B1967,Products!A:C,3,FALSE),"")</f>
        <v>Classic Cars</v>
      </c>
      <c r="S1967">
        <f>IFERROR(VLOOKUP(B1967,Products!A:G,7,FALSE),"")</f>
        <v>7723</v>
      </c>
      <c r="T1967">
        <f>IFERROR(VLOOKUP(B1967,Products!A:I,9,FALSE),"")</f>
        <v>37.76</v>
      </c>
      <c r="U1967">
        <f t="shared" si="240"/>
        <v>6</v>
      </c>
      <c r="V1967" t="str">
        <f t="shared" si="241"/>
        <v>Yes</v>
      </c>
      <c r="W1967">
        <f t="shared" si="242"/>
        <v>2004</v>
      </c>
      <c r="X1967">
        <f t="shared" si="243"/>
        <v>10</v>
      </c>
      <c r="Y1967">
        <f>IFERROR(VLOOKUP(B1967,Products!A:I,8,FALSE),"")</f>
        <v>16.239999999999998</v>
      </c>
      <c r="Z1967">
        <f t="shared" si="244"/>
        <v>1096.5899999999999</v>
      </c>
      <c r="AA1967">
        <f t="shared" si="245"/>
        <v>104.61822660098522</v>
      </c>
      <c r="AB1967">
        <f t="shared" si="246"/>
        <v>1</v>
      </c>
      <c r="AC1967">
        <f t="shared" si="247"/>
        <v>560.66999999999996</v>
      </c>
    </row>
    <row r="1968" spans="1:29">
      <c r="A1968">
        <v>10310</v>
      </c>
      <c r="B1968" t="s">
        <v>214</v>
      </c>
      <c r="C1968">
        <v>38</v>
      </c>
      <c r="D1968">
        <v>50.21</v>
      </c>
      <c r="E1968">
        <v>9</v>
      </c>
      <c r="F1968" s="6">
        <f>IFERROR(VLOOKUP(A1968,Orders!A:B,2,FALSE),"")</f>
        <v>38276</v>
      </c>
      <c r="G1968" s="6">
        <f>IFERROR(VLOOKUP(A1968,Orders!A:C,3,FALSE),"")</f>
        <v>38284</v>
      </c>
      <c r="H1968" s="6">
        <f>IFERROR(VLOOKUP(A1968,Orders!A:D,4,FALSE),"")</f>
        <v>38278</v>
      </c>
      <c r="I1968" t="str">
        <f>IFERROR(VLOOKUP(A1968,Orders!A:E,5,FALSE),"")</f>
        <v>Shipped</v>
      </c>
      <c r="J1968">
        <f>IFERROR(VLOOKUP(A1968,Orders!A:G,7,FALSE),"")</f>
        <v>259</v>
      </c>
      <c r="K1968">
        <f>IFERROR(VLOOKUP(J1968,Customers!A:L,12,FALSE),"")</f>
        <v>1504</v>
      </c>
      <c r="L1968">
        <f>IFERROR(VLOOKUP(J1968,Customers!A:M,13,FALSE),"")</f>
        <v>120400</v>
      </c>
      <c r="M1968" t="str">
        <f>IFERROR(VLOOKUP(J1968,Customers!A:H,8,FALSE),"")</f>
        <v>KÃ¶ln</v>
      </c>
      <c r="N1968">
        <f>IFERROR(VLOOKUP(K1968,Employees!A:F,6,FALSE),"")</f>
        <v>7</v>
      </c>
      <c r="O1968" t="str">
        <f>IFERROR(VLOOKUP(N1968,Offices!A:B,2,FALSE),"")</f>
        <v>London</v>
      </c>
      <c r="P1968" s="6">
        <f>IFERROR(VLOOKUP(J1968,Payments!A:C,3,FALSE),"")</f>
        <v>38297</v>
      </c>
      <c r="Q1968">
        <f>IFERROR(VLOOKUP(J1968,Payments!A:D,4,FALSE),"")</f>
        <v>61234.67</v>
      </c>
      <c r="R1968" t="str">
        <f>IFERROR(VLOOKUP(B1968,Products!A:C,3,FALSE),"")</f>
        <v>Classic Cars</v>
      </c>
      <c r="S1968">
        <f>IFERROR(VLOOKUP(B1968,Products!A:G,7,FALSE),"")</f>
        <v>7995</v>
      </c>
      <c r="T1968">
        <f>IFERROR(VLOOKUP(B1968,Products!A:I,9,FALSE),"")</f>
        <v>61.23</v>
      </c>
      <c r="U1968">
        <f t="shared" si="240"/>
        <v>6</v>
      </c>
      <c r="V1968" t="str">
        <f t="shared" si="241"/>
        <v>Yes</v>
      </c>
      <c r="W1968">
        <f t="shared" si="242"/>
        <v>2004</v>
      </c>
      <c r="X1968">
        <f t="shared" si="243"/>
        <v>10</v>
      </c>
      <c r="Y1968">
        <f>IFERROR(VLOOKUP(B1968,Products!A:I,8,FALSE),"")</f>
        <v>38.58</v>
      </c>
      <c r="Z1968">
        <f t="shared" si="244"/>
        <v>1907.98</v>
      </c>
      <c r="AA1968">
        <f t="shared" si="245"/>
        <v>30.145152928978753</v>
      </c>
      <c r="AB1968">
        <f t="shared" si="246"/>
        <v>0</v>
      </c>
      <c r="AC1968">
        <f t="shared" si="247"/>
        <v>441.94000000000011</v>
      </c>
    </row>
    <row r="1969" spans="1:29">
      <c r="A1969">
        <v>10310</v>
      </c>
      <c r="B1969" t="s">
        <v>215</v>
      </c>
      <c r="C1969">
        <v>45</v>
      </c>
      <c r="D1969">
        <v>139.03</v>
      </c>
      <c r="E1969">
        <v>5</v>
      </c>
      <c r="F1969" s="6">
        <f>IFERROR(VLOOKUP(A1969,Orders!A:B,2,FALSE),"")</f>
        <v>38276</v>
      </c>
      <c r="G1969" s="6">
        <f>IFERROR(VLOOKUP(A1969,Orders!A:C,3,FALSE),"")</f>
        <v>38284</v>
      </c>
      <c r="H1969" s="6">
        <f>IFERROR(VLOOKUP(A1969,Orders!A:D,4,FALSE),"")</f>
        <v>38278</v>
      </c>
      <c r="I1969" t="str">
        <f>IFERROR(VLOOKUP(A1969,Orders!A:E,5,FALSE),"")</f>
        <v>Shipped</v>
      </c>
      <c r="J1969">
        <f>IFERROR(VLOOKUP(A1969,Orders!A:G,7,FALSE),"")</f>
        <v>259</v>
      </c>
      <c r="K1969">
        <f>IFERROR(VLOOKUP(J1969,Customers!A:L,12,FALSE),"")</f>
        <v>1504</v>
      </c>
      <c r="L1969">
        <f>IFERROR(VLOOKUP(J1969,Customers!A:M,13,FALSE),"")</f>
        <v>120400</v>
      </c>
      <c r="M1969" t="str">
        <f>IFERROR(VLOOKUP(J1969,Customers!A:H,8,FALSE),"")</f>
        <v>KÃ¶ln</v>
      </c>
      <c r="N1969">
        <f>IFERROR(VLOOKUP(K1969,Employees!A:F,6,FALSE),"")</f>
        <v>7</v>
      </c>
      <c r="O1969" t="str">
        <f>IFERROR(VLOOKUP(N1969,Offices!A:B,2,FALSE),"")</f>
        <v>London</v>
      </c>
      <c r="P1969" s="6">
        <f>IFERROR(VLOOKUP(J1969,Payments!A:C,3,FALSE),"")</f>
        <v>38297</v>
      </c>
      <c r="Q1969">
        <f>IFERROR(VLOOKUP(J1969,Payments!A:D,4,FALSE),"")</f>
        <v>61234.67</v>
      </c>
      <c r="R1969" t="str">
        <f>IFERROR(VLOOKUP(B1969,Products!A:C,3,FALSE),"")</f>
        <v>Classic Cars</v>
      </c>
      <c r="S1969">
        <f>IFERROR(VLOOKUP(B1969,Products!A:G,7,FALSE),"")</f>
        <v>6600</v>
      </c>
      <c r="T1969">
        <f>IFERROR(VLOOKUP(B1969,Products!A:I,9,FALSE),"")</f>
        <v>140.43</v>
      </c>
      <c r="U1969">
        <f t="shared" si="240"/>
        <v>6</v>
      </c>
      <c r="V1969" t="str">
        <f t="shared" si="241"/>
        <v>Yes</v>
      </c>
      <c r="W1969">
        <f t="shared" si="242"/>
        <v>2004</v>
      </c>
      <c r="X1969">
        <f t="shared" si="243"/>
        <v>10</v>
      </c>
      <c r="Y1969">
        <f>IFERROR(VLOOKUP(B1969,Products!A:I,8,FALSE),"")</f>
        <v>98.3</v>
      </c>
      <c r="Z1969">
        <f t="shared" si="244"/>
        <v>6256.35</v>
      </c>
      <c r="AA1969">
        <f t="shared" si="245"/>
        <v>41.434384537131237</v>
      </c>
      <c r="AB1969">
        <f t="shared" si="246"/>
        <v>0</v>
      </c>
      <c r="AC1969">
        <f t="shared" si="247"/>
        <v>1832.8500000000001</v>
      </c>
    </row>
    <row r="1970" spans="1:29">
      <c r="A1970">
        <v>10310</v>
      </c>
      <c r="B1970" t="s">
        <v>216</v>
      </c>
      <c r="C1970">
        <v>49</v>
      </c>
      <c r="D1970">
        <v>75.180000000000007</v>
      </c>
      <c r="E1970">
        <v>14</v>
      </c>
      <c r="F1970" s="6">
        <f>IFERROR(VLOOKUP(A1970,Orders!A:B,2,FALSE),"")</f>
        <v>38276</v>
      </c>
      <c r="G1970" s="6">
        <f>IFERROR(VLOOKUP(A1970,Orders!A:C,3,FALSE),"")</f>
        <v>38284</v>
      </c>
      <c r="H1970" s="6">
        <f>IFERROR(VLOOKUP(A1970,Orders!A:D,4,FALSE),"")</f>
        <v>38278</v>
      </c>
      <c r="I1970" t="str">
        <f>IFERROR(VLOOKUP(A1970,Orders!A:E,5,FALSE),"")</f>
        <v>Shipped</v>
      </c>
      <c r="J1970">
        <f>IFERROR(VLOOKUP(A1970,Orders!A:G,7,FALSE),"")</f>
        <v>259</v>
      </c>
      <c r="K1970">
        <f>IFERROR(VLOOKUP(J1970,Customers!A:L,12,FALSE),"")</f>
        <v>1504</v>
      </c>
      <c r="L1970">
        <f>IFERROR(VLOOKUP(J1970,Customers!A:M,13,FALSE),"")</f>
        <v>120400</v>
      </c>
      <c r="M1970" t="str">
        <f>IFERROR(VLOOKUP(J1970,Customers!A:H,8,FALSE),"")</f>
        <v>KÃ¶ln</v>
      </c>
      <c r="N1970">
        <f>IFERROR(VLOOKUP(K1970,Employees!A:F,6,FALSE),"")</f>
        <v>7</v>
      </c>
      <c r="O1970" t="str">
        <f>IFERROR(VLOOKUP(N1970,Offices!A:B,2,FALSE),"")</f>
        <v>London</v>
      </c>
      <c r="P1970" s="6">
        <f>IFERROR(VLOOKUP(J1970,Payments!A:C,3,FALSE),"")</f>
        <v>38297</v>
      </c>
      <c r="Q1970">
        <f>IFERROR(VLOOKUP(J1970,Payments!A:D,4,FALSE),"")</f>
        <v>61234.67</v>
      </c>
      <c r="R1970" t="str">
        <f>IFERROR(VLOOKUP(B1970,Products!A:C,3,FALSE),"")</f>
        <v>Classic Cars</v>
      </c>
      <c r="S1970">
        <f>IFERROR(VLOOKUP(B1970,Products!A:G,7,FALSE),"")</f>
        <v>7869</v>
      </c>
      <c r="T1970">
        <f>IFERROR(VLOOKUP(B1970,Products!A:I,9,FALSE),"")</f>
        <v>80.84</v>
      </c>
      <c r="U1970">
        <f t="shared" si="240"/>
        <v>6</v>
      </c>
      <c r="V1970" t="str">
        <f t="shared" si="241"/>
        <v>Yes</v>
      </c>
      <c r="W1970">
        <f t="shared" si="242"/>
        <v>2004</v>
      </c>
      <c r="X1970">
        <f t="shared" si="243"/>
        <v>10</v>
      </c>
      <c r="Y1970">
        <f>IFERROR(VLOOKUP(B1970,Products!A:I,8,FALSE),"")</f>
        <v>32.33</v>
      </c>
      <c r="Z1970">
        <f t="shared" si="244"/>
        <v>3683.82</v>
      </c>
      <c r="AA1970">
        <f t="shared" si="245"/>
        <v>132.53943705536656</v>
      </c>
      <c r="AB1970">
        <f t="shared" si="246"/>
        <v>1</v>
      </c>
      <c r="AC1970">
        <f t="shared" si="247"/>
        <v>2099.6500000000005</v>
      </c>
    </row>
    <row r="1971" spans="1:29">
      <c r="A1971">
        <v>10310</v>
      </c>
      <c r="B1971" t="s">
        <v>217</v>
      </c>
      <c r="C1971">
        <v>36</v>
      </c>
      <c r="D1971">
        <v>38.619999999999997</v>
      </c>
      <c r="E1971">
        <v>17</v>
      </c>
      <c r="F1971" s="6">
        <f>IFERROR(VLOOKUP(A1971,Orders!A:B,2,FALSE),"")</f>
        <v>38276</v>
      </c>
      <c r="G1971" s="6">
        <f>IFERROR(VLOOKUP(A1971,Orders!A:C,3,FALSE),"")</f>
        <v>38284</v>
      </c>
      <c r="H1971" s="6">
        <f>IFERROR(VLOOKUP(A1971,Orders!A:D,4,FALSE),"")</f>
        <v>38278</v>
      </c>
      <c r="I1971" t="str">
        <f>IFERROR(VLOOKUP(A1971,Orders!A:E,5,FALSE),"")</f>
        <v>Shipped</v>
      </c>
      <c r="J1971">
        <f>IFERROR(VLOOKUP(A1971,Orders!A:G,7,FALSE),"")</f>
        <v>259</v>
      </c>
      <c r="K1971">
        <f>IFERROR(VLOOKUP(J1971,Customers!A:L,12,FALSE),"")</f>
        <v>1504</v>
      </c>
      <c r="L1971">
        <f>IFERROR(VLOOKUP(J1971,Customers!A:M,13,FALSE),"")</f>
        <v>120400</v>
      </c>
      <c r="M1971" t="str">
        <f>IFERROR(VLOOKUP(J1971,Customers!A:H,8,FALSE),"")</f>
        <v>KÃ¶ln</v>
      </c>
      <c r="N1971">
        <f>IFERROR(VLOOKUP(K1971,Employees!A:F,6,FALSE),"")</f>
        <v>7</v>
      </c>
      <c r="O1971" t="str">
        <f>IFERROR(VLOOKUP(N1971,Offices!A:B,2,FALSE),"")</f>
        <v>London</v>
      </c>
      <c r="P1971" s="6">
        <f>IFERROR(VLOOKUP(J1971,Payments!A:C,3,FALSE),"")</f>
        <v>38297</v>
      </c>
      <c r="Q1971">
        <f>IFERROR(VLOOKUP(J1971,Payments!A:D,4,FALSE),"")</f>
        <v>61234.67</v>
      </c>
      <c r="R1971" t="str">
        <f>IFERROR(VLOOKUP(B1971,Products!A:C,3,FALSE),"")</f>
        <v>Motorcycles</v>
      </c>
      <c r="S1971">
        <f>IFERROR(VLOOKUP(B1971,Products!A:G,7,FALSE),"")</f>
        <v>9241</v>
      </c>
      <c r="T1971">
        <f>IFERROR(VLOOKUP(B1971,Products!A:I,9,FALSE),"")</f>
        <v>40.229999999999997</v>
      </c>
      <c r="U1971">
        <f t="shared" si="240"/>
        <v>6</v>
      </c>
      <c r="V1971" t="str">
        <f t="shared" si="241"/>
        <v>Yes</v>
      </c>
      <c r="W1971">
        <f t="shared" si="242"/>
        <v>2004</v>
      </c>
      <c r="X1971">
        <f t="shared" si="243"/>
        <v>10</v>
      </c>
      <c r="Y1971">
        <f>IFERROR(VLOOKUP(B1971,Products!A:I,8,FALSE),"")</f>
        <v>24.14</v>
      </c>
      <c r="Z1971">
        <f t="shared" si="244"/>
        <v>1390.32</v>
      </c>
      <c r="AA1971">
        <f t="shared" si="245"/>
        <v>59.983429991714978</v>
      </c>
      <c r="AB1971">
        <f t="shared" si="246"/>
        <v>0</v>
      </c>
      <c r="AC1971">
        <f t="shared" si="247"/>
        <v>521.27999999999986</v>
      </c>
    </row>
    <row r="1972" spans="1:29">
      <c r="A1972">
        <v>10311</v>
      </c>
      <c r="B1972" t="s">
        <v>225</v>
      </c>
      <c r="C1972">
        <v>29</v>
      </c>
      <c r="D1972">
        <v>124.44</v>
      </c>
      <c r="E1972">
        <v>9</v>
      </c>
      <c r="F1972" s="6">
        <f>IFERROR(VLOOKUP(A1972,Orders!A:B,2,FALSE),"")</f>
        <v>38276</v>
      </c>
      <c r="G1972" s="6">
        <f>IFERROR(VLOOKUP(A1972,Orders!A:C,3,FALSE),"")</f>
        <v>38283</v>
      </c>
      <c r="H1972" s="6">
        <f>IFERROR(VLOOKUP(A1972,Orders!A:D,4,FALSE),"")</f>
        <v>38280</v>
      </c>
      <c r="I1972" t="str">
        <f>IFERROR(VLOOKUP(A1972,Orders!A:E,5,FALSE),"")</f>
        <v>Shipped</v>
      </c>
      <c r="J1972">
        <f>IFERROR(VLOOKUP(A1972,Orders!A:G,7,FALSE),"")</f>
        <v>141</v>
      </c>
      <c r="K1972">
        <f>IFERROR(VLOOKUP(J1972,Customers!A:L,12,FALSE),"")</f>
        <v>1370</v>
      </c>
      <c r="L1972">
        <f>IFERROR(VLOOKUP(J1972,Customers!A:M,13,FALSE),"")</f>
        <v>227600</v>
      </c>
      <c r="M1972" t="str">
        <f>IFERROR(VLOOKUP(J1972,Customers!A:H,8,FALSE),"")</f>
        <v>Madrid</v>
      </c>
      <c r="N1972">
        <f>IFERROR(VLOOKUP(K1972,Employees!A:F,6,FALSE),"")</f>
        <v>4</v>
      </c>
      <c r="O1972" t="str">
        <f>IFERROR(VLOOKUP(N1972,Offices!A:B,2,FALSE),"")</f>
        <v>Paris</v>
      </c>
      <c r="P1972" s="6">
        <f>IFERROR(VLOOKUP(J1972,Payments!A:C,3,FALSE),"")</f>
        <v>37821</v>
      </c>
      <c r="Q1972">
        <f>IFERROR(VLOOKUP(J1972,Payments!A:D,4,FALSE),"")</f>
        <v>36251.03</v>
      </c>
      <c r="R1972" t="str">
        <f>IFERROR(VLOOKUP(B1972,Products!A:C,3,FALSE),"")</f>
        <v>Classic Cars</v>
      </c>
      <c r="S1972">
        <f>IFERROR(VLOOKUP(B1972,Products!A:G,7,FALSE),"")</f>
        <v>9042</v>
      </c>
      <c r="T1972">
        <f>IFERROR(VLOOKUP(B1972,Products!A:I,9,FALSE),"")</f>
        <v>124.44</v>
      </c>
      <c r="U1972">
        <f t="shared" si="240"/>
        <v>3</v>
      </c>
      <c r="V1972" t="str">
        <f t="shared" si="241"/>
        <v>Yes</v>
      </c>
      <c r="W1972">
        <f t="shared" si="242"/>
        <v>2004</v>
      </c>
      <c r="X1972">
        <f t="shared" si="243"/>
        <v>10</v>
      </c>
      <c r="Y1972">
        <f>IFERROR(VLOOKUP(B1972,Products!A:I,8,FALSE),"")</f>
        <v>65.959999999999994</v>
      </c>
      <c r="Z1972">
        <f t="shared" si="244"/>
        <v>3608.7599999999998</v>
      </c>
      <c r="AA1972">
        <f t="shared" si="245"/>
        <v>88.659793814433002</v>
      </c>
      <c r="AB1972">
        <f t="shared" si="246"/>
        <v>1</v>
      </c>
      <c r="AC1972">
        <f t="shared" si="247"/>
        <v>1695.92</v>
      </c>
    </row>
    <row r="1973" spans="1:29">
      <c r="A1973">
        <v>10311</v>
      </c>
      <c r="B1973" t="s">
        <v>222</v>
      </c>
      <c r="C1973">
        <v>43</v>
      </c>
      <c r="D1973">
        <v>114.84</v>
      </c>
      <c r="E1973">
        <v>10</v>
      </c>
      <c r="F1973" s="6">
        <f>IFERROR(VLOOKUP(A1973,Orders!A:B,2,FALSE),"")</f>
        <v>38276</v>
      </c>
      <c r="G1973" s="6">
        <f>IFERROR(VLOOKUP(A1973,Orders!A:C,3,FALSE),"")</f>
        <v>38283</v>
      </c>
      <c r="H1973" s="6">
        <f>IFERROR(VLOOKUP(A1973,Orders!A:D,4,FALSE),"")</f>
        <v>38280</v>
      </c>
      <c r="I1973" t="str">
        <f>IFERROR(VLOOKUP(A1973,Orders!A:E,5,FALSE),"")</f>
        <v>Shipped</v>
      </c>
      <c r="J1973">
        <f>IFERROR(VLOOKUP(A1973,Orders!A:G,7,FALSE),"")</f>
        <v>141</v>
      </c>
      <c r="K1973">
        <f>IFERROR(VLOOKUP(J1973,Customers!A:L,12,FALSE),"")</f>
        <v>1370</v>
      </c>
      <c r="L1973">
        <f>IFERROR(VLOOKUP(J1973,Customers!A:M,13,FALSE),"")</f>
        <v>227600</v>
      </c>
      <c r="M1973" t="str">
        <f>IFERROR(VLOOKUP(J1973,Customers!A:H,8,FALSE),"")</f>
        <v>Madrid</v>
      </c>
      <c r="N1973">
        <f>IFERROR(VLOOKUP(K1973,Employees!A:F,6,FALSE),"")</f>
        <v>4</v>
      </c>
      <c r="O1973" t="str">
        <f>IFERROR(VLOOKUP(N1973,Offices!A:B,2,FALSE),"")</f>
        <v>Paris</v>
      </c>
      <c r="P1973" s="6">
        <f>IFERROR(VLOOKUP(J1973,Payments!A:C,3,FALSE),"")</f>
        <v>37821</v>
      </c>
      <c r="Q1973">
        <f>IFERROR(VLOOKUP(J1973,Payments!A:D,4,FALSE),"")</f>
        <v>36251.03</v>
      </c>
      <c r="R1973" t="str">
        <f>IFERROR(VLOOKUP(B1973,Products!A:C,3,FALSE),"")</f>
        <v>Classic Cars</v>
      </c>
      <c r="S1973">
        <f>IFERROR(VLOOKUP(B1973,Products!A:G,7,FALSE),"")</f>
        <v>8164</v>
      </c>
      <c r="T1973">
        <f>IFERROR(VLOOKUP(B1973,Products!A:I,9,FALSE),"")</f>
        <v>132</v>
      </c>
      <c r="U1973">
        <f t="shared" si="240"/>
        <v>3</v>
      </c>
      <c r="V1973" t="str">
        <f t="shared" si="241"/>
        <v>Yes</v>
      </c>
      <c r="W1973">
        <f t="shared" si="242"/>
        <v>2004</v>
      </c>
      <c r="X1973">
        <f t="shared" si="243"/>
        <v>10</v>
      </c>
      <c r="Y1973">
        <f>IFERROR(VLOOKUP(B1973,Products!A:I,8,FALSE),"")</f>
        <v>56.76</v>
      </c>
      <c r="Z1973">
        <f t="shared" si="244"/>
        <v>4938.12</v>
      </c>
      <c r="AA1973">
        <f t="shared" si="245"/>
        <v>102.32558139534885</v>
      </c>
      <c r="AB1973">
        <f t="shared" si="246"/>
        <v>1</v>
      </c>
      <c r="AC1973">
        <f t="shared" si="247"/>
        <v>2497.44</v>
      </c>
    </row>
    <row r="1974" spans="1:29">
      <c r="A1974">
        <v>10311</v>
      </c>
      <c r="B1974" t="s">
        <v>223</v>
      </c>
      <c r="C1974">
        <v>32</v>
      </c>
      <c r="D1974">
        <v>134.22</v>
      </c>
      <c r="E1974">
        <v>11</v>
      </c>
      <c r="F1974" s="6">
        <f>IFERROR(VLOOKUP(A1974,Orders!A:B,2,FALSE),"")</f>
        <v>38276</v>
      </c>
      <c r="G1974" s="6">
        <f>IFERROR(VLOOKUP(A1974,Orders!A:C,3,FALSE),"")</f>
        <v>38283</v>
      </c>
      <c r="H1974" s="6">
        <f>IFERROR(VLOOKUP(A1974,Orders!A:D,4,FALSE),"")</f>
        <v>38280</v>
      </c>
      <c r="I1974" t="str">
        <f>IFERROR(VLOOKUP(A1974,Orders!A:E,5,FALSE),"")</f>
        <v>Shipped</v>
      </c>
      <c r="J1974">
        <f>IFERROR(VLOOKUP(A1974,Orders!A:G,7,FALSE),"")</f>
        <v>141</v>
      </c>
      <c r="K1974">
        <f>IFERROR(VLOOKUP(J1974,Customers!A:L,12,FALSE),"")</f>
        <v>1370</v>
      </c>
      <c r="L1974">
        <f>IFERROR(VLOOKUP(J1974,Customers!A:M,13,FALSE),"")</f>
        <v>227600</v>
      </c>
      <c r="M1974" t="str">
        <f>IFERROR(VLOOKUP(J1974,Customers!A:H,8,FALSE),"")</f>
        <v>Madrid</v>
      </c>
      <c r="N1974">
        <f>IFERROR(VLOOKUP(K1974,Employees!A:F,6,FALSE),"")</f>
        <v>4</v>
      </c>
      <c r="O1974" t="str">
        <f>IFERROR(VLOOKUP(N1974,Offices!A:B,2,FALSE),"")</f>
        <v>Paris</v>
      </c>
      <c r="P1974" s="6">
        <f>IFERROR(VLOOKUP(J1974,Payments!A:C,3,FALSE),"")</f>
        <v>37821</v>
      </c>
      <c r="Q1974">
        <f>IFERROR(VLOOKUP(J1974,Payments!A:D,4,FALSE),"")</f>
        <v>36251.03</v>
      </c>
      <c r="R1974" t="str">
        <f>IFERROR(VLOOKUP(B1974,Products!A:C,3,FALSE),"")</f>
        <v>Classic Cars</v>
      </c>
      <c r="S1974">
        <f>IFERROR(VLOOKUP(B1974,Products!A:G,7,FALSE),"")</f>
        <v>8990</v>
      </c>
      <c r="T1974">
        <f>IFERROR(VLOOKUP(B1974,Products!A:I,9,FALSE),"")</f>
        <v>141.28</v>
      </c>
      <c r="U1974">
        <f t="shared" si="240"/>
        <v>3</v>
      </c>
      <c r="V1974" t="str">
        <f t="shared" si="241"/>
        <v>Yes</v>
      </c>
      <c r="W1974">
        <f t="shared" si="242"/>
        <v>2004</v>
      </c>
      <c r="X1974">
        <f t="shared" si="243"/>
        <v>10</v>
      </c>
      <c r="Y1974">
        <f>IFERROR(VLOOKUP(B1974,Products!A:I,8,FALSE),"")</f>
        <v>62.16</v>
      </c>
      <c r="Z1974">
        <f t="shared" si="244"/>
        <v>4295.04</v>
      </c>
      <c r="AA1974">
        <f t="shared" si="245"/>
        <v>115.92664092664093</v>
      </c>
      <c r="AB1974">
        <f t="shared" si="246"/>
        <v>1</v>
      </c>
      <c r="AC1974">
        <f t="shared" si="247"/>
        <v>2305.92</v>
      </c>
    </row>
    <row r="1975" spans="1:29">
      <c r="A1975">
        <v>10311</v>
      </c>
      <c r="B1975" t="s">
        <v>126</v>
      </c>
      <c r="C1975">
        <v>41</v>
      </c>
      <c r="D1975">
        <v>92.03</v>
      </c>
      <c r="E1975">
        <v>1</v>
      </c>
      <c r="F1975" s="6">
        <f>IFERROR(VLOOKUP(A1975,Orders!A:B,2,FALSE),"")</f>
        <v>38276</v>
      </c>
      <c r="G1975" s="6">
        <f>IFERROR(VLOOKUP(A1975,Orders!A:C,3,FALSE),"")</f>
        <v>38283</v>
      </c>
      <c r="H1975" s="6">
        <f>IFERROR(VLOOKUP(A1975,Orders!A:D,4,FALSE),"")</f>
        <v>38280</v>
      </c>
      <c r="I1975" t="str">
        <f>IFERROR(VLOOKUP(A1975,Orders!A:E,5,FALSE),"")</f>
        <v>Shipped</v>
      </c>
      <c r="J1975">
        <f>IFERROR(VLOOKUP(A1975,Orders!A:G,7,FALSE),"")</f>
        <v>141</v>
      </c>
      <c r="K1975">
        <f>IFERROR(VLOOKUP(J1975,Customers!A:L,12,FALSE),"")</f>
        <v>1370</v>
      </c>
      <c r="L1975">
        <f>IFERROR(VLOOKUP(J1975,Customers!A:M,13,FALSE),"")</f>
        <v>227600</v>
      </c>
      <c r="M1975" t="str">
        <f>IFERROR(VLOOKUP(J1975,Customers!A:H,8,FALSE),"")</f>
        <v>Madrid</v>
      </c>
      <c r="N1975">
        <f>IFERROR(VLOOKUP(K1975,Employees!A:F,6,FALSE),"")</f>
        <v>4</v>
      </c>
      <c r="O1975" t="str">
        <f>IFERROR(VLOOKUP(N1975,Offices!A:B,2,FALSE),"")</f>
        <v>Paris</v>
      </c>
      <c r="P1975" s="6">
        <f>IFERROR(VLOOKUP(J1975,Payments!A:C,3,FALSE),"")</f>
        <v>37821</v>
      </c>
      <c r="Q1975">
        <f>IFERROR(VLOOKUP(J1975,Payments!A:D,4,FALSE),"")</f>
        <v>36251.03</v>
      </c>
      <c r="R1975" t="str">
        <f>IFERROR(VLOOKUP(B1975,Products!A:C,3,FALSE),"")</f>
        <v>Vintage Cars</v>
      </c>
      <c r="S1975">
        <f>IFERROR(VLOOKUP(B1975,Products!A:G,7,FALSE),"")</f>
        <v>6553</v>
      </c>
      <c r="T1975">
        <f>IFERROR(VLOOKUP(B1975,Products!A:I,9,FALSE),"")</f>
        <v>92.03</v>
      </c>
      <c r="U1975">
        <f t="shared" si="240"/>
        <v>3</v>
      </c>
      <c r="V1975" t="str">
        <f t="shared" si="241"/>
        <v>Yes</v>
      </c>
      <c r="W1975">
        <f t="shared" si="242"/>
        <v>2004</v>
      </c>
      <c r="X1975">
        <f t="shared" si="243"/>
        <v>10</v>
      </c>
      <c r="Y1975">
        <f>IFERROR(VLOOKUP(B1975,Products!A:I,8,FALSE),"")</f>
        <v>43.26</v>
      </c>
      <c r="Z1975">
        <f t="shared" si="244"/>
        <v>3773.23</v>
      </c>
      <c r="AA1975">
        <f t="shared" si="245"/>
        <v>112.73693943596857</v>
      </c>
      <c r="AB1975">
        <f t="shared" si="246"/>
        <v>1</v>
      </c>
      <c r="AC1975">
        <f t="shared" si="247"/>
        <v>1999.5700000000002</v>
      </c>
    </row>
    <row r="1976" spans="1:29">
      <c r="A1976">
        <v>10311</v>
      </c>
      <c r="B1976" t="s">
        <v>226</v>
      </c>
      <c r="C1976">
        <v>25</v>
      </c>
      <c r="D1976">
        <v>66.989999999999995</v>
      </c>
      <c r="E1976">
        <v>2</v>
      </c>
      <c r="F1976" s="6">
        <f>IFERROR(VLOOKUP(A1976,Orders!A:B,2,FALSE),"")</f>
        <v>38276</v>
      </c>
      <c r="G1976" s="6">
        <f>IFERROR(VLOOKUP(A1976,Orders!A:C,3,FALSE),"")</f>
        <v>38283</v>
      </c>
      <c r="H1976" s="6">
        <f>IFERROR(VLOOKUP(A1976,Orders!A:D,4,FALSE),"")</f>
        <v>38280</v>
      </c>
      <c r="I1976" t="str">
        <f>IFERROR(VLOOKUP(A1976,Orders!A:E,5,FALSE),"")</f>
        <v>Shipped</v>
      </c>
      <c r="J1976">
        <f>IFERROR(VLOOKUP(A1976,Orders!A:G,7,FALSE),"")</f>
        <v>141</v>
      </c>
      <c r="K1976">
        <f>IFERROR(VLOOKUP(J1976,Customers!A:L,12,FALSE),"")</f>
        <v>1370</v>
      </c>
      <c r="L1976">
        <f>IFERROR(VLOOKUP(J1976,Customers!A:M,13,FALSE),"")</f>
        <v>227600</v>
      </c>
      <c r="M1976" t="str">
        <f>IFERROR(VLOOKUP(J1976,Customers!A:H,8,FALSE),"")</f>
        <v>Madrid</v>
      </c>
      <c r="N1976">
        <f>IFERROR(VLOOKUP(K1976,Employees!A:F,6,FALSE),"")</f>
        <v>4</v>
      </c>
      <c r="O1976" t="str">
        <f>IFERROR(VLOOKUP(N1976,Offices!A:B,2,FALSE),"")</f>
        <v>Paris</v>
      </c>
      <c r="P1976" s="6">
        <f>IFERROR(VLOOKUP(J1976,Payments!A:C,3,FALSE),"")</f>
        <v>37821</v>
      </c>
      <c r="Q1976">
        <f>IFERROR(VLOOKUP(J1976,Payments!A:D,4,FALSE),"")</f>
        <v>36251.03</v>
      </c>
      <c r="R1976" t="str">
        <f>IFERROR(VLOOKUP(B1976,Products!A:C,3,FALSE),"")</f>
        <v>Classic Cars</v>
      </c>
      <c r="S1976">
        <f>IFERROR(VLOOKUP(B1976,Products!A:G,7,FALSE),"")</f>
        <v>3209</v>
      </c>
      <c r="T1976">
        <f>IFERROR(VLOOKUP(B1976,Products!A:I,9,FALSE),"")</f>
        <v>71.27</v>
      </c>
      <c r="U1976">
        <f t="shared" si="240"/>
        <v>3</v>
      </c>
      <c r="V1976" t="str">
        <f t="shared" si="241"/>
        <v>Yes</v>
      </c>
      <c r="W1976">
        <f t="shared" si="242"/>
        <v>2004</v>
      </c>
      <c r="X1976">
        <f t="shared" si="243"/>
        <v>10</v>
      </c>
      <c r="Y1976">
        <f>IFERROR(VLOOKUP(B1976,Products!A:I,8,FALSE),"")</f>
        <v>34.21</v>
      </c>
      <c r="Z1976">
        <f t="shared" si="244"/>
        <v>1674.7499999999998</v>
      </c>
      <c r="AA1976">
        <f t="shared" si="245"/>
        <v>95.819935691318307</v>
      </c>
      <c r="AB1976">
        <f t="shared" si="246"/>
        <v>1</v>
      </c>
      <c r="AC1976">
        <f t="shared" si="247"/>
        <v>819.49999999999989</v>
      </c>
    </row>
    <row r="1977" spans="1:29">
      <c r="A1977">
        <v>10311</v>
      </c>
      <c r="B1977" t="s">
        <v>227</v>
      </c>
      <c r="C1977">
        <v>26</v>
      </c>
      <c r="D1977">
        <v>70.55</v>
      </c>
      <c r="E1977">
        <v>6</v>
      </c>
      <c r="F1977" s="6">
        <f>IFERROR(VLOOKUP(A1977,Orders!A:B,2,FALSE),"")</f>
        <v>38276</v>
      </c>
      <c r="G1977" s="6">
        <f>IFERROR(VLOOKUP(A1977,Orders!A:C,3,FALSE),"")</f>
        <v>38283</v>
      </c>
      <c r="H1977" s="6">
        <f>IFERROR(VLOOKUP(A1977,Orders!A:D,4,FALSE),"")</f>
        <v>38280</v>
      </c>
      <c r="I1977" t="str">
        <f>IFERROR(VLOOKUP(A1977,Orders!A:E,5,FALSE),"")</f>
        <v>Shipped</v>
      </c>
      <c r="J1977">
        <f>IFERROR(VLOOKUP(A1977,Orders!A:G,7,FALSE),"")</f>
        <v>141</v>
      </c>
      <c r="K1977">
        <f>IFERROR(VLOOKUP(J1977,Customers!A:L,12,FALSE),"")</f>
        <v>1370</v>
      </c>
      <c r="L1977">
        <f>IFERROR(VLOOKUP(J1977,Customers!A:M,13,FALSE),"")</f>
        <v>227600</v>
      </c>
      <c r="M1977" t="str">
        <f>IFERROR(VLOOKUP(J1977,Customers!A:H,8,FALSE),"")</f>
        <v>Madrid</v>
      </c>
      <c r="N1977">
        <f>IFERROR(VLOOKUP(K1977,Employees!A:F,6,FALSE),"")</f>
        <v>4</v>
      </c>
      <c r="O1977" t="str">
        <f>IFERROR(VLOOKUP(N1977,Offices!A:B,2,FALSE),"")</f>
        <v>Paris</v>
      </c>
      <c r="P1977" s="6">
        <f>IFERROR(VLOOKUP(J1977,Payments!A:C,3,FALSE),"")</f>
        <v>37821</v>
      </c>
      <c r="Q1977">
        <f>IFERROR(VLOOKUP(J1977,Payments!A:D,4,FALSE),"")</f>
        <v>36251.03</v>
      </c>
      <c r="R1977" t="str">
        <f>IFERROR(VLOOKUP(B1977,Products!A:C,3,FALSE),"")</f>
        <v>Classic Cars</v>
      </c>
      <c r="S1977">
        <f>IFERROR(VLOOKUP(B1977,Products!A:G,7,FALSE),"")</f>
        <v>1005</v>
      </c>
      <c r="T1977">
        <f>IFERROR(VLOOKUP(B1977,Products!A:I,9,FALSE),"")</f>
        <v>73.489999999999995</v>
      </c>
      <c r="U1977">
        <f t="shared" si="240"/>
        <v>3</v>
      </c>
      <c r="V1977" t="str">
        <f t="shared" si="241"/>
        <v>Yes</v>
      </c>
      <c r="W1977">
        <f t="shared" si="242"/>
        <v>2004</v>
      </c>
      <c r="X1977">
        <f t="shared" si="243"/>
        <v>10</v>
      </c>
      <c r="Y1977">
        <f>IFERROR(VLOOKUP(B1977,Products!A:I,8,FALSE),"")</f>
        <v>49.24</v>
      </c>
      <c r="Z1977">
        <f t="shared" si="244"/>
        <v>1834.3</v>
      </c>
      <c r="AA1977">
        <f t="shared" si="245"/>
        <v>43.277822908204698</v>
      </c>
      <c r="AB1977">
        <f t="shared" si="246"/>
        <v>0</v>
      </c>
      <c r="AC1977">
        <f t="shared" si="247"/>
        <v>554.05999999999983</v>
      </c>
    </row>
    <row r="1978" spans="1:29">
      <c r="A1978">
        <v>10311</v>
      </c>
      <c r="B1978" t="s">
        <v>228</v>
      </c>
      <c r="C1978">
        <v>45</v>
      </c>
      <c r="D1978">
        <v>48.8</v>
      </c>
      <c r="E1978">
        <v>8</v>
      </c>
      <c r="F1978" s="6">
        <f>IFERROR(VLOOKUP(A1978,Orders!A:B,2,FALSE),"")</f>
        <v>38276</v>
      </c>
      <c r="G1978" s="6">
        <f>IFERROR(VLOOKUP(A1978,Orders!A:C,3,FALSE),"")</f>
        <v>38283</v>
      </c>
      <c r="H1978" s="6">
        <f>IFERROR(VLOOKUP(A1978,Orders!A:D,4,FALSE),"")</f>
        <v>38280</v>
      </c>
      <c r="I1978" t="str">
        <f>IFERROR(VLOOKUP(A1978,Orders!A:E,5,FALSE),"")</f>
        <v>Shipped</v>
      </c>
      <c r="J1978">
        <f>IFERROR(VLOOKUP(A1978,Orders!A:G,7,FALSE),"")</f>
        <v>141</v>
      </c>
      <c r="K1978">
        <f>IFERROR(VLOOKUP(J1978,Customers!A:L,12,FALSE),"")</f>
        <v>1370</v>
      </c>
      <c r="L1978">
        <f>IFERROR(VLOOKUP(J1978,Customers!A:M,13,FALSE),"")</f>
        <v>227600</v>
      </c>
      <c r="M1978" t="str">
        <f>IFERROR(VLOOKUP(J1978,Customers!A:H,8,FALSE),"")</f>
        <v>Madrid</v>
      </c>
      <c r="N1978">
        <f>IFERROR(VLOOKUP(K1978,Employees!A:F,6,FALSE),"")</f>
        <v>4</v>
      </c>
      <c r="O1978" t="str">
        <f>IFERROR(VLOOKUP(N1978,Offices!A:B,2,FALSE),"")</f>
        <v>Paris</v>
      </c>
      <c r="P1978" s="6">
        <f>IFERROR(VLOOKUP(J1978,Payments!A:C,3,FALSE),"")</f>
        <v>37821</v>
      </c>
      <c r="Q1978">
        <f>IFERROR(VLOOKUP(J1978,Payments!A:D,4,FALSE),"")</f>
        <v>36251.03</v>
      </c>
      <c r="R1978" t="str">
        <f>IFERROR(VLOOKUP(B1978,Products!A:C,3,FALSE),"")</f>
        <v>Classic Cars</v>
      </c>
      <c r="S1978">
        <f>IFERROR(VLOOKUP(B1978,Products!A:G,7,FALSE),"")</f>
        <v>8197</v>
      </c>
      <c r="T1978">
        <f>IFERROR(VLOOKUP(B1978,Products!A:I,9,FALSE),"")</f>
        <v>50.31</v>
      </c>
      <c r="U1978">
        <f t="shared" si="240"/>
        <v>3</v>
      </c>
      <c r="V1978" t="str">
        <f t="shared" si="241"/>
        <v>Yes</v>
      </c>
      <c r="W1978">
        <f t="shared" si="242"/>
        <v>2004</v>
      </c>
      <c r="X1978">
        <f t="shared" si="243"/>
        <v>10</v>
      </c>
      <c r="Y1978">
        <f>IFERROR(VLOOKUP(B1978,Products!A:I,8,FALSE),"")</f>
        <v>29.18</v>
      </c>
      <c r="Z1978">
        <f t="shared" si="244"/>
        <v>2196</v>
      </c>
      <c r="AA1978">
        <f t="shared" si="245"/>
        <v>67.237834132967777</v>
      </c>
      <c r="AB1978">
        <f t="shared" si="246"/>
        <v>1</v>
      </c>
      <c r="AC1978">
        <f t="shared" si="247"/>
        <v>882.89999999999986</v>
      </c>
    </row>
    <row r="1979" spans="1:29">
      <c r="A1979">
        <v>10311</v>
      </c>
      <c r="B1979" t="s">
        <v>229</v>
      </c>
      <c r="C1979">
        <v>28</v>
      </c>
      <c r="D1979">
        <v>89.05</v>
      </c>
      <c r="E1979">
        <v>4</v>
      </c>
      <c r="F1979" s="6">
        <f>IFERROR(VLOOKUP(A1979,Orders!A:B,2,FALSE),"")</f>
        <v>38276</v>
      </c>
      <c r="G1979" s="6">
        <f>IFERROR(VLOOKUP(A1979,Orders!A:C,3,FALSE),"")</f>
        <v>38283</v>
      </c>
      <c r="H1979" s="6">
        <f>IFERROR(VLOOKUP(A1979,Orders!A:D,4,FALSE),"")</f>
        <v>38280</v>
      </c>
      <c r="I1979" t="str">
        <f>IFERROR(VLOOKUP(A1979,Orders!A:E,5,FALSE),"")</f>
        <v>Shipped</v>
      </c>
      <c r="J1979">
        <f>IFERROR(VLOOKUP(A1979,Orders!A:G,7,FALSE),"")</f>
        <v>141</v>
      </c>
      <c r="K1979">
        <f>IFERROR(VLOOKUP(J1979,Customers!A:L,12,FALSE),"")</f>
        <v>1370</v>
      </c>
      <c r="L1979">
        <f>IFERROR(VLOOKUP(J1979,Customers!A:M,13,FALSE),"")</f>
        <v>227600</v>
      </c>
      <c r="M1979" t="str">
        <f>IFERROR(VLOOKUP(J1979,Customers!A:H,8,FALSE),"")</f>
        <v>Madrid</v>
      </c>
      <c r="N1979">
        <f>IFERROR(VLOOKUP(K1979,Employees!A:F,6,FALSE),"")</f>
        <v>4</v>
      </c>
      <c r="O1979" t="str">
        <f>IFERROR(VLOOKUP(N1979,Offices!A:B,2,FALSE),"")</f>
        <v>Paris</v>
      </c>
      <c r="P1979" s="6">
        <f>IFERROR(VLOOKUP(J1979,Payments!A:C,3,FALSE),"")</f>
        <v>37821</v>
      </c>
      <c r="Q1979">
        <f>IFERROR(VLOOKUP(J1979,Payments!A:D,4,FALSE),"")</f>
        <v>36251.03</v>
      </c>
      <c r="R1979" t="str">
        <f>IFERROR(VLOOKUP(B1979,Products!A:C,3,FALSE),"")</f>
        <v>Classic Cars</v>
      </c>
      <c r="S1979">
        <f>IFERROR(VLOOKUP(B1979,Products!A:G,7,FALSE),"")</f>
        <v>2350</v>
      </c>
      <c r="T1979">
        <f>IFERROR(VLOOKUP(B1979,Products!A:I,9,FALSE),"")</f>
        <v>90.87</v>
      </c>
      <c r="U1979">
        <f t="shared" si="240"/>
        <v>3</v>
      </c>
      <c r="V1979" t="str">
        <f t="shared" si="241"/>
        <v>Yes</v>
      </c>
      <c r="W1979">
        <f t="shared" si="242"/>
        <v>2004</v>
      </c>
      <c r="X1979">
        <f t="shared" si="243"/>
        <v>10</v>
      </c>
      <c r="Y1979">
        <f>IFERROR(VLOOKUP(B1979,Products!A:I,8,FALSE),"")</f>
        <v>47.25</v>
      </c>
      <c r="Z1979">
        <f t="shared" si="244"/>
        <v>2493.4</v>
      </c>
      <c r="AA1979">
        <f t="shared" si="245"/>
        <v>88.465608465608454</v>
      </c>
      <c r="AB1979">
        <f t="shared" si="246"/>
        <v>1</v>
      </c>
      <c r="AC1979">
        <f t="shared" si="247"/>
        <v>1170.3999999999999</v>
      </c>
    </row>
    <row r="1980" spans="1:29">
      <c r="A1980">
        <v>10311</v>
      </c>
      <c r="B1980" t="s">
        <v>230</v>
      </c>
      <c r="C1980">
        <v>43</v>
      </c>
      <c r="D1980">
        <v>116.27</v>
      </c>
      <c r="E1980">
        <v>3</v>
      </c>
      <c r="F1980" s="6">
        <f>IFERROR(VLOOKUP(A1980,Orders!A:B,2,FALSE),"")</f>
        <v>38276</v>
      </c>
      <c r="G1980" s="6">
        <f>IFERROR(VLOOKUP(A1980,Orders!A:C,3,FALSE),"")</f>
        <v>38283</v>
      </c>
      <c r="H1980" s="6">
        <f>IFERROR(VLOOKUP(A1980,Orders!A:D,4,FALSE),"")</f>
        <v>38280</v>
      </c>
      <c r="I1980" t="str">
        <f>IFERROR(VLOOKUP(A1980,Orders!A:E,5,FALSE),"")</f>
        <v>Shipped</v>
      </c>
      <c r="J1980">
        <f>IFERROR(VLOOKUP(A1980,Orders!A:G,7,FALSE),"")</f>
        <v>141</v>
      </c>
      <c r="K1980">
        <f>IFERROR(VLOOKUP(J1980,Customers!A:L,12,FALSE),"")</f>
        <v>1370</v>
      </c>
      <c r="L1980">
        <f>IFERROR(VLOOKUP(J1980,Customers!A:M,13,FALSE),"")</f>
        <v>227600</v>
      </c>
      <c r="M1980" t="str">
        <f>IFERROR(VLOOKUP(J1980,Customers!A:H,8,FALSE),"")</f>
        <v>Madrid</v>
      </c>
      <c r="N1980">
        <f>IFERROR(VLOOKUP(K1980,Employees!A:F,6,FALSE),"")</f>
        <v>4</v>
      </c>
      <c r="O1980" t="str">
        <f>IFERROR(VLOOKUP(N1980,Offices!A:B,2,FALSE),"")</f>
        <v>Paris</v>
      </c>
      <c r="P1980" s="6">
        <f>IFERROR(VLOOKUP(J1980,Payments!A:C,3,FALSE),"")</f>
        <v>37821</v>
      </c>
      <c r="Q1980">
        <f>IFERROR(VLOOKUP(J1980,Payments!A:D,4,FALSE),"")</f>
        <v>36251.03</v>
      </c>
      <c r="R1980" t="str">
        <f>IFERROR(VLOOKUP(B1980,Products!A:C,3,FALSE),"")</f>
        <v>Classic Cars</v>
      </c>
      <c r="S1980">
        <f>IFERROR(VLOOKUP(B1980,Products!A:G,7,FALSE),"")</f>
        <v>1452</v>
      </c>
      <c r="T1980">
        <f>IFERROR(VLOOKUP(B1980,Products!A:I,9,FALSE),"")</f>
        <v>117.44</v>
      </c>
      <c r="U1980">
        <f t="shared" si="240"/>
        <v>3</v>
      </c>
      <c r="V1980" t="str">
        <f t="shared" si="241"/>
        <v>Yes</v>
      </c>
      <c r="W1980">
        <f t="shared" si="242"/>
        <v>2004</v>
      </c>
      <c r="X1980">
        <f t="shared" si="243"/>
        <v>10</v>
      </c>
      <c r="Y1980">
        <f>IFERROR(VLOOKUP(B1980,Products!A:I,8,FALSE),"")</f>
        <v>72.819999999999993</v>
      </c>
      <c r="Z1980">
        <f t="shared" si="244"/>
        <v>4999.6099999999997</v>
      </c>
      <c r="AA1980">
        <f t="shared" si="245"/>
        <v>59.667673716012089</v>
      </c>
      <c r="AB1980">
        <f t="shared" si="246"/>
        <v>0</v>
      </c>
      <c r="AC1980">
        <f t="shared" si="247"/>
        <v>1868.3500000000001</v>
      </c>
    </row>
    <row r="1981" spans="1:29">
      <c r="A1981">
        <v>10311</v>
      </c>
      <c r="B1981" t="s">
        <v>231</v>
      </c>
      <c r="C1981">
        <v>25</v>
      </c>
      <c r="D1981">
        <v>85.61</v>
      </c>
      <c r="E1981">
        <v>5</v>
      </c>
      <c r="F1981" s="6">
        <f>IFERROR(VLOOKUP(A1981,Orders!A:B,2,FALSE),"")</f>
        <v>38276</v>
      </c>
      <c r="G1981" s="6">
        <f>IFERROR(VLOOKUP(A1981,Orders!A:C,3,FALSE),"")</f>
        <v>38283</v>
      </c>
      <c r="H1981" s="6">
        <f>IFERROR(VLOOKUP(A1981,Orders!A:D,4,FALSE),"")</f>
        <v>38280</v>
      </c>
      <c r="I1981" t="str">
        <f>IFERROR(VLOOKUP(A1981,Orders!A:E,5,FALSE),"")</f>
        <v>Shipped</v>
      </c>
      <c r="J1981">
        <f>IFERROR(VLOOKUP(A1981,Orders!A:G,7,FALSE),"")</f>
        <v>141</v>
      </c>
      <c r="K1981">
        <f>IFERROR(VLOOKUP(J1981,Customers!A:L,12,FALSE),"")</f>
        <v>1370</v>
      </c>
      <c r="L1981">
        <f>IFERROR(VLOOKUP(J1981,Customers!A:M,13,FALSE),"")</f>
        <v>227600</v>
      </c>
      <c r="M1981" t="str">
        <f>IFERROR(VLOOKUP(J1981,Customers!A:H,8,FALSE),"")</f>
        <v>Madrid</v>
      </c>
      <c r="N1981">
        <f>IFERROR(VLOOKUP(K1981,Employees!A:F,6,FALSE),"")</f>
        <v>4</v>
      </c>
      <c r="O1981" t="str">
        <f>IFERROR(VLOOKUP(N1981,Offices!A:B,2,FALSE),"")</f>
        <v>Paris</v>
      </c>
      <c r="P1981" s="6">
        <f>IFERROR(VLOOKUP(J1981,Payments!A:C,3,FALSE),"")</f>
        <v>37821</v>
      </c>
      <c r="Q1981">
        <f>IFERROR(VLOOKUP(J1981,Payments!A:D,4,FALSE),"")</f>
        <v>36251.03</v>
      </c>
      <c r="R1981" t="str">
        <f>IFERROR(VLOOKUP(B1981,Products!A:C,3,FALSE),"")</f>
        <v>Classic Cars</v>
      </c>
      <c r="S1981">
        <f>IFERROR(VLOOKUP(B1981,Products!A:G,7,FALSE),"")</f>
        <v>4695</v>
      </c>
      <c r="T1981">
        <f>IFERROR(VLOOKUP(B1981,Products!A:I,9,FALSE),"")</f>
        <v>85.61</v>
      </c>
      <c r="U1981">
        <f t="shared" si="240"/>
        <v>3</v>
      </c>
      <c r="V1981" t="str">
        <f t="shared" si="241"/>
        <v>Yes</v>
      </c>
      <c r="W1981">
        <f t="shared" si="242"/>
        <v>2004</v>
      </c>
      <c r="X1981">
        <f t="shared" si="243"/>
        <v>10</v>
      </c>
      <c r="Y1981">
        <f>IFERROR(VLOOKUP(B1981,Products!A:I,8,FALSE),"")</f>
        <v>50.51</v>
      </c>
      <c r="Z1981">
        <f t="shared" si="244"/>
        <v>2140.25</v>
      </c>
      <c r="AA1981">
        <f t="shared" si="245"/>
        <v>69.491189863393387</v>
      </c>
      <c r="AB1981">
        <f t="shared" si="246"/>
        <v>1</v>
      </c>
      <c r="AC1981">
        <f t="shared" si="247"/>
        <v>877.5</v>
      </c>
    </row>
    <row r="1982" spans="1:29">
      <c r="A1982">
        <v>10311</v>
      </c>
      <c r="B1982" t="s">
        <v>232</v>
      </c>
      <c r="C1982">
        <v>46</v>
      </c>
      <c r="D1982">
        <v>91.02</v>
      </c>
      <c r="E1982">
        <v>7</v>
      </c>
      <c r="F1982" s="6">
        <f>IFERROR(VLOOKUP(A1982,Orders!A:B,2,FALSE),"")</f>
        <v>38276</v>
      </c>
      <c r="G1982" s="6">
        <f>IFERROR(VLOOKUP(A1982,Orders!A:C,3,FALSE),"")</f>
        <v>38283</v>
      </c>
      <c r="H1982" s="6">
        <f>IFERROR(VLOOKUP(A1982,Orders!A:D,4,FALSE),"")</f>
        <v>38280</v>
      </c>
      <c r="I1982" t="str">
        <f>IFERROR(VLOOKUP(A1982,Orders!A:E,5,FALSE),"")</f>
        <v>Shipped</v>
      </c>
      <c r="J1982">
        <f>IFERROR(VLOOKUP(A1982,Orders!A:G,7,FALSE),"")</f>
        <v>141</v>
      </c>
      <c r="K1982">
        <f>IFERROR(VLOOKUP(J1982,Customers!A:L,12,FALSE),"")</f>
        <v>1370</v>
      </c>
      <c r="L1982">
        <f>IFERROR(VLOOKUP(J1982,Customers!A:M,13,FALSE),"")</f>
        <v>227600</v>
      </c>
      <c r="M1982" t="str">
        <f>IFERROR(VLOOKUP(J1982,Customers!A:H,8,FALSE),"")</f>
        <v>Madrid</v>
      </c>
      <c r="N1982">
        <f>IFERROR(VLOOKUP(K1982,Employees!A:F,6,FALSE),"")</f>
        <v>4</v>
      </c>
      <c r="O1982" t="str">
        <f>IFERROR(VLOOKUP(N1982,Offices!A:B,2,FALSE),"")</f>
        <v>Paris</v>
      </c>
      <c r="P1982" s="6">
        <f>IFERROR(VLOOKUP(J1982,Payments!A:C,3,FALSE),"")</f>
        <v>37821</v>
      </c>
      <c r="Q1982">
        <f>IFERROR(VLOOKUP(J1982,Payments!A:D,4,FALSE),"")</f>
        <v>36251.03</v>
      </c>
      <c r="R1982" t="str">
        <f>IFERROR(VLOOKUP(B1982,Products!A:C,3,FALSE),"")</f>
        <v>Classic Cars</v>
      </c>
      <c r="S1982">
        <f>IFERROR(VLOOKUP(B1982,Products!A:G,7,FALSE),"")</f>
        <v>9446</v>
      </c>
      <c r="T1982">
        <f>IFERROR(VLOOKUP(B1982,Products!A:I,9,FALSE),"")</f>
        <v>107.08</v>
      </c>
      <c r="U1982">
        <f t="shared" si="240"/>
        <v>3</v>
      </c>
      <c r="V1982" t="str">
        <f t="shared" si="241"/>
        <v>Yes</v>
      </c>
      <c r="W1982">
        <f t="shared" si="242"/>
        <v>2004</v>
      </c>
      <c r="X1982">
        <f t="shared" si="243"/>
        <v>10</v>
      </c>
      <c r="Y1982">
        <f>IFERROR(VLOOKUP(B1982,Products!A:I,8,FALSE),"")</f>
        <v>62.11</v>
      </c>
      <c r="Z1982">
        <f t="shared" si="244"/>
        <v>4186.92</v>
      </c>
      <c r="AA1982">
        <f t="shared" si="245"/>
        <v>46.546449847045558</v>
      </c>
      <c r="AB1982">
        <f t="shared" si="246"/>
        <v>0</v>
      </c>
      <c r="AC1982">
        <f t="shared" si="247"/>
        <v>1329.86</v>
      </c>
    </row>
    <row r="1983" spans="1:29">
      <c r="A1983">
        <v>10312</v>
      </c>
      <c r="B1983" t="s">
        <v>134</v>
      </c>
      <c r="C1983">
        <v>48</v>
      </c>
      <c r="D1983">
        <v>214.3</v>
      </c>
      <c r="E1983">
        <v>3</v>
      </c>
      <c r="F1983" s="6">
        <f>IFERROR(VLOOKUP(A1983,Orders!A:B,2,FALSE),"")</f>
        <v>38281</v>
      </c>
      <c r="G1983" s="6">
        <f>IFERROR(VLOOKUP(A1983,Orders!A:C,3,FALSE),"")</f>
        <v>38287</v>
      </c>
      <c r="H1983" s="6">
        <f>IFERROR(VLOOKUP(A1983,Orders!A:D,4,FALSE),"")</f>
        <v>38283</v>
      </c>
      <c r="I1983" t="str">
        <f>IFERROR(VLOOKUP(A1983,Orders!A:E,5,FALSE),"")</f>
        <v>Shipped</v>
      </c>
      <c r="J1983">
        <f>IFERROR(VLOOKUP(A1983,Orders!A:G,7,FALSE),"")</f>
        <v>124</v>
      </c>
      <c r="K1983">
        <f>IFERROR(VLOOKUP(J1983,Customers!A:L,12,FALSE),"")</f>
        <v>1165</v>
      </c>
      <c r="L1983">
        <f>IFERROR(VLOOKUP(J1983,Customers!A:M,13,FALSE),"")</f>
        <v>210500</v>
      </c>
      <c r="M1983" t="str">
        <f>IFERROR(VLOOKUP(J1983,Customers!A:H,8,FALSE),"")</f>
        <v>San Rafael</v>
      </c>
      <c r="N1983">
        <f>IFERROR(VLOOKUP(K1983,Employees!A:F,6,FALSE),"")</f>
        <v>1</v>
      </c>
      <c r="O1983" t="str">
        <f>IFERROR(VLOOKUP(N1983,Offices!A:B,2,FALSE),"")</f>
        <v>San Francisco</v>
      </c>
      <c r="P1983" s="6">
        <f>IFERROR(VLOOKUP(J1983,Payments!A:C,3,FALSE),"")</f>
        <v>38416</v>
      </c>
      <c r="Q1983">
        <f>IFERROR(VLOOKUP(J1983,Payments!A:D,4,FALSE),"")</f>
        <v>101244.59</v>
      </c>
      <c r="R1983" t="str">
        <f>IFERROR(VLOOKUP(B1983,Products!A:C,3,FALSE),"")</f>
        <v>Classic Cars</v>
      </c>
      <c r="S1983">
        <f>IFERROR(VLOOKUP(B1983,Products!A:G,7,FALSE),"")</f>
        <v>7305</v>
      </c>
      <c r="T1983">
        <f>IFERROR(VLOOKUP(B1983,Products!A:I,9,FALSE),"")</f>
        <v>214.3</v>
      </c>
      <c r="U1983">
        <f t="shared" si="240"/>
        <v>4</v>
      </c>
      <c r="V1983" t="str">
        <f t="shared" si="241"/>
        <v>Yes</v>
      </c>
      <c r="W1983">
        <f t="shared" si="242"/>
        <v>2004</v>
      </c>
      <c r="X1983">
        <f t="shared" si="243"/>
        <v>10</v>
      </c>
      <c r="Y1983">
        <f>IFERROR(VLOOKUP(B1983,Products!A:I,8,FALSE),"")</f>
        <v>98.58</v>
      </c>
      <c r="Z1983">
        <f t="shared" si="244"/>
        <v>10286.400000000001</v>
      </c>
      <c r="AA1983">
        <f t="shared" si="245"/>
        <v>117.38689389328465</v>
      </c>
      <c r="AB1983">
        <f t="shared" si="246"/>
        <v>1</v>
      </c>
      <c r="AC1983">
        <f t="shared" si="247"/>
        <v>5554.56</v>
      </c>
    </row>
    <row r="1984" spans="1:29">
      <c r="A1984">
        <v>10312</v>
      </c>
      <c r="B1984" t="s">
        <v>137</v>
      </c>
      <c r="C1984">
        <v>32</v>
      </c>
      <c r="D1984">
        <v>101.5</v>
      </c>
      <c r="E1984">
        <v>2</v>
      </c>
      <c r="F1984" s="6">
        <f>IFERROR(VLOOKUP(A1984,Orders!A:B,2,FALSE),"")</f>
        <v>38281</v>
      </c>
      <c r="G1984" s="6">
        <f>IFERROR(VLOOKUP(A1984,Orders!A:C,3,FALSE),"")</f>
        <v>38287</v>
      </c>
      <c r="H1984" s="6">
        <f>IFERROR(VLOOKUP(A1984,Orders!A:D,4,FALSE),"")</f>
        <v>38283</v>
      </c>
      <c r="I1984" t="str">
        <f>IFERROR(VLOOKUP(A1984,Orders!A:E,5,FALSE),"")</f>
        <v>Shipped</v>
      </c>
      <c r="J1984">
        <f>IFERROR(VLOOKUP(A1984,Orders!A:G,7,FALSE),"")</f>
        <v>124</v>
      </c>
      <c r="K1984">
        <f>IFERROR(VLOOKUP(J1984,Customers!A:L,12,FALSE),"")</f>
        <v>1165</v>
      </c>
      <c r="L1984">
        <f>IFERROR(VLOOKUP(J1984,Customers!A:M,13,FALSE),"")</f>
        <v>210500</v>
      </c>
      <c r="M1984" t="str">
        <f>IFERROR(VLOOKUP(J1984,Customers!A:H,8,FALSE),"")</f>
        <v>San Rafael</v>
      </c>
      <c r="N1984">
        <f>IFERROR(VLOOKUP(K1984,Employees!A:F,6,FALSE),"")</f>
        <v>1</v>
      </c>
      <c r="O1984" t="str">
        <f>IFERROR(VLOOKUP(N1984,Offices!A:B,2,FALSE),"")</f>
        <v>San Francisco</v>
      </c>
      <c r="P1984" s="6">
        <f>IFERROR(VLOOKUP(J1984,Payments!A:C,3,FALSE),"")</f>
        <v>38416</v>
      </c>
      <c r="Q1984">
        <f>IFERROR(VLOOKUP(J1984,Payments!A:D,4,FALSE),"")</f>
        <v>101244.59</v>
      </c>
      <c r="R1984" t="str">
        <f>IFERROR(VLOOKUP(B1984,Products!A:C,3,FALSE),"")</f>
        <v>Trucks and Buses</v>
      </c>
      <c r="S1984">
        <f>IFERROR(VLOOKUP(B1984,Products!A:G,7,FALSE),"")</f>
        <v>2613</v>
      </c>
      <c r="T1984">
        <f>IFERROR(VLOOKUP(B1984,Products!A:I,9,FALSE),"")</f>
        <v>116.67</v>
      </c>
      <c r="U1984">
        <f t="shared" si="240"/>
        <v>4</v>
      </c>
      <c r="V1984" t="str">
        <f t="shared" si="241"/>
        <v>Yes</v>
      </c>
      <c r="W1984">
        <f t="shared" si="242"/>
        <v>2004</v>
      </c>
      <c r="X1984">
        <f t="shared" si="243"/>
        <v>10</v>
      </c>
      <c r="Y1984">
        <f>IFERROR(VLOOKUP(B1984,Products!A:I,8,FALSE),"")</f>
        <v>58.33</v>
      </c>
      <c r="Z1984">
        <f t="shared" si="244"/>
        <v>3248</v>
      </c>
      <c r="AA1984">
        <f t="shared" si="245"/>
        <v>74.009943425338605</v>
      </c>
      <c r="AB1984">
        <f t="shared" si="246"/>
        <v>1</v>
      </c>
      <c r="AC1984">
        <f t="shared" si="247"/>
        <v>1381.44</v>
      </c>
    </row>
    <row r="1985" spans="1:29">
      <c r="A1985">
        <v>10312</v>
      </c>
      <c r="B1985" t="s">
        <v>132</v>
      </c>
      <c r="C1985">
        <v>43</v>
      </c>
      <c r="D1985">
        <v>102.74</v>
      </c>
      <c r="E1985">
        <v>10</v>
      </c>
      <c r="F1985" s="6">
        <f>IFERROR(VLOOKUP(A1985,Orders!A:B,2,FALSE),"")</f>
        <v>38281</v>
      </c>
      <c r="G1985" s="6">
        <f>IFERROR(VLOOKUP(A1985,Orders!A:C,3,FALSE),"")</f>
        <v>38287</v>
      </c>
      <c r="H1985" s="6">
        <f>IFERROR(VLOOKUP(A1985,Orders!A:D,4,FALSE),"")</f>
        <v>38283</v>
      </c>
      <c r="I1985" t="str">
        <f>IFERROR(VLOOKUP(A1985,Orders!A:E,5,FALSE),"")</f>
        <v>Shipped</v>
      </c>
      <c r="J1985">
        <f>IFERROR(VLOOKUP(A1985,Orders!A:G,7,FALSE),"")</f>
        <v>124</v>
      </c>
      <c r="K1985">
        <f>IFERROR(VLOOKUP(J1985,Customers!A:L,12,FALSE),"")</f>
        <v>1165</v>
      </c>
      <c r="L1985">
        <f>IFERROR(VLOOKUP(J1985,Customers!A:M,13,FALSE),"")</f>
        <v>210500</v>
      </c>
      <c r="M1985" t="str">
        <f>IFERROR(VLOOKUP(J1985,Customers!A:H,8,FALSE),"")</f>
        <v>San Rafael</v>
      </c>
      <c r="N1985">
        <f>IFERROR(VLOOKUP(K1985,Employees!A:F,6,FALSE),"")</f>
        <v>1</v>
      </c>
      <c r="O1985" t="str">
        <f>IFERROR(VLOOKUP(N1985,Offices!A:B,2,FALSE),"")</f>
        <v>San Francisco</v>
      </c>
      <c r="P1985" s="6">
        <f>IFERROR(VLOOKUP(J1985,Payments!A:C,3,FALSE),"")</f>
        <v>38416</v>
      </c>
      <c r="Q1985">
        <f>IFERROR(VLOOKUP(J1985,Payments!A:D,4,FALSE),"")</f>
        <v>101244.59</v>
      </c>
      <c r="R1985" t="str">
        <f>IFERROR(VLOOKUP(B1985,Products!A:C,3,FALSE),"")</f>
        <v>Vintage Cars</v>
      </c>
      <c r="S1985">
        <f>IFERROR(VLOOKUP(B1985,Products!A:G,7,FALSE),"")</f>
        <v>8693</v>
      </c>
      <c r="T1985">
        <f>IFERROR(VLOOKUP(B1985,Products!A:I,9,FALSE),"")</f>
        <v>102.74</v>
      </c>
      <c r="U1985">
        <f t="shared" si="240"/>
        <v>4</v>
      </c>
      <c r="V1985" t="str">
        <f t="shared" si="241"/>
        <v>Yes</v>
      </c>
      <c r="W1985">
        <f t="shared" si="242"/>
        <v>2004</v>
      </c>
      <c r="X1985">
        <f t="shared" si="243"/>
        <v>10</v>
      </c>
      <c r="Y1985">
        <f>IFERROR(VLOOKUP(B1985,Products!A:I,8,FALSE),"")</f>
        <v>60.62</v>
      </c>
      <c r="Z1985">
        <f t="shared" si="244"/>
        <v>4417.82</v>
      </c>
      <c r="AA1985">
        <f t="shared" si="245"/>
        <v>69.482019135598819</v>
      </c>
      <c r="AB1985">
        <f t="shared" si="246"/>
        <v>1</v>
      </c>
      <c r="AC1985">
        <f t="shared" si="247"/>
        <v>1811.1599999999999</v>
      </c>
    </row>
    <row r="1986" spans="1:29">
      <c r="A1986">
        <v>10312</v>
      </c>
      <c r="B1986" t="s">
        <v>133</v>
      </c>
      <c r="C1986">
        <v>25</v>
      </c>
      <c r="D1986">
        <v>43.67</v>
      </c>
      <c r="E1986">
        <v>9</v>
      </c>
      <c r="F1986" s="6">
        <f>IFERROR(VLOOKUP(A1986,Orders!A:B,2,FALSE),"")</f>
        <v>38281</v>
      </c>
      <c r="G1986" s="6">
        <f>IFERROR(VLOOKUP(A1986,Orders!A:C,3,FALSE),"")</f>
        <v>38287</v>
      </c>
      <c r="H1986" s="6">
        <f>IFERROR(VLOOKUP(A1986,Orders!A:D,4,FALSE),"")</f>
        <v>38283</v>
      </c>
      <c r="I1986" t="str">
        <f>IFERROR(VLOOKUP(A1986,Orders!A:E,5,FALSE),"")</f>
        <v>Shipped</v>
      </c>
      <c r="J1986">
        <f>IFERROR(VLOOKUP(A1986,Orders!A:G,7,FALSE),"")</f>
        <v>124</v>
      </c>
      <c r="K1986">
        <f>IFERROR(VLOOKUP(J1986,Customers!A:L,12,FALSE),"")</f>
        <v>1165</v>
      </c>
      <c r="L1986">
        <f>IFERROR(VLOOKUP(J1986,Customers!A:M,13,FALSE),"")</f>
        <v>210500</v>
      </c>
      <c r="M1986" t="str">
        <f>IFERROR(VLOOKUP(J1986,Customers!A:H,8,FALSE),"")</f>
        <v>San Rafael</v>
      </c>
      <c r="N1986">
        <f>IFERROR(VLOOKUP(K1986,Employees!A:F,6,FALSE),"")</f>
        <v>1</v>
      </c>
      <c r="O1986" t="str">
        <f>IFERROR(VLOOKUP(N1986,Offices!A:B,2,FALSE),"")</f>
        <v>San Francisco</v>
      </c>
      <c r="P1986" s="6">
        <f>IFERROR(VLOOKUP(J1986,Payments!A:C,3,FALSE),"")</f>
        <v>38416</v>
      </c>
      <c r="Q1986">
        <f>IFERROR(VLOOKUP(J1986,Payments!A:D,4,FALSE),"")</f>
        <v>101244.59</v>
      </c>
      <c r="R1986" t="str">
        <f>IFERROR(VLOOKUP(B1986,Products!A:C,3,FALSE),"")</f>
        <v>Vintage Cars</v>
      </c>
      <c r="S1986">
        <f>IFERROR(VLOOKUP(B1986,Products!A:G,7,FALSE),"")</f>
        <v>8635</v>
      </c>
      <c r="T1986">
        <f>IFERROR(VLOOKUP(B1986,Products!A:I,9,FALSE),"")</f>
        <v>53.91</v>
      </c>
      <c r="U1986">
        <f t="shared" ref="U1986:U2049" si="248">G1986-H1986</f>
        <v>4</v>
      </c>
      <c r="V1986" t="str">
        <f t="shared" ref="V1986:V2049" si="249">IF(OR(I1986="Shipped",I1986="Resolved"),IF(U1986&lt;=6,"Yes","No"),"")</f>
        <v>Yes</v>
      </c>
      <c r="W1986">
        <f t="shared" ref="W1986:W2049" si="250">YEAR(F1986)</f>
        <v>2004</v>
      </c>
      <c r="X1986">
        <f t="shared" ref="X1986:X2049" si="251">MONTH(F1986)</f>
        <v>10</v>
      </c>
      <c r="Y1986">
        <f>IFERROR(VLOOKUP(B1986,Products!A:I,8,FALSE),"")</f>
        <v>24.26</v>
      </c>
      <c r="Z1986">
        <f t="shared" ref="Z1986:Z2049" si="252">C1986*D1986</f>
        <v>1091.75</v>
      </c>
      <c r="AA1986">
        <f t="shared" ref="AA1986:AA2049" si="253">((D1986-Y1986)/Y1986)*100</f>
        <v>80.008244023083265</v>
      </c>
      <c r="AB1986">
        <f t="shared" ref="AB1986:AB2049" si="254">IF(AA1986&gt;=67, 1,0)</f>
        <v>1</v>
      </c>
      <c r="AC1986">
        <f t="shared" ref="AC1986:AC2049" si="255">C1986*(D1986-Y1986)</f>
        <v>485.25</v>
      </c>
    </row>
    <row r="1987" spans="1:29">
      <c r="A1987">
        <v>10312</v>
      </c>
      <c r="B1987" t="s">
        <v>124</v>
      </c>
      <c r="C1987">
        <v>48</v>
      </c>
      <c r="D1987">
        <v>146.19999999999999</v>
      </c>
      <c r="E1987">
        <v>17</v>
      </c>
      <c r="F1987" s="6">
        <f>IFERROR(VLOOKUP(A1987,Orders!A:B,2,FALSE),"")</f>
        <v>38281</v>
      </c>
      <c r="G1987" s="6">
        <f>IFERROR(VLOOKUP(A1987,Orders!A:C,3,FALSE),"")</f>
        <v>38287</v>
      </c>
      <c r="H1987" s="6">
        <f>IFERROR(VLOOKUP(A1987,Orders!A:D,4,FALSE),"")</f>
        <v>38283</v>
      </c>
      <c r="I1987" t="str">
        <f>IFERROR(VLOOKUP(A1987,Orders!A:E,5,FALSE),"")</f>
        <v>Shipped</v>
      </c>
      <c r="J1987">
        <f>IFERROR(VLOOKUP(A1987,Orders!A:G,7,FALSE),"")</f>
        <v>124</v>
      </c>
      <c r="K1987">
        <f>IFERROR(VLOOKUP(J1987,Customers!A:L,12,FALSE),"")</f>
        <v>1165</v>
      </c>
      <c r="L1987">
        <f>IFERROR(VLOOKUP(J1987,Customers!A:M,13,FALSE),"")</f>
        <v>210500</v>
      </c>
      <c r="M1987" t="str">
        <f>IFERROR(VLOOKUP(J1987,Customers!A:H,8,FALSE),"")</f>
        <v>San Rafael</v>
      </c>
      <c r="N1987">
        <f>IFERROR(VLOOKUP(K1987,Employees!A:F,6,FALSE),"")</f>
        <v>1</v>
      </c>
      <c r="O1987" t="str">
        <f>IFERROR(VLOOKUP(N1987,Offices!A:B,2,FALSE),"")</f>
        <v>San Francisco</v>
      </c>
      <c r="P1987" s="6">
        <f>IFERROR(VLOOKUP(J1987,Payments!A:C,3,FALSE),"")</f>
        <v>38416</v>
      </c>
      <c r="Q1987">
        <f>IFERROR(VLOOKUP(J1987,Payments!A:D,4,FALSE),"")</f>
        <v>101244.59</v>
      </c>
      <c r="R1987" t="str">
        <f>IFERROR(VLOOKUP(B1987,Products!A:C,3,FALSE),"")</f>
        <v>Vintage Cars</v>
      </c>
      <c r="S1987">
        <f>IFERROR(VLOOKUP(B1987,Products!A:G,7,FALSE),"")</f>
        <v>2724</v>
      </c>
      <c r="T1987">
        <f>IFERROR(VLOOKUP(B1987,Products!A:I,9,FALSE),"")</f>
        <v>170</v>
      </c>
      <c r="U1987">
        <f t="shared" si="248"/>
        <v>4</v>
      </c>
      <c r="V1987" t="str">
        <f t="shared" si="249"/>
        <v>Yes</v>
      </c>
      <c r="W1987">
        <f t="shared" si="250"/>
        <v>2004</v>
      </c>
      <c r="X1987">
        <f t="shared" si="251"/>
        <v>10</v>
      </c>
      <c r="Y1987">
        <f>IFERROR(VLOOKUP(B1987,Products!A:I,8,FALSE),"")</f>
        <v>86.7</v>
      </c>
      <c r="Z1987">
        <f t="shared" si="252"/>
        <v>7017.5999999999995</v>
      </c>
      <c r="AA1987">
        <f t="shared" si="253"/>
        <v>68.62745098039214</v>
      </c>
      <c r="AB1987">
        <f t="shared" si="254"/>
        <v>1</v>
      </c>
      <c r="AC1987">
        <f t="shared" si="255"/>
        <v>2855.9999999999991</v>
      </c>
    </row>
    <row r="1988" spans="1:29">
      <c r="A1988">
        <v>10312</v>
      </c>
      <c r="B1988" t="s">
        <v>125</v>
      </c>
      <c r="C1988">
        <v>30</v>
      </c>
      <c r="D1988">
        <v>48.43</v>
      </c>
      <c r="E1988">
        <v>16</v>
      </c>
      <c r="F1988" s="6">
        <f>IFERROR(VLOOKUP(A1988,Orders!A:B,2,FALSE),"")</f>
        <v>38281</v>
      </c>
      <c r="G1988" s="6">
        <f>IFERROR(VLOOKUP(A1988,Orders!A:C,3,FALSE),"")</f>
        <v>38287</v>
      </c>
      <c r="H1988" s="6">
        <f>IFERROR(VLOOKUP(A1988,Orders!A:D,4,FALSE),"")</f>
        <v>38283</v>
      </c>
      <c r="I1988" t="str">
        <f>IFERROR(VLOOKUP(A1988,Orders!A:E,5,FALSE),"")</f>
        <v>Shipped</v>
      </c>
      <c r="J1988">
        <f>IFERROR(VLOOKUP(A1988,Orders!A:G,7,FALSE),"")</f>
        <v>124</v>
      </c>
      <c r="K1988">
        <f>IFERROR(VLOOKUP(J1988,Customers!A:L,12,FALSE),"")</f>
        <v>1165</v>
      </c>
      <c r="L1988">
        <f>IFERROR(VLOOKUP(J1988,Customers!A:M,13,FALSE),"")</f>
        <v>210500</v>
      </c>
      <c r="M1988" t="str">
        <f>IFERROR(VLOOKUP(J1988,Customers!A:H,8,FALSE),"")</f>
        <v>San Rafael</v>
      </c>
      <c r="N1988">
        <f>IFERROR(VLOOKUP(K1988,Employees!A:F,6,FALSE),"")</f>
        <v>1</v>
      </c>
      <c r="O1988" t="str">
        <f>IFERROR(VLOOKUP(N1988,Offices!A:B,2,FALSE),"")</f>
        <v>San Francisco</v>
      </c>
      <c r="P1988" s="6">
        <f>IFERROR(VLOOKUP(J1988,Payments!A:C,3,FALSE),"")</f>
        <v>38416</v>
      </c>
      <c r="Q1988">
        <f>IFERROR(VLOOKUP(J1988,Payments!A:D,4,FALSE),"")</f>
        <v>101244.59</v>
      </c>
      <c r="R1988" t="str">
        <f>IFERROR(VLOOKUP(B1988,Products!A:C,3,FALSE),"")</f>
        <v>Vintage Cars</v>
      </c>
      <c r="S1988">
        <f>IFERROR(VLOOKUP(B1988,Products!A:G,7,FALSE),"")</f>
        <v>540</v>
      </c>
      <c r="T1988">
        <f>IFERROR(VLOOKUP(B1988,Products!A:I,9,FALSE),"")</f>
        <v>60.54</v>
      </c>
      <c r="U1988">
        <f t="shared" si="248"/>
        <v>4</v>
      </c>
      <c r="V1988" t="str">
        <f t="shared" si="249"/>
        <v>Yes</v>
      </c>
      <c r="W1988">
        <f t="shared" si="250"/>
        <v>2004</v>
      </c>
      <c r="X1988">
        <f t="shared" si="251"/>
        <v>10</v>
      </c>
      <c r="Y1988">
        <f>IFERROR(VLOOKUP(B1988,Products!A:I,8,FALSE),"")</f>
        <v>33.299999999999997</v>
      </c>
      <c r="Z1988">
        <f t="shared" si="252"/>
        <v>1452.9</v>
      </c>
      <c r="AA1988">
        <f t="shared" si="253"/>
        <v>45.435435435435444</v>
      </c>
      <c r="AB1988">
        <f t="shared" si="254"/>
        <v>0</v>
      </c>
      <c r="AC1988">
        <f t="shared" si="255"/>
        <v>453.90000000000009</v>
      </c>
    </row>
    <row r="1989" spans="1:29">
      <c r="A1989">
        <v>10312</v>
      </c>
      <c r="B1989" t="s">
        <v>128</v>
      </c>
      <c r="C1989">
        <v>31</v>
      </c>
      <c r="D1989">
        <v>111.87</v>
      </c>
      <c r="E1989">
        <v>14</v>
      </c>
      <c r="F1989" s="6">
        <f>IFERROR(VLOOKUP(A1989,Orders!A:B,2,FALSE),"")</f>
        <v>38281</v>
      </c>
      <c r="G1989" s="6">
        <f>IFERROR(VLOOKUP(A1989,Orders!A:C,3,FALSE),"")</f>
        <v>38287</v>
      </c>
      <c r="H1989" s="6">
        <f>IFERROR(VLOOKUP(A1989,Orders!A:D,4,FALSE),"")</f>
        <v>38283</v>
      </c>
      <c r="I1989" t="str">
        <f>IFERROR(VLOOKUP(A1989,Orders!A:E,5,FALSE),"")</f>
        <v>Shipped</v>
      </c>
      <c r="J1989">
        <f>IFERROR(VLOOKUP(A1989,Orders!A:G,7,FALSE),"")</f>
        <v>124</v>
      </c>
      <c r="K1989">
        <f>IFERROR(VLOOKUP(J1989,Customers!A:L,12,FALSE),"")</f>
        <v>1165</v>
      </c>
      <c r="L1989">
        <f>IFERROR(VLOOKUP(J1989,Customers!A:M,13,FALSE),"")</f>
        <v>210500</v>
      </c>
      <c r="M1989" t="str">
        <f>IFERROR(VLOOKUP(J1989,Customers!A:H,8,FALSE),"")</f>
        <v>San Rafael</v>
      </c>
      <c r="N1989">
        <f>IFERROR(VLOOKUP(K1989,Employees!A:F,6,FALSE),"")</f>
        <v>1</v>
      </c>
      <c r="O1989" t="str">
        <f>IFERROR(VLOOKUP(N1989,Offices!A:B,2,FALSE),"")</f>
        <v>San Francisco</v>
      </c>
      <c r="P1989" s="6">
        <f>IFERROR(VLOOKUP(J1989,Payments!A:C,3,FALSE),"")</f>
        <v>38416</v>
      </c>
      <c r="Q1989">
        <f>IFERROR(VLOOKUP(J1989,Payments!A:D,4,FALSE),"")</f>
        <v>101244.59</v>
      </c>
      <c r="R1989" t="str">
        <f>IFERROR(VLOOKUP(B1989,Products!A:C,3,FALSE),"")</f>
        <v>Vintage Cars</v>
      </c>
      <c r="S1989">
        <f>IFERROR(VLOOKUP(B1989,Products!A:G,7,FALSE),"")</f>
        <v>9354</v>
      </c>
      <c r="T1989">
        <f>IFERROR(VLOOKUP(B1989,Products!A:I,9,FALSE),"")</f>
        <v>127.13</v>
      </c>
      <c r="U1989">
        <f t="shared" si="248"/>
        <v>4</v>
      </c>
      <c r="V1989" t="str">
        <f t="shared" si="249"/>
        <v>Yes</v>
      </c>
      <c r="W1989">
        <f t="shared" si="250"/>
        <v>2004</v>
      </c>
      <c r="X1989">
        <f t="shared" si="251"/>
        <v>10</v>
      </c>
      <c r="Y1989">
        <f>IFERROR(VLOOKUP(B1989,Products!A:I,8,FALSE),"")</f>
        <v>58.48</v>
      </c>
      <c r="Z1989">
        <f t="shared" si="252"/>
        <v>3467.9700000000003</v>
      </c>
      <c r="AA1989">
        <f t="shared" si="253"/>
        <v>91.296169630642979</v>
      </c>
      <c r="AB1989">
        <f t="shared" si="254"/>
        <v>1</v>
      </c>
      <c r="AC1989">
        <f t="shared" si="255"/>
        <v>1655.0900000000001</v>
      </c>
    </row>
    <row r="1990" spans="1:29">
      <c r="A1990">
        <v>10312</v>
      </c>
      <c r="B1990" t="s">
        <v>129</v>
      </c>
      <c r="C1990">
        <v>25</v>
      </c>
      <c r="D1990">
        <v>150.19</v>
      </c>
      <c r="E1990">
        <v>11</v>
      </c>
      <c r="F1990" s="6">
        <f>IFERROR(VLOOKUP(A1990,Orders!A:B,2,FALSE),"")</f>
        <v>38281</v>
      </c>
      <c r="G1990" s="6">
        <f>IFERROR(VLOOKUP(A1990,Orders!A:C,3,FALSE),"")</f>
        <v>38287</v>
      </c>
      <c r="H1990" s="6">
        <f>IFERROR(VLOOKUP(A1990,Orders!A:D,4,FALSE),"")</f>
        <v>38283</v>
      </c>
      <c r="I1990" t="str">
        <f>IFERROR(VLOOKUP(A1990,Orders!A:E,5,FALSE),"")</f>
        <v>Shipped</v>
      </c>
      <c r="J1990">
        <f>IFERROR(VLOOKUP(A1990,Orders!A:G,7,FALSE),"")</f>
        <v>124</v>
      </c>
      <c r="K1990">
        <f>IFERROR(VLOOKUP(J1990,Customers!A:L,12,FALSE),"")</f>
        <v>1165</v>
      </c>
      <c r="L1990">
        <f>IFERROR(VLOOKUP(J1990,Customers!A:M,13,FALSE),"")</f>
        <v>210500</v>
      </c>
      <c r="M1990" t="str">
        <f>IFERROR(VLOOKUP(J1990,Customers!A:H,8,FALSE),"")</f>
        <v>San Rafael</v>
      </c>
      <c r="N1990">
        <f>IFERROR(VLOOKUP(K1990,Employees!A:F,6,FALSE),"")</f>
        <v>1</v>
      </c>
      <c r="O1990" t="str">
        <f>IFERROR(VLOOKUP(N1990,Offices!A:B,2,FALSE),"")</f>
        <v>San Francisco</v>
      </c>
      <c r="P1990" s="6">
        <f>IFERROR(VLOOKUP(J1990,Payments!A:C,3,FALSE),"")</f>
        <v>38416</v>
      </c>
      <c r="Q1990">
        <f>IFERROR(VLOOKUP(J1990,Payments!A:D,4,FALSE),"")</f>
        <v>101244.59</v>
      </c>
      <c r="R1990" t="str">
        <f>IFERROR(VLOOKUP(B1990,Products!A:C,3,FALSE),"")</f>
        <v>Vintage Cars</v>
      </c>
      <c r="S1990">
        <f>IFERROR(VLOOKUP(B1990,Products!A:G,7,FALSE),"")</f>
        <v>548</v>
      </c>
      <c r="T1990">
        <f>IFERROR(VLOOKUP(B1990,Products!A:I,9,FALSE),"")</f>
        <v>168.75</v>
      </c>
      <c r="U1990">
        <f t="shared" si="248"/>
        <v>4</v>
      </c>
      <c r="V1990" t="str">
        <f t="shared" si="249"/>
        <v>Yes</v>
      </c>
      <c r="W1990">
        <f t="shared" si="250"/>
        <v>2004</v>
      </c>
      <c r="X1990">
        <f t="shared" si="251"/>
        <v>10</v>
      </c>
      <c r="Y1990">
        <f>IFERROR(VLOOKUP(B1990,Products!A:I,8,FALSE),"")</f>
        <v>72.56</v>
      </c>
      <c r="Z1990">
        <f t="shared" si="252"/>
        <v>3754.75</v>
      </c>
      <c r="AA1990">
        <f t="shared" si="253"/>
        <v>106.98732083792721</v>
      </c>
      <c r="AB1990">
        <f t="shared" si="254"/>
        <v>1</v>
      </c>
      <c r="AC1990">
        <f t="shared" si="255"/>
        <v>1940.75</v>
      </c>
    </row>
    <row r="1991" spans="1:29">
      <c r="A1991">
        <v>10312</v>
      </c>
      <c r="B1991" t="s">
        <v>139</v>
      </c>
      <c r="C1991">
        <v>37</v>
      </c>
      <c r="D1991">
        <v>91.18</v>
      </c>
      <c r="E1991">
        <v>4</v>
      </c>
      <c r="F1991" s="6">
        <f>IFERROR(VLOOKUP(A1991,Orders!A:B,2,FALSE),"")</f>
        <v>38281</v>
      </c>
      <c r="G1991" s="6">
        <f>IFERROR(VLOOKUP(A1991,Orders!A:C,3,FALSE),"")</f>
        <v>38287</v>
      </c>
      <c r="H1991" s="6">
        <f>IFERROR(VLOOKUP(A1991,Orders!A:D,4,FALSE),"")</f>
        <v>38283</v>
      </c>
      <c r="I1991" t="str">
        <f>IFERROR(VLOOKUP(A1991,Orders!A:E,5,FALSE),"")</f>
        <v>Shipped</v>
      </c>
      <c r="J1991">
        <f>IFERROR(VLOOKUP(A1991,Orders!A:G,7,FALSE),"")</f>
        <v>124</v>
      </c>
      <c r="K1991">
        <f>IFERROR(VLOOKUP(J1991,Customers!A:L,12,FALSE),"")</f>
        <v>1165</v>
      </c>
      <c r="L1991">
        <f>IFERROR(VLOOKUP(J1991,Customers!A:M,13,FALSE),"")</f>
        <v>210500</v>
      </c>
      <c r="M1991" t="str">
        <f>IFERROR(VLOOKUP(J1991,Customers!A:H,8,FALSE),"")</f>
        <v>San Rafael</v>
      </c>
      <c r="N1991">
        <f>IFERROR(VLOOKUP(K1991,Employees!A:F,6,FALSE),"")</f>
        <v>1</v>
      </c>
      <c r="O1991" t="str">
        <f>IFERROR(VLOOKUP(N1991,Offices!A:B,2,FALSE),"")</f>
        <v>San Francisco</v>
      </c>
      <c r="P1991" s="6">
        <f>IFERROR(VLOOKUP(J1991,Payments!A:C,3,FALSE),"")</f>
        <v>38416</v>
      </c>
      <c r="Q1991">
        <f>IFERROR(VLOOKUP(J1991,Payments!A:D,4,FALSE),"")</f>
        <v>101244.59</v>
      </c>
      <c r="R1991" t="str">
        <f>IFERROR(VLOOKUP(B1991,Products!A:C,3,FALSE),"")</f>
        <v>Vintage Cars</v>
      </c>
      <c r="S1991">
        <f>IFERROR(VLOOKUP(B1991,Products!A:G,7,FALSE),"")</f>
        <v>4189</v>
      </c>
      <c r="T1991">
        <f>IFERROR(VLOOKUP(B1991,Products!A:I,9,FALSE),"")</f>
        <v>101.31</v>
      </c>
      <c r="U1991">
        <f t="shared" si="248"/>
        <v>4</v>
      </c>
      <c r="V1991" t="str">
        <f t="shared" si="249"/>
        <v>Yes</v>
      </c>
      <c r="W1991">
        <f t="shared" si="250"/>
        <v>2004</v>
      </c>
      <c r="X1991">
        <f t="shared" si="251"/>
        <v>10</v>
      </c>
      <c r="Y1991">
        <f>IFERROR(VLOOKUP(B1991,Products!A:I,8,FALSE),"")</f>
        <v>60.78</v>
      </c>
      <c r="Z1991">
        <f t="shared" si="252"/>
        <v>3373.6600000000003</v>
      </c>
      <c r="AA1991">
        <f t="shared" si="253"/>
        <v>50.016452780519913</v>
      </c>
      <c r="AB1991">
        <f t="shared" si="254"/>
        <v>0</v>
      </c>
      <c r="AC1991">
        <f t="shared" si="255"/>
        <v>1124.8000000000002</v>
      </c>
    </row>
    <row r="1992" spans="1:29">
      <c r="A1992">
        <v>10312</v>
      </c>
      <c r="B1992" t="s">
        <v>140</v>
      </c>
      <c r="C1992">
        <v>35</v>
      </c>
      <c r="D1992">
        <v>54.34</v>
      </c>
      <c r="E1992">
        <v>6</v>
      </c>
      <c r="F1992" s="6">
        <f>IFERROR(VLOOKUP(A1992,Orders!A:B,2,FALSE),"")</f>
        <v>38281</v>
      </c>
      <c r="G1992" s="6">
        <f>IFERROR(VLOOKUP(A1992,Orders!A:C,3,FALSE),"")</f>
        <v>38287</v>
      </c>
      <c r="H1992" s="6">
        <f>IFERROR(VLOOKUP(A1992,Orders!A:D,4,FALSE),"")</f>
        <v>38283</v>
      </c>
      <c r="I1992" t="str">
        <f>IFERROR(VLOOKUP(A1992,Orders!A:E,5,FALSE),"")</f>
        <v>Shipped</v>
      </c>
      <c r="J1992">
        <f>IFERROR(VLOOKUP(A1992,Orders!A:G,7,FALSE),"")</f>
        <v>124</v>
      </c>
      <c r="K1992">
        <f>IFERROR(VLOOKUP(J1992,Customers!A:L,12,FALSE),"")</f>
        <v>1165</v>
      </c>
      <c r="L1992">
        <f>IFERROR(VLOOKUP(J1992,Customers!A:M,13,FALSE),"")</f>
        <v>210500</v>
      </c>
      <c r="M1992" t="str">
        <f>IFERROR(VLOOKUP(J1992,Customers!A:H,8,FALSE),"")</f>
        <v>San Rafael</v>
      </c>
      <c r="N1992">
        <f>IFERROR(VLOOKUP(K1992,Employees!A:F,6,FALSE),"")</f>
        <v>1</v>
      </c>
      <c r="O1992" t="str">
        <f>IFERROR(VLOOKUP(N1992,Offices!A:B,2,FALSE),"")</f>
        <v>San Francisco</v>
      </c>
      <c r="P1992" s="6">
        <f>IFERROR(VLOOKUP(J1992,Payments!A:C,3,FALSE),"")</f>
        <v>38416</v>
      </c>
      <c r="Q1992">
        <f>IFERROR(VLOOKUP(J1992,Payments!A:D,4,FALSE),"")</f>
        <v>101244.59</v>
      </c>
      <c r="R1992" t="str">
        <f>IFERROR(VLOOKUP(B1992,Products!A:C,3,FALSE),"")</f>
        <v>Vintage Cars</v>
      </c>
      <c r="S1992">
        <f>IFERROR(VLOOKUP(B1992,Products!A:G,7,FALSE),"")</f>
        <v>5649</v>
      </c>
      <c r="T1992">
        <f>IFERROR(VLOOKUP(B1992,Products!A:I,9,FALSE),"")</f>
        <v>62.46</v>
      </c>
      <c r="U1992">
        <f t="shared" si="248"/>
        <v>4</v>
      </c>
      <c r="V1992" t="str">
        <f t="shared" si="249"/>
        <v>Yes</v>
      </c>
      <c r="W1992">
        <f t="shared" si="250"/>
        <v>2004</v>
      </c>
      <c r="X1992">
        <f t="shared" si="251"/>
        <v>10</v>
      </c>
      <c r="Y1992">
        <f>IFERROR(VLOOKUP(B1992,Products!A:I,8,FALSE),"")</f>
        <v>34.35</v>
      </c>
      <c r="Z1992">
        <f t="shared" si="252"/>
        <v>1901.9</v>
      </c>
      <c r="AA1992">
        <f t="shared" si="253"/>
        <v>58.195050946142658</v>
      </c>
      <c r="AB1992">
        <f t="shared" si="254"/>
        <v>0</v>
      </c>
      <c r="AC1992">
        <f t="shared" si="255"/>
        <v>699.65000000000009</v>
      </c>
    </row>
    <row r="1993" spans="1:29">
      <c r="A1993">
        <v>10312</v>
      </c>
      <c r="B1993" t="s">
        <v>141</v>
      </c>
      <c r="C1993">
        <v>38</v>
      </c>
      <c r="D1993">
        <v>93.2</v>
      </c>
      <c r="E1993">
        <v>5</v>
      </c>
      <c r="F1993" s="6">
        <f>IFERROR(VLOOKUP(A1993,Orders!A:B,2,FALSE),"")</f>
        <v>38281</v>
      </c>
      <c r="G1993" s="6">
        <f>IFERROR(VLOOKUP(A1993,Orders!A:C,3,FALSE),"")</f>
        <v>38287</v>
      </c>
      <c r="H1993" s="6">
        <f>IFERROR(VLOOKUP(A1993,Orders!A:D,4,FALSE),"")</f>
        <v>38283</v>
      </c>
      <c r="I1993" t="str">
        <f>IFERROR(VLOOKUP(A1993,Orders!A:E,5,FALSE),"")</f>
        <v>Shipped</v>
      </c>
      <c r="J1993">
        <f>IFERROR(VLOOKUP(A1993,Orders!A:G,7,FALSE),"")</f>
        <v>124</v>
      </c>
      <c r="K1993">
        <f>IFERROR(VLOOKUP(J1993,Customers!A:L,12,FALSE),"")</f>
        <v>1165</v>
      </c>
      <c r="L1993">
        <f>IFERROR(VLOOKUP(J1993,Customers!A:M,13,FALSE),"")</f>
        <v>210500</v>
      </c>
      <c r="M1993" t="str">
        <f>IFERROR(VLOOKUP(J1993,Customers!A:H,8,FALSE),"")</f>
        <v>San Rafael</v>
      </c>
      <c r="N1993">
        <f>IFERROR(VLOOKUP(K1993,Employees!A:F,6,FALSE),"")</f>
        <v>1</v>
      </c>
      <c r="O1993" t="str">
        <f>IFERROR(VLOOKUP(N1993,Offices!A:B,2,FALSE),"")</f>
        <v>San Francisco</v>
      </c>
      <c r="P1993" s="6">
        <f>IFERROR(VLOOKUP(J1993,Payments!A:C,3,FALSE),"")</f>
        <v>38416</v>
      </c>
      <c r="Q1993">
        <f>IFERROR(VLOOKUP(J1993,Payments!A:D,4,FALSE),"")</f>
        <v>101244.59</v>
      </c>
      <c r="R1993" t="str">
        <f>IFERROR(VLOOKUP(B1993,Products!A:C,3,FALSE),"")</f>
        <v>Vintage Cars</v>
      </c>
      <c r="S1993">
        <f>IFERROR(VLOOKUP(B1993,Products!A:G,7,FALSE),"")</f>
        <v>5992</v>
      </c>
      <c r="T1993">
        <f>IFERROR(VLOOKUP(B1993,Products!A:I,9,FALSE),"")</f>
        <v>104.72</v>
      </c>
      <c r="U1993">
        <f t="shared" si="248"/>
        <v>4</v>
      </c>
      <c r="V1993" t="str">
        <f t="shared" si="249"/>
        <v>Yes</v>
      </c>
      <c r="W1993">
        <f t="shared" si="250"/>
        <v>2004</v>
      </c>
      <c r="X1993">
        <f t="shared" si="251"/>
        <v>10</v>
      </c>
      <c r="Y1993">
        <f>IFERROR(VLOOKUP(B1993,Products!A:I,8,FALSE),"")</f>
        <v>60.74</v>
      </c>
      <c r="Z1993">
        <f t="shared" si="252"/>
        <v>3541.6</v>
      </c>
      <c r="AA1993">
        <f t="shared" si="253"/>
        <v>53.440895620678297</v>
      </c>
      <c r="AB1993">
        <f t="shared" si="254"/>
        <v>0</v>
      </c>
      <c r="AC1993">
        <f t="shared" si="255"/>
        <v>1233.48</v>
      </c>
    </row>
    <row r="1994" spans="1:29">
      <c r="A1994">
        <v>10312</v>
      </c>
      <c r="B1994" t="s">
        <v>142</v>
      </c>
      <c r="C1994">
        <v>33</v>
      </c>
      <c r="D1994">
        <v>84.33</v>
      </c>
      <c r="E1994">
        <v>8</v>
      </c>
      <c r="F1994" s="6">
        <f>IFERROR(VLOOKUP(A1994,Orders!A:B,2,FALSE),"")</f>
        <v>38281</v>
      </c>
      <c r="G1994" s="6">
        <f>IFERROR(VLOOKUP(A1994,Orders!A:C,3,FALSE),"")</f>
        <v>38287</v>
      </c>
      <c r="H1994" s="6">
        <f>IFERROR(VLOOKUP(A1994,Orders!A:D,4,FALSE),"")</f>
        <v>38283</v>
      </c>
      <c r="I1994" t="str">
        <f>IFERROR(VLOOKUP(A1994,Orders!A:E,5,FALSE),"")</f>
        <v>Shipped</v>
      </c>
      <c r="J1994">
        <f>IFERROR(VLOOKUP(A1994,Orders!A:G,7,FALSE),"")</f>
        <v>124</v>
      </c>
      <c r="K1994">
        <f>IFERROR(VLOOKUP(J1994,Customers!A:L,12,FALSE),"")</f>
        <v>1165</v>
      </c>
      <c r="L1994">
        <f>IFERROR(VLOOKUP(J1994,Customers!A:M,13,FALSE),"")</f>
        <v>210500</v>
      </c>
      <c r="M1994" t="str">
        <f>IFERROR(VLOOKUP(J1994,Customers!A:H,8,FALSE),"")</f>
        <v>San Rafael</v>
      </c>
      <c r="N1994">
        <f>IFERROR(VLOOKUP(K1994,Employees!A:F,6,FALSE),"")</f>
        <v>1</v>
      </c>
      <c r="O1994" t="str">
        <f>IFERROR(VLOOKUP(N1994,Offices!A:B,2,FALSE),"")</f>
        <v>San Francisco</v>
      </c>
      <c r="P1994" s="6">
        <f>IFERROR(VLOOKUP(J1994,Payments!A:C,3,FALSE),"")</f>
        <v>38416</v>
      </c>
      <c r="Q1994">
        <f>IFERROR(VLOOKUP(J1994,Payments!A:D,4,FALSE),"")</f>
        <v>101244.59</v>
      </c>
      <c r="R1994" t="str">
        <f>IFERROR(VLOOKUP(B1994,Products!A:C,3,FALSE),"")</f>
        <v>Vintage Cars</v>
      </c>
      <c r="S1994">
        <f>IFERROR(VLOOKUP(B1994,Products!A:G,7,FALSE),"")</f>
        <v>7913</v>
      </c>
      <c r="T1994">
        <f>IFERROR(VLOOKUP(B1994,Products!A:I,9,FALSE),"")</f>
        <v>99.21</v>
      </c>
      <c r="U1994">
        <f t="shared" si="248"/>
        <v>4</v>
      </c>
      <c r="V1994" t="str">
        <f t="shared" si="249"/>
        <v>Yes</v>
      </c>
      <c r="W1994">
        <f t="shared" si="250"/>
        <v>2004</v>
      </c>
      <c r="X1994">
        <f t="shared" si="251"/>
        <v>10</v>
      </c>
      <c r="Y1994">
        <f>IFERROR(VLOOKUP(B1994,Products!A:I,8,FALSE),"")</f>
        <v>57.54</v>
      </c>
      <c r="Z1994">
        <f t="shared" si="252"/>
        <v>2782.89</v>
      </c>
      <c r="AA1994">
        <f t="shared" si="253"/>
        <v>46.558915537017725</v>
      </c>
      <c r="AB1994">
        <f t="shared" si="254"/>
        <v>0</v>
      </c>
      <c r="AC1994">
        <f t="shared" si="255"/>
        <v>884.06999999999994</v>
      </c>
    </row>
    <row r="1995" spans="1:29">
      <c r="A1995">
        <v>10312</v>
      </c>
      <c r="B1995" t="s">
        <v>144</v>
      </c>
      <c r="C1995">
        <v>39</v>
      </c>
      <c r="D1995">
        <v>44.27</v>
      </c>
      <c r="E1995">
        <v>1</v>
      </c>
      <c r="F1995" s="6">
        <f>IFERROR(VLOOKUP(A1995,Orders!A:B,2,FALSE),"")</f>
        <v>38281</v>
      </c>
      <c r="G1995" s="6">
        <f>IFERROR(VLOOKUP(A1995,Orders!A:C,3,FALSE),"")</f>
        <v>38287</v>
      </c>
      <c r="H1995" s="6">
        <f>IFERROR(VLOOKUP(A1995,Orders!A:D,4,FALSE),"")</f>
        <v>38283</v>
      </c>
      <c r="I1995" t="str">
        <f>IFERROR(VLOOKUP(A1995,Orders!A:E,5,FALSE),"")</f>
        <v>Shipped</v>
      </c>
      <c r="J1995">
        <f>IFERROR(VLOOKUP(A1995,Orders!A:G,7,FALSE),"")</f>
        <v>124</v>
      </c>
      <c r="K1995">
        <f>IFERROR(VLOOKUP(J1995,Customers!A:L,12,FALSE),"")</f>
        <v>1165</v>
      </c>
      <c r="L1995">
        <f>IFERROR(VLOOKUP(J1995,Customers!A:M,13,FALSE),"")</f>
        <v>210500</v>
      </c>
      <c r="M1995" t="str">
        <f>IFERROR(VLOOKUP(J1995,Customers!A:H,8,FALSE),"")</f>
        <v>San Rafael</v>
      </c>
      <c r="N1995">
        <f>IFERROR(VLOOKUP(K1995,Employees!A:F,6,FALSE),"")</f>
        <v>1</v>
      </c>
      <c r="O1995" t="str">
        <f>IFERROR(VLOOKUP(N1995,Offices!A:B,2,FALSE),"")</f>
        <v>San Francisco</v>
      </c>
      <c r="P1995" s="6">
        <f>IFERROR(VLOOKUP(J1995,Payments!A:C,3,FALSE),"")</f>
        <v>38416</v>
      </c>
      <c r="Q1995">
        <f>IFERROR(VLOOKUP(J1995,Payments!A:D,4,FALSE),"")</f>
        <v>101244.59</v>
      </c>
      <c r="R1995" t="str">
        <f>IFERROR(VLOOKUP(B1995,Products!A:C,3,FALSE),"")</f>
        <v>Vintage Cars</v>
      </c>
      <c r="S1995">
        <f>IFERROR(VLOOKUP(B1995,Products!A:G,7,FALSE),"")</f>
        <v>6645</v>
      </c>
      <c r="T1995">
        <f>IFERROR(VLOOKUP(B1995,Products!A:I,9,FALSE),"")</f>
        <v>50.31</v>
      </c>
      <c r="U1995">
        <f t="shared" si="248"/>
        <v>4</v>
      </c>
      <c r="V1995" t="str">
        <f t="shared" si="249"/>
        <v>Yes</v>
      </c>
      <c r="W1995">
        <f t="shared" si="250"/>
        <v>2004</v>
      </c>
      <c r="X1995">
        <f t="shared" si="251"/>
        <v>10</v>
      </c>
      <c r="Y1995">
        <f>IFERROR(VLOOKUP(B1995,Products!A:I,8,FALSE),"")</f>
        <v>23.14</v>
      </c>
      <c r="Z1995">
        <f t="shared" si="252"/>
        <v>1726.5300000000002</v>
      </c>
      <c r="AA1995">
        <f t="shared" si="253"/>
        <v>91.31374243733795</v>
      </c>
      <c r="AB1995">
        <f t="shared" si="254"/>
        <v>1</v>
      </c>
      <c r="AC1995">
        <f t="shared" si="255"/>
        <v>824.07</v>
      </c>
    </row>
    <row r="1996" spans="1:29">
      <c r="A1996">
        <v>10312</v>
      </c>
      <c r="B1996" t="s">
        <v>130</v>
      </c>
      <c r="C1996">
        <v>39</v>
      </c>
      <c r="D1996">
        <v>27.88</v>
      </c>
      <c r="E1996">
        <v>13</v>
      </c>
      <c r="F1996" s="6">
        <f>IFERROR(VLOOKUP(A1996,Orders!A:B,2,FALSE),"")</f>
        <v>38281</v>
      </c>
      <c r="G1996" s="6">
        <f>IFERROR(VLOOKUP(A1996,Orders!A:C,3,FALSE),"")</f>
        <v>38287</v>
      </c>
      <c r="H1996" s="6">
        <f>IFERROR(VLOOKUP(A1996,Orders!A:D,4,FALSE),"")</f>
        <v>38283</v>
      </c>
      <c r="I1996" t="str">
        <f>IFERROR(VLOOKUP(A1996,Orders!A:E,5,FALSE),"")</f>
        <v>Shipped</v>
      </c>
      <c r="J1996">
        <f>IFERROR(VLOOKUP(A1996,Orders!A:G,7,FALSE),"")</f>
        <v>124</v>
      </c>
      <c r="K1996">
        <f>IFERROR(VLOOKUP(J1996,Customers!A:L,12,FALSE),"")</f>
        <v>1165</v>
      </c>
      <c r="L1996">
        <f>IFERROR(VLOOKUP(J1996,Customers!A:M,13,FALSE),"")</f>
        <v>210500</v>
      </c>
      <c r="M1996" t="str">
        <f>IFERROR(VLOOKUP(J1996,Customers!A:H,8,FALSE),"")</f>
        <v>San Rafael</v>
      </c>
      <c r="N1996">
        <f>IFERROR(VLOOKUP(K1996,Employees!A:F,6,FALSE),"")</f>
        <v>1</v>
      </c>
      <c r="O1996" t="str">
        <f>IFERROR(VLOOKUP(N1996,Offices!A:B,2,FALSE),"")</f>
        <v>San Francisco</v>
      </c>
      <c r="P1996" s="6">
        <f>IFERROR(VLOOKUP(J1996,Payments!A:C,3,FALSE),"")</f>
        <v>38416</v>
      </c>
      <c r="Q1996">
        <f>IFERROR(VLOOKUP(J1996,Payments!A:D,4,FALSE),"")</f>
        <v>101244.59</v>
      </c>
      <c r="R1996" t="str">
        <f>IFERROR(VLOOKUP(B1996,Products!A:C,3,FALSE),"")</f>
        <v>Vintage Cars</v>
      </c>
      <c r="S1996">
        <f>IFERROR(VLOOKUP(B1996,Products!A:G,7,FALSE),"")</f>
        <v>7332</v>
      </c>
      <c r="T1996">
        <f>IFERROR(VLOOKUP(B1996,Products!A:I,9,FALSE),"")</f>
        <v>33.19</v>
      </c>
      <c r="U1996">
        <f t="shared" si="248"/>
        <v>4</v>
      </c>
      <c r="V1996" t="str">
        <f t="shared" si="249"/>
        <v>Yes</v>
      </c>
      <c r="W1996">
        <f t="shared" si="250"/>
        <v>2004</v>
      </c>
      <c r="X1996">
        <f t="shared" si="251"/>
        <v>10</v>
      </c>
      <c r="Y1996">
        <f>IFERROR(VLOOKUP(B1996,Products!A:I,8,FALSE),"")</f>
        <v>22.57</v>
      </c>
      <c r="Z1996">
        <f t="shared" si="252"/>
        <v>1087.32</v>
      </c>
      <c r="AA1996">
        <f t="shared" si="253"/>
        <v>23.526805494018603</v>
      </c>
      <c r="AB1996">
        <f t="shared" si="254"/>
        <v>0</v>
      </c>
      <c r="AC1996">
        <f t="shared" si="255"/>
        <v>207.08999999999995</v>
      </c>
    </row>
    <row r="1997" spans="1:29">
      <c r="A1997">
        <v>10312</v>
      </c>
      <c r="B1997" t="s">
        <v>131</v>
      </c>
      <c r="C1997">
        <v>23</v>
      </c>
      <c r="D1997">
        <v>43.46</v>
      </c>
      <c r="E1997">
        <v>12</v>
      </c>
      <c r="F1997" s="6">
        <f>IFERROR(VLOOKUP(A1997,Orders!A:B,2,FALSE),"")</f>
        <v>38281</v>
      </c>
      <c r="G1997" s="6">
        <f>IFERROR(VLOOKUP(A1997,Orders!A:C,3,FALSE),"")</f>
        <v>38287</v>
      </c>
      <c r="H1997" s="6">
        <f>IFERROR(VLOOKUP(A1997,Orders!A:D,4,FALSE),"")</f>
        <v>38283</v>
      </c>
      <c r="I1997" t="str">
        <f>IFERROR(VLOOKUP(A1997,Orders!A:E,5,FALSE),"")</f>
        <v>Shipped</v>
      </c>
      <c r="J1997">
        <f>IFERROR(VLOOKUP(A1997,Orders!A:G,7,FALSE),"")</f>
        <v>124</v>
      </c>
      <c r="K1997">
        <f>IFERROR(VLOOKUP(J1997,Customers!A:L,12,FALSE),"")</f>
        <v>1165</v>
      </c>
      <c r="L1997">
        <f>IFERROR(VLOOKUP(J1997,Customers!A:M,13,FALSE),"")</f>
        <v>210500</v>
      </c>
      <c r="M1997" t="str">
        <f>IFERROR(VLOOKUP(J1997,Customers!A:H,8,FALSE),"")</f>
        <v>San Rafael</v>
      </c>
      <c r="N1997">
        <f>IFERROR(VLOOKUP(K1997,Employees!A:F,6,FALSE),"")</f>
        <v>1</v>
      </c>
      <c r="O1997" t="str">
        <f>IFERROR(VLOOKUP(N1997,Offices!A:B,2,FALSE),"")</f>
        <v>San Francisco</v>
      </c>
      <c r="P1997" s="6">
        <f>IFERROR(VLOOKUP(J1997,Payments!A:C,3,FALSE),"")</f>
        <v>38416</v>
      </c>
      <c r="Q1997">
        <f>IFERROR(VLOOKUP(J1997,Payments!A:D,4,FALSE),"")</f>
        <v>101244.59</v>
      </c>
      <c r="R1997" t="str">
        <f>IFERROR(VLOOKUP(B1997,Products!A:C,3,FALSE),"")</f>
        <v>Vintage Cars</v>
      </c>
      <c r="S1997">
        <f>IFERROR(VLOOKUP(B1997,Products!A:G,7,FALSE),"")</f>
        <v>2847</v>
      </c>
      <c r="T1997">
        <f>IFERROR(VLOOKUP(B1997,Products!A:I,9,FALSE),"")</f>
        <v>44.8</v>
      </c>
      <c r="U1997">
        <f t="shared" si="248"/>
        <v>4</v>
      </c>
      <c r="V1997" t="str">
        <f t="shared" si="249"/>
        <v>Yes</v>
      </c>
      <c r="W1997">
        <f t="shared" si="250"/>
        <v>2004</v>
      </c>
      <c r="X1997">
        <f t="shared" si="251"/>
        <v>10</v>
      </c>
      <c r="Y1997">
        <f>IFERROR(VLOOKUP(B1997,Products!A:I,8,FALSE),"")</f>
        <v>20.61</v>
      </c>
      <c r="Z1997">
        <f t="shared" si="252"/>
        <v>999.58</v>
      </c>
      <c r="AA1997">
        <f t="shared" si="253"/>
        <v>110.86851043182921</v>
      </c>
      <c r="AB1997">
        <f t="shared" si="254"/>
        <v>1</v>
      </c>
      <c r="AC1997">
        <f t="shared" si="255"/>
        <v>525.55000000000007</v>
      </c>
    </row>
    <row r="1998" spans="1:29">
      <c r="A1998">
        <v>10312</v>
      </c>
      <c r="B1998" t="s">
        <v>127</v>
      </c>
      <c r="C1998">
        <v>31</v>
      </c>
      <c r="D1998">
        <v>40.21</v>
      </c>
      <c r="E1998">
        <v>15</v>
      </c>
      <c r="F1998" s="6">
        <f>IFERROR(VLOOKUP(A1998,Orders!A:B,2,FALSE),"")</f>
        <v>38281</v>
      </c>
      <c r="G1998" s="6">
        <f>IFERROR(VLOOKUP(A1998,Orders!A:C,3,FALSE),"")</f>
        <v>38287</v>
      </c>
      <c r="H1998" s="6">
        <f>IFERROR(VLOOKUP(A1998,Orders!A:D,4,FALSE),"")</f>
        <v>38283</v>
      </c>
      <c r="I1998" t="str">
        <f>IFERROR(VLOOKUP(A1998,Orders!A:E,5,FALSE),"")</f>
        <v>Shipped</v>
      </c>
      <c r="J1998">
        <f>IFERROR(VLOOKUP(A1998,Orders!A:G,7,FALSE),"")</f>
        <v>124</v>
      </c>
      <c r="K1998">
        <f>IFERROR(VLOOKUP(J1998,Customers!A:L,12,FALSE),"")</f>
        <v>1165</v>
      </c>
      <c r="L1998">
        <f>IFERROR(VLOOKUP(J1998,Customers!A:M,13,FALSE),"")</f>
        <v>210500</v>
      </c>
      <c r="M1998" t="str">
        <f>IFERROR(VLOOKUP(J1998,Customers!A:H,8,FALSE),"")</f>
        <v>San Rafael</v>
      </c>
      <c r="N1998">
        <f>IFERROR(VLOOKUP(K1998,Employees!A:F,6,FALSE),"")</f>
        <v>1</v>
      </c>
      <c r="O1998" t="str">
        <f>IFERROR(VLOOKUP(N1998,Offices!A:B,2,FALSE),"")</f>
        <v>San Francisco</v>
      </c>
      <c r="P1998" s="6">
        <f>IFERROR(VLOOKUP(J1998,Payments!A:C,3,FALSE),"")</f>
        <v>38416</v>
      </c>
      <c r="Q1998">
        <f>IFERROR(VLOOKUP(J1998,Payments!A:D,4,FALSE),"")</f>
        <v>101244.59</v>
      </c>
      <c r="R1998" t="str">
        <f>IFERROR(VLOOKUP(B1998,Products!A:C,3,FALSE),"")</f>
        <v>Vintage Cars</v>
      </c>
      <c r="S1998">
        <f>IFERROR(VLOOKUP(B1998,Products!A:G,7,FALSE),"")</f>
        <v>2081</v>
      </c>
      <c r="T1998">
        <f>IFERROR(VLOOKUP(B1998,Products!A:I,9,FALSE),"")</f>
        <v>41.03</v>
      </c>
      <c r="U1998">
        <f t="shared" si="248"/>
        <v>4</v>
      </c>
      <c r="V1998" t="str">
        <f t="shared" si="249"/>
        <v>Yes</v>
      </c>
      <c r="W1998">
        <f t="shared" si="250"/>
        <v>2004</v>
      </c>
      <c r="X1998">
        <f t="shared" si="251"/>
        <v>10</v>
      </c>
      <c r="Y1998">
        <f>IFERROR(VLOOKUP(B1998,Products!A:I,8,FALSE),"")</f>
        <v>21.75</v>
      </c>
      <c r="Z1998">
        <f t="shared" si="252"/>
        <v>1246.51</v>
      </c>
      <c r="AA1998">
        <f t="shared" si="253"/>
        <v>84.873563218390814</v>
      </c>
      <c r="AB1998">
        <f t="shared" si="254"/>
        <v>1</v>
      </c>
      <c r="AC1998">
        <f t="shared" si="255"/>
        <v>572.26</v>
      </c>
    </row>
    <row r="1999" spans="1:29">
      <c r="A1999">
        <v>10312</v>
      </c>
      <c r="B1999" t="s">
        <v>146</v>
      </c>
      <c r="C1999">
        <v>44</v>
      </c>
      <c r="D1999">
        <v>96.42</v>
      </c>
      <c r="E1999">
        <v>7</v>
      </c>
      <c r="F1999" s="6">
        <f>IFERROR(VLOOKUP(A1999,Orders!A:B,2,FALSE),"")</f>
        <v>38281</v>
      </c>
      <c r="G1999" s="6">
        <f>IFERROR(VLOOKUP(A1999,Orders!A:C,3,FALSE),"")</f>
        <v>38287</v>
      </c>
      <c r="H1999" s="6">
        <f>IFERROR(VLOOKUP(A1999,Orders!A:D,4,FALSE),"")</f>
        <v>38283</v>
      </c>
      <c r="I1999" t="str">
        <f>IFERROR(VLOOKUP(A1999,Orders!A:E,5,FALSE),"")</f>
        <v>Shipped</v>
      </c>
      <c r="J1999">
        <f>IFERROR(VLOOKUP(A1999,Orders!A:G,7,FALSE),"")</f>
        <v>124</v>
      </c>
      <c r="K1999">
        <f>IFERROR(VLOOKUP(J1999,Customers!A:L,12,FALSE),"")</f>
        <v>1165</v>
      </c>
      <c r="L1999">
        <f>IFERROR(VLOOKUP(J1999,Customers!A:M,13,FALSE),"")</f>
        <v>210500</v>
      </c>
      <c r="M1999" t="str">
        <f>IFERROR(VLOOKUP(J1999,Customers!A:H,8,FALSE),"")</f>
        <v>San Rafael</v>
      </c>
      <c r="N1999">
        <f>IFERROR(VLOOKUP(K1999,Employees!A:F,6,FALSE),"")</f>
        <v>1</v>
      </c>
      <c r="O1999" t="str">
        <f>IFERROR(VLOOKUP(N1999,Offices!A:B,2,FALSE),"")</f>
        <v>San Francisco</v>
      </c>
      <c r="P1999" s="6">
        <f>IFERROR(VLOOKUP(J1999,Payments!A:C,3,FALSE),"")</f>
        <v>38416</v>
      </c>
      <c r="Q1999">
        <f>IFERROR(VLOOKUP(J1999,Payments!A:D,4,FALSE),"")</f>
        <v>101244.59</v>
      </c>
      <c r="R1999" t="str">
        <f>IFERROR(VLOOKUP(B1999,Products!A:C,3,FALSE),"")</f>
        <v>Vintage Cars</v>
      </c>
      <c r="S1999">
        <f>IFERROR(VLOOKUP(B1999,Products!A:G,7,FALSE),"")</f>
        <v>4710</v>
      </c>
      <c r="T1999">
        <f>IFERROR(VLOOKUP(B1999,Products!A:I,9,FALSE),"")</f>
        <v>97.39</v>
      </c>
      <c r="U1999">
        <f t="shared" si="248"/>
        <v>4</v>
      </c>
      <c r="V1999" t="str">
        <f t="shared" si="249"/>
        <v>Yes</v>
      </c>
      <c r="W1999">
        <f t="shared" si="250"/>
        <v>2004</v>
      </c>
      <c r="X1999">
        <f t="shared" si="251"/>
        <v>10</v>
      </c>
      <c r="Y1999">
        <f>IFERROR(VLOOKUP(B1999,Products!A:I,8,FALSE),"")</f>
        <v>57.46</v>
      </c>
      <c r="Z1999">
        <f t="shared" si="252"/>
        <v>4242.4800000000005</v>
      </c>
      <c r="AA1999">
        <f t="shared" si="253"/>
        <v>67.803689523146531</v>
      </c>
      <c r="AB1999">
        <f t="shared" si="254"/>
        <v>1</v>
      </c>
      <c r="AC1999">
        <f t="shared" si="255"/>
        <v>1714.24</v>
      </c>
    </row>
    <row r="2000" spans="1:29">
      <c r="A2000">
        <v>10313</v>
      </c>
      <c r="B2000" t="s">
        <v>135</v>
      </c>
      <c r="C2000">
        <v>40</v>
      </c>
      <c r="D2000">
        <v>141.83000000000001</v>
      </c>
      <c r="E2000">
        <v>7</v>
      </c>
      <c r="F2000" s="6">
        <f>IFERROR(VLOOKUP(A2000,Orders!A:B,2,FALSE),"")</f>
        <v>38282</v>
      </c>
      <c r="G2000" s="6">
        <f>IFERROR(VLOOKUP(A2000,Orders!A:C,3,FALSE),"")</f>
        <v>38288</v>
      </c>
      <c r="H2000" s="6">
        <f>IFERROR(VLOOKUP(A2000,Orders!A:D,4,FALSE),"")</f>
        <v>38285</v>
      </c>
      <c r="I2000" t="str">
        <f>IFERROR(VLOOKUP(A2000,Orders!A:E,5,FALSE),"")</f>
        <v>Shipped</v>
      </c>
      <c r="J2000">
        <f>IFERROR(VLOOKUP(A2000,Orders!A:G,7,FALSE),"")</f>
        <v>202</v>
      </c>
      <c r="K2000">
        <f>IFERROR(VLOOKUP(J2000,Customers!A:L,12,FALSE),"")</f>
        <v>1323</v>
      </c>
      <c r="L2000">
        <f>IFERROR(VLOOKUP(J2000,Customers!A:M,13,FALSE),"")</f>
        <v>90300</v>
      </c>
      <c r="M2000" t="str">
        <f>IFERROR(VLOOKUP(J2000,Customers!A:H,8,FALSE),"")</f>
        <v>Vancouver</v>
      </c>
      <c r="N2000">
        <f>IFERROR(VLOOKUP(K2000,Employees!A:F,6,FALSE),"")</f>
        <v>3</v>
      </c>
      <c r="O2000" t="str">
        <f>IFERROR(VLOOKUP(N2000,Offices!A:B,2,FALSE),"")</f>
        <v>NYC</v>
      </c>
      <c r="P2000" s="6">
        <f>IFERROR(VLOOKUP(J2000,Payments!A:C,3,FALSE),"")</f>
        <v>37973</v>
      </c>
      <c r="Q2000">
        <f>IFERROR(VLOOKUP(J2000,Payments!A:D,4,FALSE),"")</f>
        <v>36527.61</v>
      </c>
      <c r="R2000" t="str">
        <f>IFERROR(VLOOKUP(B2000,Products!A:C,3,FALSE),"")</f>
        <v>Classic Cars</v>
      </c>
      <c r="S2000">
        <f>IFERROR(VLOOKUP(B2000,Products!A:G,7,FALSE),"")</f>
        <v>6791</v>
      </c>
      <c r="T2000">
        <f>IFERROR(VLOOKUP(B2000,Products!A:I,9,FALSE),"")</f>
        <v>147.74</v>
      </c>
      <c r="U2000">
        <f t="shared" si="248"/>
        <v>3</v>
      </c>
      <c r="V2000" t="str">
        <f t="shared" si="249"/>
        <v>Yes</v>
      </c>
      <c r="W2000">
        <f t="shared" si="250"/>
        <v>2004</v>
      </c>
      <c r="X2000">
        <f t="shared" si="251"/>
        <v>10</v>
      </c>
      <c r="Y2000">
        <f>IFERROR(VLOOKUP(B2000,Products!A:I,8,FALSE),"")</f>
        <v>103.42</v>
      </c>
      <c r="Z2000">
        <f t="shared" si="252"/>
        <v>5673.2000000000007</v>
      </c>
      <c r="AA2000">
        <f t="shared" si="253"/>
        <v>37.139818216979322</v>
      </c>
      <c r="AB2000">
        <f t="shared" si="254"/>
        <v>0</v>
      </c>
      <c r="AC2000">
        <f t="shared" si="255"/>
        <v>1536.4000000000005</v>
      </c>
    </row>
    <row r="2001" spans="1:29">
      <c r="A2001">
        <v>10313</v>
      </c>
      <c r="B2001" t="s">
        <v>136</v>
      </c>
      <c r="C2001">
        <v>21</v>
      </c>
      <c r="D2001">
        <v>131.19999999999999</v>
      </c>
      <c r="E2001">
        <v>11</v>
      </c>
      <c r="F2001" s="6">
        <f>IFERROR(VLOOKUP(A2001,Orders!A:B,2,FALSE),"")</f>
        <v>38282</v>
      </c>
      <c r="G2001" s="6">
        <f>IFERROR(VLOOKUP(A2001,Orders!A:C,3,FALSE),"")</f>
        <v>38288</v>
      </c>
      <c r="H2001" s="6">
        <f>IFERROR(VLOOKUP(A2001,Orders!A:D,4,FALSE),"")</f>
        <v>38285</v>
      </c>
      <c r="I2001" t="str">
        <f>IFERROR(VLOOKUP(A2001,Orders!A:E,5,FALSE),"")</f>
        <v>Shipped</v>
      </c>
      <c r="J2001">
        <f>IFERROR(VLOOKUP(A2001,Orders!A:G,7,FALSE),"")</f>
        <v>202</v>
      </c>
      <c r="K2001">
        <f>IFERROR(VLOOKUP(J2001,Customers!A:L,12,FALSE),"")</f>
        <v>1323</v>
      </c>
      <c r="L2001">
        <f>IFERROR(VLOOKUP(J2001,Customers!A:M,13,FALSE),"")</f>
        <v>90300</v>
      </c>
      <c r="M2001" t="str">
        <f>IFERROR(VLOOKUP(J2001,Customers!A:H,8,FALSE),"")</f>
        <v>Vancouver</v>
      </c>
      <c r="N2001">
        <f>IFERROR(VLOOKUP(K2001,Employees!A:F,6,FALSE),"")</f>
        <v>3</v>
      </c>
      <c r="O2001" t="str">
        <f>IFERROR(VLOOKUP(N2001,Offices!A:B,2,FALSE),"")</f>
        <v>NYC</v>
      </c>
      <c r="P2001" s="6">
        <f>IFERROR(VLOOKUP(J2001,Payments!A:C,3,FALSE),"")</f>
        <v>37973</v>
      </c>
      <c r="Q2001">
        <f>IFERROR(VLOOKUP(J2001,Payments!A:D,4,FALSE),"")</f>
        <v>36527.61</v>
      </c>
      <c r="R2001" t="str">
        <f>IFERROR(VLOOKUP(B2001,Products!A:C,3,FALSE),"")</f>
        <v>Trucks and Buses</v>
      </c>
      <c r="S2001">
        <f>IFERROR(VLOOKUP(B2001,Products!A:G,7,FALSE),"")</f>
        <v>1579</v>
      </c>
      <c r="T2001">
        <f>IFERROR(VLOOKUP(B2001,Products!A:I,9,FALSE),"")</f>
        <v>136.66999999999999</v>
      </c>
      <c r="U2001">
        <f t="shared" si="248"/>
        <v>3</v>
      </c>
      <c r="V2001" t="str">
        <f t="shared" si="249"/>
        <v>Yes</v>
      </c>
      <c r="W2001">
        <f t="shared" si="250"/>
        <v>2004</v>
      </c>
      <c r="X2001">
        <f t="shared" si="251"/>
        <v>10</v>
      </c>
      <c r="Y2001">
        <f>IFERROR(VLOOKUP(B2001,Products!A:I,8,FALSE),"")</f>
        <v>77.900000000000006</v>
      </c>
      <c r="Z2001">
        <f t="shared" si="252"/>
        <v>2755.2</v>
      </c>
      <c r="AA2001">
        <f t="shared" si="253"/>
        <v>68.421052631578917</v>
      </c>
      <c r="AB2001">
        <f t="shared" si="254"/>
        <v>1</v>
      </c>
      <c r="AC2001">
        <f t="shared" si="255"/>
        <v>1119.2999999999997</v>
      </c>
    </row>
    <row r="2002" spans="1:29">
      <c r="A2002">
        <v>10313</v>
      </c>
      <c r="B2002" t="s">
        <v>153</v>
      </c>
      <c r="C2002">
        <v>29</v>
      </c>
      <c r="D2002">
        <v>109.23</v>
      </c>
      <c r="E2002">
        <v>2</v>
      </c>
      <c r="F2002" s="6">
        <f>IFERROR(VLOOKUP(A2002,Orders!A:B,2,FALSE),"")</f>
        <v>38282</v>
      </c>
      <c r="G2002" s="6">
        <f>IFERROR(VLOOKUP(A2002,Orders!A:C,3,FALSE),"")</f>
        <v>38288</v>
      </c>
      <c r="H2002" s="6">
        <f>IFERROR(VLOOKUP(A2002,Orders!A:D,4,FALSE),"")</f>
        <v>38285</v>
      </c>
      <c r="I2002" t="str">
        <f>IFERROR(VLOOKUP(A2002,Orders!A:E,5,FALSE),"")</f>
        <v>Shipped</v>
      </c>
      <c r="J2002">
        <f>IFERROR(VLOOKUP(A2002,Orders!A:G,7,FALSE),"")</f>
        <v>202</v>
      </c>
      <c r="K2002">
        <f>IFERROR(VLOOKUP(J2002,Customers!A:L,12,FALSE),"")</f>
        <v>1323</v>
      </c>
      <c r="L2002">
        <f>IFERROR(VLOOKUP(J2002,Customers!A:M,13,FALSE),"")</f>
        <v>90300</v>
      </c>
      <c r="M2002" t="str">
        <f>IFERROR(VLOOKUP(J2002,Customers!A:H,8,FALSE),"")</f>
        <v>Vancouver</v>
      </c>
      <c r="N2002">
        <f>IFERROR(VLOOKUP(K2002,Employees!A:F,6,FALSE),"")</f>
        <v>3</v>
      </c>
      <c r="O2002" t="str">
        <f>IFERROR(VLOOKUP(N2002,Offices!A:B,2,FALSE),"")</f>
        <v>NYC</v>
      </c>
      <c r="P2002" s="6">
        <f>IFERROR(VLOOKUP(J2002,Payments!A:C,3,FALSE),"")</f>
        <v>37973</v>
      </c>
      <c r="Q2002">
        <f>IFERROR(VLOOKUP(J2002,Payments!A:D,4,FALSE),"")</f>
        <v>36527.61</v>
      </c>
      <c r="R2002" t="str">
        <f>IFERROR(VLOOKUP(B2002,Products!A:C,3,FALSE),"")</f>
        <v>Trucks and Buses</v>
      </c>
      <c r="S2002">
        <f>IFERROR(VLOOKUP(B2002,Products!A:G,7,FALSE),"")</f>
        <v>8258</v>
      </c>
      <c r="T2002">
        <f>IFERROR(VLOOKUP(B2002,Products!A:I,9,FALSE),"")</f>
        <v>122.73</v>
      </c>
      <c r="U2002">
        <f t="shared" si="248"/>
        <v>3</v>
      </c>
      <c r="V2002" t="str">
        <f t="shared" si="249"/>
        <v>Yes</v>
      </c>
      <c r="W2002">
        <f t="shared" si="250"/>
        <v>2004</v>
      </c>
      <c r="X2002">
        <f t="shared" si="251"/>
        <v>10</v>
      </c>
      <c r="Y2002">
        <f>IFERROR(VLOOKUP(B2002,Products!A:I,8,FALSE),"")</f>
        <v>74.86</v>
      </c>
      <c r="Z2002">
        <f t="shared" si="252"/>
        <v>3167.67</v>
      </c>
      <c r="AA2002">
        <f t="shared" si="253"/>
        <v>45.912369756879521</v>
      </c>
      <c r="AB2002">
        <f t="shared" si="254"/>
        <v>0</v>
      </c>
      <c r="AC2002">
        <f t="shared" si="255"/>
        <v>996.73000000000013</v>
      </c>
    </row>
    <row r="2003" spans="1:29">
      <c r="A2003">
        <v>10313</v>
      </c>
      <c r="B2003" t="s">
        <v>138</v>
      </c>
      <c r="C2003">
        <v>34</v>
      </c>
      <c r="D2003">
        <v>52.87</v>
      </c>
      <c r="E2003">
        <v>5</v>
      </c>
      <c r="F2003" s="6">
        <f>IFERROR(VLOOKUP(A2003,Orders!A:B,2,FALSE),"")</f>
        <v>38282</v>
      </c>
      <c r="G2003" s="6">
        <f>IFERROR(VLOOKUP(A2003,Orders!A:C,3,FALSE),"")</f>
        <v>38288</v>
      </c>
      <c r="H2003" s="6">
        <f>IFERROR(VLOOKUP(A2003,Orders!A:D,4,FALSE),"")</f>
        <v>38285</v>
      </c>
      <c r="I2003" t="str">
        <f>IFERROR(VLOOKUP(A2003,Orders!A:E,5,FALSE),"")</f>
        <v>Shipped</v>
      </c>
      <c r="J2003">
        <f>IFERROR(VLOOKUP(A2003,Orders!A:G,7,FALSE),"")</f>
        <v>202</v>
      </c>
      <c r="K2003">
        <f>IFERROR(VLOOKUP(J2003,Customers!A:L,12,FALSE),"")</f>
        <v>1323</v>
      </c>
      <c r="L2003">
        <f>IFERROR(VLOOKUP(J2003,Customers!A:M,13,FALSE),"")</f>
        <v>90300</v>
      </c>
      <c r="M2003" t="str">
        <f>IFERROR(VLOOKUP(J2003,Customers!A:H,8,FALSE),"")</f>
        <v>Vancouver</v>
      </c>
      <c r="N2003">
        <f>IFERROR(VLOOKUP(K2003,Employees!A:F,6,FALSE),"")</f>
        <v>3</v>
      </c>
      <c r="O2003" t="str">
        <f>IFERROR(VLOOKUP(N2003,Offices!A:B,2,FALSE),"")</f>
        <v>NYC</v>
      </c>
      <c r="P2003" s="6">
        <f>IFERROR(VLOOKUP(J2003,Payments!A:C,3,FALSE),"")</f>
        <v>37973</v>
      </c>
      <c r="Q2003">
        <f>IFERROR(VLOOKUP(J2003,Payments!A:D,4,FALSE),"")</f>
        <v>36527.61</v>
      </c>
      <c r="R2003" t="str">
        <f>IFERROR(VLOOKUP(B2003,Products!A:C,3,FALSE),"")</f>
        <v>Trucks and Buses</v>
      </c>
      <c r="S2003">
        <f>IFERROR(VLOOKUP(B2003,Products!A:G,7,FALSE),"")</f>
        <v>2018</v>
      </c>
      <c r="T2003">
        <f>IFERROR(VLOOKUP(B2003,Products!A:I,9,FALSE),"")</f>
        <v>60.77</v>
      </c>
      <c r="U2003">
        <f t="shared" si="248"/>
        <v>3</v>
      </c>
      <c r="V2003" t="str">
        <f t="shared" si="249"/>
        <v>Yes</v>
      </c>
      <c r="W2003">
        <f t="shared" si="250"/>
        <v>2004</v>
      </c>
      <c r="X2003">
        <f t="shared" si="251"/>
        <v>10</v>
      </c>
      <c r="Y2003">
        <f>IFERROR(VLOOKUP(B2003,Products!A:I,8,FALSE),"")</f>
        <v>24.92</v>
      </c>
      <c r="Z2003">
        <f t="shared" si="252"/>
        <v>1797.58</v>
      </c>
      <c r="AA2003">
        <f t="shared" si="253"/>
        <v>112.1589085072231</v>
      </c>
      <c r="AB2003">
        <f t="shared" si="254"/>
        <v>1</v>
      </c>
      <c r="AC2003">
        <f t="shared" si="255"/>
        <v>950.29999999999984</v>
      </c>
    </row>
    <row r="2004" spans="1:29">
      <c r="A2004">
        <v>10313</v>
      </c>
      <c r="B2004" t="s">
        <v>154</v>
      </c>
      <c r="C2004">
        <v>25</v>
      </c>
      <c r="D2004">
        <v>143.94</v>
      </c>
      <c r="E2004">
        <v>3</v>
      </c>
      <c r="F2004" s="6">
        <f>IFERROR(VLOOKUP(A2004,Orders!A:B,2,FALSE),"")</f>
        <v>38282</v>
      </c>
      <c r="G2004" s="6">
        <f>IFERROR(VLOOKUP(A2004,Orders!A:C,3,FALSE),"")</f>
        <v>38288</v>
      </c>
      <c r="H2004" s="6">
        <f>IFERROR(VLOOKUP(A2004,Orders!A:D,4,FALSE),"")</f>
        <v>38285</v>
      </c>
      <c r="I2004" t="str">
        <f>IFERROR(VLOOKUP(A2004,Orders!A:E,5,FALSE),"")</f>
        <v>Shipped</v>
      </c>
      <c r="J2004">
        <f>IFERROR(VLOOKUP(A2004,Orders!A:G,7,FALSE),"")</f>
        <v>202</v>
      </c>
      <c r="K2004">
        <f>IFERROR(VLOOKUP(J2004,Customers!A:L,12,FALSE),"")</f>
        <v>1323</v>
      </c>
      <c r="L2004">
        <f>IFERROR(VLOOKUP(J2004,Customers!A:M,13,FALSE),"")</f>
        <v>90300</v>
      </c>
      <c r="M2004" t="str">
        <f>IFERROR(VLOOKUP(J2004,Customers!A:H,8,FALSE),"")</f>
        <v>Vancouver</v>
      </c>
      <c r="N2004">
        <f>IFERROR(VLOOKUP(K2004,Employees!A:F,6,FALSE),"")</f>
        <v>3</v>
      </c>
      <c r="O2004" t="str">
        <f>IFERROR(VLOOKUP(N2004,Offices!A:B,2,FALSE),"")</f>
        <v>NYC</v>
      </c>
      <c r="P2004" s="6">
        <f>IFERROR(VLOOKUP(J2004,Payments!A:C,3,FALSE),"")</f>
        <v>37973</v>
      </c>
      <c r="Q2004">
        <f>IFERROR(VLOOKUP(J2004,Payments!A:D,4,FALSE),"")</f>
        <v>36527.61</v>
      </c>
      <c r="R2004" t="str">
        <f>IFERROR(VLOOKUP(B2004,Products!A:C,3,FALSE),"")</f>
        <v>Classic Cars</v>
      </c>
      <c r="S2004">
        <f>IFERROR(VLOOKUP(B2004,Products!A:G,7,FALSE),"")</f>
        <v>8347</v>
      </c>
      <c r="T2004">
        <f>IFERROR(VLOOKUP(B2004,Products!A:I,9,FALSE),"")</f>
        <v>169.34</v>
      </c>
      <c r="U2004">
        <f t="shared" si="248"/>
        <v>3</v>
      </c>
      <c r="V2004" t="str">
        <f t="shared" si="249"/>
        <v>Yes</v>
      </c>
      <c r="W2004">
        <f t="shared" si="250"/>
        <v>2004</v>
      </c>
      <c r="X2004">
        <f t="shared" si="251"/>
        <v>10</v>
      </c>
      <c r="Y2004">
        <f>IFERROR(VLOOKUP(B2004,Products!A:I,8,FALSE),"")</f>
        <v>77.900000000000006</v>
      </c>
      <c r="Z2004">
        <f t="shared" si="252"/>
        <v>3598.5</v>
      </c>
      <c r="AA2004">
        <f t="shared" si="253"/>
        <v>84.775353016688044</v>
      </c>
      <c r="AB2004">
        <f t="shared" si="254"/>
        <v>1</v>
      </c>
      <c r="AC2004">
        <f t="shared" si="255"/>
        <v>1650.9999999999998</v>
      </c>
    </row>
    <row r="2005" spans="1:29">
      <c r="A2005">
        <v>10313</v>
      </c>
      <c r="B2005" t="s">
        <v>143</v>
      </c>
      <c r="C2005">
        <v>28</v>
      </c>
      <c r="D2005">
        <v>110.18</v>
      </c>
      <c r="E2005">
        <v>8</v>
      </c>
      <c r="F2005" s="6">
        <f>IFERROR(VLOOKUP(A2005,Orders!A:B,2,FALSE),"")</f>
        <v>38282</v>
      </c>
      <c r="G2005" s="6">
        <f>IFERROR(VLOOKUP(A2005,Orders!A:C,3,FALSE),"")</f>
        <v>38288</v>
      </c>
      <c r="H2005" s="6">
        <f>IFERROR(VLOOKUP(A2005,Orders!A:D,4,FALSE),"")</f>
        <v>38285</v>
      </c>
      <c r="I2005" t="str">
        <f>IFERROR(VLOOKUP(A2005,Orders!A:E,5,FALSE),"")</f>
        <v>Shipped</v>
      </c>
      <c r="J2005">
        <f>IFERROR(VLOOKUP(A2005,Orders!A:G,7,FALSE),"")</f>
        <v>202</v>
      </c>
      <c r="K2005">
        <f>IFERROR(VLOOKUP(J2005,Customers!A:L,12,FALSE),"")</f>
        <v>1323</v>
      </c>
      <c r="L2005">
        <f>IFERROR(VLOOKUP(J2005,Customers!A:M,13,FALSE),"")</f>
        <v>90300</v>
      </c>
      <c r="M2005" t="str">
        <f>IFERROR(VLOOKUP(J2005,Customers!A:H,8,FALSE),"")</f>
        <v>Vancouver</v>
      </c>
      <c r="N2005">
        <f>IFERROR(VLOOKUP(K2005,Employees!A:F,6,FALSE),"")</f>
        <v>3</v>
      </c>
      <c r="O2005" t="str">
        <f>IFERROR(VLOOKUP(N2005,Offices!A:B,2,FALSE),"")</f>
        <v>NYC</v>
      </c>
      <c r="P2005" s="6">
        <f>IFERROR(VLOOKUP(J2005,Payments!A:C,3,FALSE),"")</f>
        <v>37973</v>
      </c>
      <c r="Q2005">
        <f>IFERROR(VLOOKUP(J2005,Payments!A:D,4,FALSE),"")</f>
        <v>36527.61</v>
      </c>
      <c r="R2005" t="str">
        <f>IFERROR(VLOOKUP(B2005,Products!A:C,3,FALSE),"")</f>
        <v>Trucks and Buses</v>
      </c>
      <c r="S2005">
        <f>IFERROR(VLOOKUP(B2005,Products!A:G,7,FALSE),"")</f>
        <v>3128</v>
      </c>
      <c r="T2005">
        <f>IFERROR(VLOOKUP(B2005,Products!A:I,9,FALSE),"")</f>
        <v>121.08</v>
      </c>
      <c r="U2005">
        <f t="shared" si="248"/>
        <v>3</v>
      </c>
      <c r="V2005" t="str">
        <f t="shared" si="249"/>
        <v>Yes</v>
      </c>
      <c r="W2005">
        <f t="shared" si="250"/>
        <v>2004</v>
      </c>
      <c r="X2005">
        <f t="shared" si="251"/>
        <v>10</v>
      </c>
      <c r="Y2005">
        <f>IFERROR(VLOOKUP(B2005,Products!A:I,8,FALSE),"")</f>
        <v>84.76</v>
      </c>
      <c r="Z2005">
        <f t="shared" si="252"/>
        <v>3085.04</v>
      </c>
      <c r="AA2005">
        <f t="shared" si="253"/>
        <v>29.990561585653609</v>
      </c>
      <c r="AB2005">
        <f t="shared" si="254"/>
        <v>0</v>
      </c>
      <c r="AC2005">
        <f t="shared" si="255"/>
        <v>711.76</v>
      </c>
    </row>
    <row r="2006" spans="1:29">
      <c r="A2006">
        <v>10313</v>
      </c>
      <c r="B2006" t="s">
        <v>145</v>
      </c>
      <c r="C2006">
        <v>42</v>
      </c>
      <c r="D2006">
        <v>102.23</v>
      </c>
      <c r="E2006">
        <v>4</v>
      </c>
      <c r="F2006" s="6">
        <f>IFERROR(VLOOKUP(A2006,Orders!A:B,2,FALSE),"")</f>
        <v>38282</v>
      </c>
      <c r="G2006" s="6">
        <f>IFERROR(VLOOKUP(A2006,Orders!A:C,3,FALSE),"")</f>
        <v>38288</v>
      </c>
      <c r="H2006" s="6">
        <f>IFERROR(VLOOKUP(A2006,Orders!A:D,4,FALSE),"")</f>
        <v>38285</v>
      </c>
      <c r="I2006" t="str">
        <f>IFERROR(VLOOKUP(A2006,Orders!A:E,5,FALSE),"")</f>
        <v>Shipped</v>
      </c>
      <c r="J2006">
        <f>IFERROR(VLOOKUP(A2006,Orders!A:G,7,FALSE),"")</f>
        <v>202</v>
      </c>
      <c r="K2006">
        <f>IFERROR(VLOOKUP(J2006,Customers!A:L,12,FALSE),"")</f>
        <v>1323</v>
      </c>
      <c r="L2006">
        <f>IFERROR(VLOOKUP(J2006,Customers!A:M,13,FALSE),"")</f>
        <v>90300</v>
      </c>
      <c r="M2006" t="str">
        <f>IFERROR(VLOOKUP(J2006,Customers!A:H,8,FALSE),"")</f>
        <v>Vancouver</v>
      </c>
      <c r="N2006">
        <f>IFERROR(VLOOKUP(K2006,Employees!A:F,6,FALSE),"")</f>
        <v>3</v>
      </c>
      <c r="O2006" t="str">
        <f>IFERROR(VLOOKUP(N2006,Offices!A:B,2,FALSE),"")</f>
        <v>NYC</v>
      </c>
      <c r="P2006" s="6">
        <f>IFERROR(VLOOKUP(J2006,Payments!A:C,3,FALSE),"")</f>
        <v>37973</v>
      </c>
      <c r="Q2006">
        <f>IFERROR(VLOOKUP(J2006,Payments!A:D,4,FALSE),"")</f>
        <v>36527.61</v>
      </c>
      <c r="R2006" t="str">
        <f>IFERROR(VLOOKUP(B2006,Products!A:C,3,FALSE),"")</f>
        <v>Trucks and Buses</v>
      </c>
      <c r="S2006">
        <f>IFERROR(VLOOKUP(B2006,Products!A:G,7,FALSE),"")</f>
        <v>2327</v>
      </c>
      <c r="T2006">
        <f>IFERROR(VLOOKUP(B2006,Products!A:I,9,FALSE),"")</f>
        <v>127.79</v>
      </c>
      <c r="U2006">
        <f t="shared" si="248"/>
        <v>3</v>
      </c>
      <c r="V2006" t="str">
        <f t="shared" si="249"/>
        <v>Yes</v>
      </c>
      <c r="W2006">
        <f t="shared" si="250"/>
        <v>2004</v>
      </c>
      <c r="X2006">
        <f t="shared" si="251"/>
        <v>10</v>
      </c>
      <c r="Y2006">
        <f>IFERROR(VLOOKUP(B2006,Products!A:I,8,FALSE),"")</f>
        <v>61.34</v>
      </c>
      <c r="Z2006">
        <f t="shared" si="252"/>
        <v>4293.66</v>
      </c>
      <c r="AA2006">
        <f t="shared" si="253"/>
        <v>66.661232474731008</v>
      </c>
      <c r="AB2006">
        <f t="shared" si="254"/>
        <v>0</v>
      </c>
      <c r="AC2006">
        <f t="shared" si="255"/>
        <v>1717.38</v>
      </c>
    </row>
    <row r="2007" spans="1:29">
      <c r="A2007">
        <v>10313</v>
      </c>
      <c r="B2007" t="s">
        <v>147</v>
      </c>
      <c r="C2007">
        <v>27</v>
      </c>
      <c r="D2007">
        <v>96.31</v>
      </c>
      <c r="E2007">
        <v>6</v>
      </c>
      <c r="F2007" s="6">
        <f>IFERROR(VLOOKUP(A2007,Orders!A:B,2,FALSE),"")</f>
        <v>38282</v>
      </c>
      <c r="G2007" s="6">
        <f>IFERROR(VLOOKUP(A2007,Orders!A:C,3,FALSE),"")</f>
        <v>38288</v>
      </c>
      <c r="H2007" s="6">
        <f>IFERROR(VLOOKUP(A2007,Orders!A:D,4,FALSE),"")</f>
        <v>38285</v>
      </c>
      <c r="I2007" t="str">
        <f>IFERROR(VLOOKUP(A2007,Orders!A:E,5,FALSE),"")</f>
        <v>Shipped</v>
      </c>
      <c r="J2007">
        <f>IFERROR(VLOOKUP(A2007,Orders!A:G,7,FALSE),"")</f>
        <v>202</v>
      </c>
      <c r="K2007">
        <f>IFERROR(VLOOKUP(J2007,Customers!A:L,12,FALSE),"")</f>
        <v>1323</v>
      </c>
      <c r="L2007">
        <f>IFERROR(VLOOKUP(J2007,Customers!A:M,13,FALSE),"")</f>
        <v>90300</v>
      </c>
      <c r="M2007" t="str">
        <f>IFERROR(VLOOKUP(J2007,Customers!A:H,8,FALSE),"")</f>
        <v>Vancouver</v>
      </c>
      <c r="N2007">
        <f>IFERROR(VLOOKUP(K2007,Employees!A:F,6,FALSE),"")</f>
        <v>3</v>
      </c>
      <c r="O2007" t="str">
        <f>IFERROR(VLOOKUP(N2007,Offices!A:B,2,FALSE),"")</f>
        <v>NYC</v>
      </c>
      <c r="P2007" s="6">
        <f>IFERROR(VLOOKUP(J2007,Payments!A:C,3,FALSE),"")</f>
        <v>37973</v>
      </c>
      <c r="Q2007">
        <f>IFERROR(VLOOKUP(J2007,Payments!A:D,4,FALSE),"")</f>
        <v>36527.61</v>
      </c>
      <c r="R2007" t="str">
        <f>IFERROR(VLOOKUP(B2007,Products!A:C,3,FALSE),"")</f>
        <v>Trucks and Buses</v>
      </c>
      <c r="S2007">
        <f>IFERROR(VLOOKUP(B2007,Products!A:G,7,FALSE),"")</f>
        <v>5099</v>
      </c>
      <c r="T2007">
        <f>IFERROR(VLOOKUP(B2007,Products!A:I,9,FALSE),"")</f>
        <v>96.31</v>
      </c>
      <c r="U2007">
        <f t="shared" si="248"/>
        <v>3</v>
      </c>
      <c r="V2007" t="str">
        <f t="shared" si="249"/>
        <v>Yes</v>
      </c>
      <c r="W2007">
        <f t="shared" si="250"/>
        <v>2004</v>
      </c>
      <c r="X2007">
        <f t="shared" si="251"/>
        <v>10</v>
      </c>
      <c r="Y2007">
        <f>IFERROR(VLOOKUP(B2007,Products!A:I,8,FALSE),"")</f>
        <v>53.93</v>
      </c>
      <c r="Z2007">
        <f t="shared" si="252"/>
        <v>2600.37</v>
      </c>
      <c r="AA2007">
        <f t="shared" si="253"/>
        <v>78.583348785462633</v>
      </c>
      <c r="AB2007">
        <f t="shared" si="254"/>
        <v>1</v>
      </c>
      <c r="AC2007">
        <f t="shared" si="255"/>
        <v>1144.26</v>
      </c>
    </row>
    <row r="2008" spans="1:29">
      <c r="A2008">
        <v>10313</v>
      </c>
      <c r="B2008" t="s">
        <v>159</v>
      </c>
      <c r="C2008">
        <v>38</v>
      </c>
      <c r="D2008">
        <v>48.7</v>
      </c>
      <c r="E2008">
        <v>1</v>
      </c>
      <c r="F2008" s="6">
        <f>IFERROR(VLOOKUP(A2008,Orders!A:B,2,FALSE),"")</f>
        <v>38282</v>
      </c>
      <c r="G2008" s="6">
        <f>IFERROR(VLOOKUP(A2008,Orders!A:C,3,FALSE),"")</f>
        <v>38288</v>
      </c>
      <c r="H2008" s="6">
        <f>IFERROR(VLOOKUP(A2008,Orders!A:D,4,FALSE),"")</f>
        <v>38285</v>
      </c>
      <c r="I2008" t="str">
        <f>IFERROR(VLOOKUP(A2008,Orders!A:E,5,FALSE),"")</f>
        <v>Shipped</v>
      </c>
      <c r="J2008">
        <f>IFERROR(VLOOKUP(A2008,Orders!A:G,7,FALSE),"")</f>
        <v>202</v>
      </c>
      <c r="K2008">
        <f>IFERROR(VLOOKUP(J2008,Customers!A:L,12,FALSE),"")</f>
        <v>1323</v>
      </c>
      <c r="L2008">
        <f>IFERROR(VLOOKUP(J2008,Customers!A:M,13,FALSE),"")</f>
        <v>90300</v>
      </c>
      <c r="M2008" t="str">
        <f>IFERROR(VLOOKUP(J2008,Customers!A:H,8,FALSE),"")</f>
        <v>Vancouver</v>
      </c>
      <c r="N2008">
        <f>IFERROR(VLOOKUP(K2008,Employees!A:F,6,FALSE),"")</f>
        <v>3</v>
      </c>
      <c r="O2008" t="str">
        <f>IFERROR(VLOOKUP(N2008,Offices!A:B,2,FALSE),"")</f>
        <v>NYC</v>
      </c>
      <c r="P2008" s="6">
        <f>IFERROR(VLOOKUP(J2008,Payments!A:C,3,FALSE),"")</f>
        <v>37973</v>
      </c>
      <c r="Q2008">
        <f>IFERROR(VLOOKUP(J2008,Payments!A:D,4,FALSE),"")</f>
        <v>36527.61</v>
      </c>
      <c r="R2008" t="str">
        <f>IFERROR(VLOOKUP(B2008,Products!A:C,3,FALSE),"")</f>
        <v>Trucks and Buses</v>
      </c>
      <c r="S2008">
        <f>IFERROR(VLOOKUP(B2008,Products!A:G,7,FALSE),"")</f>
        <v>2874</v>
      </c>
      <c r="T2008">
        <f>IFERROR(VLOOKUP(B2008,Products!A:I,9,FALSE),"")</f>
        <v>54.11</v>
      </c>
      <c r="U2008">
        <f t="shared" si="248"/>
        <v>3</v>
      </c>
      <c r="V2008" t="str">
        <f t="shared" si="249"/>
        <v>Yes</v>
      </c>
      <c r="W2008">
        <f t="shared" si="250"/>
        <v>2004</v>
      </c>
      <c r="X2008">
        <f t="shared" si="251"/>
        <v>10</v>
      </c>
      <c r="Y2008">
        <f>IFERROR(VLOOKUP(B2008,Products!A:I,8,FALSE),"")</f>
        <v>25.98</v>
      </c>
      <c r="Z2008">
        <f t="shared" si="252"/>
        <v>1850.6000000000001</v>
      </c>
      <c r="AA2008">
        <f t="shared" si="253"/>
        <v>87.451886066204779</v>
      </c>
      <c r="AB2008">
        <f t="shared" si="254"/>
        <v>1</v>
      </c>
      <c r="AC2008">
        <f t="shared" si="255"/>
        <v>863.36000000000013</v>
      </c>
    </row>
    <row r="2009" spans="1:29">
      <c r="A2009">
        <v>10313</v>
      </c>
      <c r="B2009" t="s">
        <v>148</v>
      </c>
      <c r="C2009">
        <v>34</v>
      </c>
      <c r="D2009">
        <v>55.59</v>
      </c>
      <c r="E2009">
        <v>10</v>
      </c>
      <c r="F2009" s="6">
        <f>IFERROR(VLOOKUP(A2009,Orders!A:B,2,FALSE),"")</f>
        <v>38282</v>
      </c>
      <c r="G2009" s="6">
        <f>IFERROR(VLOOKUP(A2009,Orders!A:C,3,FALSE),"")</f>
        <v>38288</v>
      </c>
      <c r="H2009" s="6">
        <f>IFERROR(VLOOKUP(A2009,Orders!A:D,4,FALSE),"")</f>
        <v>38285</v>
      </c>
      <c r="I2009" t="str">
        <f>IFERROR(VLOOKUP(A2009,Orders!A:E,5,FALSE),"")</f>
        <v>Shipped</v>
      </c>
      <c r="J2009">
        <f>IFERROR(VLOOKUP(A2009,Orders!A:G,7,FALSE),"")</f>
        <v>202</v>
      </c>
      <c r="K2009">
        <f>IFERROR(VLOOKUP(J2009,Customers!A:L,12,FALSE),"")</f>
        <v>1323</v>
      </c>
      <c r="L2009">
        <f>IFERROR(VLOOKUP(J2009,Customers!A:M,13,FALSE),"")</f>
        <v>90300</v>
      </c>
      <c r="M2009" t="str">
        <f>IFERROR(VLOOKUP(J2009,Customers!A:H,8,FALSE),"")</f>
        <v>Vancouver</v>
      </c>
      <c r="N2009">
        <f>IFERROR(VLOOKUP(K2009,Employees!A:F,6,FALSE),"")</f>
        <v>3</v>
      </c>
      <c r="O2009" t="str">
        <f>IFERROR(VLOOKUP(N2009,Offices!A:B,2,FALSE),"")</f>
        <v>NYC</v>
      </c>
      <c r="P2009" s="6">
        <f>IFERROR(VLOOKUP(J2009,Payments!A:C,3,FALSE),"")</f>
        <v>37973</v>
      </c>
      <c r="Q2009">
        <f>IFERROR(VLOOKUP(J2009,Payments!A:D,4,FALSE),"")</f>
        <v>36527.61</v>
      </c>
      <c r="R2009" t="str">
        <f>IFERROR(VLOOKUP(B2009,Products!A:C,3,FALSE),"")</f>
        <v>Trucks and Buses</v>
      </c>
      <c r="S2009">
        <f>IFERROR(VLOOKUP(B2009,Products!A:G,7,FALSE),"")</f>
        <v>814</v>
      </c>
      <c r="T2009">
        <f>IFERROR(VLOOKUP(B2009,Products!A:I,9,FALSE),"")</f>
        <v>64.64</v>
      </c>
      <c r="U2009">
        <f t="shared" si="248"/>
        <v>3</v>
      </c>
      <c r="V2009" t="str">
        <f t="shared" si="249"/>
        <v>Yes</v>
      </c>
      <c r="W2009">
        <f t="shared" si="250"/>
        <v>2004</v>
      </c>
      <c r="X2009">
        <f t="shared" si="251"/>
        <v>10</v>
      </c>
      <c r="Y2009">
        <f>IFERROR(VLOOKUP(B2009,Products!A:I,8,FALSE),"")</f>
        <v>33.61</v>
      </c>
      <c r="Z2009">
        <f t="shared" si="252"/>
        <v>1890.0600000000002</v>
      </c>
      <c r="AA2009">
        <f t="shared" si="253"/>
        <v>65.397203213329377</v>
      </c>
      <c r="AB2009">
        <f t="shared" si="254"/>
        <v>0</v>
      </c>
      <c r="AC2009">
        <f t="shared" si="255"/>
        <v>747.32000000000016</v>
      </c>
    </row>
    <row r="2010" spans="1:29">
      <c r="A2010">
        <v>10313</v>
      </c>
      <c r="B2010" t="s">
        <v>149</v>
      </c>
      <c r="C2010">
        <v>30</v>
      </c>
      <c r="D2010">
        <v>96.09</v>
      </c>
      <c r="E2010">
        <v>9</v>
      </c>
      <c r="F2010" s="6">
        <f>IFERROR(VLOOKUP(A2010,Orders!A:B,2,FALSE),"")</f>
        <v>38282</v>
      </c>
      <c r="G2010" s="6">
        <f>IFERROR(VLOOKUP(A2010,Orders!A:C,3,FALSE),"")</f>
        <v>38288</v>
      </c>
      <c r="H2010" s="6">
        <f>IFERROR(VLOOKUP(A2010,Orders!A:D,4,FALSE),"")</f>
        <v>38285</v>
      </c>
      <c r="I2010" t="str">
        <f>IFERROR(VLOOKUP(A2010,Orders!A:E,5,FALSE),"")</f>
        <v>Shipped</v>
      </c>
      <c r="J2010">
        <f>IFERROR(VLOOKUP(A2010,Orders!A:G,7,FALSE),"")</f>
        <v>202</v>
      </c>
      <c r="K2010">
        <f>IFERROR(VLOOKUP(J2010,Customers!A:L,12,FALSE),"")</f>
        <v>1323</v>
      </c>
      <c r="L2010">
        <f>IFERROR(VLOOKUP(J2010,Customers!A:M,13,FALSE),"")</f>
        <v>90300</v>
      </c>
      <c r="M2010" t="str">
        <f>IFERROR(VLOOKUP(J2010,Customers!A:H,8,FALSE),"")</f>
        <v>Vancouver</v>
      </c>
      <c r="N2010">
        <f>IFERROR(VLOOKUP(K2010,Employees!A:F,6,FALSE),"")</f>
        <v>3</v>
      </c>
      <c r="O2010" t="str">
        <f>IFERROR(VLOOKUP(N2010,Offices!A:B,2,FALSE),"")</f>
        <v>NYC</v>
      </c>
      <c r="P2010" s="6">
        <f>IFERROR(VLOOKUP(J2010,Payments!A:C,3,FALSE),"")</f>
        <v>37973</v>
      </c>
      <c r="Q2010">
        <f>IFERROR(VLOOKUP(J2010,Payments!A:D,4,FALSE),"")</f>
        <v>36527.61</v>
      </c>
      <c r="R2010" t="str">
        <f>IFERROR(VLOOKUP(B2010,Products!A:C,3,FALSE),"")</f>
        <v>Classic Cars</v>
      </c>
      <c r="S2010">
        <f>IFERROR(VLOOKUP(B2010,Products!A:G,7,FALSE),"")</f>
        <v>6934</v>
      </c>
      <c r="T2010">
        <f>IFERROR(VLOOKUP(B2010,Products!A:I,9,FALSE),"")</f>
        <v>101.15</v>
      </c>
      <c r="U2010">
        <f t="shared" si="248"/>
        <v>3</v>
      </c>
      <c r="V2010" t="str">
        <f t="shared" si="249"/>
        <v>Yes</v>
      </c>
      <c r="W2010">
        <f t="shared" si="250"/>
        <v>2004</v>
      </c>
      <c r="X2010">
        <f t="shared" si="251"/>
        <v>10</v>
      </c>
      <c r="Y2010">
        <f>IFERROR(VLOOKUP(B2010,Products!A:I,8,FALSE),"")</f>
        <v>46.53</v>
      </c>
      <c r="Z2010">
        <f t="shared" si="252"/>
        <v>2882.7000000000003</v>
      </c>
      <c r="AA2010">
        <f t="shared" si="253"/>
        <v>106.51192778852354</v>
      </c>
      <c r="AB2010">
        <f t="shared" si="254"/>
        <v>1</v>
      </c>
      <c r="AC2010">
        <f t="shared" si="255"/>
        <v>1486.8000000000002</v>
      </c>
    </row>
    <row r="2011" spans="1:29">
      <c r="A2011">
        <v>10314</v>
      </c>
      <c r="B2011" t="s">
        <v>164</v>
      </c>
      <c r="C2011">
        <v>38</v>
      </c>
      <c r="D2011">
        <v>176.63</v>
      </c>
      <c r="E2011">
        <v>5</v>
      </c>
      <c r="F2011" s="6">
        <f>IFERROR(VLOOKUP(A2011,Orders!A:B,2,FALSE),"")</f>
        <v>38282</v>
      </c>
      <c r="G2011" s="6">
        <f>IFERROR(VLOOKUP(A2011,Orders!A:C,3,FALSE),"")</f>
        <v>38292</v>
      </c>
      <c r="H2011" s="6">
        <f>IFERROR(VLOOKUP(A2011,Orders!A:D,4,FALSE),"")</f>
        <v>38283</v>
      </c>
      <c r="I2011" t="str">
        <f>IFERROR(VLOOKUP(A2011,Orders!A:E,5,FALSE),"")</f>
        <v>Shipped</v>
      </c>
      <c r="J2011">
        <f>IFERROR(VLOOKUP(A2011,Orders!A:G,7,FALSE),"")</f>
        <v>227</v>
      </c>
      <c r="K2011">
        <f>IFERROR(VLOOKUP(J2011,Customers!A:L,12,FALSE),"")</f>
        <v>1401</v>
      </c>
      <c r="L2011">
        <f>IFERROR(VLOOKUP(J2011,Customers!A:M,13,FALSE),"")</f>
        <v>120800</v>
      </c>
      <c r="M2011" t="str">
        <f>IFERROR(VLOOKUP(J2011,Customers!A:H,8,FALSE),"")</f>
        <v>Ã…rhus</v>
      </c>
      <c r="N2011">
        <f>IFERROR(VLOOKUP(K2011,Employees!A:F,6,FALSE),"")</f>
        <v>4</v>
      </c>
      <c r="O2011" t="str">
        <f>IFERROR(VLOOKUP(N2011,Offices!A:B,2,FALSE),"")</f>
        <v>Paris</v>
      </c>
      <c r="P2011" s="6">
        <f>IFERROR(VLOOKUP(J2011,Payments!A:C,3,FALSE),"")</f>
        <v>37925</v>
      </c>
      <c r="Q2011">
        <f>IFERROR(VLOOKUP(J2011,Payments!A:D,4,FALSE),"")</f>
        <v>36164.46</v>
      </c>
      <c r="R2011" t="str">
        <f>IFERROR(VLOOKUP(B2011,Products!A:C,3,FALSE),"")</f>
        <v>Classic Cars</v>
      </c>
      <c r="S2011">
        <f>IFERROR(VLOOKUP(B2011,Products!A:G,7,FALSE),"")</f>
        <v>3619</v>
      </c>
      <c r="T2011">
        <f>IFERROR(VLOOKUP(B2011,Products!A:I,9,FALSE),"")</f>
        <v>207.8</v>
      </c>
      <c r="U2011">
        <f t="shared" si="248"/>
        <v>9</v>
      </c>
      <c r="V2011" t="str">
        <f t="shared" si="249"/>
        <v>No</v>
      </c>
      <c r="W2011">
        <f t="shared" si="250"/>
        <v>2004</v>
      </c>
      <c r="X2011">
        <f t="shared" si="251"/>
        <v>10</v>
      </c>
      <c r="Y2011">
        <f>IFERROR(VLOOKUP(B2011,Products!A:I,8,FALSE),"")</f>
        <v>95.59</v>
      </c>
      <c r="Z2011">
        <f t="shared" si="252"/>
        <v>6711.94</v>
      </c>
      <c r="AA2011">
        <f t="shared" si="253"/>
        <v>84.77874254629144</v>
      </c>
      <c r="AB2011">
        <f t="shared" si="254"/>
        <v>1</v>
      </c>
      <c r="AC2011">
        <f t="shared" si="255"/>
        <v>3079.5199999999995</v>
      </c>
    </row>
    <row r="2012" spans="1:29">
      <c r="A2012">
        <v>10314</v>
      </c>
      <c r="B2012" t="s">
        <v>150</v>
      </c>
      <c r="C2012">
        <v>46</v>
      </c>
      <c r="D2012">
        <v>125.4</v>
      </c>
      <c r="E2012">
        <v>6</v>
      </c>
      <c r="F2012" s="6">
        <f>IFERROR(VLOOKUP(A2012,Orders!A:B,2,FALSE),"")</f>
        <v>38282</v>
      </c>
      <c r="G2012" s="6">
        <f>IFERROR(VLOOKUP(A2012,Orders!A:C,3,FALSE),"")</f>
        <v>38292</v>
      </c>
      <c r="H2012" s="6">
        <f>IFERROR(VLOOKUP(A2012,Orders!A:D,4,FALSE),"")</f>
        <v>38283</v>
      </c>
      <c r="I2012" t="str">
        <f>IFERROR(VLOOKUP(A2012,Orders!A:E,5,FALSE),"")</f>
        <v>Shipped</v>
      </c>
      <c r="J2012">
        <f>IFERROR(VLOOKUP(A2012,Orders!A:G,7,FALSE),"")</f>
        <v>227</v>
      </c>
      <c r="K2012">
        <f>IFERROR(VLOOKUP(J2012,Customers!A:L,12,FALSE),"")</f>
        <v>1401</v>
      </c>
      <c r="L2012">
        <f>IFERROR(VLOOKUP(J2012,Customers!A:M,13,FALSE),"")</f>
        <v>120800</v>
      </c>
      <c r="M2012" t="str">
        <f>IFERROR(VLOOKUP(J2012,Customers!A:H,8,FALSE),"")</f>
        <v>Ã…rhus</v>
      </c>
      <c r="N2012">
        <f>IFERROR(VLOOKUP(K2012,Employees!A:F,6,FALSE),"")</f>
        <v>4</v>
      </c>
      <c r="O2012" t="str">
        <f>IFERROR(VLOOKUP(N2012,Offices!A:B,2,FALSE),"")</f>
        <v>Paris</v>
      </c>
      <c r="P2012" s="6">
        <f>IFERROR(VLOOKUP(J2012,Payments!A:C,3,FALSE),"")</f>
        <v>37925</v>
      </c>
      <c r="Q2012">
        <f>IFERROR(VLOOKUP(J2012,Payments!A:D,4,FALSE),"")</f>
        <v>36164.46</v>
      </c>
      <c r="R2012" t="str">
        <f>IFERROR(VLOOKUP(B2012,Products!A:C,3,FALSE),"")</f>
        <v>Classic Cars</v>
      </c>
      <c r="S2012">
        <f>IFERROR(VLOOKUP(B2012,Products!A:G,7,FALSE),"")</f>
        <v>6906</v>
      </c>
      <c r="T2012">
        <f>IFERROR(VLOOKUP(B2012,Products!A:I,9,FALSE),"")</f>
        <v>151.08000000000001</v>
      </c>
      <c r="U2012">
        <f t="shared" si="248"/>
        <v>9</v>
      </c>
      <c r="V2012" t="str">
        <f t="shared" si="249"/>
        <v>No</v>
      </c>
      <c r="W2012">
        <f t="shared" si="250"/>
        <v>2004</v>
      </c>
      <c r="X2012">
        <f t="shared" si="251"/>
        <v>10</v>
      </c>
      <c r="Y2012">
        <f>IFERROR(VLOOKUP(B2012,Products!A:I,8,FALSE),"")</f>
        <v>89.14</v>
      </c>
      <c r="Z2012">
        <f t="shared" si="252"/>
        <v>5768.4000000000005</v>
      </c>
      <c r="AA2012">
        <f t="shared" si="253"/>
        <v>40.67758582005834</v>
      </c>
      <c r="AB2012">
        <f t="shared" si="254"/>
        <v>0</v>
      </c>
      <c r="AC2012">
        <f t="shared" si="255"/>
        <v>1667.9600000000003</v>
      </c>
    </row>
    <row r="2013" spans="1:29">
      <c r="A2013">
        <v>10314</v>
      </c>
      <c r="B2013" t="s">
        <v>165</v>
      </c>
      <c r="C2013">
        <v>36</v>
      </c>
      <c r="D2013">
        <v>169.56</v>
      </c>
      <c r="E2013">
        <v>4</v>
      </c>
      <c r="F2013" s="6">
        <f>IFERROR(VLOOKUP(A2013,Orders!A:B,2,FALSE),"")</f>
        <v>38282</v>
      </c>
      <c r="G2013" s="6">
        <f>IFERROR(VLOOKUP(A2013,Orders!A:C,3,FALSE),"")</f>
        <v>38292</v>
      </c>
      <c r="H2013" s="6">
        <f>IFERROR(VLOOKUP(A2013,Orders!A:D,4,FALSE),"")</f>
        <v>38283</v>
      </c>
      <c r="I2013" t="str">
        <f>IFERROR(VLOOKUP(A2013,Orders!A:E,5,FALSE),"")</f>
        <v>Shipped</v>
      </c>
      <c r="J2013">
        <f>IFERROR(VLOOKUP(A2013,Orders!A:G,7,FALSE),"")</f>
        <v>227</v>
      </c>
      <c r="K2013">
        <f>IFERROR(VLOOKUP(J2013,Customers!A:L,12,FALSE),"")</f>
        <v>1401</v>
      </c>
      <c r="L2013">
        <f>IFERROR(VLOOKUP(J2013,Customers!A:M,13,FALSE),"")</f>
        <v>120800</v>
      </c>
      <c r="M2013" t="str">
        <f>IFERROR(VLOOKUP(J2013,Customers!A:H,8,FALSE),"")</f>
        <v>Ã…rhus</v>
      </c>
      <c r="N2013">
        <f>IFERROR(VLOOKUP(K2013,Employees!A:F,6,FALSE),"")</f>
        <v>4</v>
      </c>
      <c r="O2013" t="str">
        <f>IFERROR(VLOOKUP(N2013,Offices!A:B,2,FALSE),"")</f>
        <v>Paris</v>
      </c>
      <c r="P2013" s="6">
        <f>IFERROR(VLOOKUP(J2013,Payments!A:C,3,FALSE),"")</f>
        <v>37925</v>
      </c>
      <c r="Q2013">
        <f>IFERROR(VLOOKUP(J2013,Payments!A:D,4,FALSE),"")</f>
        <v>36164.46</v>
      </c>
      <c r="R2013" t="str">
        <f>IFERROR(VLOOKUP(B2013,Products!A:C,3,FALSE),"")</f>
        <v>Classic Cars</v>
      </c>
      <c r="S2013">
        <f>IFERROR(VLOOKUP(B2013,Products!A:G,7,FALSE),"")</f>
        <v>1049</v>
      </c>
      <c r="T2013">
        <f>IFERROR(VLOOKUP(B2013,Products!A:I,9,FALSE),"")</f>
        <v>173.02</v>
      </c>
      <c r="U2013">
        <f t="shared" si="248"/>
        <v>9</v>
      </c>
      <c r="V2013" t="str">
        <f t="shared" si="249"/>
        <v>No</v>
      </c>
      <c r="W2013">
        <f t="shared" si="250"/>
        <v>2004</v>
      </c>
      <c r="X2013">
        <f t="shared" si="251"/>
        <v>10</v>
      </c>
      <c r="Y2013">
        <f>IFERROR(VLOOKUP(B2013,Products!A:I,8,FALSE),"")</f>
        <v>83.05</v>
      </c>
      <c r="Z2013">
        <f t="shared" si="252"/>
        <v>6104.16</v>
      </c>
      <c r="AA2013">
        <f t="shared" si="253"/>
        <v>104.16616496086695</v>
      </c>
      <c r="AB2013">
        <f t="shared" si="254"/>
        <v>1</v>
      </c>
      <c r="AC2013">
        <f t="shared" si="255"/>
        <v>3114.36</v>
      </c>
    </row>
    <row r="2014" spans="1:29">
      <c r="A2014">
        <v>10314</v>
      </c>
      <c r="B2014" t="s">
        <v>151</v>
      </c>
      <c r="C2014">
        <v>45</v>
      </c>
      <c r="D2014">
        <v>95.99</v>
      </c>
      <c r="E2014">
        <v>14</v>
      </c>
      <c r="F2014" s="6">
        <f>IFERROR(VLOOKUP(A2014,Orders!A:B,2,FALSE),"")</f>
        <v>38282</v>
      </c>
      <c r="G2014" s="6">
        <f>IFERROR(VLOOKUP(A2014,Orders!A:C,3,FALSE),"")</f>
        <v>38292</v>
      </c>
      <c r="H2014" s="6">
        <f>IFERROR(VLOOKUP(A2014,Orders!A:D,4,FALSE),"")</f>
        <v>38283</v>
      </c>
      <c r="I2014" t="str">
        <f>IFERROR(VLOOKUP(A2014,Orders!A:E,5,FALSE),"")</f>
        <v>Shipped</v>
      </c>
      <c r="J2014">
        <f>IFERROR(VLOOKUP(A2014,Orders!A:G,7,FALSE),"")</f>
        <v>227</v>
      </c>
      <c r="K2014">
        <f>IFERROR(VLOOKUP(J2014,Customers!A:L,12,FALSE),"")</f>
        <v>1401</v>
      </c>
      <c r="L2014">
        <f>IFERROR(VLOOKUP(J2014,Customers!A:M,13,FALSE),"")</f>
        <v>120800</v>
      </c>
      <c r="M2014" t="str">
        <f>IFERROR(VLOOKUP(J2014,Customers!A:H,8,FALSE),"")</f>
        <v>Ã…rhus</v>
      </c>
      <c r="N2014">
        <f>IFERROR(VLOOKUP(K2014,Employees!A:F,6,FALSE),"")</f>
        <v>4</v>
      </c>
      <c r="O2014" t="str">
        <f>IFERROR(VLOOKUP(N2014,Offices!A:B,2,FALSE),"")</f>
        <v>Paris</v>
      </c>
      <c r="P2014" s="6">
        <f>IFERROR(VLOOKUP(J2014,Payments!A:C,3,FALSE),"")</f>
        <v>37925</v>
      </c>
      <c r="Q2014">
        <f>IFERROR(VLOOKUP(J2014,Payments!A:D,4,FALSE),"")</f>
        <v>36164.46</v>
      </c>
      <c r="R2014" t="str">
        <f>IFERROR(VLOOKUP(B2014,Products!A:C,3,FALSE),"")</f>
        <v>Trucks and Buses</v>
      </c>
      <c r="S2014">
        <f>IFERROR(VLOOKUP(B2014,Products!A:G,7,FALSE),"")</f>
        <v>6125</v>
      </c>
      <c r="T2014">
        <f>IFERROR(VLOOKUP(B2014,Products!A:I,9,FALSE),"")</f>
        <v>118.5</v>
      </c>
      <c r="U2014">
        <f t="shared" si="248"/>
        <v>9</v>
      </c>
      <c r="V2014" t="str">
        <f t="shared" si="249"/>
        <v>No</v>
      </c>
      <c r="W2014">
        <f t="shared" si="250"/>
        <v>2004</v>
      </c>
      <c r="X2014">
        <f t="shared" si="251"/>
        <v>10</v>
      </c>
      <c r="Y2014">
        <f>IFERROR(VLOOKUP(B2014,Products!A:I,8,FALSE),"")</f>
        <v>55.7</v>
      </c>
      <c r="Z2014">
        <f t="shared" si="252"/>
        <v>4319.55</v>
      </c>
      <c r="AA2014">
        <f t="shared" si="253"/>
        <v>72.333931777378808</v>
      </c>
      <c r="AB2014">
        <f t="shared" si="254"/>
        <v>1</v>
      </c>
      <c r="AC2014">
        <f t="shared" si="255"/>
        <v>1813.0499999999997</v>
      </c>
    </row>
    <row r="2015" spans="1:29">
      <c r="A2015">
        <v>10314</v>
      </c>
      <c r="B2015" t="s">
        <v>152</v>
      </c>
      <c r="C2015">
        <v>42</v>
      </c>
      <c r="D2015">
        <v>135.9</v>
      </c>
      <c r="E2015">
        <v>13</v>
      </c>
      <c r="F2015" s="6">
        <f>IFERROR(VLOOKUP(A2015,Orders!A:B,2,FALSE),"")</f>
        <v>38282</v>
      </c>
      <c r="G2015" s="6">
        <f>IFERROR(VLOOKUP(A2015,Orders!A:C,3,FALSE),"")</f>
        <v>38292</v>
      </c>
      <c r="H2015" s="6">
        <f>IFERROR(VLOOKUP(A2015,Orders!A:D,4,FALSE),"")</f>
        <v>38283</v>
      </c>
      <c r="I2015" t="str">
        <f>IFERROR(VLOOKUP(A2015,Orders!A:E,5,FALSE),"")</f>
        <v>Shipped</v>
      </c>
      <c r="J2015">
        <f>IFERROR(VLOOKUP(A2015,Orders!A:G,7,FALSE),"")</f>
        <v>227</v>
      </c>
      <c r="K2015">
        <f>IFERROR(VLOOKUP(J2015,Customers!A:L,12,FALSE),"")</f>
        <v>1401</v>
      </c>
      <c r="L2015">
        <f>IFERROR(VLOOKUP(J2015,Customers!A:M,13,FALSE),"")</f>
        <v>120800</v>
      </c>
      <c r="M2015" t="str">
        <f>IFERROR(VLOOKUP(J2015,Customers!A:H,8,FALSE),"")</f>
        <v>Ã…rhus</v>
      </c>
      <c r="N2015">
        <f>IFERROR(VLOOKUP(K2015,Employees!A:F,6,FALSE),"")</f>
        <v>4</v>
      </c>
      <c r="O2015" t="str">
        <f>IFERROR(VLOOKUP(N2015,Offices!A:B,2,FALSE),"")</f>
        <v>Paris</v>
      </c>
      <c r="P2015" s="6">
        <f>IFERROR(VLOOKUP(J2015,Payments!A:C,3,FALSE),"")</f>
        <v>37925</v>
      </c>
      <c r="Q2015">
        <f>IFERROR(VLOOKUP(J2015,Payments!A:D,4,FALSE),"")</f>
        <v>36164.46</v>
      </c>
      <c r="R2015" t="str">
        <f>IFERROR(VLOOKUP(B2015,Products!A:C,3,FALSE),"")</f>
        <v>Classic Cars</v>
      </c>
      <c r="S2015">
        <f>IFERROR(VLOOKUP(B2015,Products!A:G,7,FALSE),"")</f>
        <v>4724</v>
      </c>
      <c r="T2015">
        <f>IFERROR(VLOOKUP(B2015,Products!A:I,9,FALSE),"")</f>
        <v>163.72999999999999</v>
      </c>
      <c r="U2015">
        <f t="shared" si="248"/>
        <v>9</v>
      </c>
      <c r="V2015" t="str">
        <f t="shared" si="249"/>
        <v>No</v>
      </c>
      <c r="W2015">
        <f t="shared" si="250"/>
        <v>2004</v>
      </c>
      <c r="X2015">
        <f t="shared" si="251"/>
        <v>10</v>
      </c>
      <c r="Y2015">
        <f>IFERROR(VLOOKUP(B2015,Products!A:I,8,FALSE),"")</f>
        <v>101.51</v>
      </c>
      <c r="Z2015">
        <f t="shared" si="252"/>
        <v>5707.8</v>
      </c>
      <c r="AA2015">
        <f t="shared" si="253"/>
        <v>33.878435622106196</v>
      </c>
      <c r="AB2015">
        <f t="shared" si="254"/>
        <v>0</v>
      </c>
      <c r="AC2015">
        <f t="shared" si="255"/>
        <v>1444.38</v>
      </c>
    </row>
    <row r="2016" spans="1:29">
      <c r="A2016">
        <v>10314</v>
      </c>
      <c r="B2016" t="s">
        <v>166</v>
      </c>
      <c r="C2016">
        <v>20</v>
      </c>
      <c r="D2016">
        <v>129.76</v>
      </c>
      <c r="E2016">
        <v>1</v>
      </c>
      <c r="F2016" s="6">
        <f>IFERROR(VLOOKUP(A2016,Orders!A:B,2,FALSE),"")</f>
        <v>38282</v>
      </c>
      <c r="G2016" s="6">
        <f>IFERROR(VLOOKUP(A2016,Orders!A:C,3,FALSE),"")</f>
        <v>38292</v>
      </c>
      <c r="H2016" s="6">
        <f>IFERROR(VLOOKUP(A2016,Orders!A:D,4,FALSE),"")</f>
        <v>38283</v>
      </c>
      <c r="I2016" t="str">
        <f>IFERROR(VLOOKUP(A2016,Orders!A:E,5,FALSE),"")</f>
        <v>Shipped</v>
      </c>
      <c r="J2016">
        <f>IFERROR(VLOOKUP(A2016,Orders!A:G,7,FALSE),"")</f>
        <v>227</v>
      </c>
      <c r="K2016">
        <f>IFERROR(VLOOKUP(J2016,Customers!A:L,12,FALSE),"")</f>
        <v>1401</v>
      </c>
      <c r="L2016">
        <f>IFERROR(VLOOKUP(J2016,Customers!A:M,13,FALSE),"")</f>
        <v>120800</v>
      </c>
      <c r="M2016" t="str">
        <f>IFERROR(VLOOKUP(J2016,Customers!A:H,8,FALSE),"")</f>
        <v>Ã…rhus</v>
      </c>
      <c r="N2016">
        <f>IFERROR(VLOOKUP(K2016,Employees!A:F,6,FALSE),"")</f>
        <v>4</v>
      </c>
      <c r="O2016" t="str">
        <f>IFERROR(VLOOKUP(N2016,Offices!A:B,2,FALSE),"")</f>
        <v>Paris</v>
      </c>
      <c r="P2016" s="6">
        <f>IFERROR(VLOOKUP(J2016,Payments!A:C,3,FALSE),"")</f>
        <v>37925</v>
      </c>
      <c r="Q2016">
        <f>IFERROR(VLOOKUP(J2016,Payments!A:D,4,FALSE),"")</f>
        <v>36164.46</v>
      </c>
      <c r="R2016" t="str">
        <f>IFERROR(VLOOKUP(B2016,Products!A:C,3,FALSE),"")</f>
        <v>Vintage Cars</v>
      </c>
      <c r="S2016">
        <f>IFERROR(VLOOKUP(B2016,Products!A:G,7,FALSE),"")</f>
        <v>3913</v>
      </c>
      <c r="T2016">
        <f>IFERROR(VLOOKUP(B2016,Products!A:I,9,FALSE),"")</f>
        <v>136.59</v>
      </c>
      <c r="U2016">
        <f t="shared" si="248"/>
        <v>9</v>
      </c>
      <c r="V2016" t="str">
        <f t="shared" si="249"/>
        <v>No</v>
      </c>
      <c r="W2016">
        <f t="shared" si="250"/>
        <v>2004</v>
      </c>
      <c r="X2016">
        <f t="shared" si="251"/>
        <v>10</v>
      </c>
      <c r="Y2016">
        <f>IFERROR(VLOOKUP(B2016,Products!A:I,8,FALSE),"")</f>
        <v>68.3</v>
      </c>
      <c r="Z2016">
        <f t="shared" si="252"/>
        <v>2595.1999999999998</v>
      </c>
      <c r="AA2016">
        <f t="shared" si="253"/>
        <v>89.985358711566604</v>
      </c>
      <c r="AB2016">
        <f t="shared" si="254"/>
        <v>1</v>
      </c>
      <c r="AC2016">
        <f t="shared" si="255"/>
        <v>1229.1999999999998</v>
      </c>
    </row>
    <row r="2017" spans="1:29">
      <c r="A2017">
        <v>10314</v>
      </c>
      <c r="B2017" t="s">
        <v>167</v>
      </c>
      <c r="C2017">
        <v>23</v>
      </c>
      <c r="D2017">
        <v>84.71</v>
      </c>
      <c r="E2017">
        <v>3</v>
      </c>
      <c r="F2017" s="6">
        <f>IFERROR(VLOOKUP(A2017,Orders!A:B,2,FALSE),"")</f>
        <v>38282</v>
      </c>
      <c r="G2017" s="6">
        <f>IFERROR(VLOOKUP(A2017,Orders!A:C,3,FALSE),"")</f>
        <v>38292</v>
      </c>
      <c r="H2017" s="6">
        <f>IFERROR(VLOOKUP(A2017,Orders!A:D,4,FALSE),"")</f>
        <v>38283</v>
      </c>
      <c r="I2017" t="str">
        <f>IFERROR(VLOOKUP(A2017,Orders!A:E,5,FALSE),"")</f>
        <v>Shipped</v>
      </c>
      <c r="J2017">
        <f>IFERROR(VLOOKUP(A2017,Orders!A:G,7,FALSE),"")</f>
        <v>227</v>
      </c>
      <c r="K2017">
        <f>IFERROR(VLOOKUP(J2017,Customers!A:L,12,FALSE),"")</f>
        <v>1401</v>
      </c>
      <c r="L2017">
        <f>IFERROR(VLOOKUP(J2017,Customers!A:M,13,FALSE),"")</f>
        <v>120800</v>
      </c>
      <c r="M2017" t="str">
        <f>IFERROR(VLOOKUP(J2017,Customers!A:H,8,FALSE),"")</f>
        <v>Ã…rhus</v>
      </c>
      <c r="N2017">
        <f>IFERROR(VLOOKUP(K2017,Employees!A:F,6,FALSE),"")</f>
        <v>4</v>
      </c>
      <c r="O2017" t="str">
        <f>IFERROR(VLOOKUP(N2017,Offices!A:B,2,FALSE),"")</f>
        <v>Paris</v>
      </c>
      <c r="P2017" s="6">
        <f>IFERROR(VLOOKUP(J2017,Payments!A:C,3,FALSE),"")</f>
        <v>37925</v>
      </c>
      <c r="Q2017">
        <f>IFERROR(VLOOKUP(J2017,Payments!A:D,4,FALSE),"")</f>
        <v>36164.46</v>
      </c>
      <c r="R2017" t="str">
        <f>IFERROR(VLOOKUP(B2017,Products!A:C,3,FALSE),"")</f>
        <v>Trains</v>
      </c>
      <c r="S2017">
        <f>IFERROR(VLOOKUP(B2017,Products!A:G,7,FALSE),"")</f>
        <v>6450</v>
      </c>
      <c r="T2017">
        <f>IFERROR(VLOOKUP(B2017,Products!A:I,9,FALSE),"")</f>
        <v>100.84</v>
      </c>
      <c r="U2017">
        <f t="shared" si="248"/>
        <v>9</v>
      </c>
      <c r="V2017" t="str">
        <f t="shared" si="249"/>
        <v>No</v>
      </c>
      <c r="W2017">
        <f t="shared" si="250"/>
        <v>2004</v>
      </c>
      <c r="X2017">
        <f t="shared" si="251"/>
        <v>10</v>
      </c>
      <c r="Y2017">
        <f>IFERROR(VLOOKUP(B2017,Products!A:I,8,FALSE),"")</f>
        <v>67.56</v>
      </c>
      <c r="Z2017">
        <f t="shared" si="252"/>
        <v>1948.33</v>
      </c>
      <c r="AA2017">
        <f t="shared" si="253"/>
        <v>25.384843102427457</v>
      </c>
      <c r="AB2017">
        <f t="shared" si="254"/>
        <v>0</v>
      </c>
      <c r="AC2017">
        <f t="shared" si="255"/>
        <v>394.44999999999982</v>
      </c>
    </row>
    <row r="2018" spans="1:29">
      <c r="A2018">
        <v>10314</v>
      </c>
      <c r="B2018" t="s">
        <v>155</v>
      </c>
      <c r="C2018">
        <v>29</v>
      </c>
      <c r="D2018">
        <v>129.26</v>
      </c>
      <c r="E2018">
        <v>8</v>
      </c>
      <c r="F2018" s="6">
        <f>IFERROR(VLOOKUP(A2018,Orders!A:B,2,FALSE),"")</f>
        <v>38282</v>
      </c>
      <c r="G2018" s="6">
        <f>IFERROR(VLOOKUP(A2018,Orders!A:C,3,FALSE),"")</f>
        <v>38292</v>
      </c>
      <c r="H2018" s="6">
        <f>IFERROR(VLOOKUP(A2018,Orders!A:D,4,FALSE),"")</f>
        <v>38283</v>
      </c>
      <c r="I2018" t="str">
        <f>IFERROR(VLOOKUP(A2018,Orders!A:E,5,FALSE),"")</f>
        <v>Shipped</v>
      </c>
      <c r="J2018">
        <f>IFERROR(VLOOKUP(A2018,Orders!A:G,7,FALSE),"")</f>
        <v>227</v>
      </c>
      <c r="K2018">
        <f>IFERROR(VLOOKUP(J2018,Customers!A:L,12,FALSE),"")</f>
        <v>1401</v>
      </c>
      <c r="L2018">
        <f>IFERROR(VLOOKUP(J2018,Customers!A:M,13,FALSE),"")</f>
        <v>120800</v>
      </c>
      <c r="M2018" t="str">
        <f>IFERROR(VLOOKUP(J2018,Customers!A:H,8,FALSE),"")</f>
        <v>Ã…rhus</v>
      </c>
      <c r="N2018">
        <f>IFERROR(VLOOKUP(K2018,Employees!A:F,6,FALSE),"")</f>
        <v>4</v>
      </c>
      <c r="O2018" t="str">
        <f>IFERROR(VLOOKUP(N2018,Offices!A:B,2,FALSE),"")</f>
        <v>Paris</v>
      </c>
      <c r="P2018" s="6">
        <f>IFERROR(VLOOKUP(J2018,Payments!A:C,3,FALSE),"")</f>
        <v>37925</v>
      </c>
      <c r="Q2018">
        <f>IFERROR(VLOOKUP(J2018,Payments!A:D,4,FALSE),"")</f>
        <v>36164.46</v>
      </c>
      <c r="R2018" t="str">
        <f>IFERROR(VLOOKUP(B2018,Products!A:C,3,FALSE),"")</f>
        <v>Classic Cars</v>
      </c>
      <c r="S2018">
        <f>IFERROR(VLOOKUP(B2018,Products!A:G,7,FALSE),"")</f>
        <v>5545</v>
      </c>
      <c r="T2018">
        <f>IFERROR(VLOOKUP(B2018,Products!A:I,9,FALSE),"")</f>
        <v>143.62</v>
      </c>
      <c r="U2018">
        <f t="shared" si="248"/>
        <v>9</v>
      </c>
      <c r="V2018" t="str">
        <f t="shared" si="249"/>
        <v>No</v>
      </c>
      <c r="W2018">
        <f t="shared" si="250"/>
        <v>2004</v>
      </c>
      <c r="X2018">
        <f t="shared" si="251"/>
        <v>10</v>
      </c>
      <c r="Y2018">
        <f>IFERROR(VLOOKUP(B2018,Products!A:I,8,FALSE),"")</f>
        <v>91.92</v>
      </c>
      <c r="Z2018">
        <f t="shared" si="252"/>
        <v>3748.54</v>
      </c>
      <c r="AA2018">
        <f t="shared" si="253"/>
        <v>40.622280243690149</v>
      </c>
      <c r="AB2018">
        <f t="shared" si="254"/>
        <v>0</v>
      </c>
      <c r="AC2018">
        <f t="shared" si="255"/>
        <v>1082.8599999999997</v>
      </c>
    </row>
    <row r="2019" spans="1:29">
      <c r="A2019">
        <v>10314</v>
      </c>
      <c r="B2019" t="s">
        <v>156</v>
      </c>
      <c r="C2019">
        <v>44</v>
      </c>
      <c r="D2019">
        <v>51.44</v>
      </c>
      <c r="E2019">
        <v>11</v>
      </c>
      <c r="F2019" s="6">
        <f>IFERROR(VLOOKUP(A2019,Orders!A:B,2,FALSE),"")</f>
        <v>38282</v>
      </c>
      <c r="G2019" s="6">
        <f>IFERROR(VLOOKUP(A2019,Orders!A:C,3,FALSE),"")</f>
        <v>38292</v>
      </c>
      <c r="H2019" s="6">
        <f>IFERROR(VLOOKUP(A2019,Orders!A:D,4,FALSE),"")</f>
        <v>38283</v>
      </c>
      <c r="I2019" t="str">
        <f>IFERROR(VLOOKUP(A2019,Orders!A:E,5,FALSE),"")</f>
        <v>Shipped</v>
      </c>
      <c r="J2019">
        <f>IFERROR(VLOOKUP(A2019,Orders!A:G,7,FALSE),"")</f>
        <v>227</v>
      </c>
      <c r="K2019">
        <f>IFERROR(VLOOKUP(J2019,Customers!A:L,12,FALSE),"")</f>
        <v>1401</v>
      </c>
      <c r="L2019">
        <f>IFERROR(VLOOKUP(J2019,Customers!A:M,13,FALSE),"")</f>
        <v>120800</v>
      </c>
      <c r="M2019" t="str">
        <f>IFERROR(VLOOKUP(J2019,Customers!A:H,8,FALSE),"")</f>
        <v>Ã…rhus</v>
      </c>
      <c r="N2019">
        <f>IFERROR(VLOOKUP(K2019,Employees!A:F,6,FALSE),"")</f>
        <v>4</v>
      </c>
      <c r="O2019" t="str">
        <f>IFERROR(VLOOKUP(N2019,Offices!A:B,2,FALSE),"")</f>
        <v>Paris</v>
      </c>
      <c r="P2019" s="6">
        <f>IFERROR(VLOOKUP(J2019,Payments!A:C,3,FALSE),"")</f>
        <v>37925</v>
      </c>
      <c r="Q2019">
        <f>IFERROR(VLOOKUP(J2019,Payments!A:D,4,FALSE),"")</f>
        <v>36164.46</v>
      </c>
      <c r="R2019" t="str">
        <f>IFERROR(VLOOKUP(B2019,Products!A:C,3,FALSE),"")</f>
        <v>Classic Cars</v>
      </c>
      <c r="S2019">
        <f>IFERROR(VLOOKUP(B2019,Products!A:G,7,FALSE),"")</f>
        <v>4074</v>
      </c>
      <c r="T2019">
        <f>IFERROR(VLOOKUP(B2019,Products!A:I,9,FALSE),"")</f>
        <v>57.8</v>
      </c>
      <c r="U2019">
        <f t="shared" si="248"/>
        <v>9</v>
      </c>
      <c r="V2019" t="str">
        <f t="shared" si="249"/>
        <v>No</v>
      </c>
      <c r="W2019">
        <f t="shared" si="250"/>
        <v>2004</v>
      </c>
      <c r="X2019">
        <f t="shared" si="251"/>
        <v>10</v>
      </c>
      <c r="Y2019">
        <f>IFERROR(VLOOKUP(B2019,Products!A:I,8,FALSE),"")</f>
        <v>32.369999999999997</v>
      </c>
      <c r="Z2019">
        <f t="shared" si="252"/>
        <v>2263.3599999999997</v>
      </c>
      <c r="AA2019">
        <f t="shared" si="253"/>
        <v>58.912573370404701</v>
      </c>
      <c r="AB2019">
        <f t="shared" si="254"/>
        <v>0</v>
      </c>
      <c r="AC2019">
        <f t="shared" si="255"/>
        <v>839.08</v>
      </c>
    </row>
    <row r="2020" spans="1:29">
      <c r="A2020">
        <v>10314</v>
      </c>
      <c r="B2020" t="s">
        <v>157</v>
      </c>
      <c r="C2020">
        <v>39</v>
      </c>
      <c r="D2020">
        <v>31.82</v>
      </c>
      <c r="E2020">
        <v>15</v>
      </c>
      <c r="F2020" s="6">
        <f>IFERROR(VLOOKUP(A2020,Orders!A:B,2,FALSE),"")</f>
        <v>38282</v>
      </c>
      <c r="G2020" s="6">
        <f>IFERROR(VLOOKUP(A2020,Orders!A:C,3,FALSE),"")</f>
        <v>38292</v>
      </c>
      <c r="H2020" s="6">
        <f>IFERROR(VLOOKUP(A2020,Orders!A:D,4,FALSE),"")</f>
        <v>38283</v>
      </c>
      <c r="I2020" t="str">
        <f>IFERROR(VLOOKUP(A2020,Orders!A:E,5,FALSE),"")</f>
        <v>Shipped</v>
      </c>
      <c r="J2020">
        <f>IFERROR(VLOOKUP(A2020,Orders!A:G,7,FALSE),"")</f>
        <v>227</v>
      </c>
      <c r="K2020">
        <f>IFERROR(VLOOKUP(J2020,Customers!A:L,12,FALSE),"")</f>
        <v>1401</v>
      </c>
      <c r="L2020">
        <f>IFERROR(VLOOKUP(J2020,Customers!A:M,13,FALSE),"")</f>
        <v>120800</v>
      </c>
      <c r="M2020" t="str">
        <f>IFERROR(VLOOKUP(J2020,Customers!A:H,8,FALSE),"")</f>
        <v>Ã…rhus</v>
      </c>
      <c r="N2020">
        <f>IFERROR(VLOOKUP(K2020,Employees!A:F,6,FALSE),"")</f>
        <v>4</v>
      </c>
      <c r="O2020" t="str">
        <f>IFERROR(VLOOKUP(N2020,Offices!A:B,2,FALSE),"")</f>
        <v>Paris</v>
      </c>
      <c r="P2020" s="6">
        <f>IFERROR(VLOOKUP(J2020,Payments!A:C,3,FALSE),"")</f>
        <v>37925</v>
      </c>
      <c r="Q2020">
        <f>IFERROR(VLOOKUP(J2020,Payments!A:D,4,FALSE),"")</f>
        <v>36164.46</v>
      </c>
      <c r="R2020" t="str">
        <f>IFERROR(VLOOKUP(B2020,Products!A:C,3,FALSE),"")</f>
        <v>Classic Cars</v>
      </c>
      <c r="S2020">
        <f>IFERROR(VLOOKUP(B2020,Products!A:G,7,FALSE),"")</f>
        <v>2542</v>
      </c>
      <c r="T2020">
        <f>IFERROR(VLOOKUP(B2020,Products!A:I,9,FALSE),"")</f>
        <v>35.36</v>
      </c>
      <c r="U2020">
        <f t="shared" si="248"/>
        <v>9</v>
      </c>
      <c r="V2020" t="str">
        <f t="shared" si="249"/>
        <v>No</v>
      </c>
      <c r="W2020">
        <f t="shared" si="250"/>
        <v>2004</v>
      </c>
      <c r="X2020">
        <f t="shared" si="251"/>
        <v>10</v>
      </c>
      <c r="Y2020">
        <f>IFERROR(VLOOKUP(B2020,Products!A:I,8,FALSE),"")</f>
        <v>15.91</v>
      </c>
      <c r="Z2020">
        <f t="shared" si="252"/>
        <v>1240.98</v>
      </c>
      <c r="AA2020">
        <f t="shared" si="253"/>
        <v>100</v>
      </c>
      <c r="AB2020">
        <f t="shared" si="254"/>
        <v>1</v>
      </c>
      <c r="AC2020">
        <f t="shared" si="255"/>
        <v>620.49</v>
      </c>
    </row>
    <row r="2021" spans="1:29">
      <c r="A2021">
        <v>10314</v>
      </c>
      <c r="B2021" t="s">
        <v>158</v>
      </c>
      <c r="C2021">
        <v>38</v>
      </c>
      <c r="D2021">
        <v>111.18</v>
      </c>
      <c r="E2021">
        <v>10</v>
      </c>
      <c r="F2021" s="6">
        <f>IFERROR(VLOOKUP(A2021,Orders!A:B,2,FALSE),"")</f>
        <v>38282</v>
      </c>
      <c r="G2021" s="6">
        <f>IFERROR(VLOOKUP(A2021,Orders!A:C,3,FALSE),"")</f>
        <v>38292</v>
      </c>
      <c r="H2021" s="6">
        <f>IFERROR(VLOOKUP(A2021,Orders!A:D,4,FALSE),"")</f>
        <v>38283</v>
      </c>
      <c r="I2021" t="str">
        <f>IFERROR(VLOOKUP(A2021,Orders!A:E,5,FALSE),"")</f>
        <v>Shipped</v>
      </c>
      <c r="J2021">
        <f>IFERROR(VLOOKUP(A2021,Orders!A:G,7,FALSE),"")</f>
        <v>227</v>
      </c>
      <c r="K2021">
        <f>IFERROR(VLOOKUP(J2021,Customers!A:L,12,FALSE),"")</f>
        <v>1401</v>
      </c>
      <c r="L2021">
        <f>IFERROR(VLOOKUP(J2021,Customers!A:M,13,FALSE),"")</f>
        <v>120800</v>
      </c>
      <c r="M2021" t="str">
        <f>IFERROR(VLOOKUP(J2021,Customers!A:H,8,FALSE),"")</f>
        <v>Ã…rhus</v>
      </c>
      <c r="N2021">
        <f>IFERROR(VLOOKUP(K2021,Employees!A:F,6,FALSE),"")</f>
        <v>4</v>
      </c>
      <c r="O2021" t="str">
        <f>IFERROR(VLOOKUP(N2021,Offices!A:B,2,FALSE),"")</f>
        <v>Paris</v>
      </c>
      <c r="P2021" s="6">
        <f>IFERROR(VLOOKUP(J2021,Payments!A:C,3,FALSE),"")</f>
        <v>37925</v>
      </c>
      <c r="Q2021">
        <f>IFERROR(VLOOKUP(J2021,Payments!A:D,4,FALSE),"")</f>
        <v>36164.46</v>
      </c>
      <c r="R2021" t="str">
        <f>IFERROR(VLOOKUP(B2021,Products!A:C,3,FALSE),"")</f>
        <v>Classic Cars</v>
      </c>
      <c r="S2021">
        <f>IFERROR(VLOOKUP(B2021,Products!A:G,7,FALSE),"")</f>
        <v>6582</v>
      </c>
      <c r="T2021">
        <f>IFERROR(VLOOKUP(B2021,Products!A:I,9,FALSE),"")</f>
        <v>118.28</v>
      </c>
      <c r="U2021">
        <f t="shared" si="248"/>
        <v>9</v>
      </c>
      <c r="V2021" t="str">
        <f t="shared" si="249"/>
        <v>No</v>
      </c>
      <c r="W2021">
        <f t="shared" si="250"/>
        <v>2004</v>
      </c>
      <c r="X2021">
        <f t="shared" si="251"/>
        <v>10</v>
      </c>
      <c r="Y2021">
        <f>IFERROR(VLOOKUP(B2021,Products!A:I,8,FALSE),"")</f>
        <v>69.78</v>
      </c>
      <c r="Z2021">
        <f t="shared" si="252"/>
        <v>4224.84</v>
      </c>
      <c r="AA2021">
        <f t="shared" si="253"/>
        <v>59.329320722269998</v>
      </c>
      <c r="AB2021">
        <f t="shared" si="254"/>
        <v>0</v>
      </c>
      <c r="AC2021">
        <f t="shared" si="255"/>
        <v>1573.2000000000003</v>
      </c>
    </row>
    <row r="2022" spans="1:29">
      <c r="A2022">
        <v>10314</v>
      </c>
      <c r="B2022" t="s">
        <v>160</v>
      </c>
      <c r="C2022">
        <v>35</v>
      </c>
      <c r="D2022">
        <v>58.41</v>
      </c>
      <c r="E2022">
        <v>9</v>
      </c>
      <c r="F2022" s="6">
        <f>IFERROR(VLOOKUP(A2022,Orders!A:B,2,FALSE),"")</f>
        <v>38282</v>
      </c>
      <c r="G2022" s="6">
        <f>IFERROR(VLOOKUP(A2022,Orders!A:C,3,FALSE),"")</f>
        <v>38292</v>
      </c>
      <c r="H2022" s="6">
        <f>IFERROR(VLOOKUP(A2022,Orders!A:D,4,FALSE),"")</f>
        <v>38283</v>
      </c>
      <c r="I2022" t="str">
        <f>IFERROR(VLOOKUP(A2022,Orders!A:E,5,FALSE),"")</f>
        <v>Shipped</v>
      </c>
      <c r="J2022">
        <f>IFERROR(VLOOKUP(A2022,Orders!A:G,7,FALSE),"")</f>
        <v>227</v>
      </c>
      <c r="K2022">
        <f>IFERROR(VLOOKUP(J2022,Customers!A:L,12,FALSE),"")</f>
        <v>1401</v>
      </c>
      <c r="L2022">
        <f>IFERROR(VLOOKUP(J2022,Customers!A:M,13,FALSE),"")</f>
        <v>120800</v>
      </c>
      <c r="M2022" t="str">
        <f>IFERROR(VLOOKUP(J2022,Customers!A:H,8,FALSE),"")</f>
        <v>Ã…rhus</v>
      </c>
      <c r="N2022">
        <f>IFERROR(VLOOKUP(K2022,Employees!A:F,6,FALSE),"")</f>
        <v>4</v>
      </c>
      <c r="O2022" t="str">
        <f>IFERROR(VLOOKUP(N2022,Offices!A:B,2,FALSE),"")</f>
        <v>Paris</v>
      </c>
      <c r="P2022" s="6">
        <f>IFERROR(VLOOKUP(J2022,Payments!A:C,3,FALSE),"")</f>
        <v>37925</v>
      </c>
      <c r="Q2022">
        <f>IFERROR(VLOOKUP(J2022,Payments!A:D,4,FALSE),"")</f>
        <v>36164.46</v>
      </c>
      <c r="R2022" t="str">
        <f>IFERROR(VLOOKUP(B2022,Products!A:C,3,FALSE),"")</f>
        <v>Trains</v>
      </c>
      <c r="S2022">
        <f>IFERROR(VLOOKUP(B2022,Products!A:G,7,FALSE),"")</f>
        <v>8601</v>
      </c>
      <c r="T2022">
        <f>IFERROR(VLOOKUP(B2022,Products!A:I,9,FALSE),"")</f>
        <v>62.14</v>
      </c>
      <c r="U2022">
        <f t="shared" si="248"/>
        <v>9</v>
      </c>
      <c r="V2022" t="str">
        <f t="shared" si="249"/>
        <v>No</v>
      </c>
      <c r="W2022">
        <f t="shared" si="250"/>
        <v>2004</v>
      </c>
      <c r="X2022">
        <f t="shared" si="251"/>
        <v>10</v>
      </c>
      <c r="Y2022">
        <f>IFERROR(VLOOKUP(B2022,Products!A:I,8,FALSE),"")</f>
        <v>26.72</v>
      </c>
      <c r="Z2022">
        <f t="shared" si="252"/>
        <v>2044.35</v>
      </c>
      <c r="AA2022">
        <f t="shared" si="253"/>
        <v>118.6002994011976</v>
      </c>
      <c r="AB2022">
        <f t="shared" si="254"/>
        <v>1</v>
      </c>
      <c r="AC2022">
        <f t="shared" si="255"/>
        <v>1109.1499999999999</v>
      </c>
    </row>
    <row r="2023" spans="1:29">
      <c r="A2023">
        <v>10314</v>
      </c>
      <c r="B2023" t="s">
        <v>161</v>
      </c>
      <c r="C2023">
        <v>28</v>
      </c>
      <c r="D2023">
        <v>115.75</v>
      </c>
      <c r="E2023">
        <v>12</v>
      </c>
      <c r="F2023" s="6">
        <f>IFERROR(VLOOKUP(A2023,Orders!A:B,2,FALSE),"")</f>
        <v>38282</v>
      </c>
      <c r="G2023" s="6">
        <f>IFERROR(VLOOKUP(A2023,Orders!A:C,3,FALSE),"")</f>
        <v>38292</v>
      </c>
      <c r="H2023" s="6">
        <f>IFERROR(VLOOKUP(A2023,Orders!A:D,4,FALSE),"")</f>
        <v>38283</v>
      </c>
      <c r="I2023" t="str">
        <f>IFERROR(VLOOKUP(A2023,Orders!A:E,5,FALSE),"")</f>
        <v>Shipped</v>
      </c>
      <c r="J2023">
        <f>IFERROR(VLOOKUP(A2023,Orders!A:G,7,FALSE),"")</f>
        <v>227</v>
      </c>
      <c r="K2023">
        <f>IFERROR(VLOOKUP(J2023,Customers!A:L,12,FALSE),"")</f>
        <v>1401</v>
      </c>
      <c r="L2023">
        <f>IFERROR(VLOOKUP(J2023,Customers!A:M,13,FALSE),"")</f>
        <v>120800</v>
      </c>
      <c r="M2023" t="str">
        <f>IFERROR(VLOOKUP(J2023,Customers!A:H,8,FALSE),"")</f>
        <v>Ã…rhus</v>
      </c>
      <c r="N2023">
        <f>IFERROR(VLOOKUP(K2023,Employees!A:F,6,FALSE),"")</f>
        <v>4</v>
      </c>
      <c r="O2023" t="str">
        <f>IFERROR(VLOOKUP(N2023,Offices!A:B,2,FALSE),"")</f>
        <v>Paris</v>
      </c>
      <c r="P2023" s="6">
        <f>IFERROR(VLOOKUP(J2023,Payments!A:C,3,FALSE),"")</f>
        <v>37925</v>
      </c>
      <c r="Q2023">
        <f>IFERROR(VLOOKUP(J2023,Payments!A:D,4,FALSE),"")</f>
        <v>36164.46</v>
      </c>
      <c r="R2023" t="str">
        <f>IFERROR(VLOOKUP(B2023,Products!A:C,3,FALSE),"")</f>
        <v>Trucks and Buses</v>
      </c>
      <c r="S2023">
        <f>IFERROR(VLOOKUP(B2023,Products!A:G,7,FALSE),"")</f>
        <v>1016</v>
      </c>
      <c r="T2023">
        <f>IFERROR(VLOOKUP(B2023,Products!A:I,9,FALSE),"")</f>
        <v>115.75</v>
      </c>
      <c r="U2023">
        <f t="shared" si="248"/>
        <v>9</v>
      </c>
      <c r="V2023" t="str">
        <f t="shared" si="249"/>
        <v>No</v>
      </c>
      <c r="W2023">
        <f t="shared" si="250"/>
        <v>2004</v>
      </c>
      <c r="X2023">
        <f t="shared" si="251"/>
        <v>10</v>
      </c>
      <c r="Y2023">
        <f>IFERROR(VLOOKUP(B2023,Products!A:I,8,FALSE),"")</f>
        <v>68.290000000000006</v>
      </c>
      <c r="Z2023">
        <f t="shared" si="252"/>
        <v>3241</v>
      </c>
      <c r="AA2023">
        <f t="shared" si="253"/>
        <v>69.497730267974802</v>
      </c>
      <c r="AB2023">
        <f t="shared" si="254"/>
        <v>1</v>
      </c>
      <c r="AC2023">
        <f t="shared" si="255"/>
        <v>1328.8799999999999</v>
      </c>
    </row>
    <row r="2024" spans="1:29">
      <c r="A2024">
        <v>10314</v>
      </c>
      <c r="B2024" t="s">
        <v>162</v>
      </c>
      <c r="C2024">
        <v>38</v>
      </c>
      <c r="D2024">
        <v>50.38</v>
      </c>
      <c r="E2024">
        <v>7</v>
      </c>
      <c r="F2024" s="6">
        <f>IFERROR(VLOOKUP(A2024,Orders!A:B,2,FALSE),"")</f>
        <v>38282</v>
      </c>
      <c r="G2024" s="6">
        <f>IFERROR(VLOOKUP(A2024,Orders!A:C,3,FALSE),"")</f>
        <v>38292</v>
      </c>
      <c r="H2024" s="6">
        <f>IFERROR(VLOOKUP(A2024,Orders!A:D,4,FALSE),"")</f>
        <v>38283</v>
      </c>
      <c r="I2024" t="str">
        <f>IFERROR(VLOOKUP(A2024,Orders!A:E,5,FALSE),"")</f>
        <v>Shipped</v>
      </c>
      <c r="J2024">
        <f>IFERROR(VLOOKUP(A2024,Orders!A:G,7,FALSE),"")</f>
        <v>227</v>
      </c>
      <c r="K2024">
        <f>IFERROR(VLOOKUP(J2024,Customers!A:L,12,FALSE),"")</f>
        <v>1401</v>
      </c>
      <c r="L2024">
        <f>IFERROR(VLOOKUP(J2024,Customers!A:M,13,FALSE),"")</f>
        <v>120800</v>
      </c>
      <c r="M2024" t="str">
        <f>IFERROR(VLOOKUP(J2024,Customers!A:H,8,FALSE),"")</f>
        <v>Ã…rhus</v>
      </c>
      <c r="N2024">
        <f>IFERROR(VLOOKUP(K2024,Employees!A:F,6,FALSE),"")</f>
        <v>4</v>
      </c>
      <c r="O2024" t="str">
        <f>IFERROR(VLOOKUP(N2024,Offices!A:B,2,FALSE),"")</f>
        <v>Paris</v>
      </c>
      <c r="P2024" s="6">
        <f>IFERROR(VLOOKUP(J2024,Payments!A:C,3,FALSE),"")</f>
        <v>37925</v>
      </c>
      <c r="Q2024">
        <f>IFERROR(VLOOKUP(J2024,Payments!A:D,4,FALSE),"")</f>
        <v>36164.46</v>
      </c>
      <c r="R2024" t="str">
        <f>IFERROR(VLOOKUP(B2024,Products!A:C,3,FALSE),"")</f>
        <v>Trains</v>
      </c>
      <c r="S2024">
        <f>IFERROR(VLOOKUP(B2024,Products!A:G,7,FALSE),"")</f>
        <v>1645</v>
      </c>
      <c r="T2024">
        <f>IFERROR(VLOOKUP(B2024,Products!A:I,9,FALSE),"")</f>
        <v>58.58</v>
      </c>
      <c r="U2024">
        <f t="shared" si="248"/>
        <v>9</v>
      </c>
      <c r="V2024" t="str">
        <f t="shared" si="249"/>
        <v>No</v>
      </c>
      <c r="W2024">
        <f t="shared" si="250"/>
        <v>2004</v>
      </c>
      <c r="X2024">
        <f t="shared" si="251"/>
        <v>10</v>
      </c>
      <c r="Y2024">
        <f>IFERROR(VLOOKUP(B2024,Products!A:I,8,FALSE),"")</f>
        <v>37.49</v>
      </c>
      <c r="Z2024">
        <f t="shared" si="252"/>
        <v>1914.44</v>
      </c>
      <c r="AA2024">
        <f t="shared" si="253"/>
        <v>34.382502000533478</v>
      </c>
      <c r="AB2024">
        <f t="shared" si="254"/>
        <v>0</v>
      </c>
      <c r="AC2024">
        <f t="shared" si="255"/>
        <v>489.82000000000005</v>
      </c>
    </row>
    <row r="2025" spans="1:29">
      <c r="A2025">
        <v>10314</v>
      </c>
      <c r="B2025" t="s">
        <v>173</v>
      </c>
      <c r="C2025">
        <v>23</v>
      </c>
      <c r="D2025">
        <v>83.15</v>
      </c>
      <c r="E2025">
        <v>2</v>
      </c>
      <c r="F2025" s="6">
        <f>IFERROR(VLOOKUP(A2025,Orders!A:B,2,FALSE),"")</f>
        <v>38282</v>
      </c>
      <c r="G2025" s="6">
        <f>IFERROR(VLOOKUP(A2025,Orders!A:C,3,FALSE),"")</f>
        <v>38292</v>
      </c>
      <c r="H2025" s="6">
        <f>IFERROR(VLOOKUP(A2025,Orders!A:D,4,FALSE),"")</f>
        <v>38283</v>
      </c>
      <c r="I2025" t="str">
        <f>IFERROR(VLOOKUP(A2025,Orders!A:E,5,FALSE),"")</f>
        <v>Shipped</v>
      </c>
      <c r="J2025">
        <f>IFERROR(VLOOKUP(A2025,Orders!A:G,7,FALSE),"")</f>
        <v>227</v>
      </c>
      <c r="K2025">
        <f>IFERROR(VLOOKUP(J2025,Customers!A:L,12,FALSE),"")</f>
        <v>1401</v>
      </c>
      <c r="L2025">
        <f>IFERROR(VLOOKUP(J2025,Customers!A:M,13,FALSE),"")</f>
        <v>120800</v>
      </c>
      <c r="M2025" t="str">
        <f>IFERROR(VLOOKUP(J2025,Customers!A:H,8,FALSE),"")</f>
        <v>Ã…rhus</v>
      </c>
      <c r="N2025">
        <f>IFERROR(VLOOKUP(K2025,Employees!A:F,6,FALSE),"")</f>
        <v>4</v>
      </c>
      <c r="O2025" t="str">
        <f>IFERROR(VLOOKUP(N2025,Offices!A:B,2,FALSE),"")</f>
        <v>Paris</v>
      </c>
      <c r="P2025" s="6">
        <f>IFERROR(VLOOKUP(J2025,Payments!A:C,3,FALSE),"")</f>
        <v>37925</v>
      </c>
      <c r="Q2025">
        <f>IFERROR(VLOOKUP(J2025,Payments!A:D,4,FALSE),"")</f>
        <v>36164.46</v>
      </c>
      <c r="R2025" t="str">
        <f>IFERROR(VLOOKUP(B2025,Products!A:C,3,FALSE),"")</f>
        <v>Ships</v>
      </c>
      <c r="S2025">
        <f>IFERROR(VLOOKUP(B2025,Products!A:G,7,FALSE),"")</f>
        <v>737</v>
      </c>
      <c r="T2025">
        <f>IFERROR(VLOOKUP(B2025,Products!A:I,9,FALSE),"")</f>
        <v>86.61</v>
      </c>
      <c r="U2025">
        <f t="shared" si="248"/>
        <v>9</v>
      </c>
      <c r="V2025" t="str">
        <f t="shared" si="249"/>
        <v>No</v>
      </c>
      <c r="W2025">
        <f t="shared" si="250"/>
        <v>2004</v>
      </c>
      <c r="X2025">
        <f t="shared" si="251"/>
        <v>10</v>
      </c>
      <c r="Y2025">
        <f>IFERROR(VLOOKUP(B2025,Products!A:I,8,FALSE),"")</f>
        <v>43.3</v>
      </c>
      <c r="Z2025">
        <f t="shared" si="252"/>
        <v>1912.45</v>
      </c>
      <c r="AA2025">
        <f t="shared" si="253"/>
        <v>92.032332563510423</v>
      </c>
      <c r="AB2025">
        <f t="shared" si="254"/>
        <v>1</v>
      </c>
      <c r="AC2025">
        <f t="shared" si="255"/>
        <v>916.55000000000018</v>
      </c>
    </row>
    <row r="2026" spans="1:29">
      <c r="A2026">
        <v>10315</v>
      </c>
      <c r="B2026" t="s">
        <v>168</v>
      </c>
      <c r="C2026">
        <v>36</v>
      </c>
      <c r="D2026">
        <v>78.12</v>
      </c>
      <c r="E2026">
        <v>7</v>
      </c>
      <c r="F2026" s="6">
        <f>IFERROR(VLOOKUP(A2026,Orders!A:B,2,FALSE),"")</f>
        <v>38289</v>
      </c>
      <c r="G2026" s="6">
        <f>IFERROR(VLOOKUP(A2026,Orders!A:C,3,FALSE),"")</f>
        <v>38299</v>
      </c>
      <c r="H2026" s="6">
        <f>IFERROR(VLOOKUP(A2026,Orders!A:D,4,FALSE),"")</f>
        <v>38290</v>
      </c>
      <c r="I2026" t="str">
        <f>IFERROR(VLOOKUP(A2026,Orders!A:E,5,FALSE),"")</f>
        <v>Shipped</v>
      </c>
      <c r="J2026">
        <f>IFERROR(VLOOKUP(A2026,Orders!A:G,7,FALSE),"")</f>
        <v>119</v>
      </c>
      <c r="K2026">
        <f>IFERROR(VLOOKUP(J2026,Customers!A:L,12,FALSE),"")</f>
        <v>1370</v>
      </c>
      <c r="L2026">
        <f>IFERROR(VLOOKUP(J2026,Customers!A:M,13,FALSE),"")</f>
        <v>118200</v>
      </c>
      <c r="M2026" t="str">
        <f>IFERROR(VLOOKUP(J2026,Customers!A:H,8,FALSE),"")</f>
        <v>Nantes</v>
      </c>
      <c r="N2026">
        <f>IFERROR(VLOOKUP(K2026,Employees!A:F,6,FALSE),"")</f>
        <v>4</v>
      </c>
      <c r="O2026" t="str">
        <f>IFERROR(VLOOKUP(N2026,Offices!A:B,2,FALSE),"")</f>
        <v>Paris</v>
      </c>
      <c r="P2026" s="6">
        <f>IFERROR(VLOOKUP(J2026,Payments!A:C,3,FALSE),"")</f>
        <v>38305</v>
      </c>
      <c r="Q2026">
        <f>IFERROR(VLOOKUP(J2026,Payments!A:D,4,FALSE),"")</f>
        <v>19501.82</v>
      </c>
      <c r="R2026" t="str">
        <f>IFERROR(VLOOKUP(B2026,Products!A:C,3,FALSE),"")</f>
        <v>Vintage Cars</v>
      </c>
      <c r="S2026">
        <f>IFERROR(VLOOKUP(B2026,Products!A:G,7,FALSE),"")</f>
        <v>8290</v>
      </c>
      <c r="T2026">
        <f>IFERROR(VLOOKUP(B2026,Products!A:I,9,FALSE),"")</f>
        <v>87.77</v>
      </c>
      <c r="U2026">
        <f t="shared" si="248"/>
        <v>9</v>
      </c>
      <c r="V2026" t="str">
        <f t="shared" si="249"/>
        <v>No</v>
      </c>
      <c r="W2026">
        <f t="shared" si="250"/>
        <v>2004</v>
      </c>
      <c r="X2026">
        <f t="shared" si="251"/>
        <v>10</v>
      </c>
      <c r="Y2026">
        <f>IFERROR(VLOOKUP(B2026,Products!A:I,8,FALSE),"")</f>
        <v>52.66</v>
      </c>
      <c r="Z2026">
        <f t="shared" si="252"/>
        <v>2812.32</v>
      </c>
      <c r="AA2026">
        <f t="shared" si="253"/>
        <v>48.347892138245363</v>
      </c>
      <c r="AB2026">
        <f t="shared" si="254"/>
        <v>0</v>
      </c>
      <c r="AC2026">
        <f t="shared" si="255"/>
        <v>916.56000000000029</v>
      </c>
    </row>
    <row r="2027" spans="1:29">
      <c r="A2027">
        <v>10315</v>
      </c>
      <c r="B2027" t="s">
        <v>169</v>
      </c>
      <c r="C2027">
        <v>35</v>
      </c>
      <c r="D2027">
        <v>111.83</v>
      </c>
      <c r="E2027">
        <v>6</v>
      </c>
      <c r="F2027" s="6">
        <f>IFERROR(VLOOKUP(A2027,Orders!A:B,2,FALSE),"")</f>
        <v>38289</v>
      </c>
      <c r="G2027" s="6">
        <f>IFERROR(VLOOKUP(A2027,Orders!A:C,3,FALSE),"")</f>
        <v>38299</v>
      </c>
      <c r="H2027" s="6">
        <f>IFERROR(VLOOKUP(A2027,Orders!A:D,4,FALSE),"")</f>
        <v>38290</v>
      </c>
      <c r="I2027" t="str">
        <f>IFERROR(VLOOKUP(A2027,Orders!A:E,5,FALSE),"")</f>
        <v>Shipped</v>
      </c>
      <c r="J2027">
        <f>IFERROR(VLOOKUP(A2027,Orders!A:G,7,FALSE),"")</f>
        <v>119</v>
      </c>
      <c r="K2027">
        <f>IFERROR(VLOOKUP(J2027,Customers!A:L,12,FALSE),"")</f>
        <v>1370</v>
      </c>
      <c r="L2027">
        <f>IFERROR(VLOOKUP(J2027,Customers!A:M,13,FALSE),"")</f>
        <v>118200</v>
      </c>
      <c r="M2027" t="str">
        <f>IFERROR(VLOOKUP(J2027,Customers!A:H,8,FALSE),"")</f>
        <v>Nantes</v>
      </c>
      <c r="N2027">
        <f>IFERROR(VLOOKUP(K2027,Employees!A:F,6,FALSE),"")</f>
        <v>4</v>
      </c>
      <c r="O2027" t="str">
        <f>IFERROR(VLOOKUP(N2027,Offices!A:B,2,FALSE),"")</f>
        <v>Paris</v>
      </c>
      <c r="P2027" s="6">
        <f>IFERROR(VLOOKUP(J2027,Payments!A:C,3,FALSE),"")</f>
        <v>38305</v>
      </c>
      <c r="Q2027">
        <f>IFERROR(VLOOKUP(J2027,Payments!A:D,4,FALSE),"")</f>
        <v>19501.82</v>
      </c>
      <c r="R2027" t="str">
        <f>IFERROR(VLOOKUP(B2027,Products!A:C,3,FALSE),"")</f>
        <v>Ships</v>
      </c>
      <c r="S2027">
        <f>IFERROR(VLOOKUP(B2027,Products!A:G,7,FALSE),"")</f>
        <v>1898</v>
      </c>
      <c r="T2027">
        <f>IFERROR(VLOOKUP(B2027,Products!A:I,9,FALSE),"")</f>
        <v>122.89</v>
      </c>
      <c r="U2027">
        <f t="shared" si="248"/>
        <v>9</v>
      </c>
      <c r="V2027" t="str">
        <f t="shared" si="249"/>
        <v>No</v>
      </c>
      <c r="W2027">
        <f t="shared" si="250"/>
        <v>2004</v>
      </c>
      <c r="X2027">
        <f t="shared" si="251"/>
        <v>10</v>
      </c>
      <c r="Y2027">
        <f>IFERROR(VLOOKUP(B2027,Products!A:I,8,FALSE),"")</f>
        <v>82.34</v>
      </c>
      <c r="Z2027">
        <f t="shared" si="252"/>
        <v>3914.0499999999997</v>
      </c>
      <c r="AA2027">
        <f t="shared" si="253"/>
        <v>35.814913772164189</v>
      </c>
      <c r="AB2027">
        <f t="shared" si="254"/>
        <v>0</v>
      </c>
      <c r="AC2027">
        <f t="shared" si="255"/>
        <v>1032.1499999999999</v>
      </c>
    </row>
    <row r="2028" spans="1:29">
      <c r="A2028">
        <v>10315</v>
      </c>
      <c r="B2028" t="s">
        <v>170</v>
      </c>
      <c r="C2028">
        <v>24</v>
      </c>
      <c r="D2028">
        <v>78.77</v>
      </c>
      <c r="E2028">
        <v>1</v>
      </c>
      <c r="F2028" s="6">
        <f>IFERROR(VLOOKUP(A2028,Orders!A:B,2,FALSE),"")</f>
        <v>38289</v>
      </c>
      <c r="G2028" s="6">
        <f>IFERROR(VLOOKUP(A2028,Orders!A:C,3,FALSE),"")</f>
        <v>38299</v>
      </c>
      <c r="H2028" s="6">
        <f>IFERROR(VLOOKUP(A2028,Orders!A:D,4,FALSE),"")</f>
        <v>38290</v>
      </c>
      <c r="I2028" t="str">
        <f>IFERROR(VLOOKUP(A2028,Orders!A:E,5,FALSE),"")</f>
        <v>Shipped</v>
      </c>
      <c r="J2028">
        <f>IFERROR(VLOOKUP(A2028,Orders!A:G,7,FALSE),"")</f>
        <v>119</v>
      </c>
      <c r="K2028">
        <f>IFERROR(VLOOKUP(J2028,Customers!A:L,12,FALSE),"")</f>
        <v>1370</v>
      </c>
      <c r="L2028">
        <f>IFERROR(VLOOKUP(J2028,Customers!A:M,13,FALSE),"")</f>
        <v>118200</v>
      </c>
      <c r="M2028" t="str">
        <f>IFERROR(VLOOKUP(J2028,Customers!A:H,8,FALSE),"")</f>
        <v>Nantes</v>
      </c>
      <c r="N2028">
        <f>IFERROR(VLOOKUP(K2028,Employees!A:F,6,FALSE),"")</f>
        <v>4</v>
      </c>
      <c r="O2028" t="str">
        <f>IFERROR(VLOOKUP(N2028,Offices!A:B,2,FALSE),"")</f>
        <v>Paris</v>
      </c>
      <c r="P2028" s="6">
        <f>IFERROR(VLOOKUP(J2028,Payments!A:C,3,FALSE),"")</f>
        <v>38305</v>
      </c>
      <c r="Q2028">
        <f>IFERROR(VLOOKUP(J2028,Payments!A:D,4,FALSE),"")</f>
        <v>19501.82</v>
      </c>
      <c r="R2028" t="str">
        <f>IFERROR(VLOOKUP(B2028,Products!A:C,3,FALSE),"")</f>
        <v>Vintage Cars</v>
      </c>
      <c r="S2028">
        <f>IFERROR(VLOOKUP(B2028,Products!A:G,7,FALSE),"")</f>
        <v>9173</v>
      </c>
      <c r="T2028">
        <f>IFERROR(VLOOKUP(B2028,Products!A:I,9,FALSE),"")</f>
        <v>88.51</v>
      </c>
      <c r="U2028">
        <f t="shared" si="248"/>
        <v>9</v>
      </c>
      <c r="V2028" t="str">
        <f t="shared" si="249"/>
        <v>No</v>
      </c>
      <c r="W2028">
        <f t="shared" si="250"/>
        <v>2004</v>
      </c>
      <c r="X2028">
        <f t="shared" si="251"/>
        <v>10</v>
      </c>
      <c r="Y2028">
        <f>IFERROR(VLOOKUP(B2028,Products!A:I,8,FALSE),"")</f>
        <v>46.91</v>
      </c>
      <c r="Z2028">
        <f t="shared" si="252"/>
        <v>1890.48</v>
      </c>
      <c r="AA2028">
        <f t="shared" si="253"/>
        <v>67.917288424642948</v>
      </c>
      <c r="AB2028">
        <f t="shared" si="254"/>
        <v>1</v>
      </c>
      <c r="AC2028">
        <f t="shared" si="255"/>
        <v>764.64</v>
      </c>
    </row>
    <row r="2029" spans="1:29">
      <c r="A2029">
        <v>10315</v>
      </c>
      <c r="B2029" t="s">
        <v>172</v>
      </c>
      <c r="C2029">
        <v>41</v>
      </c>
      <c r="D2029">
        <v>60.67</v>
      </c>
      <c r="E2029">
        <v>2</v>
      </c>
      <c r="F2029" s="6">
        <f>IFERROR(VLOOKUP(A2029,Orders!A:B,2,FALSE),"")</f>
        <v>38289</v>
      </c>
      <c r="G2029" s="6">
        <f>IFERROR(VLOOKUP(A2029,Orders!A:C,3,FALSE),"")</f>
        <v>38299</v>
      </c>
      <c r="H2029" s="6">
        <f>IFERROR(VLOOKUP(A2029,Orders!A:D,4,FALSE),"")</f>
        <v>38290</v>
      </c>
      <c r="I2029" t="str">
        <f>IFERROR(VLOOKUP(A2029,Orders!A:E,5,FALSE),"")</f>
        <v>Shipped</v>
      </c>
      <c r="J2029">
        <f>IFERROR(VLOOKUP(A2029,Orders!A:G,7,FALSE),"")</f>
        <v>119</v>
      </c>
      <c r="K2029">
        <f>IFERROR(VLOOKUP(J2029,Customers!A:L,12,FALSE),"")</f>
        <v>1370</v>
      </c>
      <c r="L2029">
        <f>IFERROR(VLOOKUP(J2029,Customers!A:M,13,FALSE),"")</f>
        <v>118200</v>
      </c>
      <c r="M2029" t="str">
        <f>IFERROR(VLOOKUP(J2029,Customers!A:H,8,FALSE),"")</f>
        <v>Nantes</v>
      </c>
      <c r="N2029">
        <f>IFERROR(VLOOKUP(K2029,Employees!A:F,6,FALSE),"")</f>
        <v>4</v>
      </c>
      <c r="O2029" t="str">
        <f>IFERROR(VLOOKUP(N2029,Offices!A:B,2,FALSE),"")</f>
        <v>Paris</v>
      </c>
      <c r="P2029" s="6">
        <f>IFERROR(VLOOKUP(J2029,Payments!A:C,3,FALSE),"")</f>
        <v>38305</v>
      </c>
      <c r="Q2029">
        <f>IFERROR(VLOOKUP(J2029,Payments!A:D,4,FALSE),"")</f>
        <v>19501.82</v>
      </c>
      <c r="R2029" t="str">
        <f>IFERROR(VLOOKUP(B2029,Products!A:C,3,FALSE),"")</f>
        <v>Ships</v>
      </c>
      <c r="S2029">
        <f>IFERROR(VLOOKUP(B2029,Products!A:G,7,FALSE),"")</f>
        <v>1897</v>
      </c>
      <c r="T2029">
        <f>IFERROR(VLOOKUP(B2029,Products!A:I,9,FALSE),"")</f>
        <v>66.67</v>
      </c>
      <c r="U2029">
        <f t="shared" si="248"/>
        <v>9</v>
      </c>
      <c r="V2029" t="str">
        <f t="shared" si="249"/>
        <v>No</v>
      </c>
      <c r="W2029">
        <f t="shared" si="250"/>
        <v>2004</v>
      </c>
      <c r="X2029">
        <f t="shared" si="251"/>
        <v>10</v>
      </c>
      <c r="Y2029">
        <f>IFERROR(VLOOKUP(B2029,Products!A:I,8,FALSE),"")</f>
        <v>34</v>
      </c>
      <c r="Z2029">
        <f t="shared" si="252"/>
        <v>2487.4700000000003</v>
      </c>
      <c r="AA2029">
        <f t="shared" si="253"/>
        <v>78.441176470588232</v>
      </c>
      <c r="AB2029">
        <f t="shared" si="254"/>
        <v>1</v>
      </c>
      <c r="AC2029">
        <f t="shared" si="255"/>
        <v>1093.47</v>
      </c>
    </row>
    <row r="2030" spans="1:29">
      <c r="A2030">
        <v>10315</v>
      </c>
      <c r="B2030" t="s">
        <v>175</v>
      </c>
      <c r="C2030">
        <v>31</v>
      </c>
      <c r="D2030">
        <v>99.17</v>
      </c>
      <c r="E2030">
        <v>3</v>
      </c>
      <c r="F2030" s="6">
        <f>IFERROR(VLOOKUP(A2030,Orders!A:B,2,FALSE),"")</f>
        <v>38289</v>
      </c>
      <c r="G2030" s="6">
        <f>IFERROR(VLOOKUP(A2030,Orders!A:C,3,FALSE),"")</f>
        <v>38299</v>
      </c>
      <c r="H2030" s="6">
        <f>IFERROR(VLOOKUP(A2030,Orders!A:D,4,FALSE),"")</f>
        <v>38290</v>
      </c>
      <c r="I2030" t="str">
        <f>IFERROR(VLOOKUP(A2030,Orders!A:E,5,FALSE),"")</f>
        <v>Shipped</v>
      </c>
      <c r="J2030">
        <f>IFERROR(VLOOKUP(A2030,Orders!A:G,7,FALSE),"")</f>
        <v>119</v>
      </c>
      <c r="K2030">
        <f>IFERROR(VLOOKUP(J2030,Customers!A:L,12,FALSE),"")</f>
        <v>1370</v>
      </c>
      <c r="L2030">
        <f>IFERROR(VLOOKUP(J2030,Customers!A:M,13,FALSE),"")</f>
        <v>118200</v>
      </c>
      <c r="M2030" t="str">
        <f>IFERROR(VLOOKUP(J2030,Customers!A:H,8,FALSE),"")</f>
        <v>Nantes</v>
      </c>
      <c r="N2030">
        <f>IFERROR(VLOOKUP(K2030,Employees!A:F,6,FALSE),"")</f>
        <v>4</v>
      </c>
      <c r="O2030" t="str">
        <f>IFERROR(VLOOKUP(N2030,Offices!A:B,2,FALSE),"")</f>
        <v>Paris</v>
      </c>
      <c r="P2030" s="6">
        <f>IFERROR(VLOOKUP(J2030,Payments!A:C,3,FALSE),"")</f>
        <v>38305</v>
      </c>
      <c r="Q2030">
        <f>IFERROR(VLOOKUP(J2030,Payments!A:D,4,FALSE),"")</f>
        <v>19501.82</v>
      </c>
      <c r="R2030" t="str">
        <f>IFERROR(VLOOKUP(B2030,Products!A:C,3,FALSE),"")</f>
        <v>Ships</v>
      </c>
      <c r="S2030">
        <f>IFERROR(VLOOKUP(B2030,Products!A:G,7,FALSE),"")</f>
        <v>1956</v>
      </c>
      <c r="T2030">
        <f>IFERROR(VLOOKUP(B2030,Products!A:I,9,FALSE),"")</f>
        <v>100.17</v>
      </c>
      <c r="U2030">
        <f t="shared" si="248"/>
        <v>9</v>
      </c>
      <c r="V2030" t="str">
        <f t="shared" si="249"/>
        <v>No</v>
      </c>
      <c r="W2030">
        <f t="shared" si="250"/>
        <v>2004</v>
      </c>
      <c r="X2030">
        <f t="shared" si="251"/>
        <v>10</v>
      </c>
      <c r="Y2030">
        <f>IFERROR(VLOOKUP(B2030,Products!A:I,8,FALSE),"")</f>
        <v>51.09</v>
      </c>
      <c r="Z2030">
        <f t="shared" si="252"/>
        <v>3074.27</v>
      </c>
      <c r="AA2030">
        <f t="shared" si="253"/>
        <v>94.108436093168919</v>
      </c>
      <c r="AB2030">
        <f t="shared" si="254"/>
        <v>1</v>
      </c>
      <c r="AC2030">
        <f t="shared" si="255"/>
        <v>1490.48</v>
      </c>
    </row>
    <row r="2031" spans="1:29">
      <c r="A2031">
        <v>10315</v>
      </c>
      <c r="B2031" t="s">
        <v>176</v>
      </c>
      <c r="C2031">
        <v>37</v>
      </c>
      <c r="D2031">
        <v>88.39</v>
      </c>
      <c r="E2031">
        <v>4</v>
      </c>
      <c r="F2031" s="6">
        <f>IFERROR(VLOOKUP(A2031,Orders!A:B,2,FALSE),"")</f>
        <v>38289</v>
      </c>
      <c r="G2031" s="6">
        <f>IFERROR(VLOOKUP(A2031,Orders!A:C,3,FALSE),"")</f>
        <v>38299</v>
      </c>
      <c r="H2031" s="6">
        <f>IFERROR(VLOOKUP(A2031,Orders!A:D,4,FALSE),"")</f>
        <v>38290</v>
      </c>
      <c r="I2031" t="str">
        <f>IFERROR(VLOOKUP(A2031,Orders!A:E,5,FALSE),"")</f>
        <v>Shipped</v>
      </c>
      <c r="J2031">
        <f>IFERROR(VLOOKUP(A2031,Orders!A:G,7,FALSE),"")</f>
        <v>119</v>
      </c>
      <c r="K2031">
        <f>IFERROR(VLOOKUP(J2031,Customers!A:L,12,FALSE),"")</f>
        <v>1370</v>
      </c>
      <c r="L2031">
        <f>IFERROR(VLOOKUP(J2031,Customers!A:M,13,FALSE),"")</f>
        <v>118200</v>
      </c>
      <c r="M2031" t="str">
        <f>IFERROR(VLOOKUP(J2031,Customers!A:H,8,FALSE),"")</f>
        <v>Nantes</v>
      </c>
      <c r="N2031">
        <f>IFERROR(VLOOKUP(K2031,Employees!A:F,6,FALSE),"")</f>
        <v>4</v>
      </c>
      <c r="O2031" t="str">
        <f>IFERROR(VLOOKUP(N2031,Offices!A:B,2,FALSE),"")</f>
        <v>Paris</v>
      </c>
      <c r="P2031" s="6">
        <f>IFERROR(VLOOKUP(J2031,Payments!A:C,3,FALSE),"")</f>
        <v>38305</v>
      </c>
      <c r="Q2031">
        <f>IFERROR(VLOOKUP(J2031,Payments!A:D,4,FALSE),"")</f>
        <v>19501.82</v>
      </c>
      <c r="R2031" t="str">
        <f>IFERROR(VLOOKUP(B2031,Products!A:C,3,FALSE),"")</f>
        <v>Ships</v>
      </c>
      <c r="S2031">
        <f>IFERROR(VLOOKUP(B2031,Products!A:G,7,FALSE),"")</f>
        <v>5088</v>
      </c>
      <c r="T2031">
        <f>IFERROR(VLOOKUP(B2031,Products!A:I,9,FALSE),"")</f>
        <v>99.31</v>
      </c>
      <c r="U2031">
        <f t="shared" si="248"/>
        <v>9</v>
      </c>
      <c r="V2031" t="str">
        <f t="shared" si="249"/>
        <v>No</v>
      </c>
      <c r="W2031">
        <f t="shared" si="250"/>
        <v>2004</v>
      </c>
      <c r="X2031">
        <f t="shared" si="251"/>
        <v>10</v>
      </c>
      <c r="Y2031">
        <f>IFERROR(VLOOKUP(B2031,Products!A:I,8,FALSE),"")</f>
        <v>53.63</v>
      </c>
      <c r="Z2031">
        <f t="shared" si="252"/>
        <v>3270.43</v>
      </c>
      <c r="AA2031">
        <f t="shared" si="253"/>
        <v>64.814469513332085</v>
      </c>
      <c r="AB2031">
        <f t="shared" si="254"/>
        <v>0</v>
      </c>
      <c r="AC2031">
        <f t="shared" si="255"/>
        <v>1286.1199999999999</v>
      </c>
    </row>
    <row r="2032" spans="1:29">
      <c r="A2032">
        <v>10315</v>
      </c>
      <c r="B2032" t="s">
        <v>177</v>
      </c>
      <c r="C2032">
        <v>40</v>
      </c>
      <c r="D2032">
        <v>51.32</v>
      </c>
      <c r="E2032">
        <v>5</v>
      </c>
      <c r="F2032" s="6">
        <f>IFERROR(VLOOKUP(A2032,Orders!A:B,2,FALSE),"")</f>
        <v>38289</v>
      </c>
      <c r="G2032" s="6">
        <f>IFERROR(VLOOKUP(A2032,Orders!A:C,3,FALSE),"")</f>
        <v>38299</v>
      </c>
      <c r="H2032" s="6">
        <f>IFERROR(VLOOKUP(A2032,Orders!A:D,4,FALSE),"")</f>
        <v>38290</v>
      </c>
      <c r="I2032" t="str">
        <f>IFERROR(VLOOKUP(A2032,Orders!A:E,5,FALSE),"")</f>
        <v>Shipped</v>
      </c>
      <c r="J2032">
        <f>IFERROR(VLOOKUP(A2032,Orders!A:G,7,FALSE),"")</f>
        <v>119</v>
      </c>
      <c r="K2032">
        <f>IFERROR(VLOOKUP(J2032,Customers!A:L,12,FALSE),"")</f>
        <v>1370</v>
      </c>
      <c r="L2032">
        <f>IFERROR(VLOOKUP(J2032,Customers!A:M,13,FALSE),"")</f>
        <v>118200</v>
      </c>
      <c r="M2032" t="str">
        <f>IFERROR(VLOOKUP(J2032,Customers!A:H,8,FALSE),"")</f>
        <v>Nantes</v>
      </c>
      <c r="N2032">
        <f>IFERROR(VLOOKUP(K2032,Employees!A:F,6,FALSE),"")</f>
        <v>4</v>
      </c>
      <c r="O2032" t="str">
        <f>IFERROR(VLOOKUP(N2032,Offices!A:B,2,FALSE),"")</f>
        <v>Paris</v>
      </c>
      <c r="P2032" s="6">
        <f>IFERROR(VLOOKUP(J2032,Payments!A:C,3,FALSE),"")</f>
        <v>38305</v>
      </c>
      <c r="Q2032">
        <f>IFERROR(VLOOKUP(J2032,Payments!A:D,4,FALSE),"")</f>
        <v>19501.82</v>
      </c>
      <c r="R2032" t="str">
        <f>IFERROR(VLOOKUP(B2032,Products!A:C,3,FALSE),"")</f>
        <v>Ships</v>
      </c>
      <c r="S2032">
        <f>IFERROR(VLOOKUP(B2032,Products!A:G,7,FALSE),"")</f>
        <v>414</v>
      </c>
      <c r="T2032">
        <f>IFERROR(VLOOKUP(B2032,Products!A:I,9,FALSE),"")</f>
        <v>54.6</v>
      </c>
      <c r="U2032">
        <f t="shared" si="248"/>
        <v>9</v>
      </c>
      <c r="V2032" t="str">
        <f t="shared" si="249"/>
        <v>No</v>
      </c>
      <c r="W2032">
        <f t="shared" si="250"/>
        <v>2004</v>
      </c>
      <c r="X2032">
        <f t="shared" si="251"/>
        <v>10</v>
      </c>
      <c r="Y2032">
        <f>IFERROR(VLOOKUP(B2032,Products!A:I,8,FALSE),"")</f>
        <v>33.299999999999997</v>
      </c>
      <c r="Z2032">
        <f t="shared" si="252"/>
        <v>2052.8000000000002</v>
      </c>
      <c r="AA2032">
        <f t="shared" si="253"/>
        <v>54.11411411411413</v>
      </c>
      <c r="AB2032">
        <f t="shared" si="254"/>
        <v>0</v>
      </c>
      <c r="AC2032">
        <f t="shared" si="255"/>
        <v>720.80000000000018</v>
      </c>
    </row>
    <row r="2033" spans="1:29">
      <c r="A2033">
        <v>10316</v>
      </c>
      <c r="B2033" t="s">
        <v>163</v>
      </c>
      <c r="C2033">
        <v>33</v>
      </c>
      <c r="D2033">
        <v>126.48</v>
      </c>
      <c r="E2033">
        <v>17</v>
      </c>
      <c r="F2033" s="6">
        <f>IFERROR(VLOOKUP(A2033,Orders!A:B,2,FALSE),"")</f>
        <v>38292</v>
      </c>
      <c r="G2033" s="6">
        <f>IFERROR(VLOOKUP(A2033,Orders!A:C,3,FALSE),"")</f>
        <v>38300</v>
      </c>
      <c r="H2033" s="6">
        <f>IFERROR(VLOOKUP(A2033,Orders!A:D,4,FALSE),"")</f>
        <v>38298</v>
      </c>
      <c r="I2033" t="str">
        <f>IFERROR(VLOOKUP(A2033,Orders!A:E,5,FALSE),"")</f>
        <v>Shipped</v>
      </c>
      <c r="J2033">
        <f>IFERROR(VLOOKUP(A2033,Orders!A:G,7,FALSE),"")</f>
        <v>240</v>
      </c>
      <c r="K2033">
        <f>IFERROR(VLOOKUP(J2033,Customers!A:L,12,FALSE),"")</f>
        <v>1501</v>
      </c>
      <c r="L2033">
        <f>IFERROR(VLOOKUP(J2033,Customers!A:M,13,FALSE),"")</f>
        <v>93900</v>
      </c>
      <c r="M2033" t="str">
        <f>IFERROR(VLOOKUP(J2033,Customers!A:H,8,FALSE),"")</f>
        <v>Cowes</v>
      </c>
      <c r="N2033">
        <f>IFERROR(VLOOKUP(K2033,Employees!A:F,6,FALSE),"")</f>
        <v>7</v>
      </c>
      <c r="O2033" t="str">
        <f>IFERROR(VLOOKUP(N2033,Offices!A:B,2,FALSE),"")</f>
        <v>London</v>
      </c>
      <c r="P2033" s="6">
        <f>IFERROR(VLOOKUP(J2033,Payments!A:C,3,FALSE),"")</f>
        <v>38307</v>
      </c>
      <c r="Q2033">
        <f>IFERROR(VLOOKUP(J2033,Payments!A:D,4,FALSE),"")</f>
        <v>46788.14</v>
      </c>
      <c r="R2033" t="str">
        <f>IFERROR(VLOOKUP(B2033,Products!A:C,3,FALSE),"")</f>
        <v>Classic Cars</v>
      </c>
      <c r="S2033">
        <f>IFERROR(VLOOKUP(B2033,Products!A:G,7,FALSE),"")</f>
        <v>3252</v>
      </c>
      <c r="T2033">
        <f>IFERROR(VLOOKUP(B2033,Products!A:I,9,FALSE),"")</f>
        <v>136</v>
      </c>
      <c r="U2033">
        <f t="shared" si="248"/>
        <v>2</v>
      </c>
      <c r="V2033" t="str">
        <f t="shared" si="249"/>
        <v>Yes</v>
      </c>
      <c r="W2033">
        <f t="shared" si="250"/>
        <v>2004</v>
      </c>
      <c r="X2033">
        <f t="shared" si="251"/>
        <v>11</v>
      </c>
      <c r="Y2033">
        <f>IFERROR(VLOOKUP(B2033,Products!A:I,8,FALSE),"")</f>
        <v>85.68</v>
      </c>
      <c r="Z2033">
        <f t="shared" si="252"/>
        <v>4173.84</v>
      </c>
      <c r="AA2033">
        <f t="shared" si="253"/>
        <v>47.619047619047613</v>
      </c>
      <c r="AB2033">
        <f t="shared" si="254"/>
        <v>0</v>
      </c>
      <c r="AC2033">
        <f t="shared" si="255"/>
        <v>1346.3999999999999</v>
      </c>
    </row>
    <row r="2034" spans="1:29">
      <c r="A2034">
        <v>10316</v>
      </c>
      <c r="B2034" t="s">
        <v>178</v>
      </c>
      <c r="C2034">
        <v>27</v>
      </c>
      <c r="D2034">
        <v>140.34</v>
      </c>
      <c r="E2034">
        <v>9</v>
      </c>
      <c r="F2034" s="6">
        <f>IFERROR(VLOOKUP(A2034,Orders!A:B,2,FALSE),"")</f>
        <v>38292</v>
      </c>
      <c r="G2034" s="6">
        <f>IFERROR(VLOOKUP(A2034,Orders!A:C,3,FALSE),"")</f>
        <v>38300</v>
      </c>
      <c r="H2034" s="6">
        <f>IFERROR(VLOOKUP(A2034,Orders!A:D,4,FALSE),"")</f>
        <v>38298</v>
      </c>
      <c r="I2034" t="str">
        <f>IFERROR(VLOOKUP(A2034,Orders!A:E,5,FALSE),"")</f>
        <v>Shipped</v>
      </c>
      <c r="J2034">
        <f>IFERROR(VLOOKUP(A2034,Orders!A:G,7,FALSE),"")</f>
        <v>240</v>
      </c>
      <c r="K2034">
        <f>IFERROR(VLOOKUP(J2034,Customers!A:L,12,FALSE),"")</f>
        <v>1501</v>
      </c>
      <c r="L2034">
        <f>IFERROR(VLOOKUP(J2034,Customers!A:M,13,FALSE),"")</f>
        <v>93900</v>
      </c>
      <c r="M2034" t="str">
        <f>IFERROR(VLOOKUP(J2034,Customers!A:H,8,FALSE),"")</f>
        <v>Cowes</v>
      </c>
      <c r="N2034">
        <f>IFERROR(VLOOKUP(K2034,Employees!A:F,6,FALSE),"")</f>
        <v>7</v>
      </c>
      <c r="O2034" t="str">
        <f>IFERROR(VLOOKUP(N2034,Offices!A:B,2,FALSE),"")</f>
        <v>London</v>
      </c>
      <c r="P2034" s="6">
        <f>IFERROR(VLOOKUP(J2034,Payments!A:C,3,FALSE),"")</f>
        <v>38307</v>
      </c>
      <c r="Q2034">
        <f>IFERROR(VLOOKUP(J2034,Payments!A:D,4,FALSE),"")</f>
        <v>46788.14</v>
      </c>
      <c r="R2034" t="str">
        <f>IFERROR(VLOOKUP(B2034,Products!A:C,3,FALSE),"")</f>
        <v>Planes</v>
      </c>
      <c r="S2034">
        <f>IFERROR(VLOOKUP(B2034,Products!A:G,7,FALSE),"")</f>
        <v>5330</v>
      </c>
      <c r="T2034">
        <f>IFERROR(VLOOKUP(B2034,Products!A:I,9,FALSE),"")</f>
        <v>157.69</v>
      </c>
      <c r="U2034">
        <f t="shared" si="248"/>
        <v>2</v>
      </c>
      <c r="V2034" t="str">
        <f t="shared" si="249"/>
        <v>Yes</v>
      </c>
      <c r="W2034">
        <f t="shared" si="250"/>
        <v>2004</v>
      </c>
      <c r="X2034">
        <f t="shared" si="251"/>
        <v>11</v>
      </c>
      <c r="Y2034">
        <f>IFERROR(VLOOKUP(B2034,Products!A:I,8,FALSE),"")</f>
        <v>77.27</v>
      </c>
      <c r="Z2034">
        <f t="shared" si="252"/>
        <v>3789.1800000000003</v>
      </c>
      <c r="AA2034">
        <f t="shared" si="253"/>
        <v>81.622880807557934</v>
      </c>
      <c r="AB2034">
        <f t="shared" si="254"/>
        <v>1</v>
      </c>
      <c r="AC2034">
        <f t="shared" si="255"/>
        <v>1702.89</v>
      </c>
    </row>
    <row r="2035" spans="1:29">
      <c r="A2035">
        <v>10316</v>
      </c>
      <c r="B2035" t="s">
        <v>180</v>
      </c>
      <c r="C2035">
        <v>21</v>
      </c>
      <c r="D2035">
        <v>72.260000000000005</v>
      </c>
      <c r="E2035">
        <v>15</v>
      </c>
      <c r="F2035" s="6">
        <f>IFERROR(VLOOKUP(A2035,Orders!A:B,2,FALSE),"")</f>
        <v>38292</v>
      </c>
      <c r="G2035" s="6">
        <f>IFERROR(VLOOKUP(A2035,Orders!A:C,3,FALSE),"")</f>
        <v>38300</v>
      </c>
      <c r="H2035" s="6">
        <f>IFERROR(VLOOKUP(A2035,Orders!A:D,4,FALSE),"")</f>
        <v>38298</v>
      </c>
      <c r="I2035" t="str">
        <f>IFERROR(VLOOKUP(A2035,Orders!A:E,5,FALSE),"")</f>
        <v>Shipped</v>
      </c>
      <c r="J2035">
        <f>IFERROR(VLOOKUP(A2035,Orders!A:G,7,FALSE),"")</f>
        <v>240</v>
      </c>
      <c r="K2035">
        <f>IFERROR(VLOOKUP(J2035,Customers!A:L,12,FALSE),"")</f>
        <v>1501</v>
      </c>
      <c r="L2035">
        <f>IFERROR(VLOOKUP(J2035,Customers!A:M,13,FALSE),"")</f>
        <v>93900</v>
      </c>
      <c r="M2035" t="str">
        <f>IFERROR(VLOOKUP(J2035,Customers!A:H,8,FALSE),"")</f>
        <v>Cowes</v>
      </c>
      <c r="N2035">
        <f>IFERROR(VLOOKUP(K2035,Employees!A:F,6,FALSE),"")</f>
        <v>7</v>
      </c>
      <c r="O2035" t="str">
        <f>IFERROR(VLOOKUP(N2035,Offices!A:B,2,FALSE),"")</f>
        <v>London</v>
      </c>
      <c r="P2035" s="6">
        <f>IFERROR(VLOOKUP(J2035,Payments!A:C,3,FALSE),"")</f>
        <v>38307</v>
      </c>
      <c r="Q2035">
        <f>IFERROR(VLOOKUP(J2035,Payments!A:D,4,FALSE),"")</f>
        <v>46788.14</v>
      </c>
      <c r="R2035" t="str">
        <f>IFERROR(VLOOKUP(B2035,Products!A:C,3,FALSE),"")</f>
        <v>Ships</v>
      </c>
      <c r="S2035">
        <f>IFERROR(VLOOKUP(B2035,Products!A:G,7,FALSE),"")</f>
        <v>4259</v>
      </c>
      <c r="T2035">
        <f>IFERROR(VLOOKUP(B2035,Products!A:I,9,FALSE),"")</f>
        <v>86.02</v>
      </c>
      <c r="U2035">
        <f t="shared" si="248"/>
        <v>2</v>
      </c>
      <c r="V2035" t="str">
        <f t="shared" si="249"/>
        <v>Yes</v>
      </c>
      <c r="W2035">
        <f t="shared" si="250"/>
        <v>2004</v>
      </c>
      <c r="X2035">
        <f t="shared" si="251"/>
        <v>11</v>
      </c>
      <c r="Y2035">
        <f>IFERROR(VLOOKUP(B2035,Products!A:I,8,FALSE),"")</f>
        <v>51.61</v>
      </c>
      <c r="Z2035">
        <f t="shared" si="252"/>
        <v>1517.46</v>
      </c>
      <c r="AA2035">
        <f t="shared" si="253"/>
        <v>40.011625653943042</v>
      </c>
      <c r="AB2035">
        <f t="shared" si="254"/>
        <v>0</v>
      </c>
      <c r="AC2035">
        <f t="shared" si="255"/>
        <v>433.65000000000009</v>
      </c>
    </row>
    <row r="2036" spans="1:29">
      <c r="A2036">
        <v>10316</v>
      </c>
      <c r="B2036" t="s">
        <v>181</v>
      </c>
      <c r="C2036">
        <v>47</v>
      </c>
      <c r="D2036">
        <v>89.99</v>
      </c>
      <c r="E2036">
        <v>14</v>
      </c>
      <c r="F2036" s="6">
        <f>IFERROR(VLOOKUP(A2036,Orders!A:B,2,FALSE),"")</f>
        <v>38292</v>
      </c>
      <c r="G2036" s="6">
        <f>IFERROR(VLOOKUP(A2036,Orders!A:C,3,FALSE),"")</f>
        <v>38300</v>
      </c>
      <c r="H2036" s="6">
        <f>IFERROR(VLOOKUP(A2036,Orders!A:D,4,FALSE),"")</f>
        <v>38298</v>
      </c>
      <c r="I2036" t="str">
        <f>IFERROR(VLOOKUP(A2036,Orders!A:E,5,FALSE),"")</f>
        <v>Shipped</v>
      </c>
      <c r="J2036">
        <f>IFERROR(VLOOKUP(A2036,Orders!A:G,7,FALSE),"")</f>
        <v>240</v>
      </c>
      <c r="K2036">
        <f>IFERROR(VLOOKUP(J2036,Customers!A:L,12,FALSE),"")</f>
        <v>1501</v>
      </c>
      <c r="L2036">
        <f>IFERROR(VLOOKUP(J2036,Customers!A:M,13,FALSE),"")</f>
        <v>93900</v>
      </c>
      <c r="M2036" t="str">
        <f>IFERROR(VLOOKUP(J2036,Customers!A:H,8,FALSE),"")</f>
        <v>Cowes</v>
      </c>
      <c r="N2036">
        <f>IFERROR(VLOOKUP(K2036,Employees!A:F,6,FALSE),"")</f>
        <v>7</v>
      </c>
      <c r="O2036" t="str">
        <f>IFERROR(VLOOKUP(N2036,Offices!A:B,2,FALSE),"")</f>
        <v>London</v>
      </c>
      <c r="P2036" s="6">
        <f>IFERROR(VLOOKUP(J2036,Payments!A:C,3,FALSE),"")</f>
        <v>38307</v>
      </c>
      <c r="Q2036">
        <f>IFERROR(VLOOKUP(J2036,Payments!A:D,4,FALSE),"")</f>
        <v>46788.14</v>
      </c>
      <c r="R2036" t="str">
        <f>IFERROR(VLOOKUP(B2036,Products!A:C,3,FALSE),"")</f>
        <v>Vintage Cars</v>
      </c>
      <c r="S2036">
        <f>IFERROR(VLOOKUP(B2036,Products!A:G,7,FALSE),"")</f>
        <v>2378</v>
      </c>
      <c r="T2036">
        <f>IFERROR(VLOOKUP(B2036,Products!A:I,9,FALSE),"")</f>
        <v>105.87</v>
      </c>
      <c r="U2036">
        <f t="shared" si="248"/>
        <v>2</v>
      </c>
      <c r="V2036" t="str">
        <f t="shared" si="249"/>
        <v>Yes</v>
      </c>
      <c r="W2036">
        <f t="shared" si="250"/>
        <v>2004</v>
      </c>
      <c r="X2036">
        <f t="shared" si="251"/>
        <v>11</v>
      </c>
      <c r="Y2036">
        <f>IFERROR(VLOOKUP(B2036,Products!A:I,8,FALSE),"")</f>
        <v>64.58</v>
      </c>
      <c r="Z2036">
        <f t="shared" si="252"/>
        <v>4229.53</v>
      </c>
      <c r="AA2036">
        <f t="shared" si="253"/>
        <v>39.346546918550629</v>
      </c>
      <c r="AB2036">
        <f t="shared" si="254"/>
        <v>0</v>
      </c>
      <c r="AC2036">
        <f t="shared" si="255"/>
        <v>1194.2699999999998</v>
      </c>
    </row>
    <row r="2037" spans="1:29">
      <c r="A2037">
        <v>10316</v>
      </c>
      <c r="B2037" t="s">
        <v>182</v>
      </c>
      <c r="C2037">
        <v>25</v>
      </c>
      <c r="D2037">
        <v>93.01</v>
      </c>
      <c r="E2037">
        <v>1</v>
      </c>
      <c r="F2037" s="6">
        <f>IFERROR(VLOOKUP(A2037,Orders!A:B,2,FALSE),"")</f>
        <v>38292</v>
      </c>
      <c r="G2037" s="6">
        <f>IFERROR(VLOOKUP(A2037,Orders!A:C,3,FALSE),"")</f>
        <v>38300</v>
      </c>
      <c r="H2037" s="6">
        <f>IFERROR(VLOOKUP(A2037,Orders!A:D,4,FALSE),"")</f>
        <v>38298</v>
      </c>
      <c r="I2037" t="str">
        <f>IFERROR(VLOOKUP(A2037,Orders!A:E,5,FALSE),"")</f>
        <v>Shipped</v>
      </c>
      <c r="J2037">
        <f>IFERROR(VLOOKUP(A2037,Orders!A:G,7,FALSE),"")</f>
        <v>240</v>
      </c>
      <c r="K2037">
        <f>IFERROR(VLOOKUP(J2037,Customers!A:L,12,FALSE),"")</f>
        <v>1501</v>
      </c>
      <c r="L2037">
        <f>IFERROR(VLOOKUP(J2037,Customers!A:M,13,FALSE),"")</f>
        <v>93900</v>
      </c>
      <c r="M2037" t="str">
        <f>IFERROR(VLOOKUP(J2037,Customers!A:H,8,FALSE),"")</f>
        <v>Cowes</v>
      </c>
      <c r="N2037">
        <f>IFERROR(VLOOKUP(K2037,Employees!A:F,6,FALSE),"")</f>
        <v>7</v>
      </c>
      <c r="O2037" t="str">
        <f>IFERROR(VLOOKUP(N2037,Offices!A:B,2,FALSE),"")</f>
        <v>London</v>
      </c>
      <c r="P2037" s="6">
        <f>IFERROR(VLOOKUP(J2037,Payments!A:C,3,FALSE),"")</f>
        <v>38307</v>
      </c>
      <c r="Q2037">
        <f>IFERROR(VLOOKUP(J2037,Payments!A:D,4,FALSE),"")</f>
        <v>46788.14</v>
      </c>
      <c r="R2037" t="str">
        <f>IFERROR(VLOOKUP(B2037,Products!A:C,3,FALSE),"")</f>
        <v>Planes</v>
      </c>
      <c r="S2037">
        <f>IFERROR(VLOOKUP(B2037,Products!A:G,7,FALSE),"")</f>
        <v>3627</v>
      </c>
      <c r="T2037">
        <f>IFERROR(VLOOKUP(B2037,Products!A:I,9,FALSE),"")</f>
        <v>109.42</v>
      </c>
      <c r="U2037">
        <f t="shared" si="248"/>
        <v>2</v>
      </c>
      <c r="V2037" t="str">
        <f t="shared" si="249"/>
        <v>Yes</v>
      </c>
      <c r="W2037">
        <f t="shared" si="250"/>
        <v>2004</v>
      </c>
      <c r="X2037">
        <f t="shared" si="251"/>
        <v>11</v>
      </c>
      <c r="Y2037">
        <f>IFERROR(VLOOKUP(B2037,Products!A:I,8,FALSE),"")</f>
        <v>66.739999999999995</v>
      </c>
      <c r="Z2037">
        <f t="shared" si="252"/>
        <v>2325.25</v>
      </c>
      <c r="AA2037">
        <f t="shared" si="253"/>
        <v>39.361702127659591</v>
      </c>
      <c r="AB2037">
        <f t="shared" si="254"/>
        <v>0</v>
      </c>
      <c r="AC2037">
        <f t="shared" si="255"/>
        <v>656.75000000000023</v>
      </c>
    </row>
    <row r="2038" spans="1:29">
      <c r="A2038">
        <v>10316</v>
      </c>
      <c r="B2038" t="s">
        <v>183</v>
      </c>
      <c r="C2038">
        <v>34</v>
      </c>
      <c r="D2038">
        <v>67.14</v>
      </c>
      <c r="E2038">
        <v>10</v>
      </c>
      <c r="F2038" s="6">
        <f>IFERROR(VLOOKUP(A2038,Orders!A:B,2,FALSE),"")</f>
        <v>38292</v>
      </c>
      <c r="G2038" s="6">
        <f>IFERROR(VLOOKUP(A2038,Orders!A:C,3,FALSE),"")</f>
        <v>38300</v>
      </c>
      <c r="H2038" s="6">
        <f>IFERROR(VLOOKUP(A2038,Orders!A:D,4,FALSE),"")</f>
        <v>38298</v>
      </c>
      <c r="I2038" t="str">
        <f>IFERROR(VLOOKUP(A2038,Orders!A:E,5,FALSE),"")</f>
        <v>Shipped</v>
      </c>
      <c r="J2038">
        <f>IFERROR(VLOOKUP(A2038,Orders!A:G,7,FALSE),"")</f>
        <v>240</v>
      </c>
      <c r="K2038">
        <f>IFERROR(VLOOKUP(J2038,Customers!A:L,12,FALSE),"")</f>
        <v>1501</v>
      </c>
      <c r="L2038">
        <f>IFERROR(VLOOKUP(J2038,Customers!A:M,13,FALSE),"")</f>
        <v>93900</v>
      </c>
      <c r="M2038" t="str">
        <f>IFERROR(VLOOKUP(J2038,Customers!A:H,8,FALSE),"")</f>
        <v>Cowes</v>
      </c>
      <c r="N2038">
        <f>IFERROR(VLOOKUP(K2038,Employees!A:F,6,FALSE),"")</f>
        <v>7</v>
      </c>
      <c r="O2038" t="str">
        <f>IFERROR(VLOOKUP(N2038,Offices!A:B,2,FALSE),"")</f>
        <v>London</v>
      </c>
      <c r="P2038" s="6">
        <f>IFERROR(VLOOKUP(J2038,Payments!A:C,3,FALSE),"")</f>
        <v>38307</v>
      </c>
      <c r="Q2038">
        <f>IFERROR(VLOOKUP(J2038,Payments!A:D,4,FALSE),"")</f>
        <v>46788.14</v>
      </c>
      <c r="R2038" t="str">
        <f>IFERROR(VLOOKUP(B2038,Products!A:C,3,FALSE),"")</f>
        <v>Planes</v>
      </c>
      <c r="S2038">
        <f>IFERROR(VLOOKUP(B2038,Products!A:G,7,FALSE),"")</f>
        <v>5942</v>
      </c>
      <c r="T2038">
        <f>IFERROR(VLOOKUP(B2038,Products!A:I,9,FALSE),"")</f>
        <v>68.510000000000005</v>
      </c>
      <c r="U2038">
        <f t="shared" si="248"/>
        <v>2</v>
      </c>
      <c r="V2038" t="str">
        <f t="shared" si="249"/>
        <v>Yes</v>
      </c>
      <c r="W2038">
        <f t="shared" si="250"/>
        <v>2004</v>
      </c>
      <c r="X2038">
        <f t="shared" si="251"/>
        <v>11</v>
      </c>
      <c r="Y2038">
        <f>IFERROR(VLOOKUP(B2038,Products!A:I,8,FALSE),"")</f>
        <v>34.25</v>
      </c>
      <c r="Z2038">
        <f t="shared" si="252"/>
        <v>2282.7600000000002</v>
      </c>
      <c r="AA2038">
        <f t="shared" si="253"/>
        <v>96.029197080291979</v>
      </c>
      <c r="AB2038">
        <f t="shared" si="254"/>
        <v>1</v>
      </c>
      <c r="AC2038">
        <f t="shared" si="255"/>
        <v>1118.26</v>
      </c>
    </row>
    <row r="2039" spans="1:29">
      <c r="A2039">
        <v>10316</v>
      </c>
      <c r="B2039" t="s">
        <v>184</v>
      </c>
      <c r="C2039">
        <v>47</v>
      </c>
      <c r="D2039">
        <v>55.23</v>
      </c>
      <c r="E2039">
        <v>11</v>
      </c>
      <c r="F2039" s="6">
        <f>IFERROR(VLOOKUP(A2039,Orders!A:B,2,FALSE),"")</f>
        <v>38292</v>
      </c>
      <c r="G2039" s="6">
        <f>IFERROR(VLOOKUP(A2039,Orders!A:C,3,FALSE),"")</f>
        <v>38300</v>
      </c>
      <c r="H2039" s="6">
        <f>IFERROR(VLOOKUP(A2039,Orders!A:D,4,FALSE),"")</f>
        <v>38298</v>
      </c>
      <c r="I2039" t="str">
        <f>IFERROR(VLOOKUP(A2039,Orders!A:E,5,FALSE),"")</f>
        <v>Shipped</v>
      </c>
      <c r="J2039">
        <f>IFERROR(VLOOKUP(A2039,Orders!A:G,7,FALSE),"")</f>
        <v>240</v>
      </c>
      <c r="K2039">
        <f>IFERROR(VLOOKUP(J2039,Customers!A:L,12,FALSE),"")</f>
        <v>1501</v>
      </c>
      <c r="L2039">
        <f>IFERROR(VLOOKUP(J2039,Customers!A:M,13,FALSE),"")</f>
        <v>93900</v>
      </c>
      <c r="M2039" t="str">
        <f>IFERROR(VLOOKUP(J2039,Customers!A:H,8,FALSE),"")</f>
        <v>Cowes</v>
      </c>
      <c r="N2039">
        <f>IFERROR(VLOOKUP(K2039,Employees!A:F,6,FALSE),"")</f>
        <v>7</v>
      </c>
      <c r="O2039" t="str">
        <f>IFERROR(VLOOKUP(N2039,Offices!A:B,2,FALSE),"")</f>
        <v>London</v>
      </c>
      <c r="P2039" s="6">
        <f>IFERROR(VLOOKUP(J2039,Payments!A:C,3,FALSE),"")</f>
        <v>38307</v>
      </c>
      <c r="Q2039">
        <f>IFERROR(VLOOKUP(J2039,Payments!A:D,4,FALSE),"")</f>
        <v>46788.14</v>
      </c>
      <c r="R2039" t="str">
        <f>IFERROR(VLOOKUP(B2039,Products!A:C,3,FALSE),"")</f>
        <v>Vintage Cars</v>
      </c>
      <c r="S2039">
        <f>IFERROR(VLOOKUP(B2039,Products!A:G,7,FALSE),"")</f>
        <v>2902</v>
      </c>
      <c r="T2039">
        <f>IFERROR(VLOOKUP(B2039,Products!A:I,9,FALSE),"")</f>
        <v>65.75</v>
      </c>
      <c r="U2039">
        <f t="shared" si="248"/>
        <v>2</v>
      </c>
      <c r="V2039" t="str">
        <f t="shared" si="249"/>
        <v>Yes</v>
      </c>
      <c r="W2039">
        <f t="shared" si="250"/>
        <v>2004</v>
      </c>
      <c r="X2039">
        <f t="shared" si="251"/>
        <v>11</v>
      </c>
      <c r="Y2039">
        <f>IFERROR(VLOOKUP(B2039,Products!A:I,8,FALSE),"")</f>
        <v>26.3</v>
      </c>
      <c r="Z2039">
        <f t="shared" si="252"/>
        <v>2595.81</v>
      </c>
      <c r="AA2039">
        <f t="shared" si="253"/>
        <v>109.99999999999999</v>
      </c>
      <c r="AB2039">
        <f t="shared" si="254"/>
        <v>1</v>
      </c>
      <c r="AC2039">
        <f t="shared" si="255"/>
        <v>1359.7099999999998</v>
      </c>
    </row>
    <row r="2040" spans="1:29">
      <c r="A2040">
        <v>10316</v>
      </c>
      <c r="B2040" t="s">
        <v>171</v>
      </c>
      <c r="C2040">
        <v>25</v>
      </c>
      <c r="D2040">
        <v>77.150000000000006</v>
      </c>
      <c r="E2040">
        <v>16</v>
      </c>
      <c r="F2040" s="6">
        <f>IFERROR(VLOOKUP(A2040,Orders!A:B,2,FALSE),"")</f>
        <v>38292</v>
      </c>
      <c r="G2040" s="6">
        <f>IFERROR(VLOOKUP(A2040,Orders!A:C,3,FALSE),"")</f>
        <v>38300</v>
      </c>
      <c r="H2040" s="6">
        <f>IFERROR(VLOOKUP(A2040,Orders!A:D,4,FALSE),"")</f>
        <v>38298</v>
      </c>
      <c r="I2040" t="str">
        <f>IFERROR(VLOOKUP(A2040,Orders!A:E,5,FALSE),"")</f>
        <v>Shipped</v>
      </c>
      <c r="J2040">
        <f>IFERROR(VLOOKUP(A2040,Orders!A:G,7,FALSE),"")</f>
        <v>240</v>
      </c>
      <c r="K2040">
        <f>IFERROR(VLOOKUP(J2040,Customers!A:L,12,FALSE),"")</f>
        <v>1501</v>
      </c>
      <c r="L2040">
        <f>IFERROR(VLOOKUP(J2040,Customers!A:M,13,FALSE),"")</f>
        <v>93900</v>
      </c>
      <c r="M2040" t="str">
        <f>IFERROR(VLOOKUP(J2040,Customers!A:H,8,FALSE),"")</f>
        <v>Cowes</v>
      </c>
      <c r="N2040">
        <f>IFERROR(VLOOKUP(K2040,Employees!A:F,6,FALSE),"")</f>
        <v>7</v>
      </c>
      <c r="O2040" t="str">
        <f>IFERROR(VLOOKUP(N2040,Offices!A:B,2,FALSE),"")</f>
        <v>London</v>
      </c>
      <c r="P2040" s="6">
        <f>IFERROR(VLOOKUP(J2040,Payments!A:C,3,FALSE),"")</f>
        <v>38307</v>
      </c>
      <c r="Q2040">
        <f>IFERROR(VLOOKUP(J2040,Payments!A:D,4,FALSE),"")</f>
        <v>46788.14</v>
      </c>
      <c r="R2040" t="str">
        <f>IFERROR(VLOOKUP(B2040,Products!A:C,3,FALSE),"")</f>
        <v>Vintage Cars</v>
      </c>
      <c r="S2040">
        <f>IFERROR(VLOOKUP(B2040,Products!A:G,7,FALSE),"")</f>
        <v>6621</v>
      </c>
      <c r="T2040">
        <f>IFERROR(VLOOKUP(B2040,Products!A:I,9,FALSE),"")</f>
        <v>83.86</v>
      </c>
      <c r="U2040">
        <f t="shared" si="248"/>
        <v>2</v>
      </c>
      <c r="V2040" t="str">
        <f t="shared" si="249"/>
        <v>Yes</v>
      </c>
      <c r="W2040">
        <f t="shared" si="250"/>
        <v>2004</v>
      </c>
      <c r="X2040">
        <f t="shared" si="251"/>
        <v>11</v>
      </c>
      <c r="Y2040">
        <f>IFERROR(VLOOKUP(B2040,Products!A:I,8,FALSE),"")</f>
        <v>48.64</v>
      </c>
      <c r="Z2040">
        <f t="shared" si="252"/>
        <v>1928.7500000000002</v>
      </c>
      <c r="AA2040">
        <f t="shared" si="253"/>
        <v>58.614309210526329</v>
      </c>
      <c r="AB2040">
        <f t="shared" si="254"/>
        <v>0</v>
      </c>
      <c r="AC2040">
        <f t="shared" si="255"/>
        <v>712.75000000000011</v>
      </c>
    </row>
    <row r="2041" spans="1:29">
      <c r="A2041">
        <v>10316</v>
      </c>
      <c r="B2041" t="s">
        <v>185</v>
      </c>
      <c r="C2041">
        <v>30</v>
      </c>
      <c r="D2041">
        <v>67.56</v>
      </c>
      <c r="E2041">
        <v>8</v>
      </c>
      <c r="F2041" s="6">
        <f>IFERROR(VLOOKUP(A2041,Orders!A:B,2,FALSE),"")</f>
        <v>38292</v>
      </c>
      <c r="G2041" s="6">
        <f>IFERROR(VLOOKUP(A2041,Orders!A:C,3,FALSE),"")</f>
        <v>38300</v>
      </c>
      <c r="H2041" s="6">
        <f>IFERROR(VLOOKUP(A2041,Orders!A:D,4,FALSE),"")</f>
        <v>38298</v>
      </c>
      <c r="I2041" t="str">
        <f>IFERROR(VLOOKUP(A2041,Orders!A:E,5,FALSE),"")</f>
        <v>Shipped</v>
      </c>
      <c r="J2041">
        <f>IFERROR(VLOOKUP(A2041,Orders!A:G,7,FALSE),"")</f>
        <v>240</v>
      </c>
      <c r="K2041">
        <f>IFERROR(VLOOKUP(J2041,Customers!A:L,12,FALSE),"")</f>
        <v>1501</v>
      </c>
      <c r="L2041">
        <f>IFERROR(VLOOKUP(J2041,Customers!A:M,13,FALSE),"")</f>
        <v>93900</v>
      </c>
      <c r="M2041" t="str">
        <f>IFERROR(VLOOKUP(J2041,Customers!A:H,8,FALSE),"")</f>
        <v>Cowes</v>
      </c>
      <c r="N2041">
        <f>IFERROR(VLOOKUP(K2041,Employees!A:F,6,FALSE),"")</f>
        <v>7</v>
      </c>
      <c r="O2041" t="str">
        <f>IFERROR(VLOOKUP(N2041,Offices!A:B,2,FALSE),"")</f>
        <v>London</v>
      </c>
      <c r="P2041" s="6">
        <f>IFERROR(VLOOKUP(J2041,Payments!A:C,3,FALSE),"")</f>
        <v>38307</v>
      </c>
      <c r="Q2041">
        <f>IFERROR(VLOOKUP(J2041,Payments!A:D,4,FALSE),"")</f>
        <v>46788.14</v>
      </c>
      <c r="R2041" t="str">
        <f>IFERROR(VLOOKUP(B2041,Products!A:C,3,FALSE),"")</f>
        <v>Planes</v>
      </c>
      <c r="S2041">
        <f>IFERROR(VLOOKUP(B2041,Products!A:G,7,FALSE),"")</f>
        <v>6812</v>
      </c>
      <c r="T2041">
        <f>IFERROR(VLOOKUP(B2041,Products!A:I,9,FALSE),"")</f>
        <v>68.239999999999995</v>
      </c>
      <c r="U2041">
        <f t="shared" si="248"/>
        <v>2</v>
      </c>
      <c r="V2041" t="str">
        <f t="shared" si="249"/>
        <v>Yes</v>
      </c>
      <c r="W2041">
        <f t="shared" si="250"/>
        <v>2004</v>
      </c>
      <c r="X2041">
        <f t="shared" si="251"/>
        <v>11</v>
      </c>
      <c r="Y2041">
        <f>IFERROR(VLOOKUP(B2041,Products!A:I,8,FALSE),"")</f>
        <v>29.34</v>
      </c>
      <c r="Z2041">
        <f t="shared" si="252"/>
        <v>2026.8000000000002</v>
      </c>
      <c r="AA2041">
        <f t="shared" si="253"/>
        <v>130.26584867075664</v>
      </c>
      <c r="AB2041">
        <f t="shared" si="254"/>
        <v>1</v>
      </c>
      <c r="AC2041">
        <f t="shared" si="255"/>
        <v>1146.5999999999999</v>
      </c>
    </row>
    <row r="2042" spans="1:29">
      <c r="A2042">
        <v>10316</v>
      </c>
      <c r="B2042" t="s">
        <v>187</v>
      </c>
      <c r="C2042">
        <v>24</v>
      </c>
      <c r="D2042">
        <v>59.16</v>
      </c>
      <c r="E2042">
        <v>2</v>
      </c>
      <c r="F2042" s="6">
        <f>IFERROR(VLOOKUP(A2042,Orders!A:B,2,FALSE),"")</f>
        <v>38292</v>
      </c>
      <c r="G2042" s="6">
        <f>IFERROR(VLOOKUP(A2042,Orders!A:C,3,FALSE),"")</f>
        <v>38300</v>
      </c>
      <c r="H2042" s="6">
        <f>IFERROR(VLOOKUP(A2042,Orders!A:D,4,FALSE),"")</f>
        <v>38298</v>
      </c>
      <c r="I2042" t="str">
        <f>IFERROR(VLOOKUP(A2042,Orders!A:E,5,FALSE),"")</f>
        <v>Shipped</v>
      </c>
      <c r="J2042">
        <f>IFERROR(VLOOKUP(A2042,Orders!A:G,7,FALSE),"")</f>
        <v>240</v>
      </c>
      <c r="K2042">
        <f>IFERROR(VLOOKUP(J2042,Customers!A:L,12,FALSE),"")</f>
        <v>1501</v>
      </c>
      <c r="L2042">
        <f>IFERROR(VLOOKUP(J2042,Customers!A:M,13,FALSE),"")</f>
        <v>93900</v>
      </c>
      <c r="M2042" t="str">
        <f>IFERROR(VLOOKUP(J2042,Customers!A:H,8,FALSE),"")</f>
        <v>Cowes</v>
      </c>
      <c r="N2042">
        <f>IFERROR(VLOOKUP(K2042,Employees!A:F,6,FALSE),"")</f>
        <v>7</v>
      </c>
      <c r="O2042" t="str">
        <f>IFERROR(VLOOKUP(N2042,Offices!A:B,2,FALSE),"")</f>
        <v>London</v>
      </c>
      <c r="P2042" s="6">
        <f>IFERROR(VLOOKUP(J2042,Payments!A:C,3,FALSE),"")</f>
        <v>38307</v>
      </c>
      <c r="Q2042">
        <f>IFERROR(VLOOKUP(J2042,Payments!A:D,4,FALSE),"")</f>
        <v>46788.14</v>
      </c>
      <c r="R2042" t="str">
        <f>IFERROR(VLOOKUP(B2042,Products!A:C,3,FALSE),"")</f>
        <v>Vintage Cars</v>
      </c>
      <c r="S2042">
        <f>IFERROR(VLOOKUP(B2042,Products!A:G,7,FALSE),"")</f>
        <v>136</v>
      </c>
      <c r="T2042">
        <f>IFERROR(VLOOKUP(B2042,Products!A:I,9,FALSE),"")</f>
        <v>68.790000000000006</v>
      </c>
      <c r="U2042">
        <f t="shared" si="248"/>
        <v>2</v>
      </c>
      <c r="V2042" t="str">
        <f t="shared" si="249"/>
        <v>Yes</v>
      </c>
      <c r="W2042">
        <f t="shared" si="250"/>
        <v>2004</v>
      </c>
      <c r="X2042">
        <f t="shared" si="251"/>
        <v>11</v>
      </c>
      <c r="Y2042">
        <f>IFERROR(VLOOKUP(B2042,Products!A:I,8,FALSE),"")</f>
        <v>33.020000000000003</v>
      </c>
      <c r="Z2042">
        <f t="shared" si="252"/>
        <v>1419.84</v>
      </c>
      <c r="AA2042">
        <f t="shared" si="253"/>
        <v>79.164142943670484</v>
      </c>
      <c r="AB2042">
        <f t="shared" si="254"/>
        <v>1</v>
      </c>
      <c r="AC2042">
        <f t="shared" si="255"/>
        <v>627.3599999999999</v>
      </c>
    </row>
    <row r="2043" spans="1:29">
      <c r="A2043">
        <v>10316</v>
      </c>
      <c r="B2043" t="s">
        <v>188</v>
      </c>
      <c r="C2043">
        <v>34</v>
      </c>
      <c r="D2043">
        <v>36.659999999999997</v>
      </c>
      <c r="E2043">
        <v>3</v>
      </c>
      <c r="F2043" s="6">
        <f>IFERROR(VLOOKUP(A2043,Orders!A:B,2,FALSE),"")</f>
        <v>38292</v>
      </c>
      <c r="G2043" s="6">
        <f>IFERROR(VLOOKUP(A2043,Orders!A:C,3,FALSE),"")</f>
        <v>38300</v>
      </c>
      <c r="H2043" s="6">
        <f>IFERROR(VLOOKUP(A2043,Orders!A:D,4,FALSE),"")</f>
        <v>38298</v>
      </c>
      <c r="I2043" t="str">
        <f>IFERROR(VLOOKUP(A2043,Orders!A:E,5,FALSE),"")</f>
        <v>Shipped</v>
      </c>
      <c r="J2043">
        <f>IFERROR(VLOOKUP(A2043,Orders!A:G,7,FALSE),"")</f>
        <v>240</v>
      </c>
      <c r="K2043">
        <f>IFERROR(VLOOKUP(J2043,Customers!A:L,12,FALSE),"")</f>
        <v>1501</v>
      </c>
      <c r="L2043">
        <f>IFERROR(VLOOKUP(J2043,Customers!A:M,13,FALSE),"")</f>
        <v>93900</v>
      </c>
      <c r="M2043" t="str">
        <f>IFERROR(VLOOKUP(J2043,Customers!A:H,8,FALSE),"")</f>
        <v>Cowes</v>
      </c>
      <c r="N2043">
        <f>IFERROR(VLOOKUP(K2043,Employees!A:F,6,FALSE),"")</f>
        <v>7</v>
      </c>
      <c r="O2043" t="str">
        <f>IFERROR(VLOOKUP(N2043,Offices!A:B,2,FALSE),"")</f>
        <v>London</v>
      </c>
      <c r="P2043" s="6">
        <f>IFERROR(VLOOKUP(J2043,Payments!A:C,3,FALSE),"")</f>
        <v>38307</v>
      </c>
      <c r="Q2043">
        <f>IFERROR(VLOOKUP(J2043,Payments!A:D,4,FALSE),"")</f>
        <v>46788.14</v>
      </c>
      <c r="R2043" t="str">
        <f>IFERROR(VLOOKUP(B2043,Products!A:C,3,FALSE),"")</f>
        <v>Vintage Cars</v>
      </c>
      <c r="S2043">
        <f>IFERROR(VLOOKUP(B2043,Products!A:G,7,FALSE),"")</f>
        <v>7062</v>
      </c>
      <c r="T2043">
        <f>IFERROR(VLOOKUP(B2043,Products!A:I,9,FALSE),"")</f>
        <v>43.64</v>
      </c>
      <c r="U2043">
        <f t="shared" si="248"/>
        <v>2</v>
      </c>
      <c r="V2043" t="str">
        <f t="shared" si="249"/>
        <v>Yes</v>
      </c>
      <c r="W2043">
        <f t="shared" si="250"/>
        <v>2004</v>
      </c>
      <c r="X2043">
        <f t="shared" si="251"/>
        <v>11</v>
      </c>
      <c r="Y2043">
        <f>IFERROR(VLOOKUP(B2043,Products!A:I,8,FALSE),"")</f>
        <v>27.06</v>
      </c>
      <c r="Z2043">
        <f t="shared" si="252"/>
        <v>1246.4399999999998</v>
      </c>
      <c r="AA2043">
        <f t="shared" si="253"/>
        <v>35.476718403547665</v>
      </c>
      <c r="AB2043">
        <f t="shared" si="254"/>
        <v>0</v>
      </c>
      <c r="AC2043">
        <f t="shared" si="255"/>
        <v>326.39999999999992</v>
      </c>
    </row>
    <row r="2044" spans="1:29">
      <c r="A2044">
        <v>10316</v>
      </c>
      <c r="B2044" t="s">
        <v>189</v>
      </c>
      <c r="C2044">
        <v>34</v>
      </c>
      <c r="D2044">
        <v>74.900000000000006</v>
      </c>
      <c r="E2044">
        <v>4</v>
      </c>
      <c r="F2044" s="6">
        <f>IFERROR(VLOOKUP(A2044,Orders!A:B,2,FALSE),"")</f>
        <v>38292</v>
      </c>
      <c r="G2044" s="6">
        <f>IFERROR(VLOOKUP(A2044,Orders!A:C,3,FALSE),"")</f>
        <v>38300</v>
      </c>
      <c r="H2044" s="6">
        <f>IFERROR(VLOOKUP(A2044,Orders!A:D,4,FALSE),"")</f>
        <v>38298</v>
      </c>
      <c r="I2044" t="str">
        <f>IFERROR(VLOOKUP(A2044,Orders!A:E,5,FALSE),"")</f>
        <v>Shipped</v>
      </c>
      <c r="J2044">
        <f>IFERROR(VLOOKUP(A2044,Orders!A:G,7,FALSE),"")</f>
        <v>240</v>
      </c>
      <c r="K2044">
        <f>IFERROR(VLOOKUP(J2044,Customers!A:L,12,FALSE),"")</f>
        <v>1501</v>
      </c>
      <c r="L2044">
        <f>IFERROR(VLOOKUP(J2044,Customers!A:M,13,FALSE),"")</f>
        <v>93900</v>
      </c>
      <c r="M2044" t="str">
        <f>IFERROR(VLOOKUP(J2044,Customers!A:H,8,FALSE),"")</f>
        <v>Cowes</v>
      </c>
      <c r="N2044">
        <f>IFERROR(VLOOKUP(K2044,Employees!A:F,6,FALSE),"")</f>
        <v>7</v>
      </c>
      <c r="O2044" t="str">
        <f>IFERROR(VLOOKUP(N2044,Offices!A:B,2,FALSE),"")</f>
        <v>London</v>
      </c>
      <c r="P2044" s="6">
        <f>IFERROR(VLOOKUP(J2044,Payments!A:C,3,FALSE),"")</f>
        <v>38307</v>
      </c>
      <c r="Q2044">
        <f>IFERROR(VLOOKUP(J2044,Payments!A:D,4,FALSE),"")</f>
        <v>46788.14</v>
      </c>
      <c r="R2044" t="str">
        <f>IFERROR(VLOOKUP(B2044,Products!A:C,3,FALSE),"")</f>
        <v>Planes</v>
      </c>
      <c r="S2044">
        <f>IFERROR(VLOOKUP(B2044,Products!A:G,7,FALSE),"")</f>
        <v>5841</v>
      </c>
      <c r="T2044">
        <f>IFERROR(VLOOKUP(B2044,Products!A:I,9,FALSE),"")</f>
        <v>91.34</v>
      </c>
      <c r="U2044">
        <f t="shared" si="248"/>
        <v>2</v>
      </c>
      <c r="V2044" t="str">
        <f t="shared" si="249"/>
        <v>Yes</v>
      </c>
      <c r="W2044">
        <f t="shared" si="250"/>
        <v>2004</v>
      </c>
      <c r="X2044">
        <f t="shared" si="251"/>
        <v>11</v>
      </c>
      <c r="Y2044">
        <f>IFERROR(VLOOKUP(B2044,Products!A:I,8,FALSE),"")</f>
        <v>51.15</v>
      </c>
      <c r="Z2044">
        <f t="shared" si="252"/>
        <v>2546.6000000000004</v>
      </c>
      <c r="AA2044">
        <f t="shared" si="253"/>
        <v>46.432062561094831</v>
      </c>
      <c r="AB2044">
        <f t="shared" si="254"/>
        <v>0</v>
      </c>
      <c r="AC2044">
        <f t="shared" si="255"/>
        <v>807.50000000000023</v>
      </c>
    </row>
    <row r="2045" spans="1:29">
      <c r="A2045">
        <v>10316</v>
      </c>
      <c r="B2045" t="s">
        <v>190</v>
      </c>
      <c r="C2045">
        <v>45</v>
      </c>
      <c r="D2045">
        <v>73.319999999999993</v>
      </c>
      <c r="E2045">
        <v>13</v>
      </c>
      <c r="F2045" s="6">
        <f>IFERROR(VLOOKUP(A2045,Orders!A:B,2,FALSE),"")</f>
        <v>38292</v>
      </c>
      <c r="G2045" s="6">
        <f>IFERROR(VLOOKUP(A2045,Orders!A:C,3,FALSE),"")</f>
        <v>38300</v>
      </c>
      <c r="H2045" s="6">
        <f>IFERROR(VLOOKUP(A2045,Orders!A:D,4,FALSE),"")</f>
        <v>38298</v>
      </c>
      <c r="I2045" t="str">
        <f>IFERROR(VLOOKUP(A2045,Orders!A:E,5,FALSE),"")</f>
        <v>Shipped</v>
      </c>
      <c r="J2045">
        <f>IFERROR(VLOOKUP(A2045,Orders!A:G,7,FALSE),"")</f>
        <v>240</v>
      </c>
      <c r="K2045">
        <f>IFERROR(VLOOKUP(J2045,Customers!A:L,12,FALSE),"")</f>
        <v>1501</v>
      </c>
      <c r="L2045">
        <f>IFERROR(VLOOKUP(J2045,Customers!A:M,13,FALSE),"")</f>
        <v>93900</v>
      </c>
      <c r="M2045" t="str">
        <f>IFERROR(VLOOKUP(J2045,Customers!A:H,8,FALSE),"")</f>
        <v>Cowes</v>
      </c>
      <c r="N2045">
        <f>IFERROR(VLOOKUP(K2045,Employees!A:F,6,FALSE),"")</f>
        <v>7</v>
      </c>
      <c r="O2045" t="str">
        <f>IFERROR(VLOOKUP(N2045,Offices!A:B,2,FALSE),"")</f>
        <v>London</v>
      </c>
      <c r="P2045" s="6">
        <f>IFERROR(VLOOKUP(J2045,Payments!A:C,3,FALSE),"")</f>
        <v>38307</v>
      </c>
      <c r="Q2045">
        <f>IFERROR(VLOOKUP(J2045,Payments!A:D,4,FALSE),"")</f>
        <v>46788.14</v>
      </c>
      <c r="R2045" t="str">
        <f>IFERROR(VLOOKUP(B2045,Products!A:C,3,FALSE),"")</f>
        <v>Ships</v>
      </c>
      <c r="S2045">
        <f>IFERROR(VLOOKUP(B2045,Products!A:G,7,FALSE),"")</f>
        <v>3501</v>
      </c>
      <c r="T2045">
        <f>IFERROR(VLOOKUP(B2045,Products!A:I,9,FALSE),"")</f>
        <v>90.52</v>
      </c>
      <c r="U2045">
        <f t="shared" si="248"/>
        <v>2</v>
      </c>
      <c r="V2045" t="str">
        <f t="shared" si="249"/>
        <v>Yes</v>
      </c>
      <c r="W2045">
        <f t="shared" si="250"/>
        <v>2004</v>
      </c>
      <c r="X2045">
        <f t="shared" si="251"/>
        <v>11</v>
      </c>
      <c r="Y2045">
        <f>IFERROR(VLOOKUP(B2045,Products!A:I,8,FALSE),"")</f>
        <v>39.83</v>
      </c>
      <c r="Z2045">
        <f t="shared" si="252"/>
        <v>3299.3999999999996</v>
      </c>
      <c r="AA2045">
        <f t="shared" si="253"/>
        <v>84.082349987446634</v>
      </c>
      <c r="AB2045">
        <f t="shared" si="254"/>
        <v>1</v>
      </c>
      <c r="AC2045">
        <f t="shared" si="255"/>
        <v>1507.0499999999997</v>
      </c>
    </row>
    <row r="2046" spans="1:29">
      <c r="A2046">
        <v>10316</v>
      </c>
      <c r="B2046" t="s">
        <v>191</v>
      </c>
      <c r="C2046">
        <v>23</v>
      </c>
      <c r="D2046">
        <v>85.76</v>
      </c>
      <c r="E2046">
        <v>6</v>
      </c>
      <c r="F2046" s="6">
        <f>IFERROR(VLOOKUP(A2046,Orders!A:B,2,FALSE),"")</f>
        <v>38292</v>
      </c>
      <c r="G2046" s="6">
        <f>IFERROR(VLOOKUP(A2046,Orders!A:C,3,FALSE),"")</f>
        <v>38300</v>
      </c>
      <c r="H2046" s="6">
        <f>IFERROR(VLOOKUP(A2046,Orders!A:D,4,FALSE),"")</f>
        <v>38298</v>
      </c>
      <c r="I2046" t="str">
        <f>IFERROR(VLOOKUP(A2046,Orders!A:E,5,FALSE),"")</f>
        <v>Shipped</v>
      </c>
      <c r="J2046">
        <f>IFERROR(VLOOKUP(A2046,Orders!A:G,7,FALSE),"")</f>
        <v>240</v>
      </c>
      <c r="K2046">
        <f>IFERROR(VLOOKUP(J2046,Customers!A:L,12,FALSE),"")</f>
        <v>1501</v>
      </c>
      <c r="L2046">
        <f>IFERROR(VLOOKUP(J2046,Customers!A:M,13,FALSE),"")</f>
        <v>93900</v>
      </c>
      <c r="M2046" t="str">
        <f>IFERROR(VLOOKUP(J2046,Customers!A:H,8,FALSE),"")</f>
        <v>Cowes</v>
      </c>
      <c r="N2046">
        <f>IFERROR(VLOOKUP(K2046,Employees!A:F,6,FALSE),"")</f>
        <v>7</v>
      </c>
      <c r="O2046" t="str">
        <f>IFERROR(VLOOKUP(N2046,Offices!A:B,2,FALSE),"")</f>
        <v>London</v>
      </c>
      <c r="P2046" s="6">
        <f>IFERROR(VLOOKUP(J2046,Payments!A:C,3,FALSE),"")</f>
        <v>38307</v>
      </c>
      <c r="Q2046">
        <f>IFERROR(VLOOKUP(J2046,Payments!A:D,4,FALSE),"")</f>
        <v>46788.14</v>
      </c>
      <c r="R2046" t="str">
        <f>IFERROR(VLOOKUP(B2046,Products!A:C,3,FALSE),"")</f>
        <v>Planes</v>
      </c>
      <c r="S2046">
        <f>IFERROR(VLOOKUP(B2046,Products!A:G,7,FALSE),"")</f>
        <v>9653</v>
      </c>
      <c r="T2046">
        <f>IFERROR(VLOOKUP(B2046,Products!A:I,9,FALSE),"")</f>
        <v>99.72</v>
      </c>
      <c r="U2046">
        <f t="shared" si="248"/>
        <v>2</v>
      </c>
      <c r="V2046" t="str">
        <f t="shared" si="249"/>
        <v>Yes</v>
      </c>
      <c r="W2046">
        <f t="shared" si="250"/>
        <v>2004</v>
      </c>
      <c r="X2046">
        <f t="shared" si="251"/>
        <v>11</v>
      </c>
      <c r="Y2046">
        <f>IFERROR(VLOOKUP(B2046,Products!A:I,8,FALSE),"")</f>
        <v>68.8</v>
      </c>
      <c r="Z2046">
        <f t="shared" si="252"/>
        <v>1972.48</v>
      </c>
      <c r="AA2046">
        <f t="shared" si="253"/>
        <v>24.651162790697686</v>
      </c>
      <c r="AB2046">
        <f t="shared" si="254"/>
        <v>0</v>
      </c>
      <c r="AC2046">
        <f t="shared" si="255"/>
        <v>390.08000000000015</v>
      </c>
    </row>
    <row r="2047" spans="1:29">
      <c r="A2047">
        <v>10316</v>
      </c>
      <c r="B2047" t="s">
        <v>174</v>
      </c>
      <c r="C2047">
        <v>48</v>
      </c>
      <c r="D2047">
        <v>67.22</v>
      </c>
      <c r="E2047">
        <v>18</v>
      </c>
      <c r="F2047" s="6">
        <f>IFERROR(VLOOKUP(A2047,Orders!A:B,2,FALSE),"")</f>
        <v>38292</v>
      </c>
      <c r="G2047" s="6">
        <f>IFERROR(VLOOKUP(A2047,Orders!A:C,3,FALSE),"")</f>
        <v>38300</v>
      </c>
      <c r="H2047" s="6">
        <f>IFERROR(VLOOKUP(A2047,Orders!A:D,4,FALSE),"")</f>
        <v>38298</v>
      </c>
      <c r="I2047" t="str">
        <f>IFERROR(VLOOKUP(A2047,Orders!A:E,5,FALSE),"")</f>
        <v>Shipped</v>
      </c>
      <c r="J2047">
        <f>IFERROR(VLOOKUP(A2047,Orders!A:G,7,FALSE),"")</f>
        <v>240</v>
      </c>
      <c r="K2047">
        <f>IFERROR(VLOOKUP(J2047,Customers!A:L,12,FALSE),"")</f>
        <v>1501</v>
      </c>
      <c r="L2047">
        <f>IFERROR(VLOOKUP(J2047,Customers!A:M,13,FALSE),"")</f>
        <v>93900</v>
      </c>
      <c r="M2047" t="str">
        <f>IFERROR(VLOOKUP(J2047,Customers!A:H,8,FALSE),"")</f>
        <v>Cowes</v>
      </c>
      <c r="N2047">
        <f>IFERROR(VLOOKUP(K2047,Employees!A:F,6,FALSE),"")</f>
        <v>7</v>
      </c>
      <c r="O2047" t="str">
        <f>IFERROR(VLOOKUP(N2047,Offices!A:B,2,FALSE),"")</f>
        <v>London</v>
      </c>
      <c r="P2047" s="6">
        <f>IFERROR(VLOOKUP(J2047,Payments!A:C,3,FALSE),"")</f>
        <v>38307</v>
      </c>
      <c r="Q2047">
        <f>IFERROR(VLOOKUP(J2047,Payments!A:D,4,FALSE),"")</f>
        <v>46788.14</v>
      </c>
      <c r="R2047" t="str">
        <f>IFERROR(VLOOKUP(B2047,Products!A:C,3,FALSE),"")</f>
        <v>Ships</v>
      </c>
      <c r="S2047">
        <f>IFERROR(VLOOKUP(B2047,Products!A:G,7,FALSE),"")</f>
        <v>7083</v>
      </c>
      <c r="T2047">
        <f>IFERROR(VLOOKUP(B2047,Products!A:I,9,FALSE),"")</f>
        <v>72.28</v>
      </c>
      <c r="U2047">
        <f t="shared" si="248"/>
        <v>2</v>
      </c>
      <c r="V2047" t="str">
        <f t="shared" si="249"/>
        <v>Yes</v>
      </c>
      <c r="W2047">
        <f t="shared" si="250"/>
        <v>2004</v>
      </c>
      <c r="X2047">
        <f t="shared" si="251"/>
        <v>11</v>
      </c>
      <c r="Y2047">
        <f>IFERROR(VLOOKUP(B2047,Products!A:I,8,FALSE),"")</f>
        <v>33.97</v>
      </c>
      <c r="Z2047">
        <f t="shared" si="252"/>
        <v>3226.56</v>
      </c>
      <c r="AA2047">
        <f t="shared" si="253"/>
        <v>97.880482778922584</v>
      </c>
      <c r="AB2047">
        <f t="shared" si="254"/>
        <v>1</v>
      </c>
      <c r="AC2047">
        <f t="shared" si="255"/>
        <v>1596</v>
      </c>
    </row>
    <row r="2048" spans="1:29">
      <c r="A2048">
        <v>10316</v>
      </c>
      <c r="B2048" t="s">
        <v>193</v>
      </c>
      <c r="C2048">
        <v>48</v>
      </c>
      <c r="D2048">
        <v>77.599999999999994</v>
      </c>
      <c r="E2048">
        <v>5</v>
      </c>
      <c r="F2048" s="6">
        <f>IFERROR(VLOOKUP(A2048,Orders!A:B,2,FALSE),"")</f>
        <v>38292</v>
      </c>
      <c r="G2048" s="6">
        <f>IFERROR(VLOOKUP(A2048,Orders!A:C,3,FALSE),"")</f>
        <v>38300</v>
      </c>
      <c r="H2048" s="6">
        <f>IFERROR(VLOOKUP(A2048,Orders!A:D,4,FALSE),"")</f>
        <v>38298</v>
      </c>
      <c r="I2048" t="str">
        <f>IFERROR(VLOOKUP(A2048,Orders!A:E,5,FALSE),"")</f>
        <v>Shipped</v>
      </c>
      <c r="J2048">
        <f>IFERROR(VLOOKUP(A2048,Orders!A:G,7,FALSE),"")</f>
        <v>240</v>
      </c>
      <c r="K2048">
        <f>IFERROR(VLOOKUP(J2048,Customers!A:L,12,FALSE),"")</f>
        <v>1501</v>
      </c>
      <c r="L2048">
        <f>IFERROR(VLOOKUP(J2048,Customers!A:M,13,FALSE),"")</f>
        <v>93900</v>
      </c>
      <c r="M2048" t="str">
        <f>IFERROR(VLOOKUP(J2048,Customers!A:H,8,FALSE),"")</f>
        <v>Cowes</v>
      </c>
      <c r="N2048">
        <f>IFERROR(VLOOKUP(K2048,Employees!A:F,6,FALSE),"")</f>
        <v>7</v>
      </c>
      <c r="O2048" t="str">
        <f>IFERROR(VLOOKUP(N2048,Offices!A:B,2,FALSE),"")</f>
        <v>London</v>
      </c>
      <c r="P2048" s="6">
        <f>IFERROR(VLOOKUP(J2048,Payments!A:C,3,FALSE),"")</f>
        <v>38307</v>
      </c>
      <c r="Q2048">
        <f>IFERROR(VLOOKUP(J2048,Payments!A:D,4,FALSE),"")</f>
        <v>46788.14</v>
      </c>
      <c r="R2048" t="str">
        <f>IFERROR(VLOOKUP(B2048,Products!A:C,3,FALSE),"")</f>
        <v>Planes</v>
      </c>
      <c r="S2048">
        <f>IFERROR(VLOOKUP(B2048,Products!A:G,7,FALSE),"")</f>
        <v>551</v>
      </c>
      <c r="T2048">
        <f>IFERROR(VLOOKUP(B2048,Products!A:I,9,FALSE),"")</f>
        <v>80</v>
      </c>
      <c r="U2048">
        <f t="shared" si="248"/>
        <v>2</v>
      </c>
      <c r="V2048" t="str">
        <f t="shared" si="249"/>
        <v>Yes</v>
      </c>
      <c r="W2048">
        <f t="shared" si="250"/>
        <v>2004</v>
      </c>
      <c r="X2048">
        <f t="shared" si="251"/>
        <v>11</v>
      </c>
      <c r="Y2048">
        <f>IFERROR(VLOOKUP(B2048,Products!A:I,8,FALSE),"")</f>
        <v>54.4</v>
      </c>
      <c r="Z2048">
        <f t="shared" si="252"/>
        <v>3724.7999999999997</v>
      </c>
      <c r="AA2048">
        <f t="shared" si="253"/>
        <v>42.647058823529406</v>
      </c>
      <c r="AB2048">
        <f t="shared" si="254"/>
        <v>0</v>
      </c>
      <c r="AC2048">
        <f t="shared" si="255"/>
        <v>1113.5999999999999</v>
      </c>
    </row>
    <row r="2049" spans="1:29">
      <c r="A2049">
        <v>10316</v>
      </c>
      <c r="B2049" t="s">
        <v>194</v>
      </c>
      <c r="C2049">
        <v>44</v>
      </c>
      <c r="D2049">
        <v>68.11</v>
      </c>
      <c r="E2049">
        <v>7</v>
      </c>
      <c r="F2049" s="6">
        <f>IFERROR(VLOOKUP(A2049,Orders!A:B,2,FALSE),"")</f>
        <v>38292</v>
      </c>
      <c r="G2049" s="6">
        <f>IFERROR(VLOOKUP(A2049,Orders!A:C,3,FALSE),"")</f>
        <v>38300</v>
      </c>
      <c r="H2049" s="6">
        <f>IFERROR(VLOOKUP(A2049,Orders!A:D,4,FALSE),"")</f>
        <v>38298</v>
      </c>
      <c r="I2049" t="str">
        <f>IFERROR(VLOOKUP(A2049,Orders!A:E,5,FALSE),"")</f>
        <v>Shipped</v>
      </c>
      <c r="J2049">
        <f>IFERROR(VLOOKUP(A2049,Orders!A:G,7,FALSE),"")</f>
        <v>240</v>
      </c>
      <c r="K2049">
        <f>IFERROR(VLOOKUP(J2049,Customers!A:L,12,FALSE),"")</f>
        <v>1501</v>
      </c>
      <c r="L2049">
        <f>IFERROR(VLOOKUP(J2049,Customers!A:M,13,FALSE),"")</f>
        <v>93900</v>
      </c>
      <c r="M2049" t="str">
        <f>IFERROR(VLOOKUP(J2049,Customers!A:H,8,FALSE),"")</f>
        <v>Cowes</v>
      </c>
      <c r="N2049">
        <f>IFERROR(VLOOKUP(K2049,Employees!A:F,6,FALSE),"")</f>
        <v>7</v>
      </c>
      <c r="O2049" t="str">
        <f>IFERROR(VLOOKUP(N2049,Offices!A:B,2,FALSE),"")</f>
        <v>London</v>
      </c>
      <c r="P2049" s="6">
        <f>IFERROR(VLOOKUP(J2049,Payments!A:C,3,FALSE),"")</f>
        <v>38307</v>
      </c>
      <c r="Q2049">
        <f>IFERROR(VLOOKUP(J2049,Payments!A:D,4,FALSE),"")</f>
        <v>46788.14</v>
      </c>
      <c r="R2049" t="str">
        <f>IFERROR(VLOOKUP(B2049,Products!A:C,3,FALSE),"")</f>
        <v>Planes</v>
      </c>
      <c r="S2049">
        <f>IFERROR(VLOOKUP(B2049,Products!A:G,7,FALSE),"")</f>
        <v>8820</v>
      </c>
      <c r="T2049">
        <f>IFERROR(VLOOKUP(B2049,Products!A:I,9,FALSE),"")</f>
        <v>74.03</v>
      </c>
      <c r="U2049">
        <f t="shared" si="248"/>
        <v>2</v>
      </c>
      <c r="V2049" t="str">
        <f t="shared" si="249"/>
        <v>Yes</v>
      </c>
      <c r="W2049">
        <f t="shared" si="250"/>
        <v>2004</v>
      </c>
      <c r="X2049">
        <f t="shared" si="251"/>
        <v>11</v>
      </c>
      <c r="Y2049">
        <f>IFERROR(VLOOKUP(B2049,Products!A:I,8,FALSE),"")</f>
        <v>36.270000000000003</v>
      </c>
      <c r="Z2049">
        <f t="shared" si="252"/>
        <v>2996.84</v>
      </c>
      <c r="AA2049">
        <f t="shared" si="253"/>
        <v>87.78604907637164</v>
      </c>
      <c r="AB2049">
        <f t="shared" si="254"/>
        <v>1</v>
      </c>
      <c r="AC2049">
        <f t="shared" si="255"/>
        <v>1400.9599999999998</v>
      </c>
    </row>
    <row r="2050" spans="1:29">
      <c r="A2050">
        <v>10316</v>
      </c>
      <c r="B2050" t="s">
        <v>195</v>
      </c>
      <c r="C2050">
        <v>34</v>
      </c>
      <c r="D2050">
        <v>43.7</v>
      </c>
      <c r="E2050">
        <v>12</v>
      </c>
      <c r="F2050" s="6">
        <f>IFERROR(VLOOKUP(A2050,Orders!A:B,2,FALSE),"")</f>
        <v>38292</v>
      </c>
      <c r="G2050" s="6">
        <f>IFERROR(VLOOKUP(A2050,Orders!A:C,3,FALSE),"")</f>
        <v>38300</v>
      </c>
      <c r="H2050" s="6">
        <f>IFERROR(VLOOKUP(A2050,Orders!A:D,4,FALSE),"")</f>
        <v>38298</v>
      </c>
      <c r="I2050" t="str">
        <f>IFERROR(VLOOKUP(A2050,Orders!A:E,5,FALSE),"")</f>
        <v>Shipped</v>
      </c>
      <c r="J2050">
        <f>IFERROR(VLOOKUP(A2050,Orders!A:G,7,FALSE),"")</f>
        <v>240</v>
      </c>
      <c r="K2050">
        <f>IFERROR(VLOOKUP(J2050,Customers!A:L,12,FALSE),"")</f>
        <v>1501</v>
      </c>
      <c r="L2050">
        <f>IFERROR(VLOOKUP(J2050,Customers!A:M,13,FALSE),"")</f>
        <v>93900</v>
      </c>
      <c r="M2050" t="str">
        <f>IFERROR(VLOOKUP(J2050,Customers!A:H,8,FALSE),"")</f>
        <v>Cowes</v>
      </c>
      <c r="N2050">
        <f>IFERROR(VLOOKUP(K2050,Employees!A:F,6,FALSE),"")</f>
        <v>7</v>
      </c>
      <c r="O2050" t="str">
        <f>IFERROR(VLOOKUP(N2050,Offices!A:B,2,FALSE),"")</f>
        <v>London</v>
      </c>
      <c r="P2050" s="6">
        <f>IFERROR(VLOOKUP(J2050,Payments!A:C,3,FALSE),"")</f>
        <v>38307</v>
      </c>
      <c r="Q2050">
        <f>IFERROR(VLOOKUP(J2050,Payments!A:D,4,FALSE),"")</f>
        <v>46788.14</v>
      </c>
      <c r="R2050" t="str">
        <f>IFERROR(VLOOKUP(B2050,Products!A:C,3,FALSE),"")</f>
        <v>Planes</v>
      </c>
      <c r="S2050">
        <f>IFERROR(VLOOKUP(B2050,Products!A:G,7,FALSE),"")</f>
        <v>4857</v>
      </c>
      <c r="T2050">
        <f>IFERROR(VLOOKUP(B2050,Products!A:I,9,FALSE),"")</f>
        <v>49.66</v>
      </c>
      <c r="U2050">
        <f t="shared" ref="U2050:U2113" si="256">G2050-H2050</f>
        <v>2</v>
      </c>
      <c r="V2050" t="str">
        <f t="shared" ref="V2050:V2113" si="257">IF(OR(I2050="Shipped",I2050="Resolved"),IF(U2050&lt;=6,"Yes","No"),"")</f>
        <v>Yes</v>
      </c>
      <c r="W2050">
        <f t="shared" ref="W2050:W2113" si="258">YEAR(F2050)</f>
        <v>2004</v>
      </c>
      <c r="X2050">
        <f t="shared" ref="X2050:X2113" si="259">MONTH(F2050)</f>
        <v>11</v>
      </c>
      <c r="Y2050">
        <f>IFERROR(VLOOKUP(B2050,Products!A:I,8,FALSE),"")</f>
        <v>32.770000000000003</v>
      </c>
      <c r="Z2050">
        <f t="shared" ref="Z2050:Z2113" si="260">C2050*D2050</f>
        <v>1485.8000000000002</v>
      </c>
      <c r="AA2050">
        <f t="shared" ref="AA2050:AA2113" si="261">((D2050-Y2050)/Y2050)*100</f>
        <v>33.353677143729016</v>
      </c>
      <c r="AB2050">
        <f t="shared" ref="AB2050:AB2113" si="262">IF(AA2050&gt;=67, 1,0)</f>
        <v>0</v>
      </c>
      <c r="AC2050">
        <f t="shared" ref="AC2050:AC2113" si="263">C2050*(D2050-Y2050)</f>
        <v>371.62</v>
      </c>
    </row>
    <row r="2051" spans="1:29">
      <c r="A2051">
        <v>10317</v>
      </c>
      <c r="B2051" t="s">
        <v>186</v>
      </c>
      <c r="C2051">
        <v>35</v>
      </c>
      <c r="D2051">
        <v>69.55</v>
      </c>
      <c r="E2051">
        <v>1</v>
      </c>
      <c r="F2051" s="6">
        <f>IFERROR(VLOOKUP(A2051,Orders!A:B,2,FALSE),"")</f>
        <v>38293</v>
      </c>
      <c r="G2051" s="6">
        <f>IFERROR(VLOOKUP(A2051,Orders!A:C,3,FALSE),"")</f>
        <v>38303</v>
      </c>
      <c r="H2051" s="6">
        <f>IFERROR(VLOOKUP(A2051,Orders!A:D,4,FALSE),"")</f>
        <v>38299</v>
      </c>
      <c r="I2051" t="str">
        <f>IFERROR(VLOOKUP(A2051,Orders!A:E,5,FALSE),"")</f>
        <v>Shipped</v>
      </c>
      <c r="J2051">
        <f>IFERROR(VLOOKUP(A2051,Orders!A:G,7,FALSE),"")</f>
        <v>161</v>
      </c>
      <c r="K2051">
        <f>IFERROR(VLOOKUP(J2051,Customers!A:L,12,FALSE),"")</f>
        <v>1165</v>
      </c>
      <c r="L2051">
        <f>IFERROR(VLOOKUP(J2051,Customers!A:M,13,FALSE),"")</f>
        <v>84600</v>
      </c>
      <c r="M2051" t="str">
        <f>IFERROR(VLOOKUP(J2051,Customers!A:H,8,FALSE),"")</f>
        <v>Burlingame</v>
      </c>
      <c r="N2051">
        <f>IFERROR(VLOOKUP(K2051,Employees!A:F,6,FALSE),"")</f>
        <v>1</v>
      </c>
      <c r="O2051" t="str">
        <f>IFERROR(VLOOKUP(N2051,Offices!A:B,2,FALSE),"")</f>
        <v>San Francisco</v>
      </c>
      <c r="P2051" s="6">
        <f>IFERROR(VLOOKUP(J2051,Payments!A:C,3,FALSE),"")</f>
        <v>38305</v>
      </c>
      <c r="Q2051">
        <f>IFERROR(VLOOKUP(J2051,Payments!A:D,4,FALSE),"")</f>
        <v>2434.25</v>
      </c>
      <c r="R2051" t="str">
        <f>IFERROR(VLOOKUP(B2051,Products!A:C,3,FALSE),"")</f>
        <v>Planes</v>
      </c>
      <c r="S2051">
        <f>IFERROR(VLOOKUP(B2051,Products!A:G,7,FALSE),"")</f>
        <v>2756</v>
      </c>
      <c r="T2051">
        <f>IFERROR(VLOOKUP(B2051,Products!A:I,9,FALSE),"")</f>
        <v>72.45</v>
      </c>
      <c r="U2051">
        <f t="shared" si="256"/>
        <v>4</v>
      </c>
      <c r="V2051" t="str">
        <f t="shared" si="257"/>
        <v>Yes</v>
      </c>
      <c r="W2051">
        <f t="shared" si="258"/>
        <v>2004</v>
      </c>
      <c r="X2051">
        <f t="shared" si="259"/>
        <v>11</v>
      </c>
      <c r="Y2051">
        <f>IFERROR(VLOOKUP(B2051,Products!A:I,8,FALSE),"")</f>
        <v>36.229999999999997</v>
      </c>
      <c r="Z2051">
        <f t="shared" si="260"/>
        <v>2434.25</v>
      </c>
      <c r="AA2051">
        <f t="shared" si="261"/>
        <v>91.96798233508143</v>
      </c>
      <c r="AB2051">
        <f t="shared" si="262"/>
        <v>1</v>
      </c>
      <c r="AC2051">
        <f t="shared" si="263"/>
        <v>1166.2</v>
      </c>
    </row>
    <row r="2052" spans="1:29">
      <c r="A2052">
        <v>10318</v>
      </c>
      <c r="B2052" t="s">
        <v>196</v>
      </c>
      <c r="C2052">
        <v>46</v>
      </c>
      <c r="D2052">
        <v>84.22</v>
      </c>
      <c r="E2052">
        <v>1</v>
      </c>
      <c r="F2052" s="6">
        <f>IFERROR(VLOOKUP(A2052,Orders!A:B,2,FALSE),"")</f>
        <v>38293</v>
      </c>
      <c r="G2052" s="6">
        <f>IFERROR(VLOOKUP(A2052,Orders!A:C,3,FALSE),"")</f>
        <v>38300</v>
      </c>
      <c r="H2052" s="6">
        <f>IFERROR(VLOOKUP(A2052,Orders!A:D,4,FALSE),"")</f>
        <v>38298</v>
      </c>
      <c r="I2052" t="str">
        <f>IFERROR(VLOOKUP(A2052,Orders!A:E,5,FALSE),"")</f>
        <v>Shipped</v>
      </c>
      <c r="J2052">
        <f>IFERROR(VLOOKUP(A2052,Orders!A:G,7,FALSE),"")</f>
        <v>157</v>
      </c>
      <c r="K2052">
        <f>IFERROR(VLOOKUP(J2052,Customers!A:L,12,FALSE),"")</f>
        <v>1216</v>
      </c>
      <c r="L2052">
        <f>IFERROR(VLOOKUP(J2052,Customers!A:M,13,FALSE),"")</f>
        <v>100600</v>
      </c>
      <c r="M2052" t="str">
        <f>IFERROR(VLOOKUP(J2052,Customers!A:H,8,FALSE),"")</f>
        <v>Allentown</v>
      </c>
      <c r="N2052">
        <f>IFERROR(VLOOKUP(K2052,Employees!A:F,6,FALSE),"")</f>
        <v>2</v>
      </c>
      <c r="O2052" t="str">
        <f>IFERROR(VLOOKUP(N2052,Offices!A:B,2,FALSE),"")</f>
        <v>Boston</v>
      </c>
      <c r="P2052" s="6">
        <f>IFERROR(VLOOKUP(J2052,Payments!A:C,3,FALSE),"")</f>
        <v>38310</v>
      </c>
      <c r="Q2052">
        <f>IFERROR(VLOOKUP(J2052,Payments!A:D,4,FALSE),"")</f>
        <v>35152.120000000003</v>
      </c>
      <c r="R2052" t="str">
        <f>IFERROR(VLOOKUP(B2052,Products!A:C,3,FALSE),"")</f>
        <v>Motorcycles</v>
      </c>
      <c r="S2052">
        <f>IFERROR(VLOOKUP(B2052,Products!A:G,7,FALSE),"")</f>
        <v>7933</v>
      </c>
      <c r="T2052">
        <f>IFERROR(VLOOKUP(B2052,Products!A:I,9,FALSE),"")</f>
        <v>95.7</v>
      </c>
      <c r="U2052">
        <f t="shared" si="256"/>
        <v>2</v>
      </c>
      <c r="V2052" t="str">
        <f t="shared" si="257"/>
        <v>Yes</v>
      </c>
      <c r="W2052">
        <f t="shared" si="258"/>
        <v>2004</v>
      </c>
      <c r="X2052">
        <f t="shared" si="259"/>
        <v>11</v>
      </c>
      <c r="Y2052">
        <f>IFERROR(VLOOKUP(B2052,Products!A:I,8,FALSE),"")</f>
        <v>48.81</v>
      </c>
      <c r="Z2052">
        <f t="shared" si="260"/>
        <v>3874.12</v>
      </c>
      <c r="AA2052">
        <f t="shared" si="261"/>
        <v>72.546609301372655</v>
      </c>
      <c r="AB2052">
        <f t="shared" si="262"/>
        <v>1</v>
      </c>
      <c r="AC2052">
        <f t="shared" si="263"/>
        <v>1628.86</v>
      </c>
    </row>
    <row r="2053" spans="1:29">
      <c r="A2053">
        <v>10318</v>
      </c>
      <c r="B2053" t="s">
        <v>197</v>
      </c>
      <c r="C2053">
        <v>45</v>
      </c>
      <c r="D2053">
        <v>102.29</v>
      </c>
      <c r="E2053">
        <v>4</v>
      </c>
      <c r="F2053" s="6">
        <f>IFERROR(VLOOKUP(A2053,Orders!A:B,2,FALSE),"")</f>
        <v>38293</v>
      </c>
      <c r="G2053" s="6">
        <f>IFERROR(VLOOKUP(A2053,Orders!A:C,3,FALSE),"")</f>
        <v>38300</v>
      </c>
      <c r="H2053" s="6">
        <f>IFERROR(VLOOKUP(A2053,Orders!A:D,4,FALSE),"")</f>
        <v>38298</v>
      </c>
      <c r="I2053" t="str">
        <f>IFERROR(VLOOKUP(A2053,Orders!A:E,5,FALSE),"")</f>
        <v>Shipped</v>
      </c>
      <c r="J2053">
        <f>IFERROR(VLOOKUP(A2053,Orders!A:G,7,FALSE),"")</f>
        <v>157</v>
      </c>
      <c r="K2053">
        <f>IFERROR(VLOOKUP(J2053,Customers!A:L,12,FALSE),"")</f>
        <v>1216</v>
      </c>
      <c r="L2053">
        <f>IFERROR(VLOOKUP(J2053,Customers!A:M,13,FALSE),"")</f>
        <v>100600</v>
      </c>
      <c r="M2053" t="str">
        <f>IFERROR(VLOOKUP(J2053,Customers!A:H,8,FALSE),"")</f>
        <v>Allentown</v>
      </c>
      <c r="N2053">
        <f>IFERROR(VLOOKUP(K2053,Employees!A:F,6,FALSE),"")</f>
        <v>2</v>
      </c>
      <c r="O2053" t="str">
        <f>IFERROR(VLOOKUP(N2053,Offices!A:B,2,FALSE),"")</f>
        <v>Boston</v>
      </c>
      <c r="P2053" s="6">
        <f>IFERROR(VLOOKUP(J2053,Payments!A:C,3,FALSE),"")</f>
        <v>38310</v>
      </c>
      <c r="Q2053">
        <f>IFERROR(VLOOKUP(J2053,Payments!A:D,4,FALSE),"")</f>
        <v>35152.120000000003</v>
      </c>
      <c r="R2053" t="str">
        <f>IFERROR(VLOOKUP(B2053,Products!A:C,3,FALSE),"")</f>
        <v>Motorcycles</v>
      </c>
      <c r="S2053">
        <f>IFERROR(VLOOKUP(B2053,Products!A:G,7,FALSE),"")</f>
        <v>6625</v>
      </c>
      <c r="T2053">
        <f>IFERROR(VLOOKUP(B2053,Products!A:I,9,FALSE),"")</f>
        <v>118.94</v>
      </c>
      <c r="U2053">
        <f t="shared" si="256"/>
        <v>2</v>
      </c>
      <c r="V2053" t="str">
        <f t="shared" si="257"/>
        <v>Yes</v>
      </c>
      <c r="W2053">
        <f t="shared" si="258"/>
        <v>2004</v>
      </c>
      <c r="X2053">
        <f t="shared" si="259"/>
        <v>11</v>
      </c>
      <c r="Y2053">
        <f>IFERROR(VLOOKUP(B2053,Products!A:I,8,FALSE),"")</f>
        <v>68.989999999999995</v>
      </c>
      <c r="Z2053">
        <f t="shared" si="260"/>
        <v>4603.05</v>
      </c>
      <c r="AA2053">
        <f t="shared" si="261"/>
        <v>48.267864907957694</v>
      </c>
      <c r="AB2053">
        <f t="shared" si="262"/>
        <v>0</v>
      </c>
      <c r="AC2053">
        <f t="shared" si="263"/>
        <v>1498.5000000000005</v>
      </c>
    </row>
    <row r="2054" spans="1:29">
      <c r="A2054">
        <v>10318</v>
      </c>
      <c r="B2054" t="s">
        <v>198</v>
      </c>
      <c r="C2054">
        <v>37</v>
      </c>
      <c r="D2054">
        <v>189.79</v>
      </c>
      <c r="E2054">
        <v>3</v>
      </c>
      <c r="F2054" s="6">
        <f>IFERROR(VLOOKUP(A2054,Orders!A:B,2,FALSE),"")</f>
        <v>38293</v>
      </c>
      <c r="G2054" s="6">
        <f>IFERROR(VLOOKUP(A2054,Orders!A:C,3,FALSE),"")</f>
        <v>38300</v>
      </c>
      <c r="H2054" s="6">
        <f>IFERROR(VLOOKUP(A2054,Orders!A:D,4,FALSE),"")</f>
        <v>38298</v>
      </c>
      <c r="I2054" t="str">
        <f>IFERROR(VLOOKUP(A2054,Orders!A:E,5,FALSE),"")</f>
        <v>Shipped</v>
      </c>
      <c r="J2054">
        <f>IFERROR(VLOOKUP(A2054,Orders!A:G,7,FALSE),"")</f>
        <v>157</v>
      </c>
      <c r="K2054">
        <f>IFERROR(VLOOKUP(J2054,Customers!A:L,12,FALSE),"")</f>
        <v>1216</v>
      </c>
      <c r="L2054">
        <f>IFERROR(VLOOKUP(J2054,Customers!A:M,13,FALSE),"")</f>
        <v>100600</v>
      </c>
      <c r="M2054" t="str">
        <f>IFERROR(VLOOKUP(J2054,Customers!A:H,8,FALSE),"")</f>
        <v>Allentown</v>
      </c>
      <c r="N2054">
        <f>IFERROR(VLOOKUP(K2054,Employees!A:F,6,FALSE),"")</f>
        <v>2</v>
      </c>
      <c r="O2054" t="str">
        <f>IFERROR(VLOOKUP(N2054,Offices!A:B,2,FALSE),"")</f>
        <v>Boston</v>
      </c>
      <c r="P2054" s="6">
        <f>IFERROR(VLOOKUP(J2054,Payments!A:C,3,FALSE),"")</f>
        <v>38310</v>
      </c>
      <c r="Q2054">
        <f>IFERROR(VLOOKUP(J2054,Payments!A:D,4,FALSE),"")</f>
        <v>35152.120000000003</v>
      </c>
      <c r="R2054" t="str">
        <f>IFERROR(VLOOKUP(B2054,Products!A:C,3,FALSE),"")</f>
        <v>Motorcycles</v>
      </c>
      <c r="S2054">
        <f>IFERROR(VLOOKUP(B2054,Products!A:G,7,FALSE),"")</f>
        <v>5582</v>
      </c>
      <c r="T2054">
        <f>IFERROR(VLOOKUP(B2054,Products!A:I,9,FALSE),"")</f>
        <v>193.66</v>
      </c>
      <c r="U2054">
        <f t="shared" si="256"/>
        <v>2</v>
      </c>
      <c r="V2054" t="str">
        <f t="shared" si="257"/>
        <v>Yes</v>
      </c>
      <c r="W2054">
        <f t="shared" si="258"/>
        <v>2004</v>
      </c>
      <c r="X2054">
        <f t="shared" si="259"/>
        <v>11</v>
      </c>
      <c r="Y2054">
        <f>IFERROR(VLOOKUP(B2054,Products!A:I,8,FALSE),"")</f>
        <v>91.02</v>
      </c>
      <c r="Z2054">
        <f t="shared" si="260"/>
        <v>7022.23</v>
      </c>
      <c r="AA2054">
        <f t="shared" si="261"/>
        <v>108.51461217314875</v>
      </c>
      <c r="AB2054">
        <f t="shared" si="262"/>
        <v>1</v>
      </c>
      <c r="AC2054">
        <f t="shared" si="263"/>
        <v>3654.49</v>
      </c>
    </row>
    <row r="2055" spans="1:29">
      <c r="A2055">
        <v>10318</v>
      </c>
      <c r="B2055" t="s">
        <v>179</v>
      </c>
      <c r="C2055">
        <v>31</v>
      </c>
      <c r="D2055">
        <v>81.95</v>
      </c>
      <c r="E2055">
        <v>9</v>
      </c>
      <c r="F2055" s="6">
        <f>IFERROR(VLOOKUP(A2055,Orders!A:B,2,FALSE),"")</f>
        <v>38293</v>
      </c>
      <c r="G2055" s="6">
        <f>IFERROR(VLOOKUP(A2055,Orders!A:C,3,FALSE),"")</f>
        <v>38300</v>
      </c>
      <c r="H2055" s="6">
        <f>IFERROR(VLOOKUP(A2055,Orders!A:D,4,FALSE),"")</f>
        <v>38298</v>
      </c>
      <c r="I2055" t="str">
        <f>IFERROR(VLOOKUP(A2055,Orders!A:E,5,FALSE),"")</f>
        <v>Shipped</v>
      </c>
      <c r="J2055">
        <f>IFERROR(VLOOKUP(A2055,Orders!A:G,7,FALSE),"")</f>
        <v>157</v>
      </c>
      <c r="K2055">
        <f>IFERROR(VLOOKUP(J2055,Customers!A:L,12,FALSE),"")</f>
        <v>1216</v>
      </c>
      <c r="L2055">
        <f>IFERROR(VLOOKUP(J2055,Customers!A:M,13,FALSE),"")</f>
        <v>100600</v>
      </c>
      <c r="M2055" t="str">
        <f>IFERROR(VLOOKUP(J2055,Customers!A:H,8,FALSE),"")</f>
        <v>Allentown</v>
      </c>
      <c r="N2055">
        <f>IFERROR(VLOOKUP(K2055,Employees!A:F,6,FALSE),"")</f>
        <v>2</v>
      </c>
      <c r="O2055" t="str">
        <f>IFERROR(VLOOKUP(N2055,Offices!A:B,2,FALSE),"")</f>
        <v>Boston</v>
      </c>
      <c r="P2055" s="6">
        <f>IFERROR(VLOOKUP(J2055,Payments!A:C,3,FALSE),"")</f>
        <v>38310</v>
      </c>
      <c r="Q2055">
        <f>IFERROR(VLOOKUP(J2055,Payments!A:D,4,FALSE),"")</f>
        <v>35152.120000000003</v>
      </c>
      <c r="R2055" t="str">
        <f>IFERROR(VLOOKUP(B2055,Products!A:C,3,FALSE),"")</f>
        <v>Planes</v>
      </c>
      <c r="S2055">
        <f>IFERROR(VLOOKUP(B2055,Products!A:G,7,FALSE),"")</f>
        <v>992</v>
      </c>
      <c r="T2055">
        <f>IFERROR(VLOOKUP(B2055,Products!A:I,9,FALSE),"")</f>
        <v>84.48</v>
      </c>
      <c r="U2055">
        <f t="shared" si="256"/>
        <v>2</v>
      </c>
      <c r="V2055" t="str">
        <f t="shared" si="257"/>
        <v>Yes</v>
      </c>
      <c r="W2055">
        <f t="shared" si="258"/>
        <v>2004</v>
      </c>
      <c r="X2055">
        <f t="shared" si="259"/>
        <v>11</v>
      </c>
      <c r="Y2055">
        <f>IFERROR(VLOOKUP(B2055,Products!A:I,8,FALSE),"")</f>
        <v>49</v>
      </c>
      <c r="Z2055">
        <f t="shared" si="260"/>
        <v>2540.4500000000003</v>
      </c>
      <c r="AA2055">
        <f t="shared" si="261"/>
        <v>67.244897959183675</v>
      </c>
      <c r="AB2055">
        <f t="shared" si="262"/>
        <v>1</v>
      </c>
      <c r="AC2055">
        <f t="shared" si="263"/>
        <v>1021.45</v>
      </c>
    </row>
    <row r="2056" spans="1:29">
      <c r="A2056">
        <v>10318</v>
      </c>
      <c r="B2056" t="s">
        <v>200</v>
      </c>
      <c r="C2056">
        <v>42</v>
      </c>
      <c r="D2056">
        <v>49.67</v>
      </c>
      <c r="E2056">
        <v>5</v>
      </c>
      <c r="F2056" s="6">
        <f>IFERROR(VLOOKUP(A2056,Orders!A:B,2,FALSE),"")</f>
        <v>38293</v>
      </c>
      <c r="G2056" s="6">
        <f>IFERROR(VLOOKUP(A2056,Orders!A:C,3,FALSE),"")</f>
        <v>38300</v>
      </c>
      <c r="H2056" s="6">
        <f>IFERROR(VLOOKUP(A2056,Orders!A:D,4,FALSE),"")</f>
        <v>38298</v>
      </c>
      <c r="I2056" t="str">
        <f>IFERROR(VLOOKUP(A2056,Orders!A:E,5,FALSE),"")</f>
        <v>Shipped</v>
      </c>
      <c r="J2056">
        <f>IFERROR(VLOOKUP(A2056,Orders!A:G,7,FALSE),"")</f>
        <v>157</v>
      </c>
      <c r="K2056">
        <f>IFERROR(VLOOKUP(J2056,Customers!A:L,12,FALSE),"")</f>
        <v>1216</v>
      </c>
      <c r="L2056">
        <f>IFERROR(VLOOKUP(J2056,Customers!A:M,13,FALSE),"")</f>
        <v>100600</v>
      </c>
      <c r="M2056" t="str">
        <f>IFERROR(VLOOKUP(J2056,Customers!A:H,8,FALSE),"")</f>
        <v>Allentown</v>
      </c>
      <c r="N2056">
        <f>IFERROR(VLOOKUP(K2056,Employees!A:F,6,FALSE),"")</f>
        <v>2</v>
      </c>
      <c r="O2056" t="str">
        <f>IFERROR(VLOOKUP(N2056,Offices!A:B,2,FALSE),"")</f>
        <v>Boston</v>
      </c>
      <c r="P2056" s="6">
        <f>IFERROR(VLOOKUP(J2056,Payments!A:C,3,FALSE),"")</f>
        <v>38310</v>
      </c>
      <c r="Q2056">
        <f>IFERROR(VLOOKUP(J2056,Payments!A:D,4,FALSE),"")</f>
        <v>35152.120000000003</v>
      </c>
      <c r="R2056" t="str">
        <f>IFERROR(VLOOKUP(B2056,Products!A:C,3,FALSE),"")</f>
        <v>Motorcycles</v>
      </c>
      <c r="S2056">
        <f>IFERROR(VLOOKUP(B2056,Products!A:G,7,FALSE),"")</f>
        <v>4357</v>
      </c>
      <c r="T2056">
        <f>IFERROR(VLOOKUP(B2056,Products!A:I,9,FALSE),"")</f>
        <v>60.57</v>
      </c>
      <c r="U2056">
        <f t="shared" si="256"/>
        <v>2</v>
      </c>
      <c r="V2056" t="str">
        <f t="shared" si="257"/>
        <v>Yes</v>
      </c>
      <c r="W2056">
        <f t="shared" si="258"/>
        <v>2004</v>
      </c>
      <c r="X2056">
        <f t="shared" si="259"/>
        <v>11</v>
      </c>
      <c r="Y2056">
        <f>IFERROR(VLOOKUP(B2056,Products!A:I,8,FALSE),"")</f>
        <v>24.23</v>
      </c>
      <c r="Z2056">
        <f t="shared" si="260"/>
        <v>2086.14</v>
      </c>
      <c r="AA2056">
        <f t="shared" si="261"/>
        <v>104.99380932728025</v>
      </c>
      <c r="AB2056">
        <f t="shared" si="262"/>
        <v>1</v>
      </c>
      <c r="AC2056">
        <f t="shared" si="263"/>
        <v>1068.48</v>
      </c>
    </row>
    <row r="2057" spans="1:29">
      <c r="A2057">
        <v>10318</v>
      </c>
      <c r="B2057" t="s">
        <v>201</v>
      </c>
      <c r="C2057">
        <v>48</v>
      </c>
      <c r="D2057">
        <v>93.54</v>
      </c>
      <c r="E2057">
        <v>2</v>
      </c>
      <c r="F2057" s="6">
        <f>IFERROR(VLOOKUP(A2057,Orders!A:B,2,FALSE),"")</f>
        <v>38293</v>
      </c>
      <c r="G2057" s="6">
        <f>IFERROR(VLOOKUP(A2057,Orders!A:C,3,FALSE),"")</f>
        <v>38300</v>
      </c>
      <c r="H2057" s="6">
        <f>IFERROR(VLOOKUP(A2057,Orders!A:D,4,FALSE),"")</f>
        <v>38298</v>
      </c>
      <c r="I2057" t="str">
        <f>IFERROR(VLOOKUP(A2057,Orders!A:E,5,FALSE),"")</f>
        <v>Shipped</v>
      </c>
      <c r="J2057">
        <f>IFERROR(VLOOKUP(A2057,Orders!A:G,7,FALSE),"")</f>
        <v>157</v>
      </c>
      <c r="K2057">
        <f>IFERROR(VLOOKUP(J2057,Customers!A:L,12,FALSE),"")</f>
        <v>1216</v>
      </c>
      <c r="L2057">
        <f>IFERROR(VLOOKUP(J2057,Customers!A:M,13,FALSE),"")</f>
        <v>100600</v>
      </c>
      <c r="M2057" t="str">
        <f>IFERROR(VLOOKUP(J2057,Customers!A:H,8,FALSE),"")</f>
        <v>Allentown</v>
      </c>
      <c r="N2057">
        <f>IFERROR(VLOOKUP(K2057,Employees!A:F,6,FALSE),"")</f>
        <v>2</v>
      </c>
      <c r="O2057" t="str">
        <f>IFERROR(VLOOKUP(N2057,Offices!A:B,2,FALSE),"")</f>
        <v>Boston</v>
      </c>
      <c r="P2057" s="6">
        <f>IFERROR(VLOOKUP(J2057,Payments!A:C,3,FALSE),"")</f>
        <v>38310</v>
      </c>
      <c r="Q2057">
        <f>IFERROR(VLOOKUP(J2057,Payments!A:D,4,FALSE),"")</f>
        <v>35152.120000000003</v>
      </c>
      <c r="R2057" t="str">
        <f>IFERROR(VLOOKUP(B2057,Products!A:C,3,FALSE),"")</f>
        <v>Motorcycles</v>
      </c>
      <c r="S2057">
        <f>IFERROR(VLOOKUP(B2057,Products!A:G,7,FALSE),"")</f>
        <v>7003</v>
      </c>
      <c r="T2057">
        <f>IFERROR(VLOOKUP(B2057,Products!A:I,9,FALSE),"")</f>
        <v>112.7</v>
      </c>
      <c r="U2057">
        <f t="shared" si="256"/>
        <v>2</v>
      </c>
      <c r="V2057" t="str">
        <f t="shared" si="257"/>
        <v>Yes</v>
      </c>
      <c r="W2057">
        <f t="shared" si="258"/>
        <v>2004</v>
      </c>
      <c r="X2057">
        <f t="shared" si="259"/>
        <v>11</v>
      </c>
      <c r="Y2057">
        <f>IFERROR(VLOOKUP(B2057,Products!A:I,8,FALSE),"")</f>
        <v>60.86</v>
      </c>
      <c r="Z2057">
        <f t="shared" si="260"/>
        <v>4489.92</v>
      </c>
      <c r="AA2057">
        <f t="shared" si="261"/>
        <v>53.697009530069018</v>
      </c>
      <c r="AB2057">
        <f t="shared" si="262"/>
        <v>0</v>
      </c>
      <c r="AC2057">
        <f t="shared" si="263"/>
        <v>1568.6400000000003</v>
      </c>
    </row>
    <row r="2058" spans="1:29">
      <c r="A2058">
        <v>10318</v>
      </c>
      <c r="B2058" t="s">
        <v>202</v>
      </c>
      <c r="C2058">
        <v>26</v>
      </c>
      <c r="D2058">
        <v>60.94</v>
      </c>
      <c r="E2058">
        <v>6</v>
      </c>
      <c r="F2058" s="6">
        <f>IFERROR(VLOOKUP(A2058,Orders!A:B,2,FALSE),"")</f>
        <v>38293</v>
      </c>
      <c r="G2058" s="6">
        <f>IFERROR(VLOOKUP(A2058,Orders!A:C,3,FALSE),"")</f>
        <v>38300</v>
      </c>
      <c r="H2058" s="6">
        <f>IFERROR(VLOOKUP(A2058,Orders!A:D,4,FALSE),"")</f>
        <v>38298</v>
      </c>
      <c r="I2058" t="str">
        <f>IFERROR(VLOOKUP(A2058,Orders!A:E,5,FALSE),"")</f>
        <v>Shipped</v>
      </c>
      <c r="J2058">
        <f>IFERROR(VLOOKUP(A2058,Orders!A:G,7,FALSE),"")</f>
        <v>157</v>
      </c>
      <c r="K2058">
        <f>IFERROR(VLOOKUP(J2058,Customers!A:L,12,FALSE),"")</f>
        <v>1216</v>
      </c>
      <c r="L2058">
        <f>IFERROR(VLOOKUP(J2058,Customers!A:M,13,FALSE),"")</f>
        <v>100600</v>
      </c>
      <c r="M2058" t="str">
        <f>IFERROR(VLOOKUP(J2058,Customers!A:H,8,FALSE),"")</f>
        <v>Allentown</v>
      </c>
      <c r="N2058">
        <f>IFERROR(VLOOKUP(K2058,Employees!A:F,6,FALSE),"")</f>
        <v>2</v>
      </c>
      <c r="O2058" t="str">
        <f>IFERROR(VLOOKUP(N2058,Offices!A:B,2,FALSE),"")</f>
        <v>Boston</v>
      </c>
      <c r="P2058" s="6">
        <f>IFERROR(VLOOKUP(J2058,Payments!A:C,3,FALSE),"")</f>
        <v>38310</v>
      </c>
      <c r="Q2058">
        <f>IFERROR(VLOOKUP(J2058,Payments!A:D,4,FALSE),"")</f>
        <v>35152.120000000003</v>
      </c>
      <c r="R2058" t="str">
        <f>IFERROR(VLOOKUP(B2058,Products!A:C,3,FALSE),"")</f>
        <v>Motorcycles</v>
      </c>
      <c r="S2058">
        <f>IFERROR(VLOOKUP(B2058,Products!A:G,7,FALSE),"")</f>
        <v>15</v>
      </c>
      <c r="T2058">
        <f>IFERROR(VLOOKUP(B2058,Products!A:I,9,FALSE),"")</f>
        <v>76.17</v>
      </c>
      <c r="U2058">
        <f t="shared" si="256"/>
        <v>2</v>
      </c>
      <c r="V2058" t="str">
        <f t="shared" si="257"/>
        <v>Yes</v>
      </c>
      <c r="W2058">
        <f t="shared" si="258"/>
        <v>2004</v>
      </c>
      <c r="X2058">
        <f t="shared" si="259"/>
        <v>11</v>
      </c>
      <c r="Y2058">
        <f>IFERROR(VLOOKUP(B2058,Products!A:I,8,FALSE),"")</f>
        <v>37.32</v>
      </c>
      <c r="Z2058">
        <f t="shared" si="260"/>
        <v>1584.44</v>
      </c>
      <c r="AA2058">
        <f t="shared" si="261"/>
        <v>63.290460878885312</v>
      </c>
      <c r="AB2058">
        <f t="shared" si="262"/>
        <v>0</v>
      </c>
      <c r="AC2058">
        <f t="shared" si="263"/>
        <v>614.11999999999989</v>
      </c>
    </row>
    <row r="2059" spans="1:29">
      <c r="A2059">
        <v>10318</v>
      </c>
      <c r="B2059" t="s">
        <v>203</v>
      </c>
      <c r="C2059">
        <v>47</v>
      </c>
      <c r="D2059">
        <v>81.91</v>
      </c>
      <c r="E2059">
        <v>7</v>
      </c>
      <c r="F2059" s="6">
        <f>IFERROR(VLOOKUP(A2059,Orders!A:B,2,FALSE),"")</f>
        <v>38293</v>
      </c>
      <c r="G2059" s="6">
        <f>IFERROR(VLOOKUP(A2059,Orders!A:C,3,FALSE),"")</f>
        <v>38300</v>
      </c>
      <c r="H2059" s="6">
        <f>IFERROR(VLOOKUP(A2059,Orders!A:D,4,FALSE),"")</f>
        <v>38298</v>
      </c>
      <c r="I2059" t="str">
        <f>IFERROR(VLOOKUP(A2059,Orders!A:E,5,FALSE),"")</f>
        <v>Shipped</v>
      </c>
      <c r="J2059">
        <f>IFERROR(VLOOKUP(A2059,Orders!A:G,7,FALSE),"")</f>
        <v>157</v>
      </c>
      <c r="K2059">
        <f>IFERROR(VLOOKUP(J2059,Customers!A:L,12,FALSE),"")</f>
        <v>1216</v>
      </c>
      <c r="L2059">
        <f>IFERROR(VLOOKUP(J2059,Customers!A:M,13,FALSE),"")</f>
        <v>100600</v>
      </c>
      <c r="M2059" t="str">
        <f>IFERROR(VLOOKUP(J2059,Customers!A:H,8,FALSE),"")</f>
        <v>Allentown</v>
      </c>
      <c r="N2059">
        <f>IFERROR(VLOOKUP(K2059,Employees!A:F,6,FALSE),"")</f>
        <v>2</v>
      </c>
      <c r="O2059" t="str">
        <f>IFERROR(VLOOKUP(N2059,Offices!A:B,2,FALSE),"")</f>
        <v>Boston</v>
      </c>
      <c r="P2059" s="6">
        <f>IFERROR(VLOOKUP(J2059,Payments!A:C,3,FALSE),"")</f>
        <v>38310</v>
      </c>
      <c r="Q2059">
        <f>IFERROR(VLOOKUP(J2059,Payments!A:D,4,FALSE),"")</f>
        <v>35152.120000000003</v>
      </c>
      <c r="R2059" t="str">
        <f>IFERROR(VLOOKUP(B2059,Products!A:C,3,FALSE),"")</f>
        <v>Motorcycles</v>
      </c>
      <c r="S2059">
        <f>IFERROR(VLOOKUP(B2059,Products!A:G,7,FALSE),"")</f>
        <v>178</v>
      </c>
      <c r="T2059">
        <f>IFERROR(VLOOKUP(B2059,Products!A:I,9,FALSE),"")</f>
        <v>99.89</v>
      </c>
      <c r="U2059">
        <f t="shared" si="256"/>
        <v>2</v>
      </c>
      <c r="V2059" t="str">
        <f t="shared" si="257"/>
        <v>Yes</v>
      </c>
      <c r="W2059">
        <f t="shared" si="258"/>
        <v>2004</v>
      </c>
      <c r="X2059">
        <f t="shared" si="259"/>
        <v>11</v>
      </c>
      <c r="Y2059">
        <f>IFERROR(VLOOKUP(B2059,Products!A:I,8,FALSE),"")</f>
        <v>66.92</v>
      </c>
      <c r="Z2059">
        <f t="shared" si="260"/>
        <v>3849.77</v>
      </c>
      <c r="AA2059">
        <f t="shared" si="261"/>
        <v>22.399880454273752</v>
      </c>
      <c r="AB2059">
        <f t="shared" si="262"/>
        <v>0</v>
      </c>
      <c r="AC2059">
        <f t="shared" si="263"/>
        <v>704.52999999999975</v>
      </c>
    </row>
    <row r="2060" spans="1:29">
      <c r="A2060">
        <v>10318</v>
      </c>
      <c r="B2060" t="s">
        <v>192</v>
      </c>
      <c r="C2060">
        <v>50</v>
      </c>
      <c r="D2060">
        <v>102.04</v>
      </c>
      <c r="E2060">
        <v>8</v>
      </c>
      <c r="F2060" s="6">
        <f>IFERROR(VLOOKUP(A2060,Orders!A:B,2,FALSE),"")</f>
        <v>38293</v>
      </c>
      <c r="G2060" s="6">
        <f>IFERROR(VLOOKUP(A2060,Orders!A:C,3,FALSE),"")</f>
        <v>38300</v>
      </c>
      <c r="H2060" s="6">
        <f>IFERROR(VLOOKUP(A2060,Orders!A:D,4,FALSE),"")</f>
        <v>38298</v>
      </c>
      <c r="I2060" t="str">
        <f>IFERROR(VLOOKUP(A2060,Orders!A:E,5,FALSE),"")</f>
        <v>Shipped</v>
      </c>
      <c r="J2060">
        <f>IFERROR(VLOOKUP(A2060,Orders!A:G,7,FALSE),"")</f>
        <v>157</v>
      </c>
      <c r="K2060">
        <f>IFERROR(VLOOKUP(J2060,Customers!A:L,12,FALSE),"")</f>
        <v>1216</v>
      </c>
      <c r="L2060">
        <f>IFERROR(VLOOKUP(J2060,Customers!A:M,13,FALSE),"")</f>
        <v>100600</v>
      </c>
      <c r="M2060" t="str">
        <f>IFERROR(VLOOKUP(J2060,Customers!A:H,8,FALSE),"")</f>
        <v>Allentown</v>
      </c>
      <c r="N2060">
        <f>IFERROR(VLOOKUP(K2060,Employees!A:F,6,FALSE),"")</f>
        <v>2</v>
      </c>
      <c r="O2060" t="str">
        <f>IFERROR(VLOOKUP(N2060,Offices!A:B,2,FALSE),"")</f>
        <v>Boston</v>
      </c>
      <c r="P2060" s="6">
        <f>IFERROR(VLOOKUP(J2060,Payments!A:C,3,FALSE),"")</f>
        <v>38310</v>
      </c>
      <c r="Q2060">
        <f>IFERROR(VLOOKUP(J2060,Payments!A:D,4,FALSE),"")</f>
        <v>35152.120000000003</v>
      </c>
      <c r="R2060" t="str">
        <f>IFERROR(VLOOKUP(B2060,Products!A:C,3,FALSE),"")</f>
        <v>Planes</v>
      </c>
      <c r="S2060">
        <f>IFERROR(VLOOKUP(B2060,Products!A:G,7,FALSE),"")</f>
        <v>7106</v>
      </c>
      <c r="T2060">
        <f>IFERROR(VLOOKUP(B2060,Products!A:I,9,FALSE),"")</f>
        <v>118.65</v>
      </c>
      <c r="U2060">
        <f t="shared" si="256"/>
        <v>2</v>
      </c>
      <c r="V2060" t="str">
        <f t="shared" si="257"/>
        <v>Yes</v>
      </c>
      <c r="W2060">
        <f t="shared" si="258"/>
        <v>2004</v>
      </c>
      <c r="X2060">
        <f t="shared" si="259"/>
        <v>11</v>
      </c>
      <c r="Y2060">
        <f>IFERROR(VLOOKUP(B2060,Products!A:I,8,FALSE),"")</f>
        <v>59.33</v>
      </c>
      <c r="Z2060">
        <f t="shared" si="260"/>
        <v>5102</v>
      </c>
      <c r="AA2060">
        <f t="shared" si="261"/>
        <v>71.987190291589428</v>
      </c>
      <c r="AB2060">
        <f t="shared" si="262"/>
        <v>1</v>
      </c>
      <c r="AC2060">
        <f t="shared" si="263"/>
        <v>2135.5000000000005</v>
      </c>
    </row>
    <row r="2061" spans="1:29">
      <c r="A2061">
        <v>10319</v>
      </c>
      <c r="B2061" t="s">
        <v>199</v>
      </c>
      <c r="C2061">
        <v>30</v>
      </c>
      <c r="D2061">
        <v>134.05000000000001</v>
      </c>
      <c r="E2061">
        <v>9</v>
      </c>
      <c r="F2061" s="6">
        <f>IFERROR(VLOOKUP(A2061,Orders!A:B,2,FALSE),"")</f>
        <v>38294</v>
      </c>
      <c r="G2061" s="6">
        <f>IFERROR(VLOOKUP(A2061,Orders!A:C,3,FALSE),"")</f>
        <v>38302</v>
      </c>
      <c r="H2061" s="6">
        <f>IFERROR(VLOOKUP(A2061,Orders!A:D,4,FALSE),"")</f>
        <v>38297</v>
      </c>
      <c r="I2061" t="str">
        <f>IFERROR(VLOOKUP(A2061,Orders!A:E,5,FALSE),"")</f>
        <v>Shipped</v>
      </c>
      <c r="J2061">
        <f>IFERROR(VLOOKUP(A2061,Orders!A:G,7,FALSE),"")</f>
        <v>456</v>
      </c>
      <c r="K2061">
        <f>IFERROR(VLOOKUP(J2061,Customers!A:L,12,FALSE),"")</f>
        <v>1286</v>
      </c>
      <c r="L2061">
        <f>IFERROR(VLOOKUP(J2061,Customers!A:M,13,FALSE),"")</f>
        <v>39800</v>
      </c>
      <c r="M2061" t="str">
        <f>IFERROR(VLOOKUP(J2061,Customers!A:H,8,FALSE),"")</f>
        <v>NYC</v>
      </c>
      <c r="N2061">
        <f>IFERROR(VLOOKUP(K2061,Employees!A:F,6,FALSE),"")</f>
        <v>3</v>
      </c>
      <c r="O2061" t="str">
        <f>IFERROR(VLOOKUP(N2061,Offices!A:B,2,FALSE),"")</f>
        <v>NYC</v>
      </c>
      <c r="P2061" s="6">
        <f>IFERROR(VLOOKUP(J2061,Payments!A:C,3,FALSE),"")</f>
        <v>38304</v>
      </c>
      <c r="Q2061">
        <f>IFERROR(VLOOKUP(J2061,Payments!A:D,4,FALSE),"")</f>
        <v>27550.51</v>
      </c>
      <c r="R2061" t="str">
        <f>IFERROR(VLOOKUP(B2061,Products!A:C,3,FALSE),"")</f>
        <v>Motorcycles</v>
      </c>
      <c r="S2061">
        <f>IFERROR(VLOOKUP(B2061,Products!A:G,7,FALSE),"")</f>
        <v>9997</v>
      </c>
      <c r="T2061">
        <f>IFERROR(VLOOKUP(B2061,Products!A:I,9,FALSE),"")</f>
        <v>150.62</v>
      </c>
      <c r="U2061">
        <f t="shared" si="256"/>
        <v>5</v>
      </c>
      <c r="V2061" t="str">
        <f t="shared" si="257"/>
        <v>Yes</v>
      </c>
      <c r="W2061">
        <f t="shared" si="258"/>
        <v>2004</v>
      </c>
      <c r="X2061">
        <f t="shared" si="259"/>
        <v>11</v>
      </c>
      <c r="Y2061">
        <f>IFERROR(VLOOKUP(B2061,Products!A:I,8,FALSE),"")</f>
        <v>66.27</v>
      </c>
      <c r="Z2061">
        <f t="shared" si="260"/>
        <v>4021.5000000000005</v>
      </c>
      <c r="AA2061">
        <f t="shared" si="261"/>
        <v>102.27855741662897</v>
      </c>
      <c r="AB2061">
        <f t="shared" si="262"/>
        <v>1</v>
      </c>
      <c r="AC2061">
        <f t="shared" si="263"/>
        <v>2033.4000000000005</v>
      </c>
    </row>
    <row r="2062" spans="1:29">
      <c r="A2062">
        <v>10319</v>
      </c>
      <c r="B2062" t="s">
        <v>209</v>
      </c>
      <c r="C2062">
        <v>46</v>
      </c>
      <c r="D2062">
        <v>77.19</v>
      </c>
      <c r="E2062">
        <v>1</v>
      </c>
      <c r="F2062" s="6">
        <f>IFERROR(VLOOKUP(A2062,Orders!A:B,2,FALSE),"")</f>
        <v>38294</v>
      </c>
      <c r="G2062" s="6">
        <f>IFERROR(VLOOKUP(A2062,Orders!A:C,3,FALSE),"")</f>
        <v>38302</v>
      </c>
      <c r="H2062" s="6">
        <f>IFERROR(VLOOKUP(A2062,Orders!A:D,4,FALSE),"")</f>
        <v>38297</v>
      </c>
      <c r="I2062" t="str">
        <f>IFERROR(VLOOKUP(A2062,Orders!A:E,5,FALSE),"")</f>
        <v>Shipped</v>
      </c>
      <c r="J2062">
        <f>IFERROR(VLOOKUP(A2062,Orders!A:G,7,FALSE),"")</f>
        <v>456</v>
      </c>
      <c r="K2062">
        <f>IFERROR(VLOOKUP(J2062,Customers!A:L,12,FALSE),"")</f>
        <v>1286</v>
      </c>
      <c r="L2062">
        <f>IFERROR(VLOOKUP(J2062,Customers!A:M,13,FALSE),"")</f>
        <v>39800</v>
      </c>
      <c r="M2062" t="str">
        <f>IFERROR(VLOOKUP(J2062,Customers!A:H,8,FALSE),"")</f>
        <v>NYC</v>
      </c>
      <c r="N2062">
        <f>IFERROR(VLOOKUP(K2062,Employees!A:F,6,FALSE),"")</f>
        <v>3</v>
      </c>
      <c r="O2062" t="str">
        <f>IFERROR(VLOOKUP(N2062,Offices!A:B,2,FALSE),"")</f>
        <v>NYC</v>
      </c>
      <c r="P2062" s="6">
        <f>IFERROR(VLOOKUP(J2062,Payments!A:C,3,FALSE),"")</f>
        <v>38304</v>
      </c>
      <c r="Q2062">
        <f>IFERROR(VLOOKUP(J2062,Payments!A:D,4,FALSE),"")</f>
        <v>27550.51</v>
      </c>
      <c r="R2062" t="str">
        <f>IFERROR(VLOOKUP(B2062,Products!A:C,3,FALSE),"")</f>
        <v>Classic Cars</v>
      </c>
      <c r="S2062">
        <f>IFERROR(VLOOKUP(B2062,Products!A:G,7,FALSE),"")</f>
        <v>1917</v>
      </c>
      <c r="T2062">
        <f>IFERROR(VLOOKUP(B2062,Products!A:I,9,FALSE),"")</f>
        <v>80.41</v>
      </c>
      <c r="U2062">
        <f t="shared" si="256"/>
        <v>5</v>
      </c>
      <c r="V2062" t="str">
        <f t="shared" si="257"/>
        <v>Yes</v>
      </c>
      <c r="W2062">
        <f t="shared" si="258"/>
        <v>2004</v>
      </c>
      <c r="X2062">
        <f t="shared" si="259"/>
        <v>11</v>
      </c>
      <c r="Y2062">
        <f>IFERROR(VLOOKUP(B2062,Products!A:I,8,FALSE),"")</f>
        <v>49.05</v>
      </c>
      <c r="Z2062">
        <f t="shared" si="260"/>
        <v>3550.74</v>
      </c>
      <c r="AA2062">
        <f t="shared" si="261"/>
        <v>57.370030581039757</v>
      </c>
      <c r="AB2062">
        <f t="shared" si="262"/>
        <v>0</v>
      </c>
      <c r="AC2062">
        <f t="shared" si="263"/>
        <v>1294.44</v>
      </c>
    </row>
    <row r="2063" spans="1:29">
      <c r="A2063">
        <v>10319</v>
      </c>
      <c r="B2063" t="s">
        <v>211</v>
      </c>
      <c r="C2063">
        <v>44</v>
      </c>
      <c r="D2063">
        <v>54.71</v>
      </c>
      <c r="E2063">
        <v>4</v>
      </c>
      <c r="F2063" s="6">
        <f>IFERROR(VLOOKUP(A2063,Orders!A:B,2,FALSE),"")</f>
        <v>38294</v>
      </c>
      <c r="G2063" s="6">
        <f>IFERROR(VLOOKUP(A2063,Orders!A:C,3,FALSE),"")</f>
        <v>38302</v>
      </c>
      <c r="H2063" s="6">
        <f>IFERROR(VLOOKUP(A2063,Orders!A:D,4,FALSE),"")</f>
        <v>38297</v>
      </c>
      <c r="I2063" t="str">
        <f>IFERROR(VLOOKUP(A2063,Orders!A:E,5,FALSE),"")</f>
        <v>Shipped</v>
      </c>
      <c r="J2063">
        <f>IFERROR(VLOOKUP(A2063,Orders!A:G,7,FALSE),"")</f>
        <v>456</v>
      </c>
      <c r="K2063">
        <f>IFERROR(VLOOKUP(J2063,Customers!A:L,12,FALSE),"")</f>
        <v>1286</v>
      </c>
      <c r="L2063">
        <f>IFERROR(VLOOKUP(J2063,Customers!A:M,13,FALSE),"")</f>
        <v>39800</v>
      </c>
      <c r="M2063" t="str">
        <f>IFERROR(VLOOKUP(J2063,Customers!A:H,8,FALSE),"")</f>
        <v>NYC</v>
      </c>
      <c r="N2063">
        <f>IFERROR(VLOOKUP(K2063,Employees!A:F,6,FALSE),"")</f>
        <v>3</v>
      </c>
      <c r="O2063" t="str">
        <f>IFERROR(VLOOKUP(N2063,Offices!A:B,2,FALSE),"")</f>
        <v>NYC</v>
      </c>
      <c r="P2063" s="6">
        <f>IFERROR(VLOOKUP(J2063,Payments!A:C,3,FALSE),"")</f>
        <v>38304</v>
      </c>
      <c r="Q2063">
        <f>IFERROR(VLOOKUP(J2063,Payments!A:D,4,FALSE),"")</f>
        <v>27550.51</v>
      </c>
      <c r="R2063" t="str">
        <f>IFERROR(VLOOKUP(B2063,Products!A:C,3,FALSE),"")</f>
        <v>Motorcycles</v>
      </c>
      <c r="S2063">
        <f>IFERROR(VLOOKUP(B2063,Products!A:G,7,FALSE),"")</f>
        <v>7689</v>
      </c>
      <c r="T2063">
        <f>IFERROR(VLOOKUP(B2063,Products!A:I,9,FALSE),"")</f>
        <v>62.17</v>
      </c>
      <c r="U2063">
        <f t="shared" si="256"/>
        <v>5</v>
      </c>
      <c r="V2063" t="str">
        <f t="shared" si="257"/>
        <v>Yes</v>
      </c>
      <c r="W2063">
        <f t="shared" si="258"/>
        <v>2004</v>
      </c>
      <c r="X2063">
        <f t="shared" si="259"/>
        <v>11</v>
      </c>
      <c r="Y2063">
        <f>IFERROR(VLOOKUP(B2063,Products!A:I,8,FALSE),"")</f>
        <v>32.950000000000003</v>
      </c>
      <c r="Z2063">
        <f t="shared" si="260"/>
        <v>2407.2400000000002</v>
      </c>
      <c r="AA2063">
        <f t="shared" si="261"/>
        <v>66.039453717754157</v>
      </c>
      <c r="AB2063">
        <f t="shared" si="262"/>
        <v>0</v>
      </c>
      <c r="AC2063">
        <f t="shared" si="263"/>
        <v>957.43999999999994</v>
      </c>
    </row>
    <row r="2064" spans="1:29">
      <c r="A2064">
        <v>10319</v>
      </c>
      <c r="B2064" t="s">
        <v>212</v>
      </c>
      <c r="C2064">
        <v>45</v>
      </c>
      <c r="D2064">
        <v>120.53</v>
      </c>
      <c r="E2064">
        <v>3</v>
      </c>
      <c r="F2064" s="6">
        <f>IFERROR(VLOOKUP(A2064,Orders!A:B,2,FALSE),"")</f>
        <v>38294</v>
      </c>
      <c r="G2064" s="6">
        <f>IFERROR(VLOOKUP(A2064,Orders!A:C,3,FALSE),"")</f>
        <v>38302</v>
      </c>
      <c r="H2064" s="6">
        <f>IFERROR(VLOOKUP(A2064,Orders!A:D,4,FALSE),"")</f>
        <v>38297</v>
      </c>
      <c r="I2064" t="str">
        <f>IFERROR(VLOOKUP(A2064,Orders!A:E,5,FALSE),"")</f>
        <v>Shipped</v>
      </c>
      <c r="J2064">
        <f>IFERROR(VLOOKUP(A2064,Orders!A:G,7,FALSE),"")</f>
        <v>456</v>
      </c>
      <c r="K2064">
        <f>IFERROR(VLOOKUP(J2064,Customers!A:L,12,FALSE),"")</f>
        <v>1286</v>
      </c>
      <c r="L2064">
        <f>IFERROR(VLOOKUP(J2064,Customers!A:M,13,FALSE),"")</f>
        <v>39800</v>
      </c>
      <c r="M2064" t="str">
        <f>IFERROR(VLOOKUP(J2064,Customers!A:H,8,FALSE),"")</f>
        <v>NYC</v>
      </c>
      <c r="N2064">
        <f>IFERROR(VLOOKUP(K2064,Employees!A:F,6,FALSE),"")</f>
        <v>3</v>
      </c>
      <c r="O2064" t="str">
        <f>IFERROR(VLOOKUP(N2064,Offices!A:B,2,FALSE),"")</f>
        <v>NYC</v>
      </c>
      <c r="P2064" s="6">
        <f>IFERROR(VLOOKUP(J2064,Payments!A:C,3,FALSE),"")</f>
        <v>38304</v>
      </c>
      <c r="Q2064">
        <f>IFERROR(VLOOKUP(J2064,Payments!A:D,4,FALSE),"")</f>
        <v>27550.51</v>
      </c>
      <c r="R2064" t="str">
        <f>IFERROR(VLOOKUP(B2064,Products!A:C,3,FALSE),"")</f>
        <v>Classic Cars</v>
      </c>
      <c r="S2064">
        <f>IFERROR(VLOOKUP(B2064,Products!A:G,7,FALSE),"")</f>
        <v>1249</v>
      </c>
      <c r="T2064">
        <f>IFERROR(VLOOKUP(B2064,Products!A:I,9,FALSE),"")</f>
        <v>148.80000000000001</v>
      </c>
      <c r="U2064">
        <f t="shared" si="256"/>
        <v>5</v>
      </c>
      <c r="V2064" t="str">
        <f t="shared" si="257"/>
        <v>Yes</v>
      </c>
      <c r="W2064">
        <f t="shared" si="258"/>
        <v>2004</v>
      </c>
      <c r="X2064">
        <f t="shared" si="259"/>
        <v>11</v>
      </c>
      <c r="Y2064">
        <f>IFERROR(VLOOKUP(B2064,Products!A:I,8,FALSE),"")</f>
        <v>69.930000000000007</v>
      </c>
      <c r="Z2064">
        <f t="shared" si="260"/>
        <v>5423.85</v>
      </c>
      <c r="AA2064">
        <f t="shared" si="261"/>
        <v>72.358072358072349</v>
      </c>
      <c r="AB2064">
        <f t="shared" si="262"/>
        <v>1</v>
      </c>
      <c r="AC2064">
        <f t="shared" si="263"/>
        <v>2276.9999999999995</v>
      </c>
    </row>
    <row r="2065" spans="1:29">
      <c r="A2065">
        <v>10319</v>
      </c>
      <c r="B2065" t="s">
        <v>213</v>
      </c>
      <c r="C2065">
        <v>31</v>
      </c>
      <c r="D2065">
        <v>65.8</v>
      </c>
      <c r="E2065">
        <v>7</v>
      </c>
      <c r="F2065" s="6">
        <f>IFERROR(VLOOKUP(A2065,Orders!A:B,2,FALSE),"")</f>
        <v>38294</v>
      </c>
      <c r="G2065" s="6">
        <f>IFERROR(VLOOKUP(A2065,Orders!A:C,3,FALSE),"")</f>
        <v>38302</v>
      </c>
      <c r="H2065" s="6">
        <f>IFERROR(VLOOKUP(A2065,Orders!A:D,4,FALSE),"")</f>
        <v>38297</v>
      </c>
      <c r="I2065" t="str">
        <f>IFERROR(VLOOKUP(A2065,Orders!A:E,5,FALSE),"")</f>
        <v>Shipped</v>
      </c>
      <c r="J2065">
        <f>IFERROR(VLOOKUP(A2065,Orders!A:G,7,FALSE),"")</f>
        <v>456</v>
      </c>
      <c r="K2065">
        <f>IFERROR(VLOOKUP(J2065,Customers!A:L,12,FALSE),"")</f>
        <v>1286</v>
      </c>
      <c r="L2065">
        <f>IFERROR(VLOOKUP(J2065,Customers!A:M,13,FALSE),"")</f>
        <v>39800</v>
      </c>
      <c r="M2065" t="str">
        <f>IFERROR(VLOOKUP(J2065,Customers!A:H,8,FALSE),"")</f>
        <v>NYC</v>
      </c>
      <c r="N2065">
        <f>IFERROR(VLOOKUP(K2065,Employees!A:F,6,FALSE),"")</f>
        <v>3</v>
      </c>
      <c r="O2065" t="str">
        <f>IFERROR(VLOOKUP(N2065,Offices!A:B,2,FALSE),"")</f>
        <v>NYC</v>
      </c>
      <c r="P2065" s="6">
        <f>IFERROR(VLOOKUP(J2065,Payments!A:C,3,FALSE),"")</f>
        <v>38304</v>
      </c>
      <c r="Q2065">
        <f>IFERROR(VLOOKUP(J2065,Payments!A:D,4,FALSE),"")</f>
        <v>27550.51</v>
      </c>
      <c r="R2065" t="str">
        <f>IFERROR(VLOOKUP(B2065,Products!A:C,3,FALSE),"")</f>
        <v>Motorcycles</v>
      </c>
      <c r="S2065">
        <f>IFERROR(VLOOKUP(B2065,Products!A:G,7,FALSE),"")</f>
        <v>6840</v>
      </c>
      <c r="T2065">
        <f>IFERROR(VLOOKUP(B2065,Products!A:I,9,FALSE),"")</f>
        <v>69.260000000000005</v>
      </c>
      <c r="U2065">
        <f t="shared" si="256"/>
        <v>5</v>
      </c>
      <c r="V2065" t="str">
        <f t="shared" si="257"/>
        <v>Yes</v>
      </c>
      <c r="W2065">
        <f t="shared" si="258"/>
        <v>2004</v>
      </c>
      <c r="X2065">
        <f t="shared" si="259"/>
        <v>11</v>
      </c>
      <c r="Y2065">
        <f>IFERROR(VLOOKUP(B2065,Products!A:I,8,FALSE),"")</f>
        <v>47.1</v>
      </c>
      <c r="Z2065">
        <f t="shared" si="260"/>
        <v>2039.8</v>
      </c>
      <c r="AA2065">
        <f t="shared" si="261"/>
        <v>39.702760084925679</v>
      </c>
      <c r="AB2065">
        <f t="shared" si="262"/>
        <v>0</v>
      </c>
      <c r="AC2065">
        <f t="shared" si="263"/>
        <v>579.69999999999982</v>
      </c>
    </row>
    <row r="2066" spans="1:29">
      <c r="A2066">
        <v>10319</v>
      </c>
      <c r="B2066" t="s">
        <v>216</v>
      </c>
      <c r="C2066">
        <v>43</v>
      </c>
      <c r="D2066">
        <v>78.41</v>
      </c>
      <c r="E2066">
        <v>2</v>
      </c>
      <c r="F2066" s="6">
        <f>IFERROR(VLOOKUP(A2066,Orders!A:B,2,FALSE),"")</f>
        <v>38294</v>
      </c>
      <c r="G2066" s="6">
        <f>IFERROR(VLOOKUP(A2066,Orders!A:C,3,FALSE),"")</f>
        <v>38302</v>
      </c>
      <c r="H2066" s="6">
        <f>IFERROR(VLOOKUP(A2066,Orders!A:D,4,FALSE),"")</f>
        <v>38297</v>
      </c>
      <c r="I2066" t="str">
        <f>IFERROR(VLOOKUP(A2066,Orders!A:E,5,FALSE),"")</f>
        <v>Shipped</v>
      </c>
      <c r="J2066">
        <f>IFERROR(VLOOKUP(A2066,Orders!A:G,7,FALSE),"")</f>
        <v>456</v>
      </c>
      <c r="K2066">
        <f>IFERROR(VLOOKUP(J2066,Customers!A:L,12,FALSE),"")</f>
        <v>1286</v>
      </c>
      <c r="L2066">
        <f>IFERROR(VLOOKUP(J2066,Customers!A:M,13,FALSE),"")</f>
        <v>39800</v>
      </c>
      <c r="M2066" t="str">
        <f>IFERROR(VLOOKUP(J2066,Customers!A:H,8,FALSE),"")</f>
        <v>NYC</v>
      </c>
      <c r="N2066">
        <f>IFERROR(VLOOKUP(K2066,Employees!A:F,6,FALSE),"")</f>
        <v>3</v>
      </c>
      <c r="O2066" t="str">
        <f>IFERROR(VLOOKUP(N2066,Offices!A:B,2,FALSE),"")</f>
        <v>NYC</v>
      </c>
      <c r="P2066" s="6">
        <f>IFERROR(VLOOKUP(J2066,Payments!A:C,3,FALSE),"")</f>
        <v>38304</v>
      </c>
      <c r="Q2066">
        <f>IFERROR(VLOOKUP(J2066,Payments!A:D,4,FALSE),"")</f>
        <v>27550.51</v>
      </c>
      <c r="R2066" t="str">
        <f>IFERROR(VLOOKUP(B2066,Products!A:C,3,FALSE),"")</f>
        <v>Classic Cars</v>
      </c>
      <c r="S2066">
        <f>IFERROR(VLOOKUP(B2066,Products!A:G,7,FALSE),"")</f>
        <v>7869</v>
      </c>
      <c r="T2066">
        <f>IFERROR(VLOOKUP(B2066,Products!A:I,9,FALSE),"")</f>
        <v>80.84</v>
      </c>
      <c r="U2066">
        <f t="shared" si="256"/>
        <v>5</v>
      </c>
      <c r="V2066" t="str">
        <f t="shared" si="257"/>
        <v>Yes</v>
      </c>
      <c r="W2066">
        <f t="shared" si="258"/>
        <v>2004</v>
      </c>
      <c r="X2066">
        <f t="shared" si="259"/>
        <v>11</v>
      </c>
      <c r="Y2066">
        <f>IFERROR(VLOOKUP(B2066,Products!A:I,8,FALSE),"")</f>
        <v>32.33</v>
      </c>
      <c r="Z2066">
        <f t="shared" si="260"/>
        <v>3371.6299999999997</v>
      </c>
      <c r="AA2066">
        <f t="shared" si="261"/>
        <v>142.53015774822146</v>
      </c>
      <c r="AB2066">
        <f t="shared" si="262"/>
        <v>1</v>
      </c>
      <c r="AC2066">
        <f t="shared" si="263"/>
        <v>1981.4399999999998</v>
      </c>
    </row>
    <row r="2067" spans="1:29">
      <c r="A2067">
        <v>10319</v>
      </c>
      <c r="B2067" t="s">
        <v>217</v>
      </c>
      <c r="C2067">
        <v>29</v>
      </c>
      <c r="D2067">
        <v>35</v>
      </c>
      <c r="E2067">
        <v>5</v>
      </c>
      <c r="F2067" s="6">
        <f>IFERROR(VLOOKUP(A2067,Orders!A:B,2,FALSE),"")</f>
        <v>38294</v>
      </c>
      <c r="G2067" s="6">
        <f>IFERROR(VLOOKUP(A2067,Orders!A:C,3,FALSE),"")</f>
        <v>38302</v>
      </c>
      <c r="H2067" s="6">
        <f>IFERROR(VLOOKUP(A2067,Orders!A:D,4,FALSE),"")</f>
        <v>38297</v>
      </c>
      <c r="I2067" t="str">
        <f>IFERROR(VLOOKUP(A2067,Orders!A:E,5,FALSE),"")</f>
        <v>Shipped</v>
      </c>
      <c r="J2067">
        <f>IFERROR(VLOOKUP(A2067,Orders!A:G,7,FALSE),"")</f>
        <v>456</v>
      </c>
      <c r="K2067">
        <f>IFERROR(VLOOKUP(J2067,Customers!A:L,12,FALSE),"")</f>
        <v>1286</v>
      </c>
      <c r="L2067">
        <f>IFERROR(VLOOKUP(J2067,Customers!A:M,13,FALSE),"")</f>
        <v>39800</v>
      </c>
      <c r="M2067" t="str">
        <f>IFERROR(VLOOKUP(J2067,Customers!A:H,8,FALSE),"")</f>
        <v>NYC</v>
      </c>
      <c r="N2067">
        <f>IFERROR(VLOOKUP(K2067,Employees!A:F,6,FALSE),"")</f>
        <v>3</v>
      </c>
      <c r="O2067" t="str">
        <f>IFERROR(VLOOKUP(N2067,Offices!A:B,2,FALSE),"")</f>
        <v>NYC</v>
      </c>
      <c r="P2067" s="6">
        <f>IFERROR(VLOOKUP(J2067,Payments!A:C,3,FALSE),"")</f>
        <v>38304</v>
      </c>
      <c r="Q2067">
        <f>IFERROR(VLOOKUP(J2067,Payments!A:D,4,FALSE),"")</f>
        <v>27550.51</v>
      </c>
      <c r="R2067" t="str">
        <f>IFERROR(VLOOKUP(B2067,Products!A:C,3,FALSE),"")</f>
        <v>Motorcycles</v>
      </c>
      <c r="S2067">
        <f>IFERROR(VLOOKUP(B2067,Products!A:G,7,FALSE),"")</f>
        <v>9241</v>
      </c>
      <c r="T2067">
        <f>IFERROR(VLOOKUP(B2067,Products!A:I,9,FALSE),"")</f>
        <v>40.229999999999997</v>
      </c>
      <c r="U2067">
        <f t="shared" si="256"/>
        <v>5</v>
      </c>
      <c r="V2067" t="str">
        <f t="shared" si="257"/>
        <v>Yes</v>
      </c>
      <c r="W2067">
        <f t="shared" si="258"/>
        <v>2004</v>
      </c>
      <c r="X2067">
        <f t="shared" si="259"/>
        <v>11</v>
      </c>
      <c r="Y2067">
        <f>IFERROR(VLOOKUP(B2067,Products!A:I,8,FALSE),"")</f>
        <v>24.14</v>
      </c>
      <c r="Z2067">
        <f t="shared" si="260"/>
        <v>1015</v>
      </c>
      <c r="AA2067">
        <f t="shared" si="261"/>
        <v>44.987572493786246</v>
      </c>
      <c r="AB2067">
        <f t="shared" si="262"/>
        <v>0</v>
      </c>
      <c r="AC2067">
        <f t="shared" si="263"/>
        <v>314.94</v>
      </c>
    </row>
    <row r="2068" spans="1:29">
      <c r="A2068">
        <v>10319</v>
      </c>
      <c r="B2068" t="s">
        <v>218</v>
      </c>
      <c r="C2068">
        <v>22</v>
      </c>
      <c r="D2068">
        <v>96.95</v>
      </c>
      <c r="E2068">
        <v>8</v>
      </c>
      <c r="F2068" s="6">
        <f>IFERROR(VLOOKUP(A2068,Orders!A:B,2,FALSE),"")</f>
        <v>38294</v>
      </c>
      <c r="G2068" s="6">
        <f>IFERROR(VLOOKUP(A2068,Orders!A:C,3,FALSE),"")</f>
        <v>38302</v>
      </c>
      <c r="H2068" s="6">
        <f>IFERROR(VLOOKUP(A2068,Orders!A:D,4,FALSE),"")</f>
        <v>38297</v>
      </c>
      <c r="I2068" t="str">
        <f>IFERROR(VLOOKUP(A2068,Orders!A:E,5,FALSE),"")</f>
        <v>Shipped</v>
      </c>
      <c r="J2068">
        <f>IFERROR(VLOOKUP(A2068,Orders!A:G,7,FALSE),"")</f>
        <v>456</v>
      </c>
      <c r="K2068">
        <f>IFERROR(VLOOKUP(J2068,Customers!A:L,12,FALSE),"")</f>
        <v>1286</v>
      </c>
      <c r="L2068">
        <f>IFERROR(VLOOKUP(J2068,Customers!A:M,13,FALSE),"")</f>
        <v>39800</v>
      </c>
      <c r="M2068" t="str">
        <f>IFERROR(VLOOKUP(J2068,Customers!A:H,8,FALSE),"")</f>
        <v>NYC</v>
      </c>
      <c r="N2068">
        <f>IFERROR(VLOOKUP(K2068,Employees!A:F,6,FALSE),"")</f>
        <v>3</v>
      </c>
      <c r="O2068" t="str">
        <f>IFERROR(VLOOKUP(N2068,Offices!A:B,2,FALSE),"")</f>
        <v>NYC</v>
      </c>
      <c r="P2068" s="6">
        <f>IFERROR(VLOOKUP(J2068,Payments!A:C,3,FALSE),"")</f>
        <v>38304</v>
      </c>
      <c r="Q2068">
        <f>IFERROR(VLOOKUP(J2068,Payments!A:D,4,FALSE),"")</f>
        <v>27550.51</v>
      </c>
      <c r="R2068" t="str">
        <f>IFERROR(VLOOKUP(B2068,Products!A:C,3,FALSE),"")</f>
        <v>Motorcycles</v>
      </c>
      <c r="S2068">
        <f>IFERROR(VLOOKUP(B2068,Products!A:G,7,FALSE),"")</f>
        <v>3341</v>
      </c>
      <c r="T2068">
        <f>IFERROR(VLOOKUP(B2068,Products!A:I,9,FALSE),"")</f>
        <v>102.05</v>
      </c>
      <c r="U2068">
        <f t="shared" si="256"/>
        <v>5</v>
      </c>
      <c r="V2068" t="str">
        <f t="shared" si="257"/>
        <v>Yes</v>
      </c>
      <c r="W2068">
        <f t="shared" si="258"/>
        <v>2004</v>
      </c>
      <c r="X2068">
        <f t="shared" si="259"/>
        <v>11</v>
      </c>
      <c r="Y2068">
        <f>IFERROR(VLOOKUP(B2068,Products!A:I,8,FALSE),"")</f>
        <v>56.13</v>
      </c>
      <c r="Z2068">
        <f t="shared" si="260"/>
        <v>2132.9</v>
      </c>
      <c r="AA2068">
        <f t="shared" si="261"/>
        <v>72.724033493675392</v>
      </c>
      <c r="AB2068">
        <f t="shared" si="262"/>
        <v>1</v>
      </c>
      <c r="AC2068">
        <f t="shared" si="263"/>
        <v>898.04</v>
      </c>
    </row>
    <row r="2069" spans="1:29">
      <c r="A2069">
        <v>10319</v>
      </c>
      <c r="B2069" t="s">
        <v>219</v>
      </c>
      <c r="C2069">
        <v>45</v>
      </c>
      <c r="D2069">
        <v>79.73</v>
      </c>
      <c r="E2069">
        <v>6</v>
      </c>
      <c r="F2069" s="6">
        <f>IFERROR(VLOOKUP(A2069,Orders!A:B,2,FALSE),"")</f>
        <v>38294</v>
      </c>
      <c r="G2069" s="6">
        <f>IFERROR(VLOOKUP(A2069,Orders!A:C,3,FALSE),"")</f>
        <v>38302</v>
      </c>
      <c r="H2069" s="6">
        <f>IFERROR(VLOOKUP(A2069,Orders!A:D,4,FALSE),"")</f>
        <v>38297</v>
      </c>
      <c r="I2069" t="str">
        <f>IFERROR(VLOOKUP(A2069,Orders!A:E,5,FALSE),"")</f>
        <v>Shipped</v>
      </c>
      <c r="J2069">
        <f>IFERROR(VLOOKUP(A2069,Orders!A:G,7,FALSE),"")</f>
        <v>456</v>
      </c>
      <c r="K2069">
        <f>IFERROR(VLOOKUP(J2069,Customers!A:L,12,FALSE),"")</f>
        <v>1286</v>
      </c>
      <c r="L2069">
        <f>IFERROR(VLOOKUP(J2069,Customers!A:M,13,FALSE),"")</f>
        <v>39800</v>
      </c>
      <c r="M2069" t="str">
        <f>IFERROR(VLOOKUP(J2069,Customers!A:H,8,FALSE),"")</f>
        <v>NYC</v>
      </c>
      <c r="N2069">
        <f>IFERROR(VLOOKUP(K2069,Employees!A:F,6,FALSE),"")</f>
        <v>3</v>
      </c>
      <c r="O2069" t="str">
        <f>IFERROR(VLOOKUP(N2069,Offices!A:B,2,FALSE),"")</f>
        <v>NYC</v>
      </c>
      <c r="P2069" s="6">
        <f>IFERROR(VLOOKUP(J2069,Payments!A:C,3,FALSE),"")</f>
        <v>38304</v>
      </c>
      <c r="Q2069">
        <f>IFERROR(VLOOKUP(J2069,Payments!A:D,4,FALSE),"")</f>
        <v>27550.51</v>
      </c>
      <c r="R2069" t="str">
        <f>IFERROR(VLOOKUP(B2069,Products!A:C,3,FALSE),"")</f>
        <v>Motorcycles</v>
      </c>
      <c r="S2069">
        <f>IFERROR(VLOOKUP(B2069,Products!A:G,7,FALSE),"")</f>
        <v>600</v>
      </c>
      <c r="T2069">
        <f>IFERROR(VLOOKUP(B2069,Products!A:I,9,FALSE),"")</f>
        <v>81.36</v>
      </c>
      <c r="U2069">
        <f t="shared" si="256"/>
        <v>5</v>
      </c>
      <c r="V2069" t="str">
        <f t="shared" si="257"/>
        <v>Yes</v>
      </c>
      <c r="W2069">
        <f t="shared" si="258"/>
        <v>2004</v>
      </c>
      <c r="X2069">
        <f t="shared" si="259"/>
        <v>11</v>
      </c>
      <c r="Y2069">
        <f>IFERROR(VLOOKUP(B2069,Products!A:I,8,FALSE),"")</f>
        <v>34.17</v>
      </c>
      <c r="Z2069">
        <f t="shared" si="260"/>
        <v>3587.8500000000004</v>
      </c>
      <c r="AA2069">
        <f t="shared" si="261"/>
        <v>133.33333333333331</v>
      </c>
      <c r="AB2069">
        <f t="shared" si="262"/>
        <v>1</v>
      </c>
      <c r="AC2069">
        <f t="shared" si="263"/>
        <v>2050.2000000000003</v>
      </c>
    </row>
    <row r="2070" spans="1:29">
      <c r="A2070">
        <v>10320</v>
      </c>
      <c r="B2070" t="s">
        <v>204</v>
      </c>
      <c r="C2070">
        <v>31</v>
      </c>
      <c r="D2070">
        <v>184.84</v>
      </c>
      <c r="E2070">
        <v>3</v>
      </c>
      <c r="F2070" s="6">
        <f>IFERROR(VLOOKUP(A2070,Orders!A:B,2,FALSE),"")</f>
        <v>38294</v>
      </c>
      <c r="G2070" s="6">
        <f>IFERROR(VLOOKUP(A2070,Orders!A:C,3,FALSE),"")</f>
        <v>38304</v>
      </c>
      <c r="H2070" s="6">
        <f>IFERROR(VLOOKUP(A2070,Orders!A:D,4,FALSE),"")</f>
        <v>38298</v>
      </c>
      <c r="I2070" t="str">
        <f>IFERROR(VLOOKUP(A2070,Orders!A:E,5,FALSE),"")</f>
        <v>Shipped</v>
      </c>
      <c r="J2070">
        <f>IFERROR(VLOOKUP(A2070,Orders!A:G,7,FALSE),"")</f>
        <v>144</v>
      </c>
      <c r="K2070">
        <f>IFERROR(VLOOKUP(J2070,Customers!A:L,12,FALSE),"")</f>
        <v>1504</v>
      </c>
      <c r="L2070">
        <f>IFERROR(VLOOKUP(J2070,Customers!A:M,13,FALSE),"")</f>
        <v>53100</v>
      </c>
      <c r="M2070" t="str">
        <f>IFERROR(VLOOKUP(J2070,Customers!A:H,8,FALSE),"")</f>
        <v>LuleÃ¥</v>
      </c>
      <c r="N2070">
        <f>IFERROR(VLOOKUP(K2070,Employees!A:F,6,FALSE),"")</f>
        <v>7</v>
      </c>
      <c r="O2070" t="str">
        <f>IFERROR(VLOOKUP(N2070,Offices!A:B,2,FALSE),"")</f>
        <v>London</v>
      </c>
      <c r="P2070" s="6">
        <f>IFERROR(VLOOKUP(J2070,Payments!A:C,3,FALSE),"")</f>
        <v>38333</v>
      </c>
      <c r="Q2070">
        <f>IFERROR(VLOOKUP(J2070,Payments!A:D,4,FALSE),"")</f>
        <v>36005.71</v>
      </c>
      <c r="R2070" t="str">
        <f>IFERROR(VLOOKUP(B2070,Products!A:C,3,FALSE),"")</f>
        <v>Classic Cars</v>
      </c>
      <c r="S2070">
        <f>IFERROR(VLOOKUP(B2070,Products!A:G,7,FALSE),"")</f>
        <v>68</v>
      </c>
      <c r="T2070">
        <f>IFERROR(VLOOKUP(B2070,Products!A:I,9,FALSE),"")</f>
        <v>194.57</v>
      </c>
      <c r="U2070">
        <f t="shared" si="256"/>
        <v>6</v>
      </c>
      <c r="V2070" t="str">
        <f t="shared" si="257"/>
        <v>Yes</v>
      </c>
      <c r="W2070">
        <f t="shared" si="258"/>
        <v>2004</v>
      </c>
      <c r="X2070">
        <f t="shared" si="259"/>
        <v>11</v>
      </c>
      <c r="Y2070">
        <f>IFERROR(VLOOKUP(B2070,Products!A:I,8,FALSE),"")</f>
        <v>95.34</v>
      </c>
      <c r="Z2070">
        <f t="shared" si="260"/>
        <v>5730.04</v>
      </c>
      <c r="AA2070">
        <f t="shared" si="261"/>
        <v>93.874554226977139</v>
      </c>
      <c r="AB2070">
        <f t="shared" si="262"/>
        <v>1</v>
      </c>
      <c r="AC2070">
        <f t="shared" si="263"/>
        <v>2774.5</v>
      </c>
    </row>
    <row r="2071" spans="1:29">
      <c r="A2071">
        <v>10320</v>
      </c>
      <c r="B2071" t="s">
        <v>205</v>
      </c>
      <c r="C2071">
        <v>35</v>
      </c>
      <c r="D2071">
        <v>102.17</v>
      </c>
      <c r="E2071">
        <v>1</v>
      </c>
      <c r="F2071" s="6">
        <f>IFERROR(VLOOKUP(A2071,Orders!A:B,2,FALSE),"")</f>
        <v>38294</v>
      </c>
      <c r="G2071" s="6">
        <f>IFERROR(VLOOKUP(A2071,Orders!A:C,3,FALSE),"")</f>
        <v>38304</v>
      </c>
      <c r="H2071" s="6">
        <f>IFERROR(VLOOKUP(A2071,Orders!A:D,4,FALSE),"")</f>
        <v>38298</v>
      </c>
      <c r="I2071" t="str">
        <f>IFERROR(VLOOKUP(A2071,Orders!A:E,5,FALSE),"")</f>
        <v>Shipped</v>
      </c>
      <c r="J2071">
        <f>IFERROR(VLOOKUP(A2071,Orders!A:G,7,FALSE),"")</f>
        <v>144</v>
      </c>
      <c r="K2071">
        <f>IFERROR(VLOOKUP(J2071,Customers!A:L,12,FALSE),"")</f>
        <v>1504</v>
      </c>
      <c r="L2071">
        <f>IFERROR(VLOOKUP(J2071,Customers!A:M,13,FALSE),"")</f>
        <v>53100</v>
      </c>
      <c r="M2071" t="str">
        <f>IFERROR(VLOOKUP(J2071,Customers!A:H,8,FALSE),"")</f>
        <v>LuleÃ¥</v>
      </c>
      <c r="N2071">
        <f>IFERROR(VLOOKUP(K2071,Employees!A:F,6,FALSE),"")</f>
        <v>7</v>
      </c>
      <c r="O2071" t="str">
        <f>IFERROR(VLOOKUP(N2071,Offices!A:B,2,FALSE),"")</f>
        <v>London</v>
      </c>
      <c r="P2071" s="6">
        <f>IFERROR(VLOOKUP(J2071,Payments!A:C,3,FALSE),"")</f>
        <v>38333</v>
      </c>
      <c r="Q2071">
        <f>IFERROR(VLOOKUP(J2071,Payments!A:D,4,FALSE),"")</f>
        <v>36005.71</v>
      </c>
      <c r="R2071" t="str">
        <f>IFERROR(VLOOKUP(B2071,Products!A:C,3,FALSE),"")</f>
        <v>Classic Cars</v>
      </c>
      <c r="S2071">
        <f>IFERROR(VLOOKUP(B2071,Products!A:G,7,FALSE),"")</f>
        <v>9123</v>
      </c>
      <c r="T2071">
        <f>IFERROR(VLOOKUP(B2071,Products!A:I,9,FALSE),"")</f>
        <v>117.44</v>
      </c>
      <c r="U2071">
        <f t="shared" si="256"/>
        <v>6</v>
      </c>
      <c r="V2071" t="str">
        <f t="shared" si="257"/>
        <v>Yes</v>
      </c>
      <c r="W2071">
        <f t="shared" si="258"/>
        <v>2004</v>
      </c>
      <c r="X2071">
        <f t="shared" si="259"/>
        <v>11</v>
      </c>
      <c r="Y2071">
        <f>IFERROR(VLOOKUP(B2071,Products!A:I,8,FALSE),"")</f>
        <v>75.16</v>
      </c>
      <c r="Z2071">
        <f t="shared" si="260"/>
        <v>3575.9500000000003</v>
      </c>
      <c r="AA2071">
        <f t="shared" si="261"/>
        <v>35.936668440659936</v>
      </c>
      <c r="AB2071">
        <f t="shared" si="262"/>
        <v>0</v>
      </c>
      <c r="AC2071">
        <f t="shared" si="263"/>
        <v>945.35000000000014</v>
      </c>
    </row>
    <row r="2072" spans="1:29">
      <c r="A2072">
        <v>10320</v>
      </c>
      <c r="B2072" t="s">
        <v>206</v>
      </c>
      <c r="C2072">
        <v>38</v>
      </c>
      <c r="D2072">
        <v>63.84</v>
      </c>
      <c r="E2072">
        <v>4</v>
      </c>
      <c r="F2072" s="6">
        <f>IFERROR(VLOOKUP(A2072,Orders!A:B,2,FALSE),"")</f>
        <v>38294</v>
      </c>
      <c r="G2072" s="6">
        <f>IFERROR(VLOOKUP(A2072,Orders!A:C,3,FALSE),"")</f>
        <v>38304</v>
      </c>
      <c r="H2072" s="6">
        <f>IFERROR(VLOOKUP(A2072,Orders!A:D,4,FALSE),"")</f>
        <v>38298</v>
      </c>
      <c r="I2072" t="str">
        <f>IFERROR(VLOOKUP(A2072,Orders!A:E,5,FALSE),"")</f>
        <v>Shipped</v>
      </c>
      <c r="J2072">
        <f>IFERROR(VLOOKUP(A2072,Orders!A:G,7,FALSE),"")</f>
        <v>144</v>
      </c>
      <c r="K2072">
        <f>IFERROR(VLOOKUP(J2072,Customers!A:L,12,FALSE),"")</f>
        <v>1504</v>
      </c>
      <c r="L2072">
        <f>IFERROR(VLOOKUP(J2072,Customers!A:M,13,FALSE),"")</f>
        <v>53100</v>
      </c>
      <c r="M2072" t="str">
        <f>IFERROR(VLOOKUP(J2072,Customers!A:H,8,FALSE),"")</f>
        <v>LuleÃ¥</v>
      </c>
      <c r="N2072">
        <f>IFERROR(VLOOKUP(K2072,Employees!A:F,6,FALSE),"")</f>
        <v>7</v>
      </c>
      <c r="O2072" t="str">
        <f>IFERROR(VLOOKUP(N2072,Offices!A:B,2,FALSE),"")</f>
        <v>London</v>
      </c>
      <c r="P2072" s="6">
        <f>IFERROR(VLOOKUP(J2072,Payments!A:C,3,FALSE),"")</f>
        <v>38333</v>
      </c>
      <c r="Q2072">
        <f>IFERROR(VLOOKUP(J2072,Payments!A:D,4,FALSE),"")</f>
        <v>36005.71</v>
      </c>
      <c r="R2072" t="str">
        <f>IFERROR(VLOOKUP(B2072,Products!A:C,3,FALSE),"")</f>
        <v>Classic Cars</v>
      </c>
      <c r="S2072">
        <f>IFERROR(VLOOKUP(B2072,Products!A:G,7,FALSE),"")</f>
        <v>5663</v>
      </c>
      <c r="T2072">
        <f>IFERROR(VLOOKUP(B2072,Products!A:I,9,FALSE),"")</f>
        <v>79.8</v>
      </c>
      <c r="U2072">
        <f t="shared" si="256"/>
        <v>6</v>
      </c>
      <c r="V2072" t="str">
        <f t="shared" si="257"/>
        <v>Yes</v>
      </c>
      <c r="W2072">
        <f t="shared" si="258"/>
        <v>2004</v>
      </c>
      <c r="X2072">
        <f t="shared" si="259"/>
        <v>11</v>
      </c>
      <c r="Y2072">
        <f>IFERROR(VLOOKUP(B2072,Products!A:I,8,FALSE),"")</f>
        <v>31.92</v>
      </c>
      <c r="Z2072">
        <f t="shared" si="260"/>
        <v>2425.92</v>
      </c>
      <c r="AA2072">
        <f t="shared" si="261"/>
        <v>100</v>
      </c>
      <c r="AB2072">
        <f t="shared" si="262"/>
        <v>1</v>
      </c>
      <c r="AC2072">
        <f t="shared" si="263"/>
        <v>1212.96</v>
      </c>
    </row>
    <row r="2073" spans="1:29">
      <c r="A2073">
        <v>10320</v>
      </c>
      <c r="B2073" t="s">
        <v>210</v>
      </c>
      <c r="C2073">
        <v>25</v>
      </c>
      <c r="D2073">
        <v>139.63999999999999</v>
      </c>
      <c r="E2073">
        <v>5</v>
      </c>
      <c r="F2073" s="6">
        <f>IFERROR(VLOOKUP(A2073,Orders!A:B,2,FALSE),"")</f>
        <v>38294</v>
      </c>
      <c r="G2073" s="6">
        <f>IFERROR(VLOOKUP(A2073,Orders!A:C,3,FALSE),"")</f>
        <v>38304</v>
      </c>
      <c r="H2073" s="6">
        <f>IFERROR(VLOOKUP(A2073,Orders!A:D,4,FALSE),"")</f>
        <v>38298</v>
      </c>
      <c r="I2073" t="str">
        <f>IFERROR(VLOOKUP(A2073,Orders!A:E,5,FALSE),"")</f>
        <v>Shipped</v>
      </c>
      <c r="J2073">
        <f>IFERROR(VLOOKUP(A2073,Orders!A:G,7,FALSE),"")</f>
        <v>144</v>
      </c>
      <c r="K2073">
        <f>IFERROR(VLOOKUP(J2073,Customers!A:L,12,FALSE),"")</f>
        <v>1504</v>
      </c>
      <c r="L2073">
        <f>IFERROR(VLOOKUP(J2073,Customers!A:M,13,FALSE),"")</f>
        <v>53100</v>
      </c>
      <c r="M2073" t="str">
        <f>IFERROR(VLOOKUP(J2073,Customers!A:H,8,FALSE),"")</f>
        <v>LuleÃ¥</v>
      </c>
      <c r="N2073">
        <f>IFERROR(VLOOKUP(K2073,Employees!A:F,6,FALSE),"")</f>
        <v>7</v>
      </c>
      <c r="O2073" t="str">
        <f>IFERROR(VLOOKUP(N2073,Offices!A:B,2,FALSE),"")</f>
        <v>London</v>
      </c>
      <c r="P2073" s="6">
        <f>IFERROR(VLOOKUP(J2073,Payments!A:C,3,FALSE),"")</f>
        <v>38333</v>
      </c>
      <c r="Q2073">
        <f>IFERROR(VLOOKUP(J2073,Payments!A:D,4,FALSE),"")</f>
        <v>36005.71</v>
      </c>
      <c r="R2073" t="str">
        <f>IFERROR(VLOOKUP(B2073,Products!A:C,3,FALSE),"")</f>
        <v>Classic Cars</v>
      </c>
      <c r="S2073">
        <f>IFERROR(VLOOKUP(B2073,Products!A:G,7,FALSE),"")</f>
        <v>9127</v>
      </c>
      <c r="T2073">
        <f>IFERROR(VLOOKUP(B2073,Products!A:I,9,FALSE),"")</f>
        <v>146.99</v>
      </c>
      <c r="U2073">
        <f t="shared" si="256"/>
        <v>6</v>
      </c>
      <c r="V2073" t="str">
        <f t="shared" si="257"/>
        <v>Yes</v>
      </c>
      <c r="W2073">
        <f t="shared" si="258"/>
        <v>2004</v>
      </c>
      <c r="X2073">
        <f t="shared" si="259"/>
        <v>11</v>
      </c>
      <c r="Y2073">
        <f>IFERROR(VLOOKUP(B2073,Products!A:I,8,FALSE),"")</f>
        <v>73.489999999999995</v>
      </c>
      <c r="Z2073">
        <f t="shared" si="260"/>
        <v>3490.9999999999995</v>
      </c>
      <c r="AA2073">
        <f t="shared" si="261"/>
        <v>90.012246564158389</v>
      </c>
      <c r="AB2073">
        <f t="shared" si="262"/>
        <v>1</v>
      </c>
      <c r="AC2073">
        <f t="shared" si="263"/>
        <v>1653.7499999999998</v>
      </c>
    </row>
    <row r="2074" spans="1:29">
      <c r="A2074">
        <v>10320</v>
      </c>
      <c r="B2074" t="s">
        <v>214</v>
      </c>
      <c r="C2074">
        <v>26</v>
      </c>
      <c r="D2074">
        <v>60.62</v>
      </c>
      <c r="E2074">
        <v>2</v>
      </c>
      <c r="F2074" s="6">
        <f>IFERROR(VLOOKUP(A2074,Orders!A:B,2,FALSE),"")</f>
        <v>38294</v>
      </c>
      <c r="G2074" s="6">
        <f>IFERROR(VLOOKUP(A2074,Orders!A:C,3,FALSE),"")</f>
        <v>38304</v>
      </c>
      <c r="H2074" s="6">
        <f>IFERROR(VLOOKUP(A2074,Orders!A:D,4,FALSE),"")</f>
        <v>38298</v>
      </c>
      <c r="I2074" t="str">
        <f>IFERROR(VLOOKUP(A2074,Orders!A:E,5,FALSE),"")</f>
        <v>Shipped</v>
      </c>
      <c r="J2074">
        <f>IFERROR(VLOOKUP(A2074,Orders!A:G,7,FALSE),"")</f>
        <v>144</v>
      </c>
      <c r="K2074">
        <f>IFERROR(VLOOKUP(J2074,Customers!A:L,12,FALSE),"")</f>
        <v>1504</v>
      </c>
      <c r="L2074">
        <f>IFERROR(VLOOKUP(J2074,Customers!A:M,13,FALSE),"")</f>
        <v>53100</v>
      </c>
      <c r="M2074" t="str">
        <f>IFERROR(VLOOKUP(J2074,Customers!A:H,8,FALSE),"")</f>
        <v>LuleÃ¥</v>
      </c>
      <c r="N2074">
        <f>IFERROR(VLOOKUP(K2074,Employees!A:F,6,FALSE),"")</f>
        <v>7</v>
      </c>
      <c r="O2074" t="str">
        <f>IFERROR(VLOOKUP(N2074,Offices!A:B,2,FALSE),"")</f>
        <v>London</v>
      </c>
      <c r="P2074" s="6">
        <f>IFERROR(VLOOKUP(J2074,Payments!A:C,3,FALSE),"")</f>
        <v>38333</v>
      </c>
      <c r="Q2074">
        <f>IFERROR(VLOOKUP(J2074,Payments!A:D,4,FALSE),"")</f>
        <v>36005.71</v>
      </c>
      <c r="R2074" t="str">
        <f>IFERROR(VLOOKUP(B2074,Products!A:C,3,FALSE),"")</f>
        <v>Classic Cars</v>
      </c>
      <c r="S2074">
        <f>IFERROR(VLOOKUP(B2074,Products!A:G,7,FALSE),"")</f>
        <v>7995</v>
      </c>
      <c r="T2074">
        <f>IFERROR(VLOOKUP(B2074,Products!A:I,9,FALSE),"")</f>
        <v>61.23</v>
      </c>
      <c r="U2074">
        <f t="shared" si="256"/>
        <v>6</v>
      </c>
      <c r="V2074" t="str">
        <f t="shared" si="257"/>
        <v>Yes</v>
      </c>
      <c r="W2074">
        <f t="shared" si="258"/>
        <v>2004</v>
      </c>
      <c r="X2074">
        <f t="shared" si="259"/>
        <v>11</v>
      </c>
      <c r="Y2074">
        <f>IFERROR(VLOOKUP(B2074,Products!A:I,8,FALSE),"")</f>
        <v>38.58</v>
      </c>
      <c r="Z2074">
        <f t="shared" si="260"/>
        <v>1576.12</v>
      </c>
      <c r="AA2074">
        <f t="shared" si="261"/>
        <v>57.128045619491964</v>
      </c>
      <c r="AB2074">
        <f t="shared" si="262"/>
        <v>0</v>
      </c>
      <c r="AC2074">
        <f t="shared" si="263"/>
        <v>573.04</v>
      </c>
    </row>
    <row r="2075" spans="1:29">
      <c r="A2075">
        <v>10321</v>
      </c>
      <c r="B2075" t="s">
        <v>207</v>
      </c>
      <c r="C2075">
        <v>24</v>
      </c>
      <c r="D2075">
        <v>105.95</v>
      </c>
      <c r="E2075">
        <v>15</v>
      </c>
      <c r="F2075" s="6">
        <f>IFERROR(VLOOKUP(A2075,Orders!A:B,2,FALSE),"")</f>
        <v>38295</v>
      </c>
      <c r="G2075" s="6">
        <f>IFERROR(VLOOKUP(A2075,Orders!A:C,3,FALSE),"")</f>
        <v>38303</v>
      </c>
      <c r="H2075" s="6">
        <f>IFERROR(VLOOKUP(A2075,Orders!A:D,4,FALSE),"")</f>
        <v>38298</v>
      </c>
      <c r="I2075" t="str">
        <f>IFERROR(VLOOKUP(A2075,Orders!A:E,5,FALSE),"")</f>
        <v>Shipped</v>
      </c>
      <c r="J2075">
        <f>IFERROR(VLOOKUP(A2075,Orders!A:G,7,FALSE),"")</f>
        <v>462</v>
      </c>
      <c r="K2075">
        <f>IFERROR(VLOOKUP(J2075,Customers!A:L,12,FALSE),"")</f>
        <v>1216</v>
      </c>
      <c r="L2075">
        <f>IFERROR(VLOOKUP(J2075,Customers!A:M,13,FALSE),"")</f>
        <v>85800</v>
      </c>
      <c r="M2075" t="str">
        <f>IFERROR(VLOOKUP(J2075,Customers!A:H,8,FALSE),"")</f>
        <v>New Bedford</v>
      </c>
      <c r="N2075">
        <f>IFERROR(VLOOKUP(K2075,Employees!A:F,6,FALSE),"")</f>
        <v>2</v>
      </c>
      <c r="O2075" t="str">
        <f>IFERROR(VLOOKUP(N2075,Offices!A:B,2,FALSE),"")</f>
        <v>Boston</v>
      </c>
      <c r="P2075" s="6">
        <f>IFERROR(VLOOKUP(J2075,Payments!A:C,3,FALSE),"")</f>
        <v>38457</v>
      </c>
      <c r="Q2075">
        <f>IFERROR(VLOOKUP(J2075,Payments!A:D,4,FALSE),"")</f>
        <v>30293.77</v>
      </c>
      <c r="R2075" t="str">
        <f>IFERROR(VLOOKUP(B2075,Products!A:C,3,FALSE),"")</f>
        <v>Classic Cars</v>
      </c>
      <c r="S2075">
        <f>IFERROR(VLOOKUP(B2075,Products!A:G,7,FALSE),"")</f>
        <v>7323</v>
      </c>
      <c r="T2075">
        <f>IFERROR(VLOOKUP(B2075,Products!A:I,9,FALSE),"")</f>
        <v>115.16</v>
      </c>
      <c r="U2075">
        <f t="shared" si="256"/>
        <v>5</v>
      </c>
      <c r="V2075" t="str">
        <f t="shared" si="257"/>
        <v>Yes</v>
      </c>
      <c r="W2075">
        <f t="shared" si="258"/>
        <v>2004</v>
      </c>
      <c r="X2075">
        <f t="shared" si="259"/>
        <v>11</v>
      </c>
      <c r="Y2075">
        <f>IFERROR(VLOOKUP(B2075,Products!A:I,8,FALSE),"")</f>
        <v>58.73</v>
      </c>
      <c r="Z2075">
        <f t="shared" si="260"/>
        <v>2542.8000000000002</v>
      </c>
      <c r="AA2075">
        <f t="shared" si="261"/>
        <v>80.401838923889002</v>
      </c>
      <c r="AB2075">
        <f t="shared" si="262"/>
        <v>1</v>
      </c>
      <c r="AC2075">
        <f t="shared" si="263"/>
        <v>1133.2800000000002</v>
      </c>
    </row>
    <row r="2076" spans="1:29">
      <c r="A2076">
        <v>10321</v>
      </c>
      <c r="B2076" t="s">
        <v>220</v>
      </c>
      <c r="C2076">
        <v>41</v>
      </c>
      <c r="D2076">
        <v>123.14</v>
      </c>
      <c r="E2076">
        <v>10</v>
      </c>
      <c r="F2076" s="6">
        <f>IFERROR(VLOOKUP(A2076,Orders!A:B,2,FALSE),"")</f>
        <v>38295</v>
      </c>
      <c r="G2076" s="6">
        <f>IFERROR(VLOOKUP(A2076,Orders!A:C,3,FALSE),"")</f>
        <v>38303</v>
      </c>
      <c r="H2076" s="6">
        <f>IFERROR(VLOOKUP(A2076,Orders!A:D,4,FALSE),"")</f>
        <v>38298</v>
      </c>
      <c r="I2076" t="str">
        <f>IFERROR(VLOOKUP(A2076,Orders!A:E,5,FALSE),"")</f>
        <v>Shipped</v>
      </c>
      <c r="J2076">
        <f>IFERROR(VLOOKUP(A2076,Orders!A:G,7,FALSE),"")</f>
        <v>462</v>
      </c>
      <c r="K2076">
        <f>IFERROR(VLOOKUP(J2076,Customers!A:L,12,FALSE),"")</f>
        <v>1216</v>
      </c>
      <c r="L2076">
        <f>IFERROR(VLOOKUP(J2076,Customers!A:M,13,FALSE),"")</f>
        <v>85800</v>
      </c>
      <c r="M2076" t="str">
        <f>IFERROR(VLOOKUP(J2076,Customers!A:H,8,FALSE),"")</f>
        <v>New Bedford</v>
      </c>
      <c r="N2076">
        <f>IFERROR(VLOOKUP(K2076,Employees!A:F,6,FALSE),"")</f>
        <v>2</v>
      </c>
      <c r="O2076" t="str">
        <f>IFERROR(VLOOKUP(N2076,Offices!A:B,2,FALSE),"")</f>
        <v>Boston</v>
      </c>
      <c r="P2076" s="6">
        <f>IFERROR(VLOOKUP(J2076,Payments!A:C,3,FALSE),"")</f>
        <v>38457</v>
      </c>
      <c r="Q2076">
        <f>IFERROR(VLOOKUP(J2076,Payments!A:D,4,FALSE),"")</f>
        <v>30293.77</v>
      </c>
      <c r="R2076" t="str">
        <f>IFERROR(VLOOKUP(B2076,Products!A:C,3,FALSE),"")</f>
        <v>Classic Cars</v>
      </c>
      <c r="S2076">
        <f>IFERROR(VLOOKUP(B2076,Products!A:G,7,FALSE),"")</f>
        <v>3975</v>
      </c>
      <c r="T2076">
        <f>IFERROR(VLOOKUP(B2076,Products!A:I,9,FALSE),"")</f>
        <v>141.54</v>
      </c>
      <c r="U2076">
        <f t="shared" si="256"/>
        <v>5</v>
      </c>
      <c r="V2076" t="str">
        <f t="shared" si="257"/>
        <v>Yes</v>
      </c>
      <c r="W2076">
        <f t="shared" si="258"/>
        <v>2004</v>
      </c>
      <c r="X2076">
        <f t="shared" si="259"/>
        <v>11</v>
      </c>
      <c r="Y2076">
        <f>IFERROR(VLOOKUP(B2076,Products!A:I,8,FALSE),"")</f>
        <v>83.51</v>
      </c>
      <c r="Z2076">
        <f t="shared" si="260"/>
        <v>5048.74</v>
      </c>
      <c r="AA2076">
        <f t="shared" si="261"/>
        <v>47.455394563525317</v>
      </c>
      <c r="AB2076">
        <f t="shared" si="262"/>
        <v>0</v>
      </c>
      <c r="AC2076">
        <f t="shared" si="263"/>
        <v>1624.83</v>
      </c>
    </row>
    <row r="2077" spans="1:29">
      <c r="A2077">
        <v>10321</v>
      </c>
      <c r="B2077" t="s">
        <v>225</v>
      </c>
      <c r="C2077">
        <v>44</v>
      </c>
      <c r="D2077">
        <v>120.71</v>
      </c>
      <c r="E2077">
        <v>6</v>
      </c>
      <c r="F2077" s="6">
        <f>IFERROR(VLOOKUP(A2077,Orders!A:B,2,FALSE),"")</f>
        <v>38295</v>
      </c>
      <c r="G2077" s="6">
        <f>IFERROR(VLOOKUP(A2077,Orders!A:C,3,FALSE),"")</f>
        <v>38303</v>
      </c>
      <c r="H2077" s="6">
        <f>IFERROR(VLOOKUP(A2077,Orders!A:D,4,FALSE),"")</f>
        <v>38298</v>
      </c>
      <c r="I2077" t="str">
        <f>IFERROR(VLOOKUP(A2077,Orders!A:E,5,FALSE),"")</f>
        <v>Shipped</v>
      </c>
      <c r="J2077">
        <f>IFERROR(VLOOKUP(A2077,Orders!A:G,7,FALSE),"")</f>
        <v>462</v>
      </c>
      <c r="K2077">
        <f>IFERROR(VLOOKUP(J2077,Customers!A:L,12,FALSE),"")</f>
        <v>1216</v>
      </c>
      <c r="L2077">
        <f>IFERROR(VLOOKUP(J2077,Customers!A:M,13,FALSE),"")</f>
        <v>85800</v>
      </c>
      <c r="M2077" t="str">
        <f>IFERROR(VLOOKUP(J2077,Customers!A:H,8,FALSE),"")</f>
        <v>New Bedford</v>
      </c>
      <c r="N2077">
        <f>IFERROR(VLOOKUP(K2077,Employees!A:F,6,FALSE),"")</f>
        <v>2</v>
      </c>
      <c r="O2077" t="str">
        <f>IFERROR(VLOOKUP(N2077,Offices!A:B,2,FALSE),"")</f>
        <v>Boston</v>
      </c>
      <c r="P2077" s="6">
        <f>IFERROR(VLOOKUP(J2077,Payments!A:C,3,FALSE),"")</f>
        <v>38457</v>
      </c>
      <c r="Q2077">
        <f>IFERROR(VLOOKUP(J2077,Payments!A:D,4,FALSE),"")</f>
        <v>30293.77</v>
      </c>
      <c r="R2077" t="str">
        <f>IFERROR(VLOOKUP(B2077,Products!A:C,3,FALSE),"")</f>
        <v>Classic Cars</v>
      </c>
      <c r="S2077">
        <f>IFERROR(VLOOKUP(B2077,Products!A:G,7,FALSE),"")</f>
        <v>9042</v>
      </c>
      <c r="T2077">
        <f>IFERROR(VLOOKUP(B2077,Products!A:I,9,FALSE),"")</f>
        <v>124.44</v>
      </c>
      <c r="U2077">
        <f t="shared" si="256"/>
        <v>5</v>
      </c>
      <c r="V2077" t="str">
        <f t="shared" si="257"/>
        <v>Yes</v>
      </c>
      <c r="W2077">
        <f t="shared" si="258"/>
        <v>2004</v>
      </c>
      <c r="X2077">
        <f t="shared" si="259"/>
        <v>11</v>
      </c>
      <c r="Y2077">
        <f>IFERROR(VLOOKUP(B2077,Products!A:I,8,FALSE),"")</f>
        <v>65.959999999999994</v>
      </c>
      <c r="Z2077">
        <f t="shared" si="260"/>
        <v>5311.24</v>
      </c>
      <c r="AA2077">
        <f t="shared" si="261"/>
        <v>83.004851425106125</v>
      </c>
      <c r="AB2077">
        <f t="shared" si="262"/>
        <v>1</v>
      </c>
      <c r="AC2077">
        <f t="shared" si="263"/>
        <v>2409</v>
      </c>
    </row>
    <row r="2078" spans="1:29">
      <c r="A2078">
        <v>10321</v>
      </c>
      <c r="B2078" t="s">
        <v>208</v>
      </c>
      <c r="C2078">
        <v>37</v>
      </c>
      <c r="D2078">
        <v>73.92</v>
      </c>
      <c r="E2078">
        <v>14</v>
      </c>
      <c r="F2078" s="6">
        <f>IFERROR(VLOOKUP(A2078,Orders!A:B,2,FALSE),"")</f>
        <v>38295</v>
      </c>
      <c r="G2078" s="6">
        <f>IFERROR(VLOOKUP(A2078,Orders!A:C,3,FALSE),"")</f>
        <v>38303</v>
      </c>
      <c r="H2078" s="6">
        <f>IFERROR(VLOOKUP(A2078,Orders!A:D,4,FALSE),"")</f>
        <v>38298</v>
      </c>
      <c r="I2078" t="str">
        <f>IFERROR(VLOOKUP(A2078,Orders!A:E,5,FALSE),"")</f>
        <v>Shipped</v>
      </c>
      <c r="J2078">
        <f>IFERROR(VLOOKUP(A2078,Orders!A:G,7,FALSE),"")</f>
        <v>462</v>
      </c>
      <c r="K2078">
        <f>IFERROR(VLOOKUP(J2078,Customers!A:L,12,FALSE),"")</f>
        <v>1216</v>
      </c>
      <c r="L2078">
        <f>IFERROR(VLOOKUP(J2078,Customers!A:M,13,FALSE),"")</f>
        <v>85800</v>
      </c>
      <c r="M2078" t="str">
        <f>IFERROR(VLOOKUP(J2078,Customers!A:H,8,FALSE),"")</f>
        <v>New Bedford</v>
      </c>
      <c r="N2078">
        <f>IFERROR(VLOOKUP(K2078,Employees!A:F,6,FALSE),"")</f>
        <v>2</v>
      </c>
      <c r="O2078" t="str">
        <f>IFERROR(VLOOKUP(N2078,Offices!A:B,2,FALSE),"")</f>
        <v>Boston</v>
      </c>
      <c r="P2078" s="6">
        <f>IFERROR(VLOOKUP(J2078,Payments!A:C,3,FALSE),"")</f>
        <v>38457</v>
      </c>
      <c r="Q2078">
        <f>IFERROR(VLOOKUP(J2078,Payments!A:D,4,FALSE),"")</f>
        <v>30293.77</v>
      </c>
      <c r="R2078" t="str">
        <f>IFERROR(VLOOKUP(B2078,Products!A:C,3,FALSE),"")</f>
        <v>Classic Cars</v>
      </c>
      <c r="S2078">
        <f>IFERROR(VLOOKUP(B2078,Products!A:G,7,FALSE),"")</f>
        <v>8826</v>
      </c>
      <c r="T2078">
        <f>IFERROR(VLOOKUP(B2078,Products!A:I,9,FALSE),"")</f>
        <v>77</v>
      </c>
      <c r="U2078">
        <f t="shared" si="256"/>
        <v>5</v>
      </c>
      <c r="V2078" t="str">
        <f t="shared" si="257"/>
        <v>Yes</v>
      </c>
      <c r="W2078">
        <f t="shared" si="258"/>
        <v>2004</v>
      </c>
      <c r="X2078">
        <f t="shared" si="259"/>
        <v>11</v>
      </c>
      <c r="Y2078">
        <f>IFERROR(VLOOKUP(B2078,Products!A:I,8,FALSE),"")</f>
        <v>53.9</v>
      </c>
      <c r="Z2078">
        <f t="shared" si="260"/>
        <v>2735.04</v>
      </c>
      <c r="AA2078">
        <f t="shared" si="261"/>
        <v>37.142857142857153</v>
      </c>
      <c r="AB2078">
        <f t="shared" si="262"/>
        <v>0</v>
      </c>
      <c r="AC2078">
        <f t="shared" si="263"/>
        <v>740.74000000000012</v>
      </c>
    </row>
    <row r="2079" spans="1:29">
      <c r="A2079">
        <v>10321</v>
      </c>
      <c r="B2079" t="s">
        <v>221</v>
      </c>
      <c r="C2079">
        <v>25</v>
      </c>
      <c r="D2079">
        <v>142.25</v>
      </c>
      <c r="E2079">
        <v>9</v>
      </c>
      <c r="F2079" s="6">
        <f>IFERROR(VLOOKUP(A2079,Orders!A:B,2,FALSE),"")</f>
        <v>38295</v>
      </c>
      <c r="G2079" s="6">
        <f>IFERROR(VLOOKUP(A2079,Orders!A:C,3,FALSE),"")</f>
        <v>38303</v>
      </c>
      <c r="H2079" s="6">
        <f>IFERROR(VLOOKUP(A2079,Orders!A:D,4,FALSE),"")</f>
        <v>38298</v>
      </c>
      <c r="I2079" t="str">
        <f>IFERROR(VLOOKUP(A2079,Orders!A:E,5,FALSE),"")</f>
        <v>Shipped</v>
      </c>
      <c r="J2079">
        <f>IFERROR(VLOOKUP(A2079,Orders!A:G,7,FALSE),"")</f>
        <v>462</v>
      </c>
      <c r="K2079">
        <f>IFERROR(VLOOKUP(J2079,Customers!A:L,12,FALSE),"")</f>
        <v>1216</v>
      </c>
      <c r="L2079">
        <f>IFERROR(VLOOKUP(J2079,Customers!A:M,13,FALSE),"")</f>
        <v>85800</v>
      </c>
      <c r="M2079" t="str">
        <f>IFERROR(VLOOKUP(J2079,Customers!A:H,8,FALSE),"")</f>
        <v>New Bedford</v>
      </c>
      <c r="N2079">
        <f>IFERROR(VLOOKUP(K2079,Employees!A:F,6,FALSE),"")</f>
        <v>2</v>
      </c>
      <c r="O2079" t="str">
        <f>IFERROR(VLOOKUP(N2079,Offices!A:B,2,FALSE),"")</f>
        <v>Boston</v>
      </c>
      <c r="P2079" s="6">
        <f>IFERROR(VLOOKUP(J2079,Payments!A:C,3,FALSE),"")</f>
        <v>38457</v>
      </c>
      <c r="Q2079">
        <f>IFERROR(VLOOKUP(J2079,Payments!A:D,4,FALSE),"")</f>
        <v>30293.77</v>
      </c>
      <c r="R2079" t="str">
        <f>IFERROR(VLOOKUP(B2079,Products!A:C,3,FALSE),"")</f>
        <v>Classic Cars</v>
      </c>
      <c r="S2079">
        <f>IFERROR(VLOOKUP(B2079,Products!A:G,7,FALSE),"")</f>
        <v>9772</v>
      </c>
      <c r="T2079">
        <f>IFERROR(VLOOKUP(B2079,Products!A:I,9,FALSE),"")</f>
        <v>142.25</v>
      </c>
      <c r="U2079">
        <f t="shared" si="256"/>
        <v>5</v>
      </c>
      <c r="V2079" t="str">
        <f t="shared" si="257"/>
        <v>Yes</v>
      </c>
      <c r="W2079">
        <f t="shared" si="258"/>
        <v>2004</v>
      </c>
      <c r="X2079">
        <f t="shared" si="259"/>
        <v>11</v>
      </c>
      <c r="Y2079">
        <f>IFERROR(VLOOKUP(B2079,Products!A:I,8,FALSE),"")</f>
        <v>93.89</v>
      </c>
      <c r="Z2079">
        <f t="shared" si="260"/>
        <v>3556.25</v>
      </c>
      <c r="AA2079">
        <f t="shared" si="261"/>
        <v>51.507082756417077</v>
      </c>
      <c r="AB2079">
        <f t="shared" si="262"/>
        <v>0</v>
      </c>
      <c r="AC2079">
        <f t="shared" si="263"/>
        <v>1209</v>
      </c>
    </row>
    <row r="2080" spans="1:29">
      <c r="A2080">
        <v>10321</v>
      </c>
      <c r="B2080" t="s">
        <v>222</v>
      </c>
      <c r="C2080">
        <v>27</v>
      </c>
      <c r="D2080">
        <v>126.72</v>
      </c>
      <c r="E2080">
        <v>7</v>
      </c>
      <c r="F2080" s="6">
        <f>IFERROR(VLOOKUP(A2080,Orders!A:B,2,FALSE),"")</f>
        <v>38295</v>
      </c>
      <c r="G2080" s="6">
        <f>IFERROR(VLOOKUP(A2080,Orders!A:C,3,FALSE),"")</f>
        <v>38303</v>
      </c>
      <c r="H2080" s="6">
        <f>IFERROR(VLOOKUP(A2080,Orders!A:D,4,FALSE),"")</f>
        <v>38298</v>
      </c>
      <c r="I2080" t="str">
        <f>IFERROR(VLOOKUP(A2080,Orders!A:E,5,FALSE),"")</f>
        <v>Shipped</v>
      </c>
      <c r="J2080">
        <f>IFERROR(VLOOKUP(A2080,Orders!A:G,7,FALSE),"")</f>
        <v>462</v>
      </c>
      <c r="K2080">
        <f>IFERROR(VLOOKUP(J2080,Customers!A:L,12,FALSE),"")</f>
        <v>1216</v>
      </c>
      <c r="L2080">
        <f>IFERROR(VLOOKUP(J2080,Customers!A:M,13,FALSE),"")</f>
        <v>85800</v>
      </c>
      <c r="M2080" t="str">
        <f>IFERROR(VLOOKUP(J2080,Customers!A:H,8,FALSE),"")</f>
        <v>New Bedford</v>
      </c>
      <c r="N2080">
        <f>IFERROR(VLOOKUP(K2080,Employees!A:F,6,FALSE),"")</f>
        <v>2</v>
      </c>
      <c r="O2080" t="str">
        <f>IFERROR(VLOOKUP(N2080,Offices!A:B,2,FALSE),"")</f>
        <v>Boston</v>
      </c>
      <c r="P2080" s="6">
        <f>IFERROR(VLOOKUP(J2080,Payments!A:C,3,FALSE),"")</f>
        <v>38457</v>
      </c>
      <c r="Q2080">
        <f>IFERROR(VLOOKUP(J2080,Payments!A:D,4,FALSE),"")</f>
        <v>30293.77</v>
      </c>
      <c r="R2080" t="str">
        <f>IFERROR(VLOOKUP(B2080,Products!A:C,3,FALSE),"")</f>
        <v>Classic Cars</v>
      </c>
      <c r="S2080">
        <f>IFERROR(VLOOKUP(B2080,Products!A:G,7,FALSE),"")</f>
        <v>8164</v>
      </c>
      <c r="T2080">
        <f>IFERROR(VLOOKUP(B2080,Products!A:I,9,FALSE),"")</f>
        <v>132</v>
      </c>
      <c r="U2080">
        <f t="shared" si="256"/>
        <v>5</v>
      </c>
      <c r="V2080" t="str">
        <f t="shared" si="257"/>
        <v>Yes</v>
      </c>
      <c r="W2080">
        <f t="shared" si="258"/>
        <v>2004</v>
      </c>
      <c r="X2080">
        <f t="shared" si="259"/>
        <v>11</v>
      </c>
      <c r="Y2080">
        <f>IFERROR(VLOOKUP(B2080,Products!A:I,8,FALSE),"")</f>
        <v>56.76</v>
      </c>
      <c r="Z2080">
        <f t="shared" si="260"/>
        <v>3421.44</v>
      </c>
      <c r="AA2080">
        <f t="shared" si="261"/>
        <v>123.25581395348838</v>
      </c>
      <c r="AB2080">
        <f t="shared" si="262"/>
        <v>1</v>
      </c>
      <c r="AC2080">
        <f t="shared" si="263"/>
        <v>1888.9200000000003</v>
      </c>
    </row>
    <row r="2081" spans="1:29">
      <c r="A2081">
        <v>10321</v>
      </c>
      <c r="B2081" t="s">
        <v>154</v>
      </c>
      <c r="C2081">
        <v>33</v>
      </c>
      <c r="D2081">
        <v>164.26</v>
      </c>
      <c r="E2081">
        <v>11</v>
      </c>
      <c r="F2081" s="6">
        <f>IFERROR(VLOOKUP(A2081,Orders!A:B,2,FALSE),"")</f>
        <v>38295</v>
      </c>
      <c r="G2081" s="6">
        <f>IFERROR(VLOOKUP(A2081,Orders!A:C,3,FALSE),"")</f>
        <v>38303</v>
      </c>
      <c r="H2081" s="6">
        <f>IFERROR(VLOOKUP(A2081,Orders!A:D,4,FALSE),"")</f>
        <v>38298</v>
      </c>
      <c r="I2081" t="str">
        <f>IFERROR(VLOOKUP(A2081,Orders!A:E,5,FALSE),"")</f>
        <v>Shipped</v>
      </c>
      <c r="J2081">
        <f>IFERROR(VLOOKUP(A2081,Orders!A:G,7,FALSE),"")</f>
        <v>462</v>
      </c>
      <c r="K2081">
        <f>IFERROR(VLOOKUP(J2081,Customers!A:L,12,FALSE),"")</f>
        <v>1216</v>
      </c>
      <c r="L2081">
        <f>IFERROR(VLOOKUP(J2081,Customers!A:M,13,FALSE),"")</f>
        <v>85800</v>
      </c>
      <c r="M2081" t="str">
        <f>IFERROR(VLOOKUP(J2081,Customers!A:H,8,FALSE),"")</f>
        <v>New Bedford</v>
      </c>
      <c r="N2081">
        <f>IFERROR(VLOOKUP(K2081,Employees!A:F,6,FALSE),"")</f>
        <v>2</v>
      </c>
      <c r="O2081" t="str">
        <f>IFERROR(VLOOKUP(N2081,Offices!A:B,2,FALSE),"")</f>
        <v>Boston</v>
      </c>
      <c r="P2081" s="6">
        <f>IFERROR(VLOOKUP(J2081,Payments!A:C,3,FALSE),"")</f>
        <v>38457</v>
      </c>
      <c r="Q2081">
        <f>IFERROR(VLOOKUP(J2081,Payments!A:D,4,FALSE),"")</f>
        <v>30293.77</v>
      </c>
      <c r="R2081" t="str">
        <f>IFERROR(VLOOKUP(B2081,Products!A:C,3,FALSE),"")</f>
        <v>Classic Cars</v>
      </c>
      <c r="S2081">
        <f>IFERROR(VLOOKUP(B2081,Products!A:G,7,FALSE),"")</f>
        <v>8347</v>
      </c>
      <c r="T2081">
        <f>IFERROR(VLOOKUP(B2081,Products!A:I,9,FALSE),"")</f>
        <v>169.34</v>
      </c>
      <c r="U2081">
        <f t="shared" si="256"/>
        <v>5</v>
      </c>
      <c r="V2081" t="str">
        <f t="shared" si="257"/>
        <v>Yes</v>
      </c>
      <c r="W2081">
        <f t="shared" si="258"/>
        <v>2004</v>
      </c>
      <c r="X2081">
        <f t="shared" si="259"/>
        <v>11</v>
      </c>
      <c r="Y2081">
        <f>IFERROR(VLOOKUP(B2081,Products!A:I,8,FALSE),"")</f>
        <v>77.900000000000006</v>
      </c>
      <c r="Z2081">
        <f t="shared" si="260"/>
        <v>5420.58</v>
      </c>
      <c r="AA2081">
        <f t="shared" si="261"/>
        <v>110.86007702182283</v>
      </c>
      <c r="AB2081">
        <f t="shared" si="262"/>
        <v>1</v>
      </c>
      <c r="AC2081">
        <f t="shared" si="263"/>
        <v>2849.8799999999997</v>
      </c>
    </row>
    <row r="2082" spans="1:29">
      <c r="A2082">
        <v>10321</v>
      </c>
      <c r="B2082" t="s">
        <v>223</v>
      </c>
      <c r="C2082">
        <v>28</v>
      </c>
      <c r="D2082">
        <v>138.44999999999999</v>
      </c>
      <c r="E2082">
        <v>8</v>
      </c>
      <c r="F2082" s="6">
        <f>IFERROR(VLOOKUP(A2082,Orders!A:B,2,FALSE),"")</f>
        <v>38295</v>
      </c>
      <c r="G2082" s="6">
        <f>IFERROR(VLOOKUP(A2082,Orders!A:C,3,FALSE),"")</f>
        <v>38303</v>
      </c>
      <c r="H2082" s="6">
        <f>IFERROR(VLOOKUP(A2082,Orders!A:D,4,FALSE),"")</f>
        <v>38298</v>
      </c>
      <c r="I2082" t="str">
        <f>IFERROR(VLOOKUP(A2082,Orders!A:E,5,FALSE),"")</f>
        <v>Shipped</v>
      </c>
      <c r="J2082">
        <f>IFERROR(VLOOKUP(A2082,Orders!A:G,7,FALSE),"")</f>
        <v>462</v>
      </c>
      <c r="K2082">
        <f>IFERROR(VLOOKUP(J2082,Customers!A:L,12,FALSE),"")</f>
        <v>1216</v>
      </c>
      <c r="L2082">
        <f>IFERROR(VLOOKUP(J2082,Customers!A:M,13,FALSE),"")</f>
        <v>85800</v>
      </c>
      <c r="M2082" t="str">
        <f>IFERROR(VLOOKUP(J2082,Customers!A:H,8,FALSE),"")</f>
        <v>New Bedford</v>
      </c>
      <c r="N2082">
        <f>IFERROR(VLOOKUP(K2082,Employees!A:F,6,FALSE),"")</f>
        <v>2</v>
      </c>
      <c r="O2082" t="str">
        <f>IFERROR(VLOOKUP(N2082,Offices!A:B,2,FALSE),"")</f>
        <v>Boston</v>
      </c>
      <c r="P2082" s="6">
        <f>IFERROR(VLOOKUP(J2082,Payments!A:C,3,FALSE),"")</f>
        <v>38457</v>
      </c>
      <c r="Q2082">
        <f>IFERROR(VLOOKUP(J2082,Payments!A:D,4,FALSE),"")</f>
        <v>30293.77</v>
      </c>
      <c r="R2082" t="str">
        <f>IFERROR(VLOOKUP(B2082,Products!A:C,3,FALSE),"")</f>
        <v>Classic Cars</v>
      </c>
      <c r="S2082">
        <f>IFERROR(VLOOKUP(B2082,Products!A:G,7,FALSE),"")</f>
        <v>8990</v>
      </c>
      <c r="T2082">
        <f>IFERROR(VLOOKUP(B2082,Products!A:I,9,FALSE),"")</f>
        <v>141.28</v>
      </c>
      <c r="U2082">
        <f t="shared" si="256"/>
        <v>5</v>
      </c>
      <c r="V2082" t="str">
        <f t="shared" si="257"/>
        <v>Yes</v>
      </c>
      <c r="W2082">
        <f t="shared" si="258"/>
        <v>2004</v>
      </c>
      <c r="X2082">
        <f t="shared" si="259"/>
        <v>11</v>
      </c>
      <c r="Y2082">
        <f>IFERROR(VLOOKUP(B2082,Products!A:I,8,FALSE),"")</f>
        <v>62.16</v>
      </c>
      <c r="Z2082">
        <f t="shared" si="260"/>
        <v>3876.5999999999995</v>
      </c>
      <c r="AA2082">
        <f t="shared" si="261"/>
        <v>122.73166023166023</v>
      </c>
      <c r="AB2082">
        <f t="shared" si="262"/>
        <v>1</v>
      </c>
      <c r="AC2082">
        <f t="shared" si="263"/>
        <v>2136.12</v>
      </c>
    </row>
    <row r="2083" spans="1:29">
      <c r="A2083">
        <v>10321</v>
      </c>
      <c r="B2083" t="s">
        <v>227</v>
      </c>
      <c r="C2083">
        <v>30</v>
      </c>
      <c r="D2083">
        <v>68.349999999999994</v>
      </c>
      <c r="E2083">
        <v>3</v>
      </c>
      <c r="F2083" s="6">
        <f>IFERROR(VLOOKUP(A2083,Orders!A:B,2,FALSE),"")</f>
        <v>38295</v>
      </c>
      <c r="G2083" s="6">
        <f>IFERROR(VLOOKUP(A2083,Orders!A:C,3,FALSE),"")</f>
        <v>38303</v>
      </c>
      <c r="H2083" s="6">
        <f>IFERROR(VLOOKUP(A2083,Orders!A:D,4,FALSE),"")</f>
        <v>38298</v>
      </c>
      <c r="I2083" t="str">
        <f>IFERROR(VLOOKUP(A2083,Orders!A:E,5,FALSE),"")</f>
        <v>Shipped</v>
      </c>
      <c r="J2083">
        <f>IFERROR(VLOOKUP(A2083,Orders!A:G,7,FALSE),"")</f>
        <v>462</v>
      </c>
      <c r="K2083">
        <f>IFERROR(VLOOKUP(J2083,Customers!A:L,12,FALSE),"")</f>
        <v>1216</v>
      </c>
      <c r="L2083">
        <f>IFERROR(VLOOKUP(J2083,Customers!A:M,13,FALSE),"")</f>
        <v>85800</v>
      </c>
      <c r="M2083" t="str">
        <f>IFERROR(VLOOKUP(J2083,Customers!A:H,8,FALSE),"")</f>
        <v>New Bedford</v>
      </c>
      <c r="N2083">
        <f>IFERROR(VLOOKUP(K2083,Employees!A:F,6,FALSE),"")</f>
        <v>2</v>
      </c>
      <c r="O2083" t="str">
        <f>IFERROR(VLOOKUP(N2083,Offices!A:B,2,FALSE),"")</f>
        <v>Boston</v>
      </c>
      <c r="P2083" s="6">
        <f>IFERROR(VLOOKUP(J2083,Payments!A:C,3,FALSE),"")</f>
        <v>38457</v>
      </c>
      <c r="Q2083">
        <f>IFERROR(VLOOKUP(J2083,Payments!A:D,4,FALSE),"")</f>
        <v>30293.77</v>
      </c>
      <c r="R2083" t="str">
        <f>IFERROR(VLOOKUP(B2083,Products!A:C,3,FALSE),"")</f>
        <v>Classic Cars</v>
      </c>
      <c r="S2083">
        <f>IFERROR(VLOOKUP(B2083,Products!A:G,7,FALSE),"")</f>
        <v>1005</v>
      </c>
      <c r="T2083">
        <f>IFERROR(VLOOKUP(B2083,Products!A:I,9,FALSE),"")</f>
        <v>73.489999999999995</v>
      </c>
      <c r="U2083">
        <f t="shared" si="256"/>
        <v>5</v>
      </c>
      <c r="V2083" t="str">
        <f t="shared" si="257"/>
        <v>Yes</v>
      </c>
      <c r="W2083">
        <f t="shared" si="258"/>
        <v>2004</v>
      </c>
      <c r="X2083">
        <f t="shared" si="259"/>
        <v>11</v>
      </c>
      <c r="Y2083">
        <f>IFERROR(VLOOKUP(B2083,Products!A:I,8,FALSE),"")</f>
        <v>49.24</v>
      </c>
      <c r="Z2083">
        <f t="shared" si="260"/>
        <v>2050.5</v>
      </c>
      <c r="AA2083">
        <f t="shared" si="261"/>
        <v>38.809910641754655</v>
      </c>
      <c r="AB2083">
        <f t="shared" si="262"/>
        <v>0</v>
      </c>
      <c r="AC2083">
        <f t="shared" si="263"/>
        <v>573.29999999999973</v>
      </c>
    </row>
    <row r="2084" spans="1:29">
      <c r="A2084">
        <v>10321</v>
      </c>
      <c r="B2084" t="s">
        <v>228</v>
      </c>
      <c r="C2084">
        <v>48</v>
      </c>
      <c r="D2084">
        <v>42.76</v>
      </c>
      <c r="E2084">
        <v>5</v>
      </c>
      <c r="F2084" s="6">
        <f>IFERROR(VLOOKUP(A2084,Orders!A:B,2,FALSE),"")</f>
        <v>38295</v>
      </c>
      <c r="G2084" s="6">
        <f>IFERROR(VLOOKUP(A2084,Orders!A:C,3,FALSE),"")</f>
        <v>38303</v>
      </c>
      <c r="H2084" s="6">
        <f>IFERROR(VLOOKUP(A2084,Orders!A:D,4,FALSE),"")</f>
        <v>38298</v>
      </c>
      <c r="I2084" t="str">
        <f>IFERROR(VLOOKUP(A2084,Orders!A:E,5,FALSE),"")</f>
        <v>Shipped</v>
      </c>
      <c r="J2084">
        <f>IFERROR(VLOOKUP(A2084,Orders!A:G,7,FALSE),"")</f>
        <v>462</v>
      </c>
      <c r="K2084">
        <f>IFERROR(VLOOKUP(J2084,Customers!A:L,12,FALSE),"")</f>
        <v>1216</v>
      </c>
      <c r="L2084">
        <f>IFERROR(VLOOKUP(J2084,Customers!A:M,13,FALSE),"")</f>
        <v>85800</v>
      </c>
      <c r="M2084" t="str">
        <f>IFERROR(VLOOKUP(J2084,Customers!A:H,8,FALSE),"")</f>
        <v>New Bedford</v>
      </c>
      <c r="N2084">
        <f>IFERROR(VLOOKUP(K2084,Employees!A:F,6,FALSE),"")</f>
        <v>2</v>
      </c>
      <c r="O2084" t="str">
        <f>IFERROR(VLOOKUP(N2084,Offices!A:B,2,FALSE),"")</f>
        <v>Boston</v>
      </c>
      <c r="P2084" s="6">
        <f>IFERROR(VLOOKUP(J2084,Payments!A:C,3,FALSE),"")</f>
        <v>38457</v>
      </c>
      <c r="Q2084">
        <f>IFERROR(VLOOKUP(J2084,Payments!A:D,4,FALSE),"")</f>
        <v>30293.77</v>
      </c>
      <c r="R2084" t="str">
        <f>IFERROR(VLOOKUP(B2084,Products!A:C,3,FALSE),"")</f>
        <v>Classic Cars</v>
      </c>
      <c r="S2084">
        <f>IFERROR(VLOOKUP(B2084,Products!A:G,7,FALSE),"")</f>
        <v>8197</v>
      </c>
      <c r="T2084">
        <f>IFERROR(VLOOKUP(B2084,Products!A:I,9,FALSE),"")</f>
        <v>50.31</v>
      </c>
      <c r="U2084">
        <f t="shared" si="256"/>
        <v>5</v>
      </c>
      <c r="V2084" t="str">
        <f t="shared" si="257"/>
        <v>Yes</v>
      </c>
      <c r="W2084">
        <f t="shared" si="258"/>
        <v>2004</v>
      </c>
      <c r="X2084">
        <f t="shared" si="259"/>
        <v>11</v>
      </c>
      <c r="Y2084">
        <f>IFERROR(VLOOKUP(B2084,Products!A:I,8,FALSE),"")</f>
        <v>29.18</v>
      </c>
      <c r="Z2084">
        <f t="shared" si="260"/>
        <v>2052.48</v>
      </c>
      <c r="AA2084">
        <f t="shared" si="261"/>
        <v>46.538725154215207</v>
      </c>
      <c r="AB2084">
        <f t="shared" si="262"/>
        <v>0</v>
      </c>
      <c r="AC2084">
        <f t="shared" si="263"/>
        <v>651.83999999999992</v>
      </c>
    </row>
    <row r="2085" spans="1:29">
      <c r="A2085">
        <v>10321</v>
      </c>
      <c r="B2085" t="s">
        <v>229</v>
      </c>
      <c r="C2085">
        <v>30</v>
      </c>
      <c r="D2085">
        <v>74.510000000000005</v>
      </c>
      <c r="E2085">
        <v>1</v>
      </c>
      <c r="F2085" s="6">
        <f>IFERROR(VLOOKUP(A2085,Orders!A:B,2,FALSE),"")</f>
        <v>38295</v>
      </c>
      <c r="G2085" s="6">
        <f>IFERROR(VLOOKUP(A2085,Orders!A:C,3,FALSE),"")</f>
        <v>38303</v>
      </c>
      <c r="H2085" s="6">
        <f>IFERROR(VLOOKUP(A2085,Orders!A:D,4,FALSE),"")</f>
        <v>38298</v>
      </c>
      <c r="I2085" t="str">
        <f>IFERROR(VLOOKUP(A2085,Orders!A:E,5,FALSE),"")</f>
        <v>Shipped</v>
      </c>
      <c r="J2085">
        <f>IFERROR(VLOOKUP(A2085,Orders!A:G,7,FALSE),"")</f>
        <v>462</v>
      </c>
      <c r="K2085">
        <f>IFERROR(VLOOKUP(J2085,Customers!A:L,12,FALSE),"")</f>
        <v>1216</v>
      </c>
      <c r="L2085">
        <f>IFERROR(VLOOKUP(J2085,Customers!A:M,13,FALSE),"")</f>
        <v>85800</v>
      </c>
      <c r="M2085" t="str">
        <f>IFERROR(VLOOKUP(J2085,Customers!A:H,8,FALSE),"")</f>
        <v>New Bedford</v>
      </c>
      <c r="N2085">
        <f>IFERROR(VLOOKUP(K2085,Employees!A:F,6,FALSE),"")</f>
        <v>2</v>
      </c>
      <c r="O2085" t="str">
        <f>IFERROR(VLOOKUP(N2085,Offices!A:B,2,FALSE),"")</f>
        <v>Boston</v>
      </c>
      <c r="P2085" s="6">
        <f>IFERROR(VLOOKUP(J2085,Payments!A:C,3,FALSE),"")</f>
        <v>38457</v>
      </c>
      <c r="Q2085">
        <f>IFERROR(VLOOKUP(J2085,Payments!A:D,4,FALSE),"")</f>
        <v>30293.77</v>
      </c>
      <c r="R2085" t="str">
        <f>IFERROR(VLOOKUP(B2085,Products!A:C,3,FALSE),"")</f>
        <v>Classic Cars</v>
      </c>
      <c r="S2085">
        <f>IFERROR(VLOOKUP(B2085,Products!A:G,7,FALSE),"")</f>
        <v>2350</v>
      </c>
      <c r="T2085">
        <f>IFERROR(VLOOKUP(B2085,Products!A:I,9,FALSE),"")</f>
        <v>90.87</v>
      </c>
      <c r="U2085">
        <f t="shared" si="256"/>
        <v>5</v>
      </c>
      <c r="V2085" t="str">
        <f t="shared" si="257"/>
        <v>Yes</v>
      </c>
      <c r="W2085">
        <f t="shared" si="258"/>
        <v>2004</v>
      </c>
      <c r="X2085">
        <f t="shared" si="259"/>
        <v>11</v>
      </c>
      <c r="Y2085">
        <f>IFERROR(VLOOKUP(B2085,Products!A:I,8,FALSE),"")</f>
        <v>47.25</v>
      </c>
      <c r="Z2085">
        <f t="shared" si="260"/>
        <v>2235.3000000000002</v>
      </c>
      <c r="AA2085">
        <f t="shared" si="261"/>
        <v>57.693121693121711</v>
      </c>
      <c r="AB2085">
        <f t="shared" si="262"/>
        <v>0</v>
      </c>
      <c r="AC2085">
        <f t="shared" si="263"/>
        <v>817.80000000000018</v>
      </c>
    </row>
    <row r="2086" spans="1:29">
      <c r="A2086">
        <v>10321</v>
      </c>
      <c r="B2086" t="s">
        <v>224</v>
      </c>
      <c r="C2086">
        <v>37</v>
      </c>
      <c r="D2086">
        <v>31.72</v>
      </c>
      <c r="E2086">
        <v>12</v>
      </c>
      <c r="F2086" s="6">
        <f>IFERROR(VLOOKUP(A2086,Orders!A:B,2,FALSE),"")</f>
        <v>38295</v>
      </c>
      <c r="G2086" s="6">
        <f>IFERROR(VLOOKUP(A2086,Orders!A:C,3,FALSE),"")</f>
        <v>38303</v>
      </c>
      <c r="H2086" s="6">
        <f>IFERROR(VLOOKUP(A2086,Orders!A:D,4,FALSE),"")</f>
        <v>38298</v>
      </c>
      <c r="I2086" t="str">
        <f>IFERROR(VLOOKUP(A2086,Orders!A:E,5,FALSE),"")</f>
        <v>Shipped</v>
      </c>
      <c r="J2086">
        <f>IFERROR(VLOOKUP(A2086,Orders!A:G,7,FALSE),"")</f>
        <v>462</v>
      </c>
      <c r="K2086">
        <f>IFERROR(VLOOKUP(J2086,Customers!A:L,12,FALSE),"")</f>
        <v>1216</v>
      </c>
      <c r="L2086">
        <f>IFERROR(VLOOKUP(J2086,Customers!A:M,13,FALSE),"")</f>
        <v>85800</v>
      </c>
      <c r="M2086" t="str">
        <f>IFERROR(VLOOKUP(J2086,Customers!A:H,8,FALSE),"")</f>
        <v>New Bedford</v>
      </c>
      <c r="N2086">
        <f>IFERROR(VLOOKUP(K2086,Employees!A:F,6,FALSE),"")</f>
        <v>2</v>
      </c>
      <c r="O2086" t="str">
        <f>IFERROR(VLOOKUP(N2086,Offices!A:B,2,FALSE),"")</f>
        <v>Boston</v>
      </c>
      <c r="P2086" s="6">
        <f>IFERROR(VLOOKUP(J2086,Payments!A:C,3,FALSE),"")</f>
        <v>38457</v>
      </c>
      <c r="Q2086">
        <f>IFERROR(VLOOKUP(J2086,Payments!A:D,4,FALSE),"")</f>
        <v>30293.77</v>
      </c>
      <c r="R2086" t="str">
        <f>IFERROR(VLOOKUP(B2086,Products!A:C,3,FALSE),"")</f>
        <v>Classic Cars</v>
      </c>
      <c r="S2086">
        <f>IFERROR(VLOOKUP(B2086,Products!A:G,7,FALSE),"")</f>
        <v>7723</v>
      </c>
      <c r="T2086">
        <f>IFERROR(VLOOKUP(B2086,Products!A:I,9,FALSE),"")</f>
        <v>37.76</v>
      </c>
      <c r="U2086">
        <f t="shared" si="256"/>
        <v>5</v>
      </c>
      <c r="V2086" t="str">
        <f t="shared" si="257"/>
        <v>Yes</v>
      </c>
      <c r="W2086">
        <f t="shared" si="258"/>
        <v>2004</v>
      </c>
      <c r="X2086">
        <f t="shared" si="259"/>
        <v>11</v>
      </c>
      <c r="Y2086">
        <f>IFERROR(VLOOKUP(B2086,Products!A:I,8,FALSE),"")</f>
        <v>16.239999999999998</v>
      </c>
      <c r="Z2086">
        <f t="shared" si="260"/>
        <v>1173.6399999999999</v>
      </c>
      <c r="AA2086">
        <f t="shared" si="261"/>
        <v>95.320197044334989</v>
      </c>
      <c r="AB2086">
        <f t="shared" si="262"/>
        <v>1</v>
      </c>
      <c r="AC2086">
        <f t="shared" si="263"/>
        <v>572.76</v>
      </c>
    </row>
    <row r="2087" spans="1:29">
      <c r="A2087">
        <v>10321</v>
      </c>
      <c r="B2087" t="s">
        <v>231</v>
      </c>
      <c r="C2087">
        <v>39</v>
      </c>
      <c r="D2087">
        <v>81.33</v>
      </c>
      <c r="E2087">
        <v>2</v>
      </c>
      <c r="F2087" s="6">
        <f>IFERROR(VLOOKUP(A2087,Orders!A:B,2,FALSE),"")</f>
        <v>38295</v>
      </c>
      <c r="G2087" s="6">
        <f>IFERROR(VLOOKUP(A2087,Orders!A:C,3,FALSE),"")</f>
        <v>38303</v>
      </c>
      <c r="H2087" s="6">
        <f>IFERROR(VLOOKUP(A2087,Orders!A:D,4,FALSE),"")</f>
        <v>38298</v>
      </c>
      <c r="I2087" t="str">
        <f>IFERROR(VLOOKUP(A2087,Orders!A:E,5,FALSE),"")</f>
        <v>Shipped</v>
      </c>
      <c r="J2087">
        <f>IFERROR(VLOOKUP(A2087,Orders!A:G,7,FALSE),"")</f>
        <v>462</v>
      </c>
      <c r="K2087">
        <f>IFERROR(VLOOKUP(J2087,Customers!A:L,12,FALSE),"")</f>
        <v>1216</v>
      </c>
      <c r="L2087">
        <f>IFERROR(VLOOKUP(J2087,Customers!A:M,13,FALSE),"")</f>
        <v>85800</v>
      </c>
      <c r="M2087" t="str">
        <f>IFERROR(VLOOKUP(J2087,Customers!A:H,8,FALSE),"")</f>
        <v>New Bedford</v>
      </c>
      <c r="N2087">
        <f>IFERROR(VLOOKUP(K2087,Employees!A:F,6,FALSE),"")</f>
        <v>2</v>
      </c>
      <c r="O2087" t="str">
        <f>IFERROR(VLOOKUP(N2087,Offices!A:B,2,FALSE),"")</f>
        <v>Boston</v>
      </c>
      <c r="P2087" s="6">
        <f>IFERROR(VLOOKUP(J2087,Payments!A:C,3,FALSE),"")</f>
        <v>38457</v>
      </c>
      <c r="Q2087">
        <f>IFERROR(VLOOKUP(J2087,Payments!A:D,4,FALSE),"")</f>
        <v>30293.77</v>
      </c>
      <c r="R2087" t="str">
        <f>IFERROR(VLOOKUP(B2087,Products!A:C,3,FALSE),"")</f>
        <v>Classic Cars</v>
      </c>
      <c r="S2087">
        <f>IFERROR(VLOOKUP(B2087,Products!A:G,7,FALSE),"")</f>
        <v>4695</v>
      </c>
      <c r="T2087">
        <f>IFERROR(VLOOKUP(B2087,Products!A:I,9,FALSE),"")</f>
        <v>85.61</v>
      </c>
      <c r="U2087">
        <f t="shared" si="256"/>
        <v>5</v>
      </c>
      <c r="V2087" t="str">
        <f t="shared" si="257"/>
        <v>Yes</v>
      </c>
      <c r="W2087">
        <f t="shared" si="258"/>
        <v>2004</v>
      </c>
      <c r="X2087">
        <f t="shared" si="259"/>
        <v>11</v>
      </c>
      <c r="Y2087">
        <f>IFERROR(VLOOKUP(B2087,Products!A:I,8,FALSE),"")</f>
        <v>50.51</v>
      </c>
      <c r="Z2087">
        <f t="shared" si="260"/>
        <v>3171.87</v>
      </c>
      <c r="AA2087">
        <f t="shared" si="261"/>
        <v>61.017620273213225</v>
      </c>
      <c r="AB2087">
        <f t="shared" si="262"/>
        <v>0</v>
      </c>
      <c r="AC2087">
        <f t="shared" si="263"/>
        <v>1201.98</v>
      </c>
    </row>
    <row r="2088" spans="1:29">
      <c r="A2088">
        <v>10321</v>
      </c>
      <c r="B2088" t="s">
        <v>232</v>
      </c>
      <c r="C2088">
        <v>21</v>
      </c>
      <c r="D2088">
        <v>103.87</v>
      </c>
      <c r="E2088">
        <v>4</v>
      </c>
      <c r="F2088" s="6">
        <f>IFERROR(VLOOKUP(A2088,Orders!A:B,2,FALSE),"")</f>
        <v>38295</v>
      </c>
      <c r="G2088" s="6">
        <f>IFERROR(VLOOKUP(A2088,Orders!A:C,3,FALSE),"")</f>
        <v>38303</v>
      </c>
      <c r="H2088" s="6">
        <f>IFERROR(VLOOKUP(A2088,Orders!A:D,4,FALSE),"")</f>
        <v>38298</v>
      </c>
      <c r="I2088" t="str">
        <f>IFERROR(VLOOKUP(A2088,Orders!A:E,5,FALSE),"")</f>
        <v>Shipped</v>
      </c>
      <c r="J2088">
        <f>IFERROR(VLOOKUP(A2088,Orders!A:G,7,FALSE),"")</f>
        <v>462</v>
      </c>
      <c r="K2088">
        <f>IFERROR(VLOOKUP(J2088,Customers!A:L,12,FALSE),"")</f>
        <v>1216</v>
      </c>
      <c r="L2088">
        <f>IFERROR(VLOOKUP(J2088,Customers!A:M,13,FALSE),"")</f>
        <v>85800</v>
      </c>
      <c r="M2088" t="str">
        <f>IFERROR(VLOOKUP(J2088,Customers!A:H,8,FALSE),"")</f>
        <v>New Bedford</v>
      </c>
      <c r="N2088">
        <f>IFERROR(VLOOKUP(K2088,Employees!A:F,6,FALSE),"")</f>
        <v>2</v>
      </c>
      <c r="O2088" t="str">
        <f>IFERROR(VLOOKUP(N2088,Offices!A:B,2,FALSE),"")</f>
        <v>Boston</v>
      </c>
      <c r="P2088" s="6">
        <f>IFERROR(VLOOKUP(J2088,Payments!A:C,3,FALSE),"")</f>
        <v>38457</v>
      </c>
      <c r="Q2088">
        <f>IFERROR(VLOOKUP(J2088,Payments!A:D,4,FALSE),"")</f>
        <v>30293.77</v>
      </c>
      <c r="R2088" t="str">
        <f>IFERROR(VLOOKUP(B2088,Products!A:C,3,FALSE),"")</f>
        <v>Classic Cars</v>
      </c>
      <c r="S2088">
        <f>IFERROR(VLOOKUP(B2088,Products!A:G,7,FALSE),"")</f>
        <v>9446</v>
      </c>
      <c r="T2088">
        <f>IFERROR(VLOOKUP(B2088,Products!A:I,9,FALSE),"")</f>
        <v>107.08</v>
      </c>
      <c r="U2088">
        <f t="shared" si="256"/>
        <v>5</v>
      </c>
      <c r="V2088" t="str">
        <f t="shared" si="257"/>
        <v>Yes</v>
      </c>
      <c r="W2088">
        <f t="shared" si="258"/>
        <v>2004</v>
      </c>
      <c r="X2088">
        <f t="shared" si="259"/>
        <v>11</v>
      </c>
      <c r="Y2088">
        <f>IFERROR(VLOOKUP(B2088,Products!A:I,8,FALSE),"")</f>
        <v>62.11</v>
      </c>
      <c r="Z2088">
        <f t="shared" si="260"/>
        <v>2181.27</v>
      </c>
      <c r="AA2088">
        <f t="shared" si="261"/>
        <v>67.235549830945104</v>
      </c>
      <c r="AB2088">
        <f t="shared" si="262"/>
        <v>1</v>
      </c>
      <c r="AC2088">
        <f t="shared" si="263"/>
        <v>876.96000000000015</v>
      </c>
    </row>
    <row r="2089" spans="1:29">
      <c r="A2089">
        <v>10321</v>
      </c>
      <c r="B2089" t="s">
        <v>215</v>
      </c>
      <c r="C2089">
        <v>26</v>
      </c>
      <c r="D2089">
        <v>137.62</v>
      </c>
      <c r="E2089">
        <v>13</v>
      </c>
      <c r="F2089" s="6">
        <f>IFERROR(VLOOKUP(A2089,Orders!A:B,2,FALSE),"")</f>
        <v>38295</v>
      </c>
      <c r="G2089" s="6">
        <f>IFERROR(VLOOKUP(A2089,Orders!A:C,3,FALSE),"")</f>
        <v>38303</v>
      </c>
      <c r="H2089" s="6">
        <f>IFERROR(VLOOKUP(A2089,Orders!A:D,4,FALSE),"")</f>
        <v>38298</v>
      </c>
      <c r="I2089" t="str">
        <f>IFERROR(VLOOKUP(A2089,Orders!A:E,5,FALSE),"")</f>
        <v>Shipped</v>
      </c>
      <c r="J2089">
        <f>IFERROR(VLOOKUP(A2089,Orders!A:G,7,FALSE),"")</f>
        <v>462</v>
      </c>
      <c r="K2089">
        <f>IFERROR(VLOOKUP(J2089,Customers!A:L,12,FALSE),"")</f>
        <v>1216</v>
      </c>
      <c r="L2089">
        <f>IFERROR(VLOOKUP(J2089,Customers!A:M,13,FALSE),"")</f>
        <v>85800</v>
      </c>
      <c r="M2089" t="str">
        <f>IFERROR(VLOOKUP(J2089,Customers!A:H,8,FALSE),"")</f>
        <v>New Bedford</v>
      </c>
      <c r="N2089">
        <f>IFERROR(VLOOKUP(K2089,Employees!A:F,6,FALSE),"")</f>
        <v>2</v>
      </c>
      <c r="O2089" t="str">
        <f>IFERROR(VLOOKUP(N2089,Offices!A:B,2,FALSE),"")</f>
        <v>Boston</v>
      </c>
      <c r="P2089" s="6">
        <f>IFERROR(VLOOKUP(J2089,Payments!A:C,3,FALSE),"")</f>
        <v>38457</v>
      </c>
      <c r="Q2089">
        <f>IFERROR(VLOOKUP(J2089,Payments!A:D,4,FALSE),"")</f>
        <v>30293.77</v>
      </c>
      <c r="R2089" t="str">
        <f>IFERROR(VLOOKUP(B2089,Products!A:C,3,FALSE),"")</f>
        <v>Classic Cars</v>
      </c>
      <c r="S2089">
        <f>IFERROR(VLOOKUP(B2089,Products!A:G,7,FALSE),"")</f>
        <v>6600</v>
      </c>
      <c r="T2089">
        <f>IFERROR(VLOOKUP(B2089,Products!A:I,9,FALSE),"")</f>
        <v>140.43</v>
      </c>
      <c r="U2089">
        <f t="shared" si="256"/>
        <v>5</v>
      </c>
      <c r="V2089" t="str">
        <f t="shared" si="257"/>
        <v>Yes</v>
      </c>
      <c r="W2089">
        <f t="shared" si="258"/>
        <v>2004</v>
      </c>
      <c r="X2089">
        <f t="shared" si="259"/>
        <v>11</v>
      </c>
      <c r="Y2089">
        <f>IFERROR(VLOOKUP(B2089,Products!A:I,8,FALSE),"")</f>
        <v>98.3</v>
      </c>
      <c r="Z2089">
        <f t="shared" si="260"/>
        <v>3578.12</v>
      </c>
      <c r="AA2089">
        <f t="shared" si="261"/>
        <v>40.000000000000007</v>
      </c>
      <c r="AB2089">
        <f t="shared" si="262"/>
        <v>0</v>
      </c>
      <c r="AC2089">
        <f t="shared" si="263"/>
        <v>1022.3200000000002</v>
      </c>
    </row>
    <row r="2090" spans="1:29">
      <c r="A2090">
        <v>10322</v>
      </c>
      <c r="B2090" t="s">
        <v>134</v>
      </c>
      <c r="C2090">
        <v>40</v>
      </c>
      <c r="D2090">
        <v>180.01</v>
      </c>
      <c r="E2090">
        <v>1</v>
      </c>
      <c r="F2090" s="6">
        <f>IFERROR(VLOOKUP(A2090,Orders!A:B,2,FALSE),"")</f>
        <v>38295</v>
      </c>
      <c r="G2090" s="6">
        <f>IFERROR(VLOOKUP(A2090,Orders!A:C,3,FALSE),"")</f>
        <v>38303</v>
      </c>
      <c r="H2090" s="6">
        <f>IFERROR(VLOOKUP(A2090,Orders!A:D,4,FALSE),"")</f>
        <v>38301</v>
      </c>
      <c r="I2090" t="str">
        <f>IFERROR(VLOOKUP(A2090,Orders!A:E,5,FALSE),"")</f>
        <v>Shipped</v>
      </c>
      <c r="J2090">
        <f>IFERROR(VLOOKUP(A2090,Orders!A:G,7,FALSE),"")</f>
        <v>363</v>
      </c>
      <c r="K2090">
        <f>IFERROR(VLOOKUP(J2090,Customers!A:L,12,FALSE),"")</f>
        <v>1216</v>
      </c>
      <c r="L2090">
        <f>IFERROR(VLOOKUP(J2090,Customers!A:M,13,FALSE),"")</f>
        <v>114200</v>
      </c>
      <c r="M2090" t="str">
        <f>IFERROR(VLOOKUP(J2090,Customers!A:H,8,FALSE),"")</f>
        <v>Nashua</v>
      </c>
      <c r="N2090">
        <f>IFERROR(VLOOKUP(K2090,Employees!A:F,6,FALSE),"")</f>
        <v>2</v>
      </c>
      <c r="O2090" t="str">
        <f>IFERROR(VLOOKUP(N2090,Offices!A:B,2,FALSE),"")</f>
        <v>Boston</v>
      </c>
      <c r="P2090" s="6">
        <f>IFERROR(VLOOKUP(J2090,Payments!A:C,3,FALSE),"")</f>
        <v>38308</v>
      </c>
      <c r="Q2090">
        <f>IFERROR(VLOOKUP(J2090,Payments!A:D,4,FALSE),"")</f>
        <v>50799.69</v>
      </c>
      <c r="R2090" t="str">
        <f>IFERROR(VLOOKUP(B2090,Products!A:C,3,FALSE),"")</f>
        <v>Classic Cars</v>
      </c>
      <c r="S2090">
        <f>IFERROR(VLOOKUP(B2090,Products!A:G,7,FALSE),"")</f>
        <v>7305</v>
      </c>
      <c r="T2090">
        <f>IFERROR(VLOOKUP(B2090,Products!A:I,9,FALSE),"")</f>
        <v>214.3</v>
      </c>
      <c r="U2090">
        <f t="shared" si="256"/>
        <v>2</v>
      </c>
      <c r="V2090" t="str">
        <f t="shared" si="257"/>
        <v>Yes</v>
      </c>
      <c r="W2090">
        <f t="shared" si="258"/>
        <v>2004</v>
      </c>
      <c r="X2090">
        <f t="shared" si="259"/>
        <v>11</v>
      </c>
      <c r="Y2090">
        <f>IFERROR(VLOOKUP(B2090,Products!A:I,8,FALSE),"")</f>
        <v>98.58</v>
      </c>
      <c r="Z2090">
        <f t="shared" si="260"/>
        <v>7200.4</v>
      </c>
      <c r="AA2090">
        <f t="shared" si="261"/>
        <v>82.60296206127002</v>
      </c>
      <c r="AB2090">
        <f t="shared" si="262"/>
        <v>1</v>
      </c>
      <c r="AC2090">
        <f t="shared" si="263"/>
        <v>3257.2</v>
      </c>
    </row>
    <row r="2091" spans="1:29">
      <c r="A2091">
        <v>10322</v>
      </c>
      <c r="B2091" t="s">
        <v>135</v>
      </c>
      <c r="C2091">
        <v>46</v>
      </c>
      <c r="D2091">
        <v>141.83000000000001</v>
      </c>
      <c r="E2091">
        <v>8</v>
      </c>
      <c r="F2091" s="6">
        <f>IFERROR(VLOOKUP(A2091,Orders!A:B,2,FALSE),"")</f>
        <v>38295</v>
      </c>
      <c r="G2091" s="6">
        <f>IFERROR(VLOOKUP(A2091,Orders!A:C,3,FALSE),"")</f>
        <v>38303</v>
      </c>
      <c r="H2091" s="6">
        <f>IFERROR(VLOOKUP(A2091,Orders!A:D,4,FALSE),"")</f>
        <v>38301</v>
      </c>
      <c r="I2091" t="str">
        <f>IFERROR(VLOOKUP(A2091,Orders!A:E,5,FALSE),"")</f>
        <v>Shipped</v>
      </c>
      <c r="J2091">
        <f>IFERROR(VLOOKUP(A2091,Orders!A:G,7,FALSE),"")</f>
        <v>363</v>
      </c>
      <c r="K2091">
        <f>IFERROR(VLOOKUP(J2091,Customers!A:L,12,FALSE),"")</f>
        <v>1216</v>
      </c>
      <c r="L2091">
        <f>IFERROR(VLOOKUP(J2091,Customers!A:M,13,FALSE),"")</f>
        <v>114200</v>
      </c>
      <c r="M2091" t="str">
        <f>IFERROR(VLOOKUP(J2091,Customers!A:H,8,FALSE),"")</f>
        <v>Nashua</v>
      </c>
      <c r="N2091">
        <f>IFERROR(VLOOKUP(K2091,Employees!A:F,6,FALSE),"")</f>
        <v>2</v>
      </c>
      <c r="O2091" t="str">
        <f>IFERROR(VLOOKUP(N2091,Offices!A:B,2,FALSE),"")</f>
        <v>Boston</v>
      </c>
      <c r="P2091" s="6">
        <f>IFERROR(VLOOKUP(J2091,Payments!A:C,3,FALSE),"")</f>
        <v>38308</v>
      </c>
      <c r="Q2091">
        <f>IFERROR(VLOOKUP(J2091,Payments!A:D,4,FALSE),"")</f>
        <v>50799.69</v>
      </c>
      <c r="R2091" t="str">
        <f>IFERROR(VLOOKUP(B2091,Products!A:C,3,FALSE),"")</f>
        <v>Classic Cars</v>
      </c>
      <c r="S2091">
        <f>IFERROR(VLOOKUP(B2091,Products!A:G,7,FALSE),"")</f>
        <v>6791</v>
      </c>
      <c r="T2091">
        <f>IFERROR(VLOOKUP(B2091,Products!A:I,9,FALSE),"")</f>
        <v>147.74</v>
      </c>
      <c r="U2091">
        <f t="shared" si="256"/>
        <v>2</v>
      </c>
      <c r="V2091" t="str">
        <f t="shared" si="257"/>
        <v>Yes</v>
      </c>
      <c r="W2091">
        <f t="shared" si="258"/>
        <v>2004</v>
      </c>
      <c r="X2091">
        <f t="shared" si="259"/>
        <v>11</v>
      </c>
      <c r="Y2091">
        <f>IFERROR(VLOOKUP(B2091,Products!A:I,8,FALSE),"")</f>
        <v>103.42</v>
      </c>
      <c r="Z2091">
        <f t="shared" si="260"/>
        <v>6524.18</v>
      </c>
      <c r="AA2091">
        <f t="shared" si="261"/>
        <v>37.139818216979322</v>
      </c>
      <c r="AB2091">
        <f t="shared" si="262"/>
        <v>0</v>
      </c>
      <c r="AC2091">
        <f t="shared" si="263"/>
        <v>1766.8600000000006</v>
      </c>
    </row>
    <row r="2092" spans="1:29">
      <c r="A2092">
        <v>10322</v>
      </c>
      <c r="B2092" t="s">
        <v>136</v>
      </c>
      <c r="C2092">
        <v>27</v>
      </c>
      <c r="D2092">
        <v>136.66999999999999</v>
      </c>
      <c r="E2092">
        <v>9</v>
      </c>
      <c r="F2092" s="6">
        <f>IFERROR(VLOOKUP(A2092,Orders!A:B,2,FALSE),"")</f>
        <v>38295</v>
      </c>
      <c r="G2092" s="6">
        <f>IFERROR(VLOOKUP(A2092,Orders!A:C,3,FALSE),"")</f>
        <v>38303</v>
      </c>
      <c r="H2092" s="6">
        <f>IFERROR(VLOOKUP(A2092,Orders!A:D,4,FALSE),"")</f>
        <v>38301</v>
      </c>
      <c r="I2092" t="str">
        <f>IFERROR(VLOOKUP(A2092,Orders!A:E,5,FALSE),"")</f>
        <v>Shipped</v>
      </c>
      <c r="J2092">
        <f>IFERROR(VLOOKUP(A2092,Orders!A:G,7,FALSE),"")</f>
        <v>363</v>
      </c>
      <c r="K2092">
        <f>IFERROR(VLOOKUP(J2092,Customers!A:L,12,FALSE),"")</f>
        <v>1216</v>
      </c>
      <c r="L2092">
        <f>IFERROR(VLOOKUP(J2092,Customers!A:M,13,FALSE),"")</f>
        <v>114200</v>
      </c>
      <c r="M2092" t="str">
        <f>IFERROR(VLOOKUP(J2092,Customers!A:H,8,FALSE),"")</f>
        <v>Nashua</v>
      </c>
      <c r="N2092">
        <f>IFERROR(VLOOKUP(K2092,Employees!A:F,6,FALSE),"")</f>
        <v>2</v>
      </c>
      <c r="O2092" t="str">
        <f>IFERROR(VLOOKUP(N2092,Offices!A:B,2,FALSE),"")</f>
        <v>Boston</v>
      </c>
      <c r="P2092" s="6">
        <f>IFERROR(VLOOKUP(J2092,Payments!A:C,3,FALSE),"")</f>
        <v>38308</v>
      </c>
      <c r="Q2092">
        <f>IFERROR(VLOOKUP(J2092,Payments!A:D,4,FALSE),"")</f>
        <v>50799.69</v>
      </c>
      <c r="R2092" t="str">
        <f>IFERROR(VLOOKUP(B2092,Products!A:C,3,FALSE),"")</f>
        <v>Trucks and Buses</v>
      </c>
      <c r="S2092">
        <f>IFERROR(VLOOKUP(B2092,Products!A:G,7,FALSE),"")</f>
        <v>1579</v>
      </c>
      <c r="T2092">
        <f>IFERROR(VLOOKUP(B2092,Products!A:I,9,FALSE),"")</f>
        <v>136.66999999999999</v>
      </c>
      <c r="U2092">
        <f t="shared" si="256"/>
        <v>2</v>
      </c>
      <c r="V2092" t="str">
        <f t="shared" si="257"/>
        <v>Yes</v>
      </c>
      <c r="W2092">
        <f t="shared" si="258"/>
        <v>2004</v>
      </c>
      <c r="X2092">
        <f t="shared" si="259"/>
        <v>11</v>
      </c>
      <c r="Y2092">
        <f>IFERROR(VLOOKUP(B2092,Products!A:I,8,FALSE),"")</f>
        <v>77.900000000000006</v>
      </c>
      <c r="Z2092">
        <f t="shared" si="260"/>
        <v>3690.0899999999997</v>
      </c>
      <c r="AA2092">
        <f t="shared" si="261"/>
        <v>75.442875481386366</v>
      </c>
      <c r="AB2092">
        <f t="shared" si="262"/>
        <v>1</v>
      </c>
      <c r="AC2092">
        <f t="shared" si="263"/>
        <v>1586.7899999999995</v>
      </c>
    </row>
    <row r="2093" spans="1:29">
      <c r="A2093">
        <v>10322</v>
      </c>
      <c r="B2093" t="s">
        <v>137</v>
      </c>
      <c r="C2093">
        <v>22</v>
      </c>
      <c r="D2093">
        <v>101.5</v>
      </c>
      <c r="E2093">
        <v>10</v>
      </c>
      <c r="F2093" s="6">
        <f>IFERROR(VLOOKUP(A2093,Orders!A:B,2,FALSE),"")</f>
        <v>38295</v>
      </c>
      <c r="G2093" s="6">
        <f>IFERROR(VLOOKUP(A2093,Orders!A:C,3,FALSE),"")</f>
        <v>38303</v>
      </c>
      <c r="H2093" s="6">
        <f>IFERROR(VLOOKUP(A2093,Orders!A:D,4,FALSE),"")</f>
        <v>38301</v>
      </c>
      <c r="I2093" t="str">
        <f>IFERROR(VLOOKUP(A2093,Orders!A:E,5,FALSE),"")</f>
        <v>Shipped</v>
      </c>
      <c r="J2093">
        <f>IFERROR(VLOOKUP(A2093,Orders!A:G,7,FALSE),"")</f>
        <v>363</v>
      </c>
      <c r="K2093">
        <f>IFERROR(VLOOKUP(J2093,Customers!A:L,12,FALSE),"")</f>
        <v>1216</v>
      </c>
      <c r="L2093">
        <f>IFERROR(VLOOKUP(J2093,Customers!A:M,13,FALSE),"")</f>
        <v>114200</v>
      </c>
      <c r="M2093" t="str">
        <f>IFERROR(VLOOKUP(J2093,Customers!A:H,8,FALSE),"")</f>
        <v>Nashua</v>
      </c>
      <c r="N2093">
        <f>IFERROR(VLOOKUP(K2093,Employees!A:F,6,FALSE),"")</f>
        <v>2</v>
      </c>
      <c r="O2093" t="str">
        <f>IFERROR(VLOOKUP(N2093,Offices!A:B,2,FALSE),"")</f>
        <v>Boston</v>
      </c>
      <c r="P2093" s="6">
        <f>IFERROR(VLOOKUP(J2093,Payments!A:C,3,FALSE),"")</f>
        <v>38308</v>
      </c>
      <c r="Q2093">
        <f>IFERROR(VLOOKUP(J2093,Payments!A:D,4,FALSE),"")</f>
        <v>50799.69</v>
      </c>
      <c r="R2093" t="str">
        <f>IFERROR(VLOOKUP(B2093,Products!A:C,3,FALSE),"")</f>
        <v>Trucks and Buses</v>
      </c>
      <c r="S2093">
        <f>IFERROR(VLOOKUP(B2093,Products!A:G,7,FALSE),"")</f>
        <v>2613</v>
      </c>
      <c r="T2093">
        <f>IFERROR(VLOOKUP(B2093,Products!A:I,9,FALSE),"")</f>
        <v>116.67</v>
      </c>
      <c r="U2093">
        <f t="shared" si="256"/>
        <v>2</v>
      </c>
      <c r="V2093" t="str">
        <f t="shared" si="257"/>
        <v>Yes</v>
      </c>
      <c r="W2093">
        <f t="shared" si="258"/>
        <v>2004</v>
      </c>
      <c r="X2093">
        <f t="shared" si="259"/>
        <v>11</v>
      </c>
      <c r="Y2093">
        <f>IFERROR(VLOOKUP(B2093,Products!A:I,8,FALSE),"")</f>
        <v>58.33</v>
      </c>
      <c r="Z2093">
        <f t="shared" si="260"/>
        <v>2233</v>
      </c>
      <c r="AA2093">
        <f t="shared" si="261"/>
        <v>74.009943425338605</v>
      </c>
      <c r="AB2093">
        <f t="shared" si="262"/>
        <v>1</v>
      </c>
      <c r="AC2093">
        <f t="shared" si="263"/>
        <v>949.74</v>
      </c>
    </row>
    <row r="2094" spans="1:29">
      <c r="A2094">
        <v>10322</v>
      </c>
      <c r="B2094" t="s">
        <v>132</v>
      </c>
      <c r="C2094">
        <v>43</v>
      </c>
      <c r="D2094">
        <v>92.47</v>
      </c>
      <c r="E2094">
        <v>14</v>
      </c>
      <c r="F2094" s="6">
        <f>IFERROR(VLOOKUP(A2094,Orders!A:B,2,FALSE),"")</f>
        <v>38295</v>
      </c>
      <c r="G2094" s="6">
        <f>IFERROR(VLOOKUP(A2094,Orders!A:C,3,FALSE),"")</f>
        <v>38303</v>
      </c>
      <c r="H2094" s="6">
        <f>IFERROR(VLOOKUP(A2094,Orders!A:D,4,FALSE),"")</f>
        <v>38301</v>
      </c>
      <c r="I2094" t="str">
        <f>IFERROR(VLOOKUP(A2094,Orders!A:E,5,FALSE),"")</f>
        <v>Shipped</v>
      </c>
      <c r="J2094">
        <f>IFERROR(VLOOKUP(A2094,Orders!A:G,7,FALSE),"")</f>
        <v>363</v>
      </c>
      <c r="K2094">
        <f>IFERROR(VLOOKUP(J2094,Customers!A:L,12,FALSE),"")</f>
        <v>1216</v>
      </c>
      <c r="L2094">
        <f>IFERROR(VLOOKUP(J2094,Customers!A:M,13,FALSE),"")</f>
        <v>114200</v>
      </c>
      <c r="M2094" t="str">
        <f>IFERROR(VLOOKUP(J2094,Customers!A:H,8,FALSE),"")</f>
        <v>Nashua</v>
      </c>
      <c r="N2094">
        <f>IFERROR(VLOOKUP(K2094,Employees!A:F,6,FALSE),"")</f>
        <v>2</v>
      </c>
      <c r="O2094" t="str">
        <f>IFERROR(VLOOKUP(N2094,Offices!A:B,2,FALSE),"")</f>
        <v>Boston</v>
      </c>
      <c r="P2094" s="6">
        <f>IFERROR(VLOOKUP(J2094,Payments!A:C,3,FALSE),"")</f>
        <v>38308</v>
      </c>
      <c r="Q2094">
        <f>IFERROR(VLOOKUP(J2094,Payments!A:D,4,FALSE),"")</f>
        <v>50799.69</v>
      </c>
      <c r="R2094" t="str">
        <f>IFERROR(VLOOKUP(B2094,Products!A:C,3,FALSE),"")</f>
        <v>Vintage Cars</v>
      </c>
      <c r="S2094">
        <f>IFERROR(VLOOKUP(B2094,Products!A:G,7,FALSE),"")</f>
        <v>8693</v>
      </c>
      <c r="T2094">
        <f>IFERROR(VLOOKUP(B2094,Products!A:I,9,FALSE),"")</f>
        <v>102.74</v>
      </c>
      <c r="U2094">
        <f t="shared" si="256"/>
        <v>2</v>
      </c>
      <c r="V2094" t="str">
        <f t="shared" si="257"/>
        <v>Yes</v>
      </c>
      <c r="W2094">
        <f t="shared" si="258"/>
        <v>2004</v>
      </c>
      <c r="X2094">
        <f t="shared" si="259"/>
        <v>11</v>
      </c>
      <c r="Y2094">
        <f>IFERROR(VLOOKUP(B2094,Products!A:I,8,FALSE),"")</f>
        <v>60.62</v>
      </c>
      <c r="Z2094">
        <f t="shared" si="260"/>
        <v>3976.21</v>
      </c>
      <c r="AA2094">
        <f t="shared" si="261"/>
        <v>52.540415704387996</v>
      </c>
      <c r="AB2094">
        <f t="shared" si="262"/>
        <v>0</v>
      </c>
      <c r="AC2094">
        <f t="shared" si="263"/>
        <v>1369.55</v>
      </c>
    </row>
    <row r="2095" spans="1:29">
      <c r="A2095">
        <v>10322</v>
      </c>
      <c r="B2095" t="s">
        <v>133</v>
      </c>
      <c r="C2095">
        <v>41</v>
      </c>
      <c r="D2095">
        <v>44.21</v>
      </c>
      <c r="E2095">
        <v>5</v>
      </c>
      <c r="F2095" s="6">
        <f>IFERROR(VLOOKUP(A2095,Orders!A:B,2,FALSE),"")</f>
        <v>38295</v>
      </c>
      <c r="G2095" s="6">
        <f>IFERROR(VLOOKUP(A2095,Orders!A:C,3,FALSE),"")</f>
        <v>38303</v>
      </c>
      <c r="H2095" s="6">
        <f>IFERROR(VLOOKUP(A2095,Orders!A:D,4,FALSE),"")</f>
        <v>38301</v>
      </c>
      <c r="I2095" t="str">
        <f>IFERROR(VLOOKUP(A2095,Orders!A:E,5,FALSE),"")</f>
        <v>Shipped</v>
      </c>
      <c r="J2095">
        <f>IFERROR(VLOOKUP(A2095,Orders!A:G,7,FALSE),"")</f>
        <v>363</v>
      </c>
      <c r="K2095">
        <f>IFERROR(VLOOKUP(J2095,Customers!A:L,12,FALSE),"")</f>
        <v>1216</v>
      </c>
      <c r="L2095">
        <f>IFERROR(VLOOKUP(J2095,Customers!A:M,13,FALSE),"")</f>
        <v>114200</v>
      </c>
      <c r="M2095" t="str">
        <f>IFERROR(VLOOKUP(J2095,Customers!A:H,8,FALSE),"")</f>
        <v>Nashua</v>
      </c>
      <c r="N2095">
        <f>IFERROR(VLOOKUP(K2095,Employees!A:F,6,FALSE),"")</f>
        <v>2</v>
      </c>
      <c r="O2095" t="str">
        <f>IFERROR(VLOOKUP(N2095,Offices!A:B,2,FALSE),"")</f>
        <v>Boston</v>
      </c>
      <c r="P2095" s="6">
        <f>IFERROR(VLOOKUP(J2095,Payments!A:C,3,FALSE),"")</f>
        <v>38308</v>
      </c>
      <c r="Q2095">
        <f>IFERROR(VLOOKUP(J2095,Payments!A:D,4,FALSE),"")</f>
        <v>50799.69</v>
      </c>
      <c r="R2095" t="str">
        <f>IFERROR(VLOOKUP(B2095,Products!A:C,3,FALSE),"")</f>
        <v>Vintage Cars</v>
      </c>
      <c r="S2095">
        <f>IFERROR(VLOOKUP(B2095,Products!A:G,7,FALSE),"")</f>
        <v>8635</v>
      </c>
      <c r="T2095">
        <f>IFERROR(VLOOKUP(B2095,Products!A:I,9,FALSE),"")</f>
        <v>53.91</v>
      </c>
      <c r="U2095">
        <f t="shared" si="256"/>
        <v>2</v>
      </c>
      <c r="V2095" t="str">
        <f t="shared" si="257"/>
        <v>Yes</v>
      </c>
      <c r="W2095">
        <f t="shared" si="258"/>
        <v>2004</v>
      </c>
      <c r="X2095">
        <f t="shared" si="259"/>
        <v>11</v>
      </c>
      <c r="Y2095">
        <f>IFERROR(VLOOKUP(B2095,Products!A:I,8,FALSE),"")</f>
        <v>24.26</v>
      </c>
      <c r="Z2095">
        <f t="shared" si="260"/>
        <v>1812.6100000000001</v>
      </c>
      <c r="AA2095">
        <f t="shared" si="261"/>
        <v>82.234130255564708</v>
      </c>
      <c r="AB2095">
        <f t="shared" si="262"/>
        <v>1</v>
      </c>
      <c r="AC2095">
        <f t="shared" si="263"/>
        <v>817.94999999999993</v>
      </c>
    </row>
    <row r="2096" spans="1:29">
      <c r="A2096">
        <v>10322</v>
      </c>
      <c r="B2096" t="s">
        <v>128</v>
      </c>
      <c r="C2096">
        <v>50</v>
      </c>
      <c r="D2096">
        <v>120.77</v>
      </c>
      <c r="E2096">
        <v>6</v>
      </c>
      <c r="F2096" s="6">
        <f>IFERROR(VLOOKUP(A2096,Orders!A:B,2,FALSE),"")</f>
        <v>38295</v>
      </c>
      <c r="G2096" s="6">
        <f>IFERROR(VLOOKUP(A2096,Orders!A:C,3,FALSE),"")</f>
        <v>38303</v>
      </c>
      <c r="H2096" s="6">
        <f>IFERROR(VLOOKUP(A2096,Orders!A:D,4,FALSE),"")</f>
        <v>38301</v>
      </c>
      <c r="I2096" t="str">
        <f>IFERROR(VLOOKUP(A2096,Orders!A:E,5,FALSE),"")</f>
        <v>Shipped</v>
      </c>
      <c r="J2096">
        <f>IFERROR(VLOOKUP(A2096,Orders!A:G,7,FALSE),"")</f>
        <v>363</v>
      </c>
      <c r="K2096">
        <f>IFERROR(VLOOKUP(J2096,Customers!A:L,12,FALSE),"")</f>
        <v>1216</v>
      </c>
      <c r="L2096">
        <f>IFERROR(VLOOKUP(J2096,Customers!A:M,13,FALSE),"")</f>
        <v>114200</v>
      </c>
      <c r="M2096" t="str">
        <f>IFERROR(VLOOKUP(J2096,Customers!A:H,8,FALSE),"")</f>
        <v>Nashua</v>
      </c>
      <c r="N2096">
        <f>IFERROR(VLOOKUP(K2096,Employees!A:F,6,FALSE),"")</f>
        <v>2</v>
      </c>
      <c r="O2096" t="str">
        <f>IFERROR(VLOOKUP(N2096,Offices!A:B,2,FALSE),"")</f>
        <v>Boston</v>
      </c>
      <c r="P2096" s="6">
        <f>IFERROR(VLOOKUP(J2096,Payments!A:C,3,FALSE),"")</f>
        <v>38308</v>
      </c>
      <c r="Q2096">
        <f>IFERROR(VLOOKUP(J2096,Payments!A:D,4,FALSE),"")</f>
        <v>50799.69</v>
      </c>
      <c r="R2096" t="str">
        <f>IFERROR(VLOOKUP(B2096,Products!A:C,3,FALSE),"")</f>
        <v>Vintage Cars</v>
      </c>
      <c r="S2096">
        <f>IFERROR(VLOOKUP(B2096,Products!A:G,7,FALSE),"")</f>
        <v>9354</v>
      </c>
      <c r="T2096">
        <f>IFERROR(VLOOKUP(B2096,Products!A:I,9,FALSE),"")</f>
        <v>127.13</v>
      </c>
      <c r="U2096">
        <f t="shared" si="256"/>
        <v>2</v>
      </c>
      <c r="V2096" t="str">
        <f t="shared" si="257"/>
        <v>Yes</v>
      </c>
      <c r="W2096">
        <f t="shared" si="258"/>
        <v>2004</v>
      </c>
      <c r="X2096">
        <f t="shared" si="259"/>
        <v>11</v>
      </c>
      <c r="Y2096">
        <f>IFERROR(VLOOKUP(B2096,Products!A:I,8,FALSE),"")</f>
        <v>58.48</v>
      </c>
      <c r="Z2096">
        <f t="shared" si="260"/>
        <v>6038.5</v>
      </c>
      <c r="AA2096">
        <f t="shared" si="261"/>
        <v>106.51504787961696</v>
      </c>
      <c r="AB2096">
        <f t="shared" si="262"/>
        <v>1</v>
      </c>
      <c r="AC2096">
        <f t="shared" si="263"/>
        <v>3114.5</v>
      </c>
    </row>
    <row r="2097" spans="1:29">
      <c r="A2097">
        <v>10322</v>
      </c>
      <c r="B2097" t="s">
        <v>138</v>
      </c>
      <c r="C2097">
        <v>35</v>
      </c>
      <c r="D2097">
        <v>57.12</v>
      </c>
      <c r="E2097">
        <v>11</v>
      </c>
      <c r="F2097" s="6">
        <f>IFERROR(VLOOKUP(A2097,Orders!A:B,2,FALSE),"")</f>
        <v>38295</v>
      </c>
      <c r="G2097" s="6">
        <f>IFERROR(VLOOKUP(A2097,Orders!A:C,3,FALSE),"")</f>
        <v>38303</v>
      </c>
      <c r="H2097" s="6">
        <f>IFERROR(VLOOKUP(A2097,Orders!A:D,4,FALSE),"")</f>
        <v>38301</v>
      </c>
      <c r="I2097" t="str">
        <f>IFERROR(VLOOKUP(A2097,Orders!A:E,5,FALSE),"")</f>
        <v>Shipped</v>
      </c>
      <c r="J2097">
        <f>IFERROR(VLOOKUP(A2097,Orders!A:G,7,FALSE),"")</f>
        <v>363</v>
      </c>
      <c r="K2097">
        <f>IFERROR(VLOOKUP(J2097,Customers!A:L,12,FALSE),"")</f>
        <v>1216</v>
      </c>
      <c r="L2097">
        <f>IFERROR(VLOOKUP(J2097,Customers!A:M,13,FALSE),"")</f>
        <v>114200</v>
      </c>
      <c r="M2097" t="str">
        <f>IFERROR(VLOOKUP(J2097,Customers!A:H,8,FALSE),"")</f>
        <v>Nashua</v>
      </c>
      <c r="N2097">
        <f>IFERROR(VLOOKUP(K2097,Employees!A:F,6,FALSE),"")</f>
        <v>2</v>
      </c>
      <c r="O2097" t="str">
        <f>IFERROR(VLOOKUP(N2097,Offices!A:B,2,FALSE),"")</f>
        <v>Boston</v>
      </c>
      <c r="P2097" s="6">
        <f>IFERROR(VLOOKUP(J2097,Payments!A:C,3,FALSE),"")</f>
        <v>38308</v>
      </c>
      <c r="Q2097">
        <f>IFERROR(VLOOKUP(J2097,Payments!A:D,4,FALSE),"")</f>
        <v>50799.69</v>
      </c>
      <c r="R2097" t="str">
        <f>IFERROR(VLOOKUP(B2097,Products!A:C,3,FALSE),"")</f>
        <v>Trucks and Buses</v>
      </c>
      <c r="S2097">
        <f>IFERROR(VLOOKUP(B2097,Products!A:G,7,FALSE),"")</f>
        <v>2018</v>
      </c>
      <c r="T2097">
        <f>IFERROR(VLOOKUP(B2097,Products!A:I,9,FALSE),"")</f>
        <v>60.77</v>
      </c>
      <c r="U2097">
        <f t="shared" si="256"/>
        <v>2</v>
      </c>
      <c r="V2097" t="str">
        <f t="shared" si="257"/>
        <v>Yes</v>
      </c>
      <c r="W2097">
        <f t="shared" si="258"/>
        <v>2004</v>
      </c>
      <c r="X2097">
        <f t="shared" si="259"/>
        <v>11</v>
      </c>
      <c r="Y2097">
        <f>IFERROR(VLOOKUP(B2097,Products!A:I,8,FALSE),"")</f>
        <v>24.92</v>
      </c>
      <c r="Z2097">
        <f t="shared" si="260"/>
        <v>1999.1999999999998</v>
      </c>
      <c r="AA2097">
        <f t="shared" si="261"/>
        <v>129.2134831460674</v>
      </c>
      <c r="AB2097">
        <f t="shared" si="262"/>
        <v>1</v>
      </c>
      <c r="AC2097">
        <f t="shared" si="263"/>
        <v>1126.9999999999998</v>
      </c>
    </row>
    <row r="2098" spans="1:29">
      <c r="A2098">
        <v>10322</v>
      </c>
      <c r="B2098" t="s">
        <v>129</v>
      </c>
      <c r="C2098">
        <v>36</v>
      </c>
      <c r="D2098">
        <v>158.63</v>
      </c>
      <c r="E2098">
        <v>2</v>
      </c>
      <c r="F2098" s="6">
        <f>IFERROR(VLOOKUP(A2098,Orders!A:B,2,FALSE),"")</f>
        <v>38295</v>
      </c>
      <c r="G2098" s="6">
        <f>IFERROR(VLOOKUP(A2098,Orders!A:C,3,FALSE),"")</f>
        <v>38303</v>
      </c>
      <c r="H2098" s="6">
        <f>IFERROR(VLOOKUP(A2098,Orders!A:D,4,FALSE),"")</f>
        <v>38301</v>
      </c>
      <c r="I2098" t="str">
        <f>IFERROR(VLOOKUP(A2098,Orders!A:E,5,FALSE),"")</f>
        <v>Shipped</v>
      </c>
      <c r="J2098">
        <f>IFERROR(VLOOKUP(A2098,Orders!A:G,7,FALSE),"")</f>
        <v>363</v>
      </c>
      <c r="K2098">
        <f>IFERROR(VLOOKUP(J2098,Customers!A:L,12,FALSE),"")</f>
        <v>1216</v>
      </c>
      <c r="L2098">
        <f>IFERROR(VLOOKUP(J2098,Customers!A:M,13,FALSE),"")</f>
        <v>114200</v>
      </c>
      <c r="M2098" t="str">
        <f>IFERROR(VLOOKUP(J2098,Customers!A:H,8,FALSE),"")</f>
        <v>Nashua</v>
      </c>
      <c r="N2098">
        <f>IFERROR(VLOOKUP(K2098,Employees!A:F,6,FALSE),"")</f>
        <v>2</v>
      </c>
      <c r="O2098" t="str">
        <f>IFERROR(VLOOKUP(N2098,Offices!A:B,2,FALSE),"")</f>
        <v>Boston</v>
      </c>
      <c r="P2098" s="6">
        <f>IFERROR(VLOOKUP(J2098,Payments!A:C,3,FALSE),"")</f>
        <v>38308</v>
      </c>
      <c r="Q2098">
        <f>IFERROR(VLOOKUP(J2098,Payments!A:D,4,FALSE),"")</f>
        <v>50799.69</v>
      </c>
      <c r="R2098" t="str">
        <f>IFERROR(VLOOKUP(B2098,Products!A:C,3,FALSE),"")</f>
        <v>Vintage Cars</v>
      </c>
      <c r="S2098">
        <f>IFERROR(VLOOKUP(B2098,Products!A:G,7,FALSE),"")</f>
        <v>548</v>
      </c>
      <c r="T2098">
        <f>IFERROR(VLOOKUP(B2098,Products!A:I,9,FALSE),"")</f>
        <v>168.75</v>
      </c>
      <c r="U2098">
        <f t="shared" si="256"/>
        <v>2</v>
      </c>
      <c r="V2098" t="str">
        <f t="shared" si="257"/>
        <v>Yes</v>
      </c>
      <c r="W2098">
        <f t="shared" si="258"/>
        <v>2004</v>
      </c>
      <c r="X2098">
        <f t="shared" si="259"/>
        <v>11</v>
      </c>
      <c r="Y2098">
        <f>IFERROR(VLOOKUP(B2098,Products!A:I,8,FALSE),"")</f>
        <v>72.56</v>
      </c>
      <c r="Z2098">
        <f t="shared" si="260"/>
        <v>5710.68</v>
      </c>
      <c r="AA2098">
        <f t="shared" si="261"/>
        <v>118.61907386990076</v>
      </c>
      <c r="AB2098">
        <f t="shared" si="262"/>
        <v>1</v>
      </c>
      <c r="AC2098">
        <f t="shared" si="263"/>
        <v>3098.5199999999995</v>
      </c>
    </row>
    <row r="2099" spans="1:29">
      <c r="A2099">
        <v>10322</v>
      </c>
      <c r="B2099" t="s">
        <v>139</v>
      </c>
      <c r="C2099">
        <v>33</v>
      </c>
      <c r="D2099">
        <v>100.3</v>
      </c>
      <c r="E2099">
        <v>12</v>
      </c>
      <c r="F2099" s="6">
        <f>IFERROR(VLOOKUP(A2099,Orders!A:B,2,FALSE),"")</f>
        <v>38295</v>
      </c>
      <c r="G2099" s="6">
        <f>IFERROR(VLOOKUP(A2099,Orders!A:C,3,FALSE),"")</f>
        <v>38303</v>
      </c>
      <c r="H2099" s="6">
        <f>IFERROR(VLOOKUP(A2099,Orders!A:D,4,FALSE),"")</f>
        <v>38301</v>
      </c>
      <c r="I2099" t="str">
        <f>IFERROR(VLOOKUP(A2099,Orders!A:E,5,FALSE),"")</f>
        <v>Shipped</v>
      </c>
      <c r="J2099">
        <f>IFERROR(VLOOKUP(A2099,Orders!A:G,7,FALSE),"")</f>
        <v>363</v>
      </c>
      <c r="K2099">
        <f>IFERROR(VLOOKUP(J2099,Customers!A:L,12,FALSE),"")</f>
        <v>1216</v>
      </c>
      <c r="L2099">
        <f>IFERROR(VLOOKUP(J2099,Customers!A:M,13,FALSE),"")</f>
        <v>114200</v>
      </c>
      <c r="M2099" t="str">
        <f>IFERROR(VLOOKUP(J2099,Customers!A:H,8,FALSE),"")</f>
        <v>Nashua</v>
      </c>
      <c r="N2099">
        <f>IFERROR(VLOOKUP(K2099,Employees!A:F,6,FALSE),"")</f>
        <v>2</v>
      </c>
      <c r="O2099" t="str">
        <f>IFERROR(VLOOKUP(N2099,Offices!A:B,2,FALSE),"")</f>
        <v>Boston</v>
      </c>
      <c r="P2099" s="6">
        <f>IFERROR(VLOOKUP(J2099,Payments!A:C,3,FALSE),"")</f>
        <v>38308</v>
      </c>
      <c r="Q2099">
        <f>IFERROR(VLOOKUP(J2099,Payments!A:D,4,FALSE),"")</f>
        <v>50799.69</v>
      </c>
      <c r="R2099" t="str">
        <f>IFERROR(VLOOKUP(B2099,Products!A:C,3,FALSE),"")</f>
        <v>Vintage Cars</v>
      </c>
      <c r="S2099">
        <f>IFERROR(VLOOKUP(B2099,Products!A:G,7,FALSE),"")</f>
        <v>4189</v>
      </c>
      <c r="T2099">
        <f>IFERROR(VLOOKUP(B2099,Products!A:I,9,FALSE),"")</f>
        <v>101.31</v>
      </c>
      <c r="U2099">
        <f t="shared" si="256"/>
        <v>2</v>
      </c>
      <c r="V2099" t="str">
        <f t="shared" si="257"/>
        <v>Yes</v>
      </c>
      <c r="W2099">
        <f t="shared" si="258"/>
        <v>2004</v>
      </c>
      <c r="X2099">
        <f t="shared" si="259"/>
        <v>11</v>
      </c>
      <c r="Y2099">
        <f>IFERROR(VLOOKUP(B2099,Products!A:I,8,FALSE),"")</f>
        <v>60.78</v>
      </c>
      <c r="Z2099">
        <f t="shared" si="260"/>
        <v>3309.9</v>
      </c>
      <c r="AA2099">
        <f t="shared" si="261"/>
        <v>65.021388614675871</v>
      </c>
      <c r="AB2099">
        <f t="shared" si="262"/>
        <v>0</v>
      </c>
      <c r="AC2099">
        <f t="shared" si="263"/>
        <v>1304.1599999999999</v>
      </c>
    </row>
    <row r="2100" spans="1:29">
      <c r="A2100">
        <v>10322</v>
      </c>
      <c r="B2100" t="s">
        <v>140</v>
      </c>
      <c r="C2100">
        <v>41</v>
      </c>
      <c r="D2100">
        <v>54.34</v>
      </c>
      <c r="E2100">
        <v>13</v>
      </c>
      <c r="F2100" s="6">
        <f>IFERROR(VLOOKUP(A2100,Orders!A:B,2,FALSE),"")</f>
        <v>38295</v>
      </c>
      <c r="G2100" s="6">
        <f>IFERROR(VLOOKUP(A2100,Orders!A:C,3,FALSE),"")</f>
        <v>38303</v>
      </c>
      <c r="H2100" s="6">
        <f>IFERROR(VLOOKUP(A2100,Orders!A:D,4,FALSE),"")</f>
        <v>38301</v>
      </c>
      <c r="I2100" t="str">
        <f>IFERROR(VLOOKUP(A2100,Orders!A:E,5,FALSE),"")</f>
        <v>Shipped</v>
      </c>
      <c r="J2100">
        <f>IFERROR(VLOOKUP(A2100,Orders!A:G,7,FALSE),"")</f>
        <v>363</v>
      </c>
      <c r="K2100">
        <f>IFERROR(VLOOKUP(J2100,Customers!A:L,12,FALSE),"")</f>
        <v>1216</v>
      </c>
      <c r="L2100">
        <f>IFERROR(VLOOKUP(J2100,Customers!A:M,13,FALSE),"")</f>
        <v>114200</v>
      </c>
      <c r="M2100" t="str">
        <f>IFERROR(VLOOKUP(J2100,Customers!A:H,8,FALSE),"")</f>
        <v>Nashua</v>
      </c>
      <c r="N2100">
        <f>IFERROR(VLOOKUP(K2100,Employees!A:F,6,FALSE),"")</f>
        <v>2</v>
      </c>
      <c r="O2100" t="str">
        <f>IFERROR(VLOOKUP(N2100,Offices!A:B,2,FALSE),"")</f>
        <v>Boston</v>
      </c>
      <c r="P2100" s="6">
        <f>IFERROR(VLOOKUP(J2100,Payments!A:C,3,FALSE),"")</f>
        <v>38308</v>
      </c>
      <c r="Q2100">
        <f>IFERROR(VLOOKUP(J2100,Payments!A:D,4,FALSE),"")</f>
        <v>50799.69</v>
      </c>
      <c r="R2100" t="str">
        <f>IFERROR(VLOOKUP(B2100,Products!A:C,3,FALSE),"")</f>
        <v>Vintage Cars</v>
      </c>
      <c r="S2100">
        <f>IFERROR(VLOOKUP(B2100,Products!A:G,7,FALSE),"")</f>
        <v>5649</v>
      </c>
      <c r="T2100">
        <f>IFERROR(VLOOKUP(B2100,Products!A:I,9,FALSE),"")</f>
        <v>62.46</v>
      </c>
      <c r="U2100">
        <f t="shared" si="256"/>
        <v>2</v>
      </c>
      <c r="V2100" t="str">
        <f t="shared" si="257"/>
        <v>Yes</v>
      </c>
      <c r="W2100">
        <f t="shared" si="258"/>
        <v>2004</v>
      </c>
      <c r="X2100">
        <f t="shared" si="259"/>
        <v>11</v>
      </c>
      <c r="Y2100">
        <f>IFERROR(VLOOKUP(B2100,Products!A:I,8,FALSE),"")</f>
        <v>34.35</v>
      </c>
      <c r="Z2100">
        <f t="shared" si="260"/>
        <v>2227.94</v>
      </c>
      <c r="AA2100">
        <f t="shared" si="261"/>
        <v>58.195050946142658</v>
      </c>
      <c r="AB2100">
        <f t="shared" si="262"/>
        <v>0</v>
      </c>
      <c r="AC2100">
        <f t="shared" si="263"/>
        <v>819.59</v>
      </c>
    </row>
    <row r="2101" spans="1:29">
      <c r="A2101">
        <v>10322</v>
      </c>
      <c r="B2101" t="s">
        <v>141</v>
      </c>
      <c r="C2101">
        <v>48</v>
      </c>
      <c r="D2101">
        <v>90.06</v>
      </c>
      <c r="E2101">
        <v>7</v>
      </c>
      <c r="F2101" s="6">
        <f>IFERROR(VLOOKUP(A2101,Orders!A:B,2,FALSE),"")</f>
        <v>38295</v>
      </c>
      <c r="G2101" s="6">
        <f>IFERROR(VLOOKUP(A2101,Orders!A:C,3,FALSE),"")</f>
        <v>38303</v>
      </c>
      <c r="H2101" s="6">
        <f>IFERROR(VLOOKUP(A2101,Orders!A:D,4,FALSE),"")</f>
        <v>38301</v>
      </c>
      <c r="I2101" t="str">
        <f>IFERROR(VLOOKUP(A2101,Orders!A:E,5,FALSE),"")</f>
        <v>Shipped</v>
      </c>
      <c r="J2101">
        <f>IFERROR(VLOOKUP(A2101,Orders!A:G,7,FALSE),"")</f>
        <v>363</v>
      </c>
      <c r="K2101">
        <f>IFERROR(VLOOKUP(J2101,Customers!A:L,12,FALSE),"")</f>
        <v>1216</v>
      </c>
      <c r="L2101">
        <f>IFERROR(VLOOKUP(J2101,Customers!A:M,13,FALSE),"")</f>
        <v>114200</v>
      </c>
      <c r="M2101" t="str">
        <f>IFERROR(VLOOKUP(J2101,Customers!A:H,8,FALSE),"")</f>
        <v>Nashua</v>
      </c>
      <c r="N2101">
        <f>IFERROR(VLOOKUP(K2101,Employees!A:F,6,FALSE),"")</f>
        <v>2</v>
      </c>
      <c r="O2101" t="str">
        <f>IFERROR(VLOOKUP(N2101,Offices!A:B,2,FALSE),"")</f>
        <v>Boston</v>
      </c>
      <c r="P2101" s="6">
        <f>IFERROR(VLOOKUP(J2101,Payments!A:C,3,FALSE),"")</f>
        <v>38308</v>
      </c>
      <c r="Q2101">
        <f>IFERROR(VLOOKUP(J2101,Payments!A:D,4,FALSE),"")</f>
        <v>50799.69</v>
      </c>
      <c r="R2101" t="str">
        <f>IFERROR(VLOOKUP(B2101,Products!A:C,3,FALSE),"")</f>
        <v>Vintage Cars</v>
      </c>
      <c r="S2101">
        <f>IFERROR(VLOOKUP(B2101,Products!A:G,7,FALSE),"")</f>
        <v>5992</v>
      </c>
      <c r="T2101">
        <f>IFERROR(VLOOKUP(B2101,Products!A:I,9,FALSE),"")</f>
        <v>104.72</v>
      </c>
      <c r="U2101">
        <f t="shared" si="256"/>
        <v>2</v>
      </c>
      <c r="V2101" t="str">
        <f t="shared" si="257"/>
        <v>Yes</v>
      </c>
      <c r="W2101">
        <f t="shared" si="258"/>
        <v>2004</v>
      </c>
      <c r="X2101">
        <f t="shared" si="259"/>
        <v>11</v>
      </c>
      <c r="Y2101">
        <f>IFERROR(VLOOKUP(B2101,Products!A:I,8,FALSE),"")</f>
        <v>60.74</v>
      </c>
      <c r="Z2101">
        <f t="shared" si="260"/>
        <v>4322.88</v>
      </c>
      <c r="AA2101">
        <f t="shared" si="261"/>
        <v>48.271320381955881</v>
      </c>
      <c r="AB2101">
        <f t="shared" si="262"/>
        <v>0</v>
      </c>
      <c r="AC2101">
        <f t="shared" si="263"/>
        <v>1407.3600000000001</v>
      </c>
    </row>
    <row r="2102" spans="1:29">
      <c r="A2102">
        <v>10322</v>
      </c>
      <c r="B2102" t="s">
        <v>130</v>
      </c>
      <c r="C2102">
        <v>20</v>
      </c>
      <c r="D2102">
        <v>26.55</v>
      </c>
      <c r="E2102">
        <v>3</v>
      </c>
      <c r="F2102" s="6">
        <f>IFERROR(VLOOKUP(A2102,Orders!A:B,2,FALSE),"")</f>
        <v>38295</v>
      </c>
      <c r="G2102" s="6">
        <f>IFERROR(VLOOKUP(A2102,Orders!A:C,3,FALSE),"")</f>
        <v>38303</v>
      </c>
      <c r="H2102" s="6">
        <f>IFERROR(VLOOKUP(A2102,Orders!A:D,4,FALSE),"")</f>
        <v>38301</v>
      </c>
      <c r="I2102" t="str">
        <f>IFERROR(VLOOKUP(A2102,Orders!A:E,5,FALSE),"")</f>
        <v>Shipped</v>
      </c>
      <c r="J2102">
        <f>IFERROR(VLOOKUP(A2102,Orders!A:G,7,FALSE),"")</f>
        <v>363</v>
      </c>
      <c r="K2102">
        <f>IFERROR(VLOOKUP(J2102,Customers!A:L,12,FALSE),"")</f>
        <v>1216</v>
      </c>
      <c r="L2102">
        <f>IFERROR(VLOOKUP(J2102,Customers!A:M,13,FALSE),"")</f>
        <v>114200</v>
      </c>
      <c r="M2102" t="str">
        <f>IFERROR(VLOOKUP(J2102,Customers!A:H,8,FALSE),"")</f>
        <v>Nashua</v>
      </c>
      <c r="N2102">
        <f>IFERROR(VLOOKUP(K2102,Employees!A:F,6,FALSE),"")</f>
        <v>2</v>
      </c>
      <c r="O2102" t="str">
        <f>IFERROR(VLOOKUP(N2102,Offices!A:B,2,FALSE),"")</f>
        <v>Boston</v>
      </c>
      <c r="P2102" s="6">
        <f>IFERROR(VLOOKUP(J2102,Payments!A:C,3,FALSE),"")</f>
        <v>38308</v>
      </c>
      <c r="Q2102">
        <f>IFERROR(VLOOKUP(J2102,Payments!A:D,4,FALSE),"")</f>
        <v>50799.69</v>
      </c>
      <c r="R2102" t="str">
        <f>IFERROR(VLOOKUP(B2102,Products!A:C,3,FALSE),"")</f>
        <v>Vintage Cars</v>
      </c>
      <c r="S2102">
        <f>IFERROR(VLOOKUP(B2102,Products!A:G,7,FALSE),"")</f>
        <v>7332</v>
      </c>
      <c r="T2102">
        <f>IFERROR(VLOOKUP(B2102,Products!A:I,9,FALSE),"")</f>
        <v>33.19</v>
      </c>
      <c r="U2102">
        <f t="shared" si="256"/>
        <v>2</v>
      </c>
      <c r="V2102" t="str">
        <f t="shared" si="257"/>
        <v>Yes</v>
      </c>
      <c r="W2102">
        <f t="shared" si="258"/>
        <v>2004</v>
      </c>
      <c r="X2102">
        <f t="shared" si="259"/>
        <v>11</v>
      </c>
      <c r="Y2102">
        <f>IFERROR(VLOOKUP(B2102,Products!A:I,8,FALSE),"")</f>
        <v>22.57</v>
      </c>
      <c r="Z2102">
        <f t="shared" si="260"/>
        <v>531</v>
      </c>
      <c r="AA2102">
        <f t="shared" si="261"/>
        <v>17.634027470093045</v>
      </c>
      <c r="AB2102">
        <f t="shared" si="262"/>
        <v>0</v>
      </c>
      <c r="AC2102">
        <f t="shared" si="263"/>
        <v>79.600000000000009</v>
      </c>
    </row>
    <row r="2103" spans="1:29">
      <c r="A2103">
        <v>10322</v>
      </c>
      <c r="B2103" t="s">
        <v>131</v>
      </c>
      <c r="C2103">
        <v>30</v>
      </c>
      <c r="D2103">
        <v>40.770000000000003</v>
      </c>
      <c r="E2103">
        <v>4</v>
      </c>
      <c r="F2103" s="6">
        <f>IFERROR(VLOOKUP(A2103,Orders!A:B,2,FALSE),"")</f>
        <v>38295</v>
      </c>
      <c r="G2103" s="6">
        <f>IFERROR(VLOOKUP(A2103,Orders!A:C,3,FALSE),"")</f>
        <v>38303</v>
      </c>
      <c r="H2103" s="6">
        <f>IFERROR(VLOOKUP(A2103,Orders!A:D,4,FALSE),"")</f>
        <v>38301</v>
      </c>
      <c r="I2103" t="str">
        <f>IFERROR(VLOOKUP(A2103,Orders!A:E,5,FALSE),"")</f>
        <v>Shipped</v>
      </c>
      <c r="J2103">
        <f>IFERROR(VLOOKUP(A2103,Orders!A:G,7,FALSE),"")</f>
        <v>363</v>
      </c>
      <c r="K2103">
        <f>IFERROR(VLOOKUP(J2103,Customers!A:L,12,FALSE),"")</f>
        <v>1216</v>
      </c>
      <c r="L2103">
        <f>IFERROR(VLOOKUP(J2103,Customers!A:M,13,FALSE),"")</f>
        <v>114200</v>
      </c>
      <c r="M2103" t="str">
        <f>IFERROR(VLOOKUP(J2103,Customers!A:H,8,FALSE),"")</f>
        <v>Nashua</v>
      </c>
      <c r="N2103">
        <f>IFERROR(VLOOKUP(K2103,Employees!A:F,6,FALSE),"")</f>
        <v>2</v>
      </c>
      <c r="O2103" t="str">
        <f>IFERROR(VLOOKUP(N2103,Offices!A:B,2,FALSE),"")</f>
        <v>Boston</v>
      </c>
      <c r="P2103" s="6">
        <f>IFERROR(VLOOKUP(J2103,Payments!A:C,3,FALSE),"")</f>
        <v>38308</v>
      </c>
      <c r="Q2103">
        <f>IFERROR(VLOOKUP(J2103,Payments!A:D,4,FALSE),"")</f>
        <v>50799.69</v>
      </c>
      <c r="R2103" t="str">
        <f>IFERROR(VLOOKUP(B2103,Products!A:C,3,FALSE),"")</f>
        <v>Vintage Cars</v>
      </c>
      <c r="S2103">
        <f>IFERROR(VLOOKUP(B2103,Products!A:G,7,FALSE),"")</f>
        <v>2847</v>
      </c>
      <c r="T2103">
        <f>IFERROR(VLOOKUP(B2103,Products!A:I,9,FALSE),"")</f>
        <v>44.8</v>
      </c>
      <c r="U2103">
        <f t="shared" si="256"/>
        <v>2</v>
      </c>
      <c r="V2103" t="str">
        <f t="shared" si="257"/>
        <v>Yes</v>
      </c>
      <c r="W2103">
        <f t="shared" si="258"/>
        <v>2004</v>
      </c>
      <c r="X2103">
        <f t="shared" si="259"/>
        <v>11</v>
      </c>
      <c r="Y2103">
        <f>IFERROR(VLOOKUP(B2103,Products!A:I,8,FALSE),"")</f>
        <v>20.61</v>
      </c>
      <c r="Z2103">
        <f t="shared" si="260"/>
        <v>1223.1000000000001</v>
      </c>
      <c r="AA2103">
        <f t="shared" si="261"/>
        <v>97.816593886462897</v>
      </c>
      <c r="AB2103">
        <f t="shared" si="262"/>
        <v>1</v>
      </c>
      <c r="AC2103">
        <f t="shared" si="263"/>
        <v>604.80000000000007</v>
      </c>
    </row>
    <row r="2104" spans="1:29">
      <c r="A2104">
        <v>10323</v>
      </c>
      <c r="B2104" t="s">
        <v>142</v>
      </c>
      <c r="C2104">
        <v>33</v>
      </c>
      <c r="D2104">
        <v>88.3</v>
      </c>
      <c r="E2104">
        <v>2</v>
      </c>
      <c r="F2104" s="6">
        <f>IFERROR(VLOOKUP(A2104,Orders!A:B,2,FALSE),"")</f>
        <v>38296</v>
      </c>
      <c r="G2104" s="6">
        <f>IFERROR(VLOOKUP(A2104,Orders!A:C,3,FALSE),"")</f>
        <v>38303</v>
      </c>
      <c r="H2104" s="6">
        <f>IFERROR(VLOOKUP(A2104,Orders!A:D,4,FALSE),"")</f>
        <v>38300</v>
      </c>
      <c r="I2104" t="str">
        <f>IFERROR(VLOOKUP(A2104,Orders!A:E,5,FALSE),"")</f>
        <v>Shipped</v>
      </c>
      <c r="J2104">
        <f>IFERROR(VLOOKUP(A2104,Orders!A:G,7,FALSE),"")</f>
        <v>128</v>
      </c>
      <c r="K2104">
        <f>IFERROR(VLOOKUP(J2104,Customers!A:L,12,FALSE),"")</f>
        <v>1504</v>
      </c>
      <c r="L2104">
        <f>IFERROR(VLOOKUP(J2104,Customers!A:M,13,FALSE),"")</f>
        <v>59700</v>
      </c>
      <c r="M2104" t="str">
        <f>IFERROR(VLOOKUP(J2104,Customers!A:H,8,FALSE),"")</f>
        <v>Frankfurt</v>
      </c>
      <c r="N2104">
        <f>IFERROR(VLOOKUP(K2104,Employees!A:F,6,FALSE),"")</f>
        <v>7</v>
      </c>
      <c r="O2104" t="str">
        <f>IFERROR(VLOOKUP(N2104,Offices!A:B,2,FALSE),"")</f>
        <v>London</v>
      </c>
      <c r="P2104" s="6">
        <f>IFERROR(VLOOKUP(J2104,Payments!A:C,3,FALSE),"")</f>
        <v>37649</v>
      </c>
      <c r="Q2104">
        <f>IFERROR(VLOOKUP(J2104,Payments!A:D,4,FALSE),"")</f>
        <v>10549.01</v>
      </c>
      <c r="R2104" t="str">
        <f>IFERROR(VLOOKUP(B2104,Products!A:C,3,FALSE),"")</f>
        <v>Vintage Cars</v>
      </c>
      <c r="S2104">
        <f>IFERROR(VLOOKUP(B2104,Products!A:G,7,FALSE),"")</f>
        <v>7913</v>
      </c>
      <c r="T2104">
        <f>IFERROR(VLOOKUP(B2104,Products!A:I,9,FALSE),"")</f>
        <v>99.21</v>
      </c>
      <c r="U2104">
        <f t="shared" si="256"/>
        <v>3</v>
      </c>
      <c r="V2104" t="str">
        <f t="shared" si="257"/>
        <v>Yes</v>
      </c>
      <c r="W2104">
        <f t="shared" si="258"/>
        <v>2004</v>
      </c>
      <c r="X2104">
        <f t="shared" si="259"/>
        <v>11</v>
      </c>
      <c r="Y2104">
        <f>IFERROR(VLOOKUP(B2104,Products!A:I,8,FALSE),"")</f>
        <v>57.54</v>
      </c>
      <c r="Z2104">
        <f t="shared" si="260"/>
        <v>2913.9</v>
      </c>
      <c r="AA2104">
        <f t="shared" si="261"/>
        <v>53.458463677441785</v>
      </c>
      <c r="AB2104">
        <f t="shared" si="262"/>
        <v>0</v>
      </c>
      <c r="AC2104">
        <f t="shared" si="263"/>
        <v>1015.0799999999999</v>
      </c>
    </row>
    <row r="2105" spans="1:29">
      <c r="A2105">
        <v>10323</v>
      </c>
      <c r="B2105" t="s">
        <v>143</v>
      </c>
      <c r="C2105">
        <v>47</v>
      </c>
      <c r="D2105">
        <v>96.86</v>
      </c>
      <c r="E2105">
        <v>1</v>
      </c>
      <c r="F2105" s="6">
        <f>IFERROR(VLOOKUP(A2105,Orders!A:B,2,FALSE),"")</f>
        <v>38296</v>
      </c>
      <c r="G2105" s="6">
        <f>IFERROR(VLOOKUP(A2105,Orders!A:C,3,FALSE),"")</f>
        <v>38303</v>
      </c>
      <c r="H2105" s="6">
        <f>IFERROR(VLOOKUP(A2105,Orders!A:D,4,FALSE),"")</f>
        <v>38300</v>
      </c>
      <c r="I2105" t="str">
        <f>IFERROR(VLOOKUP(A2105,Orders!A:E,5,FALSE),"")</f>
        <v>Shipped</v>
      </c>
      <c r="J2105">
        <f>IFERROR(VLOOKUP(A2105,Orders!A:G,7,FALSE),"")</f>
        <v>128</v>
      </c>
      <c r="K2105">
        <f>IFERROR(VLOOKUP(J2105,Customers!A:L,12,FALSE),"")</f>
        <v>1504</v>
      </c>
      <c r="L2105">
        <f>IFERROR(VLOOKUP(J2105,Customers!A:M,13,FALSE),"")</f>
        <v>59700</v>
      </c>
      <c r="M2105" t="str">
        <f>IFERROR(VLOOKUP(J2105,Customers!A:H,8,FALSE),"")</f>
        <v>Frankfurt</v>
      </c>
      <c r="N2105">
        <f>IFERROR(VLOOKUP(K2105,Employees!A:F,6,FALSE),"")</f>
        <v>7</v>
      </c>
      <c r="O2105" t="str">
        <f>IFERROR(VLOOKUP(N2105,Offices!A:B,2,FALSE),"")</f>
        <v>London</v>
      </c>
      <c r="P2105" s="6">
        <f>IFERROR(VLOOKUP(J2105,Payments!A:C,3,FALSE),"")</f>
        <v>37649</v>
      </c>
      <c r="Q2105">
        <f>IFERROR(VLOOKUP(J2105,Payments!A:D,4,FALSE),"")</f>
        <v>10549.01</v>
      </c>
      <c r="R2105" t="str">
        <f>IFERROR(VLOOKUP(B2105,Products!A:C,3,FALSE),"")</f>
        <v>Trucks and Buses</v>
      </c>
      <c r="S2105">
        <f>IFERROR(VLOOKUP(B2105,Products!A:G,7,FALSE),"")</f>
        <v>3128</v>
      </c>
      <c r="T2105">
        <f>IFERROR(VLOOKUP(B2105,Products!A:I,9,FALSE),"")</f>
        <v>121.08</v>
      </c>
      <c r="U2105">
        <f t="shared" si="256"/>
        <v>3</v>
      </c>
      <c r="V2105" t="str">
        <f t="shared" si="257"/>
        <v>Yes</v>
      </c>
      <c r="W2105">
        <f t="shared" si="258"/>
        <v>2004</v>
      </c>
      <c r="X2105">
        <f t="shared" si="259"/>
        <v>11</v>
      </c>
      <c r="Y2105">
        <f>IFERROR(VLOOKUP(B2105,Products!A:I,8,FALSE),"")</f>
        <v>84.76</v>
      </c>
      <c r="Z2105">
        <f t="shared" si="260"/>
        <v>4552.42</v>
      </c>
      <c r="AA2105">
        <f t="shared" si="261"/>
        <v>14.275601698914574</v>
      </c>
      <c r="AB2105">
        <f t="shared" si="262"/>
        <v>0</v>
      </c>
      <c r="AC2105">
        <f t="shared" si="263"/>
        <v>568.6999999999997</v>
      </c>
    </row>
    <row r="2106" spans="1:29">
      <c r="A2106">
        <v>10324</v>
      </c>
      <c r="B2106" t="s">
        <v>150</v>
      </c>
      <c r="C2106">
        <v>27</v>
      </c>
      <c r="D2106">
        <v>148.06</v>
      </c>
      <c r="E2106">
        <v>1</v>
      </c>
      <c r="F2106" s="6">
        <f>IFERROR(VLOOKUP(A2106,Orders!A:B,2,FALSE),"")</f>
        <v>38296</v>
      </c>
      <c r="G2106" s="6">
        <f>IFERROR(VLOOKUP(A2106,Orders!A:C,3,FALSE),"")</f>
        <v>38302</v>
      </c>
      <c r="H2106" s="6">
        <f>IFERROR(VLOOKUP(A2106,Orders!A:D,4,FALSE),"")</f>
        <v>38299</v>
      </c>
      <c r="I2106" t="str">
        <f>IFERROR(VLOOKUP(A2106,Orders!A:E,5,FALSE),"")</f>
        <v>Shipped</v>
      </c>
      <c r="J2106">
        <f>IFERROR(VLOOKUP(A2106,Orders!A:G,7,FALSE),"")</f>
        <v>181</v>
      </c>
      <c r="K2106">
        <f>IFERROR(VLOOKUP(J2106,Customers!A:L,12,FALSE),"")</f>
        <v>1286</v>
      </c>
      <c r="L2106">
        <f>IFERROR(VLOOKUP(J2106,Customers!A:M,13,FALSE),"")</f>
        <v>76400</v>
      </c>
      <c r="M2106" t="str">
        <f>IFERROR(VLOOKUP(J2106,Customers!A:H,8,FALSE),"")</f>
        <v>NYC</v>
      </c>
      <c r="N2106">
        <f>IFERROR(VLOOKUP(K2106,Employees!A:F,6,FALSE),"")</f>
        <v>3</v>
      </c>
      <c r="O2106" t="str">
        <f>IFERROR(VLOOKUP(N2106,Offices!A:B,2,FALSE),"")</f>
        <v>NYC</v>
      </c>
      <c r="P2106" s="6">
        <f>IFERROR(VLOOKUP(J2106,Payments!A:C,3,FALSE),"")</f>
        <v>38102</v>
      </c>
      <c r="Q2106">
        <f>IFERROR(VLOOKUP(J2106,Payments!A:D,4,FALSE),"")</f>
        <v>22602.36</v>
      </c>
      <c r="R2106" t="str">
        <f>IFERROR(VLOOKUP(B2106,Products!A:C,3,FALSE),"")</f>
        <v>Classic Cars</v>
      </c>
      <c r="S2106">
        <f>IFERROR(VLOOKUP(B2106,Products!A:G,7,FALSE),"")</f>
        <v>6906</v>
      </c>
      <c r="T2106">
        <f>IFERROR(VLOOKUP(B2106,Products!A:I,9,FALSE),"")</f>
        <v>151.08000000000001</v>
      </c>
      <c r="U2106">
        <f t="shared" si="256"/>
        <v>3</v>
      </c>
      <c r="V2106" t="str">
        <f t="shared" si="257"/>
        <v>Yes</v>
      </c>
      <c r="W2106">
        <f t="shared" si="258"/>
        <v>2004</v>
      </c>
      <c r="X2106">
        <f t="shared" si="259"/>
        <v>11</v>
      </c>
      <c r="Y2106">
        <f>IFERROR(VLOOKUP(B2106,Products!A:I,8,FALSE),"")</f>
        <v>89.14</v>
      </c>
      <c r="Z2106">
        <f t="shared" si="260"/>
        <v>3997.62</v>
      </c>
      <c r="AA2106">
        <f t="shared" si="261"/>
        <v>66.098272380525017</v>
      </c>
      <c r="AB2106">
        <f t="shared" si="262"/>
        <v>0</v>
      </c>
      <c r="AC2106">
        <f t="shared" si="263"/>
        <v>1590.8400000000001</v>
      </c>
    </row>
    <row r="2107" spans="1:29">
      <c r="A2107">
        <v>10324</v>
      </c>
      <c r="B2107" t="s">
        <v>151</v>
      </c>
      <c r="C2107">
        <v>26</v>
      </c>
      <c r="D2107">
        <v>100.73</v>
      </c>
      <c r="E2107">
        <v>7</v>
      </c>
      <c r="F2107" s="6">
        <f>IFERROR(VLOOKUP(A2107,Orders!A:B,2,FALSE),"")</f>
        <v>38296</v>
      </c>
      <c r="G2107" s="6">
        <f>IFERROR(VLOOKUP(A2107,Orders!A:C,3,FALSE),"")</f>
        <v>38302</v>
      </c>
      <c r="H2107" s="6">
        <f>IFERROR(VLOOKUP(A2107,Orders!A:D,4,FALSE),"")</f>
        <v>38299</v>
      </c>
      <c r="I2107" t="str">
        <f>IFERROR(VLOOKUP(A2107,Orders!A:E,5,FALSE),"")</f>
        <v>Shipped</v>
      </c>
      <c r="J2107">
        <f>IFERROR(VLOOKUP(A2107,Orders!A:G,7,FALSE),"")</f>
        <v>181</v>
      </c>
      <c r="K2107">
        <f>IFERROR(VLOOKUP(J2107,Customers!A:L,12,FALSE),"")</f>
        <v>1286</v>
      </c>
      <c r="L2107">
        <f>IFERROR(VLOOKUP(J2107,Customers!A:M,13,FALSE),"")</f>
        <v>76400</v>
      </c>
      <c r="M2107" t="str">
        <f>IFERROR(VLOOKUP(J2107,Customers!A:H,8,FALSE),"")</f>
        <v>NYC</v>
      </c>
      <c r="N2107">
        <f>IFERROR(VLOOKUP(K2107,Employees!A:F,6,FALSE),"")</f>
        <v>3</v>
      </c>
      <c r="O2107" t="str">
        <f>IFERROR(VLOOKUP(N2107,Offices!A:B,2,FALSE),"")</f>
        <v>NYC</v>
      </c>
      <c r="P2107" s="6">
        <f>IFERROR(VLOOKUP(J2107,Payments!A:C,3,FALSE),"")</f>
        <v>38102</v>
      </c>
      <c r="Q2107">
        <f>IFERROR(VLOOKUP(J2107,Payments!A:D,4,FALSE),"")</f>
        <v>22602.36</v>
      </c>
      <c r="R2107" t="str">
        <f>IFERROR(VLOOKUP(B2107,Products!A:C,3,FALSE),"")</f>
        <v>Trucks and Buses</v>
      </c>
      <c r="S2107">
        <f>IFERROR(VLOOKUP(B2107,Products!A:G,7,FALSE),"")</f>
        <v>6125</v>
      </c>
      <c r="T2107">
        <f>IFERROR(VLOOKUP(B2107,Products!A:I,9,FALSE),"")</f>
        <v>118.5</v>
      </c>
      <c r="U2107">
        <f t="shared" si="256"/>
        <v>3</v>
      </c>
      <c r="V2107" t="str">
        <f t="shared" si="257"/>
        <v>Yes</v>
      </c>
      <c r="W2107">
        <f t="shared" si="258"/>
        <v>2004</v>
      </c>
      <c r="X2107">
        <f t="shared" si="259"/>
        <v>11</v>
      </c>
      <c r="Y2107">
        <f>IFERROR(VLOOKUP(B2107,Products!A:I,8,FALSE),"")</f>
        <v>55.7</v>
      </c>
      <c r="Z2107">
        <f t="shared" si="260"/>
        <v>2618.98</v>
      </c>
      <c r="AA2107">
        <f t="shared" si="261"/>
        <v>80.843806104129257</v>
      </c>
      <c r="AB2107">
        <f t="shared" si="262"/>
        <v>1</v>
      </c>
      <c r="AC2107">
        <f t="shared" si="263"/>
        <v>1170.78</v>
      </c>
    </row>
    <row r="2108" spans="1:29">
      <c r="A2108">
        <v>10324</v>
      </c>
      <c r="B2108" t="s">
        <v>152</v>
      </c>
      <c r="C2108">
        <v>47</v>
      </c>
      <c r="D2108">
        <v>142.44999999999999</v>
      </c>
      <c r="E2108">
        <v>8</v>
      </c>
      <c r="F2108" s="6">
        <f>IFERROR(VLOOKUP(A2108,Orders!A:B,2,FALSE),"")</f>
        <v>38296</v>
      </c>
      <c r="G2108" s="6">
        <f>IFERROR(VLOOKUP(A2108,Orders!A:C,3,FALSE),"")</f>
        <v>38302</v>
      </c>
      <c r="H2108" s="6">
        <f>IFERROR(VLOOKUP(A2108,Orders!A:D,4,FALSE),"")</f>
        <v>38299</v>
      </c>
      <c r="I2108" t="str">
        <f>IFERROR(VLOOKUP(A2108,Orders!A:E,5,FALSE),"")</f>
        <v>Shipped</v>
      </c>
      <c r="J2108">
        <f>IFERROR(VLOOKUP(A2108,Orders!A:G,7,FALSE),"")</f>
        <v>181</v>
      </c>
      <c r="K2108">
        <f>IFERROR(VLOOKUP(J2108,Customers!A:L,12,FALSE),"")</f>
        <v>1286</v>
      </c>
      <c r="L2108">
        <f>IFERROR(VLOOKUP(J2108,Customers!A:M,13,FALSE),"")</f>
        <v>76400</v>
      </c>
      <c r="M2108" t="str">
        <f>IFERROR(VLOOKUP(J2108,Customers!A:H,8,FALSE),"")</f>
        <v>NYC</v>
      </c>
      <c r="N2108">
        <f>IFERROR(VLOOKUP(K2108,Employees!A:F,6,FALSE),"")</f>
        <v>3</v>
      </c>
      <c r="O2108" t="str">
        <f>IFERROR(VLOOKUP(N2108,Offices!A:B,2,FALSE),"")</f>
        <v>NYC</v>
      </c>
      <c r="P2108" s="6">
        <f>IFERROR(VLOOKUP(J2108,Payments!A:C,3,FALSE),"")</f>
        <v>38102</v>
      </c>
      <c r="Q2108">
        <f>IFERROR(VLOOKUP(J2108,Payments!A:D,4,FALSE),"")</f>
        <v>22602.36</v>
      </c>
      <c r="R2108" t="str">
        <f>IFERROR(VLOOKUP(B2108,Products!A:C,3,FALSE),"")</f>
        <v>Classic Cars</v>
      </c>
      <c r="S2108">
        <f>IFERROR(VLOOKUP(B2108,Products!A:G,7,FALSE),"")</f>
        <v>4724</v>
      </c>
      <c r="T2108">
        <f>IFERROR(VLOOKUP(B2108,Products!A:I,9,FALSE),"")</f>
        <v>163.72999999999999</v>
      </c>
      <c r="U2108">
        <f t="shared" si="256"/>
        <v>3</v>
      </c>
      <c r="V2108" t="str">
        <f t="shared" si="257"/>
        <v>Yes</v>
      </c>
      <c r="W2108">
        <f t="shared" si="258"/>
        <v>2004</v>
      </c>
      <c r="X2108">
        <f t="shared" si="259"/>
        <v>11</v>
      </c>
      <c r="Y2108">
        <f>IFERROR(VLOOKUP(B2108,Products!A:I,8,FALSE),"")</f>
        <v>101.51</v>
      </c>
      <c r="Z2108">
        <f t="shared" si="260"/>
        <v>6695.15</v>
      </c>
      <c r="AA2108">
        <f t="shared" si="261"/>
        <v>40.331001871736753</v>
      </c>
      <c r="AB2108">
        <f t="shared" si="262"/>
        <v>0</v>
      </c>
      <c r="AC2108">
        <f t="shared" si="263"/>
        <v>1924.1799999999992</v>
      </c>
    </row>
    <row r="2109" spans="1:29">
      <c r="A2109">
        <v>10324</v>
      </c>
      <c r="B2109" t="s">
        <v>153</v>
      </c>
      <c r="C2109">
        <v>33</v>
      </c>
      <c r="D2109">
        <v>105.55</v>
      </c>
      <c r="E2109">
        <v>10</v>
      </c>
      <c r="F2109" s="6">
        <f>IFERROR(VLOOKUP(A2109,Orders!A:B,2,FALSE),"")</f>
        <v>38296</v>
      </c>
      <c r="G2109" s="6">
        <f>IFERROR(VLOOKUP(A2109,Orders!A:C,3,FALSE),"")</f>
        <v>38302</v>
      </c>
      <c r="H2109" s="6">
        <f>IFERROR(VLOOKUP(A2109,Orders!A:D,4,FALSE),"")</f>
        <v>38299</v>
      </c>
      <c r="I2109" t="str">
        <f>IFERROR(VLOOKUP(A2109,Orders!A:E,5,FALSE),"")</f>
        <v>Shipped</v>
      </c>
      <c r="J2109">
        <f>IFERROR(VLOOKUP(A2109,Orders!A:G,7,FALSE),"")</f>
        <v>181</v>
      </c>
      <c r="K2109">
        <f>IFERROR(VLOOKUP(J2109,Customers!A:L,12,FALSE),"")</f>
        <v>1286</v>
      </c>
      <c r="L2109">
        <f>IFERROR(VLOOKUP(J2109,Customers!A:M,13,FALSE),"")</f>
        <v>76400</v>
      </c>
      <c r="M2109" t="str">
        <f>IFERROR(VLOOKUP(J2109,Customers!A:H,8,FALSE),"")</f>
        <v>NYC</v>
      </c>
      <c r="N2109">
        <f>IFERROR(VLOOKUP(K2109,Employees!A:F,6,FALSE),"")</f>
        <v>3</v>
      </c>
      <c r="O2109" t="str">
        <f>IFERROR(VLOOKUP(N2109,Offices!A:B,2,FALSE),"")</f>
        <v>NYC</v>
      </c>
      <c r="P2109" s="6">
        <f>IFERROR(VLOOKUP(J2109,Payments!A:C,3,FALSE),"")</f>
        <v>38102</v>
      </c>
      <c r="Q2109">
        <f>IFERROR(VLOOKUP(J2109,Payments!A:D,4,FALSE),"")</f>
        <v>22602.36</v>
      </c>
      <c r="R2109" t="str">
        <f>IFERROR(VLOOKUP(B2109,Products!A:C,3,FALSE),"")</f>
        <v>Trucks and Buses</v>
      </c>
      <c r="S2109">
        <f>IFERROR(VLOOKUP(B2109,Products!A:G,7,FALSE),"")</f>
        <v>8258</v>
      </c>
      <c r="T2109">
        <f>IFERROR(VLOOKUP(B2109,Products!A:I,9,FALSE),"")</f>
        <v>122.73</v>
      </c>
      <c r="U2109">
        <f t="shared" si="256"/>
        <v>3</v>
      </c>
      <c r="V2109" t="str">
        <f t="shared" si="257"/>
        <v>Yes</v>
      </c>
      <c r="W2109">
        <f t="shared" si="258"/>
        <v>2004</v>
      </c>
      <c r="X2109">
        <f t="shared" si="259"/>
        <v>11</v>
      </c>
      <c r="Y2109">
        <f>IFERROR(VLOOKUP(B2109,Products!A:I,8,FALSE),"")</f>
        <v>74.86</v>
      </c>
      <c r="Z2109">
        <f t="shared" si="260"/>
        <v>3483.15</v>
      </c>
      <c r="AA2109">
        <f t="shared" si="261"/>
        <v>40.996526850120226</v>
      </c>
      <c r="AB2109">
        <f t="shared" si="262"/>
        <v>0</v>
      </c>
      <c r="AC2109">
        <f t="shared" si="263"/>
        <v>1012.77</v>
      </c>
    </row>
    <row r="2110" spans="1:29">
      <c r="A2110">
        <v>10324</v>
      </c>
      <c r="B2110" t="s">
        <v>154</v>
      </c>
      <c r="C2110">
        <v>27</v>
      </c>
      <c r="D2110">
        <v>137.16999999999999</v>
      </c>
      <c r="E2110">
        <v>12</v>
      </c>
      <c r="F2110" s="6">
        <f>IFERROR(VLOOKUP(A2110,Orders!A:B,2,FALSE),"")</f>
        <v>38296</v>
      </c>
      <c r="G2110" s="6">
        <f>IFERROR(VLOOKUP(A2110,Orders!A:C,3,FALSE),"")</f>
        <v>38302</v>
      </c>
      <c r="H2110" s="6">
        <f>IFERROR(VLOOKUP(A2110,Orders!A:D,4,FALSE),"")</f>
        <v>38299</v>
      </c>
      <c r="I2110" t="str">
        <f>IFERROR(VLOOKUP(A2110,Orders!A:E,5,FALSE),"")</f>
        <v>Shipped</v>
      </c>
      <c r="J2110">
        <f>IFERROR(VLOOKUP(A2110,Orders!A:G,7,FALSE),"")</f>
        <v>181</v>
      </c>
      <c r="K2110">
        <f>IFERROR(VLOOKUP(J2110,Customers!A:L,12,FALSE),"")</f>
        <v>1286</v>
      </c>
      <c r="L2110">
        <f>IFERROR(VLOOKUP(J2110,Customers!A:M,13,FALSE),"")</f>
        <v>76400</v>
      </c>
      <c r="M2110" t="str">
        <f>IFERROR(VLOOKUP(J2110,Customers!A:H,8,FALSE),"")</f>
        <v>NYC</v>
      </c>
      <c r="N2110">
        <f>IFERROR(VLOOKUP(K2110,Employees!A:F,6,FALSE),"")</f>
        <v>3</v>
      </c>
      <c r="O2110" t="str">
        <f>IFERROR(VLOOKUP(N2110,Offices!A:B,2,FALSE),"")</f>
        <v>NYC</v>
      </c>
      <c r="P2110" s="6">
        <f>IFERROR(VLOOKUP(J2110,Payments!A:C,3,FALSE),"")</f>
        <v>38102</v>
      </c>
      <c r="Q2110">
        <f>IFERROR(VLOOKUP(J2110,Payments!A:D,4,FALSE),"")</f>
        <v>22602.36</v>
      </c>
      <c r="R2110" t="str">
        <f>IFERROR(VLOOKUP(B2110,Products!A:C,3,FALSE),"")</f>
        <v>Classic Cars</v>
      </c>
      <c r="S2110">
        <f>IFERROR(VLOOKUP(B2110,Products!A:G,7,FALSE),"")</f>
        <v>8347</v>
      </c>
      <c r="T2110">
        <f>IFERROR(VLOOKUP(B2110,Products!A:I,9,FALSE),"")</f>
        <v>169.34</v>
      </c>
      <c r="U2110">
        <f t="shared" si="256"/>
        <v>3</v>
      </c>
      <c r="V2110" t="str">
        <f t="shared" si="257"/>
        <v>Yes</v>
      </c>
      <c r="W2110">
        <f t="shared" si="258"/>
        <v>2004</v>
      </c>
      <c r="X2110">
        <f t="shared" si="259"/>
        <v>11</v>
      </c>
      <c r="Y2110">
        <f>IFERROR(VLOOKUP(B2110,Products!A:I,8,FALSE),"")</f>
        <v>77.900000000000006</v>
      </c>
      <c r="Z2110">
        <f t="shared" si="260"/>
        <v>3703.5899999999997</v>
      </c>
      <c r="AA2110">
        <f t="shared" si="261"/>
        <v>76.08472400513476</v>
      </c>
      <c r="AB2110">
        <f t="shared" si="262"/>
        <v>1</v>
      </c>
      <c r="AC2110">
        <f t="shared" si="263"/>
        <v>1600.2899999999995</v>
      </c>
    </row>
    <row r="2111" spans="1:29">
      <c r="A2111">
        <v>10324</v>
      </c>
      <c r="B2111" t="s">
        <v>155</v>
      </c>
      <c r="C2111">
        <v>49</v>
      </c>
      <c r="D2111">
        <v>120.64</v>
      </c>
      <c r="E2111">
        <v>13</v>
      </c>
      <c r="F2111" s="6">
        <f>IFERROR(VLOOKUP(A2111,Orders!A:B,2,FALSE),"")</f>
        <v>38296</v>
      </c>
      <c r="G2111" s="6">
        <f>IFERROR(VLOOKUP(A2111,Orders!A:C,3,FALSE),"")</f>
        <v>38302</v>
      </c>
      <c r="H2111" s="6">
        <f>IFERROR(VLOOKUP(A2111,Orders!A:D,4,FALSE),"")</f>
        <v>38299</v>
      </c>
      <c r="I2111" t="str">
        <f>IFERROR(VLOOKUP(A2111,Orders!A:E,5,FALSE),"")</f>
        <v>Shipped</v>
      </c>
      <c r="J2111">
        <f>IFERROR(VLOOKUP(A2111,Orders!A:G,7,FALSE),"")</f>
        <v>181</v>
      </c>
      <c r="K2111">
        <f>IFERROR(VLOOKUP(J2111,Customers!A:L,12,FALSE),"")</f>
        <v>1286</v>
      </c>
      <c r="L2111">
        <f>IFERROR(VLOOKUP(J2111,Customers!A:M,13,FALSE),"")</f>
        <v>76400</v>
      </c>
      <c r="M2111" t="str">
        <f>IFERROR(VLOOKUP(J2111,Customers!A:H,8,FALSE),"")</f>
        <v>NYC</v>
      </c>
      <c r="N2111">
        <f>IFERROR(VLOOKUP(K2111,Employees!A:F,6,FALSE),"")</f>
        <v>3</v>
      </c>
      <c r="O2111" t="str">
        <f>IFERROR(VLOOKUP(N2111,Offices!A:B,2,FALSE),"")</f>
        <v>NYC</v>
      </c>
      <c r="P2111" s="6">
        <f>IFERROR(VLOOKUP(J2111,Payments!A:C,3,FALSE),"")</f>
        <v>38102</v>
      </c>
      <c r="Q2111">
        <f>IFERROR(VLOOKUP(J2111,Payments!A:D,4,FALSE),"")</f>
        <v>22602.36</v>
      </c>
      <c r="R2111" t="str">
        <f>IFERROR(VLOOKUP(B2111,Products!A:C,3,FALSE),"")</f>
        <v>Classic Cars</v>
      </c>
      <c r="S2111">
        <f>IFERROR(VLOOKUP(B2111,Products!A:G,7,FALSE),"")</f>
        <v>5545</v>
      </c>
      <c r="T2111">
        <f>IFERROR(VLOOKUP(B2111,Products!A:I,9,FALSE),"")</f>
        <v>143.62</v>
      </c>
      <c r="U2111">
        <f t="shared" si="256"/>
        <v>3</v>
      </c>
      <c r="V2111" t="str">
        <f t="shared" si="257"/>
        <v>Yes</v>
      </c>
      <c r="W2111">
        <f t="shared" si="258"/>
        <v>2004</v>
      </c>
      <c r="X2111">
        <f t="shared" si="259"/>
        <v>11</v>
      </c>
      <c r="Y2111">
        <f>IFERROR(VLOOKUP(B2111,Products!A:I,8,FALSE),"")</f>
        <v>91.92</v>
      </c>
      <c r="Z2111">
        <f t="shared" si="260"/>
        <v>5911.36</v>
      </c>
      <c r="AA2111">
        <f t="shared" si="261"/>
        <v>31.24456048738033</v>
      </c>
      <c r="AB2111">
        <f t="shared" si="262"/>
        <v>0</v>
      </c>
      <c r="AC2111">
        <f t="shared" si="263"/>
        <v>1407.28</v>
      </c>
    </row>
    <row r="2112" spans="1:29">
      <c r="A2112">
        <v>10324</v>
      </c>
      <c r="B2112" t="s">
        <v>144</v>
      </c>
      <c r="C2112">
        <v>38</v>
      </c>
      <c r="D2112">
        <v>49.81</v>
      </c>
      <c r="E2112">
        <v>6</v>
      </c>
      <c r="F2112" s="6">
        <f>IFERROR(VLOOKUP(A2112,Orders!A:B,2,FALSE),"")</f>
        <v>38296</v>
      </c>
      <c r="G2112" s="6">
        <f>IFERROR(VLOOKUP(A2112,Orders!A:C,3,FALSE),"")</f>
        <v>38302</v>
      </c>
      <c r="H2112" s="6">
        <f>IFERROR(VLOOKUP(A2112,Orders!A:D,4,FALSE),"")</f>
        <v>38299</v>
      </c>
      <c r="I2112" t="str">
        <f>IFERROR(VLOOKUP(A2112,Orders!A:E,5,FALSE),"")</f>
        <v>Shipped</v>
      </c>
      <c r="J2112">
        <f>IFERROR(VLOOKUP(A2112,Orders!A:G,7,FALSE),"")</f>
        <v>181</v>
      </c>
      <c r="K2112">
        <f>IFERROR(VLOOKUP(J2112,Customers!A:L,12,FALSE),"")</f>
        <v>1286</v>
      </c>
      <c r="L2112">
        <f>IFERROR(VLOOKUP(J2112,Customers!A:M,13,FALSE),"")</f>
        <v>76400</v>
      </c>
      <c r="M2112" t="str">
        <f>IFERROR(VLOOKUP(J2112,Customers!A:H,8,FALSE),"")</f>
        <v>NYC</v>
      </c>
      <c r="N2112">
        <f>IFERROR(VLOOKUP(K2112,Employees!A:F,6,FALSE),"")</f>
        <v>3</v>
      </c>
      <c r="O2112" t="str">
        <f>IFERROR(VLOOKUP(N2112,Offices!A:B,2,FALSE),"")</f>
        <v>NYC</v>
      </c>
      <c r="P2112" s="6">
        <f>IFERROR(VLOOKUP(J2112,Payments!A:C,3,FALSE),"")</f>
        <v>38102</v>
      </c>
      <c r="Q2112">
        <f>IFERROR(VLOOKUP(J2112,Payments!A:D,4,FALSE),"")</f>
        <v>22602.36</v>
      </c>
      <c r="R2112" t="str">
        <f>IFERROR(VLOOKUP(B2112,Products!A:C,3,FALSE),"")</f>
        <v>Vintage Cars</v>
      </c>
      <c r="S2112">
        <f>IFERROR(VLOOKUP(B2112,Products!A:G,7,FALSE),"")</f>
        <v>6645</v>
      </c>
      <c r="T2112">
        <f>IFERROR(VLOOKUP(B2112,Products!A:I,9,FALSE),"")</f>
        <v>50.31</v>
      </c>
      <c r="U2112">
        <f t="shared" si="256"/>
        <v>3</v>
      </c>
      <c r="V2112" t="str">
        <f t="shared" si="257"/>
        <v>Yes</v>
      </c>
      <c r="W2112">
        <f t="shared" si="258"/>
        <v>2004</v>
      </c>
      <c r="X2112">
        <f t="shared" si="259"/>
        <v>11</v>
      </c>
      <c r="Y2112">
        <f>IFERROR(VLOOKUP(B2112,Products!A:I,8,FALSE),"")</f>
        <v>23.14</v>
      </c>
      <c r="Z2112">
        <f t="shared" si="260"/>
        <v>1892.7800000000002</v>
      </c>
      <c r="AA2112">
        <f t="shared" si="261"/>
        <v>115.25496974935177</v>
      </c>
      <c r="AB2112">
        <f t="shared" si="262"/>
        <v>1</v>
      </c>
      <c r="AC2112">
        <f t="shared" si="263"/>
        <v>1013.46</v>
      </c>
    </row>
    <row r="2113" spans="1:29">
      <c r="A2113">
        <v>10324</v>
      </c>
      <c r="B2113" t="s">
        <v>156</v>
      </c>
      <c r="C2113">
        <v>25</v>
      </c>
      <c r="D2113">
        <v>49.71</v>
      </c>
      <c r="E2113">
        <v>14</v>
      </c>
      <c r="F2113" s="6">
        <f>IFERROR(VLOOKUP(A2113,Orders!A:B,2,FALSE),"")</f>
        <v>38296</v>
      </c>
      <c r="G2113" s="6">
        <f>IFERROR(VLOOKUP(A2113,Orders!A:C,3,FALSE),"")</f>
        <v>38302</v>
      </c>
      <c r="H2113" s="6">
        <f>IFERROR(VLOOKUP(A2113,Orders!A:D,4,FALSE),"")</f>
        <v>38299</v>
      </c>
      <c r="I2113" t="str">
        <f>IFERROR(VLOOKUP(A2113,Orders!A:E,5,FALSE),"")</f>
        <v>Shipped</v>
      </c>
      <c r="J2113">
        <f>IFERROR(VLOOKUP(A2113,Orders!A:G,7,FALSE),"")</f>
        <v>181</v>
      </c>
      <c r="K2113">
        <f>IFERROR(VLOOKUP(J2113,Customers!A:L,12,FALSE),"")</f>
        <v>1286</v>
      </c>
      <c r="L2113">
        <f>IFERROR(VLOOKUP(J2113,Customers!A:M,13,FALSE),"")</f>
        <v>76400</v>
      </c>
      <c r="M2113" t="str">
        <f>IFERROR(VLOOKUP(J2113,Customers!A:H,8,FALSE),"")</f>
        <v>NYC</v>
      </c>
      <c r="N2113">
        <f>IFERROR(VLOOKUP(K2113,Employees!A:F,6,FALSE),"")</f>
        <v>3</v>
      </c>
      <c r="O2113" t="str">
        <f>IFERROR(VLOOKUP(N2113,Offices!A:B,2,FALSE),"")</f>
        <v>NYC</v>
      </c>
      <c r="P2113" s="6">
        <f>IFERROR(VLOOKUP(J2113,Payments!A:C,3,FALSE),"")</f>
        <v>38102</v>
      </c>
      <c r="Q2113">
        <f>IFERROR(VLOOKUP(J2113,Payments!A:D,4,FALSE),"")</f>
        <v>22602.36</v>
      </c>
      <c r="R2113" t="str">
        <f>IFERROR(VLOOKUP(B2113,Products!A:C,3,FALSE),"")</f>
        <v>Classic Cars</v>
      </c>
      <c r="S2113">
        <f>IFERROR(VLOOKUP(B2113,Products!A:G,7,FALSE),"")</f>
        <v>4074</v>
      </c>
      <c r="T2113">
        <f>IFERROR(VLOOKUP(B2113,Products!A:I,9,FALSE),"")</f>
        <v>57.8</v>
      </c>
      <c r="U2113">
        <f t="shared" si="256"/>
        <v>3</v>
      </c>
      <c r="V2113" t="str">
        <f t="shared" si="257"/>
        <v>Yes</v>
      </c>
      <c r="W2113">
        <f t="shared" si="258"/>
        <v>2004</v>
      </c>
      <c r="X2113">
        <f t="shared" si="259"/>
        <v>11</v>
      </c>
      <c r="Y2113">
        <f>IFERROR(VLOOKUP(B2113,Products!A:I,8,FALSE),"")</f>
        <v>32.369999999999997</v>
      </c>
      <c r="Z2113">
        <f t="shared" si="260"/>
        <v>1242.75</v>
      </c>
      <c r="AA2113">
        <f t="shared" si="261"/>
        <v>53.568118628359606</v>
      </c>
      <c r="AB2113">
        <f t="shared" si="262"/>
        <v>0</v>
      </c>
      <c r="AC2113">
        <f t="shared" si="263"/>
        <v>433.50000000000011</v>
      </c>
    </row>
    <row r="2114" spans="1:29">
      <c r="A2114">
        <v>10324</v>
      </c>
      <c r="B2114" t="s">
        <v>145</v>
      </c>
      <c r="C2114">
        <v>31</v>
      </c>
      <c r="D2114">
        <v>107.34</v>
      </c>
      <c r="E2114">
        <v>2</v>
      </c>
      <c r="F2114" s="6">
        <f>IFERROR(VLOOKUP(A2114,Orders!A:B,2,FALSE),"")</f>
        <v>38296</v>
      </c>
      <c r="G2114" s="6">
        <f>IFERROR(VLOOKUP(A2114,Orders!A:C,3,FALSE),"")</f>
        <v>38302</v>
      </c>
      <c r="H2114" s="6">
        <f>IFERROR(VLOOKUP(A2114,Orders!A:D,4,FALSE),"")</f>
        <v>38299</v>
      </c>
      <c r="I2114" t="str">
        <f>IFERROR(VLOOKUP(A2114,Orders!A:E,5,FALSE),"")</f>
        <v>Shipped</v>
      </c>
      <c r="J2114">
        <f>IFERROR(VLOOKUP(A2114,Orders!A:G,7,FALSE),"")</f>
        <v>181</v>
      </c>
      <c r="K2114">
        <f>IFERROR(VLOOKUP(J2114,Customers!A:L,12,FALSE),"")</f>
        <v>1286</v>
      </c>
      <c r="L2114">
        <f>IFERROR(VLOOKUP(J2114,Customers!A:M,13,FALSE),"")</f>
        <v>76400</v>
      </c>
      <c r="M2114" t="str">
        <f>IFERROR(VLOOKUP(J2114,Customers!A:H,8,FALSE),"")</f>
        <v>NYC</v>
      </c>
      <c r="N2114">
        <f>IFERROR(VLOOKUP(K2114,Employees!A:F,6,FALSE),"")</f>
        <v>3</v>
      </c>
      <c r="O2114" t="str">
        <f>IFERROR(VLOOKUP(N2114,Offices!A:B,2,FALSE),"")</f>
        <v>NYC</v>
      </c>
      <c r="P2114" s="6">
        <f>IFERROR(VLOOKUP(J2114,Payments!A:C,3,FALSE),"")</f>
        <v>38102</v>
      </c>
      <c r="Q2114">
        <f>IFERROR(VLOOKUP(J2114,Payments!A:D,4,FALSE),"")</f>
        <v>22602.36</v>
      </c>
      <c r="R2114" t="str">
        <f>IFERROR(VLOOKUP(B2114,Products!A:C,3,FALSE),"")</f>
        <v>Trucks and Buses</v>
      </c>
      <c r="S2114">
        <f>IFERROR(VLOOKUP(B2114,Products!A:G,7,FALSE),"")</f>
        <v>2327</v>
      </c>
      <c r="T2114">
        <f>IFERROR(VLOOKUP(B2114,Products!A:I,9,FALSE),"")</f>
        <v>127.79</v>
      </c>
      <c r="U2114">
        <f t="shared" ref="U2114:U2177" si="264">G2114-H2114</f>
        <v>3</v>
      </c>
      <c r="V2114" t="str">
        <f t="shared" ref="V2114:V2177" si="265">IF(OR(I2114="Shipped",I2114="Resolved"),IF(U2114&lt;=6,"Yes","No"),"")</f>
        <v>Yes</v>
      </c>
      <c r="W2114">
        <f t="shared" ref="W2114:W2177" si="266">YEAR(F2114)</f>
        <v>2004</v>
      </c>
      <c r="X2114">
        <f t="shared" ref="X2114:X2177" si="267">MONTH(F2114)</f>
        <v>11</v>
      </c>
      <c r="Y2114">
        <f>IFERROR(VLOOKUP(B2114,Products!A:I,8,FALSE),"")</f>
        <v>61.34</v>
      </c>
      <c r="Z2114">
        <f t="shared" ref="Z2114:Z2177" si="268">C2114*D2114</f>
        <v>3327.54</v>
      </c>
      <c r="AA2114">
        <f t="shared" ref="AA2114:AA2177" si="269">((D2114-Y2114)/Y2114)*100</f>
        <v>74.991848712096512</v>
      </c>
      <c r="AB2114">
        <f t="shared" ref="AB2114:AB2177" si="270">IF(AA2114&gt;=67, 1,0)</f>
        <v>1</v>
      </c>
      <c r="AC2114">
        <f t="shared" ref="AC2114:AC2177" si="271">C2114*(D2114-Y2114)</f>
        <v>1426</v>
      </c>
    </row>
    <row r="2115" spans="1:29">
      <c r="A2115">
        <v>10324</v>
      </c>
      <c r="B2115" t="s">
        <v>157</v>
      </c>
      <c r="C2115">
        <v>30</v>
      </c>
      <c r="D2115">
        <v>29.35</v>
      </c>
      <c r="E2115">
        <v>9</v>
      </c>
      <c r="F2115" s="6">
        <f>IFERROR(VLOOKUP(A2115,Orders!A:B,2,FALSE),"")</f>
        <v>38296</v>
      </c>
      <c r="G2115" s="6">
        <f>IFERROR(VLOOKUP(A2115,Orders!A:C,3,FALSE),"")</f>
        <v>38302</v>
      </c>
      <c r="H2115" s="6">
        <f>IFERROR(VLOOKUP(A2115,Orders!A:D,4,FALSE),"")</f>
        <v>38299</v>
      </c>
      <c r="I2115" t="str">
        <f>IFERROR(VLOOKUP(A2115,Orders!A:E,5,FALSE),"")</f>
        <v>Shipped</v>
      </c>
      <c r="J2115">
        <f>IFERROR(VLOOKUP(A2115,Orders!A:G,7,FALSE),"")</f>
        <v>181</v>
      </c>
      <c r="K2115">
        <f>IFERROR(VLOOKUP(J2115,Customers!A:L,12,FALSE),"")</f>
        <v>1286</v>
      </c>
      <c r="L2115">
        <f>IFERROR(VLOOKUP(J2115,Customers!A:M,13,FALSE),"")</f>
        <v>76400</v>
      </c>
      <c r="M2115" t="str">
        <f>IFERROR(VLOOKUP(J2115,Customers!A:H,8,FALSE),"")</f>
        <v>NYC</v>
      </c>
      <c r="N2115">
        <f>IFERROR(VLOOKUP(K2115,Employees!A:F,6,FALSE),"")</f>
        <v>3</v>
      </c>
      <c r="O2115" t="str">
        <f>IFERROR(VLOOKUP(N2115,Offices!A:B,2,FALSE),"")</f>
        <v>NYC</v>
      </c>
      <c r="P2115" s="6">
        <f>IFERROR(VLOOKUP(J2115,Payments!A:C,3,FALSE),"")</f>
        <v>38102</v>
      </c>
      <c r="Q2115">
        <f>IFERROR(VLOOKUP(J2115,Payments!A:D,4,FALSE),"")</f>
        <v>22602.36</v>
      </c>
      <c r="R2115" t="str">
        <f>IFERROR(VLOOKUP(B2115,Products!A:C,3,FALSE),"")</f>
        <v>Classic Cars</v>
      </c>
      <c r="S2115">
        <f>IFERROR(VLOOKUP(B2115,Products!A:G,7,FALSE),"")</f>
        <v>2542</v>
      </c>
      <c r="T2115">
        <f>IFERROR(VLOOKUP(B2115,Products!A:I,9,FALSE),"")</f>
        <v>35.36</v>
      </c>
      <c r="U2115">
        <f t="shared" si="264"/>
        <v>3</v>
      </c>
      <c r="V2115" t="str">
        <f t="shared" si="265"/>
        <v>Yes</v>
      </c>
      <c r="W2115">
        <f t="shared" si="266"/>
        <v>2004</v>
      </c>
      <c r="X2115">
        <f t="shared" si="267"/>
        <v>11</v>
      </c>
      <c r="Y2115">
        <f>IFERROR(VLOOKUP(B2115,Products!A:I,8,FALSE),"")</f>
        <v>15.91</v>
      </c>
      <c r="Z2115">
        <f t="shared" si="268"/>
        <v>880.5</v>
      </c>
      <c r="AA2115">
        <f t="shared" si="269"/>
        <v>84.475172847265881</v>
      </c>
      <c r="AB2115">
        <f t="shared" si="270"/>
        <v>1</v>
      </c>
      <c r="AC2115">
        <f t="shared" si="271"/>
        <v>403.20000000000005</v>
      </c>
    </row>
    <row r="2116" spans="1:29">
      <c r="A2116">
        <v>10324</v>
      </c>
      <c r="B2116" t="s">
        <v>146</v>
      </c>
      <c r="C2116">
        <v>33</v>
      </c>
      <c r="D2116">
        <v>95.44</v>
      </c>
      <c r="E2116">
        <v>3</v>
      </c>
      <c r="F2116" s="6">
        <f>IFERROR(VLOOKUP(A2116,Orders!A:B,2,FALSE),"")</f>
        <v>38296</v>
      </c>
      <c r="G2116" s="6">
        <f>IFERROR(VLOOKUP(A2116,Orders!A:C,3,FALSE),"")</f>
        <v>38302</v>
      </c>
      <c r="H2116" s="6">
        <f>IFERROR(VLOOKUP(A2116,Orders!A:D,4,FALSE),"")</f>
        <v>38299</v>
      </c>
      <c r="I2116" t="str">
        <f>IFERROR(VLOOKUP(A2116,Orders!A:E,5,FALSE),"")</f>
        <v>Shipped</v>
      </c>
      <c r="J2116">
        <f>IFERROR(VLOOKUP(A2116,Orders!A:G,7,FALSE),"")</f>
        <v>181</v>
      </c>
      <c r="K2116">
        <f>IFERROR(VLOOKUP(J2116,Customers!A:L,12,FALSE),"")</f>
        <v>1286</v>
      </c>
      <c r="L2116">
        <f>IFERROR(VLOOKUP(J2116,Customers!A:M,13,FALSE),"")</f>
        <v>76400</v>
      </c>
      <c r="M2116" t="str">
        <f>IFERROR(VLOOKUP(J2116,Customers!A:H,8,FALSE),"")</f>
        <v>NYC</v>
      </c>
      <c r="N2116">
        <f>IFERROR(VLOOKUP(K2116,Employees!A:F,6,FALSE),"")</f>
        <v>3</v>
      </c>
      <c r="O2116" t="str">
        <f>IFERROR(VLOOKUP(N2116,Offices!A:B,2,FALSE),"")</f>
        <v>NYC</v>
      </c>
      <c r="P2116" s="6">
        <f>IFERROR(VLOOKUP(J2116,Payments!A:C,3,FALSE),"")</f>
        <v>38102</v>
      </c>
      <c r="Q2116">
        <f>IFERROR(VLOOKUP(J2116,Payments!A:D,4,FALSE),"")</f>
        <v>22602.36</v>
      </c>
      <c r="R2116" t="str">
        <f>IFERROR(VLOOKUP(B2116,Products!A:C,3,FALSE),"")</f>
        <v>Vintage Cars</v>
      </c>
      <c r="S2116">
        <f>IFERROR(VLOOKUP(B2116,Products!A:G,7,FALSE),"")</f>
        <v>4710</v>
      </c>
      <c r="T2116">
        <f>IFERROR(VLOOKUP(B2116,Products!A:I,9,FALSE),"")</f>
        <v>97.39</v>
      </c>
      <c r="U2116">
        <f t="shared" si="264"/>
        <v>3</v>
      </c>
      <c r="V2116" t="str">
        <f t="shared" si="265"/>
        <v>Yes</v>
      </c>
      <c r="W2116">
        <f t="shared" si="266"/>
        <v>2004</v>
      </c>
      <c r="X2116">
        <f t="shared" si="267"/>
        <v>11</v>
      </c>
      <c r="Y2116">
        <f>IFERROR(VLOOKUP(B2116,Products!A:I,8,FALSE),"")</f>
        <v>57.46</v>
      </c>
      <c r="Z2116">
        <f t="shared" si="268"/>
        <v>3149.52</v>
      </c>
      <c r="AA2116">
        <f t="shared" si="269"/>
        <v>66.098155238426727</v>
      </c>
      <c r="AB2116">
        <f t="shared" si="270"/>
        <v>0</v>
      </c>
      <c r="AC2116">
        <f t="shared" si="271"/>
        <v>1253.3399999999999</v>
      </c>
    </row>
    <row r="2117" spans="1:29">
      <c r="A2117">
        <v>10324</v>
      </c>
      <c r="B2117" t="s">
        <v>147</v>
      </c>
      <c r="C2117">
        <v>20</v>
      </c>
      <c r="D2117">
        <v>91.49</v>
      </c>
      <c r="E2117">
        <v>11</v>
      </c>
      <c r="F2117" s="6">
        <f>IFERROR(VLOOKUP(A2117,Orders!A:B,2,FALSE),"")</f>
        <v>38296</v>
      </c>
      <c r="G2117" s="6">
        <f>IFERROR(VLOOKUP(A2117,Orders!A:C,3,FALSE),"")</f>
        <v>38302</v>
      </c>
      <c r="H2117" s="6">
        <f>IFERROR(VLOOKUP(A2117,Orders!A:D,4,FALSE),"")</f>
        <v>38299</v>
      </c>
      <c r="I2117" t="str">
        <f>IFERROR(VLOOKUP(A2117,Orders!A:E,5,FALSE),"")</f>
        <v>Shipped</v>
      </c>
      <c r="J2117">
        <f>IFERROR(VLOOKUP(A2117,Orders!A:G,7,FALSE),"")</f>
        <v>181</v>
      </c>
      <c r="K2117">
        <f>IFERROR(VLOOKUP(J2117,Customers!A:L,12,FALSE),"")</f>
        <v>1286</v>
      </c>
      <c r="L2117">
        <f>IFERROR(VLOOKUP(J2117,Customers!A:M,13,FALSE),"")</f>
        <v>76400</v>
      </c>
      <c r="M2117" t="str">
        <f>IFERROR(VLOOKUP(J2117,Customers!A:H,8,FALSE),"")</f>
        <v>NYC</v>
      </c>
      <c r="N2117">
        <f>IFERROR(VLOOKUP(K2117,Employees!A:F,6,FALSE),"")</f>
        <v>3</v>
      </c>
      <c r="O2117" t="str">
        <f>IFERROR(VLOOKUP(N2117,Offices!A:B,2,FALSE),"")</f>
        <v>NYC</v>
      </c>
      <c r="P2117" s="6">
        <f>IFERROR(VLOOKUP(J2117,Payments!A:C,3,FALSE),"")</f>
        <v>38102</v>
      </c>
      <c r="Q2117">
        <f>IFERROR(VLOOKUP(J2117,Payments!A:D,4,FALSE),"")</f>
        <v>22602.36</v>
      </c>
      <c r="R2117" t="str">
        <f>IFERROR(VLOOKUP(B2117,Products!A:C,3,FALSE),"")</f>
        <v>Trucks and Buses</v>
      </c>
      <c r="S2117">
        <f>IFERROR(VLOOKUP(B2117,Products!A:G,7,FALSE),"")</f>
        <v>5099</v>
      </c>
      <c r="T2117">
        <f>IFERROR(VLOOKUP(B2117,Products!A:I,9,FALSE),"")</f>
        <v>96.31</v>
      </c>
      <c r="U2117">
        <f t="shared" si="264"/>
        <v>3</v>
      </c>
      <c r="V2117" t="str">
        <f t="shared" si="265"/>
        <v>Yes</v>
      </c>
      <c r="W2117">
        <f t="shared" si="266"/>
        <v>2004</v>
      </c>
      <c r="X2117">
        <f t="shared" si="267"/>
        <v>11</v>
      </c>
      <c r="Y2117">
        <f>IFERROR(VLOOKUP(B2117,Products!A:I,8,FALSE),"")</f>
        <v>53.93</v>
      </c>
      <c r="Z2117">
        <f t="shared" si="268"/>
        <v>1829.8</v>
      </c>
      <c r="AA2117">
        <f t="shared" si="269"/>
        <v>69.645837196365648</v>
      </c>
      <c r="AB2117">
        <f t="shared" si="270"/>
        <v>1</v>
      </c>
      <c r="AC2117">
        <f t="shared" si="271"/>
        <v>751.19999999999993</v>
      </c>
    </row>
    <row r="2118" spans="1:29">
      <c r="A2118">
        <v>10324</v>
      </c>
      <c r="B2118" t="s">
        <v>148</v>
      </c>
      <c r="C2118">
        <v>48</v>
      </c>
      <c r="D2118">
        <v>60.76</v>
      </c>
      <c r="E2118">
        <v>4</v>
      </c>
      <c r="F2118" s="6">
        <f>IFERROR(VLOOKUP(A2118,Orders!A:B,2,FALSE),"")</f>
        <v>38296</v>
      </c>
      <c r="G2118" s="6">
        <f>IFERROR(VLOOKUP(A2118,Orders!A:C,3,FALSE),"")</f>
        <v>38302</v>
      </c>
      <c r="H2118" s="6">
        <f>IFERROR(VLOOKUP(A2118,Orders!A:D,4,FALSE),"")</f>
        <v>38299</v>
      </c>
      <c r="I2118" t="str">
        <f>IFERROR(VLOOKUP(A2118,Orders!A:E,5,FALSE),"")</f>
        <v>Shipped</v>
      </c>
      <c r="J2118">
        <f>IFERROR(VLOOKUP(A2118,Orders!A:G,7,FALSE),"")</f>
        <v>181</v>
      </c>
      <c r="K2118">
        <f>IFERROR(VLOOKUP(J2118,Customers!A:L,12,FALSE),"")</f>
        <v>1286</v>
      </c>
      <c r="L2118">
        <f>IFERROR(VLOOKUP(J2118,Customers!A:M,13,FALSE),"")</f>
        <v>76400</v>
      </c>
      <c r="M2118" t="str">
        <f>IFERROR(VLOOKUP(J2118,Customers!A:H,8,FALSE),"")</f>
        <v>NYC</v>
      </c>
      <c r="N2118">
        <f>IFERROR(VLOOKUP(K2118,Employees!A:F,6,FALSE),"")</f>
        <v>3</v>
      </c>
      <c r="O2118" t="str">
        <f>IFERROR(VLOOKUP(N2118,Offices!A:B,2,FALSE),"")</f>
        <v>NYC</v>
      </c>
      <c r="P2118" s="6">
        <f>IFERROR(VLOOKUP(J2118,Payments!A:C,3,FALSE),"")</f>
        <v>38102</v>
      </c>
      <c r="Q2118">
        <f>IFERROR(VLOOKUP(J2118,Payments!A:D,4,FALSE),"")</f>
        <v>22602.36</v>
      </c>
      <c r="R2118" t="str">
        <f>IFERROR(VLOOKUP(B2118,Products!A:C,3,FALSE),"")</f>
        <v>Trucks and Buses</v>
      </c>
      <c r="S2118">
        <f>IFERROR(VLOOKUP(B2118,Products!A:G,7,FALSE),"")</f>
        <v>814</v>
      </c>
      <c r="T2118">
        <f>IFERROR(VLOOKUP(B2118,Products!A:I,9,FALSE),"")</f>
        <v>64.64</v>
      </c>
      <c r="U2118">
        <f t="shared" si="264"/>
        <v>3</v>
      </c>
      <c r="V2118" t="str">
        <f t="shared" si="265"/>
        <v>Yes</v>
      </c>
      <c r="W2118">
        <f t="shared" si="266"/>
        <v>2004</v>
      </c>
      <c r="X2118">
        <f t="shared" si="267"/>
        <v>11</v>
      </c>
      <c r="Y2118">
        <f>IFERROR(VLOOKUP(B2118,Products!A:I,8,FALSE),"")</f>
        <v>33.61</v>
      </c>
      <c r="Z2118">
        <f t="shared" si="268"/>
        <v>2916.48</v>
      </c>
      <c r="AA2118">
        <f t="shared" si="269"/>
        <v>80.779529901814925</v>
      </c>
      <c r="AB2118">
        <f t="shared" si="270"/>
        <v>1</v>
      </c>
      <c r="AC2118">
        <f t="shared" si="271"/>
        <v>1303.1999999999998</v>
      </c>
    </row>
    <row r="2119" spans="1:29">
      <c r="A2119">
        <v>10324</v>
      </c>
      <c r="B2119" t="s">
        <v>149</v>
      </c>
      <c r="C2119">
        <v>34</v>
      </c>
      <c r="D2119">
        <v>80.92</v>
      </c>
      <c r="E2119">
        <v>5</v>
      </c>
      <c r="F2119" s="6">
        <f>IFERROR(VLOOKUP(A2119,Orders!A:B,2,FALSE),"")</f>
        <v>38296</v>
      </c>
      <c r="G2119" s="6">
        <f>IFERROR(VLOOKUP(A2119,Orders!A:C,3,FALSE),"")</f>
        <v>38302</v>
      </c>
      <c r="H2119" s="6">
        <f>IFERROR(VLOOKUP(A2119,Orders!A:D,4,FALSE),"")</f>
        <v>38299</v>
      </c>
      <c r="I2119" t="str">
        <f>IFERROR(VLOOKUP(A2119,Orders!A:E,5,FALSE),"")</f>
        <v>Shipped</v>
      </c>
      <c r="J2119">
        <f>IFERROR(VLOOKUP(A2119,Orders!A:G,7,FALSE),"")</f>
        <v>181</v>
      </c>
      <c r="K2119">
        <f>IFERROR(VLOOKUP(J2119,Customers!A:L,12,FALSE),"")</f>
        <v>1286</v>
      </c>
      <c r="L2119">
        <f>IFERROR(VLOOKUP(J2119,Customers!A:M,13,FALSE),"")</f>
        <v>76400</v>
      </c>
      <c r="M2119" t="str">
        <f>IFERROR(VLOOKUP(J2119,Customers!A:H,8,FALSE),"")</f>
        <v>NYC</v>
      </c>
      <c r="N2119">
        <f>IFERROR(VLOOKUP(K2119,Employees!A:F,6,FALSE),"")</f>
        <v>3</v>
      </c>
      <c r="O2119" t="str">
        <f>IFERROR(VLOOKUP(N2119,Offices!A:B,2,FALSE),"")</f>
        <v>NYC</v>
      </c>
      <c r="P2119" s="6">
        <f>IFERROR(VLOOKUP(J2119,Payments!A:C,3,FALSE),"")</f>
        <v>38102</v>
      </c>
      <c r="Q2119">
        <f>IFERROR(VLOOKUP(J2119,Payments!A:D,4,FALSE),"")</f>
        <v>22602.36</v>
      </c>
      <c r="R2119" t="str">
        <f>IFERROR(VLOOKUP(B2119,Products!A:C,3,FALSE),"")</f>
        <v>Classic Cars</v>
      </c>
      <c r="S2119">
        <f>IFERROR(VLOOKUP(B2119,Products!A:G,7,FALSE),"")</f>
        <v>6934</v>
      </c>
      <c r="T2119">
        <f>IFERROR(VLOOKUP(B2119,Products!A:I,9,FALSE),"")</f>
        <v>101.15</v>
      </c>
      <c r="U2119">
        <f t="shared" si="264"/>
        <v>3</v>
      </c>
      <c r="V2119" t="str">
        <f t="shared" si="265"/>
        <v>Yes</v>
      </c>
      <c r="W2119">
        <f t="shared" si="266"/>
        <v>2004</v>
      </c>
      <c r="X2119">
        <f t="shared" si="267"/>
        <v>11</v>
      </c>
      <c r="Y2119">
        <f>IFERROR(VLOOKUP(B2119,Products!A:I,8,FALSE),"")</f>
        <v>46.53</v>
      </c>
      <c r="Z2119">
        <f t="shared" si="268"/>
        <v>2751.28</v>
      </c>
      <c r="AA2119">
        <f t="shared" si="269"/>
        <v>73.90930582419945</v>
      </c>
      <c r="AB2119">
        <f t="shared" si="270"/>
        <v>1</v>
      </c>
      <c r="AC2119">
        <f t="shared" si="271"/>
        <v>1169.26</v>
      </c>
    </row>
    <row r="2120" spans="1:29">
      <c r="A2120">
        <v>10325</v>
      </c>
      <c r="B2120" t="s">
        <v>163</v>
      </c>
      <c r="C2120">
        <v>47</v>
      </c>
      <c r="D2120">
        <v>111.52</v>
      </c>
      <c r="E2120">
        <v>6</v>
      </c>
      <c r="F2120" s="6">
        <f>IFERROR(VLOOKUP(A2120,Orders!A:B,2,FALSE),"")</f>
        <v>38296</v>
      </c>
      <c r="G2120" s="6">
        <f>IFERROR(VLOOKUP(A2120,Orders!A:C,3,FALSE),"")</f>
        <v>38304</v>
      </c>
      <c r="H2120" s="6">
        <f>IFERROR(VLOOKUP(A2120,Orders!A:D,4,FALSE),"")</f>
        <v>38299</v>
      </c>
      <c r="I2120" t="str">
        <f>IFERROR(VLOOKUP(A2120,Orders!A:E,5,FALSE),"")</f>
        <v>Shipped</v>
      </c>
      <c r="J2120">
        <f>IFERROR(VLOOKUP(A2120,Orders!A:G,7,FALSE),"")</f>
        <v>121</v>
      </c>
      <c r="K2120">
        <f>IFERROR(VLOOKUP(J2120,Customers!A:L,12,FALSE),"")</f>
        <v>1504</v>
      </c>
      <c r="L2120">
        <f>IFERROR(VLOOKUP(J2120,Customers!A:M,13,FALSE),"")</f>
        <v>81700</v>
      </c>
      <c r="M2120" t="str">
        <f>IFERROR(VLOOKUP(J2120,Customers!A:H,8,FALSE),"")</f>
        <v>Stavern</v>
      </c>
      <c r="N2120">
        <f>IFERROR(VLOOKUP(K2120,Employees!A:F,6,FALSE),"")</f>
        <v>7</v>
      </c>
      <c r="O2120" t="str">
        <f>IFERROR(VLOOKUP(N2120,Offices!A:B,2,FALSE),"")</f>
        <v>London</v>
      </c>
      <c r="P2120" s="6">
        <f>IFERROR(VLOOKUP(J2120,Payments!A:C,3,FALSE),"")</f>
        <v>37668</v>
      </c>
      <c r="Q2120">
        <f>IFERROR(VLOOKUP(J2120,Payments!A:D,4,FALSE),"")</f>
        <v>50218.95</v>
      </c>
      <c r="R2120" t="str">
        <f>IFERROR(VLOOKUP(B2120,Products!A:C,3,FALSE),"")</f>
        <v>Classic Cars</v>
      </c>
      <c r="S2120">
        <f>IFERROR(VLOOKUP(B2120,Products!A:G,7,FALSE),"")</f>
        <v>3252</v>
      </c>
      <c r="T2120">
        <f>IFERROR(VLOOKUP(B2120,Products!A:I,9,FALSE),"")</f>
        <v>136</v>
      </c>
      <c r="U2120">
        <f t="shared" si="264"/>
        <v>5</v>
      </c>
      <c r="V2120" t="str">
        <f t="shared" si="265"/>
        <v>Yes</v>
      </c>
      <c r="W2120">
        <f t="shared" si="266"/>
        <v>2004</v>
      </c>
      <c r="X2120">
        <f t="shared" si="267"/>
        <v>11</v>
      </c>
      <c r="Y2120">
        <f>IFERROR(VLOOKUP(B2120,Products!A:I,8,FALSE),"")</f>
        <v>85.68</v>
      </c>
      <c r="Z2120">
        <f t="shared" si="268"/>
        <v>5241.4399999999996</v>
      </c>
      <c r="AA2120">
        <f t="shared" si="269"/>
        <v>30.158730158730148</v>
      </c>
      <c r="AB2120">
        <f t="shared" si="270"/>
        <v>0</v>
      </c>
      <c r="AC2120">
        <f t="shared" si="271"/>
        <v>1214.4799999999996</v>
      </c>
    </row>
    <row r="2121" spans="1:29">
      <c r="A2121">
        <v>10325</v>
      </c>
      <c r="B2121" t="s">
        <v>164</v>
      </c>
      <c r="C2121">
        <v>42</v>
      </c>
      <c r="D2121">
        <v>193.25</v>
      </c>
      <c r="E2121">
        <v>8</v>
      </c>
      <c r="F2121" s="6">
        <f>IFERROR(VLOOKUP(A2121,Orders!A:B,2,FALSE),"")</f>
        <v>38296</v>
      </c>
      <c r="G2121" s="6">
        <f>IFERROR(VLOOKUP(A2121,Orders!A:C,3,FALSE),"")</f>
        <v>38304</v>
      </c>
      <c r="H2121" s="6">
        <f>IFERROR(VLOOKUP(A2121,Orders!A:D,4,FALSE),"")</f>
        <v>38299</v>
      </c>
      <c r="I2121" t="str">
        <f>IFERROR(VLOOKUP(A2121,Orders!A:E,5,FALSE),"")</f>
        <v>Shipped</v>
      </c>
      <c r="J2121">
        <f>IFERROR(VLOOKUP(A2121,Orders!A:G,7,FALSE),"")</f>
        <v>121</v>
      </c>
      <c r="K2121">
        <f>IFERROR(VLOOKUP(J2121,Customers!A:L,12,FALSE),"")</f>
        <v>1504</v>
      </c>
      <c r="L2121">
        <f>IFERROR(VLOOKUP(J2121,Customers!A:M,13,FALSE),"")</f>
        <v>81700</v>
      </c>
      <c r="M2121" t="str">
        <f>IFERROR(VLOOKUP(J2121,Customers!A:H,8,FALSE),"")</f>
        <v>Stavern</v>
      </c>
      <c r="N2121">
        <f>IFERROR(VLOOKUP(K2121,Employees!A:F,6,FALSE),"")</f>
        <v>7</v>
      </c>
      <c r="O2121" t="str">
        <f>IFERROR(VLOOKUP(N2121,Offices!A:B,2,FALSE),"")</f>
        <v>London</v>
      </c>
      <c r="P2121" s="6">
        <f>IFERROR(VLOOKUP(J2121,Payments!A:C,3,FALSE),"")</f>
        <v>37668</v>
      </c>
      <c r="Q2121">
        <f>IFERROR(VLOOKUP(J2121,Payments!A:D,4,FALSE),"")</f>
        <v>50218.95</v>
      </c>
      <c r="R2121" t="str">
        <f>IFERROR(VLOOKUP(B2121,Products!A:C,3,FALSE),"")</f>
        <v>Classic Cars</v>
      </c>
      <c r="S2121">
        <f>IFERROR(VLOOKUP(B2121,Products!A:G,7,FALSE),"")</f>
        <v>3619</v>
      </c>
      <c r="T2121">
        <f>IFERROR(VLOOKUP(B2121,Products!A:I,9,FALSE),"")</f>
        <v>207.8</v>
      </c>
      <c r="U2121">
        <f t="shared" si="264"/>
        <v>5</v>
      </c>
      <c r="V2121" t="str">
        <f t="shared" si="265"/>
        <v>Yes</v>
      </c>
      <c r="W2121">
        <f t="shared" si="266"/>
        <v>2004</v>
      </c>
      <c r="X2121">
        <f t="shared" si="267"/>
        <v>11</v>
      </c>
      <c r="Y2121">
        <f>IFERROR(VLOOKUP(B2121,Products!A:I,8,FALSE),"")</f>
        <v>95.59</v>
      </c>
      <c r="Z2121">
        <f t="shared" si="268"/>
        <v>8116.5</v>
      </c>
      <c r="AA2121">
        <f t="shared" si="269"/>
        <v>102.16549848310493</v>
      </c>
      <c r="AB2121">
        <f t="shared" si="270"/>
        <v>1</v>
      </c>
      <c r="AC2121">
        <f t="shared" si="271"/>
        <v>4101.72</v>
      </c>
    </row>
    <row r="2122" spans="1:29">
      <c r="A2122">
        <v>10325</v>
      </c>
      <c r="B2122" t="s">
        <v>165</v>
      </c>
      <c r="C2122">
        <v>24</v>
      </c>
      <c r="D2122">
        <v>166.1</v>
      </c>
      <c r="E2122">
        <v>1</v>
      </c>
      <c r="F2122" s="6">
        <f>IFERROR(VLOOKUP(A2122,Orders!A:B,2,FALSE),"")</f>
        <v>38296</v>
      </c>
      <c r="G2122" s="6">
        <f>IFERROR(VLOOKUP(A2122,Orders!A:C,3,FALSE),"")</f>
        <v>38304</v>
      </c>
      <c r="H2122" s="6">
        <f>IFERROR(VLOOKUP(A2122,Orders!A:D,4,FALSE),"")</f>
        <v>38299</v>
      </c>
      <c r="I2122" t="str">
        <f>IFERROR(VLOOKUP(A2122,Orders!A:E,5,FALSE),"")</f>
        <v>Shipped</v>
      </c>
      <c r="J2122">
        <f>IFERROR(VLOOKUP(A2122,Orders!A:G,7,FALSE),"")</f>
        <v>121</v>
      </c>
      <c r="K2122">
        <f>IFERROR(VLOOKUP(J2122,Customers!A:L,12,FALSE),"")</f>
        <v>1504</v>
      </c>
      <c r="L2122">
        <f>IFERROR(VLOOKUP(J2122,Customers!A:M,13,FALSE),"")</f>
        <v>81700</v>
      </c>
      <c r="M2122" t="str">
        <f>IFERROR(VLOOKUP(J2122,Customers!A:H,8,FALSE),"")</f>
        <v>Stavern</v>
      </c>
      <c r="N2122">
        <f>IFERROR(VLOOKUP(K2122,Employees!A:F,6,FALSE),"")</f>
        <v>7</v>
      </c>
      <c r="O2122" t="str">
        <f>IFERROR(VLOOKUP(N2122,Offices!A:B,2,FALSE),"")</f>
        <v>London</v>
      </c>
      <c r="P2122" s="6">
        <f>IFERROR(VLOOKUP(J2122,Payments!A:C,3,FALSE),"")</f>
        <v>37668</v>
      </c>
      <c r="Q2122">
        <f>IFERROR(VLOOKUP(J2122,Payments!A:D,4,FALSE),"")</f>
        <v>50218.95</v>
      </c>
      <c r="R2122" t="str">
        <f>IFERROR(VLOOKUP(B2122,Products!A:C,3,FALSE),"")</f>
        <v>Classic Cars</v>
      </c>
      <c r="S2122">
        <f>IFERROR(VLOOKUP(B2122,Products!A:G,7,FALSE),"")</f>
        <v>1049</v>
      </c>
      <c r="T2122">
        <f>IFERROR(VLOOKUP(B2122,Products!A:I,9,FALSE),"")</f>
        <v>173.02</v>
      </c>
      <c r="U2122">
        <f t="shared" si="264"/>
        <v>5</v>
      </c>
      <c r="V2122" t="str">
        <f t="shared" si="265"/>
        <v>Yes</v>
      </c>
      <c r="W2122">
        <f t="shared" si="266"/>
        <v>2004</v>
      </c>
      <c r="X2122">
        <f t="shared" si="267"/>
        <v>11</v>
      </c>
      <c r="Y2122">
        <f>IFERROR(VLOOKUP(B2122,Products!A:I,8,FALSE),"")</f>
        <v>83.05</v>
      </c>
      <c r="Z2122">
        <f t="shared" si="268"/>
        <v>3986.3999999999996</v>
      </c>
      <c r="AA2122">
        <f t="shared" si="269"/>
        <v>100</v>
      </c>
      <c r="AB2122">
        <f t="shared" si="270"/>
        <v>1</v>
      </c>
      <c r="AC2122">
        <f t="shared" si="271"/>
        <v>1993.1999999999998</v>
      </c>
    </row>
    <row r="2123" spans="1:29">
      <c r="A2123">
        <v>10325</v>
      </c>
      <c r="B2123" t="s">
        <v>166</v>
      </c>
      <c r="C2123">
        <v>24</v>
      </c>
      <c r="D2123">
        <v>114.74</v>
      </c>
      <c r="E2123">
        <v>9</v>
      </c>
      <c r="F2123" s="6">
        <f>IFERROR(VLOOKUP(A2123,Orders!A:B,2,FALSE),"")</f>
        <v>38296</v>
      </c>
      <c r="G2123" s="6">
        <f>IFERROR(VLOOKUP(A2123,Orders!A:C,3,FALSE),"")</f>
        <v>38304</v>
      </c>
      <c r="H2123" s="6">
        <f>IFERROR(VLOOKUP(A2123,Orders!A:D,4,FALSE),"")</f>
        <v>38299</v>
      </c>
      <c r="I2123" t="str">
        <f>IFERROR(VLOOKUP(A2123,Orders!A:E,5,FALSE),"")</f>
        <v>Shipped</v>
      </c>
      <c r="J2123">
        <f>IFERROR(VLOOKUP(A2123,Orders!A:G,7,FALSE),"")</f>
        <v>121</v>
      </c>
      <c r="K2123">
        <f>IFERROR(VLOOKUP(J2123,Customers!A:L,12,FALSE),"")</f>
        <v>1504</v>
      </c>
      <c r="L2123">
        <f>IFERROR(VLOOKUP(J2123,Customers!A:M,13,FALSE),"")</f>
        <v>81700</v>
      </c>
      <c r="M2123" t="str">
        <f>IFERROR(VLOOKUP(J2123,Customers!A:H,8,FALSE),"")</f>
        <v>Stavern</v>
      </c>
      <c r="N2123">
        <f>IFERROR(VLOOKUP(K2123,Employees!A:F,6,FALSE),"")</f>
        <v>7</v>
      </c>
      <c r="O2123" t="str">
        <f>IFERROR(VLOOKUP(N2123,Offices!A:B,2,FALSE),"")</f>
        <v>London</v>
      </c>
      <c r="P2123" s="6">
        <f>IFERROR(VLOOKUP(J2123,Payments!A:C,3,FALSE),"")</f>
        <v>37668</v>
      </c>
      <c r="Q2123">
        <f>IFERROR(VLOOKUP(J2123,Payments!A:D,4,FALSE),"")</f>
        <v>50218.95</v>
      </c>
      <c r="R2123" t="str">
        <f>IFERROR(VLOOKUP(B2123,Products!A:C,3,FALSE),"")</f>
        <v>Vintage Cars</v>
      </c>
      <c r="S2123">
        <f>IFERROR(VLOOKUP(B2123,Products!A:G,7,FALSE),"")</f>
        <v>3913</v>
      </c>
      <c r="T2123">
        <f>IFERROR(VLOOKUP(B2123,Products!A:I,9,FALSE),"")</f>
        <v>136.59</v>
      </c>
      <c r="U2123">
        <f t="shared" si="264"/>
        <v>5</v>
      </c>
      <c r="V2123" t="str">
        <f t="shared" si="265"/>
        <v>Yes</v>
      </c>
      <c r="W2123">
        <f t="shared" si="266"/>
        <v>2004</v>
      </c>
      <c r="X2123">
        <f t="shared" si="267"/>
        <v>11</v>
      </c>
      <c r="Y2123">
        <f>IFERROR(VLOOKUP(B2123,Products!A:I,8,FALSE),"")</f>
        <v>68.3</v>
      </c>
      <c r="Z2123">
        <f t="shared" si="268"/>
        <v>2753.7599999999998</v>
      </c>
      <c r="AA2123">
        <f t="shared" si="269"/>
        <v>67.994143484626647</v>
      </c>
      <c r="AB2123">
        <f t="shared" si="270"/>
        <v>1</v>
      </c>
      <c r="AC2123">
        <f t="shared" si="271"/>
        <v>1114.56</v>
      </c>
    </row>
    <row r="2124" spans="1:29">
      <c r="A2124">
        <v>10325</v>
      </c>
      <c r="B2124" t="s">
        <v>158</v>
      </c>
      <c r="C2124">
        <v>44</v>
      </c>
      <c r="D2124">
        <v>114.73</v>
      </c>
      <c r="E2124">
        <v>5</v>
      </c>
      <c r="F2124" s="6">
        <f>IFERROR(VLOOKUP(A2124,Orders!A:B,2,FALSE),"")</f>
        <v>38296</v>
      </c>
      <c r="G2124" s="6">
        <f>IFERROR(VLOOKUP(A2124,Orders!A:C,3,FALSE),"")</f>
        <v>38304</v>
      </c>
      <c r="H2124" s="6">
        <f>IFERROR(VLOOKUP(A2124,Orders!A:D,4,FALSE),"")</f>
        <v>38299</v>
      </c>
      <c r="I2124" t="str">
        <f>IFERROR(VLOOKUP(A2124,Orders!A:E,5,FALSE),"")</f>
        <v>Shipped</v>
      </c>
      <c r="J2124">
        <f>IFERROR(VLOOKUP(A2124,Orders!A:G,7,FALSE),"")</f>
        <v>121</v>
      </c>
      <c r="K2124">
        <f>IFERROR(VLOOKUP(J2124,Customers!A:L,12,FALSE),"")</f>
        <v>1504</v>
      </c>
      <c r="L2124">
        <f>IFERROR(VLOOKUP(J2124,Customers!A:M,13,FALSE),"")</f>
        <v>81700</v>
      </c>
      <c r="M2124" t="str">
        <f>IFERROR(VLOOKUP(J2124,Customers!A:H,8,FALSE),"")</f>
        <v>Stavern</v>
      </c>
      <c r="N2124">
        <f>IFERROR(VLOOKUP(K2124,Employees!A:F,6,FALSE),"")</f>
        <v>7</v>
      </c>
      <c r="O2124" t="str">
        <f>IFERROR(VLOOKUP(N2124,Offices!A:B,2,FALSE),"")</f>
        <v>London</v>
      </c>
      <c r="P2124" s="6">
        <f>IFERROR(VLOOKUP(J2124,Payments!A:C,3,FALSE),"")</f>
        <v>37668</v>
      </c>
      <c r="Q2124">
        <f>IFERROR(VLOOKUP(J2124,Payments!A:D,4,FALSE),"")</f>
        <v>50218.95</v>
      </c>
      <c r="R2124" t="str">
        <f>IFERROR(VLOOKUP(B2124,Products!A:C,3,FALSE),"")</f>
        <v>Classic Cars</v>
      </c>
      <c r="S2124">
        <f>IFERROR(VLOOKUP(B2124,Products!A:G,7,FALSE),"")</f>
        <v>6582</v>
      </c>
      <c r="T2124">
        <f>IFERROR(VLOOKUP(B2124,Products!A:I,9,FALSE),"")</f>
        <v>118.28</v>
      </c>
      <c r="U2124">
        <f t="shared" si="264"/>
        <v>5</v>
      </c>
      <c r="V2124" t="str">
        <f t="shared" si="265"/>
        <v>Yes</v>
      </c>
      <c r="W2124">
        <f t="shared" si="266"/>
        <v>2004</v>
      </c>
      <c r="X2124">
        <f t="shared" si="267"/>
        <v>11</v>
      </c>
      <c r="Y2124">
        <f>IFERROR(VLOOKUP(B2124,Products!A:I,8,FALSE),"")</f>
        <v>69.78</v>
      </c>
      <c r="Z2124">
        <f t="shared" si="268"/>
        <v>5048.12</v>
      </c>
      <c r="AA2124">
        <f t="shared" si="269"/>
        <v>64.416738320435655</v>
      </c>
      <c r="AB2124">
        <f t="shared" si="270"/>
        <v>0</v>
      </c>
      <c r="AC2124">
        <f t="shared" si="271"/>
        <v>1977.8000000000002</v>
      </c>
    </row>
    <row r="2125" spans="1:29">
      <c r="A2125">
        <v>10325</v>
      </c>
      <c r="B2125" t="s">
        <v>159</v>
      </c>
      <c r="C2125">
        <v>38</v>
      </c>
      <c r="D2125">
        <v>44.37</v>
      </c>
      <c r="E2125">
        <v>3</v>
      </c>
      <c r="F2125" s="6">
        <f>IFERROR(VLOOKUP(A2125,Orders!A:B,2,FALSE),"")</f>
        <v>38296</v>
      </c>
      <c r="G2125" s="6">
        <f>IFERROR(VLOOKUP(A2125,Orders!A:C,3,FALSE),"")</f>
        <v>38304</v>
      </c>
      <c r="H2125" s="6">
        <f>IFERROR(VLOOKUP(A2125,Orders!A:D,4,FALSE),"")</f>
        <v>38299</v>
      </c>
      <c r="I2125" t="str">
        <f>IFERROR(VLOOKUP(A2125,Orders!A:E,5,FALSE),"")</f>
        <v>Shipped</v>
      </c>
      <c r="J2125">
        <f>IFERROR(VLOOKUP(A2125,Orders!A:G,7,FALSE),"")</f>
        <v>121</v>
      </c>
      <c r="K2125">
        <f>IFERROR(VLOOKUP(J2125,Customers!A:L,12,FALSE),"")</f>
        <v>1504</v>
      </c>
      <c r="L2125">
        <f>IFERROR(VLOOKUP(J2125,Customers!A:M,13,FALSE),"")</f>
        <v>81700</v>
      </c>
      <c r="M2125" t="str">
        <f>IFERROR(VLOOKUP(J2125,Customers!A:H,8,FALSE),"")</f>
        <v>Stavern</v>
      </c>
      <c r="N2125">
        <f>IFERROR(VLOOKUP(K2125,Employees!A:F,6,FALSE),"")</f>
        <v>7</v>
      </c>
      <c r="O2125" t="str">
        <f>IFERROR(VLOOKUP(N2125,Offices!A:B,2,FALSE),"")</f>
        <v>London</v>
      </c>
      <c r="P2125" s="6">
        <f>IFERROR(VLOOKUP(J2125,Payments!A:C,3,FALSE),"")</f>
        <v>37668</v>
      </c>
      <c r="Q2125">
        <f>IFERROR(VLOOKUP(J2125,Payments!A:D,4,FALSE),"")</f>
        <v>50218.95</v>
      </c>
      <c r="R2125" t="str">
        <f>IFERROR(VLOOKUP(B2125,Products!A:C,3,FALSE),"")</f>
        <v>Trucks and Buses</v>
      </c>
      <c r="S2125">
        <f>IFERROR(VLOOKUP(B2125,Products!A:G,7,FALSE),"")</f>
        <v>2874</v>
      </c>
      <c r="T2125">
        <f>IFERROR(VLOOKUP(B2125,Products!A:I,9,FALSE),"")</f>
        <v>54.11</v>
      </c>
      <c r="U2125">
        <f t="shared" si="264"/>
        <v>5</v>
      </c>
      <c r="V2125" t="str">
        <f t="shared" si="265"/>
        <v>Yes</v>
      </c>
      <c r="W2125">
        <f t="shared" si="266"/>
        <v>2004</v>
      </c>
      <c r="X2125">
        <f t="shared" si="267"/>
        <v>11</v>
      </c>
      <c r="Y2125">
        <f>IFERROR(VLOOKUP(B2125,Products!A:I,8,FALSE),"")</f>
        <v>25.98</v>
      </c>
      <c r="Z2125">
        <f t="shared" si="268"/>
        <v>1686.06</v>
      </c>
      <c r="AA2125">
        <f t="shared" si="269"/>
        <v>70.785219399538093</v>
      </c>
      <c r="AB2125">
        <f t="shared" si="270"/>
        <v>1</v>
      </c>
      <c r="AC2125">
        <f t="shared" si="271"/>
        <v>698.81999999999994</v>
      </c>
    </row>
    <row r="2126" spans="1:29">
      <c r="A2126">
        <v>10325</v>
      </c>
      <c r="B2126" t="s">
        <v>160</v>
      </c>
      <c r="C2126">
        <v>28</v>
      </c>
      <c r="D2126">
        <v>55.3</v>
      </c>
      <c r="E2126">
        <v>2</v>
      </c>
      <c r="F2126" s="6">
        <f>IFERROR(VLOOKUP(A2126,Orders!A:B,2,FALSE),"")</f>
        <v>38296</v>
      </c>
      <c r="G2126" s="6">
        <f>IFERROR(VLOOKUP(A2126,Orders!A:C,3,FALSE),"")</f>
        <v>38304</v>
      </c>
      <c r="H2126" s="6">
        <f>IFERROR(VLOOKUP(A2126,Orders!A:D,4,FALSE),"")</f>
        <v>38299</v>
      </c>
      <c r="I2126" t="str">
        <f>IFERROR(VLOOKUP(A2126,Orders!A:E,5,FALSE),"")</f>
        <v>Shipped</v>
      </c>
      <c r="J2126">
        <f>IFERROR(VLOOKUP(A2126,Orders!A:G,7,FALSE),"")</f>
        <v>121</v>
      </c>
      <c r="K2126">
        <f>IFERROR(VLOOKUP(J2126,Customers!A:L,12,FALSE),"")</f>
        <v>1504</v>
      </c>
      <c r="L2126">
        <f>IFERROR(VLOOKUP(J2126,Customers!A:M,13,FALSE),"")</f>
        <v>81700</v>
      </c>
      <c r="M2126" t="str">
        <f>IFERROR(VLOOKUP(J2126,Customers!A:H,8,FALSE),"")</f>
        <v>Stavern</v>
      </c>
      <c r="N2126">
        <f>IFERROR(VLOOKUP(K2126,Employees!A:F,6,FALSE),"")</f>
        <v>7</v>
      </c>
      <c r="O2126" t="str">
        <f>IFERROR(VLOOKUP(N2126,Offices!A:B,2,FALSE),"")</f>
        <v>London</v>
      </c>
      <c r="P2126" s="6">
        <f>IFERROR(VLOOKUP(J2126,Payments!A:C,3,FALSE),"")</f>
        <v>37668</v>
      </c>
      <c r="Q2126">
        <f>IFERROR(VLOOKUP(J2126,Payments!A:D,4,FALSE),"")</f>
        <v>50218.95</v>
      </c>
      <c r="R2126" t="str">
        <f>IFERROR(VLOOKUP(B2126,Products!A:C,3,FALSE),"")</f>
        <v>Trains</v>
      </c>
      <c r="S2126">
        <f>IFERROR(VLOOKUP(B2126,Products!A:G,7,FALSE),"")</f>
        <v>8601</v>
      </c>
      <c r="T2126">
        <f>IFERROR(VLOOKUP(B2126,Products!A:I,9,FALSE),"")</f>
        <v>62.14</v>
      </c>
      <c r="U2126">
        <f t="shared" si="264"/>
        <v>5</v>
      </c>
      <c r="V2126" t="str">
        <f t="shared" si="265"/>
        <v>Yes</v>
      </c>
      <c r="W2126">
        <f t="shared" si="266"/>
        <v>2004</v>
      </c>
      <c r="X2126">
        <f t="shared" si="267"/>
        <v>11</v>
      </c>
      <c r="Y2126">
        <f>IFERROR(VLOOKUP(B2126,Products!A:I,8,FALSE),"")</f>
        <v>26.72</v>
      </c>
      <c r="Z2126">
        <f t="shared" si="268"/>
        <v>1548.3999999999999</v>
      </c>
      <c r="AA2126">
        <f t="shared" si="269"/>
        <v>106.96107784431138</v>
      </c>
      <c r="AB2126">
        <f t="shared" si="270"/>
        <v>1</v>
      </c>
      <c r="AC2126">
        <f t="shared" si="271"/>
        <v>800.24</v>
      </c>
    </row>
    <row r="2127" spans="1:29">
      <c r="A2127">
        <v>10325</v>
      </c>
      <c r="B2127" t="s">
        <v>161</v>
      </c>
      <c r="C2127">
        <v>38</v>
      </c>
      <c r="D2127">
        <v>99.55</v>
      </c>
      <c r="E2127">
        <v>4</v>
      </c>
      <c r="F2127" s="6">
        <f>IFERROR(VLOOKUP(A2127,Orders!A:B,2,FALSE),"")</f>
        <v>38296</v>
      </c>
      <c r="G2127" s="6">
        <f>IFERROR(VLOOKUP(A2127,Orders!A:C,3,FALSE),"")</f>
        <v>38304</v>
      </c>
      <c r="H2127" s="6">
        <f>IFERROR(VLOOKUP(A2127,Orders!A:D,4,FALSE),"")</f>
        <v>38299</v>
      </c>
      <c r="I2127" t="str">
        <f>IFERROR(VLOOKUP(A2127,Orders!A:E,5,FALSE),"")</f>
        <v>Shipped</v>
      </c>
      <c r="J2127">
        <f>IFERROR(VLOOKUP(A2127,Orders!A:G,7,FALSE),"")</f>
        <v>121</v>
      </c>
      <c r="K2127">
        <f>IFERROR(VLOOKUP(J2127,Customers!A:L,12,FALSE),"")</f>
        <v>1504</v>
      </c>
      <c r="L2127">
        <f>IFERROR(VLOOKUP(J2127,Customers!A:M,13,FALSE),"")</f>
        <v>81700</v>
      </c>
      <c r="M2127" t="str">
        <f>IFERROR(VLOOKUP(J2127,Customers!A:H,8,FALSE),"")</f>
        <v>Stavern</v>
      </c>
      <c r="N2127">
        <f>IFERROR(VLOOKUP(K2127,Employees!A:F,6,FALSE),"")</f>
        <v>7</v>
      </c>
      <c r="O2127" t="str">
        <f>IFERROR(VLOOKUP(N2127,Offices!A:B,2,FALSE),"")</f>
        <v>London</v>
      </c>
      <c r="P2127" s="6">
        <f>IFERROR(VLOOKUP(J2127,Payments!A:C,3,FALSE),"")</f>
        <v>37668</v>
      </c>
      <c r="Q2127">
        <f>IFERROR(VLOOKUP(J2127,Payments!A:D,4,FALSE),"")</f>
        <v>50218.95</v>
      </c>
      <c r="R2127" t="str">
        <f>IFERROR(VLOOKUP(B2127,Products!A:C,3,FALSE),"")</f>
        <v>Trucks and Buses</v>
      </c>
      <c r="S2127">
        <f>IFERROR(VLOOKUP(B2127,Products!A:G,7,FALSE),"")</f>
        <v>1016</v>
      </c>
      <c r="T2127">
        <f>IFERROR(VLOOKUP(B2127,Products!A:I,9,FALSE),"")</f>
        <v>115.75</v>
      </c>
      <c r="U2127">
        <f t="shared" si="264"/>
        <v>5</v>
      </c>
      <c r="V2127" t="str">
        <f t="shared" si="265"/>
        <v>Yes</v>
      </c>
      <c r="W2127">
        <f t="shared" si="266"/>
        <v>2004</v>
      </c>
      <c r="X2127">
        <f t="shared" si="267"/>
        <v>11</v>
      </c>
      <c r="Y2127">
        <f>IFERROR(VLOOKUP(B2127,Products!A:I,8,FALSE),"")</f>
        <v>68.290000000000006</v>
      </c>
      <c r="Z2127">
        <f t="shared" si="268"/>
        <v>3782.9</v>
      </c>
      <c r="AA2127">
        <f t="shared" si="269"/>
        <v>45.775369746668602</v>
      </c>
      <c r="AB2127">
        <f t="shared" si="270"/>
        <v>0</v>
      </c>
      <c r="AC2127">
        <f t="shared" si="271"/>
        <v>1187.8799999999997</v>
      </c>
    </row>
    <row r="2128" spans="1:29">
      <c r="A2128">
        <v>10325</v>
      </c>
      <c r="B2128" t="s">
        <v>162</v>
      </c>
      <c r="C2128">
        <v>44</v>
      </c>
      <c r="D2128">
        <v>56.24</v>
      </c>
      <c r="E2128">
        <v>7</v>
      </c>
      <c r="F2128" s="6">
        <f>IFERROR(VLOOKUP(A2128,Orders!A:B,2,FALSE),"")</f>
        <v>38296</v>
      </c>
      <c r="G2128" s="6">
        <f>IFERROR(VLOOKUP(A2128,Orders!A:C,3,FALSE),"")</f>
        <v>38304</v>
      </c>
      <c r="H2128" s="6">
        <f>IFERROR(VLOOKUP(A2128,Orders!A:D,4,FALSE),"")</f>
        <v>38299</v>
      </c>
      <c r="I2128" t="str">
        <f>IFERROR(VLOOKUP(A2128,Orders!A:E,5,FALSE),"")</f>
        <v>Shipped</v>
      </c>
      <c r="J2128">
        <f>IFERROR(VLOOKUP(A2128,Orders!A:G,7,FALSE),"")</f>
        <v>121</v>
      </c>
      <c r="K2128">
        <f>IFERROR(VLOOKUP(J2128,Customers!A:L,12,FALSE),"")</f>
        <v>1504</v>
      </c>
      <c r="L2128">
        <f>IFERROR(VLOOKUP(J2128,Customers!A:M,13,FALSE),"")</f>
        <v>81700</v>
      </c>
      <c r="M2128" t="str">
        <f>IFERROR(VLOOKUP(J2128,Customers!A:H,8,FALSE),"")</f>
        <v>Stavern</v>
      </c>
      <c r="N2128">
        <f>IFERROR(VLOOKUP(K2128,Employees!A:F,6,FALSE),"")</f>
        <v>7</v>
      </c>
      <c r="O2128" t="str">
        <f>IFERROR(VLOOKUP(N2128,Offices!A:B,2,FALSE),"")</f>
        <v>London</v>
      </c>
      <c r="P2128" s="6">
        <f>IFERROR(VLOOKUP(J2128,Payments!A:C,3,FALSE),"")</f>
        <v>37668</v>
      </c>
      <c r="Q2128">
        <f>IFERROR(VLOOKUP(J2128,Payments!A:D,4,FALSE),"")</f>
        <v>50218.95</v>
      </c>
      <c r="R2128" t="str">
        <f>IFERROR(VLOOKUP(B2128,Products!A:C,3,FALSE),"")</f>
        <v>Trains</v>
      </c>
      <c r="S2128">
        <f>IFERROR(VLOOKUP(B2128,Products!A:G,7,FALSE),"")</f>
        <v>1645</v>
      </c>
      <c r="T2128">
        <f>IFERROR(VLOOKUP(B2128,Products!A:I,9,FALSE),"")</f>
        <v>58.58</v>
      </c>
      <c r="U2128">
        <f t="shared" si="264"/>
        <v>5</v>
      </c>
      <c r="V2128" t="str">
        <f t="shared" si="265"/>
        <v>Yes</v>
      </c>
      <c r="W2128">
        <f t="shared" si="266"/>
        <v>2004</v>
      </c>
      <c r="X2128">
        <f t="shared" si="267"/>
        <v>11</v>
      </c>
      <c r="Y2128">
        <f>IFERROR(VLOOKUP(B2128,Products!A:I,8,FALSE),"")</f>
        <v>37.49</v>
      </c>
      <c r="Z2128">
        <f t="shared" si="268"/>
        <v>2474.56</v>
      </c>
      <c r="AA2128">
        <f t="shared" si="269"/>
        <v>50.013336889837291</v>
      </c>
      <c r="AB2128">
        <f t="shared" si="270"/>
        <v>0</v>
      </c>
      <c r="AC2128">
        <f t="shared" si="271"/>
        <v>825</v>
      </c>
    </row>
    <row r="2129" spans="1:29">
      <c r="A2129">
        <v>10326</v>
      </c>
      <c r="B2129" t="s">
        <v>167</v>
      </c>
      <c r="C2129">
        <v>32</v>
      </c>
      <c r="D2129">
        <v>94.79</v>
      </c>
      <c r="E2129">
        <v>6</v>
      </c>
      <c r="F2129" s="6">
        <f>IFERROR(VLOOKUP(A2129,Orders!A:B,2,FALSE),"")</f>
        <v>38300</v>
      </c>
      <c r="G2129" s="6">
        <f>IFERROR(VLOOKUP(A2129,Orders!A:C,3,FALSE),"")</f>
        <v>38307</v>
      </c>
      <c r="H2129" s="6">
        <f>IFERROR(VLOOKUP(A2129,Orders!A:D,4,FALSE),"")</f>
        <v>38301</v>
      </c>
      <c r="I2129" t="str">
        <f>IFERROR(VLOOKUP(A2129,Orders!A:E,5,FALSE),"")</f>
        <v>Shipped</v>
      </c>
      <c r="J2129">
        <f>IFERROR(VLOOKUP(A2129,Orders!A:G,7,FALSE),"")</f>
        <v>144</v>
      </c>
      <c r="K2129">
        <f>IFERROR(VLOOKUP(J2129,Customers!A:L,12,FALSE),"")</f>
        <v>1504</v>
      </c>
      <c r="L2129">
        <f>IFERROR(VLOOKUP(J2129,Customers!A:M,13,FALSE),"")</f>
        <v>53100</v>
      </c>
      <c r="M2129" t="str">
        <f>IFERROR(VLOOKUP(J2129,Customers!A:H,8,FALSE),"")</f>
        <v>LuleÃ¥</v>
      </c>
      <c r="N2129">
        <f>IFERROR(VLOOKUP(K2129,Employees!A:F,6,FALSE),"")</f>
        <v>7</v>
      </c>
      <c r="O2129" t="str">
        <f>IFERROR(VLOOKUP(N2129,Offices!A:B,2,FALSE),"")</f>
        <v>London</v>
      </c>
      <c r="P2129" s="6">
        <f>IFERROR(VLOOKUP(J2129,Payments!A:C,3,FALSE),"")</f>
        <v>38333</v>
      </c>
      <c r="Q2129">
        <f>IFERROR(VLOOKUP(J2129,Payments!A:D,4,FALSE),"")</f>
        <v>36005.71</v>
      </c>
      <c r="R2129" t="str">
        <f>IFERROR(VLOOKUP(B2129,Products!A:C,3,FALSE),"")</f>
        <v>Trains</v>
      </c>
      <c r="S2129">
        <f>IFERROR(VLOOKUP(B2129,Products!A:G,7,FALSE),"")</f>
        <v>6450</v>
      </c>
      <c r="T2129">
        <f>IFERROR(VLOOKUP(B2129,Products!A:I,9,FALSE),"")</f>
        <v>100.84</v>
      </c>
      <c r="U2129">
        <f t="shared" si="264"/>
        <v>6</v>
      </c>
      <c r="V2129" t="str">
        <f t="shared" si="265"/>
        <v>Yes</v>
      </c>
      <c r="W2129">
        <f t="shared" si="266"/>
        <v>2004</v>
      </c>
      <c r="X2129">
        <f t="shared" si="267"/>
        <v>11</v>
      </c>
      <c r="Y2129">
        <f>IFERROR(VLOOKUP(B2129,Products!A:I,8,FALSE),"")</f>
        <v>67.56</v>
      </c>
      <c r="Z2129">
        <f t="shared" si="268"/>
        <v>3033.28</v>
      </c>
      <c r="AA2129">
        <f t="shared" si="269"/>
        <v>40.304914150384846</v>
      </c>
      <c r="AB2129">
        <f t="shared" si="270"/>
        <v>0</v>
      </c>
      <c r="AC2129">
        <f t="shared" si="271"/>
        <v>871.36000000000013</v>
      </c>
    </row>
    <row r="2130" spans="1:29">
      <c r="A2130">
        <v>10326</v>
      </c>
      <c r="B2130" t="s">
        <v>168</v>
      </c>
      <c r="C2130">
        <v>50</v>
      </c>
      <c r="D2130">
        <v>73.73</v>
      </c>
      <c r="E2130">
        <v>5</v>
      </c>
      <c r="F2130" s="6">
        <f>IFERROR(VLOOKUP(A2130,Orders!A:B,2,FALSE),"")</f>
        <v>38300</v>
      </c>
      <c r="G2130" s="6">
        <f>IFERROR(VLOOKUP(A2130,Orders!A:C,3,FALSE),"")</f>
        <v>38307</v>
      </c>
      <c r="H2130" s="6">
        <f>IFERROR(VLOOKUP(A2130,Orders!A:D,4,FALSE),"")</f>
        <v>38301</v>
      </c>
      <c r="I2130" t="str">
        <f>IFERROR(VLOOKUP(A2130,Orders!A:E,5,FALSE),"")</f>
        <v>Shipped</v>
      </c>
      <c r="J2130">
        <f>IFERROR(VLOOKUP(A2130,Orders!A:G,7,FALSE),"")</f>
        <v>144</v>
      </c>
      <c r="K2130">
        <f>IFERROR(VLOOKUP(J2130,Customers!A:L,12,FALSE),"")</f>
        <v>1504</v>
      </c>
      <c r="L2130">
        <f>IFERROR(VLOOKUP(J2130,Customers!A:M,13,FALSE),"")</f>
        <v>53100</v>
      </c>
      <c r="M2130" t="str">
        <f>IFERROR(VLOOKUP(J2130,Customers!A:H,8,FALSE),"")</f>
        <v>LuleÃ¥</v>
      </c>
      <c r="N2130">
        <f>IFERROR(VLOOKUP(K2130,Employees!A:F,6,FALSE),"")</f>
        <v>7</v>
      </c>
      <c r="O2130" t="str">
        <f>IFERROR(VLOOKUP(N2130,Offices!A:B,2,FALSE),"")</f>
        <v>London</v>
      </c>
      <c r="P2130" s="6">
        <f>IFERROR(VLOOKUP(J2130,Payments!A:C,3,FALSE),"")</f>
        <v>38333</v>
      </c>
      <c r="Q2130">
        <f>IFERROR(VLOOKUP(J2130,Payments!A:D,4,FALSE),"")</f>
        <v>36005.71</v>
      </c>
      <c r="R2130" t="str">
        <f>IFERROR(VLOOKUP(B2130,Products!A:C,3,FALSE),"")</f>
        <v>Vintage Cars</v>
      </c>
      <c r="S2130">
        <f>IFERROR(VLOOKUP(B2130,Products!A:G,7,FALSE),"")</f>
        <v>8290</v>
      </c>
      <c r="T2130">
        <f>IFERROR(VLOOKUP(B2130,Products!A:I,9,FALSE),"")</f>
        <v>87.77</v>
      </c>
      <c r="U2130">
        <f t="shared" si="264"/>
        <v>6</v>
      </c>
      <c r="V2130" t="str">
        <f t="shared" si="265"/>
        <v>Yes</v>
      </c>
      <c r="W2130">
        <f t="shared" si="266"/>
        <v>2004</v>
      </c>
      <c r="X2130">
        <f t="shared" si="267"/>
        <v>11</v>
      </c>
      <c r="Y2130">
        <f>IFERROR(VLOOKUP(B2130,Products!A:I,8,FALSE),"")</f>
        <v>52.66</v>
      </c>
      <c r="Z2130">
        <f t="shared" si="268"/>
        <v>3686.5</v>
      </c>
      <c r="AA2130">
        <f t="shared" si="269"/>
        <v>40.011393847322466</v>
      </c>
      <c r="AB2130">
        <f t="shared" si="270"/>
        <v>0</v>
      </c>
      <c r="AC2130">
        <f t="shared" si="271"/>
        <v>1053.5000000000005</v>
      </c>
    </row>
    <row r="2131" spans="1:29">
      <c r="A2131">
        <v>10326</v>
      </c>
      <c r="B2131" t="s">
        <v>169</v>
      </c>
      <c r="C2131">
        <v>41</v>
      </c>
      <c r="D2131">
        <v>120.43</v>
      </c>
      <c r="E2131">
        <v>4</v>
      </c>
      <c r="F2131" s="6">
        <f>IFERROR(VLOOKUP(A2131,Orders!A:B,2,FALSE),"")</f>
        <v>38300</v>
      </c>
      <c r="G2131" s="6">
        <f>IFERROR(VLOOKUP(A2131,Orders!A:C,3,FALSE),"")</f>
        <v>38307</v>
      </c>
      <c r="H2131" s="6">
        <f>IFERROR(VLOOKUP(A2131,Orders!A:D,4,FALSE),"")</f>
        <v>38301</v>
      </c>
      <c r="I2131" t="str">
        <f>IFERROR(VLOOKUP(A2131,Orders!A:E,5,FALSE),"")</f>
        <v>Shipped</v>
      </c>
      <c r="J2131">
        <f>IFERROR(VLOOKUP(A2131,Orders!A:G,7,FALSE),"")</f>
        <v>144</v>
      </c>
      <c r="K2131">
        <f>IFERROR(VLOOKUP(J2131,Customers!A:L,12,FALSE),"")</f>
        <v>1504</v>
      </c>
      <c r="L2131">
        <f>IFERROR(VLOOKUP(J2131,Customers!A:M,13,FALSE),"")</f>
        <v>53100</v>
      </c>
      <c r="M2131" t="str">
        <f>IFERROR(VLOOKUP(J2131,Customers!A:H,8,FALSE),"")</f>
        <v>LuleÃ¥</v>
      </c>
      <c r="N2131">
        <f>IFERROR(VLOOKUP(K2131,Employees!A:F,6,FALSE),"")</f>
        <v>7</v>
      </c>
      <c r="O2131" t="str">
        <f>IFERROR(VLOOKUP(N2131,Offices!A:B,2,FALSE),"")</f>
        <v>London</v>
      </c>
      <c r="P2131" s="6">
        <f>IFERROR(VLOOKUP(J2131,Payments!A:C,3,FALSE),"")</f>
        <v>38333</v>
      </c>
      <c r="Q2131">
        <f>IFERROR(VLOOKUP(J2131,Payments!A:D,4,FALSE),"")</f>
        <v>36005.71</v>
      </c>
      <c r="R2131" t="str">
        <f>IFERROR(VLOOKUP(B2131,Products!A:C,3,FALSE),"")</f>
        <v>Ships</v>
      </c>
      <c r="S2131">
        <f>IFERROR(VLOOKUP(B2131,Products!A:G,7,FALSE),"")</f>
        <v>1898</v>
      </c>
      <c r="T2131">
        <f>IFERROR(VLOOKUP(B2131,Products!A:I,9,FALSE),"")</f>
        <v>122.89</v>
      </c>
      <c r="U2131">
        <f t="shared" si="264"/>
        <v>6</v>
      </c>
      <c r="V2131" t="str">
        <f t="shared" si="265"/>
        <v>Yes</v>
      </c>
      <c r="W2131">
        <f t="shared" si="266"/>
        <v>2004</v>
      </c>
      <c r="X2131">
        <f t="shared" si="267"/>
        <v>11</v>
      </c>
      <c r="Y2131">
        <f>IFERROR(VLOOKUP(B2131,Products!A:I,8,FALSE),"")</f>
        <v>82.34</v>
      </c>
      <c r="Z2131">
        <f t="shared" si="268"/>
        <v>4937.63</v>
      </c>
      <c r="AA2131">
        <f t="shared" si="269"/>
        <v>46.259412193344673</v>
      </c>
      <c r="AB2131">
        <f t="shared" si="270"/>
        <v>0</v>
      </c>
      <c r="AC2131">
        <f t="shared" si="271"/>
        <v>1561.69</v>
      </c>
    </row>
    <row r="2132" spans="1:29">
      <c r="A2132">
        <v>10326</v>
      </c>
      <c r="B2132" t="s">
        <v>170</v>
      </c>
      <c r="C2132">
        <v>41</v>
      </c>
      <c r="D2132">
        <v>86.74</v>
      </c>
      <c r="E2132">
        <v>3</v>
      </c>
      <c r="F2132" s="6">
        <f>IFERROR(VLOOKUP(A2132,Orders!A:B,2,FALSE),"")</f>
        <v>38300</v>
      </c>
      <c r="G2132" s="6">
        <f>IFERROR(VLOOKUP(A2132,Orders!A:C,3,FALSE),"")</f>
        <v>38307</v>
      </c>
      <c r="H2132" s="6">
        <f>IFERROR(VLOOKUP(A2132,Orders!A:D,4,FALSE),"")</f>
        <v>38301</v>
      </c>
      <c r="I2132" t="str">
        <f>IFERROR(VLOOKUP(A2132,Orders!A:E,5,FALSE),"")</f>
        <v>Shipped</v>
      </c>
      <c r="J2132">
        <f>IFERROR(VLOOKUP(A2132,Orders!A:G,7,FALSE),"")</f>
        <v>144</v>
      </c>
      <c r="K2132">
        <f>IFERROR(VLOOKUP(J2132,Customers!A:L,12,FALSE),"")</f>
        <v>1504</v>
      </c>
      <c r="L2132">
        <f>IFERROR(VLOOKUP(J2132,Customers!A:M,13,FALSE),"")</f>
        <v>53100</v>
      </c>
      <c r="M2132" t="str">
        <f>IFERROR(VLOOKUP(J2132,Customers!A:H,8,FALSE),"")</f>
        <v>LuleÃ¥</v>
      </c>
      <c r="N2132">
        <f>IFERROR(VLOOKUP(K2132,Employees!A:F,6,FALSE),"")</f>
        <v>7</v>
      </c>
      <c r="O2132" t="str">
        <f>IFERROR(VLOOKUP(N2132,Offices!A:B,2,FALSE),"")</f>
        <v>London</v>
      </c>
      <c r="P2132" s="6">
        <f>IFERROR(VLOOKUP(J2132,Payments!A:C,3,FALSE),"")</f>
        <v>38333</v>
      </c>
      <c r="Q2132">
        <f>IFERROR(VLOOKUP(J2132,Payments!A:D,4,FALSE),"")</f>
        <v>36005.71</v>
      </c>
      <c r="R2132" t="str">
        <f>IFERROR(VLOOKUP(B2132,Products!A:C,3,FALSE),"")</f>
        <v>Vintage Cars</v>
      </c>
      <c r="S2132">
        <f>IFERROR(VLOOKUP(B2132,Products!A:G,7,FALSE),"")</f>
        <v>9173</v>
      </c>
      <c r="T2132">
        <f>IFERROR(VLOOKUP(B2132,Products!A:I,9,FALSE),"")</f>
        <v>88.51</v>
      </c>
      <c r="U2132">
        <f t="shared" si="264"/>
        <v>6</v>
      </c>
      <c r="V2132" t="str">
        <f t="shared" si="265"/>
        <v>Yes</v>
      </c>
      <c r="W2132">
        <f t="shared" si="266"/>
        <v>2004</v>
      </c>
      <c r="X2132">
        <f t="shared" si="267"/>
        <v>11</v>
      </c>
      <c r="Y2132">
        <f>IFERROR(VLOOKUP(B2132,Products!A:I,8,FALSE),"")</f>
        <v>46.91</v>
      </c>
      <c r="Z2132">
        <f t="shared" si="268"/>
        <v>3556.3399999999997</v>
      </c>
      <c r="AA2132">
        <f t="shared" si="269"/>
        <v>84.90726923896824</v>
      </c>
      <c r="AB2132">
        <f t="shared" si="270"/>
        <v>1</v>
      </c>
      <c r="AC2132">
        <f t="shared" si="271"/>
        <v>1633.03</v>
      </c>
    </row>
    <row r="2133" spans="1:29">
      <c r="A2133">
        <v>10326</v>
      </c>
      <c r="B2133" t="s">
        <v>171</v>
      </c>
      <c r="C2133">
        <v>20</v>
      </c>
      <c r="D2133">
        <v>81.34</v>
      </c>
      <c r="E2133">
        <v>2</v>
      </c>
      <c r="F2133" s="6">
        <f>IFERROR(VLOOKUP(A2133,Orders!A:B,2,FALSE),"")</f>
        <v>38300</v>
      </c>
      <c r="G2133" s="6">
        <f>IFERROR(VLOOKUP(A2133,Orders!A:C,3,FALSE),"")</f>
        <v>38307</v>
      </c>
      <c r="H2133" s="6">
        <f>IFERROR(VLOOKUP(A2133,Orders!A:D,4,FALSE),"")</f>
        <v>38301</v>
      </c>
      <c r="I2133" t="str">
        <f>IFERROR(VLOOKUP(A2133,Orders!A:E,5,FALSE),"")</f>
        <v>Shipped</v>
      </c>
      <c r="J2133">
        <f>IFERROR(VLOOKUP(A2133,Orders!A:G,7,FALSE),"")</f>
        <v>144</v>
      </c>
      <c r="K2133">
        <f>IFERROR(VLOOKUP(J2133,Customers!A:L,12,FALSE),"")</f>
        <v>1504</v>
      </c>
      <c r="L2133">
        <f>IFERROR(VLOOKUP(J2133,Customers!A:M,13,FALSE),"")</f>
        <v>53100</v>
      </c>
      <c r="M2133" t="str">
        <f>IFERROR(VLOOKUP(J2133,Customers!A:H,8,FALSE),"")</f>
        <v>LuleÃ¥</v>
      </c>
      <c r="N2133">
        <f>IFERROR(VLOOKUP(K2133,Employees!A:F,6,FALSE),"")</f>
        <v>7</v>
      </c>
      <c r="O2133" t="str">
        <f>IFERROR(VLOOKUP(N2133,Offices!A:B,2,FALSE),"")</f>
        <v>London</v>
      </c>
      <c r="P2133" s="6">
        <f>IFERROR(VLOOKUP(J2133,Payments!A:C,3,FALSE),"")</f>
        <v>38333</v>
      </c>
      <c r="Q2133">
        <f>IFERROR(VLOOKUP(J2133,Payments!A:D,4,FALSE),"")</f>
        <v>36005.71</v>
      </c>
      <c r="R2133" t="str">
        <f>IFERROR(VLOOKUP(B2133,Products!A:C,3,FALSE),"")</f>
        <v>Vintage Cars</v>
      </c>
      <c r="S2133">
        <f>IFERROR(VLOOKUP(B2133,Products!A:G,7,FALSE),"")</f>
        <v>6621</v>
      </c>
      <c r="T2133">
        <f>IFERROR(VLOOKUP(B2133,Products!A:I,9,FALSE),"")</f>
        <v>83.86</v>
      </c>
      <c r="U2133">
        <f t="shared" si="264"/>
        <v>6</v>
      </c>
      <c r="V2133" t="str">
        <f t="shared" si="265"/>
        <v>Yes</v>
      </c>
      <c r="W2133">
        <f t="shared" si="266"/>
        <v>2004</v>
      </c>
      <c r="X2133">
        <f t="shared" si="267"/>
        <v>11</v>
      </c>
      <c r="Y2133">
        <f>IFERROR(VLOOKUP(B2133,Products!A:I,8,FALSE),"")</f>
        <v>48.64</v>
      </c>
      <c r="Z2133">
        <f t="shared" si="268"/>
        <v>1626.8000000000002</v>
      </c>
      <c r="AA2133">
        <f t="shared" si="269"/>
        <v>67.22861842105263</v>
      </c>
      <c r="AB2133">
        <f t="shared" si="270"/>
        <v>1</v>
      </c>
      <c r="AC2133">
        <f t="shared" si="271"/>
        <v>654</v>
      </c>
    </row>
    <row r="2134" spans="1:29">
      <c r="A2134">
        <v>10326</v>
      </c>
      <c r="B2134" t="s">
        <v>172</v>
      </c>
      <c r="C2134">
        <v>39</v>
      </c>
      <c r="D2134">
        <v>60.67</v>
      </c>
      <c r="E2134">
        <v>1</v>
      </c>
      <c r="F2134" s="6">
        <f>IFERROR(VLOOKUP(A2134,Orders!A:B,2,FALSE),"")</f>
        <v>38300</v>
      </c>
      <c r="G2134" s="6">
        <f>IFERROR(VLOOKUP(A2134,Orders!A:C,3,FALSE),"")</f>
        <v>38307</v>
      </c>
      <c r="H2134" s="6">
        <f>IFERROR(VLOOKUP(A2134,Orders!A:D,4,FALSE),"")</f>
        <v>38301</v>
      </c>
      <c r="I2134" t="str">
        <f>IFERROR(VLOOKUP(A2134,Orders!A:E,5,FALSE),"")</f>
        <v>Shipped</v>
      </c>
      <c r="J2134">
        <f>IFERROR(VLOOKUP(A2134,Orders!A:G,7,FALSE),"")</f>
        <v>144</v>
      </c>
      <c r="K2134">
        <f>IFERROR(VLOOKUP(J2134,Customers!A:L,12,FALSE),"")</f>
        <v>1504</v>
      </c>
      <c r="L2134">
        <f>IFERROR(VLOOKUP(J2134,Customers!A:M,13,FALSE),"")</f>
        <v>53100</v>
      </c>
      <c r="M2134" t="str">
        <f>IFERROR(VLOOKUP(J2134,Customers!A:H,8,FALSE),"")</f>
        <v>LuleÃ¥</v>
      </c>
      <c r="N2134">
        <f>IFERROR(VLOOKUP(K2134,Employees!A:F,6,FALSE),"")</f>
        <v>7</v>
      </c>
      <c r="O2134" t="str">
        <f>IFERROR(VLOOKUP(N2134,Offices!A:B,2,FALSE),"")</f>
        <v>London</v>
      </c>
      <c r="P2134" s="6">
        <f>IFERROR(VLOOKUP(J2134,Payments!A:C,3,FALSE),"")</f>
        <v>38333</v>
      </c>
      <c r="Q2134">
        <f>IFERROR(VLOOKUP(J2134,Payments!A:D,4,FALSE),"")</f>
        <v>36005.71</v>
      </c>
      <c r="R2134" t="str">
        <f>IFERROR(VLOOKUP(B2134,Products!A:C,3,FALSE),"")</f>
        <v>Ships</v>
      </c>
      <c r="S2134">
        <f>IFERROR(VLOOKUP(B2134,Products!A:G,7,FALSE),"")</f>
        <v>1897</v>
      </c>
      <c r="T2134">
        <f>IFERROR(VLOOKUP(B2134,Products!A:I,9,FALSE),"")</f>
        <v>66.67</v>
      </c>
      <c r="U2134">
        <f t="shared" si="264"/>
        <v>6</v>
      </c>
      <c r="V2134" t="str">
        <f t="shared" si="265"/>
        <v>Yes</v>
      </c>
      <c r="W2134">
        <f t="shared" si="266"/>
        <v>2004</v>
      </c>
      <c r="X2134">
        <f t="shared" si="267"/>
        <v>11</v>
      </c>
      <c r="Y2134">
        <f>IFERROR(VLOOKUP(B2134,Products!A:I,8,FALSE),"")</f>
        <v>34</v>
      </c>
      <c r="Z2134">
        <f t="shared" si="268"/>
        <v>2366.13</v>
      </c>
      <c r="AA2134">
        <f t="shared" si="269"/>
        <v>78.441176470588232</v>
      </c>
      <c r="AB2134">
        <f t="shared" si="270"/>
        <v>1</v>
      </c>
      <c r="AC2134">
        <f t="shared" si="271"/>
        <v>1040.1300000000001</v>
      </c>
    </row>
    <row r="2135" spans="1:29">
      <c r="A2135">
        <v>10327</v>
      </c>
      <c r="B2135" t="s">
        <v>178</v>
      </c>
      <c r="C2135">
        <v>25</v>
      </c>
      <c r="D2135">
        <v>154.54</v>
      </c>
      <c r="E2135">
        <v>6</v>
      </c>
      <c r="F2135" s="6">
        <f>IFERROR(VLOOKUP(A2135,Orders!A:B,2,FALSE),"")</f>
        <v>38301</v>
      </c>
      <c r="G2135" s="6">
        <f>IFERROR(VLOOKUP(A2135,Orders!A:C,3,FALSE),"")</f>
        <v>38310</v>
      </c>
      <c r="H2135" s="6">
        <f>IFERROR(VLOOKUP(A2135,Orders!A:D,4,FALSE),"")</f>
        <v>38304</v>
      </c>
      <c r="I2135" t="str">
        <f>IFERROR(VLOOKUP(A2135,Orders!A:E,5,FALSE),"")</f>
        <v>Resolved</v>
      </c>
      <c r="J2135">
        <f>IFERROR(VLOOKUP(A2135,Orders!A:G,7,FALSE),"")</f>
        <v>145</v>
      </c>
      <c r="K2135">
        <f>IFERROR(VLOOKUP(J2135,Customers!A:L,12,FALSE),"")</f>
        <v>1401</v>
      </c>
      <c r="L2135">
        <f>IFERROR(VLOOKUP(J2135,Customers!A:M,13,FALSE),"")</f>
        <v>83400</v>
      </c>
      <c r="M2135" t="str">
        <f>IFERROR(VLOOKUP(J2135,Customers!A:H,8,FALSE),"")</f>
        <v>Kobenhavn</v>
      </c>
      <c r="N2135">
        <f>IFERROR(VLOOKUP(K2135,Employees!A:F,6,FALSE),"")</f>
        <v>4</v>
      </c>
      <c r="O2135" t="str">
        <f>IFERROR(VLOOKUP(N2135,Offices!A:B,2,FALSE),"")</f>
        <v>Paris</v>
      </c>
      <c r="P2135" s="6">
        <f>IFERROR(VLOOKUP(J2135,Payments!A:C,3,FALSE),"")</f>
        <v>38171</v>
      </c>
      <c r="Q2135">
        <f>IFERROR(VLOOKUP(J2135,Payments!A:D,4,FALSE),"")</f>
        <v>4710.7299999999996</v>
      </c>
      <c r="R2135" t="str">
        <f>IFERROR(VLOOKUP(B2135,Products!A:C,3,FALSE),"")</f>
        <v>Planes</v>
      </c>
      <c r="S2135">
        <f>IFERROR(VLOOKUP(B2135,Products!A:G,7,FALSE),"")</f>
        <v>5330</v>
      </c>
      <c r="T2135">
        <f>IFERROR(VLOOKUP(B2135,Products!A:I,9,FALSE),"")</f>
        <v>157.69</v>
      </c>
      <c r="U2135">
        <f t="shared" si="264"/>
        <v>6</v>
      </c>
      <c r="V2135" t="str">
        <f t="shared" si="265"/>
        <v>Yes</v>
      </c>
      <c r="W2135">
        <f t="shared" si="266"/>
        <v>2004</v>
      </c>
      <c r="X2135">
        <f t="shared" si="267"/>
        <v>11</v>
      </c>
      <c r="Y2135">
        <f>IFERROR(VLOOKUP(B2135,Products!A:I,8,FALSE),"")</f>
        <v>77.27</v>
      </c>
      <c r="Z2135">
        <f t="shared" si="268"/>
        <v>3863.5</v>
      </c>
      <c r="AA2135">
        <f t="shared" si="269"/>
        <v>100</v>
      </c>
      <c r="AB2135">
        <f t="shared" si="270"/>
        <v>1</v>
      </c>
      <c r="AC2135">
        <f t="shared" si="271"/>
        <v>1931.75</v>
      </c>
    </row>
    <row r="2136" spans="1:29">
      <c r="A2136">
        <v>10327</v>
      </c>
      <c r="B2136" t="s">
        <v>179</v>
      </c>
      <c r="C2136">
        <v>45</v>
      </c>
      <c r="D2136">
        <v>74.34</v>
      </c>
      <c r="E2136">
        <v>8</v>
      </c>
      <c r="F2136" s="6">
        <f>IFERROR(VLOOKUP(A2136,Orders!A:B,2,FALSE),"")</f>
        <v>38301</v>
      </c>
      <c r="G2136" s="6">
        <f>IFERROR(VLOOKUP(A2136,Orders!A:C,3,FALSE),"")</f>
        <v>38310</v>
      </c>
      <c r="H2136" s="6">
        <f>IFERROR(VLOOKUP(A2136,Orders!A:D,4,FALSE),"")</f>
        <v>38304</v>
      </c>
      <c r="I2136" t="str">
        <f>IFERROR(VLOOKUP(A2136,Orders!A:E,5,FALSE),"")</f>
        <v>Resolved</v>
      </c>
      <c r="J2136">
        <f>IFERROR(VLOOKUP(A2136,Orders!A:G,7,FALSE),"")</f>
        <v>145</v>
      </c>
      <c r="K2136">
        <f>IFERROR(VLOOKUP(J2136,Customers!A:L,12,FALSE),"")</f>
        <v>1401</v>
      </c>
      <c r="L2136">
        <f>IFERROR(VLOOKUP(J2136,Customers!A:M,13,FALSE),"")</f>
        <v>83400</v>
      </c>
      <c r="M2136" t="str">
        <f>IFERROR(VLOOKUP(J2136,Customers!A:H,8,FALSE),"")</f>
        <v>Kobenhavn</v>
      </c>
      <c r="N2136">
        <f>IFERROR(VLOOKUP(K2136,Employees!A:F,6,FALSE),"")</f>
        <v>4</v>
      </c>
      <c r="O2136" t="str">
        <f>IFERROR(VLOOKUP(N2136,Offices!A:B,2,FALSE),"")</f>
        <v>Paris</v>
      </c>
      <c r="P2136" s="6">
        <f>IFERROR(VLOOKUP(J2136,Payments!A:C,3,FALSE),"")</f>
        <v>38171</v>
      </c>
      <c r="Q2136">
        <f>IFERROR(VLOOKUP(J2136,Payments!A:D,4,FALSE),"")</f>
        <v>4710.7299999999996</v>
      </c>
      <c r="R2136" t="str">
        <f>IFERROR(VLOOKUP(B2136,Products!A:C,3,FALSE),"")</f>
        <v>Planes</v>
      </c>
      <c r="S2136">
        <f>IFERROR(VLOOKUP(B2136,Products!A:G,7,FALSE),"")</f>
        <v>992</v>
      </c>
      <c r="T2136">
        <f>IFERROR(VLOOKUP(B2136,Products!A:I,9,FALSE),"")</f>
        <v>84.48</v>
      </c>
      <c r="U2136">
        <f t="shared" si="264"/>
        <v>6</v>
      </c>
      <c r="V2136" t="str">
        <f t="shared" si="265"/>
        <v>Yes</v>
      </c>
      <c r="W2136">
        <f t="shared" si="266"/>
        <v>2004</v>
      </c>
      <c r="X2136">
        <f t="shared" si="267"/>
        <v>11</v>
      </c>
      <c r="Y2136">
        <f>IFERROR(VLOOKUP(B2136,Products!A:I,8,FALSE),"")</f>
        <v>49</v>
      </c>
      <c r="Z2136">
        <f t="shared" si="268"/>
        <v>3345.3</v>
      </c>
      <c r="AA2136">
        <f t="shared" si="269"/>
        <v>51.714285714285722</v>
      </c>
      <c r="AB2136">
        <f t="shared" si="270"/>
        <v>0</v>
      </c>
      <c r="AC2136">
        <f t="shared" si="271"/>
        <v>1140.3000000000002</v>
      </c>
    </row>
    <row r="2137" spans="1:29">
      <c r="A2137">
        <v>10327</v>
      </c>
      <c r="B2137" t="s">
        <v>180</v>
      </c>
      <c r="C2137">
        <v>25</v>
      </c>
      <c r="D2137">
        <v>74.84</v>
      </c>
      <c r="E2137">
        <v>5</v>
      </c>
      <c r="F2137" s="6">
        <f>IFERROR(VLOOKUP(A2137,Orders!A:B,2,FALSE),"")</f>
        <v>38301</v>
      </c>
      <c r="G2137" s="6">
        <f>IFERROR(VLOOKUP(A2137,Orders!A:C,3,FALSE),"")</f>
        <v>38310</v>
      </c>
      <c r="H2137" s="6">
        <f>IFERROR(VLOOKUP(A2137,Orders!A:D,4,FALSE),"")</f>
        <v>38304</v>
      </c>
      <c r="I2137" t="str">
        <f>IFERROR(VLOOKUP(A2137,Orders!A:E,5,FALSE),"")</f>
        <v>Resolved</v>
      </c>
      <c r="J2137">
        <f>IFERROR(VLOOKUP(A2137,Orders!A:G,7,FALSE),"")</f>
        <v>145</v>
      </c>
      <c r="K2137">
        <f>IFERROR(VLOOKUP(J2137,Customers!A:L,12,FALSE),"")</f>
        <v>1401</v>
      </c>
      <c r="L2137">
        <f>IFERROR(VLOOKUP(J2137,Customers!A:M,13,FALSE),"")</f>
        <v>83400</v>
      </c>
      <c r="M2137" t="str">
        <f>IFERROR(VLOOKUP(J2137,Customers!A:H,8,FALSE),"")</f>
        <v>Kobenhavn</v>
      </c>
      <c r="N2137">
        <f>IFERROR(VLOOKUP(K2137,Employees!A:F,6,FALSE),"")</f>
        <v>4</v>
      </c>
      <c r="O2137" t="str">
        <f>IFERROR(VLOOKUP(N2137,Offices!A:B,2,FALSE),"")</f>
        <v>Paris</v>
      </c>
      <c r="P2137" s="6">
        <f>IFERROR(VLOOKUP(J2137,Payments!A:C,3,FALSE),"")</f>
        <v>38171</v>
      </c>
      <c r="Q2137">
        <f>IFERROR(VLOOKUP(J2137,Payments!A:D,4,FALSE),"")</f>
        <v>4710.7299999999996</v>
      </c>
      <c r="R2137" t="str">
        <f>IFERROR(VLOOKUP(B2137,Products!A:C,3,FALSE),"")</f>
        <v>Ships</v>
      </c>
      <c r="S2137">
        <f>IFERROR(VLOOKUP(B2137,Products!A:G,7,FALSE),"")</f>
        <v>4259</v>
      </c>
      <c r="T2137">
        <f>IFERROR(VLOOKUP(B2137,Products!A:I,9,FALSE),"")</f>
        <v>86.02</v>
      </c>
      <c r="U2137">
        <f t="shared" si="264"/>
        <v>6</v>
      </c>
      <c r="V2137" t="str">
        <f t="shared" si="265"/>
        <v>Yes</v>
      </c>
      <c r="W2137">
        <f t="shared" si="266"/>
        <v>2004</v>
      </c>
      <c r="X2137">
        <f t="shared" si="267"/>
        <v>11</v>
      </c>
      <c r="Y2137">
        <f>IFERROR(VLOOKUP(B2137,Products!A:I,8,FALSE),"")</f>
        <v>51.61</v>
      </c>
      <c r="Z2137">
        <f t="shared" si="268"/>
        <v>1871</v>
      </c>
      <c r="AA2137">
        <f t="shared" si="269"/>
        <v>45.010656849447791</v>
      </c>
      <c r="AB2137">
        <f t="shared" si="270"/>
        <v>0</v>
      </c>
      <c r="AC2137">
        <f t="shared" si="271"/>
        <v>580.75000000000011</v>
      </c>
    </row>
    <row r="2138" spans="1:29">
      <c r="A2138">
        <v>10327</v>
      </c>
      <c r="B2138" t="s">
        <v>173</v>
      </c>
      <c r="C2138">
        <v>20</v>
      </c>
      <c r="D2138">
        <v>79.680000000000007</v>
      </c>
      <c r="E2138">
        <v>7</v>
      </c>
      <c r="F2138" s="6">
        <f>IFERROR(VLOOKUP(A2138,Orders!A:B,2,FALSE),"")</f>
        <v>38301</v>
      </c>
      <c r="G2138" s="6">
        <f>IFERROR(VLOOKUP(A2138,Orders!A:C,3,FALSE),"")</f>
        <v>38310</v>
      </c>
      <c r="H2138" s="6">
        <f>IFERROR(VLOOKUP(A2138,Orders!A:D,4,FALSE),"")</f>
        <v>38304</v>
      </c>
      <c r="I2138" t="str">
        <f>IFERROR(VLOOKUP(A2138,Orders!A:E,5,FALSE),"")</f>
        <v>Resolved</v>
      </c>
      <c r="J2138">
        <f>IFERROR(VLOOKUP(A2138,Orders!A:G,7,FALSE),"")</f>
        <v>145</v>
      </c>
      <c r="K2138">
        <f>IFERROR(VLOOKUP(J2138,Customers!A:L,12,FALSE),"")</f>
        <v>1401</v>
      </c>
      <c r="L2138">
        <f>IFERROR(VLOOKUP(J2138,Customers!A:M,13,FALSE),"")</f>
        <v>83400</v>
      </c>
      <c r="M2138" t="str">
        <f>IFERROR(VLOOKUP(J2138,Customers!A:H,8,FALSE),"")</f>
        <v>Kobenhavn</v>
      </c>
      <c r="N2138">
        <f>IFERROR(VLOOKUP(K2138,Employees!A:F,6,FALSE),"")</f>
        <v>4</v>
      </c>
      <c r="O2138" t="str">
        <f>IFERROR(VLOOKUP(N2138,Offices!A:B,2,FALSE),"")</f>
        <v>Paris</v>
      </c>
      <c r="P2138" s="6">
        <f>IFERROR(VLOOKUP(J2138,Payments!A:C,3,FALSE),"")</f>
        <v>38171</v>
      </c>
      <c r="Q2138">
        <f>IFERROR(VLOOKUP(J2138,Payments!A:D,4,FALSE),"")</f>
        <v>4710.7299999999996</v>
      </c>
      <c r="R2138" t="str">
        <f>IFERROR(VLOOKUP(B2138,Products!A:C,3,FALSE),"")</f>
        <v>Ships</v>
      </c>
      <c r="S2138">
        <f>IFERROR(VLOOKUP(B2138,Products!A:G,7,FALSE),"")</f>
        <v>737</v>
      </c>
      <c r="T2138">
        <f>IFERROR(VLOOKUP(B2138,Products!A:I,9,FALSE),"")</f>
        <v>86.61</v>
      </c>
      <c r="U2138">
        <f t="shared" si="264"/>
        <v>6</v>
      </c>
      <c r="V2138" t="str">
        <f t="shared" si="265"/>
        <v>Yes</v>
      </c>
      <c r="W2138">
        <f t="shared" si="266"/>
        <v>2004</v>
      </c>
      <c r="X2138">
        <f t="shared" si="267"/>
        <v>11</v>
      </c>
      <c r="Y2138">
        <f>IFERROR(VLOOKUP(B2138,Products!A:I,8,FALSE),"")</f>
        <v>43.3</v>
      </c>
      <c r="Z2138">
        <f t="shared" si="268"/>
        <v>1593.6000000000001</v>
      </c>
      <c r="AA2138">
        <f t="shared" si="269"/>
        <v>84.018475750577394</v>
      </c>
      <c r="AB2138">
        <f t="shared" si="270"/>
        <v>1</v>
      </c>
      <c r="AC2138">
        <f t="shared" si="271"/>
        <v>727.60000000000014</v>
      </c>
    </row>
    <row r="2139" spans="1:29">
      <c r="A2139">
        <v>10327</v>
      </c>
      <c r="B2139" t="s">
        <v>174</v>
      </c>
      <c r="C2139">
        <v>21</v>
      </c>
      <c r="D2139">
        <v>65.05</v>
      </c>
      <c r="E2139">
        <v>1</v>
      </c>
      <c r="F2139" s="6">
        <f>IFERROR(VLOOKUP(A2139,Orders!A:B,2,FALSE),"")</f>
        <v>38301</v>
      </c>
      <c r="G2139" s="6">
        <f>IFERROR(VLOOKUP(A2139,Orders!A:C,3,FALSE),"")</f>
        <v>38310</v>
      </c>
      <c r="H2139" s="6">
        <f>IFERROR(VLOOKUP(A2139,Orders!A:D,4,FALSE),"")</f>
        <v>38304</v>
      </c>
      <c r="I2139" t="str">
        <f>IFERROR(VLOOKUP(A2139,Orders!A:E,5,FALSE),"")</f>
        <v>Resolved</v>
      </c>
      <c r="J2139">
        <f>IFERROR(VLOOKUP(A2139,Orders!A:G,7,FALSE),"")</f>
        <v>145</v>
      </c>
      <c r="K2139">
        <f>IFERROR(VLOOKUP(J2139,Customers!A:L,12,FALSE),"")</f>
        <v>1401</v>
      </c>
      <c r="L2139">
        <f>IFERROR(VLOOKUP(J2139,Customers!A:M,13,FALSE),"")</f>
        <v>83400</v>
      </c>
      <c r="M2139" t="str">
        <f>IFERROR(VLOOKUP(J2139,Customers!A:H,8,FALSE),"")</f>
        <v>Kobenhavn</v>
      </c>
      <c r="N2139">
        <f>IFERROR(VLOOKUP(K2139,Employees!A:F,6,FALSE),"")</f>
        <v>4</v>
      </c>
      <c r="O2139" t="str">
        <f>IFERROR(VLOOKUP(N2139,Offices!A:B,2,FALSE),"")</f>
        <v>Paris</v>
      </c>
      <c r="P2139" s="6">
        <f>IFERROR(VLOOKUP(J2139,Payments!A:C,3,FALSE),"")</f>
        <v>38171</v>
      </c>
      <c r="Q2139">
        <f>IFERROR(VLOOKUP(J2139,Payments!A:D,4,FALSE),"")</f>
        <v>4710.7299999999996</v>
      </c>
      <c r="R2139" t="str">
        <f>IFERROR(VLOOKUP(B2139,Products!A:C,3,FALSE),"")</f>
        <v>Ships</v>
      </c>
      <c r="S2139">
        <f>IFERROR(VLOOKUP(B2139,Products!A:G,7,FALSE),"")</f>
        <v>7083</v>
      </c>
      <c r="T2139">
        <f>IFERROR(VLOOKUP(B2139,Products!A:I,9,FALSE),"")</f>
        <v>72.28</v>
      </c>
      <c r="U2139">
        <f t="shared" si="264"/>
        <v>6</v>
      </c>
      <c r="V2139" t="str">
        <f t="shared" si="265"/>
        <v>Yes</v>
      </c>
      <c r="W2139">
        <f t="shared" si="266"/>
        <v>2004</v>
      </c>
      <c r="X2139">
        <f t="shared" si="267"/>
        <v>11</v>
      </c>
      <c r="Y2139">
        <f>IFERROR(VLOOKUP(B2139,Products!A:I,8,FALSE),"")</f>
        <v>33.97</v>
      </c>
      <c r="Z2139">
        <f t="shared" si="268"/>
        <v>1366.05</v>
      </c>
      <c r="AA2139">
        <f t="shared" si="269"/>
        <v>91.492493376508676</v>
      </c>
      <c r="AB2139">
        <f t="shared" si="270"/>
        <v>1</v>
      </c>
      <c r="AC2139">
        <f t="shared" si="271"/>
        <v>652.67999999999995</v>
      </c>
    </row>
    <row r="2140" spans="1:29">
      <c r="A2140">
        <v>10327</v>
      </c>
      <c r="B2140" t="s">
        <v>175</v>
      </c>
      <c r="C2140">
        <v>43</v>
      </c>
      <c r="D2140">
        <v>85.14</v>
      </c>
      <c r="E2140">
        <v>2</v>
      </c>
      <c r="F2140" s="6">
        <f>IFERROR(VLOOKUP(A2140,Orders!A:B,2,FALSE),"")</f>
        <v>38301</v>
      </c>
      <c r="G2140" s="6">
        <f>IFERROR(VLOOKUP(A2140,Orders!A:C,3,FALSE),"")</f>
        <v>38310</v>
      </c>
      <c r="H2140" s="6">
        <f>IFERROR(VLOOKUP(A2140,Orders!A:D,4,FALSE),"")</f>
        <v>38304</v>
      </c>
      <c r="I2140" t="str">
        <f>IFERROR(VLOOKUP(A2140,Orders!A:E,5,FALSE),"")</f>
        <v>Resolved</v>
      </c>
      <c r="J2140">
        <f>IFERROR(VLOOKUP(A2140,Orders!A:G,7,FALSE),"")</f>
        <v>145</v>
      </c>
      <c r="K2140">
        <f>IFERROR(VLOOKUP(J2140,Customers!A:L,12,FALSE),"")</f>
        <v>1401</v>
      </c>
      <c r="L2140">
        <f>IFERROR(VLOOKUP(J2140,Customers!A:M,13,FALSE),"")</f>
        <v>83400</v>
      </c>
      <c r="M2140" t="str">
        <f>IFERROR(VLOOKUP(J2140,Customers!A:H,8,FALSE),"")</f>
        <v>Kobenhavn</v>
      </c>
      <c r="N2140">
        <f>IFERROR(VLOOKUP(K2140,Employees!A:F,6,FALSE),"")</f>
        <v>4</v>
      </c>
      <c r="O2140" t="str">
        <f>IFERROR(VLOOKUP(N2140,Offices!A:B,2,FALSE),"")</f>
        <v>Paris</v>
      </c>
      <c r="P2140" s="6">
        <f>IFERROR(VLOOKUP(J2140,Payments!A:C,3,FALSE),"")</f>
        <v>38171</v>
      </c>
      <c r="Q2140">
        <f>IFERROR(VLOOKUP(J2140,Payments!A:D,4,FALSE),"")</f>
        <v>4710.7299999999996</v>
      </c>
      <c r="R2140" t="str">
        <f>IFERROR(VLOOKUP(B2140,Products!A:C,3,FALSE),"")</f>
        <v>Ships</v>
      </c>
      <c r="S2140">
        <f>IFERROR(VLOOKUP(B2140,Products!A:G,7,FALSE),"")</f>
        <v>1956</v>
      </c>
      <c r="T2140">
        <f>IFERROR(VLOOKUP(B2140,Products!A:I,9,FALSE),"")</f>
        <v>100.17</v>
      </c>
      <c r="U2140">
        <f t="shared" si="264"/>
        <v>6</v>
      </c>
      <c r="V2140" t="str">
        <f t="shared" si="265"/>
        <v>Yes</v>
      </c>
      <c r="W2140">
        <f t="shared" si="266"/>
        <v>2004</v>
      </c>
      <c r="X2140">
        <f t="shared" si="267"/>
        <v>11</v>
      </c>
      <c r="Y2140">
        <f>IFERROR(VLOOKUP(B2140,Products!A:I,8,FALSE),"")</f>
        <v>51.09</v>
      </c>
      <c r="Z2140">
        <f t="shared" si="268"/>
        <v>3661.02</v>
      </c>
      <c r="AA2140">
        <f t="shared" si="269"/>
        <v>66.647093364650615</v>
      </c>
      <c r="AB2140">
        <f t="shared" si="270"/>
        <v>0</v>
      </c>
      <c r="AC2140">
        <f t="shared" si="271"/>
        <v>1464.1499999999999</v>
      </c>
    </row>
    <row r="2141" spans="1:29">
      <c r="A2141">
        <v>10327</v>
      </c>
      <c r="B2141" t="s">
        <v>176</v>
      </c>
      <c r="C2141">
        <v>37</v>
      </c>
      <c r="D2141">
        <v>83.42</v>
      </c>
      <c r="E2141">
        <v>3</v>
      </c>
      <c r="F2141" s="6">
        <f>IFERROR(VLOOKUP(A2141,Orders!A:B,2,FALSE),"")</f>
        <v>38301</v>
      </c>
      <c r="G2141" s="6">
        <f>IFERROR(VLOOKUP(A2141,Orders!A:C,3,FALSE),"")</f>
        <v>38310</v>
      </c>
      <c r="H2141" s="6">
        <f>IFERROR(VLOOKUP(A2141,Orders!A:D,4,FALSE),"")</f>
        <v>38304</v>
      </c>
      <c r="I2141" t="str">
        <f>IFERROR(VLOOKUP(A2141,Orders!A:E,5,FALSE),"")</f>
        <v>Resolved</v>
      </c>
      <c r="J2141">
        <f>IFERROR(VLOOKUP(A2141,Orders!A:G,7,FALSE),"")</f>
        <v>145</v>
      </c>
      <c r="K2141">
        <f>IFERROR(VLOOKUP(J2141,Customers!A:L,12,FALSE),"")</f>
        <v>1401</v>
      </c>
      <c r="L2141">
        <f>IFERROR(VLOOKUP(J2141,Customers!A:M,13,FALSE),"")</f>
        <v>83400</v>
      </c>
      <c r="M2141" t="str">
        <f>IFERROR(VLOOKUP(J2141,Customers!A:H,8,FALSE),"")</f>
        <v>Kobenhavn</v>
      </c>
      <c r="N2141">
        <f>IFERROR(VLOOKUP(K2141,Employees!A:F,6,FALSE),"")</f>
        <v>4</v>
      </c>
      <c r="O2141" t="str">
        <f>IFERROR(VLOOKUP(N2141,Offices!A:B,2,FALSE),"")</f>
        <v>Paris</v>
      </c>
      <c r="P2141" s="6">
        <f>IFERROR(VLOOKUP(J2141,Payments!A:C,3,FALSE),"")</f>
        <v>38171</v>
      </c>
      <c r="Q2141">
        <f>IFERROR(VLOOKUP(J2141,Payments!A:D,4,FALSE),"")</f>
        <v>4710.7299999999996</v>
      </c>
      <c r="R2141" t="str">
        <f>IFERROR(VLOOKUP(B2141,Products!A:C,3,FALSE),"")</f>
        <v>Ships</v>
      </c>
      <c r="S2141">
        <f>IFERROR(VLOOKUP(B2141,Products!A:G,7,FALSE),"")</f>
        <v>5088</v>
      </c>
      <c r="T2141">
        <f>IFERROR(VLOOKUP(B2141,Products!A:I,9,FALSE),"")</f>
        <v>99.31</v>
      </c>
      <c r="U2141">
        <f t="shared" si="264"/>
        <v>6</v>
      </c>
      <c r="V2141" t="str">
        <f t="shared" si="265"/>
        <v>Yes</v>
      </c>
      <c r="W2141">
        <f t="shared" si="266"/>
        <v>2004</v>
      </c>
      <c r="X2141">
        <f t="shared" si="267"/>
        <v>11</v>
      </c>
      <c r="Y2141">
        <f>IFERROR(VLOOKUP(B2141,Products!A:I,8,FALSE),"")</f>
        <v>53.63</v>
      </c>
      <c r="Z2141">
        <f t="shared" si="268"/>
        <v>3086.54</v>
      </c>
      <c r="AA2141">
        <f t="shared" si="269"/>
        <v>55.547268319970165</v>
      </c>
      <c r="AB2141">
        <f t="shared" si="270"/>
        <v>0</v>
      </c>
      <c r="AC2141">
        <f t="shared" si="271"/>
        <v>1102.23</v>
      </c>
    </row>
    <row r="2142" spans="1:29">
      <c r="A2142">
        <v>10327</v>
      </c>
      <c r="B2142" t="s">
        <v>177</v>
      </c>
      <c r="C2142">
        <v>37</v>
      </c>
      <c r="D2142">
        <v>48.05</v>
      </c>
      <c r="E2142">
        <v>4</v>
      </c>
      <c r="F2142" s="6">
        <f>IFERROR(VLOOKUP(A2142,Orders!A:B,2,FALSE),"")</f>
        <v>38301</v>
      </c>
      <c r="G2142" s="6">
        <f>IFERROR(VLOOKUP(A2142,Orders!A:C,3,FALSE),"")</f>
        <v>38310</v>
      </c>
      <c r="H2142" s="6">
        <f>IFERROR(VLOOKUP(A2142,Orders!A:D,4,FALSE),"")</f>
        <v>38304</v>
      </c>
      <c r="I2142" t="str">
        <f>IFERROR(VLOOKUP(A2142,Orders!A:E,5,FALSE),"")</f>
        <v>Resolved</v>
      </c>
      <c r="J2142">
        <f>IFERROR(VLOOKUP(A2142,Orders!A:G,7,FALSE),"")</f>
        <v>145</v>
      </c>
      <c r="K2142">
        <f>IFERROR(VLOOKUP(J2142,Customers!A:L,12,FALSE),"")</f>
        <v>1401</v>
      </c>
      <c r="L2142">
        <f>IFERROR(VLOOKUP(J2142,Customers!A:M,13,FALSE),"")</f>
        <v>83400</v>
      </c>
      <c r="M2142" t="str">
        <f>IFERROR(VLOOKUP(J2142,Customers!A:H,8,FALSE),"")</f>
        <v>Kobenhavn</v>
      </c>
      <c r="N2142">
        <f>IFERROR(VLOOKUP(K2142,Employees!A:F,6,FALSE),"")</f>
        <v>4</v>
      </c>
      <c r="O2142" t="str">
        <f>IFERROR(VLOOKUP(N2142,Offices!A:B,2,FALSE),"")</f>
        <v>Paris</v>
      </c>
      <c r="P2142" s="6">
        <f>IFERROR(VLOOKUP(J2142,Payments!A:C,3,FALSE),"")</f>
        <v>38171</v>
      </c>
      <c r="Q2142">
        <f>IFERROR(VLOOKUP(J2142,Payments!A:D,4,FALSE),"")</f>
        <v>4710.7299999999996</v>
      </c>
      <c r="R2142" t="str">
        <f>IFERROR(VLOOKUP(B2142,Products!A:C,3,FALSE),"")</f>
        <v>Ships</v>
      </c>
      <c r="S2142">
        <f>IFERROR(VLOOKUP(B2142,Products!A:G,7,FALSE),"")</f>
        <v>414</v>
      </c>
      <c r="T2142">
        <f>IFERROR(VLOOKUP(B2142,Products!A:I,9,FALSE),"")</f>
        <v>54.6</v>
      </c>
      <c r="U2142">
        <f t="shared" si="264"/>
        <v>6</v>
      </c>
      <c r="V2142" t="str">
        <f t="shared" si="265"/>
        <v>Yes</v>
      </c>
      <c r="W2142">
        <f t="shared" si="266"/>
        <v>2004</v>
      </c>
      <c r="X2142">
        <f t="shared" si="267"/>
        <v>11</v>
      </c>
      <c r="Y2142">
        <f>IFERROR(VLOOKUP(B2142,Products!A:I,8,FALSE),"")</f>
        <v>33.299999999999997</v>
      </c>
      <c r="Z2142">
        <f t="shared" si="268"/>
        <v>1777.85</v>
      </c>
      <c r="AA2142">
        <f t="shared" si="269"/>
        <v>44.294294294294303</v>
      </c>
      <c r="AB2142">
        <f t="shared" si="270"/>
        <v>0</v>
      </c>
      <c r="AC2142">
        <f t="shared" si="271"/>
        <v>545.75</v>
      </c>
    </row>
    <row r="2143" spans="1:29">
      <c r="A2143">
        <v>10328</v>
      </c>
      <c r="B2143" t="s">
        <v>181</v>
      </c>
      <c r="C2143">
        <v>34</v>
      </c>
      <c r="D2143">
        <v>104.81</v>
      </c>
      <c r="E2143">
        <v>6</v>
      </c>
      <c r="F2143" s="6">
        <f>IFERROR(VLOOKUP(A2143,Orders!A:B,2,FALSE),"")</f>
        <v>38303</v>
      </c>
      <c r="G2143" s="6">
        <f>IFERROR(VLOOKUP(A2143,Orders!A:C,3,FALSE),"")</f>
        <v>38312</v>
      </c>
      <c r="H2143" s="6">
        <f>IFERROR(VLOOKUP(A2143,Orders!A:D,4,FALSE),"")</f>
        <v>38309</v>
      </c>
      <c r="I2143" t="str">
        <f>IFERROR(VLOOKUP(A2143,Orders!A:E,5,FALSE),"")</f>
        <v>Shipped</v>
      </c>
      <c r="J2143">
        <f>IFERROR(VLOOKUP(A2143,Orders!A:G,7,FALSE),"")</f>
        <v>278</v>
      </c>
      <c r="K2143">
        <f>IFERROR(VLOOKUP(J2143,Customers!A:L,12,FALSE),"")</f>
        <v>1401</v>
      </c>
      <c r="L2143">
        <f>IFERROR(VLOOKUP(J2143,Customers!A:M,13,FALSE),"")</f>
        <v>119600</v>
      </c>
      <c r="M2143" t="str">
        <f>IFERROR(VLOOKUP(J2143,Customers!A:H,8,FALSE),"")</f>
        <v>Bergamo</v>
      </c>
      <c r="N2143">
        <f>IFERROR(VLOOKUP(K2143,Employees!A:F,6,FALSE),"")</f>
        <v>4</v>
      </c>
      <c r="O2143" t="str">
        <f>IFERROR(VLOOKUP(N2143,Offices!A:B,2,FALSE),"")</f>
        <v>Paris</v>
      </c>
      <c r="P2143" s="6">
        <f>IFERROR(VLOOKUP(J2143,Payments!A:C,3,FALSE),"")</f>
        <v>38326</v>
      </c>
      <c r="Q2143">
        <f>IFERROR(VLOOKUP(J2143,Payments!A:D,4,FALSE),"")</f>
        <v>37654.089999999997</v>
      </c>
      <c r="R2143" t="str">
        <f>IFERROR(VLOOKUP(B2143,Products!A:C,3,FALSE),"")</f>
        <v>Vintage Cars</v>
      </c>
      <c r="S2143">
        <f>IFERROR(VLOOKUP(B2143,Products!A:G,7,FALSE),"")</f>
        <v>2378</v>
      </c>
      <c r="T2143">
        <f>IFERROR(VLOOKUP(B2143,Products!A:I,9,FALSE),"")</f>
        <v>105.87</v>
      </c>
      <c r="U2143">
        <f t="shared" si="264"/>
        <v>3</v>
      </c>
      <c r="V2143" t="str">
        <f t="shared" si="265"/>
        <v>Yes</v>
      </c>
      <c r="W2143">
        <f t="shared" si="266"/>
        <v>2004</v>
      </c>
      <c r="X2143">
        <f t="shared" si="267"/>
        <v>11</v>
      </c>
      <c r="Y2143">
        <f>IFERROR(VLOOKUP(B2143,Products!A:I,8,FALSE),"")</f>
        <v>64.58</v>
      </c>
      <c r="Z2143">
        <f t="shared" si="268"/>
        <v>3563.54</v>
      </c>
      <c r="AA2143">
        <f t="shared" si="269"/>
        <v>62.29482812016105</v>
      </c>
      <c r="AB2143">
        <f t="shared" si="270"/>
        <v>0</v>
      </c>
      <c r="AC2143">
        <f t="shared" si="271"/>
        <v>1367.8200000000002</v>
      </c>
    </row>
    <row r="2144" spans="1:29">
      <c r="A2144">
        <v>10328</v>
      </c>
      <c r="B2144" t="s">
        <v>182</v>
      </c>
      <c r="C2144">
        <v>47</v>
      </c>
      <c r="D2144">
        <v>87.54</v>
      </c>
      <c r="E2144">
        <v>14</v>
      </c>
      <c r="F2144" s="6">
        <f>IFERROR(VLOOKUP(A2144,Orders!A:B,2,FALSE),"")</f>
        <v>38303</v>
      </c>
      <c r="G2144" s="6">
        <f>IFERROR(VLOOKUP(A2144,Orders!A:C,3,FALSE),"")</f>
        <v>38312</v>
      </c>
      <c r="H2144" s="6">
        <f>IFERROR(VLOOKUP(A2144,Orders!A:D,4,FALSE),"")</f>
        <v>38309</v>
      </c>
      <c r="I2144" t="str">
        <f>IFERROR(VLOOKUP(A2144,Orders!A:E,5,FALSE),"")</f>
        <v>Shipped</v>
      </c>
      <c r="J2144">
        <f>IFERROR(VLOOKUP(A2144,Orders!A:G,7,FALSE),"")</f>
        <v>278</v>
      </c>
      <c r="K2144">
        <f>IFERROR(VLOOKUP(J2144,Customers!A:L,12,FALSE),"")</f>
        <v>1401</v>
      </c>
      <c r="L2144">
        <f>IFERROR(VLOOKUP(J2144,Customers!A:M,13,FALSE),"")</f>
        <v>119600</v>
      </c>
      <c r="M2144" t="str">
        <f>IFERROR(VLOOKUP(J2144,Customers!A:H,8,FALSE),"")</f>
        <v>Bergamo</v>
      </c>
      <c r="N2144">
        <f>IFERROR(VLOOKUP(K2144,Employees!A:F,6,FALSE),"")</f>
        <v>4</v>
      </c>
      <c r="O2144" t="str">
        <f>IFERROR(VLOOKUP(N2144,Offices!A:B,2,FALSE),"")</f>
        <v>Paris</v>
      </c>
      <c r="P2144" s="6">
        <f>IFERROR(VLOOKUP(J2144,Payments!A:C,3,FALSE),"")</f>
        <v>38326</v>
      </c>
      <c r="Q2144">
        <f>IFERROR(VLOOKUP(J2144,Payments!A:D,4,FALSE),"")</f>
        <v>37654.089999999997</v>
      </c>
      <c r="R2144" t="str">
        <f>IFERROR(VLOOKUP(B2144,Products!A:C,3,FALSE),"")</f>
        <v>Planes</v>
      </c>
      <c r="S2144">
        <f>IFERROR(VLOOKUP(B2144,Products!A:G,7,FALSE),"")</f>
        <v>3627</v>
      </c>
      <c r="T2144">
        <f>IFERROR(VLOOKUP(B2144,Products!A:I,9,FALSE),"")</f>
        <v>109.42</v>
      </c>
      <c r="U2144">
        <f t="shared" si="264"/>
        <v>3</v>
      </c>
      <c r="V2144" t="str">
        <f t="shared" si="265"/>
        <v>Yes</v>
      </c>
      <c r="W2144">
        <f t="shared" si="266"/>
        <v>2004</v>
      </c>
      <c r="X2144">
        <f t="shared" si="267"/>
        <v>11</v>
      </c>
      <c r="Y2144">
        <f>IFERROR(VLOOKUP(B2144,Products!A:I,8,FALSE),"")</f>
        <v>66.739999999999995</v>
      </c>
      <c r="Z2144">
        <f t="shared" si="268"/>
        <v>4114.38</v>
      </c>
      <c r="AA2144">
        <f t="shared" si="269"/>
        <v>31.165717710518447</v>
      </c>
      <c r="AB2144">
        <f t="shared" si="270"/>
        <v>0</v>
      </c>
      <c r="AC2144">
        <f t="shared" si="271"/>
        <v>977.60000000000059</v>
      </c>
    </row>
    <row r="2145" spans="1:29">
      <c r="A2145">
        <v>10328</v>
      </c>
      <c r="B2145" t="s">
        <v>183</v>
      </c>
      <c r="C2145">
        <v>48</v>
      </c>
      <c r="D2145">
        <v>67.819999999999993</v>
      </c>
      <c r="E2145">
        <v>1</v>
      </c>
      <c r="F2145" s="6">
        <f>IFERROR(VLOOKUP(A2145,Orders!A:B,2,FALSE),"")</f>
        <v>38303</v>
      </c>
      <c r="G2145" s="6">
        <f>IFERROR(VLOOKUP(A2145,Orders!A:C,3,FALSE),"")</f>
        <v>38312</v>
      </c>
      <c r="H2145" s="6">
        <f>IFERROR(VLOOKUP(A2145,Orders!A:D,4,FALSE),"")</f>
        <v>38309</v>
      </c>
      <c r="I2145" t="str">
        <f>IFERROR(VLOOKUP(A2145,Orders!A:E,5,FALSE),"")</f>
        <v>Shipped</v>
      </c>
      <c r="J2145">
        <f>IFERROR(VLOOKUP(A2145,Orders!A:G,7,FALSE),"")</f>
        <v>278</v>
      </c>
      <c r="K2145">
        <f>IFERROR(VLOOKUP(J2145,Customers!A:L,12,FALSE),"")</f>
        <v>1401</v>
      </c>
      <c r="L2145">
        <f>IFERROR(VLOOKUP(J2145,Customers!A:M,13,FALSE),"")</f>
        <v>119600</v>
      </c>
      <c r="M2145" t="str">
        <f>IFERROR(VLOOKUP(J2145,Customers!A:H,8,FALSE),"")</f>
        <v>Bergamo</v>
      </c>
      <c r="N2145">
        <f>IFERROR(VLOOKUP(K2145,Employees!A:F,6,FALSE),"")</f>
        <v>4</v>
      </c>
      <c r="O2145" t="str">
        <f>IFERROR(VLOOKUP(N2145,Offices!A:B,2,FALSE),"")</f>
        <v>Paris</v>
      </c>
      <c r="P2145" s="6">
        <f>IFERROR(VLOOKUP(J2145,Payments!A:C,3,FALSE),"")</f>
        <v>38326</v>
      </c>
      <c r="Q2145">
        <f>IFERROR(VLOOKUP(J2145,Payments!A:D,4,FALSE),"")</f>
        <v>37654.089999999997</v>
      </c>
      <c r="R2145" t="str">
        <f>IFERROR(VLOOKUP(B2145,Products!A:C,3,FALSE),"")</f>
        <v>Planes</v>
      </c>
      <c r="S2145">
        <f>IFERROR(VLOOKUP(B2145,Products!A:G,7,FALSE),"")</f>
        <v>5942</v>
      </c>
      <c r="T2145">
        <f>IFERROR(VLOOKUP(B2145,Products!A:I,9,FALSE),"")</f>
        <v>68.510000000000005</v>
      </c>
      <c r="U2145">
        <f t="shared" si="264"/>
        <v>3</v>
      </c>
      <c r="V2145" t="str">
        <f t="shared" si="265"/>
        <v>Yes</v>
      </c>
      <c r="W2145">
        <f t="shared" si="266"/>
        <v>2004</v>
      </c>
      <c r="X2145">
        <f t="shared" si="267"/>
        <v>11</v>
      </c>
      <c r="Y2145">
        <f>IFERROR(VLOOKUP(B2145,Products!A:I,8,FALSE),"")</f>
        <v>34.25</v>
      </c>
      <c r="Z2145">
        <f t="shared" si="268"/>
        <v>3255.3599999999997</v>
      </c>
      <c r="AA2145">
        <f t="shared" si="269"/>
        <v>98.014598540145968</v>
      </c>
      <c r="AB2145">
        <f t="shared" si="270"/>
        <v>1</v>
      </c>
      <c r="AC2145">
        <f t="shared" si="271"/>
        <v>1611.3599999999997</v>
      </c>
    </row>
    <row r="2146" spans="1:29">
      <c r="A2146">
        <v>10328</v>
      </c>
      <c r="B2146" t="s">
        <v>184</v>
      </c>
      <c r="C2146">
        <v>20</v>
      </c>
      <c r="D2146">
        <v>56.55</v>
      </c>
      <c r="E2146">
        <v>2</v>
      </c>
      <c r="F2146" s="6">
        <f>IFERROR(VLOOKUP(A2146,Orders!A:B,2,FALSE),"")</f>
        <v>38303</v>
      </c>
      <c r="G2146" s="6">
        <f>IFERROR(VLOOKUP(A2146,Orders!A:C,3,FALSE),"")</f>
        <v>38312</v>
      </c>
      <c r="H2146" s="6">
        <f>IFERROR(VLOOKUP(A2146,Orders!A:D,4,FALSE),"")</f>
        <v>38309</v>
      </c>
      <c r="I2146" t="str">
        <f>IFERROR(VLOOKUP(A2146,Orders!A:E,5,FALSE),"")</f>
        <v>Shipped</v>
      </c>
      <c r="J2146">
        <f>IFERROR(VLOOKUP(A2146,Orders!A:G,7,FALSE),"")</f>
        <v>278</v>
      </c>
      <c r="K2146">
        <f>IFERROR(VLOOKUP(J2146,Customers!A:L,12,FALSE),"")</f>
        <v>1401</v>
      </c>
      <c r="L2146">
        <f>IFERROR(VLOOKUP(J2146,Customers!A:M,13,FALSE),"")</f>
        <v>119600</v>
      </c>
      <c r="M2146" t="str">
        <f>IFERROR(VLOOKUP(J2146,Customers!A:H,8,FALSE),"")</f>
        <v>Bergamo</v>
      </c>
      <c r="N2146">
        <f>IFERROR(VLOOKUP(K2146,Employees!A:F,6,FALSE),"")</f>
        <v>4</v>
      </c>
      <c r="O2146" t="str">
        <f>IFERROR(VLOOKUP(N2146,Offices!A:B,2,FALSE),"")</f>
        <v>Paris</v>
      </c>
      <c r="P2146" s="6">
        <f>IFERROR(VLOOKUP(J2146,Payments!A:C,3,FALSE),"")</f>
        <v>38326</v>
      </c>
      <c r="Q2146">
        <f>IFERROR(VLOOKUP(J2146,Payments!A:D,4,FALSE),"")</f>
        <v>37654.089999999997</v>
      </c>
      <c r="R2146" t="str">
        <f>IFERROR(VLOOKUP(B2146,Products!A:C,3,FALSE),"")</f>
        <v>Vintage Cars</v>
      </c>
      <c r="S2146">
        <f>IFERROR(VLOOKUP(B2146,Products!A:G,7,FALSE),"")</f>
        <v>2902</v>
      </c>
      <c r="T2146">
        <f>IFERROR(VLOOKUP(B2146,Products!A:I,9,FALSE),"")</f>
        <v>65.75</v>
      </c>
      <c r="U2146">
        <f t="shared" si="264"/>
        <v>3</v>
      </c>
      <c r="V2146" t="str">
        <f t="shared" si="265"/>
        <v>Yes</v>
      </c>
      <c r="W2146">
        <f t="shared" si="266"/>
        <v>2004</v>
      </c>
      <c r="X2146">
        <f t="shared" si="267"/>
        <v>11</v>
      </c>
      <c r="Y2146">
        <f>IFERROR(VLOOKUP(B2146,Products!A:I,8,FALSE),"")</f>
        <v>26.3</v>
      </c>
      <c r="Z2146">
        <f t="shared" si="268"/>
        <v>1131</v>
      </c>
      <c r="AA2146">
        <f t="shared" si="269"/>
        <v>115.0190114068441</v>
      </c>
      <c r="AB2146">
        <f t="shared" si="270"/>
        <v>1</v>
      </c>
      <c r="AC2146">
        <f t="shared" si="271"/>
        <v>604.99999999999989</v>
      </c>
    </row>
    <row r="2147" spans="1:29">
      <c r="A2147">
        <v>10328</v>
      </c>
      <c r="B2147" t="s">
        <v>185</v>
      </c>
      <c r="C2147">
        <v>35</v>
      </c>
      <c r="D2147">
        <v>55.96</v>
      </c>
      <c r="E2147">
        <v>3</v>
      </c>
      <c r="F2147" s="6">
        <f>IFERROR(VLOOKUP(A2147,Orders!A:B,2,FALSE),"")</f>
        <v>38303</v>
      </c>
      <c r="G2147" s="6">
        <f>IFERROR(VLOOKUP(A2147,Orders!A:C,3,FALSE),"")</f>
        <v>38312</v>
      </c>
      <c r="H2147" s="6">
        <f>IFERROR(VLOOKUP(A2147,Orders!A:D,4,FALSE),"")</f>
        <v>38309</v>
      </c>
      <c r="I2147" t="str">
        <f>IFERROR(VLOOKUP(A2147,Orders!A:E,5,FALSE),"")</f>
        <v>Shipped</v>
      </c>
      <c r="J2147">
        <f>IFERROR(VLOOKUP(A2147,Orders!A:G,7,FALSE),"")</f>
        <v>278</v>
      </c>
      <c r="K2147">
        <f>IFERROR(VLOOKUP(J2147,Customers!A:L,12,FALSE),"")</f>
        <v>1401</v>
      </c>
      <c r="L2147">
        <f>IFERROR(VLOOKUP(J2147,Customers!A:M,13,FALSE),"")</f>
        <v>119600</v>
      </c>
      <c r="M2147" t="str">
        <f>IFERROR(VLOOKUP(J2147,Customers!A:H,8,FALSE),"")</f>
        <v>Bergamo</v>
      </c>
      <c r="N2147">
        <f>IFERROR(VLOOKUP(K2147,Employees!A:F,6,FALSE),"")</f>
        <v>4</v>
      </c>
      <c r="O2147" t="str">
        <f>IFERROR(VLOOKUP(N2147,Offices!A:B,2,FALSE),"")</f>
        <v>Paris</v>
      </c>
      <c r="P2147" s="6">
        <f>IFERROR(VLOOKUP(J2147,Payments!A:C,3,FALSE),"")</f>
        <v>38326</v>
      </c>
      <c r="Q2147">
        <f>IFERROR(VLOOKUP(J2147,Payments!A:D,4,FALSE),"")</f>
        <v>37654.089999999997</v>
      </c>
      <c r="R2147" t="str">
        <f>IFERROR(VLOOKUP(B2147,Products!A:C,3,FALSE),"")</f>
        <v>Planes</v>
      </c>
      <c r="S2147">
        <f>IFERROR(VLOOKUP(B2147,Products!A:G,7,FALSE),"")</f>
        <v>6812</v>
      </c>
      <c r="T2147">
        <f>IFERROR(VLOOKUP(B2147,Products!A:I,9,FALSE),"")</f>
        <v>68.239999999999995</v>
      </c>
      <c r="U2147">
        <f t="shared" si="264"/>
        <v>3</v>
      </c>
      <c r="V2147" t="str">
        <f t="shared" si="265"/>
        <v>Yes</v>
      </c>
      <c r="W2147">
        <f t="shared" si="266"/>
        <v>2004</v>
      </c>
      <c r="X2147">
        <f t="shared" si="267"/>
        <v>11</v>
      </c>
      <c r="Y2147">
        <f>IFERROR(VLOOKUP(B2147,Products!A:I,8,FALSE),"")</f>
        <v>29.34</v>
      </c>
      <c r="Z2147">
        <f t="shared" si="268"/>
        <v>1958.6000000000001</v>
      </c>
      <c r="AA2147">
        <f t="shared" si="269"/>
        <v>90.72937968643491</v>
      </c>
      <c r="AB2147">
        <f t="shared" si="270"/>
        <v>1</v>
      </c>
      <c r="AC2147">
        <f t="shared" si="271"/>
        <v>931.7</v>
      </c>
    </row>
    <row r="2148" spans="1:29">
      <c r="A2148">
        <v>10328</v>
      </c>
      <c r="B2148" t="s">
        <v>186</v>
      </c>
      <c r="C2148">
        <v>43</v>
      </c>
      <c r="D2148">
        <v>69.55</v>
      </c>
      <c r="E2148">
        <v>4</v>
      </c>
      <c r="F2148" s="6">
        <f>IFERROR(VLOOKUP(A2148,Orders!A:B,2,FALSE),"")</f>
        <v>38303</v>
      </c>
      <c r="G2148" s="6">
        <f>IFERROR(VLOOKUP(A2148,Orders!A:C,3,FALSE),"")</f>
        <v>38312</v>
      </c>
      <c r="H2148" s="6">
        <f>IFERROR(VLOOKUP(A2148,Orders!A:D,4,FALSE),"")</f>
        <v>38309</v>
      </c>
      <c r="I2148" t="str">
        <f>IFERROR(VLOOKUP(A2148,Orders!A:E,5,FALSE),"")</f>
        <v>Shipped</v>
      </c>
      <c r="J2148">
        <f>IFERROR(VLOOKUP(A2148,Orders!A:G,7,FALSE),"")</f>
        <v>278</v>
      </c>
      <c r="K2148">
        <f>IFERROR(VLOOKUP(J2148,Customers!A:L,12,FALSE),"")</f>
        <v>1401</v>
      </c>
      <c r="L2148">
        <f>IFERROR(VLOOKUP(J2148,Customers!A:M,13,FALSE),"")</f>
        <v>119600</v>
      </c>
      <c r="M2148" t="str">
        <f>IFERROR(VLOOKUP(J2148,Customers!A:H,8,FALSE),"")</f>
        <v>Bergamo</v>
      </c>
      <c r="N2148">
        <f>IFERROR(VLOOKUP(K2148,Employees!A:F,6,FALSE),"")</f>
        <v>4</v>
      </c>
      <c r="O2148" t="str">
        <f>IFERROR(VLOOKUP(N2148,Offices!A:B,2,FALSE),"")</f>
        <v>Paris</v>
      </c>
      <c r="P2148" s="6">
        <f>IFERROR(VLOOKUP(J2148,Payments!A:C,3,FALSE),"")</f>
        <v>38326</v>
      </c>
      <c r="Q2148">
        <f>IFERROR(VLOOKUP(J2148,Payments!A:D,4,FALSE),"")</f>
        <v>37654.089999999997</v>
      </c>
      <c r="R2148" t="str">
        <f>IFERROR(VLOOKUP(B2148,Products!A:C,3,FALSE),"")</f>
        <v>Planes</v>
      </c>
      <c r="S2148">
        <f>IFERROR(VLOOKUP(B2148,Products!A:G,7,FALSE),"")</f>
        <v>2756</v>
      </c>
      <c r="T2148">
        <f>IFERROR(VLOOKUP(B2148,Products!A:I,9,FALSE),"")</f>
        <v>72.45</v>
      </c>
      <c r="U2148">
        <f t="shared" si="264"/>
        <v>3</v>
      </c>
      <c r="V2148" t="str">
        <f t="shared" si="265"/>
        <v>Yes</v>
      </c>
      <c r="W2148">
        <f t="shared" si="266"/>
        <v>2004</v>
      </c>
      <c r="X2148">
        <f t="shared" si="267"/>
        <v>11</v>
      </c>
      <c r="Y2148">
        <f>IFERROR(VLOOKUP(B2148,Products!A:I,8,FALSE),"")</f>
        <v>36.229999999999997</v>
      </c>
      <c r="Z2148">
        <f t="shared" si="268"/>
        <v>2990.65</v>
      </c>
      <c r="AA2148">
        <f t="shared" si="269"/>
        <v>91.96798233508143</v>
      </c>
      <c r="AB2148">
        <f t="shared" si="270"/>
        <v>1</v>
      </c>
      <c r="AC2148">
        <f t="shared" si="271"/>
        <v>1432.76</v>
      </c>
    </row>
    <row r="2149" spans="1:29">
      <c r="A2149">
        <v>10328</v>
      </c>
      <c r="B2149" t="s">
        <v>187</v>
      </c>
      <c r="C2149">
        <v>24</v>
      </c>
      <c r="D2149">
        <v>57.1</v>
      </c>
      <c r="E2149">
        <v>5</v>
      </c>
      <c r="F2149" s="6">
        <f>IFERROR(VLOOKUP(A2149,Orders!A:B,2,FALSE),"")</f>
        <v>38303</v>
      </c>
      <c r="G2149" s="6">
        <f>IFERROR(VLOOKUP(A2149,Orders!A:C,3,FALSE),"")</f>
        <v>38312</v>
      </c>
      <c r="H2149" s="6">
        <f>IFERROR(VLOOKUP(A2149,Orders!A:D,4,FALSE),"")</f>
        <v>38309</v>
      </c>
      <c r="I2149" t="str">
        <f>IFERROR(VLOOKUP(A2149,Orders!A:E,5,FALSE),"")</f>
        <v>Shipped</v>
      </c>
      <c r="J2149">
        <f>IFERROR(VLOOKUP(A2149,Orders!A:G,7,FALSE),"")</f>
        <v>278</v>
      </c>
      <c r="K2149">
        <f>IFERROR(VLOOKUP(J2149,Customers!A:L,12,FALSE),"")</f>
        <v>1401</v>
      </c>
      <c r="L2149">
        <f>IFERROR(VLOOKUP(J2149,Customers!A:M,13,FALSE),"")</f>
        <v>119600</v>
      </c>
      <c r="M2149" t="str">
        <f>IFERROR(VLOOKUP(J2149,Customers!A:H,8,FALSE),"")</f>
        <v>Bergamo</v>
      </c>
      <c r="N2149">
        <f>IFERROR(VLOOKUP(K2149,Employees!A:F,6,FALSE),"")</f>
        <v>4</v>
      </c>
      <c r="O2149" t="str">
        <f>IFERROR(VLOOKUP(N2149,Offices!A:B,2,FALSE),"")</f>
        <v>Paris</v>
      </c>
      <c r="P2149" s="6">
        <f>IFERROR(VLOOKUP(J2149,Payments!A:C,3,FALSE),"")</f>
        <v>38326</v>
      </c>
      <c r="Q2149">
        <f>IFERROR(VLOOKUP(J2149,Payments!A:D,4,FALSE),"")</f>
        <v>37654.089999999997</v>
      </c>
      <c r="R2149" t="str">
        <f>IFERROR(VLOOKUP(B2149,Products!A:C,3,FALSE),"")</f>
        <v>Vintage Cars</v>
      </c>
      <c r="S2149">
        <f>IFERROR(VLOOKUP(B2149,Products!A:G,7,FALSE),"")</f>
        <v>136</v>
      </c>
      <c r="T2149">
        <f>IFERROR(VLOOKUP(B2149,Products!A:I,9,FALSE),"")</f>
        <v>68.790000000000006</v>
      </c>
      <c r="U2149">
        <f t="shared" si="264"/>
        <v>3</v>
      </c>
      <c r="V2149" t="str">
        <f t="shared" si="265"/>
        <v>Yes</v>
      </c>
      <c r="W2149">
        <f t="shared" si="266"/>
        <v>2004</v>
      </c>
      <c r="X2149">
        <f t="shared" si="267"/>
        <v>11</v>
      </c>
      <c r="Y2149">
        <f>IFERROR(VLOOKUP(B2149,Products!A:I,8,FALSE),"")</f>
        <v>33.020000000000003</v>
      </c>
      <c r="Z2149">
        <f t="shared" si="268"/>
        <v>1370.4</v>
      </c>
      <c r="AA2149">
        <f t="shared" si="269"/>
        <v>72.925499697153228</v>
      </c>
      <c r="AB2149">
        <f t="shared" si="270"/>
        <v>1</v>
      </c>
      <c r="AC2149">
        <f t="shared" si="271"/>
        <v>577.91999999999996</v>
      </c>
    </row>
    <row r="2150" spans="1:29">
      <c r="A2150">
        <v>10328</v>
      </c>
      <c r="B2150" t="s">
        <v>188</v>
      </c>
      <c r="C2150">
        <v>34</v>
      </c>
      <c r="D2150">
        <v>42.33</v>
      </c>
      <c r="E2150">
        <v>7</v>
      </c>
      <c r="F2150" s="6">
        <f>IFERROR(VLOOKUP(A2150,Orders!A:B,2,FALSE),"")</f>
        <v>38303</v>
      </c>
      <c r="G2150" s="6">
        <f>IFERROR(VLOOKUP(A2150,Orders!A:C,3,FALSE),"")</f>
        <v>38312</v>
      </c>
      <c r="H2150" s="6">
        <f>IFERROR(VLOOKUP(A2150,Orders!A:D,4,FALSE),"")</f>
        <v>38309</v>
      </c>
      <c r="I2150" t="str">
        <f>IFERROR(VLOOKUP(A2150,Orders!A:E,5,FALSE),"")</f>
        <v>Shipped</v>
      </c>
      <c r="J2150">
        <f>IFERROR(VLOOKUP(A2150,Orders!A:G,7,FALSE),"")</f>
        <v>278</v>
      </c>
      <c r="K2150">
        <f>IFERROR(VLOOKUP(J2150,Customers!A:L,12,FALSE),"")</f>
        <v>1401</v>
      </c>
      <c r="L2150">
        <f>IFERROR(VLOOKUP(J2150,Customers!A:M,13,FALSE),"")</f>
        <v>119600</v>
      </c>
      <c r="M2150" t="str">
        <f>IFERROR(VLOOKUP(J2150,Customers!A:H,8,FALSE),"")</f>
        <v>Bergamo</v>
      </c>
      <c r="N2150">
        <f>IFERROR(VLOOKUP(K2150,Employees!A:F,6,FALSE),"")</f>
        <v>4</v>
      </c>
      <c r="O2150" t="str">
        <f>IFERROR(VLOOKUP(N2150,Offices!A:B,2,FALSE),"")</f>
        <v>Paris</v>
      </c>
      <c r="P2150" s="6">
        <f>IFERROR(VLOOKUP(J2150,Payments!A:C,3,FALSE),"")</f>
        <v>38326</v>
      </c>
      <c r="Q2150">
        <f>IFERROR(VLOOKUP(J2150,Payments!A:D,4,FALSE),"")</f>
        <v>37654.089999999997</v>
      </c>
      <c r="R2150" t="str">
        <f>IFERROR(VLOOKUP(B2150,Products!A:C,3,FALSE),"")</f>
        <v>Vintage Cars</v>
      </c>
      <c r="S2150">
        <f>IFERROR(VLOOKUP(B2150,Products!A:G,7,FALSE),"")</f>
        <v>7062</v>
      </c>
      <c r="T2150">
        <f>IFERROR(VLOOKUP(B2150,Products!A:I,9,FALSE),"")</f>
        <v>43.64</v>
      </c>
      <c r="U2150">
        <f t="shared" si="264"/>
        <v>3</v>
      </c>
      <c r="V2150" t="str">
        <f t="shared" si="265"/>
        <v>Yes</v>
      </c>
      <c r="W2150">
        <f t="shared" si="266"/>
        <v>2004</v>
      </c>
      <c r="X2150">
        <f t="shared" si="267"/>
        <v>11</v>
      </c>
      <c r="Y2150">
        <f>IFERROR(VLOOKUP(B2150,Products!A:I,8,FALSE),"")</f>
        <v>27.06</v>
      </c>
      <c r="Z2150">
        <f t="shared" si="268"/>
        <v>1439.22</v>
      </c>
      <c r="AA2150">
        <f t="shared" si="269"/>
        <v>56.430155210643015</v>
      </c>
      <c r="AB2150">
        <f t="shared" si="270"/>
        <v>0</v>
      </c>
      <c r="AC2150">
        <f t="shared" si="271"/>
        <v>519.17999999999995</v>
      </c>
    </row>
    <row r="2151" spans="1:29">
      <c r="A2151">
        <v>10328</v>
      </c>
      <c r="B2151" t="s">
        <v>189</v>
      </c>
      <c r="C2151">
        <v>27</v>
      </c>
      <c r="D2151">
        <v>84.03</v>
      </c>
      <c r="E2151">
        <v>8</v>
      </c>
      <c r="F2151" s="6">
        <f>IFERROR(VLOOKUP(A2151,Orders!A:B,2,FALSE),"")</f>
        <v>38303</v>
      </c>
      <c r="G2151" s="6">
        <f>IFERROR(VLOOKUP(A2151,Orders!A:C,3,FALSE),"")</f>
        <v>38312</v>
      </c>
      <c r="H2151" s="6">
        <f>IFERROR(VLOOKUP(A2151,Orders!A:D,4,FALSE),"")</f>
        <v>38309</v>
      </c>
      <c r="I2151" t="str">
        <f>IFERROR(VLOOKUP(A2151,Orders!A:E,5,FALSE),"")</f>
        <v>Shipped</v>
      </c>
      <c r="J2151">
        <f>IFERROR(VLOOKUP(A2151,Orders!A:G,7,FALSE),"")</f>
        <v>278</v>
      </c>
      <c r="K2151">
        <f>IFERROR(VLOOKUP(J2151,Customers!A:L,12,FALSE),"")</f>
        <v>1401</v>
      </c>
      <c r="L2151">
        <f>IFERROR(VLOOKUP(J2151,Customers!A:M,13,FALSE),"")</f>
        <v>119600</v>
      </c>
      <c r="M2151" t="str">
        <f>IFERROR(VLOOKUP(J2151,Customers!A:H,8,FALSE),"")</f>
        <v>Bergamo</v>
      </c>
      <c r="N2151">
        <f>IFERROR(VLOOKUP(K2151,Employees!A:F,6,FALSE),"")</f>
        <v>4</v>
      </c>
      <c r="O2151" t="str">
        <f>IFERROR(VLOOKUP(N2151,Offices!A:B,2,FALSE),"")</f>
        <v>Paris</v>
      </c>
      <c r="P2151" s="6">
        <f>IFERROR(VLOOKUP(J2151,Payments!A:C,3,FALSE),"")</f>
        <v>38326</v>
      </c>
      <c r="Q2151">
        <f>IFERROR(VLOOKUP(J2151,Payments!A:D,4,FALSE),"")</f>
        <v>37654.089999999997</v>
      </c>
      <c r="R2151" t="str">
        <f>IFERROR(VLOOKUP(B2151,Products!A:C,3,FALSE),"")</f>
        <v>Planes</v>
      </c>
      <c r="S2151">
        <f>IFERROR(VLOOKUP(B2151,Products!A:G,7,FALSE),"")</f>
        <v>5841</v>
      </c>
      <c r="T2151">
        <f>IFERROR(VLOOKUP(B2151,Products!A:I,9,FALSE),"")</f>
        <v>91.34</v>
      </c>
      <c r="U2151">
        <f t="shared" si="264"/>
        <v>3</v>
      </c>
      <c r="V2151" t="str">
        <f t="shared" si="265"/>
        <v>Yes</v>
      </c>
      <c r="W2151">
        <f t="shared" si="266"/>
        <v>2004</v>
      </c>
      <c r="X2151">
        <f t="shared" si="267"/>
        <v>11</v>
      </c>
      <c r="Y2151">
        <f>IFERROR(VLOOKUP(B2151,Products!A:I,8,FALSE),"")</f>
        <v>51.15</v>
      </c>
      <c r="Z2151">
        <f t="shared" si="268"/>
        <v>2268.81</v>
      </c>
      <c r="AA2151">
        <f t="shared" si="269"/>
        <v>64.281524926686231</v>
      </c>
      <c r="AB2151">
        <f t="shared" si="270"/>
        <v>0</v>
      </c>
      <c r="AC2151">
        <f t="shared" si="271"/>
        <v>887.7600000000001</v>
      </c>
    </row>
    <row r="2152" spans="1:29">
      <c r="A2152">
        <v>10328</v>
      </c>
      <c r="B2152" t="s">
        <v>190</v>
      </c>
      <c r="C2152">
        <v>41</v>
      </c>
      <c r="D2152">
        <v>75.13</v>
      </c>
      <c r="E2152">
        <v>9</v>
      </c>
      <c r="F2152" s="6">
        <f>IFERROR(VLOOKUP(A2152,Orders!A:B,2,FALSE),"")</f>
        <v>38303</v>
      </c>
      <c r="G2152" s="6">
        <f>IFERROR(VLOOKUP(A2152,Orders!A:C,3,FALSE),"")</f>
        <v>38312</v>
      </c>
      <c r="H2152" s="6">
        <f>IFERROR(VLOOKUP(A2152,Orders!A:D,4,FALSE),"")</f>
        <v>38309</v>
      </c>
      <c r="I2152" t="str">
        <f>IFERROR(VLOOKUP(A2152,Orders!A:E,5,FALSE),"")</f>
        <v>Shipped</v>
      </c>
      <c r="J2152">
        <f>IFERROR(VLOOKUP(A2152,Orders!A:G,7,FALSE),"")</f>
        <v>278</v>
      </c>
      <c r="K2152">
        <f>IFERROR(VLOOKUP(J2152,Customers!A:L,12,FALSE),"")</f>
        <v>1401</v>
      </c>
      <c r="L2152">
        <f>IFERROR(VLOOKUP(J2152,Customers!A:M,13,FALSE),"")</f>
        <v>119600</v>
      </c>
      <c r="M2152" t="str">
        <f>IFERROR(VLOOKUP(J2152,Customers!A:H,8,FALSE),"")</f>
        <v>Bergamo</v>
      </c>
      <c r="N2152">
        <f>IFERROR(VLOOKUP(K2152,Employees!A:F,6,FALSE),"")</f>
        <v>4</v>
      </c>
      <c r="O2152" t="str">
        <f>IFERROR(VLOOKUP(N2152,Offices!A:B,2,FALSE),"")</f>
        <v>Paris</v>
      </c>
      <c r="P2152" s="6">
        <f>IFERROR(VLOOKUP(J2152,Payments!A:C,3,FALSE),"")</f>
        <v>38326</v>
      </c>
      <c r="Q2152">
        <f>IFERROR(VLOOKUP(J2152,Payments!A:D,4,FALSE),"")</f>
        <v>37654.089999999997</v>
      </c>
      <c r="R2152" t="str">
        <f>IFERROR(VLOOKUP(B2152,Products!A:C,3,FALSE),"")</f>
        <v>Ships</v>
      </c>
      <c r="S2152">
        <f>IFERROR(VLOOKUP(B2152,Products!A:G,7,FALSE),"")</f>
        <v>3501</v>
      </c>
      <c r="T2152">
        <f>IFERROR(VLOOKUP(B2152,Products!A:I,9,FALSE),"")</f>
        <v>90.52</v>
      </c>
      <c r="U2152">
        <f t="shared" si="264"/>
        <v>3</v>
      </c>
      <c r="V2152" t="str">
        <f t="shared" si="265"/>
        <v>Yes</v>
      </c>
      <c r="W2152">
        <f t="shared" si="266"/>
        <v>2004</v>
      </c>
      <c r="X2152">
        <f t="shared" si="267"/>
        <v>11</v>
      </c>
      <c r="Y2152">
        <f>IFERROR(VLOOKUP(B2152,Products!A:I,8,FALSE),"")</f>
        <v>39.83</v>
      </c>
      <c r="Z2152">
        <f t="shared" si="268"/>
        <v>3080.33</v>
      </c>
      <c r="AA2152">
        <f t="shared" si="269"/>
        <v>88.6266633191062</v>
      </c>
      <c r="AB2152">
        <f t="shared" si="270"/>
        <v>1</v>
      </c>
      <c r="AC2152">
        <f t="shared" si="271"/>
        <v>1447.3</v>
      </c>
    </row>
    <row r="2153" spans="1:29">
      <c r="A2153">
        <v>10328</v>
      </c>
      <c r="B2153" t="s">
        <v>191</v>
      </c>
      <c r="C2153">
        <v>37</v>
      </c>
      <c r="D2153">
        <v>95.73</v>
      </c>
      <c r="E2153">
        <v>10</v>
      </c>
      <c r="F2153" s="6">
        <f>IFERROR(VLOOKUP(A2153,Orders!A:B,2,FALSE),"")</f>
        <v>38303</v>
      </c>
      <c r="G2153" s="6">
        <f>IFERROR(VLOOKUP(A2153,Orders!A:C,3,FALSE),"")</f>
        <v>38312</v>
      </c>
      <c r="H2153" s="6">
        <f>IFERROR(VLOOKUP(A2153,Orders!A:D,4,FALSE),"")</f>
        <v>38309</v>
      </c>
      <c r="I2153" t="str">
        <f>IFERROR(VLOOKUP(A2153,Orders!A:E,5,FALSE),"")</f>
        <v>Shipped</v>
      </c>
      <c r="J2153">
        <f>IFERROR(VLOOKUP(A2153,Orders!A:G,7,FALSE),"")</f>
        <v>278</v>
      </c>
      <c r="K2153">
        <f>IFERROR(VLOOKUP(J2153,Customers!A:L,12,FALSE),"")</f>
        <v>1401</v>
      </c>
      <c r="L2153">
        <f>IFERROR(VLOOKUP(J2153,Customers!A:M,13,FALSE),"")</f>
        <v>119600</v>
      </c>
      <c r="M2153" t="str">
        <f>IFERROR(VLOOKUP(J2153,Customers!A:H,8,FALSE),"")</f>
        <v>Bergamo</v>
      </c>
      <c r="N2153">
        <f>IFERROR(VLOOKUP(K2153,Employees!A:F,6,FALSE),"")</f>
        <v>4</v>
      </c>
      <c r="O2153" t="str">
        <f>IFERROR(VLOOKUP(N2153,Offices!A:B,2,FALSE),"")</f>
        <v>Paris</v>
      </c>
      <c r="P2153" s="6">
        <f>IFERROR(VLOOKUP(J2153,Payments!A:C,3,FALSE),"")</f>
        <v>38326</v>
      </c>
      <c r="Q2153">
        <f>IFERROR(VLOOKUP(J2153,Payments!A:D,4,FALSE),"")</f>
        <v>37654.089999999997</v>
      </c>
      <c r="R2153" t="str">
        <f>IFERROR(VLOOKUP(B2153,Products!A:C,3,FALSE),"")</f>
        <v>Planes</v>
      </c>
      <c r="S2153">
        <f>IFERROR(VLOOKUP(B2153,Products!A:G,7,FALSE),"")</f>
        <v>9653</v>
      </c>
      <c r="T2153">
        <f>IFERROR(VLOOKUP(B2153,Products!A:I,9,FALSE),"")</f>
        <v>99.72</v>
      </c>
      <c r="U2153">
        <f t="shared" si="264"/>
        <v>3</v>
      </c>
      <c r="V2153" t="str">
        <f t="shared" si="265"/>
        <v>Yes</v>
      </c>
      <c r="W2153">
        <f t="shared" si="266"/>
        <v>2004</v>
      </c>
      <c r="X2153">
        <f t="shared" si="267"/>
        <v>11</v>
      </c>
      <c r="Y2153">
        <f>IFERROR(VLOOKUP(B2153,Products!A:I,8,FALSE),"")</f>
        <v>68.8</v>
      </c>
      <c r="Z2153">
        <f t="shared" si="268"/>
        <v>3542.01</v>
      </c>
      <c r="AA2153">
        <f t="shared" si="269"/>
        <v>39.142441860465127</v>
      </c>
      <c r="AB2153">
        <f t="shared" si="270"/>
        <v>0</v>
      </c>
      <c r="AC2153">
        <f t="shared" si="271"/>
        <v>996.41000000000031</v>
      </c>
    </row>
    <row r="2154" spans="1:29">
      <c r="A2154">
        <v>10328</v>
      </c>
      <c r="B2154" t="s">
        <v>192</v>
      </c>
      <c r="C2154">
        <v>33</v>
      </c>
      <c r="D2154">
        <v>117.46</v>
      </c>
      <c r="E2154">
        <v>11</v>
      </c>
      <c r="F2154" s="6">
        <f>IFERROR(VLOOKUP(A2154,Orders!A:B,2,FALSE),"")</f>
        <v>38303</v>
      </c>
      <c r="G2154" s="6">
        <f>IFERROR(VLOOKUP(A2154,Orders!A:C,3,FALSE),"")</f>
        <v>38312</v>
      </c>
      <c r="H2154" s="6">
        <f>IFERROR(VLOOKUP(A2154,Orders!A:D,4,FALSE),"")</f>
        <v>38309</v>
      </c>
      <c r="I2154" t="str">
        <f>IFERROR(VLOOKUP(A2154,Orders!A:E,5,FALSE),"")</f>
        <v>Shipped</v>
      </c>
      <c r="J2154">
        <f>IFERROR(VLOOKUP(A2154,Orders!A:G,7,FALSE),"")</f>
        <v>278</v>
      </c>
      <c r="K2154">
        <f>IFERROR(VLOOKUP(J2154,Customers!A:L,12,FALSE),"")</f>
        <v>1401</v>
      </c>
      <c r="L2154">
        <f>IFERROR(VLOOKUP(J2154,Customers!A:M,13,FALSE),"")</f>
        <v>119600</v>
      </c>
      <c r="M2154" t="str">
        <f>IFERROR(VLOOKUP(J2154,Customers!A:H,8,FALSE),"")</f>
        <v>Bergamo</v>
      </c>
      <c r="N2154">
        <f>IFERROR(VLOOKUP(K2154,Employees!A:F,6,FALSE),"")</f>
        <v>4</v>
      </c>
      <c r="O2154" t="str">
        <f>IFERROR(VLOOKUP(N2154,Offices!A:B,2,FALSE),"")</f>
        <v>Paris</v>
      </c>
      <c r="P2154" s="6">
        <f>IFERROR(VLOOKUP(J2154,Payments!A:C,3,FALSE),"")</f>
        <v>38326</v>
      </c>
      <c r="Q2154">
        <f>IFERROR(VLOOKUP(J2154,Payments!A:D,4,FALSE),"")</f>
        <v>37654.089999999997</v>
      </c>
      <c r="R2154" t="str">
        <f>IFERROR(VLOOKUP(B2154,Products!A:C,3,FALSE),"")</f>
        <v>Planes</v>
      </c>
      <c r="S2154">
        <f>IFERROR(VLOOKUP(B2154,Products!A:G,7,FALSE),"")</f>
        <v>7106</v>
      </c>
      <c r="T2154">
        <f>IFERROR(VLOOKUP(B2154,Products!A:I,9,FALSE),"")</f>
        <v>118.65</v>
      </c>
      <c r="U2154">
        <f t="shared" si="264"/>
        <v>3</v>
      </c>
      <c r="V2154" t="str">
        <f t="shared" si="265"/>
        <v>Yes</v>
      </c>
      <c r="W2154">
        <f t="shared" si="266"/>
        <v>2004</v>
      </c>
      <c r="X2154">
        <f t="shared" si="267"/>
        <v>11</v>
      </c>
      <c r="Y2154">
        <f>IFERROR(VLOOKUP(B2154,Products!A:I,8,FALSE),"")</f>
        <v>59.33</v>
      </c>
      <c r="Z2154">
        <f t="shared" si="268"/>
        <v>3876.18</v>
      </c>
      <c r="AA2154">
        <f t="shared" si="269"/>
        <v>97.977414461486603</v>
      </c>
      <c r="AB2154">
        <f t="shared" si="270"/>
        <v>1</v>
      </c>
      <c r="AC2154">
        <f t="shared" si="271"/>
        <v>1918.29</v>
      </c>
    </row>
    <row r="2155" spans="1:29">
      <c r="A2155">
        <v>10328</v>
      </c>
      <c r="B2155" t="s">
        <v>193</v>
      </c>
      <c r="C2155">
        <v>33</v>
      </c>
      <c r="D2155">
        <v>71.2</v>
      </c>
      <c r="E2155">
        <v>13</v>
      </c>
      <c r="F2155" s="6">
        <f>IFERROR(VLOOKUP(A2155,Orders!A:B,2,FALSE),"")</f>
        <v>38303</v>
      </c>
      <c r="G2155" s="6">
        <f>IFERROR(VLOOKUP(A2155,Orders!A:C,3,FALSE),"")</f>
        <v>38312</v>
      </c>
      <c r="H2155" s="6">
        <f>IFERROR(VLOOKUP(A2155,Orders!A:D,4,FALSE),"")</f>
        <v>38309</v>
      </c>
      <c r="I2155" t="str">
        <f>IFERROR(VLOOKUP(A2155,Orders!A:E,5,FALSE),"")</f>
        <v>Shipped</v>
      </c>
      <c r="J2155">
        <f>IFERROR(VLOOKUP(A2155,Orders!A:G,7,FALSE),"")</f>
        <v>278</v>
      </c>
      <c r="K2155">
        <f>IFERROR(VLOOKUP(J2155,Customers!A:L,12,FALSE),"")</f>
        <v>1401</v>
      </c>
      <c r="L2155">
        <f>IFERROR(VLOOKUP(J2155,Customers!A:M,13,FALSE),"")</f>
        <v>119600</v>
      </c>
      <c r="M2155" t="str">
        <f>IFERROR(VLOOKUP(J2155,Customers!A:H,8,FALSE),"")</f>
        <v>Bergamo</v>
      </c>
      <c r="N2155">
        <f>IFERROR(VLOOKUP(K2155,Employees!A:F,6,FALSE),"")</f>
        <v>4</v>
      </c>
      <c r="O2155" t="str">
        <f>IFERROR(VLOOKUP(N2155,Offices!A:B,2,FALSE),"")</f>
        <v>Paris</v>
      </c>
      <c r="P2155" s="6">
        <f>IFERROR(VLOOKUP(J2155,Payments!A:C,3,FALSE),"")</f>
        <v>38326</v>
      </c>
      <c r="Q2155">
        <f>IFERROR(VLOOKUP(J2155,Payments!A:D,4,FALSE),"")</f>
        <v>37654.089999999997</v>
      </c>
      <c r="R2155" t="str">
        <f>IFERROR(VLOOKUP(B2155,Products!A:C,3,FALSE),"")</f>
        <v>Planes</v>
      </c>
      <c r="S2155">
        <f>IFERROR(VLOOKUP(B2155,Products!A:G,7,FALSE),"")</f>
        <v>551</v>
      </c>
      <c r="T2155">
        <f>IFERROR(VLOOKUP(B2155,Products!A:I,9,FALSE),"")</f>
        <v>80</v>
      </c>
      <c r="U2155">
        <f t="shared" si="264"/>
        <v>3</v>
      </c>
      <c r="V2155" t="str">
        <f t="shared" si="265"/>
        <v>Yes</v>
      </c>
      <c r="W2155">
        <f t="shared" si="266"/>
        <v>2004</v>
      </c>
      <c r="X2155">
        <f t="shared" si="267"/>
        <v>11</v>
      </c>
      <c r="Y2155">
        <f>IFERROR(VLOOKUP(B2155,Products!A:I,8,FALSE),"")</f>
        <v>54.4</v>
      </c>
      <c r="Z2155">
        <f t="shared" si="268"/>
        <v>2349.6</v>
      </c>
      <c r="AA2155">
        <f t="shared" si="269"/>
        <v>30.882352941176478</v>
      </c>
      <c r="AB2155">
        <f t="shared" si="270"/>
        <v>0</v>
      </c>
      <c r="AC2155">
        <f t="shared" si="271"/>
        <v>554.40000000000009</v>
      </c>
    </row>
    <row r="2156" spans="1:29">
      <c r="A2156">
        <v>10328</v>
      </c>
      <c r="B2156" t="s">
        <v>194</v>
      </c>
      <c r="C2156">
        <v>39</v>
      </c>
      <c r="D2156">
        <v>69.59</v>
      </c>
      <c r="E2156">
        <v>12</v>
      </c>
      <c r="F2156" s="6">
        <f>IFERROR(VLOOKUP(A2156,Orders!A:B,2,FALSE),"")</f>
        <v>38303</v>
      </c>
      <c r="G2156" s="6">
        <f>IFERROR(VLOOKUP(A2156,Orders!A:C,3,FALSE),"")</f>
        <v>38312</v>
      </c>
      <c r="H2156" s="6">
        <f>IFERROR(VLOOKUP(A2156,Orders!A:D,4,FALSE),"")</f>
        <v>38309</v>
      </c>
      <c r="I2156" t="str">
        <f>IFERROR(VLOOKUP(A2156,Orders!A:E,5,FALSE),"")</f>
        <v>Shipped</v>
      </c>
      <c r="J2156">
        <f>IFERROR(VLOOKUP(A2156,Orders!A:G,7,FALSE),"")</f>
        <v>278</v>
      </c>
      <c r="K2156">
        <f>IFERROR(VLOOKUP(J2156,Customers!A:L,12,FALSE),"")</f>
        <v>1401</v>
      </c>
      <c r="L2156">
        <f>IFERROR(VLOOKUP(J2156,Customers!A:M,13,FALSE),"")</f>
        <v>119600</v>
      </c>
      <c r="M2156" t="str">
        <f>IFERROR(VLOOKUP(J2156,Customers!A:H,8,FALSE),"")</f>
        <v>Bergamo</v>
      </c>
      <c r="N2156">
        <f>IFERROR(VLOOKUP(K2156,Employees!A:F,6,FALSE),"")</f>
        <v>4</v>
      </c>
      <c r="O2156" t="str">
        <f>IFERROR(VLOOKUP(N2156,Offices!A:B,2,FALSE),"")</f>
        <v>Paris</v>
      </c>
      <c r="P2156" s="6">
        <f>IFERROR(VLOOKUP(J2156,Payments!A:C,3,FALSE),"")</f>
        <v>38326</v>
      </c>
      <c r="Q2156">
        <f>IFERROR(VLOOKUP(J2156,Payments!A:D,4,FALSE),"")</f>
        <v>37654.089999999997</v>
      </c>
      <c r="R2156" t="str">
        <f>IFERROR(VLOOKUP(B2156,Products!A:C,3,FALSE),"")</f>
        <v>Planes</v>
      </c>
      <c r="S2156">
        <f>IFERROR(VLOOKUP(B2156,Products!A:G,7,FALSE),"")</f>
        <v>8820</v>
      </c>
      <c r="T2156">
        <f>IFERROR(VLOOKUP(B2156,Products!A:I,9,FALSE),"")</f>
        <v>74.03</v>
      </c>
      <c r="U2156">
        <f t="shared" si="264"/>
        <v>3</v>
      </c>
      <c r="V2156" t="str">
        <f t="shared" si="265"/>
        <v>Yes</v>
      </c>
      <c r="W2156">
        <f t="shared" si="266"/>
        <v>2004</v>
      </c>
      <c r="X2156">
        <f t="shared" si="267"/>
        <v>11</v>
      </c>
      <c r="Y2156">
        <f>IFERROR(VLOOKUP(B2156,Products!A:I,8,FALSE),"")</f>
        <v>36.270000000000003</v>
      </c>
      <c r="Z2156">
        <f t="shared" si="268"/>
        <v>2714.01</v>
      </c>
      <c r="AA2156">
        <f t="shared" si="269"/>
        <v>91.866556382685403</v>
      </c>
      <c r="AB2156">
        <f t="shared" si="270"/>
        <v>1</v>
      </c>
      <c r="AC2156">
        <f t="shared" si="271"/>
        <v>1299.48</v>
      </c>
    </row>
    <row r="2157" spans="1:29">
      <c r="A2157">
        <v>10329</v>
      </c>
      <c r="B2157" t="s">
        <v>196</v>
      </c>
      <c r="C2157">
        <v>42</v>
      </c>
      <c r="D2157">
        <v>80.39</v>
      </c>
      <c r="E2157">
        <v>1</v>
      </c>
      <c r="F2157" s="6">
        <f>IFERROR(VLOOKUP(A2157,Orders!A:B,2,FALSE),"")</f>
        <v>38306</v>
      </c>
      <c r="G2157" s="6">
        <f>IFERROR(VLOOKUP(A2157,Orders!A:C,3,FALSE),"")</f>
        <v>38315</v>
      </c>
      <c r="H2157" s="6">
        <f>IFERROR(VLOOKUP(A2157,Orders!A:D,4,FALSE),"")</f>
        <v>38307</v>
      </c>
      <c r="I2157" t="str">
        <f>IFERROR(VLOOKUP(A2157,Orders!A:E,5,FALSE),"")</f>
        <v>Shipped</v>
      </c>
      <c r="J2157">
        <f>IFERROR(VLOOKUP(A2157,Orders!A:G,7,FALSE),"")</f>
        <v>131</v>
      </c>
      <c r="K2157">
        <f>IFERROR(VLOOKUP(J2157,Customers!A:L,12,FALSE),"")</f>
        <v>1323</v>
      </c>
      <c r="L2157">
        <f>IFERROR(VLOOKUP(J2157,Customers!A:M,13,FALSE),"")</f>
        <v>114900</v>
      </c>
      <c r="M2157" t="str">
        <f>IFERROR(VLOOKUP(J2157,Customers!A:H,8,FALSE),"")</f>
        <v>NYC</v>
      </c>
      <c r="N2157">
        <f>IFERROR(VLOOKUP(K2157,Employees!A:F,6,FALSE),"")</f>
        <v>3</v>
      </c>
      <c r="O2157" t="str">
        <f>IFERROR(VLOOKUP(N2157,Offices!A:B,2,FALSE),"")</f>
        <v>NYC</v>
      </c>
      <c r="P2157" s="6">
        <f>IFERROR(VLOOKUP(J2157,Payments!A:C,3,FALSE),"")</f>
        <v>37692</v>
      </c>
      <c r="Q2157">
        <f>IFERROR(VLOOKUP(J2157,Payments!A:D,4,FALSE),"")</f>
        <v>22292.62</v>
      </c>
      <c r="R2157" t="str">
        <f>IFERROR(VLOOKUP(B2157,Products!A:C,3,FALSE),"")</f>
        <v>Motorcycles</v>
      </c>
      <c r="S2157">
        <f>IFERROR(VLOOKUP(B2157,Products!A:G,7,FALSE),"")</f>
        <v>7933</v>
      </c>
      <c r="T2157">
        <f>IFERROR(VLOOKUP(B2157,Products!A:I,9,FALSE),"")</f>
        <v>95.7</v>
      </c>
      <c r="U2157">
        <f t="shared" si="264"/>
        <v>8</v>
      </c>
      <c r="V2157" t="str">
        <f t="shared" si="265"/>
        <v>No</v>
      </c>
      <c r="W2157">
        <f t="shared" si="266"/>
        <v>2004</v>
      </c>
      <c r="X2157">
        <f t="shared" si="267"/>
        <v>11</v>
      </c>
      <c r="Y2157">
        <f>IFERROR(VLOOKUP(B2157,Products!A:I,8,FALSE),"")</f>
        <v>48.81</v>
      </c>
      <c r="Z2157">
        <f t="shared" si="268"/>
        <v>3376.38</v>
      </c>
      <c r="AA2157">
        <f t="shared" si="269"/>
        <v>64.699856586765009</v>
      </c>
      <c r="AB2157">
        <f t="shared" si="270"/>
        <v>0</v>
      </c>
      <c r="AC2157">
        <f t="shared" si="271"/>
        <v>1326.36</v>
      </c>
    </row>
    <row r="2158" spans="1:29">
      <c r="A2158">
        <v>10329</v>
      </c>
      <c r="B2158" t="s">
        <v>197</v>
      </c>
      <c r="C2158">
        <v>20</v>
      </c>
      <c r="D2158">
        <v>109.42</v>
      </c>
      <c r="E2158">
        <v>2</v>
      </c>
      <c r="F2158" s="6">
        <f>IFERROR(VLOOKUP(A2158,Orders!A:B,2,FALSE),"")</f>
        <v>38306</v>
      </c>
      <c r="G2158" s="6">
        <f>IFERROR(VLOOKUP(A2158,Orders!A:C,3,FALSE),"")</f>
        <v>38315</v>
      </c>
      <c r="H2158" s="6">
        <f>IFERROR(VLOOKUP(A2158,Orders!A:D,4,FALSE),"")</f>
        <v>38307</v>
      </c>
      <c r="I2158" t="str">
        <f>IFERROR(VLOOKUP(A2158,Orders!A:E,5,FALSE),"")</f>
        <v>Shipped</v>
      </c>
      <c r="J2158">
        <f>IFERROR(VLOOKUP(A2158,Orders!A:G,7,FALSE),"")</f>
        <v>131</v>
      </c>
      <c r="K2158">
        <f>IFERROR(VLOOKUP(J2158,Customers!A:L,12,FALSE),"")</f>
        <v>1323</v>
      </c>
      <c r="L2158">
        <f>IFERROR(VLOOKUP(J2158,Customers!A:M,13,FALSE),"")</f>
        <v>114900</v>
      </c>
      <c r="M2158" t="str">
        <f>IFERROR(VLOOKUP(J2158,Customers!A:H,8,FALSE),"")</f>
        <v>NYC</v>
      </c>
      <c r="N2158">
        <f>IFERROR(VLOOKUP(K2158,Employees!A:F,6,FALSE),"")</f>
        <v>3</v>
      </c>
      <c r="O2158" t="str">
        <f>IFERROR(VLOOKUP(N2158,Offices!A:B,2,FALSE),"")</f>
        <v>NYC</v>
      </c>
      <c r="P2158" s="6">
        <f>IFERROR(VLOOKUP(J2158,Payments!A:C,3,FALSE),"")</f>
        <v>37692</v>
      </c>
      <c r="Q2158">
        <f>IFERROR(VLOOKUP(J2158,Payments!A:D,4,FALSE),"")</f>
        <v>22292.62</v>
      </c>
      <c r="R2158" t="str">
        <f>IFERROR(VLOOKUP(B2158,Products!A:C,3,FALSE),"")</f>
        <v>Motorcycles</v>
      </c>
      <c r="S2158">
        <f>IFERROR(VLOOKUP(B2158,Products!A:G,7,FALSE),"")</f>
        <v>6625</v>
      </c>
      <c r="T2158">
        <f>IFERROR(VLOOKUP(B2158,Products!A:I,9,FALSE),"")</f>
        <v>118.94</v>
      </c>
      <c r="U2158">
        <f t="shared" si="264"/>
        <v>8</v>
      </c>
      <c r="V2158" t="str">
        <f t="shared" si="265"/>
        <v>No</v>
      </c>
      <c r="W2158">
        <f t="shared" si="266"/>
        <v>2004</v>
      </c>
      <c r="X2158">
        <f t="shared" si="267"/>
        <v>11</v>
      </c>
      <c r="Y2158">
        <f>IFERROR(VLOOKUP(B2158,Products!A:I,8,FALSE),"")</f>
        <v>68.989999999999995</v>
      </c>
      <c r="Z2158">
        <f t="shared" si="268"/>
        <v>2188.4</v>
      </c>
      <c r="AA2158">
        <f t="shared" si="269"/>
        <v>58.602696042904782</v>
      </c>
      <c r="AB2158">
        <f t="shared" si="270"/>
        <v>0</v>
      </c>
      <c r="AC2158">
        <f t="shared" si="271"/>
        <v>808.60000000000014</v>
      </c>
    </row>
    <row r="2159" spans="1:29">
      <c r="A2159">
        <v>10329</v>
      </c>
      <c r="B2159" t="s">
        <v>198</v>
      </c>
      <c r="C2159">
        <v>26</v>
      </c>
      <c r="D2159">
        <v>164.61</v>
      </c>
      <c r="E2159">
        <v>3</v>
      </c>
      <c r="F2159" s="6">
        <f>IFERROR(VLOOKUP(A2159,Orders!A:B,2,FALSE),"")</f>
        <v>38306</v>
      </c>
      <c r="G2159" s="6">
        <f>IFERROR(VLOOKUP(A2159,Orders!A:C,3,FALSE),"")</f>
        <v>38315</v>
      </c>
      <c r="H2159" s="6">
        <f>IFERROR(VLOOKUP(A2159,Orders!A:D,4,FALSE),"")</f>
        <v>38307</v>
      </c>
      <c r="I2159" t="str">
        <f>IFERROR(VLOOKUP(A2159,Orders!A:E,5,FALSE),"")</f>
        <v>Shipped</v>
      </c>
      <c r="J2159">
        <f>IFERROR(VLOOKUP(A2159,Orders!A:G,7,FALSE),"")</f>
        <v>131</v>
      </c>
      <c r="K2159">
        <f>IFERROR(VLOOKUP(J2159,Customers!A:L,12,FALSE),"")</f>
        <v>1323</v>
      </c>
      <c r="L2159">
        <f>IFERROR(VLOOKUP(J2159,Customers!A:M,13,FALSE),"")</f>
        <v>114900</v>
      </c>
      <c r="M2159" t="str">
        <f>IFERROR(VLOOKUP(J2159,Customers!A:H,8,FALSE),"")</f>
        <v>NYC</v>
      </c>
      <c r="N2159">
        <f>IFERROR(VLOOKUP(K2159,Employees!A:F,6,FALSE),"")</f>
        <v>3</v>
      </c>
      <c r="O2159" t="str">
        <f>IFERROR(VLOOKUP(N2159,Offices!A:B,2,FALSE),"")</f>
        <v>NYC</v>
      </c>
      <c r="P2159" s="6">
        <f>IFERROR(VLOOKUP(J2159,Payments!A:C,3,FALSE),"")</f>
        <v>37692</v>
      </c>
      <c r="Q2159">
        <f>IFERROR(VLOOKUP(J2159,Payments!A:D,4,FALSE),"")</f>
        <v>22292.62</v>
      </c>
      <c r="R2159" t="str">
        <f>IFERROR(VLOOKUP(B2159,Products!A:C,3,FALSE),"")</f>
        <v>Motorcycles</v>
      </c>
      <c r="S2159">
        <f>IFERROR(VLOOKUP(B2159,Products!A:G,7,FALSE),"")</f>
        <v>5582</v>
      </c>
      <c r="T2159">
        <f>IFERROR(VLOOKUP(B2159,Products!A:I,9,FALSE),"")</f>
        <v>193.66</v>
      </c>
      <c r="U2159">
        <f t="shared" si="264"/>
        <v>8</v>
      </c>
      <c r="V2159" t="str">
        <f t="shared" si="265"/>
        <v>No</v>
      </c>
      <c r="W2159">
        <f t="shared" si="266"/>
        <v>2004</v>
      </c>
      <c r="X2159">
        <f t="shared" si="267"/>
        <v>11</v>
      </c>
      <c r="Y2159">
        <f>IFERROR(VLOOKUP(B2159,Products!A:I,8,FALSE),"")</f>
        <v>91.02</v>
      </c>
      <c r="Z2159">
        <f t="shared" si="268"/>
        <v>4279.8600000000006</v>
      </c>
      <c r="AA2159">
        <f t="shared" si="269"/>
        <v>80.850362557679659</v>
      </c>
      <c r="AB2159">
        <f t="shared" si="270"/>
        <v>1</v>
      </c>
      <c r="AC2159">
        <f t="shared" si="271"/>
        <v>1913.3400000000004</v>
      </c>
    </row>
    <row r="2160" spans="1:29">
      <c r="A2160">
        <v>10329</v>
      </c>
      <c r="B2160" t="s">
        <v>204</v>
      </c>
      <c r="C2160">
        <v>41</v>
      </c>
      <c r="D2160">
        <v>182.9</v>
      </c>
      <c r="E2160">
        <v>5</v>
      </c>
      <c r="F2160" s="6">
        <f>IFERROR(VLOOKUP(A2160,Orders!A:B,2,FALSE),"")</f>
        <v>38306</v>
      </c>
      <c r="G2160" s="6">
        <f>IFERROR(VLOOKUP(A2160,Orders!A:C,3,FALSE),"")</f>
        <v>38315</v>
      </c>
      <c r="H2160" s="6">
        <f>IFERROR(VLOOKUP(A2160,Orders!A:D,4,FALSE),"")</f>
        <v>38307</v>
      </c>
      <c r="I2160" t="str">
        <f>IFERROR(VLOOKUP(A2160,Orders!A:E,5,FALSE),"")</f>
        <v>Shipped</v>
      </c>
      <c r="J2160">
        <f>IFERROR(VLOOKUP(A2160,Orders!A:G,7,FALSE),"")</f>
        <v>131</v>
      </c>
      <c r="K2160">
        <f>IFERROR(VLOOKUP(J2160,Customers!A:L,12,FALSE),"")</f>
        <v>1323</v>
      </c>
      <c r="L2160">
        <f>IFERROR(VLOOKUP(J2160,Customers!A:M,13,FALSE),"")</f>
        <v>114900</v>
      </c>
      <c r="M2160" t="str">
        <f>IFERROR(VLOOKUP(J2160,Customers!A:H,8,FALSE),"")</f>
        <v>NYC</v>
      </c>
      <c r="N2160">
        <f>IFERROR(VLOOKUP(K2160,Employees!A:F,6,FALSE),"")</f>
        <v>3</v>
      </c>
      <c r="O2160" t="str">
        <f>IFERROR(VLOOKUP(N2160,Offices!A:B,2,FALSE),"")</f>
        <v>NYC</v>
      </c>
      <c r="P2160" s="6">
        <f>IFERROR(VLOOKUP(J2160,Payments!A:C,3,FALSE),"")</f>
        <v>37692</v>
      </c>
      <c r="Q2160">
        <f>IFERROR(VLOOKUP(J2160,Payments!A:D,4,FALSE),"")</f>
        <v>22292.62</v>
      </c>
      <c r="R2160" t="str">
        <f>IFERROR(VLOOKUP(B2160,Products!A:C,3,FALSE),"")</f>
        <v>Classic Cars</v>
      </c>
      <c r="S2160">
        <f>IFERROR(VLOOKUP(B2160,Products!A:G,7,FALSE),"")</f>
        <v>68</v>
      </c>
      <c r="T2160">
        <f>IFERROR(VLOOKUP(B2160,Products!A:I,9,FALSE),"")</f>
        <v>194.57</v>
      </c>
      <c r="U2160">
        <f t="shared" si="264"/>
        <v>8</v>
      </c>
      <c r="V2160" t="str">
        <f t="shared" si="265"/>
        <v>No</v>
      </c>
      <c r="W2160">
        <f t="shared" si="266"/>
        <v>2004</v>
      </c>
      <c r="X2160">
        <f t="shared" si="267"/>
        <v>11</v>
      </c>
      <c r="Y2160">
        <f>IFERROR(VLOOKUP(B2160,Products!A:I,8,FALSE),"")</f>
        <v>95.34</v>
      </c>
      <c r="Z2160">
        <f t="shared" si="268"/>
        <v>7498.9000000000005</v>
      </c>
      <c r="AA2160">
        <f t="shared" si="269"/>
        <v>91.839731487308569</v>
      </c>
      <c r="AB2160">
        <f t="shared" si="270"/>
        <v>1</v>
      </c>
      <c r="AC2160">
        <f t="shared" si="271"/>
        <v>3589.96</v>
      </c>
    </row>
    <row r="2161" spans="1:29">
      <c r="A2161">
        <v>10329</v>
      </c>
      <c r="B2161" t="s">
        <v>199</v>
      </c>
      <c r="C2161">
        <v>24</v>
      </c>
      <c r="D2161">
        <v>128.03</v>
      </c>
      <c r="E2161">
        <v>6</v>
      </c>
      <c r="F2161" s="6">
        <f>IFERROR(VLOOKUP(A2161,Orders!A:B,2,FALSE),"")</f>
        <v>38306</v>
      </c>
      <c r="G2161" s="6">
        <f>IFERROR(VLOOKUP(A2161,Orders!A:C,3,FALSE),"")</f>
        <v>38315</v>
      </c>
      <c r="H2161" s="6">
        <f>IFERROR(VLOOKUP(A2161,Orders!A:D,4,FALSE),"")</f>
        <v>38307</v>
      </c>
      <c r="I2161" t="str">
        <f>IFERROR(VLOOKUP(A2161,Orders!A:E,5,FALSE),"")</f>
        <v>Shipped</v>
      </c>
      <c r="J2161">
        <f>IFERROR(VLOOKUP(A2161,Orders!A:G,7,FALSE),"")</f>
        <v>131</v>
      </c>
      <c r="K2161">
        <f>IFERROR(VLOOKUP(J2161,Customers!A:L,12,FALSE),"")</f>
        <v>1323</v>
      </c>
      <c r="L2161">
        <f>IFERROR(VLOOKUP(J2161,Customers!A:M,13,FALSE),"")</f>
        <v>114900</v>
      </c>
      <c r="M2161" t="str">
        <f>IFERROR(VLOOKUP(J2161,Customers!A:H,8,FALSE),"")</f>
        <v>NYC</v>
      </c>
      <c r="N2161">
        <f>IFERROR(VLOOKUP(K2161,Employees!A:F,6,FALSE),"")</f>
        <v>3</v>
      </c>
      <c r="O2161" t="str">
        <f>IFERROR(VLOOKUP(N2161,Offices!A:B,2,FALSE),"")</f>
        <v>NYC</v>
      </c>
      <c r="P2161" s="6">
        <f>IFERROR(VLOOKUP(J2161,Payments!A:C,3,FALSE),"")</f>
        <v>37692</v>
      </c>
      <c r="Q2161">
        <f>IFERROR(VLOOKUP(J2161,Payments!A:D,4,FALSE),"")</f>
        <v>22292.62</v>
      </c>
      <c r="R2161" t="str">
        <f>IFERROR(VLOOKUP(B2161,Products!A:C,3,FALSE),"")</f>
        <v>Motorcycles</v>
      </c>
      <c r="S2161">
        <f>IFERROR(VLOOKUP(B2161,Products!A:G,7,FALSE),"")</f>
        <v>9997</v>
      </c>
      <c r="T2161">
        <f>IFERROR(VLOOKUP(B2161,Products!A:I,9,FALSE),"")</f>
        <v>150.62</v>
      </c>
      <c r="U2161">
        <f t="shared" si="264"/>
        <v>8</v>
      </c>
      <c r="V2161" t="str">
        <f t="shared" si="265"/>
        <v>No</v>
      </c>
      <c r="W2161">
        <f t="shared" si="266"/>
        <v>2004</v>
      </c>
      <c r="X2161">
        <f t="shared" si="267"/>
        <v>11</v>
      </c>
      <c r="Y2161">
        <f>IFERROR(VLOOKUP(B2161,Products!A:I,8,FALSE),"")</f>
        <v>66.27</v>
      </c>
      <c r="Z2161">
        <f t="shared" si="268"/>
        <v>3072.7200000000003</v>
      </c>
      <c r="AA2161">
        <f t="shared" si="269"/>
        <v>93.194507318545362</v>
      </c>
      <c r="AB2161">
        <f t="shared" si="270"/>
        <v>1</v>
      </c>
      <c r="AC2161">
        <f t="shared" si="271"/>
        <v>1482.2400000000002</v>
      </c>
    </row>
    <row r="2162" spans="1:29">
      <c r="A2162">
        <v>10329</v>
      </c>
      <c r="B2162" t="s">
        <v>205</v>
      </c>
      <c r="C2162">
        <v>46</v>
      </c>
      <c r="D2162">
        <v>117.44</v>
      </c>
      <c r="E2162">
        <v>13</v>
      </c>
      <c r="F2162" s="6">
        <f>IFERROR(VLOOKUP(A2162,Orders!A:B,2,FALSE),"")</f>
        <v>38306</v>
      </c>
      <c r="G2162" s="6">
        <f>IFERROR(VLOOKUP(A2162,Orders!A:C,3,FALSE),"")</f>
        <v>38315</v>
      </c>
      <c r="H2162" s="6">
        <f>IFERROR(VLOOKUP(A2162,Orders!A:D,4,FALSE),"")</f>
        <v>38307</v>
      </c>
      <c r="I2162" t="str">
        <f>IFERROR(VLOOKUP(A2162,Orders!A:E,5,FALSE),"")</f>
        <v>Shipped</v>
      </c>
      <c r="J2162">
        <f>IFERROR(VLOOKUP(A2162,Orders!A:G,7,FALSE),"")</f>
        <v>131</v>
      </c>
      <c r="K2162">
        <f>IFERROR(VLOOKUP(J2162,Customers!A:L,12,FALSE),"")</f>
        <v>1323</v>
      </c>
      <c r="L2162">
        <f>IFERROR(VLOOKUP(J2162,Customers!A:M,13,FALSE),"")</f>
        <v>114900</v>
      </c>
      <c r="M2162" t="str">
        <f>IFERROR(VLOOKUP(J2162,Customers!A:H,8,FALSE),"")</f>
        <v>NYC</v>
      </c>
      <c r="N2162">
        <f>IFERROR(VLOOKUP(K2162,Employees!A:F,6,FALSE),"")</f>
        <v>3</v>
      </c>
      <c r="O2162" t="str">
        <f>IFERROR(VLOOKUP(N2162,Offices!A:B,2,FALSE),"")</f>
        <v>NYC</v>
      </c>
      <c r="P2162" s="6">
        <f>IFERROR(VLOOKUP(J2162,Payments!A:C,3,FALSE),"")</f>
        <v>37692</v>
      </c>
      <c r="Q2162">
        <f>IFERROR(VLOOKUP(J2162,Payments!A:D,4,FALSE),"")</f>
        <v>22292.62</v>
      </c>
      <c r="R2162" t="str">
        <f>IFERROR(VLOOKUP(B2162,Products!A:C,3,FALSE),"")</f>
        <v>Classic Cars</v>
      </c>
      <c r="S2162">
        <f>IFERROR(VLOOKUP(B2162,Products!A:G,7,FALSE),"")</f>
        <v>9123</v>
      </c>
      <c r="T2162">
        <f>IFERROR(VLOOKUP(B2162,Products!A:I,9,FALSE),"")</f>
        <v>117.44</v>
      </c>
      <c r="U2162">
        <f t="shared" si="264"/>
        <v>8</v>
      </c>
      <c r="V2162" t="str">
        <f t="shared" si="265"/>
        <v>No</v>
      </c>
      <c r="W2162">
        <f t="shared" si="266"/>
        <v>2004</v>
      </c>
      <c r="X2162">
        <f t="shared" si="267"/>
        <v>11</v>
      </c>
      <c r="Y2162">
        <f>IFERROR(VLOOKUP(B2162,Products!A:I,8,FALSE),"")</f>
        <v>75.16</v>
      </c>
      <c r="Z2162">
        <f t="shared" si="268"/>
        <v>5402.24</v>
      </c>
      <c r="AA2162">
        <f t="shared" si="269"/>
        <v>56.253326237360298</v>
      </c>
      <c r="AB2162">
        <f t="shared" si="270"/>
        <v>0</v>
      </c>
      <c r="AC2162">
        <f t="shared" si="271"/>
        <v>1944.88</v>
      </c>
    </row>
    <row r="2163" spans="1:29">
      <c r="A2163">
        <v>10329</v>
      </c>
      <c r="B2163" t="s">
        <v>206</v>
      </c>
      <c r="C2163">
        <v>33</v>
      </c>
      <c r="D2163">
        <v>74.209999999999994</v>
      </c>
      <c r="E2163">
        <v>14</v>
      </c>
      <c r="F2163" s="6">
        <f>IFERROR(VLOOKUP(A2163,Orders!A:B,2,FALSE),"")</f>
        <v>38306</v>
      </c>
      <c r="G2163" s="6">
        <f>IFERROR(VLOOKUP(A2163,Orders!A:C,3,FALSE),"")</f>
        <v>38315</v>
      </c>
      <c r="H2163" s="6">
        <f>IFERROR(VLOOKUP(A2163,Orders!A:D,4,FALSE),"")</f>
        <v>38307</v>
      </c>
      <c r="I2163" t="str">
        <f>IFERROR(VLOOKUP(A2163,Orders!A:E,5,FALSE),"")</f>
        <v>Shipped</v>
      </c>
      <c r="J2163">
        <f>IFERROR(VLOOKUP(A2163,Orders!A:G,7,FALSE),"")</f>
        <v>131</v>
      </c>
      <c r="K2163">
        <f>IFERROR(VLOOKUP(J2163,Customers!A:L,12,FALSE),"")</f>
        <v>1323</v>
      </c>
      <c r="L2163">
        <f>IFERROR(VLOOKUP(J2163,Customers!A:M,13,FALSE),"")</f>
        <v>114900</v>
      </c>
      <c r="M2163" t="str">
        <f>IFERROR(VLOOKUP(J2163,Customers!A:H,8,FALSE),"")</f>
        <v>NYC</v>
      </c>
      <c r="N2163">
        <f>IFERROR(VLOOKUP(K2163,Employees!A:F,6,FALSE),"")</f>
        <v>3</v>
      </c>
      <c r="O2163" t="str">
        <f>IFERROR(VLOOKUP(N2163,Offices!A:B,2,FALSE),"")</f>
        <v>NYC</v>
      </c>
      <c r="P2163" s="6">
        <f>IFERROR(VLOOKUP(J2163,Payments!A:C,3,FALSE),"")</f>
        <v>37692</v>
      </c>
      <c r="Q2163">
        <f>IFERROR(VLOOKUP(J2163,Payments!A:D,4,FALSE),"")</f>
        <v>22292.62</v>
      </c>
      <c r="R2163" t="str">
        <f>IFERROR(VLOOKUP(B2163,Products!A:C,3,FALSE),"")</f>
        <v>Classic Cars</v>
      </c>
      <c r="S2163">
        <f>IFERROR(VLOOKUP(B2163,Products!A:G,7,FALSE),"")</f>
        <v>5663</v>
      </c>
      <c r="T2163">
        <f>IFERROR(VLOOKUP(B2163,Products!A:I,9,FALSE),"")</f>
        <v>79.8</v>
      </c>
      <c r="U2163">
        <f t="shared" si="264"/>
        <v>8</v>
      </c>
      <c r="V2163" t="str">
        <f t="shared" si="265"/>
        <v>No</v>
      </c>
      <c r="W2163">
        <f t="shared" si="266"/>
        <v>2004</v>
      </c>
      <c r="X2163">
        <f t="shared" si="267"/>
        <v>11</v>
      </c>
      <c r="Y2163">
        <f>IFERROR(VLOOKUP(B2163,Products!A:I,8,FALSE),"")</f>
        <v>31.92</v>
      </c>
      <c r="Z2163">
        <f t="shared" si="268"/>
        <v>2448.9299999999998</v>
      </c>
      <c r="AA2163">
        <f t="shared" si="269"/>
        <v>132.48746867167918</v>
      </c>
      <c r="AB2163">
        <f t="shared" si="270"/>
        <v>1</v>
      </c>
      <c r="AC2163">
        <f t="shared" si="271"/>
        <v>1395.5699999999997</v>
      </c>
    </row>
    <row r="2164" spans="1:29">
      <c r="A2164">
        <v>10329</v>
      </c>
      <c r="B2164" t="s">
        <v>207</v>
      </c>
      <c r="C2164">
        <v>39</v>
      </c>
      <c r="D2164">
        <v>102.49</v>
      </c>
      <c r="E2164">
        <v>15</v>
      </c>
      <c r="F2164" s="6">
        <f>IFERROR(VLOOKUP(A2164,Orders!A:B,2,FALSE),"")</f>
        <v>38306</v>
      </c>
      <c r="G2164" s="6">
        <f>IFERROR(VLOOKUP(A2164,Orders!A:C,3,FALSE),"")</f>
        <v>38315</v>
      </c>
      <c r="H2164" s="6">
        <f>IFERROR(VLOOKUP(A2164,Orders!A:D,4,FALSE),"")</f>
        <v>38307</v>
      </c>
      <c r="I2164" t="str">
        <f>IFERROR(VLOOKUP(A2164,Orders!A:E,5,FALSE),"")</f>
        <v>Shipped</v>
      </c>
      <c r="J2164">
        <f>IFERROR(VLOOKUP(A2164,Orders!A:G,7,FALSE),"")</f>
        <v>131</v>
      </c>
      <c r="K2164">
        <f>IFERROR(VLOOKUP(J2164,Customers!A:L,12,FALSE),"")</f>
        <v>1323</v>
      </c>
      <c r="L2164">
        <f>IFERROR(VLOOKUP(J2164,Customers!A:M,13,FALSE),"")</f>
        <v>114900</v>
      </c>
      <c r="M2164" t="str">
        <f>IFERROR(VLOOKUP(J2164,Customers!A:H,8,FALSE),"")</f>
        <v>NYC</v>
      </c>
      <c r="N2164">
        <f>IFERROR(VLOOKUP(K2164,Employees!A:F,6,FALSE),"")</f>
        <v>3</v>
      </c>
      <c r="O2164" t="str">
        <f>IFERROR(VLOOKUP(N2164,Offices!A:B,2,FALSE),"")</f>
        <v>NYC</v>
      </c>
      <c r="P2164" s="6">
        <f>IFERROR(VLOOKUP(J2164,Payments!A:C,3,FALSE),"")</f>
        <v>37692</v>
      </c>
      <c r="Q2164">
        <f>IFERROR(VLOOKUP(J2164,Payments!A:D,4,FALSE),"")</f>
        <v>22292.62</v>
      </c>
      <c r="R2164" t="str">
        <f>IFERROR(VLOOKUP(B2164,Products!A:C,3,FALSE),"")</f>
        <v>Classic Cars</v>
      </c>
      <c r="S2164">
        <f>IFERROR(VLOOKUP(B2164,Products!A:G,7,FALSE),"")</f>
        <v>7323</v>
      </c>
      <c r="T2164">
        <f>IFERROR(VLOOKUP(B2164,Products!A:I,9,FALSE),"")</f>
        <v>115.16</v>
      </c>
      <c r="U2164">
        <f t="shared" si="264"/>
        <v>8</v>
      </c>
      <c r="V2164" t="str">
        <f t="shared" si="265"/>
        <v>No</v>
      </c>
      <c r="W2164">
        <f t="shared" si="266"/>
        <v>2004</v>
      </c>
      <c r="X2164">
        <f t="shared" si="267"/>
        <v>11</v>
      </c>
      <c r="Y2164">
        <f>IFERROR(VLOOKUP(B2164,Products!A:I,8,FALSE),"")</f>
        <v>58.73</v>
      </c>
      <c r="Z2164">
        <f t="shared" si="268"/>
        <v>3997.1099999999997</v>
      </c>
      <c r="AA2164">
        <f t="shared" si="269"/>
        <v>74.510471649923389</v>
      </c>
      <c r="AB2164">
        <f t="shared" si="270"/>
        <v>1</v>
      </c>
      <c r="AC2164">
        <f t="shared" si="271"/>
        <v>1706.6399999999999</v>
      </c>
    </row>
    <row r="2165" spans="1:29">
      <c r="A2165">
        <v>10329</v>
      </c>
      <c r="B2165" t="s">
        <v>208</v>
      </c>
      <c r="C2165">
        <v>29</v>
      </c>
      <c r="D2165">
        <v>66.22</v>
      </c>
      <c r="E2165">
        <v>9</v>
      </c>
      <c r="F2165" s="6">
        <f>IFERROR(VLOOKUP(A2165,Orders!A:B,2,FALSE),"")</f>
        <v>38306</v>
      </c>
      <c r="G2165" s="6">
        <f>IFERROR(VLOOKUP(A2165,Orders!A:C,3,FALSE),"")</f>
        <v>38315</v>
      </c>
      <c r="H2165" s="6">
        <f>IFERROR(VLOOKUP(A2165,Orders!A:D,4,FALSE),"")</f>
        <v>38307</v>
      </c>
      <c r="I2165" t="str">
        <f>IFERROR(VLOOKUP(A2165,Orders!A:E,5,FALSE),"")</f>
        <v>Shipped</v>
      </c>
      <c r="J2165">
        <f>IFERROR(VLOOKUP(A2165,Orders!A:G,7,FALSE),"")</f>
        <v>131</v>
      </c>
      <c r="K2165">
        <f>IFERROR(VLOOKUP(J2165,Customers!A:L,12,FALSE),"")</f>
        <v>1323</v>
      </c>
      <c r="L2165">
        <f>IFERROR(VLOOKUP(J2165,Customers!A:M,13,FALSE),"")</f>
        <v>114900</v>
      </c>
      <c r="M2165" t="str">
        <f>IFERROR(VLOOKUP(J2165,Customers!A:H,8,FALSE),"")</f>
        <v>NYC</v>
      </c>
      <c r="N2165">
        <f>IFERROR(VLOOKUP(K2165,Employees!A:F,6,FALSE),"")</f>
        <v>3</v>
      </c>
      <c r="O2165" t="str">
        <f>IFERROR(VLOOKUP(N2165,Offices!A:B,2,FALSE),"")</f>
        <v>NYC</v>
      </c>
      <c r="P2165" s="6">
        <f>IFERROR(VLOOKUP(J2165,Payments!A:C,3,FALSE),"")</f>
        <v>37692</v>
      </c>
      <c r="Q2165">
        <f>IFERROR(VLOOKUP(J2165,Payments!A:D,4,FALSE),"")</f>
        <v>22292.62</v>
      </c>
      <c r="R2165" t="str">
        <f>IFERROR(VLOOKUP(B2165,Products!A:C,3,FALSE),"")</f>
        <v>Classic Cars</v>
      </c>
      <c r="S2165">
        <f>IFERROR(VLOOKUP(B2165,Products!A:G,7,FALSE),"")</f>
        <v>8826</v>
      </c>
      <c r="T2165">
        <f>IFERROR(VLOOKUP(B2165,Products!A:I,9,FALSE),"")</f>
        <v>77</v>
      </c>
      <c r="U2165">
        <f t="shared" si="264"/>
        <v>8</v>
      </c>
      <c r="V2165" t="str">
        <f t="shared" si="265"/>
        <v>No</v>
      </c>
      <c r="W2165">
        <f t="shared" si="266"/>
        <v>2004</v>
      </c>
      <c r="X2165">
        <f t="shared" si="267"/>
        <v>11</v>
      </c>
      <c r="Y2165">
        <f>IFERROR(VLOOKUP(B2165,Products!A:I,8,FALSE),"")</f>
        <v>53.9</v>
      </c>
      <c r="Z2165">
        <f t="shared" si="268"/>
        <v>1920.3799999999999</v>
      </c>
      <c r="AA2165">
        <f t="shared" si="269"/>
        <v>22.857142857142858</v>
      </c>
      <c r="AB2165">
        <f t="shared" si="270"/>
        <v>0</v>
      </c>
      <c r="AC2165">
        <f t="shared" si="271"/>
        <v>357.28000000000003</v>
      </c>
    </row>
    <row r="2166" spans="1:29">
      <c r="A2166">
        <v>10329</v>
      </c>
      <c r="B2166" t="s">
        <v>200</v>
      </c>
      <c r="C2166">
        <v>38</v>
      </c>
      <c r="D2166">
        <v>55.72</v>
      </c>
      <c r="E2166">
        <v>12</v>
      </c>
      <c r="F2166" s="6">
        <f>IFERROR(VLOOKUP(A2166,Orders!A:B,2,FALSE),"")</f>
        <v>38306</v>
      </c>
      <c r="G2166" s="6">
        <f>IFERROR(VLOOKUP(A2166,Orders!A:C,3,FALSE),"")</f>
        <v>38315</v>
      </c>
      <c r="H2166" s="6">
        <f>IFERROR(VLOOKUP(A2166,Orders!A:D,4,FALSE),"")</f>
        <v>38307</v>
      </c>
      <c r="I2166" t="str">
        <f>IFERROR(VLOOKUP(A2166,Orders!A:E,5,FALSE),"")</f>
        <v>Shipped</v>
      </c>
      <c r="J2166">
        <f>IFERROR(VLOOKUP(A2166,Orders!A:G,7,FALSE),"")</f>
        <v>131</v>
      </c>
      <c r="K2166">
        <f>IFERROR(VLOOKUP(J2166,Customers!A:L,12,FALSE),"")</f>
        <v>1323</v>
      </c>
      <c r="L2166">
        <f>IFERROR(VLOOKUP(J2166,Customers!A:M,13,FALSE),"")</f>
        <v>114900</v>
      </c>
      <c r="M2166" t="str">
        <f>IFERROR(VLOOKUP(J2166,Customers!A:H,8,FALSE),"")</f>
        <v>NYC</v>
      </c>
      <c r="N2166">
        <f>IFERROR(VLOOKUP(K2166,Employees!A:F,6,FALSE),"")</f>
        <v>3</v>
      </c>
      <c r="O2166" t="str">
        <f>IFERROR(VLOOKUP(N2166,Offices!A:B,2,FALSE),"")</f>
        <v>NYC</v>
      </c>
      <c r="P2166" s="6">
        <f>IFERROR(VLOOKUP(J2166,Payments!A:C,3,FALSE),"")</f>
        <v>37692</v>
      </c>
      <c r="Q2166">
        <f>IFERROR(VLOOKUP(J2166,Payments!A:D,4,FALSE),"")</f>
        <v>22292.62</v>
      </c>
      <c r="R2166" t="str">
        <f>IFERROR(VLOOKUP(B2166,Products!A:C,3,FALSE),"")</f>
        <v>Motorcycles</v>
      </c>
      <c r="S2166">
        <f>IFERROR(VLOOKUP(B2166,Products!A:G,7,FALSE),"")</f>
        <v>4357</v>
      </c>
      <c r="T2166">
        <f>IFERROR(VLOOKUP(B2166,Products!A:I,9,FALSE),"")</f>
        <v>60.57</v>
      </c>
      <c r="U2166">
        <f t="shared" si="264"/>
        <v>8</v>
      </c>
      <c r="V2166" t="str">
        <f t="shared" si="265"/>
        <v>No</v>
      </c>
      <c r="W2166">
        <f t="shared" si="266"/>
        <v>2004</v>
      </c>
      <c r="X2166">
        <f t="shared" si="267"/>
        <v>11</v>
      </c>
      <c r="Y2166">
        <f>IFERROR(VLOOKUP(B2166,Products!A:I,8,FALSE),"")</f>
        <v>24.23</v>
      </c>
      <c r="Z2166">
        <f t="shared" si="268"/>
        <v>2117.36</v>
      </c>
      <c r="AA2166">
        <f t="shared" si="269"/>
        <v>129.96285596368139</v>
      </c>
      <c r="AB2166">
        <f t="shared" si="270"/>
        <v>1</v>
      </c>
      <c r="AC2166">
        <f t="shared" si="271"/>
        <v>1196.6199999999999</v>
      </c>
    </row>
    <row r="2167" spans="1:29">
      <c r="A2167">
        <v>10329</v>
      </c>
      <c r="B2167" t="s">
        <v>209</v>
      </c>
      <c r="C2167">
        <v>38</v>
      </c>
      <c r="D2167">
        <v>65.13</v>
      </c>
      <c r="E2167">
        <v>10</v>
      </c>
      <c r="F2167" s="6">
        <f>IFERROR(VLOOKUP(A2167,Orders!A:B,2,FALSE),"")</f>
        <v>38306</v>
      </c>
      <c r="G2167" s="6">
        <f>IFERROR(VLOOKUP(A2167,Orders!A:C,3,FALSE),"")</f>
        <v>38315</v>
      </c>
      <c r="H2167" s="6">
        <f>IFERROR(VLOOKUP(A2167,Orders!A:D,4,FALSE),"")</f>
        <v>38307</v>
      </c>
      <c r="I2167" t="str">
        <f>IFERROR(VLOOKUP(A2167,Orders!A:E,5,FALSE),"")</f>
        <v>Shipped</v>
      </c>
      <c r="J2167">
        <f>IFERROR(VLOOKUP(A2167,Orders!A:G,7,FALSE),"")</f>
        <v>131</v>
      </c>
      <c r="K2167">
        <f>IFERROR(VLOOKUP(J2167,Customers!A:L,12,FALSE),"")</f>
        <v>1323</v>
      </c>
      <c r="L2167">
        <f>IFERROR(VLOOKUP(J2167,Customers!A:M,13,FALSE),"")</f>
        <v>114900</v>
      </c>
      <c r="M2167" t="str">
        <f>IFERROR(VLOOKUP(J2167,Customers!A:H,8,FALSE),"")</f>
        <v>NYC</v>
      </c>
      <c r="N2167">
        <f>IFERROR(VLOOKUP(K2167,Employees!A:F,6,FALSE),"")</f>
        <v>3</v>
      </c>
      <c r="O2167" t="str">
        <f>IFERROR(VLOOKUP(N2167,Offices!A:B,2,FALSE),"")</f>
        <v>NYC</v>
      </c>
      <c r="P2167" s="6">
        <f>IFERROR(VLOOKUP(J2167,Payments!A:C,3,FALSE),"")</f>
        <v>37692</v>
      </c>
      <c r="Q2167">
        <f>IFERROR(VLOOKUP(J2167,Payments!A:D,4,FALSE),"")</f>
        <v>22292.62</v>
      </c>
      <c r="R2167" t="str">
        <f>IFERROR(VLOOKUP(B2167,Products!A:C,3,FALSE),"")</f>
        <v>Classic Cars</v>
      </c>
      <c r="S2167">
        <f>IFERROR(VLOOKUP(B2167,Products!A:G,7,FALSE),"")</f>
        <v>1917</v>
      </c>
      <c r="T2167">
        <f>IFERROR(VLOOKUP(B2167,Products!A:I,9,FALSE),"")</f>
        <v>80.41</v>
      </c>
      <c r="U2167">
        <f t="shared" si="264"/>
        <v>8</v>
      </c>
      <c r="V2167" t="str">
        <f t="shared" si="265"/>
        <v>No</v>
      </c>
      <c r="W2167">
        <f t="shared" si="266"/>
        <v>2004</v>
      </c>
      <c r="X2167">
        <f t="shared" si="267"/>
        <v>11</v>
      </c>
      <c r="Y2167">
        <f>IFERROR(VLOOKUP(B2167,Products!A:I,8,FALSE),"")</f>
        <v>49.05</v>
      </c>
      <c r="Z2167">
        <f t="shared" si="268"/>
        <v>2474.9399999999996</v>
      </c>
      <c r="AA2167">
        <f t="shared" si="269"/>
        <v>32.782874617737001</v>
      </c>
      <c r="AB2167">
        <f t="shared" si="270"/>
        <v>0</v>
      </c>
      <c r="AC2167">
        <f t="shared" si="271"/>
        <v>611.04</v>
      </c>
    </row>
    <row r="2168" spans="1:29">
      <c r="A2168">
        <v>10329</v>
      </c>
      <c r="B2168" t="s">
        <v>201</v>
      </c>
      <c r="C2168">
        <v>30</v>
      </c>
      <c r="D2168">
        <v>104.81</v>
      </c>
      <c r="E2168">
        <v>7</v>
      </c>
      <c r="F2168" s="6">
        <f>IFERROR(VLOOKUP(A2168,Orders!A:B,2,FALSE),"")</f>
        <v>38306</v>
      </c>
      <c r="G2168" s="6">
        <f>IFERROR(VLOOKUP(A2168,Orders!A:C,3,FALSE),"")</f>
        <v>38315</v>
      </c>
      <c r="H2168" s="6">
        <f>IFERROR(VLOOKUP(A2168,Orders!A:D,4,FALSE),"")</f>
        <v>38307</v>
      </c>
      <c r="I2168" t="str">
        <f>IFERROR(VLOOKUP(A2168,Orders!A:E,5,FALSE),"")</f>
        <v>Shipped</v>
      </c>
      <c r="J2168">
        <f>IFERROR(VLOOKUP(A2168,Orders!A:G,7,FALSE),"")</f>
        <v>131</v>
      </c>
      <c r="K2168">
        <f>IFERROR(VLOOKUP(J2168,Customers!A:L,12,FALSE),"")</f>
        <v>1323</v>
      </c>
      <c r="L2168">
        <f>IFERROR(VLOOKUP(J2168,Customers!A:M,13,FALSE),"")</f>
        <v>114900</v>
      </c>
      <c r="M2168" t="str">
        <f>IFERROR(VLOOKUP(J2168,Customers!A:H,8,FALSE),"")</f>
        <v>NYC</v>
      </c>
      <c r="N2168">
        <f>IFERROR(VLOOKUP(K2168,Employees!A:F,6,FALSE),"")</f>
        <v>3</v>
      </c>
      <c r="O2168" t="str">
        <f>IFERROR(VLOOKUP(N2168,Offices!A:B,2,FALSE),"")</f>
        <v>NYC</v>
      </c>
      <c r="P2168" s="6">
        <f>IFERROR(VLOOKUP(J2168,Payments!A:C,3,FALSE),"")</f>
        <v>37692</v>
      </c>
      <c r="Q2168">
        <f>IFERROR(VLOOKUP(J2168,Payments!A:D,4,FALSE),"")</f>
        <v>22292.62</v>
      </c>
      <c r="R2168" t="str">
        <f>IFERROR(VLOOKUP(B2168,Products!A:C,3,FALSE),"")</f>
        <v>Motorcycles</v>
      </c>
      <c r="S2168">
        <f>IFERROR(VLOOKUP(B2168,Products!A:G,7,FALSE),"")</f>
        <v>7003</v>
      </c>
      <c r="T2168">
        <f>IFERROR(VLOOKUP(B2168,Products!A:I,9,FALSE),"")</f>
        <v>112.7</v>
      </c>
      <c r="U2168">
        <f t="shared" si="264"/>
        <v>8</v>
      </c>
      <c r="V2168" t="str">
        <f t="shared" si="265"/>
        <v>No</v>
      </c>
      <c r="W2168">
        <f t="shared" si="266"/>
        <v>2004</v>
      </c>
      <c r="X2168">
        <f t="shared" si="267"/>
        <v>11</v>
      </c>
      <c r="Y2168">
        <f>IFERROR(VLOOKUP(B2168,Products!A:I,8,FALSE),"")</f>
        <v>60.86</v>
      </c>
      <c r="Z2168">
        <f t="shared" si="268"/>
        <v>3144.3</v>
      </c>
      <c r="AA2168">
        <f t="shared" si="269"/>
        <v>72.214919487348013</v>
      </c>
      <c r="AB2168">
        <f t="shared" si="270"/>
        <v>1</v>
      </c>
      <c r="AC2168">
        <f t="shared" si="271"/>
        <v>1318.5</v>
      </c>
    </row>
    <row r="2169" spans="1:29">
      <c r="A2169">
        <v>10329</v>
      </c>
      <c r="B2169" t="s">
        <v>202</v>
      </c>
      <c r="C2169">
        <v>37</v>
      </c>
      <c r="D2169">
        <v>71.599999999999994</v>
      </c>
      <c r="E2169">
        <v>4</v>
      </c>
      <c r="F2169" s="6">
        <f>IFERROR(VLOOKUP(A2169,Orders!A:B,2,FALSE),"")</f>
        <v>38306</v>
      </c>
      <c r="G2169" s="6">
        <f>IFERROR(VLOOKUP(A2169,Orders!A:C,3,FALSE),"")</f>
        <v>38315</v>
      </c>
      <c r="H2169" s="6">
        <f>IFERROR(VLOOKUP(A2169,Orders!A:D,4,FALSE),"")</f>
        <v>38307</v>
      </c>
      <c r="I2169" t="str">
        <f>IFERROR(VLOOKUP(A2169,Orders!A:E,5,FALSE),"")</f>
        <v>Shipped</v>
      </c>
      <c r="J2169">
        <f>IFERROR(VLOOKUP(A2169,Orders!A:G,7,FALSE),"")</f>
        <v>131</v>
      </c>
      <c r="K2169">
        <f>IFERROR(VLOOKUP(J2169,Customers!A:L,12,FALSE),"")</f>
        <v>1323</v>
      </c>
      <c r="L2169">
        <f>IFERROR(VLOOKUP(J2169,Customers!A:M,13,FALSE),"")</f>
        <v>114900</v>
      </c>
      <c r="M2169" t="str">
        <f>IFERROR(VLOOKUP(J2169,Customers!A:H,8,FALSE),"")</f>
        <v>NYC</v>
      </c>
      <c r="N2169">
        <f>IFERROR(VLOOKUP(K2169,Employees!A:F,6,FALSE),"")</f>
        <v>3</v>
      </c>
      <c r="O2169" t="str">
        <f>IFERROR(VLOOKUP(N2169,Offices!A:B,2,FALSE),"")</f>
        <v>NYC</v>
      </c>
      <c r="P2169" s="6">
        <f>IFERROR(VLOOKUP(J2169,Payments!A:C,3,FALSE),"")</f>
        <v>37692</v>
      </c>
      <c r="Q2169">
        <f>IFERROR(VLOOKUP(J2169,Payments!A:D,4,FALSE),"")</f>
        <v>22292.62</v>
      </c>
      <c r="R2169" t="str">
        <f>IFERROR(VLOOKUP(B2169,Products!A:C,3,FALSE),"")</f>
        <v>Motorcycles</v>
      </c>
      <c r="S2169">
        <f>IFERROR(VLOOKUP(B2169,Products!A:G,7,FALSE),"")</f>
        <v>15</v>
      </c>
      <c r="T2169">
        <f>IFERROR(VLOOKUP(B2169,Products!A:I,9,FALSE),"")</f>
        <v>76.17</v>
      </c>
      <c r="U2169">
        <f t="shared" si="264"/>
        <v>8</v>
      </c>
      <c r="V2169" t="str">
        <f t="shared" si="265"/>
        <v>No</v>
      </c>
      <c r="W2169">
        <f t="shared" si="266"/>
        <v>2004</v>
      </c>
      <c r="X2169">
        <f t="shared" si="267"/>
        <v>11</v>
      </c>
      <c r="Y2169">
        <f>IFERROR(VLOOKUP(B2169,Products!A:I,8,FALSE),"")</f>
        <v>37.32</v>
      </c>
      <c r="Z2169">
        <f t="shared" si="268"/>
        <v>2649.2</v>
      </c>
      <c r="AA2169">
        <f t="shared" si="269"/>
        <v>91.854233654876722</v>
      </c>
      <c r="AB2169">
        <f t="shared" si="270"/>
        <v>1</v>
      </c>
      <c r="AC2169">
        <f t="shared" si="271"/>
        <v>1268.3599999999997</v>
      </c>
    </row>
    <row r="2170" spans="1:29">
      <c r="A2170">
        <v>10329</v>
      </c>
      <c r="B2170" t="s">
        <v>203</v>
      </c>
      <c r="C2170">
        <v>45</v>
      </c>
      <c r="D2170">
        <v>80.91</v>
      </c>
      <c r="E2170">
        <v>11</v>
      </c>
      <c r="F2170" s="6">
        <f>IFERROR(VLOOKUP(A2170,Orders!A:B,2,FALSE),"")</f>
        <v>38306</v>
      </c>
      <c r="G2170" s="6">
        <f>IFERROR(VLOOKUP(A2170,Orders!A:C,3,FALSE),"")</f>
        <v>38315</v>
      </c>
      <c r="H2170" s="6">
        <f>IFERROR(VLOOKUP(A2170,Orders!A:D,4,FALSE),"")</f>
        <v>38307</v>
      </c>
      <c r="I2170" t="str">
        <f>IFERROR(VLOOKUP(A2170,Orders!A:E,5,FALSE),"")</f>
        <v>Shipped</v>
      </c>
      <c r="J2170">
        <f>IFERROR(VLOOKUP(A2170,Orders!A:G,7,FALSE),"")</f>
        <v>131</v>
      </c>
      <c r="K2170">
        <f>IFERROR(VLOOKUP(J2170,Customers!A:L,12,FALSE),"")</f>
        <v>1323</v>
      </c>
      <c r="L2170">
        <f>IFERROR(VLOOKUP(J2170,Customers!A:M,13,FALSE),"")</f>
        <v>114900</v>
      </c>
      <c r="M2170" t="str">
        <f>IFERROR(VLOOKUP(J2170,Customers!A:H,8,FALSE),"")</f>
        <v>NYC</v>
      </c>
      <c r="N2170">
        <f>IFERROR(VLOOKUP(K2170,Employees!A:F,6,FALSE),"")</f>
        <v>3</v>
      </c>
      <c r="O2170" t="str">
        <f>IFERROR(VLOOKUP(N2170,Offices!A:B,2,FALSE),"")</f>
        <v>NYC</v>
      </c>
      <c r="P2170" s="6">
        <f>IFERROR(VLOOKUP(J2170,Payments!A:C,3,FALSE),"")</f>
        <v>37692</v>
      </c>
      <c r="Q2170">
        <f>IFERROR(VLOOKUP(J2170,Payments!A:D,4,FALSE),"")</f>
        <v>22292.62</v>
      </c>
      <c r="R2170" t="str">
        <f>IFERROR(VLOOKUP(B2170,Products!A:C,3,FALSE),"")</f>
        <v>Motorcycles</v>
      </c>
      <c r="S2170">
        <f>IFERROR(VLOOKUP(B2170,Products!A:G,7,FALSE),"")</f>
        <v>178</v>
      </c>
      <c r="T2170">
        <f>IFERROR(VLOOKUP(B2170,Products!A:I,9,FALSE),"")</f>
        <v>99.89</v>
      </c>
      <c r="U2170">
        <f t="shared" si="264"/>
        <v>8</v>
      </c>
      <c r="V2170" t="str">
        <f t="shared" si="265"/>
        <v>No</v>
      </c>
      <c r="W2170">
        <f t="shared" si="266"/>
        <v>2004</v>
      </c>
      <c r="X2170">
        <f t="shared" si="267"/>
        <v>11</v>
      </c>
      <c r="Y2170">
        <f>IFERROR(VLOOKUP(B2170,Products!A:I,8,FALSE),"")</f>
        <v>66.92</v>
      </c>
      <c r="Z2170">
        <f t="shared" si="268"/>
        <v>3640.95</v>
      </c>
      <c r="AA2170">
        <f t="shared" si="269"/>
        <v>20.905558876270163</v>
      </c>
      <c r="AB2170">
        <f t="shared" si="270"/>
        <v>0</v>
      </c>
      <c r="AC2170">
        <f t="shared" si="271"/>
        <v>629.54999999999973</v>
      </c>
    </row>
    <row r="2171" spans="1:29">
      <c r="A2171">
        <v>10329</v>
      </c>
      <c r="B2171" t="s">
        <v>195</v>
      </c>
      <c r="C2171">
        <v>44</v>
      </c>
      <c r="D2171">
        <v>41.22</v>
      </c>
      <c r="E2171">
        <v>8</v>
      </c>
      <c r="F2171" s="6">
        <f>IFERROR(VLOOKUP(A2171,Orders!A:B,2,FALSE),"")</f>
        <v>38306</v>
      </c>
      <c r="G2171" s="6">
        <f>IFERROR(VLOOKUP(A2171,Orders!A:C,3,FALSE),"")</f>
        <v>38315</v>
      </c>
      <c r="H2171" s="6">
        <f>IFERROR(VLOOKUP(A2171,Orders!A:D,4,FALSE),"")</f>
        <v>38307</v>
      </c>
      <c r="I2171" t="str">
        <f>IFERROR(VLOOKUP(A2171,Orders!A:E,5,FALSE),"")</f>
        <v>Shipped</v>
      </c>
      <c r="J2171">
        <f>IFERROR(VLOOKUP(A2171,Orders!A:G,7,FALSE),"")</f>
        <v>131</v>
      </c>
      <c r="K2171">
        <f>IFERROR(VLOOKUP(J2171,Customers!A:L,12,FALSE),"")</f>
        <v>1323</v>
      </c>
      <c r="L2171">
        <f>IFERROR(VLOOKUP(J2171,Customers!A:M,13,FALSE),"")</f>
        <v>114900</v>
      </c>
      <c r="M2171" t="str">
        <f>IFERROR(VLOOKUP(J2171,Customers!A:H,8,FALSE),"")</f>
        <v>NYC</v>
      </c>
      <c r="N2171">
        <f>IFERROR(VLOOKUP(K2171,Employees!A:F,6,FALSE),"")</f>
        <v>3</v>
      </c>
      <c r="O2171" t="str">
        <f>IFERROR(VLOOKUP(N2171,Offices!A:B,2,FALSE),"")</f>
        <v>NYC</v>
      </c>
      <c r="P2171" s="6">
        <f>IFERROR(VLOOKUP(J2171,Payments!A:C,3,FALSE),"")</f>
        <v>37692</v>
      </c>
      <c r="Q2171">
        <f>IFERROR(VLOOKUP(J2171,Payments!A:D,4,FALSE),"")</f>
        <v>22292.62</v>
      </c>
      <c r="R2171" t="str">
        <f>IFERROR(VLOOKUP(B2171,Products!A:C,3,FALSE),"")</f>
        <v>Planes</v>
      </c>
      <c r="S2171">
        <f>IFERROR(VLOOKUP(B2171,Products!A:G,7,FALSE),"")</f>
        <v>4857</v>
      </c>
      <c r="T2171">
        <f>IFERROR(VLOOKUP(B2171,Products!A:I,9,FALSE),"")</f>
        <v>49.66</v>
      </c>
      <c r="U2171">
        <f t="shared" si="264"/>
        <v>8</v>
      </c>
      <c r="V2171" t="str">
        <f t="shared" si="265"/>
        <v>No</v>
      </c>
      <c r="W2171">
        <f t="shared" si="266"/>
        <v>2004</v>
      </c>
      <c r="X2171">
        <f t="shared" si="267"/>
        <v>11</v>
      </c>
      <c r="Y2171">
        <f>IFERROR(VLOOKUP(B2171,Products!A:I,8,FALSE),"")</f>
        <v>32.770000000000003</v>
      </c>
      <c r="Z2171">
        <f t="shared" si="268"/>
        <v>1813.6799999999998</v>
      </c>
      <c r="AA2171">
        <f t="shared" si="269"/>
        <v>25.785779676533398</v>
      </c>
      <c r="AB2171">
        <f t="shared" si="270"/>
        <v>0</v>
      </c>
      <c r="AC2171">
        <f t="shared" si="271"/>
        <v>371.79999999999984</v>
      </c>
    </row>
    <row r="2172" spans="1:29">
      <c r="A2172">
        <v>10330</v>
      </c>
      <c r="B2172" t="s">
        <v>210</v>
      </c>
      <c r="C2172">
        <v>37</v>
      </c>
      <c r="D2172">
        <v>136.69999999999999</v>
      </c>
      <c r="E2172">
        <v>3</v>
      </c>
      <c r="F2172" s="6">
        <f>IFERROR(VLOOKUP(A2172,Orders!A:B,2,FALSE),"")</f>
        <v>38307</v>
      </c>
      <c r="G2172" s="6">
        <f>IFERROR(VLOOKUP(A2172,Orders!A:C,3,FALSE),"")</f>
        <v>38316</v>
      </c>
      <c r="H2172" s="6">
        <f>IFERROR(VLOOKUP(A2172,Orders!A:D,4,FALSE),"")</f>
        <v>38312</v>
      </c>
      <c r="I2172" t="str">
        <f>IFERROR(VLOOKUP(A2172,Orders!A:E,5,FALSE),"")</f>
        <v>Shipped</v>
      </c>
      <c r="J2172">
        <f>IFERROR(VLOOKUP(A2172,Orders!A:G,7,FALSE),"")</f>
        <v>385</v>
      </c>
      <c r="K2172">
        <f>IFERROR(VLOOKUP(J2172,Customers!A:L,12,FALSE),"")</f>
        <v>1621</v>
      </c>
      <c r="L2172">
        <f>IFERROR(VLOOKUP(J2172,Customers!A:M,13,FALSE),"")</f>
        <v>81500</v>
      </c>
      <c r="M2172" t="str">
        <f>IFERROR(VLOOKUP(J2172,Customers!A:H,8,FALSE),"")</f>
        <v>Makati City</v>
      </c>
      <c r="N2172">
        <f>IFERROR(VLOOKUP(K2172,Employees!A:F,6,FALSE),"")</f>
        <v>5</v>
      </c>
      <c r="O2172" t="str">
        <f>IFERROR(VLOOKUP(N2172,Offices!A:B,2,FALSE),"")</f>
        <v>Tokyo</v>
      </c>
      <c r="P2172" s="6">
        <f>IFERROR(VLOOKUP(J2172,Payments!A:C,3,FALSE),"")</f>
        <v>37957</v>
      </c>
      <c r="Q2172">
        <f>IFERROR(VLOOKUP(J2172,Payments!A:D,4,FALSE),"")</f>
        <v>20644.240000000002</v>
      </c>
      <c r="R2172" t="str">
        <f>IFERROR(VLOOKUP(B2172,Products!A:C,3,FALSE),"")</f>
        <v>Classic Cars</v>
      </c>
      <c r="S2172">
        <f>IFERROR(VLOOKUP(B2172,Products!A:G,7,FALSE),"")</f>
        <v>9127</v>
      </c>
      <c r="T2172">
        <f>IFERROR(VLOOKUP(B2172,Products!A:I,9,FALSE),"")</f>
        <v>146.99</v>
      </c>
      <c r="U2172">
        <f t="shared" si="264"/>
        <v>4</v>
      </c>
      <c r="V2172" t="str">
        <f t="shared" si="265"/>
        <v>Yes</v>
      </c>
      <c r="W2172">
        <f t="shared" si="266"/>
        <v>2004</v>
      </c>
      <c r="X2172">
        <f t="shared" si="267"/>
        <v>11</v>
      </c>
      <c r="Y2172">
        <f>IFERROR(VLOOKUP(B2172,Products!A:I,8,FALSE),"")</f>
        <v>73.489999999999995</v>
      </c>
      <c r="Z2172">
        <f t="shared" si="268"/>
        <v>5057.8999999999996</v>
      </c>
      <c r="AA2172">
        <f t="shared" si="269"/>
        <v>86.011702272418006</v>
      </c>
      <c r="AB2172">
        <f t="shared" si="270"/>
        <v>1</v>
      </c>
      <c r="AC2172">
        <f t="shared" si="271"/>
        <v>2338.77</v>
      </c>
    </row>
    <row r="2173" spans="1:29">
      <c r="A2173">
        <v>10330</v>
      </c>
      <c r="B2173" t="s">
        <v>211</v>
      </c>
      <c r="C2173">
        <v>29</v>
      </c>
      <c r="D2173">
        <v>59.06</v>
      </c>
      <c r="E2173">
        <v>2</v>
      </c>
      <c r="F2173" s="6">
        <f>IFERROR(VLOOKUP(A2173,Orders!A:B,2,FALSE),"")</f>
        <v>38307</v>
      </c>
      <c r="G2173" s="6">
        <f>IFERROR(VLOOKUP(A2173,Orders!A:C,3,FALSE),"")</f>
        <v>38316</v>
      </c>
      <c r="H2173" s="6">
        <f>IFERROR(VLOOKUP(A2173,Orders!A:D,4,FALSE),"")</f>
        <v>38312</v>
      </c>
      <c r="I2173" t="str">
        <f>IFERROR(VLOOKUP(A2173,Orders!A:E,5,FALSE),"")</f>
        <v>Shipped</v>
      </c>
      <c r="J2173">
        <f>IFERROR(VLOOKUP(A2173,Orders!A:G,7,FALSE),"")</f>
        <v>385</v>
      </c>
      <c r="K2173">
        <f>IFERROR(VLOOKUP(J2173,Customers!A:L,12,FALSE),"")</f>
        <v>1621</v>
      </c>
      <c r="L2173">
        <f>IFERROR(VLOOKUP(J2173,Customers!A:M,13,FALSE),"")</f>
        <v>81500</v>
      </c>
      <c r="M2173" t="str">
        <f>IFERROR(VLOOKUP(J2173,Customers!A:H,8,FALSE),"")</f>
        <v>Makati City</v>
      </c>
      <c r="N2173">
        <f>IFERROR(VLOOKUP(K2173,Employees!A:F,6,FALSE),"")</f>
        <v>5</v>
      </c>
      <c r="O2173" t="str">
        <f>IFERROR(VLOOKUP(N2173,Offices!A:B,2,FALSE),"")</f>
        <v>Tokyo</v>
      </c>
      <c r="P2173" s="6">
        <f>IFERROR(VLOOKUP(J2173,Payments!A:C,3,FALSE),"")</f>
        <v>37957</v>
      </c>
      <c r="Q2173">
        <f>IFERROR(VLOOKUP(J2173,Payments!A:D,4,FALSE),"")</f>
        <v>20644.240000000002</v>
      </c>
      <c r="R2173" t="str">
        <f>IFERROR(VLOOKUP(B2173,Products!A:C,3,FALSE),"")</f>
        <v>Motorcycles</v>
      </c>
      <c r="S2173">
        <f>IFERROR(VLOOKUP(B2173,Products!A:G,7,FALSE),"")</f>
        <v>7689</v>
      </c>
      <c r="T2173">
        <f>IFERROR(VLOOKUP(B2173,Products!A:I,9,FALSE),"")</f>
        <v>62.17</v>
      </c>
      <c r="U2173">
        <f t="shared" si="264"/>
        <v>4</v>
      </c>
      <c r="V2173" t="str">
        <f t="shared" si="265"/>
        <v>Yes</v>
      </c>
      <c r="W2173">
        <f t="shared" si="266"/>
        <v>2004</v>
      </c>
      <c r="X2173">
        <f t="shared" si="267"/>
        <v>11</v>
      </c>
      <c r="Y2173">
        <f>IFERROR(VLOOKUP(B2173,Products!A:I,8,FALSE),"")</f>
        <v>32.950000000000003</v>
      </c>
      <c r="Z2173">
        <f t="shared" si="268"/>
        <v>1712.74</v>
      </c>
      <c r="AA2173">
        <f t="shared" si="269"/>
        <v>79.241274658573587</v>
      </c>
      <c r="AB2173">
        <f t="shared" si="270"/>
        <v>1</v>
      </c>
      <c r="AC2173">
        <f t="shared" si="271"/>
        <v>757.18999999999994</v>
      </c>
    </row>
    <row r="2174" spans="1:29">
      <c r="A2174">
        <v>10330</v>
      </c>
      <c r="B2174" t="s">
        <v>212</v>
      </c>
      <c r="C2174">
        <v>50</v>
      </c>
      <c r="D2174">
        <v>133.91999999999999</v>
      </c>
      <c r="E2174">
        <v>4</v>
      </c>
      <c r="F2174" s="6">
        <f>IFERROR(VLOOKUP(A2174,Orders!A:B,2,FALSE),"")</f>
        <v>38307</v>
      </c>
      <c r="G2174" s="6">
        <f>IFERROR(VLOOKUP(A2174,Orders!A:C,3,FALSE),"")</f>
        <v>38316</v>
      </c>
      <c r="H2174" s="6">
        <f>IFERROR(VLOOKUP(A2174,Orders!A:D,4,FALSE),"")</f>
        <v>38312</v>
      </c>
      <c r="I2174" t="str">
        <f>IFERROR(VLOOKUP(A2174,Orders!A:E,5,FALSE),"")</f>
        <v>Shipped</v>
      </c>
      <c r="J2174">
        <f>IFERROR(VLOOKUP(A2174,Orders!A:G,7,FALSE),"")</f>
        <v>385</v>
      </c>
      <c r="K2174">
        <f>IFERROR(VLOOKUP(J2174,Customers!A:L,12,FALSE),"")</f>
        <v>1621</v>
      </c>
      <c r="L2174">
        <f>IFERROR(VLOOKUP(J2174,Customers!A:M,13,FALSE),"")</f>
        <v>81500</v>
      </c>
      <c r="M2174" t="str">
        <f>IFERROR(VLOOKUP(J2174,Customers!A:H,8,FALSE),"")</f>
        <v>Makati City</v>
      </c>
      <c r="N2174">
        <f>IFERROR(VLOOKUP(K2174,Employees!A:F,6,FALSE),"")</f>
        <v>5</v>
      </c>
      <c r="O2174" t="str">
        <f>IFERROR(VLOOKUP(N2174,Offices!A:B,2,FALSE),"")</f>
        <v>Tokyo</v>
      </c>
      <c r="P2174" s="6">
        <f>IFERROR(VLOOKUP(J2174,Payments!A:C,3,FALSE),"")</f>
        <v>37957</v>
      </c>
      <c r="Q2174">
        <f>IFERROR(VLOOKUP(J2174,Payments!A:D,4,FALSE),"")</f>
        <v>20644.240000000002</v>
      </c>
      <c r="R2174" t="str">
        <f>IFERROR(VLOOKUP(B2174,Products!A:C,3,FALSE),"")</f>
        <v>Classic Cars</v>
      </c>
      <c r="S2174">
        <f>IFERROR(VLOOKUP(B2174,Products!A:G,7,FALSE),"")</f>
        <v>1249</v>
      </c>
      <c r="T2174">
        <f>IFERROR(VLOOKUP(B2174,Products!A:I,9,FALSE),"")</f>
        <v>148.80000000000001</v>
      </c>
      <c r="U2174">
        <f t="shared" si="264"/>
        <v>4</v>
      </c>
      <c r="V2174" t="str">
        <f t="shared" si="265"/>
        <v>Yes</v>
      </c>
      <c r="W2174">
        <f t="shared" si="266"/>
        <v>2004</v>
      </c>
      <c r="X2174">
        <f t="shared" si="267"/>
        <v>11</v>
      </c>
      <c r="Y2174">
        <f>IFERROR(VLOOKUP(B2174,Products!A:I,8,FALSE),"")</f>
        <v>69.930000000000007</v>
      </c>
      <c r="Z2174">
        <f t="shared" si="268"/>
        <v>6695.9999999999991</v>
      </c>
      <c r="AA2174">
        <f t="shared" si="269"/>
        <v>91.505791505791464</v>
      </c>
      <c r="AB2174">
        <f t="shared" si="270"/>
        <v>1</v>
      </c>
      <c r="AC2174">
        <f t="shared" si="271"/>
        <v>3199.4999999999991</v>
      </c>
    </row>
    <row r="2175" spans="1:29">
      <c r="A2175">
        <v>10330</v>
      </c>
      <c r="B2175" t="s">
        <v>213</v>
      </c>
      <c r="C2175">
        <v>42</v>
      </c>
      <c r="D2175">
        <v>56.1</v>
      </c>
      <c r="E2175">
        <v>1</v>
      </c>
      <c r="F2175" s="6">
        <f>IFERROR(VLOOKUP(A2175,Orders!A:B,2,FALSE),"")</f>
        <v>38307</v>
      </c>
      <c r="G2175" s="6">
        <f>IFERROR(VLOOKUP(A2175,Orders!A:C,3,FALSE),"")</f>
        <v>38316</v>
      </c>
      <c r="H2175" s="6">
        <f>IFERROR(VLOOKUP(A2175,Orders!A:D,4,FALSE),"")</f>
        <v>38312</v>
      </c>
      <c r="I2175" t="str">
        <f>IFERROR(VLOOKUP(A2175,Orders!A:E,5,FALSE),"")</f>
        <v>Shipped</v>
      </c>
      <c r="J2175">
        <f>IFERROR(VLOOKUP(A2175,Orders!A:G,7,FALSE),"")</f>
        <v>385</v>
      </c>
      <c r="K2175">
        <f>IFERROR(VLOOKUP(J2175,Customers!A:L,12,FALSE),"")</f>
        <v>1621</v>
      </c>
      <c r="L2175">
        <f>IFERROR(VLOOKUP(J2175,Customers!A:M,13,FALSE),"")</f>
        <v>81500</v>
      </c>
      <c r="M2175" t="str">
        <f>IFERROR(VLOOKUP(J2175,Customers!A:H,8,FALSE),"")</f>
        <v>Makati City</v>
      </c>
      <c r="N2175">
        <f>IFERROR(VLOOKUP(K2175,Employees!A:F,6,FALSE),"")</f>
        <v>5</v>
      </c>
      <c r="O2175" t="str">
        <f>IFERROR(VLOOKUP(N2175,Offices!A:B,2,FALSE),"")</f>
        <v>Tokyo</v>
      </c>
      <c r="P2175" s="6">
        <f>IFERROR(VLOOKUP(J2175,Payments!A:C,3,FALSE),"")</f>
        <v>37957</v>
      </c>
      <c r="Q2175">
        <f>IFERROR(VLOOKUP(J2175,Payments!A:D,4,FALSE),"")</f>
        <v>20644.240000000002</v>
      </c>
      <c r="R2175" t="str">
        <f>IFERROR(VLOOKUP(B2175,Products!A:C,3,FALSE),"")</f>
        <v>Motorcycles</v>
      </c>
      <c r="S2175">
        <f>IFERROR(VLOOKUP(B2175,Products!A:G,7,FALSE),"")</f>
        <v>6840</v>
      </c>
      <c r="T2175">
        <f>IFERROR(VLOOKUP(B2175,Products!A:I,9,FALSE),"")</f>
        <v>69.260000000000005</v>
      </c>
      <c r="U2175">
        <f t="shared" si="264"/>
        <v>4</v>
      </c>
      <c r="V2175" t="str">
        <f t="shared" si="265"/>
        <v>Yes</v>
      </c>
      <c r="W2175">
        <f t="shared" si="266"/>
        <v>2004</v>
      </c>
      <c r="X2175">
        <f t="shared" si="267"/>
        <v>11</v>
      </c>
      <c r="Y2175">
        <f>IFERROR(VLOOKUP(B2175,Products!A:I,8,FALSE),"")</f>
        <v>47.1</v>
      </c>
      <c r="Z2175">
        <f t="shared" si="268"/>
        <v>2356.2000000000003</v>
      </c>
      <c r="AA2175">
        <f t="shared" si="269"/>
        <v>19.108280254777068</v>
      </c>
      <c r="AB2175">
        <f t="shared" si="270"/>
        <v>0</v>
      </c>
      <c r="AC2175">
        <f t="shared" si="271"/>
        <v>378</v>
      </c>
    </row>
    <row r="2176" spans="1:29">
      <c r="A2176">
        <v>10331</v>
      </c>
      <c r="B2176" t="s">
        <v>220</v>
      </c>
      <c r="C2176">
        <v>46</v>
      </c>
      <c r="D2176">
        <v>120.31</v>
      </c>
      <c r="E2176">
        <v>6</v>
      </c>
      <c r="F2176" s="6">
        <f>IFERROR(VLOOKUP(A2176,Orders!A:B,2,FALSE),"")</f>
        <v>38308</v>
      </c>
      <c r="G2176" s="6">
        <f>IFERROR(VLOOKUP(A2176,Orders!A:C,3,FALSE),"")</f>
        <v>38314</v>
      </c>
      <c r="H2176" s="6">
        <f>IFERROR(VLOOKUP(A2176,Orders!A:D,4,FALSE),"")</f>
        <v>38314</v>
      </c>
      <c r="I2176" t="str">
        <f>IFERROR(VLOOKUP(A2176,Orders!A:E,5,FALSE),"")</f>
        <v>Shipped</v>
      </c>
      <c r="J2176">
        <f>IFERROR(VLOOKUP(A2176,Orders!A:G,7,FALSE),"")</f>
        <v>486</v>
      </c>
      <c r="K2176">
        <f>IFERROR(VLOOKUP(J2176,Customers!A:L,12,FALSE),"")</f>
        <v>1323</v>
      </c>
      <c r="L2176">
        <f>IFERROR(VLOOKUP(J2176,Customers!A:M,13,FALSE),"")</f>
        <v>72600</v>
      </c>
      <c r="M2176" t="str">
        <f>IFERROR(VLOOKUP(J2176,Customers!A:H,8,FALSE),"")</f>
        <v>Philadelphia</v>
      </c>
      <c r="N2176">
        <f>IFERROR(VLOOKUP(K2176,Employees!A:F,6,FALSE),"")</f>
        <v>3</v>
      </c>
      <c r="O2176" t="str">
        <f>IFERROR(VLOOKUP(N2176,Offices!A:B,2,FALSE),"")</f>
        <v>NYC</v>
      </c>
      <c r="P2176" s="6">
        <f>IFERROR(VLOOKUP(J2176,Payments!A:C,3,FALSE),"")</f>
        <v>38091</v>
      </c>
      <c r="Q2176">
        <f>IFERROR(VLOOKUP(J2176,Payments!A:D,4,FALSE),"")</f>
        <v>5899.38</v>
      </c>
      <c r="R2176" t="str">
        <f>IFERROR(VLOOKUP(B2176,Products!A:C,3,FALSE),"")</f>
        <v>Classic Cars</v>
      </c>
      <c r="S2176">
        <f>IFERROR(VLOOKUP(B2176,Products!A:G,7,FALSE),"")</f>
        <v>3975</v>
      </c>
      <c r="T2176">
        <f>IFERROR(VLOOKUP(B2176,Products!A:I,9,FALSE),"")</f>
        <v>141.54</v>
      </c>
      <c r="U2176">
        <f t="shared" si="264"/>
        <v>0</v>
      </c>
      <c r="V2176" t="str">
        <f t="shared" si="265"/>
        <v>Yes</v>
      </c>
      <c r="W2176">
        <f t="shared" si="266"/>
        <v>2004</v>
      </c>
      <c r="X2176">
        <f t="shared" si="267"/>
        <v>11</v>
      </c>
      <c r="Y2176">
        <f>IFERROR(VLOOKUP(B2176,Products!A:I,8,FALSE),"")</f>
        <v>83.51</v>
      </c>
      <c r="Z2176">
        <f t="shared" si="268"/>
        <v>5534.26</v>
      </c>
      <c r="AA2176">
        <f t="shared" si="269"/>
        <v>44.066578852831988</v>
      </c>
      <c r="AB2176">
        <f t="shared" si="270"/>
        <v>0</v>
      </c>
      <c r="AC2176">
        <f t="shared" si="271"/>
        <v>1692.8</v>
      </c>
    </row>
    <row r="2177" spans="1:29">
      <c r="A2177">
        <v>10331</v>
      </c>
      <c r="B2177" t="s">
        <v>225</v>
      </c>
      <c r="C2177">
        <v>44</v>
      </c>
      <c r="D2177">
        <v>99.55</v>
      </c>
      <c r="E2177">
        <v>14</v>
      </c>
      <c r="F2177" s="6">
        <f>IFERROR(VLOOKUP(A2177,Orders!A:B,2,FALSE),"")</f>
        <v>38308</v>
      </c>
      <c r="G2177" s="6">
        <f>IFERROR(VLOOKUP(A2177,Orders!A:C,3,FALSE),"")</f>
        <v>38314</v>
      </c>
      <c r="H2177" s="6">
        <f>IFERROR(VLOOKUP(A2177,Orders!A:D,4,FALSE),"")</f>
        <v>38314</v>
      </c>
      <c r="I2177" t="str">
        <f>IFERROR(VLOOKUP(A2177,Orders!A:E,5,FALSE),"")</f>
        <v>Shipped</v>
      </c>
      <c r="J2177">
        <f>IFERROR(VLOOKUP(A2177,Orders!A:G,7,FALSE),"")</f>
        <v>486</v>
      </c>
      <c r="K2177">
        <f>IFERROR(VLOOKUP(J2177,Customers!A:L,12,FALSE),"")</f>
        <v>1323</v>
      </c>
      <c r="L2177">
        <f>IFERROR(VLOOKUP(J2177,Customers!A:M,13,FALSE),"")</f>
        <v>72600</v>
      </c>
      <c r="M2177" t="str">
        <f>IFERROR(VLOOKUP(J2177,Customers!A:H,8,FALSE),"")</f>
        <v>Philadelphia</v>
      </c>
      <c r="N2177">
        <f>IFERROR(VLOOKUP(K2177,Employees!A:F,6,FALSE),"")</f>
        <v>3</v>
      </c>
      <c r="O2177" t="str">
        <f>IFERROR(VLOOKUP(N2177,Offices!A:B,2,FALSE),"")</f>
        <v>NYC</v>
      </c>
      <c r="P2177" s="6">
        <f>IFERROR(VLOOKUP(J2177,Payments!A:C,3,FALSE),"")</f>
        <v>38091</v>
      </c>
      <c r="Q2177">
        <f>IFERROR(VLOOKUP(J2177,Payments!A:D,4,FALSE),"")</f>
        <v>5899.38</v>
      </c>
      <c r="R2177" t="str">
        <f>IFERROR(VLOOKUP(B2177,Products!A:C,3,FALSE),"")</f>
        <v>Classic Cars</v>
      </c>
      <c r="S2177">
        <f>IFERROR(VLOOKUP(B2177,Products!A:G,7,FALSE),"")</f>
        <v>9042</v>
      </c>
      <c r="T2177">
        <f>IFERROR(VLOOKUP(B2177,Products!A:I,9,FALSE),"")</f>
        <v>124.44</v>
      </c>
      <c r="U2177">
        <f t="shared" si="264"/>
        <v>0</v>
      </c>
      <c r="V2177" t="str">
        <f t="shared" si="265"/>
        <v>Yes</v>
      </c>
      <c r="W2177">
        <f t="shared" si="266"/>
        <v>2004</v>
      </c>
      <c r="X2177">
        <f t="shared" si="267"/>
        <v>11</v>
      </c>
      <c r="Y2177">
        <f>IFERROR(VLOOKUP(B2177,Products!A:I,8,FALSE),"")</f>
        <v>65.959999999999994</v>
      </c>
      <c r="Z2177">
        <f t="shared" si="268"/>
        <v>4380.2</v>
      </c>
      <c r="AA2177">
        <f t="shared" si="269"/>
        <v>50.924802910855071</v>
      </c>
      <c r="AB2177">
        <f t="shared" si="270"/>
        <v>0</v>
      </c>
      <c r="AC2177">
        <f t="shared" si="271"/>
        <v>1477.96</v>
      </c>
    </row>
    <row r="2178" spans="1:29">
      <c r="A2178">
        <v>10331</v>
      </c>
      <c r="B2178" t="s">
        <v>124</v>
      </c>
      <c r="C2178">
        <v>44</v>
      </c>
      <c r="D2178">
        <v>154.69999999999999</v>
      </c>
      <c r="E2178">
        <v>7</v>
      </c>
      <c r="F2178" s="6">
        <f>IFERROR(VLOOKUP(A2178,Orders!A:B,2,FALSE),"")</f>
        <v>38308</v>
      </c>
      <c r="G2178" s="6">
        <f>IFERROR(VLOOKUP(A2178,Orders!A:C,3,FALSE),"")</f>
        <v>38314</v>
      </c>
      <c r="H2178" s="6">
        <f>IFERROR(VLOOKUP(A2178,Orders!A:D,4,FALSE),"")</f>
        <v>38314</v>
      </c>
      <c r="I2178" t="str">
        <f>IFERROR(VLOOKUP(A2178,Orders!A:E,5,FALSE),"")</f>
        <v>Shipped</v>
      </c>
      <c r="J2178">
        <f>IFERROR(VLOOKUP(A2178,Orders!A:G,7,FALSE),"")</f>
        <v>486</v>
      </c>
      <c r="K2178">
        <f>IFERROR(VLOOKUP(J2178,Customers!A:L,12,FALSE),"")</f>
        <v>1323</v>
      </c>
      <c r="L2178">
        <f>IFERROR(VLOOKUP(J2178,Customers!A:M,13,FALSE),"")</f>
        <v>72600</v>
      </c>
      <c r="M2178" t="str">
        <f>IFERROR(VLOOKUP(J2178,Customers!A:H,8,FALSE),"")</f>
        <v>Philadelphia</v>
      </c>
      <c r="N2178">
        <f>IFERROR(VLOOKUP(K2178,Employees!A:F,6,FALSE),"")</f>
        <v>3</v>
      </c>
      <c r="O2178" t="str">
        <f>IFERROR(VLOOKUP(N2178,Offices!A:B,2,FALSE),"")</f>
        <v>NYC</v>
      </c>
      <c r="P2178" s="6">
        <f>IFERROR(VLOOKUP(J2178,Payments!A:C,3,FALSE),"")</f>
        <v>38091</v>
      </c>
      <c r="Q2178">
        <f>IFERROR(VLOOKUP(J2178,Payments!A:D,4,FALSE),"")</f>
        <v>5899.38</v>
      </c>
      <c r="R2178" t="str">
        <f>IFERROR(VLOOKUP(B2178,Products!A:C,3,FALSE),"")</f>
        <v>Vintage Cars</v>
      </c>
      <c r="S2178">
        <f>IFERROR(VLOOKUP(B2178,Products!A:G,7,FALSE),"")</f>
        <v>2724</v>
      </c>
      <c r="T2178">
        <f>IFERROR(VLOOKUP(B2178,Products!A:I,9,FALSE),"")</f>
        <v>170</v>
      </c>
      <c r="U2178">
        <f t="shared" ref="U2178:U2241" si="272">G2178-H2178</f>
        <v>0</v>
      </c>
      <c r="V2178" t="str">
        <f t="shared" ref="V2178:V2241" si="273">IF(OR(I2178="Shipped",I2178="Resolved"),IF(U2178&lt;=6,"Yes","No"),"")</f>
        <v>Yes</v>
      </c>
      <c r="W2178">
        <f t="shared" ref="W2178:W2241" si="274">YEAR(F2178)</f>
        <v>2004</v>
      </c>
      <c r="X2178">
        <f t="shared" ref="X2178:X2241" si="275">MONTH(F2178)</f>
        <v>11</v>
      </c>
      <c r="Y2178">
        <f>IFERROR(VLOOKUP(B2178,Products!A:I,8,FALSE),"")</f>
        <v>86.7</v>
      </c>
      <c r="Z2178">
        <f t="shared" ref="Z2178:Z2241" si="276">C2178*D2178</f>
        <v>6806.7999999999993</v>
      </c>
      <c r="AA2178">
        <f t="shared" ref="AA2178:AA2241" si="277">((D2178-Y2178)/Y2178)*100</f>
        <v>78.431372549019585</v>
      </c>
      <c r="AB2178">
        <f t="shared" ref="AB2178:AB2241" si="278">IF(AA2178&gt;=67, 1,0)</f>
        <v>1</v>
      </c>
      <c r="AC2178">
        <f t="shared" ref="AC2178:AC2241" si="279">C2178*(D2178-Y2178)</f>
        <v>2991.9999999999995</v>
      </c>
    </row>
    <row r="2179" spans="1:29">
      <c r="A2179">
        <v>10331</v>
      </c>
      <c r="B2179" t="s">
        <v>221</v>
      </c>
      <c r="C2179">
        <v>30</v>
      </c>
      <c r="D2179">
        <v>135.13999999999999</v>
      </c>
      <c r="E2179">
        <v>8</v>
      </c>
      <c r="F2179" s="6">
        <f>IFERROR(VLOOKUP(A2179,Orders!A:B,2,FALSE),"")</f>
        <v>38308</v>
      </c>
      <c r="G2179" s="6">
        <f>IFERROR(VLOOKUP(A2179,Orders!A:C,3,FALSE),"")</f>
        <v>38314</v>
      </c>
      <c r="H2179" s="6">
        <f>IFERROR(VLOOKUP(A2179,Orders!A:D,4,FALSE),"")</f>
        <v>38314</v>
      </c>
      <c r="I2179" t="str">
        <f>IFERROR(VLOOKUP(A2179,Orders!A:E,5,FALSE),"")</f>
        <v>Shipped</v>
      </c>
      <c r="J2179">
        <f>IFERROR(VLOOKUP(A2179,Orders!A:G,7,FALSE),"")</f>
        <v>486</v>
      </c>
      <c r="K2179">
        <f>IFERROR(VLOOKUP(J2179,Customers!A:L,12,FALSE),"")</f>
        <v>1323</v>
      </c>
      <c r="L2179">
        <f>IFERROR(VLOOKUP(J2179,Customers!A:M,13,FALSE),"")</f>
        <v>72600</v>
      </c>
      <c r="M2179" t="str">
        <f>IFERROR(VLOOKUP(J2179,Customers!A:H,8,FALSE),"")</f>
        <v>Philadelphia</v>
      </c>
      <c r="N2179">
        <f>IFERROR(VLOOKUP(K2179,Employees!A:F,6,FALSE),"")</f>
        <v>3</v>
      </c>
      <c r="O2179" t="str">
        <f>IFERROR(VLOOKUP(N2179,Offices!A:B,2,FALSE),"")</f>
        <v>NYC</v>
      </c>
      <c r="P2179" s="6">
        <f>IFERROR(VLOOKUP(J2179,Payments!A:C,3,FALSE),"")</f>
        <v>38091</v>
      </c>
      <c r="Q2179">
        <f>IFERROR(VLOOKUP(J2179,Payments!A:D,4,FALSE),"")</f>
        <v>5899.38</v>
      </c>
      <c r="R2179" t="str">
        <f>IFERROR(VLOOKUP(B2179,Products!A:C,3,FALSE),"")</f>
        <v>Classic Cars</v>
      </c>
      <c r="S2179">
        <f>IFERROR(VLOOKUP(B2179,Products!A:G,7,FALSE),"")</f>
        <v>9772</v>
      </c>
      <c r="T2179">
        <f>IFERROR(VLOOKUP(B2179,Products!A:I,9,FALSE),"")</f>
        <v>142.25</v>
      </c>
      <c r="U2179">
        <f t="shared" si="272"/>
        <v>0</v>
      </c>
      <c r="V2179" t="str">
        <f t="shared" si="273"/>
        <v>Yes</v>
      </c>
      <c r="W2179">
        <f t="shared" si="274"/>
        <v>2004</v>
      </c>
      <c r="X2179">
        <f t="shared" si="275"/>
        <v>11</v>
      </c>
      <c r="Y2179">
        <f>IFERROR(VLOOKUP(B2179,Products!A:I,8,FALSE),"")</f>
        <v>93.89</v>
      </c>
      <c r="Z2179">
        <f t="shared" si="276"/>
        <v>4054.2</v>
      </c>
      <c r="AA2179">
        <f t="shared" si="277"/>
        <v>43.934391308978576</v>
      </c>
      <c r="AB2179">
        <f t="shared" si="278"/>
        <v>0</v>
      </c>
      <c r="AC2179">
        <f t="shared" si="279"/>
        <v>1237.4999999999995</v>
      </c>
    </row>
    <row r="2180" spans="1:29">
      <c r="A2180">
        <v>10331</v>
      </c>
      <c r="B2180" t="s">
        <v>222</v>
      </c>
      <c r="C2180">
        <v>26</v>
      </c>
      <c r="D2180">
        <v>130.68</v>
      </c>
      <c r="E2180">
        <v>10</v>
      </c>
      <c r="F2180" s="6">
        <f>IFERROR(VLOOKUP(A2180,Orders!A:B,2,FALSE),"")</f>
        <v>38308</v>
      </c>
      <c r="G2180" s="6">
        <f>IFERROR(VLOOKUP(A2180,Orders!A:C,3,FALSE),"")</f>
        <v>38314</v>
      </c>
      <c r="H2180" s="6">
        <f>IFERROR(VLOOKUP(A2180,Orders!A:D,4,FALSE),"")</f>
        <v>38314</v>
      </c>
      <c r="I2180" t="str">
        <f>IFERROR(VLOOKUP(A2180,Orders!A:E,5,FALSE),"")</f>
        <v>Shipped</v>
      </c>
      <c r="J2180">
        <f>IFERROR(VLOOKUP(A2180,Orders!A:G,7,FALSE),"")</f>
        <v>486</v>
      </c>
      <c r="K2180">
        <f>IFERROR(VLOOKUP(J2180,Customers!A:L,12,FALSE),"")</f>
        <v>1323</v>
      </c>
      <c r="L2180">
        <f>IFERROR(VLOOKUP(J2180,Customers!A:M,13,FALSE),"")</f>
        <v>72600</v>
      </c>
      <c r="M2180" t="str">
        <f>IFERROR(VLOOKUP(J2180,Customers!A:H,8,FALSE),"")</f>
        <v>Philadelphia</v>
      </c>
      <c r="N2180">
        <f>IFERROR(VLOOKUP(K2180,Employees!A:F,6,FALSE),"")</f>
        <v>3</v>
      </c>
      <c r="O2180" t="str">
        <f>IFERROR(VLOOKUP(N2180,Offices!A:B,2,FALSE),"")</f>
        <v>NYC</v>
      </c>
      <c r="P2180" s="6">
        <f>IFERROR(VLOOKUP(J2180,Payments!A:C,3,FALSE),"")</f>
        <v>38091</v>
      </c>
      <c r="Q2180">
        <f>IFERROR(VLOOKUP(J2180,Payments!A:D,4,FALSE),"")</f>
        <v>5899.38</v>
      </c>
      <c r="R2180" t="str">
        <f>IFERROR(VLOOKUP(B2180,Products!A:C,3,FALSE),"")</f>
        <v>Classic Cars</v>
      </c>
      <c r="S2180">
        <f>IFERROR(VLOOKUP(B2180,Products!A:G,7,FALSE),"")</f>
        <v>8164</v>
      </c>
      <c r="T2180">
        <f>IFERROR(VLOOKUP(B2180,Products!A:I,9,FALSE),"")</f>
        <v>132</v>
      </c>
      <c r="U2180">
        <f t="shared" si="272"/>
        <v>0</v>
      </c>
      <c r="V2180" t="str">
        <f t="shared" si="273"/>
        <v>Yes</v>
      </c>
      <c r="W2180">
        <f t="shared" si="274"/>
        <v>2004</v>
      </c>
      <c r="X2180">
        <f t="shared" si="275"/>
        <v>11</v>
      </c>
      <c r="Y2180">
        <f>IFERROR(VLOOKUP(B2180,Products!A:I,8,FALSE),"")</f>
        <v>56.76</v>
      </c>
      <c r="Z2180">
        <f t="shared" si="276"/>
        <v>3397.6800000000003</v>
      </c>
      <c r="AA2180">
        <f t="shared" si="277"/>
        <v>130.23255813953492</v>
      </c>
      <c r="AB2180">
        <f t="shared" si="278"/>
        <v>1</v>
      </c>
      <c r="AC2180">
        <f t="shared" si="279"/>
        <v>1921.9200000000005</v>
      </c>
    </row>
    <row r="2181" spans="1:29">
      <c r="A2181">
        <v>10331</v>
      </c>
      <c r="B2181" t="s">
        <v>154</v>
      </c>
      <c r="C2181">
        <v>27</v>
      </c>
      <c r="D2181">
        <v>169.34</v>
      </c>
      <c r="E2181">
        <v>11</v>
      </c>
      <c r="F2181" s="6">
        <f>IFERROR(VLOOKUP(A2181,Orders!A:B,2,FALSE),"")</f>
        <v>38308</v>
      </c>
      <c r="G2181" s="6">
        <f>IFERROR(VLOOKUP(A2181,Orders!A:C,3,FALSE),"")</f>
        <v>38314</v>
      </c>
      <c r="H2181" s="6">
        <f>IFERROR(VLOOKUP(A2181,Orders!A:D,4,FALSE),"")</f>
        <v>38314</v>
      </c>
      <c r="I2181" t="str">
        <f>IFERROR(VLOOKUP(A2181,Orders!A:E,5,FALSE),"")</f>
        <v>Shipped</v>
      </c>
      <c r="J2181">
        <f>IFERROR(VLOOKUP(A2181,Orders!A:G,7,FALSE),"")</f>
        <v>486</v>
      </c>
      <c r="K2181">
        <f>IFERROR(VLOOKUP(J2181,Customers!A:L,12,FALSE),"")</f>
        <v>1323</v>
      </c>
      <c r="L2181">
        <f>IFERROR(VLOOKUP(J2181,Customers!A:M,13,FALSE),"")</f>
        <v>72600</v>
      </c>
      <c r="M2181" t="str">
        <f>IFERROR(VLOOKUP(J2181,Customers!A:H,8,FALSE),"")</f>
        <v>Philadelphia</v>
      </c>
      <c r="N2181">
        <f>IFERROR(VLOOKUP(K2181,Employees!A:F,6,FALSE),"")</f>
        <v>3</v>
      </c>
      <c r="O2181" t="str">
        <f>IFERROR(VLOOKUP(N2181,Offices!A:B,2,FALSE),"")</f>
        <v>NYC</v>
      </c>
      <c r="P2181" s="6">
        <f>IFERROR(VLOOKUP(J2181,Payments!A:C,3,FALSE),"")</f>
        <v>38091</v>
      </c>
      <c r="Q2181">
        <f>IFERROR(VLOOKUP(J2181,Payments!A:D,4,FALSE),"")</f>
        <v>5899.38</v>
      </c>
      <c r="R2181" t="str">
        <f>IFERROR(VLOOKUP(B2181,Products!A:C,3,FALSE),"")</f>
        <v>Classic Cars</v>
      </c>
      <c r="S2181">
        <f>IFERROR(VLOOKUP(B2181,Products!A:G,7,FALSE),"")</f>
        <v>8347</v>
      </c>
      <c r="T2181">
        <f>IFERROR(VLOOKUP(B2181,Products!A:I,9,FALSE),"")</f>
        <v>169.34</v>
      </c>
      <c r="U2181">
        <f t="shared" si="272"/>
        <v>0</v>
      </c>
      <c r="V2181" t="str">
        <f t="shared" si="273"/>
        <v>Yes</v>
      </c>
      <c r="W2181">
        <f t="shared" si="274"/>
        <v>2004</v>
      </c>
      <c r="X2181">
        <f t="shared" si="275"/>
        <v>11</v>
      </c>
      <c r="Y2181">
        <f>IFERROR(VLOOKUP(B2181,Products!A:I,8,FALSE),"")</f>
        <v>77.900000000000006</v>
      </c>
      <c r="Z2181">
        <f t="shared" si="276"/>
        <v>4572.18</v>
      </c>
      <c r="AA2181">
        <f t="shared" si="277"/>
        <v>117.38125802310653</v>
      </c>
      <c r="AB2181">
        <f t="shared" si="278"/>
        <v>1</v>
      </c>
      <c r="AC2181">
        <f t="shared" si="279"/>
        <v>2468.88</v>
      </c>
    </row>
    <row r="2182" spans="1:29">
      <c r="A2182">
        <v>10331</v>
      </c>
      <c r="B2182" t="s">
        <v>223</v>
      </c>
      <c r="C2182">
        <v>26</v>
      </c>
      <c r="D2182">
        <v>132.80000000000001</v>
      </c>
      <c r="E2182">
        <v>12</v>
      </c>
      <c r="F2182" s="6">
        <f>IFERROR(VLOOKUP(A2182,Orders!A:B,2,FALSE),"")</f>
        <v>38308</v>
      </c>
      <c r="G2182" s="6">
        <f>IFERROR(VLOOKUP(A2182,Orders!A:C,3,FALSE),"")</f>
        <v>38314</v>
      </c>
      <c r="H2182" s="6">
        <f>IFERROR(VLOOKUP(A2182,Orders!A:D,4,FALSE),"")</f>
        <v>38314</v>
      </c>
      <c r="I2182" t="str">
        <f>IFERROR(VLOOKUP(A2182,Orders!A:E,5,FALSE),"")</f>
        <v>Shipped</v>
      </c>
      <c r="J2182">
        <f>IFERROR(VLOOKUP(A2182,Orders!A:G,7,FALSE),"")</f>
        <v>486</v>
      </c>
      <c r="K2182">
        <f>IFERROR(VLOOKUP(J2182,Customers!A:L,12,FALSE),"")</f>
        <v>1323</v>
      </c>
      <c r="L2182">
        <f>IFERROR(VLOOKUP(J2182,Customers!A:M,13,FALSE),"")</f>
        <v>72600</v>
      </c>
      <c r="M2182" t="str">
        <f>IFERROR(VLOOKUP(J2182,Customers!A:H,8,FALSE),"")</f>
        <v>Philadelphia</v>
      </c>
      <c r="N2182">
        <f>IFERROR(VLOOKUP(K2182,Employees!A:F,6,FALSE),"")</f>
        <v>3</v>
      </c>
      <c r="O2182" t="str">
        <f>IFERROR(VLOOKUP(N2182,Offices!A:B,2,FALSE),"")</f>
        <v>NYC</v>
      </c>
      <c r="P2182" s="6">
        <f>IFERROR(VLOOKUP(J2182,Payments!A:C,3,FALSE),"")</f>
        <v>38091</v>
      </c>
      <c r="Q2182">
        <f>IFERROR(VLOOKUP(J2182,Payments!A:D,4,FALSE),"")</f>
        <v>5899.38</v>
      </c>
      <c r="R2182" t="str">
        <f>IFERROR(VLOOKUP(B2182,Products!A:C,3,FALSE),"")</f>
        <v>Classic Cars</v>
      </c>
      <c r="S2182">
        <f>IFERROR(VLOOKUP(B2182,Products!A:G,7,FALSE),"")</f>
        <v>8990</v>
      </c>
      <c r="T2182">
        <f>IFERROR(VLOOKUP(B2182,Products!A:I,9,FALSE),"")</f>
        <v>141.28</v>
      </c>
      <c r="U2182">
        <f t="shared" si="272"/>
        <v>0</v>
      </c>
      <c r="V2182" t="str">
        <f t="shared" si="273"/>
        <v>Yes</v>
      </c>
      <c r="W2182">
        <f t="shared" si="274"/>
        <v>2004</v>
      </c>
      <c r="X2182">
        <f t="shared" si="275"/>
        <v>11</v>
      </c>
      <c r="Y2182">
        <f>IFERROR(VLOOKUP(B2182,Products!A:I,8,FALSE),"")</f>
        <v>62.16</v>
      </c>
      <c r="Z2182">
        <f t="shared" si="276"/>
        <v>3452.8</v>
      </c>
      <c r="AA2182">
        <f t="shared" si="277"/>
        <v>113.64221364221368</v>
      </c>
      <c r="AB2182">
        <f t="shared" si="278"/>
        <v>1</v>
      </c>
      <c r="AC2182">
        <f t="shared" si="279"/>
        <v>1836.6400000000003</v>
      </c>
    </row>
    <row r="2183" spans="1:29">
      <c r="A2183">
        <v>10331</v>
      </c>
      <c r="B2183" t="s">
        <v>224</v>
      </c>
      <c r="C2183">
        <v>27</v>
      </c>
      <c r="D2183">
        <v>37</v>
      </c>
      <c r="E2183">
        <v>13</v>
      </c>
      <c r="F2183" s="6">
        <f>IFERROR(VLOOKUP(A2183,Orders!A:B,2,FALSE),"")</f>
        <v>38308</v>
      </c>
      <c r="G2183" s="6">
        <f>IFERROR(VLOOKUP(A2183,Orders!A:C,3,FALSE),"")</f>
        <v>38314</v>
      </c>
      <c r="H2183" s="6">
        <f>IFERROR(VLOOKUP(A2183,Orders!A:D,4,FALSE),"")</f>
        <v>38314</v>
      </c>
      <c r="I2183" t="str">
        <f>IFERROR(VLOOKUP(A2183,Orders!A:E,5,FALSE),"")</f>
        <v>Shipped</v>
      </c>
      <c r="J2183">
        <f>IFERROR(VLOOKUP(A2183,Orders!A:G,7,FALSE),"")</f>
        <v>486</v>
      </c>
      <c r="K2183">
        <f>IFERROR(VLOOKUP(J2183,Customers!A:L,12,FALSE),"")</f>
        <v>1323</v>
      </c>
      <c r="L2183">
        <f>IFERROR(VLOOKUP(J2183,Customers!A:M,13,FALSE),"")</f>
        <v>72600</v>
      </c>
      <c r="M2183" t="str">
        <f>IFERROR(VLOOKUP(J2183,Customers!A:H,8,FALSE),"")</f>
        <v>Philadelphia</v>
      </c>
      <c r="N2183">
        <f>IFERROR(VLOOKUP(K2183,Employees!A:F,6,FALSE),"")</f>
        <v>3</v>
      </c>
      <c r="O2183" t="str">
        <f>IFERROR(VLOOKUP(N2183,Offices!A:B,2,FALSE),"")</f>
        <v>NYC</v>
      </c>
      <c r="P2183" s="6">
        <f>IFERROR(VLOOKUP(J2183,Payments!A:C,3,FALSE),"")</f>
        <v>38091</v>
      </c>
      <c r="Q2183">
        <f>IFERROR(VLOOKUP(J2183,Payments!A:D,4,FALSE),"")</f>
        <v>5899.38</v>
      </c>
      <c r="R2183" t="str">
        <f>IFERROR(VLOOKUP(B2183,Products!A:C,3,FALSE),"")</f>
        <v>Classic Cars</v>
      </c>
      <c r="S2183">
        <f>IFERROR(VLOOKUP(B2183,Products!A:G,7,FALSE),"")</f>
        <v>7723</v>
      </c>
      <c r="T2183">
        <f>IFERROR(VLOOKUP(B2183,Products!A:I,9,FALSE),"")</f>
        <v>37.76</v>
      </c>
      <c r="U2183">
        <f t="shared" si="272"/>
        <v>0</v>
      </c>
      <c r="V2183" t="str">
        <f t="shared" si="273"/>
        <v>Yes</v>
      </c>
      <c r="W2183">
        <f t="shared" si="274"/>
        <v>2004</v>
      </c>
      <c r="X2183">
        <f t="shared" si="275"/>
        <v>11</v>
      </c>
      <c r="Y2183">
        <f>IFERROR(VLOOKUP(B2183,Products!A:I,8,FALSE),"")</f>
        <v>16.239999999999998</v>
      </c>
      <c r="Z2183">
        <f t="shared" si="276"/>
        <v>999</v>
      </c>
      <c r="AA2183">
        <f t="shared" si="277"/>
        <v>127.83251231527095</v>
      </c>
      <c r="AB2183">
        <f t="shared" si="278"/>
        <v>1</v>
      </c>
      <c r="AC2183">
        <f t="shared" si="279"/>
        <v>560.5200000000001</v>
      </c>
    </row>
    <row r="2184" spans="1:29">
      <c r="A2184">
        <v>10331</v>
      </c>
      <c r="B2184" t="s">
        <v>214</v>
      </c>
      <c r="C2184">
        <v>25</v>
      </c>
      <c r="D2184">
        <v>55.11</v>
      </c>
      <c r="E2184">
        <v>9</v>
      </c>
      <c r="F2184" s="6">
        <f>IFERROR(VLOOKUP(A2184,Orders!A:B,2,FALSE),"")</f>
        <v>38308</v>
      </c>
      <c r="G2184" s="6">
        <f>IFERROR(VLOOKUP(A2184,Orders!A:C,3,FALSE),"")</f>
        <v>38314</v>
      </c>
      <c r="H2184" s="6">
        <f>IFERROR(VLOOKUP(A2184,Orders!A:D,4,FALSE),"")</f>
        <v>38314</v>
      </c>
      <c r="I2184" t="str">
        <f>IFERROR(VLOOKUP(A2184,Orders!A:E,5,FALSE),"")</f>
        <v>Shipped</v>
      </c>
      <c r="J2184">
        <f>IFERROR(VLOOKUP(A2184,Orders!A:G,7,FALSE),"")</f>
        <v>486</v>
      </c>
      <c r="K2184">
        <f>IFERROR(VLOOKUP(J2184,Customers!A:L,12,FALSE),"")</f>
        <v>1323</v>
      </c>
      <c r="L2184">
        <f>IFERROR(VLOOKUP(J2184,Customers!A:M,13,FALSE),"")</f>
        <v>72600</v>
      </c>
      <c r="M2184" t="str">
        <f>IFERROR(VLOOKUP(J2184,Customers!A:H,8,FALSE),"")</f>
        <v>Philadelphia</v>
      </c>
      <c r="N2184">
        <f>IFERROR(VLOOKUP(K2184,Employees!A:F,6,FALSE),"")</f>
        <v>3</v>
      </c>
      <c r="O2184" t="str">
        <f>IFERROR(VLOOKUP(N2184,Offices!A:B,2,FALSE),"")</f>
        <v>NYC</v>
      </c>
      <c r="P2184" s="6">
        <f>IFERROR(VLOOKUP(J2184,Payments!A:C,3,FALSE),"")</f>
        <v>38091</v>
      </c>
      <c r="Q2184">
        <f>IFERROR(VLOOKUP(J2184,Payments!A:D,4,FALSE),"")</f>
        <v>5899.38</v>
      </c>
      <c r="R2184" t="str">
        <f>IFERROR(VLOOKUP(B2184,Products!A:C,3,FALSE),"")</f>
        <v>Classic Cars</v>
      </c>
      <c r="S2184">
        <f>IFERROR(VLOOKUP(B2184,Products!A:G,7,FALSE),"")</f>
        <v>7995</v>
      </c>
      <c r="T2184">
        <f>IFERROR(VLOOKUP(B2184,Products!A:I,9,FALSE),"")</f>
        <v>61.23</v>
      </c>
      <c r="U2184">
        <f t="shared" si="272"/>
        <v>0</v>
      </c>
      <c r="V2184" t="str">
        <f t="shared" si="273"/>
        <v>Yes</v>
      </c>
      <c r="W2184">
        <f t="shared" si="274"/>
        <v>2004</v>
      </c>
      <c r="X2184">
        <f t="shared" si="275"/>
        <v>11</v>
      </c>
      <c r="Y2184">
        <f>IFERROR(VLOOKUP(B2184,Products!A:I,8,FALSE),"")</f>
        <v>38.58</v>
      </c>
      <c r="Z2184">
        <f t="shared" si="276"/>
        <v>1377.75</v>
      </c>
      <c r="AA2184">
        <f t="shared" si="277"/>
        <v>42.846034214618975</v>
      </c>
      <c r="AB2184">
        <f t="shared" si="278"/>
        <v>0</v>
      </c>
      <c r="AC2184">
        <f t="shared" si="279"/>
        <v>413.25</v>
      </c>
    </row>
    <row r="2185" spans="1:29">
      <c r="A2185">
        <v>10331</v>
      </c>
      <c r="B2185" t="s">
        <v>215</v>
      </c>
      <c r="C2185">
        <v>21</v>
      </c>
      <c r="D2185">
        <v>139.03</v>
      </c>
      <c r="E2185">
        <v>1</v>
      </c>
      <c r="F2185" s="6">
        <f>IFERROR(VLOOKUP(A2185,Orders!A:B,2,FALSE),"")</f>
        <v>38308</v>
      </c>
      <c r="G2185" s="6">
        <f>IFERROR(VLOOKUP(A2185,Orders!A:C,3,FALSE),"")</f>
        <v>38314</v>
      </c>
      <c r="H2185" s="6">
        <f>IFERROR(VLOOKUP(A2185,Orders!A:D,4,FALSE),"")</f>
        <v>38314</v>
      </c>
      <c r="I2185" t="str">
        <f>IFERROR(VLOOKUP(A2185,Orders!A:E,5,FALSE),"")</f>
        <v>Shipped</v>
      </c>
      <c r="J2185">
        <f>IFERROR(VLOOKUP(A2185,Orders!A:G,7,FALSE),"")</f>
        <v>486</v>
      </c>
      <c r="K2185">
        <f>IFERROR(VLOOKUP(J2185,Customers!A:L,12,FALSE),"")</f>
        <v>1323</v>
      </c>
      <c r="L2185">
        <f>IFERROR(VLOOKUP(J2185,Customers!A:M,13,FALSE),"")</f>
        <v>72600</v>
      </c>
      <c r="M2185" t="str">
        <f>IFERROR(VLOOKUP(J2185,Customers!A:H,8,FALSE),"")</f>
        <v>Philadelphia</v>
      </c>
      <c r="N2185">
        <f>IFERROR(VLOOKUP(K2185,Employees!A:F,6,FALSE),"")</f>
        <v>3</v>
      </c>
      <c r="O2185" t="str">
        <f>IFERROR(VLOOKUP(N2185,Offices!A:B,2,FALSE),"")</f>
        <v>NYC</v>
      </c>
      <c r="P2185" s="6">
        <f>IFERROR(VLOOKUP(J2185,Payments!A:C,3,FALSE),"")</f>
        <v>38091</v>
      </c>
      <c r="Q2185">
        <f>IFERROR(VLOOKUP(J2185,Payments!A:D,4,FALSE),"")</f>
        <v>5899.38</v>
      </c>
      <c r="R2185" t="str">
        <f>IFERROR(VLOOKUP(B2185,Products!A:C,3,FALSE),"")</f>
        <v>Classic Cars</v>
      </c>
      <c r="S2185">
        <f>IFERROR(VLOOKUP(B2185,Products!A:G,7,FALSE),"")</f>
        <v>6600</v>
      </c>
      <c r="T2185">
        <f>IFERROR(VLOOKUP(B2185,Products!A:I,9,FALSE),"")</f>
        <v>140.43</v>
      </c>
      <c r="U2185">
        <f t="shared" si="272"/>
        <v>0</v>
      </c>
      <c r="V2185" t="str">
        <f t="shared" si="273"/>
        <v>Yes</v>
      </c>
      <c r="W2185">
        <f t="shared" si="274"/>
        <v>2004</v>
      </c>
      <c r="X2185">
        <f t="shared" si="275"/>
        <v>11</v>
      </c>
      <c r="Y2185">
        <f>IFERROR(VLOOKUP(B2185,Products!A:I,8,FALSE),"")</f>
        <v>98.3</v>
      </c>
      <c r="Z2185">
        <f t="shared" si="276"/>
        <v>2919.63</v>
      </c>
      <c r="AA2185">
        <f t="shared" si="277"/>
        <v>41.434384537131237</v>
      </c>
      <c r="AB2185">
        <f t="shared" si="278"/>
        <v>0</v>
      </c>
      <c r="AC2185">
        <f t="shared" si="279"/>
        <v>855.33</v>
      </c>
    </row>
    <row r="2186" spans="1:29">
      <c r="A2186">
        <v>10331</v>
      </c>
      <c r="B2186" t="s">
        <v>216</v>
      </c>
      <c r="C2186">
        <v>41</v>
      </c>
      <c r="D2186">
        <v>70.33</v>
      </c>
      <c r="E2186">
        <v>2</v>
      </c>
      <c r="F2186" s="6">
        <f>IFERROR(VLOOKUP(A2186,Orders!A:B,2,FALSE),"")</f>
        <v>38308</v>
      </c>
      <c r="G2186" s="6">
        <f>IFERROR(VLOOKUP(A2186,Orders!A:C,3,FALSE),"")</f>
        <v>38314</v>
      </c>
      <c r="H2186" s="6">
        <f>IFERROR(VLOOKUP(A2186,Orders!A:D,4,FALSE),"")</f>
        <v>38314</v>
      </c>
      <c r="I2186" t="str">
        <f>IFERROR(VLOOKUP(A2186,Orders!A:E,5,FALSE),"")</f>
        <v>Shipped</v>
      </c>
      <c r="J2186">
        <f>IFERROR(VLOOKUP(A2186,Orders!A:G,7,FALSE),"")</f>
        <v>486</v>
      </c>
      <c r="K2186">
        <f>IFERROR(VLOOKUP(J2186,Customers!A:L,12,FALSE),"")</f>
        <v>1323</v>
      </c>
      <c r="L2186">
        <f>IFERROR(VLOOKUP(J2186,Customers!A:M,13,FALSE),"")</f>
        <v>72600</v>
      </c>
      <c r="M2186" t="str">
        <f>IFERROR(VLOOKUP(J2186,Customers!A:H,8,FALSE),"")</f>
        <v>Philadelphia</v>
      </c>
      <c r="N2186">
        <f>IFERROR(VLOOKUP(K2186,Employees!A:F,6,FALSE),"")</f>
        <v>3</v>
      </c>
      <c r="O2186" t="str">
        <f>IFERROR(VLOOKUP(N2186,Offices!A:B,2,FALSE),"")</f>
        <v>NYC</v>
      </c>
      <c r="P2186" s="6">
        <f>IFERROR(VLOOKUP(J2186,Payments!A:C,3,FALSE),"")</f>
        <v>38091</v>
      </c>
      <c r="Q2186">
        <f>IFERROR(VLOOKUP(J2186,Payments!A:D,4,FALSE),"")</f>
        <v>5899.38</v>
      </c>
      <c r="R2186" t="str">
        <f>IFERROR(VLOOKUP(B2186,Products!A:C,3,FALSE),"")</f>
        <v>Classic Cars</v>
      </c>
      <c r="S2186">
        <f>IFERROR(VLOOKUP(B2186,Products!A:G,7,FALSE),"")</f>
        <v>7869</v>
      </c>
      <c r="T2186">
        <f>IFERROR(VLOOKUP(B2186,Products!A:I,9,FALSE),"")</f>
        <v>80.84</v>
      </c>
      <c r="U2186">
        <f t="shared" si="272"/>
        <v>0</v>
      </c>
      <c r="V2186" t="str">
        <f t="shared" si="273"/>
        <v>Yes</v>
      </c>
      <c r="W2186">
        <f t="shared" si="274"/>
        <v>2004</v>
      </c>
      <c r="X2186">
        <f t="shared" si="275"/>
        <v>11</v>
      </c>
      <c r="Y2186">
        <f>IFERROR(VLOOKUP(B2186,Products!A:I,8,FALSE),"")</f>
        <v>32.33</v>
      </c>
      <c r="Z2186">
        <f t="shared" si="276"/>
        <v>2883.5299999999997</v>
      </c>
      <c r="AA2186">
        <f t="shared" si="277"/>
        <v>117.53789050417569</v>
      </c>
      <c r="AB2186">
        <f t="shared" si="278"/>
        <v>1</v>
      </c>
      <c r="AC2186">
        <f t="shared" si="279"/>
        <v>1558</v>
      </c>
    </row>
    <row r="2187" spans="1:29">
      <c r="A2187">
        <v>10331</v>
      </c>
      <c r="B2187" t="s">
        <v>217</v>
      </c>
      <c r="C2187">
        <v>28</v>
      </c>
      <c r="D2187">
        <v>33.39</v>
      </c>
      <c r="E2187">
        <v>3</v>
      </c>
      <c r="F2187" s="6">
        <f>IFERROR(VLOOKUP(A2187,Orders!A:B,2,FALSE),"")</f>
        <v>38308</v>
      </c>
      <c r="G2187" s="6">
        <f>IFERROR(VLOOKUP(A2187,Orders!A:C,3,FALSE),"")</f>
        <v>38314</v>
      </c>
      <c r="H2187" s="6">
        <f>IFERROR(VLOOKUP(A2187,Orders!A:D,4,FALSE),"")</f>
        <v>38314</v>
      </c>
      <c r="I2187" t="str">
        <f>IFERROR(VLOOKUP(A2187,Orders!A:E,5,FALSE),"")</f>
        <v>Shipped</v>
      </c>
      <c r="J2187">
        <f>IFERROR(VLOOKUP(A2187,Orders!A:G,7,FALSE),"")</f>
        <v>486</v>
      </c>
      <c r="K2187">
        <f>IFERROR(VLOOKUP(J2187,Customers!A:L,12,FALSE),"")</f>
        <v>1323</v>
      </c>
      <c r="L2187">
        <f>IFERROR(VLOOKUP(J2187,Customers!A:M,13,FALSE),"")</f>
        <v>72600</v>
      </c>
      <c r="M2187" t="str">
        <f>IFERROR(VLOOKUP(J2187,Customers!A:H,8,FALSE),"")</f>
        <v>Philadelphia</v>
      </c>
      <c r="N2187">
        <f>IFERROR(VLOOKUP(K2187,Employees!A:F,6,FALSE),"")</f>
        <v>3</v>
      </c>
      <c r="O2187" t="str">
        <f>IFERROR(VLOOKUP(N2187,Offices!A:B,2,FALSE),"")</f>
        <v>NYC</v>
      </c>
      <c r="P2187" s="6">
        <f>IFERROR(VLOOKUP(J2187,Payments!A:C,3,FALSE),"")</f>
        <v>38091</v>
      </c>
      <c r="Q2187">
        <f>IFERROR(VLOOKUP(J2187,Payments!A:D,4,FALSE),"")</f>
        <v>5899.38</v>
      </c>
      <c r="R2187" t="str">
        <f>IFERROR(VLOOKUP(B2187,Products!A:C,3,FALSE),"")</f>
        <v>Motorcycles</v>
      </c>
      <c r="S2187">
        <f>IFERROR(VLOOKUP(B2187,Products!A:G,7,FALSE),"")</f>
        <v>9241</v>
      </c>
      <c r="T2187">
        <f>IFERROR(VLOOKUP(B2187,Products!A:I,9,FALSE),"")</f>
        <v>40.229999999999997</v>
      </c>
      <c r="U2187">
        <f t="shared" si="272"/>
        <v>0</v>
      </c>
      <c r="V2187" t="str">
        <f t="shared" si="273"/>
        <v>Yes</v>
      </c>
      <c r="W2187">
        <f t="shared" si="274"/>
        <v>2004</v>
      </c>
      <c r="X2187">
        <f t="shared" si="275"/>
        <v>11</v>
      </c>
      <c r="Y2187">
        <f>IFERROR(VLOOKUP(B2187,Products!A:I,8,FALSE),"")</f>
        <v>24.14</v>
      </c>
      <c r="Z2187">
        <f t="shared" si="276"/>
        <v>934.92000000000007</v>
      </c>
      <c r="AA2187">
        <f t="shared" si="277"/>
        <v>38.318144159072077</v>
      </c>
      <c r="AB2187">
        <f t="shared" si="278"/>
        <v>0</v>
      </c>
      <c r="AC2187">
        <f t="shared" si="279"/>
        <v>259</v>
      </c>
    </row>
    <row r="2188" spans="1:29">
      <c r="A2188">
        <v>10331</v>
      </c>
      <c r="B2188" t="s">
        <v>218</v>
      </c>
      <c r="C2188">
        <v>32</v>
      </c>
      <c r="D2188">
        <v>100.01</v>
      </c>
      <c r="E2188">
        <v>4</v>
      </c>
      <c r="F2188" s="6">
        <f>IFERROR(VLOOKUP(A2188,Orders!A:B,2,FALSE),"")</f>
        <v>38308</v>
      </c>
      <c r="G2188" s="6">
        <f>IFERROR(VLOOKUP(A2188,Orders!A:C,3,FALSE),"")</f>
        <v>38314</v>
      </c>
      <c r="H2188" s="6">
        <f>IFERROR(VLOOKUP(A2188,Orders!A:D,4,FALSE),"")</f>
        <v>38314</v>
      </c>
      <c r="I2188" t="str">
        <f>IFERROR(VLOOKUP(A2188,Orders!A:E,5,FALSE),"")</f>
        <v>Shipped</v>
      </c>
      <c r="J2188">
        <f>IFERROR(VLOOKUP(A2188,Orders!A:G,7,FALSE),"")</f>
        <v>486</v>
      </c>
      <c r="K2188">
        <f>IFERROR(VLOOKUP(J2188,Customers!A:L,12,FALSE),"")</f>
        <v>1323</v>
      </c>
      <c r="L2188">
        <f>IFERROR(VLOOKUP(J2188,Customers!A:M,13,FALSE),"")</f>
        <v>72600</v>
      </c>
      <c r="M2188" t="str">
        <f>IFERROR(VLOOKUP(J2188,Customers!A:H,8,FALSE),"")</f>
        <v>Philadelphia</v>
      </c>
      <c r="N2188">
        <f>IFERROR(VLOOKUP(K2188,Employees!A:F,6,FALSE),"")</f>
        <v>3</v>
      </c>
      <c r="O2188" t="str">
        <f>IFERROR(VLOOKUP(N2188,Offices!A:B,2,FALSE),"")</f>
        <v>NYC</v>
      </c>
      <c r="P2188" s="6">
        <f>IFERROR(VLOOKUP(J2188,Payments!A:C,3,FALSE),"")</f>
        <v>38091</v>
      </c>
      <c r="Q2188">
        <f>IFERROR(VLOOKUP(J2188,Payments!A:D,4,FALSE),"")</f>
        <v>5899.38</v>
      </c>
      <c r="R2188" t="str">
        <f>IFERROR(VLOOKUP(B2188,Products!A:C,3,FALSE),"")</f>
        <v>Motorcycles</v>
      </c>
      <c r="S2188">
        <f>IFERROR(VLOOKUP(B2188,Products!A:G,7,FALSE),"")</f>
        <v>3341</v>
      </c>
      <c r="T2188">
        <f>IFERROR(VLOOKUP(B2188,Products!A:I,9,FALSE),"")</f>
        <v>102.05</v>
      </c>
      <c r="U2188">
        <f t="shared" si="272"/>
        <v>0</v>
      </c>
      <c r="V2188" t="str">
        <f t="shared" si="273"/>
        <v>Yes</v>
      </c>
      <c r="W2188">
        <f t="shared" si="274"/>
        <v>2004</v>
      </c>
      <c r="X2188">
        <f t="shared" si="275"/>
        <v>11</v>
      </c>
      <c r="Y2188">
        <f>IFERROR(VLOOKUP(B2188,Products!A:I,8,FALSE),"")</f>
        <v>56.13</v>
      </c>
      <c r="Z2188">
        <f t="shared" si="276"/>
        <v>3200.32</v>
      </c>
      <c r="AA2188">
        <f t="shared" si="277"/>
        <v>78.175663637983249</v>
      </c>
      <c r="AB2188">
        <f t="shared" si="278"/>
        <v>1</v>
      </c>
      <c r="AC2188">
        <f t="shared" si="279"/>
        <v>1404.16</v>
      </c>
    </row>
    <row r="2189" spans="1:29">
      <c r="A2189">
        <v>10331</v>
      </c>
      <c r="B2189" t="s">
        <v>219</v>
      </c>
      <c r="C2189">
        <v>20</v>
      </c>
      <c r="D2189">
        <v>74.040000000000006</v>
      </c>
      <c r="E2189">
        <v>5</v>
      </c>
      <c r="F2189" s="6">
        <f>IFERROR(VLOOKUP(A2189,Orders!A:B,2,FALSE),"")</f>
        <v>38308</v>
      </c>
      <c r="G2189" s="6">
        <f>IFERROR(VLOOKUP(A2189,Orders!A:C,3,FALSE),"")</f>
        <v>38314</v>
      </c>
      <c r="H2189" s="6">
        <f>IFERROR(VLOOKUP(A2189,Orders!A:D,4,FALSE),"")</f>
        <v>38314</v>
      </c>
      <c r="I2189" t="str">
        <f>IFERROR(VLOOKUP(A2189,Orders!A:E,5,FALSE),"")</f>
        <v>Shipped</v>
      </c>
      <c r="J2189">
        <f>IFERROR(VLOOKUP(A2189,Orders!A:G,7,FALSE),"")</f>
        <v>486</v>
      </c>
      <c r="K2189">
        <f>IFERROR(VLOOKUP(J2189,Customers!A:L,12,FALSE),"")</f>
        <v>1323</v>
      </c>
      <c r="L2189">
        <f>IFERROR(VLOOKUP(J2189,Customers!A:M,13,FALSE),"")</f>
        <v>72600</v>
      </c>
      <c r="M2189" t="str">
        <f>IFERROR(VLOOKUP(J2189,Customers!A:H,8,FALSE),"")</f>
        <v>Philadelphia</v>
      </c>
      <c r="N2189">
        <f>IFERROR(VLOOKUP(K2189,Employees!A:F,6,FALSE),"")</f>
        <v>3</v>
      </c>
      <c r="O2189" t="str">
        <f>IFERROR(VLOOKUP(N2189,Offices!A:B,2,FALSE),"")</f>
        <v>NYC</v>
      </c>
      <c r="P2189" s="6">
        <f>IFERROR(VLOOKUP(J2189,Payments!A:C,3,FALSE),"")</f>
        <v>38091</v>
      </c>
      <c r="Q2189">
        <f>IFERROR(VLOOKUP(J2189,Payments!A:D,4,FALSE),"")</f>
        <v>5899.38</v>
      </c>
      <c r="R2189" t="str">
        <f>IFERROR(VLOOKUP(B2189,Products!A:C,3,FALSE),"")</f>
        <v>Motorcycles</v>
      </c>
      <c r="S2189">
        <f>IFERROR(VLOOKUP(B2189,Products!A:G,7,FALSE),"")</f>
        <v>600</v>
      </c>
      <c r="T2189">
        <f>IFERROR(VLOOKUP(B2189,Products!A:I,9,FALSE),"")</f>
        <v>81.36</v>
      </c>
      <c r="U2189">
        <f t="shared" si="272"/>
        <v>0</v>
      </c>
      <c r="V2189" t="str">
        <f t="shared" si="273"/>
        <v>Yes</v>
      </c>
      <c r="W2189">
        <f t="shared" si="274"/>
        <v>2004</v>
      </c>
      <c r="X2189">
        <f t="shared" si="275"/>
        <v>11</v>
      </c>
      <c r="Y2189">
        <f>IFERROR(VLOOKUP(B2189,Products!A:I,8,FALSE),"")</f>
        <v>34.17</v>
      </c>
      <c r="Z2189">
        <f t="shared" si="276"/>
        <v>1480.8000000000002</v>
      </c>
      <c r="AA2189">
        <f t="shared" si="277"/>
        <v>116.68129938542582</v>
      </c>
      <c r="AB2189">
        <f t="shared" si="278"/>
        <v>1</v>
      </c>
      <c r="AC2189">
        <f t="shared" si="279"/>
        <v>797.40000000000009</v>
      </c>
    </row>
    <row r="2190" spans="1:29">
      <c r="A2190">
        <v>10332</v>
      </c>
      <c r="B2190" t="s">
        <v>132</v>
      </c>
      <c r="C2190">
        <v>46</v>
      </c>
      <c r="D2190">
        <v>89.38</v>
      </c>
      <c r="E2190">
        <v>15</v>
      </c>
      <c r="F2190" s="6">
        <f>IFERROR(VLOOKUP(A2190,Orders!A:B,2,FALSE),"")</f>
        <v>38308</v>
      </c>
      <c r="G2190" s="6">
        <f>IFERROR(VLOOKUP(A2190,Orders!A:C,3,FALSE),"")</f>
        <v>38316</v>
      </c>
      <c r="H2190" s="6">
        <f>IFERROR(VLOOKUP(A2190,Orders!A:D,4,FALSE),"")</f>
        <v>38309</v>
      </c>
      <c r="I2190" t="str">
        <f>IFERROR(VLOOKUP(A2190,Orders!A:E,5,FALSE),"")</f>
        <v>Shipped</v>
      </c>
      <c r="J2190">
        <f>IFERROR(VLOOKUP(A2190,Orders!A:G,7,FALSE),"")</f>
        <v>187</v>
      </c>
      <c r="K2190">
        <f>IFERROR(VLOOKUP(J2190,Customers!A:L,12,FALSE),"")</f>
        <v>1501</v>
      </c>
      <c r="L2190">
        <f>IFERROR(VLOOKUP(J2190,Customers!A:M,13,FALSE),"")</f>
        <v>136800</v>
      </c>
      <c r="M2190" t="str">
        <f>IFERROR(VLOOKUP(J2190,Customers!A:H,8,FALSE),"")</f>
        <v>Manchester</v>
      </c>
      <c r="N2190">
        <f>IFERROR(VLOOKUP(K2190,Employees!A:F,6,FALSE),"")</f>
        <v>7</v>
      </c>
      <c r="O2190" t="str">
        <f>IFERROR(VLOOKUP(N2190,Offices!A:B,2,FALSE),"")</f>
        <v>London</v>
      </c>
      <c r="P2190" s="6">
        <f>IFERROR(VLOOKUP(J2190,Payments!A:C,3,FALSE),"")</f>
        <v>38294</v>
      </c>
      <c r="Q2190">
        <f>IFERROR(VLOOKUP(J2190,Payments!A:D,4,FALSE),"")</f>
        <v>52825.29</v>
      </c>
      <c r="R2190" t="str">
        <f>IFERROR(VLOOKUP(B2190,Products!A:C,3,FALSE),"")</f>
        <v>Vintage Cars</v>
      </c>
      <c r="S2190">
        <f>IFERROR(VLOOKUP(B2190,Products!A:G,7,FALSE),"")</f>
        <v>8693</v>
      </c>
      <c r="T2190">
        <f>IFERROR(VLOOKUP(B2190,Products!A:I,9,FALSE),"")</f>
        <v>102.74</v>
      </c>
      <c r="U2190">
        <f t="shared" si="272"/>
        <v>7</v>
      </c>
      <c r="V2190" t="str">
        <f t="shared" si="273"/>
        <v>No</v>
      </c>
      <c r="W2190">
        <f t="shared" si="274"/>
        <v>2004</v>
      </c>
      <c r="X2190">
        <f t="shared" si="275"/>
        <v>11</v>
      </c>
      <c r="Y2190">
        <f>IFERROR(VLOOKUP(B2190,Products!A:I,8,FALSE),"")</f>
        <v>60.62</v>
      </c>
      <c r="Z2190">
        <f t="shared" si="276"/>
        <v>4111.4799999999996</v>
      </c>
      <c r="AA2190">
        <f t="shared" si="277"/>
        <v>47.443088089739362</v>
      </c>
      <c r="AB2190">
        <f t="shared" si="278"/>
        <v>0</v>
      </c>
      <c r="AC2190">
        <f t="shared" si="279"/>
        <v>1322.9599999999998</v>
      </c>
    </row>
    <row r="2191" spans="1:29">
      <c r="A2191">
        <v>10332</v>
      </c>
      <c r="B2191" t="s">
        <v>133</v>
      </c>
      <c r="C2191">
        <v>27</v>
      </c>
      <c r="D2191">
        <v>51.21</v>
      </c>
      <c r="E2191">
        <v>16</v>
      </c>
      <c r="F2191" s="6">
        <f>IFERROR(VLOOKUP(A2191,Orders!A:B,2,FALSE),"")</f>
        <v>38308</v>
      </c>
      <c r="G2191" s="6">
        <f>IFERROR(VLOOKUP(A2191,Orders!A:C,3,FALSE),"")</f>
        <v>38316</v>
      </c>
      <c r="H2191" s="6">
        <f>IFERROR(VLOOKUP(A2191,Orders!A:D,4,FALSE),"")</f>
        <v>38309</v>
      </c>
      <c r="I2191" t="str">
        <f>IFERROR(VLOOKUP(A2191,Orders!A:E,5,FALSE),"")</f>
        <v>Shipped</v>
      </c>
      <c r="J2191">
        <f>IFERROR(VLOOKUP(A2191,Orders!A:G,7,FALSE),"")</f>
        <v>187</v>
      </c>
      <c r="K2191">
        <f>IFERROR(VLOOKUP(J2191,Customers!A:L,12,FALSE),"")</f>
        <v>1501</v>
      </c>
      <c r="L2191">
        <f>IFERROR(VLOOKUP(J2191,Customers!A:M,13,FALSE),"")</f>
        <v>136800</v>
      </c>
      <c r="M2191" t="str">
        <f>IFERROR(VLOOKUP(J2191,Customers!A:H,8,FALSE),"")</f>
        <v>Manchester</v>
      </c>
      <c r="N2191">
        <f>IFERROR(VLOOKUP(K2191,Employees!A:F,6,FALSE),"")</f>
        <v>7</v>
      </c>
      <c r="O2191" t="str">
        <f>IFERROR(VLOOKUP(N2191,Offices!A:B,2,FALSE),"")</f>
        <v>London</v>
      </c>
      <c r="P2191" s="6">
        <f>IFERROR(VLOOKUP(J2191,Payments!A:C,3,FALSE),"")</f>
        <v>38294</v>
      </c>
      <c r="Q2191">
        <f>IFERROR(VLOOKUP(J2191,Payments!A:D,4,FALSE),"")</f>
        <v>52825.29</v>
      </c>
      <c r="R2191" t="str">
        <f>IFERROR(VLOOKUP(B2191,Products!A:C,3,FALSE),"")</f>
        <v>Vintage Cars</v>
      </c>
      <c r="S2191">
        <f>IFERROR(VLOOKUP(B2191,Products!A:G,7,FALSE),"")</f>
        <v>8635</v>
      </c>
      <c r="T2191">
        <f>IFERROR(VLOOKUP(B2191,Products!A:I,9,FALSE),"")</f>
        <v>53.91</v>
      </c>
      <c r="U2191">
        <f t="shared" si="272"/>
        <v>7</v>
      </c>
      <c r="V2191" t="str">
        <f t="shared" si="273"/>
        <v>No</v>
      </c>
      <c r="W2191">
        <f t="shared" si="274"/>
        <v>2004</v>
      </c>
      <c r="X2191">
        <f t="shared" si="275"/>
        <v>11</v>
      </c>
      <c r="Y2191">
        <f>IFERROR(VLOOKUP(B2191,Products!A:I,8,FALSE),"")</f>
        <v>24.26</v>
      </c>
      <c r="Z2191">
        <f t="shared" si="276"/>
        <v>1382.67</v>
      </c>
      <c r="AA2191">
        <f t="shared" si="277"/>
        <v>111.08821104699092</v>
      </c>
      <c r="AB2191">
        <f t="shared" si="278"/>
        <v>1</v>
      </c>
      <c r="AC2191">
        <f t="shared" si="279"/>
        <v>727.65</v>
      </c>
    </row>
    <row r="2192" spans="1:29">
      <c r="A2192">
        <v>10332</v>
      </c>
      <c r="B2192" t="s">
        <v>125</v>
      </c>
      <c r="C2192">
        <v>38</v>
      </c>
      <c r="D2192">
        <v>53.88</v>
      </c>
      <c r="E2192">
        <v>9</v>
      </c>
      <c r="F2192" s="6">
        <f>IFERROR(VLOOKUP(A2192,Orders!A:B,2,FALSE),"")</f>
        <v>38308</v>
      </c>
      <c r="G2192" s="6">
        <f>IFERROR(VLOOKUP(A2192,Orders!A:C,3,FALSE),"")</f>
        <v>38316</v>
      </c>
      <c r="H2192" s="6">
        <f>IFERROR(VLOOKUP(A2192,Orders!A:D,4,FALSE),"")</f>
        <v>38309</v>
      </c>
      <c r="I2192" t="str">
        <f>IFERROR(VLOOKUP(A2192,Orders!A:E,5,FALSE),"")</f>
        <v>Shipped</v>
      </c>
      <c r="J2192">
        <f>IFERROR(VLOOKUP(A2192,Orders!A:G,7,FALSE),"")</f>
        <v>187</v>
      </c>
      <c r="K2192">
        <f>IFERROR(VLOOKUP(J2192,Customers!A:L,12,FALSE),"")</f>
        <v>1501</v>
      </c>
      <c r="L2192">
        <f>IFERROR(VLOOKUP(J2192,Customers!A:M,13,FALSE),"")</f>
        <v>136800</v>
      </c>
      <c r="M2192" t="str">
        <f>IFERROR(VLOOKUP(J2192,Customers!A:H,8,FALSE),"")</f>
        <v>Manchester</v>
      </c>
      <c r="N2192">
        <f>IFERROR(VLOOKUP(K2192,Employees!A:F,6,FALSE),"")</f>
        <v>7</v>
      </c>
      <c r="O2192" t="str">
        <f>IFERROR(VLOOKUP(N2192,Offices!A:B,2,FALSE),"")</f>
        <v>London</v>
      </c>
      <c r="P2192" s="6">
        <f>IFERROR(VLOOKUP(J2192,Payments!A:C,3,FALSE),"")</f>
        <v>38294</v>
      </c>
      <c r="Q2192">
        <f>IFERROR(VLOOKUP(J2192,Payments!A:D,4,FALSE),"")</f>
        <v>52825.29</v>
      </c>
      <c r="R2192" t="str">
        <f>IFERROR(VLOOKUP(B2192,Products!A:C,3,FALSE),"")</f>
        <v>Vintage Cars</v>
      </c>
      <c r="S2192">
        <f>IFERROR(VLOOKUP(B2192,Products!A:G,7,FALSE),"")</f>
        <v>540</v>
      </c>
      <c r="T2192">
        <f>IFERROR(VLOOKUP(B2192,Products!A:I,9,FALSE),"")</f>
        <v>60.54</v>
      </c>
      <c r="U2192">
        <f t="shared" si="272"/>
        <v>7</v>
      </c>
      <c r="V2192" t="str">
        <f t="shared" si="273"/>
        <v>No</v>
      </c>
      <c r="W2192">
        <f t="shared" si="274"/>
        <v>2004</v>
      </c>
      <c r="X2192">
        <f t="shared" si="275"/>
        <v>11</v>
      </c>
      <c r="Y2192">
        <f>IFERROR(VLOOKUP(B2192,Products!A:I,8,FALSE),"")</f>
        <v>33.299999999999997</v>
      </c>
      <c r="Z2192">
        <f t="shared" si="276"/>
        <v>2047.44</v>
      </c>
      <c r="AA2192">
        <f t="shared" si="277"/>
        <v>61.801801801801822</v>
      </c>
      <c r="AB2192">
        <f t="shared" si="278"/>
        <v>0</v>
      </c>
      <c r="AC2192">
        <f t="shared" si="279"/>
        <v>782.04000000000019</v>
      </c>
    </row>
    <row r="2193" spans="1:29">
      <c r="A2193">
        <v>10332</v>
      </c>
      <c r="B2193" t="s">
        <v>128</v>
      </c>
      <c r="C2193">
        <v>35</v>
      </c>
      <c r="D2193">
        <v>116.96</v>
      </c>
      <c r="E2193">
        <v>8</v>
      </c>
      <c r="F2193" s="6">
        <f>IFERROR(VLOOKUP(A2193,Orders!A:B,2,FALSE),"")</f>
        <v>38308</v>
      </c>
      <c r="G2193" s="6">
        <f>IFERROR(VLOOKUP(A2193,Orders!A:C,3,FALSE),"")</f>
        <v>38316</v>
      </c>
      <c r="H2193" s="6">
        <f>IFERROR(VLOOKUP(A2193,Orders!A:D,4,FALSE),"")</f>
        <v>38309</v>
      </c>
      <c r="I2193" t="str">
        <f>IFERROR(VLOOKUP(A2193,Orders!A:E,5,FALSE),"")</f>
        <v>Shipped</v>
      </c>
      <c r="J2193">
        <f>IFERROR(VLOOKUP(A2193,Orders!A:G,7,FALSE),"")</f>
        <v>187</v>
      </c>
      <c r="K2193">
        <f>IFERROR(VLOOKUP(J2193,Customers!A:L,12,FALSE),"")</f>
        <v>1501</v>
      </c>
      <c r="L2193">
        <f>IFERROR(VLOOKUP(J2193,Customers!A:M,13,FALSE),"")</f>
        <v>136800</v>
      </c>
      <c r="M2193" t="str">
        <f>IFERROR(VLOOKUP(J2193,Customers!A:H,8,FALSE),"")</f>
        <v>Manchester</v>
      </c>
      <c r="N2193">
        <f>IFERROR(VLOOKUP(K2193,Employees!A:F,6,FALSE),"")</f>
        <v>7</v>
      </c>
      <c r="O2193" t="str">
        <f>IFERROR(VLOOKUP(N2193,Offices!A:B,2,FALSE),"")</f>
        <v>London</v>
      </c>
      <c r="P2193" s="6">
        <f>IFERROR(VLOOKUP(J2193,Payments!A:C,3,FALSE),"")</f>
        <v>38294</v>
      </c>
      <c r="Q2193">
        <f>IFERROR(VLOOKUP(J2193,Payments!A:D,4,FALSE),"")</f>
        <v>52825.29</v>
      </c>
      <c r="R2193" t="str">
        <f>IFERROR(VLOOKUP(B2193,Products!A:C,3,FALSE),"")</f>
        <v>Vintage Cars</v>
      </c>
      <c r="S2193">
        <f>IFERROR(VLOOKUP(B2193,Products!A:G,7,FALSE),"")</f>
        <v>9354</v>
      </c>
      <c r="T2193">
        <f>IFERROR(VLOOKUP(B2193,Products!A:I,9,FALSE),"")</f>
        <v>127.13</v>
      </c>
      <c r="U2193">
        <f t="shared" si="272"/>
        <v>7</v>
      </c>
      <c r="V2193" t="str">
        <f t="shared" si="273"/>
        <v>No</v>
      </c>
      <c r="W2193">
        <f t="shared" si="274"/>
        <v>2004</v>
      </c>
      <c r="X2193">
        <f t="shared" si="275"/>
        <v>11</v>
      </c>
      <c r="Y2193">
        <f>IFERROR(VLOOKUP(B2193,Products!A:I,8,FALSE),"")</f>
        <v>58.48</v>
      </c>
      <c r="Z2193">
        <f t="shared" si="276"/>
        <v>4093.6</v>
      </c>
      <c r="AA2193">
        <f t="shared" si="277"/>
        <v>100</v>
      </c>
      <c r="AB2193">
        <f t="shared" si="278"/>
        <v>1</v>
      </c>
      <c r="AC2193">
        <f t="shared" si="279"/>
        <v>2046.8</v>
      </c>
    </row>
    <row r="2194" spans="1:29">
      <c r="A2194">
        <v>10332</v>
      </c>
      <c r="B2194" t="s">
        <v>129</v>
      </c>
      <c r="C2194">
        <v>24</v>
      </c>
      <c r="D2194">
        <v>138.38</v>
      </c>
      <c r="E2194">
        <v>1</v>
      </c>
      <c r="F2194" s="6">
        <f>IFERROR(VLOOKUP(A2194,Orders!A:B,2,FALSE),"")</f>
        <v>38308</v>
      </c>
      <c r="G2194" s="6">
        <f>IFERROR(VLOOKUP(A2194,Orders!A:C,3,FALSE),"")</f>
        <v>38316</v>
      </c>
      <c r="H2194" s="6">
        <f>IFERROR(VLOOKUP(A2194,Orders!A:D,4,FALSE),"")</f>
        <v>38309</v>
      </c>
      <c r="I2194" t="str">
        <f>IFERROR(VLOOKUP(A2194,Orders!A:E,5,FALSE),"")</f>
        <v>Shipped</v>
      </c>
      <c r="J2194">
        <f>IFERROR(VLOOKUP(A2194,Orders!A:G,7,FALSE),"")</f>
        <v>187</v>
      </c>
      <c r="K2194">
        <f>IFERROR(VLOOKUP(J2194,Customers!A:L,12,FALSE),"")</f>
        <v>1501</v>
      </c>
      <c r="L2194">
        <f>IFERROR(VLOOKUP(J2194,Customers!A:M,13,FALSE),"")</f>
        <v>136800</v>
      </c>
      <c r="M2194" t="str">
        <f>IFERROR(VLOOKUP(J2194,Customers!A:H,8,FALSE),"")</f>
        <v>Manchester</v>
      </c>
      <c r="N2194">
        <f>IFERROR(VLOOKUP(K2194,Employees!A:F,6,FALSE),"")</f>
        <v>7</v>
      </c>
      <c r="O2194" t="str">
        <f>IFERROR(VLOOKUP(N2194,Offices!A:B,2,FALSE),"")</f>
        <v>London</v>
      </c>
      <c r="P2194" s="6">
        <f>IFERROR(VLOOKUP(J2194,Payments!A:C,3,FALSE),"")</f>
        <v>38294</v>
      </c>
      <c r="Q2194">
        <f>IFERROR(VLOOKUP(J2194,Payments!A:D,4,FALSE),"")</f>
        <v>52825.29</v>
      </c>
      <c r="R2194" t="str">
        <f>IFERROR(VLOOKUP(B2194,Products!A:C,3,FALSE),"")</f>
        <v>Vintage Cars</v>
      </c>
      <c r="S2194">
        <f>IFERROR(VLOOKUP(B2194,Products!A:G,7,FALSE),"")</f>
        <v>548</v>
      </c>
      <c r="T2194">
        <f>IFERROR(VLOOKUP(B2194,Products!A:I,9,FALSE),"")</f>
        <v>168.75</v>
      </c>
      <c r="U2194">
        <f t="shared" si="272"/>
        <v>7</v>
      </c>
      <c r="V2194" t="str">
        <f t="shared" si="273"/>
        <v>No</v>
      </c>
      <c r="W2194">
        <f t="shared" si="274"/>
        <v>2004</v>
      </c>
      <c r="X2194">
        <f t="shared" si="275"/>
        <v>11</v>
      </c>
      <c r="Y2194">
        <f>IFERROR(VLOOKUP(B2194,Products!A:I,8,FALSE),"")</f>
        <v>72.56</v>
      </c>
      <c r="Z2194">
        <f t="shared" si="276"/>
        <v>3321.12</v>
      </c>
      <c r="AA2194">
        <f t="shared" si="277"/>
        <v>90.71113561190738</v>
      </c>
      <c r="AB2194">
        <f t="shared" si="278"/>
        <v>1</v>
      </c>
      <c r="AC2194">
        <f t="shared" si="279"/>
        <v>1579.6799999999998</v>
      </c>
    </row>
    <row r="2195" spans="1:29">
      <c r="A2195">
        <v>10332</v>
      </c>
      <c r="B2195" t="s">
        <v>140</v>
      </c>
      <c r="C2195">
        <v>26</v>
      </c>
      <c r="D2195">
        <v>53.09</v>
      </c>
      <c r="E2195">
        <v>17</v>
      </c>
      <c r="F2195" s="6">
        <f>IFERROR(VLOOKUP(A2195,Orders!A:B,2,FALSE),"")</f>
        <v>38308</v>
      </c>
      <c r="G2195" s="6">
        <f>IFERROR(VLOOKUP(A2195,Orders!A:C,3,FALSE),"")</f>
        <v>38316</v>
      </c>
      <c r="H2195" s="6">
        <f>IFERROR(VLOOKUP(A2195,Orders!A:D,4,FALSE),"")</f>
        <v>38309</v>
      </c>
      <c r="I2195" t="str">
        <f>IFERROR(VLOOKUP(A2195,Orders!A:E,5,FALSE),"")</f>
        <v>Shipped</v>
      </c>
      <c r="J2195">
        <f>IFERROR(VLOOKUP(A2195,Orders!A:G,7,FALSE),"")</f>
        <v>187</v>
      </c>
      <c r="K2195">
        <f>IFERROR(VLOOKUP(J2195,Customers!A:L,12,FALSE),"")</f>
        <v>1501</v>
      </c>
      <c r="L2195">
        <f>IFERROR(VLOOKUP(J2195,Customers!A:M,13,FALSE),"")</f>
        <v>136800</v>
      </c>
      <c r="M2195" t="str">
        <f>IFERROR(VLOOKUP(J2195,Customers!A:H,8,FALSE),"")</f>
        <v>Manchester</v>
      </c>
      <c r="N2195">
        <f>IFERROR(VLOOKUP(K2195,Employees!A:F,6,FALSE),"")</f>
        <v>7</v>
      </c>
      <c r="O2195" t="str">
        <f>IFERROR(VLOOKUP(N2195,Offices!A:B,2,FALSE),"")</f>
        <v>London</v>
      </c>
      <c r="P2195" s="6">
        <f>IFERROR(VLOOKUP(J2195,Payments!A:C,3,FALSE),"")</f>
        <v>38294</v>
      </c>
      <c r="Q2195">
        <f>IFERROR(VLOOKUP(J2195,Payments!A:D,4,FALSE),"")</f>
        <v>52825.29</v>
      </c>
      <c r="R2195" t="str">
        <f>IFERROR(VLOOKUP(B2195,Products!A:C,3,FALSE),"")</f>
        <v>Vintage Cars</v>
      </c>
      <c r="S2195">
        <f>IFERROR(VLOOKUP(B2195,Products!A:G,7,FALSE),"")</f>
        <v>5649</v>
      </c>
      <c r="T2195">
        <f>IFERROR(VLOOKUP(B2195,Products!A:I,9,FALSE),"")</f>
        <v>62.46</v>
      </c>
      <c r="U2195">
        <f t="shared" si="272"/>
        <v>7</v>
      </c>
      <c r="V2195" t="str">
        <f t="shared" si="273"/>
        <v>No</v>
      </c>
      <c r="W2195">
        <f t="shared" si="274"/>
        <v>2004</v>
      </c>
      <c r="X2195">
        <f t="shared" si="275"/>
        <v>11</v>
      </c>
      <c r="Y2195">
        <f>IFERROR(VLOOKUP(B2195,Products!A:I,8,FALSE),"")</f>
        <v>34.35</v>
      </c>
      <c r="Z2195">
        <f t="shared" si="276"/>
        <v>1380.3400000000001</v>
      </c>
      <c r="AA2195">
        <f t="shared" si="277"/>
        <v>54.556040756914129</v>
      </c>
      <c r="AB2195">
        <f t="shared" si="278"/>
        <v>0</v>
      </c>
      <c r="AC2195">
        <f t="shared" si="279"/>
        <v>487.24000000000007</v>
      </c>
    </row>
    <row r="2196" spans="1:29">
      <c r="A2196">
        <v>10332</v>
      </c>
      <c r="B2196" t="s">
        <v>141</v>
      </c>
      <c r="C2196">
        <v>40</v>
      </c>
      <c r="D2196">
        <v>100.53</v>
      </c>
      <c r="E2196">
        <v>18</v>
      </c>
      <c r="F2196" s="6">
        <f>IFERROR(VLOOKUP(A2196,Orders!A:B,2,FALSE),"")</f>
        <v>38308</v>
      </c>
      <c r="G2196" s="6">
        <f>IFERROR(VLOOKUP(A2196,Orders!A:C,3,FALSE),"")</f>
        <v>38316</v>
      </c>
      <c r="H2196" s="6">
        <f>IFERROR(VLOOKUP(A2196,Orders!A:D,4,FALSE),"")</f>
        <v>38309</v>
      </c>
      <c r="I2196" t="str">
        <f>IFERROR(VLOOKUP(A2196,Orders!A:E,5,FALSE),"")</f>
        <v>Shipped</v>
      </c>
      <c r="J2196">
        <f>IFERROR(VLOOKUP(A2196,Orders!A:G,7,FALSE),"")</f>
        <v>187</v>
      </c>
      <c r="K2196">
        <f>IFERROR(VLOOKUP(J2196,Customers!A:L,12,FALSE),"")</f>
        <v>1501</v>
      </c>
      <c r="L2196">
        <f>IFERROR(VLOOKUP(J2196,Customers!A:M,13,FALSE),"")</f>
        <v>136800</v>
      </c>
      <c r="M2196" t="str">
        <f>IFERROR(VLOOKUP(J2196,Customers!A:H,8,FALSE),"")</f>
        <v>Manchester</v>
      </c>
      <c r="N2196">
        <f>IFERROR(VLOOKUP(K2196,Employees!A:F,6,FALSE),"")</f>
        <v>7</v>
      </c>
      <c r="O2196" t="str">
        <f>IFERROR(VLOOKUP(N2196,Offices!A:B,2,FALSE),"")</f>
        <v>London</v>
      </c>
      <c r="P2196" s="6">
        <f>IFERROR(VLOOKUP(J2196,Payments!A:C,3,FALSE),"")</f>
        <v>38294</v>
      </c>
      <c r="Q2196">
        <f>IFERROR(VLOOKUP(J2196,Payments!A:D,4,FALSE),"")</f>
        <v>52825.29</v>
      </c>
      <c r="R2196" t="str">
        <f>IFERROR(VLOOKUP(B2196,Products!A:C,3,FALSE),"")</f>
        <v>Vintage Cars</v>
      </c>
      <c r="S2196">
        <f>IFERROR(VLOOKUP(B2196,Products!A:G,7,FALSE),"")</f>
        <v>5992</v>
      </c>
      <c r="T2196">
        <f>IFERROR(VLOOKUP(B2196,Products!A:I,9,FALSE),"")</f>
        <v>104.72</v>
      </c>
      <c r="U2196">
        <f t="shared" si="272"/>
        <v>7</v>
      </c>
      <c r="V2196" t="str">
        <f t="shared" si="273"/>
        <v>No</v>
      </c>
      <c r="W2196">
        <f t="shared" si="274"/>
        <v>2004</v>
      </c>
      <c r="X2196">
        <f t="shared" si="275"/>
        <v>11</v>
      </c>
      <c r="Y2196">
        <f>IFERROR(VLOOKUP(B2196,Products!A:I,8,FALSE),"")</f>
        <v>60.74</v>
      </c>
      <c r="Z2196">
        <f t="shared" si="276"/>
        <v>4021.2</v>
      </c>
      <c r="AA2196">
        <f t="shared" si="277"/>
        <v>65.508725716167277</v>
      </c>
      <c r="AB2196">
        <f t="shared" si="278"/>
        <v>0</v>
      </c>
      <c r="AC2196">
        <f t="shared" si="279"/>
        <v>1591.6</v>
      </c>
    </row>
    <row r="2197" spans="1:29">
      <c r="A2197">
        <v>10332</v>
      </c>
      <c r="B2197" t="s">
        <v>126</v>
      </c>
      <c r="C2197">
        <v>50</v>
      </c>
      <c r="D2197">
        <v>92.03</v>
      </c>
      <c r="E2197">
        <v>2</v>
      </c>
      <c r="F2197" s="6">
        <f>IFERROR(VLOOKUP(A2197,Orders!A:B,2,FALSE),"")</f>
        <v>38308</v>
      </c>
      <c r="G2197" s="6">
        <f>IFERROR(VLOOKUP(A2197,Orders!A:C,3,FALSE),"")</f>
        <v>38316</v>
      </c>
      <c r="H2197" s="6">
        <f>IFERROR(VLOOKUP(A2197,Orders!A:D,4,FALSE),"")</f>
        <v>38309</v>
      </c>
      <c r="I2197" t="str">
        <f>IFERROR(VLOOKUP(A2197,Orders!A:E,5,FALSE),"")</f>
        <v>Shipped</v>
      </c>
      <c r="J2197">
        <f>IFERROR(VLOOKUP(A2197,Orders!A:G,7,FALSE),"")</f>
        <v>187</v>
      </c>
      <c r="K2197">
        <f>IFERROR(VLOOKUP(J2197,Customers!A:L,12,FALSE),"")</f>
        <v>1501</v>
      </c>
      <c r="L2197">
        <f>IFERROR(VLOOKUP(J2197,Customers!A:M,13,FALSE),"")</f>
        <v>136800</v>
      </c>
      <c r="M2197" t="str">
        <f>IFERROR(VLOOKUP(J2197,Customers!A:H,8,FALSE),"")</f>
        <v>Manchester</v>
      </c>
      <c r="N2197">
        <f>IFERROR(VLOOKUP(K2197,Employees!A:F,6,FALSE),"")</f>
        <v>7</v>
      </c>
      <c r="O2197" t="str">
        <f>IFERROR(VLOOKUP(N2197,Offices!A:B,2,FALSE),"")</f>
        <v>London</v>
      </c>
      <c r="P2197" s="6">
        <f>IFERROR(VLOOKUP(J2197,Payments!A:C,3,FALSE),"")</f>
        <v>38294</v>
      </c>
      <c r="Q2197">
        <f>IFERROR(VLOOKUP(J2197,Payments!A:D,4,FALSE),"")</f>
        <v>52825.29</v>
      </c>
      <c r="R2197" t="str">
        <f>IFERROR(VLOOKUP(B2197,Products!A:C,3,FALSE),"")</f>
        <v>Vintage Cars</v>
      </c>
      <c r="S2197">
        <f>IFERROR(VLOOKUP(B2197,Products!A:G,7,FALSE),"")</f>
        <v>6553</v>
      </c>
      <c r="T2197">
        <f>IFERROR(VLOOKUP(B2197,Products!A:I,9,FALSE),"")</f>
        <v>92.03</v>
      </c>
      <c r="U2197">
        <f t="shared" si="272"/>
        <v>7</v>
      </c>
      <c r="V2197" t="str">
        <f t="shared" si="273"/>
        <v>No</v>
      </c>
      <c r="W2197">
        <f t="shared" si="274"/>
        <v>2004</v>
      </c>
      <c r="X2197">
        <f t="shared" si="275"/>
        <v>11</v>
      </c>
      <c r="Y2197">
        <f>IFERROR(VLOOKUP(B2197,Products!A:I,8,FALSE),"")</f>
        <v>43.26</v>
      </c>
      <c r="Z2197">
        <f t="shared" si="276"/>
        <v>4601.5</v>
      </c>
      <c r="AA2197">
        <f t="shared" si="277"/>
        <v>112.73693943596857</v>
      </c>
      <c r="AB2197">
        <f t="shared" si="278"/>
        <v>1</v>
      </c>
      <c r="AC2197">
        <f t="shared" si="279"/>
        <v>2438.5</v>
      </c>
    </row>
    <row r="2198" spans="1:29">
      <c r="A2198">
        <v>10332</v>
      </c>
      <c r="B2198" t="s">
        <v>226</v>
      </c>
      <c r="C2198">
        <v>21</v>
      </c>
      <c r="D2198">
        <v>70.56</v>
      </c>
      <c r="E2198">
        <v>3</v>
      </c>
      <c r="F2198" s="6">
        <f>IFERROR(VLOOKUP(A2198,Orders!A:B,2,FALSE),"")</f>
        <v>38308</v>
      </c>
      <c r="G2198" s="6">
        <f>IFERROR(VLOOKUP(A2198,Orders!A:C,3,FALSE),"")</f>
        <v>38316</v>
      </c>
      <c r="H2198" s="6">
        <f>IFERROR(VLOOKUP(A2198,Orders!A:D,4,FALSE),"")</f>
        <v>38309</v>
      </c>
      <c r="I2198" t="str">
        <f>IFERROR(VLOOKUP(A2198,Orders!A:E,5,FALSE),"")</f>
        <v>Shipped</v>
      </c>
      <c r="J2198">
        <f>IFERROR(VLOOKUP(A2198,Orders!A:G,7,FALSE),"")</f>
        <v>187</v>
      </c>
      <c r="K2198">
        <f>IFERROR(VLOOKUP(J2198,Customers!A:L,12,FALSE),"")</f>
        <v>1501</v>
      </c>
      <c r="L2198">
        <f>IFERROR(VLOOKUP(J2198,Customers!A:M,13,FALSE),"")</f>
        <v>136800</v>
      </c>
      <c r="M2198" t="str">
        <f>IFERROR(VLOOKUP(J2198,Customers!A:H,8,FALSE),"")</f>
        <v>Manchester</v>
      </c>
      <c r="N2198">
        <f>IFERROR(VLOOKUP(K2198,Employees!A:F,6,FALSE),"")</f>
        <v>7</v>
      </c>
      <c r="O2198" t="str">
        <f>IFERROR(VLOOKUP(N2198,Offices!A:B,2,FALSE),"")</f>
        <v>London</v>
      </c>
      <c r="P2198" s="6">
        <f>IFERROR(VLOOKUP(J2198,Payments!A:C,3,FALSE),"")</f>
        <v>38294</v>
      </c>
      <c r="Q2198">
        <f>IFERROR(VLOOKUP(J2198,Payments!A:D,4,FALSE),"")</f>
        <v>52825.29</v>
      </c>
      <c r="R2198" t="str">
        <f>IFERROR(VLOOKUP(B2198,Products!A:C,3,FALSE),"")</f>
        <v>Classic Cars</v>
      </c>
      <c r="S2198">
        <f>IFERROR(VLOOKUP(B2198,Products!A:G,7,FALSE),"")</f>
        <v>3209</v>
      </c>
      <c r="T2198">
        <f>IFERROR(VLOOKUP(B2198,Products!A:I,9,FALSE),"")</f>
        <v>71.27</v>
      </c>
      <c r="U2198">
        <f t="shared" si="272"/>
        <v>7</v>
      </c>
      <c r="V2198" t="str">
        <f t="shared" si="273"/>
        <v>No</v>
      </c>
      <c r="W2198">
        <f t="shared" si="274"/>
        <v>2004</v>
      </c>
      <c r="X2198">
        <f t="shared" si="275"/>
        <v>11</v>
      </c>
      <c r="Y2198">
        <f>IFERROR(VLOOKUP(B2198,Products!A:I,8,FALSE),"")</f>
        <v>34.21</v>
      </c>
      <c r="Z2198">
        <f t="shared" si="276"/>
        <v>1481.76</v>
      </c>
      <c r="AA2198">
        <f t="shared" si="277"/>
        <v>106.25548085355159</v>
      </c>
      <c r="AB2198">
        <f t="shared" si="278"/>
        <v>1</v>
      </c>
      <c r="AC2198">
        <f t="shared" si="279"/>
        <v>763.35</v>
      </c>
    </row>
    <row r="2199" spans="1:29">
      <c r="A2199">
        <v>10332</v>
      </c>
      <c r="B2199" t="s">
        <v>227</v>
      </c>
      <c r="C2199">
        <v>23</v>
      </c>
      <c r="D2199">
        <v>61.73</v>
      </c>
      <c r="E2199">
        <v>4</v>
      </c>
      <c r="F2199" s="6">
        <f>IFERROR(VLOOKUP(A2199,Orders!A:B,2,FALSE),"")</f>
        <v>38308</v>
      </c>
      <c r="G2199" s="6">
        <f>IFERROR(VLOOKUP(A2199,Orders!A:C,3,FALSE),"")</f>
        <v>38316</v>
      </c>
      <c r="H2199" s="6">
        <f>IFERROR(VLOOKUP(A2199,Orders!A:D,4,FALSE),"")</f>
        <v>38309</v>
      </c>
      <c r="I2199" t="str">
        <f>IFERROR(VLOOKUP(A2199,Orders!A:E,5,FALSE),"")</f>
        <v>Shipped</v>
      </c>
      <c r="J2199">
        <f>IFERROR(VLOOKUP(A2199,Orders!A:G,7,FALSE),"")</f>
        <v>187</v>
      </c>
      <c r="K2199">
        <f>IFERROR(VLOOKUP(J2199,Customers!A:L,12,FALSE),"")</f>
        <v>1501</v>
      </c>
      <c r="L2199">
        <f>IFERROR(VLOOKUP(J2199,Customers!A:M,13,FALSE),"")</f>
        <v>136800</v>
      </c>
      <c r="M2199" t="str">
        <f>IFERROR(VLOOKUP(J2199,Customers!A:H,8,FALSE),"")</f>
        <v>Manchester</v>
      </c>
      <c r="N2199">
        <f>IFERROR(VLOOKUP(K2199,Employees!A:F,6,FALSE),"")</f>
        <v>7</v>
      </c>
      <c r="O2199" t="str">
        <f>IFERROR(VLOOKUP(N2199,Offices!A:B,2,FALSE),"")</f>
        <v>London</v>
      </c>
      <c r="P2199" s="6">
        <f>IFERROR(VLOOKUP(J2199,Payments!A:C,3,FALSE),"")</f>
        <v>38294</v>
      </c>
      <c r="Q2199">
        <f>IFERROR(VLOOKUP(J2199,Payments!A:D,4,FALSE),"")</f>
        <v>52825.29</v>
      </c>
      <c r="R2199" t="str">
        <f>IFERROR(VLOOKUP(B2199,Products!A:C,3,FALSE),"")</f>
        <v>Classic Cars</v>
      </c>
      <c r="S2199">
        <f>IFERROR(VLOOKUP(B2199,Products!A:G,7,FALSE),"")</f>
        <v>1005</v>
      </c>
      <c r="T2199">
        <f>IFERROR(VLOOKUP(B2199,Products!A:I,9,FALSE),"")</f>
        <v>73.489999999999995</v>
      </c>
      <c r="U2199">
        <f t="shared" si="272"/>
        <v>7</v>
      </c>
      <c r="V2199" t="str">
        <f t="shared" si="273"/>
        <v>No</v>
      </c>
      <c r="W2199">
        <f t="shared" si="274"/>
        <v>2004</v>
      </c>
      <c r="X2199">
        <f t="shared" si="275"/>
        <v>11</v>
      </c>
      <c r="Y2199">
        <f>IFERROR(VLOOKUP(B2199,Products!A:I,8,FALSE),"")</f>
        <v>49.24</v>
      </c>
      <c r="Z2199">
        <f t="shared" si="276"/>
        <v>1419.79</v>
      </c>
      <c r="AA2199">
        <f t="shared" si="277"/>
        <v>25.365556458164086</v>
      </c>
      <c r="AB2199">
        <f t="shared" si="278"/>
        <v>0</v>
      </c>
      <c r="AC2199">
        <f t="shared" si="279"/>
        <v>287.26999999999987</v>
      </c>
    </row>
    <row r="2200" spans="1:29">
      <c r="A2200">
        <v>10332</v>
      </c>
      <c r="B2200" t="s">
        <v>228</v>
      </c>
      <c r="C2200">
        <v>20</v>
      </c>
      <c r="D2200">
        <v>47.29</v>
      </c>
      <c r="E2200">
        <v>5</v>
      </c>
      <c r="F2200" s="6">
        <f>IFERROR(VLOOKUP(A2200,Orders!A:B,2,FALSE),"")</f>
        <v>38308</v>
      </c>
      <c r="G2200" s="6">
        <f>IFERROR(VLOOKUP(A2200,Orders!A:C,3,FALSE),"")</f>
        <v>38316</v>
      </c>
      <c r="H2200" s="6">
        <f>IFERROR(VLOOKUP(A2200,Orders!A:D,4,FALSE),"")</f>
        <v>38309</v>
      </c>
      <c r="I2200" t="str">
        <f>IFERROR(VLOOKUP(A2200,Orders!A:E,5,FALSE),"")</f>
        <v>Shipped</v>
      </c>
      <c r="J2200">
        <f>IFERROR(VLOOKUP(A2200,Orders!A:G,7,FALSE),"")</f>
        <v>187</v>
      </c>
      <c r="K2200">
        <f>IFERROR(VLOOKUP(J2200,Customers!A:L,12,FALSE),"")</f>
        <v>1501</v>
      </c>
      <c r="L2200">
        <f>IFERROR(VLOOKUP(J2200,Customers!A:M,13,FALSE),"")</f>
        <v>136800</v>
      </c>
      <c r="M2200" t="str">
        <f>IFERROR(VLOOKUP(J2200,Customers!A:H,8,FALSE),"")</f>
        <v>Manchester</v>
      </c>
      <c r="N2200">
        <f>IFERROR(VLOOKUP(K2200,Employees!A:F,6,FALSE),"")</f>
        <v>7</v>
      </c>
      <c r="O2200" t="str">
        <f>IFERROR(VLOOKUP(N2200,Offices!A:B,2,FALSE),"")</f>
        <v>London</v>
      </c>
      <c r="P2200" s="6">
        <f>IFERROR(VLOOKUP(J2200,Payments!A:C,3,FALSE),"")</f>
        <v>38294</v>
      </c>
      <c r="Q2200">
        <f>IFERROR(VLOOKUP(J2200,Payments!A:D,4,FALSE),"")</f>
        <v>52825.29</v>
      </c>
      <c r="R2200" t="str">
        <f>IFERROR(VLOOKUP(B2200,Products!A:C,3,FALSE),"")</f>
        <v>Classic Cars</v>
      </c>
      <c r="S2200">
        <f>IFERROR(VLOOKUP(B2200,Products!A:G,7,FALSE),"")</f>
        <v>8197</v>
      </c>
      <c r="T2200">
        <f>IFERROR(VLOOKUP(B2200,Products!A:I,9,FALSE),"")</f>
        <v>50.31</v>
      </c>
      <c r="U2200">
        <f t="shared" si="272"/>
        <v>7</v>
      </c>
      <c r="V2200" t="str">
        <f t="shared" si="273"/>
        <v>No</v>
      </c>
      <c r="W2200">
        <f t="shared" si="274"/>
        <v>2004</v>
      </c>
      <c r="X2200">
        <f t="shared" si="275"/>
        <v>11</v>
      </c>
      <c r="Y2200">
        <f>IFERROR(VLOOKUP(B2200,Products!A:I,8,FALSE),"")</f>
        <v>29.18</v>
      </c>
      <c r="Z2200">
        <f t="shared" si="276"/>
        <v>945.8</v>
      </c>
      <c r="AA2200">
        <f t="shared" si="277"/>
        <v>62.063056888279647</v>
      </c>
      <c r="AB2200">
        <f t="shared" si="278"/>
        <v>0</v>
      </c>
      <c r="AC2200">
        <f t="shared" si="279"/>
        <v>362.2</v>
      </c>
    </row>
    <row r="2201" spans="1:29">
      <c r="A2201">
        <v>10332</v>
      </c>
      <c r="B2201" t="s">
        <v>130</v>
      </c>
      <c r="C2201">
        <v>45</v>
      </c>
      <c r="D2201">
        <v>29.87</v>
      </c>
      <c r="E2201">
        <v>6</v>
      </c>
      <c r="F2201" s="6">
        <f>IFERROR(VLOOKUP(A2201,Orders!A:B,2,FALSE),"")</f>
        <v>38308</v>
      </c>
      <c r="G2201" s="6">
        <f>IFERROR(VLOOKUP(A2201,Orders!A:C,3,FALSE),"")</f>
        <v>38316</v>
      </c>
      <c r="H2201" s="6">
        <f>IFERROR(VLOOKUP(A2201,Orders!A:D,4,FALSE),"")</f>
        <v>38309</v>
      </c>
      <c r="I2201" t="str">
        <f>IFERROR(VLOOKUP(A2201,Orders!A:E,5,FALSE),"")</f>
        <v>Shipped</v>
      </c>
      <c r="J2201">
        <f>IFERROR(VLOOKUP(A2201,Orders!A:G,7,FALSE),"")</f>
        <v>187</v>
      </c>
      <c r="K2201">
        <f>IFERROR(VLOOKUP(J2201,Customers!A:L,12,FALSE),"")</f>
        <v>1501</v>
      </c>
      <c r="L2201">
        <f>IFERROR(VLOOKUP(J2201,Customers!A:M,13,FALSE),"")</f>
        <v>136800</v>
      </c>
      <c r="M2201" t="str">
        <f>IFERROR(VLOOKUP(J2201,Customers!A:H,8,FALSE),"")</f>
        <v>Manchester</v>
      </c>
      <c r="N2201">
        <f>IFERROR(VLOOKUP(K2201,Employees!A:F,6,FALSE),"")</f>
        <v>7</v>
      </c>
      <c r="O2201" t="str">
        <f>IFERROR(VLOOKUP(N2201,Offices!A:B,2,FALSE),"")</f>
        <v>London</v>
      </c>
      <c r="P2201" s="6">
        <f>IFERROR(VLOOKUP(J2201,Payments!A:C,3,FALSE),"")</f>
        <v>38294</v>
      </c>
      <c r="Q2201">
        <f>IFERROR(VLOOKUP(J2201,Payments!A:D,4,FALSE),"")</f>
        <v>52825.29</v>
      </c>
      <c r="R2201" t="str">
        <f>IFERROR(VLOOKUP(B2201,Products!A:C,3,FALSE),"")</f>
        <v>Vintage Cars</v>
      </c>
      <c r="S2201">
        <f>IFERROR(VLOOKUP(B2201,Products!A:G,7,FALSE),"")</f>
        <v>7332</v>
      </c>
      <c r="T2201">
        <f>IFERROR(VLOOKUP(B2201,Products!A:I,9,FALSE),"")</f>
        <v>33.19</v>
      </c>
      <c r="U2201">
        <f t="shared" si="272"/>
        <v>7</v>
      </c>
      <c r="V2201" t="str">
        <f t="shared" si="273"/>
        <v>No</v>
      </c>
      <c r="W2201">
        <f t="shared" si="274"/>
        <v>2004</v>
      </c>
      <c r="X2201">
        <f t="shared" si="275"/>
        <v>11</v>
      </c>
      <c r="Y2201">
        <f>IFERROR(VLOOKUP(B2201,Products!A:I,8,FALSE),"")</f>
        <v>22.57</v>
      </c>
      <c r="Z2201">
        <f t="shared" si="276"/>
        <v>1344.15</v>
      </c>
      <c r="AA2201">
        <f t="shared" si="277"/>
        <v>32.343819229065133</v>
      </c>
      <c r="AB2201">
        <f t="shared" si="278"/>
        <v>0</v>
      </c>
      <c r="AC2201">
        <f t="shared" si="279"/>
        <v>328.50000000000006</v>
      </c>
    </row>
    <row r="2202" spans="1:29">
      <c r="A2202">
        <v>10332</v>
      </c>
      <c r="B2202" t="s">
        <v>131</v>
      </c>
      <c r="C2202">
        <v>26</v>
      </c>
      <c r="D2202">
        <v>43.01</v>
      </c>
      <c r="E2202">
        <v>10</v>
      </c>
      <c r="F2202" s="6">
        <f>IFERROR(VLOOKUP(A2202,Orders!A:B,2,FALSE),"")</f>
        <v>38308</v>
      </c>
      <c r="G2202" s="6">
        <f>IFERROR(VLOOKUP(A2202,Orders!A:C,3,FALSE),"")</f>
        <v>38316</v>
      </c>
      <c r="H2202" s="6">
        <f>IFERROR(VLOOKUP(A2202,Orders!A:D,4,FALSE),"")</f>
        <v>38309</v>
      </c>
      <c r="I2202" t="str">
        <f>IFERROR(VLOOKUP(A2202,Orders!A:E,5,FALSE),"")</f>
        <v>Shipped</v>
      </c>
      <c r="J2202">
        <f>IFERROR(VLOOKUP(A2202,Orders!A:G,7,FALSE),"")</f>
        <v>187</v>
      </c>
      <c r="K2202">
        <f>IFERROR(VLOOKUP(J2202,Customers!A:L,12,FALSE),"")</f>
        <v>1501</v>
      </c>
      <c r="L2202">
        <f>IFERROR(VLOOKUP(J2202,Customers!A:M,13,FALSE),"")</f>
        <v>136800</v>
      </c>
      <c r="M2202" t="str">
        <f>IFERROR(VLOOKUP(J2202,Customers!A:H,8,FALSE),"")</f>
        <v>Manchester</v>
      </c>
      <c r="N2202">
        <f>IFERROR(VLOOKUP(K2202,Employees!A:F,6,FALSE),"")</f>
        <v>7</v>
      </c>
      <c r="O2202" t="str">
        <f>IFERROR(VLOOKUP(N2202,Offices!A:B,2,FALSE),"")</f>
        <v>London</v>
      </c>
      <c r="P2202" s="6">
        <f>IFERROR(VLOOKUP(J2202,Payments!A:C,3,FALSE),"")</f>
        <v>38294</v>
      </c>
      <c r="Q2202">
        <f>IFERROR(VLOOKUP(J2202,Payments!A:D,4,FALSE),"")</f>
        <v>52825.29</v>
      </c>
      <c r="R2202" t="str">
        <f>IFERROR(VLOOKUP(B2202,Products!A:C,3,FALSE),"")</f>
        <v>Vintage Cars</v>
      </c>
      <c r="S2202">
        <f>IFERROR(VLOOKUP(B2202,Products!A:G,7,FALSE),"")</f>
        <v>2847</v>
      </c>
      <c r="T2202">
        <f>IFERROR(VLOOKUP(B2202,Products!A:I,9,FALSE),"")</f>
        <v>44.8</v>
      </c>
      <c r="U2202">
        <f t="shared" si="272"/>
        <v>7</v>
      </c>
      <c r="V2202" t="str">
        <f t="shared" si="273"/>
        <v>No</v>
      </c>
      <c r="W2202">
        <f t="shared" si="274"/>
        <v>2004</v>
      </c>
      <c r="X2202">
        <f t="shared" si="275"/>
        <v>11</v>
      </c>
      <c r="Y2202">
        <f>IFERROR(VLOOKUP(B2202,Products!A:I,8,FALSE),"")</f>
        <v>20.61</v>
      </c>
      <c r="Z2202">
        <f t="shared" si="276"/>
        <v>1118.26</v>
      </c>
      <c r="AA2202">
        <f t="shared" si="277"/>
        <v>108.68510431829208</v>
      </c>
      <c r="AB2202">
        <f t="shared" si="278"/>
        <v>1</v>
      </c>
      <c r="AC2202">
        <f t="shared" si="279"/>
        <v>582.4</v>
      </c>
    </row>
    <row r="2203" spans="1:29">
      <c r="A2203">
        <v>10332</v>
      </c>
      <c r="B2203" t="s">
        <v>229</v>
      </c>
      <c r="C2203">
        <v>39</v>
      </c>
      <c r="D2203">
        <v>84.51</v>
      </c>
      <c r="E2203">
        <v>7</v>
      </c>
      <c r="F2203" s="6">
        <f>IFERROR(VLOOKUP(A2203,Orders!A:B,2,FALSE),"")</f>
        <v>38308</v>
      </c>
      <c r="G2203" s="6">
        <f>IFERROR(VLOOKUP(A2203,Orders!A:C,3,FALSE),"")</f>
        <v>38316</v>
      </c>
      <c r="H2203" s="6">
        <f>IFERROR(VLOOKUP(A2203,Orders!A:D,4,FALSE),"")</f>
        <v>38309</v>
      </c>
      <c r="I2203" t="str">
        <f>IFERROR(VLOOKUP(A2203,Orders!A:E,5,FALSE),"")</f>
        <v>Shipped</v>
      </c>
      <c r="J2203">
        <f>IFERROR(VLOOKUP(A2203,Orders!A:G,7,FALSE),"")</f>
        <v>187</v>
      </c>
      <c r="K2203">
        <f>IFERROR(VLOOKUP(J2203,Customers!A:L,12,FALSE),"")</f>
        <v>1501</v>
      </c>
      <c r="L2203">
        <f>IFERROR(VLOOKUP(J2203,Customers!A:M,13,FALSE),"")</f>
        <v>136800</v>
      </c>
      <c r="M2203" t="str">
        <f>IFERROR(VLOOKUP(J2203,Customers!A:H,8,FALSE),"")</f>
        <v>Manchester</v>
      </c>
      <c r="N2203">
        <f>IFERROR(VLOOKUP(K2203,Employees!A:F,6,FALSE),"")</f>
        <v>7</v>
      </c>
      <c r="O2203" t="str">
        <f>IFERROR(VLOOKUP(N2203,Offices!A:B,2,FALSE),"")</f>
        <v>London</v>
      </c>
      <c r="P2203" s="6">
        <f>IFERROR(VLOOKUP(J2203,Payments!A:C,3,FALSE),"")</f>
        <v>38294</v>
      </c>
      <c r="Q2203">
        <f>IFERROR(VLOOKUP(J2203,Payments!A:D,4,FALSE),"")</f>
        <v>52825.29</v>
      </c>
      <c r="R2203" t="str">
        <f>IFERROR(VLOOKUP(B2203,Products!A:C,3,FALSE),"")</f>
        <v>Classic Cars</v>
      </c>
      <c r="S2203">
        <f>IFERROR(VLOOKUP(B2203,Products!A:G,7,FALSE),"")</f>
        <v>2350</v>
      </c>
      <c r="T2203">
        <f>IFERROR(VLOOKUP(B2203,Products!A:I,9,FALSE),"")</f>
        <v>90.87</v>
      </c>
      <c r="U2203">
        <f t="shared" si="272"/>
        <v>7</v>
      </c>
      <c r="V2203" t="str">
        <f t="shared" si="273"/>
        <v>No</v>
      </c>
      <c r="W2203">
        <f t="shared" si="274"/>
        <v>2004</v>
      </c>
      <c r="X2203">
        <f t="shared" si="275"/>
        <v>11</v>
      </c>
      <c r="Y2203">
        <f>IFERROR(VLOOKUP(B2203,Products!A:I,8,FALSE),"")</f>
        <v>47.25</v>
      </c>
      <c r="Z2203">
        <f t="shared" si="276"/>
        <v>3295.8900000000003</v>
      </c>
      <c r="AA2203">
        <f t="shared" si="277"/>
        <v>78.857142857142875</v>
      </c>
      <c r="AB2203">
        <f t="shared" si="278"/>
        <v>1</v>
      </c>
      <c r="AC2203">
        <f t="shared" si="279"/>
        <v>1453.14</v>
      </c>
    </row>
    <row r="2204" spans="1:29">
      <c r="A2204">
        <v>10332</v>
      </c>
      <c r="B2204" t="s">
        <v>230</v>
      </c>
      <c r="C2204">
        <v>44</v>
      </c>
      <c r="D2204">
        <v>108.04</v>
      </c>
      <c r="E2204">
        <v>11</v>
      </c>
      <c r="F2204" s="6">
        <f>IFERROR(VLOOKUP(A2204,Orders!A:B,2,FALSE),"")</f>
        <v>38308</v>
      </c>
      <c r="G2204" s="6">
        <f>IFERROR(VLOOKUP(A2204,Orders!A:C,3,FALSE),"")</f>
        <v>38316</v>
      </c>
      <c r="H2204" s="6">
        <f>IFERROR(VLOOKUP(A2204,Orders!A:D,4,FALSE),"")</f>
        <v>38309</v>
      </c>
      <c r="I2204" t="str">
        <f>IFERROR(VLOOKUP(A2204,Orders!A:E,5,FALSE),"")</f>
        <v>Shipped</v>
      </c>
      <c r="J2204">
        <f>IFERROR(VLOOKUP(A2204,Orders!A:G,7,FALSE),"")</f>
        <v>187</v>
      </c>
      <c r="K2204">
        <f>IFERROR(VLOOKUP(J2204,Customers!A:L,12,FALSE),"")</f>
        <v>1501</v>
      </c>
      <c r="L2204">
        <f>IFERROR(VLOOKUP(J2204,Customers!A:M,13,FALSE),"")</f>
        <v>136800</v>
      </c>
      <c r="M2204" t="str">
        <f>IFERROR(VLOOKUP(J2204,Customers!A:H,8,FALSE),"")</f>
        <v>Manchester</v>
      </c>
      <c r="N2204">
        <f>IFERROR(VLOOKUP(K2204,Employees!A:F,6,FALSE),"")</f>
        <v>7</v>
      </c>
      <c r="O2204" t="str">
        <f>IFERROR(VLOOKUP(N2204,Offices!A:B,2,FALSE),"")</f>
        <v>London</v>
      </c>
      <c r="P2204" s="6">
        <f>IFERROR(VLOOKUP(J2204,Payments!A:C,3,FALSE),"")</f>
        <v>38294</v>
      </c>
      <c r="Q2204">
        <f>IFERROR(VLOOKUP(J2204,Payments!A:D,4,FALSE),"")</f>
        <v>52825.29</v>
      </c>
      <c r="R2204" t="str">
        <f>IFERROR(VLOOKUP(B2204,Products!A:C,3,FALSE),"")</f>
        <v>Classic Cars</v>
      </c>
      <c r="S2204">
        <f>IFERROR(VLOOKUP(B2204,Products!A:G,7,FALSE),"")</f>
        <v>1452</v>
      </c>
      <c r="T2204">
        <f>IFERROR(VLOOKUP(B2204,Products!A:I,9,FALSE),"")</f>
        <v>117.44</v>
      </c>
      <c r="U2204">
        <f t="shared" si="272"/>
        <v>7</v>
      </c>
      <c r="V2204" t="str">
        <f t="shared" si="273"/>
        <v>No</v>
      </c>
      <c r="W2204">
        <f t="shared" si="274"/>
        <v>2004</v>
      </c>
      <c r="X2204">
        <f t="shared" si="275"/>
        <v>11</v>
      </c>
      <c r="Y2204">
        <f>IFERROR(VLOOKUP(B2204,Products!A:I,8,FALSE),"")</f>
        <v>72.819999999999993</v>
      </c>
      <c r="Z2204">
        <f t="shared" si="276"/>
        <v>4753.76</v>
      </c>
      <c r="AA2204">
        <f t="shared" si="277"/>
        <v>48.365833562208202</v>
      </c>
      <c r="AB2204">
        <f t="shared" si="278"/>
        <v>0</v>
      </c>
      <c r="AC2204">
        <f t="shared" si="279"/>
        <v>1549.6800000000005</v>
      </c>
    </row>
    <row r="2205" spans="1:29">
      <c r="A2205">
        <v>10332</v>
      </c>
      <c r="B2205" t="s">
        <v>231</v>
      </c>
      <c r="C2205">
        <v>45</v>
      </c>
      <c r="D2205">
        <v>77.91</v>
      </c>
      <c r="E2205">
        <v>12</v>
      </c>
      <c r="F2205" s="6">
        <f>IFERROR(VLOOKUP(A2205,Orders!A:B,2,FALSE),"")</f>
        <v>38308</v>
      </c>
      <c r="G2205" s="6">
        <f>IFERROR(VLOOKUP(A2205,Orders!A:C,3,FALSE),"")</f>
        <v>38316</v>
      </c>
      <c r="H2205" s="6">
        <f>IFERROR(VLOOKUP(A2205,Orders!A:D,4,FALSE),"")</f>
        <v>38309</v>
      </c>
      <c r="I2205" t="str">
        <f>IFERROR(VLOOKUP(A2205,Orders!A:E,5,FALSE),"")</f>
        <v>Shipped</v>
      </c>
      <c r="J2205">
        <f>IFERROR(VLOOKUP(A2205,Orders!A:G,7,FALSE),"")</f>
        <v>187</v>
      </c>
      <c r="K2205">
        <f>IFERROR(VLOOKUP(J2205,Customers!A:L,12,FALSE),"")</f>
        <v>1501</v>
      </c>
      <c r="L2205">
        <f>IFERROR(VLOOKUP(J2205,Customers!A:M,13,FALSE),"")</f>
        <v>136800</v>
      </c>
      <c r="M2205" t="str">
        <f>IFERROR(VLOOKUP(J2205,Customers!A:H,8,FALSE),"")</f>
        <v>Manchester</v>
      </c>
      <c r="N2205">
        <f>IFERROR(VLOOKUP(K2205,Employees!A:F,6,FALSE),"")</f>
        <v>7</v>
      </c>
      <c r="O2205" t="str">
        <f>IFERROR(VLOOKUP(N2205,Offices!A:B,2,FALSE),"")</f>
        <v>London</v>
      </c>
      <c r="P2205" s="6">
        <f>IFERROR(VLOOKUP(J2205,Payments!A:C,3,FALSE),"")</f>
        <v>38294</v>
      </c>
      <c r="Q2205">
        <f>IFERROR(VLOOKUP(J2205,Payments!A:D,4,FALSE),"")</f>
        <v>52825.29</v>
      </c>
      <c r="R2205" t="str">
        <f>IFERROR(VLOOKUP(B2205,Products!A:C,3,FALSE),"")</f>
        <v>Classic Cars</v>
      </c>
      <c r="S2205">
        <f>IFERROR(VLOOKUP(B2205,Products!A:G,7,FALSE),"")</f>
        <v>4695</v>
      </c>
      <c r="T2205">
        <f>IFERROR(VLOOKUP(B2205,Products!A:I,9,FALSE),"")</f>
        <v>85.61</v>
      </c>
      <c r="U2205">
        <f t="shared" si="272"/>
        <v>7</v>
      </c>
      <c r="V2205" t="str">
        <f t="shared" si="273"/>
        <v>No</v>
      </c>
      <c r="W2205">
        <f t="shared" si="274"/>
        <v>2004</v>
      </c>
      <c r="X2205">
        <f t="shared" si="275"/>
        <v>11</v>
      </c>
      <c r="Y2205">
        <f>IFERROR(VLOOKUP(B2205,Products!A:I,8,FALSE),"")</f>
        <v>50.51</v>
      </c>
      <c r="Z2205">
        <f t="shared" si="276"/>
        <v>3505.95</v>
      </c>
      <c r="AA2205">
        <f t="shared" si="277"/>
        <v>54.246683824985155</v>
      </c>
      <c r="AB2205">
        <f t="shared" si="278"/>
        <v>0</v>
      </c>
      <c r="AC2205">
        <f t="shared" si="279"/>
        <v>1233</v>
      </c>
    </row>
    <row r="2206" spans="1:29">
      <c r="A2206">
        <v>10332</v>
      </c>
      <c r="B2206" t="s">
        <v>232</v>
      </c>
      <c r="C2206">
        <v>31</v>
      </c>
      <c r="D2206">
        <v>94.23</v>
      </c>
      <c r="E2206">
        <v>13</v>
      </c>
      <c r="F2206" s="6">
        <f>IFERROR(VLOOKUP(A2206,Orders!A:B,2,FALSE),"")</f>
        <v>38308</v>
      </c>
      <c r="G2206" s="6">
        <f>IFERROR(VLOOKUP(A2206,Orders!A:C,3,FALSE),"")</f>
        <v>38316</v>
      </c>
      <c r="H2206" s="6">
        <f>IFERROR(VLOOKUP(A2206,Orders!A:D,4,FALSE),"")</f>
        <v>38309</v>
      </c>
      <c r="I2206" t="str">
        <f>IFERROR(VLOOKUP(A2206,Orders!A:E,5,FALSE),"")</f>
        <v>Shipped</v>
      </c>
      <c r="J2206">
        <f>IFERROR(VLOOKUP(A2206,Orders!A:G,7,FALSE),"")</f>
        <v>187</v>
      </c>
      <c r="K2206">
        <f>IFERROR(VLOOKUP(J2206,Customers!A:L,12,FALSE),"")</f>
        <v>1501</v>
      </c>
      <c r="L2206">
        <f>IFERROR(VLOOKUP(J2206,Customers!A:M,13,FALSE),"")</f>
        <v>136800</v>
      </c>
      <c r="M2206" t="str">
        <f>IFERROR(VLOOKUP(J2206,Customers!A:H,8,FALSE),"")</f>
        <v>Manchester</v>
      </c>
      <c r="N2206">
        <f>IFERROR(VLOOKUP(K2206,Employees!A:F,6,FALSE),"")</f>
        <v>7</v>
      </c>
      <c r="O2206" t="str">
        <f>IFERROR(VLOOKUP(N2206,Offices!A:B,2,FALSE),"")</f>
        <v>London</v>
      </c>
      <c r="P2206" s="6">
        <f>IFERROR(VLOOKUP(J2206,Payments!A:C,3,FALSE),"")</f>
        <v>38294</v>
      </c>
      <c r="Q2206">
        <f>IFERROR(VLOOKUP(J2206,Payments!A:D,4,FALSE),"")</f>
        <v>52825.29</v>
      </c>
      <c r="R2206" t="str">
        <f>IFERROR(VLOOKUP(B2206,Products!A:C,3,FALSE),"")</f>
        <v>Classic Cars</v>
      </c>
      <c r="S2206">
        <f>IFERROR(VLOOKUP(B2206,Products!A:G,7,FALSE),"")</f>
        <v>9446</v>
      </c>
      <c r="T2206">
        <f>IFERROR(VLOOKUP(B2206,Products!A:I,9,FALSE),"")</f>
        <v>107.08</v>
      </c>
      <c r="U2206">
        <f t="shared" si="272"/>
        <v>7</v>
      </c>
      <c r="V2206" t="str">
        <f t="shared" si="273"/>
        <v>No</v>
      </c>
      <c r="W2206">
        <f t="shared" si="274"/>
        <v>2004</v>
      </c>
      <c r="X2206">
        <f t="shared" si="275"/>
        <v>11</v>
      </c>
      <c r="Y2206">
        <f>IFERROR(VLOOKUP(B2206,Products!A:I,8,FALSE),"")</f>
        <v>62.11</v>
      </c>
      <c r="Z2206">
        <f t="shared" si="276"/>
        <v>2921.13</v>
      </c>
      <c r="AA2206">
        <f t="shared" si="277"/>
        <v>51.714699726292068</v>
      </c>
      <c r="AB2206">
        <f t="shared" si="278"/>
        <v>0</v>
      </c>
      <c r="AC2206">
        <f t="shared" si="279"/>
        <v>995.72000000000014</v>
      </c>
    </row>
    <row r="2207" spans="1:29">
      <c r="A2207">
        <v>10332</v>
      </c>
      <c r="B2207" t="s">
        <v>127</v>
      </c>
      <c r="C2207">
        <v>41</v>
      </c>
      <c r="D2207">
        <v>34.47</v>
      </c>
      <c r="E2207">
        <v>14</v>
      </c>
      <c r="F2207" s="6">
        <f>IFERROR(VLOOKUP(A2207,Orders!A:B,2,FALSE),"")</f>
        <v>38308</v>
      </c>
      <c r="G2207" s="6">
        <f>IFERROR(VLOOKUP(A2207,Orders!A:C,3,FALSE),"")</f>
        <v>38316</v>
      </c>
      <c r="H2207" s="6">
        <f>IFERROR(VLOOKUP(A2207,Orders!A:D,4,FALSE),"")</f>
        <v>38309</v>
      </c>
      <c r="I2207" t="str">
        <f>IFERROR(VLOOKUP(A2207,Orders!A:E,5,FALSE),"")</f>
        <v>Shipped</v>
      </c>
      <c r="J2207">
        <f>IFERROR(VLOOKUP(A2207,Orders!A:G,7,FALSE),"")</f>
        <v>187</v>
      </c>
      <c r="K2207">
        <f>IFERROR(VLOOKUP(J2207,Customers!A:L,12,FALSE),"")</f>
        <v>1501</v>
      </c>
      <c r="L2207">
        <f>IFERROR(VLOOKUP(J2207,Customers!A:M,13,FALSE),"")</f>
        <v>136800</v>
      </c>
      <c r="M2207" t="str">
        <f>IFERROR(VLOOKUP(J2207,Customers!A:H,8,FALSE),"")</f>
        <v>Manchester</v>
      </c>
      <c r="N2207">
        <f>IFERROR(VLOOKUP(K2207,Employees!A:F,6,FALSE),"")</f>
        <v>7</v>
      </c>
      <c r="O2207" t="str">
        <f>IFERROR(VLOOKUP(N2207,Offices!A:B,2,FALSE),"")</f>
        <v>London</v>
      </c>
      <c r="P2207" s="6">
        <f>IFERROR(VLOOKUP(J2207,Payments!A:C,3,FALSE),"")</f>
        <v>38294</v>
      </c>
      <c r="Q2207">
        <f>IFERROR(VLOOKUP(J2207,Payments!A:D,4,FALSE),"")</f>
        <v>52825.29</v>
      </c>
      <c r="R2207" t="str">
        <f>IFERROR(VLOOKUP(B2207,Products!A:C,3,FALSE),"")</f>
        <v>Vintage Cars</v>
      </c>
      <c r="S2207">
        <f>IFERROR(VLOOKUP(B2207,Products!A:G,7,FALSE),"")</f>
        <v>2081</v>
      </c>
      <c r="T2207">
        <f>IFERROR(VLOOKUP(B2207,Products!A:I,9,FALSE),"")</f>
        <v>41.03</v>
      </c>
      <c r="U2207">
        <f t="shared" si="272"/>
        <v>7</v>
      </c>
      <c r="V2207" t="str">
        <f t="shared" si="273"/>
        <v>No</v>
      </c>
      <c r="W2207">
        <f t="shared" si="274"/>
        <v>2004</v>
      </c>
      <c r="X2207">
        <f t="shared" si="275"/>
        <v>11</v>
      </c>
      <c r="Y2207">
        <f>IFERROR(VLOOKUP(B2207,Products!A:I,8,FALSE),"")</f>
        <v>21.75</v>
      </c>
      <c r="Z2207">
        <f t="shared" si="276"/>
        <v>1413.27</v>
      </c>
      <c r="AA2207">
        <f t="shared" si="277"/>
        <v>58.482758620689644</v>
      </c>
      <c r="AB2207">
        <f t="shared" si="278"/>
        <v>0</v>
      </c>
      <c r="AC2207">
        <f t="shared" si="279"/>
        <v>521.52</v>
      </c>
    </row>
    <row r="2208" spans="1:29">
      <c r="A2208">
        <v>10333</v>
      </c>
      <c r="B2208" t="s">
        <v>134</v>
      </c>
      <c r="C2208">
        <v>26</v>
      </c>
      <c r="D2208">
        <v>188.58</v>
      </c>
      <c r="E2208">
        <v>3</v>
      </c>
      <c r="F2208" s="6">
        <f>IFERROR(VLOOKUP(A2208,Orders!A:B,2,FALSE),"")</f>
        <v>38309</v>
      </c>
      <c r="G2208" s="6">
        <f>IFERROR(VLOOKUP(A2208,Orders!A:C,3,FALSE),"")</f>
        <v>38318</v>
      </c>
      <c r="H2208" s="6">
        <f>IFERROR(VLOOKUP(A2208,Orders!A:D,4,FALSE),"")</f>
        <v>38311</v>
      </c>
      <c r="I2208" t="str">
        <f>IFERROR(VLOOKUP(A2208,Orders!A:E,5,FALSE),"")</f>
        <v>Shipped</v>
      </c>
      <c r="J2208">
        <f>IFERROR(VLOOKUP(A2208,Orders!A:G,7,FALSE),"")</f>
        <v>129</v>
      </c>
      <c r="K2208">
        <f>IFERROR(VLOOKUP(J2208,Customers!A:L,12,FALSE),"")</f>
        <v>1165</v>
      </c>
      <c r="L2208">
        <f>IFERROR(VLOOKUP(J2208,Customers!A:M,13,FALSE),"")</f>
        <v>64600</v>
      </c>
      <c r="M2208" t="str">
        <f>IFERROR(VLOOKUP(J2208,Customers!A:H,8,FALSE),"")</f>
        <v>San Francisco</v>
      </c>
      <c r="N2208">
        <f>IFERROR(VLOOKUP(K2208,Employees!A:F,6,FALSE),"")</f>
        <v>1</v>
      </c>
      <c r="O2208" t="str">
        <f>IFERROR(VLOOKUP(N2208,Offices!A:B,2,FALSE),"")</f>
        <v>San Francisco</v>
      </c>
      <c r="P2208" s="6">
        <f>IFERROR(VLOOKUP(J2208,Payments!A:C,3,FALSE),"")</f>
        <v>38329</v>
      </c>
      <c r="Q2208">
        <f>IFERROR(VLOOKUP(J2208,Payments!A:D,4,FALSE),"")</f>
        <v>26248.78</v>
      </c>
      <c r="R2208" t="str">
        <f>IFERROR(VLOOKUP(B2208,Products!A:C,3,FALSE),"")</f>
        <v>Classic Cars</v>
      </c>
      <c r="S2208">
        <f>IFERROR(VLOOKUP(B2208,Products!A:G,7,FALSE),"")</f>
        <v>7305</v>
      </c>
      <c r="T2208">
        <f>IFERROR(VLOOKUP(B2208,Products!A:I,9,FALSE),"")</f>
        <v>214.3</v>
      </c>
      <c r="U2208">
        <f t="shared" si="272"/>
        <v>7</v>
      </c>
      <c r="V2208" t="str">
        <f t="shared" si="273"/>
        <v>No</v>
      </c>
      <c r="W2208">
        <f t="shared" si="274"/>
        <v>2004</v>
      </c>
      <c r="X2208">
        <f t="shared" si="275"/>
        <v>11</v>
      </c>
      <c r="Y2208">
        <f>IFERROR(VLOOKUP(B2208,Products!A:I,8,FALSE),"")</f>
        <v>98.58</v>
      </c>
      <c r="Z2208">
        <f t="shared" si="276"/>
        <v>4903.08</v>
      </c>
      <c r="AA2208">
        <f t="shared" si="277"/>
        <v>91.296409007912374</v>
      </c>
      <c r="AB2208">
        <f t="shared" si="278"/>
        <v>1</v>
      </c>
      <c r="AC2208">
        <f t="shared" si="279"/>
        <v>2340.0000000000005</v>
      </c>
    </row>
    <row r="2209" spans="1:29">
      <c r="A2209">
        <v>10333</v>
      </c>
      <c r="B2209" t="s">
        <v>136</v>
      </c>
      <c r="C2209">
        <v>33</v>
      </c>
      <c r="D2209">
        <v>121.64</v>
      </c>
      <c r="E2209">
        <v>6</v>
      </c>
      <c r="F2209" s="6">
        <f>IFERROR(VLOOKUP(A2209,Orders!A:B,2,FALSE),"")</f>
        <v>38309</v>
      </c>
      <c r="G2209" s="6">
        <f>IFERROR(VLOOKUP(A2209,Orders!A:C,3,FALSE),"")</f>
        <v>38318</v>
      </c>
      <c r="H2209" s="6">
        <f>IFERROR(VLOOKUP(A2209,Orders!A:D,4,FALSE),"")</f>
        <v>38311</v>
      </c>
      <c r="I2209" t="str">
        <f>IFERROR(VLOOKUP(A2209,Orders!A:E,5,FALSE),"")</f>
        <v>Shipped</v>
      </c>
      <c r="J2209">
        <f>IFERROR(VLOOKUP(A2209,Orders!A:G,7,FALSE),"")</f>
        <v>129</v>
      </c>
      <c r="K2209">
        <f>IFERROR(VLOOKUP(J2209,Customers!A:L,12,FALSE),"")</f>
        <v>1165</v>
      </c>
      <c r="L2209">
        <f>IFERROR(VLOOKUP(J2209,Customers!A:M,13,FALSE),"")</f>
        <v>64600</v>
      </c>
      <c r="M2209" t="str">
        <f>IFERROR(VLOOKUP(J2209,Customers!A:H,8,FALSE),"")</f>
        <v>San Francisco</v>
      </c>
      <c r="N2209">
        <f>IFERROR(VLOOKUP(K2209,Employees!A:F,6,FALSE),"")</f>
        <v>1</v>
      </c>
      <c r="O2209" t="str">
        <f>IFERROR(VLOOKUP(N2209,Offices!A:B,2,FALSE),"")</f>
        <v>San Francisco</v>
      </c>
      <c r="P2209" s="6">
        <f>IFERROR(VLOOKUP(J2209,Payments!A:C,3,FALSE),"")</f>
        <v>38329</v>
      </c>
      <c r="Q2209">
        <f>IFERROR(VLOOKUP(J2209,Payments!A:D,4,FALSE),"")</f>
        <v>26248.78</v>
      </c>
      <c r="R2209" t="str">
        <f>IFERROR(VLOOKUP(B2209,Products!A:C,3,FALSE),"")</f>
        <v>Trucks and Buses</v>
      </c>
      <c r="S2209">
        <f>IFERROR(VLOOKUP(B2209,Products!A:G,7,FALSE),"")</f>
        <v>1579</v>
      </c>
      <c r="T2209">
        <f>IFERROR(VLOOKUP(B2209,Products!A:I,9,FALSE),"")</f>
        <v>136.66999999999999</v>
      </c>
      <c r="U2209">
        <f t="shared" si="272"/>
        <v>7</v>
      </c>
      <c r="V2209" t="str">
        <f t="shared" si="273"/>
        <v>No</v>
      </c>
      <c r="W2209">
        <f t="shared" si="274"/>
        <v>2004</v>
      </c>
      <c r="X2209">
        <f t="shared" si="275"/>
        <v>11</v>
      </c>
      <c r="Y2209">
        <f>IFERROR(VLOOKUP(B2209,Products!A:I,8,FALSE),"")</f>
        <v>77.900000000000006</v>
      </c>
      <c r="Z2209">
        <f t="shared" si="276"/>
        <v>4014.12</v>
      </c>
      <c r="AA2209">
        <f t="shared" si="277"/>
        <v>56.148908857509618</v>
      </c>
      <c r="AB2209">
        <f t="shared" si="278"/>
        <v>0</v>
      </c>
      <c r="AC2209">
        <f t="shared" si="279"/>
        <v>1443.4199999999998</v>
      </c>
    </row>
    <row r="2210" spans="1:29">
      <c r="A2210">
        <v>10333</v>
      </c>
      <c r="B2210" t="s">
        <v>137</v>
      </c>
      <c r="C2210">
        <v>29</v>
      </c>
      <c r="D2210">
        <v>110.84</v>
      </c>
      <c r="E2210">
        <v>7</v>
      </c>
      <c r="F2210" s="6">
        <f>IFERROR(VLOOKUP(A2210,Orders!A:B,2,FALSE),"")</f>
        <v>38309</v>
      </c>
      <c r="G2210" s="6">
        <f>IFERROR(VLOOKUP(A2210,Orders!A:C,3,FALSE),"")</f>
        <v>38318</v>
      </c>
      <c r="H2210" s="6">
        <f>IFERROR(VLOOKUP(A2210,Orders!A:D,4,FALSE),"")</f>
        <v>38311</v>
      </c>
      <c r="I2210" t="str">
        <f>IFERROR(VLOOKUP(A2210,Orders!A:E,5,FALSE),"")</f>
        <v>Shipped</v>
      </c>
      <c r="J2210">
        <f>IFERROR(VLOOKUP(A2210,Orders!A:G,7,FALSE),"")</f>
        <v>129</v>
      </c>
      <c r="K2210">
        <f>IFERROR(VLOOKUP(J2210,Customers!A:L,12,FALSE),"")</f>
        <v>1165</v>
      </c>
      <c r="L2210">
        <f>IFERROR(VLOOKUP(J2210,Customers!A:M,13,FALSE),"")</f>
        <v>64600</v>
      </c>
      <c r="M2210" t="str">
        <f>IFERROR(VLOOKUP(J2210,Customers!A:H,8,FALSE),"")</f>
        <v>San Francisco</v>
      </c>
      <c r="N2210">
        <f>IFERROR(VLOOKUP(K2210,Employees!A:F,6,FALSE),"")</f>
        <v>1</v>
      </c>
      <c r="O2210" t="str">
        <f>IFERROR(VLOOKUP(N2210,Offices!A:B,2,FALSE),"")</f>
        <v>San Francisco</v>
      </c>
      <c r="P2210" s="6">
        <f>IFERROR(VLOOKUP(J2210,Payments!A:C,3,FALSE),"")</f>
        <v>38329</v>
      </c>
      <c r="Q2210">
        <f>IFERROR(VLOOKUP(J2210,Payments!A:D,4,FALSE),"")</f>
        <v>26248.78</v>
      </c>
      <c r="R2210" t="str">
        <f>IFERROR(VLOOKUP(B2210,Products!A:C,3,FALSE),"")</f>
        <v>Trucks and Buses</v>
      </c>
      <c r="S2210">
        <f>IFERROR(VLOOKUP(B2210,Products!A:G,7,FALSE),"")</f>
        <v>2613</v>
      </c>
      <c r="T2210">
        <f>IFERROR(VLOOKUP(B2210,Products!A:I,9,FALSE),"")</f>
        <v>116.67</v>
      </c>
      <c r="U2210">
        <f t="shared" si="272"/>
        <v>7</v>
      </c>
      <c r="V2210" t="str">
        <f t="shared" si="273"/>
        <v>No</v>
      </c>
      <c r="W2210">
        <f t="shared" si="274"/>
        <v>2004</v>
      </c>
      <c r="X2210">
        <f t="shared" si="275"/>
        <v>11</v>
      </c>
      <c r="Y2210">
        <f>IFERROR(VLOOKUP(B2210,Products!A:I,8,FALSE),"")</f>
        <v>58.33</v>
      </c>
      <c r="Z2210">
        <f t="shared" si="276"/>
        <v>3214.36</v>
      </c>
      <c r="AA2210">
        <f t="shared" si="277"/>
        <v>90.022286987827883</v>
      </c>
      <c r="AB2210">
        <f t="shared" si="278"/>
        <v>1</v>
      </c>
      <c r="AC2210">
        <f t="shared" si="279"/>
        <v>1522.7900000000002</v>
      </c>
    </row>
    <row r="2211" spans="1:29">
      <c r="A2211">
        <v>10333</v>
      </c>
      <c r="B2211" t="s">
        <v>139</v>
      </c>
      <c r="C2211">
        <v>31</v>
      </c>
      <c r="D2211">
        <v>95.23</v>
      </c>
      <c r="E2211">
        <v>5</v>
      </c>
      <c r="F2211" s="6">
        <f>IFERROR(VLOOKUP(A2211,Orders!A:B,2,FALSE),"")</f>
        <v>38309</v>
      </c>
      <c r="G2211" s="6">
        <f>IFERROR(VLOOKUP(A2211,Orders!A:C,3,FALSE),"")</f>
        <v>38318</v>
      </c>
      <c r="H2211" s="6">
        <f>IFERROR(VLOOKUP(A2211,Orders!A:D,4,FALSE),"")</f>
        <v>38311</v>
      </c>
      <c r="I2211" t="str">
        <f>IFERROR(VLOOKUP(A2211,Orders!A:E,5,FALSE),"")</f>
        <v>Shipped</v>
      </c>
      <c r="J2211">
        <f>IFERROR(VLOOKUP(A2211,Orders!A:G,7,FALSE),"")</f>
        <v>129</v>
      </c>
      <c r="K2211">
        <f>IFERROR(VLOOKUP(J2211,Customers!A:L,12,FALSE),"")</f>
        <v>1165</v>
      </c>
      <c r="L2211">
        <f>IFERROR(VLOOKUP(J2211,Customers!A:M,13,FALSE),"")</f>
        <v>64600</v>
      </c>
      <c r="M2211" t="str">
        <f>IFERROR(VLOOKUP(J2211,Customers!A:H,8,FALSE),"")</f>
        <v>San Francisco</v>
      </c>
      <c r="N2211">
        <f>IFERROR(VLOOKUP(K2211,Employees!A:F,6,FALSE),"")</f>
        <v>1</v>
      </c>
      <c r="O2211" t="str">
        <f>IFERROR(VLOOKUP(N2211,Offices!A:B,2,FALSE),"")</f>
        <v>San Francisco</v>
      </c>
      <c r="P2211" s="6">
        <f>IFERROR(VLOOKUP(J2211,Payments!A:C,3,FALSE),"")</f>
        <v>38329</v>
      </c>
      <c r="Q2211">
        <f>IFERROR(VLOOKUP(J2211,Payments!A:D,4,FALSE),"")</f>
        <v>26248.78</v>
      </c>
      <c r="R2211" t="str">
        <f>IFERROR(VLOOKUP(B2211,Products!A:C,3,FALSE),"")</f>
        <v>Vintage Cars</v>
      </c>
      <c r="S2211">
        <f>IFERROR(VLOOKUP(B2211,Products!A:G,7,FALSE),"")</f>
        <v>4189</v>
      </c>
      <c r="T2211">
        <f>IFERROR(VLOOKUP(B2211,Products!A:I,9,FALSE),"")</f>
        <v>101.31</v>
      </c>
      <c r="U2211">
        <f t="shared" si="272"/>
        <v>7</v>
      </c>
      <c r="V2211" t="str">
        <f t="shared" si="273"/>
        <v>No</v>
      </c>
      <c r="W2211">
        <f t="shared" si="274"/>
        <v>2004</v>
      </c>
      <c r="X2211">
        <f t="shared" si="275"/>
        <v>11</v>
      </c>
      <c r="Y2211">
        <f>IFERROR(VLOOKUP(B2211,Products!A:I,8,FALSE),"")</f>
        <v>60.78</v>
      </c>
      <c r="Z2211">
        <f t="shared" si="276"/>
        <v>2952.13</v>
      </c>
      <c r="AA2211">
        <f t="shared" si="277"/>
        <v>56.679828891082593</v>
      </c>
      <c r="AB2211">
        <f t="shared" si="278"/>
        <v>0</v>
      </c>
      <c r="AC2211">
        <f t="shared" si="279"/>
        <v>1067.95</v>
      </c>
    </row>
    <row r="2212" spans="1:29">
      <c r="A2212">
        <v>10333</v>
      </c>
      <c r="B2212" t="s">
        <v>142</v>
      </c>
      <c r="C2212">
        <v>46</v>
      </c>
      <c r="D2212">
        <v>95.24</v>
      </c>
      <c r="E2212">
        <v>2</v>
      </c>
      <c r="F2212" s="6">
        <f>IFERROR(VLOOKUP(A2212,Orders!A:B,2,FALSE),"")</f>
        <v>38309</v>
      </c>
      <c r="G2212" s="6">
        <f>IFERROR(VLOOKUP(A2212,Orders!A:C,3,FALSE),"")</f>
        <v>38318</v>
      </c>
      <c r="H2212" s="6">
        <f>IFERROR(VLOOKUP(A2212,Orders!A:D,4,FALSE),"")</f>
        <v>38311</v>
      </c>
      <c r="I2212" t="str">
        <f>IFERROR(VLOOKUP(A2212,Orders!A:E,5,FALSE),"")</f>
        <v>Shipped</v>
      </c>
      <c r="J2212">
        <f>IFERROR(VLOOKUP(A2212,Orders!A:G,7,FALSE),"")</f>
        <v>129</v>
      </c>
      <c r="K2212">
        <f>IFERROR(VLOOKUP(J2212,Customers!A:L,12,FALSE),"")</f>
        <v>1165</v>
      </c>
      <c r="L2212">
        <f>IFERROR(VLOOKUP(J2212,Customers!A:M,13,FALSE),"")</f>
        <v>64600</v>
      </c>
      <c r="M2212" t="str">
        <f>IFERROR(VLOOKUP(J2212,Customers!A:H,8,FALSE),"")</f>
        <v>San Francisco</v>
      </c>
      <c r="N2212">
        <f>IFERROR(VLOOKUP(K2212,Employees!A:F,6,FALSE),"")</f>
        <v>1</v>
      </c>
      <c r="O2212" t="str">
        <f>IFERROR(VLOOKUP(N2212,Offices!A:B,2,FALSE),"")</f>
        <v>San Francisco</v>
      </c>
      <c r="P2212" s="6">
        <f>IFERROR(VLOOKUP(J2212,Payments!A:C,3,FALSE),"")</f>
        <v>38329</v>
      </c>
      <c r="Q2212">
        <f>IFERROR(VLOOKUP(J2212,Payments!A:D,4,FALSE),"")</f>
        <v>26248.78</v>
      </c>
      <c r="R2212" t="str">
        <f>IFERROR(VLOOKUP(B2212,Products!A:C,3,FALSE),"")</f>
        <v>Vintage Cars</v>
      </c>
      <c r="S2212">
        <f>IFERROR(VLOOKUP(B2212,Products!A:G,7,FALSE),"")</f>
        <v>7913</v>
      </c>
      <c r="T2212">
        <f>IFERROR(VLOOKUP(B2212,Products!A:I,9,FALSE),"")</f>
        <v>99.21</v>
      </c>
      <c r="U2212">
        <f t="shared" si="272"/>
        <v>7</v>
      </c>
      <c r="V2212" t="str">
        <f t="shared" si="273"/>
        <v>No</v>
      </c>
      <c r="W2212">
        <f t="shared" si="274"/>
        <v>2004</v>
      </c>
      <c r="X2212">
        <f t="shared" si="275"/>
        <v>11</v>
      </c>
      <c r="Y2212">
        <f>IFERROR(VLOOKUP(B2212,Products!A:I,8,FALSE),"")</f>
        <v>57.54</v>
      </c>
      <c r="Z2212">
        <f t="shared" si="276"/>
        <v>4381.04</v>
      </c>
      <c r="AA2212">
        <f t="shared" si="277"/>
        <v>65.519638512339242</v>
      </c>
      <c r="AB2212">
        <f t="shared" si="278"/>
        <v>0</v>
      </c>
      <c r="AC2212">
        <f t="shared" si="279"/>
        <v>1734.1999999999998</v>
      </c>
    </row>
    <row r="2213" spans="1:29">
      <c r="A2213">
        <v>10333</v>
      </c>
      <c r="B2213" t="s">
        <v>144</v>
      </c>
      <c r="C2213">
        <v>24</v>
      </c>
      <c r="D2213">
        <v>42.26</v>
      </c>
      <c r="E2213">
        <v>8</v>
      </c>
      <c r="F2213" s="6">
        <f>IFERROR(VLOOKUP(A2213,Orders!A:B,2,FALSE),"")</f>
        <v>38309</v>
      </c>
      <c r="G2213" s="6">
        <f>IFERROR(VLOOKUP(A2213,Orders!A:C,3,FALSE),"")</f>
        <v>38318</v>
      </c>
      <c r="H2213" s="6">
        <f>IFERROR(VLOOKUP(A2213,Orders!A:D,4,FALSE),"")</f>
        <v>38311</v>
      </c>
      <c r="I2213" t="str">
        <f>IFERROR(VLOOKUP(A2213,Orders!A:E,5,FALSE),"")</f>
        <v>Shipped</v>
      </c>
      <c r="J2213">
        <f>IFERROR(VLOOKUP(A2213,Orders!A:G,7,FALSE),"")</f>
        <v>129</v>
      </c>
      <c r="K2213">
        <f>IFERROR(VLOOKUP(J2213,Customers!A:L,12,FALSE),"")</f>
        <v>1165</v>
      </c>
      <c r="L2213">
        <f>IFERROR(VLOOKUP(J2213,Customers!A:M,13,FALSE),"")</f>
        <v>64600</v>
      </c>
      <c r="M2213" t="str">
        <f>IFERROR(VLOOKUP(J2213,Customers!A:H,8,FALSE),"")</f>
        <v>San Francisco</v>
      </c>
      <c r="N2213">
        <f>IFERROR(VLOOKUP(K2213,Employees!A:F,6,FALSE),"")</f>
        <v>1</v>
      </c>
      <c r="O2213" t="str">
        <f>IFERROR(VLOOKUP(N2213,Offices!A:B,2,FALSE),"")</f>
        <v>San Francisco</v>
      </c>
      <c r="P2213" s="6">
        <f>IFERROR(VLOOKUP(J2213,Payments!A:C,3,FALSE),"")</f>
        <v>38329</v>
      </c>
      <c r="Q2213">
        <f>IFERROR(VLOOKUP(J2213,Payments!A:D,4,FALSE),"")</f>
        <v>26248.78</v>
      </c>
      <c r="R2213" t="str">
        <f>IFERROR(VLOOKUP(B2213,Products!A:C,3,FALSE),"")</f>
        <v>Vintage Cars</v>
      </c>
      <c r="S2213">
        <f>IFERROR(VLOOKUP(B2213,Products!A:G,7,FALSE),"")</f>
        <v>6645</v>
      </c>
      <c r="T2213">
        <f>IFERROR(VLOOKUP(B2213,Products!A:I,9,FALSE),"")</f>
        <v>50.31</v>
      </c>
      <c r="U2213">
        <f t="shared" si="272"/>
        <v>7</v>
      </c>
      <c r="V2213" t="str">
        <f t="shared" si="273"/>
        <v>No</v>
      </c>
      <c r="W2213">
        <f t="shared" si="274"/>
        <v>2004</v>
      </c>
      <c r="X2213">
        <f t="shared" si="275"/>
        <v>11</v>
      </c>
      <c r="Y2213">
        <f>IFERROR(VLOOKUP(B2213,Products!A:I,8,FALSE),"")</f>
        <v>23.14</v>
      </c>
      <c r="Z2213">
        <f t="shared" si="276"/>
        <v>1014.24</v>
      </c>
      <c r="AA2213">
        <f t="shared" si="277"/>
        <v>82.627484874675872</v>
      </c>
      <c r="AB2213">
        <f t="shared" si="278"/>
        <v>1</v>
      </c>
      <c r="AC2213">
        <f t="shared" si="279"/>
        <v>458.87999999999994</v>
      </c>
    </row>
    <row r="2214" spans="1:29">
      <c r="A2214">
        <v>10333</v>
      </c>
      <c r="B2214" t="s">
        <v>146</v>
      </c>
      <c r="C2214">
        <v>39</v>
      </c>
      <c r="D2214">
        <v>95.44</v>
      </c>
      <c r="E2214">
        <v>1</v>
      </c>
      <c r="F2214" s="6">
        <f>IFERROR(VLOOKUP(A2214,Orders!A:B,2,FALSE),"")</f>
        <v>38309</v>
      </c>
      <c r="G2214" s="6">
        <f>IFERROR(VLOOKUP(A2214,Orders!A:C,3,FALSE),"")</f>
        <v>38318</v>
      </c>
      <c r="H2214" s="6">
        <f>IFERROR(VLOOKUP(A2214,Orders!A:D,4,FALSE),"")</f>
        <v>38311</v>
      </c>
      <c r="I2214" t="str">
        <f>IFERROR(VLOOKUP(A2214,Orders!A:E,5,FALSE),"")</f>
        <v>Shipped</v>
      </c>
      <c r="J2214">
        <f>IFERROR(VLOOKUP(A2214,Orders!A:G,7,FALSE),"")</f>
        <v>129</v>
      </c>
      <c r="K2214">
        <f>IFERROR(VLOOKUP(J2214,Customers!A:L,12,FALSE),"")</f>
        <v>1165</v>
      </c>
      <c r="L2214">
        <f>IFERROR(VLOOKUP(J2214,Customers!A:M,13,FALSE),"")</f>
        <v>64600</v>
      </c>
      <c r="M2214" t="str">
        <f>IFERROR(VLOOKUP(J2214,Customers!A:H,8,FALSE),"")</f>
        <v>San Francisco</v>
      </c>
      <c r="N2214">
        <f>IFERROR(VLOOKUP(K2214,Employees!A:F,6,FALSE),"")</f>
        <v>1</v>
      </c>
      <c r="O2214" t="str">
        <f>IFERROR(VLOOKUP(N2214,Offices!A:B,2,FALSE),"")</f>
        <v>San Francisco</v>
      </c>
      <c r="P2214" s="6">
        <f>IFERROR(VLOOKUP(J2214,Payments!A:C,3,FALSE),"")</f>
        <v>38329</v>
      </c>
      <c r="Q2214">
        <f>IFERROR(VLOOKUP(J2214,Payments!A:D,4,FALSE),"")</f>
        <v>26248.78</v>
      </c>
      <c r="R2214" t="str">
        <f>IFERROR(VLOOKUP(B2214,Products!A:C,3,FALSE),"")</f>
        <v>Vintage Cars</v>
      </c>
      <c r="S2214">
        <f>IFERROR(VLOOKUP(B2214,Products!A:G,7,FALSE),"")</f>
        <v>4710</v>
      </c>
      <c r="T2214">
        <f>IFERROR(VLOOKUP(B2214,Products!A:I,9,FALSE),"")</f>
        <v>97.39</v>
      </c>
      <c r="U2214">
        <f t="shared" si="272"/>
        <v>7</v>
      </c>
      <c r="V2214" t="str">
        <f t="shared" si="273"/>
        <v>No</v>
      </c>
      <c r="W2214">
        <f t="shared" si="274"/>
        <v>2004</v>
      </c>
      <c r="X2214">
        <f t="shared" si="275"/>
        <v>11</v>
      </c>
      <c r="Y2214">
        <f>IFERROR(VLOOKUP(B2214,Products!A:I,8,FALSE),"")</f>
        <v>57.46</v>
      </c>
      <c r="Z2214">
        <f t="shared" si="276"/>
        <v>3722.16</v>
      </c>
      <c r="AA2214">
        <f t="shared" si="277"/>
        <v>66.098155238426727</v>
      </c>
      <c r="AB2214">
        <f t="shared" si="278"/>
        <v>0</v>
      </c>
      <c r="AC2214">
        <f t="shared" si="279"/>
        <v>1481.2199999999998</v>
      </c>
    </row>
    <row r="2215" spans="1:29">
      <c r="A2215">
        <v>10333</v>
      </c>
      <c r="B2215" t="s">
        <v>148</v>
      </c>
      <c r="C2215">
        <v>33</v>
      </c>
      <c r="D2215">
        <v>62.05</v>
      </c>
      <c r="E2215">
        <v>4</v>
      </c>
      <c r="F2215" s="6">
        <f>IFERROR(VLOOKUP(A2215,Orders!A:B,2,FALSE),"")</f>
        <v>38309</v>
      </c>
      <c r="G2215" s="6">
        <f>IFERROR(VLOOKUP(A2215,Orders!A:C,3,FALSE),"")</f>
        <v>38318</v>
      </c>
      <c r="H2215" s="6">
        <f>IFERROR(VLOOKUP(A2215,Orders!A:D,4,FALSE),"")</f>
        <v>38311</v>
      </c>
      <c r="I2215" t="str">
        <f>IFERROR(VLOOKUP(A2215,Orders!A:E,5,FALSE),"")</f>
        <v>Shipped</v>
      </c>
      <c r="J2215">
        <f>IFERROR(VLOOKUP(A2215,Orders!A:G,7,FALSE),"")</f>
        <v>129</v>
      </c>
      <c r="K2215">
        <f>IFERROR(VLOOKUP(J2215,Customers!A:L,12,FALSE),"")</f>
        <v>1165</v>
      </c>
      <c r="L2215">
        <f>IFERROR(VLOOKUP(J2215,Customers!A:M,13,FALSE),"")</f>
        <v>64600</v>
      </c>
      <c r="M2215" t="str">
        <f>IFERROR(VLOOKUP(J2215,Customers!A:H,8,FALSE),"")</f>
        <v>San Francisco</v>
      </c>
      <c r="N2215">
        <f>IFERROR(VLOOKUP(K2215,Employees!A:F,6,FALSE),"")</f>
        <v>1</v>
      </c>
      <c r="O2215" t="str">
        <f>IFERROR(VLOOKUP(N2215,Offices!A:B,2,FALSE),"")</f>
        <v>San Francisco</v>
      </c>
      <c r="P2215" s="6">
        <f>IFERROR(VLOOKUP(J2215,Payments!A:C,3,FALSE),"")</f>
        <v>38329</v>
      </c>
      <c r="Q2215">
        <f>IFERROR(VLOOKUP(J2215,Payments!A:D,4,FALSE),"")</f>
        <v>26248.78</v>
      </c>
      <c r="R2215" t="str">
        <f>IFERROR(VLOOKUP(B2215,Products!A:C,3,FALSE),"")</f>
        <v>Trucks and Buses</v>
      </c>
      <c r="S2215">
        <f>IFERROR(VLOOKUP(B2215,Products!A:G,7,FALSE),"")</f>
        <v>814</v>
      </c>
      <c r="T2215">
        <f>IFERROR(VLOOKUP(B2215,Products!A:I,9,FALSE),"")</f>
        <v>64.64</v>
      </c>
      <c r="U2215">
        <f t="shared" si="272"/>
        <v>7</v>
      </c>
      <c r="V2215" t="str">
        <f t="shared" si="273"/>
        <v>No</v>
      </c>
      <c r="W2215">
        <f t="shared" si="274"/>
        <v>2004</v>
      </c>
      <c r="X2215">
        <f t="shared" si="275"/>
        <v>11</v>
      </c>
      <c r="Y2215">
        <f>IFERROR(VLOOKUP(B2215,Products!A:I,8,FALSE),"")</f>
        <v>33.61</v>
      </c>
      <c r="Z2215">
        <f t="shared" si="276"/>
        <v>2047.6499999999999</v>
      </c>
      <c r="AA2215">
        <f t="shared" si="277"/>
        <v>84.617673311514423</v>
      </c>
      <c r="AB2215">
        <f t="shared" si="278"/>
        <v>1</v>
      </c>
      <c r="AC2215">
        <f t="shared" si="279"/>
        <v>938.52</v>
      </c>
    </row>
    <row r="2216" spans="1:29">
      <c r="A2216">
        <v>10334</v>
      </c>
      <c r="B2216" t="s">
        <v>135</v>
      </c>
      <c r="C2216">
        <v>26</v>
      </c>
      <c r="D2216">
        <v>130.01</v>
      </c>
      <c r="E2216">
        <v>2</v>
      </c>
      <c r="F2216" s="6">
        <f>IFERROR(VLOOKUP(A2216,Orders!A:B,2,FALSE),"")</f>
        <v>38310</v>
      </c>
      <c r="G2216" s="6">
        <f>IFERROR(VLOOKUP(A2216,Orders!A:C,3,FALSE),"")</f>
        <v>38319</v>
      </c>
      <c r="H2216" s="6" t="str">
        <f>IFERROR(VLOOKUP(A2216,Orders!A:D,4,FALSE),"")</f>
        <v>NULL</v>
      </c>
      <c r="I2216" t="str">
        <f>IFERROR(VLOOKUP(A2216,Orders!A:E,5,FALSE),"")</f>
        <v>On Hold</v>
      </c>
      <c r="J2216">
        <f>IFERROR(VLOOKUP(A2216,Orders!A:G,7,FALSE),"")</f>
        <v>144</v>
      </c>
      <c r="K2216">
        <f>IFERROR(VLOOKUP(J2216,Customers!A:L,12,FALSE),"")</f>
        <v>1504</v>
      </c>
      <c r="L2216">
        <f>IFERROR(VLOOKUP(J2216,Customers!A:M,13,FALSE),"")</f>
        <v>53100</v>
      </c>
      <c r="M2216" t="str">
        <f>IFERROR(VLOOKUP(J2216,Customers!A:H,8,FALSE),"")</f>
        <v>LuleÃ¥</v>
      </c>
      <c r="N2216">
        <f>IFERROR(VLOOKUP(K2216,Employees!A:F,6,FALSE),"")</f>
        <v>7</v>
      </c>
      <c r="O2216" t="str">
        <f>IFERROR(VLOOKUP(N2216,Offices!A:B,2,FALSE),"")</f>
        <v>London</v>
      </c>
      <c r="P2216" s="6">
        <f>IFERROR(VLOOKUP(J2216,Payments!A:C,3,FALSE),"")</f>
        <v>38333</v>
      </c>
      <c r="Q2216">
        <f>IFERROR(VLOOKUP(J2216,Payments!A:D,4,FALSE),"")</f>
        <v>36005.71</v>
      </c>
      <c r="R2216" t="str">
        <f>IFERROR(VLOOKUP(B2216,Products!A:C,3,FALSE),"")</f>
        <v>Classic Cars</v>
      </c>
      <c r="S2216">
        <f>IFERROR(VLOOKUP(B2216,Products!A:G,7,FALSE),"")</f>
        <v>6791</v>
      </c>
      <c r="T2216">
        <f>IFERROR(VLOOKUP(B2216,Products!A:I,9,FALSE),"")</f>
        <v>147.74</v>
      </c>
      <c r="U2216" t="e">
        <f t="shared" si="272"/>
        <v>#VALUE!</v>
      </c>
      <c r="V2216" t="str">
        <f t="shared" si="273"/>
        <v/>
      </c>
      <c r="W2216">
        <f t="shared" si="274"/>
        <v>2004</v>
      </c>
      <c r="X2216">
        <f t="shared" si="275"/>
        <v>11</v>
      </c>
      <c r="Y2216">
        <f>IFERROR(VLOOKUP(B2216,Products!A:I,8,FALSE),"")</f>
        <v>103.42</v>
      </c>
      <c r="Z2216">
        <f t="shared" si="276"/>
        <v>3380.2599999999998</v>
      </c>
      <c r="AA2216">
        <f t="shared" si="277"/>
        <v>25.710694256430077</v>
      </c>
      <c r="AB2216">
        <f t="shared" si="278"/>
        <v>0</v>
      </c>
      <c r="AC2216">
        <f t="shared" si="279"/>
        <v>691.33999999999969</v>
      </c>
    </row>
    <row r="2217" spans="1:29">
      <c r="A2217">
        <v>10334</v>
      </c>
      <c r="B2217" t="s">
        <v>153</v>
      </c>
      <c r="C2217">
        <v>46</v>
      </c>
      <c r="D2217">
        <v>108</v>
      </c>
      <c r="E2217">
        <v>6</v>
      </c>
      <c r="F2217" s="6">
        <f>IFERROR(VLOOKUP(A2217,Orders!A:B,2,FALSE),"")</f>
        <v>38310</v>
      </c>
      <c r="G2217" s="6">
        <f>IFERROR(VLOOKUP(A2217,Orders!A:C,3,FALSE),"")</f>
        <v>38319</v>
      </c>
      <c r="H2217" s="6" t="str">
        <f>IFERROR(VLOOKUP(A2217,Orders!A:D,4,FALSE),"")</f>
        <v>NULL</v>
      </c>
      <c r="I2217" t="str">
        <f>IFERROR(VLOOKUP(A2217,Orders!A:E,5,FALSE),"")</f>
        <v>On Hold</v>
      </c>
      <c r="J2217">
        <f>IFERROR(VLOOKUP(A2217,Orders!A:G,7,FALSE),"")</f>
        <v>144</v>
      </c>
      <c r="K2217">
        <f>IFERROR(VLOOKUP(J2217,Customers!A:L,12,FALSE),"")</f>
        <v>1504</v>
      </c>
      <c r="L2217">
        <f>IFERROR(VLOOKUP(J2217,Customers!A:M,13,FALSE),"")</f>
        <v>53100</v>
      </c>
      <c r="M2217" t="str">
        <f>IFERROR(VLOOKUP(J2217,Customers!A:H,8,FALSE),"")</f>
        <v>LuleÃ¥</v>
      </c>
      <c r="N2217">
        <f>IFERROR(VLOOKUP(K2217,Employees!A:F,6,FALSE),"")</f>
        <v>7</v>
      </c>
      <c r="O2217" t="str">
        <f>IFERROR(VLOOKUP(N2217,Offices!A:B,2,FALSE),"")</f>
        <v>London</v>
      </c>
      <c r="P2217" s="6">
        <f>IFERROR(VLOOKUP(J2217,Payments!A:C,3,FALSE),"")</f>
        <v>38333</v>
      </c>
      <c r="Q2217">
        <f>IFERROR(VLOOKUP(J2217,Payments!A:D,4,FALSE),"")</f>
        <v>36005.71</v>
      </c>
      <c r="R2217" t="str">
        <f>IFERROR(VLOOKUP(B2217,Products!A:C,3,FALSE),"")</f>
        <v>Trucks and Buses</v>
      </c>
      <c r="S2217">
        <f>IFERROR(VLOOKUP(B2217,Products!A:G,7,FALSE),"")</f>
        <v>8258</v>
      </c>
      <c r="T2217">
        <f>IFERROR(VLOOKUP(B2217,Products!A:I,9,FALSE),"")</f>
        <v>122.73</v>
      </c>
      <c r="U2217" t="e">
        <f t="shared" si="272"/>
        <v>#VALUE!</v>
      </c>
      <c r="V2217" t="str">
        <f t="shared" si="273"/>
        <v/>
      </c>
      <c r="W2217">
        <f t="shared" si="274"/>
        <v>2004</v>
      </c>
      <c r="X2217">
        <f t="shared" si="275"/>
        <v>11</v>
      </c>
      <c r="Y2217">
        <f>IFERROR(VLOOKUP(B2217,Products!A:I,8,FALSE),"")</f>
        <v>74.86</v>
      </c>
      <c r="Z2217">
        <f t="shared" si="276"/>
        <v>4968</v>
      </c>
      <c r="AA2217">
        <f t="shared" si="277"/>
        <v>44.269302698370296</v>
      </c>
      <c r="AB2217">
        <f t="shared" si="278"/>
        <v>0</v>
      </c>
      <c r="AC2217">
        <f t="shared" si="279"/>
        <v>1524.44</v>
      </c>
    </row>
    <row r="2218" spans="1:29">
      <c r="A2218">
        <v>10334</v>
      </c>
      <c r="B2218" t="s">
        <v>138</v>
      </c>
      <c r="C2218">
        <v>34</v>
      </c>
      <c r="D2218">
        <v>52.87</v>
      </c>
      <c r="E2218">
        <v>1</v>
      </c>
      <c r="F2218" s="6">
        <f>IFERROR(VLOOKUP(A2218,Orders!A:B,2,FALSE),"")</f>
        <v>38310</v>
      </c>
      <c r="G2218" s="6">
        <f>IFERROR(VLOOKUP(A2218,Orders!A:C,3,FALSE),"")</f>
        <v>38319</v>
      </c>
      <c r="H2218" s="6" t="str">
        <f>IFERROR(VLOOKUP(A2218,Orders!A:D,4,FALSE),"")</f>
        <v>NULL</v>
      </c>
      <c r="I2218" t="str">
        <f>IFERROR(VLOOKUP(A2218,Orders!A:E,5,FALSE),"")</f>
        <v>On Hold</v>
      </c>
      <c r="J2218">
        <f>IFERROR(VLOOKUP(A2218,Orders!A:G,7,FALSE),"")</f>
        <v>144</v>
      </c>
      <c r="K2218">
        <f>IFERROR(VLOOKUP(J2218,Customers!A:L,12,FALSE),"")</f>
        <v>1504</v>
      </c>
      <c r="L2218">
        <f>IFERROR(VLOOKUP(J2218,Customers!A:M,13,FALSE),"")</f>
        <v>53100</v>
      </c>
      <c r="M2218" t="str">
        <f>IFERROR(VLOOKUP(J2218,Customers!A:H,8,FALSE),"")</f>
        <v>LuleÃ¥</v>
      </c>
      <c r="N2218">
        <f>IFERROR(VLOOKUP(K2218,Employees!A:F,6,FALSE),"")</f>
        <v>7</v>
      </c>
      <c r="O2218" t="str">
        <f>IFERROR(VLOOKUP(N2218,Offices!A:B,2,FALSE),"")</f>
        <v>London</v>
      </c>
      <c r="P2218" s="6">
        <f>IFERROR(VLOOKUP(J2218,Payments!A:C,3,FALSE),"")</f>
        <v>38333</v>
      </c>
      <c r="Q2218">
        <f>IFERROR(VLOOKUP(J2218,Payments!A:D,4,FALSE),"")</f>
        <v>36005.71</v>
      </c>
      <c r="R2218" t="str">
        <f>IFERROR(VLOOKUP(B2218,Products!A:C,3,FALSE),"")</f>
        <v>Trucks and Buses</v>
      </c>
      <c r="S2218">
        <f>IFERROR(VLOOKUP(B2218,Products!A:G,7,FALSE),"")</f>
        <v>2018</v>
      </c>
      <c r="T2218">
        <f>IFERROR(VLOOKUP(B2218,Products!A:I,9,FALSE),"")</f>
        <v>60.77</v>
      </c>
      <c r="U2218" t="e">
        <f t="shared" si="272"/>
        <v>#VALUE!</v>
      </c>
      <c r="V2218" t="str">
        <f t="shared" si="273"/>
        <v/>
      </c>
      <c r="W2218">
        <f t="shared" si="274"/>
        <v>2004</v>
      </c>
      <c r="X2218">
        <f t="shared" si="275"/>
        <v>11</v>
      </c>
      <c r="Y2218">
        <f>IFERROR(VLOOKUP(B2218,Products!A:I,8,FALSE),"")</f>
        <v>24.92</v>
      </c>
      <c r="Z2218">
        <f t="shared" si="276"/>
        <v>1797.58</v>
      </c>
      <c r="AA2218">
        <f t="shared" si="277"/>
        <v>112.1589085072231</v>
      </c>
      <c r="AB2218">
        <f t="shared" si="278"/>
        <v>1</v>
      </c>
      <c r="AC2218">
        <f t="shared" si="279"/>
        <v>950.29999999999984</v>
      </c>
    </row>
    <row r="2219" spans="1:29">
      <c r="A2219">
        <v>10334</v>
      </c>
      <c r="B2219" t="s">
        <v>154</v>
      </c>
      <c r="C2219">
        <v>20</v>
      </c>
      <c r="D2219">
        <v>147.33000000000001</v>
      </c>
      <c r="E2219">
        <v>3</v>
      </c>
      <c r="F2219" s="6">
        <f>IFERROR(VLOOKUP(A2219,Orders!A:B,2,FALSE),"")</f>
        <v>38310</v>
      </c>
      <c r="G2219" s="6">
        <f>IFERROR(VLOOKUP(A2219,Orders!A:C,3,FALSE),"")</f>
        <v>38319</v>
      </c>
      <c r="H2219" s="6" t="str">
        <f>IFERROR(VLOOKUP(A2219,Orders!A:D,4,FALSE),"")</f>
        <v>NULL</v>
      </c>
      <c r="I2219" t="str">
        <f>IFERROR(VLOOKUP(A2219,Orders!A:E,5,FALSE),"")</f>
        <v>On Hold</v>
      </c>
      <c r="J2219">
        <f>IFERROR(VLOOKUP(A2219,Orders!A:G,7,FALSE),"")</f>
        <v>144</v>
      </c>
      <c r="K2219">
        <f>IFERROR(VLOOKUP(J2219,Customers!A:L,12,FALSE),"")</f>
        <v>1504</v>
      </c>
      <c r="L2219">
        <f>IFERROR(VLOOKUP(J2219,Customers!A:M,13,FALSE),"")</f>
        <v>53100</v>
      </c>
      <c r="M2219" t="str">
        <f>IFERROR(VLOOKUP(J2219,Customers!A:H,8,FALSE),"")</f>
        <v>LuleÃ¥</v>
      </c>
      <c r="N2219">
        <f>IFERROR(VLOOKUP(K2219,Employees!A:F,6,FALSE),"")</f>
        <v>7</v>
      </c>
      <c r="O2219" t="str">
        <f>IFERROR(VLOOKUP(N2219,Offices!A:B,2,FALSE),"")</f>
        <v>London</v>
      </c>
      <c r="P2219" s="6">
        <f>IFERROR(VLOOKUP(J2219,Payments!A:C,3,FALSE),"")</f>
        <v>38333</v>
      </c>
      <c r="Q2219">
        <f>IFERROR(VLOOKUP(J2219,Payments!A:D,4,FALSE),"")</f>
        <v>36005.71</v>
      </c>
      <c r="R2219" t="str">
        <f>IFERROR(VLOOKUP(B2219,Products!A:C,3,FALSE),"")</f>
        <v>Classic Cars</v>
      </c>
      <c r="S2219">
        <f>IFERROR(VLOOKUP(B2219,Products!A:G,7,FALSE),"")</f>
        <v>8347</v>
      </c>
      <c r="T2219">
        <f>IFERROR(VLOOKUP(B2219,Products!A:I,9,FALSE),"")</f>
        <v>169.34</v>
      </c>
      <c r="U2219" t="e">
        <f t="shared" si="272"/>
        <v>#VALUE!</v>
      </c>
      <c r="V2219" t="str">
        <f t="shared" si="273"/>
        <v/>
      </c>
      <c r="W2219">
        <f t="shared" si="274"/>
        <v>2004</v>
      </c>
      <c r="X2219">
        <f t="shared" si="275"/>
        <v>11</v>
      </c>
      <c r="Y2219">
        <f>IFERROR(VLOOKUP(B2219,Products!A:I,8,FALSE),"")</f>
        <v>77.900000000000006</v>
      </c>
      <c r="Z2219">
        <f t="shared" si="276"/>
        <v>2946.6000000000004</v>
      </c>
      <c r="AA2219">
        <f t="shared" si="277"/>
        <v>89.127086007702189</v>
      </c>
      <c r="AB2219">
        <f t="shared" si="278"/>
        <v>1</v>
      </c>
      <c r="AC2219">
        <f t="shared" si="279"/>
        <v>1388.6000000000001</v>
      </c>
    </row>
    <row r="2220" spans="1:29">
      <c r="A2220">
        <v>10334</v>
      </c>
      <c r="B2220" t="s">
        <v>143</v>
      </c>
      <c r="C2220">
        <v>49</v>
      </c>
      <c r="D2220">
        <v>101.71</v>
      </c>
      <c r="E2220">
        <v>4</v>
      </c>
      <c r="F2220" s="6">
        <f>IFERROR(VLOOKUP(A2220,Orders!A:B,2,FALSE),"")</f>
        <v>38310</v>
      </c>
      <c r="G2220" s="6">
        <f>IFERROR(VLOOKUP(A2220,Orders!A:C,3,FALSE),"")</f>
        <v>38319</v>
      </c>
      <c r="H2220" s="6" t="str">
        <f>IFERROR(VLOOKUP(A2220,Orders!A:D,4,FALSE),"")</f>
        <v>NULL</v>
      </c>
      <c r="I2220" t="str">
        <f>IFERROR(VLOOKUP(A2220,Orders!A:E,5,FALSE),"")</f>
        <v>On Hold</v>
      </c>
      <c r="J2220">
        <f>IFERROR(VLOOKUP(A2220,Orders!A:G,7,FALSE),"")</f>
        <v>144</v>
      </c>
      <c r="K2220">
        <f>IFERROR(VLOOKUP(J2220,Customers!A:L,12,FALSE),"")</f>
        <v>1504</v>
      </c>
      <c r="L2220">
        <f>IFERROR(VLOOKUP(J2220,Customers!A:M,13,FALSE),"")</f>
        <v>53100</v>
      </c>
      <c r="M2220" t="str">
        <f>IFERROR(VLOOKUP(J2220,Customers!A:H,8,FALSE),"")</f>
        <v>LuleÃ¥</v>
      </c>
      <c r="N2220">
        <f>IFERROR(VLOOKUP(K2220,Employees!A:F,6,FALSE),"")</f>
        <v>7</v>
      </c>
      <c r="O2220" t="str">
        <f>IFERROR(VLOOKUP(N2220,Offices!A:B,2,FALSE),"")</f>
        <v>London</v>
      </c>
      <c r="P2220" s="6">
        <f>IFERROR(VLOOKUP(J2220,Payments!A:C,3,FALSE),"")</f>
        <v>38333</v>
      </c>
      <c r="Q2220">
        <f>IFERROR(VLOOKUP(J2220,Payments!A:D,4,FALSE),"")</f>
        <v>36005.71</v>
      </c>
      <c r="R2220" t="str">
        <f>IFERROR(VLOOKUP(B2220,Products!A:C,3,FALSE),"")</f>
        <v>Trucks and Buses</v>
      </c>
      <c r="S2220">
        <f>IFERROR(VLOOKUP(B2220,Products!A:G,7,FALSE),"")</f>
        <v>3128</v>
      </c>
      <c r="T2220">
        <f>IFERROR(VLOOKUP(B2220,Products!A:I,9,FALSE),"")</f>
        <v>121.08</v>
      </c>
      <c r="U2220" t="e">
        <f t="shared" si="272"/>
        <v>#VALUE!</v>
      </c>
      <c r="V2220" t="str">
        <f t="shared" si="273"/>
        <v/>
      </c>
      <c r="W2220">
        <f t="shared" si="274"/>
        <v>2004</v>
      </c>
      <c r="X2220">
        <f t="shared" si="275"/>
        <v>11</v>
      </c>
      <c r="Y2220">
        <f>IFERROR(VLOOKUP(B2220,Products!A:I,8,FALSE),"")</f>
        <v>84.76</v>
      </c>
      <c r="Z2220">
        <f t="shared" si="276"/>
        <v>4983.79</v>
      </c>
      <c r="AA2220">
        <f t="shared" si="277"/>
        <v>19.997640396413388</v>
      </c>
      <c r="AB2220">
        <f t="shared" si="278"/>
        <v>0</v>
      </c>
      <c r="AC2220">
        <f t="shared" si="279"/>
        <v>830.5499999999995</v>
      </c>
    </row>
    <row r="2221" spans="1:29">
      <c r="A2221">
        <v>10334</v>
      </c>
      <c r="B2221" t="s">
        <v>145</v>
      </c>
      <c r="C2221">
        <v>42</v>
      </c>
      <c r="D2221">
        <v>117.57</v>
      </c>
      <c r="E2221">
        <v>5</v>
      </c>
      <c r="F2221" s="6">
        <f>IFERROR(VLOOKUP(A2221,Orders!A:B,2,FALSE),"")</f>
        <v>38310</v>
      </c>
      <c r="G2221" s="6">
        <f>IFERROR(VLOOKUP(A2221,Orders!A:C,3,FALSE),"")</f>
        <v>38319</v>
      </c>
      <c r="H2221" s="6" t="str">
        <f>IFERROR(VLOOKUP(A2221,Orders!A:D,4,FALSE),"")</f>
        <v>NULL</v>
      </c>
      <c r="I2221" t="str">
        <f>IFERROR(VLOOKUP(A2221,Orders!A:E,5,FALSE),"")</f>
        <v>On Hold</v>
      </c>
      <c r="J2221">
        <f>IFERROR(VLOOKUP(A2221,Orders!A:G,7,FALSE),"")</f>
        <v>144</v>
      </c>
      <c r="K2221">
        <f>IFERROR(VLOOKUP(J2221,Customers!A:L,12,FALSE),"")</f>
        <v>1504</v>
      </c>
      <c r="L2221">
        <f>IFERROR(VLOOKUP(J2221,Customers!A:M,13,FALSE),"")</f>
        <v>53100</v>
      </c>
      <c r="M2221" t="str">
        <f>IFERROR(VLOOKUP(J2221,Customers!A:H,8,FALSE),"")</f>
        <v>LuleÃ¥</v>
      </c>
      <c r="N2221">
        <f>IFERROR(VLOOKUP(K2221,Employees!A:F,6,FALSE),"")</f>
        <v>7</v>
      </c>
      <c r="O2221" t="str">
        <f>IFERROR(VLOOKUP(N2221,Offices!A:B,2,FALSE),"")</f>
        <v>London</v>
      </c>
      <c r="P2221" s="6">
        <f>IFERROR(VLOOKUP(J2221,Payments!A:C,3,FALSE),"")</f>
        <v>38333</v>
      </c>
      <c r="Q2221">
        <f>IFERROR(VLOOKUP(J2221,Payments!A:D,4,FALSE),"")</f>
        <v>36005.71</v>
      </c>
      <c r="R2221" t="str">
        <f>IFERROR(VLOOKUP(B2221,Products!A:C,3,FALSE),"")</f>
        <v>Trucks and Buses</v>
      </c>
      <c r="S2221">
        <f>IFERROR(VLOOKUP(B2221,Products!A:G,7,FALSE),"")</f>
        <v>2327</v>
      </c>
      <c r="T2221">
        <f>IFERROR(VLOOKUP(B2221,Products!A:I,9,FALSE),"")</f>
        <v>127.79</v>
      </c>
      <c r="U2221" t="e">
        <f t="shared" si="272"/>
        <v>#VALUE!</v>
      </c>
      <c r="V2221" t="str">
        <f t="shared" si="273"/>
        <v/>
      </c>
      <c r="W2221">
        <f t="shared" si="274"/>
        <v>2004</v>
      </c>
      <c r="X2221">
        <f t="shared" si="275"/>
        <v>11</v>
      </c>
      <c r="Y2221">
        <f>IFERROR(VLOOKUP(B2221,Products!A:I,8,FALSE),"")</f>
        <v>61.34</v>
      </c>
      <c r="Z2221">
        <f t="shared" si="276"/>
        <v>4937.9399999999996</v>
      </c>
      <c r="AA2221">
        <f t="shared" si="277"/>
        <v>91.669383762634467</v>
      </c>
      <c r="AB2221">
        <f t="shared" si="278"/>
        <v>1</v>
      </c>
      <c r="AC2221">
        <f t="shared" si="279"/>
        <v>2361.6599999999994</v>
      </c>
    </row>
    <row r="2222" spans="1:29">
      <c r="A2222">
        <v>10335</v>
      </c>
      <c r="B2222" t="s">
        <v>157</v>
      </c>
      <c r="C2222">
        <v>33</v>
      </c>
      <c r="D2222">
        <v>32.880000000000003</v>
      </c>
      <c r="E2222">
        <v>2</v>
      </c>
      <c r="F2222" s="6">
        <f>IFERROR(VLOOKUP(A2222,Orders!A:B,2,FALSE),"")</f>
        <v>38310</v>
      </c>
      <c r="G2222" s="6">
        <f>IFERROR(VLOOKUP(A2222,Orders!A:C,3,FALSE),"")</f>
        <v>38320</v>
      </c>
      <c r="H2222" s="6">
        <f>IFERROR(VLOOKUP(A2222,Orders!A:D,4,FALSE),"")</f>
        <v>38314</v>
      </c>
      <c r="I2222" t="str">
        <f>IFERROR(VLOOKUP(A2222,Orders!A:E,5,FALSE),"")</f>
        <v>Shipped</v>
      </c>
      <c r="J2222">
        <f>IFERROR(VLOOKUP(A2222,Orders!A:G,7,FALSE),"")</f>
        <v>124</v>
      </c>
      <c r="K2222">
        <f>IFERROR(VLOOKUP(J2222,Customers!A:L,12,FALSE),"")</f>
        <v>1165</v>
      </c>
      <c r="L2222">
        <f>IFERROR(VLOOKUP(J2222,Customers!A:M,13,FALSE),"")</f>
        <v>210500</v>
      </c>
      <c r="M2222" t="str">
        <f>IFERROR(VLOOKUP(J2222,Customers!A:H,8,FALSE),"")</f>
        <v>San Rafael</v>
      </c>
      <c r="N2222">
        <f>IFERROR(VLOOKUP(K2222,Employees!A:F,6,FALSE),"")</f>
        <v>1</v>
      </c>
      <c r="O2222" t="str">
        <f>IFERROR(VLOOKUP(N2222,Offices!A:B,2,FALSE),"")</f>
        <v>San Francisco</v>
      </c>
      <c r="P2222" s="6">
        <f>IFERROR(VLOOKUP(J2222,Payments!A:C,3,FALSE),"")</f>
        <v>38416</v>
      </c>
      <c r="Q2222">
        <f>IFERROR(VLOOKUP(J2222,Payments!A:D,4,FALSE),"")</f>
        <v>101244.59</v>
      </c>
      <c r="R2222" t="str">
        <f>IFERROR(VLOOKUP(B2222,Products!A:C,3,FALSE),"")</f>
        <v>Classic Cars</v>
      </c>
      <c r="S2222">
        <f>IFERROR(VLOOKUP(B2222,Products!A:G,7,FALSE),"")</f>
        <v>2542</v>
      </c>
      <c r="T2222">
        <f>IFERROR(VLOOKUP(B2222,Products!A:I,9,FALSE),"")</f>
        <v>35.36</v>
      </c>
      <c r="U2222">
        <f t="shared" si="272"/>
        <v>6</v>
      </c>
      <c r="V2222" t="str">
        <f t="shared" si="273"/>
        <v>Yes</v>
      </c>
      <c r="W2222">
        <f t="shared" si="274"/>
        <v>2004</v>
      </c>
      <c r="X2222">
        <f t="shared" si="275"/>
        <v>11</v>
      </c>
      <c r="Y2222">
        <f>IFERROR(VLOOKUP(B2222,Products!A:I,8,FALSE),"")</f>
        <v>15.91</v>
      </c>
      <c r="Z2222">
        <f t="shared" si="276"/>
        <v>1085.0400000000002</v>
      </c>
      <c r="AA2222">
        <f t="shared" si="277"/>
        <v>106.66247642991831</v>
      </c>
      <c r="AB2222">
        <f t="shared" si="278"/>
        <v>1</v>
      </c>
      <c r="AC2222">
        <f t="shared" si="279"/>
        <v>560.0100000000001</v>
      </c>
    </row>
    <row r="2223" spans="1:29">
      <c r="A2223">
        <v>10335</v>
      </c>
      <c r="B2223" t="s">
        <v>147</v>
      </c>
      <c r="C2223">
        <v>44</v>
      </c>
      <c r="D2223">
        <v>77.05</v>
      </c>
      <c r="E2223">
        <v>1</v>
      </c>
      <c r="F2223" s="6">
        <f>IFERROR(VLOOKUP(A2223,Orders!A:B,2,FALSE),"")</f>
        <v>38310</v>
      </c>
      <c r="G2223" s="6">
        <f>IFERROR(VLOOKUP(A2223,Orders!A:C,3,FALSE),"")</f>
        <v>38320</v>
      </c>
      <c r="H2223" s="6">
        <f>IFERROR(VLOOKUP(A2223,Orders!A:D,4,FALSE),"")</f>
        <v>38314</v>
      </c>
      <c r="I2223" t="str">
        <f>IFERROR(VLOOKUP(A2223,Orders!A:E,5,FALSE),"")</f>
        <v>Shipped</v>
      </c>
      <c r="J2223">
        <f>IFERROR(VLOOKUP(A2223,Orders!A:G,7,FALSE),"")</f>
        <v>124</v>
      </c>
      <c r="K2223">
        <f>IFERROR(VLOOKUP(J2223,Customers!A:L,12,FALSE),"")</f>
        <v>1165</v>
      </c>
      <c r="L2223">
        <f>IFERROR(VLOOKUP(J2223,Customers!A:M,13,FALSE),"")</f>
        <v>210500</v>
      </c>
      <c r="M2223" t="str">
        <f>IFERROR(VLOOKUP(J2223,Customers!A:H,8,FALSE),"")</f>
        <v>San Rafael</v>
      </c>
      <c r="N2223">
        <f>IFERROR(VLOOKUP(K2223,Employees!A:F,6,FALSE),"")</f>
        <v>1</v>
      </c>
      <c r="O2223" t="str">
        <f>IFERROR(VLOOKUP(N2223,Offices!A:B,2,FALSE),"")</f>
        <v>San Francisco</v>
      </c>
      <c r="P2223" s="6">
        <f>IFERROR(VLOOKUP(J2223,Payments!A:C,3,FALSE),"")</f>
        <v>38416</v>
      </c>
      <c r="Q2223">
        <f>IFERROR(VLOOKUP(J2223,Payments!A:D,4,FALSE),"")</f>
        <v>101244.59</v>
      </c>
      <c r="R2223" t="str">
        <f>IFERROR(VLOOKUP(B2223,Products!A:C,3,FALSE),"")</f>
        <v>Trucks and Buses</v>
      </c>
      <c r="S2223">
        <f>IFERROR(VLOOKUP(B2223,Products!A:G,7,FALSE),"")</f>
        <v>5099</v>
      </c>
      <c r="T2223">
        <f>IFERROR(VLOOKUP(B2223,Products!A:I,9,FALSE),"")</f>
        <v>96.31</v>
      </c>
      <c r="U2223">
        <f t="shared" si="272"/>
        <v>6</v>
      </c>
      <c r="V2223" t="str">
        <f t="shared" si="273"/>
        <v>Yes</v>
      </c>
      <c r="W2223">
        <f t="shared" si="274"/>
        <v>2004</v>
      </c>
      <c r="X2223">
        <f t="shared" si="275"/>
        <v>11</v>
      </c>
      <c r="Y2223">
        <f>IFERROR(VLOOKUP(B2223,Products!A:I,8,FALSE),"")</f>
        <v>53.93</v>
      </c>
      <c r="Z2223">
        <f t="shared" si="276"/>
        <v>3390.2</v>
      </c>
      <c r="AA2223">
        <f t="shared" si="277"/>
        <v>42.870387539402927</v>
      </c>
      <c r="AB2223">
        <f t="shared" si="278"/>
        <v>0</v>
      </c>
      <c r="AC2223">
        <f t="shared" si="279"/>
        <v>1017.2799999999999</v>
      </c>
    </row>
    <row r="2224" spans="1:29">
      <c r="A2224">
        <v>10335</v>
      </c>
      <c r="B2224" t="s">
        <v>159</v>
      </c>
      <c r="C2224">
        <v>40</v>
      </c>
      <c r="D2224">
        <v>49.78</v>
      </c>
      <c r="E2224">
        <v>3</v>
      </c>
      <c r="F2224" s="6">
        <f>IFERROR(VLOOKUP(A2224,Orders!A:B,2,FALSE),"")</f>
        <v>38310</v>
      </c>
      <c r="G2224" s="6">
        <f>IFERROR(VLOOKUP(A2224,Orders!A:C,3,FALSE),"")</f>
        <v>38320</v>
      </c>
      <c r="H2224" s="6">
        <f>IFERROR(VLOOKUP(A2224,Orders!A:D,4,FALSE),"")</f>
        <v>38314</v>
      </c>
      <c r="I2224" t="str">
        <f>IFERROR(VLOOKUP(A2224,Orders!A:E,5,FALSE),"")</f>
        <v>Shipped</v>
      </c>
      <c r="J2224">
        <f>IFERROR(VLOOKUP(A2224,Orders!A:G,7,FALSE),"")</f>
        <v>124</v>
      </c>
      <c r="K2224">
        <f>IFERROR(VLOOKUP(J2224,Customers!A:L,12,FALSE),"")</f>
        <v>1165</v>
      </c>
      <c r="L2224">
        <f>IFERROR(VLOOKUP(J2224,Customers!A:M,13,FALSE),"")</f>
        <v>210500</v>
      </c>
      <c r="M2224" t="str">
        <f>IFERROR(VLOOKUP(J2224,Customers!A:H,8,FALSE),"")</f>
        <v>San Rafael</v>
      </c>
      <c r="N2224">
        <f>IFERROR(VLOOKUP(K2224,Employees!A:F,6,FALSE),"")</f>
        <v>1</v>
      </c>
      <c r="O2224" t="str">
        <f>IFERROR(VLOOKUP(N2224,Offices!A:B,2,FALSE),"")</f>
        <v>San Francisco</v>
      </c>
      <c r="P2224" s="6">
        <f>IFERROR(VLOOKUP(J2224,Payments!A:C,3,FALSE),"")</f>
        <v>38416</v>
      </c>
      <c r="Q2224">
        <f>IFERROR(VLOOKUP(J2224,Payments!A:D,4,FALSE),"")</f>
        <v>101244.59</v>
      </c>
      <c r="R2224" t="str">
        <f>IFERROR(VLOOKUP(B2224,Products!A:C,3,FALSE),"")</f>
        <v>Trucks and Buses</v>
      </c>
      <c r="S2224">
        <f>IFERROR(VLOOKUP(B2224,Products!A:G,7,FALSE),"")</f>
        <v>2874</v>
      </c>
      <c r="T2224">
        <f>IFERROR(VLOOKUP(B2224,Products!A:I,9,FALSE),"")</f>
        <v>54.11</v>
      </c>
      <c r="U2224">
        <f t="shared" si="272"/>
        <v>6</v>
      </c>
      <c r="V2224" t="str">
        <f t="shared" si="273"/>
        <v>Yes</v>
      </c>
      <c r="W2224">
        <f t="shared" si="274"/>
        <v>2004</v>
      </c>
      <c r="X2224">
        <f t="shared" si="275"/>
        <v>11</v>
      </c>
      <c r="Y2224">
        <f>IFERROR(VLOOKUP(B2224,Products!A:I,8,FALSE),"")</f>
        <v>25.98</v>
      </c>
      <c r="Z2224">
        <f t="shared" si="276"/>
        <v>1991.2</v>
      </c>
      <c r="AA2224">
        <f t="shared" si="277"/>
        <v>91.608929946112397</v>
      </c>
      <c r="AB2224">
        <f t="shared" si="278"/>
        <v>1</v>
      </c>
      <c r="AC2224">
        <f t="shared" si="279"/>
        <v>952</v>
      </c>
    </row>
    <row r="2225" spans="1:29">
      <c r="A2225">
        <v>10336</v>
      </c>
      <c r="B2225" t="s">
        <v>164</v>
      </c>
      <c r="C2225">
        <v>33</v>
      </c>
      <c r="D2225">
        <v>176.63</v>
      </c>
      <c r="E2225">
        <v>10</v>
      </c>
      <c r="F2225" s="6">
        <f>IFERROR(VLOOKUP(A2225,Orders!A:B,2,FALSE),"")</f>
        <v>38311</v>
      </c>
      <c r="G2225" s="6">
        <f>IFERROR(VLOOKUP(A2225,Orders!A:C,3,FALSE),"")</f>
        <v>38317</v>
      </c>
      <c r="H2225" s="6">
        <f>IFERROR(VLOOKUP(A2225,Orders!A:D,4,FALSE),"")</f>
        <v>38315</v>
      </c>
      <c r="I2225" t="str">
        <f>IFERROR(VLOOKUP(A2225,Orders!A:E,5,FALSE),"")</f>
        <v>Shipped</v>
      </c>
      <c r="J2225">
        <f>IFERROR(VLOOKUP(A2225,Orders!A:G,7,FALSE),"")</f>
        <v>172</v>
      </c>
      <c r="K2225">
        <f>IFERROR(VLOOKUP(J2225,Customers!A:L,12,FALSE),"")</f>
        <v>1337</v>
      </c>
      <c r="L2225">
        <f>IFERROR(VLOOKUP(J2225,Customers!A:M,13,FALSE),"")</f>
        <v>84300</v>
      </c>
      <c r="M2225" t="str">
        <f>IFERROR(VLOOKUP(J2225,Customers!A:H,8,FALSE),"")</f>
        <v>Paris</v>
      </c>
      <c r="N2225">
        <f>IFERROR(VLOOKUP(K2225,Employees!A:F,6,FALSE),"")</f>
        <v>4</v>
      </c>
      <c r="O2225" t="str">
        <f>IFERROR(VLOOKUP(N2225,Offices!A:B,2,FALSE),"")</f>
        <v>Paris</v>
      </c>
      <c r="P2225" s="6">
        <f>IFERROR(VLOOKUP(J2225,Payments!A:C,3,FALSE),"")</f>
        <v>38239</v>
      </c>
      <c r="Q2225">
        <f>IFERROR(VLOOKUP(J2225,Payments!A:D,4,FALSE),"")</f>
        <v>1960.8</v>
      </c>
      <c r="R2225" t="str">
        <f>IFERROR(VLOOKUP(B2225,Products!A:C,3,FALSE),"")</f>
        <v>Classic Cars</v>
      </c>
      <c r="S2225">
        <f>IFERROR(VLOOKUP(B2225,Products!A:G,7,FALSE),"")</f>
        <v>3619</v>
      </c>
      <c r="T2225">
        <f>IFERROR(VLOOKUP(B2225,Products!A:I,9,FALSE),"")</f>
        <v>207.8</v>
      </c>
      <c r="U2225">
        <f t="shared" si="272"/>
        <v>2</v>
      </c>
      <c r="V2225" t="str">
        <f t="shared" si="273"/>
        <v>Yes</v>
      </c>
      <c r="W2225">
        <f t="shared" si="274"/>
        <v>2004</v>
      </c>
      <c r="X2225">
        <f t="shared" si="275"/>
        <v>11</v>
      </c>
      <c r="Y2225">
        <f>IFERROR(VLOOKUP(B2225,Products!A:I,8,FALSE),"")</f>
        <v>95.59</v>
      </c>
      <c r="Z2225">
        <f t="shared" si="276"/>
        <v>5828.79</v>
      </c>
      <c r="AA2225">
        <f t="shared" si="277"/>
        <v>84.77874254629144</v>
      </c>
      <c r="AB2225">
        <f t="shared" si="278"/>
        <v>1</v>
      </c>
      <c r="AC2225">
        <f t="shared" si="279"/>
        <v>2674.3199999999997</v>
      </c>
    </row>
    <row r="2226" spans="1:29">
      <c r="A2226">
        <v>10336</v>
      </c>
      <c r="B2226" t="s">
        <v>150</v>
      </c>
      <c r="C2226">
        <v>33</v>
      </c>
      <c r="D2226">
        <v>126.91</v>
      </c>
      <c r="E2226">
        <v>11</v>
      </c>
      <c r="F2226" s="6">
        <f>IFERROR(VLOOKUP(A2226,Orders!A:B,2,FALSE),"")</f>
        <v>38311</v>
      </c>
      <c r="G2226" s="6">
        <f>IFERROR(VLOOKUP(A2226,Orders!A:C,3,FALSE),"")</f>
        <v>38317</v>
      </c>
      <c r="H2226" s="6">
        <f>IFERROR(VLOOKUP(A2226,Orders!A:D,4,FALSE),"")</f>
        <v>38315</v>
      </c>
      <c r="I2226" t="str">
        <f>IFERROR(VLOOKUP(A2226,Orders!A:E,5,FALSE),"")</f>
        <v>Shipped</v>
      </c>
      <c r="J2226">
        <f>IFERROR(VLOOKUP(A2226,Orders!A:G,7,FALSE),"")</f>
        <v>172</v>
      </c>
      <c r="K2226">
        <f>IFERROR(VLOOKUP(J2226,Customers!A:L,12,FALSE),"")</f>
        <v>1337</v>
      </c>
      <c r="L2226">
        <f>IFERROR(VLOOKUP(J2226,Customers!A:M,13,FALSE),"")</f>
        <v>84300</v>
      </c>
      <c r="M2226" t="str">
        <f>IFERROR(VLOOKUP(J2226,Customers!A:H,8,FALSE),"")</f>
        <v>Paris</v>
      </c>
      <c r="N2226">
        <f>IFERROR(VLOOKUP(K2226,Employees!A:F,6,FALSE),"")</f>
        <v>4</v>
      </c>
      <c r="O2226" t="str">
        <f>IFERROR(VLOOKUP(N2226,Offices!A:B,2,FALSE),"")</f>
        <v>Paris</v>
      </c>
      <c r="P2226" s="6">
        <f>IFERROR(VLOOKUP(J2226,Payments!A:C,3,FALSE),"")</f>
        <v>38239</v>
      </c>
      <c r="Q2226">
        <f>IFERROR(VLOOKUP(J2226,Payments!A:D,4,FALSE),"")</f>
        <v>1960.8</v>
      </c>
      <c r="R2226" t="str">
        <f>IFERROR(VLOOKUP(B2226,Products!A:C,3,FALSE),"")</f>
        <v>Classic Cars</v>
      </c>
      <c r="S2226">
        <f>IFERROR(VLOOKUP(B2226,Products!A:G,7,FALSE),"")</f>
        <v>6906</v>
      </c>
      <c r="T2226">
        <f>IFERROR(VLOOKUP(B2226,Products!A:I,9,FALSE),"")</f>
        <v>151.08000000000001</v>
      </c>
      <c r="U2226">
        <f t="shared" si="272"/>
        <v>2</v>
      </c>
      <c r="V2226" t="str">
        <f t="shared" si="273"/>
        <v>Yes</v>
      </c>
      <c r="W2226">
        <f t="shared" si="274"/>
        <v>2004</v>
      </c>
      <c r="X2226">
        <f t="shared" si="275"/>
        <v>11</v>
      </c>
      <c r="Y2226">
        <f>IFERROR(VLOOKUP(B2226,Products!A:I,8,FALSE),"")</f>
        <v>89.14</v>
      </c>
      <c r="Z2226">
        <f t="shared" si="276"/>
        <v>4188.03</v>
      </c>
      <c r="AA2226">
        <f t="shared" si="277"/>
        <v>42.371550370204169</v>
      </c>
      <c r="AB2226">
        <f t="shared" si="278"/>
        <v>0</v>
      </c>
      <c r="AC2226">
        <f t="shared" si="279"/>
        <v>1246.4099999999999</v>
      </c>
    </row>
    <row r="2227" spans="1:29">
      <c r="A2227">
        <v>10336</v>
      </c>
      <c r="B2227" t="s">
        <v>165</v>
      </c>
      <c r="C2227">
        <v>49</v>
      </c>
      <c r="D2227">
        <v>141.88</v>
      </c>
      <c r="E2227">
        <v>1</v>
      </c>
      <c r="F2227" s="6">
        <f>IFERROR(VLOOKUP(A2227,Orders!A:B,2,FALSE),"")</f>
        <v>38311</v>
      </c>
      <c r="G2227" s="6">
        <f>IFERROR(VLOOKUP(A2227,Orders!A:C,3,FALSE),"")</f>
        <v>38317</v>
      </c>
      <c r="H2227" s="6">
        <f>IFERROR(VLOOKUP(A2227,Orders!A:D,4,FALSE),"")</f>
        <v>38315</v>
      </c>
      <c r="I2227" t="str">
        <f>IFERROR(VLOOKUP(A2227,Orders!A:E,5,FALSE),"")</f>
        <v>Shipped</v>
      </c>
      <c r="J2227">
        <f>IFERROR(VLOOKUP(A2227,Orders!A:G,7,FALSE),"")</f>
        <v>172</v>
      </c>
      <c r="K2227">
        <f>IFERROR(VLOOKUP(J2227,Customers!A:L,12,FALSE),"")</f>
        <v>1337</v>
      </c>
      <c r="L2227">
        <f>IFERROR(VLOOKUP(J2227,Customers!A:M,13,FALSE),"")</f>
        <v>84300</v>
      </c>
      <c r="M2227" t="str">
        <f>IFERROR(VLOOKUP(J2227,Customers!A:H,8,FALSE),"")</f>
        <v>Paris</v>
      </c>
      <c r="N2227">
        <f>IFERROR(VLOOKUP(K2227,Employees!A:F,6,FALSE),"")</f>
        <v>4</v>
      </c>
      <c r="O2227" t="str">
        <f>IFERROR(VLOOKUP(N2227,Offices!A:B,2,FALSE),"")</f>
        <v>Paris</v>
      </c>
      <c r="P2227" s="6">
        <f>IFERROR(VLOOKUP(J2227,Payments!A:C,3,FALSE),"")</f>
        <v>38239</v>
      </c>
      <c r="Q2227">
        <f>IFERROR(VLOOKUP(J2227,Payments!A:D,4,FALSE),"")</f>
        <v>1960.8</v>
      </c>
      <c r="R2227" t="str">
        <f>IFERROR(VLOOKUP(B2227,Products!A:C,3,FALSE),"")</f>
        <v>Classic Cars</v>
      </c>
      <c r="S2227">
        <f>IFERROR(VLOOKUP(B2227,Products!A:G,7,FALSE),"")</f>
        <v>1049</v>
      </c>
      <c r="T2227">
        <f>IFERROR(VLOOKUP(B2227,Products!A:I,9,FALSE),"")</f>
        <v>173.02</v>
      </c>
      <c r="U2227">
        <f t="shared" si="272"/>
        <v>2</v>
      </c>
      <c r="V2227" t="str">
        <f t="shared" si="273"/>
        <v>Yes</v>
      </c>
      <c r="W2227">
        <f t="shared" si="274"/>
        <v>2004</v>
      </c>
      <c r="X2227">
        <f t="shared" si="275"/>
        <v>11</v>
      </c>
      <c r="Y2227">
        <f>IFERROR(VLOOKUP(B2227,Products!A:I,8,FALSE),"")</f>
        <v>83.05</v>
      </c>
      <c r="Z2227">
        <f t="shared" si="276"/>
        <v>6952.12</v>
      </c>
      <c r="AA2227">
        <f t="shared" si="277"/>
        <v>70.836845273931374</v>
      </c>
      <c r="AB2227">
        <f t="shared" si="278"/>
        <v>1</v>
      </c>
      <c r="AC2227">
        <f t="shared" si="279"/>
        <v>2882.67</v>
      </c>
    </row>
    <row r="2228" spans="1:29">
      <c r="A2228">
        <v>10336</v>
      </c>
      <c r="B2228" t="s">
        <v>151</v>
      </c>
      <c r="C2228">
        <v>38</v>
      </c>
      <c r="D2228">
        <v>95.99</v>
      </c>
      <c r="E2228">
        <v>3</v>
      </c>
      <c r="F2228" s="6">
        <f>IFERROR(VLOOKUP(A2228,Orders!A:B,2,FALSE),"")</f>
        <v>38311</v>
      </c>
      <c r="G2228" s="6">
        <f>IFERROR(VLOOKUP(A2228,Orders!A:C,3,FALSE),"")</f>
        <v>38317</v>
      </c>
      <c r="H2228" s="6">
        <f>IFERROR(VLOOKUP(A2228,Orders!A:D,4,FALSE),"")</f>
        <v>38315</v>
      </c>
      <c r="I2228" t="str">
        <f>IFERROR(VLOOKUP(A2228,Orders!A:E,5,FALSE),"")</f>
        <v>Shipped</v>
      </c>
      <c r="J2228">
        <f>IFERROR(VLOOKUP(A2228,Orders!A:G,7,FALSE),"")</f>
        <v>172</v>
      </c>
      <c r="K2228">
        <f>IFERROR(VLOOKUP(J2228,Customers!A:L,12,FALSE),"")</f>
        <v>1337</v>
      </c>
      <c r="L2228">
        <f>IFERROR(VLOOKUP(J2228,Customers!A:M,13,FALSE),"")</f>
        <v>84300</v>
      </c>
      <c r="M2228" t="str">
        <f>IFERROR(VLOOKUP(J2228,Customers!A:H,8,FALSE),"")</f>
        <v>Paris</v>
      </c>
      <c r="N2228">
        <f>IFERROR(VLOOKUP(K2228,Employees!A:F,6,FALSE),"")</f>
        <v>4</v>
      </c>
      <c r="O2228" t="str">
        <f>IFERROR(VLOOKUP(N2228,Offices!A:B,2,FALSE),"")</f>
        <v>Paris</v>
      </c>
      <c r="P2228" s="6">
        <f>IFERROR(VLOOKUP(J2228,Payments!A:C,3,FALSE),"")</f>
        <v>38239</v>
      </c>
      <c r="Q2228">
        <f>IFERROR(VLOOKUP(J2228,Payments!A:D,4,FALSE),"")</f>
        <v>1960.8</v>
      </c>
      <c r="R2228" t="str">
        <f>IFERROR(VLOOKUP(B2228,Products!A:C,3,FALSE),"")</f>
        <v>Trucks and Buses</v>
      </c>
      <c r="S2228">
        <f>IFERROR(VLOOKUP(B2228,Products!A:G,7,FALSE),"")</f>
        <v>6125</v>
      </c>
      <c r="T2228">
        <f>IFERROR(VLOOKUP(B2228,Products!A:I,9,FALSE),"")</f>
        <v>118.5</v>
      </c>
      <c r="U2228">
        <f t="shared" si="272"/>
        <v>2</v>
      </c>
      <c r="V2228" t="str">
        <f t="shared" si="273"/>
        <v>Yes</v>
      </c>
      <c r="W2228">
        <f t="shared" si="274"/>
        <v>2004</v>
      </c>
      <c r="X2228">
        <f t="shared" si="275"/>
        <v>11</v>
      </c>
      <c r="Y2228">
        <f>IFERROR(VLOOKUP(B2228,Products!A:I,8,FALSE),"")</f>
        <v>55.7</v>
      </c>
      <c r="Z2228">
        <f t="shared" si="276"/>
        <v>3647.62</v>
      </c>
      <c r="AA2228">
        <f t="shared" si="277"/>
        <v>72.333931777378808</v>
      </c>
      <c r="AB2228">
        <f t="shared" si="278"/>
        <v>1</v>
      </c>
      <c r="AC2228">
        <f t="shared" si="279"/>
        <v>1531.0199999999998</v>
      </c>
    </row>
    <row r="2229" spans="1:29">
      <c r="A2229">
        <v>10336</v>
      </c>
      <c r="B2229" t="s">
        <v>152</v>
      </c>
      <c r="C2229">
        <v>49</v>
      </c>
      <c r="D2229">
        <v>153.91</v>
      </c>
      <c r="E2229">
        <v>6</v>
      </c>
      <c r="F2229" s="6">
        <f>IFERROR(VLOOKUP(A2229,Orders!A:B,2,FALSE),"")</f>
        <v>38311</v>
      </c>
      <c r="G2229" s="6">
        <f>IFERROR(VLOOKUP(A2229,Orders!A:C,3,FALSE),"")</f>
        <v>38317</v>
      </c>
      <c r="H2229" s="6">
        <f>IFERROR(VLOOKUP(A2229,Orders!A:D,4,FALSE),"")</f>
        <v>38315</v>
      </c>
      <c r="I2229" t="str">
        <f>IFERROR(VLOOKUP(A2229,Orders!A:E,5,FALSE),"")</f>
        <v>Shipped</v>
      </c>
      <c r="J2229">
        <f>IFERROR(VLOOKUP(A2229,Orders!A:G,7,FALSE),"")</f>
        <v>172</v>
      </c>
      <c r="K2229">
        <f>IFERROR(VLOOKUP(J2229,Customers!A:L,12,FALSE),"")</f>
        <v>1337</v>
      </c>
      <c r="L2229">
        <f>IFERROR(VLOOKUP(J2229,Customers!A:M,13,FALSE),"")</f>
        <v>84300</v>
      </c>
      <c r="M2229" t="str">
        <f>IFERROR(VLOOKUP(J2229,Customers!A:H,8,FALSE),"")</f>
        <v>Paris</v>
      </c>
      <c r="N2229">
        <f>IFERROR(VLOOKUP(K2229,Employees!A:F,6,FALSE),"")</f>
        <v>4</v>
      </c>
      <c r="O2229" t="str">
        <f>IFERROR(VLOOKUP(N2229,Offices!A:B,2,FALSE),"")</f>
        <v>Paris</v>
      </c>
      <c r="P2229" s="6">
        <f>IFERROR(VLOOKUP(J2229,Payments!A:C,3,FALSE),"")</f>
        <v>38239</v>
      </c>
      <c r="Q2229">
        <f>IFERROR(VLOOKUP(J2229,Payments!A:D,4,FALSE),"")</f>
        <v>1960.8</v>
      </c>
      <c r="R2229" t="str">
        <f>IFERROR(VLOOKUP(B2229,Products!A:C,3,FALSE),"")</f>
        <v>Classic Cars</v>
      </c>
      <c r="S2229">
        <f>IFERROR(VLOOKUP(B2229,Products!A:G,7,FALSE),"")</f>
        <v>4724</v>
      </c>
      <c r="T2229">
        <f>IFERROR(VLOOKUP(B2229,Products!A:I,9,FALSE),"")</f>
        <v>163.72999999999999</v>
      </c>
      <c r="U2229">
        <f t="shared" si="272"/>
        <v>2</v>
      </c>
      <c r="V2229" t="str">
        <f t="shared" si="273"/>
        <v>Yes</v>
      </c>
      <c r="W2229">
        <f t="shared" si="274"/>
        <v>2004</v>
      </c>
      <c r="X2229">
        <f t="shared" si="275"/>
        <v>11</v>
      </c>
      <c r="Y2229">
        <f>IFERROR(VLOOKUP(B2229,Products!A:I,8,FALSE),"")</f>
        <v>101.51</v>
      </c>
      <c r="Z2229">
        <f t="shared" si="276"/>
        <v>7541.59</v>
      </c>
      <c r="AA2229">
        <f t="shared" si="277"/>
        <v>51.620529997044621</v>
      </c>
      <c r="AB2229">
        <f t="shared" si="278"/>
        <v>0</v>
      </c>
      <c r="AC2229">
        <f t="shared" si="279"/>
        <v>2567.5999999999995</v>
      </c>
    </row>
    <row r="2230" spans="1:29">
      <c r="A2230">
        <v>10336</v>
      </c>
      <c r="B2230" t="s">
        <v>166</v>
      </c>
      <c r="C2230">
        <v>48</v>
      </c>
      <c r="D2230">
        <v>135.22</v>
      </c>
      <c r="E2230">
        <v>12</v>
      </c>
      <c r="F2230" s="6">
        <f>IFERROR(VLOOKUP(A2230,Orders!A:B,2,FALSE),"")</f>
        <v>38311</v>
      </c>
      <c r="G2230" s="6">
        <f>IFERROR(VLOOKUP(A2230,Orders!A:C,3,FALSE),"")</f>
        <v>38317</v>
      </c>
      <c r="H2230" s="6">
        <f>IFERROR(VLOOKUP(A2230,Orders!A:D,4,FALSE),"")</f>
        <v>38315</v>
      </c>
      <c r="I2230" t="str">
        <f>IFERROR(VLOOKUP(A2230,Orders!A:E,5,FALSE),"")</f>
        <v>Shipped</v>
      </c>
      <c r="J2230">
        <f>IFERROR(VLOOKUP(A2230,Orders!A:G,7,FALSE),"")</f>
        <v>172</v>
      </c>
      <c r="K2230">
        <f>IFERROR(VLOOKUP(J2230,Customers!A:L,12,FALSE),"")</f>
        <v>1337</v>
      </c>
      <c r="L2230">
        <f>IFERROR(VLOOKUP(J2230,Customers!A:M,13,FALSE),"")</f>
        <v>84300</v>
      </c>
      <c r="M2230" t="str">
        <f>IFERROR(VLOOKUP(J2230,Customers!A:H,8,FALSE),"")</f>
        <v>Paris</v>
      </c>
      <c r="N2230">
        <f>IFERROR(VLOOKUP(K2230,Employees!A:F,6,FALSE),"")</f>
        <v>4</v>
      </c>
      <c r="O2230" t="str">
        <f>IFERROR(VLOOKUP(N2230,Offices!A:B,2,FALSE),"")</f>
        <v>Paris</v>
      </c>
      <c r="P2230" s="6">
        <f>IFERROR(VLOOKUP(J2230,Payments!A:C,3,FALSE),"")</f>
        <v>38239</v>
      </c>
      <c r="Q2230">
        <f>IFERROR(VLOOKUP(J2230,Payments!A:D,4,FALSE),"")</f>
        <v>1960.8</v>
      </c>
      <c r="R2230" t="str">
        <f>IFERROR(VLOOKUP(B2230,Products!A:C,3,FALSE),"")</f>
        <v>Vintage Cars</v>
      </c>
      <c r="S2230">
        <f>IFERROR(VLOOKUP(B2230,Products!A:G,7,FALSE),"")</f>
        <v>3913</v>
      </c>
      <c r="T2230">
        <f>IFERROR(VLOOKUP(B2230,Products!A:I,9,FALSE),"")</f>
        <v>136.59</v>
      </c>
      <c r="U2230">
        <f t="shared" si="272"/>
        <v>2</v>
      </c>
      <c r="V2230" t="str">
        <f t="shared" si="273"/>
        <v>Yes</v>
      </c>
      <c r="W2230">
        <f t="shared" si="274"/>
        <v>2004</v>
      </c>
      <c r="X2230">
        <f t="shared" si="275"/>
        <v>11</v>
      </c>
      <c r="Y2230">
        <f>IFERROR(VLOOKUP(B2230,Products!A:I,8,FALSE),"")</f>
        <v>68.3</v>
      </c>
      <c r="Z2230">
        <f t="shared" si="276"/>
        <v>6490.5599999999995</v>
      </c>
      <c r="AA2230">
        <f t="shared" si="277"/>
        <v>97.979502196193266</v>
      </c>
      <c r="AB2230">
        <f t="shared" si="278"/>
        <v>1</v>
      </c>
      <c r="AC2230">
        <f t="shared" si="279"/>
        <v>3212.16</v>
      </c>
    </row>
    <row r="2231" spans="1:29">
      <c r="A2231">
        <v>10336</v>
      </c>
      <c r="B2231" t="s">
        <v>167</v>
      </c>
      <c r="C2231">
        <v>21</v>
      </c>
      <c r="D2231">
        <v>100.84</v>
      </c>
      <c r="E2231">
        <v>7</v>
      </c>
      <c r="F2231" s="6">
        <f>IFERROR(VLOOKUP(A2231,Orders!A:B,2,FALSE),"")</f>
        <v>38311</v>
      </c>
      <c r="G2231" s="6">
        <f>IFERROR(VLOOKUP(A2231,Orders!A:C,3,FALSE),"")</f>
        <v>38317</v>
      </c>
      <c r="H2231" s="6">
        <f>IFERROR(VLOOKUP(A2231,Orders!A:D,4,FALSE),"")</f>
        <v>38315</v>
      </c>
      <c r="I2231" t="str">
        <f>IFERROR(VLOOKUP(A2231,Orders!A:E,5,FALSE),"")</f>
        <v>Shipped</v>
      </c>
      <c r="J2231">
        <f>IFERROR(VLOOKUP(A2231,Orders!A:G,7,FALSE),"")</f>
        <v>172</v>
      </c>
      <c r="K2231">
        <f>IFERROR(VLOOKUP(J2231,Customers!A:L,12,FALSE),"")</f>
        <v>1337</v>
      </c>
      <c r="L2231">
        <f>IFERROR(VLOOKUP(J2231,Customers!A:M,13,FALSE),"")</f>
        <v>84300</v>
      </c>
      <c r="M2231" t="str">
        <f>IFERROR(VLOOKUP(J2231,Customers!A:H,8,FALSE),"")</f>
        <v>Paris</v>
      </c>
      <c r="N2231">
        <f>IFERROR(VLOOKUP(K2231,Employees!A:F,6,FALSE),"")</f>
        <v>4</v>
      </c>
      <c r="O2231" t="str">
        <f>IFERROR(VLOOKUP(N2231,Offices!A:B,2,FALSE),"")</f>
        <v>Paris</v>
      </c>
      <c r="P2231" s="6">
        <f>IFERROR(VLOOKUP(J2231,Payments!A:C,3,FALSE),"")</f>
        <v>38239</v>
      </c>
      <c r="Q2231">
        <f>IFERROR(VLOOKUP(J2231,Payments!A:D,4,FALSE),"")</f>
        <v>1960.8</v>
      </c>
      <c r="R2231" t="str">
        <f>IFERROR(VLOOKUP(B2231,Products!A:C,3,FALSE),"")</f>
        <v>Trains</v>
      </c>
      <c r="S2231">
        <f>IFERROR(VLOOKUP(B2231,Products!A:G,7,FALSE),"")</f>
        <v>6450</v>
      </c>
      <c r="T2231">
        <f>IFERROR(VLOOKUP(B2231,Products!A:I,9,FALSE),"")</f>
        <v>100.84</v>
      </c>
      <c r="U2231">
        <f t="shared" si="272"/>
        <v>2</v>
      </c>
      <c r="V2231" t="str">
        <f t="shared" si="273"/>
        <v>Yes</v>
      </c>
      <c r="W2231">
        <f t="shared" si="274"/>
        <v>2004</v>
      </c>
      <c r="X2231">
        <f t="shared" si="275"/>
        <v>11</v>
      </c>
      <c r="Y2231">
        <f>IFERROR(VLOOKUP(B2231,Products!A:I,8,FALSE),"")</f>
        <v>67.56</v>
      </c>
      <c r="Z2231">
        <f t="shared" si="276"/>
        <v>2117.64</v>
      </c>
      <c r="AA2231">
        <f t="shared" si="277"/>
        <v>49.259917110716401</v>
      </c>
      <c r="AB2231">
        <f t="shared" si="278"/>
        <v>0</v>
      </c>
      <c r="AC2231">
        <f t="shared" si="279"/>
        <v>698.88</v>
      </c>
    </row>
    <row r="2232" spans="1:29">
      <c r="A2232">
        <v>10336</v>
      </c>
      <c r="B2232" t="s">
        <v>156</v>
      </c>
      <c r="C2232">
        <v>45</v>
      </c>
      <c r="D2232">
        <v>49.71</v>
      </c>
      <c r="E2232">
        <v>4</v>
      </c>
      <c r="F2232" s="6">
        <f>IFERROR(VLOOKUP(A2232,Orders!A:B,2,FALSE),"")</f>
        <v>38311</v>
      </c>
      <c r="G2232" s="6">
        <f>IFERROR(VLOOKUP(A2232,Orders!A:C,3,FALSE),"")</f>
        <v>38317</v>
      </c>
      <c r="H2232" s="6">
        <f>IFERROR(VLOOKUP(A2232,Orders!A:D,4,FALSE),"")</f>
        <v>38315</v>
      </c>
      <c r="I2232" t="str">
        <f>IFERROR(VLOOKUP(A2232,Orders!A:E,5,FALSE),"")</f>
        <v>Shipped</v>
      </c>
      <c r="J2232">
        <f>IFERROR(VLOOKUP(A2232,Orders!A:G,7,FALSE),"")</f>
        <v>172</v>
      </c>
      <c r="K2232">
        <f>IFERROR(VLOOKUP(J2232,Customers!A:L,12,FALSE),"")</f>
        <v>1337</v>
      </c>
      <c r="L2232">
        <f>IFERROR(VLOOKUP(J2232,Customers!A:M,13,FALSE),"")</f>
        <v>84300</v>
      </c>
      <c r="M2232" t="str">
        <f>IFERROR(VLOOKUP(J2232,Customers!A:H,8,FALSE),"")</f>
        <v>Paris</v>
      </c>
      <c r="N2232">
        <f>IFERROR(VLOOKUP(K2232,Employees!A:F,6,FALSE),"")</f>
        <v>4</v>
      </c>
      <c r="O2232" t="str">
        <f>IFERROR(VLOOKUP(N2232,Offices!A:B,2,FALSE),"")</f>
        <v>Paris</v>
      </c>
      <c r="P2232" s="6">
        <f>IFERROR(VLOOKUP(J2232,Payments!A:C,3,FALSE),"")</f>
        <v>38239</v>
      </c>
      <c r="Q2232">
        <f>IFERROR(VLOOKUP(J2232,Payments!A:D,4,FALSE),"")</f>
        <v>1960.8</v>
      </c>
      <c r="R2232" t="str">
        <f>IFERROR(VLOOKUP(B2232,Products!A:C,3,FALSE),"")</f>
        <v>Classic Cars</v>
      </c>
      <c r="S2232">
        <f>IFERROR(VLOOKUP(B2232,Products!A:G,7,FALSE),"")</f>
        <v>4074</v>
      </c>
      <c r="T2232">
        <f>IFERROR(VLOOKUP(B2232,Products!A:I,9,FALSE),"")</f>
        <v>57.8</v>
      </c>
      <c r="U2232">
        <f t="shared" si="272"/>
        <v>2</v>
      </c>
      <c r="V2232" t="str">
        <f t="shared" si="273"/>
        <v>Yes</v>
      </c>
      <c r="W2232">
        <f t="shared" si="274"/>
        <v>2004</v>
      </c>
      <c r="X2232">
        <f t="shared" si="275"/>
        <v>11</v>
      </c>
      <c r="Y2232">
        <f>IFERROR(VLOOKUP(B2232,Products!A:I,8,FALSE),"")</f>
        <v>32.369999999999997</v>
      </c>
      <c r="Z2232">
        <f t="shared" si="276"/>
        <v>2236.9499999999998</v>
      </c>
      <c r="AA2232">
        <f t="shared" si="277"/>
        <v>53.568118628359606</v>
      </c>
      <c r="AB2232">
        <f t="shared" si="278"/>
        <v>0</v>
      </c>
      <c r="AC2232">
        <f t="shared" si="279"/>
        <v>780.30000000000018</v>
      </c>
    </row>
    <row r="2233" spans="1:29">
      <c r="A2233">
        <v>10336</v>
      </c>
      <c r="B2233" t="s">
        <v>158</v>
      </c>
      <c r="C2233">
        <v>31</v>
      </c>
      <c r="D2233">
        <v>113.55</v>
      </c>
      <c r="E2233">
        <v>5</v>
      </c>
      <c r="F2233" s="6">
        <f>IFERROR(VLOOKUP(A2233,Orders!A:B,2,FALSE),"")</f>
        <v>38311</v>
      </c>
      <c r="G2233" s="6">
        <f>IFERROR(VLOOKUP(A2233,Orders!A:C,3,FALSE),"")</f>
        <v>38317</v>
      </c>
      <c r="H2233" s="6">
        <f>IFERROR(VLOOKUP(A2233,Orders!A:D,4,FALSE),"")</f>
        <v>38315</v>
      </c>
      <c r="I2233" t="str">
        <f>IFERROR(VLOOKUP(A2233,Orders!A:E,5,FALSE),"")</f>
        <v>Shipped</v>
      </c>
      <c r="J2233">
        <f>IFERROR(VLOOKUP(A2233,Orders!A:G,7,FALSE),"")</f>
        <v>172</v>
      </c>
      <c r="K2233">
        <f>IFERROR(VLOOKUP(J2233,Customers!A:L,12,FALSE),"")</f>
        <v>1337</v>
      </c>
      <c r="L2233">
        <f>IFERROR(VLOOKUP(J2233,Customers!A:M,13,FALSE),"")</f>
        <v>84300</v>
      </c>
      <c r="M2233" t="str">
        <f>IFERROR(VLOOKUP(J2233,Customers!A:H,8,FALSE),"")</f>
        <v>Paris</v>
      </c>
      <c r="N2233">
        <f>IFERROR(VLOOKUP(K2233,Employees!A:F,6,FALSE),"")</f>
        <v>4</v>
      </c>
      <c r="O2233" t="str">
        <f>IFERROR(VLOOKUP(N2233,Offices!A:B,2,FALSE),"")</f>
        <v>Paris</v>
      </c>
      <c r="P2233" s="6">
        <f>IFERROR(VLOOKUP(J2233,Payments!A:C,3,FALSE),"")</f>
        <v>38239</v>
      </c>
      <c r="Q2233">
        <f>IFERROR(VLOOKUP(J2233,Payments!A:D,4,FALSE),"")</f>
        <v>1960.8</v>
      </c>
      <c r="R2233" t="str">
        <f>IFERROR(VLOOKUP(B2233,Products!A:C,3,FALSE),"")</f>
        <v>Classic Cars</v>
      </c>
      <c r="S2233">
        <f>IFERROR(VLOOKUP(B2233,Products!A:G,7,FALSE),"")</f>
        <v>6582</v>
      </c>
      <c r="T2233">
        <f>IFERROR(VLOOKUP(B2233,Products!A:I,9,FALSE),"")</f>
        <v>118.28</v>
      </c>
      <c r="U2233">
        <f t="shared" si="272"/>
        <v>2</v>
      </c>
      <c r="V2233" t="str">
        <f t="shared" si="273"/>
        <v>Yes</v>
      </c>
      <c r="W2233">
        <f t="shared" si="274"/>
        <v>2004</v>
      </c>
      <c r="X2233">
        <f t="shared" si="275"/>
        <v>11</v>
      </c>
      <c r="Y2233">
        <f>IFERROR(VLOOKUP(B2233,Products!A:I,8,FALSE),"")</f>
        <v>69.78</v>
      </c>
      <c r="Z2233">
        <f t="shared" si="276"/>
        <v>3520.0499999999997</v>
      </c>
      <c r="AA2233">
        <f t="shared" si="277"/>
        <v>62.725709372312977</v>
      </c>
      <c r="AB2233">
        <f t="shared" si="278"/>
        <v>0</v>
      </c>
      <c r="AC2233">
        <f t="shared" si="279"/>
        <v>1356.87</v>
      </c>
    </row>
    <row r="2234" spans="1:29">
      <c r="A2234">
        <v>10336</v>
      </c>
      <c r="B2234" t="s">
        <v>160</v>
      </c>
      <c r="C2234">
        <v>31</v>
      </c>
      <c r="D2234">
        <v>59.03</v>
      </c>
      <c r="E2234">
        <v>9</v>
      </c>
      <c r="F2234" s="6">
        <f>IFERROR(VLOOKUP(A2234,Orders!A:B,2,FALSE),"")</f>
        <v>38311</v>
      </c>
      <c r="G2234" s="6">
        <f>IFERROR(VLOOKUP(A2234,Orders!A:C,3,FALSE),"")</f>
        <v>38317</v>
      </c>
      <c r="H2234" s="6">
        <f>IFERROR(VLOOKUP(A2234,Orders!A:D,4,FALSE),"")</f>
        <v>38315</v>
      </c>
      <c r="I2234" t="str">
        <f>IFERROR(VLOOKUP(A2234,Orders!A:E,5,FALSE),"")</f>
        <v>Shipped</v>
      </c>
      <c r="J2234">
        <f>IFERROR(VLOOKUP(A2234,Orders!A:G,7,FALSE),"")</f>
        <v>172</v>
      </c>
      <c r="K2234">
        <f>IFERROR(VLOOKUP(J2234,Customers!A:L,12,FALSE),"")</f>
        <v>1337</v>
      </c>
      <c r="L2234">
        <f>IFERROR(VLOOKUP(J2234,Customers!A:M,13,FALSE),"")</f>
        <v>84300</v>
      </c>
      <c r="M2234" t="str">
        <f>IFERROR(VLOOKUP(J2234,Customers!A:H,8,FALSE),"")</f>
        <v>Paris</v>
      </c>
      <c r="N2234">
        <f>IFERROR(VLOOKUP(K2234,Employees!A:F,6,FALSE),"")</f>
        <v>4</v>
      </c>
      <c r="O2234" t="str">
        <f>IFERROR(VLOOKUP(N2234,Offices!A:B,2,FALSE),"")</f>
        <v>Paris</v>
      </c>
      <c r="P2234" s="6">
        <f>IFERROR(VLOOKUP(J2234,Payments!A:C,3,FALSE),"")</f>
        <v>38239</v>
      </c>
      <c r="Q2234">
        <f>IFERROR(VLOOKUP(J2234,Payments!A:D,4,FALSE),"")</f>
        <v>1960.8</v>
      </c>
      <c r="R2234" t="str">
        <f>IFERROR(VLOOKUP(B2234,Products!A:C,3,FALSE),"")</f>
        <v>Trains</v>
      </c>
      <c r="S2234">
        <f>IFERROR(VLOOKUP(B2234,Products!A:G,7,FALSE),"")</f>
        <v>8601</v>
      </c>
      <c r="T2234">
        <f>IFERROR(VLOOKUP(B2234,Products!A:I,9,FALSE),"")</f>
        <v>62.14</v>
      </c>
      <c r="U2234">
        <f t="shared" si="272"/>
        <v>2</v>
      </c>
      <c r="V2234" t="str">
        <f t="shared" si="273"/>
        <v>Yes</v>
      </c>
      <c r="W2234">
        <f t="shared" si="274"/>
        <v>2004</v>
      </c>
      <c r="X2234">
        <f t="shared" si="275"/>
        <v>11</v>
      </c>
      <c r="Y2234">
        <f>IFERROR(VLOOKUP(B2234,Products!A:I,8,FALSE),"")</f>
        <v>26.72</v>
      </c>
      <c r="Z2234">
        <f t="shared" si="276"/>
        <v>1829.93</v>
      </c>
      <c r="AA2234">
        <f t="shared" si="277"/>
        <v>120.92065868263475</v>
      </c>
      <c r="AB2234">
        <f t="shared" si="278"/>
        <v>1</v>
      </c>
      <c r="AC2234">
        <f t="shared" si="279"/>
        <v>1001.6100000000001</v>
      </c>
    </row>
    <row r="2235" spans="1:29">
      <c r="A2235">
        <v>10336</v>
      </c>
      <c r="B2235" t="s">
        <v>161</v>
      </c>
      <c r="C2235">
        <v>23</v>
      </c>
      <c r="D2235">
        <v>109.96</v>
      </c>
      <c r="E2235">
        <v>8</v>
      </c>
      <c r="F2235" s="6">
        <f>IFERROR(VLOOKUP(A2235,Orders!A:B,2,FALSE),"")</f>
        <v>38311</v>
      </c>
      <c r="G2235" s="6">
        <f>IFERROR(VLOOKUP(A2235,Orders!A:C,3,FALSE),"")</f>
        <v>38317</v>
      </c>
      <c r="H2235" s="6">
        <f>IFERROR(VLOOKUP(A2235,Orders!A:D,4,FALSE),"")</f>
        <v>38315</v>
      </c>
      <c r="I2235" t="str">
        <f>IFERROR(VLOOKUP(A2235,Orders!A:E,5,FALSE),"")</f>
        <v>Shipped</v>
      </c>
      <c r="J2235">
        <f>IFERROR(VLOOKUP(A2235,Orders!A:G,7,FALSE),"")</f>
        <v>172</v>
      </c>
      <c r="K2235">
        <f>IFERROR(VLOOKUP(J2235,Customers!A:L,12,FALSE),"")</f>
        <v>1337</v>
      </c>
      <c r="L2235">
        <f>IFERROR(VLOOKUP(J2235,Customers!A:M,13,FALSE),"")</f>
        <v>84300</v>
      </c>
      <c r="M2235" t="str">
        <f>IFERROR(VLOOKUP(J2235,Customers!A:H,8,FALSE),"")</f>
        <v>Paris</v>
      </c>
      <c r="N2235">
        <f>IFERROR(VLOOKUP(K2235,Employees!A:F,6,FALSE),"")</f>
        <v>4</v>
      </c>
      <c r="O2235" t="str">
        <f>IFERROR(VLOOKUP(N2235,Offices!A:B,2,FALSE),"")</f>
        <v>Paris</v>
      </c>
      <c r="P2235" s="6">
        <f>IFERROR(VLOOKUP(J2235,Payments!A:C,3,FALSE),"")</f>
        <v>38239</v>
      </c>
      <c r="Q2235">
        <f>IFERROR(VLOOKUP(J2235,Payments!A:D,4,FALSE),"")</f>
        <v>1960.8</v>
      </c>
      <c r="R2235" t="str">
        <f>IFERROR(VLOOKUP(B2235,Products!A:C,3,FALSE),"")</f>
        <v>Trucks and Buses</v>
      </c>
      <c r="S2235">
        <f>IFERROR(VLOOKUP(B2235,Products!A:G,7,FALSE),"")</f>
        <v>1016</v>
      </c>
      <c r="T2235">
        <f>IFERROR(VLOOKUP(B2235,Products!A:I,9,FALSE),"")</f>
        <v>115.75</v>
      </c>
      <c r="U2235">
        <f t="shared" si="272"/>
        <v>2</v>
      </c>
      <c r="V2235" t="str">
        <f t="shared" si="273"/>
        <v>Yes</v>
      </c>
      <c r="W2235">
        <f t="shared" si="274"/>
        <v>2004</v>
      </c>
      <c r="X2235">
        <f t="shared" si="275"/>
        <v>11</v>
      </c>
      <c r="Y2235">
        <f>IFERROR(VLOOKUP(B2235,Products!A:I,8,FALSE),"")</f>
        <v>68.290000000000006</v>
      </c>
      <c r="Z2235">
        <f t="shared" si="276"/>
        <v>2529.08</v>
      </c>
      <c r="AA2235">
        <f t="shared" si="277"/>
        <v>61.019182896470916</v>
      </c>
      <c r="AB2235">
        <f t="shared" si="278"/>
        <v>0</v>
      </c>
      <c r="AC2235">
        <f t="shared" si="279"/>
        <v>958.40999999999974</v>
      </c>
    </row>
    <row r="2236" spans="1:29">
      <c r="A2236">
        <v>10336</v>
      </c>
      <c r="B2236" t="s">
        <v>149</v>
      </c>
      <c r="C2236">
        <v>46</v>
      </c>
      <c r="D2236">
        <v>94.07</v>
      </c>
      <c r="E2236">
        <v>2</v>
      </c>
      <c r="F2236" s="6">
        <f>IFERROR(VLOOKUP(A2236,Orders!A:B,2,FALSE),"")</f>
        <v>38311</v>
      </c>
      <c r="G2236" s="6">
        <f>IFERROR(VLOOKUP(A2236,Orders!A:C,3,FALSE),"")</f>
        <v>38317</v>
      </c>
      <c r="H2236" s="6">
        <f>IFERROR(VLOOKUP(A2236,Orders!A:D,4,FALSE),"")</f>
        <v>38315</v>
      </c>
      <c r="I2236" t="str">
        <f>IFERROR(VLOOKUP(A2236,Orders!A:E,5,FALSE),"")</f>
        <v>Shipped</v>
      </c>
      <c r="J2236">
        <f>IFERROR(VLOOKUP(A2236,Orders!A:G,7,FALSE),"")</f>
        <v>172</v>
      </c>
      <c r="K2236">
        <f>IFERROR(VLOOKUP(J2236,Customers!A:L,12,FALSE),"")</f>
        <v>1337</v>
      </c>
      <c r="L2236">
        <f>IFERROR(VLOOKUP(J2236,Customers!A:M,13,FALSE),"")</f>
        <v>84300</v>
      </c>
      <c r="M2236" t="str">
        <f>IFERROR(VLOOKUP(J2236,Customers!A:H,8,FALSE),"")</f>
        <v>Paris</v>
      </c>
      <c r="N2236">
        <f>IFERROR(VLOOKUP(K2236,Employees!A:F,6,FALSE),"")</f>
        <v>4</v>
      </c>
      <c r="O2236" t="str">
        <f>IFERROR(VLOOKUP(N2236,Offices!A:B,2,FALSE),"")</f>
        <v>Paris</v>
      </c>
      <c r="P2236" s="6">
        <f>IFERROR(VLOOKUP(J2236,Payments!A:C,3,FALSE),"")</f>
        <v>38239</v>
      </c>
      <c r="Q2236">
        <f>IFERROR(VLOOKUP(J2236,Payments!A:D,4,FALSE),"")</f>
        <v>1960.8</v>
      </c>
      <c r="R2236" t="str">
        <f>IFERROR(VLOOKUP(B2236,Products!A:C,3,FALSE),"")</f>
        <v>Classic Cars</v>
      </c>
      <c r="S2236">
        <f>IFERROR(VLOOKUP(B2236,Products!A:G,7,FALSE),"")</f>
        <v>6934</v>
      </c>
      <c r="T2236">
        <f>IFERROR(VLOOKUP(B2236,Products!A:I,9,FALSE),"")</f>
        <v>101.15</v>
      </c>
      <c r="U2236">
        <f t="shared" si="272"/>
        <v>2</v>
      </c>
      <c r="V2236" t="str">
        <f t="shared" si="273"/>
        <v>Yes</v>
      </c>
      <c r="W2236">
        <f t="shared" si="274"/>
        <v>2004</v>
      </c>
      <c r="X2236">
        <f t="shared" si="275"/>
        <v>11</v>
      </c>
      <c r="Y2236">
        <f>IFERROR(VLOOKUP(B2236,Products!A:I,8,FALSE),"")</f>
        <v>46.53</v>
      </c>
      <c r="Z2236">
        <f t="shared" si="276"/>
        <v>4327.2199999999993</v>
      </c>
      <c r="AA2236">
        <f t="shared" si="277"/>
        <v>102.1706425961745</v>
      </c>
      <c r="AB2236">
        <f t="shared" si="278"/>
        <v>1</v>
      </c>
      <c r="AC2236">
        <f t="shared" si="279"/>
        <v>2186.8399999999997</v>
      </c>
    </row>
    <row r="2237" spans="1:29">
      <c r="A2237">
        <v>10337</v>
      </c>
      <c r="B2237" t="s">
        <v>163</v>
      </c>
      <c r="C2237">
        <v>25</v>
      </c>
      <c r="D2237">
        <v>131.91999999999999</v>
      </c>
      <c r="E2237">
        <v>8</v>
      </c>
      <c r="F2237" s="6">
        <f>IFERROR(VLOOKUP(A2237,Orders!A:B,2,FALSE),"")</f>
        <v>38312</v>
      </c>
      <c r="G2237" s="6">
        <f>IFERROR(VLOOKUP(A2237,Orders!A:C,3,FALSE),"")</f>
        <v>38321</v>
      </c>
      <c r="H2237" s="6">
        <f>IFERROR(VLOOKUP(A2237,Orders!A:D,4,FALSE),"")</f>
        <v>38317</v>
      </c>
      <c r="I2237" t="str">
        <f>IFERROR(VLOOKUP(A2237,Orders!A:E,5,FALSE),"")</f>
        <v>Shipped</v>
      </c>
      <c r="J2237">
        <f>IFERROR(VLOOKUP(A2237,Orders!A:G,7,FALSE),"")</f>
        <v>424</v>
      </c>
      <c r="K2237">
        <f>IFERROR(VLOOKUP(J2237,Customers!A:L,12,FALSE),"")</f>
        <v>1286</v>
      </c>
      <c r="L2237">
        <f>IFERROR(VLOOKUP(J2237,Customers!A:M,13,FALSE),"")</f>
        <v>67500</v>
      </c>
      <c r="M2237" t="str">
        <f>IFERROR(VLOOKUP(J2237,Customers!A:H,8,FALSE),"")</f>
        <v>NYC</v>
      </c>
      <c r="N2237">
        <f>IFERROR(VLOOKUP(K2237,Employees!A:F,6,FALSE),"")</f>
        <v>3</v>
      </c>
      <c r="O2237" t="str">
        <f>IFERROR(VLOOKUP(N2237,Offices!A:B,2,FALSE),"")</f>
        <v>NYC</v>
      </c>
      <c r="P2237" s="6">
        <f>IFERROR(VLOOKUP(J2237,Payments!A:C,3,FALSE),"")</f>
        <v>38328</v>
      </c>
      <c r="Q2237">
        <f>IFERROR(VLOOKUP(J2237,Payments!A:D,4,FALSE),"")</f>
        <v>25505.98</v>
      </c>
      <c r="R2237" t="str">
        <f>IFERROR(VLOOKUP(B2237,Products!A:C,3,FALSE),"")</f>
        <v>Classic Cars</v>
      </c>
      <c r="S2237">
        <f>IFERROR(VLOOKUP(B2237,Products!A:G,7,FALSE),"")</f>
        <v>3252</v>
      </c>
      <c r="T2237">
        <f>IFERROR(VLOOKUP(B2237,Products!A:I,9,FALSE),"")</f>
        <v>136</v>
      </c>
      <c r="U2237">
        <f t="shared" si="272"/>
        <v>4</v>
      </c>
      <c r="V2237" t="str">
        <f t="shared" si="273"/>
        <v>Yes</v>
      </c>
      <c r="W2237">
        <f t="shared" si="274"/>
        <v>2004</v>
      </c>
      <c r="X2237">
        <f t="shared" si="275"/>
        <v>11</v>
      </c>
      <c r="Y2237">
        <f>IFERROR(VLOOKUP(B2237,Products!A:I,8,FALSE),"")</f>
        <v>85.68</v>
      </c>
      <c r="Z2237">
        <f t="shared" si="276"/>
        <v>3297.9999999999995</v>
      </c>
      <c r="AA2237">
        <f t="shared" si="277"/>
        <v>53.96825396825394</v>
      </c>
      <c r="AB2237">
        <f t="shared" si="278"/>
        <v>0</v>
      </c>
      <c r="AC2237">
        <f t="shared" si="279"/>
        <v>1155.9999999999995</v>
      </c>
    </row>
    <row r="2238" spans="1:29">
      <c r="A2238">
        <v>10337</v>
      </c>
      <c r="B2238" t="s">
        <v>155</v>
      </c>
      <c r="C2238">
        <v>36</v>
      </c>
      <c r="D2238">
        <v>140.75</v>
      </c>
      <c r="E2238">
        <v>3</v>
      </c>
      <c r="F2238" s="6">
        <f>IFERROR(VLOOKUP(A2238,Orders!A:B,2,FALSE),"")</f>
        <v>38312</v>
      </c>
      <c r="G2238" s="6">
        <f>IFERROR(VLOOKUP(A2238,Orders!A:C,3,FALSE),"")</f>
        <v>38321</v>
      </c>
      <c r="H2238" s="6">
        <f>IFERROR(VLOOKUP(A2238,Orders!A:D,4,FALSE),"")</f>
        <v>38317</v>
      </c>
      <c r="I2238" t="str">
        <f>IFERROR(VLOOKUP(A2238,Orders!A:E,5,FALSE),"")</f>
        <v>Shipped</v>
      </c>
      <c r="J2238">
        <f>IFERROR(VLOOKUP(A2238,Orders!A:G,7,FALSE),"")</f>
        <v>424</v>
      </c>
      <c r="K2238">
        <f>IFERROR(VLOOKUP(J2238,Customers!A:L,12,FALSE),"")</f>
        <v>1286</v>
      </c>
      <c r="L2238">
        <f>IFERROR(VLOOKUP(J2238,Customers!A:M,13,FALSE),"")</f>
        <v>67500</v>
      </c>
      <c r="M2238" t="str">
        <f>IFERROR(VLOOKUP(J2238,Customers!A:H,8,FALSE),"")</f>
        <v>NYC</v>
      </c>
      <c r="N2238">
        <f>IFERROR(VLOOKUP(K2238,Employees!A:F,6,FALSE),"")</f>
        <v>3</v>
      </c>
      <c r="O2238" t="str">
        <f>IFERROR(VLOOKUP(N2238,Offices!A:B,2,FALSE),"")</f>
        <v>NYC</v>
      </c>
      <c r="P2238" s="6">
        <f>IFERROR(VLOOKUP(J2238,Payments!A:C,3,FALSE),"")</f>
        <v>38328</v>
      </c>
      <c r="Q2238">
        <f>IFERROR(VLOOKUP(J2238,Payments!A:D,4,FALSE),"")</f>
        <v>25505.98</v>
      </c>
      <c r="R2238" t="str">
        <f>IFERROR(VLOOKUP(B2238,Products!A:C,3,FALSE),"")</f>
        <v>Classic Cars</v>
      </c>
      <c r="S2238">
        <f>IFERROR(VLOOKUP(B2238,Products!A:G,7,FALSE),"")</f>
        <v>5545</v>
      </c>
      <c r="T2238">
        <f>IFERROR(VLOOKUP(B2238,Products!A:I,9,FALSE),"")</f>
        <v>143.62</v>
      </c>
      <c r="U2238">
        <f t="shared" si="272"/>
        <v>4</v>
      </c>
      <c r="V2238" t="str">
        <f t="shared" si="273"/>
        <v>Yes</v>
      </c>
      <c r="W2238">
        <f t="shared" si="274"/>
        <v>2004</v>
      </c>
      <c r="X2238">
        <f t="shared" si="275"/>
        <v>11</v>
      </c>
      <c r="Y2238">
        <f>IFERROR(VLOOKUP(B2238,Products!A:I,8,FALSE),"")</f>
        <v>91.92</v>
      </c>
      <c r="Z2238">
        <f t="shared" si="276"/>
        <v>5067</v>
      </c>
      <c r="AA2238">
        <f t="shared" si="277"/>
        <v>53.12228024369017</v>
      </c>
      <c r="AB2238">
        <f t="shared" si="278"/>
        <v>0</v>
      </c>
      <c r="AC2238">
        <f t="shared" si="279"/>
        <v>1757.8799999999999</v>
      </c>
    </row>
    <row r="2239" spans="1:29">
      <c r="A2239">
        <v>10337</v>
      </c>
      <c r="B2239" t="s">
        <v>168</v>
      </c>
      <c r="C2239">
        <v>29</v>
      </c>
      <c r="D2239">
        <v>76.36</v>
      </c>
      <c r="E2239">
        <v>2</v>
      </c>
      <c r="F2239" s="6">
        <f>IFERROR(VLOOKUP(A2239,Orders!A:B,2,FALSE),"")</f>
        <v>38312</v>
      </c>
      <c r="G2239" s="6">
        <f>IFERROR(VLOOKUP(A2239,Orders!A:C,3,FALSE),"")</f>
        <v>38321</v>
      </c>
      <c r="H2239" s="6">
        <f>IFERROR(VLOOKUP(A2239,Orders!A:D,4,FALSE),"")</f>
        <v>38317</v>
      </c>
      <c r="I2239" t="str">
        <f>IFERROR(VLOOKUP(A2239,Orders!A:E,5,FALSE),"")</f>
        <v>Shipped</v>
      </c>
      <c r="J2239">
        <f>IFERROR(VLOOKUP(A2239,Orders!A:G,7,FALSE),"")</f>
        <v>424</v>
      </c>
      <c r="K2239">
        <f>IFERROR(VLOOKUP(J2239,Customers!A:L,12,FALSE),"")</f>
        <v>1286</v>
      </c>
      <c r="L2239">
        <f>IFERROR(VLOOKUP(J2239,Customers!A:M,13,FALSE),"")</f>
        <v>67500</v>
      </c>
      <c r="M2239" t="str">
        <f>IFERROR(VLOOKUP(J2239,Customers!A:H,8,FALSE),"")</f>
        <v>NYC</v>
      </c>
      <c r="N2239">
        <f>IFERROR(VLOOKUP(K2239,Employees!A:F,6,FALSE),"")</f>
        <v>3</v>
      </c>
      <c r="O2239" t="str">
        <f>IFERROR(VLOOKUP(N2239,Offices!A:B,2,FALSE),"")</f>
        <v>NYC</v>
      </c>
      <c r="P2239" s="6">
        <f>IFERROR(VLOOKUP(J2239,Payments!A:C,3,FALSE),"")</f>
        <v>38328</v>
      </c>
      <c r="Q2239">
        <f>IFERROR(VLOOKUP(J2239,Payments!A:D,4,FALSE),"")</f>
        <v>25505.98</v>
      </c>
      <c r="R2239" t="str">
        <f>IFERROR(VLOOKUP(B2239,Products!A:C,3,FALSE),"")</f>
        <v>Vintage Cars</v>
      </c>
      <c r="S2239">
        <f>IFERROR(VLOOKUP(B2239,Products!A:G,7,FALSE),"")</f>
        <v>8290</v>
      </c>
      <c r="T2239">
        <f>IFERROR(VLOOKUP(B2239,Products!A:I,9,FALSE),"")</f>
        <v>87.77</v>
      </c>
      <c r="U2239">
        <f t="shared" si="272"/>
        <v>4</v>
      </c>
      <c r="V2239" t="str">
        <f t="shared" si="273"/>
        <v>Yes</v>
      </c>
      <c r="W2239">
        <f t="shared" si="274"/>
        <v>2004</v>
      </c>
      <c r="X2239">
        <f t="shared" si="275"/>
        <v>11</v>
      </c>
      <c r="Y2239">
        <f>IFERROR(VLOOKUP(B2239,Products!A:I,8,FALSE),"")</f>
        <v>52.66</v>
      </c>
      <c r="Z2239">
        <f t="shared" si="276"/>
        <v>2214.44</v>
      </c>
      <c r="AA2239">
        <f t="shared" si="277"/>
        <v>45.005696923661233</v>
      </c>
      <c r="AB2239">
        <f t="shared" si="278"/>
        <v>0</v>
      </c>
      <c r="AC2239">
        <f t="shared" si="279"/>
        <v>687.30000000000007</v>
      </c>
    </row>
    <row r="2240" spans="1:29">
      <c r="A2240">
        <v>10337</v>
      </c>
      <c r="B2240" t="s">
        <v>169</v>
      </c>
      <c r="C2240">
        <v>29</v>
      </c>
      <c r="D2240">
        <v>119.2</v>
      </c>
      <c r="E2240">
        <v>4</v>
      </c>
      <c r="F2240" s="6">
        <f>IFERROR(VLOOKUP(A2240,Orders!A:B,2,FALSE),"")</f>
        <v>38312</v>
      </c>
      <c r="G2240" s="6">
        <f>IFERROR(VLOOKUP(A2240,Orders!A:C,3,FALSE),"")</f>
        <v>38321</v>
      </c>
      <c r="H2240" s="6">
        <f>IFERROR(VLOOKUP(A2240,Orders!A:D,4,FALSE),"")</f>
        <v>38317</v>
      </c>
      <c r="I2240" t="str">
        <f>IFERROR(VLOOKUP(A2240,Orders!A:E,5,FALSE),"")</f>
        <v>Shipped</v>
      </c>
      <c r="J2240">
        <f>IFERROR(VLOOKUP(A2240,Orders!A:G,7,FALSE),"")</f>
        <v>424</v>
      </c>
      <c r="K2240">
        <f>IFERROR(VLOOKUP(J2240,Customers!A:L,12,FALSE),"")</f>
        <v>1286</v>
      </c>
      <c r="L2240">
        <f>IFERROR(VLOOKUP(J2240,Customers!A:M,13,FALSE),"")</f>
        <v>67500</v>
      </c>
      <c r="M2240" t="str">
        <f>IFERROR(VLOOKUP(J2240,Customers!A:H,8,FALSE),"")</f>
        <v>NYC</v>
      </c>
      <c r="N2240">
        <f>IFERROR(VLOOKUP(K2240,Employees!A:F,6,FALSE),"")</f>
        <v>3</v>
      </c>
      <c r="O2240" t="str">
        <f>IFERROR(VLOOKUP(N2240,Offices!A:B,2,FALSE),"")</f>
        <v>NYC</v>
      </c>
      <c r="P2240" s="6">
        <f>IFERROR(VLOOKUP(J2240,Payments!A:C,3,FALSE),"")</f>
        <v>38328</v>
      </c>
      <c r="Q2240">
        <f>IFERROR(VLOOKUP(J2240,Payments!A:D,4,FALSE),"")</f>
        <v>25505.98</v>
      </c>
      <c r="R2240" t="str">
        <f>IFERROR(VLOOKUP(B2240,Products!A:C,3,FALSE),"")</f>
        <v>Ships</v>
      </c>
      <c r="S2240">
        <f>IFERROR(VLOOKUP(B2240,Products!A:G,7,FALSE),"")</f>
        <v>1898</v>
      </c>
      <c r="T2240">
        <f>IFERROR(VLOOKUP(B2240,Products!A:I,9,FALSE),"")</f>
        <v>122.89</v>
      </c>
      <c r="U2240">
        <f t="shared" si="272"/>
        <v>4</v>
      </c>
      <c r="V2240" t="str">
        <f t="shared" si="273"/>
        <v>Yes</v>
      </c>
      <c r="W2240">
        <f t="shared" si="274"/>
        <v>2004</v>
      </c>
      <c r="X2240">
        <f t="shared" si="275"/>
        <v>11</v>
      </c>
      <c r="Y2240">
        <f>IFERROR(VLOOKUP(B2240,Products!A:I,8,FALSE),"")</f>
        <v>82.34</v>
      </c>
      <c r="Z2240">
        <f t="shared" si="276"/>
        <v>3456.8</v>
      </c>
      <c r="AA2240">
        <f t="shared" si="277"/>
        <v>44.765606023803741</v>
      </c>
      <c r="AB2240">
        <f t="shared" si="278"/>
        <v>0</v>
      </c>
      <c r="AC2240">
        <f t="shared" si="279"/>
        <v>1068.94</v>
      </c>
    </row>
    <row r="2241" spans="1:29">
      <c r="A2241">
        <v>10337</v>
      </c>
      <c r="B2241" t="s">
        <v>162</v>
      </c>
      <c r="C2241">
        <v>21</v>
      </c>
      <c r="D2241">
        <v>54.48</v>
      </c>
      <c r="E2241">
        <v>6</v>
      </c>
      <c r="F2241" s="6">
        <f>IFERROR(VLOOKUP(A2241,Orders!A:B,2,FALSE),"")</f>
        <v>38312</v>
      </c>
      <c r="G2241" s="6">
        <f>IFERROR(VLOOKUP(A2241,Orders!A:C,3,FALSE),"")</f>
        <v>38321</v>
      </c>
      <c r="H2241" s="6">
        <f>IFERROR(VLOOKUP(A2241,Orders!A:D,4,FALSE),"")</f>
        <v>38317</v>
      </c>
      <c r="I2241" t="str">
        <f>IFERROR(VLOOKUP(A2241,Orders!A:E,5,FALSE),"")</f>
        <v>Shipped</v>
      </c>
      <c r="J2241">
        <f>IFERROR(VLOOKUP(A2241,Orders!A:G,7,FALSE),"")</f>
        <v>424</v>
      </c>
      <c r="K2241">
        <f>IFERROR(VLOOKUP(J2241,Customers!A:L,12,FALSE),"")</f>
        <v>1286</v>
      </c>
      <c r="L2241">
        <f>IFERROR(VLOOKUP(J2241,Customers!A:M,13,FALSE),"")</f>
        <v>67500</v>
      </c>
      <c r="M2241" t="str">
        <f>IFERROR(VLOOKUP(J2241,Customers!A:H,8,FALSE),"")</f>
        <v>NYC</v>
      </c>
      <c r="N2241">
        <f>IFERROR(VLOOKUP(K2241,Employees!A:F,6,FALSE),"")</f>
        <v>3</v>
      </c>
      <c r="O2241" t="str">
        <f>IFERROR(VLOOKUP(N2241,Offices!A:B,2,FALSE),"")</f>
        <v>NYC</v>
      </c>
      <c r="P2241" s="6">
        <f>IFERROR(VLOOKUP(J2241,Payments!A:C,3,FALSE),"")</f>
        <v>38328</v>
      </c>
      <c r="Q2241">
        <f>IFERROR(VLOOKUP(J2241,Payments!A:D,4,FALSE),"")</f>
        <v>25505.98</v>
      </c>
      <c r="R2241" t="str">
        <f>IFERROR(VLOOKUP(B2241,Products!A:C,3,FALSE),"")</f>
        <v>Trains</v>
      </c>
      <c r="S2241">
        <f>IFERROR(VLOOKUP(B2241,Products!A:G,7,FALSE),"")</f>
        <v>1645</v>
      </c>
      <c r="T2241">
        <f>IFERROR(VLOOKUP(B2241,Products!A:I,9,FALSE),"")</f>
        <v>58.58</v>
      </c>
      <c r="U2241">
        <f t="shared" si="272"/>
        <v>4</v>
      </c>
      <c r="V2241" t="str">
        <f t="shared" si="273"/>
        <v>Yes</v>
      </c>
      <c r="W2241">
        <f t="shared" si="274"/>
        <v>2004</v>
      </c>
      <c r="X2241">
        <f t="shared" si="275"/>
        <v>11</v>
      </c>
      <c r="Y2241">
        <f>IFERROR(VLOOKUP(B2241,Products!A:I,8,FALSE),"")</f>
        <v>37.49</v>
      </c>
      <c r="Z2241">
        <f t="shared" si="276"/>
        <v>1144.08</v>
      </c>
      <c r="AA2241">
        <f t="shared" si="277"/>
        <v>45.318751667111215</v>
      </c>
      <c r="AB2241">
        <f t="shared" si="278"/>
        <v>0</v>
      </c>
      <c r="AC2241">
        <f t="shared" si="279"/>
        <v>356.78999999999991</v>
      </c>
    </row>
    <row r="2242" spans="1:29">
      <c r="A2242">
        <v>10337</v>
      </c>
      <c r="B2242" t="s">
        <v>173</v>
      </c>
      <c r="C2242">
        <v>36</v>
      </c>
      <c r="D2242">
        <v>73.62</v>
      </c>
      <c r="E2242">
        <v>9</v>
      </c>
      <c r="F2242" s="6">
        <f>IFERROR(VLOOKUP(A2242,Orders!A:B,2,FALSE),"")</f>
        <v>38312</v>
      </c>
      <c r="G2242" s="6">
        <f>IFERROR(VLOOKUP(A2242,Orders!A:C,3,FALSE),"")</f>
        <v>38321</v>
      </c>
      <c r="H2242" s="6">
        <f>IFERROR(VLOOKUP(A2242,Orders!A:D,4,FALSE),"")</f>
        <v>38317</v>
      </c>
      <c r="I2242" t="str">
        <f>IFERROR(VLOOKUP(A2242,Orders!A:E,5,FALSE),"")</f>
        <v>Shipped</v>
      </c>
      <c r="J2242">
        <f>IFERROR(VLOOKUP(A2242,Orders!A:G,7,FALSE),"")</f>
        <v>424</v>
      </c>
      <c r="K2242">
        <f>IFERROR(VLOOKUP(J2242,Customers!A:L,12,FALSE),"")</f>
        <v>1286</v>
      </c>
      <c r="L2242">
        <f>IFERROR(VLOOKUP(J2242,Customers!A:M,13,FALSE),"")</f>
        <v>67500</v>
      </c>
      <c r="M2242" t="str">
        <f>IFERROR(VLOOKUP(J2242,Customers!A:H,8,FALSE),"")</f>
        <v>NYC</v>
      </c>
      <c r="N2242">
        <f>IFERROR(VLOOKUP(K2242,Employees!A:F,6,FALSE),"")</f>
        <v>3</v>
      </c>
      <c r="O2242" t="str">
        <f>IFERROR(VLOOKUP(N2242,Offices!A:B,2,FALSE),"")</f>
        <v>NYC</v>
      </c>
      <c r="P2242" s="6">
        <f>IFERROR(VLOOKUP(J2242,Payments!A:C,3,FALSE),"")</f>
        <v>38328</v>
      </c>
      <c r="Q2242">
        <f>IFERROR(VLOOKUP(J2242,Payments!A:D,4,FALSE),"")</f>
        <v>25505.98</v>
      </c>
      <c r="R2242" t="str">
        <f>IFERROR(VLOOKUP(B2242,Products!A:C,3,FALSE),"")</f>
        <v>Ships</v>
      </c>
      <c r="S2242">
        <f>IFERROR(VLOOKUP(B2242,Products!A:G,7,FALSE),"")</f>
        <v>737</v>
      </c>
      <c r="T2242">
        <f>IFERROR(VLOOKUP(B2242,Products!A:I,9,FALSE),"")</f>
        <v>86.61</v>
      </c>
      <c r="U2242">
        <f t="shared" ref="U2242:U2305" si="280">G2242-H2242</f>
        <v>4</v>
      </c>
      <c r="V2242" t="str">
        <f t="shared" ref="V2242:V2305" si="281">IF(OR(I2242="Shipped",I2242="Resolved"),IF(U2242&lt;=6,"Yes","No"),"")</f>
        <v>Yes</v>
      </c>
      <c r="W2242">
        <f t="shared" ref="W2242:W2305" si="282">YEAR(F2242)</f>
        <v>2004</v>
      </c>
      <c r="X2242">
        <f t="shared" ref="X2242:X2305" si="283">MONTH(F2242)</f>
        <v>11</v>
      </c>
      <c r="Y2242">
        <f>IFERROR(VLOOKUP(B2242,Products!A:I,8,FALSE),"")</f>
        <v>43.3</v>
      </c>
      <c r="Z2242">
        <f t="shared" ref="Z2242:Z2305" si="284">C2242*D2242</f>
        <v>2650.32</v>
      </c>
      <c r="AA2242">
        <f t="shared" ref="AA2242:AA2305" si="285">((D2242-Y2242)/Y2242)*100</f>
        <v>70.023094688221732</v>
      </c>
      <c r="AB2242">
        <f t="shared" ref="AB2242:AB2305" si="286">IF(AA2242&gt;=67, 1,0)</f>
        <v>1</v>
      </c>
      <c r="AC2242">
        <f t="shared" ref="AC2242:AC2305" si="287">C2242*(D2242-Y2242)</f>
        <v>1091.5200000000002</v>
      </c>
    </row>
    <row r="2243" spans="1:29">
      <c r="A2243">
        <v>10337</v>
      </c>
      <c r="B2243" t="s">
        <v>175</v>
      </c>
      <c r="C2243">
        <v>31</v>
      </c>
      <c r="D2243">
        <v>84.14</v>
      </c>
      <c r="E2243">
        <v>1</v>
      </c>
      <c r="F2243" s="6">
        <f>IFERROR(VLOOKUP(A2243,Orders!A:B,2,FALSE),"")</f>
        <v>38312</v>
      </c>
      <c r="G2243" s="6">
        <f>IFERROR(VLOOKUP(A2243,Orders!A:C,3,FALSE),"")</f>
        <v>38321</v>
      </c>
      <c r="H2243" s="6">
        <f>IFERROR(VLOOKUP(A2243,Orders!A:D,4,FALSE),"")</f>
        <v>38317</v>
      </c>
      <c r="I2243" t="str">
        <f>IFERROR(VLOOKUP(A2243,Orders!A:E,5,FALSE),"")</f>
        <v>Shipped</v>
      </c>
      <c r="J2243">
        <f>IFERROR(VLOOKUP(A2243,Orders!A:G,7,FALSE),"")</f>
        <v>424</v>
      </c>
      <c r="K2243">
        <f>IFERROR(VLOOKUP(J2243,Customers!A:L,12,FALSE),"")</f>
        <v>1286</v>
      </c>
      <c r="L2243">
        <f>IFERROR(VLOOKUP(J2243,Customers!A:M,13,FALSE),"")</f>
        <v>67500</v>
      </c>
      <c r="M2243" t="str">
        <f>IFERROR(VLOOKUP(J2243,Customers!A:H,8,FALSE),"")</f>
        <v>NYC</v>
      </c>
      <c r="N2243">
        <f>IFERROR(VLOOKUP(K2243,Employees!A:F,6,FALSE),"")</f>
        <v>3</v>
      </c>
      <c r="O2243" t="str">
        <f>IFERROR(VLOOKUP(N2243,Offices!A:B,2,FALSE),"")</f>
        <v>NYC</v>
      </c>
      <c r="P2243" s="6">
        <f>IFERROR(VLOOKUP(J2243,Payments!A:C,3,FALSE),"")</f>
        <v>38328</v>
      </c>
      <c r="Q2243">
        <f>IFERROR(VLOOKUP(J2243,Payments!A:D,4,FALSE),"")</f>
        <v>25505.98</v>
      </c>
      <c r="R2243" t="str">
        <f>IFERROR(VLOOKUP(B2243,Products!A:C,3,FALSE),"")</f>
        <v>Ships</v>
      </c>
      <c r="S2243">
        <f>IFERROR(VLOOKUP(B2243,Products!A:G,7,FALSE),"")</f>
        <v>1956</v>
      </c>
      <c r="T2243">
        <f>IFERROR(VLOOKUP(B2243,Products!A:I,9,FALSE),"")</f>
        <v>100.17</v>
      </c>
      <c r="U2243">
        <f t="shared" si="280"/>
        <v>4</v>
      </c>
      <c r="V2243" t="str">
        <f t="shared" si="281"/>
        <v>Yes</v>
      </c>
      <c r="W2243">
        <f t="shared" si="282"/>
        <v>2004</v>
      </c>
      <c r="X2243">
        <f t="shared" si="283"/>
        <v>11</v>
      </c>
      <c r="Y2243">
        <f>IFERROR(VLOOKUP(B2243,Products!A:I,8,FALSE),"")</f>
        <v>51.09</v>
      </c>
      <c r="Z2243">
        <f t="shared" si="284"/>
        <v>2608.34</v>
      </c>
      <c r="AA2243">
        <f t="shared" si="285"/>
        <v>64.689763163045598</v>
      </c>
      <c r="AB2243">
        <f t="shared" si="286"/>
        <v>0</v>
      </c>
      <c r="AC2243">
        <f t="shared" si="287"/>
        <v>1024.55</v>
      </c>
    </row>
    <row r="2244" spans="1:29">
      <c r="A2244">
        <v>10337</v>
      </c>
      <c r="B2244" t="s">
        <v>176</v>
      </c>
      <c r="C2244">
        <v>36</v>
      </c>
      <c r="D2244">
        <v>83.42</v>
      </c>
      <c r="E2244">
        <v>7</v>
      </c>
      <c r="F2244" s="6">
        <f>IFERROR(VLOOKUP(A2244,Orders!A:B,2,FALSE),"")</f>
        <v>38312</v>
      </c>
      <c r="G2244" s="6">
        <f>IFERROR(VLOOKUP(A2244,Orders!A:C,3,FALSE),"")</f>
        <v>38321</v>
      </c>
      <c r="H2244" s="6">
        <f>IFERROR(VLOOKUP(A2244,Orders!A:D,4,FALSE),"")</f>
        <v>38317</v>
      </c>
      <c r="I2244" t="str">
        <f>IFERROR(VLOOKUP(A2244,Orders!A:E,5,FALSE),"")</f>
        <v>Shipped</v>
      </c>
      <c r="J2244">
        <f>IFERROR(VLOOKUP(A2244,Orders!A:G,7,FALSE),"")</f>
        <v>424</v>
      </c>
      <c r="K2244">
        <f>IFERROR(VLOOKUP(J2244,Customers!A:L,12,FALSE),"")</f>
        <v>1286</v>
      </c>
      <c r="L2244">
        <f>IFERROR(VLOOKUP(J2244,Customers!A:M,13,FALSE),"")</f>
        <v>67500</v>
      </c>
      <c r="M2244" t="str">
        <f>IFERROR(VLOOKUP(J2244,Customers!A:H,8,FALSE),"")</f>
        <v>NYC</v>
      </c>
      <c r="N2244">
        <f>IFERROR(VLOOKUP(K2244,Employees!A:F,6,FALSE),"")</f>
        <v>3</v>
      </c>
      <c r="O2244" t="str">
        <f>IFERROR(VLOOKUP(N2244,Offices!A:B,2,FALSE),"")</f>
        <v>NYC</v>
      </c>
      <c r="P2244" s="6">
        <f>IFERROR(VLOOKUP(J2244,Payments!A:C,3,FALSE),"")</f>
        <v>38328</v>
      </c>
      <c r="Q2244">
        <f>IFERROR(VLOOKUP(J2244,Payments!A:D,4,FALSE),"")</f>
        <v>25505.98</v>
      </c>
      <c r="R2244" t="str">
        <f>IFERROR(VLOOKUP(B2244,Products!A:C,3,FALSE),"")</f>
        <v>Ships</v>
      </c>
      <c r="S2244">
        <f>IFERROR(VLOOKUP(B2244,Products!A:G,7,FALSE),"")</f>
        <v>5088</v>
      </c>
      <c r="T2244">
        <f>IFERROR(VLOOKUP(B2244,Products!A:I,9,FALSE),"")</f>
        <v>99.31</v>
      </c>
      <c r="U2244">
        <f t="shared" si="280"/>
        <v>4</v>
      </c>
      <c r="V2244" t="str">
        <f t="shared" si="281"/>
        <v>Yes</v>
      </c>
      <c r="W2244">
        <f t="shared" si="282"/>
        <v>2004</v>
      </c>
      <c r="X2244">
        <f t="shared" si="283"/>
        <v>11</v>
      </c>
      <c r="Y2244">
        <f>IFERROR(VLOOKUP(B2244,Products!A:I,8,FALSE),"")</f>
        <v>53.63</v>
      </c>
      <c r="Z2244">
        <f t="shared" si="284"/>
        <v>3003.12</v>
      </c>
      <c r="AA2244">
        <f t="shared" si="285"/>
        <v>55.547268319970165</v>
      </c>
      <c r="AB2244">
        <f t="shared" si="286"/>
        <v>0</v>
      </c>
      <c r="AC2244">
        <f t="shared" si="287"/>
        <v>1072.44</v>
      </c>
    </row>
    <row r="2245" spans="1:29">
      <c r="A2245">
        <v>10337</v>
      </c>
      <c r="B2245" t="s">
        <v>177</v>
      </c>
      <c r="C2245">
        <v>42</v>
      </c>
      <c r="D2245">
        <v>49.14</v>
      </c>
      <c r="E2245">
        <v>5</v>
      </c>
      <c r="F2245" s="6">
        <f>IFERROR(VLOOKUP(A2245,Orders!A:B,2,FALSE),"")</f>
        <v>38312</v>
      </c>
      <c r="G2245" s="6">
        <f>IFERROR(VLOOKUP(A2245,Orders!A:C,3,FALSE),"")</f>
        <v>38321</v>
      </c>
      <c r="H2245" s="6">
        <f>IFERROR(VLOOKUP(A2245,Orders!A:D,4,FALSE),"")</f>
        <v>38317</v>
      </c>
      <c r="I2245" t="str">
        <f>IFERROR(VLOOKUP(A2245,Orders!A:E,5,FALSE),"")</f>
        <v>Shipped</v>
      </c>
      <c r="J2245">
        <f>IFERROR(VLOOKUP(A2245,Orders!A:G,7,FALSE),"")</f>
        <v>424</v>
      </c>
      <c r="K2245">
        <f>IFERROR(VLOOKUP(J2245,Customers!A:L,12,FALSE),"")</f>
        <v>1286</v>
      </c>
      <c r="L2245">
        <f>IFERROR(VLOOKUP(J2245,Customers!A:M,13,FALSE),"")</f>
        <v>67500</v>
      </c>
      <c r="M2245" t="str">
        <f>IFERROR(VLOOKUP(J2245,Customers!A:H,8,FALSE),"")</f>
        <v>NYC</v>
      </c>
      <c r="N2245">
        <f>IFERROR(VLOOKUP(K2245,Employees!A:F,6,FALSE),"")</f>
        <v>3</v>
      </c>
      <c r="O2245" t="str">
        <f>IFERROR(VLOOKUP(N2245,Offices!A:B,2,FALSE),"")</f>
        <v>NYC</v>
      </c>
      <c r="P2245" s="6">
        <f>IFERROR(VLOOKUP(J2245,Payments!A:C,3,FALSE),"")</f>
        <v>38328</v>
      </c>
      <c r="Q2245">
        <f>IFERROR(VLOOKUP(J2245,Payments!A:D,4,FALSE),"")</f>
        <v>25505.98</v>
      </c>
      <c r="R2245" t="str">
        <f>IFERROR(VLOOKUP(B2245,Products!A:C,3,FALSE),"")</f>
        <v>Ships</v>
      </c>
      <c r="S2245">
        <f>IFERROR(VLOOKUP(B2245,Products!A:G,7,FALSE),"")</f>
        <v>414</v>
      </c>
      <c r="T2245">
        <f>IFERROR(VLOOKUP(B2245,Products!A:I,9,FALSE),"")</f>
        <v>54.6</v>
      </c>
      <c r="U2245">
        <f t="shared" si="280"/>
        <v>4</v>
      </c>
      <c r="V2245" t="str">
        <f t="shared" si="281"/>
        <v>Yes</v>
      </c>
      <c r="W2245">
        <f t="shared" si="282"/>
        <v>2004</v>
      </c>
      <c r="X2245">
        <f t="shared" si="283"/>
        <v>11</v>
      </c>
      <c r="Y2245">
        <f>IFERROR(VLOOKUP(B2245,Products!A:I,8,FALSE),"")</f>
        <v>33.299999999999997</v>
      </c>
      <c r="Z2245">
        <f t="shared" si="284"/>
        <v>2063.88</v>
      </c>
      <c r="AA2245">
        <f t="shared" si="285"/>
        <v>47.567567567567579</v>
      </c>
      <c r="AB2245">
        <f t="shared" si="286"/>
        <v>0</v>
      </c>
      <c r="AC2245">
        <f t="shared" si="287"/>
        <v>665.2800000000002</v>
      </c>
    </row>
    <row r="2246" spans="1:29">
      <c r="A2246">
        <v>10338</v>
      </c>
      <c r="B2246" t="s">
        <v>178</v>
      </c>
      <c r="C2246">
        <v>41</v>
      </c>
      <c r="D2246">
        <v>137.19</v>
      </c>
      <c r="E2246">
        <v>1</v>
      </c>
      <c r="F2246" s="6">
        <f>IFERROR(VLOOKUP(A2246,Orders!A:B,2,FALSE),"")</f>
        <v>38313</v>
      </c>
      <c r="G2246" s="6">
        <f>IFERROR(VLOOKUP(A2246,Orders!A:C,3,FALSE),"")</f>
        <v>38323</v>
      </c>
      <c r="H2246" s="6">
        <f>IFERROR(VLOOKUP(A2246,Orders!A:D,4,FALSE),"")</f>
        <v>38318</v>
      </c>
      <c r="I2246" t="str">
        <f>IFERROR(VLOOKUP(A2246,Orders!A:E,5,FALSE),"")</f>
        <v>Shipped</v>
      </c>
      <c r="J2246">
        <f>IFERROR(VLOOKUP(A2246,Orders!A:G,7,FALSE),"")</f>
        <v>381</v>
      </c>
      <c r="K2246">
        <f>IFERROR(VLOOKUP(J2246,Customers!A:L,12,FALSE),"")</f>
        <v>1401</v>
      </c>
      <c r="L2246">
        <f>IFERROR(VLOOKUP(J2246,Customers!A:M,13,FALSE),"")</f>
        <v>23500</v>
      </c>
      <c r="M2246" t="str">
        <f>IFERROR(VLOOKUP(J2246,Customers!A:H,8,FALSE),"")</f>
        <v>Charleroi</v>
      </c>
      <c r="N2246">
        <f>IFERROR(VLOOKUP(K2246,Employees!A:F,6,FALSE),"")</f>
        <v>4</v>
      </c>
      <c r="O2246" t="str">
        <f>IFERROR(VLOOKUP(N2246,Offices!A:B,2,FALSE),"")</f>
        <v>Paris</v>
      </c>
      <c r="P2246" s="6">
        <f>IFERROR(VLOOKUP(J2246,Payments!A:C,3,FALSE),"")</f>
        <v>38324</v>
      </c>
      <c r="Q2246">
        <f>IFERROR(VLOOKUP(J2246,Payments!A:D,4,FALSE),"")</f>
        <v>12081.52</v>
      </c>
      <c r="R2246" t="str">
        <f>IFERROR(VLOOKUP(B2246,Products!A:C,3,FALSE),"")</f>
        <v>Planes</v>
      </c>
      <c r="S2246">
        <f>IFERROR(VLOOKUP(B2246,Products!A:G,7,FALSE),"")</f>
        <v>5330</v>
      </c>
      <c r="T2246">
        <f>IFERROR(VLOOKUP(B2246,Products!A:I,9,FALSE),"")</f>
        <v>157.69</v>
      </c>
      <c r="U2246">
        <f t="shared" si="280"/>
        <v>5</v>
      </c>
      <c r="V2246" t="str">
        <f t="shared" si="281"/>
        <v>Yes</v>
      </c>
      <c r="W2246">
        <f t="shared" si="282"/>
        <v>2004</v>
      </c>
      <c r="X2246">
        <f t="shared" si="283"/>
        <v>11</v>
      </c>
      <c r="Y2246">
        <f>IFERROR(VLOOKUP(B2246,Products!A:I,8,FALSE),"")</f>
        <v>77.27</v>
      </c>
      <c r="Z2246">
        <f t="shared" si="284"/>
        <v>5624.79</v>
      </c>
      <c r="AA2246">
        <f t="shared" si="285"/>
        <v>77.546266338811961</v>
      </c>
      <c r="AB2246">
        <f t="shared" si="286"/>
        <v>1</v>
      </c>
      <c r="AC2246">
        <f t="shared" si="287"/>
        <v>2456.7200000000003</v>
      </c>
    </row>
    <row r="2247" spans="1:29">
      <c r="A2247">
        <v>10338</v>
      </c>
      <c r="B2247" t="s">
        <v>180</v>
      </c>
      <c r="C2247">
        <v>28</v>
      </c>
      <c r="D2247">
        <v>80.86</v>
      </c>
      <c r="E2247">
        <v>3</v>
      </c>
      <c r="F2247" s="6">
        <f>IFERROR(VLOOKUP(A2247,Orders!A:B,2,FALSE),"")</f>
        <v>38313</v>
      </c>
      <c r="G2247" s="6">
        <f>IFERROR(VLOOKUP(A2247,Orders!A:C,3,FALSE),"")</f>
        <v>38323</v>
      </c>
      <c r="H2247" s="6">
        <f>IFERROR(VLOOKUP(A2247,Orders!A:D,4,FALSE),"")</f>
        <v>38318</v>
      </c>
      <c r="I2247" t="str">
        <f>IFERROR(VLOOKUP(A2247,Orders!A:E,5,FALSE),"")</f>
        <v>Shipped</v>
      </c>
      <c r="J2247">
        <f>IFERROR(VLOOKUP(A2247,Orders!A:G,7,FALSE),"")</f>
        <v>381</v>
      </c>
      <c r="K2247">
        <f>IFERROR(VLOOKUP(J2247,Customers!A:L,12,FALSE),"")</f>
        <v>1401</v>
      </c>
      <c r="L2247">
        <f>IFERROR(VLOOKUP(J2247,Customers!A:M,13,FALSE),"")</f>
        <v>23500</v>
      </c>
      <c r="M2247" t="str">
        <f>IFERROR(VLOOKUP(J2247,Customers!A:H,8,FALSE),"")</f>
        <v>Charleroi</v>
      </c>
      <c r="N2247">
        <f>IFERROR(VLOOKUP(K2247,Employees!A:F,6,FALSE),"")</f>
        <v>4</v>
      </c>
      <c r="O2247" t="str">
        <f>IFERROR(VLOOKUP(N2247,Offices!A:B,2,FALSE),"")</f>
        <v>Paris</v>
      </c>
      <c r="P2247" s="6">
        <f>IFERROR(VLOOKUP(J2247,Payments!A:C,3,FALSE),"")</f>
        <v>38324</v>
      </c>
      <c r="Q2247">
        <f>IFERROR(VLOOKUP(J2247,Payments!A:D,4,FALSE),"")</f>
        <v>12081.52</v>
      </c>
      <c r="R2247" t="str">
        <f>IFERROR(VLOOKUP(B2247,Products!A:C,3,FALSE),"")</f>
        <v>Ships</v>
      </c>
      <c r="S2247">
        <f>IFERROR(VLOOKUP(B2247,Products!A:G,7,FALSE),"")</f>
        <v>4259</v>
      </c>
      <c r="T2247">
        <f>IFERROR(VLOOKUP(B2247,Products!A:I,9,FALSE),"")</f>
        <v>86.02</v>
      </c>
      <c r="U2247">
        <f t="shared" si="280"/>
        <v>5</v>
      </c>
      <c r="V2247" t="str">
        <f t="shared" si="281"/>
        <v>Yes</v>
      </c>
      <c r="W2247">
        <f t="shared" si="282"/>
        <v>2004</v>
      </c>
      <c r="X2247">
        <f t="shared" si="283"/>
        <v>11</v>
      </c>
      <c r="Y2247">
        <f>IFERROR(VLOOKUP(B2247,Products!A:I,8,FALSE),"")</f>
        <v>51.61</v>
      </c>
      <c r="Z2247">
        <f t="shared" si="284"/>
        <v>2264.08</v>
      </c>
      <c r="AA2247">
        <f t="shared" si="285"/>
        <v>56.675062972292189</v>
      </c>
      <c r="AB2247">
        <f t="shared" si="286"/>
        <v>0</v>
      </c>
      <c r="AC2247">
        <f t="shared" si="287"/>
        <v>819</v>
      </c>
    </row>
    <row r="2248" spans="1:29">
      <c r="A2248">
        <v>10338</v>
      </c>
      <c r="B2248" t="s">
        <v>181</v>
      </c>
      <c r="C2248">
        <v>45</v>
      </c>
      <c r="D2248">
        <v>93.17</v>
      </c>
      <c r="E2248">
        <v>2</v>
      </c>
      <c r="F2248" s="6">
        <f>IFERROR(VLOOKUP(A2248,Orders!A:B,2,FALSE),"")</f>
        <v>38313</v>
      </c>
      <c r="G2248" s="6">
        <f>IFERROR(VLOOKUP(A2248,Orders!A:C,3,FALSE),"")</f>
        <v>38323</v>
      </c>
      <c r="H2248" s="6">
        <f>IFERROR(VLOOKUP(A2248,Orders!A:D,4,FALSE),"")</f>
        <v>38318</v>
      </c>
      <c r="I2248" t="str">
        <f>IFERROR(VLOOKUP(A2248,Orders!A:E,5,FALSE),"")</f>
        <v>Shipped</v>
      </c>
      <c r="J2248">
        <f>IFERROR(VLOOKUP(A2248,Orders!A:G,7,FALSE),"")</f>
        <v>381</v>
      </c>
      <c r="K2248">
        <f>IFERROR(VLOOKUP(J2248,Customers!A:L,12,FALSE),"")</f>
        <v>1401</v>
      </c>
      <c r="L2248">
        <f>IFERROR(VLOOKUP(J2248,Customers!A:M,13,FALSE),"")</f>
        <v>23500</v>
      </c>
      <c r="M2248" t="str">
        <f>IFERROR(VLOOKUP(J2248,Customers!A:H,8,FALSE),"")</f>
        <v>Charleroi</v>
      </c>
      <c r="N2248">
        <f>IFERROR(VLOOKUP(K2248,Employees!A:F,6,FALSE),"")</f>
        <v>4</v>
      </c>
      <c r="O2248" t="str">
        <f>IFERROR(VLOOKUP(N2248,Offices!A:B,2,FALSE),"")</f>
        <v>Paris</v>
      </c>
      <c r="P2248" s="6">
        <f>IFERROR(VLOOKUP(J2248,Payments!A:C,3,FALSE),"")</f>
        <v>38324</v>
      </c>
      <c r="Q2248">
        <f>IFERROR(VLOOKUP(J2248,Payments!A:D,4,FALSE),"")</f>
        <v>12081.52</v>
      </c>
      <c r="R2248" t="str">
        <f>IFERROR(VLOOKUP(B2248,Products!A:C,3,FALSE),"")</f>
        <v>Vintage Cars</v>
      </c>
      <c r="S2248">
        <f>IFERROR(VLOOKUP(B2248,Products!A:G,7,FALSE),"")</f>
        <v>2378</v>
      </c>
      <c r="T2248">
        <f>IFERROR(VLOOKUP(B2248,Products!A:I,9,FALSE),"")</f>
        <v>105.87</v>
      </c>
      <c r="U2248">
        <f t="shared" si="280"/>
        <v>5</v>
      </c>
      <c r="V2248" t="str">
        <f t="shared" si="281"/>
        <v>Yes</v>
      </c>
      <c r="W2248">
        <f t="shared" si="282"/>
        <v>2004</v>
      </c>
      <c r="X2248">
        <f t="shared" si="283"/>
        <v>11</v>
      </c>
      <c r="Y2248">
        <f>IFERROR(VLOOKUP(B2248,Products!A:I,8,FALSE),"")</f>
        <v>64.58</v>
      </c>
      <c r="Z2248">
        <f t="shared" si="284"/>
        <v>4192.6499999999996</v>
      </c>
      <c r="AA2248">
        <f t="shared" si="285"/>
        <v>44.270672034685667</v>
      </c>
      <c r="AB2248">
        <f t="shared" si="286"/>
        <v>0</v>
      </c>
      <c r="AC2248">
        <f t="shared" si="287"/>
        <v>1286.5500000000002</v>
      </c>
    </row>
    <row r="2249" spans="1:29">
      <c r="A2249">
        <v>10339</v>
      </c>
      <c r="B2249" t="s">
        <v>197</v>
      </c>
      <c r="C2249">
        <v>40</v>
      </c>
      <c r="D2249">
        <v>117.75</v>
      </c>
      <c r="E2249">
        <v>4</v>
      </c>
      <c r="F2249" s="6">
        <f>IFERROR(VLOOKUP(A2249,Orders!A:B,2,FALSE),"")</f>
        <v>38314</v>
      </c>
      <c r="G2249" s="6">
        <f>IFERROR(VLOOKUP(A2249,Orders!A:C,3,FALSE),"")</f>
        <v>38321</v>
      </c>
      <c r="H2249" s="6">
        <f>IFERROR(VLOOKUP(A2249,Orders!A:D,4,FALSE),"")</f>
        <v>38321</v>
      </c>
      <c r="I2249" t="str">
        <f>IFERROR(VLOOKUP(A2249,Orders!A:E,5,FALSE),"")</f>
        <v>Shipped</v>
      </c>
      <c r="J2249">
        <f>IFERROR(VLOOKUP(A2249,Orders!A:G,7,FALSE),"")</f>
        <v>398</v>
      </c>
      <c r="K2249">
        <f>IFERROR(VLOOKUP(J2249,Customers!A:L,12,FALSE),"")</f>
        <v>1621</v>
      </c>
      <c r="L2249">
        <f>IFERROR(VLOOKUP(J2249,Customers!A:M,13,FALSE),"")</f>
        <v>94400</v>
      </c>
      <c r="M2249" t="str">
        <f>IFERROR(VLOOKUP(J2249,Customers!A:H,8,FALSE),"")</f>
        <v>Minato-ku</v>
      </c>
      <c r="N2249">
        <f>IFERROR(VLOOKUP(K2249,Employees!A:F,6,FALSE),"")</f>
        <v>5</v>
      </c>
      <c r="O2249" t="str">
        <f>IFERROR(VLOOKUP(N2249,Offices!A:B,2,FALSE),"")</f>
        <v>Tokyo</v>
      </c>
      <c r="P2249" s="6">
        <f>IFERROR(VLOOKUP(J2249,Payments!A:C,3,FALSE),"")</f>
        <v>38397</v>
      </c>
      <c r="Q2249">
        <f>IFERROR(VLOOKUP(J2249,Payments!A:D,4,FALSE),"")</f>
        <v>33967.730000000003</v>
      </c>
      <c r="R2249" t="str">
        <f>IFERROR(VLOOKUP(B2249,Products!A:C,3,FALSE),"")</f>
        <v>Motorcycles</v>
      </c>
      <c r="S2249">
        <f>IFERROR(VLOOKUP(B2249,Products!A:G,7,FALSE),"")</f>
        <v>6625</v>
      </c>
      <c r="T2249">
        <f>IFERROR(VLOOKUP(B2249,Products!A:I,9,FALSE),"")</f>
        <v>118.94</v>
      </c>
      <c r="U2249">
        <f t="shared" si="280"/>
        <v>0</v>
      </c>
      <c r="V2249" t="str">
        <f t="shared" si="281"/>
        <v>Yes</v>
      </c>
      <c r="W2249">
        <f t="shared" si="282"/>
        <v>2004</v>
      </c>
      <c r="X2249">
        <f t="shared" si="283"/>
        <v>11</v>
      </c>
      <c r="Y2249">
        <f>IFERROR(VLOOKUP(B2249,Products!A:I,8,FALSE),"")</f>
        <v>68.989999999999995</v>
      </c>
      <c r="Z2249">
        <f t="shared" si="284"/>
        <v>4710</v>
      </c>
      <c r="AA2249">
        <f t="shared" si="285"/>
        <v>70.676909697057553</v>
      </c>
      <c r="AB2249">
        <f t="shared" si="286"/>
        <v>1</v>
      </c>
      <c r="AC2249">
        <f t="shared" si="287"/>
        <v>1950.4</v>
      </c>
    </row>
    <row r="2250" spans="1:29">
      <c r="A2250">
        <v>10339</v>
      </c>
      <c r="B2250" t="s">
        <v>198</v>
      </c>
      <c r="C2250">
        <v>39</v>
      </c>
      <c r="D2250">
        <v>178.17</v>
      </c>
      <c r="E2250">
        <v>3</v>
      </c>
      <c r="F2250" s="6">
        <f>IFERROR(VLOOKUP(A2250,Orders!A:B,2,FALSE),"")</f>
        <v>38314</v>
      </c>
      <c r="G2250" s="6">
        <f>IFERROR(VLOOKUP(A2250,Orders!A:C,3,FALSE),"")</f>
        <v>38321</v>
      </c>
      <c r="H2250" s="6">
        <f>IFERROR(VLOOKUP(A2250,Orders!A:D,4,FALSE),"")</f>
        <v>38321</v>
      </c>
      <c r="I2250" t="str">
        <f>IFERROR(VLOOKUP(A2250,Orders!A:E,5,FALSE),"")</f>
        <v>Shipped</v>
      </c>
      <c r="J2250">
        <f>IFERROR(VLOOKUP(A2250,Orders!A:G,7,FALSE),"")</f>
        <v>398</v>
      </c>
      <c r="K2250">
        <f>IFERROR(VLOOKUP(J2250,Customers!A:L,12,FALSE),"")</f>
        <v>1621</v>
      </c>
      <c r="L2250">
        <f>IFERROR(VLOOKUP(J2250,Customers!A:M,13,FALSE),"")</f>
        <v>94400</v>
      </c>
      <c r="M2250" t="str">
        <f>IFERROR(VLOOKUP(J2250,Customers!A:H,8,FALSE),"")</f>
        <v>Minato-ku</v>
      </c>
      <c r="N2250">
        <f>IFERROR(VLOOKUP(K2250,Employees!A:F,6,FALSE),"")</f>
        <v>5</v>
      </c>
      <c r="O2250" t="str">
        <f>IFERROR(VLOOKUP(N2250,Offices!A:B,2,FALSE),"")</f>
        <v>Tokyo</v>
      </c>
      <c r="P2250" s="6">
        <f>IFERROR(VLOOKUP(J2250,Payments!A:C,3,FALSE),"")</f>
        <v>38397</v>
      </c>
      <c r="Q2250">
        <f>IFERROR(VLOOKUP(J2250,Payments!A:D,4,FALSE),"")</f>
        <v>33967.730000000003</v>
      </c>
      <c r="R2250" t="str">
        <f>IFERROR(VLOOKUP(B2250,Products!A:C,3,FALSE),"")</f>
        <v>Motorcycles</v>
      </c>
      <c r="S2250">
        <f>IFERROR(VLOOKUP(B2250,Products!A:G,7,FALSE),"")</f>
        <v>5582</v>
      </c>
      <c r="T2250">
        <f>IFERROR(VLOOKUP(B2250,Products!A:I,9,FALSE),"")</f>
        <v>193.66</v>
      </c>
      <c r="U2250">
        <f t="shared" si="280"/>
        <v>0</v>
      </c>
      <c r="V2250" t="str">
        <f t="shared" si="281"/>
        <v>Yes</v>
      </c>
      <c r="W2250">
        <f t="shared" si="282"/>
        <v>2004</v>
      </c>
      <c r="X2250">
        <f t="shared" si="283"/>
        <v>11</v>
      </c>
      <c r="Y2250">
        <f>IFERROR(VLOOKUP(B2250,Products!A:I,8,FALSE),"")</f>
        <v>91.02</v>
      </c>
      <c r="Z2250">
        <f t="shared" si="284"/>
        <v>6948.6299999999992</v>
      </c>
      <c r="AA2250">
        <f t="shared" si="285"/>
        <v>95.748187211601845</v>
      </c>
      <c r="AB2250">
        <f t="shared" si="286"/>
        <v>1</v>
      </c>
      <c r="AC2250">
        <f t="shared" si="287"/>
        <v>3398.8499999999995</v>
      </c>
    </row>
    <row r="2251" spans="1:29">
      <c r="A2251">
        <v>10339</v>
      </c>
      <c r="B2251" t="s">
        <v>179</v>
      </c>
      <c r="C2251">
        <v>27</v>
      </c>
      <c r="D2251">
        <v>79.41</v>
      </c>
      <c r="E2251">
        <v>2</v>
      </c>
      <c r="F2251" s="6">
        <f>IFERROR(VLOOKUP(A2251,Orders!A:B,2,FALSE),"")</f>
        <v>38314</v>
      </c>
      <c r="G2251" s="6">
        <f>IFERROR(VLOOKUP(A2251,Orders!A:C,3,FALSE),"")</f>
        <v>38321</v>
      </c>
      <c r="H2251" s="6">
        <f>IFERROR(VLOOKUP(A2251,Orders!A:D,4,FALSE),"")</f>
        <v>38321</v>
      </c>
      <c r="I2251" t="str">
        <f>IFERROR(VLOOKUP(A2251,Orders!A:E,5,FALSE),"")</f>
        <v>Shipped</v>
      </c>
      <c r="J2251">
        <f>IFERROR(VLOOKUP(A2251,Orders!A:G,7,FALSE),"")</f>
        <v>398</v>
      </c>
      <c r="K2251">
        <f>IFERROR(VLOOKUP(J2251,Customers!A:L,12,FALSE),"")</f>
        <v>1621</v>
      </c>
      <c r="L2251">
        <f>IFERROR(VLOOKUP(J2251,Customers!A:M,13,FALSE),"")</f>
        <v>94400</v>
      </c>
      <c r="M2251" t="str">
        <f>IFERROR(VLOOKUP(J2251,Customers!A:H,8,FALSE),"")</f>
        <v>Minato-ku</v>
      </c>
      <c r="N2251">
        <f>IFERROR(VLOOKUP(K2251,Employees!A:F,6,FALSE),"")</f>
        <v>5</v>
      </c>
      <c r="O2251" t="str">
        <f>IFERROR(VLOOKUP(N2251,Offices!A:B,2,FALSE),"")</f>
        <v>Tokyo</v>
      </c>
      <c r="P2251" s="6">
        <f>IFERROR(VLOOKUP(J2251,Payments!A:C,3,FALSE),"")</f>
        <v>38397</v>
      </c>
      <c r="Q2251">
        <f>IFERROR(VLOOKUP(J2251,Payments!A:D,4,FALSE),"")</f>
        <v>33967.730000000003</v>
      </c>
      <c r="R2251" t="str">
        <f>IFERROR(VLOOKUP(B2251,Products!A:C,3,FALSE),"")</f>
        <v>Planes</v>
      </c>
      <c r="S2251">
        <f>IFERROR(VLOOKUP(B2251,Products!A:G,7,FALSE),"")</f>
        <v>992</v>
      </c>
      <c r="T2251">
        <f>IFERROR(VLOOKUP(B2251,Products!A:I,9,FALSE),"")</f>
        <v>84.48</v>
      </c>
      <c r="U2251">
        <f t="shared" si="280"/>
        <v>0</v>
      </c>
      <c r="V2251" t="str">
        <f t="shared" si="281"/>
        <v>Yes</v>
      </c>
      <c r="W2251">
        <f t="shared" si="282"/>
        <v>2004</v>
      </c>
      <c r="X2251">
        <f t="shared" si="283"/>
        <v>11</v>
      </c>
      <c r="Y2251">
        <f>IFERROR(VLOOKUP(B2251,Products!A:I,8,FALSE),"")</f>
        <v>49</v>
      </c>
      <c r="Z2251">
        <f t="shared" si="284"/>
        <v>2144.0699999999997</v>
      </c>
      <c r="AA2251">
        <f t="shared" si="285"/>
        <v>62.061224489795904</v>
      </c>
      <c r="AB2251">
        <f t="shared" si="286"/>
        <v>0</v>
      </c>
      <c r="AC2251">
        <f t="shared" si="287"/>
        <v>821.06999999999994</v>
      </c>
    </row>
    <row r="2252" spans="1:29">
      <c r="A2252">
        <v>10339</v>
      </c>
      <c r="B2252" t="s">
        <v>200</v>
      </c>
      <c r="C2252">
        <v>30</v>
      </c>
      <c r="D2252">
        <v>48.46</v>
      </c>
      <c r="E2252">
        <v>1</v>
      </c>
      <c r="F2252" s="6">
        <f>IFERROR(VLOOKUP(A2252,Orders!A:B,2,FALSE),"")</f>
        <v>38314</v>
      </c>
      <c r="G2252" s="6">
        <f>IFERROR(VLOOKUP(A2252,Orders!A:C,3,FALSE),"")</f>
        <v>38321</v>
      </c>
      <c r="H2252" s="6">
        <f>IFERROR(VLOOKUP(A2252,Orders!A:D,4,FALSE),"")</f>
        <v>38321</v>
      </c>
      <c r="I2252" t="str">
        <f>IFERROR(VLOOKUP(A2252,Orders!A:E,5,FALSE),"")</f>
        <v>Shipped</v>
      </c>
      <c r="J2252">
        <f>IFERROR(VLOOKUP(A2252,Orders!A:G,7,FALSE),"")</f>
        <v>398</v>
      </c>
      <c r="K2252">
        <f>IFERROR(VLOOKUP(J2252,Customers!A:L,12,FALSE),"")</f>
        <v>1621</v>
      </c>
      <c r="L2252">
        <f>IFERROR(VLOOKUP(J2252,Customers!A:M,13,FALSE),"")</f>
        <v>94400</v>
      </c>
      <c r="M2252" t="str">
        <f>IFERROR(VLOOKUP(J2252,Customers!A:H,8,FALSE),"")</f>
        <v>Minato-ku</v>
      </c>
      <c r="N2252">
        <f>IFERROR(VLOOKUP(K2252,Employees!A:F,6,FALSE),"")</f>
        <v>5</v>
      </c>
      <c r="O2252" t="str">
        <f>IFERROR(VLOOKUP(N2252,Offices!A:B,2,FALSE),"")</f>
        <v>Tokyo</v>
      </c>
      <c r="P2252" s="6">
        <f>IFERROR(VLOOKUP(J2252,Payments!A:C,3,FALSE),"")</f>
        <v>38397</v>
      </c>
      <c r="Q2252">
        <f>IFERROR(VLOOKUP(J2252,Payments!A:D,4,FALSE),"")</f>
        <v>33967.730000000003</v>
      </c>
      <c r="R2252" t="str">
        <f>IFERROR(VLOOKUP(B2252,Products!A:C,3,FALSE),"")</f>
        <v>Motorcycles</v>
      </c>
      <c r="S2252">
        <f>IFERROR(VLOOKUP(B2252,Products!A:G,7,FALSE),"")</f>
        <v>4357</v>
      </c>
      <c r="T2252">
        <f>IFERROR(VLOOKUP(B2252,Products!A:I,9,FALSE),"")</f>
        <v>60.57</v>
      </c>
      <c r="U2252">
        <f t="shared" si="280"/>
        <v>0</v>
      </c>
      <c r="V2252" t="str">
        <f t="shared" si="281"/>
        <v>Yes</v>
      </c>
      <c r="W2252">
        <f t="shared" si="282"/>
        <v>2004</v>
      </c>
      <c r="X2252">
        <f t="shared" si="283"/>
        <v>11</v>
      </c>
      <c r="Y2252">
        <f>IFERROR(VLOOKUP(B2252,Products!A:I,8,FALSE),"")</f>
        <v>24.23</v>
      </c>
      <c r="Z2252">
        <f t="shared" si="284"/>
        <v>1453.8</v>
      </c>
      <c r="AA2252">
        <f t="shared" si="285"/>
        <v>100</v>
      </c>
      <c r="AB2252">
        <f t="shared" si="286"/>
        <v>1</v>
      </c>
      <c r="AC2252">
        <f t="shared" si="287"/>
        <v>726.9</v>
      </c>
    </row>
    <row r="2253" spans="1:29">
      <c r="A2253">
        <v>10339</v>
      </c>
      <c r="B2253" t="s">
        <v>201</v>
      </c>
      <c r="C2253">
        <v>27</v>
      </c>
      <c r="D2253">
        <v>96.92</v>
      </c>
      <c r="E2253">
        <v>10</v>
      </c>
      <c r="F2253" s="6">
        <f>IFERROR(VLOOKUP(A2253,Orders!A:B,2,FALSE),"")</f>
        <v>38314</v>
      </c>
      <c r="G2253" s="6">
        <f>IFERROR(VLOOKUP(A2253,Orders!A:C,3,FALSE),"")</f>
        <v>38321</v>
      </c>
      <c r="H2253" s="6">
        <f>IFERROR(VLOOKUP(A2253,Orders!A:D,4,FALSE),"")</f>
        <v>38321</v>
      </c>
      <c r="I2253" t="str">
        <f>IFERROR(VLOOKUP(A2253,Orders!A:E,5,FALSE),"")</f>
        <v>Shipped</v>
      </c>
      <c r="J2253">
        <f>IFERROR(VLOOKUP(A2253,Orders!A:G,7,FALSE),"")</f>
        <v>398</v>
      </c>
      <c r="K2253">
        <f>IFERROR(VLOOKUP(J2253,Customers!A:L,12,FALSE),"")</f>
        <v>1621</v>
      </c>
      <c r="L2253">
        <f>IFERROR(VLOOKUP(J2253,Customers!A:M,13,FALSE),"")</f>
        <v>94400</v>
      </c>
      <c r="M2253" t="str">
        <f>IFERROR(VLOOKUP(J2253,Customers!A:H,8,FALSE),"")</f>
        <v>Minato-ku</v>
      </c>
      <c r="N2253">
        <f>IFERROR(VLOOKUP(K2253,Employees!A:F,6,FALSE),"")</f>
        <v>5</v>
      </c>
      <c r="O2253" t="str">
        <f>IFERROR(VLOOKUP(N2253,Offices!A:B,2,FALSE),"")</f>
        <v>Tokyo</v>
      </c>
      <c r="P2253" s="6">
        <f>IFERROR(VLOOKUP(J2253,Payments!A:C,3,FALSE),"")</f>
        <v>38397</v>
      </c>
      <c r="Q2253">
        <f>IFERROR(VLOOKUP(J2253,Payments!A:D,4,FALSE),"")</f>
        <v>33967.730000000003</v>
      </c>
      <c r="R2253" t="str">
        <f>IFERROR(VLOOKUP(B2253,Products!A:C,3,FALSE),"")</f>
        <v>Motorcycles</v>
      </c>
      <c r="S2253">
        <f>IFERROR(VLOOKUP(B2253,Products!A:G,7,FALSE),"")</f>
        <v>7003</v>
      </c>
      <c r="T2253">
        <f>IFERROR(VLOOKUP(B2253,Products!A:I,9,FALSE),"")</f>
        <v>112.7</v>
      </c>
      <c r="U2253">
        <f t="shared" si="280"/>
        <v>0</v>
      </c>
      <c r="V2253" t="str">
        <f t="shared" si="281"/>
        <v>Yes</v>
      </c>
      <c r="W2253">
        <f t="shared" si="282"/>
        <v>2004</v>
      </c>
      <c r="X2253">
        <f t="shared" si="283"/>
        <v>11</v>
      </c>
      <c r="Y2253">
        <f>IFERROR(VLOOKUP(B2253,Products!A:I,8,FALSE),"")</f>
        <v>60.86</v>
      </c>
      <c r="Z2253">
        <f t="shared" si="284"/>
        <v>2616.84</v>
      </c>
      <c r="AA2253">
        <f t="shared" si="285"/>
        <v>59.250739401906017</v>
      </c>
      <c r="AB2253">
        <f t="shared" si="286"/>
        <v>0</v>
      </c>
      <c r="AC2253">
        <f t="shared" si="287"/>
        <v>973.62000000000012</v>
      </c>
    </row>
    <row r="2254" spans="1:29">
      <c r="A2254">
        <v>10339</v>
      </c>
      <c r="B2254" t="s">
        <v>182</v>
      </c>
      <c r="C2254">
        <v>21</v>
      </c>
      <c r="D2254">
        <v>106.14</v>
      </c>
      <c r="E2254">
        <v>7</v>
      </c>
      <c r="F2254" s="6">
        <f>IFERROR(VLOOKUP(A2254,Orders!A:B,2,FALSE),"")</f>
        <v>38314</v>
      </c>
      <c r="G2254" s="6">
        <f>IFERROR(VLOOKUP(A2254,Orders!A:C,3,FALSE),"")</f>
        <v>38321</v>
      </c>
      <c r="H2254" s="6">
        <f>IFERROR(VLOOKUP(A2254,Orders!A:D,4,FALSE),"")</f>
        <v>38321</v>
      </c>
      <c r="I2254" t="str">
        <f>IFERROR(VLOOKUP(A2254,Orders!A:E,5,FALSE),"")</f>
        <v>Shipped</v>
      </c>
      <c r="J2254">
        <f>IFERROR(VLOOKUP(A2254,Orders!A:G,7,FALSE),"")</f>
        <v>398</v>
      </c>
      <c r="K2254">
        <f>IFERROR(VLOOKUP(J2254,Customers!A:L,12,FALSE),"")</f>
        <v>1621</v>
      </c>
      <c r="L2254">
        <f>IFERROR(VLOOKUP(J2254,Customers!A:M,13,FALSE),"")</f>
        <v>94400</v>
      </c>
      <c r="M2254" t="str">
        <f>IFERROR(VLOOKUP(J2254,Customers!A:H,8,FALSE),"")</f>
        <v>Minato-ku</v>
      </c>
      <c r="N2254">
        <f>IFERROR(VLOOKUP(K2254,Employees!A:F,6,FALSE),"")</f>
        <v>5</v>
      </c>
      <c r="O2254" t="str">
        <f>IFERROR(VLOOKUP(N2254,Offices!A:B,2,FALSE),"")</f>
        <v>Tokyo</v>
      </c>
      <c r="P2254" s="6">
        <f>IFERROR(VLOOKUP(J2254,Payments!A:C,3,FALSE),"")</f>
        <v>38397</v>
      </c>
      <c r="Q2254">
        <f>IFERROR(VLOOKUP(J2254,Payments!A:D,4,FALSE),"")</f>
        <v>33967.730000000003</v>
      </c>
      <c r="R2254" t="str">
        <f>IFERROR(VLOOKUP(B2254,Products!A:C,3,FALSE),"")</f>
        <v>Planes</v>
      </c>
      <c r="S2254">
        <f>IFERROR(VLOOKUP(B2254,Products!A:G,7,FALSE),"")</f>
        <v>3627</v>
      </c>
      <c r="T2254">
        <f>IFERROR(VLOOKUP(B2254,Products!A:I,9,FALSE),"")</f>
        <v>109.42</v>
      </c>
      <c r="U2254">
        <f t="shared" si="280"/>
        <v>0</v>
      </c>
      <c r="V2254" t="str">
        <f t="shared" si="281"/>
        <v>Yes</v>
      </c>
      <c r="W2254">
        <f t="shared" si="282"/>
        <v>2004</v>
      </c>
      <c r="X2254">
        <f t="shared" si="283"/>
        <v>11</v>
      </c>
      <c r="Y2254">
        <f>IFERROR(VLOOKUP(B2254,Products!A:I,8,FALSE),"")</f>
        <v>66.739999999999995</v>
      </c>
      <c r="Z2254">
        <f t="shared" si="284"/>
        <v>2228.94</v>
      </c>
      <c r="AA2254">
        <f t="shared" si="285"/>
        <v>59.035061432424349</v>
      </c>
      <c r="AB2254">
        <f t="shared" si="286"/>
        <v>0</v>
      </c>
      <c r="AC2254">
        <f t="shared" si="287"/>
        <v>827.40000000000009</v>
      </c>
    </row>
    <row r="2255" spans="1:29">
      <c r="A2255">
        <v>10339</v>
      </c>
      <c r="B2255" t="s">
        <v>183</v>
      </c>
      <c r="C2255">
        <v>55</v>
      </c>
      <c r="D2255">
        <v>67.819999999999993</v>
      </c>
      <c r="E2255">
        <v>12</v>
      </c>
      <c r="F2255" s="6">
        <f>IFERROR(VLOOKUP(A2255,Orders!A:B,2,FALSE),"")</f>
        <v>38314</v>
      </c>
      <c r="G2255" s="6">
        <f>IFERROR(VLOOKUP(A2255,Orders!A:C,3,FALSE),"")</f>
        <v>38321</v>
      </c>
      <c r="H2255" s="6">
        <f>IFERROR(VLOOKUP(A2255,Orders!A:D,4,FALSE),"")</f>
        <v>38321</v>
      </c>
      <c r="I2255" t="str">
        <f>IFERROR(VLOOKUP(A2255,Orders!A:E,5,FALSE),"")</f>
        <v>Shipped</v>
      </c>
      <c r="J2255">
        <f>IFERROR(VLOOKUP(A2255,Orders!A:G,7,FALSE),"")</f>
        <v>398</v>
      </c>
      <c r="K2255">
        <f>IFERROR(VLOOKUP(J2255,Customers!A:L,12,FALSE),"")</f>
        <v>1621</v>
      </c>
      <c r="L2255">
        <f>IFERROR(VLOOKUP(J2255,Customers!A:M,13,FALSE),"")</f>
        <v>94400</v>
      </c>
      <c r="M2255" t="str">
        <f>IFERROR(VLOOKUP(J2255,Customers!A:H,8,FALSE),"")</f>
        <v>Minato-ku</v>
      </c>
      <c r="N2255">
        <f>IFERROR(VLOOKUP(K2255,Employees!A:F,6,FALSE),"")</f>
        <v>5</v>
      </c>
      <c r="O2255" t="str">
        <f>IFERROR(VLOOKUP(N2255,Offices!A:B,2,FALSE),"")</f>
        <v>Tokyo</v>
      </c>
      <c r="P2255" s="6">
        <f>IFERROR(VLOOKUP(J2255,Payments!A:C,3,FALSE),"")</f>
        <v>38397</v>
      </c>
      <c r="Q2255">
        <f>IFERROR(VLOOKUP(J2255,Payments!A:D,4,FALSE),"")</f>
        <v>33967.730000000003</v>
      </c>
      <c r="R2255" t="str">
        <f>IFERROR(VLOOKUP(B2255,Products!A:C,3,FALSE),"")</f>
        <v>Planes</v>
      </c>
      <c r="S2255">
        <f>IFERROR(VLOOKUP(B2255,Products!A:G,7,FALSE),"")</f>
        <v>5942</v>
      </c>
      <c r="T2255">
        <f>IFERROR(VLOOKUP(B2255,Products!A:I,9,FALSE),"")</f>
        <v>68.510000000000005</v>
      </c>
      <c r="U2255">
        <f t="shared" si="280"/>
        <v>0</v>
      </c>
      <c r="V2255" t="str">
        <f t="shared" si="281"/>
        <v>Yes</v>
      </c>
      <c r="W2255">
        <f t="shared" si="282"/>
        <v>2004</v>
      </c>
      <c r="X2255">
        <f t="shared" si="283"/>
        <v>11</v>
      </c>
      <c r="Y2255">
        <f>IFERROR(VLOOKUP(B2255,Products!A:I,8,FALSE),"")</f>
        <v>34.25</v>
      </c>
      <c r="Z2255">
        <f t="shared" si="284"/>
        <v>3730.0999999999995</v>
      </c>
      <c r="AA2255">
        <f t="shared" si="285"/>
        <v>98.014598540145968</v>
      </c>
      <c r="AB2255">
        <f t="shared" si="286"/>
        <v>1</v>
      </c>
      <c r="AC2255">
        <f t="shared" si="287"/>
        <v>1846.3499999999997</v>
      </c>
    </row>
    <row r="2256" spans="1:29">
      <c r="A2256">
        <v>10339</v>
      </c>
      <c r="B2256" t="s">
        <v>170</v>
      </c>
      <c r="C2256">
        <v>55</v>
      </c>
      <c r="D2256">
        <v>73.459999999999994</v>
      </c>
      <c r="E2256">
        <v>13</v>
      </c>
      <c r="F2256" s="6">
        <f>IFERROR(VLOOKUP(A2256,Orders!A:B,2,FALSE),"")</f>
        <v>38314</v>
      </c>
      <c r="G2256" s="6">
        <f>IFERROR(VLOOKUP(A2256,Orders!A:C,3,FALSE),"")</f>
        <v>38321</v>
      </c>
      <c r="H2256" s="6">
        <f>IFERROR(VLOOKUP(A2256,Orders!A:D,4,FALSE),"")</f>
        <v>38321</v>
      </c>
      <c r="I2256" t="str">
        <f>IFERROR(VLOOKUP(A2256,Orders!A:E,5,FALSE),"")</f>
        <v>Shipped</v>
      </c>
      <c r="J2256">
        <f>IFERROR(VLOOKUP(A2256,Orders!A:G,7,FALSE),"")</f>
        <v>398</v>
      </c>
      <c r="K2256">
        <f>IFERROR(VLOOKUP(J2256,Customers!A:L,12,FALSE),"")</f>
        <v>1621</v>
      </c>
      <c r="L2256">
        <f>IFERROR(VLOOKUP(J2256,Customers!A:M,13,FALSE),"")</f>
        <v>94400</v>
      </c>
      <c r="M2256" t="str">
        <f>IFERROR(VLOOKUP(J2256,Customers!A:H,8,FALSE),"")</f>
        <v>Minato-ku</v>
      </c>
      <c r="N2256">
        <f>IFERROR(VLOOKUP(K2256,Employees!A:F,6,FALSE),"")</f>
        <v>5</v>
      </c>
      <c r="O2256" t="str">
        <f>IFERROR(VLOOKUP(N2256,Offices!A:B,2,FALSE),"")</f>
        <v>Tokyo</v>
      </c>
      <c r="P2256" s="6">
        <f>IFERROR(VLOOKUP(J2256,Payments!A:C,3,FALSE),"")</f>
        <v>38397</v>
      </c>
      <c r="Q2256">
        <f>IFERROR(VLOOKUP(J2256,Payments!A:D,4,FALSE),"")</f>
        <v>33967.730000000003</v>
      </c>
      <c r="R2256" t="str">
        <f>IFERROR(VLOOKUP(B2256,Products!A:C,3,FALSE),"")</f>
        <v>Vintage Cars</v>
      </c>
      <c r="S2256">
        <f>IFERROR(VLOOKUP(B2256,Products!A:G,7,FALSE),"")</f>
        <v>9173</v>
      </c>
      <c r="T2256">
        <f>IFERROR(VLOOKUP(B2256,Products!A:I,9,FALSE),"")</f>
        <v>88.51</v>
      </c>
      <c r="U2256">
        <f t="shared" si="280"/>
        <v>0</v>
      </c>
      <c r="V2256" t="str">
        <f t="shared" si="281"/>
        <v>Yes</v>
      </c>
      <c r="W2256">
        <f t="shared" si="282"/>
        <v>2004</v>
      </c>
      <c r="X2256">
        <f t="shared" si="283"/>
        <v>11</v>
      </c>
      <c r="Y2256">
        <f>IFERROR(VLOOKUP(B2256,Products!A:I,8,FALSE),"")</f>
        <v>46.91</v>
      </c>
      <c r="Z2256">
        <f t="shared" si="284"/>
        <v>4040.2999999999997</v>
      </c>
      <c r="AA2256">
        <f t="shared" si="285"/>
        <v>56.597740353869106</v>
      </c>
      <c r="AB2256">
        <f t="shared" si="286"/>
        <v>0</v>
      </c>
      <c r="AC2256">
        <f t="shared" si="287"/>
        <v>1460.2499999999998</v>
      </c>
    </row>
    <row r="2257" spans="1:29">
      <c r="A2257">
        <v>10339</v>
      </c>
      <c r="B2257" t="s">
        <v>184</v>
      </c>
      <c r="C2257">
        <v>29</v>
      </c>
      <c r="D2257">
        <v>57.86</v>
      </c>
      <c r="E2257">
        <v>14</v>
      </c>
      <c r="F2257" s="6">
        <f>IFERROR(VLOOKUP(A2257,Orders!A:B,2,FALSE),"")</f>
        <v>38314</v>
      </c>
      <c r="G2257" s="6">
        <f>IFERROR(VLOOKUP(A2257,Orders!A:C,3,FALSE),"")</f>
        <v>38321</v>
      </c>
      <c r="H2257" s="6">
        <f>IFERROR(VLOOKUP(A2257,Orders!A:D,4,FALSE),"")</f>
        <v>38321</v>
      </c>
      <c r="I2257" t="str">
        <f>IFERROR(VLOOKUP(A2257,Orders!A:E,5,FALSE),"")</f>
        <v>Shipped</v>
      </c>
      <c r="J2257">
        <f>IFERROR(VLOOKUP(A2257,Orders!A:G,7,FALSE),"")</f>
        <v>398</v>
      </c>
      <c r="K2257">
        <f>IFERROR(VLOOKUP(J2257,Customers!A:L,12,FALSE),"")</f>
        <v>1621</v>
      </c>
      <c r="L2257">
        <f>IFERROR(VLOOKUP(J2257,Customers!A:M,13,FALSE),"")</f>
        <v>94400</v>
      </c>
      <c r="M2257" t="str">
        <f>IFERROR(VLOOKUP(J2257,Customers!A:H,8,FALSE),"")</f>
        <v>Minato-ku</v>
      </c>
      <c r="N2257">
        <f>IFERROR(VLOOKUP(K2257,Employees!A:F,6,FALSE),"")</f>
        <v>5</v>
      </c>
      <c r="O2257" t="str">
        <f>IFERROR(VLOOKUP(N2257,Offices!A:B,2,FALSE),"")</f>
        <v>Tokyo</v>
      </c>
      <c r="P2257" s="6">
        <f>IFERROR(VLOOKUP(J2257,Payments!A:C,3,FALSE),"")</f>
        <v>38397</v>
      </c>
      <c r="Q2257">
        <f>IFERROR(VLOOKUP(J2257,Payments!A:D,4,FALSE),"")</f>
        <v>33967.730000000003</v>
      </c>
      <c r="R2257" t="str">
        <f>IFERROR(VLOOKUP(B2257,Products!A:C,3,FALSE),"")</f>
        <v>Vintage Cars</v>
      </c>
      <c r="S2257">
        <f>IFERROR(VLOOKUP(B2257,Products!A:G,7,FALSE),"")</f>
        <v>2902</v>
      </c>
      <c r="T2257">
        <f>IFERROR(VLOOKUP(B2257,Products!A:I,9,FALSE),"")</f>
        <v>65.75</v>
      </c>
      <c r="U2257">
        <f t="shared" si="280"/>
        <v>0</v>
      </c>
      <c r="V2257" t="str">
        <f t="shared" si="281"/>
        <v>Yes</v>
      </c>
      <c r="W2257">
        <f t="shared" si="282"/>
        <v>2004</v>
      </c>
      <c r="X2257">
        <f t="shared" si="283"/>
        <v>11</v>
      </c>
      <c r="Y2257">
        <f>IFERROR(VLOOKUP(B2257,Products!A:I,8,FALSE),"")</f>
        <v>26.3</v>
      </c>
      <c r="Z2257">
        <f t="shared" si="284"/>
        <v>1677.94</v>
      </c>
      <c r="AA2257">
        <f t="shared" si="285"/>
        <v>120</v>
      </c>
      <c r="AB2257">
        <f t="shared" si="286"/>
        <v>1</v>
      </c>
      <c r="AC2257">
        <f t="shared" si="287"/>
        <v>915.24</v>
      </c>
    </row>
    <row r="2258" spans="1:29">
      <c r="A2258">
        <v>10339</v>
      </c>
      <c r="B2258" t="s">
        <v>171</v>
      </c>
      <c r="C2258">
        <v>42</v>
      </c>
      <c r="D2258">
        <v>72.959999999999994</v>
      </c>
      <c r="E2258">
        <v>16</v>
      </c>
      <c r="F2258" s="6">
        <f>IFERROR(VLOOKUP(A2258,Orders!A:B,2,FALSE),"")</f>
        <v>38314</v>
      </c>
      <c r="G2258" s="6">
        <f>IFERROR(VLOOKUP(A2258,Orders!A:C,3,FALSE),"")</f>
        <v>38321</v>
      </c>
      <c r="H2258" s="6">
        <f>IFERROR(VLOOKUP(A2258,Orders!A:D,4,FALSE),"")</f>
        <v>38321</v>
      </c>
      <c r="I2258" t="str">
        <f>IFERROR(VLOOKUP(A2258,Orders!A:E,5,FALSE),"")</f>
        <v>Shipped</v>
      </c>
      <c r="J2258">
        <f>IFERROR(VLOOKUP(A2258,Orders!A:G,7,FALSE),"")</f>
        <v>398</v>
      </c>
      <c r="K2258">
        <f>IFERROR(VLOOKUP(J2258,Customers!A:L,12,FALSE),"")</f>
        <v>1621</v>
      </c>
      <c r="L2258">
        <f>IFERROR(VLOOKUP(J2258,Customers!A:M,13,FALSE),"")</f>
        <v>94400</v>
      </c>
      <c r="M2258" t="str">
        <f>IFERROR(VLOOKUP(J2258,Customers!A:H,8,FALSE),"")</f>
        <v>Minato-ku</v>
      </c>
      <c r="N2258">
        <f>IFERROR(VLOOKUP(K2258,Employees!A:F,6,FALSE),"")</f>
        <v>5</v>
      </c>
      <c r="O2258" t="str">
        <f>IFERROR(VLOOKUP(N2258,Offices!A:B,2,FALSE),"")</f>
        <v>Tokyo</v>
      </c>
      <c r="P2258" s="6">
        <f>IFERROR(VLOOKUP(J2258,Payments!A:C,3,FALSE),"")</f>
        <v>38397</v>
      </c>
      <c r="Q2258">
        <f>IFERROR(VLOOKUP(J2258,Payments!A:D,4,FALSE),"")</f>
        <v>33967.730000000003</v>
      </c>
      <c r="R2258" t="str">
        <f>IFERROR(VLOOKUP(B2258,Products!A:C,3,FALSE),"")</f>
        <v>Vintage Cars</v>
      </c>
      <c r="S2258">
        <f>IFERROR(VLOOKUP(B2258,Products!A:G,7,FALSE),"")</f>
        <v>6621</v>
      </c>
      <c r="T2258">
        <f>IFERROR(VLOOKUP(B2258,Products!A:I,9,FALSE),"")</f>
        <v>83.86</v>
      </c>
      <c r="U2258">
        <f t="shared" si="280"/>
        <v>0</v>
      </c>
      <c r="V2258" t="str">
        <f t="shared" si="281"/>
        <v>Yes</v>
      </c>
      <c r="W2258">
        <f t="shared" si="282"/>
        <v>2004</v>
      </c>
      <c r="X2258">
        <f t="shared" si="283"/>
        <v>11</v>
      </c>
      <c r="Y2258">
        <f>IFERROR(VLOOKUP(B2258,Products!A:I,8,FALSE),"")</f>
        <v>48.64</v>
      </c>
      <c r="Z2258">
        <f t="shared" si="284"/>
        <v>3064.3199999999997</v>
      </c>
      <c r="AA2258">
        <f t="shared" si="285"/>
        <v>49.999999999999986</v>
      </c>
      <c r="AB2258">
        <f t="shared" si="286"/>
        <v>0</v>
      </c>
      <c r="AC2258">
        <f t="shared" si="287"/>
        <v>1021.4399999999997</v>
      </c>
    </row>
    <row r="2259" spans="1:29">
      <c r="A2259">
        <v>10339</v>
      </c>
      <c r="B2259" t="s">
        <v>185</v>
      </c>
      <c r="C2259">
        <v>45</v>
      </c>
      <c r="D2259">
        <v>57.32</v>
      </c>
      <c r="E2259">
        <v>11</v>
      </c>
      <c r="F2259" s="6">
        <f>IFERROR(VLOOKUP(A2259,Orders!A:B,2,FALSE),"")</f>
        <v>38314</v>
      </c>
      <c r="G2259" s="6">
        <f>IFERROR(VLOOKUP(A2259,Orders!A:C,3,FALSE),"")</f>
        <v>38321</v>
      </c>
      <c r="H2259" s="6">
        <f>IFERROR(VLOOKUP(A2259,Orders!A:D,4,FALSE),"")</f>
        <v>38321</v>
      </c>
      <c r="I2259" t="str">
        <f>IFERROR(VLOOKUP(A2259,Orders!A:E,5,FALSE),"")</f>
        <v>Shipped</v>
      </c>
      <c r="J2259">
        <f>IFERROR(VLOOKUP(A2259,Orders!A:G,7,FALSE),"")</f>
        <v>398</v>
      </c>
      <c r="K2259">
        <f>IFERROR(VLOOKUP(J2259,Customers!A:L,12,FALSE),"")</f>
        <v>1621</v>
      </c>
      <c r="L2259">
        <f>IFERROR(VLOOKUP(J2259,Customers!A:M,13,FALSE),"")</f>
        <v>94400</v>
      </c>
      <c r="M2259" t="str">
        <f>IFERROR(VLOOKUP(J2259,Customers!A:H,8,FALSE),"")</f>
        <v>Minato-ku</v>
      </c>
      <c r="N2259">
        <f>IFERROR(VLOOKUP(K2259,Employees!A:F,6,FALSE),"")</f>
        <v>5</v>
      </c>
      <c r="O2259" t="str">
        <f>IFERROR(VLOOKUP(N2259,Offices!A:B,2,FALSE),"")</f>
        <v>Tokyo</v>
      </c>
      <c r="P2259" s="6">
        <f>IFERROR(VLOOKUP(J2259,Payments!A:C,3,FALSE),"")</f>
        <v>38397</v>
      </c>
      <c r="Q2259">
        <f>IFERROR(VLOOKUP(J2259,Payments!A:D,4,FALSE),"")</f>
        <v>33967.730000000003</v>
      </c>
      <c r="R2259" t="str">
        <f>IFERROR(VLOOKUP(B2259,Products!A:C,3,FALSE),"")</f>
        <v>Planes</v>
      </c>
      <c r="S2259">
        <f>IFERROR(VLOOKUP(B2259,Products!A:G,7,FALSE),"")</f>
        <v>6812</v>
      </c>
      <c r="T2259">
        <f>IFERROR(VLOOKUP(B2259,Products!A:I,9,FALSE),"")</f>
        <v>68.239999999999995</v>
      </c>
      <c r="U2259">
        <f t="shared" si="280"/>
        <v>0</v>
      </c>
      <c r="V2259" t="str">
        <f t="shared" si="281"/>
        <v>Yes</v>
      </c>
      <c r="W2259">
        <f t="shared" si="282"/>
        <v>2004</v>
      </c>
      <c r="X2259">
        <f t="shared" si="283"/>
        <v>11</v>
      </c>
      <c r="Y2259">
        <f>IFERROR(VLOOKUP(B2259,Products!A:I,8,FALSE),"")</f>
        <v>29.34</v>
      </c>
      <c r="Z2259">
        <f t="shared" si="284"/>
        <v>2579.4</v>
      </c>
      <c r="AA2259">
        <f t="shared" si="285"/>
        <v>95.364689843217448</v>
      </c>
      <c r="AB2259">
        <f t="shared" si="286"/>
        <v>1</v>
      </c>
      <c r="AC2259">
        <f t="shared" si="287"/>
        <v>1259.0999999999999</v>
      </c>
    </row>
    <row r="2260" spans="1:29">
      <c r="A2260">
        <v>10339</v>
      </c>
      <c r="B2260" t="s">
        <v>172</v>
      </c>
      <c r="C2260">
        <v>22</v>
      </c>
      <c r="D2260">
        <v>53.34</v>
      </c>
      <c r="E2260">
        <v>5</v>
      </c>
      <c r="F2260" s="6">
        <f>IFERROR(VLOOKUP(A2260,Orders!A:B,2,FALSE),"")</f>
        <v>38314</v>
      </c>
      <c r="G2260" s="6">
        <f>IFERROR(VLOOKUP(A2260,Orders!A:C,3,FALSE),"")</f>
        <v>38321</v>
      </c>
      <c r="H2260" s="6">
        <f>IFERROR(VLOOKUP(A2260,Orders!A:D,4,FALSE),"")</f>
        <v>38321</v>
      </c>
      <c r="I2260" t="str">
        <f>IFERROR(VLOOKUP(A2260,Orders!A:E,5,FALSE),"")</f>
        <v>Shipped</v>
      </c>
      <c r="J2260">
        <f>IFERROR(VLOOKUP(A2260,Orders!A:G,7,FALSE),"")</f>
        <v>398</v>
      </c>
      <c r="K2260">
        <f>IFERROR(VLOOKUP(J2260,Customers!A:L,12,FALSE),"")</f>
        <v>1621</v>
      </c>
      <c r="L2260">
        <f>IFERROR(VLOOKUP(J2260,Customers!A:M,13,FALSE),"")</f>
        <v>94400</v>
      </c>
      <c r="M2260" t="str">
        <f>IFERROR(VLOOKUP(J2260,Customers!A:H,8,FALSE),"")</f>
        <v>Minato-ku</v>
      </c>
      <c r="N2260">
        <f>IFERROR(VLOOKUP(K2260,Employees!A:F,6,FALSE),"")</f>
        <v>5</v>
      </c>
      <c r="O2260" t="str">
        <f>IFERROR(VLOOKUP(N2260,Offices!A:B,2,FALSE),"")</f>
        <v>Tokyo</v>
      </c>
      <c r="P2260" s="6">
        <f>IFERROR(VLOOKUP(J2260,Payments!A:C,3,FALSE),"")</f>
        <v>38397</v>
      </c>
      <c r="Q2260">
        <f>IFERROR(VLOOKUP(J2260,Payments!A:D,4,FALSE),"")</f>
        <v>33967.730000000003</v>
      </c>
      <c r="R2260" t="str">
        <f>IFERROR(VLOOKUP(B2260,Products!A:C,3,FALSE),"")</f>
        <v>Ships</v>
      </c>
      <c r="S2260">
        <f>IFERROR(VLOOKUP(B2260,Products!A:G,7,FALSE),"")</f>
        <v>1897</v>
      </c>
      <c r="T2260">
        <f>IFERROR(VLOOKUP(B2260,Products!A:I,9,FALSE),"")</f>
        <v>66.67</v>
      </c>
      <c r="U2260">
        <f t="shared" si="280"/>
        <v>0</v>
      </c>
      <c r="V2260" t="str">
        <f t="shared" si="281"/>
        <v>Yes</v>
      </c>
      <c r="W2260">
        <f t="shared" si="282"/>
        <v>2004</v>
      </c>
      <c r="X2260">
        <f t="shared" si="283"/>
        <v>11</v>
      </c>
      <c r="Y2260">
        <f>IFERROR(VLOOKUP(B2260,Products!A:I,8,FALSE),"")</f>
        <v>34</v>
      </c>
      <c r="Z2260">
        <f t="shared" si="284"/>
        <v>1173.48</v>
      </c>
      <c r="AA2260">
        <f t="shared" si="285"/>
        <v>56.882352941176485</v>
      </c>
      <c r="AB2260">
        <f t="shared" si="286"/>
        <v>0</v>
      </c>
      <c r="AC2260">
        <f t="shared" si="287"/>
        <v>425.48000000000008</v>
      </c>
    </row>
    <row r="2261" spans="1:29">
      <c r="A2261">
        <v>10339</v>
      </c>
      <c r="B2261" t="s">
        <v>190</v>
      </c>
      <c r="C2261">
        <v>55</v>
      </c>
      <c r="D2261">
        <v>86.9</v>
      </c>
      <c r="E2261">
        <v>15</v>
      </c>
      <c r="F2261" s="6">
        <f>IFERROR(VLOOKUP(A2261,Orders!A:B,2,FALSE),"")</f>
        <v>38314</v>
      </c>
      <c r="G2261" s="6">
        <f>IFERROR(VLOOKUP(A2261,Orders!A:C,3,FALSE),"")</f>
        <v>38321</v>
      </c>
      <c r="H2261" s="6">
        <f>IFERROR(VLOOKUP(A2261,Orders!A:D,4,FALSE),"")</f>
        <v>38321</v>
      </c>
      <c r="I2261" t="str">
        <f>IFERROR(VLOOKUP(A2261,Orders!A:E,5,FALSE),"")</f>
        <v>Shipped</v>
      </c>
      <c r="J2261">
        <f>IFERROR(VLOOKUP(A2261,Orders!A:G,7,FALSE),"")</f>
        <v>398</v>
      </c>
      <c r="K2261">
        <f>IFERROR(VLOOKUP(J2261,Customers!A:L,12,FALSE),"")</f>
        <v>1621</v>
      </c>
      <c r="L2261">
        <f>IFERROR(VLOOKUP(J2261,Customers!A:M,13,FALSE),"")</f>
        <v>94400</v>
      </c>
      <c r="M2261" t="str">
        <f>IFERROR(VLOOKUP(J2261,Customers!A:H,8,FALSE),"")</f>
        <v>Minato-ku</v>
      </c>
      <c r="N2261">
        <f>IFERROR(VLOOKUP(K2261,Employees!A:F,6,FALSE),"")</f>
        <v>5</v>
      </c>
      <c r="O2261" t="str">
        <f>IFERROR(VLOOKUP(N2261,Offices!A:B,2,FALSE),"")</f>
        <v>Tokyo</v>
      </c>
      <c r="P2261" s="6">
        <f>IFERROR(VLOOKUP(J2261,Payments!A:C,3,FALSE),"")</f>
        <v>38397</v>
      </c>
      <c r="Q2261">
        <f>IFERROR(VLOOKUP(J2261,Payments!A:D,4,FALSE),"")</f>
        <v>33967.730000000003</v>
      </c>
      <c r="R2261" t="str">
        <f>IFERROR(VLOOKUP(B2261,Products!A:C,3,FALSE),"")</f>
        <v>Ships</v>
      </c>
      <c r="S2261">
        <f>IFERROR(VLOOKUP(B2261,Products!A:G,7,FALSE),"")</f>
        <v>3501</v>
      </c>
      <c r="T2261">
        <f>IFERROR(VLOOKUP(B2261,Products!A:I,9,FALSE),"")</f>
        <v>90.52</v>
      </c>
      <c r="U2261">
        <f t="shared" si="280"/>
        <v>0</v>
      </c>
      <c r="V2261" t="str">
        <f t="shared" si="281"/>
        <v>Yes</v>
      </c>
      <c r="W2261">
        <f t="shared" si="282"/>
        <v>2004</v>
      </c>
      <c r="X2261">
        <f t="shared" si="283"/>
        <v>11</v>
      </c>
      <c r="Y2261">
        <f>IFERROR(VLOOKUP(B2261,Products!A:I,8,FALSE),"")</f>
        <v>39.83</v>
      </c>
      <c r="Z2261">
        <f t="shared" si="284"/>
        <v>4779.5</v>
      </c>
      <c r="AA2261">
        <f t="shared" si="285"/>
        <v>118.17725332663824</v>
      </c>
      <c r="AB2261">
        <f t="shared" si="286"/>
        <v>1</v>
      </c>
      <c r="AC2261">
        <f t="shared" si="287"/>
        <v>2588.8500000000004</v>
      </c>
    </row>
    <row r="2262" spans="1:29">
      <c r="A2262">
        <v>10339</v>
      </c>
      <c r="B2262" t="s">
        <v>174</v>
      </c>
      <c r="C2262">
        <v>50</v>
      </c>
      <c r="D2262">
        <v>62.16</v>
      </c>
      <c r="E2262">
        <v>9</v>
      </c>
      <c r="F2262" s="6">
        <f>IFERROR(VLOOKUP(A2262,Orders!A:B,2,FALSE),"")</f>
        <v>38314</v>
      </c>
      <c r="G2262" s="6">
        <f>IFERROR(VLOOKUP(A2262,Orders!A:C,3,FALSE),"")</f>
        <v>38321</v>
      </c>
      <c r="H2262" s="6">
        <f>IFERROR(VLOOKUP(A2262,Orders!A:D,4,FALSE),"")</f>
        <v>38321</v>
      </c>
      <c r="I2262" t="str">
        <f>IFERROR(VLOOKUP(A2262,Orders!A:E,5,FALSE),"")</f>
        <v>Shipped</v>
      </c>
      <c r="J2262">
        <f>IFERROR(VLOOKUP(A2262,Orders!A:G,7,FALSE),"")</f>
        <v>398</v>
      </c>
      <c r="K2262">
        <f>IFERROR(VLOOKUP(J2262,Customers!A:L,12,FALSE),"")</f>
        <v>1621</v>
      </c>
      <c r="L2262">
        <f>IFERROR(VLOOKUP(J2262,Customers!A:M,13,FALSE),"")</f>
        <v>94400</v>
      </c>
      <c r="M2262" t="str">
        <f>IFERROR(VLOOKUP(J2262,Customers!A:H,8,FALSE),"")</f>
        <v>Minato-ku</v>
      </c>
      <c r="N2262">
        <f>IFERROR(VLOOKUP(K2262,Employees!A:F,6,FALSE),"")</f>
        <v>5</v>
      </c>
      <c r="O2262" t="str">
        <f>IFERROR(VLOOKUP(N2262,Offices!A:B,2,FALSE),"")</f>
        <v>Tokyo</v>
      </c>
      <c r="P2262" s="6">
        <f>IFERROR(VLOOKUP(J2262,Payments!A:C,3,FALSE),"")</f>
        <v>38397</v>
      </c>
      <c r="Q2262">
        <f>IFERROR(VLOOKUP(J2262,Payments!A:D,4,FALSE),"")</f>
        <v>33967.730000000003</v>
      </c>
      <c r="R2262" t="str">
        <f>IFERROR(VLOOKUP(B2262,Products!A:C,3,FALSE),"")</f>
        <v>Ships</v>
      </c>
      <c r="S2262">
        <f>IFERROR(VLOOKUP(B2262,Products!A:G,7,FALSE),"")</f>
        <v>7083</v>
      </c>
      <c r="T2262">
        <f>IFERROR(VLOOKUP(B2262,Products!A:I,9,FALSE),"")</f>
        <v>72.28</v>
      </c>
      <c r="U2262">
        <f t="shared" si="280"/>
        <v>0</v>
      </c>
      <c r="V2262" t="str">
        <f t="shared" si="281"/>
        <v>Yes</v>
      </c>
      <c r="W2262">
        <f t="shared" si="282"/>
        <v>2004</v>
      </c>
      <c r="X2262">
        <f t="shared" si="283"/>
        <v>11</v>
      </c>
      <c r="Y2262">
        <f>IFERROR(VLOOKUP(B2262,Products!A:I,8,FALSE),"")</f>
        <v>33.97</v>
      </c>
      <c r="Z2262">
        <f t="shared" si="284"/>
        <v>3108</v>
      </c>
      <c r="AA2262">
        <f t="shared" si="285"/>
        <v>82.984986753017367</v>
      </c>
      <c r="AB2262">
        <f t="shared" si="286"/>
        <v>1</v>
      </c>
      <c r="AC2262">
        <f t="shared" si="287"/>
        <v>1409.5</v>
      </c>
    </row>
    <row r="2263" spans="1:29">
      <c r="A2263">
        <v>10339</v>
      </c>
      <c r="B2263" t="s">
        <v>194</v>
      </c>
      <c r="C2263">
        <v>50</v>
      </c>
      <c r="D2263">
        <v>66.63</v>
      </c>
      <c r="E2263">
        <v>8</v>
      </c>
      <c r="F2263" s="6">
        <f>IFERROR(VLOOKUP(A2263,Orders!A:B,2,FALSE),"")</f>
        <v>38314</v>
      </c>
      <c r="G2263" s="6">
        <f>IFERROR(VLOOKUP(A2263,Orders!A:C,3,FALSE),"")</f>
        <v>38321</v>
      </c>
      <c r="H2263" s="6">
        <f>IFERROR(VLOOKUP(A2263,Orders!A:D,4,FALSE),"")</f>
        <v>38321</v>
      </c>
      <c r="I2263" t="str">
        <f>IFERROR(VLOOKUP(A2263,Orders!A:E,5,FALSE),"")</f>
        <v>Shipped</v>
      </c>
      <c r="J2263">
        <f>IFERROR(VLOOKUP(A2263,Orders!A:G,7,FALSE),"")</f>
        <v>398</v>
      </c>
      <c r="K2263">
        <f>IFERROR(VLOOKUP(J2263,Customers!A:L,12,FALSE),"")</f>
        <v>1621</v>
      </c>
      <c r="L2263">
        <f>IFERROR(VLOOKUP(J2263,Customers!A:M,13,FALSE),"")</f>
        <v>94400</v>
      </c>
      <c r="M2263" t="str">
        <f>IFERROR(VLOOKUP(J2263,Customers!A:H,8,FALSE),"")</f>
        <v>Minato-ku</v>
      </c>
      <c r="N2263">
        <f>IFERROR(VLOOKUP(K2263,Employees!A:F,6,FALSE),"")</f>
        <v>5</v>
      </c>
      <c r="O2263" t="str">
        <f>IFERROR(VLOOKUP(N2263,Offices!A:B,2,FALSE),"")</f>
        <v>Tokyo</v>
      </c>
      <c r="P2263" s="6">
        <f>IFERROR(VLOOKUP(J2263,Payments!A:C,3,FALSE),"")</f>
        <v>38397</v>
      </c>
      <c r="Q2263">
        <f>IFERROR(VLOOKUP(J2263,Payments!A:D,4,FALSE),"")</f>
        <v>33967.730000000003</v>
      </c>
      <c r="R2263" t="str">
        <f>IFERROR(VLOOKUP(B2263,Products!A:C,3,FALSE),"")</f>
        <v>Planes</v>
      </c>
      <c r="S2263">
        <f>IFERROR(VLOOKUP(B2263,Products!A:G,7,FALSE),"")</f>
        <v>8820</v>
      </c>
      <c r="T2263">
        <f>IFERROR(VLOOKUP(B2263,Products!A:I,9,FALSE),"")</f>
        <v>74.03</v>
      </c>
      <c r="U2263">
        <f t="shared" si="280"/>
        <v>0</v>
      </c>
      <c r="V2263" t="str">
        <f t="shared" si="281"/>
        <v>Yes</v>
      </c>
      <c r="W2263">
        <f t="shared" si="282"/>
        <v>2004</v>
      </c>
      <c r="X2263">
        <f t="shared" si="283"/>
        <v>11</v>
      </c>
      <c r="Y2263">
        <f>IFERROR(VLOOKUP(B2263,Products!A:I,8,FALSE),"")</f>
        <v>36.270000000000003</v>
      </c>
      <c r="Z2263">
        <f t="shared" si="284"/>
        <v>3331.5</v>
      </c>
      <c r="AA2263">
        <f t="shared" si="285"/>
        <v>83.705541770057863</v>
      </c>
      <c r="AB2263">
        <f t="shared" si="286"/>
        <v>1</v>
      </c>
      <c r="AC2263">
        <f t="shared" si="287"/>
        <v>1517.9999999999995</v>
      </c>
    </row>
    <row r="2264" spans="1:29">
      <c r="A2264">
        <v>10339</v>
      </c>
      <c r="B2264" t="s">
        <v>195</v>
      </c>
      <c r="C2264">
        <v>27</v>
      </c>
      <c r="D2264">
        <v>49.66</v>
      </c>
      <c r="E2264">
        <v>6</v>
      </c>
      <c r="F2264" s="6">
        <f>IFERROR(VLOOKUP(A2264,Orders!A:B,2,FALSE),"")</f>
        <v>38314</v>
      </c>
      <c r="G2264" s="6">
        <f>IFERROR(VLOOKUP(A2264,Orders!A:C,3,FALSE),"")</f>
        <v>38321</v>
      </c>
      <c r="H2264" s="6">
        <f>IFERROR(VLOOKUP(A2264,Orders!A:D,4,FALSE),"")</f>
        <v>38321</v>
      </c>
      <c r="I2264" t="str">
        <f>IFERROR(VLOOKUP(A2264,Orders!A:E,5,FALSE),"")</f>
        <v>Shipped</v>
      </c>
      <c r="J2264">
        <f>IFERROR(VLOOKUP(A2264,Orders!A:G,7,FALSE),"")</f>
        <v>398</v>
      </c>
      <c r="K2264">
        <f>IFERROR(VLOOKUP(J2264,Customers!A:L,12,FALSE),"")</f>
        <v>1621</v>
      </c>
      <c r="L2264">
        <f>IFERROR(VLOOKUP(J2264,Customers!A:M,13,FALSE),"")</f>
        <v>94400</v>
      </c>
      <c r="M2264" t="str">
        <f>IFERROR(VLOOKUP(J2264,Customers!A:H,8,FALSE),"")</f>
        <v>Minato-ku</v>
      </c>
      <c r="N2264">
        <f>IFERROR(VLOOKUP(K2264,Employees!A:F,6,FALSE),"")</f>
        <v>5</v>
      </c>
      <c r="O2264" t="str">
        <f>IFERROR(VLOOKUP(N2264,Offices!A:B,2,FALSE),"")</f>
        <v>Tokyo</v>
      </c>
      <c r="P2264" s="6">
        <f>IFERROR(VLOOKUP(J2264,Payments!A:C,3,FALSE),"")</f>
        <v>38397</v>
      </c>
      <c r="Q2264">
        <f>IFERROR(VLOOKUP(J2264,Payments!A:D,4,FALSE),"")</f>
        <v>33967.730000000003</v>
      </c>
      <c r="R2264" t="str">
        <f>IFERROR(VLOOKUP(B2264,Products!A:C,3,FALSE),"")</f>
        <v>Planes</v>
      </c>
      <c r="S2264">
        <f>IFERROR(VLOOKUP(B2264,Products!A:G,7,FALSE),"")</f>
        <v>4857</v>
      </c>
      <c r="T2264">
        <f>IFERROR(VLOOKUP(B2264,Products!A:I,9,FALSE),"")</f>
        <v>49.66</v>
      </c>
      <c r="U2264">
        <f t="shared" si="280"/>
        <v>0</v>
      </c>
      <c r="V2264" t="str">
        <f t="shared" si="281"/>
        <v>Yes</v>
      </c>
      <c r="W2264">
        <f t="shared" si="282"/>
        <v>2004</v>
      </c>
      <c r="X2264">
        <f t="shared" si="283"/>
        <v>11</v>
      </c>
      <c r="Y2264">
        <f>IFERROR(VLOOKUP(B2264,Products!A:I,8,FALSE),"")</f>
        <v>32.770000000000003</v>
      </c>
      <c r="Z2264">
        <f t="shared" si="284"/>
        <v>1340.82</v>
      </c>
      <c r="AA2264">
        <f t="shared" si="285"/>
        <v>51.541043637473273</v>
      </c>
      <c r="AB2264">
        <f t="shared" si="286"/>
        <v>0</v>
      </c>
      <c r="AC2264">
        <f t="shared" si="287"/>
        <v>456.0299999999998</v>
      </c>
    </row>
    <row r="2265" spans="1:29">
      <c r="A2265">
        <v>10340</v>
      </c>
      <c r="B2265" t="s">
        <v>202</v>
      </c>
      <c r="C2265">
        <v>55</v>
      </c>
      <c r="D2265">
        <v>62.46</v>
      </c>
      <c r="E2265">
        <v>8</v>
      </c>
      <c r="F2265" s="6">
        <f>IFERROR(VLOOKUP(A2265,Orders!A:B,2,FALSE),"")</f>
        <v>38315</v>
      </c>
      <c r="G2265" s="6">
        <f>IFERROR(VLOOKUP(A2265,Orders!A:C,3,FALSE),"")</f>
        <v>38322</v>
      </c>
      <c r="H2265" s="6">
        <f>IFERROR(VLOOKUP(A2265,Orders!A:D,4,FALSE),"")</f>
        <v>38316</v>
      </c>
      <c r="I2265" t="str">
        <f>IFERROR(VLOOKUP(A2265,Orders!A:E,5,FALSE),"")</f>
        <v>Shipped</v>
      </c>
      <c r="J2265">
        <f>IFERROR(VLOOKUP(A2265,Orders!A:G,7,FALSE),"")</f>
        <v>216</v>
      </c>
      <c r="K2265">
        <f>IFERROR(VLOOKUP(J2265,Customers!A:L,12,FALSE),"")</f>
        <v>1702</v>
      </c>
      <c r="L2265">
        <f>IFERROR(VLOOKUP(J2265,Customers!A:M,13,FALSE),"")</f>
        <v>60300</v>
      </c>
      <c r="M2265" t="str">
        <f>IFERROR(VLOOKUP(J2265,Customers!A:H,8,FALSE),"")</f>
        <v>Barcelona</v>
      </c>
      <c r="N2265">
        <f>IFERROR(VLOOKUP(K2265,Employees!A:F,6,FALSE),"")</f>
        <v>4</v>
      </c>
      <c r="O2265" t="str">
        <f>IFERROR(VLOOKUP(N2265,Offices!A:B,2,FALSE),"")</f>
        <v>Paris</v>
      </c>
      <c r="P2265" s="6">
        <f>IFERROR(VLOOKUP(J2265,Payments!A:C,3,FALSE),"")</f>
        <v>37750</v>
      </c>
      <c r="Q2265">
        <f>IFERROR(VLOOKUP(J2265,Payments!A:D,4,FALSE),"")</f>
        <v>3101.4</v>
      </c>
      <c r="R2265" t="str">
        <f>IFERROR(VLOOKUP(B2265,Products!A:C,3,FALSE),"")</f>
        <v>Motorcycles</v>
      </c>
      <c r="S2265">
        <f>IFERROR(VLOOKUP(B2265,Products!A:G,7,FALSE),"")</f>
        <v>15</v>
      </c>
      <c r="T2265">
        <f>IFERROR(VLOOKUP(B2265,Products!A:I,9,FALSE),"")</f>
        <v>76.17</v>
      </c>
      <c r="U2265">
        <f t="shared" si="280"/>
        <v>6</v>
      </c>
      <c r="V2265" t="str">
        <f t="shared" si="281"/>
        <v>Yes</v>
      </c>
      <c r="W2265">
        <f t="shared" si="282"/>
        <v>2004</v>
      </c>
      <c r="X2265">
        <f t="shared" si="283"/>
        <v>11</v>
      </c>
      <c r="Y2265">
        <f>IFERROR(VLOOKUP(B2265,Products!A:I,8,FALSE),"")</f>
        <v>37.32</v>
      </c>
      <c r="Z2265">
        <f t="shared" si="284"/>
        <v>3435.3</v>
      </c>
      <c r="AA2265">
        <f t="shared" si="285"/>
        <v>67.363344051446944</v>
      </c>
      <c r="AB2265">
        <f t="shared" si="286"/>
        <v>1</v>
      </c>
      <c r="AC2265">
        <f t="shared" si="287"/>
        <v>1382.7</v>
      </c>
    </row>
    <row r="2266" spans="1:29">
      <c r="A2266">
        <v>10340</v>
      </c>
      <c r="B2266" t="s">
        <v>186</v>
      </c>
      <c r="C2266">
        <v>40</v>
      </c>
      <c r="D2266">
        <v>63.76</v>
      </c>
      <c r="E2266">
        <v>1</v>
      </c>
      <c r="F2266" s="6">
        <f>IFERROR(VLOOKUP(A2266,Orders!A:B,2,FALSE),"")</f>
        <v>38315</v>
      </c>
      <c r="G2266" s="6">
        <f>IFERROR(VLOOKUP(A2266,Orders!A:C,3,FALSE),"")</f>
        <v>38322</v>
      </c>
      <c r="H2266" s="6">
        <f>IFERROR(VLOOKUP(A2266,Orders!A:D,4,FALSE),"")</f>
        <v>38316</v>
      </c>
      <c r="I2266" t="str">
        <f>IFERROR(VLOOKUP(A2266,Orders!A:E,5,FALSE),"")</f>
        <v>Shipped</v>
      </c>
      <c r="J2266">
        <f>IFERROR(VLOOKUP(A2266,Orders!A:G,7,FALSE),"")</f>
        <v>216</v>
      </c>
      <c r="K2266">
        <f>IFERROR(VLOOKUP(J2266,Customers!A:L,12,FALSE),"")</f>
        <v>1702</v>
      </c>
      <c r="L2266">
        <f>IFERROR(VLOOKUP(J2266,Customers!A:M,13,FALSE),"")</f>
        <v>60300</v>
      </c>
      <c r="M2266" t="str">
        <f>IFERROR(VLOOKUP(J2266,Customers!A:H,8,FALSE),"")</f>
        <v>Barcelona</v>
      </c>
      <c r="N2266">
        <f>IFERROR(VLOOKUP(K2266,Employees!A:F,6,FALSE),"")</f>
        <v>4</v>
      </c>
      <c r="O2266" t="str">
        <f>IFERROR(VLOOKUP(N2266,Offices!A:B,2,FALSE),"")</f>
        <v>Paris</v>
      </c>
      <c r="P2266" s="6">
        <f>IFERROR(VLOOKUP(J2266,Payments!A:C,3,FALSE),"")</f>
        <v>37750</v>
      </c>
      <c r="Q2266">
        <f>IFERROR(VLOOKUP(J2266,Payments!A:D,4,FALSE),"")</f>
        <v>3101.4</v>
      </c>
      <c r="R2266" t="str">
        <f>IFERROR(VLOOKUP(B2266,Products!A:C,3,FALSE),"")</f>
        <v>Planes</v>
      </c>
      <c r="S2266">
        <f>IFERROR(VLOOKUP(B2266,Products!A:G,7,FALSE),"")</f>
        <v>2756</v>
      </c>
      <c r="T2266">
        <f>IFERROR(VLOOKUP(B2266,Products!A:I,9,FALSE),"")</f>
        <v>72.45</v>
      </c>
      <c r="U2266">
        <f t="shared" si="280"/>
        <v>6</v>
      </c>
      <c r="V2266" t="str">
        <f t="shared" si="281"/>
        <v>Yes</v>
      </c>
      <c r="W2266">
        <f t="shared" si="282"/>
        <v>2004</v>
      </c>
      <c r="X2266">
        <f t="shared" si="283"/>
        <v>11</v>
      </c>
      <c r="Y2266">
        <f>IFERROR(VLOOKUP(B2266,Products!A:I,8,FALSE),"")</f>
        <v>36.229999999999997</v>
      </c>
      <c r="Z2266">
        <f t="shared" si="284"/>
        <v>2550.4</v>
      </c>
      <c r="AA2266">
        <f t="shared" si="285"/>
        <v>75.98675131106819</v>
      </c>
      <c r="AB2266">
        <f t="shared" si="286"/>
        <v>1</v>
      </c>
      <c r="AC2266">
        <f t="shared" si="287"/>
        <v>1101.2</v>
      </c>
    </row>
    <row r="2267" spans="1:29">
      <c r="A2267">
        <v>10340</v>
      </c>
      <c r="B2267" t="s">
        <v>203</v>
      </c>
      <c r="C2267">
        <v>55</v>
      </c>
      <c r="D2267">
        <v>95.89</v>
      </c>
      <c r="E2267">
        <v>2</v>
      </c>
      <c r="F2267" s="6">
        <f>IFERROR(VLOOKUP(A2267,Orders!A:B,2,FALSE),"")</f>
        <v>38315</v>
      </c>
      <c r="G2267" s="6">
        <f>IFERROR(VLOOKUP(A2267,Orders!A:C,3,FALSE),"")</f>
        <v>38322</v>
      </c>
      <c r="H2267" s="6">
        <f>IFERROR(VLOOKUP(A2267,Orders!A:D,4,FALSE),"")</f>
        <v>38316</v>
      </c>
      <c r="I2267" t="str">
        <f>IFERROR(VLOOKUP(A2267,Orders!A:E,5,FALSE),"")</f>
        <v>Shipped</v>
      </c>
      <c r="J2267">
        <f>IFERROR(VLOOKUP(A2267,Orders!A:G,7,FALSE),"")</f>
        <v>216</v>
      </c>
      <c r="K2267">
        <f>IFERROR(VLOOKUP(J2267,Customers!A:L,12,FALSE),"")</f>
        <v>1702</v>
      </c>
      <c r="L2267">
        <f>IFERROR(VLOOKUP(J2267,Customers!A:M,13,FALSE),"")</f>
        <v>60300</v>
      </c>
      <c r="M2267" t="str">
        <f>IFERROR(VLOOKUP(J2267,Customers!A:H,8,FALSE),"")</f>
        <v>Barcelona</v>
      </c>
      <c r="N2267">
        <f>IFERROR(VLOOKUP(K2267,Employees!A:F,6,FALSE),"")</f>
        <v>4</v>
      </c>
      <c r="O2267" t="str">
        <f>IFERROR(VLOOKUP(N2267,Offices!A:B,2,FALSE),"")</f>
        <v>Paris</v>
      </c>
      <c r="P2267" s="6">
        <f>IFERROR(VLOOKUP(J2267,Payments!A:C,3,FALSE),"")</f>
        <v>37750</v>
      </c>
      <c r="Q2267">
        <f>IFERROR(VLOOKUP(J2267,Payments!A:D,4,FALSE),"")</f>
        <v>3101.4</v>
      </c>
      <c r="R2267" t="str">
        <f>IFERROR(VLOOKUP(B2267,Products!A:C,3,FALSE),"")</f>
        <v>Motorcycles</v>
      </c>
      <c r="S2267">
        <f>IFERROR(VLOOKUP(B2267,Products!A:G,7,FALSE),"")</f>
        <v>178</v>
      </c>
      <c r="T2267">
        <f>IFERROR(VLOOKUP(B2267,Products!A:I,9,FALSE),"")</f>
        <v>99.89</v>
      </c>
      <c r="U2267">
        <f t="shared" si="280"/>
        <v>6</v>
      </c>
      <c r="V2267" t="str">
        <f t="shared" si="281"/>
        <v>Yes</v>
      </c>
      <c r="W2267">
        <f t="shared" si="282"/>
        <v>2004</v>
      </c>
      <c r="X2267">
        <f t="shared" si="283"/>
        <v>11</v>
      </c>
      <c r="Y2267">
        <f>IFERROR(VLOOKUP(B2267,Products!A:I,8,FALSE),"")</f>
        <v>66.92</v>
      </c>
      <c r="Z2267">
        <f t="shared" si="284"/>
        <v>5273.95</v>
      </c>
      <c r="AA2267">
        <f t="shared" si="285"/>
        <v>43.29049611476389</v>
      </c>
      <c r="AB2267">
        <f t="shared" si="286"/>
        <v>0</v>
      </c>
      <c r="AC2267">
        <f t="shared" si="287"/>
        <v>1593.35</v>
      </c>
    </row>
    <row r="2268" spans="1:29">
      <c r="A2268">
        <v>10340</v>
      </c>
      <c r="B2268" t="s">
        <v>187</v>
      </c>
      <c r="C2268">
        <v>39</v>
      </c>
      <c r="D2268">
        <v>67.41</v>
      </c>
      <c r="E2268">
        <v>3</v>
      </c>
      <c r="F2268" s="6">
        <f>IFERROR(VLOOKUP(A2268,Orders!A:B,2,FALSE),"")</f>
        <v>38315</v>
      </c>
      <c r="G2268" s="6">
        <f>IFERROR(VLOOKUP(A2268,Orders!A:C,3,FALSE),"")</f>
        <v>38322</v>
      </c>
      <c r="H2268" s="6">
        <f>IFERROR(VLOOKUP(A2268,Orders!A:D,4,FALSE),"")</f>
        <v>38316</v>
      </c>
      <c r="I2268" t="str">
        <f>IFERROR(VLOOKUP(A2268,Orders!A:E,5,FALSE),"")</f>
        <v>Shipped</v>
      </c>
      <c r="J2268">
        <f>IFERROR(VLOOKUP(A2268,Orders!A:G,7,FALSE),"")</f>
        <v>216</v>
      </c>
      <c r="K2268">
        <f>IFERROR(VLOOKUP(J2268,Customers!A:L,12,FALSE),"")</f>
        <v>1702</v>
      </c>
      <c r="L2268">
        <f>IFERROR(VLOOKUP(J2268,Customers!A:M,13,FALSE),"")</f>
        <v>60300</v>
      </c>
      <c r="M2268" t="str">
        <f>IFERROR(VLOOKUP(J2268,Customers!A:H,8,FALSE),"")</f>
        <v>Barcelona</v>
      </c>
      <c r="N2268">
        <f>IFERROR(VLOOKUP(K2268,Employees!A:F,6,FALSE),"")</f>
        <v>4</v>
      </c>
      <c r="O2268" t="str">
        <f>IFERROR(VLOOKUP(N2268,Offices!A:B,2,FALSE),"")</f>
        <v>Paris</v>
      </c>
      <c r="P2268" s="6">
        <f>IFERROR(VLOOKUP(J2268,Payments!A:C,3,FALSE),"")</f>
        <v>37750</v>
      </c>
      <c r="Q2268">
        <f>IFERROR(VLOOKUP(J2268,Payments!A:D,4,FALSE),"")</f>
        <v>3101.4</v>
      </c>
      <c r="R2268" t="str">
        <f>IFERROR(VLOOKUP(B2268,Products!A:C,3,FALSE),"")</f>
        <v>Vintage Cars</v>
      </c>
      <c r="S2268">
        <f>IFERROR(VLOOKUP(B2268,Products!A:G,7,FALSE),"")</f>
        <v>136</v>
      </c>
      <c r="T2268">
        <f>IFERROR(VLOOKUP(B2268,Products!A:I,9,FALSE),"")</f>
        <v>68.790000000000006</v>
      </c>
      <c r="U2268">
        <f t="shared" si="280"/>
        <v>6</v>
      </c>
      <c r="V2268" t="str">
        <f t="shared" si="281"/>
        <v>Yes</v>
      </c>
      <c r="W2268">
        <f t="shared" si="282"/>
        <v>2004</v>
      </c>
      <c r="X2268">
        <f t="shared" si="283"/>
        <v>11</v>
      </c>
      <c r="Y2268">
        <f>IFERROR(VLOOKUP(B2268,Products!A:I,8,FALSE),"")</f>
        <v>33.020000000000003</v>
      </c>
      <c r="Z2268">
        <f t="shared" si="284"/>
        <v>2628.99</v>
      </c>
      <c r="AA2268">
        <f t="shared" si="285"/>
        <v>104.1490006056935</v>
      </c>
      <c r="AB2268">
        <f t="shared" si="286"/>
        <v>1</v>
      </c>
      <c r="AC2268">
        <f t="shared" si="287"/>
        <v>1341.2099999999998</v>
      </c>
    </row>
    <row r="2269" spans="1:29">
      <c r="A2269">
        <v>10340</v>
      </c>
      <c r="B2269" t="s">
        <v>188</v>
      </c>
      <c r="C2269">
        <v>40</v>
      </c>
      <c r="D2269">
        <v>37.090000000000003</v>
      </c>
      <c r="E2269">
        <v>4</v>
      </c>
      <c r="F2269" s="6">
        <f>IFERROR(VLOOKUP(A2269,Orders!A:B,2,FALSE),"")</f>
        <v>38315</v>
      </c>
      <c r="G2269" s="6">
        <f>IFERROR(VLOOKUP(A2269,Orders!A:C,3,FALSE),"")</f>
        <v>38322</v>
      </c>
      <c r="H2269" s="6">
        <f>IFERROR(VLOOKUP(A2269,Orders!A:D,4,FALSE),"")</f>
        <v>38316</v>
      </c>
      <c r="I2269" t="str">
        <f>IFERROR(VLOOKUP(A2269,Orders!A:E,5,FALSE),"")</f>
        <v>Shipped</v>
      </c>
      <c r="J2269">
        <f>IFERROR(VLOOKUP(A2269,Orders!A:G,7,FALSE),"")</f>
        <v>216</v>
      </c>
      <c r="K2269">
        <f>IFERROR(VLOOKUP(J2269,Customers!A:L,12,FALSE),"")</f>
        <v>1702</v>
      </c>
      <c r="L2269">
        <f>IFERROR(VLOOKUP(J2269,Customers!A:M,13,FALSE),"")</f>
        <v>60300</v>
      </c>
      <c r="M2269" t="str">
        <f>IFERROR(VLOOKUP(J2269,Customers!A:H,8,FALSE),"")</f>
        <v>Barcelona</v>
      </c>
      <c r="N2269">
        <f>IFERROR(VLOOKUP(K2269,Employees!A:F,6,FALSE),"")</f>
        <v>4</v>
      </c>
      <c r="O2269" t="str">
        <f>IFERROR(VLOOKUP(N2269,Offices!A:B,2,FALSE),"")</f>
        <v>Paris</v>
      </c>
      <c r="P2269" s="6">
        <f>IFERROR(VLOOKUP(J2269,Payments!A:C,3,FALSE),"")</f>
        <v>37750</v>
      </c>
      <c r="Q2269">
        <f>IFERROR(VLOOKUP(J2269,Payments!A:D,4,FALSE),"")</f>
        <v>3101.4</v>
      </c>
      <c r="R2269" t="str">
        <f>IFERROR(VLOOKUP(B2269,Products!A:C,3,FALSE),"")</f>
        <v>Vintage Cars</v>
      </c>
      <c r="S2269">
        <f>IFERROR(VLOOKUP(B2269,Products!A:G,7,FALSE),"")</f>
        <v>7062</v>
      </c>
      <c r="T2269">
        <f>IFERROR(VLOOKUP(B2269,Products!A:I,9,FALSE),"")</f>
        <v>43.64</v>
      </c>
      <c r="U2269">
        <f t="shared" si="280"/>
        <v>6</v>
      </c>
      <c r="V2269" t="str">
        <f t="shared" si="281"/>
        <v>Yes</v>
      </c>
      <c r="W2269">
        <f t="shared" si="282"/>
        <v>2004</v>
      </c>
      <c r="X2269">
        <f t="shared" si="283"/>
        <v>11</v>
      </c>
      <c r="Y2269">
        <f>IFERROR(VLOOKUP(B2269,Products!A:I,8,FALSE),"")</f>
        <v>27.06</v>
      </c>
      <c r="Z2269">
        <f t="shared" si="284"/>
        <v>1483.6000000000001</v>
      </c>
      <c r="AA2269">
        <f t="shared" si="285"/>
        <v>37.065779748706596</v>
      </c>
      <c r="AB2269">
        <f t="shared" si="286"/>
        <v>0</v>
      </c>
      <c r="AC2269">
        <f t="shared" si="287"/>
        <v>401.20000000000016</v>
      </c>
    </row>
    <row r="2270" spans="1:29">
      <c r="A2270">
        <v>10340</v>
      </c>
      <c r="B2270" t="s">
        <v>189</v>
      </c>
      <c r="C2270">
        <v>30</v>
      </c>
      <c r="D2270">
        <v>73.989999999999995</v>
      </c>
      <c r="E2270">
        <v>5</v>
      </c>
      <c r="F2270" s="6">
        <f>IFERROR(VLOOKUP(A2270,Orders!A:B,2,FALSE),"")</f>
        <v>38315</v>
      </c>
      <c r="G2270" s="6">
        <f>IFERROR(VLOOKUP(A2270,Orders!A:C,3,FALSE),"")</f>
        <v>38322</v>
      </c>
      <c r="H2270" s="6">
        <f>IFERROR(VLOOKUP(A2270,Orders!A:D,4,FALSE),"")</f>
        <v>38316</v>
      </c>
      <c r="I2270" t="str">
        <f>IFERROR(VLOOKUP(A2270,Orders!A:E,5,FALSE),"")</f>
        <v>Shipped</v>
      </c>
      <c r="J2270">
        <f>IFERROR(VLOOKUP(A2270,Orders!A:G,7,FALSE),"")</f>
        <v>216</v>
      </c>
      <c r="K2270">
        <f>IFERROR(VLOOKUP(J2270,Customers!A:L,12,FALSE),"")</f>
        <v>1702</v>
      </c>
      <c r="L2270">
        <f>IFERROR(VLOOKUP(J2270,Customers!A:M,13,FALSE),"")</f>
        <v>60300</v>
      </c>
      <c r="M2270" t="str">
        <f>IFERROR(VLOOKUP(J2270,Customers!A:H,8,FALSE),"")</f>
        <v>Barcelona</v>
      </c>
      <c r="N2270">
        <f>IFERROR(VLOOKUP(K2270,Employees!A:F,6,FALSE),"")</f>
        <v>4</v>
      </c>
      <c r="O2270" t="str">
        <f>IFERROR(VLOOKUP(N2270,Offices!A:B,2,FALSE),"")</f>
        <v>Paris</v>
      </c>
      <c r="P2270" s="6">
        <f>IFERROR(VLOOKUP(J2270,Payments!A:C,3,FALSE),"")</f>
        <v>37750</v>
      </c>
      <c r="Q2270">
        <f>IFERROR(VLOOKUP(J2270,Payments!A:D,4,FALSE),"")</f>
        <v>3101.4</v>
      </c>
      <c r="R2270" t="str">
        <f>IFERROR(VLOOKUP(B2270,Products!A:C,3,FALSE),"")</f>
        <v>Planes</v>
      </c>
      <c r="S2270">
        <f>IFERROR(VLOOKUP(B2270,Products!A:G,7,FALSE),"")</f>
        <v>5841</v>
      </c>
      <c r="T2270">
        <f>IFERROR(VLOOKUP(B2270,Products!A:I,9,FALSE),"")</f>
        <v>91.34</v>
      </c>
      <c r="U2270">
        <f t="shared" si="280"/>
        <v>6</v>
      </c>
      <c r="V2270" t="str">
        <f t="shared" si="281"/>
        <v>Yes</v>
      </c>
      <c r="W2270">
        <f t="shared" si="282"/>
        <v>2004</v>
      </c>
      <c r="X2270">
        <f t="shared" si="283"/>
        <v>11</v>
      </c>
      <c r="Y2270">
        <f>IFERROR(VLOOKUP(B2270,Products!A:I,8,FALSE),"")</f>
        <v>51.15</v>
      </c>
      <c r="Z2270">
        <f t="shared" si="284"/>
        <v>2219.6999999999998</v>
      </c>
      <c r="AA2270">
        <f t="shared" si="285"/>
        <v>44.652981427174971</v>
      </c>
      <c r="AB2270">
        <f t="shared" si="286"/>
        <v>0</v>
      </c>
      <c r="AC2270">
        <f t="shared" si="287"/>
        <v>685.19999999999993</v>
      </c>
    </row>
    <row r="2271" spans="1:29">
      <c r="A2271">
        <v>10340</v>
      </c>
      <c r="B2271" t="s">
        <v>191</v>
      </c>
      <c r="C2271">
        <v>55</v>
      </c>
      <c r="D2271">
        <v>81.77</v>
      </c>
      <c r="E2271">
        <v>7</v>
      </c>
      <c r="F2271" s="6">
        <f>IFERROR(VLOOKUP(A2271,Orders!A:B,2,FALSE),"")</f>
        <v>38315</v>
      </c>
      <c r="G2271" s="6">
        <f>IFERROR(VLOOKUP(A2271,Orders!A:C,3,FALSE),"")</f>
        <v>38322</v>
      </c>
      <c r="H2271" s="6">
        <f>IFERROR(VLOOKUP(A2271,Orders!A:D,4,FALSE),"")</f>
        <v>38316</v>
      </c>
      <c r="I2271" t="str">
        <f>IFERROR(VLOOKUP(A2271,Orders!A:E,5,FALSE),"")</f>
        <v>Shipped</v>
      </c>
      <c r="J2271">
        <f>IFERROR(VLOOKUP(A2271,Orders!A:G,7,FALSE),"")</f>
        <v>216</v>
      </c>
      <c r="K2271">
        <f>IFERROR(VLOOKUP(J2271,Customers!A:L,12,FALSE),"")</f>
        <v>1702</v>
      </c>
      <c r="L2271">
        <f>IFERROR(VLOOKUP(J2271,Customers!A:M,13,FALSE),"")</f>
        <v>60300</v>
      </c>
      <c r="M2271" t="str">
        <f>IFERROR(VLOOKUP(J2271,Customers!A:H,8,FALSE),"")</f>
        <v>Barcelona</v>
      </c>
      <c r="N2271">
        <f>IFERROR(VLOOKUP(K2271,Employees!A:F,6,FALSE),"")</f>
        <v>4</v>
      </c>
      <c r="O2271" t="str">
        <f>IFERROR(VLOOKUP(N2271,Offices!A:B,2,FALSE),"")</f>
        <v>Paris</v>
      </c>
      <c r="P2271" s="6">
        <f>IFERROR(VLOOKUP(J2271,Payments!A:C,3,FALSE),"")</f>
        <v>37750</v>
      </c>
      <c r="Q2271">
        <f>IFERROR(VLOOKUP(J2271,Payments!A:D,4,FALSE),"")</f>
        <v>3101.4</v>
      </c>
      <c r="R2271" t="str">
        <f>IFERROR(VLOOKUP(B2271,Products!A:C,3,FALSE),"")</f>
        <v>Planes</v>
      </c>
      <c r="S2271">
        <f>IFERROR(VLOOKUP(B2271,Products!A:G,7,FALSE),"")</f>
        <v>9653</v>
      </c>
      <c r="T2271">
        <f>IFERROR(VLOOKUP(B2271,Products!A:I,9,FALSE),"")</f>
        <v>99.72</v>
      </c>
      <c r="U2271">
        <f t="shared" si="280"/>
        <v>6</v>
      </c>
      <c r="V2271" t="str">
        <f t="shared" si="281"/>
        <v>Yes</v>
      </c>
      <c r="W2271">
        <f t="shared" si="282"/>
        <v>2004</v>
      </c>
      <c r="X2271">
        <f t="shared" si="283"/>
        <v>11</v>
      </c>
      <c r="Y2271">
        <f>IFERROR(VLOOKUP(B2271,Products!A:I,8,FALSE),"")</f>
        <v>68.8</v>
      </c>
      <c r="Z2271">
        <f t="shared" si="284"/>
        <v>4497.3499999999995</v>
      </c>
      <c r="AA2271">
        <f t="shared" si="285"/>
        <v>18.85174418604651</v>
      </c>
      <c r="AB2271">
        <f t="shared" si="286"/>
        <v>0</v>
      </c>
      <c r="AC2271">
        <f t="shared" si="287"/>
        <v>713.34999999999991</v>
      </c>
    </row>
    <row r="2272" spans="1:29">
      <c r="A2272">
        <v>10340</v>
      </c>
      <c r="B2272" t="s">
        <v>192</v>
      </c>
      <c r="C2272">
        <v>29</v>
      </c>
      <c r="D2272">
        <v>98.48</v>
      </c>
      <c r="E2272">
        <v>6</v>
      </c>
      <c r="F2272" s="6">
        <f>IFERROR(VLOOKUP(A2272,Orders!A:B,2,FALSE),"")</f>
        <v>38315</v>
      </c>
      <c r="G2272" s="6">
        <f>IFERROR(VLOOKUP(A2272,Orders!A:C,3,FALSE),"")</f>
        <v>38322</v>
      </c>
      <c r="H2272" s="6">
        <f>IFERROR(VLOOKUP(A2272,Orders!A:D,4,FALSE),"")</f>
        <v>38316</v>
      </c>
      <c r="I2272" t="str">
        <f>IFERROR(VLOOKUP(A2272,Orders!A:E,5,FALSE),"")</f>
        <v>Shipped</v>
      </c>
      <c r="J2272">
        <f>IFERROR(VLOOKUP(A2272,Orders!A:G,7,FALSE),"")</f>
        <v>216</v>
      </c>
      <c r="K2272">
        <f>IFERROR(VLOOKUP(J2272,Customers!A:L,12,FALSE),"")</f>
        <v>1702</v>
      </c>
      <c r="L2272">
        <f>IFERROR(VLOOKUP(J2272,Customers!A:M,13,FALSE),"")</f>
        <v>60300</v>
      </c>
      <c r="M2272" t="str">
        <f>IFERROR(VLOOKUP(J2272,Customers!A:H,8,FALSE),"")</f>
        <v>Barcelona</v>
      </c>
      <c r="N2272">
        <f>IFERROR(VLOOKUP(K2272,Employees!A:F,6,FALSE),"")</f>
        <v>4</v>
      </c>
      <c r="O2272" t="str">
        <f>IFERROR(VLOOKUP(N2272,Offices!A:B,2,FALSE),"")</f>
        <v>Paris</v>
      </c>
      <c r="P2272" s="6">
        <f>IFERROR(VLOOKUP(J2272,Payments!A:C,3,FALSE),"")</f>
        <v>37750</v>
      </c>
      <c r="Q2272">
        <f>IFERROR(VLOOKUP(J2272,Payments!A:D,4,FALSE),"")</f>
        <v>3101.4</v>
      </c>
      <c r="R2272" t="str">
        <f>IFERROR(VLOOKUP(B2272,Products!A:C,3,FALSE),"")</f>
        <v>Planes</v>
      </c>
      <c r="S2272">
        <f>IFERROR(VLOOKUP(B2272,Products!A:G,7,FALSE),"")</f>
        <v>7106</v>
      </c>
      <c r="T2272">
        <f>IFERROR(VLOOKUP(B2272,Products!A:I,9,FALSE),"")</f>
        <v>118.65</v>
      </c>
      <c r="U2272">
        <f t="shared" si="280"/>
        <v>6</v>
      </c>
      <c r="V2272" t="str">
        <f t="shared" si="281"/>
        <v>Yes</v>
      </c>
      <c r="W2272">
        <f t="shared" si="282"/>
        <v>2004</v>
      </c>
      <c r="X2272">
        <f t="shared" si="283"/>
        <v>11</v>
      </c>
      <c r="Y2272">
        <f>IFERROR(VLOOKUP(B2272,Products!A:I,8,FALSE),"")</f>
        <v>59.33</v>
      </c>
      <c r="Z2272">
        <f t="shared" si="284"/>
        <v>2855.92</v>
      </c>
      <c r="AA2272">
        <f t="shared" si="285"/>
        <v>65.986853193999679</v>
      </c>
      <c r="AB2272">
        <f t="shared" si="286"/>
        <v>0</v>
      </c>
      <c r="AC2272">
        <f t="shared" si="287"/>
        <v>1135.3500000000001</v>
      </c>
    </row>
    <row r="2273" spans="1:29">
      <c r="A2273">
        <v>10341</v>
      </c>
      <c r="B2273" t="s">
        <v>196</v>
      </c>
      <c r="C2273">
        <v>41</v>
      </c>
      <c r="D2273">
        <v>84.22</v>
      </c>
      <c r="E2273">
        <v>9</v>
      </c>
      <c r="F2273" s="6">
        <f>IFERROR(VLOOKUP(A2273,Orders!A:B,2,FALSE),"")</f>
        <v>38315</v>
      </c>
      <c r="G2273" s="6">
        <f>IFERROR(VLOOKUP(A2273,Orders!A:C,3,FALSE),"")</f>
        <v>38322</v>
      </c>
      <c r="H2273" s="6">
        <f>IFERROR(VLOOKUP(A2273,Orders!A:D,4,FALSE),"")</f>
        <v>38320</v>
      </c>
      <c r="I2273" t="str">
        <f>IFERROR(VLOOKUP(A2273,Orders!A:E,5,FALSE),"")</f>
        <v>Shipped</v>
      </c>
      <c r="J2273">
        <f>IFERROR(VLOOKUP(A2273,Orders!A:G,7,FALSE),"")</f>
        <v>382</v>
      </c>
      <c r="K2273">
        <f>IFERROR(VLOOKUP(J2273,Customers!A:L,12,FALSE),"")</f>
        <v>1401</v>
      </c>
      <c r="L2273">
        <f>IFERROR(VLOOKUP(J2273,Customers!A:M,13,FALSE),"")</f>
        <v>71700</v>
      </c>
      <c r="M2273" t="str">
        <f>IFERROR(VLOOKUP(J2273,Customers!A:H,8,FALSE),"")</f>
        <v>Salzburg</v>
      </c>
      <c r="N2273">
        <f>IFERROR(VLOOKUP(K2273,Employees!A:F,6,FALSE),"")</f>
        <v>4</v>
      </c>
      <c r="O2273" t="str">
        <f>IFERROR(VLOOKUP(N2273,Offices!A:B,2,FALSE),"")</f>
        <v>Paris</v>
      </c>
      <c r="P2273" s="6">
        <f>IFERROR(VLOOKUP(J2273,Payments!A:C,3,FALSE),"")</f>
        <v>37753</v>
      </c>
      <c r="Q2273">
        <f>IFERROR(VLOOKUP(J2273,Payments!A:D,4,FALSE),"")</f>
        <v>35826.33</v>
      </c>
      <c r="R2273" t="str">
        <f>IFERROR(VLOOKUP(B2273,Products!A:C,3,FALSE),"")</f>
        <v>Motorcycles</v>
      </c>
      <c r="S2273">
        <f>IFERROR(VLOOKUP(B2273,Products!A:G,7,FALSE),"")</f>
        <v>7933</v>
      </c>
      <c r="T2273">
        <f>IFERROR(VLOOKUP(B2273,Products!A:I,9,FALSE),"")</f>
        <v>95.7</v>
      </c>
      <c r="U2273">
        <f t="shared" si="280"/>
        <v>2</v>
      </c>
      <c r="V2273" t="str">
        <f t="shared" si="281"/>
        <v>Yes</v>
      </c>
      <c r="W2273">
        <f t="shared" si="282"/>
        <v>2004</v>
      </c>
      <c r="X2273">
        <f t="shared" si="283"/>
        <v>11</v>
      </c>
      <c r="Y2273">
        <f>IFERROR(VLOOKUP(B2273,Products!A:I,8,FALSE),"")</f>
        <v>48.81</v>
      </c>
      <c r="Z2273">
        <f t="shared" si="284"/>
        <v>3453.02</v>
      </c>
      <c r="AA2273">
        <f t="shared" si="285"/>
        <v>72.546609301372655</v>
      </c>
      <c r="AB2273">
        <f t="shared" si="286"/>
        <v>1</v>
      </c>
      <c r="AC2273">
        <f t="shared" si="287"/>
        <v>1451.81</v>
      </c>
    </row>
    <row r="2274" spans="1:29">
      <c r="A2274">
        <v>10341</v>
      </c>
      <c r="B2274" t="s">
        <v>204</v>
      </c>
      <c r="C2274">
        <v>45</v>
      </c>
      <c r="D2274">
        <v>192.62</v>
      </c>
      <c r="E2274">
        <v>2</v>
      </c>
      <c r="F2274" s="6">
        <f>IFERROR(VLOOKUP(A2274,Orders!A:B,2,FALSE),"")</f>
        <v>38315</v>
      </c>
      <c r="G2274" s="6">
        <f>IFERROR(VLOOKUP(A2274,Orders!A:C,3,FALSE),"")</f>
        <v>38322</v>
      </c>
      <c r="H2274" s="6">
        <f>IFERROR(VLOOKUP(A2274,Orders!A:D,4,FALSE),"")</f>
        <v>38320</v>
      </c>
      <c r="I2274" t="str">
        <f>IFERROR(VLOOKUP(A2274,Orders!A:E,5,FALSE),"")</f>
        <v>Shipped</v>
      </c>
      <c r="J2274">
        <f>IFERROR(VLOOKUP(A2274,Orders!A:G,7,FALSE),"")</f>
        <v>382</v>
      </c>
      <c r="K2274">
        <f>IFERROR(VLOOKUP(J2274,Customers!A:L,12,FALSE),"")</f>
        <v>1401</v>
      </c>
      <c r="L2274">
        <f>IFERROR(VLOOKUP(J2274,Customers!A:M,13,FALSE),"")</f>
        <v>71700</v>
      </c>
      <c r="M2274" t="str">
        <f>IFERROR(VLOOKUP(J2274,Customers!A:H,8,FALSE),"")</f>
        <v>Salzburg</v>
      </c>
      <c r="N2274">
        <f>IFERROR(VLOOKUP(K2274,Employees!A:F,6,FALSE),"")</f>
        <v>4</v>
      </c>
      <c r="O2274" t="str">
        <f>IFERROR(VLOOKUP(N2274,Offices!A:B,2,FALSE),"")</f>
        <v>Paris</v>
      </c>
      <c r="P2274" s="6">
        <f>IFERROR(VLOOKUP(J2274,Payments!A:C,3,FALSE),"")</f>
        <v>37753</v>
      </c>
      <c r="Q2274">
        <f>IFERROR(VLOOKUP(J2274,Payments!A:D,4,FALSE),"")</f>
        <v>35826.33</v>
      </c>
      <c r="R2274" t="str">
        <f>IFERROR(VLOOKUP(B2274,Products!A:C,3,FALSE),"")</f>
        <v>Classic Cars</v>
      </c>
      <c r="S2274">
        <f>IFERROR(VLOOKUP(B2274,Products!A:G,7,FALSE),"")</f>
        <v>68</v>
      </c>
      <c r="T2274">
        <f>IFERROR(VLOOKUP(B2274,Products!A:I,9,FALSE),"")</f>
        <v>194.57</v>
      </c>
      <c r="U2274">
        <f t="shared" si="280"/>
        <v>2</v>
      </c>
      <c r="V2274" t="str">
        <f t="shared" si="281"/>
        <v>Yes</v>
      </c>
      <c r="W2274">
        <f t="shared" si="282"/>
        <v>2004</v>
      </c>
      <c r="X2274">
        <f t="shared" si="283"/>
        <v>11</v>
      </c>
      <c r="Y2274">
        <f>IFERROR(VLOOKUP(B2274,Products!A:I,8,FALSE),"")</f>
        <v>95.34</v>
      </c>
      <c r="Z2274">
        <f t="shared" si="284"/>
        <v>8667.9</v>
      </c>
      <c r="AA2274">
        <f t="shared" si="285"/>
        <v>102.03482273966856</v>
      </c>
      <c r="AB2274">
        <f t="shared" si="286"/>
        <v>1</v>
      </c>
      <c r="AC2274">
        <f t="shared" si="287"/>
        <v>4377.6000000000004</v>
      </c>
    </row>
    <row r="2275" spans="1:29">
      <c r="A2275">
        <v>10341</v>
      </c>
      <c r="B2275" t="s">
        <v>199</v>
      </c>
      <c r="C2275">
        <v>55</v>
      </c>
      <c r="D2275">
        <v>120.5</v>
      </c>
      <c r="E2275">
        <v>8</v>
      </c>
      <c r="F2275" s="6">
        <f>IFERROR(VLOOKUP(A2275,Orders!A:B,2,FALSE),"")</f>
        <v>38315</v>
      </c>
      <c r="G2275" s="6">
        <f>IFERROR(VLOOKUP(A2275,Orders!A:C,3,FALSE),"")</f>
        <v>38322</v>
      </c>
      <c r="H2275" s="6">
        <f>IFERROR(VLOOKUP(A2275,Orders!A:D,4,FALSE),"")</f>
        <v>38320</v>
      </c>
      <c r="I2275" t="str">
        <f>IFERROR(VLOOKUP(A2275,Orders!A:E,5,FALSE),"")</f>
        <v>Shipped</v>
      </c>
      <c r="J2275">
        <f>IFERROR(VLOOKUP(A2275,Orders!A:G,7,FALSE),"")</f>
        <v>382</v>
      </c>
      <c r="K2275">
        <f>IFERROR(VLOOKUP(J2275,Customers!A:L,12,FALSE),"")</f>
        <v>1401</v>
      </c>
      <c r="L2275">
        <f>IFERROR(VLOOKUP(J2275,Customers!A:M,13,FALSE),"")</f>
        <v>71700</v>
      </c>
      <c r="M2275" t="str">
        <f>IFERROR(VLOOKUP(J2275,Customers!A:H,8,FALSE),"")</f>
        <v>Salzburg</v>
      </c>
      <c r="N2275">
        <f>IFERROR(VLOOKUP(K2275,Employees!A:F,6,FALSE),"")</f>
        <v>4</v>
      </c>
      <c r="O2275" t="str">
        <f>IFERROR(VLOOKUP(N2275,Offices!A:B,2,FALSE),"")</f>
        <v>Paris</v>
      </c>
      <c r="P2275" s="6">
        <f>IFERROR(VLOOKUP(J2275,Payments!A:C,3,FALSE),"")</f>
        <v>37753</v>
      </c>
      <c r="Q2275">
        <f>IFERROR(VLOOKUP(J2275,Payments!A:D,4,FALSE),"")</f>
        <v>35826.33</v>
      </c>
      <c r="R2275" t="str">
        <f>IFERROR(VLOOKUP(B2275,Products!A:C,3,FALSE),"")</f>
        <v>Motorcycles</v>
      </c>
      <c r="S2275">
        <f>IFERROR(VLOOKUP(B2275,Products!A:G,7,FALSE),"")</f>
        <v>9997</v>
      </c>
      <c r="T2275">
        <f>IFERROR(VLOOKUP(B2275,Products!A:I,9,FALSE),"")</f>
        <v>150.62</v>
      </c>
      <c r="U2275">
        <f t="shared" si="280"/>
        <v>2</v>
      </c>
      <c r="V2275" t="str">
        <f t="shared" si="281"/>
        <v>Yes</v>
      </c>
      <c r="W2275">
        <f t="shared" si="282"/>
        <v>2004</v>
      </c>
      <c r="X2275">
        <f t="shared" si="283"/>
        <v>11</v>
      </c>
      <c r="Y2275">
        <f>IFERROR(VLOOKUP(B2275,Products!A:I,8,FALSE),"")</f>
        <v>66.27</v>
      </c>
      <c r="Z2275">
        <f t="shared" si="284"/>
        <v>6627.5</v>
      </c>
      <c r="AA2275">
        <f t="shared" si="285"/>
        <v>81.831899803832826</v>
      </c>
      <c r="AB2275">
        <f t="shared" si="286"/>
        <v>1</v>
      </c>
      <c r="AC2275">
        <f t="shared" si="287"/>
        <v>2982.65</v>
      </c>
    </row>
    <row r="2276" spans="1:29">
      <c r="A2276">
        <v>10341</v>
      </c>
      <c r="B2276" t="s">
        <v>205</v>
      </c>
      <c r="C2276">
        <v>44</v>
      </c>
      <c r="D2276">
        <v>111.57</v>
      </c>
      <c r="E2276">
        <v>1</v>
      </c>
      <c r="F2276" s="6">
        <f>IFERROR(VLOOKUP(A2276,Orders!A:B,2,FALSE),"")</f>
        <v>38315</v>
      </c>
      <c r="G2276" s="6">
        <f>IFERROR(VLOOKUP(A2276,Orders!A:C,3,FALSE),"")</f>
        <v>38322</v>
      </c>
      <c r="H2276" s="6">
        <f>IFERROR(VLOOKUP(A2276,Orders!A:D,4,FALSE),"")</f>
        <v>38320</v>
      </c>
      <c r="I2276" t="str">
        <f>IFERROR(VLOOKUP(A2276,Orders!A:E,5,FALSE),"")</f>
        <v>Shipped</v>
      </c>
      <c r="J2276">
        <f>IFERROR(VLOOKUP(A2276,Orders!A:G,7,FALSE),"")</f>
        <v>382</v>
      </c>
      <c r="K2276">
        <f>IFERROR(VLOOKUP(J2276,Customers!A:L,12,FALSE),"")</f>
        <v>1401</v>
      </c>
      <c r="L2276">
        <f>IFERROR(VLOOKUP(J2276,Customers!A:M,13,FALSE),"")</f>
        <v>71700</v>
      </c>
      <c r="M2276" t="str">
        <f>IFERROR(VLOOKUP(J2276,Customers!A:H,8,FALSE),"")</f>
        <v>Salzburg</v>
      </c>
      <c r="N2276">
        <f>IFERROR(VLOOKUP(K2276,Employees!A:F,6,FALSE),"")</f>
        <v>4</v>
      </c>
      <c r="O2276" t="str">
        <f>IFERROR(VLOOKUP(N2276,Offices!A:B,2,FALSE),"")</f>
        <v>Paris</v>
      </c>
      <c r="P2276" s="6">
        <f>IFERROR(VLOOKUP(J2276,Payments!A:C,3,FALSE),"")</f>
        <v>37753</v>
      </c>
      <c r="Q2276">
        <f>IFERROR(VLOOKUP(J2276,Payments!A:D,4,FALSE),"")</f>
        <v>35826.33</v>
      </c>
      <c r="R2276" t="str">
        <f>IFERROR(VLOOKUP(B2276,Products!A:C,3,FALSE),"")</f>
        <v>Classic Cars</v>
      </c>
      <c r="S2276">
        <f>IFERROR(VLOOKUP(B2276,Products!A:G,7,FALSE),"")</f>
        <v>9123</v>
      </c>
      <c r="T2276">
        <f>IFERROR(VLOOKUP(B2276,Products!A:I,9,FALSE),"")</f>
        <v>117.44</v>
      </c>
      <c r="U2276">
        <f t="shared" si="280"/>
        <v>2</v>
      </c>
      <c r="V2276" t="str">
        <f t="shared" si="281"/>
        <v>Yes</v>
      </c>
      <c r="W2276">
        <f t="shared" si="282"/>
        <v>2004</v>
      </c>
      <c r="X2276">
        <f t="shared" si="283"/>
        <v>11</v>
      </c>
      <c r="Y2276">
        <f>IFERROR(VLOOKUP(B2276,Products!A:I,8,FALSE),"")</f>
        <v>75.16</v>
      </c>
      <c r="Z2276">
        <f t="shared" si="284"/>
        <v>4909.08</v>
      </c>
      <c r="AA2276">
        <f t="shared" si="285"/>
        <v>48.443320915380518</v>
      </c>
      <c r="AB2276">
        <f t="shared" si="286"/>
        <v>0</v>
      </c>
      <c r="AC2276">
        <f t="shared" si="287"/>
        <v>1602.04</v>
      </c>
    </row>
    <row r="2277" spans="1:29">
      <c r="A2277">
        <v>10341</v>
      </c>
      <c r="B2277" t="s">
        <v>206</v>
      </c>
      <c r="C2277">
        <v>36</v>
      </c>
      <c r="D2277">
        <v>77.41</v>
      </c>
      <c r="E2277">
        <v>10</v>
      </c>
      <c r="F2277" s="6">
        <f>IFERROR(VLOOKUP(A2277,Orders!A:B,2,FALSE),"")</f>
        <v>38315</v>
      </c>
      <c r="G2277" s="6">
        <f>IFERROR(VLOOKUP(A2277,Orders!A:C,3,FALSE),"")</f>
        <v>38322</v>
      </c>
      <c r="H2277" s="6">
        <f>IFERROR(VLOOKUP(A2277,Orders!A:D,4,FALSE),"")</f>
        <v>38320</v>
      </c>
      <c r="I2277" t="str">
        <f>IFERROR(VLOOKUP(A2277,Orders!A:E,5,FALSE),"")</f>
        <v>Shipped</v>
      </c>
      <c r="J2277">
        <f>IFERROR(VLOOKUP(A2277,Orders!A:G,7,FALSE),"")</f>
        <v>382</v>
      </c>
      <c r="K2277">
        <f>IFERROR(VLOOKUP(J2277,Customers!A:L,12,FALSE),"")</f>
        <v>1401</v>
      </c>
      <c r="L2277">
        <f>IFERROR(VLOOKUP(J2277,Customers!A:M,13,FALSE),"")</f>
        <v>71700</v>
      </c>
      <c r="M2277" t="str">
        <f>IFERROR(VLOOKUP(J2277,Customers!A:H,8,FALSE),"")</f>
        <v>Salzburg</v>
      </c>
      <c r="N2277">
        <f>IFERROR(VLOOKUP(K2277,Employees!A:F,6,FALSE),"")</f>
        <v>4</v>
      </c>
      <c r="O2277" t="str">
        <f>IFERROR(VLOOKUP(N2277,Offices!A:B,2,FALSE),"")</f>
        <v>Paris</v>
      </c>
      <c r="P2277" s="6">
        <f>IFERROR(VLOOKUP(J2277,Payments!A:C,3,FALSE),"")</f>
        <v>37753</v>
      </c>
      <c r="Q2277">
        <f>IFERROR(VLOOKUP(J2277,Payments!A:D,4,FALSE),"")</f>
        <v>35826.33</v>
      </c>
      <c r="R2277" t="str">
        <f>IFERROR(VLOOKUP(B2277,Products!A:C,3,FALSE),"")</f>
        <v>Classic Cars</v>
      </c>
      <c r="S2277">
        <f>IFERROR(VLOOKUP(B2277,Products!A:G,7,FALSE),"")</f>
        <v>5663</v>
      </c>
      <c r="T2277">
        <f>IFERROR(VLOOKUP(B2277,Products!A:I,9,FALSE),"")</f>
        <v>79.8</v>
      </c>
      <c r="U2277">
        <f t="shared" si="280"/>
        <v>2</v>
      </c>
      <c r="V2277" t="str">
        <f t="shared" si="281"/>
        <v>Yes</v>
      </c>
      <c r="W2277">
        <f t="shared" si="282"/>
        <v>2004</v>
      </c>
      <c r="X2277">
        <f t="shared" si="283"/>
        <v>11</v>
      </c>
      <c r="Y2277">
        <f>IFERROR(VLOOKUP(B2277,Products!A:I,8,FALSE),"")</f>
        <v>31.92</v>
      </c>
      <c r="Z2277">
        <f t="shared" si="284"/>
        <v>2786.7599999999998</v>
      </c>
      <c r="AA2277">
        <f t="shared" si="285"/>
        <v>142.51253132832079</v>
      </c>
      <c r="AB2277">
        <f t="shared" si="286"/>
        <v>1</v>
      </c>
      <c r="AC2277">
        <f t="shared" si="287"/>
        <v>1637.6399999999999</v>
      </c>
    </row>
    <row r="2278" spans="1:29">
      <c r="A2278">
        <v>10341</v>
      </c>
      <c r="B2278" t="s">
        <v>207</v>
      </c>
      <c r="C2278">
        <v>55</v>
      </c>
      <c r="D2278">
        <v>109.4</v>
      </c>
      <c r="E2278">
        <v>7</v>
      </c>
      <c r="F2278" s="6">
        <f>IFERROR(VLOOKUP(A2278,Orders!A:B,2,FALSE),"")</f>
        <v>38315</v>
      </c>
      <c r="G2278" s="6">
        <f>IFERROR(VLOOKUP(A2278,Orders!A:C,3,FALSE),"")</f>
        <v>38322</v>
      </c>
      <c r="H2278" s="6">
        <f>IFERROR(VLOOKUP(A2278,Orders!A:D,4,FALSE),"")</f>
        <v>38320</v>
      </c>
      <c r="I2278" t="str">
        <f>IFERROR(VLOOKUP(A2278,Orders!A:E,5,FALSE),"")</f>
        <v>Shipped</v>
      </c>
      <c r="J2278">
        <f>IFERROR(VLOOKUP(A2278,Orders!A:G,7,FALSE),"")</f>
        <v>382</v>
      </c>
      <c r="K2278">
        <f>IFERROR(VLOOKUP(J2278,Customers!A:L,12,FALSE),"")</f>
        <v>1401</v>
      </c>
      <c r="L2278">
        <f>IFERROR(VLOOKUP(J2278,Customers!A:M,13,FALSE),"")</f>
        <v>71700</v>
      </c>
      <c r="M2278" t="str">
        <f>IFERROR(VLOOKUP(J2278,Customers!A:H,8,FALSE),"")</f>
        <v>Salzburg</v>
      </c>
      <c r="N2278">
        <f>IFERROR(VLOOKUP(K2278,Employees!A:F,6,FALSE),"")</f>
        <v>4</v>
      </c>
      <c r="O2278" t="str">
        <f>IFERROR(VLOOKUP(N2278,Offices!A:B,2,FALSE),"")</f>
        <v>Paris</v>
      </c>
      <c r="P2278" s="6">
        <f>IFERROR(VLOOKUP(J2278,Payments!A:C,3,FALSE),"")</f>
        <v>37753</v>
      </c>
      <c r="Q2278">
        <f>IFERROR(VLOOKUP(J2278,Payments!A:D,4,FALSE),"")</f>
        <v>35826.33</v>
      </c>
      <c r="R2278" t="str">
        <f>IFERROR(VLOOKUP(B2278,Products!A:C,3,FALSE),"")</f>
        <v>Classic Cars</v>
      </c>
      <c r="S2278">
        <f>IFERROR(VLOOKUP(B2278,Products!A:G,7,FALSE),"")</f>
        <v>7323</v>
      </c>
      <c r="T2278">
        <f>IFERROR(VLOOKUP(B2278,Products!A:I,9,FALSE),"")</f>
        <v>115.16</v>
      </c>
      <c r="U2278">
        <f t="shared" si="280"/>
        <v>2</v>
      </c>
      <c r="V2278" t="str">
        <f t="shared" si="281"/>
        <v>Yes</v>
      </c>
      <c r="W2278">
        <f t="shared" si="282"/>
        <v>2004</v>
      </c>
      <c r="X2278">
        <f t="shared" si="283"/>
        <v>11</v>
      </c>
      <c r="Y2278">
        <f>IFERROR(VLOOKUP(B2278,Products!A:I,8,FALSE),"")</f>
        <v>58.73</v>
      </c>
      <c r="Z2278">
        <f t="shared" si="284"/>
        <v>6017</v>
      </c>
      <c r="AA2278">
        <f t="shared" si="285"/>
        <v>86.276179124808465</v>
      </c>
      <c r="AB2278">
        <f t="shared" si="286"/>
        <v>1</v>
      </c>
      <c r="AC2278">
        <f t="shared" si="287"/>
        <v>2786.8500000000004</v>
      </c>
    </row>
    <row r="2279" spans="1:29">
      <c r="A2279">
        <v>10341</v>
      </c>
      <c r="B2279" t="s">
        <v>213</v>
      </c>
      <c r="C2279">
        <v>32</v>
      </c>
      <c r="D2279">
        <v>63.03</v>
      </c>
      <c r="E2279">
        <v>6</v>
      </c>
      <c r="F2279" s="6">
        <f>IFERROR(VLOOKUP(A2279,Orders!A:B,2,FALSE),"")</f>
        <v>38315</v>
      </c>
      <c r="G2279" s="6">
        <f>IFERROR(VLOOKUP(A2279,Orders!A:C,3,FALSE),"")</f>
        <v>38322</v>
      </c>
      <c r="H2279" s="6">
        <f>IFERROR(VLOOKUP(A2279,Orders!A:D,4,FALSE),"")</f>
        <v>38320</v>
      </c>
      <c r="I2279" t="str">
        <f>IFERROR(VLOOKUP(A2279,Orders!A:E,5,FALSE),"")</f>
        <v>Shipped</v>
      </c>
      <c r="J2279">
        <f>IFERROR(VLOOKUP(A2279,Orders!A:G,7,FALSE),"")</f>
        <v>382</v>
      </c>
      <c r="K2279">
        <f>IFERROR(VLOOKUP(J2279,Customers!A:L,12,FALSE),"")</f>
        <v>1401</v>
      </c>
      <c r="L2279">
        <f>IFERROR(VLOOKUP(J2279,Customers!A:M,13,FALSE),"")</f>
        <v>71700</v>
      </c>
      <c r="M2279" t="str">
        <f>IFERROR(VLOOKUP(J2279,Customers!A:H,8,FALSE),"")</f>
        <v>Salzburg</v>
      </c>
      <c r="N2279">
        <f>IFERROR(VLOOKUP(K2279,Employees!A:F,6,FALSE),"")</f>
        <v>4</v>
      </c>
      <c r="O2279" t="str">
        <f>IFERROR(VLOOKUP(N2279,Offices!A:B,2,FALSE),"")</f>
        <v>Paris</v>
      </c>
      <c r="P2279" s="6">
        <f>IFERROR(VLOOKUP(J2279,Payments!A:C,3,FALSE),"")</f>
        <v>37753</v>
      </c>
      <c r="Q2279">
        <f>IFERROR(VLOOKUP(J2279,Payments!A:D,4,FALSE),"")</f>
        <v>35826.33</v>
      </c>
      <c r="R2279" t="str">
        <f>IFERROR(VLOOKUP(B2279,Products!A:C,3,FALSE),"")</f>
        <v>Motorcycles</v>
      </c>
      <c r="S2279">
        <f>IFERROR(VLOOKUP(B2279,Products!A:G,7,FALSE),"")</f>
        <v>6840</v>
      </c>
      <c r="T2279">
        <f>IFERROR(VLOOKUP(B2279,Products!A:I,9,FALSE),"")</f>
        <v>69.260000000000005</v>
      </c>
      <c r="U2279">
        <f t="shared" si="280"/>
        <v>2</v>
      </c>
      <c r="V2279" t="str">
        <f t="shared" si="281"/>
        <v>Yes</v>
      </c>
      <c r="W2279">
        <f t="shared" si="282"/>
        <v>2004</v>
      </c>
      <c r="X2279">
        <f t="shared" si="283"/>
        <v>11</v>
      </c>
      <c r="Y2279">
        <f>IFERROR(VLOOKUP(B2279,Products!A:I,8,FALSE),"")</f>
        <v>47.1</v>
      </c>
      <c r="Z2279">
        <f t="shared" si="284"/>
        <v>2016.96</v>
      </c>
      <c r="AA2279">
        <f t="shared" si="285"/>
        <v>33.821656050955411</v>
      </c>
      <c r="AB2279">
        <f t="shared" si="286"/>
        <v>0</v>
      </c>
      <c r="AC2279">
        <f t="shared" si="287"/>
        <v>509.76</v>
      </c>
    </row>
    <row r="2280" spans="1:29">
      <c r="A2280">
        <v>10341</v>
      </c>
      <c r="B2280" t="s">
        <v>218</v>
      </c>
      <c r="C2280">
        <v>31</v>
      </c>
      <c r="D2280">
        <v>95.93</v>
      </c>
      <c r="E2280">
        <v>4</v>
      </c>
      <c r="F2280" s="6">
        <f>IFERROR(VLOOKUP(A2280,Orders!A:B,2,FALSE),"")</f>
        <v>38315</v>
      </c>
      <c r="G2280" s="6">
        <f>IFERROR(VLOOKUP(A2280,Orders!A:C,3,FALSE),"")</f>
        <v>38322</v>
      </c>
      <c r="H2280" s="6">
        <f>IFERROR(VLOOKUP(A2280,Orders!A:D,4,FALSE),"")</f>
        <v>38320</v>
      </c>
      <c r="I2280" t="str">
        <f>IFERROR(VLOOKUP(A2280,Orders!A:E,5,FALSE),"")</f>
        <v>Shipped</v>
      </c>
      <c r="J2280">
        <f>IFERROR(VLOOKUP(A2280,Orders!A:G,7,FALSE),"")</f>
        <v>382</v>
      </c>
      <c r="K2280">
        <f>IFERROR(VLOOKUP(J2280,Customers!A:L,12,FALSE),"")</f>
        <v>1401</v>
      </c>
      <c r="L2280">
        <f>IFERROR(VLOOKUP(J2280,Customers!A:M,13,FALSE),"")</f>
        <v>71700</v>
      </c>
      <c r="M2280" t="str">
        <f>IFERROR(VLOOKUP(J2280,Customers!A:H,8,FALSE),"")</f>
        <v>Salzburg</v>
      </c>
      <c r="N2280">
        <f>IFERROR(VLOOKUP(K2280,Employees!A:F,6,FALSE),"")</f>
        <v>4</v>
      </c>
      <c r="O2280" t="str">
        <f>IFERROR(VLOOKUP(N2280,Offices!A:B,2,FALSE),"")</f>
        <v>Paris</v>
      </c>
      <c r="P2280" s="6">
        <f>IFERROR(VLOOKUP(J2280,Payments!A:C,3,FALSE),"")</f>
        <v>37753</v>
      </c>
      <c r="Q2280">
        <f>IFERROR(VLOOKUP(J2280,Payments!A:D,4,FALSE),"")</f>
        <v>35826.33</v>
      </c>
      <c r="R2280" t="str">
        <f>IFERROR(VLOOKUP(B2280,Products!A:C,3,FALSE),"")</f>
        <v>Motorcycles</v>
      </c>
      <c r="S2280">
        <f>IFERROR(VLOOKUP(B2280,Products!A:G,7,FALSE),"")</f>
        <v>3341</v>
      </c>
      <c r="T2280">
        <f>IFERROR(VLOOKUP(B2280,Products!A:I,9,FALSE),"")</f>
        <v>102.05</v>
      </c>
      <c r="U2280">
        <f t="shared" si="280"/>
        <v>2</v>
      </c>
      <c r="V2280" t="str">
        <f t="shared" si="281"/>
        <v>Yes</v>
      </c>
      <c r="W2280">
        <f t="shared" si="282"/>
        <v>2004</v>
      </c>
      <c r="X2280">
        <f t="shared" si="283"/>
        <v>11</v>
      </c>
      <c r="Y2280">
        <f>IFERROR(VLOOKUP(B2280,Products!A:I,8,FALSE),"")</f>
        <v>56.13</v>
      </c>
      <c r="Z2280">
        <f t="shared" si="284"/>
        <v>2973.8300000000004</v>
      </c>
      <c r="AA2280">
        <f t="shared" si="285"/>
        <v>70.906823445572783</v>
      </c>
      <c r="AB2280">
        <f t="shared" si="286"/>
        <v>1</v>
      </c>
      <c r="AC2280">
        <f t="shared" si="287"/>
        <v>1233.8000000000002</v>
      </c>
    </row>
    <row r="2281" spans="1:29">
      <c r="A2281">
        <v>10341</v>
      </c>
      <c r="B2281" t="s">
        <v>219</v>
      </c>
      <c r="C2281">
        <v>38</v>
      </c>
      <c r="D2281">
        <v>78.11</v>
      </c>
      <c r="E2281">
        <v>3</v>
      </c>
      <c r="F2281" s="6">
        <f>IFERROR(VLOOKUP(A2281,Orders!A:B,2,FALSE),"")</f>
        <v>38315</v>
      </c>
      <c r="G2281" s="6">
        <f>IFERROR(VLOOKUP(A2281,Orders!A:C,3,FALSE),"")</f>
        <v>38322</v>
      </c>
      <c r="H2281" s="6">
        <f>IFERROR(VLOOKUP(A2281,Orders!A:D,4,FALSE),"")</f>
        <v>38320</v>
      </c>
      <c r="I2281" t="str">
        <f>IFERROR(VLOOKUP(A2281,Orders!A:E,5,FALSE),"")</f>
        <v>Shipped</v>
      </c>
      <c r="J2281">
        <f>IFERROR(VLOOKUP(A2281,Orders!A:G,7,FALSE),"")</f>
        <v>382</v>
      </c>
      <c r="K2281">
        <f>IFERROR(VLOOKUP(J2281,Customers!A:L,12,FALSE),"")</f>
        <v>1401</v>
      </c>
      <c r="L2281">
        <f>IFERROR(VLOOKUP(J2281,Customers!A:M,13,FALSE),"")</f>
        <v>71700</v>
      </c>
      <c r="M2281" t="str">
        <f>IFERROR(VLOOKUP(J2281,Customers!A:H,8,FALSE),"")</f>
        <v>Salzburg</v>
      </c>
      <c r="N2281">
        <f>IFERROR(VLOOKUP(K2281,Employees!A:F,6,FALSE),"")</f>
        <v>4</v>
      </c>
      <c r="O2281" t="str">
        <f>IFERROR(VLOOKUP(N2281,Offices!A:B,2,FALSE),"")</f>
        <v>Paris</v>
      </c>
      <c r="P2281" s="6">
        <f>IFERROR(VLOOKUP(J2281,Payments!A:C,3,FALSE),"")</f>
        <v>37753</v>
      </c>
      <c r="Q2281">
        <f>IFERROR(VLOOKUP(J2281,Payments!A:D,4,FALSE),"")</f>
        <v>35826.33</v>
      </c>
      <c r="R2281" t="str">
        <f>IFERROR(VLOOKUP(B2281,Products!A:C,3,FALSE),"")</f>
        <v>Motorcycles</v>
      </c>
      <c r="S2281">
        <f>IFERROR(VLOOKUP(B2281,Products!A:G,7,FALSE),"")</f>
        <v>600</v>
      </c>
      <c r="T2281">
        <f>IFERROR(VLOOKUP(B2281,Products!A:I,9,FALSE),"")</f>
        <v>81.36</v>
      </c>
      <c r="U2281">
        <f t="shared" si="280"/>
        <v>2</v>
      </c>
      <c r="V2281" t="str">
        <f t="shared" si="281"/>
        <v>Yes</v>
      </c>
      <c r="W2281">
        <f t="shared" si="282"/>
        <v>2004</v>
      </c>
      <c r="X2281">
        <f t="shared" si="283"/>
        <v>11</v>
      </c>
      <c r="Y2281">
        <f>IFERROR(VLOOKUP(B2281,Products!A:I,8,FALSE),"")</f>
        <v>34.17</v>
      </c>
      <c r="Z2281">
        <f t="shared" si="284"/>
        <v>2968.18</v>
      </c>
      <c r="AA2281">
        <f t="shared" si="285"/>
        <v>128.59233245537018</v>
      </c>
      <c r="AB2281">
        <f t="shared" si="286"/>
        <v>1</v>
      </c>
      <c r="AC2281">
        <f t="shared" si="287"/>
        <v>1669.7199999999998</v>
      </c>
    </row>
    <row r="2282" spans="1:29">
      <c r="A2282">
        <v>10341</v>
      </c>
      <c r="B2282" t="s">
        <v>193</v>
      </c>
      <c r="C2282">
        <v>34</v>
      </c>
      <c r="D2282">
        <v>70.400000000000006</v>
      </c>
      <c r="E2282">
        <v>5</v>
      </c>
      <c r="F2282" s="6">
        <f>IFERROR(VLOOKUP(A2282,Orders!A:B,2,FALSE),"")</f>
        <v>38315</v>
      </c>
      <c r="G2282" s="6">
        <f>IFERROR(VLOOKUP(A2282,Orders!A:C,3,FALSE),"")</f>
        <v>38322</v>
      </c>
      <c r="H2282" s="6">
        <f>IFERROR(VLOOKUP(A2282,Orders!A:D,4,FALSE),"")</f>
        <v>38320</v>
      </c>
      <c r="I2282" t="str">
        <f>IFERROR(VLOOKUP(A2282,Orders!A:E,5,FALSE),"")</f>
        <v>Shipped</v>
      </c>
      <c r="J2282">
        <f>IFERROR(VLOOKUP(A2282,Orders!A:G,7,FALSE),"")</f>
        <v>382</v>
      </c>
      <c r="K2282">
        <f>IFERROR(VLOOKUP(J2282,Customers!A:L,12,FALSE),"")</f>
        <v>1401</v>
      </c>
      <c r="L2282">
        <f>IFERROR(VLOOKUP(J2282,Customers!A:M,13,FALSE),"")</f>
        <v>71700</v>
      </c>
      <c r="M2282" t="str">
        <f>IFERROR(VLOOKUP(J2282,Customers!A:H,8,FALSE),"")</f>
        <v>Salzburg</v>
      </c>
      <c r="N2282">
        <f>IFERROR(VLOOKUP(K2282,Employees!A:F,6,FALSE),"")</f>
        <v>4</v>
      </c>
      <c r="O2282" t="str">
        <f>IFERROR(VLOOKUP(N2282,Offices!A:B,2,FALSE),"")</f>
        <v>Paris</v>
      </c>
      <c r="P2282" s="6">
        <f>IFERROR(VLOOKUP(J2282,Payments!A:C,3,FALSE),"")</f>
        <v>37753</v>
      </c>
      <c r="Q2282">
        <f>IFERROR(VLOOKUP(J2282,Payments!A:D,4,FALSE),"")</f>
        <v>35826.33</v>
      </c>
      <c r="R2282" t="str">
        <f>IFERROR(VLOOKUP(B2282,Products!A:C,3,FALSE),"")</f>
        <v>Planes</v>
      </c>
      <c r="S2282">
        <f>IFERROR(VLOOKUP(B2282,Products!A:G,7,FALSE),"")</f>
        <v>551</v>
      </c>
      <c r="T2282">
        <f>IFERROR(VLOOKUP(B2282,Products!A:I,9,FALSE),"")</f>
        <v>80</v>
      </c>
      <c r="U2282">
        <f t="shared" si="280"/>
        <v>2</v>
      </c>
      <c r="V2282" t="str">
        <f t="shared" si="281"/>
        <v>Yes</v>
      </c>
      <c r="W2282">
        <f t="shared" si="282"/>
        <v>2004</v>
      </c>
      <c r="X2282">
        <f t="shared" si="283"/>
        <v>11</v>
      </c>
      <c r="Y2282">
        <f>IFERROR(VLOOKUP(B2282,Products!A:I,8,FALSE),"")</f>
        <v>54.4</v>
      </c>
      <c r="Z2282">
        <f t="shared" si="284"/>
        <v>2393.6000000000004</v>
      </c>
      <c r="AA2282">
        <f t="shared" si="285"/>
        <v>29.411764705882366</v>
      </c>
      <c r="AB2282">
        <f t="shared" si="286"/>
        <v>0</v>
      </c>
      <c r="AC2282">
        <f t="shared" si="287"/>
        <v>544.00000000000023</v>
      </c>
    </row>
    <row r="2283" spans="1:29">
      <c r="A2283">
        <v>10342</v>
      </c>
      <c r="B2283" t="s">
        <v>220</v>
      </c>
      <c r="C2283">
        <v>40</v>
      </c>
      <c r="D2283">
        <v>118.89</v>
      </c>
      <c r="E2283">
        <v>2</v>
      </c>
      <c r="F2283" s="6">
        <f>IFERROR(VLOOKUP(A2283,Orders!A:B,2,FALSE),"")</f>
        <v>38315</v>
      </c>
      <c r="G2283" s="6">
        <f>IFERROR(VLOOKUP(A2283,Orders!A:C,3,FALSE),"")</f>
        <v>38322</v>
      </c>
      <c r="H2283" s="6">
        <f>IFERROR(VLOOKUP(A2283,Orders!A:D,4,FALSE),"")</f>
        <v>38320</v>
      </c>
      <c r="I2283" t="str">
        <f>IFERROR(VLOOKUP(A2283,Orders!A:E,5,FALSE),"")</f>
        <v>Shipped</v>
      </c>
      <c r="J2283">
        <f>IFERROR(VLOOKUP(A2283,Orders!A:G,7,FALSE),"")</f>
        <v>114</v>
      </c>
      <c r="K2283">
        <f>IFERROR(VLOOKUP(J2283,Customers!A:L,12,FALSE),"")</f>
        <v>1611</v>
      </c>
      <c r="L2283">
        <f>IFERROR(VLOOKUP(J2283,Customers!A:M,13,FALSE),"")</f>
        <v>117300</v>
      </c>
      <c r="M2283" t="str">
        <f>IFERROR(VLOOKUP(J2283,Customers!A:H,8,FALSE),"")</f>
        <v>Melbourne</v>
      </c>
      <c r="N2283">
        <f>IFERROR(VLOOKUP(K2283,Employees!A:F,6,FALSE),"")</f>
        <v>6</v>
      </c>
      <c r="O2283" t="str">
        <f>IFERROR(VLOOKUP(N2283,Offices!A:B,2,FALSE),"")</f>
        <v>Sydney</v>
      </c>
      <c r="P2283" s="6">
        <f>IFERROR(VLOOKUP(J2283,Payments!A:C,3,FALSE),"")</f>
        <v>37761</v>
      </c>
      <c r="Q2283">
        <f>IFERROR(VLOOKUP(J2283,Payments!A:D,4,FALSE),"")</f>
        <v>45864.03</v>
      </c>
      <c r="R2283" t="str">
        <f>IFERROR(VLOOKUP(B2283,Products!A:C,3,FALSE),"")</f>
        <v>Classic Cars</v>
      </c>
      <c r="S2283">
        <f>IFERROR(VLOOKUP(B2283,Products!A:G,7,FALSE),"")</f>
        <v>3975</v>
      </c>
      <c r="T2283">
        <f>IFERROR(VLOOKUP(B2283,Products!A:I,9,FALSE),"")</f>
        <v>141.54</v>
      </c>
      <c r="U2283">
        <f t="shared" si="280"/>
        <v>2</v>
      </c>
      <c r="V2283" t="str">
        <f t="shared" si="281"/>
        <v>Yes</v>
      </c>
      <c r="W2283">
        <f t="shared" si="282"/>
        <v>2004</v>
      </c>
      <c r="X2283">
        <f t="shared" si="283"/>
        <v>11</v>
      </c>
      <c r="Y2283">
        <f>IFERROR(VLOOKUP(B2283,Products!A:I,8,FALSE),"")</f>
        <v>83.51</v>
      </c>
      <c r="Z2283">
        <f t="shared" si="284"/>
        <v>4755.6000000000004</v>
      </c>
      <c r="AA2283">
        <f t="shared" si="285"/>
        <v>42.366183690575973</v>
      </c>
      <c r="AB2283">
        <f t="shared" si="286"/>
        <v>0</v>
      </c>
      <c r="AC2283">
        <f t="shared" si="287"/>
        <v>1415.1999999999998</v>
      </c>
    </row>
    <row r="2284" spans="1:29">
      <c r="A2284">
        <v>10342</v>
      </c>
      <c r="B2284" t="s">
        <v>208</v>
      </c>
      <c r="C2284">
        <v>55</v>
      </c>
      <c r="D2284">
        <v>63.14</v>
      </c>
      <c r="E2284">
        <v>1</v>
      </c>
      <c r="F2284" s="6">
        <f>IFERROR(VLOOKUP(A2284,Orders!A:B,2,FALSE),"")</f>
        <v>38315</v>
      </c>
      <c r="G2284" s="6">
        <f>IFERROR(VLOOKUP(A2284,Orders!A:C,3,FALSE),"")</f>
        <v>38322</v>
      </c>
      <c r="H2284" s="6">
        <f>IFERROR(VLOOKUP(A2284,Orders!A:D,4,FALSE),"")</f>
        <v>38320</v>
      </c>
      <c r="I2284" t="str">
        <f>IFERROR(VLOOKUP(A2284,Orders!A:E,5,FALSE),"")</f>
        <v>Shipped</v>
      </c>
      <c r="J2284">
        <f>IFERROR(VLOOKUP(A2284,Orders!A:G,7,FALSE),"")</f>
        <v>114</v>
      </c>
      <c r="K2284">
        <f>IFERROR(VLOOKUP(J2284,Customers!A:L,12,FALSE),"")</f>
        <v>1611</v>
      </c>
      <c r="L2284">
        <f>IFERROR(VLOOKUP(J2284,Customers!A:M,13,FALSE),"")</f>
        <v>117300</v>
      </c>
      <c r="M2284" t="str">
        <f>IFERROR(VLOOKUP(J2284,Customers!A:H,8,FALSE),"")</f>
        <v>Melbourne</v>
      </c>
      <c r="N2284">
        <f>IFERROR(VLOOKUP(K2284,Employees!A:F,6,FALSE),"")</f>
        <v>6</v>
      </c>
      <c r="O2284" t="str">
        <f>IFERROR(VLOOKUP(N2284,Offices!A:B,2,FALSE),"")</f>
        <v>Sydney</v>
      </c>
      <c r="P2284" s="6">
        <f>IFERROR(VLOOKUP(J2284,Payments!A:C,3,FALSE),"")</f>
        <v>37761</v>
      </c>
      <c r="Q2284">
        <f>IFERROR(VLOOKUP(J2284,Payments!A:D,4,FALSE),"")</f>
        <v>45864.03</v>
      </c>
      <c r="R2284" t="str">
        <f>IFERROR(VLOOKUP(B2284,Products!A:C,3,FALSE),"")</f>
        <v>Classic Cars</v>
      </c>
      <c r="S2284">
        <f>IFERROR(VLOOKUP(B2284,Products!A:G,7,FALSE),"")</f>
        <v>8826</v>
      </c>
      <c r="T2284">
        <f>IFERROR(VLOOKUP(B2284,Products!A:I,9,FALSE),"")</f>
        <v>77</v>
      </c>
      <c r="U2284">
        <f t="shared" si="280"/>
        <v>2</v>
      </c>
      <c r="V2284" t="str">
        <f t="shared" si="281"/>
        <v>Yes</v>
      </c>
      <c r="W2284">
        <f t="shared" si="282"/>
        <v>2004</v>
      </c>
      <c r="X2284">
        <f t="shared" si="283"/>
        <v>11</v>
      </c>
      <c r="Y2284">
        <f>IFERROR(VLOOKUP(B2284,Products!A:I,8,FALSE),"")</f>
        <v>53.9</v>
      </c>
      <c r="Z2284">
        <f t="shared" si="284"/>
        <v>3472.7</v>
      </c>
      <c r="AA2284">
        <f t="shared" si="285"/>
        <v>17.142857142857146</v>
      </c>
      <c r="AB2284">
        <f t="shared" si="286"/>
        <v>0</v>
      </c>
      <c r="AC2284">
        <f t="shared" si="287"/>
        <v>508.2000000000001</v>
      </c>
    </row>
    <row r="2285" spans="1:29">
      <c r="A2285">
        <v>10342</v>
      </c>
      <c r="B2285" t="s">
        <v>221</v>
      </c>
      <c r="C2285">
        <v>22</v>
      </c>
      <c r="D2285">
        <v>115.22</v>
      </c>
      <c r="E2285">
        <v>3</v>
      </c>
      <c r="F2285" s="6">
        <f>IFERROR(VLOOKUP(A2285,Orders!A:B,2,FALSE),"")</f>
        <v>38315</v>
      </c>
      <c r="G2285" s="6">
        <f>IFERROR(VLOOKUP(A2285,Orders!A:C,3,FALSE),"")</f>
        <v>38322</v>
      </c>
      <c r="H2285" s="6">
        <f>IFERROR(VLOOKUP(A2285,Orders!A:D,4,FALSE),"")</f>
        <v>38320</v>
      </c>
      <c r="I2285" t="str">
        <f>IFERROR(VLOOKUP(A2285,Orders!A:E,5,FALSE),"")</f>
        <v>Shipped</v>
      </c>
      <c r="J2285">
        <f>IFERROR(VLOOKUP(A2285,Orders!A:G,7,FALSE),"")</f>
        <v>114</v>
      </c>
      <c r="K2285">
        <f>IFERROR(VLOOKUP(J2285,Customers!A:L,12,FALSE),"")</f>
        <v>1611</v>
      </c>
      <c r="L2285">
        <f>IFERROR(VLOOKUP(J2285,Customers!A:M,13,FALSE),"")</f>
        <v>117300</v>
      </c>
      <c r="M2285" t="str">
        <f>IFERROR(VLOOKUP(J2285,Customers!A:H,8,FALSE),"")</f>
        <v>Melbourne</v>
      </c>
      <c r="N2285">
        <f>IFERROR(VLOOKUP(K2285,Employees!A:F,6,FALSE),"")</f>
        <v>6</v>
      </c>
      <c r="O2285" t="str">
        <f>IFERROR(VLOOKUP(N2285,Offices!A:B,2,FALSE),"")</f>
        <v>Sydney</v>
      </c>
      <c r="P2285" s="6">
        <f>IFERROR(VLOOKUP(J2285,Payments!A:C,3,FALSE),"")</f>
        <v>37761</v>
      </c>
      <c r="Q2285">
        <f>IFERROR(VLOOKUP(J2285,Payments!A:D,4,FALSE),"")</f>
        <v>45864.03</v>
      </c>
      <c r="R2285" t="str">
        <f>IFERROR(VLOOKUP(B2285,Products!A:C,3,FALSE),"")</f>
        <v>Classic Cars</v>
      </c>
      <c r="S2285">
        <f>IFERROR(VLOOKUP(B2285,Products!A:G,7,FALSE),"")</f>
        <v>9772</v>
      </c>
      <c r="T2285">
        <f>IFERROR(VLOOKUP(B2285,Products!A:I,9,FALSE),"")</f>
        <v>142.25</v>
      </c>
      <c r="U2285">
        <f t="shared" si="280"/>
        <v>2</v>
      </c>
      <c r="V2285" t="str">
        <f t="shared" si="281"/>
        <v>Yes</v>
      </c>
      <c r="W2285">
        <f t="shared" si="282"/>
        <v>2004</v>
      </c>
      <c r="X2285">
        <f t="shared" si="283"/>
        <v>11</v>
      </c>
      <c r="Y2285">
        <f>IFERROR(VLOOKUP(B2285,Products!A:I,8,FALSE),"")</f>
        <v>93.89</v>
      </c>
      <c r="Z2285">
        <f t="shared" si="284"/>
        <v>2534.84</v>
      </c>
      <c r="AA2285">
        <f t="shared" si="285"/>
        <v>22.718074342315472</v>
      </c>
      <c r="AB2285">
        <f t="shared" si="286"/>
        <v>0</v>
      </c>
      <c r="AC2285">
        <f t="shared" si="287"/>
        <v>469.26</v>
      </c>
    </row>
    <row r="2286" spans="1:29">
      <c r="A2286">
        <v>10342</v>
      </c>
      <c r="B2286" t="s">
        <v>154</v>
      </c>
      <c r="C2286">
        <v>30</v>
      </c>
      <c r="D2286">
        <v>167.65</v>
      </c>
      <c r="E2286">
        <v>4</v>
      </c>
      <c r="F2286" s="6">
        <f>IFERROR(VLOOKUP(A2286,Orders!A:B,2,FALSE),"")</f>
        <v>38315</v>
      </c>
      <c r="G2286" s="6">
        <f>IFERROR(VLOOKUP(A2286,Orders!A:C,3,FALSE),"")</f>
        <v>38322</v>
      </c>
      <c r="H2286" s="6">
        <f>IFERROR(VLOOKUP(A2286,Orders!A:D,4,FALSE),"")</f>
        <v>38320</v>
      </c>
      <c r="I2286" t="str">
        <f>IFERROR(VLOOKUP(A2286,Orders!A:E,5,FALSE),"")</f>
        <v>Shipped</v>
      </c>
      <c r="J2286">
        <f>IFERROR(VLOOKUP(A2286,Orders!A:G,7,FALSE),"")</f>
        <v>114</v>
      </c>
      <c r="K2286">
        <f>IFERROR(VLOOKUP(J2286,Customers!A:L,12,FALSE),"")</f>
        <v>1611</v>
      </c>
      <c r="L2286">
        <f>IFERROR(VLOOKUP(J2286,Customers!A:M,13,FALSE),"")</f>
        <v>117300</v>
      </c>
      <c r="M2286" t="str">
        <f>IFERROR(VLOOKUP(J2286,Customers!A:H,8,FALSE),"")</f>
        <v>Melbourne</v>
      </c>
      <c r="N2286">
        <f>IFERROR(VLOOKUP(K2286,Employees!A:F,6,FALSE),"")</f>
        <v>6</v>
      </c>
      <c r="O2286" t="str">
        <f>IFERROR(VLOOKUP(N2286,Offices!A:B,2,FALSE),"")</f>
        <v>Sydney</v>
      </c>
      <c r="P2286" s="6">
        <f>IFERROR(VLOOKUP(J2286,Payments!A:C,3,FALSE),"")</f>
        <v>37761</v>
      </c>
      <c r="Q2286">
        <f>IFERROR(VLOOKUP(J2286,Payments!A:D,4,FALSE),"")</f>
        <v>45864.03</v>
      </c>
      <c r="R2286" t="str">
        <f>IFERROR(VLOOKUP(B2286,Products!A:C,3,FALSE),"")</f>
        <v>Classic Cars</v>
      </c>
      <c r="S2286">
        <f>IFERROR(VLOOKUP(B2286,Products!A:G,7,FALSE),"")</f>
        <v>8347</v>
      </c>
      <c r="T2286">
        <f>IFERROR(VLOOKUP(B2286,Products!A:I,9,FALSE),"")</f>
        <v>169.34</v>
      </c>
      <c r="U2286">
        <f t="shared" si="280"/>
        <v>2</v>
      </c>
      <c r="V2286" t="str">
        <f t="shared" si="281"/>
        <v>Yes</v>
      </c>
      <c r="W2286">
        <f t="shared" si="282"/>
        <v>2004</v>
      </c>
      <c r="X2286">
        <f t="shared" si="283"/>
        <v>11</v>
      </c>
      <c r="Y2286">
        <f>IFERROR(VLOOKUP(B2286,Products!A:I,8,FALSE),"")</f>
        <v>77.900000000000006</v>
      </c>
      <c r="Z2286">
        <f t="shared" si="284"/>
        <v>5029.5</v>
      </c>
      <c r="AA2286">
        <f t="shared" si="285"/>
        <v>115.21181001283696</v>
      </c>
      <c r="AB2286">
        <f t="shared" si="286"/>
        <v>1</v>
      </c>
      <c r="AC2286">
        <f t="shared" si="287"/>
        <v>2692.5</v>
      </c>
    </row>
    <row r="2287" spans="1:29">
      <c r="A2287">
        <v>10342</v>
      </c>
      <c r="B2287" t="s">
        <v>209</v>
      </c>
      <c r="C2287">
        <v>25</v>
      </c>
      <c r="D2287">
        <v>76.39</v>
      </c>
      <c r="E2287">
        <v>5</v>
      </c>
      <c r="F2287" s="6">
        <f>IFERROR(VLOOKUP(A2287,Orders!A:B,2,FALSE),"")</f>
        <v>38315</v>
      </c>
      <c r="G2287" s="6">
        <f>IFERROR(VLOOKUP(A2287,Orders!A:C,3,FALSE),"")</f>
        <v>38322</v>
      </c>
      <c r="H2287" s="6">
        <f>IFERROR(VLOOKUP(A2287,Orders!A:D,4,FALSE),"")</f>
        <v>38320</v>
      </c>
      <c r="I2287" t="str">
        <f>IFERROR(VLOOKUP(A2287,Orders!A:E,5,FALSE),"")</f>
        <v>Shipped</v>
      </c>
      <c r="J2287">
        <f>IFERROR(VLOOKUP(A2287,Orders!A:G,7,FALSE),"")</f>
        <v>114</v>
      </c>
      <c r="K2287">
        <f>IFERROR(VLOOKUP(J2287,Customers!A:L,12,FALSE),"")</f>
        <v>1611</v>
      </c>
      <c r="L2287">
        <f>IFERROR(VLOOKUP(J2287,Customers!A:M,13,FALSE),"")</f>
        <v>117300</v>
      </c>
      <c r="M2287" t="str">
        <f>IFERROR(VLOOKUP(J2287,Customers!A:H,8,FALSE),"")</f>
        <v>Melbourne</v>
      </c>
      <c r="N2287">
        <f>IFERROR(VLOOKUP(K2287,Employees!A:F,6,FALSE),"")</f>
        <v>6</v>
      </c>
      <c r="O2287" t="str">
        <f>IFERROR(VLOOKUP(N2287,Offices!A:B,2,FALSE),"")</f>
        <v>Sydney</v>
      </c>
      <c r="P2287" s="6">
        <f>IFERROR(VLOOKUP(J2287,Payments!A:C,3,FALSE),"")</f>
        <v>37761</v>
      </c>
      <c r="Q2287">
        <f>IFERROR(VLOOKUP(J2287,Payments!A:D,4,FALSE),"")</f>
        <v>45864.03</v>
      </c>
      <c r="R2287" t="str">
        <f>IFERROR(VLOOKUP(B2287,Products!A:C,3,FALSE),"")</f>
        <v>Classic Cars</v>
      </c>
      <c r="S2287">
        <f>IFERROR(VLOOKUP(B2287,Products!A:G,7,FALSE),"")</f>
        <v>1917</v>
      </c>
      <c r="T2287">
        <f>IFERROR(VLOOKUP(B2287,Products!A:I,9,FALSE),"")</f>
        <v>80.41</v>
      </c>
      <c r="U2287">
        <f t="shared" si="280"/>
        <v>2</v>
      </c>
      <c r="V2287" t="str">
        <f t="shared" si="281"/>
        <v>Yes</v>
      </c>
      <c r="W2287">
        <f t="shared" si="282"/>
        <v>2004</v>
      </c>
      <c r="X2287">
        <f t="shared" si="283"/>
        <v>11</v>
      </c>
      <c r="Y2287">
        <f>IFERROR(VLOOKUP(B2287,Products!A:I,8,FALSE),"")</f>
        <v>49.05</v>
      </c>
      <c r="Z2287">
        <f t="shared" si="284"/>
        <v>1909.75</v>
      </c>
      <c r="AA2287">
        <f t="shared" si="285"/>
        <v>55.739041794087676</v>
      </c>
      <c r="AB2287">
        <f t="shared" si="286"/>
        <v>0</v>
      </c>
      <c r="AC2287">
        <f t="shared" si="287"/>
        <v>683.50000000000011</v>
      </c>
    </row>
    <row r="2288" spans="1:29">
      <c r="A2288">
        <v>10342</v>
      </c>
      <c r="B2288" t="s">
        <v>210</v>
      </c>
      <c r="C2288">
        <v>55</v>
      </c>
      <c r="D2288">
        <v>136.69999999999999</v>
      </c>
      <c r="E2288">
        <v>7</v>
      </c>
      <c r="F2288" s="6">
        <f>IFERROR(VLOOKUP(A2288,Orders!A:B,2,FALSE),"")</f>
        <v>38315</v>
      </c>
      <c r="G2288" s="6">
        <f>IFERROR(VLOOKUP(A2288,Orders!A:C,3,FALSE),"")</f>
        <v>38322</v>
      </c>
      <c r="H2288" s="6">
        <f>IFERROR(VLOOKUP(A2288,Orders!A:D,4,FALSE),"")</f>
        <v>38320</v>
      </c>
      <c r="I2288" t="str">
        <f>IFERROR(VLOOKUP(A2288,Orders!A:E,5,FALSE),"")</f>
        <v>Shipped</v>
      </c>
      <c r="J2288">
        <f>IFERROR(VLOOKUP(A2288,Orders!A:G,7,FALSE),"")</f>
        <v>114</v>
      </c>
      <c r="K2288">
        <f>IFERROR(VLOOKUP(J2288,Customers!A:L,12,FALSE),"")</f>
        <v>1611</v>
      </c>
      <c r="L2288">
        <f>IFERROR(VLOOKUP(J2288,Customers!A:M,13,FALSE),"")</f>
        <v>117300</v>
      </c>
      <c r="M2288" t="str">
        <f>IFERROR(VLOOKUP(J2288,Customers!A:H,8,FALSE),"")</f>
        <v>Melbourne</v>
      </c>
      <c r="N2288">
        <f>IFERROR(VLOOKUP(K2288,Employees!A:F,6,FALSE),"")</f>
        <v>6</v>
      </c>
      <c r="O2288" t="str">
        <f>IFERROR(VLOOKUP(N2288,Offices!A:B,2,FALSE),"")</f>
        <v>Sydney</v>
      </c>
      <c r="P2288" s="6">
        <f>IFERROR(VLOOKUP(J2288,Payments!A:C,3,FALSE),"")</f>
        <v>37761</v>
      </c>
      <c r="Q2288">
        <f>IFERROR(VLOOKUP(J2288,Payments!A:D,4,FALSE),"")</f>
        <v>45864.03</v>
      </c>
      <c r="R2288" t="str">
        <f>IFERROR(VLOOKUP(B2288,Products!A:C,3,FALSE),"")</f>
        <v>Classic Cars</v>
      </c>
      <c r="S2288">
        <f>IFERROR(VLOOKUP(B2288,Products!A:G,7,FALSE),"")</f>
        <v>9127</v>
      </c>
      <c r="T2288">
        <f>IFERROR(VLOOKUP(B2288,Products!A:I,9,FALSE),"")</f>
        <v>146.99</v>
      </c>
      <c r="U2288">
        <f t="shared" si="280"/>
        <v>2</v>
      </c>
      <c r="V2288" t="str">
        <f t="shared" si="281"/>
        <v>Yes</v>
      </c>
      <c r="W2288">
        <f t="shared" si="282"/>
        <v>2004</v>
      </c>
      <c r="X2288">
        <f t="shared" si="283"/>
        <v>11</v>
      </c>
      <c r="Y2288">
        <f>IFERROR(VLOOKUP(B2288,Products!A:I,8,FALSE),"")</f>
        <v>73.489999999999995</v>
      </c>
      <c r="Z2288">
        <f t="shared" si="284"/>
        <v>7518.4999999999991</v>
      </c>
      <c r="AA2288">
        <f t="shared" si="285"/>
        <v>86.011702272418006</v>
      </c>
      <c r="AB2288">
        <f t="shared" si="286"/>
        <v>1</v>
      </c>
      <c r="AC2288">
        <f t="shared" si="287"/>
        <v>3476.5499999999997</v>
      </c>
    </row>
    <row r="2289" spans="1:29">
      <c r="A2289">
        <v>10342</v>
      </c>
      <c r="B2289" t="s">
        <v>211</v>
      </c>
      <c r="C2289">
        <v>26</v>
      </c>
      <c r="D2289">
        <v>57.82</v>
      </c>
      <c r="E2289">
        <v>8</v>
      </c>
      <c r="F2289" s="6">
        <f>IFERROR(VLOOKUP(A2289,Orders!A:B,2,FALSE),"")</f>
        <v>38315</v>
      </c>
      <c r="G2289" s="6">
        <f>IFERROR(VLOOKUP(A2289,Orders!A:C,3,FALSE),"")</f>
        <v>38322</v>
      </c>
      <c r="H2289" s="6">
        <f>IFERROR(VLOOKUP(A2289,Orders!A:D,4,FALSE),"")</f>
        <v>38320</v>
      </c>
      <c r="I2289" t="str">
        <f>IFERROR(VLOOKUP(A2289,Orders!A:E,5,FALSE),"")</f>
        <v>Shipped</v>
      </c>
      <c r="J2289">
        <f>IFERROR(VLOOKUP(A2289,Orders!A:G,7,FALSE),"")</f>
        <v>114</v>
      </c>
      <c r="K2289">
        <f>IFERROR(VLOOKUP(J2289,Customers!A:L,12,FALSE),"")</f>
        <v>1611</v>
      </c>
      <c r="L2289">
        <f>IFERROR(VLOOKUP(J2289,Customers!A:M,13,FALSE),"")</f>
        <v>117300</v>
      </c>
      <c r="M2289" t="str">
        <f>IFERROR(VLOOKUP(J2289,Customers!A:H,8,FALSE),"")</f>
        <v>Melbourne</v>
      </c>
      <c r="N2289">
        <f>IFERROR(VLOOKUP(K2289,Employees!A:F,6,FALSE),"")</f>
        <v>6</v>
      </c>
      <c r="O2289" t="str">
        <f>IFERROR(VLOOKUP(N2289,Offices!A:B,2,FALSE),"")</f>
        <v>Sydney</v>
      </c>
      <c r="P2289" s="6">
        <f>IFERROR(VLOOKUP(J2289,Payments!A:C,3,FALSE),"")</f>
        <v>37761</v>
      </c>
      <c r="Q2289">
        <f>IFERROR(VLOOKUP(J2289,Payments!A:D,4,FALSE),"")</f>
        <v>45864.03</v>
      </c>
      <c r="R2289" t="str">
        <f>IFERROR(VLOOKUP(B2289,Products!A:C,3,FALSE),"")</f>
        <v>Motorcycles</v>
      </c>
      <c r="S2289">
        <f>IFERROR(VLOOKUP(B2289,Products!A:G,7,FALSE),"")</f>
        <v>7689</v>
      </c>
      <c r="T2289">
        <f>IFERROR(VLOOKUP(B2289,Products!A:I,9,FALSE),"")</f>
        <v>62.17</v>
      </c>
      <c r="U2289">
        <f t="shared" si="280"/>
        <v>2</v>
      </c>
      <c r="V2289" t="str">
        <f t="shared" si="281"/>
        <v>Yes</v>
      </c>
      <c r="W2289">
        <f t="shared" si="282"/>
        <v>2004</v>
      </c>
      <c r="X2289">
        <f t="shared" si="283"/>
        <v>11</v>
      </c>
      <c r="Y2289">
        <f>IFERROR(VLOOKUP(B2289,Products!A:I,8,FALSE),"")</f>
        <v>32.950000000000003</v>
      </c>
      <c r="Z2289">
        <f t="shared" si="284"/>
        <v>1503.32</v>
      </c>
      <c r="AA2289">
        <f t="shared" si="285"/>
        <v>75.477996965098612</v>
      </c>
      <c r="AB2289">
        <f t="shared" si="286"/>
        <v>1</v>
      </c>
      <c r="AC2289">
        <f t="shared" si="287"/>
        <v>646.61999999999989</v>
      </c>
    </row>
    <row r="2290" spans="1:29">
      <c r="A2290">
        <v>10342</v>
      </c>
      <c r="B2290" t="s">
        <v>212</v>
      </c>
      <c r="C2290">
        <v>38</v>
      </c>
      <c r="D2290">
        <v>124.99</v>
      </c>
      <c r="E2290">
        <v>11</v>
      </c>
      <c r="F2290" s="6">
        <f>IFERROR(VLOOKUP(A2290,Orders!A:B,2,FALSE),"")</f>
        <v>38315</v>
      </c>
      <c r="G2290" s="6">
        <f>IFERROR(VLOOKUP(A2290,Orders!A:C,3,FALSE),"")</f>
        <v>38322</v>
      </c>
      <c r="H2290" s="6">
        <f>IFERROR(VLOOKUP(A2290,Orders!A:D,4,FALSE),"")</f>
        <v>38320</v>
      </c>
      <c r="I2290" t="str">
        <f>IFERROR(VLOOKUP(A2290,Orders!A:E,5,FALSE),"")</f>
        <v>Shipped</v>
      </c>
      <c r="J2290">
        <f>IFERROR(VLOOKUP(A2290,Orders!A:G,7,FALSE),"")</f>
        <v>114</v>
      </c>
      <c r="K2290">
        <f>IFERROR(VLOOKUP(J2290,Customers!A:L,12,FALSE),"")</f>
        <v>1611</v>
      </c>
      <c r="L2290">
        <f>IFERROR(VLOOKUP(J2290,Customers!A:M,13,FALSE),"")</f>
        <v>117300</v>
      </c>
      <c r="M2290" t="str">
        <f>IFERROR(VLOOKUP(J2290,Customers!A:H,8,FALSE),"")</f>
        <v>Melbourne</v>
      </c>
      <c r="N2290">
        <f>IFERROR(VLOOKUP(K2290,Employees!A:F,6,FALSE),"")</f>
        <v>6</v>
      </c>
      <c r="O2290" t="str">
        <f>IFERROR(VLOOKUP(N2290,Offices!A:B,2,FALSE),"")</f>
        <v>Sydney</v>
      </c>
      <c r="P2290" s="6">
        <f>IFERROR(VLOOKUP(J2290,Payments!A:C,3,FALSE),"")</f>
        <v>37761</v>
      </c>
      <c r="Q2290">
        <f>IFERROR(VLOOKUP(J2290,Payments!A:D,4,FALSE),"")</f>
        <v>45864.03</v>
      </c>
      <c r="R2290" t="str">
        <f>IFERROR(VLOOKUP(B2290,Products!A:C,3,FALSE),"")</f>
        <v>Classic Cars</v>
      </c>
      <c r="S2290">
        <f>IFERROR(VLOOKUP(B2290,Products!A:G,7,FALSE),"")</f>
        <v>1249</v>
      </c>
      <c r="T2290">
        <f>IFERROR(VLOOKUP(B2290,Products!A:I,9,FALSE),"")</f>
        <v>148.80000000000001</v>
      </c>
      <c r="U2290">
        <f t="shared" si="280"/>
        <v>2</v>
      </c>
      <c r="V2290" t="str">
        <f t="shared" si="281"/>
        <v>Yes</v>
      </c>
      <c r="W2290">
        <f t="shared" si="282"/>
        <v>2004</v>
      </c>
      <c r="X2290">
        <f t="shared" si="283"/>
        <v>11</v>
      </c>
      <c r="Y2290">
        <f>IFERROR(VLOOKUP(B2290,Products!A:I,8,FALSE),"")</f>
        <v>69.930000000000007</v>
      </c>
      <c r="Z2290">
        <f t="shared" si="284"/>
        <v>4749.62</v>
      </c>
      <c r="AA2290">
        <f t="shared" si="285"/>
        <v>78.7358787358787</v>
      </c>
      <c r="AB2290">
        <f t="shared" si="286"/>
        <v>1</v>
      </c>
      <c r="AC2290">
        <f t="shared" si="287"/>
        <v>2092.2799999999997</v>
      </c>
    </row>
    <row r="2291" spans="1:29">
      <c r="A2291">
        <v>10342</v>
      </c>
      <c r="B2291" t="s">
        <v>224</v>
      </c>
      <c r="C2291">
        <v>39</v>
      </c>
      <c r="D2291">
        <v>30.59</v>
      </c>
      <c r="E2291">
        <v>9</v>
      </c>
      <c r="F2291" s="6">
        <f>IFERROR(VLOOKUP(A2291,Orders!A:B,2,FALSE),"")</f>
        <v>38315</v>
      </c>
      <c r="G2291" s="6">
        <f>IFERROR(VLOOKUP(A2291,Orders!A:C,3,FALSE),"")</f>
        <v>38322</v>
      </c>
      <c r="H2291" s="6">
        <f>IFERROR(VLOOKUP(A2291,Orders!A:D,4,FALSE),"")</f>
        <v>38320</v>
      </c>
      <c r="I2291" t="str">
        <f>IFERROR(VLOOKUP(A2291,Orders!A:E,5,FALSE),"")</f>
        <v>Shipped</v>
      </c>
      <c r="J2291">
        <f>IFERROR(VLOOKUP(A2291,Orders!A:G,7,FALSE),"")</f>
        <v>114</v>
      </c>
      <c r="K2291">
        <f>IFERROR(VLOOKUP(J2291,Customers!A:L,12,FALSE),"")</f>
        <v>1611</v>
      </c>
      <c r="L2291">
        <f>IFERROR(VLOOKUP(J2291,Customers!A:M,13,FALSE),"")</f>
        <v>117300</v>
      </c>
      <c r="M2291" t="str">
        <f>IFERROR(VLOOKUP(J2291,Customers!A:H,8,FALSE),"")</f>
        <v>Melbourne</v>
      </c>
      <c r="N2291">
        <f>IFERROR(VLOOKUP(K2291,Employees!A:F,6,FALSE),"")</f>
        <v>6</v>
      </c>
      <c r="O2291" t="str">
        <f>IFERROR(VLOOKUP(N2291,Offices!A:B,2,FALSE),"")</f>
        <v>Sydney</v>
      </c>
      <c r="P2291" s="6">
        <f>IFERROR(VLOOKUP(J2291,Payments!A:C,3,FALSE),"")</f>
        <v>37761</v>
      </c>
      <c r="Q2291">
        <f>IFERROR(VLOOKUP(J2291,Payments!A:D,4,FALSE),"")</f>
        <v>45864.03</v>
      </c>
      <c r="R2291" t="str">
        <f>IFERROR(VLOOKUP(B2291,Products!A:C,3,FALSE),"")</f>
        <v>Classic Cars</v>
      </c>
      <c r="S2291">
        <f>IFERROR(VLOOKUP(B2291,Products!A:G,7,FALSE),"")</f>
        <v>7723</v>
      </c>
      <c r="T2291">
        <f>IFERROR(VLOOKUP(B2291,Products!A:I,9,FALSE),"")</f>
        <v>37.76</v>
      </c>
      <c r="U2291">
        <f t="shared" si="280"/>
        <v>2</v>
      </c>
      <c r="V2291" t="str">
        <f t="shared" si="281"/>
        <v>Yes</v>
      </c>
      <c r="W2291">
        <f t="shared" si="282"/>
        <v>2004</v>
      </c>
      <c r="X2291">
        <f t="shared" si="283"/>
        <v>11</v>
      </c>
      <c r="Y2291">
        <f>IFERROR(VLOOKUP(B2291,Products!A:I,8,FALSE),"")</f>
        <v>16.239999999999998</v>
      </c>
      <c r="Z2291">
        <f t="shared" si="284"/>
        <v>1193.01</v>
      </c>
      <c r="AA2291">
        <f t="shared" si="285"/>
        <v>88.362068965517267</v>
      </c>
      <c r="AB2291">
        <f t="shared" si="286"/>
        <v>1</v>
      </c>
      <c r="AC2291">
        <f t="shared" si="287"/>
        <v>559.65000000000009</v>
      </c>
    </row>
    <row r="2292" spans="1:29">
      <c r="A2292">
        <v>10342</v>
      </c>
      <c r="B2292" t="s">
        <v>214</v>
      </c>
      <c r="C2292">
        <v>48</v>
      </c>
      <c r="D2292">
        <v>60.01</v>
      </c>
      <c r="E2292">
        <v>10</v>
      </c>
      <c r="F2292" s="6">
        <f>IFERROR(VLOOKUP(A2292,Orders!A:B,2,FALSE),"")</f>
        <v>38315</v>
      </c>
      <c r="G2292" s="6">
        <f>IFERROR(VLOOKUP(A2292,Orders!A:C,3,FALSE),"")</f>
        <v>38322</v>
      </c>
      <c r="H2292" s="6">
        <f>IFERROR(VLOOKUP(A2292,Orders!A:D,4,FALSE),"")</f>
        <v>38320</v>
      </c>
      <c r="I2292" t="str">
        <f>IFERROR(VLOOKUP(A2292,Orders!A:E,5,FALSE),"")</f>
        <v>Shipped</v>
      </c>
      <c r="J2292">
        <f>IFERROR(VLOOKUP(A2292,Orders!A:G,7,FALSE),"")</f>
        <v>114</v>
      </c>
      <c r="K2292">
        <f>IFERROR(VLOOKUP(J2292,Customers!A:L,12,FALSE),"")</f>
        <v>1611</v>
      </c>
      <c r="L2292">
        <f>IFERROR(VLOOKUP(J2292,Customers!A:M,13,FALSE),"")</f>
        <v>117300</v>
      </c>
      <c r="M2292" t="str">
        <f>IFERROR(VLOOKUP(J2292,Customers!A:H,8,FALSE),"")</f>
        <v>Melbourne</v>
      </c>
      <c r="N2292">
        <f>IFERROR(VLOOKUP(K2292,Employees!A:F,6,FALSE),"")</f>
        <v>6</v>
      </c>
      <c r="O2292" t="str">
        <f>IFERROR(VLOOKUP(N2292,Offices!A:B,2,FALSE),"")</f>
        <v>Sydney</v>
      </c>
      <c r="P2292" s="6">
        <f>IFERROR(VLOOKUP(J2292,Payments!A:C,3,FALSE),"")</f>
        <v>37761</v>
      </c>
      <c r="Q2292">
        <f>IFERROR(VLOOKUP(J2292,Payments!A:D,4,FALSE),"")</f>
        <v>45864.03</v>
      </c>
      <c r="R2292" t="str">
        <f>IFERROR(VLOOKUP(B2292,Products!A:C,3,FALSE),"")</f>
        <v>Classic Cars</v>
      </c>
      <c r="S2292">
        <f>IFERROR(VLOOKUP(B2292,Products!A:G,7,FALSE),"")</f>
        <v>7995</v>
      </c>
      <c r="T2292">
        <f>IFERROR(VLOOKUP(B2292,Products!A:I,9,FALSE),"")</f>
        <v>61.23</v>
      </c>
      <c r="U2292">
        <f t="shared" si="280"/>
        <v>2</v>
      </c>
      <c r="V2292" t="str">
        <f t="shared" si="281"/>
        <v>Yes</v>
      </c>
      <c r="W2292">
        <f t="shared" si="282"/>
        <v>2004</v>
      </c>
      <c r="X2292">
        <f t="shared" si="283"/>
        <v>11</v>
      </c>
      <c r="Y2292">
        <f>IFERROR(VLOOKUP(B2292,Products!A:I,8,FALSE),"")</f>
        <v>38.58</v>
      </c>
      <c r="Z2292">
        <f t="shared" si="284"/>
        <v>2880.48</v>
      </c>
      <c r="AA2292">
        <f t="shared" si="285"/>
        <v>55.54691550025921</v>
      </c>
      <c r="AB2292">
        <f t="shared" si="286"/>
        <v>0</v>
      </c>
      <c r="AC2292">
        <f t="shared" si="287"/>
        <v>1028.6399999999999</v>
      </c>
    </row>
    <row r="2293" spans="1:29">
      <c r="A2293">
        <v>10342</v>
      </c>
      <c r="B2293" t="s">
        <v>215</v>
      </c>
      <c r="C2293">
        <v>42</v>
      </c>
      <c r="D2293">
        <v>112.34</v>
      </c>
      <c r="E2293">
        <v>6</v>
      </c>
      <c r="F2293" s="6">
        <f>IFERROR(VLOOKUP(A2293,Orders!A:B,2,FALSE),"")</f>
        <v>38315</v>
      </c>
      <c r="G2293" s="6">
        <f>IFERROR(VLOOKUP(A2293,Orders!A:C,3,FALSE),"")</f>
        <v>38322</v>
      </c>
      <c r="H2293" s="6">
        <f>IFERROR(VLOOKUP(A2293,Orders!A:D,4,FALSE),"")</f>
        <v>38320</v>
      </c>
      <c r="I2293" t="str">
        <f>IFERROR(VLOOKUP(A2293,Orders!A:E,5,FALSE),"")</f>
        <v>Shipped</v>
      </c>
      <c r="J2293">
        <f>IFERROR(VLOOKUP(A2293,Orders!A:G,7,FALSE),"")</f>
        <v>114</v>
      </c>
      <c r="K2293">
        <f>IFERROR(VLOOKUP(J2293,Customers!A:L,12,FALSE),"")</f>
        <v>1611</v>
      </c>
      <c r="L2293">
        <f>IFERROR(VLOOKUP(J2293,Customers!A:M,13,FALSE),"")</f>
        <v>117300</v>
      </c>
      <c r="M2293" t="str">
        <f>IFERROR(VLOOKUP(J2293,Customers!A:H,8,FALSE),"")</f>
        <v>Melbourne</v>
      </c>
      <c r="N2293">
        <f>IFERROR(VLOOKUP(K2293,Employees!A:F,6,FALSE),"")</f>
        <v>6</v>
      </c>
      <c r="O2293" t="str">
        <f>IFERROR(VLOOKUP(N2293,Offices!A:B,2,FALSE),"")</f>
        <v>Sydney</v>
      </c>
      <c r="P2293" s="6">
        <f>IFERROR(VLOOKUP(J2293,Payments!A:C,3,FALSE),"")</f>
        <v>37761</v>
      </c>
      <c r="Q2293">
        <f>IFERROR(VLOOKUP(J2293,Payments!A:D,4,FALSE),"")</f>
        <v>45864.03</v>
      </c>
      <c r="R2293" t="str">
        <f>IFERROR(VLOOKUP(B2293,Products!A:C,3,FALSE),"")</f>
        <v>Classic Cars</v>
      </c>
      <c r="S2293">
        <f>IFERROR(VLOOKUP(B2293,Products!A:G,7,FALSE),"")</f>
        <v>6600</v>
      </c>
      <c r="T2293">
        <f>IFERROR(VLOOKUP(B2293,Products!A:I,9,FALSE),"")</f>
        <v>140.43</v>
      </c>
      <c r="U2293">
        <f t="shared" si="280"/>
        <v>2</v>
      </c>
      <c r="V2293" t="str">
        <f t="shared" si="281"/>
        <v>Yes</v>
      </c>
      <c r="W2293">
        <f t="shared" si="282"/>
        <v>2004</v>
      </c>
      <c r="X2293">
        <f t="shared" si="283"/>
        <v>11</v>
      </c>
      <c r="Y2293">
        <f>IFERROR(VLOOKUP(B2293,Products!A:I,8,FALSE),"")</f>
        <v>98.3</v>
      </c>
      <c r="Z2293">
        <f t="shared" si="284"/>
        <v>4718.28</v>
      </c>
      <c r="AA2293">
        <f t="shared" si="285"/>
        <v>14.28280773143439</v>
      </c>
      <c r="AB2293">
        <f t="shared" si="286"/>
        <v>0</v>
      </c>
      <c r="AC2293">
        <f t="shared" si="287"/>
        <v>589.68000000000029</v>
      </c>
    </row>
    <row r="2294" spans="1:29">
      <c r="A2294">
        <v>10343</v>
      </c>
      <c r="B2294" t="s">
        <v>225</v>
      </c>
      <c r="C2294">
        <v>36</v>
      </c>
      <c r="D2294">
        <v>109.51</v>
      </c>
      <c r="E2294">
        <v>4</v>
      </c>
      <c r="F2294" s="6">
        <f>IFERROR(VLOOKUP(A2294,Orders!A:B,2,FALSE),"")</f>
        <v>38315</v>
      </c>
      <c r="G2294" s="6">
        <f>IFERROR(VLOOKUP(A2294,Orders!A:C,3,FALSE),"")</f>
        <v>38322</v>
      </c>
      <c r="H2294" s="6">
        <f>IFERROR(VLOOKUP(A2294,Orders!A:D,4,FALSE),"")</f>
        <v>38317</v>
      </c>
      <c r="I2294" t="str">
        <f>IFERROR(VLOOKUP(A2294,Orders!A:E,5,FALSE),"")</f>
        <v>Shipped</v>
      </c>
      <c r="J2294">
        <f>IFERROR(VLOOKUP(A2294,Orders!A:G,7,FALSE),"")</f>
        <v>353</v>
      </c>
      <c r="K2294">
        <f>IFERROR(VLOOKUP(J2294,Customers!A:L,12,FALSE),"")</f>
        <v>1337</v>
      </c>
      <c r="L2294">
        <f>IFERROR(VLOOKUP(J2294,Customers!A:M,13,FALSE),"")</f>
        <v>81100</v>
      </c>
      <c r="M2294" t="str">
        <f>IFERROR(VLOOKUP(J2294,Customers!A:H,8,FALSE),"")</f>
        <v>Reims</v>
      </c>
      <c r="N2294">
        <f>IFERROR(VLOOKUP(K2294,Employees!A:F,6,FALSE),"")</f>
        <v>4</v>
      </c>
      <c r="O2294" t="str">
        <f>IFERROR(VLOOKUP(N2294,Offices!A:B,2,FALSE),"")</f>
        <v>Paris</v>
      </c>
      <c r="P2294" s="6">
        <f>IFERROR(VLOOKUP(J2294,Payments!A:C,3,FALSE),"")</f>
        <v>38362</v>
      </c>
      <c r="Q2294">
        <f>IFERROR(VLOOKUP(J2294,Payments!A:D,4,FALSE),"")</f>
        <v>49705.52</v>
      </c>
      <c r="R2294" t="str">
        <f>IFERROR(VLOOKUP(B2294,Products!A:C,3,FALSE),"")</f>
        <v>Classic Cars</v>
      </c>
      <c r="S2294">
        <f>IFERROR(VLOOKUP(B2294,Products!A:G,7,FALSE),"")</f>
        <v>9042</v>
      </c>
      <c r="T2294">
        <f>IFERROR(VLOOKUP(B2294,Products!A:I,9,FALSE),"")</f>
        <v>124.44</v>
      </c>
      <c r="U2294">
        <f t="shared" si="280"/>
        <v>5</v>
      </c>
      <c r="V2294" t="str">
        <f t="shared" si="281"/>
        <v>Yes</v>
      </c>
      <c r="W2294">
        <f t="shared" si="282"/>
        <v>2004</v>
      </c>
      <c r="X2294">
        <f t="shared" si="283"/>
        <v>11</v>
      </c>
      <c r="Y2294">
        <f>IFERROR(VLOOKUP(B2294,Products!A:I,8,FALSE),"")</f>
        <v>65.959999999999994</v>
      </c>
      <c r="Z2294">
        <f t="shared" si="284"/>
        <v>3942.36</v>
      </c>
      <c r="AA2294">
        <f t="shared" si="285"/>
        <v>66.024863553668908</v>
      </c>
      <c r="AB2294">
        <f t="shared" si="286"/>
        <v>0</v>
      </c>
      <c r="AC2294">
        <f t="shared" si="287"/>
        <v>1567.8000000000004</v>
      </c>
    </row>
    <row r="2295" spans="1:29">
      <c r="A2295">
        <v>10343</v>
      </c>
      <c r="B2295" t="s">
        <v>222</v>
      </c>
      <c r="C2295">
        <v>25</v>
      </c>
      <c r="D2295">
        <v>118.8</v>
      </c>
      <c r="E2295">
        <v>3</v>
      </c>
      <c r="F2295" s="6">
        <f>IFERROR(VLOOKUP(A2295,Orders!A:B,2,FALSE),"")</f>
        <v>38315</v>
      </c>
      <c r="G2295" s="6">
        <f>IFERROR(VLOOKUP(A2295,Orders!A:C,3,FALSE),"")</f>
        <v>38322</v>
      </c>
      <c r="H2295" s="6">
        <f>IFERROR(VLOOKUP(A2295,Orders!A:D,4,FALSE),"")</f>
        <v>38317</v>
      </c>
      <c r="I2295" t="str">
        <f>IFERROR(VLOOKUP(A2295,Orders!A:E,5,FALSE),"")</f>
        <v>Shipped</v>
      </c>
      <c r="J2295">
        <f>IFERROR(VLOOKUP(A2295,Orders!A:G,7,FALSE),"")</f>
        <v>353</v>
      </c>
      <c r="K2295">
        <f>IFERROR(VLOOKUP(J2295,Customers!A:L,12,FALSE),"")</f>
        <v>1337</v>
      </c>
      <c r="L2295">
        <f>IFERROR(VLOOKUP(J2295,Customers!A:M,13,FALSE),"")</f>
        <v>81100</v>
      </c>
      <c r="M2295" t="str">
        <f>IFERROR(VLOOKUP(J2295,Customers!A:H,8,FALSE),"")</f>
        <v>Reims</v>
      </c>
      <c r="N2295">
        <f>IFERROR(VLOOKUP(K2295,Employees!A:F,6,FALSE),"")</f>
        <v>4</v>
      </c>
      <c r="O2295" t="str">
        <f>IFERROR(VLOOKUP(N2295,Offices!A:B,2,FALSE),"")</f>
        <v>Paris</v>
      </c>
      <c r="P2295" s="6">
        <f>IFERROR(VLOOKUP(J2295,Payments!A:C,3,FALSE),"")</f>
        <v>38362</v>
      </c>
      <c r="Q2295">
        <f>IFERROR(VLOOKUP(J2295,Payments!A:D,4,FALSE),"")</f>
        <v>49705.52</v>
      </c>
      <c r="R2295" t="str">
        <f>IFERROR(VLOOKUP(B2295,Products!A:C,3,FALSE),"")</f>
        <v>Classic Cars</v>
      </c>
      <c r="S2295">
        <f>IFERROR(VLOOKUP(B2295,Products!A:G,7,FALSE),"")</f>
        <v>8164</v>
      </c>
      <c r="T2295">
        <f>IFERROR(VLOOKUP(B2295,Products!A:I,9,FALSE),"")</f>
        <v>132</v>
      </c>
      <c r="U2295">
        <f t="shared" si="280"/>
        <v>5</v>
      </c>
      <c r="V2295" t="str">
        <f t="shared" si="281"/>
        <v>Yes</v>
      </c>
      <c r="W2295">
        <f t="shared" si="282"/>
        <v>2004</v>
      </c>
      <c r="X2295">
        <f t="shared" si="283"/>
        <v>11</v>
      </c>
      <c r="Y2295">
        <f>IFERROR(VLOOKUP(B2295,Products!A:I,8,FALSE),"")</f>
        <v>56.76</v>
      </c>
      <c r="Z2295">
        <f t="shared" si="284"/>
        <v>2970</v>
      </c>
      <c r="AA2295">
        <f t="shared" si="285"/>
        <v>109.30232558139534</v>
      </c>
      <c r="AB2295">
        <f t="shared" si="286"/>
        <v>1</v>
      </c>
      <c r="AC2295">
        <f t="shared" si="287"/>
        <v>1551</v>
      </c>
    </row>
    <row r="2296" spans="1:29">
      <c r="A2296">
        <v>10343</v>
      </c>
      <c r="B2296" t="s">
        <v>223</v>
      </c>
      <c r="C2296">
        <v>44</v>
      </c>
      <c r="D2296">
        <v>127.15</v>
      </c>
      <c r="E2296">
        <v>2</v>
      </c>
      <c r="F2296" s="6">
        <f>IFERROR(VLOOKUP(A2296,Orders!A:B,2,FALSE),"")</f>
        <v>38315</v>
      </c>
      <c r="G2296" s="6">
        <f>IFERROR(VLOOKUP(A2296,Orders!A:C,3,FALSE),"")</f>
        <v>38322</v>
      </c>
      <c r="H2296" s="6">
        <f>IFERROR(VLOOKUP(A2296,Orders!A:D,4,FALSE),"")</f>
        <v>38317</v>
      </c>
      <c r="I2296" t="str">
        <f>IFERROR(VLOOKUP(A2296,Orders!A:E,5,FALSE),"")</f>
        <v>Shipped</v>
      </c>
      <c r="J2296">
        <f>IFERROR(VLOOKUP(A2296,Orders!A:G,7,FALSE),"")</f>
        <v>353</v>
      </c>
      <c r="K2296">
        <f>IFERROR(VLOOKUP(J2296,Customers!A:L,12,FALSE),"")</f>
        <v>1337</v>
      </c>
      <c r="L2296">
        <f>IFERROR(VLOOKUP(J2296,Customers!A:M,13,FALSE),"")</f>
        <v>81100</v>
      </c>
      <c r="M2296" t="str">
        <f>IFERROR(VLOOKUP(J2296,Customers!A:H,8,FALSE),"")</f>
        <v>Reims</v>
      </c>
      <c r="N2296">
        <f>IFERROR(VLOOKUP(K2296,Employees!A:F,6,FALSE),"")</f>
        <v>4</v>
      </c>
      <c r="O2296" t="str">
        <f>IFERROR(VLOOKUP(N2296,Offices!A:B,2,FALSE),"")</f>
        <v>Paris</v>
      </c>
      <c r="P2296" s="6">
        <f>IFERROR(VLOOKUP(J2296,Payments!A:C,3,FALSE),"")</f>
        <v>38362</v>
      </c>
      <c r="Q2296">
        <f>IFERROR(VLOOKUP(J2296,Payments!A:D,4,FALSE),"")</f>
        <v>49705.52</v>
      </c>
      <c r="R2296" t="str">
        <f>IFERROR(VLOOKUP(B2296,Products!A:C,3,FALSE),"")</f>
        <v>Classic Cars</v>
      </c>
      <c r="S2296">
        <f>IFERROR(VLOOKUP(B2296,Products!A:G,7,FALSE),"")</f>
        <v>8990</v>
      </c>
      <c r="T2296">
        <f>IFERROR(VLOOKUP(B2296,Products!A:I,9,FALSE),"")</f>
        <v>141.28</v>
      </c>
      <c r="U2296">
        <f t="shared" si="280"/>
        <v>5</v>
      </c>
      <c r="V2296" t="str">
        <f t="shared" si="281"/>
        <v>Yes</v>
      </c>
      <c r="W2296">
        <f t="shared" si="282"/>
        <v>2004</v>
      </c>
      <c r="X2296">
        <f t="shared" si="283"/>
        <v>11</v>
      </c>
      <c r="Y2296">
        <f>IFERROR(VLOOKUP(B2296,Products!A:I,8,FALSE),"")</f>
        <v>62.16</v>
      </c>
      <c r="Z2296">
        <f t="shared" si="284"/>
        <v>5594.6</v>
      </c>
      <c r="AA2296">
        <f t="shared" si="285"/>
        <v>104.55276705276708</v>
      </c>
      <c r="AB2296">
        <f t="shared" si="286"/>
        <v>1</v>
      </c>
      <c r="AC2296">
        <f t="shared" si="287"/>
        <v>2859.5600000000004</v>
      </c>
    </row>
    <row r="2297" spans="1:29">
      <c r="A2297">
        <v>10343</v>
      </c>
      <c r="B2297" t="s">
        <v>228</v>
      </c>
      <c r="C2297">
        <v>27</v>
      </c>
      <c r="D2297">
        <v>44.78</v>
      </c>
      <c r="E2297">
        <v>6</v>
      </c>
      <c r="F2297" s="6">
        <f>IFERROR(VLOOKUP(A2297,Orders!A:B,2,FALSE),"")</f>
        <v>38315</v>
      </c>
      <c r="G2297" s="6">
        <f>IFERROR(VLOOKUP(A2297,Orders!A:C,3,FALSE),"")</f>
        <v>38322</v>
      </c>
      <c r="H2297" s="6">
        <f>IFERROR(VLOOKUP(A2297,Orders!A:D,4,FALSE),"")</f>
        <v>38317</v>
      </c>
      <c r="I2297" t="str">
        <f>IFERROR(VLOOKUP(A2297,Orders!A:E,5,FALSE),"")</f>
        <v>Shipped</v>
      </c>
      <c r="J2297">
        <f>IFERROR(VLOOKUP(A2297,Orders!A:G,7,FALSE),"")</f>
        <v>353</v>
      </c>
      <c r="K2297">
        <f>IFERROR(VLOOKUP(J2297,Customers!A:L,12,FALSE),"")</f>
        <v>1337</v>
      </c>
      <c r="L2297">
        <f>IFERROR(VLOOKUP(J2297,Customers!A:M,13,FALSE),"")</f>
        <v>81100</v>
      </c>
      <c r="M2297" t="str">
        <f>IFERROR(VLOOKUP(J2297,Customers!A:H,8,FALSE),"")</f>
        <v>Reims</v>
      </c>
      <c r="N2297">
        <f>IFERROR(VLOOKUP(K2297,Employees!A:F,6,FALSE),"")</f>
        <v>4</v>
      </c>
      <c r="O2297" t="str">
        <f>IFERROR(VLOOKUP(N2297,Offices!A:B,2,FALSE),"")</f>
        <v>Paris</v>
      </c>
      <c r="P2297" s="6">
        <f>IFERROR(VLOOKUP(J2297,Payments!A:C,3,FALSE),"")</f>
        <v>38362</v>
      </c>
      <c r="Q2297">
        <f>IFERROR(VLOOKUP(J2297,Payments!A:D,4,FALSE),"")</f>
        <v>49705.52</v>
      </c>
      <c r="R2297" t="str">
        <f>IFERROR(VLOOKUP(B2297,Products!A:C,3,FALSE),"")</f>
        <v>Classic Cars</v>
      </c>
      <c r="S2297">
        <f>IFERROR(VLOOKUP(B2297,Products!A:G,7,FALSE),"")</f>
        <v>8197</v>
      </c>
      <c r="T2297">
        <f>IFERROR(VLOOKUP(B2297,Products!A:I,9,FALSE),"")</f>
        <v>50.31</v>
      </c>
      <c r="U2297">
        <f t="shared" si="280"/>
        <v>5</v>
      </c>
      <c r="V2297" t="str">
        <f t="shared" si="281"/>
        <v>Yes</v>
      </c>
      <c r="W2297">
        <f t="shared" si="282"/>
        <v>2004</v>
      </c>
      <c r="X2297">
        <f t="shared" si="283"/>
        <v>11</v>
      </c>
      <c r="Y2297">
        <f>IFERROR(VLOOKUP(B2297,Products!A:I,8,FALSE),"")</f>
        <v>29.18</v>
      </c>
      <c r="Z2297">
        <f t="shared" si="284"/>
        <v>1209.06</v>
      </c>
      <c r="AA2297">
        <f t="shared" si="285"/>
        <v>53.461274845784793</v>
      </c>
      <c r="AB2297">
        <f t="shared" si="286"/>
        <v>0</v>
      </c>
      <c r="AC2297">
        <f t="shared" si="287"/>
        <v>421.20000000000005</v>
      </c>
    </row>
    <row r="2298" spans="1:29">
      <c r="A2298">
        <v>10343</v>
      </c>
      <c r="B2298" t="s">
        <v>216</v>
      </c>
      <c r="C2298">
        <v>30</v>
      </c>
      <c r="D2298">
        <v>76.8</v>
      </c>
      <c r="E2298">
        <v>1</v>
      </c>
      <c r="F2298" s="6">
        <f>IFERROR(VLOOKUP(A2298,Orders!A:B,2,FALSE),"")</f>
        <v>38315</v>
      </c>
      <c r="G2298" s="6">
        <f>IFERROR(VLOOKUP(A2298,Orders!A:C,3,FALSE),"")</f>
        <v>38322</v>
      </c>
      <c r="H2298" s="6">
        <f>IFERROR(VLOOKUP(A2298,Orders!A:D,4,FALSE),"")</f>
        <v>38317</v>
      </c>
      <c r="I2298" t="str">
        <f>IFERROR(VLOOKUP(A2298,Orders!A:E,5,FALSE),"")</f>
        <v>Shipped</v>
      </c>
      <c r="J2298">
        <f>IFERROR(VLOOKUP(A2298,Orders!A:G,7,FALSE),"")</f>
        <v>353</v>
      </c>
      <c r="K2298">
        <f>IFERROR(VLOOKUP(J2298,Customers!A:L,12,FALSE),"")</f>
        <v>1337</v>
      </c>
      <c r="L2298">
        <f>IFERROR(VLOOKUP(J2298,Customers!A:M,13,FALSE),"")</f>
        <v>81100</v>
      </c>
      <c r="M2298" t="str">
        <f>IFERROR(VLOOKUP(J2298,Customers!A:H,8,FALSE),"")</f>
        <v>Reims</v>
      </c>
      <c r="N2298">
        <f>IFERROR(VLOOKUP(K2298,Employees!A:F,6,FALSE),"")</f>
        <v>4</v>
      </c>
      <c r="O2298" t="str">
        <f>IFERROR(VLOOKUP(N2298,Offices!A:B,2,FALSE),"")</f>
        <v>Paris</v>
      </c>
      <c r="P2298" s="6">
        <f>IFERROR(VLOOKUP(J2298,Payments!A:C,3,FALSE),"")</f>
        <v>38362</v>
      </c>
      <c r="Q2298">
        <f>IFERROR(VLOOKUP(J2298,Payments!A:D,4,FALSE),"")</f>
        <v>49705.52</v>
      </c>
      <c r="R2298" t="str">
        <f>IFERROR(VLOOKUP(B2298,Products!A:C,3,FALSE),"")</f>
        <v>Classic Cars</v>
      </c>
      <c r="S2298">
        <f>IFERROR(VLOOKUP(B2298,Products!A:G,7,FALSE),"")</f>
        <v>7869</v>
      </c>
      <c r="T2298">
        <f>IFERROR(VLOOKUP(B2298,Products!A:I,9,FALSE),"")</f>
        <v>80.84</v>
      </c>
      <c r="U2298">
        <f t="shared" si="280"/>
        <v>5</v>
      </c>
      <c r="V2298" t="str">
        <f t="shared" si="281"/>
        <v>Yes</v>
      </c>
      <c r="W2298">
        <f t="shared" si="282"/>
        <v>2004</v>
      </c>
      <c r="X2298">
        <f t="shared" si="283"/>
        <v>11</v>
      </c>
      <c r="Y2298">
        <f>IFERROR(VLOOKUP(B2298,Products!A:I,8,FALSE),"")</f>
        <v>32.33</v>
      </c>
      <c r="Z2298">
        <f t="shared" si="284"/>
        <v>2304</v>
      </c>
      <c r="AA2298">
        <f t="shared" si="285"/>
        <v>137.55026291370245</v>
      </c>
      <c r="AB2298">
        <f t="shared" si="286"/>
        <v>1</v>
      </c>
      <c r="AC2298">
        <f t="shared" si="287"/>
        <v>1334.1</v>
      </c>
    </row>
    <row r="2299" spans="1:29">
      <c r="A2299">
        <v>10343</v>
      </c>
      <c r="B2299" t="s">
        <v>217</v>
      </c>
      <c r="C2299">
        <v>29</v>
      </c>
      <c r="D2299">
        <v>37.409999999999997</v>
      </c>
      <c r="E2299">
        <v>5</v>
      </c>
      <c r="F2299" s="6">
        <f>IFERROR(VLOOKUP(A2299,Orders!A:B,2,FALSE),"")</f>
        <v>38315</v>
      </c>
      <c r="G2299" s="6">
        <f>IFERROR(VLOOKUP(A2299,Orders!A:C,3,FALSE),"")</f>
        <v>38322</v>
      </c>
      <c r="H2299" s="6">
        <f>IFERROR(VLOOKUP(A2299,Orders!A:D,4,FALSE),"")</f>
        <v>38317</v>
      </c>
      <c r="I2299" t="str">
        <f>IFERROR(VLOOKUP(A2299,Orders!A:E,5,FALSE),"")</f>
        <v>Shipped</v>
      </c>
      <c r="J2299">
        <f>IFERROR(VLOOKUP(A2299,Orders!A:G,7,FALSE),"")</f>
        <v>353</v>
      </c>
      <c r="K2299">
        <f>IFERROR(VLOOKUP(J2299,Customers!A:L,12,FALSE),"")</f>
        <v>1337</v>
      </c>
      <c r="L2299">
        <f>IFERROR(VLOOKUP(J2299,Customers!A:M,13,FALSE),"")</f>
        <v>81100</v>
      </c>
      <c r="M2299" t="str">
        <f>IFERROR(VLOOKUP(J2299,Customers!A:H,8,FALSE),"")</f>
        <v>Reims</v>
      </c>
      <c r="N2299">
        <f>IFERROR(VLOOKUP(K2299,Employees!A:F,6,FALSE),"")</f>
        <v>4</v>
      </c>
      <c r="O2299" t="str">
        <f>IFERROR(VLOOKUP(N2299,Offices!A:B,2,FALSE),"")</f>
        <v>Paris</v>
      </c>
      <c r="P2299" s="6">
        <f>IFERROR(VLOOKUP(J2299,Payments!A:C,3,FALSE),"")</f>
        <v>38362</v>
      </c>
      <c r="Q2299">
        <f>IFERROR(VLOOKUP(J2299,Payments!A:D,4,FALSE),"")</f>
        <v>49705.52</v>
      </c>
      <c r="R2299" t="str">
        <f>IFERROR(VLOOKUP(B2299,Products!A:C,3,FALSE),"")</f>
        <v>Motorcycles</v>
      </c>
      <c r="S2299">
        <f>IFERROR(VLOOKUP(B2299,Products!A:G,7,FALSE),"")</f>
        <v>9241</v>
      </c>
      <c r="T2299">
        <f>IFERROR(VLOOKUP(B2299,Products!A:I,9,FALSE),"")</f>
        <v>40.229999999999997</v>
      </c>
      <c r="U2299">
        <f t="shared" si="280"/>
        <v>5</v>
      </c>
      <c r="V2299" t="str">
        <f t="shared" si="281"/>
        <v>Yes</v>
      </c>
      <c r="W2299">
        <f t="shared" si="282"/>
        <v>2004</v>
      </c>
      <c r="X2299">
        <f t="shared" si="283"/>
        <v>11</v>
      </c>
      <c r="Y2299">
        <f>IFERROR(VLOOKUP(B2299,Products!A:I,8,FALSE),"")</f>
        <v>24.14</v>
      </c>
      <c r="Z2299">
        <f t="shared" si="284"/>
        <v>1084.8899999999999</v>
      </c>
      <c r="AA2299">
        <f t="shared" si="285"/>
        <v>54.971002485501231</v>
      </c>
      <c r="AB2299">
        <f t="shared" si="286"/>
        <v>0</v>
      </c>
      <c r="AC2299">
        <f t="shared" si="287"/>
        <v>384.82999999999987</v>
      </c>
    </row>
    <row r="2300" spans="1:29">
      <c r="A2300">
        <v>10344</v>
      </c>
      <c r="B2300" t="s">
        <v>124</v>
      </c>
      <c r="C2300">
        <v>45</v>
      </c>
      <c r="D2300">
        <v>168.3</v>
      </c>
      <c r="E2300">
        <v>1</v>
      </c>
      <c r="F2300" s="6">
        <f>IFERROR(VLOOKUP(A2300,Orders!A:B,2,FALSE),"")</f>
        <v>38316</v>
      </c>
      <c r="G2300" s="6">
        <f>IFERROR(VLOOKUP(A2300,Orders!A:C,3,FALSE),"")</f>
        <v>38323</v>
      </c>
      <c r="H2300" s="6">
        <f>IFERROR(VLOOKUP(A2300,Orders!A:D,4,FALSE),"")</f>
        <v>38320</v>
      </c>
      <c r="I2300" t="str">
        <f>IFERROR(VLOOKUP(A2300,Orders!A:E,5,FALSE),"")</f>
        <v>Shipped</v>
      </c>
      <c r="J2300">
        <f>IFERROR(VLOOKUP(A2300,Orders!A:G,7,FALSE),"")</f>
        <v>350</v>
      </c>
      <c r="K2300">
        <f>IFERROR(VLOOKUP(J2300,Customers!A:L,12,FALSE),"")</f>
        <v>1337</v>
      </c>
      <c r="L2300">
        <f>IFERROR(VLOOKUP(J2300,Customers!A:M,13,FALSE),"")</f>
        <v>65000</v>
      </c>
      <c r="M2300" t="str">
        <f>IFERROR(VLOOKUP(J2300,Customers!A:H,8,FALSE),"")</f>
        <v>Marseille</v>
      </c>
      <c r="N2300">
        <f>IFERROR(VLOOKUP(K2300,Employees!A:F,6,FALSE),"")</f>
        <v>4</v>
      </c>
      <c r="O2300" t="str">
        <f>IFERROR(VLOOKUP(N2300,Offices!A:B,2,FALSE),"")</f>
        <v>Paris</v>
      </c>
      <c r="P2300" s="6">
        <f>IFERROR(VLOOKUP(J2300,Payments!A:C,3,FALSE),"")</f>
        <v>38332</v>
      </c>
      <c r="Q2300">
        <f>IFERROR(VLOOKUP(J2300,Payments!A:D,4,FALSE),"")</f>
        <v>18888.310000000001</v>
      </c>
      <c r="R2300" t="str">
        <f>IFERROR(VLOOKUP(B2300,Products!A:C,3,FALSE),"")</f>
        <v>Vintage Cars</v>
      </c>
      <c r="S2300">
        <f>IFERROR(VLOOKUP(B2300,Products!A:G,7,FALSE),"")</f>
        <v>2724</v>
      </c>
      <c r="T2300">
        <f>IFERROR(VLOOKUP(B2300,Products!A:I,9,FALSE),"")</f>
        <v>170</v>
      </c>
      <c r="U2300">
        <f t="shared" si="280"/>
        <v>3</v>
      </c>
      <c r="V2300" t="str">
        <f t="shared" si="281"/>
        <v>Yes</v>
      </c>
      <c r="W2300">
        <f t="shared" si="282"/>
        <v>2004</v>
      </c>
      <c r="X2300">
        <f t="shared" si="283"/>
        <v>11</v>
      </c>
      <c r="Y2300">
        <f>IFERROR(VLOOKUP(B2300,Products!A:I,8,FALSE),"")</f>
        <v>86.7</v>
      </c>
      <c r="Z2300">
        <f t="shared" si="284"/>
        <v>7573.5000000000009</v>
      </c>
      <c r="AA2300">
        <f t="shared" si="285"/>
        <v>94.117647058823536</v>
      </c>
      <c r="AB2300">
        <f t="shared" si="286"/>
        <v>1</v>
      </c>
      <c r="AC2300">
        <f t="shared" si="287"/>
        <v>3672.0000000000005</v>
      </c>
    </row>
    <row r="2301" spans="1:29">
      <c r="A2301">
        <v>10344</v>
      </c>
      <c r="B2301" t="s">
        <v>125</v>
      </c>
      <c r="C2301">
        <v>40</v>
      </c>
      <c r="D2301">
        <v>49.04</v>
      </c>
      <c r="E2301">
        <v>2</v>
      </c>
      <c r="F2301" s="6">
        <f>IFERROR(VLOOKUP(A2301,Orders!A:B,2,FALSE),"")</f>
        <v>38316</v>
      </c>
      <c r="G2301" s="6">
        <f>IFERROR(VLOOKUP(A2301,Orders!A:C,3,FALSE),"")</f>
        <v>38323</v>
      </c>
      <c r="H2301" s="6">
        <f>IFERROR(VLOOKUP(A2301,Orders!A:D,4,FALSE),"")</f>
        <v>38320</v>
      </c>
      <c r="I2301" t="str">
        <f>IFERROR(VLOOKUP(A2301,Orders!A:E,5,FALSE),"")</f>
        <v>Shipped</v>
      </c>
      <c r="J2301">
        <f>IFERROR(VLOOKUP(A2301,Orders!A:G,7,FALSE),"")</f>
        <v>350</v>
      </c>
      <c r="K2301">
        <f>IFERROR(VLOOKUP(J2301,Customers!A:L,12,FALSE),"")</f>
        <v>1337</v>
      </c>
      <c r="L2301">
        <f>IFERROR(VLOOKUP(J2301,Customers!A:M,13,FALSE),"")</f>
        <v>65000</v>
      </c>
      <c r="M2301" t="str">
        <f>IFERROR(VLOOKUP(J2301,Customers!A:H,8,FALSE),"")</f>
        <v>Marseille</v>
      </c>
      <c r="N2301">
        <f>IFERROR(VLOOKUP(K2301,Employees!A:F,6,FALSE),"")</f>
        <v>4</v>
      </c>
      <c r="O2301" t="str">
        <f>IFERROR(VLOOKUP(N2301,Offices!A:B,2,FALSE),"")</f>
        <v>Paris</v>
      </c>
      <c r="P2301" s="6">
        <f>IFERROR(VLOOKUP(J2301,Payments!A:C,3,FALSE),"")</f>
        <v>38332</v>
      </c>
      <c r="Q2301">
        <f>IFERROR(VLOOKUP(J2301,Payments!A:D,4,FALSE),"")</f>
        <v>18888.310000000001</v>
      </c>
      <c r="R2301" t="str">
        <f>IFERROR(VLOOKUP(B2301,Products!A:C,3,FALSE),"")</f>
        <v>Vintage Cars</v>
      </c>
      <c r="S2301">
        <f>IFERROR(VLOOKUP(B2301,Products!A:G,7,FALSE),"")</f>
        <v>540</v>
      </c>
      <c r="T2301">
        <f>IFERROR(VLOOKUP(B2301,Products!A:I,9,FALSE),"")</f>
        <v>60.54</v>
      </c>
      <c r="U2301">
        <f t="shared" si="280"/>
        <v>3</v>
      </c>
      <c r="V2301" t="str">
        <f t="shared" si="281"/>
        <v>Yes</v>
      </c>
      <c r="W2301">
        <f t="shared" si="282"/>
        <v>2004</v>
      </c>
      <c r="X2301">
        <f t="shared" si="283"/>
        <v>11</v>
      </c>
      <c r="Y2301">
        <f>IFERROR(VLOOKUP(B2301,Products!A:I,8,FALSE),"")</f>
        <v>33.299999999999997</v>
      </c>
      <c r="Z2301">
        <f t="shared" si="284"/>
        <v>1961.6</v>
      </c>
      <c r="AA2301">
        <f t="shared" si="285"/>
        <v>47.267267267267279</v>
      </c>
      <c r="AB2301">
        <f t="shared" si="286"/>
        <v>0</v>
      </c>
      <c r="AC2301">
        <f t="shared" si="287"/>
        <v>629.60000000000014</v>
      </c>
    </row>
    <row r="2302" spans="1:29">
      <c r="A2302">
        <v>10344</v>
      </c>
      <c r="B2302" t="s">
        <v>128</v>
      </c>
      <c r="C2302">
        <v>30</v>
      </c>
      <c r="D2302">
        <v>118.23</v>
      </c>
      <c r="E2302">
        <v>3</v>
      </c>
      <c r="F2302" s="6">
        <f>IFERROR(VLOOKUP(A2302,Orders!A:B,2,FALSE),"")</f>
        <v>38316</v>
      </c>
      <c r="G2302" s="6">
        <f>IFERROR(VLOOKUP(A2302,Orders!A:C,3,FALSE),"")</f>
        <v>38323</v>
      </c>
      <c r="H2302" s="6">
        <f>IFERROR(VLOOKUP(A2302,Orders!A:D,4,FALSE),"")</f>
        <v>38320</v>
      </c>
      <c r="I2302" t="str">
        <f>IFERROR(VLOOKUP(A2302,Orders!A:E,5,FALSE),"")</f>
        <v>Shipped</v>
      </c>
      <c r="J2302">
        <f>IFERROR(VLOOKUP(A2302,Orders!A:G,7,FALSE),"")</f>
        <v>350</v>
      </c>
      <c r="K2302">
        <f>IFERROR(VLOOKUP(J2302,Customers!A:L,12,FALSE),"")</f>
        <v>1337</v>
      </c>
      <c r="L2302">
        <f>IFERROR(VLOOKUP(J2302,Customers!A:M,13,FALSE),"")</f>
        <v>65000</v>
      </c>
      <c r="M2302" t="str">
        <f>IFERROR(VLOOKUP(J2302,Customers!A:H,8,FALSE),"")</f>
        <v>Marseille</v>
      </c>
      <c r="N2302">
        <f>IFERROR(VLOOKUP(K2302,Employees!A:F,6,FALSE),"")</f>
        <v>4</v>
      </c>
      <c r="O2302" t="str">
        <f>IFERROR(VLOOKUP(N2302,Offices!A:B,2,FALSE),"")</f>
        <v>Paris</v>
      </c>
      <c r="P2302" s="6">
        <f>IFERROR(VLOOKUP(J2302,Payments!A:C,3,FALSE),"")</f>
        <v>38332</v>
      </c>
      <c r="Q2302">
        <f>IFERROR(VLOOKUP(J2302,Payments!A:D,4,FALSE),"")</f>
        <v>18888.310000000001</v>
      </c>
      <c r="R2302" t="str">
        <f>IFERROR(VLOOKUP(B2302,Products!A:C,3,FALSE),"")</f>
        <v>Vintage Cars</v>
      </c>
      <c r="S2302">
        <f>IFERROR(VLOOKUP(B2302,Products!A:G,7,FALSE),"")</f>
        <v>9354</v>
      </c>
      <c r="T2302">
        <f>IFERROR(VLOOKUP(B2302,Products!A:I,9,FALSE),"")</f>
        <v>127.13</v>
      </c>
      <c r="U2302">
        <f t="shared" si="280"/>
        <v>3</v>
      </c>
      <c r="V2302" t="str">
        <f t="shared" si="281"/>
        <v>Yes</v>
      </c>
      <c r="W2302">
        <f t="shared" si="282"/>
        <v>2004</v>
      </c>
      <c r="X2302">
        <f t="shared" si="283"/>
        <v>11</v>
      </c>
      <c r="Y2302">
        <f>IFERROR(VLOOKUP(B2302,Products!A:I,8,FALSE),"")</f>
        <v>58.48</v>
      </c>
      <c r="Z2302">
        <f t="shared" si="284"/>
        <v>3546.9</v>
      </c>
      <c r="AA2302">
        <f t="shared" si="285"/>
        <v>102.171682626539</v>
      </c>
      <c r="AB2302">
        <f t="shared" si="286"/>
        <v>1</v>
      </c>
      <c r="AC2302">
        <f t="shared" si="287"/>
        <v>1792.5000000000002</v>
      </c>
    </row>
    <row r="2303" spans="1:29">
      <c r="A2303">
        <v>10344</v>
      </c>
      <c r="B2303" t="s">
        <v>126</v>
      </c>
      <c r="C2303">
        <v>21</v>
      </c>
      <c r="D2303">
        <v>80.989999999999995</v>
      </c>
      <c r="E2303">
        <v>4</v>
      </c>
      <c r="F2303" s="6">
        <f>IFERROR(VLOOKUP(A2303,Orders!A:B,2,FALSE),"")</f>
        <v>38316</v>
      </c>
      <c r="G2303" s="6">
        <f>IFERROR(VLOOKUP(A2303,Orders!A:C,3,FALSE),"")</f>
        <v>38323</v>
      </c>
      <c r="H2303" s="6">
        <f>IFERROR(VLOOKUP(A2303,Orders!A:D,4,FALSE),"")</f>
        <v>38320</v>
      </c>
      <c r="I2303" t="str">
        <f>IFERROR(VLOOKUP(A2303,Orders!A:E,5,FALSE),"")</f>
        <v>Shipped</v>
      </c>
      <c r="J2303">
        <f>IFERROR(VLOOKUP(A2303,Orders!A:G,7,FALSE),"")</f>
        <v>350</v>
      </c>
      <c r="K2303">
        <f>IFERROR(VLOOKUP(J2303,Customers!A:L,12,FALSE),"")</f>
        <v>1337</v>
      </c>
      <c r="L2303">
        <f>IFERROR(VLOOKUP(J2303,Customers!A:M,13,FALSE),"")</f>
        <v>65000</v>
      </c>
      <c r="M2303" t="str">
        <f>IFERROR(VLOOKUP(J2303,Customers!A:H,8,FALSE),"")</f>
        <v>Marseille</v>
      </c>
      <c r="N2303">
        <f>IFERROR(VLOOKUP(K2303,Employees!A:F,6,FALSE),"")</f>
        <v>4</v>
      </c>
      <c r="O2303" t="str">
        <f>IFERROR(VLOOKUP(N2303,Offices!A:B,2,FALSE),"")</f>
        <v>Paris</v>
      </c>
      <c r="P2303" s="6">
        <f>IFERROR(VLOOKUP(J2303,Payments!A:C,3,FALSE),"")</f>
        <v>38332</v>
      </c>
      <c r="Q2303">
        <f>IFERROR(VLOOKUP(J2303,Payments!A:D,4,FALSE),"")</f>
        <v>18888.310000000001</v>
      </c>
      <c r="R2303" t="str">
        <f>IFERROR(VLOOKUP(B2303,Products!A:C,3,FALSE),"")</f>
        <v>Vintage Cars</v>
      </c>
      <c r="S2303">
        <f>IFERROR(VLOOKUP(B2303,Products!A:G,7,FALSE),"")</f>
        <v>6553</v>
      </c>
      <c r="T2303">
        <f>IFERROR(VLOOKUP(B2303,Products!A:I,9,FALSE),"")</f>
        <v>92.03</v>
      </c>
      <c r="U2303">
        <f t="shared" si="280"/>
        <v>3</v>
      </c>
      <c r="V2303" t="str">
        <f t="shared" si="281"/>
        <v>Yes</v>
      </c>
      <c r="W2303">
        <f t="shared" si="282"/>
        <v>2004</v>
      </c>
      <c r="X2303">
        <f t="shared" si="283"/>
        <v>11</v>
      </c>
      <c r="Y2303">
        <f>IFERROR(VLOOKUP(B2303,Products!A:I,8,FALSE),"")</f>
        <v>43.26</v>
      </c>
      <c r="Z2303">
        <f t="shared" si="284"/>
        <v>1700.79</v>
      </c>
      <c r="AA2303">
        <f t="shared" si="285"/>
        <v>87.216828478964402</v>
      </c>
      <c r="AB2303">
        <f t="shared" si="286"/>
        <v>1</v>
      </c>
      <c r="AC2303">
        <f t="shared" si="287"/>
        <v>792.32999999999993</v>
      </c>
    </row>
    <row r="2304" spans="1:29">
      <c r="A2304">
        <v>10344</v>
      </c>
      <c r="B2304" t="s">
        <v>226</v>
      </c>
      <c r="C2304">
        <v>26</v>
      </c>
      <c r="D2304">
        <v>68.42</v>
      </c>
      <c r="E2304">
        <v>5</v>
      </c>
      <c r="F2304" s="6">
        <f>IFERROR(VLOOKUP(A2304,Orders!A:B,2,FALSE),"")</f>
        <v>38316</v>
      </c>
      <c r="G2304" s="6">
        <f>IFERROR(VLOOKUP(A2304,Orders!A:C,3,FALSE),"")</f>
        <v>38323</v>
      </c>
      <c r="H2304" s="6">
        <f>IFERROR(VLOOKUP(A2304,Orders!A:D,4,FALSE),"")</f>
        <v>38320</v>
      </c>
      <c r="I2304" t="str">
        <f>IFERROR(VLOOKUP(A2304,Orders!A:E,5,FALSE),"")</f>
        <v>Shipped</v>
      </c>
      <c r="J2304">
        <f>IFERROR(VLOOKUP(A2304,Orders!A:G,7,FALSE),"")</f>
        <v>350</v>
      </c>
      <c r="K2304">
        <f>IFERROR(VLOOKUP(J2304,Customers!A:L,12,FALSE),"")</f>
        <v>1337</v>
      </c>
      <c r="L2304">
        <f>IFERROR(VLOOKUP(J2304,Customers!A:M,13,FALSE),"")</f>
        <v>65000</v>
      </c>
      <c r="M2304" t="str">
        <f>IFERROR(VLOOKUP(J2304,Customers!A:H,8,FALSE),"")</f>
        <v>Marseille</v>
      </c>
      <c r="N2304">
        <f>IFERROR(VLOOKUP(K2304,Employees!A:F,6,FALSE),"")</f>
        <v>4</v>
      </c>
      <c r="O2304" t="str">
        <f>IFERROR(VLOOKUP(N2304,Offices!A:B,2,FALSE),"")</f>
        <v>Paris</v>
      </c>
      <c r="P2304" s="6">
        <f>IFERROR(VLOOKUP(J2304,Payments!A:C,3,FALSE),"")</f>
        <v>38332</v>
      </c>
      <c r="Q2304">
        <f>IFERROR(VLOOKUP(J2304,Payments!A:D,4,FALSE),"")</f>
        <v>18888.310000000001</v>
      </c>
      <c r="R2304" t="str">
        <f>IFERROR(VLOOKUP(B2304,Products!A:C,3,FALSE),"")</f>
        <v>Classic Cars</v>
      </c>
      <c r="S2304">
        <f>IFERROR(VLOOKUP(B2304,Products!A:G,7,FALSE),"")</f>
        <v>3209</v>
      </c>
      <c r="T2304">
        <f>IFERROR(VLOOKUP(B2304,Products!A:I,9,FALSE),"")</f>
        <v>71.27</v>
      </c>
      <c r="U2304">
        <f t="shared" si="280"/>
        <v>3</v>
      </c>
      <c r="V2304" t="str">
        <f t="shared" si="281"/>
        <v>Yes</v>
      </c>
      <c r="W2304">
        <f t="shared" si="282"/>
        <v>2004</v>
      </c>
      <c r="X2304">
        <f t="shared" si="283"/>
        <v>11</v>
      </c>
      <c r="Y2304">
        <f>IFERROR(VLOOKUP(B2304,Products!A:I,8,FALSE),"")</f>
        <v>34.21</v>
      </c>
      <c r="Z2304">
        <f t="shared" si="284"/>
        <v>1778.92</v>
      </c>
      <c r="AA2304">
        <f t="shared" si="285"/>
        <v>100</v>
      </c>
      <c r="AB2304">
        <f t="shared" si="286"/>
        <v>1</v>
      </c>
      <c r="AC2304">
        <f t="shared" si="287"/>
        <v>889.46</v>
      </c>
    </row>
    <row r="2305" spans="1:29">
      <c r="A2305">
        <v>10344</v>
      </c>
      <c r="B2305" t="s">
        <v>227</v>
      </c>
      <c r="C2305">
        <v>29</v>
      </c>
      <c r="D2305">
        <v>61</v>
      </c>
      <c r="E2305">
        <v>7</v>
      </c>
      <c r="F2305" s="6">
        <f>IFERROR(VLOOKUP(A2305,Orders!A:B,2,FALSE),"")</f>
        <v>38316</v>
      </c>
      <c r="G2305" s="6">
        <f>IFERROR(VLOOKUP(A2305,Orders!A:C,3,FALSE),"")</f>
        <v>38323</v>
      </c>
      <c r="H2305" s="6">
        <f>IFERROR(VLOOKUP(A2305,Orders!A:D,4,FALSE),"")</f>
        <v>38320</v>
      </c>
      <c r="I2305" t="str">
        <f>IFERROR(VLOOKUP(A2305,Orders!A:E,5,FALSE),"")</f>
        <v>Shipped</v>
      </c>
      <c r="J2305">
        <f>IFERROR(VLOOKUP(A2305,Orders!A:G,7,FALSE),"")</f>
        <v>350</v>
      </c>
      <c r="K2305">
        <f>IFERROR(VLOOKUP(J2305,Customers!A:L,12,FALSE),"")</f>
        <v>1337</v>
      </c>
      <c r="L2305">
        <f>IFERROR(VLOOKUP(J2305,Customers!A:M,13,FALSE),"")</f>
        <v>65000</v>
      </c>
      <c r="M2305" t="str">
        <f>IFERROR(VLOOKUP(J2305,Customers!A:H,8,FALSE),"")</f>
        <v>Marseille</v>
      </c>
      <c r="N2305">
        <f>IFERROR(VLOOKUP(K2305,Employees!A:F,6,FALSE),"")</f>
        <v>4</v>
      </c>
      <c r="O2305" t="str">
        <f>IFERROR(VLOOKUP(N2305,Offices!A:B,2,FALSE),"")</f>
        <v>Paris</v>
      </c>
      <c r="P2305" s="6">
        <f>IFERROR(VLOOKUP(J2305,Payments!A:C,3,FALSE),"")</f>
        <v>38332</v>
      </c>
      <c r="Q2305">
        <f>IFERROR(VLOOKUP(J2305,Payments!A:D,4,FALSE),"")</f>
        <v>18888.310000000001</v>
      </c>
      <c r="R2305" t="str">
        <f>IFERROR(VLOOKUP(B2305,Products!A:C,3,FALSE),"")</f>
        <v>Classic Cars</v>
      </c>
      <c r="S2305">
        <f>IFERROR(VLOOKUP(B2305,Products!A:G,7,FALSE),"")</f>
        <v>1005</v>
      </c>
      <c r="T2305">
        <f>IFERROR(VLOOKUP(B2305,Products!A:I,9,FALSE),"")</f>
        <v>73.489999999999995</v>
      </c>
      <c r="U2305">
        <f t="shared" si="280"/>
        <v>3</v>
      </c>
      <c r="V2305" t="str">
        <f t="shared" si="281"/>
        <v>Yes</v>
      </c>
      <c r="W2305">
        <f t="shared" si="282"/>
        <v>2004</v>
      </c>
      <c r="X2305">
        <f t="shared" si="283"/>
        <v>11</v>
      </c>
      <c r="Y2305">
        <f>IFERROR(VLOOKUP(B2305,Products!A:I,8,FALSE),"")</f>
        <v>49.24</v>
      </c>
      <c r="Z2305">
        <f t="shared" si="284"/>
        <v>1769</v>
      </c>
      <c r="AA2305">
        <f t="shared" si="285"/>
        <v>23.883021933387486</v>
      </c>
      <c r="AB2305">
        <f t="shared" si="286"/>
        <v>0</v>
      </c>
      <c r="AC2305">
        <f t="shared" si="287"/>
        <v>341.03999999999996</v>
      </c>
    </row>
    <row r="2306" spans="1:29">
      <c r="A2306">
        <v>10344</v>
      </c>
      <c r="B2306" t="s">
        <v>130</v>
      </c>
      <c r="C2306">
        <v>20</v>
      </c>
      <c r="D2306">
        <v>27.88</v>
      </c>
      <c r="E2306">
        <v>6</v>
      </c>
      <c r="F2306" s="6">
        <f>IFERROR(VLOOKUP(A2306,Orders!A:B,2,FALSE),"")</f>
        <v>38316</v>
      </c>
      <c r="G2306" s="6">
        <f>IFERROR(VLOOKUP(A2306,Orders!A:C,3,FALSE),"")</f>
        <v>38323</v>
      </c>
      <c r="H2306" s="6">
        <f>IFERROR(VLOOKUP(A2306,Orders!A:D,4,FALSE),"")</f>
        <v>38320</v>
      </c>
      <c r="I2306" t="str">
        <f>IFERROR(VLOOKUP(A2306,Orders!A:E,5,FALSE),"")</f>
        <v>Shipped</v>
      </c>
      <c r="J2306">
        <f>IFERROR(VLOOKUP(A2306,Orders!A:G,7,FALSE),"")</f>
        <v>350</v>
      </c>
      <c r="K2306">
        <f>IFERROR(VLOOKUP(J2306,Customers!A:L,12,FALSE),"")</f>
        <v>1337</v>
      </c>
      <c r="L2306">
        <f>IFERROR(VLOOKUP(J2306,Customers!A:M,13,FALSE),"")</f>
        <v>65000</v>
      </c>
      <c r="M2306" t="str">
        <f>IFERROR(VLOOKUP(J2306,Customers!A:H,8,FALSE),"")</f>
        <v>Marseille</v>
      </c>
      <c r="N2306">
        <f>IFERROR(VLOOKUP(K2306,Employees!A:F,6,FALSE),"")</f>
        <v>4</v>
      </c>
      <c r="O2306" t="str">
        <f>IFERROR(VLOOKUP(N2306,Offices!A:B,2,FALSE),"")</f>
        <v>Paris</v>
      </c>
      <c r="P2306" s="6">
        <f>IFERROR(VLOOKUP(J2306,Payments!A:C,3,FALSE),"")</f>
        <v>38332</v>
      </c>
      <c r="Q2306">
        <f>IFERROR(VLOOKUP(J2306,Payments!A:D,4,FALSE),"")</f>
        <v>18888.310000000001</v>
      </c>
      <c r="R2306" t="str">
        <f>IFERROR(VLOOKUP(B2306,Products!A:C,3,FALSE),"")</f>
        <v>Vintage Cars</v>
      </c>
      <c r="S2306">
        <f>IFERROR(VLOOKUP(B2306,Products!A:G,7,FALSE),"")</f>
        <v>7332</v>
      </c>
      <c r="T2306">
        <f>IFERROR(VLOOKUP(B2306,Products!A:I,9,FALSE),"")</f>
        <v>33.19</v>
      </c>
      <c r="U2306">
        <f t="shared" ref="U2306:U2369" si="288">G2306-H2306</f>
        <v>3</v>
      </c>
      <c r="V2306" t="str">
        <f t="shared" ref="V2306:V2369" si="289">IF(OR(I2306="Shipped",I2306="Resolved"),IF(U2306&lt;=6,"Yes","No"),"")</f>
        <v>Yes</v>
      </c>
      <c r="W2306">
        <f t="shared" ref="W2306:W2369" si="290">YEAR(F2306)</f>
        <v>2004</v>
      </c>
      <c r="X2306">
        <f t="shared" ref="X2306:X2369" si="291">MONTH(F2306)</f>
        <v>11</v>
      </c>
      <c r="Y2306">
        <f>IFERROR(VLOOKUP(B2306,Products!A:I,8,FALSE),"")</f>
        <v>22.57</v>
      </c>
      <c r="Z2306">
        <f t="shared" ref="Z2306:Z2369" si="292">C2306*D2306</f>
        <v>557.6</v>
      </c>
      <c r="AA2306">
        <f t="shared" ref="AA2306:AA2369" si="293">((D2306-Y2306)/Y2306)*100</f>
        <v>23.526805494018603</v>
      </c>
      <c r="AB2306">
        <f t="shared" ref="AB2306:AB2369" si="294">IF(AA2306&gt;=67, 1,0)</f>
        <v>0</v>
      </c>
      <c r="AC2306">
        <f t="shared" ref="AC2306:AC2369" si="295">C2306*(D2306-Y2306)</f>
        <v>106.19999999999997</v>
      </c>
    </row>
    <row r="2307" spans="1:29">
      <c r="A2307">
        <v>10345</v>
      </c>
      <c r="B2307" t="s">
        <v>131</v>
      </c>
      <c r="C2307">
        <v>43</v>
      </c>
      <c r="D2307">
        <v>38.979999999999997</v>
      </c>
      <c r="E2307">
        <v>1</v>
      </c>
      <c r="F2307" s="6">
        <f>IFERROR(VLOOKUP(A2307,Orders!A:B,2,FALSE),"")</f>
        <v>38316</v>
      </c>
      <c r="G2307" s="6">
        <f>IFERROR(VLOOKUP(A2307,Orders!A:C,3,FALSE),"")</f>
        <v>38322</v>
      </c>
      <c r="H2307" s="6">
        <f>IFERROR(VLOOKUP(A2307,Orders!A:D,4,FALSE),"")</f>
        <v>38317</v>
      </c>
      <c r="I2307" t="str">
        <f>IFERROR(VLOOKUP(A2307,Orders!A:E,5,FALSE),"")</f>
        <v>Shipped</v>
      </c>
      <c r="J2307">
        <f>IFERROR(VLOOKUP(A2307,Orders!A:G,7,FALSE),"")</f>
        <v>103</v>
      </c>
      <c r="K2307">
        <f>IFERROR(VLOOKUP(J2307,Customers!A:L,12,FALSE),"")</f>
        <v>1370</v>
      </c>
      <c r="L2307">
        <f>IFERROR(VLOOKUP(J2307,Customers!A:M,13,FALSE),"")</f>
        <v>21000</v>
      </c>
      <c r="M2307" t="str">
        <f>IFERROR(VLOOKUP(J2307,Customers!A:H,8,FALSE),"")</f>
        <v>Nantes</v>
      </c>
      <c r="N2307">
        <f>IFERROR(VLOOKUP(K2307,Employees!A:F,6,FALSE),"")</f>
        <v>4</v>
      </c>
      <c r="O2307" t="str">
        <f>IFERROR(VLOOKUP(N2307,Offices!A:B,2,FALSE),"")</f>
        <v>Paris</v>
      </c>
      <c r="P2307" s="6">
        <f>IFERROR(VLOOKUP(J2307,Payments!A:C,3,FALSE),"")</f>
        <v>38279</v>
      </c>
      <c r="Q2307">
        <f>IFERROR(VLOOKUP(J2307,Payments!A:D,4,FALSE),"")</f>
        <v>6066.78</v>
      </c>
      <c r="R2307" t="str">
        <f>IFERROR(VLOOKUP(B2307,Products!A:C,3,FALSE),"")</f>
        <v>Vintage Cars</v>
      </c>
      <c r="S2307">
        <f>IFERROR(VLOOKUP(B2307,Products!A:G,7,FALSE),"")</f>
        <v>2847</v>
      </c>
      <c r="T2307">
        <f>IFERROR(VLOOKUP(B2307,Products!A:I,9,FALSE),"")</f>
        <v>44.8</v>
      </c>
      <c r="U2307">
        <f t="shared" si="288"/>
        <v>5</v>
      </c>
      <c r="V2307" t="str">
        <f t="shared" si="289"/>
        <v>Yes</v>
      </c>
      <c r="W2307">
        <f t="shared" si="290"/>
        <v>2004</v>
      </c>
      <c r="X2307">
        <f t="shared" si="291"/>
        <v>11</v>
      </c>
      <c r="Y2307">
        <f>IFERROR(VLOOKUP(B2307,Products!A:I,8,FALSE),"")</f>
        <v>20.61</v>
      </c>
      <c r="Z2307">
        <f t="shared" si="292"/>
        <v>1676.1399999999999</v>
      </c>
      <c r="AA2307">
        <f t="shared" si="293"/>
        <v>89.131489568170792</v>
      </c>
      <c r="AB2307">
        <f t="shared" si="294"/>
        <v>1</v>
      </c>
      <c r="AC2307">
        <f t="shared" si="295"/>
        <v>789.90999999999985</v>
      </c>
    </row>
    <row r="2308" spans="1:29">
      <c r="A2308">
        <v>10346</v>
      </c>
      <c r="B2308" t="s">
        <v>132</v>
      </c>
      <c r="C2308">
        <v>42</v>
      </c>
      <c r="D2308">
        <v>88.36</v>
      </c>
      <c r="E2308">
        <v>3</v>
      </c>
      <c r="F2308" s="6">
        <f>IFERROR(VLOOKUP(A2308,Orders!A:B,2,FALSE),"")</f>
        <v>38320</v>
      </c>
      <c r="G2308" s="6">
        <f>IFERROR(VLOOKUP(A2308,Orders!A:C,3,FALSE),"")</f>
        <v>38326</v>
      </c>
      <c r="H2308" s="6">
        <f>IFERROR(VLOOKUP(A2308,Orders!A:D,4,FALSE),"")</f>
        <v>38321</v>
      </c>
      <c r="I2308" t="str">
        <f>IFERROR(VLOOKUP(A2308,Orders!A:E,5,FALSE),"")</f>
        <v>Shipped</v>
      </c>
      <c r="J2308">
        <f>IFERROR(VLOOKUP(A2308,Orders!A:G,7,FALSE),"")</f>
        <v>112</v>
      </c>
      <c r="K2308">
        <f>IFERROR(VLOOKUP(J2308,Customers!A:L,12,FALSE),"")</f>
        <v>1166</v>
      </c>
      <c r="L2308">
        <f>IFERROR(VLOOKUP(J2308,Customers!A:M,13,FALSE),"")</f>
        <v>71800</v>
      </c>
      <c r="M2308" t="str">
        <f>IFERROR(VLOOKUP(J2308,Customers!A:H,8,FALSE),"")</f>
        <v>Las Vegas</v>
      </c>
      <c r="N2308">
        <f>IFERROR(VLOOKUP(K2308,Employees!A:F,6,FALSE),"")</f>
        <v>1</v>
      </c>
      <c r="O2308" t="str">
        <f>IFERROR(VLOOKUP(N2308,Offices!A:B,2,FALSE),"")</f>
        <v>San Francisco</v>
      </c>
      <c r="P2308" s="6">
        <f>IFERROR(VLOOKUP(J2308,Payments!A:C,3,FALSE),"")</f>
        <v>38338</v>
      </c>
      <c r="Q2308">
        <f>IFERROR(VLOOKUP(J2308,Payments!A:D,4,FALSE),"")</f>
        <v>14191.12</v>
      </c>
      <c r="R2308" t="str">
        <f>IFERROR(VLOOKUP(B2308,Products!A:C,3,FALSE),"")</f>
        <v>Vintage Cars</v>
      </c>
      <c r="S2308">
        <f>IFERROR(VLOOKUP(B2308,Products!A:G,7,FALSE),"")</f>
        <v>8693</v>
      </c>
      <c r="T2308">
        <f>IFERROR(VLOOKUP(B2308,Products!A:I,9,FALSE),"")</f>
        <v>102.74</v>
      </c>
      <c r="U2308">
        <f t="shared" si="288"/>
        <v>5</v>
      </c>
      <c r="V2308" t="str">
        <f t="shared" si="289"/>
        <v>Yes</v>
      </c>
      <c r="W2308">
        <f t="shared" si="290"/>
        <v>2004</v>
      </c>
      <c r="X2308">
        <f t="shared" si="291"/>
        <v>11</v>
      </c>
      <c r="Y2308">
        <f>IFERROR(VLOOKUP(B2308,Products!A:I,8,FALSE),"")</f>
        <v>60.62</v>
      </c>
      <c r="Z2308">
        <f t="shared" si="292"/>
        <v>3711.12</v>
      </c>
      <c r="AA2308">
        <f t="shared" si="293"/>
        <v>45.760475090729138</v>
      </c>
      <c r="AB2308">
        <f t="shared" si="294"/>
        <v>0</v>
      </c>
      <c r="AC2308">
        <f t="shared" si="295"/>
        <v>1165.0800000000002</v>
      </c>
    </row>
    <row r="2309" spans="1:29">
      <c r="A2309">
        <v>10346</v>
      </c>
      <c r="B2309" t="s">
        <v>229</v>
      </c>
      <c r="C2309">
        <v>25</v>
      </c>
      <c r="D2309">
        <v>87.24</v>
      </c>
      <c r="E2309">
        <v>1</v>
      </c>
      <c r="F2309" s="6">
        <f>IFERROR(VLOOKUP(A2309,Orders!A:B,2,FALSE),"")</f>
        <v>38320</v>
      </c>
      <c r="G2309" s="6">
        <f>IFERROR(VLOOKUP(A2309,Orders!A:C,3,FALSE),"")</f>
        <v>38326</v>
      </c>
      <c r="H2309" s="6">
        <f>IFERROR(VLOOKUP(A2309,Orders!A:D,4,FALSE),"")</f>
        <v>38321</v>
      </c>
      <c r="I2309" t="str">
        <f>IFERROR(VLOOKUP(A2309,Orders!A:E,5,FALSE),"")</f>
        <v>Shipped</v>
      </c>
      <c r="J2309">
        <f>IFERROR(VLOOKUP(A2309,Orders!A:G,7,FALSE),"")</f>
        <v>112</v>
      </c>
      <c r="K2309">
        <f>IFERROR(VLOOKUP(J2309,Customers!A:L,12,FALSE),"")</f>
        <v>1166</v>
      </c>
      <c r="L2309">
        <f>IFERROR(VLOOKUP(J2309,Customers!A:M,13,FALSE),"")</f>
        <v>71800</v>
      </c>
      <c r="M2309" t="str">
        <f>IFERROR(VLOOKUP(J2309,Customers!A:H,8,FALSE),"")</f>
        <v>Las Vegas</v>
      </c>
      <c r="N2309">
        <f>IFERROR(VLOOKUP(K2309,Employees!A:F,6,FALSE),"")</f>
        <v>1</v>
      </c>
      <c r="O2309" t="str">
        <f>IFERROR(VLOOKUP(N2309,Offices!A:B,2,FALSE),"")</f>
        <v>San Francisco</v>
      </c>
      <c r="P2309" s="6">
        <f>IFERROR(VLOOKUP(J2309,Payments!A:C,3,FALSE),"")</f>
        <v>38338</v>
      </c>
      <c r="Q2309">
        <f>IFERROR(VLOOKUP(J2309,Payments!A:D,4,FALSE),"")</f>
        <v>14191.12</v>
      </c>
      <c r="R2309" t="str">
        <f>IFERROR(VLOOKUP(B2309,Products!A:C,3,FALSE),"")</f>
        <v>Classic Cars</v>
      </c>
      <c r="S2309">
        <f>IFERROR(VLOOKUP(B2309,Products!A:G,7,FALSE),"")</f>
        <v>2350</v>
      </c>
      <c r="T2309">
        <f>IFERROR(VLOOKUP(B2309,Products!A:I,9,FALSE),"")</f>
        <v>90.87</v>
      </c>
      <c r="U2309">
        <f t="shared" si="288"/>
        <v>5</v>
      </c>
      <c r="V2309" t="str">
        <f t="shared" si="289"/>
        <v>Yes</v>
      </c>
      <c r="W2309">
        <f t="shared" si="290"/>
        <v>2004</v>
      </c>
      <c r="X2309">
        <f t="shared" si="291"/>
        <v>11</v>
      </c>
      <c r="Y2309">
        <f>IFERROR(VLOOKUP(B2309,Products!A:I,8,FALSE),"")</f>
        <v>47.25</v>
      </c>
      <c r="Z2309">
        <f t="shared" si="292"/>
        <v>2181</v>
      </c>
      <c r="AA2309">
        <f t="shared" si="293"/>
        <v>84.634920634920633</v>
      </c>
      <c r="AB2309">
        <f t="shared" si="294"/>
        <v>1</v>
      </c>
      <c r="AC2309">
        <f t="shared" si="295"/>
        <v>999.74999999999989</v>
      </c>
    </row>
    <row r="2310" spans="1:29">
      <c r="A2310">
        <v>10346</v>
      </c>
      <c r="B2310" t="s">
        <v>230</v>
      </c>
      <c r="C2310">
        <v>24</v>
      </c>
      <c r="D2310">
        <v>117.44</v>
      </c>
      <c r="E2310">
        <v>5</v>
      </c>
      <c r="F2310" s="6">
        <f>IFERROR(VLOOKUP(A2310,Orders!A:B,2,FALSE),"")</f>
        <v>38320</v>
      </c>
      <c r="G2310" s="6">
        <f>IFERROR(VLOOKUP(A2310,Orders!A:C,3,FALSE),"")</f>
        <v>38326</v>
      </c>
      <c r="H2310" s="6">
        <f>IFERROR(VLOOKUP(A2310,Orders!A:D,4,FALSE),"")</f>
        <v>38321</v>
      </c>
      <c r="I2310" t="str">
        <f>IFERROR(VLOOKUP(A2310,Orders!A:E,5,FALSE),"")</f>
        <v>Shipped</v>
      </c>
      <c r="J2310">
        <f>IFERROR(VLOOKUP(A2310,Orders!A:G,7,FALSE),"")</f>
        <v>112</v>
      </c>
      <c r="K2310">
        <f>IFERROR(VLOOKUP(J2310,Customers!A:L,12,FALSE),"")</f>
        <v>1166</v>
      </c>
      <c r="L2310">
        <f>IFERROR(VLOOKUP(J2310,Customers!A:M,13,FALSE),"")</f>
        <v>71800</v>
      </c>
      <c r="M2310" t="str">
        <f>IFERROR(VLOOKUP(J2310,Customers!A:H,8,FALSE),"")</f>
        <v>Las Vegas</v>
      </c>
      <c r="N2310">
        <f>IFERROR(VLOOKUP(K2310,Employees!A:F,6,FALSE),"")</f>
        <v>1</v>
      </c>
      <c r="O2310" t="str">
        <f>IFERROR(VLOOKUP(N2310,Offices!A:B,2,FALSE),"")</f>
        <v>San Francisco</v>
      </c>
      <c r="P2310" s="6">
        <f>IFERROR(VLOOKUP(J2310,Payments!A:C,3,FALSE),"")</f>
        <v>38338</v>
      </c>
      <c r="Q2310">
        <f>IFERROR(VLOOKUP(J2310,Payments!A:D,4,FALSE),"")</f>
        <v>14191.12</v>
      </c>
      <c r="R2310" t="str">
        <f>IFERROR(VLOOKUP(B2310,Products!A:C,3,FALSE),"")</f>
        <v>Classic Cars</v>
      </c>
      <c r="S2310">
        <f>IFERROR(VLOOKUP(B2310,Products!A:G,7,FALSE),"")</f>
        <v>1452</v>
      </c>
      <c r="T2310">
        <f>IFERROR(VLOOKUP(B2310,Products!A:I,9,FALSE),"")</f>
        <v>117.44</v>
      </c>
      <c r="U2310">
        <f t="shared" si="288"/>
        <v>5</v>
      </c>
      <c r="V2310" t="str">
        <f t="shared" si="289"/>
        <v>Yes</v>
      </c>
      <c r="W2310">
        <f t="shared" si="290"/>
        <v>2004</v>
      </c>
      <c r="X2310">
        <f t="shared" si="291"/>
        <v>11</v>
      </c>
      <c r="Y2310">
        <f>IFERROR(VLOOKUP(B2310,Products!A:I,8,FALSE),"")</f>
        <v>72.819999999999993</v>
      </c>
      <c r="Z2310">
        <f t="shared" si="292"/>
        <v>2818.56</v>
      </c>
      <c r="AA2310">
        <f t="shared" si="293"/>
        <v>61.274375171656146</v>
      </c>
      <c r="AB2310">
        <f t="shared" si="294"/>
        <v>0</v>
      </c>
      <c r="AC2310">
        <f t="shared" si="295"/>
        <v>1070.8800000000001</v>
      </c>
    </row>
    <row r="2311" spans="1:29">
      <c r="A2311">
        <v>10346</v>
      </c>
      <c r="B2311" t="s">
        <v>231</v>
      </c>
      <c r="C2311">
        <v>24</v>
      </c>
      <c r="D2311">
        <v>80.47</v>
      </c>
      <c r="E2311">
        <v>2</v>
      </c>
      <c r="F2311" s="6">
        <f>IFERROR(VLOOKUP(A2311,Orders!A:B,2,FALSE),"")</f>
        <v>38320</v>
      </c>
      <c r="G2311" s="6">
        <f>IFERROR(VLOOKUP(A2311,Orders!A:C,3,FALSE),"")</f>
        <v>38326</v>
      </c>
      <c r="H2311" s="6">
        <f>IFERROR(VLOOKUP(A2311,Orders!A:D,4,FALSE),"")</f>
        <v>38321</v>
      </c>
      <c r="I2311" t="str">
        <f>IFERROR(VLOOKUP(A2311,Orders!A:E,5,FALSE),"")</f>
        <v>Shipped</v>
      </c>
      <c r="J2311">
        <f>IFERROR(VLOOKUP(A2311,Orders!A:G,7,FALSE),"")</f>
        <v>112</v>
      </c>
      <c r="K2311">
        <f>IFERROR(VLOOKUP(J2311,Customers!A:L,12,FALSE),"")</f>
        <v>1166</v>
      </c>
      <c r="L2311">
        <f>IFERROR(VLOOKUP(J2311,Customers!A:M,13,FALSE),"")</f>
        <v>71800</v>
      </c>
      <c r="M2311" t="str">
        <f>IFERROR(VLOOKUP(J2311,Customers!A:H,8,FALSE),"")</f>
        <v>Las Vegas</v>
      </c>
      <c r="N2311">
        <f>IFERROR(VLOOKUP(K2311,Employees!A:F,6,FALSE),"")</f>
        <v>1</v>
      </c>
      <c r="O2311" t="str">
        <f>IFERROR(VLOOKUP(N2311,Offices!A:B,2,FALSE),"")</f>
        <v>San Francisco</v>
      </c>
      <c r="P2311" s="6">
        <f>IFERROR(VLOOKUP(J2311,Payments!A:C,3,FALSE),"")</f>
        <v>38338</v>
      </c>
      <c r="Q2311">
        <f>IFERROR(VLOOKUP(J2311,Payments!A:D,4,FALSE),"")</f>
        <v>14191.12</v>
      </c>
      <c r="R2311" t="str">
        <f>IFERROR(VLOOKUP(B2311,Products!A:C,3,FALSE),"")</f>
        <v>Classic Cars</v>
      </c>
      <c r="S2311">
        <f>IFERROR(VLOOKUP(B2311,Products!A:G,7,FALSE),"")</f>
        <v>4695</v>
      </c>
      <c r="T2311">
        <f>IFERROR(VLOOKUP(B2311,Products!A:I,9,FALSE),"")</f>
        <v>85.61</v>
      </c>
      <c r="U2311">
        <f t="shared" si="288"/>
        <v>5</v>
      </c>
      <c r="V2311" t="str">
        <f t="shared" si="289"/>
        <v>Yes</v>
      </c>
      <c r="W2311">
        <f t="shared" si="290"/>
        <v>2004</v>
      </c>
      <c r="X2311">
        <f t="shared" si="291"/>
        <v>11</v>
      </c>
      <c r="Y2311">
        <f>IFERROR(VLOOKUP(B2311,Products!A:I,8,FALSE),"")</f>
        <v>50.51</v>
      </c>
      <c r="Z2311">
        <f t="shared" si="292"/>
        <v>1931.28</v>
      </c>
      <c r="AA2311">
        <f t="shared" si="293"/>
        <v>59.314987131261141</v>
      </c>
      <c r="AB2311">
        <f t="shared" si="294"/>
        <v>0</v>
      </c>
      <c r="AC2311">
        <f t="shared" si="295"/>
        <v>719.04</v>
      </c>
    </row>
    <row r="2312" spans="1:29">
      <c r="A2312">
        <v>10346</v>
      </c>
      <c r="B2312" t="s">
        <v>232</v>
      </c>
      <c r="C2312">
        <v>26</v>
      </c>
      <c r="D2312">
        <v>103.87</v>
      </c>
      <c r="E2312">
        <v>6</v>
      </c>
      <c r="F2312" s="6">
        <f>IFERROR(VLOOKUP(A2312,Orders!A:B,2,FALSE),"")</f>
        <v>38320</v>
      </c>
      <c r="G2312" s="6">
        <f>IFERROR(VLOOKUP(A2312,Orders!A:C,3,FALSE),"")</f>
        <v>38326</v>
      </c>
      <c r="H2312" s="6">
        <f>IFERROR(VLOOKUP(A2312,Orders!A:D,4,FALSE),"")</f>
        <v>38321</v>
      </c>
      <c r="I2312" t="str">
        <f>IFERROR(VLOOKUP(A2312,Orders!A:E,5,FALSE),"")</f>
        <v>Shipped</v>
      </c>
      <c r="J2312">
        <f>IFERROR(VLOOKUP(A2312,Orders!A:G,7,FALSE),"")</f>
        <v>112</v>
      </c>
      <c r="K2312">
        <f>IFERROR(VLOOKUP(J2312,Customers!A:L,12,FALSE),"")</f>
        <v>1166</v>
      </c>
      <c r="L2312">
        <f>IFERROR(VLOOKUP(J2312,Customers!A:M,13,FALSE),"")</f>
        <v>71800</v>
      </c>
      <c r="M2312" t="str">
        <f>IFERROR(VLOOKUP(J2312,Customers!A:H,8,FALSE),"")</f>
        <v>Las Vegas</v>
      </c>
      <c r="N2312">
        <f>IFERROR(VLOOKUP(K2312,Employees!A:F,6,FALSE),"")</f>
        <v>1</v>
      </c>
      <c r="O2312" t="str">
        <f>IFERROR(VLOOKUP(N2312,Offices!A:B,2,FALSE),"")</f>
        <v>San Francisco</v>
      </c>
      <c r="P2312" s="6">
        <f>IFERROR(VLOOKUP(J2312,Payments!A:C,3,FALSE),"")</f>
        <v>38338</v>
      </c>
      <c r="Q2312">
        <f>IFERROR(VLOOKUP(J2312,Payments!A:D,4,FALSE),"")</f>
        <v>14191.12</v>
      </c>
      <c r="R2312" t="str">
        <f>IFERROR(VLOOKUP(B2312,Products!A:C,3,FALSE),"")</f>
        <v>Classic Cars</v>
      </c>
      <c r="S2312">
        <f>IFERROR(VLOOKUP(B2312,Products!A:G,7,FALSE),"")</f>
        <v>9446</v>
      </c>
      <c r="T2312">
        <f>IFERROR(VLOOKUP(B2312,Products!A:I,9,FALSE),"")</f>
        <v>107.08</v>
      </c>
      <c r="U2312">
        <f t="shared" si="288"/>
        <v>5</v>
      </c>
      <c r="V2312" t="str">
        <f t="shared" si="289"/>
        <v>Yes</v>
      </c>
      <c r="W2312">
        <f t="shared" si="290"/>
        <v>2004</v>
      </c>
      <c r="X2312">
        <f t="shared" si="291"/>
        <v>11</v>
      </c>
      <c r="Y2312">
        <f>IFERROR(VLOOKUP(B2312,Products!A:I,8,FALSE),"")</f>
        <v>62.11</v>
      </c>
      <c r="Z2312">
        <f t="shared" si="292"/>
        <v>2700.62</v>
      </c>
      <c r="AA2312">
        <f t="shared" si="293"/>
        <v>67.235549830945104</v>
      </c>
      <c r="AB2312">
        <f t="shared" si="294"/>
        <v>1</v>
      </c>
      <c r="AC2312">
        <f t="shared" si="295"/>
        <v>1085.7600000000002</v>
      </c>
    </row>
    <row r="2313" spans="1:29">
      <c r="A2313">
        <v>10346</v>
      </c>
      <c r="B2313" t="s">
        <v>127</v>
      </c>
      <c r="C2313">
        <v>22</v>
      </c>
      <c r="D2313">
        <v>38.57</v>
      </c>
      <c r="E2313">
        <v>4</v>
      </c>
      <c r="F2313" s="6">
        <f>IFERROR(VLOOKUP(A2313,Orders!A:B,2,FALSE),"")</f>
        <v>38320</v>
      </c>
      <c r="G2313" s="6">
        <f>IFERROR(VLOOKUP(A2313,Orders!A:C,3,FALSE),"")</f>
        <v>38326</v>
      </c>
      <c r="H2313" s="6">
        <f>IFERROR(VLOOKUP(A2313,Orders!A:D,4,FALSE),"")</f>
        <v>38321</v>
      </c>
      <c r="I2313" t="str">
        <f>IFERROR(VLOOKUP(A2313,Orders!A:E,5,FALSE),"")</f>
        <v>Shipped</v>
      </c>
      <c r="J2313">
        <f>IFERROR(VLOOKUP(A2313,Orders!A:G,7,FALSE),"")</f>
        <v>112</v>
      </c>
      <c r="K2313">
        <f>IFERROR(VLOOKUP(J2313,Customers!A:L,12,FALSE),"")</f>
        <v>1166</v>
      </c>
      <c r="L2313">
        <f>IFERROR(VLOOKUP(J2313,Customers!A:M,13,FALSE),"")</f>
        <v>71800</v>
      </c>
      <c r="M2313" t="str">
        <f>IFERROR(VLOOKUP(J2313,Customers!A:H,8,FALSE),"")</f>
        <v>Las Vegas</v>
      </c>
      <c r="N2313">
        <f>IFERROR(VLOOKUP(K2313,Employees!A:F,6,FALSE),"")</f>
        <v>1</v>
      </c>
      <c r="O2313" t="str">
        <f>IFERROR(VLOOKUP(N2313,Offices!A:B,2,FALSE),"")</f>
        <v>San Francisco</v>
      </c>
      <c r="P2313" s="6">
        <f>IFERROR(VLOOKUP(J2313,Payments!A:C,3,FALSE),"")</f>
        <v>38338</v>
      </c>
      <c r="Q2313">
        <f>IFERROR(VLOOKUP(J2313,Payments!A:D,4,FALSE),"")</f>
        <v>14191.12</v>
      </c>
      <c r="R2313" t="str">
        <f>IFERROR(VLOOKUP(B2313,Products!A:C,3,FALSE),"")</f>
        <v>Vintage Cars</v>
      </c>
      <c r="S2313">
        <f>IFERROR(VLOOKUP(B2313,Products!A:G,7,FALSE),"")</f>
        <v>2081</v>
      </c>
      <c r="T2313">
        <f>IFERROR(VLOOKUP(B2313,Products!A:I,9,FALSE),"")</f>
        <v>41.03</v>
      </c>
      <c r="U2313">
        <f t="shared" si="288"/>
        <v>5</v>
      </c>
      <c r="V2313" t="str">
        <f t="shared" si="289"/>
        <v>Yes</v>
      </c>
      <c r="W2313">
        <f t="shared" si="290"/>
        <v>2004</v>
      </c>
      <c r="X2313">
        <f t="shared" si="291"/>
        <v>11</v>
      </c>
      <c r="Y2313">
        <f>IFERROR(VLOOKUP(B2313,Products!A:I,8,FALSE),"")</f>
        <v>21.75</v>
      </c>
      <c r="Z2313">
        <f t="shared" si="292"/>
        <v>848.54</v>
      </c>
      <c r="AA2313">
        <f t="shared" si="293"/>
        <v>77.333333333333329</v>
      </c>
      <c r="AB2313">
        <f t="shared" si="294"/>
        <v>1</v>
      </c>
      <c r="AC2313">
        <f t="shared" si="295"/>
        <v>370.04</v>
      </c>
    </row>
    <row r="2314" spans="1:29">
      <c r="A2314">
        <v>10347</v>
      </c>
      <c r="B2314" t="s">
        <v>134</v>
      </c>
      <c r="C2314">
        <v>30</v>
      </c>
      <c r="D2314">
        <v>188.58</v>
      </c>
      <c r="E2314">
        <v>1</v>
      </c>
      <c r="F2314" s="6">
        <f>IFERROR(VLOOKUP(A2314,Orders!A:B,2,FALSE),"")</f>
        <v>38320</v>
      </c>
      <c r="G2314" s="6">
        <f>IFERROR(VLOOKUP(A2314,Orders!A:C,3,FALSE),"")</f>
        <v>38328</v>
      </c>
      <c r="H2314" s="6">
        <f>IFERROR(VLOOKUP(A2314,Orders!A:D,4,FALSE),"")</f>
        <v>38321</v>
      </c>
      <c r="I2314" t="str">
        <f>IFERROR(VLOOKUP(A2314,Orders!A:E,5,FALSE),"")</f>
        <v>Shipped</v>
      </c>
      <c r="J2314">
        <f>IFERROR(VLOOKUP(A2314,Orders!A:G,7,FALSE),"")</f>
        <v>114</v>
      </c>
      <c r="K2314">
        <f>IFERROR(VLOOKUP(J2314,Customers!A:L,12,FALSE),"")</f>
        <v>1611</v>
      </c>
      <c r="L2314">
        <f>IFERROR(VLOOKUP(J2314,Customers!A:M,13,FALSE),"")</f>
        <v>117300</v>
      </c>
      <c r="M2314" t="str">
        <f>IFERROR(VLOOKUP(J2314,Customers!A:H,8,FALSE),"")</f>
        <v>Melbourne</v>
      </c>
      <c r="N2314">
        <f>IFERROR(VLOOKUP(K2314,Employees!A:F,6,FALSE),"")</f>
        <v>6</v>
      </c>
      <c r="O2314" t="str">
        <f>IFERROR(VLOOKUP(N2314,Offices!A:B,2,FALSE),"")</f>
        <v>Sydney</v>
      </c>
      <c r="P2314" s="6">
        <f>IFERROR(VLOOKUP(J2314,Payments!A:C,3,FALSE),"")</f>
        <v>37761</v>
      </c>
      <c r="Q2314">
        <f>IFERROR(VLOOKUP(J2314,Payments!A:D,4,FALSE),"")</f>
        <v>45864.03</v>
      </c>
      <c r="R2314" t="str">
        <f>IFERROR(VLOOKUP(B2314,Products!A:C,3,FALSE),"")</f>
        <v>Classic Cars</v>
      </c>
      <c r="S2314">
        <f>IFERROR(VLOOKUP(B2314,Products!A:G,7,FALSE),"")</f>
        <v>7305</v>
      </c>
      <c r="T2314">
        <f>IFERROR(VLOOKUP(B2314,Products!A:I,9,FALSE),"")</f>
        <v>214.3</v>
      </c>
      <c r="U2314">
        <f t="shared" si="288"/>
        <v>7</v>
      </c>
      <c r="V2314" t="str">
        <f t="shared" si="289"/>
        <v>No</v>
      </c>
      <c r="W2314">
        <f t="shared" si="290"/>
        <v>2004</v>
      </c>
      <c r="X2314">
        <f t="shared" si="291"/>
        <v>11</v>
      </c>
      <c r="Y2314">
        <f>IFERROR(VLOOKUP(B2314,Products!A:I,8,FALSE),"")</f>
        <v>98.58</v>
      </c>
      <c r="Z2314">
        <f t="shared" si="292"/>
        <v>5657.4000000000005</v>
      </c>
      <c r="AA2314">
        <f t="shared" si="293"/>
        <v>91.296409007912374</v>
      </c>
      <c r="AB2314">
        <f t="shared" si="294"/>
        <v>1</v>
      </c>
      <c r="AC2314">
        <f t="shared" si="295"/>
        <v>2700.0000000000005</v>
      </c>
    </row>
    <row r="2315" spans="1:29">
      <c r="A2315">
        <v>10347</v>
      </c>
      <c r="B2315" t="s">
        <v>135</v>
      </c>
      <c r="C2315">
        <v>27</v>
      </c>
      <c r="D2315">
        <v>132.97</v>
      </c>
      <c r="E2315">
        <v>2</v>
      </c>
      <c r="F2315" s="6">
        <f>IFERROR(VLOOKUP(A2315,Orders!A:B,2,FALSE),"")</f>
        <v>38320</v>
      </c>
      <c r="G2315" s="6">
        <f>IFERROR(VLOOKUP(A2315,Orders!A:C,3,FALSE),"")</f>
        <v>38328</v>
      </c>
      <c r="H2315" s="6">
        <f>IFERROR(VLOOKUP(A2315,Orders!A:D,4,FALSE),"")</f>
        <v>38321</v>
      </c>
      <c r="I2315" t="str">
        <f>IFERROR(VLOOKUP(A2315,Orders!A:E,5,FALSE),"")</f>
        <v>Shipped</v>
      </c>
      <c r="J2315">
        <f>IFERROR(VLOOKUP(A2315,Orders!A:G,7,FALSE),"")</f>
        <v>114</v>
      </c>
      <c r="K2315">
        <f>IFERROR(VLOOKUP(J2315,Customers!A:L,12,FALSE),"")</f>
        <v>1611</v>
      </c>
      <c r="L2315">
        <f>IFERROR(VLOOKUP(J2315,Customers!A:M,13,FALSE),"")</f>
        <v>117300</v>
      </c>
      <c r="M2315" t="str">
        <f>IFERROR(VLOOKUP(J2315,Customers!A:H,8,FALSE),"")</f>
        <v>Melbourne</v>
      </c>
      <c r="N2315">
        <f>IFERROR(VLOOKUP(K2315,Employees!A:F,6,FALSE),"")</f>
        <v>6</v>
      </c>
      <c r="O2315" t="str">
        <f>IFERROR(VLOOKUP(N2315,Offices!A:B,2,FALSE),"")</f>
        <v>Sydney</v>
      </c>
      <c r="P2315" s="6">
        <f>IFERROR(VLOOKUP(J2315,Payments!A:C,3,FALSE),"")</f>
        <v>37761</v>
      </c>
      <c r="Q2315">
        <f>IFERROR(VLOOKUP(J2315,Payments!A:D,4,FALSE),"")</f>
        <v>45864.03</v>
      </c>
      <c r="R2315" t="str">
        <f>IFERROR(VLOOKUP(B2315,Products!A:C,3,FALSE),"")</f>
        <v>Classic Cars</v>
      </c>
      <c r="S2315">
        <f>IFERROR(VLOOKUP(B2315,Products!A:G,7,FALSE),"")</f>
        <v>6791</v>
      </c>
      <c r="T2315">
        <f>IFERROR(VLOOKUP(B2315,Products!A:I,9,FALSE),"")</f>
        <v>147.74</v>
      </c>
      <c r="U2315">
        <f t="shared" si="288"/>
        <v>7</v>
      </c>
      <c r="V2315" t="str">
        <f t="shared" si="289"/>
        <v>No</v>
      </c>
      <c r="W2315">
        <f t="shared" si="290"/>
        <v>2004</v>
      </c>
      <c r="X2315">
        <f t="shared" si="291"/>
        <v>11</v>
      </c>
      <c r="Y2315">
        <f>IFERROR(VLOOKUP(B2315,Products!A:I,8,FALSE),"")</f>
        <v>103.42</v>
      </c>
      <c r="Z2315">
        <f t="shared" si="292"/>
        <v>3590.19</v>
      </c>
      <c r="AA2315">
        <f t="shared" si="293"/>
        <v>28.572809901373038</v>
      </c>
      <c r="AB2315">
        <f t="shared" si="294"/>
        <v>0</v>
      </c>
      <c r="AC2315">
        <f t="shared" si="295"/>
        <v>797.84999999999991</v>
      </c>
    </row>
    <row r="2316" spans="1:29">
      <c r="A2316">
        <v>10347</v>
      </c>
      <c r="B2316" t="s">
        <v>136</v>
      </c>
      <c r="C2316">
        <v>29</v>
      </c>
      <c r="D2316">
        <v>132.57</v>
      </c>
      <c r="E2316">
        <v>3</v>
      </c>
      <c r="F2316" s="6">
        <f>IFERROR(VLOOKUP(A2316,Orders!A:B,2,FALSE),"")</f>
        <v>38320</v>
      </c>
      <c r="G2316" s="6">
        <f>IFERROR(VLOOKUP(A2316,Orders!A:C,3,FALSE),"")</f>
        <v>38328</v>
      </c>
      <c r="H2316" s="6">
        <f>IFERROR(VLOOKUP(A2316,Orders!A:D,4,FALSE),"")</f>
        <v>38321</v>
      </c>
      <c r="I2316" t="str">
        <f>IFERROR(VLOOKUP(A2316,Orders!A:E,5,FALSE),"")</f>
        <v>Shipped</v>
      </c>
      <c r="J2316">
        <f>IFERROR(VLOOKUP(A2316,Orders!A:G,7,FALSE),"")</f>
        <v>114</v>
      </c>
      <c r="K2316">
        <f>IFERROR(VLOOKUP(J2316,Customers!A:L,12,FALSE),"")</f>
        <v>1611</v>
      </c>
      <c r="L2316">
        <f>IFERROR(VLOOKUP(J2316,Customers!A:M,13,FALSE),"")</f>
        <v>117300</v>
      </c>
      <c r="M2316" t="str">
        <f>IFERROR(VLOOKUP(J2316,Customers!A:H,8,FALSE),"")</f>
        <v>Melbourne</v>
      </c>
      <c r="N2316">
        <f>IFERROR(VLOOKUP(K2316,Employees!A:F,6,FALSE),"")</f>
        <v>6</v>
      </c>
      <c r="O2316" t="str">
        <f>IFERROR(VLOOKUP(N2316,Offices!A:B,2,FALSE),"")</f>
        <v>Sydney</v>
      </c>
      <c r="P2316" s="6">
        <f>IFERROR(VLOOKUP(J2316,Payments!A:C,3,FALSE),"")</f>
        <v>37761</v>
      </c>
      <c r="Q2316">
        <f>IFERROR(VLOOKUP(J2316,Payments!A:D,4,FALSE),"")</f>
        <v>45864.03</v>
      </c>
      <c r="R2316" t="str">
        <f>IFERROR(VLOOKUP(B2316,Products!A:C,3,FALSE),"")</f>
        <v>Trucks and Buses</v>
      </c>
      <c r="S2316">
        <f>IFERROR(VLOOKUP(B2316,Products!A:G,7,FALSE),"")</f>
        <v>1579</v>
      </c>
      <c r="T2316">
        <f>IFERROR(VLOOKUP(B2316,Products!A:I,9,FALSE),"")</f>
        <v>136.66999999999999</v>
      </c>
      <c r="U2316">
        <f t="shared" si="288"/>
        <v>7</v>
      </c>
      <c r="V2316" t="str">
        <f t="shared" si="289"/>
        <v>No</v>
      </c>
      <c r="W2316">
        <f t="shared" si="290"/>
        <v>2004</v>
      </c>
      <c r="X2316">
        <f t="shared" si="291"/>
        <v>11</v>
      </c>
      <c r="Y2316">
        <f>IFERROR(VLOOKUP(B2316,Products!A:I,8,FALSE),"")</f>
        <v>77.900000000000006</v>
      </c>
      <c r="Z2316">
        <f t="shared" si="292"/>
        <v>3844.5299999999997</v>
      </c>
      <c r="AA2316">
        <f t="shared" si="293"/>
        <v>70.179717586649531</v>
      </c>
      <c r="AB2316">
        <f t="shared" si="294"/>
        <v>1</v>
      </c>
      <c r="AC2316">
        <f t="shared" si="295"/>
        <v>1585.4299999999996</v>
      </c>
    </row>
    <row r="2317" spans="1:29">
      <c r="A2317">
        <v>10347</v>
      </c>
      <c r="B2317" t="s">
        <v>137</v>
      </c>
      <c r="C2317">
        <v>42</v>
      </c>
      <c r="D2317">
        <v>113.17</v>
      </c>
      <c r="E2317">
        <v>5</v>
      </c>
      <c r="F2317" s="6">
        <f>IFERROR(VLOOKUP(A2317,Orders!A:B,2,FALSE),"")</f>
        <v>38320</v>
      </c>
      <c r="G2317" s="6">
        <f>IFERROR(VLOOKUP(A2317,Orders!A:C,3,FALSE),"")</f>
        <v>38328</v>
      </c>
      <c r="H2317" s="6">
        <f>IFERROR(VLOOKUP(A2317,Orders!A:D,4,FALSE),"")</f>
        <v>38321</v>
      </c>
      <c r="I2317" t="str">
        <f>IFERROR(VLOOKUP(A2317,Orders!A:E,5,FALSE),"")</f>
        <v>Shipped</v>
      </c>
      <c r="J2317">
        <f>IFERROR(VLOOKUP(A2317,Orders!A:G,7,FALSE),"")</f>
        <v>114</v>
      </c>
      <c r="K2317">
        <f>IFERROR(VLOOKUP(J2317,Customers!A:L,12,FALSE),"")</f>
        <v>1611</v>
      </c>
      <c r="L2317">
        <f>IFERROR(VLOOKUP(J2317,Customers!A:M,13,FALSE),"")</f>
        <v>117300</v>
      </c>
      <c r="M2317" t="str">
        <f>IFERROR(VLOOKUP(J2317,Customers!A:H,8,FALSE),"")</f>
        <v>Melbourne</v>
      </c>
      <c r="N2317">
        <f>IFERROR(VLOOKUP(K2317,Employees!A:F,6,FALSE),"")</f>
        <v>6</v>
      </c>
      <c r="O2317" t="str">
        <f>IFERROR(VLOOKUP(N2317,Offices!A:B,2,FALSE),"")</f>
        <v>Sydney</v>
      </c>
      <c r="P2317" s="6">
        <f>IFERROR(VLOOKUP(J2317,Payments!A:C,3,FALSE),"")</f>
        <v>37761</v>
      </c>
      <c r="Q2317">
        <f>IFERROR(VLOOKUP(J2317,Payments!A:D,4,FALSE),"")</f>
        <v>45864.03</v>
      </c>
      <c r="R2317" t="str">
        <f>IFERROR(VLOOKUP(B2317,Products!A:C,3,FALSE),"")</f>
        <v>Trucks and Buses</v>
      </c>
      <c r="S2317">
        <f>IFERROR(VLOOKUP(B2317,Products!A:G,7,FALSE),"")</f>
        <v>2613</v>
      </c>
      <c r="T2317">
        <f>IFERROR(VLOOKUP(B2317,Products!A:I,9,FALSE),"")</f>
        <v>116.67</v>
      </c>
      <c r="U2317">
        <f t="shared" si="288"/>
        <v>7</v>
      </c>
      <c r="V2317" t="str">
        <f t="shared" si="289"/>
        <v>No</v>
      </c>
      <c r="W2317">
        <f t="shared" si="290"/>
        <v>2004</v>
      </c>
      <c r="X2317">
        <f t="shared" si="291"/>
        <v>11</v>
      </c>
      <c r="Y2317">
        <f>IFERROR(VLOOKUP(B2317,Products!A:I,8,FALSE),"")</f>
        <v>58.33</v>
      </c>
      <c r="Z2317">
        <f t="shared" si="292"/>
        <v>4753.1400000000003</v>
      </c>
      <c r="AA2317">
        <f t="shared" si="293"/>
        <v>94.016800960054866</v>
      </c>
      <c r="AB2317">
        <f t="shared" si="294"/>
        <v>1</v>
      </c>
      <c r="AC2317">
        <f t="shared" si="295"/>
        <v>2303.2800000000002</v>
      </c>
    </row>
    <row r="2318" spans="1:29">
      <c r="A2318">
        <v>10347</v>
      </c>
      <c r="B2318" t="s">
        <v>133</v>
      </c>
      <c r="C2318">
        <v>21</v>
      </c>
      <c r="D2318">
        <v>46.36</v>
      </c>
      <c r="E2318">
        <v>7</v>
      </c>
      <c r="F2318" s="6">
        <f>IFERROR(VLOOKUP(A2318,Orders!A:B,2,FALSE),"")</f>
        <v>38320</v>
      </c>
      <c r="G2318" s="6">
        <f>IFERROR(VLOOKUP(A2318,Orders!A:C,3,FALSE),"")</f>
        <v>38328</v>
      </c>
      <c r="H2318" s="6">
        <f>IFERROR(VLOOKUP(A2318,Orders!A:D,4,FALSE),"")</f>
        <v>38321</v>
      </c>
      <c r="I2318" t="str">
        <f>IFERROR(VLOOKUP(A2318,Orders!A:E,5,FALSE),"")</f>
        <v>Shipped</v>
      </c>
      <c r="J2318">
        <f>IFERROR(VLOOKUP(A2318,Orders!A:G,7,FALSE),"")</f>
        <v>114</v>
      </c>
      <c r="K2318">
        <f>IFERROR(VLOOKUP(J2318,Customers!A:L,12,FALSE),"")</f>
        <v>1611</v>
      </c>
      <c r="L2318">
        <f>IFERROR(VLOOKUP(J2318,Customers!A:M,13,FALSE),"")</f>
        <v>117300</v>
      </c>
      <c r="M2318" t="str">
        <f>IFERROR(VLOOKUP(J2318,Customers!A:H,8,FALSE),"")</f>
        <v>Melbourne</v>
      </c>
      <c r="N2318">
        <f>IFERROR(VLOOKUP(K2318,Employees!A:F,6,FALSE),"")</f>
        <v>6</v>
      </c>
      <c r="O2318" t="str">
        <f>IFERROR(VLOOKUP(N2318,Offices!A:B,2,FALSE),"")</f>
        <v>Sydney</v>
      </c>
      <c r="P2318" s="6">
        <f>IFERROR(VLOOKUP(J2318,Payments!A:C,3,FALSE),"")</f>
        <v>37761</v>
      </c>
      <c r="Q2318">
        <f>IFERROR(VLOOKUP(J2318,Payments!A:D,4,FALSE),"")</f>
        <v>45864.03</v>
      </c>
      <c r="R2318" t="str">
        <f>IFERROR(VLOOKUP(B2318,Products!A:C,3,FALSE),"")</f>
        <v>Vintage Cars</v>
      </c>
      <c r="S2318">
        <f>IFERROR(VLOOKUP(B2318,Products!A:G,7,FALSE),"")</f>
        <v>8635</v>
      </c>
      <c r="T2318">
        <f>IFERROR(VLOOKUP(B2318,Products!A:I,9,FALSE),"")</f>
        <v>53.91</v>
      </c>
      <c r="U2318">
        <f t="shared" si="288"/>
        <v>7</v>
      </c>
      <c r="V2318" t="str">
        <f t="shared" si="289"/>
        <v>No</v>
      </c>
      <c r="W2318">
        <f t="shared" si="290"/>
        <v>2004</v>
      </c>
      <c r="X2318">
        <f t="shared" si="291"/>
        <v>11</v>
      </c>
      <c r="Y2318">
        <f>IFERROR(VLOOKUP(B2318,Products!A:I,8,FALSE),"")</f>
        <v>24.26</v>
      </c>
      <c r="Z2318">
        <f t="shared" si="292"/>
        <v>973.56</v>
      </c>
      <c r="AA2318">
        <f t="shared" si="293"/>
        <v>91.096455070074171</v>
      </c>
      <c r="AB2318">
        <f t="shared" si="294"/>
        <v>1</v>
      </c>
      <c r="AC2318">
        <f t="shared" si="295"/>
        <v>464.09999999999997</v>
      </c>
    </row>
    <row r="2319" spans="1:29">
      <c r="A2319">
        <v>10347</v>
      </c>
      <c r="B2319" t="s">
        <v>138</v>
      </c>
      <c r="C2319">
        <v>50</v>
      </c>
      <c r="D2319">
        <v>51.05</v>
      </c>
      <c r="E2319">
        <v>8</v>
      </c>
      <c r="F2319" s="6">
        <f>IFERROR(VLOOKUP(A2319,Orders!A:B,2,FALSE),"")</f>
        <v>38320</v>
      </c>
      <c r="G2319" s="6">
        <f>IFERROR(VLOOKUP(A2319,Orders!A:C,3,FALSE),"")</f>
        <v>38328</v>
      </c>
      <c r="H2319" s="6">
        <f>IFERROR(VLOOKUP(A2319,Orders!A:D,4,FALSE),"")</f>
        <v>38321</v>
      </c>
      <c r="I2319" t="str">
        <f>IFERROR(VLOOKUP(A2319,Orders!A:E,5,FALSE),"")</f>
        <v>Shipped</v>
      </c>
      <c r="J2319">
        <f>IFERROR(VLOOKUP(A2319,Orders!A:G,7,FALSE),"")</f>
        <v>114</v>
      </c>
      <c r="K2319">
        <f>IFERROR(VLOOKUP(J2319,Customers!A:L,12,FALSE),"")</f>
        <v>1611</v>
      </c>
      <c r="L2319">
        <f>IFERROR(VLOOKUP(J2319,Customers!A:M,13,FALSE),"")</f>
        <v>117300</v>
      </c>
      <c r="M2319" t="str">
        <f>IFERROR(VLOOKUP(J2319,Customers!A:H,8,FALSE),"")</f>
        <v>Melbourne</v>
      </c>
      <c r="N2319">
        <f>IFERROR(VLOOKUP(K2319,Employees!A:F,6,FALSE),"")</f>
        <v>6</v>
      </c>
      <c r="O2319" t="str">
        <f>IFERROR(VLOOKUP(N2319,Offices!A:B,2,FALSE),"")</f>
        <v>Sydney</v>
      </c>
      <c r="P2319" s="6">
        <f>IFERROR(VLOOKUP(J2319,Payments!A:C,3,FALSE),"")</f>
        <v>37761</v>
      </c>
      <c r="Q2319">
        <f>IFERROR(VLOOKUP(J2319,Payments!A:D,4,FALSE),"")</f>
        <v>45864.03</v>
      </c>
      <c r="R2319" t="str">
        <f>IFERROR(VLOOKUP(B2319,Products!A:C,3,FALSE),"")</f>
        <v>Trucks and Buses</v>
      </c>
      <c r="S2319">
        <f>IFERROR(VLOOKUP(B2319,Products!A:G,7,FALSE),"")</f>
        <v>2018</v>
      </c>
      <c r="T2319">
        <f>IFERROR(VLOOKUP(B2319,Products!A:I,9,FALSE),"")</f>
        <v>60.77</v>
      </c>
      <c r="U2319">
        <f t="shared" si="288"/>
        <v>7</v>
      </c>
      <c r="V2319" t="str">
        <f t="shared" si="289"/>
        <v>No</v>
      </c>
      <c r="W2319">
        <f t="shared" si="290"/>
        <v>2004</v>
      </c>
      <c r="X2319">
        <f t="shared" si="291"/>
        <v>11</v>
      </c>
      <c r="Y2319">
        <f>IFERROR(VLOOKUP(B2319,Products!A:I,8,FALSE),"")</f>
        <v>24.92</v>
      </c>
      <c r="Z2319">
        <f t="shared" si="292"/>
        <v>2552.5</v>
      </c>
      <c r="AA2319">
        <f t="shared" si="293"/>
        <v>104.85553772070624</v>
      </c>
      <c r="AB2319">
        <f t="shared" si="294"/>
        <v>1</v>
      </c>
      <c r="AC2319">
        <f t="shared" si="295"/>
        <v>1306.4999999999998</v>
      </c>
    </row>
    <row r="2320" spans="1:29">
      <c r="A2320">
        <v>10347</v>
      </c>
      <c r="B2320" t="s">
        <v>129</v>
      </c>
      <c r="C2320">
        <v>21</v>
      </c>
      <c r="D2320">
        <v>136.69</v>
      </c>
      <c r="E2320">
        <v>6</v>
      </c>
      <c r="F2320" s="6">
        <f>IFERROR(VLOOKUP(A2320,Orders!A:B,2,FALSE),"")</f>
        <v>38320</v>
      </c>
      <c r="G2320" s="6">
        <f>IFERROR(VLOOKUP(A2320,Orders!A:C,3,FALSE),"")</f>
        <v>38328</v>
      </c>
      <c r="H2320" s="6">
        <f>IFERROR(VLOOKUP(A2320,Orders!A:D,4,FALSE),"")</f>
        <v>38321</v>
      </c>
      <c r="I2320" t="str">
        <f>IFERROR(VLOOKUP(A2320,Orders!A:E,5,FALSE),"")</f>
        <v>Shipped</v>
      </c>
      <c r="J2320">
        <f>IFERROR(VLOOKUP(A2320,Orders!A:G,7,FALSE),"")</f>
        <v>114</v>
      </c>
      <c r="K2320">
        <f>IFERROR(VLOOKUP(J2320,Customers!A:L,12,FALSE),"")</f>
        <v>1611</v>
      </c>
      <c r="L2320">
        <f>IFERROR(VLOOKUP(J2320,Customers!A:M,13,FALSE),"")</f>
        <v>117300</v>
      </c>
      <c r="M2320" t="str">
        <f>IFERROR(VLOOKUP(J2320,Customers!A:H,8,FALSE),"")</f>
        <v>Melbourne</v>
      </c>
      <c r="N2320">
        <f>IFERROR(VLOOKUP(K2320,Employees!A:F,6,FALSE),"")</f>
        <v>6</v>
      </c>
      <c r="O2320" t="str">
        <f>IFERROR(VLOOKUP(N2320,Offices!A:B,2,FALSE),"")</f>
        <v>Sydney</v>
      </c>
      <c r="P2320" s="6">
        <f>IFERROR(VLOOKUP(J2320,Payments!A:C,3,FALSE),"")</f>
        <v>37761</v>
      </c>
      <c r="Q2320">
        <f>IFERROR(VLOOKUP(J2320,Payments!A:D,4,FALSE),"")</f>
        <v>45864.03</v>
      </c>
      <c r="R2320" t="str">
        <f>IFERROR(VLOOKUP(B2320,Products!A:C,3,FALSE),"")</f>
        <v>Vintage Cars</v>
      </c>
      <c r="S2320">
        <f>IFERROR(VLOOKUP(B2320,Products!A:G,7,FALSE),"")</f>
        <v>548</v>
      </c>
      <c r="T2320">
        <f>IFERROR(VLOOKUP(B2320,Products!A:I,9,FALSE),"")</f>
        <v>168.75</v>
      </c>
      <c r="U2320">
        <f t="shared" si="288"/>
        <v>7</v>
      </c>
      <c r="V2320" t="str">
        <f t="shared" si="289"/>
        <v>No</v>
      </c>
      <c r="W2320">
        <f t="shared" si="290"/>
        <v>2004</v>
      </c>
      <c r="X2320">
        <f t="shared" si="291"/>
        <v>11</v>
      </c>
      <c r="Y2320">
        <f>IFERROR(VLOOKUP(B2320,Products!A:I,8,FALSE),"")</f>
        <v>72.56</v>
      </c>
      <c r="Z2320">
        <f t="shared" si="292"/>
        <v>2870.49</v>
      </c>
      <c r="AA2320">
        <f t="shared" si="293"/>
        <v>88.382028665931628</v>
      </c>
      <c r="AB2320">
        <f t="shared" si="294"/>
        <v>1</v>
      </c>
      <c r="AC2320">
        <f t="shared" si="295"/>
        <v>1346.73</v>
      </c>
    </row>
    <row r="2321" spans="1:29">
      <c r="A2321">
        <v>10347</v>
      </c>
      <c r="B2321" t="s">
        <v>139</v>
      </c>
      <c r="C2321">
        <v>48</v>
      </c>
      <c r="D2321">
        <v>84.09</v>
      </c>
      <c r="E2321">
        <v>9</v>
      </c>
      <c r="F2321" s="6">
        <f>IFERROR(VLOOKUP(A2321,Orders!A:B,2,FALSE),"")</f>
        <v>38320</v>
      </c>
      <c r="G2321" s="6">
        <f>IFERROR(VLOOKUP(A2321,Orders!A:C,3,FALSE),"")</f>
        <v>38328</v>
      </c>
      <c r="H2321" s="6">
        <f>IFERROR(VLOOKUP(A2321,Orders!A:D,4,FALSE),"")</f>
        <v>38321</v>
      </c>
      <c r="I2321" t="str">
        <f>IFERROR(VLOOKUP(A2321,Orders!A:E,5,FALSE),"")</f>
        <v>Shipped</v>
      </c>
      <c r="J2321">
        <f>IFERROR(VLOOKUP(A2321,Orders!A:G,7,FALSE),"")</f>
        <v>114</v>
      </c>
      <c r="K2321">
        <f>IFERROR(VLOOKUP(J2321,Customers!A:L,12,FALSE),"")</f>
        <v>1611</v>
      </c>
      <c r="L2321">
        <f>IFERROR(VLOOKUP(J2321,Customers!A:M,13,FALSE),"")</f>
        <v>117300</v>
      </c>
      <c r="M2321" t="str">
        <f>IFERROR(VLOOKUP(J2321,Customers!A:H,8,FALSE),"")</f>
        <v>Melbourne</v>
      </c>
      <c r="N2321">
        <f>IFERROR(VLOOKUP(K2321,Employees!A:F,6,FALSE),"")</f>
        <v>6</v>
      </c>
      <c r="O2321" t="str">
        <f>IFERROR(VLOOKUP(N2321,Offices!A:B,2,FALSE),"")</f>
        <v>Sydney</v>
      </c>
      <c r="P2321" s="6">
        <f>IFERROR(VLOOKUP(J2321,Payments!A:C,3,FALSE),"")</f>
        <v>37761</v>
      </c>
      <c r="Q2321">
        <f>IFERROR(VLOOKUP(J2321,Payments!A:D,4,FALSE),"")</f>
        <v>45864.03</v>
      </c>
      <c r="R2321" t="str">
        <f>IFERROR(VLOOKUP(B2321,Products!A:C,3,FALSE),"")</f>
        <v>Vintage Cars</v>
      </c>
      <c r="S2321">
        <f>IFERROR(VLOOKUP(B2321,Products!A:G,7,FALSE),"")</f>
        <v>4189</v>
      </c>
      <c r="T2321">
        <f>IFERROR(VLOOKUP(B2321,Products!A:I,9,FALSE),"")</f>
        <v>101.31</v>
      </c>
      <c r="U2321">
        <f t="shared" si="288"/>
        <v>7</v>
      </c>
      <c r="V2321" t="str">
        <f t="shared" si="289"/>
        <v>No</v>
      </c>
      <c r="W2321">
        <f t="shared" si="290"/>
        <v>2004</v>
      </c>
      <c r="X2321">
        <f t="shared" si="291"/>
        <v>11</v>
      </c>
      <c r="Y2321">
        <f>IFERROR(VLOOKUP(B2321,Products!A:I,8,FALSE),"")</f>
        <v>60.78</v>
      </c>
      <c r="Z2321">
        <f t="shared" si="292"/>
        <v>4036.32</v>
      </c>
      <c r="AA2321">
        <f t="shared" si="293"/>
        <v>38.35143139190523</v>
      </c>
      <c r="AB2321">
        <f t="shared" si="294"/>
        <v>0</v>
      </c>
      <c r="AC2321">
        <f t="shared" si="295"/>
        <v>1118.8800000000001</v>
      </c>
    </row>
    <row r="2322" spans="1:29">
      <c r="A2322">
        <v>10347</v>
      </c>
      <c r="B2322" t="s">
        <v>140</v>
      </c>
      <c r="C2322">
        <v>34</v>
      </c>
      <c r="D2322">
        <v>60.59</v>
      </c>
      <c r="E2322">
        <v>10</v>
      </c>
      <c r="F2322" s="6">
        <f>IFERROR(VLOOKUP(A2322,Orders!A:B,2,FALSE),"")</f>
        <v>38320</v>
      </c>
      <c r="G2322" s="6">
        <f>IFERROR(VLOOKUP(A2322,Orders!A:C,3,FALSE),"")</f>
        <v>38328</v>
      </c>
      <c r="H2322" s="6">
        <f>IFERROR(VLOOKUP(A2322,Orders!A:D,4,FALSE),"")</f>
        <v>38321</v>
      </c>
      <c r="I2322" t="str">
        <f>IFERROR(VLOOKUP(A2322,Orders!A:E,5,FALSE),"")</f>
        <v>Shipped</v>
      </c>
      <c r="J2322">
        <f>IFERROR(VLOOKUP(A2322,Orders!A:G,7,FALSE),"")</f>
        <v>114</v>
      </c>
      <c r="K2322">
        <f>IFERROR(VLOOKUP(J2322,Customers!A:L,12,FALSE),"")</f>
        <v>1611</v>
      </c>
      <c r="L2322">
        <f>IFERROR(VLOOKUP(J2322,Customers!A:M,13,FALSE),"")</f>
        <v>117300</v>
      </c>
      <c r="M2322" t="str">
        <f>IFERROR(VLOOKUP(J2322,Customers!A:H,8,FALSE),"")</f>
        <v>Melbourne</v>
      </c>
      <c r="N2322">
        <f>IFERROR(VLOOKUP(K2322,Employees!A:F,6,FALSE),"")</f>
        <v>6</v>
      </c>
      <c r="O2322" t="str">
        <f>IFERROR(VLOOKUP(N2322,Offices!A:B,2,FALSE),"")</f>
        <v>Sydney</v>
      </c>
      <c r="P2322" s="6">
        <f>IFERROR(VLOOKUP(J2322,Payments!A:C,3,FALSE),"")</f>
        <v>37761</v>
      </c>
      <c r="Q2322">
        <f>IFERROR(VLOOKUP(J2322,Payments!A:D,4,FALSE),"")</f>
        <v>45864.03</v>
      </c>
      <c r="R2322" t="str">
        <f>IFERROR(VLOOKUP(B2322,Products!A:C,3,FALSE),"")</f>
        <v>Vintage Cars</v>
      </c>
      <c r="S2322">
        <f>IFERROR(VLOOKUP(B2322,Products!A:G,7,FALSE),"")</f>
        <v>5649</v>
      </c>
      <c r="T2322">
        <f>IFERROR(VLOOKUP(B2322,Products!A:I,9,FALSE),"")</f>
        <v>62.46</v>
      </c>
      <c r="U2322">
        <f t="shared" si="288"/>
        <v>7</v>
      </c>
      <c r="V2322" t="str">
        <f t="shared" si="289"/>
        <v>No</v>
      </c>
      <c r="W2322">
        <f t="shared" si="290"/>
        <v>2004</v>
      </c>
      <c r="X2322">
        <f t="shared" si="291"/>
        <v>11</v>
      </c>
      <c r="Y2322">
        <f>IFERROR(VLOOKUP(B2322,Products!A:I,8,FALSE),"")</f>
        <v>34.35</v>
      </c>
      <c r="Z2322">
        <f t="shared" si="292"/>
        <v>2060.06</v>
      </c>
      <c r="AA2322">
        <f t="shared" si="293"/>
        <v>76.390101892285301</v>
      </c>
      <c r="AB2322">
        <f t="shared" si="294"/>
        <v>1</v>
      </c>
      <c r="AC2322">
        <f t="shared" si="295"/>
        <v>892.16000000000008</v>
      </c>
    </row>
    <row r="2323" spans="1:29">
      <c r="A2323">
        <v>10347</v>
      </c>
      <c r="B2323" t="s">
        <v>141</v>
      </c>
      <c r="C2323">
        <v>45</v>
      </c>
      <c r="D2323">
        <v>95.3</v>
      </c>
      <c r="E2323">
        <v>11</v>
      </c>
      <c r="F2323" s="6">
        <f>IFERROR(VLOOKUP(A2323,Orders!A:B,2,FALSE),"")</f>
        <v>38320</v>
      </c>
      <c r="G2323" s="6">
        <f>IFERROR(VLOOKUP(A2323,Orders!A:C,3,FALSE),"")</f>
        <v>38328</v>
      </c>
      <c r="H2323" s="6">
        <f>IFERROR(VLOOKUP(A2323,Orders!A:D,4,FALSE),"")</f>
        <v>38321</v>
      </c>
      <c r="I2323" t="str">
        <f>IFERROR(VLOOKUP(A2323,Orders!A:E,5,FALSE),"")</f>
        <v>Shipped</v>
      </c>
      <c r="J2323">
        <f>IFERROR(VLOOKUP(A2323,Orders!A:G,7,FALSE),"")</f>
        <v>114</v>
      </c>
      <c r="K2323">
        <f>IFERROR(VLOOKUP(J2323,Customers!A:L,12,FALSE),"")</f>
        <v>1611</v>
      </c>
      <c r="L2323">
        <f>IFERROR(VLOOKUP(J2323,Customers!A:M,13,FALSE),"")</f>
        <v>117300</v>
      </c>
      <c r="M2323" t="str">
        <f>IFERROR(VLOOKUP(J2323,Customers!A:H,8,FALSE),"")</f>
        <v>Melbourne</v>
      </c>
      <c r="N2323">
        <f>IFERROR(VLOOKUP(K2323,Employees!A:F,6,FALSE),"")</f>
        <v>6</v>
      </c>
      <c r="O2323" t="str">
        <f>IFERROR(VLOOKUP(N2323,Offices!A:B,2,FALSE),"")</f>
        <v>Sydney</v>
      </c>
      <c r="P2323" s="6">
        <f>IFERROR(VLOOKUP(J2323,Payments!A:C,3,FALSE),"")</f>
        <v>37761</v>
      </c>
      <c r="Q2323">
        <f>IFERROR(VLOOKUP(J2323,Payments!A:D,4,FALSE),"")</f>
        <v>45864.03</v>
      </c>
      <c r="R2323" t="str">
        <f>IFERROR(VLOOKUP(B2323,Products!A:C,3,FALSE),"")</f>
        <v>Vintage Cars</v>
      </c>
      <c r="S2323">
        <f>IFERROR(VLOOKUP(B2323,Products!A:G,7,FALSE),"")</f>
        <v>5992</v>
      </c>
      <c r="T2323">
        <f>IFERROR(VLOOKUP(B2323,Products!A:I,9,FALSE),"")</f>
        <v>104.72</v>
      </c>
      <c r="U2323">
        <f t="shared" si="288"/>
        <v>7</v>
      </c>
      <c r="V2323" t="str">
        <f t="shared" si="289"/>
        <v>No</v>
      </c>
      <c r="W2323">
        <f t="shared" si="290"/>
        <v>2004</v>
      </c>
      <c r="X2323">
        <f t="shared" si="291"/>
        <v>11</v>
      </c>
      <c r="Y2323">
        <f>IFERROR(VLOOKUP(B2323,Products!A:I,8,FALSE),"")</f>
        <v>60.74</v>
      </c>
      <c r="Z2323">
        <f t="shared" si="292"/>
        <v>4288.5</v>
      </c>
      <c r="AA2323">
        <f t="shared" si="293"/>
        <v>56.898254856766542</v>
      </c>
      <c r="AB2323">
        <f t="shared" si="294"/>
        <v>0</v>
      </c>
      <c r="AC2323">
        <f t="shared" si="295"/>
        <v>1555.1999999999998</v>
      </c>
    </row>
    <row r="2324" spans="1:29">
      <c r="A2324">
        <v>10347</v>
      </c>
      <c r="B2324" t="s">
        <v>142</v>
      </c>
      <c r="C2324">
        <v>26</v>
      </c>
      <c r="D2324">
        <v>84.33</v>
      </c>
      <c r="E2324">
        <v>12</v>
      </c>
      <c r="F2324" s="6">
        <f>IFERROR(VLOOKUP(A2324,Orders!A:B,2,FALSE),"")</f>
        <v>38320</v>
      </c>
      <c r="G2324" s="6">
        <f>IFERROR(VLOOKUP(A2324,Orders!A:C,3,FALSE),"")</f>
        <v>38328</v>
      </c>
      <c r="H2324" s="6">
        <f>IFERROR(VLOOKUP(A2324,Orders!A:D,4,FALSE),"")</f>
        <v>38321</v>
      </c>
      <c r="I2324" t="str">
        <f>IFERROR(VLOOKUP(A2324,Orders!A:E,5,FALSE),"")</f>
        <v>Shipped</v>
      </c>
      <c r="J2324">
        <f>IFERROR(VLOOKUP(A2324,Orders!A:G,7,FALSE),"")</f>
        <v>114</v>
      </c>
      <c r="K2324">
        <f>IFERROR(VLOOKUP(J2324,Customers!A:L,12,FALSE),"")</f>
        <v>1611</v>
      </c>
      <c r="L2324">
        <f>IFERROR(VLOOKUP(J2324,Customers!A:M,13,FALSE),"")</f>
        <v>117300</v>
      </c>
      <c r="M2324" t="str">
        <f>IFERROR(VLOOKUP(J2324,Customers!A:H,8,FALSE),"")</f>
        <v>Melbourne</v>
      </c>
      <c r="N2324">
        <f>IFERROR(VLOOKUP(K2324,Employees!A:F,6,FALSE),"")</f>
        <v>6</v>
      </c>
      <c r="O2324" t="str">
        <f>IFERROR(VLOOKUP(N2324,Offices!A:B,2,FALSE),"")</f>
        <v>Sydney</v>
      </c>
      <c r="P2324" s="6">
        <f>IFERROR(VLOOKUP(J2324,Payments!A:C,3,FALSE),"")</f>
        <v>37761</v>
      </c>
      <c r="Q2324">
        <f>IFERROR(VLOOKUP(J2324,Payments!A:D,4,FALSE),"")</f>
        <v>45864.03</v>
      </c>
      <c r="R2324" t="str">
        <f>IFERROR(VLOOKUP(B2324,Products!A:C,3,FALSE),"")</f>
        <v>Vintage Cars</v>
      </c>
      <c r="S2324">
        <f>IFERROR(VLOOKUP(B2324,Products!A:G,7,FALSE),"")</f>
        <v>7913</v>
      </c>
      <c r="T2324">
        <f>IFERROR(VLOOKUP(B2324,Products!A:I,9,FALSE),"")</f>
        <v>99.21</v>
      </c>
      <c r="U2324">
        <f t="shared" si="288"/>
        <v>7</v>
      </c>
      <c r="V2324" t="str">
        <f t="shared" si="289"/>
        <v>No</v>
      </c>
      <c r="W2324">
        <f t="shared" si="290"/>
        <v>2004</v>
      </c>
      <c r="X2324">
        <f t="shared" si="291"/>
        <v>11</v>
      </c>
      <c r="Y2324">
        <f>IFERROR(VLOOKUP(B2324,Products!A:I,8,FALSE),"")</f>
        <v>57.54</v>
      </c>
      <c r="Z2324">
        <f t="shared" si="292"/>
        <v>2192.58</v>
      </c>
      <c r="AA2324">
        <f t="shared" si="293"/>
        <v>46.558915537017725</v>
      </c>
      <c r="AB2324">
        <f t="shared" si="294"/>
        <v>0</v>
      </c>
      <c r="AC2324">
        <f t="shared" si="295"/>
        <v>696.54</v>
      </c>
    </row>
    <row r="2325" spans="1:29">
      <c r="A2325">
        <v>10347</v>
      </c>
      <c r="B2325" t="s">
        <v>143</v>
      </c>
      <c r="C2325">
        <v>45</v>
      </c>
      <c r="D2325">
        <v>115.03</v>
      </c>
      <c r="E2325">
        <v>4</v>
      </c>
      <c r="F2325" s="6">
        <f>IFERROR(VLOOKUP(A2325,Orders!A:B,2,FALSE),"")</f>
        <v>38320</v>
      </c>
      <c r="G2325" s="6">
        <f>IFERROR(VLOOKUP(A2325,Orders!A:C,3,FALSE),"")</f>
        <v>38328</v>
      </c>
      <c r="H2325" s="6">
        <f>IFERROR(VLOOKUP(A2325,Orders!A:D,4,FALSE),"")</f>
        <v>38321</v>
      </c>
      <c r="I2325" t="str">
        <f>IFERROR(VLOOKUP(A2325,Orders!A:E,5,FALSE),"")</f>
        <v>Shipped</v>
      </c>
      <c r="J2325">
        <f>IFERROR(VLOOKUP(A2325,Orders!A:G,7,FALSE),"")</f>
        <v>114</v>
      </c>
      <c r="K2325">
        <f>IFERROR(VLOOKUP(J2325,Customers!A:L,12,FALSE),"")</f>
        <v>1611</v>
      </c>
      <c r="L2325">
        <f>IFERROR(VLOOKUP(J2325,Customers!A:M,13,FALSE),"")</f>
        <v>117300</v>
      </c>
      <c r="M2325" t="str">
        <f>IFERROR(VLOOKUP(J2325,Customers!A:H,8,FALSE),"")</f>
        <v>Melbourne</v>
      </c>
      <c r="N2325">
        <f>IFERROR(VLOOKUP(K2325,Employees!A:F,6,FALSE),"")</f>
        <v>6</v>
      </c>
      <c r="O2325" t="str">
        <f>IFERROR(VLOOKUP(N2325,Offices!A:B,2,FALSE),"")</f>
        <v>Sydney</v>
      </c>
      <c r="P2325" s="6">
        <f>IFERROR(VLOOKUP(J2325,Payments!A:C,3,FALSE),"")</f>
        <v>37761</v>
      </c>
      <c r="Q2325">
        <f>IFERROR(VLOOKUP(J2325,Payments!A:D,4,FALSE),"")</f>
        <v>45864.03</v>
      </c>
      <c r="R2325" t="str">
        <f>IFERROR(VLOOKUP(B2325,Products!A:C,3,FALSE),"")</f>
        <v>Trucks and Buses</v>
      </c>
      <c r="S2325">
        <f>IFERROR(VLOOKUP(B2325,Products!A:G,7,FALSE),"")</f>
        <v>3128</v>
      </c>
      <c r="T2325">
        <f>IFERROR(VLOOKUP(B2325,Products!A:I,9,FALSE),"")</f>
        <v>121.08</v>
      </c>
      <c r="U2325">
        <f t="shared" si="288"/>
        <v>7</v>
      </c>
      <c r="V2325" t="str">
        <f t="shared" si="289"/>
        <v>No</v>
      </c>
      <c r="W2325">
        <f t="shared" si="290"/>
        <v>2004</v>
      </c>
      <c r="X2325">
        <f t="shared" si="291"/>
        <v>11</v>
      </c>
      <c r="Y2325">
        <f>IFERROR(VLOOKUP(B2325,Products!A:I,8,FALSE),"")</f>
        <v>84.76</v>
      </c>
      <c r="Z2325">
        <f t="shared" si="292"/>
        <v>5176.3500000000004</v>
      </c>
      <c r="AA2325">
        <f t="shared" si="293"/>
        <v>35.712600283152426</v>
      </c>
      <c r="AB2325">
        <f t="shared" si="294"/>
        <v>0</v>
      </c>
      <c r="AC2325">
        <f t="shared" si="295"/>
        <v>1362.1499999999999</v>
      </c>
    </row>
    <row r="2326" spans="1:29">
      <c r="A2326">
        <v>10348</v>
      </c>
      <c r="B2326" t="s">
        <v>164</v>
      </c>
      <c r="C2326">
        <v>48</v>
      </c>
      <c r="D2326">
        <v>207.8</v>
      </c>
      <c r="E2326">
        <v>8</v>
      </c>
      <c r="F2326" s="6">
        <f>IFERROR(VLOOKUP(A2326,Orders!A:B,2,FALSE),"")</f>
        <v>38292</v>
      </c>
      <c r="G2326" s="6">
        <f>IFERROR(VLOOKUP(A2326,Orders!A:C,3,FALSE),"")</f>
        <v>38299</v>
      </c>
      <c r="H2326" s="6">
        <f>IFERROR(VLOOKUP(A2326,Orders!A:D,4,FALSE),"")</f>
        <v>38296</v>
      </c>
      <c r="I2326" t="str">
        <f>IFERROR(VLOOKUP(A2326,Orders!A:E,5,FALSE),"")</f>
        <v>Shipped</v>
      </c>
      <c r="J2326">
        <f>IFERROR(VLOOKUP(A2326,Orders!A:G,7,FALSE),"")</f>
        <v>458</v>
      </c>
      <c r="K2326">
        <f>IFERROR(VLOOKUP(J2326,Customers!A:L,12,FALSE),"")</f>
        <v>1702</v>
      </c>
      <c r="L2326">
        <f>IFERROR(VLOOKUP(J2326,Customers!A:M,13,FALSE),"")</f>
        <v>104600</v>
      </c>
      <c r="M2326" t="str">
        <f>IFERROR(VLOOKUP(J2326,Customers!A:H,8,FALSE),"")</f>
        <v>Madrid</v>
      </c>
      <c r="N2326">
        <f>IFERROR(VLOOKUP(K2326,Employees!A:F,6,FALSE),"")</f>
        <v>4</v>
      </c>
      <c r="O2326" t="str">
        <f>IFERROR(VLOOKUP(N2326,Offices!A:B,2,FALSE),"")</f>
        <v>Paris</v>
      </c>
      <c r="P2326" s="6">
        <f>IFERROR(VLOOKUP(J2326,Payments!A:C,3,FALSE),"")</f>
        <v>38306</v>
      </c>
      <c r="Q2326">
        <f>IFERROR(VLOOKUP(J2326,Payments!A:D,4,FALSE),"")</f>
        <v>33145.56</v>
      </c>
      <c r="R2326" t="str">
        <f>IFERROR(VLOOKUP(B2326,Products!A:C,3,FALSE),"")</f>
        <v>Classic Cars</v>
      </c>
      <c r="S2326">
        <f>IFERROR(VLOOKUP(B2326,Products!A:G,7,FALSE),"")</f>
        <v>3619</v>
      </c>
      <c r="T2326">
        <f>IFERROR(VLOOKUP(B2326,Products!A:I,9,FALSE),"")</f>
        <v>207.8</v>
      </c>
      <c r="U2326">
        <f t="shared" si="288"/>
        <v>3</v>
      </c>
      <c r="V2326" t="str">
        <f t="shared" si="289"/>
        <v>Yes</v>
      </c>
      <c r="W2326">
        <f t="shared" si="290"/>
        <v>2004</v>
      </c>
      <c r="X2326">
        <f t="shared" si="291"/>
        <v>11</v>
      </c>
      <c r="Y2326">
        <f>IFERROR(VLOOKUP(B2326,Products!A:I,8,FALSE),"")</f>
        <v>95.59</v>
      </c>
      <c r="Z2326">
        <f t="shared" si="292"/>
        <v>9974.4000000000015</v>
      </c>
      <c r="AA2326">
        <f t="shared" si="293"/>
        <v>117.38675593681347</v>
      </c>
      <c r="AB2326">
        <f t="shared" si="294"/>
        <v>1</v>
      </c>
      <c r="AC2326">
        <f t="shared" si="295"/>
        <v>5386.08</v>
      </c>
    </row>
    <row r="2327" spans="1:29">
      <c r="A2327">
        <v>10348</v>
      </c>
      <c r="B2327" t="s">
        <v>150</v>
      </c>
      <c r="C2327">
        <v>47</v>
      </c>
      <c r="D2327">
        <v>122.37</v>
      </c>
      <c r="E2327">
        <v>4</v>
      </c>
      <c r="F2327" s="6">
        <f>IFERROR(VLOOKUP(A2327,Orders!A:B,2,FALSE),"")</f>
        <v>38292</v>
      </c>
      <c r="G2327" s="6">
        <f>IFERROR(VLOOKUP(A2327,Orders!A:C,3,FALSE),"")</f>
        <v>38299</v>
      </c>
      <c r="H2327" s="6">
        <f>IFERROR(VLOOKUP(A2327,Orders!A:D,4,FALSE),"")</f>
        <v>38296</v>
      </c>
      <c r="I2327" t="str">
        <f>IFERROR(VLOOKUP(A2327,Orders!A:E,5,FALSE),"")</f>
        <v>Shipped</v>
      </c>
      <c r="J2327">
        <f>IFERROR(VLOOKUP(A2327,Orders!A:G,7,FALSE),"")</f>
        <v>458</v>
      </c>
      <c r="K2327">
        <f>IFERROR(VLOOKUP(J2327,Customers!A:L,12,FALSE),"")</f>
        <v>1702</v>
      </c>
      <c r="L2327">
        <f>IFERROR(VLOOKUP(J2327,Customers!A:M,13,FALSE),"")</f>
        <v>104600</v>
      </c>
      <c r="M2327" t="str">
        <f>IFERROR(VLOOKUP(J2327,Customers!A:H,8,FALSE),"")</f>
        <v>Madrid</v>
      </c>
      <c r="N2327">
        <f>IFERROR(VLOOKUP(K2327,Employees!A:F,6,FALSE),"")</f>
        <v>4</v>
      </c>
      <c r="O2327" t="str">
        <f>IFERROR(VLOOKUP(N2327,Offices!A:B,2,FALSE),"")</f>
        <v>Paris</v>
      </c>
      <c r="P2327" s="6">
        <f>IFERROR(VLOOKUP(J2327,Payments!A:C,3,FALSE),"")</f>
        <v>38306</v>
      </c>
      <c r="Q2327">
        <f>IFERROR(VLOOKUP(J2327,Payments!A:D,4,FALSE),"")</f>
        <v>33145.56</v>
      </c>
      <c r="R2327" t="str">
        <f>IFERROR(VLOOKUP(B2327,Products!A:C,3,FALSE),"")</f>
        <v>Classic Cars</v>
      </c>
      <c r="S2327">
        <f>IFERROR(VLOOKUP(B2327,Products!A:G,7,FALSE),"")</f>
        <v>6906</v>
      </c>
      <c r="T2327">
        <f>IFERROR(VLOOKUP(B2327,Products!A:I,9,FALSE),"")</f>
        <v>151.08000000000001</v>
      </c>
      <c r="U2327">
        <f t="shared" si="288"/>
        <v>3</v>
      </c>
      <c r="V2327" t="str">
        <f t="shared" si="289"/>
        <v>Yes</v>
      </c>
      <c r="W2327">
        <f t="shared" si="290"/>
        <v>2004</v>
      </c>
      <c r="X2327">
        <f t="shared" si="291"/>
        <v>11</v>
      </c>
      <c r="Y2327">
        <f>IFERROR(VLOOKUP(B2327,Products!A:I,8,FALSE),"")</f>
        <v>89.14</v>
      </c>
      <c r="Z2327">
        <f t="shared" si="292"/>
        <v>5751.39</v>
      </c>
      <c r="AA2327">
        <f t="shared" si="293"/>
        <v>37.278438411487549</v>
      </c>
      <c r="AB2327">
        <f t="shared" si="294"/>
        <v>0</v>
      </c>
      <c r="AC2327">
        <f t="shared" si="295"/>
        <v>1561.8100000000002</v>
      </c>
    </row>
    <row r="2328" spans="1:29">
      <c r="A2328">
        <v>10348</v>
      </c>
      <c r="B2328" t="s">
        <v>144</v>
      </c>
      <c r="C2328">
        <v>29</v>
      </c>
      <c r="D2328">
        <v>43.77</v>
      </c>
      <c r="E2328">
        <v>6</v>
      </c>
      <c r="F2328" s="6">
        <f>IFERROR(VLOOKUP(A2328,Orders!A:B,2,FALSE),"")</f>
        <v>38292</v>
      </c>
      <c r="G2328" s="6">
        <f>IFERROR(VLOOKUP(A2328,Orders!A:C,3,FALSE),"")</f>
        <v>38299</v>
      </c>
      <c r="H2328" s="6">
        <f>IFERROR(VLOOKUP(A2328,Orders!A:D,4,FALSE),"")</f>
        <v>38296</v>
      </c>
      <c r="I2328" t="str">
        <f>IFERROR(VLOOKUP(A2328,Orders!A:E,5,FALSE),"")</f>
        <v>Shipped</v>
      </c>
      <c r="J2328">
        <f>IFERROR(VLOOKUP(A2328,Orders!A:G,7,FALSE),"")</f>
        <v>458</v>
      </c>
      <c r="K2328">
        <f>IFERROR(VLOOKUP(J2328,Customers!A:L,12,FALSE),"")</f>
        <v>1702</v>
      </c>
      <c r="L2328">
        <f>IFERROR(VLOOKUP(J2328,Customers!A:M,13,FALSE),"")</f>
        <v>104600</v>
      </c>
      <c r="M2328" t="str">
        <f>IFERROR(VLOOKUP(J2328,Customers!A:H,8,FALSE),"")</f>
        <v>Madrid</v>
      </c>
      <c r="N2328">
        <f>IFERROR(VLOOKUP(K2328,Employees!A:F,6,FALSE),"")</f>
        <v>4</v>
      </c>
      <c r="O2328" t="str">
        <f>IFERROR(VLOOKUP(N2328,Offices!A:B,2,FALSE),"")</f>
        <v>Paris</v>
      </c>
      <c r="P2328" s="6">
        <f>IFERROR(VLOOKUP(J2328,Payments!A:C,3,FALSE),"")</f>
        <v>38306</v>
      </c>
      <c r="Q2328">
        <f>IFERROR(VLOOKUP(J2328,Payments!A:D,4,FALSE),"")</f>
        <v>33145.56</v>
      </c>
      <c r="R2328" t="str">
        <f>IFERROR(VLOOKUP(B2328,Products!A:C,3,FALSE),"")</f>
        <v>Vintage Cars</v>
      </c>
      <c r="S2328">
        <f>IFERROR(VLOOKUP(B2328,Products!A:G,7,FALSE),"")</f>
        <v>6645</v>
      </c>
      <c r="T2328">
        <f>IFERROR(VLOOKUP(B2328,Products!A:I,9,FALSE),"")</f>
        <v>50.31</v>
      </c>
      <c r="U2328">
        <f t="shared" si="288"/>
        <v>3</v>
      </c>
      <c r="V2328" t="str">
        <f t="shared" si="289"/>
        <v>Yes</v>
      </c>
      <c r="W2328">
        <f t="shared" si="290"/>
        <v>2004</v>
      </c>
      <c r="X2328">
        <f t="shared" si="291"/>
        <v>11</v>
      </c>
      <c r="Y2328">
        <f>IFERROR(VLOOKUP(B2328,Products!A:I,8,FALSE),"")</f>
        <v>23.14</v>
      </c>
      <c r="Z2328">
        <f t="shared" si="292"/>
        <v>1269.3300000000002</v>
      </c>
      <c r="AA2328">
        <f t="shared" si="293"/>
        <v>89.152981849611066</v>
      </c>
      <c r="AB2328">
        <f t="shared" si="294"/>
        <v>1</v>
      </c>
      <c r="AC2328">
        <f t="shared" si="295"/>
        <v>598.2700000000001</v>
      </c>
    </row>
    <row r="2329" spans="1:29">
      <c r="A2329">
        <v>10348</v>
      </c>
      <c r="B2329" t="s">
        <v>145</v>
      </c>
      <c r="C2329">
        <v>37</v>
      </c>
      <c r="D2329">
        <v>107.34</v>
      </c>
      <c r="E2329">
        <v>1</v>
      </c>
      <c r="F2329" s="6">
        <f>IFERROR(VLOOKUP(A2329,Orders!A:B,2,FALSE),"")</f>
        <v>38292</v>
      </c>
      <c r="G2329" s="6">
        <f>IFERROR(VLOOKUP(A2329,Orders!A:C,3,FALSE),"")</f>
        <v>38299</v>
      </c>
      <c r="H2329" s="6">
        <f>IFERROR(VLOOKUP(A2329,Orders!A:D,4,FALSE),"")</f>
        <v>38296</v>
      </c>
      <c r="I2329" t="str">
        <f>IFERROR(VLOOKUP(A2329,Orders!A:E,5,FALSE),"")</f>
        <v>Shipped</v>
      </c>
      <c r="J2329">
        <f>IFERROR(VLOOKUP(A2329,Orders!A:G,7,FALSE),"")</f>
        <v>458</v>
      </c>
      <c r="K2329">
        <f>IFERROR(VLOOKUP(J2329,Customers!A:L,12,FALSE),"")</f>
        <v>1702</v>
      </c>
      <c r="L2329">
        <f>IFERROR(VLOOKUP(J2329,Customers!A:M,13,FALSE),"")</f>
        <v>104600</v>
      </c>
      <c r="M2329" t="str">
        <f>IFERROR(VLOOKUP(J2329,Customers!A:H,8,FALSE),"")</f>
        <v>Madrid</v>
      </c>
      <c r="N2329">
        <f>IFERROR(VLOOKUP(K2329,Employees!A:F,6,FALSE),"")</f>
        <v>4</v>
      </c>
      <c r="O2329" t="str">
        <f>IFERROR(VLOOKUP(N2329,Offices!A:B,2,FALSE),"")</f>
        <v>Paris</v>
      </c>
      <c r="P2329" s="6">
        <f>IFERROR(VLOOKUP(J2329,Payments!A:C,3,FALSE),"")</f>
        <v>38306</v>
      </c>
      <c r="Q2329">
        <f>IFERROR(VLOOKUP(J2329,Payments!A:D,4,FALSE),"")</f>
        <v>33145.56</v>
      </c>
      <c r="R2329" t="str">
        <f>IFERROR(VLOOKUP(B2329,Products!A:C,3,FALSE),"")</f>
        <v>Trucks and Buses</v>
      </c>
      <c r="S2329">
        <f>IFERROR(VLOOKUP(B2329,Products!A:G,7,FALSE),"")</f>
        <v>2327</v>
      </c>
      <c r="T2329">
        <f>IFERROR(VLOOKUP(B2329,Products!A:I,9,FALSE),"")</f>
        <v>127.79</v>
      </c>
      <c r="U2329">
        <f t="shared" si="288"/>
        <v>3</v>
      </c>
      <c r="V2329" t="str">
        <f t="shared" si="289"/>
        <v>Yes</v>
      </c>
      <c r="W2329">
        <f t="shared" si="290"/>
        <v>2004</v>
      </c>
      <c r="X2329">
        <f t="shared" si="291"/>
        <v>11</v>
      </c>
      <c r="Y2329">
        <f>IFERROR(VLOOKUP(B2329,Products!A:I,8,FALSE),"")</f>
        <v>61.34</v>
      </c>
      <c r="Z2329">
        <f t="shared" si="292"/>
        <v>3971.58</v>
      </c>
      <c r="AA2329">
        <f t="shared" si="293"/>
        <v>74.991848712096512</v>
      </c>
      <c r="AB2329">
        <f t="shared" si="294"/>
        <v>1</v>
      </c>
      <c r="AC2329">
        <f t="shared" si="295"/>
        <v>1702</v>
      </c>
    </row>
    <row r="2330" spans="1:29">
      <c r="A2330">
        <v>10348</v>
      </c>
      <c r="B2330" t="s">
        <v>146</v>
      </c>
      <c r="C2330">
        <v>39</v>
      </c>
      <c r="D2330">
        <v>82.78</v>
      </c>
      <c r="E2330">
        <v>2</v>
      </c>
      <c r="F2330" s="6">
        <f>IFERROR(VLOOKUP(A2330,Orders!A:B,2,FALSE),"")</f>
        <v>38292</v>
      </c>
      <c r="G2330" s="6">
        <f>IFERROR(VLOOKUP(A2330,Orders!A:C,3,FALSE),"")</f>
        <v>38299</v>
      </c>
      <c r="H2330" s="6">
        <f>IFERROR(VLOOKUP(A2330,Orders!A:D,4,FALSE),"")</f>
        <v>38296</v>
      </c>
      <c r="I2330" t="str">
        <f>IFERROR(VLOOKUP(A2330,Orders!A:E,5,FALSE),"")</f>
        <v>Shipped</v>
      </c>
      <c r="J2330">
        <f>IFERROR(VLOOKUP(A2330,Orders!A:G,7,FALSE),"")</f>
        <v>458</v>
      </c>
      <c r="K2330">
        <f>IFERROR(VLOOKUP(J2330,Customers!A:L,12,FALSE),"")</f>
        <v>1702</v>
      </c>
      <c r="L2330">
        <f>IFERROR(VLOOKUP(J2330,Customers!A:M,13,FALSE),"")</f>
        <v>104600</v>
      </c>
      <c r="M2330" t="str">
        <f>IFERROR(VLOOKUP(J2330,Customers!A:H,8,FALSE),"")</f>
        <v>Madrid</v>
      </c>
      <c r="N2330">
        <f>IFERROR(VLOOKUP(K2330,Employees!A:F,6,FALSE),"")</f>
        <v>4</v>
      </c>
      <c r="O2330" t="str">
        <f>IFERROR(VLOOKUP(N2330,Offices!A:B,2,FALSE),"")</f>
        <v>Paris</v>
      </c>
      <c r="P2330" s="6">
        <f>IFERROR(VLOOKUP(J2330,Payments!A:C,3,FALSE),"")</f>
        <v>38306</v>
      </c>
      <c r="Q2330">
        <f>IFERROR(VLOOKUP(J2330,Payments!A:D,4,FALSE),"")</f>
        <v>33145.56</v>
      </c>
      <c r="R2330" t="str">
        <f>IFERROR(VLOOKUP(B2330,Products!A:C,3,FALSE),"")</f>
        <v>Vintage Cars</v>
      </c>
      <c r="S2330">
        <f>IFERROR(VLOOKUP(B2330,Products!A:G,7,FALSE),"")</f>
        <v>4710</v>
      </c>
      <c r="T2330">
        <f>IFERROR(VLOOKUP(B2330,Products!A:I,9,FALSE),"")</f>
        <v>97.39</v>
      </c>
      <c r="U2330">
        <f t="shared" si="288"/>
        <v>3</v>
      </c>
      <c r="V2330" t="str">
        <f t="shared" si="289"/>
        <v>Yes</v>
      </c>
      <c r="W2330">
        <f t="shared" si="290"/>
        <v>2004</v>
      </c>
      <c r="X2330">
        <f t="shared" si="291"/>
        <v>11</v>
      </c>
      <c r="Y2330">
        <f>IFERROR(VLOOKUP(B2330,Products!A:I,8,FALSE),"")</f>
        <v>57.46</v>
      </c>
      <c r="Z2330">
        <f t="shared" si="292"/>
        <v>3228.42</v>
      </c>
      <c r="AA2330">
        <f t="shared" si="293"/>
        <v>44.065436825617823</v>
      </c>
      <c r="AB2330">
        <f t="shared" si="294"/>
        <v>0</v>
      </c>
      <c r="AC2330">
        <f t="shared" si="295"/>
        <v>987.48</v>
      </c>
    </row>
    <row r="2331" spans="1:29">
      <c r="A2331">
        <v>10348</v>
      </c>
      <c r="B2331" t="s">
        <v>147</v>
      </c>
      <c r="C2331">
        <v>42</v>
      </c>
      <c r="D2331">
        <v>90.53</v>
      </c>
      <c r="E2331">
        <v>3</v>
      </c>
      <c r="F2331" s="6">
        <f>IFERROR(VLOOKUP(A2331,Orders!A:B,2,FALSE),"")</f>
        <v>38292</v>
      </c>
      <c r="G2331" s="6">
        <f>IFERROR(VLOOKUP(A2331,Orders!A:C,3,FALSE),"")</f>
        <v>38299</v>
      </c>
      <c r="H2331" s="6">
        <f>IFERROR(VLOOKUP(A2331,Orders!A:D,4,FALSE),"")</f>
        <v>38296</v>
      </c>
      <c r="I2331" t="str">
        <f>IFERROR(VLOOKUP(A2331,Orders!A:E,5,FALSE),"")</f>
        <v>Shipped</v>
      </c>
      <c r="J2331">
        <f>IFERROR(VLOOKUP(A2331,Orders!A:G,7,FALSE),"")</f>
        <v>458</v>
      </c>
      <c r="K2331">
        <f>IFERROR(VLOOKUP(J2331,Customers!A:L,12,FALSE),"")</f>
        <v>1702</v>
      </c>
      <c r="L2331">
        <f>IFERROR(VLOOKUP(J2331,Customers!A:M,13,FALSE),"")</f>
        <v>104600</v>
      </c>
      <c r="M2331" t="str">
        <f>IFERROR(VLOOKUP(J2331,Customers!A:H,8,FALSE),"")</f>
        <v>Madrid</v>
      </c>
      <c r="N2331">
        <f>IFERROR(VLOOKUP(K2331,Employees!A:F,6,FALSE),"")</f>
        <v>4</v>
      </c>
      <c r="O2331" t="str">
        <f>IFERROR(VLOOKUP(N2331,Offices!A:B,2,FALSE),"")</f>
        <v>Paris</v>
      </c>
      <c r="P2331" s="6">
        <f>IFERROR(VLOOKUP(J2331,Payments!A:C,3,FALSE),"")</f>
        <v>38306</v>
      </c>
      <c r="Q2331">
        <f>IFERROR(VLOOKUP(J2331,Payments!A:D,4,FALSE),"")</f>
        <v>33145.56</v>
      </c>
      <c r="R2331" t="str">
        <f>IFERROR(VLOOKUP(B2331,Products!A:C,3,FALSE),"")</f>
        <v>Trucks and Buses</v>
      </c>
      <c r="S2331">
        <f>IFERROR(VLOOKUP(B2331,Products!A:G,7,FALSE),"")</f>
        <v>5099</v>
      </c>
      <c r="T2331">
        <f>IFERROR(VLOOKUP(B2331,Products!A:I,9,FALSE),"")</f>
        <v>96.31</v>
      </c>
      <c r="U2331">
        <f t="shared" si="288"/>
        <v>3</v>
      </c>
      <c r="V2331" t="str">
        <f t="shared" si="289"/>
        <v>Yes</v>
      </c>
      <c r="W2331">
        <f t="shared" si="290"/>
        <v>2004</v>
      </c>
      <c r="X2331">
        <f t="shared" si="291"/>
        <v>11</v>
      </c>
      <c r="Y2331">
        <f>IFERROR(VLOOKUP(B2331,Products!A:I,8,FALSE),"")</f>
        <v>53.93</v>
      </c>
      <c r="Z2331">
        <f t="shared" si="292"/>
        <v>3802.26</v>
      </c>
      <c r="AA2331">
        <f t="shared" si="293"/>
        <v>67.865751900611897</v>
      </c>
      <c r="AB2331">
        <f t="shared" si="294"/>
        <v>1</v>
      </c>
      <c r="AC2331">
        <f t="shared" si="295"/>
        <v>1537.2</v>
      </c>
    </row>
    <row r="2332" spans="1:29">
      <c r="A2332">
        <v>10348</v>
      </c>
      <c r="B2332" t="s">
        <v>148</v>
      </c>
      <c r="C2332">
        <v>31</v>
      </c>
      <c r="D2332">
        <v>62.7</v>
      </c>
      <c r="E2332">
        <v>5</v>
      </c>
      <c r="F2332" s="6">
        <f>IFERROR(VLOOKUP(A2332,Orders!A:B,2,FALSE),"")</f>
        <v>38292</v>
      </c>
      <c r="G2332" s="6">
        <f>IFERROR(VLOOKUP(A2332,Orders!A:C,3,FALSE),"")</f>
        <v>38299</v>
      </c>
      <c r="H2332" s="6">
        <f>IFERROR(VLOOKUP(A2332,Orders!A:D,4,FALSE),"")</f>
        <v>38296</v>
      </c>
      <c r="I2332" t="str">
        <f>IFERROR(VLOOKUP(A2332,Orders!A:E,5,FALSE),"")</f>
        <v>Shipped</v>
      </c>
      <c r="J2332">
        <f>IFERROR(VLOOKUP(A2332,Orders!A:G,7,FALSE),"")</f>
        <v>458</v>
      </c>
      <c r="K2332">
        <f>IFERROR(VLOOKUP(J2332,Customers!A:L,12,FALSE),"")</f>
        <v>1702</v>
      </c>
      <c r="L2332">
        <f>IFERROR(VLOOKUP(J2332,Customers!A:M,13,FALSE),"")</f>
        <v>104600</v>
      </c>
      <c r="M2332" t="str">
        <f>IFERROR(VLOOKUP(J2332,Customers!A:H,8,FALSE),"")</f>
        <v>Madrid</v>
      </c>
      <c r="N2332">
        <f>IFERROR(VLOOKUP(K2332,Employees!A:F,6,FALSE),"")</f>
        <v>4</v>
      </c>
      <c r="O2332" t="str">
        <f>IFERROR(VLOOKUP(N2332,Offices!A:B,2,FALSE),"")</f>
        <v>Paris</v>
      </c>
      <c r="P2332" s="6">
        <f>IFERROR(VLOOKUP(J2332,Payments!A:C,3,FALSE),"")</f>
        <v>38306</v>
      </c>
      <c r="Q2332">
        <f>IFERROR(VLOOKUP(J2332,Payments!A:D,4,FALSE),"")</f>
        <v>33145.56</v>
      </c>
      <c r="R2332" t="str">
        <f>IFERROR(VLOOKUP(B2332,Products!A:C,3,FALSE),"")</f>
        <v>Trucks and Buses</v>
      </c>
      <c r="S2332">
        <f>IFERROR(VLOOKUP(B2332,Products!A:G,7,FALSE),"")</f>
        <v>814</v>
      </c>
      <c r="T2332">
        <f>IFERROR(VLOOKUP(B2332,Products!A:I,9,FALSE),"")</f>
        <v>64.64</v>
      </c>
      <c r="U2332">
        <f t="shared" si="288"/>
        <v>3</v>
      </c>
      <c r="V2332" t="str">
        <f t="shared" si="289"/>
        <v>Yes</v>
      </c>
      <c r="W2332">
        <f t="shared" si="290"/>
        <v>2004</v>
      </c>
      <c r="X2332">
        <f t="shared" si="291"/>
        <v>11</v>
      </c>
      <c r="Y2332">
        <f>IFERROR(VLOOKUP(B2332,Products!A:I,8,FALSE),"")</f>
        <v>33.61</v>
      </c>
      <c r="Z2332">
        <f t="shared" si="292"/>
        <v>1943.7</v>
      </c>
      <c r="AA2332">
        <f t="shared" si="293"/>
        <v>86.551621541207993</v>
      </c>
      <c r="AB2332">
        <f t="shared" si="294"/>
        <v>1</v>
      </c>
      <c r="AC2332">
        <f t="shared" si="295"/>
        <v>901.79000000000008</v>
      </c>
    </row>
    <row r="2333" spans="1:29">
      <c r="A2333">
        <v>10348</v>
      </c>
      <c r="B2333" t="s">
        <v>149</v>
      </c>
      <c r="C2333">
        <v>32</v>
      </c>
      <c r="D2333">
        <v>100.14</v>
      </c>
      <c r="E2333">
        <v>7</v>
      </c>
      <c r="F2333" s="6">
        <f>IFERROR(VLOOKUP(A2333,Orders!A:B,2,FALSE),"")</f>
        <v>38292</v>
      </c>
      <c r="G2333" s="6">
        <f>IFERROR(VLOOKUP(A2333,Orders!A:C,3,FALSE),"")</f>
        <v>38299</v>
      </c>
      <c r="H2333" s="6">
        <f>IFERROR(VLOOKUP(A2333,Orders!A:D,4,FALSE),"")</f>
        <v>38296</v>
      </c>
      <c r="I2333" t="str">
        <f>IFERROR(VLOOKUP(A2333,Orders!A:E,5,FALSE),"")</f>
        <v>Shipped</v>
      </c>
      <c r="J2333">
        <f>IFERROR(VLOOKUP(A2333,Orders!A:G,7,FALSE),"")</f>
        <v>458</v>
      </c>
      <c r="K2333">
        <f>IFERROR(VLOOKUP(J2333,Customers!A:L,12,FALSE),"")</f>
        <v>1702</v>
      </c>
      <c r="L2333">
        <f>IFERROR(VLOOKUP(J2333,Customers!A:M,13,FALSE),"")</f>
        <v>104600</v>
      </c>
      <c r="M2333" t="str">
        <f>IFERROR(VLOOKUP(J2333,Customers!A:H,8,FALSE),"")</f>
        <v>Madrid</v>
      </c>
      <c r="N2333">
        <f>IFERROR(VLOOKUP(K2333,Employees!A:F,6,FALSE),"")</f>
        <v>4</v>
      </c>
      <c r="O2333" t="str">
        <f>IFERROR(VLOOKUP(N2333,Offices!A:B,2,FALSE),"")</f>
        <v>Paris</v>
      </c>
      <c r="P2333" s="6">
        <f>IFERROR(VLOOKUP(J2333,Payments!A:C,3,FALSE),"")</f>
        <v>38306</v>
      </c>
      <c r="Q2333">
        <f>IFERROR(VLOOKUP(J2333,Payments!A:D,4,FALSE),"")</f>
        <v>33145.56</v>
      </c>
      <c r="R2333" t="str">
        <f>IFERROR(VLOOKUP(B2333,Products!A:C,3,FALSE),"")</f>
        <v>Classic Cars</v>
      </c>
      <c r="S2333">
        <f>IFERROR(VLOOKUP(B2333,Products!A:G,7,FALSE),"")</f>
        <v>6934</v>
      </c>
      <c r="T2333">
        <f>IFERROR(VLOOKUP(B2333,Products!A:I,9,FALSE),"")</f>
        <v>101.15</v>
      </c>
      <c r="U2333">
        <f t="shared" si="288"/>
        <v>3</v>
      </c>
      <c r="V2333" t="str">
        <f t="shared" si="289"/>
        <v>Yes</v>
      </c>
      <c r="W2333">
        <f t="shared" si="290"/>
        <v>2004</v>
      </c>
      <c r="X2333">
        <f t="shared" si="291"/>
        <v>11</v>
      </c>
      <c r="Y2333">
        <f>IFERROR(VLOOKUP(B2333,Products!A:I,8,FALSE),"")</f>
        <v>46.53</v>
      </c>
      <c r="Z2333">
        <f t="shared" si="292"/>
        <v>3204.48</v>
      </c>
      <c r="AA2333">
        <f t="shared" si="293"/>
        <v>115.21598968407478</v>
      </c>
      <c r="AB2333">
        <f t="shared" si="294"/>
        <v>1</v>
      </c>
      <c r="AC2333">
        <f t="shared" si="295"/>
        <v>1715.52</v>
      </c>
    </row>
    <row r="2334" spans="1:29">
      <c r="A2334">
        <v>10349</v>
      </c>
      <c r="B2334" t="s">
        <v>165</v>
      </c>
      <c r="C2334">
        <v>26</v>
      </c>
      <c r="D2334">
        <v>166.1</v>
      </c>
      <c r="E2334">
        <v>10</v>
      </c>
      <c r="F2334" s="6">
        <f>IFERROR(VLOOKUP(A2334,Orders!A:B,2,FALSE),"")</f>
        <v>38322</v>
      </c>
      <c r="G2334" s="6">
        <f>IFERROR(VLOOKUP(A2334,Orders!A:C,3,FALSE),"")</f>
        <v>38328</v>
      </c>
      <c r="H2334" s="6">
        <f>IFERROR(VLOOKUP(A2334,Orders!A:D,4,FALSE),"")</f>
        <v>38324</v>
      </c>
      <c r="I2334" t="str">
        <f>IFERROR(VLOOKUP(A2334,Orders!A:E,5,FALSE),"")</f>
        <v>Shipped</v>
      </c>
      <c r="J2334">
        <f>IFERROR(VLOOKUP(A2334,Orders!A:G,7,FALSE),"")</f>
        <v>151</v>
      </c>
      <c r="K2334">
        <f>IFERROR(VLOOKUP(J2334,Customers!A:L,12,FALSE),"")</f>
        <v>1286</v>
      </c>
      <c r="L2334">
        <f>IFERROR(VLOOKUP(J2334,Customers!A:M,13,FALSE),"")</f>
        <v>138500</v>
      </c>
      <c r="M2334" t="str">
        <f>IFERROR(VLOOKUP(J2334,Customers!A:H,8,FALSE),"")</f>
        <v>NYC</v>
      </c>
      <c r="N2334">
        <f>IFERROR(VLOOKUP(K2334,Employees!A:F,6,FALSE),"")</f>
        <v>3</v>
      </c>
      <c r="O2334" t="str">
        <f>IFERROR(VLOOKUP(N2334,Offices!A:B,2,FALSE),"")</f>
        <v>NYC</v>
      </c>
      <c r="P2334" s="6">
        <f>IFERROR(VLOOKUP(J2334,Payments!A:C,3,FALSE),"")</f>
        <v>37977</v>
      </c>
      <c r="Q2334">
        <f>IFERROR(VLOOKUP(J2334,Payments!A:D,4,FALSE),"")</f>
        <v>58793.53</v>
      </c>
      <c r="R2334" t="str">
        <f>IFERROR(VLOOKUP(B2334,Products!A:C,3,FALSE),"")</f>
        <v>Classic Cars</v>
      </c>
      <c r="S2334">
        <f>IFERROR(VLOOKUP(B2334,Products!A:G,7,FALSE),"")</f>
        <v>1049</v>
      </c>
      <c r="T2334">
        <f>IFERROR(VLOOKUP(B2334,Products!A:I,9,FALSE),"")</f>
        <v>173.02</v>
      </c>
      <c r="U2334">
        <f t="shared" si="288"/>
        <v>4</v>
      </c>
      <c r="V2334" t="str">
        <f t="shared" si="289"/>
        <v>Yes</v>
      </c>
      <c r="W2334">
        <f t="shared" si="290"/>
        <v>2004</v>
      </c>
      <c r="X2334">
        <f t="shared" si="291"/>
        <v>12</v>
      </c>
      <c r="Y2334">
        <f>IFERROR(VLOOKUP(B2334,Products!A:I,8,FALSE),"")</f>
        <v>83.05</v>
      </c>
      <c r="Z2334">
        <f t="shared" si="292"/>
        <v>4318.5999999999995</v>
      </c>
      <c r="AA2334">
        <f t="shared" si="293"/>
        <v>100</v>
      </c>
      <c r="AB2334">
        <f t="shared" si="294"/>
        <v>1</v>
      </c>
      <c r="AC2334">
        <f t="shared" si="295"/>
        <v>2159.2999999999997</v>
      </c>
    </row>
    <row r="2335" spans="1:29">
      <c r="A2335">
        <v>10349</v>
      </c>
      <c r="B2335" t="s">
        <v>151</v>
      </c>
      <c r="C2335">
        <v>48</v>
      </c>
      <c r="D2335">
        <v>114.95</v>
      </c>
      <c r="E2335">
        <v>9</v>
      </c>
      <c r="F2335" s="6">
        <f>IFERROR(VLOOKUP(A2335,Orders!A:B,2,FALSE),"")</f>
        <v>38322</v>
      </c>
      <c r="G2335" s="6">
        <f>IFERROR(VLOOKUP(A2335,Orders!A:C,3,FALSE),"")</f>
        <v>38328</v>
      </c>
      <c r="H2335" s="6">
        <f>IFERROR(VLOOKUP(A2335,Orders!A:D,4,FALSE),"")</f>
        <v>38324</v>
      </c>
      <c r="I2335" t="str">
        <f>IFERROR(VLOOKUP(A2335,Orders!A:E,5,FALSE),"")</f>
        <v>Shipped</v>
      </c>
      <c r="J2335">
        <f>IFERROR(VLOOKUP(A2335,Orders!A:G,7,FALSE),"")</f>
        <v>151</v>
      </c>
      <c r="K2335">
        <f>IFERROR(VLOOKUP(J2335,Customers!A:L,12,FALSE),"")</f>
        <v>1286</v>
      </c>
      <c r="L2335">
        <f>IFERROR(VLOOKUP(J2335,Customers!A:M,13,FALSE),"")</f>
        <v>138500</v>
      </c>
      <c r="M2335" t="str">
        <f>IFERROR(VLOOKUP(J2335,Customers!A:H,8,FALSE),"")</f>
        <v>NYC</v>
      </c>
      <c r="N2335">
        <f>IFERROR(VLOOKUP(K2335,Employees!A:F,6,FALSE),"")</f>
        <v>3</v>
      </c>
      <c r="O2335" t="str">
        <f>IFERROR(VLOOKUP(N2335,Offices!A:B,2,FALSE),"")</f>
        <v>NYC</v>
      </c>
      <c r="P2335" s="6">
        <f>IFERROR(VLOOKUP(J2335,Payments!A:C,3,FALSE),"")</f>
        <v>37977</v>
      </c>
      <c r="Q2335">
        <f>IFERROR(VLOOKUP(J2335,Payments!A:D,4,FALSE),"")</f>
        <v>58793.53</v>
      </c>
      <c r="R2335" t="str">
        <f>IFERROR(VLOOKUP(B2335,Products!A:C,3,FALSE),"")</f>
        <v>Trucks and Buses</v>
      </c>
      <c r="S2335">
        <f>IFERROR(VLOOKUP(B2335,Products!A:G,7,FALSE),"")</f>
        <v>6125</v>
      </c>
      <c r="T2335">
        <f>IFERROR(VLOOKUP(B2335,Products!A:I,9,FALSE),"")</f>
        <v>118.5</v>
      </c>
      <c r="U2335">
        <f t="shared" si="288"/>
        <v>4</v>
      </c>
      <c r="V2335" t="str">
        <f t="shared" si="289"/>
        <v>Yes</v>
      </c>
      <c r="W2335">
        <f t="shared" si="290"/>
        <v>2004</v>
      </c>
      <c r="X2335">
        <f t="shared" si="291"/>
        <v>12</v>
      </c>
      <c r="Y2335">
        <f>IFERROR(VLOOKUP(B2335,Products!A:I,8,FALSE),"")</f>
        <v>55.7</v>
      </c>
      <c r="Z2335">
        <f t="shared" si="292"/>
        <v>5517.6</v>
      </c>
      <c r="AA2335">
        <f t="shared" si="293"/>
        <v>106.3734290843806</v>
      </c>
      <c r="AB2335">
        <f t="shared" si="294"/>
        <v>1</v>
      </c>
      <c r="AC2335">
        <f t="shared" si="295"/>
        <v>2844</v>
      </c>
    </row>
    <row r="2336" spans="1:29">
      <c r="A2336">
        <v>10349</v>
      </c>
      <c r="B2336" t="s">
        <v>152</v>
      </c>
      <c r="C2336">
        <v>38</v>
      </c>
      <c r="D2336">
        <v>142.44999999999999</v>
      </c>
      <c r="E2336">
        <v>8</v>
      </c>
      <c r="F2336" s="6">
        <f>IFERROR(VLOOKUP(A2336,Orders!A:B,2,FALSE),"")</f>
        <v>38322</v>
      </c>
      <c r="G2336" s="6">
        <f>IFERROR(VLOOKUP(A2336,Orders!A:C,3,FALSE),"")</f>
        <v>38328</v>
      </c>
      <c r="H2336" s="6">
        <f>IFERROR(VLOOKUP(A2336,Orders!A:D,4,FALSE),"")</f>
        <v>38324</v>
      </c>
      <c r="I2336" t="str">
        <f>IFERROR(VLOOKUP(A2336,Orders!A:E,5,FALSE),"")</f>
        <v>Shipped</v>
      </c>
      <c r="J2336">
        <f>IFERROR(VLOOKUP(A2336,Orders!A:G,7,FALSE),"")</f>
        <v>151</v>
      </c>
      <c r="K2336">
        <f>IFERROR(VLOOKUP(J2336,Customers!A:L,12,FALSE),"")</f>
        <v>1286</v>
      </c>
      <c r="L2336">
        <f>IFERROR(VLOOKUP(J2336,Customers!A:M,13,FALSE),"")</f>
        <v>138500</v>
      </c>
      <c r="M2336" t="str">
        <f>IFERROR(VLOOKUP(J2336,Customers!A:H,8,FALSE),"")</f>
        <v>NYC</v>
      </c>
      <c r="N2336">
        <f>IFERROR(VLOOKUP(K2336,Employees!A:F,6,FALSE),"")</f>
        <v>3</v>
      </c>
      <c r="O2336" t="str">
        <f>IFERROR(VLOOKUP(N2336,Offices!A:B,2,FALSE),"")</f>
        <v>NYC</v>
      </c>
      <c r="P2336" s="6">
        <f>IFERROR(VLOOKUP(J2336,Payments!A:C,3,FALSE),"")</f>
        <v>37977</v>
      </c>
      <c r="Q2336">
        <f>IFERROR(VLOOKUP(J2336,Payments!A:D,4,FALSE),"")</f>
        <v>58793.53</v>
      </c>
      <c r="R2336" t="str">
        <f>IFERROR(VLOOKUP(B2336,Products!A:C,3,FALSE),"")</f>
        <v>Classic Cars</v>
      </c>
      <c r="S2336">
        <f>IFERROR(VLOOKUP(B2336,Products!A:G,7,FALSE),"")</f>
        <v>4724</v>
      </c>
      <c r="T2336">
        <f>IFERROR(VLOOKUP(B2336,Products!A:I,9,FALSE),"")</f>
        <v>163.72999999999999</v>
      </c>
      <c r="U2336">
        <f t="shared" si="288"/>
        <v>4</v>
      </c>
      <c r="V2336" t="str">
        <f t="shared" si="289"/>
        <v>Yes</v>
      </c>
      <c r="W2336">
        <f t="shared" si="290"/>
        <v>2004</v>
      </c>
      <c r="X2336">
        <f t="shared" si="291"/>
        <v>12</v>
      </c>
      <c r="Y2336">
        <f>IFERROR(VLOOKUP(B2336,Products!A:I,8,FALSE),"")</f>
        <v>101.51</v>
      </c>
      <c r="Z2336">
        <f t="shared" si="292"/>
        <v>5413.0999999999995</v>
      </c>
      <c r="AA2336">
        <f t="shared" si="293"/>
        <v>40.331001871736753</v>
      </c>
      <c r="AB2336">
        <f t="shared" si="294"/>
        <v>0</v>
      </c>
      <c r="AC2336">
        <f t="shared" si="295"/>
        <v>1555.7199999999993</v>
      </c>
    </row>
    <row r="2337" spans="1:29">
      <c r="A2337">
        <v>10349</v>
      </c>
      <c r="B2337" t="s">
        <v>153</v>
      </c>
      <c r="C2337">
        <v>38</v>
      </c>
      <c r="D2337">
        <v>117.82</v>
      </c>
      <c r="E2337">
        <v>7</v>
      </c>
      <c r="F2337" s="6">
        <f>IFERROR(VLOOKUP(A2337,Orders!A:B,2,FALSE),"")</f>
        <v>38322</v>
      </c>
      <c r="G2337" s="6">
        <f>IFERROR(VLOOKUP(A2337,Orders!A:C,3,FALSE),"")</f>
        <v>38328</v>
      </c>
      <c r="H2337" s="6">
        <f>IFERROR(VLOOKUP(A2337,Orders!A:D,4,FALSE),"")</f>
        <v>38324</v>
      </c>
      <c r="I2337" t="str">
        <f>IFERROR(VLOOKUP(A2337,Orders!A:E,5,FALSE),"")</f>
        <v>Shipped</v>
      </c>
      <c r="J2337">
        <f>IFERROR(VLOOKUP(A2337,Orders!A:G,7,FALSE),"")</f>
        <v>151</v>
      </c>
      <c r="K2337">
        <f>IFERROR(VLOOKUP(J2337,Customers!A:L,12,FALSE),"")</f>
        <v>1286</v>
      </c>
      <c r="L2337">
        <f>IFERROR(VLOOKUP(J2337,Customers!A:M,13,FALSE),"")</f>
        <v>138500</v>
      </c>
      <c r="M2337" t="str">
        <f>IFERROR(VLOOKUP(J2337,Customers!A:H,8,FALSE),"")</f>
        <v>NYC</v>
      </c>
      <c r="N2337">
        <f>IFERROR(VLOOKUP(K2337,Employees!A:F,6,FALSE),"")</f>
        <v>3</v>
      </c>
      <c r="O2337" t="str">
        <f>IFERROR(VLOOKUP(N2337,Offices!A:B,2,FALSE),"")</f>
        <v>NYC</v>
      </c>
      <c r="P2337" s="6">
        <f>IFERROR(VLOOKUP(J2337,Payments!A:C,3,FALSE),"")</f>
        <v>37977</v>
      </c>
      <c r="Q2337">
        <f>IFERROR(VLOOKUP(J2337,Payments!A:D,4,FALSE),"")</f>
        <v>58793.53</v>
      </c>
      <c r="R2337" t="str">
        <f>IFERROR(VLOOKUP(B2337,Products!A:C,3,FALSE),"")</f>
        <v>Trucks and Buses</v>
      </c>
      <c r="S2337">
        <f>IFERROR(VLOOKUP(B2337,Products!A:G,7,FALSE),"")</f>
        <v>8258</v>
      </c>
      <c r="T2337">
        <f>IFERROR(VLOOKUP(B2337,Products!A:I,9,FALSE),"")</f>
        <v>122.73</v>
      </c>
      <c r="U2337">
        <f t="shared" si="288"/>
        <v>4</v>
      </c>
      <c r="V2337" t="str">
        <f t="shared" si="289"/>
        <v>Yes</v>
      </c>
      <c r="W2337">
        <f t="shared" si="290"/>
        <v>2004</v>
      </c>
      <c r="X2337">
        <f t="shared" si="291"/>
        <v>12</v>
      </c>
      <c r="Y2337">
        <f>IFERROR(VLOOKUP(B2337,Products!A:I,8,FALSE),"")</f>
        <v>74.86</v>
      </c>
      <c r="Z2337">
        <f t="shared" si="292"/>
        <v>4477.16</v>
      </c>
      <c r="AA2337">
        <f t="shared" si="293"/>
        <v>57.387122628907285</v>
      </c>
      <c r="AB2337">
        <f t="shared" si="294"/>
        <v>0</v>
      </c>
      <c r="AC2337">
        <f t="shared" si="295"/>
        <v>1632.4799999999998</v>
      </c>
    </row>
    <row r="2338" spans="1:29">
      <c r="A2338">
        <v>10349</v>
      </c>
      <c r="B2338" t="s">
        <v>154</v>
      </c>
      <c r="C2338">
        <v>48</v>
      </c>
      <c r="D2338">
        <v>164.26</v>
      </c>
      <c r="E2338">
        <v>6</v>
      </c>
      <c r="F2338" s="6">
        <f>IFERROR(VLOOKUP(A2338,Orders!A:B,2,FALSE),"")</f>
        <v>38322</v>
      </c>
      <c r="G2338" s="6">
        <f>IFERROR(VLOOKUP(A2338,Orders!A:C,3,FALSE),"")</f>
        <v>38328</v>
      </c>
      <c r="H2338" s="6">
        <f>IFERROR(VLOOKUP(A2338,Orders!A:D,4,FALSE),"")</f>
        <v>38324</v>
      </c>
      <c r="I2338" t="str">
        <f>IFERROR(VLOOKUP(A2338,Orders!A:E,5,FALSE),"")</f>
        <v>Shipped</v>
      </c>
      <c r="J2338">
        <f>IFERROR(VLOOKUP(A2338,Orders!A:G,7,FALSE),"")</f>
        <v>151</v>
      </c>
      <c r="K2338">
        <f>IFERROR(VLOOKUP(J2338,Customers!A:L,12,FALSE),"")</f>
        <v>1286</v>
      </c>
      <c r="L2338">
        <f>IFERROR(VLOOKUP(J2338,Customers!A:M,13,FALSE),"")</f>
        <v>138500</v>
      </c>
      <c r="M2338" t="str">
        <f>IFERROR(VLOOKUP(J2338,Customers!A:H,8,FALSE),"")</f>
        <v>NYC</v>
      </c>
      <c r="N2338">
        <f>IFERROR(VLOOKUP(K2338,Employees!A:F,6,FALSE),"")</f>
        <v>3</v>
      </c>
      <c r="O2338" t="str">
        <f>IFERROR(VLOOKUP(N2338,Offices!A:B,2,FALSE),"")</f>
        <v>NYC</v>
      </c>
      <c r="P2338" s="6">
        <f>IFERROR(VLOOKUP(J2338,Payments!A:C,3,FALSE),"")</f>
        <v>37977</v>
      </c>
      <c r="Q2338">
        <f>IFERROR(VLOOKUP(J2338,Payments!A:D,4,FALSE),"")</f>
        <v>58793.53</v>
      </c>
      <c r="R2338" t="str">
        <f>IFERROR(VLOOKUP(B2338,Products!A:C,3,FALSE),"")</f>
        <v>Classic Cars</v>
      </c>
      <c r="S2338">
        <f>IFERROR(VLOOKUP(B2338,Products!A:G,7,FALSE),"")</f>
        <v>8347</v>
      </c>
      <c r="T2338">
        <f>IFERROR(VLOOKUP(B2338,Products!A:I,9,FALSE),"")</f>
        <v>169.34</v>
      </c>
      <c r="U2338">
        <f t="shared" si="288"/>
        <v>4</v>
      </c>
      <c r="V2338" t="str">
        <f t="shared" si="289"/>
        <v>Yes</v>
      </c>
      <c r="W2338">
        <f t="shared" si="290"/>
        <v>2004</v>
      </c>
      <c r="X2338">
        <f t="shared" si="291"/>
        <v>12</v>
      </c>
      <c r="Y2338">
        <f>IFERROR(VLOOKUP(B2338,Products!A:I,8,FALSE),"")</f>
        <v>77.900000000000006</v>
      </c>
      <c r="Z2338">
        <f t="shared" si="292"/>
        <v>7884.48</v>
      </c>
      <c r="AA2338">
        <f t="shared" si="293"/>
        <v>110.86007702182283</v>
      </c>
      <c r="AB2338">
        <f t="shared" si="294"/>
        <v>1</v>
      </c>
      <c r="AC2338">
        <f t="shared" si="295"/>
        <v>4145.2799999999988</v>
      </c>
    </row>
    <row r="2339" spans="1:29">
      <c r="A2339">
        <v>10349</v>
      </c>
      <c r="B2339" t="s">
        <v>155</v>
      </c>
      <c r="C2339">
        <v>34</v>
      </c>
      <c r="D2339">
        <v>140.75</v>
      </c>
      <c r="E2339">
        <v>5</v>
      </c>
      <c r="F2339" s="6">
        <f>IFERROR(VLOOKUP(A2339,Orders!A:B,2,FALSE),"")</f>
        <v>38322</v>
      </c>
      <c r="G2339" s="6">
        <f>IFERROR(VLOOKUP(A2339,Orders!A:C,3,FALSE),"")</f>
        <v>38328</v>
      </c>
      <c r="H2339" s="6">
        <f>IFERROR(VLOOKUP(A2339,Orders!A:D,4,FALSE),"")</f>
        <v>38324</v>
      </c>
      <c r="I2339" t="str">
        <f>IFERROR(VLOOKUP(A2339,Orders!A:E,5,FALSE),"")</f>
        <v>Shipped</v>
      </c>
      <c r="J2339">
        <f>IFERROR(VLOOKUP(A2339,Orders!A:G,7,FALSE),"")</f>
        <v>151</v>
      </c>
      <c r="K2339">
        <f>IFERROR(VLOOKUP(J2339,Customers!A:L,12,FALSE),"")</f>
        <v>1286</v>
      </c>
      <c r="L2339">
        <f>IFERROR(VLOOKUP(J2339,Customers!A:M,13,FALSE),"")</f>
        <v>138500</v>
      </c>
      <c r="M2339" t="str">
        <f>IFERROR(VLOOKUP(J2339,Customers!A:H,8,FALSE),"")</f>
        <v>NYC</v>
      </c>
      <c r="N2339">
        <f>IFERROR(VLOOKUP(K2339,Employees!A:F,6,FALSE),"")</f>
        <v>3</v>
      </c>
      <c r="O2339" t="str">
        <f>IFERROR(VLOOKUP(N2339,Offices!A:B,2,FALSE),"")</f>
        <v>NYC</v>
      </c>
      <c r="P2339" s="6">
        <f>IFERROR(VLOOKUP(J2339,Payments!A:C,3,FALSE),"")</f>
        <v>37977</v>
      </c>
      <c r="Q2339">
        <f>IFERROR(VLOOKUP(J2339,Payments!A:D,4,FALSE),"")</f>
        <v>58793.53</v>
      </c>
      <c r="R2339" t="str">
        <f>IFERROR(VLOOKUP(B2339,Products!A:C,3,FALSE),"")</f>
        <v>Classic Cars</v>
      </c>
      <c r="S2339">
        <f>IFERROR(VLOOKUP(B2339,Products!A:G,7,FALSE),"")</f>
        <v>5545</v>
      </c>
      <c r="T2339">
        <f>IFERROR(VLOOKUP(B2339,Products!A:I,9,FALSE),"")</f>
        <v>143.62</v>
      </c>
      <c r="U2339">
        <f t="shared" si="288"/>
        <v>4</v>
      </c>
      <c r="V2339" t="str">
        <f t="shared" si="289"/>
        <v>Yes</v>
      </c>
      <c r="W2339">
        <f t="shared" si="290"/>
        <v>2004</v>
      </c>
      <c r="X2339">
        <f t="shared" si="291"/>
        <v>12</v>
      </c>
      <c r="Y2339">
        <f>IFERROR(VLOOKUP(B2339,Products!A:I,8,FALSE),"")</f>
        <v>91.92</v>
      </c>
      <c r="Z2339">
        <f t="shared" si="292"/>
        <v>4785.5</v>
      </c>
      <c r="AA2339">
        <f t="shared" si="293"/>
        <v>53.12228024369017</v>
      </c>
      <c r="AB2339">
        <f t="shared" si="294"/>
        <v>0</v>
      </c>
      <c r="AC2339">
        <f t="shared" si="295"/>
        <v>1660.22</v>
      </c>
    </row>
    <row r="2340" spans="1:29">
      <c r="A2340">
        <v>10349</v>
      </c>
      <c r="B2340" t="s">
        <v>156</v>
      </c>
      <c r="C2340">
        <v>48</v>
      </c>
      <c r="D2340">
        <v>50.29</v>
      </c>
      <c r="E2340">
        <v>4</v>
      </c>
      <c r="F2340" s="6">
        <f>IFERROR(VLOOKUP(A2340,Orders!A:B,2,FALSE),"")</f>
        <v>38322</v>
      </c>
      <c r="G2340" s="6">
        <f>IFERROR(VLOOKUP(A2340,Orders!A:C,3,FALSE),"")</f>
        <v>38328</v>
      </c>
      <c r="H2340" s="6">
        <f>IFERROR(VLOOKUP(A2340,Orders!A:D,4,FALSE),"")</f>
        <v>38324</v>
      </c>
      <c r="I2340" t="str">
        <f>IFERROR(VLOOKUP(A2340,Orders!A:E,5,FALSE),"")</f>
        <v>Shipped</v>
      </c>
      <c r="J2340">
        <f>IFERROR(VLOOKUP(A2340,Orders!A:G,7,FALSE),"")</f>
        <v>151</v>
      </c>
      <c r="K2340">
        <f>IFERROR(VLOOKUP(J2340,Customers!A:L,12,FALSE),"")</f>
        <v>1286</v>
      </c>
      <c r="L2340">
        <f>IFERROR(VLOOKUP(J2340,Customers!A:M,13,FALSE),"")</f>
        <v>138500</v>
      </c>
      <c r="M2340" t="str">
        <f>IFERROR(VLOOKUP(J2340,Customers!A:H,8,FALSE),"")</f>
        <v>NYC</v>
      </c>
      <c r="N2340">
        <f>IFERROR(VLOOKUP(K2340,Employees!A:F,6,FALSE),"")</f>
        <v>3</v>
      </c>
      <c r="O2340" t="str">
        <f>IFERROR(VLOOKUP(N2340,Offices!A:B,2,FALSE),"")</f>
        <v>NYC</v>
      </c>
      <c r="P2340" s="6">
        <f>IFERROR(VLOOKUP(J2340,Payments!A:C,3,FALSE),"")</f>
        <v>37977</v>
      </c>
      <c r="Q2340">
        <f>IFERROR(VLOOKUP(J2340,Payments!A:D,4,FALSE),"")</f>
        <v>58793.53</v>
      </c>
      <c r="R2340" t="str">
        <f>IFERROR(VLOOKUP(B2340,Products!A:C,3,FALSE),"")</f>
        <v>Classic Cars</v>
      </c>
      <c r="S2340">
        <f>IFERROR(VLOOKUP(B2340,Products!A:G,7,FALSE),"")</f>
        <v>4074</v>
      </c>
      <c r="T2340">
        <f>IFERROR(VLOOKUP(B2340,Products!A:I,9,FALSE),"")</f>
        <v>57.8</v>
      </c>
      <c r="U2340">
        <f t="shared" si="288"/>
        <v>4</v>
      </c>
      <c r="V2340" t="str">
        <f t="shared" si="289"/>
        <v>Yes</v>
      </c>
      <c r="W2340">
        <f t="shared" si="290"/>
        <v>2004</v>
      </c>
      <c r="X2340">
        <f t="shared" si="291"/>
        <v>12</v>
      </c>
      <c r="Y2340">
        <f>IFERROR(VLOOKUP(B2340,Products!A:I,8,FALSE),"")</f>
        <v>32.369999999999997</v>
      </c>
      <c r="Z2340">
        <f t="shared" si="292"/>
        <v>2413.92</v>
      </c>
      <c r="AA2340">
        <f t="shared" si="293"/>
        <v>55.359901143033682</v>
      </c>
      <c r="AB2340">
        <f t="shared" si="294"/>
        <v>0</v>
      </c>
      <c r="AC2340">
        <f t="shared" si="295"/>
        <v>860.16000000000008</v>
      </c>
    </row>
    <row r="2341" spans="1:29">
      <c r="A2341">
        <v>10349</v>
      </c>
      <c r="B2341" t="s">
        <v>157</v>
      </c>
      <c r="C2341">
        <v>36</v>
      </c>
      <c r="D2341">
        <v>31.47</v>
      </c>
      <c r="E2341">
        <v>3</v>
      </c>
      <c r="F2341" s="6">
        <f>IFERROR(VLOOKUP(A2341,Orders!A:B,2,FALSE),"")</f>
        <v>38322</v>
      </c>
      <c r="G2341" s="6">
        <f>IFERROR(VLOOKUP(A2341,Orders!A:C,3,FALSE),"")</f>
        <v>38328</v>
      </c>
      <c r="H2341" s="6">
        <f>IFERROR(VLOOKUP(A2341,Orders!A:D,4,FALSE),"")</f>
        <v>38324</v>
      </c>
      <c r="I2341" t="str">
        <f>IFERROR(VLOOKUP(A2341,Orders!A:E,5,FALSE),"")</f>
        <v>Shipped</v>
      </c>
      <c r="J2341">
        <f>IFERROR(VLOOKUP(A2341,Orders!A:G,7,FALSE),"")</f>
        <v>151</v>
      </c>
      <c r="K2341">
        <f>IFERROR(VLOOKUP(J2341,Customers!A:L,12,FALSE),"")</f>
        <v>1286</v>
      </c>
      <c r="L2341">
        <f>IFERROR(VLOOKUP(J2341,Customers!A:M,13,FALSE),"")</f>
        <v>138500</v>
      </c>
      <c r="M2341" t="str">
        <f>IFERROR(VLOOKUP(J2341,Customers!A:H,8,FALSE),"")</f>
        <v>NYC</v>
      </c>
      <c r="N2341">
        <f>IFERROR(VLOOKUP(K2341,Employees!A:F,6,FALSE),"")</f>
        <v>3</v>
      </c>
      <c r="O2341" t="str">
        <f>IFERROR(VLOOKUP(N2341,Offices!A:B,2,FALSE),"")</f>
        <v>NYC</v>
      </c>
      <c r="P2341" s="6">
        <f>IFERROR(VLOOKUP(J2341,Payments!A:C,3,FALSE),"")</f>
        <v>37977</v>
      </c>
      <c r="Q2341">
        <f>IFERROR(VLOOKUP(J2341,Payments!A:D,4,FALSE),"")</f>
        <v>58793.53</v>
      </c>
      <c r="R2341" t="str">
        <f>IFERROR(VLOOKUP(B2341,Products!A:C,3,FALSE),"")</f>
        <v>Classic Cars</v>
      </c>
      <c r="S2341">
        <f>IFERROR(VLOOKUP(B2341,Products!A:G,7,FALSE),"")</f>
        <v>2542</v>
      </c>
      <c r="T2341">
        <f>IFERROR(VLOOKUP(B2341,Products!A:I,9,FALSE),"")</f>
        <v>35.36</v>
      </c>
      <c r="U2341">
        <f t="shared" si="288"/>
        <v>4</v>
      </c>
      <c r="V2341" t="str">
        <f t="shared" si="289"/>
        <v>Yes</v>
      </c>
      <c r="W2341">
        <f t="shared" si="290"/>
        <v>2004</v>
      </c>
      <c r="X2341">
        <f t="shared" si="291"/>
        <v>12</v>
      </c>
      <c r="Y2341">
        <f>IFERROR(VLOOKUP(B2341,Products!A:I,8,FALSE),"")</f>
        <v>15.91</v>
      </c>
      <c r="Z2341">
        <f t="shared" si="292"/>
        <v>1132.92</v>
      </c>
      <c r="AA2341">
        <f t="shared" si="293"/>
        <v>97.800125707102453</v>
      </c>
      <c r="AB2341">
        <f t="shared" si="294"/>
        <v>1</v>
      </c>
      <c r="AC2341">
        <f t="shared" si="295"/>
        <v>560.16</v>
      </c>
    </row>
    <row r="2342" spans="1:29">
      <c r="A2342">
        <v>10349</v>
      </c>
      <c r="B2342" t="s">
        <v>158</v>
      </c>
      <c r="C2342">
        <v>23</v>
      </c>
      <c r="D2342">
        <v>111.18</v>
      </c>
      <c r="E2342">
        <v>2</v>
      </c>
      <c r="F2342" s="6">
        <f>IFERROR(VLOOKUP(A2342,Orders!A:B,2,FALSE),"")</f>
        <v>38322</v>
      </c>
      <c r="G2342" s="6">
        <f>IFERROR(VLOOKUP(A2342,Orders!A:C,3,FALSE),"")</f>
        <v>38328</v>
      </c>
      <c r="H2342" s="6">
        <f>IFERROR(VLOOKUP(A2342,Orders!A:D,4,FALSE),"")</f>
        <v>38324</v>
      </c>
      <c r="I2342" t="str">
        <f>IFERROR(VLOOKUP(A2342,Orders!A:E,5,FALSE),"")</f>
        <v>Shipped</v>
      </c>
      <c r="J2342">
        <f>IFERROR(VLOOKUP(A2342,Orders!A:G,7,FALSE),"")</f>
        <v>151</v>
      </c>
      <c r="K2342">
        <f>IFERROR(VLOOKUP(J2342,Customers!A:L,12,FALSE),"")</f>
        <v>1286</v>
      </c>
      <c r="L2342">
        <f>IFERROR(VLOOKUP(J2342,Customers!A:M,13,FALSE),"")</f>
        <v>138500</v>
      </c>
      <c r="M2342" t="str">
        <f>IFERROR(VLOOKUP(J2342,Customers!A:H,8,FALSE),"")</f>
        <v>NYC</v>
      </c>
      <c r="N2342">
        <f>IFERROR(VLOOKUP(K2342,Employees!A:F,6,FALSE),"")</f>
        <v>3</v>
      </c>
      <c r="O2342" t="str">
        <f>IFERROR(VLOOKUP(N2342,Offices!A:B,2,FALSE),"")</f>
        <v>NYC</v>
      </c>
      <c r="P2342" s="6">
        <f>IFERROR(VLOOKUP(J2342,Payments!A:C,3,FALSE),"")</f>
        <v>37977</v>
      </c>
      <c r="Q2342">
        <f>IFERROR(VLOOKUP(J2342,Payments!A:D,4,FALSE),"")</f>
        <v>58793.53</v>
      </c>
      <c r="R2342" t="str">
        <f>IFERROR(VLOOKUP(B2342,Products!A:C,3,FALSE),"")</f>
        <v>Classic Cars</v>
      </c>
      <c r="S2342">
        <f>IFERROR(VLOOKUP(B2342,Products!A:G,7,FALSE),"")</f>
        <v>6582</v>
      </c>
      <c r="T2342">
        <f>IFERROR(VLOOKUP(B2342,Products!A:I,9,FALSE),"")</f>
        <v>118.28</v>
      </c>
      <c r="U2342">
        <f t="shared" si="288"/>
        <v>4</v>
      </c>
      <c r="V2342" t="str">
        <f t="shared" si="289"/>
        <v>Yes</v>
      </c>
      <c r="W2342">
        <f t="shared" si="290"/>
        <v>2004</v>
      </c>
      <c r="X2342">
        <f t="shared" si="291"/>
        <v>12</v>
      </c>
      <c r="Y2342">
        <f>IFERROR(VLOOKUP(B2342,Products!A:I,8,FALSE),"")</f>
        <v>69.78</v>
      </c>
      <c r="Z2342">
        <f t="shared" si="292"/>
        <v>2557.1400000000003</v>
      </c>
      <c r="AA2342">
        <f t="shared" si="293"/>
        <v>59.329320722269998</v>
      </c>
      <c r="AB2342">
        <f t="shared" si="294"/>
        <v>0</v>
      </c>
      <c r="AC2342">
        <f t="shared" si="295"/>
        <v>952.20000000000016</v>
      </c>
    </row>
    <row r="2343" spans="1:29">
      <c r="A2343">
        <v>10349</v>
      </c>
      <c r="B2343" t="s">
        <v>159</v>
      </c>
      <c r="C2343">
        <v>33</v>
      </c>
      <c r="D2343">
        <v>44.37</v>
      </c>
      <c r="E2343">
        <v>1</v>
      </c>
      <c r="F2343" s="6">
        <f>IFERROR(VLOOKUP(A2343,Orders!A:B,2,FALSE),"")</f>
        <v>38322</v>
      </c>
      <c r="G2343" s="6">
        <f>IFERROR(VLOOKUP(A2343,Orders!A:C,3,FALSE),"")</f>
        <v>38328</v>
      </c>
      <c r="H2343" s="6">
        <f>IFERROR(VLOOKUP(A2343,Orders!A:D,4,FALSE),"")</f>
        <v>38324</v>
      </c>
      <c r="I2343" t="str">
        <f>IFERROR(VLOOKUP(A2343,Orders!A:E,5,FALSE),"")</f>
        <v>Shipped</v>
      </c>
      <c r="J2343">
        <f>IFERROR(VLOOKUP(A2343,Orders!A:G,7,FALSE),"")</f>
        <v>151</v>
      </c>
      <c r="K2343">
        <f>IFERROR(VLOOKUP(J2343,Customers!A:L,12,FALSE),"")</f>
        <v>1286</v>
      </c>
      <c r="L2343">
        <f>IFERROR(VLOOKUP(J2343,Customers!A:M,13,FALSE),"")</f>
        <v>138500</v>
      </c>
      <c r="M2343" t="str">
        <f>IFERROR(VLOOKUP(J2343,Customers!A:H,8,FALSE),"")</f>
        <v>NYC</v>
      </c>
      <c r="N2343">
        <f>IFERROR(VLOOKUP(K2343,Employees!A:F,6,FALSE),"")</f>
        <v>3</v>
      </c>
      <c r="O2343" t="str">
        <f>IFERROR(VLOOKUP(N2343,Offices!A:B,2,FALSE),"")</f>
        <v>NYC</v>
      </c>
      <c r="P2343" s="6">
        <f>IFERROR(VLOOKUP(J2343,Payments!A:C,3,FALSE),"")</f>
        <v>37977</v>
      </c>
      <c r="Q2343">
        <f>IFERROR(VLOOKUP(J2343,Payments!A:D,4,FALSE),"")</f>
        <v>58793.53</v>
      </c>
      <c r="R2343" t="str">
        <f>IFERROR(VLOOKUP(B2343,Products!A:C,3,FALSE),"")</f>
        <v>Trucks and Buses</v>
      </c>
      <c r="S2343">
        <f>IFERROR(VLOOKUP(B2343,Products!A:G,7,FALSE),"")</f>
        <v>2874</v>
      </c>
      <c r="T2343">
        <f>IFERROR(VLOOKUP(B2343,Products!A:I,9,FALSE),"")</f>
        <v>54.11</v>
      </c>
      <c r="U2343">
        <f t="shared" si="288"/>
        <v>4</v>
      </c>
      <c r="V2343" t="str">
        <f t="shared" si="289"/>
        <v>Yes</v>
      </c>
      <c r="W2343">
        <f t="shared" si="290"/>
        <v>2004</v>
      </c>
      <c r="X2343">
        <f t="shared" si="291"/>
        <v>12</v>
      </c>
      <c r="Y2343">
        <f>IFERROR(VLOOKUP(B2343,Products!A:I,8,FALSE),"")</f>
        <v>25.98</v>
      </c>
      <c r="Z2343">
        <f t="shared" si="292"/>
        <v>1464.2099999999998</v>
      </c>
      <c r="AA2343">
        <f t="shared" si="293"/>
        <v>70.785219399538093</v>
      </c>
      <c r="AB2343">
        <f t="shared" si="294"/>
        <v>1</v>
      </c>
      <c r="AC2343">
        <f t="shared" si="295"/>
        <v>606.86999999999989</v>
      </c>
    </row>
    <row r="2344" spans="1:29">
      <c r="A2344">
        <v>10350</v>
      </c>
      <c r="B2344" t="s">
        <v>163</v>
      </c>
      <c r="C2344">
        <v>26</v>
      </c>
      <c r="D2344">
        <v>110.16</v>
      </c>
      <c r="E2344">
        <v>5</v>
      </c>
      <c r="F2344" s="6">
        <f>IFERROR(VLOOKUP(A2344,Orders!A:B,2,FALSE),"")</f>
        <v>38323</v>
      </c>
      <c r="G2344" s="6">
        <f>IFERROR(VLOOKUP(A2344,Orders!A:C,3,FALSE),"")</f>
        <v>38329</v>
      </c>
      <c r="H2344" s="6">
        <f>IFERROR(VLOOKUP(A2344,Orders!A:D,4,FALSE),"")</f>
        <v>38326</v>
      </c>
      <c r="I2344" t="str">
        <f>IFERROR(VLOOKUP(A2344,Orders!A:E,5,FALSE),"")</f>
        <v>Shipped</v>
      </c>
      <c r="J2344">
        <f>IFERROR(VLOOKUP(A2344,Orders!A:G,7,FALSE),"")</f>
        <v>141</v>
      </c>
      <c r="K2344">
        <f>IFERROR(VLOOKUP(J2344,Customers!A:L,12,FALSE),"")</f>
        <v>1370</v>
      </c>
      <c r="L2344">
        <f>IFERROR(VLOOKUP(J2344,Customers!A:M,13,FALSE),"")</f>
        <v>227600</v>
      </c>
      <c r="M2344" t="str">
        <f>IFERROR(VLOOKUP(J2344,Customers!A:H,8,FALSE),"")</f>
        <v>Madrid</v>
      </c>
      <c r="N2344">
        <f>IFERROR(VLOOKUP(K2344,Employees!A:F,6,FALSE),"")</f>
        <v>4</v>
      </c>
      <c r="O2344" t="str">
        <f>IFERROR(VLOOKUP(N2344,Offices!A:B,2,FALSE),"")</f>
        <v>Paris</v>
      </c>
      <c r="P2344" s="6">
        <f>IFERROR(VLOOKUP(J2344,Payments!A:C,3,FALSE),"")</f>
        <v>37821</v>
      </c>
      <c r="Q2344">
        <f>IFERROR(VLOOKUP(J2344,Payments!A:D,4,FALSE),"")</f>
        <v>36251.03</v>
      </c>
      <c r="R2344" t="str">
        <f>IFERROR(VLOOKUP(B2344,Products!A:C,3,FALSE),"")</f>
        <v>Classic Cars</v>
      </c>
      <c r="S2344">
        <f>IFERROR(VLOOKUP(B2344,Products!A:G,7,FALSE),"")</f>
        <v>3252</v>
      </c>
      <c r="T2344">
        <f>IFERROR(VLOOKUP(B2344,Products!A:I,9,FALSE),"")</f>
        <v>136</v>
      </c>
      <c r="U2344">
        <f t="shared" si="288"/>
        <v>3</v>
      </c>
      <c r="V2344" t="str">
        <f t="shared" si="289"/>
        <v>Yes</v>
      </c>
      <c r="W2344">
        <f t="shared" si="290"/>
        <v>2004</v>
      </c>
      <c r="X2344">
        <f t="shared" si="291"/>
        <v>12</v>
      </c>
      <c r="Y2344">
        <f>IFERROR(VLOOKUP(B2344,Products!A:I,8,FALSE),"")</f>
        <v>85.68</v>
      </c>
      <c r="Z2344">
        <f t="shared" si="292"/>
        <v>2864.16</v>
      </c>
      <c r="AA2344">
        <f t="shared" si="293"/>
        <v>28.571428571428559</v>
      </c>
      <c r="AB2344">
        <f t="shared" si="294"/>
        <v>0</v>
      </c>
      <c r="AC2344">
        <f t="shared" si="295"/>
        <v>636.47999999999979</v>
      </c>
    </row>
    <row r="2345" spans="1:29">
      <c r="A2345">
        <v>10350</v>
      </c>
      <c r="B2345" t="s">
        <v>180</v>
      </c>
      <c r="C2345">
        <v>43</v>
      </c>
      <c r="D2345">
        <v>84.3</v>
      </c>
      <c r="E2345">
        <v>6</v>
      </c>
      <c r="F2345" s="6">
        <f>IFERROR(VLOOKUP(A2345,Orders!A:B,2,FALSE),"")</f>
        <v>38323</v>
      </c>
      <c r="G2345" s="6">
        <f>IFERROR(VLOOKUP(A2345,Orders!A:C,3,FALSE),"")</f>
        <v>38329</v>
      </c>
      <c r="H2345" s="6">
        <f>IFERROR(VLOOKUP(A2345,Orders!A:D,4,FALSE),"")</f>
        <v>38326</v>
      </c>
      <c r="I2345" t="str">
        <f>IFERROR(VLOOKUP(A2345,Orders!A:E,5,FALSE),"")</f>
        <v>Shipped</v>
      </c>
      <c r="J2345">
        <f>IFERROR(VLOOKUP(A2345,Orders!A:G,7,FALSE),"")</f>
        <v>141</v>
      </c>
      <c r="K2345">
        <f>IFERROR(VLOOKUP(J2345,Customers!A:L,12,FALSE),"")</f>
        <v>1370</v>
      </c>
      <c r="L2345">
        <f>IFERROR(VLOOKUP(J2345,Customers!A:M,13,FALSE),"")</f>
        <v>227600</v>
      </c>
      <c r="M2345" t="str">
        <f>IFERROR(VLOOKUP(J2345,Customers!A:H,8,FALSE),"")</f>
        <v>Madrid</v>
      </c>
      <c r="N2345">
        <f>IFERROR(VLOOKUP(K2345,Employees!A:F,6,FALSE),"")</f>
        <v>4</v>
      </c>
      <c r="O2345" t="str">
        <f>IFERROR(VLOOKUP(N2345,Offices!A:B,2,FALSE),"")</f>
        <v>Paris</v>
      </c>
      <c r="P2345" s="6">
        <f>IFERROR(VLOOKUP(J2345,Payments!A:C,3,FALSE),"")</f>
        <v>37821</v>
      </c>
      <c r="Q2345">
        <f>IFERROR(VLOOKUP(J2345,Payments!A:D,4,FALSE),"")</f>
        <v>36251.03</v>
      </c>
      <c r="R2345" t="str">
        <f>IFERROR(VLOOKUP(B2345,Products!A:C,3,FALSE),"")</f>
        <v>Ships</v>
      </c>
      <c r="S2345">
        <f>IFERROR(VLOOKUP(B2345,Products!A:G,7,FALSE),"")</f>
        <v>4259</v>
      </c>
      <c r="T2345">
        <f>IFERROR(VLOOKUP(B2345,Products!A:I,9,FALSE),"")</f>
        <v>86.02</v>
      </c>
      <c r="U2345">
        <f t="shared" si="288"/>
        <v>3</v>
      </c>
      <c r="V2345" t="str">
        <f t="shared" si="289"/>
        <v>Yes</v>
      </c>
      <c r="W2345">
        <f t="shared" si="290"/>
        <v>2004</v>
      </c>
      <c r="X2345">
        <f t="shared" si="291"/>
        <v>12</v>
      </c>
      <c r="Y2345">
        <f>IFERROR(VLOOKUP(B2345,Products!A:I,8,FALSE),"")</f>
        <v>51.61</v>
      </c>
      <c r="Z2345">
        <f t="shared" si="292"/>
        <v>3624.9</v>
      </c>
      <c r="AA2345">
        <f t="shared" si="293"/>
        <v>63.340437899631851</v>
      </c>
      <c r="AB2345">
        <f t="shared" si="294"/>
        <v>0</v>
      </c>
      <c r="AC2345">
        <f t="shared" si="295"/>
        <v>1405.6699999999998</v>
      </c>
    </row>
    <row r="2346" spans="1:29">
      <c r="A2346">
        <v>10350</v>
      </c>
      <c r="B2346" t="s">
        <v>166</v>
      </c>
      <c r="C2346">
        <v>44</v>
      </c>
      <c r="D2346">
        <v>135.22</v>
      </c>
      <c r="E2346">
        <v>1</v>
      </c>
      <c r="F2346" s="6">
        <f>IFERROR(VLOOKUP(A2346,Orders!A:B,2,FALSE),"")</f>
        <v>38323</v>
      </c>
      <c r="G2346" s="6">
        <f>IFERROR(VLOOKUP(A2346,Orders!A:C,3,FALSE),"")</f>
        <v>38329</v>
      </c>
      <c r="H2346" s="6">
        <f>IFERROR(VLOOKUP(A2346,Orders!A:D,4,FALSE),"")</f>
        <v>38326</v>
      </c>
      <c r="I2346" t="str">
        <f>IFERROR(VLOOKUP(A2346,Orders!A:E,5,FALSE),"")</f>
        <v>Shipped</v>
      </c>
      <c r="J2346">
        <f>IFERROR(VLOOKUP(A2346,Orders!A:G,7,FALSE),"")</f>
        <v>141</v>
      </c>
      <c r="K2346">
        <f>IFERROR(VLOOKUP(J2346,Customers!A:L,12,FALSE),"")</f>
        <v>1370</v>
      </c>
      <c r="L2346">
        <f>IFERROR(VLOOKUP(J2346,Customers!A:M,13,FALSE),"")</f>
        <v>227600</v>
      </c>
      <c r="M2346" t="str">
        <f>IFERROR(VLOOKUP(J2346,Customers!A:H,8,FALSE),"")</f>
        <v>Madrid</v>
      </c>
      <c r="N2346">
        <f>IFERROR(VLOOKUP(K2346,Employees!A:F,6,FALSE),"")</f>
        <v>4</v>
      </c>
      <c r="O2346" t="str">
        <f>IFERROR(VLOOKUP(N2346,Offices!A:B,2,FALSE),"")</f>
        <v>Paris</v>
      </c>
      <c r="P2346" s="6">
        <f>IFERROR(VLOOKUP(J2346,Payments!A:C,3,FALSE),"")</f>
        <v>37821</v>
      </c>
      <c r="Q2346">
        <f>IFERROR(VLOOKUP(J2346,Payments!A:D,4,FALSE),"")</f>
        <v>36251.03</v>
      </c>
      <c r="R2346" t="str">
        <f>IFERROR(VLOOKUP(B2346,Products!A:C,3,FALSE),"")</f>
        <v>Vintage Cars</v>
      </c>
      <c r="S2346">
        <f>IFERROR(VLOOKUP(B2346,Products!A:G,7,FALSE),"")</f>
        <v>3913</v>
      </c>
      <c r="T2346">
        <f>IFERROR(VLOOKUP(B2346,Products!A:I,9,FALSE),"")</f>
        <v>136.59</v>
      </c>
      <c r="U2346">
        <f t="shared" si="288"/>
        <v>3</v>
      </c>
      <c r="V2346" t="str">
        <f t="shared" si="289"/>
        <v>Yes</v>
      </c>
      <c r="W2346">
        <f t="shared" si="290"/>
        <v>2004</v>
      </c>
      <c r="X2346">
        <f t="shared" si="291"/>
        <v>12</v>
      </c>
      <c r="Y2346">
        <f>IFERROR(VLOOKUP(B2346,Products!A:I,8,FALSE),"")</f>
        <v>68.3</v>
      </c>
      <c r="Z2346">
        <f t="shared" si="292"/>
        <v>5949.68</v>
      </c>
      <c r="AA2346">
        <f t="shared" si="293"/>
        <v>97.979502196193266</v>
      </c>
      <c r="AB2346">
        <f t="shared" si="294"/>
        <v>1</v>
      </c>
      <c r="AC2346">
        <f t="shared" si="295"/>
        <v>2944.48</v>
      </c>
    </row>
    <row r="2347" spans="1:29">
      <c r="A2347">
        <v>10350</v>
      </c>
      <c r="B2347" t="s">
        <v>167</v>
      </c>
      <c r="C2347">
        <v>41</v>
      </c>
      <c r="D2347">
        <v>94.79</v>
      </c>
      <c r="E2347">
        <v>2</v>
      </c>
      <c r="F2347" s="6">
        <f>IFERROR(VLOOKUP(A2347,Orders!A:B,2,FALSE),"")</f>
        <v>38323</v>
      </c>
      <c r="G2347" s="6">
        <f>IFERROR(VLOOKUP(A2347,Orders!A:C,3,FALSE),"")</f>
        <v>38329</v>
      </c>
      <c r="H2347" s="6">
        <f>IFERROR(VLOOKUP(A2347,Orders!A:D,4,FALSE),"")</f>
        <v>38326</v>
      </c>
      <c r="I2347" t="str">
        <f>IFERROR(VLOOKUP(A2347,Orders!A:E,5,FALSE),"")</f>
        <v>Shipped</v>
      </c>
      <c r="J2347">
        <f>IFERROR(VLOOKUP(A2347,Orders!A:G,7,FALSE),"")</f>
        <v>141</v>
      </c>
      <c r="K2347">
        <f>IFERROR(VLOOKUP(J2347,Customers!A:L,12,FALSE),"")</f>
        <v>1370</v>
      </c>
      <c r="L2347">
        <f>IFERROR(VLOOKUP(J2347,Customers!A:M,13,FALSE),"")</f>
        <v>227600</v>
      </c>
      <c r="M2347" t="str">
        <f>IFERROR(VLOOKUP(J2347,Customers!A:H,8,FALSE),"")</f>
        <v>Madrid</v>
      </c>
      <c r="N2347">
        <f>IFERROR(VLOOKUP(K2347,Employees!A:F,6,FALSE),"")</f>
        <v>4</v>
      </c>
      <c r="O2347" t="str">
        <f>IFERROR(VLOOKUP(N2347,Offices!A:B,2,FALSE),"")</f>
        <v>Paris</v>
      </c>
      <c r="P2347" s="6">
        <f>IFERROR(VLOOKUP(J2347,Payments!A:C,3,FALSE),"")</f>
        <v>37821</v>
      </c>
      <c r="Q2347">
        <f>IFERROR(VLOOKUP(J2347,Payments!A:D,4,FALSE),"")</f>
        <v>36251.03</v>
      </c>
      <c r="R2347" t="str">
        <f>IFERROR(VLOOKUP(B2347,Products!A:C,3,FALSE),"")</f>
        <v>Trains</v>
      </c>
      <c r="S2347">
        <f>IFERROR(VLOOKUP(B2347,Products!A:G,7,FALSE),"")</f>
        <v>6450</v>
      </c>
      <c r="T2347">
        <f>IFERROR(VLOOKUP(B2347,Products!A:I,9,FALSE),"")</f>
        <v>100.84</v>
      </c>
      <c r="U2347">
        <f t="shared" si="288"/>
        <v>3</v>
      </c>
      <c r="V2347" t="str">
        <f t="shared" si="289"/>
        <v>Yes</v>
      </c>
      <c r="W2347">
        <f t="shared" si="290"/>
        <v>2004</v>
      </c>
      <c r="X2347">
        <f t="shared" si="291"/>
        <v>12</v>
      </c>
      <c r="Y2347">
        <f>IFERROR(VLOOKUP(B2347,Products!A:I,8,FALSE),"")</f>
        <v>67.56</v>
      </c>
      <c r="Z2347">
        <f t="shared" si="292"/>
        <v>3886.3900000000003</v>
      </c>
      <c r="AA2347">
        <f t="shared" si="293"/>
        <v>40.304914150384846</v>
      </c>
      <c r="AB2347">
        <f t="shared" si="294"/>
        <v>0</v>
      </c>
      <c r="AC2347">
        <f t="shared" si="295"/>
        <v>1116.43</v>
      </c>
    </row>
    <row r="2348" spans="1:29">
      <c r="A2348">
        <v>10350</v>
      </c>
      <c r="B2348" t="s">
        <v>168</v>
      </c>
      <c r="C2348">
        <v>30</v>
      </c>
      <c r="D2348">
        <v>70.22</v>
      </c>
      <c r="E2348">
        <v>3</v>
      </c>
      <c r="F2348" s="6">
        <f>IFERROR(VLOOKUP(A2348,Orders!A:B,2,FALSE),"")</f>
        <v>38323</v>
      </c>
      <c r="G2348" s="6">
        <f>IFERROR(VLOOKUP(A2348,Orders!A:C,3,FALSE),"")</f>
        <v>38329</v>
      </c>
      <c r="H2348" s="6">
        <f>IFERROR(VLOOKUP(A2348,Orders!A:D,4,FALSE),"")</f>
        <v>38326</v>
      </c>
      <c r="I2348" t="str">
        <f>IFERROR(VLOOKUP(A2348,Orders!A:E,5,FALSE),"")</f>
        <v>Shipped</v>
      </c>
      <c r="J2348">
        <f>IFERROR(VLOOKUP(A2348,Orders!A:G,7,FALSE),"")</f>
        <v>141</v>
      </c>
      <c r="K2348">
        <f>IFERROR(VLOOKUP(J2348,Customers!A:L,12,FALSE),"")</f>
        <v>1370</v>
      </c>
      <c r="L2348">
        <f>IFERROR(VLOOKUP(J2348,Customers!A:M,13,FALSE),"")</f>
        <v>227600</v>
      </c>
      <c r="M2348" t="str">
        <f>IFERROR(VLOOKUP(J2348,Customers!A:H,8,FALSE),"")</f>
        <v>Madrid</v>
      </c>
      <c r="N2348">
        <f>IFERROR(VLOOKUP(K2348,Employees!A:F,6,FALSE),"")</f>
        <v>4</v>
      </c>
      <c r="O2348" t="str">
        <f>IFERROR(VLOOKUP(N2348,Offices!A:B,2,FALSE),"")</f>
        <v>Paris</v>
      </c>
      <c r="P2348" s="6">
        <f>IFERROR(VLOOKUP(J2348,Payments!A:C,3,FALSE),"")</f>
        <v>37821</v>
      </c>
      <c r="Q2348">
        <f>IFERROR(VLOOKUP(J2348,Payments!A:D,4,FALSE),"")</f>
        <v>36251.03</v>
      </c>
      <c r="R2348" t="str">
        <f>IFERROR(VLOOKUP(B2348,Products!A:C,3,FALSE),"")</f>
        <v>Vintage Cars</v>
      </c>
      <c r="S2348">
        <f>IFERROR(VLOOKUP(B2348,Products!A:G,7,FALSE),"")</f>
        <v>8290</v>
      </c>
      <c r="T2348">
        <f>IFERROR(VLOOKUP(B2348,Products!A:I,9,FALSE),"")</f>
        <v>87.77</v>
      </c>
      <c r="U2348">
        <f t="shared" si="288"/>
        <v>3</v>
      </c>
      <c r="V2348" t="str">
        <f t="shared" si="289"/>
        <v>Yes</v>
      </c>
      <c r="W2348">
        <f t="shared" si="290"/>
        <v>2004</v>
      </c>
      <c r="X2348">
        <f t="shared" si="291"/>
        <v>12</v>
      </c>
      <c r="Y2348">
        <f>IFERROR(VLOOKUP(B2348,Products!A:I,8,FALSE),"")</f>
        <v>52.66</v>
      </c>
      <c r="Z2348">
        <f t="shared" si="292"/>
        <v>2106.6</v>
      </c>
      <c r="AA2348">
        <f t="shared" si="293"/>
        <v>33.34599316369161</v>
      </c>
      <c r="AB2348">
        <f t="shared" si="294"/>
        <v>0</v>
      </c>
      <c r="AC2348">
        <f t="shared" si="295"/>
        <v>526.80000000000007</v>
      </c>
    </row>
    <row r="2349" spans="1:29">
      <c r="A2349">
        <v>10350</v>
      </c>
      <c r="B2349" t="s">
        <v>169</v>
      </c>
      <c r="C2349">
        <v>34</v>
      </c>
      <c r="D2349">
        <v>98.31</v>
      </c>
      <c r="E2349">
        <v>7</v>
      </c>
      <c r="F2349" s="6">
        <f>IFERROR(VLOOKUP(A2349,Orders!A:B,2,FALSE),"")</f>
        <v>38323</v>
      </c>
      <c r="G2349" s="6">
        <f>IFERROR(VLOOKUP(A2349,Orders!A:C,3,FALSE),"")</f>
        <v>38329</v>
      </c>
      <c r="H2349" s="6">
        <f>IFERROR(VLOOKUP(A2349,Orders!A:D,4,FALSE),"")</f>
        <v>38326</v>
      </c>
      <c r="I2349" t="str">
        <f>IFERROR(VLOOKUP(A2349,Orders!A:E,5,FALSE),"")</f>
        <v>Shipped</v>
      </c>
      <c r="J2349">
        <f>IFERROR(VLOOKUP(A2349,Orders!A:G,7,FALSE),"")</f>
        <v>141</v>
      </c>
      <c r="K2349">
        <f>IFERROR(VLOOKUP(J2349,Customers!A:L,12,FALSE),"")</f>
        <v>1370</v>
      </c>
      <c r="L2349">
        <f>IFERROR(VLOOKUP(J2349,Customers!A:M,13,FALSE),"")</f>
        <v>227600</v>
      </c>
      <c r="M2349" t="str">
        <f>IFERROR(VLOOKUP(J2349,Customers!A:H,8,FALSE),"")</f>
        <v>Madrid</v>
      </c>
      <c r="N2349">
        <f>IFERROR(VLOOKUP(K2349,Employees!A:F,6,FALSE),"")</f>
        <v>4</v>
      </c>
      <c r="O2349" t="str">
        <f>IFERROR(VLOOKUP(N2349,Offices!A:B,2,FALSE),"")</f>
        <v>Paris</v>
      </c>
      <c r="P2349" s="6">
        <f>IFERROR(VLOOKUP(J2349,Payments!A:C,3,FALSE),"")</f>
        <v>37821</v>
      </c>
      <c r="Q2349">
        <f>IFERROR(VLOOKUP(J2349,Payments!A:D,4,FALSE),"")</f>
        <v>36251.03</v>
      </c>
      <c r="R2349" t="str">
        <f>IFERROR(VLOOKUP(B2349,Products!A:C,3,FALSE),"")</f>
        <v>Ships</v>
      </c>
      <c r="S2349">
        <f>IFERROR(VLOOKUP(B2349,Products!A:G,7,FALSE),"")</f>
        <v>1898</v>
      </c>
      <c r="T2349">
        <f>IFERROR(VLOOKUP(B2349,Products!A:I,9,FALSE),"")</f>
        <v>122.89</v>
      </c>
      <c r="U2349">
        <f t="shared" si="288"/>
        <v>3</v>
      </c>
      <c r="V2349" t="str">
        <f t="shared" si="289"/>
        <v>Yes</v>
      </c>
      <c r="W2349">
        <f t="shared" si="290"/>
        <v>2004</v>
      </c>
      <c r="X2349">
        <f t="shared" si="291"/>
        <v>12</v>
      </c>
      <c r="Y2349">
        <f>IFERROR(VLOOKUP(B2349,Products!A:I,8,FALSE),"")</f>
        <v>82.34</v>
      </c>
      <c r="Z2349">
        <f t="shared" si="292"/>
        <v>3342.54</v>
      </c>
      <c r="AA2349">
        <f t="shared" si="293"/>
        <v>19.395190672820011</v>
      </c>
      <c r="AB2349">
        <f t="shared" si="294"/>
        <v>0</v>
      </c>
      <c r="AC2349">
        <f t="shared" si="295"/>
        <v>542.98</v>
      </c>
    </row>
    <row r="2350" spans="1:29">
      <c r="A2350">
        <v>10350</v>
      </c>
      <c r="B2350" t="s">
        <v>170</v>
      </c>
      <c r="C2350">
        <v>30</v>
      </c>
      <c r="D2350">
        <v>86.74</v>
      </c>
      <c r="E2350">
        <v>9</v>
      </c>
      <c r="F2350" s="6">
        <f>IFERROR(VLOOKUP(A2350,Orders!A:B,2,FALSE),"")</f>
        <v>38323</v>
      </c>
      <c r="G2350" s="6">
        <f>IFERROR(VLOOKUP(A2350,Orders!A:C,3,FALSE),"")</f>
        <v>38329</v>
      </c>
      <c r="H2350" s="6">
        <f>IFERROR(VLOOKUP(A2350,Orders!A:D,4,FALSE),"")</f>
        <v>38326</v>
      </c>
      <c r="I2350" t="str">
        <f>IFERROR(VLOOKUP(A2350,Orders!A:E,5,FALSE),"")</f>
        <v>Shipped</v>
      </c>
      <c r="J2350">
        <f>IFERROR(VLOOKUP(A2350,Orders!A:G,7,FALSE),"")</f>
        <v>141</v>
      </c>
      <c r="K2350">
        <f>IFERROR(VLOOKUP(J2350,Customers!A:L,12,FALSE),"")</f>
        <v>1370</v>
      </c>
      <c r="L2350">
        <f>IFERROR(VLOOKUP(J2350,Customers!A:M,13,FALSE),"")</f>
        <v>227600</v>
      </c>
      <c r="M2350" t="str">
        <f>IFERROR(VLOOKUP(J2350,Customers!A:H,8,FALSE),"")</f>
        <v>Madrid</v>
      </c>
      <c r="N2350">
        <f>IFERROR(VLOOKUP(K2350,Employees!A:F,6,FALSE),"")</f>
        <v>4</v>
      </c>
      <c r="O2350" t="str">
        <f>IFERROR(VLOOKUP(N2350,Offices!A:B,2,FALSE),"")</f>
        <v>Paris</v>
      </c>
      <c r="P2350" s="6">
        <f>IFERROR(VLOOKUP(J2350,Payments!A:C,3,FALSE),"")</f>
        <v>37821</v>
      </c>
      <c r="Q2350">
        <f>IFERROR(VLOOKUP(J2350,Payments!A:D,4,FALSE),"")</f>
        <v>36251.03</v>
      </c>
      <c r="R2350" t="str">
        <f>IFERROR(VLOOKUP(B2350,Products!A:C,3,FALSE),"")</f>
        <v>Vintage Cars</v>
      </c>
      <c r="S2350">
        <f>IFERROR(VLOOKUP(B2350,Products!A:G,7,FALSE),"")</f>
        <v>9173</v>
      </c>
      <c r="T2350">
        <f>IFERROR(VLOOKUP(B2350,Products!A:I,9,FALSE),"")</f>
        <v>88.51</v>
      </c>
      <c r="U2350">
        <f t="shared" si="288"/>
        <v>3</v>
      </c>
      <c r="V2350" t="str">
        <f t="shared" si="289"/>
        <v>Yes</v>
      </c>
      <c r="W2350">
        <f t="shared" si="290"/>
        <v>2004</v>
      </c>
      <c r="X2350">
        <f t="shared" si="291"/>
        <v>12</v>
      </c>
      <c r="Y2350">
        <f>IFERROR(VLOOKUP(B2350,Products!A:I,8,FALSE),"")</f>
        <v>46.91</v>
      </c>
      <c r="Z2350">
        <f t="shared" si="292"/>
        <v>2602.1999999999998</v>
      </c>
      <c r="AA2350">
        <f t="shared" si="293"/>
        <v>84.90726923896824</v>
      </c>
      <c r="AB2350">
        <f t="shared" si="294"/>
        <v>1</v>
      </c>
      <c r="AC2350">
        <f t="shared" si="295"/>
        <v>1194.8999999999999</v>
      </c>
    </row>
    <row r="2351" spans="1:29">
      <c r="A2351">
        <v>10350</v>
      </c>
      <c r="B2351" t="s">
        <v>171</v>
      </c>
      <c r="C2351">
        <v>25</v>
      </c>
      <c r="D2351">
        <v>77.150000000000006</v>
      </c>
      <c r="E2351">
        <v>10</v>
      </c>
      <c r="F2351" s="6">
        <f>IFERROR(VLOOKUP(A2351,Orders!A:B,2,FALSE),"")</f>
        <v>38323</v>
      </c>
      <c r="G2351" s="6">
        <f>IFERROR(VLOOKUP(A2351,Orders!A:C,3,FALSE),"")</f>
        <v>38329</v>
      </c>
      <c r="H2351" s="6">
        <f>IFERROR(VLOOKUP(A2351,Orders!A:D,4,FALSE),"")</f>
        <v>38326</v>
      </c>
      <c r="I2351" t="str">
        <f>IFERROR(VLOOKUP(A2351,Orders!A:E,5,FALSE),"")</f>
        <v>Shipped</v>
      </c>
      <c r="J2351">
        <f>IFERROR(VLOOKUP(A2351,Orders!A:G,7,FALSE),"")</f>
        <v>141</v>
      </c>
      <c r="K2351">
        <f>IFERROR(VLOOKUP(J2351,Customers!A:L,12,FALSE),"")</f>
        <v>1370</v>
      </c>
      <c r="L2351">
        <f>IFERROR(VLOOKUP(J2351,Customers!A:M,13,FALSE),"")</f>
        <v>227600</v>
      </c>
      <c r="M2351" t="str">
        <f>IFERROR(VLOOKUP(J2351,Customers!A:H,8,FALSE),"")</f>
        <v>Madrid</v>
      </c>
      <c r="N2351">
        <f>IFERROR(VLOOKUP(K2351,Employees!A:F,6,FALSE),"")</f>
        <v>4</v>
      </c>
      <c r="O2351" t="str">
        <f>IFERROR(VLOOKUP(N2351,Offices!A:B,2,FALSE),"")</f>
        <v>Paris</v>
      </c>
      <c r="P2351" s="6">
        <f>IFERROR(VLOOKUP(J2351,Payments!A:C,3,FALSE),"")</f>
        <v>37821</v>
      </c>
      <c r="Q2351">
        <f>IFERROR(VLOOKUP(J2351,Payments!A:D,4,FALSE),"")</f>
        <v>36251.03</v>
      </c>
      <c r="R2351" t="str">
        <f>IFERROR(VLOOKUP(B2351,Products!A:C,3,FALSE),"")</f>
        <v>Vintage Cars</v>
      </c>
      <c r="S2351">
        <f>IFERROR(VLOOKUP(B2351,Products!A:G,7,FALSE),"")</f>
        <v>6621</v>
      </c>
      <c r="T2351">
        <f>IFERROR(VLOOKUP(B2351,Products!A:I,9,FALSE),"")</f>
        <v>83.86</v>
      </c>
      <c r="U2351">
        <f t="shared" si="288"/>
        <v>3</v>
      </c>
      <c r="V2351" t="str">
        <f t="shared" si="289"/>
        <v>Yes</v>
      </c>
      <c r="W2351">
        <f t="shared" si="290"/>
        <v>2004</v>
      </c>
      <c r="X2351">
        <f t="shared" si="291"/>
        <v>12</v>
      </c>
      <c r="Y2351">
        <f>IFERROR(VLOOKUP(B2351,Products!A:I,8,FALSE),"")</f>
        <v>48.64</v>
      </c>
      <c r="Z2351">
        <f t="shared" si="292"/>
        <v>1928.7500000000002</v>
      </c>
      <c r="AA2351">
        <f t="shared" si="293"/>
        <v>58.614309210526329</v>
      </c>
      <c r="AB2351">
        <f t="shared" si="294"/>
        <v>0</v>
      </c>
      <c r="AC2351">
        <f t="shared" si="295"/>
        <v>712.75000000000011</v>
      </c>
    </row>
    <row r="2352" spans="1:29">
      <c r="A2352">
        <v>10350</v>
      </c>
      <c r="B2352" t="s">
        <v>160</v>
      </c>
      <c r="C2352">
        <v>27</v>
      </c>
      <c r="D2352">
        <v>61.52</v>
      </c>
      <c r="E2352">
        <v>14</v>
      </c>
      <c r="F2352" s="6">
        <f>IFERROR(VLOOKUP(A2352,Orders!A:B,2,FALSE),"")</f>
        <v>38323</v>
      </c>
      <c r="G2352" s="6">
        <f>IFERROR(VLOOKUP(A2352,Orders!A:C,3,FALSE),"")</f>
        <v>38329</v>
      </c>
      <c r="H2352" s="6">
        <f>IFERROR(VLOOKUP(A2352,Orders!A:D,4,FALSE),"")</f>
        <v>38326</v>
      </c>
      <c r="I2352" t="str">
        <f>IFERROR(VLOOKUP(A2352,Orders!A:E,5,FALSE),"")</f>
        <v>Shipped</v>
      </c>
      <c r="J2352">
        <f>IFERROR(VLOOKUP(A2352,Orders!A:G,7,FALSE),"")</f>
        <v>141</v>
      </c>
      <c r="K2352">
        <f>IFERROR(VLOOKUP(J2352,Customers!A:L,12,FALSE),"")</f>
        <v>1370</v>
      </c>
      <c r="L2352">
        <f>IFERROR(VLOOKUP(J2352,Customers!A:M,13,FALSE),"")</f>
        <v>227600</v>
      </c>
      <c r="M2352" t="str">
        <f>IFERROR(VLOOKUP(J2352,Customers!A:H,8,FALSE),"")</f>
        <v>Madrid</v>
      </c>
      <c r="N2352">
        <f>IFERROR(VLOOKUP(K2352,Employees!A:F,6,FALSE),"")</f>
        <v>4</v>
      </c>
      <c r="O2352" t="str">
        <f>IFERROR(VLOOKUP(N2352,Offices!A:B,2,FALSE),"")</f>
        <v>Paris</v>
      </c>
      <c r="P2352" s="6">
        <f>IFERROR(VLOOKUP(J2352,Payments!A:C,3,FALSE),"")</f>
        <v>37821</v>
      </c>
      <c r="Q2352">
        <f>IFERROR(VLOOKUP(J2352,Payments!A:D,4,FALSE),"")</f>
        <v>36251.03</v>
      </c>
      <c r="R2352" t="str">
        <f>IFERROR(VLOOKUP(B2352,Products!A:C,3,FALSE),"")</f>
        <v>Trains</v>
      </c>
      <c r="S2352">
        <f>IFERROR(VLOOKUP(B2352,Products!A:G,7,FALSE),"")</f>
        <v>8601</v>
      </c>
      <c r="T2352">
        <f>IFERROR(VLOOKUP(B2352,Products!A:I,9,FALSE),"")</f>
        <v>62.14</v>
      </c>
      <c r="U2352">
        <f t="shared" si="288"/>
        <v>3</v>
      </c>
      <c r="V2352" t="str">
        <f t="shared" si="289"/>
        <v>Yes</v>
      </c>
      <c r="W2352">
        <f t="shared" si="290"/>
        <v>2004</v>
      </c>
      <c r="X2352">
        <f t="shared" si="291"/>
        <v>12</v>
      </c>
      <c r="Y2352">
        <f>IFERROR(VLOOKUP(B2352,Products!A:I,8,FALSE),"")</f>
        <v>26.72</v>
      </c>
      <c r="Z2352">
        <f t="shared" si="292"/>
        <v>1661.0400000000002</v>
      </c>
      <c r="AA2352">
        <f t="shared" si="293"/>
        <v>130.23952095808383</v>
      </c>
      <c r="AB2352">
        <f t="shared" si="294"/>
        <v>1</v>
      </c>
      <c r="AC2352">
        <f t="shared" si="295"/>
        <v>939.60000000000014</v>
      </c>
    </row>
    <row r="2353" spans="1:29">
      <c r="A2353">
        <v>10350</v>
      </c>
      <c r="B2353" t="s">
        <v>161</v>
      </c>
      <c r="C2353">
        <v>31</v>
      </c>
      <c r="D2353">
        <v>104.18</v>
      </c>
      <c r="E2353">
        <v>8</v>
      </c>
      <c r="F2353" s="6">
        <f>IFERROR(VLOOKUP(A2353,Orders!A:B,2,FALSE),"")</f>
        <v>38323</v>
      </c>
      <c r="G2353" s="6">
        <f>IFERROR(VLOOKUP(A2353,Orders!A:C,3,FALSE),"")</f>
        <v>38329</v>
      </c>
      <c r="H2353" s="6">
        <f>IFERROR(VLOOKUP(A2353,Orders!A:D,4,FALSE),"")</f>
        <v>38326</v>
      </c>
      <c r="I2353" t="str">
        <f>IFERROR(VLOOKUP(A2353,Orders!A:E,5,FALSE),"")</f>
        <v>Shipped</v>
      </c>
      <c r="J2353">
        <f>IFERROR(VLOOKUP(A2353,Orders!A:G,7,FALSE),"")</f>
        <v>141</v>
      </c>
      <c r="K2353">
        <f>IFERROR(VLOOKUP(J2353,Customers!A:L,12,FALSE),"")</f>
        <v>1370</v>
      </c>
      <c r="L2353">
        <f>IFERROR(VLOOKUP(J2353,Customers!A:M,13,FALSE),"")</f>
        <v>227600</v>
      </c>
      <c r="M2353" t="str">
        <f>IFERROR(VLOOKUP(J2353,Customers!A:H,8,FALSE),"")</f>
        <v>Madrid</v>
      </c>
      <c r="N2353">
        <f>IFERROR(VLOOKUP(K2353,Employees!A:F,6,FALSE),"")</f>
        <v>4</v>
      </c>
      <c r="O2353" t="str">
        <f>IFERROR(VLOOKUP(N2353,Offices!A:B,2,FALSE),"")</f>
        <v>Paris</v>
      </c>
      <c r="P2353" s="6">
        <f>IFERROR(VLOOKUP(J2353,Payments!A:C,3,FALSE),"")</f>
        <v>37821</v>
      </c>
      <c r="Q2353">
        <f>IFERROR(VLOOKUP(J2353,Payments!A:D,4,FALSE),"")</f>
        <v>36251.03</v>
      </c>
      <c r="R2353" t="str">
        <f>IFERROR(VLOOKUP(B2353,Products!A:C,3,FALSE),"")</f>
        <v>Trucks and Buses</v>
      </c>
      <c r="S2353">
        <f>IFERROR(VLOOKUP(B2353,Products!A:G,7,FALSE),"")</f>
        <v>1016</v>
      </c>
      <c r="T2353">
        <f>IFERROR(VLOOKUP(B2353,Products!A:I,9,FALSE),"")</f>
        <v>115.75</v>
      </c>
      <c r="U2353">
        <f t="shared" si="288"/>
        <v>3</v>
      </c>
      <c r="V2353" t="str">
        <f t="shared" si="289"/>
        <v>Yes</v>
      </c>
      <c r="W2353">
        <f t="shared" si="290"/>
        <v>2004</v>
      </c>
      <c r="X2353">
        <f t="shared" si="291"/>
        <v>12</v>
      </c>
      <c r="Y2353">
        <f>IFERROR(VLOOKUP(B2353,Products!A:I,8,FALSE),"")</f>
        <v>68.290000000000006</v>
      </c>
      <c r="Z2353">
        <f t="shared" si="292"/>
        <v>3229.5800000000004</v>
      </c>
      <c r="AA2353">
        <f t="shared" si="293"/>
        <v>52.555278957387607</v>
      </c>
      <c r="AB2353">
        <f t="shared" si="294"/>
        <v>0</v>
      </c>
      <c r="AC2353">
        <f t="shared" si="295"/>
        <v>1112.5899999999999</v>
      </c>
    </row>
    <row r="2354" spans="1:29">
      <c r="A2354">
        <v>10350</v>
      </c>
      <c r="B2354" t="s">
        <v>162</v>
      </c>
      <c r="C2354">
        <v>44</v>
      </c>
      <c r="D2354">
        <v>56.82</v>
      </c>
      <c r="E2354">
        <v>17</v>
      </c>
      <c r="F2354" s="6">
        <f>IFERROR(VLOOKUP(A2354,Orders!A:B,2,FALSE),"")</f>
        <v>38323</v>
      </c>
      <c r="G2354" s="6">
        <f>IFERROR(VLOOKUP(A2354,Orders!A:C,3,FALSE),"")</f>
        <v>38329</v>
      </c>
      <c r="H2354" s="6">
        <f>IFERROR(VLOOKUP(A2354,Orders!A:D,4,FALSE),"")</f>
        <v>38326</v>
      </c>
      <c r="I2354" t="str">
        <f>IFERROR(VLOOKUP(A2354,Orders!A:E,5,FALSE),"")</f>
        <v>Shipped</v>
      </c>
      <c r="J2354">
        <f>IFERROR(VLOOKUP(A2354,Orders!A:G,7,FALSE),"")</f>
        <v>141</v>
      </c>
      <c r="K2354">
        <f>IFERROR(VLOOKUP(J2354,Customers!A:L,12,FALSE),"")</f>
        <v>1370</v>
      </c>
      <c r="L2354">
        <f>IFERROR(VLOOKUP(J2354,Customers!A:M,13,FALSE),"")</f>
        <v>227600</v>
      </c>
      <c r="M2354" t="str">
        <f>IFERROR(VLOOKUP(J2354,Customers!A:H,8,FALSE),"")</f>
        <v>Madrid</v>
      </c>
      <c r="N2354">
        <f>IFERROR(VLOOKUP(K2354,Employees!A:F,6,FALSE),"")</f>
        <v>4</v>
      </c>
      <c r="O2354" t="str">
        <f>IFERROR(VLOOKUP(N2354,Offices!A:B,2,FALSE),"")</f>
        <v>Paris</v>
      </c>
      <c r="P2354" s="6">
        <f>IFERROR(VLOOKUP(J2354,Payments!A:C,3,FALSE),"")</f>
        <v>37821</v>
      </c>
      <c r="Q2354">
        <f>IFERROR(VLOOKUP(J2354,Payments!A:D,4,FALSE),"")</f>
        <v>36251.03</v>
      </c>
      <c r="R2354" t="str">
        <f>IFERROR(VLOOKUP(B2354,Products!A:C,3,FALSE),"")</f>
        <v>Trains</v>
      </c>
      <c r="S2354">
        <f>IFERROR(VLOOKUP(B2354,Products!A:G,7,FALSE),"")</f>
        <v>1645</v>
      </c>
      <c r="T2354">
        <f>IFERROR(VLOOKUP(B2354,Products!A:I,9,FALSE),"")</f>
        <v>58.58</v>
      </c>
      <c r="U2354">
        <f t="shared" si="288"/>
        <v>3</v>
      </c>
      <c r="V2354" t="str">
        <f t="shared" si="289"/>
        <v>Yes</v>
      </c>
      <c r="W2354">
        <f t="shared" si="290"/>
        <v>2004</v>
      </c>
      <c r="X2354">
        <f t="shared" si="291"/>
        <v>12</v>
      </c>
      <c r="Y2354">
        <f>IFERROR(VLOOKUP(B2354,Products!A:I,8,FALSE),"")</f>
        <v>37.49</v>
      </c>
      <c r="Z2354">
        <f t="shared" si="292"/>
        <v>2500.08</v>
      </c>
      <c r="AA2354">
        <f t="shared" si="293"/>
        <v>51.560416110962912</v>
      </c>
      <c r="AB2354">
        <f t="shared" si="294"/>
        <v>0</v>
      </c>
      <c r="AC2354">
        <f t="shared" si="295"/>
        <v>850.52</v>
      </c>
    </row>
    <row r="2355" spans="1:29">
      <c r="A2355">
        <v>10350</v>
      </c>
      <c r="B2355" t="s">
        <v>172</v>
      </c>
      <c r="C2355">
        <v>46</v>
      </c>
      <c r="D2355">
        <v>56</v>
      </c>
      <c r="E2355">
        <v>11</v>
      </c>
      <c r="F2355" s="6">
        <f>IFERROR(VLOOKUP(A2355,Orders!A:B,2,FALSE),"")</f>
        <v>38323</v>
      </c>
      <c r="G2355" s="6">
        <f>IFERROR(VLOOKUP(A2355,Orders!A:C,3,FALSE),"")</f>
        <v>38329</v>
      </c>
      <c r="H2355" s="6">
        <f>IFERROR(VLOOKUP(A2355,Orders!A:D,4,FALSE),"")</f>
        <v>38326</v>
      </c>
      <c r="I2355" t="str">
        <f>IFERROR(VLOOKUP(A2355,Orders!A:E,5,FALSE),"")</f>
        <v>Shipped</v>
      </c>
      <c r="J2355">
        <f>IFERROR(VLOOKUP(A2355,Orders!A:G,7,FALSE),"")</f>
        <v>141</v>
      </c>
      <c r="K2355">
        <f>IFERROR(VLOOKUP(J2355,Customers!A:L,12,FALSE),"")</f>
        <v>1370</v>
      </c>
      <c r="L2355">
        <f>IFERROR(VLOOKUP(J2355,Customers!A:M,13,FALSE),"")</f>
        <v>227600</v>
      </c>
      <c r="M2355" t="str">
        <f>IFERROR(VLOOKUP(J2355,Customers!A:H,8,FALSE),"")</f>
        <v>Madrid</v>
      </c>
      <c r="N2355">
        <f>IFERROR(VLOOKUP(K2355,Employees!A:F,6,FALSE),"")</f>
        <v>4</v>
      </c>
      <c r="O2355" t="str">
        <f>IFERROR(VLOOKUP(N2355,Offices!A:B,2,FALSE),"")</f>
        <v>Paris</v>
      </c>
      <c r="P2355" s="6">
        <f>IFERROR(VLOOKUP(J2355,Payments!A:C,3,FALSE),"")</f>
        <v>37821</v>
      </c>
      <c r="Q2355">
        <f>IFERROR(VLOOKUP(J2355,Payments!A:D,4,FALSE),"")</f>
        <v>36251.03</v>
      </c>
      <c r="R2355" t="str">
        <f>IFERROR(VLOOKUP(B2355,Products!A:C,3,FALSE),"")</f>
        <v>Ships</v>
      </c>
      <c r="S2355">
        <f>IFERROR(VLOOKUP(B2355,Products!A:G,7,FALSE),"")</f>
        <v>1897</v>
      </c>
      <c r="T2355">
        <f>IFERROR(VLOOKUP(B2355,Products!A:I,9,FALSE),"")</f>
        <v>66.67</v>
      </c>
      <c r="U2355">
        <f t="shared" si="288"/>
        <v>3</v>
      </c>
      <c r="V2355" t="str">
        <f t="shared" si="289"/>
        <v>Yes</v>
      </c>
      <c r="W2355">
        <f t="shared" si="290"/>
        <v>2004</v>
      </c>
      <c r="X2355">
        <f t="shared" si="291"/>
        <v>12</v>
      </c>
      <c r="Y2355">
        <f>IFERROR(VLOOKUP(B2355,Products!A:I,8,FALSE),"")</f>
        <v>34</v>
      </c>
      <c r="Z2355">
        <f t="shared" si="292"/>
        <v>2576</v>
      </c>
      <c r="AA2355">
        <f t="shared" si="293"/>
        <v>64.705882352941174</v>
      </c>
      <c r="AB2355">
        <f t="shared" si="294"/>
        <v>0</v>
      </c>
      <c r="AC2355">
        <f t="shared" si="295"/>
        <v>1012</v>
      </c>
    </row>
    <row r="2356" spans="1:29">
      <c r="A2356">
        <v>10350</v>
      </c>
      <c r="B2356" t="s">
        <v>173</v>
      </c>
      <c r="C2356">
        <v>28</v>
      </c>
      <c r="D2356">
        <v>76.22</v>
      </c>
      <c r="E2356">
        <v>4</v>
      </c>
      <c r="F2356" s="6">
        <f>IFERROR(VLOOKUP(A2356,Orders!A:B,2,FALSE),"")</f>
        <v>38323</v>
      </c>
      <c r="G2356" s="6">
        <f>IFERROR(VLOOKUP(A2356,Orders!A:C,3,FALSE),"")</f>
        <v>38329</v>
      </c>
      <c r="H2356" s="6">
        <f>IFERROR(VLOOKUP(A2356,Orders!A:D,4,FALSE),"")</f>
        <v>38326</v>
      </c>
      <c r="I2356" t="str">
        <f>IFERROR(VLOOKUP(A2356,Orders!A:E,5,FALSE),"")</f>
        <v>Shipped</v>
      </c>
      <c r="J2356">
        <f>IFERROR(VLOOKUP(A2356,Orders!A:G,7,FALSE),"")</f>
        <v>141</v>
      </c>
      <c r="K2356">
        <f>IFERROR(VLOOKUP(J2356,Customers!A:L,12,FALSE),"")</f>
        <v>1370</v>
      </c>
      <c r="L2356">
        <f>IFERROR(VLOOKUP(J2356,Customers!A:M,13,FALSE),"")</f>
        <v>227600</v>
      </c>
      <c r="M2356" t="str">
        <f>IFERROR(VLOOKUP(J2356,Customers!A:H,8,FALSE),"")</f>
        <v>Madrid</v>
      </c>
      <c r="N2356">
        <f>IFERROR(VLOOKUP(K2356,Employees!A:F,6,FALSE),"")</f>
        <v>4</v>
      </c>
      <c r="O2356" t="str">
        <f>IFERROR(VLOOKUP(N2356,Offices!A:B,2,FALSE),"")</f>
        <v>Paris</v>
      </c>
      <c r="P2356" s="6">
        <f>IFERROR(VLOOKUP(J2356,Payments!A:C,3,FALSE),"")</f>
        <v>37821</v>
      </c>
      <c r="Q2356">
        <f>IFERROR(VLOOKUP(J2356,Payments!A:D,4,FALSE),"")</f>
        <v>36251.03</v>
      </c>
      <c r="R2356" t="str">
        <f>IFERROR(VLOOKUP(B2356,Products!A:C,3,FALSE),"")</f>
        <v>Ships</v>
      </c>
      <c r="S2356">
        <f>IFERROR(VLOOKUP(B2356,Products!A:G,7,FALSE),"")</f>
        <v>737</v>
      </c>
      <c r="T2356">
        <f>IFERROR(VLOOKUP(B2356,Products!A:I,9,FALSE),"")</f>
        <v>86.61</v>
      </c>
      <c r="U2356">
        <f t="shared" si="288"/>
        <v>3</v>
      </c>
      <c r="V2356" t="str">
        <f t="shared" si="289"/>
        <v>Yes</v>
      </c>
      <c r="W2356">
        <f t="shared" si="290"/>
        <v>2004</v>
      </c>
      <c r="X2356">
        <f t="shared" si="291"/>
        <v>12</v>
      </c>
      <c r="Y2356">
        <f>IFERROR(VLOOKUP(B2356,Products!A:I,8,FALSE),"")</f>
        <v>43.3</v>
      </c>
      <c r="Z2356">
        <f t="shared" si="292"/>
        <v>2134.16</v>
      </c>
      <c r="AA2356">
        <f t="shared" si="293"/>
        <v>76.027713625866056</v>
      </c>
      <c r="AB2356">
        <f t="shared" si="294"/>
        <v>1</v>
      </c>
      <c r="AC2356">
        <f t="shared" si="295"/>
        <v>921.76</v>
      </c>
    </row>
    <row r="2357" spans="1:29">
      <c r="A2357">
        <v>10350</v>
      </c>
      <c r="B2357" t="s">
        <v>174</v>
      </c>
      <c r="C2357">
        <v>29</v>
      </c>
      <c r="D2357">
        <v>68.67</v>
      </c>
      <c r="E2357">
        <v>12</v>
      </c>
      <c r="F2357" s="6">
        <f>IFERROR(VLOOKUP(A2357,Orders!A:B,2,FALSE),"")</f>
        <v>38323</v>
      </c>
      <c r="G2357" s="6">
        <f>IFERROR(VLOOKUP(A2357,Orders!A:C,3,FALSE),"")</f>
        <v>38329</v>
      </c>
      <c r="H2357" s="6">
        <f>IFERROR(VLOOKUP(A2357,Orders!A:D,4,FALSE),"")</f>
        <v>38326</v>
      </c>
      <c r="I2357" t="str">
        <f>IFERROR(VLOOKUP(A2357,Orders!A:E,5,FALSE),"")</f>
        <v>Shipped</v>
      </c>
      <c r="J2357">
        <f>IFERROR(VLOOKUP(A2357,Orders!A:G,7,FALSE),"")</f>
        <v>141</v>
      </c>
      <c r="K2357">
        <f>IFERROR(VLOOKUP(J2357,Customers!A:L,12,FALSE),"")</f>
        <v>1370</v>
      </c>
      <c r="L2357">
        <f>IFERROR(VLOOKUP(J2357,Customers!A:M,13,FALSE),"")</f>
        <v>227600</v>
      </c>
      <c r="M2357" t="str">
        <f>IFERROR(VLOOKUP(J2357,Customers!A:H,8,FALSE),"")</f>
        <v>Madrid</v>
      </c>
      <c r="N2357">
        <f>IFERROR(VLOOKUP(K2357,Employees!A:F,6,FALSE),"")</f>
        <v>4</v>
      </c>
      <c r="O2357" t="str">
        <f>IFERROR(VLOOKUP(N2357,Offices!A:B,2,FALSE),"")</f>
        <v>Paris</v>
      </c>
      <c r="P2357" s="6">
        <f>IFERROR(VLOOKUP(J2357,Payments!A:C,3,FALSE),"")</f>
        <v>37821</v>
      </c>
      <c r="Q2357">
        <f>IFERROR(VLOOKUP(J2357,Payments!A:D,4,FALSE),"")</f>
        <v>36251.03</v>
      </c>
      <c r="R2357" t="str">
        <f>IFERROR(VLOOKUP(B2357,Products!A:C,3,FALSE),"")</f>
        <v>Ships</v>
      </c>
      <c r="S2357">
        <f>IFERROR(VLOOKUP(B2357,Products!A:G,7,FALSE),"")</f>
        <v>7083</v>
      </c>
      <c r="T2357">
        <f>IFERROR(VLOOKUP(B2357,Products!A:I,9,FALSE),"")</f>
        <v>72.28</v>
      </c>
      <c r="U2357">
        <f t="shared" si="288"/>
        <v>3</v>
      </c>
      <c r="V2357" t="str">
        <f t="shared" si="289"/>
        <v>Yes</v>
      </c>
      <c r="W2357">
        <f t="shared" si="290"/>
        <v>2004</v>
      </c>
      <c r="X2357">
        <f t="shared" si="291"/>
        <v>12</v>
      </c>
      <c r="Y2357">
        <f>IFERROR(VLOOKUP(B2357,Products!A:I,8,FALSE),"")</f>
        <v>33.97</v>
      </c>
      <c r="Z2357">
        <f t="shared" si="292"/>
        <v>1991.43</v>
      </c>
      <c r="AA2357">
        <f t="shared" si="293"/>
        <v>102.14895496025906</v>
      </c>
      <c r="AB2357">
        <f t="shared" si="294"/>
        <v>1</v>
      </c>
      <c r="AC2357">
        <f t="shared" si="295"/>
        <v>1006.3000000000001</v>
      </c>
    </row>
    <row r="2358" spans="1:29">
      <c r="A2358">
        <v>10350</v>
      </c>
      <c r="B2358" t="s">
        <v>175</v>
      </c>
      <c r="C2358">
        <v>31</v>
      </c>
      <c r="D2358">
        <v>87.15</v>
      </c>
      <c r="E2358">
        <v>13</v>
      </c>
      <c r="F2358" s="6">
        <f>IFERROR(VLOOKUP(A2358,Orders!A:B,2,FALSE),"")</f>
        <v>38323</v>
      </c>
      <c r="G2358" s="6">
        <f>IFERROR(VLOOKUP(A2358,Orders!A:C,3,FALSE),"")</f>
        <v>38329</v>
      </c>
      <c r="H2358" s="6">
        <f>IFERROR(VLOOKUP(A2358,Orders!A:D,4,FALSE),"")</f>
        <v>38326</v>
      </c>
      <c r="I2358" t="str">
        <f>IFERROR(VLOOKUP(A2358,Orders!A:E,5,FALSE),"")</f>
        <v>Shipped</v>
      </c>
      <c r="J2358">
        <f>IFERROR(VLOOKUP(A2358,Orders!A:G,7,FALSE),"")</f>
        <v>141</v>
      </c>
      <c r="K2358">
        <f>IFERROR(VLOOKUP(J2358,Customers!A:L,12,FALSE),"")</f>
        <v>1370</v>
      </c>
      <c r="L2358">
        <f>IFERROR(VLOOKUP(J2358,Customers!A:M,13,FALSE),"")</f>
        <v>227600</v>
      </c>
      <c r="M2358" t="str">
        <f>IFERROR(VLOOKUP(J2358,Customers!A:H,8,FALSE),"")</f>
        <v>Madrid</v>
      </c>
      <c r="N2358">
        <f>IFERROR(VLOOKUP(K2358,Employees!A:F,6,FALSE),"")</f>
        <v>4</v>
      </c>
      <c r="O2358" t="str">
        <f>IFERROR(VLOOKUP(N2358,Offices!A:B,2,FALSE),"")</f>
        <v>Paris</v>
      </c>
      <c r="P2358" s="6">
        <f>IFERROR(VLOOKUP(J2358,Payments!A:C,3,FALSE),"")</f>
        <v>37821</v>
      </c>
      <c r="Q2358">
        <f>IFERROR(VLOOKUP(J2358,Payments!A:D,4,FALSE),"")</f>
        <v>36251.03</v>
      </c>
      <c r="R2358" t="str">
        <f>IFERROR(VLOOKUP(B2358,Products!A:C,3,FALSE),"")</f>
        <v>Ships</v>
      </c>
      <c r="S2358">
        <f>IFERROR(VLOOKUP(B2358,Products!A:G,7,FALSE),"")</f>
        <v>1956</v>
      </c>
      <c r="T2358">
        <f>IFERROR(VLOOKUP(B2358,Products!A:I,9,FALSE),"")</f>
        <v>100.17</v>
      </c>
      <c r="U2358">
        <f t="shared" si="288"/>
        <v>3</v>
      </c>
      <c r="V2358" t="str">
        <f t="shared" si="289"/>
        <v>Yes</v>
      </c>
      <c r="W2358">
        <f t="shared" si="290"/>
        <v>2004</v>
      </c>
      <c r="X2358">
        <f t="shared" si="291"/>
        <v>12</v>
      </c>
      <c r="Y2358">
        <f>IFERROR(VLOOKUP(B2358,Products!A:I,8,FALSE),"")</f>
        <v>51.09</v>
      </c>
      <c r="Z2358">
        <f t="shared" si="292"/>
        <v>2701.65</v>
      </c>
      <c r="AA2358">
        <f t="shared" si="293"/>
        <v>70.581327069876693</v>
      </c>
      <c r="AB2358">
        <f t="shared" si="294"/>
        <v>1</v>
      </c>
      <c r="AC2358">
        <f t="shared" si="295"/>
        <v>1117.8600000000001</v>
      </c>
    </row>
    <row r="2359" spans="1:29">
      <c r="A2359">
        <v>10350</v>
      </c>
      <c r="B2359" t="s">
        <v>176</v>
      </c>
      <c r="C2359">
        <v>25</v>
      </c>
      <c r="D2359">
        <v>97.32</v>
      </c>
      <c r="E2359">
        <v>16</v>
      </c>
      <c r="F2359" s="6">
        <f>IFERROR(VLOOKUP(A2359,Orders!A:B,2,FALSE),"")</f>
        <v>38323</v>
      </c>
      <c r="G2359" s="6">
        <f>IFERROR(VLOOKUP(A2359,Orders!A:C,3,FALSE),"")</f>
        <v>38329</v>
      </c>
      <c r="H2359" s="6">
        <f>IFERROR(VLOOKUP(A2359,Orders!A:D,4,FALSE),"")</f>
        <v>38326</v>
      </c>
      <c r="I2359" t="str">
        <f>IFERROR(VLOOKUP(A2359,Orders!A:E,5,FALSE),"")</f>
        <v>Shipped</v>
      </c>
      <c r="J2359">
        <f>IFERROR(VLOOKUP(A2359,Orders!A:G,7,FALSE),"")</f>
        <v>141</v>
      </c>
      <c r="K2359">
        <f>IFERROR(VLOOKUP(J2359,Customers!A:L,12,FALSE),"")</f>
        <v>1370</v>
      </c>
      <c r="L2359">
        <f>IFERROR(VLOOKUP(J2359,Customers!A:M,13,FALSE),"")</f>
        <v>227600</v>
      </c>
      <c r="M2359" t="str">
        <f>IFERROR(VLOOKUP(J2359,Customers!A:H,8,FALSE),"")</f>
        <v>Madrid</v>
      </c>
      <c r="N2359">
        <f>IFERROR(VLOOKUP(K2359,Employees!A:F,6,FALSE),"")</f>
        <v>4</v>
      </c>
      <c r="O2359" t="str">
        <f>IFERROR(VLOOKUP(N2359,Offices!A:B,2,FALSE),"")</f>
        <v>Paris</v>
      </c>
      <c r="P2359" s="6">
        <f>IFERROR(VLOOKUP(J2359,Payments!A:C,3,FALSE),"")</f>
        <v>37821</v>
      </c>
      <c r="Q2359">
        <f>IFERROR(VLOOKUP(J2359,Payments!A:D,4,FALSE),"")</f>
        <v>36251.03</v>
      </c>
      <c r="R2359" t="str">
        <f>IFERROR(VLOOKUP(B2359,Products!A:C,3,FALSE),"")</f>
        <v>Ships</v>
      </c>
      <c r="S2359">
        <f>IFERROR(VLOOKUP(B2359,Products!A:G,7,FALSE),"")</f>
        <v>5088</v>
      </c>
      <c r="T2359">
        <f>IFERROR(VLOOKUP(B2359,Products!A:I,9,FALSE),"")</f>
        <v>99.31</v>
      </c>
      <c r="U2359">
        <f t="shared" si="288"/>
        <v>3</v>
      </c>
      <c r="V2359" t="str">
        <f t="shared" si="289"/>
        <v>Yes</v>
      </c>
      <c r="W2359">
        <f t="shared" si="290"/>
        <v>2004</v>
      </c>
      <c r="X2359">
        <f t="shared" si="291"/>
        <v>12</v>
      </c>
      <c r="Y2359">
        <f>IFERROR(VLOOKUP(B2359,Products!A:I,8,FALSE),"")</f>
        <v>53.63</v>
      </c>
      <c r="Z2359">
        <f t="shared" si="292"/>
        <v>2433</v>
      </c>
      <c r="AA2359">
        <f t="shared" si="293"/>
        <v>81.465597613276131</v>
      </c>
      <c r="AB2359">
        <f t="shared" si="294"/>
        <v>1</v>
      </c>
      <c r="AC2359">
        <f t="shared" si="295"/>
        <v>1092.2499999999998</v>
      </c>
    </row>
    <row r="2360" spans="1:29">
      <c r="A2360">
        <v>10350</v>
      </c>
      <c r="B2360" t="s">
        <v>177</v>
      </c>
      <c r="C2360">
        <v>20</v>
      </c>
      <c r="D2360">
        <v>48.05</v>
      </c>
      <c r="E2360">
        <v>15</v>
      </c>
      <c r="F2360" s="6">
        <f>IFERROR(VLOOKUP(A2360,Orders!A:B,2,FALSE),"")</f>
        <v>38323</v>
      </c>
      <c r="G2360" s="6">
        <f>IFERROR(VLOOKUP(A2360,Orders!A:C,3,FALSE),"")</f>
        <v>38329</v>
      </c>
      <c r="H2360" s="6">
        <f>IFERROR(VLOOKUP(A2360,Orders!A:D,4,FALSE),"")</f>
        <v>38326</v>
      </c>
      <c r="I2360" t="str">
        <f>IFERROR(VLOOKUP(A2360,Orders!A:E,5,FALSE),"")</f>
        <v>Shipped</v>
      </c>
      <c r="J2360">
        <f>IFERROR(VLOOKUP(A2360,Orders!A:G,7,FALSE),"")</f>
        <v>141</v>
      </c>
      <c r="K2360">
        <f>IFERROR(VLOOKUP(J2360,Customers!A:L,12,FALSE),"")</f>
        <v>1370</v>
      </c>
      <c r="L2360">
        <f>IFERROR(VLOOKUP(J2360,Customers!A:M,13,FALSE),"")</f>
        <v>227600</v>
      </c>
      <c r="M2360" t="str">
        <f>IFERROR(VLOOKUP(J2360,Customers!A:H,8,FALSE),"")</f>
        <v>Madrid</v>
      </c>
      <c r="N2360">
        <f>IFERROR(VLOOKUP(K2360,Employees!A:F,6,FALSE),"")</f>
        <v>4</v>
      </c>
      <c r="O2360" t="str">
        <f>IFERROR(VLOOKUP(N2360,Offices!A:B,2,FALSE),"")</f>
        <v>Paris</v>
      </c>
      <c r="P2360" s="6">
        <f>IFERROR(VLOOKUP(J2360,Payments!A:C,3,FALSE),"")</f>
        <v>37821</v>
      </c>
      <c r="Q2360">
        <f>IFERROR(VLOOKUP(J2360,Payments!A:D,4,FALSE),"")</f>
        <v>36251.03</v>
      </c>
      <c r="R2360" t="str">
        <f>IFERROR(VLOOKUP(B2360,Products!A:C,3,FALSE),"")</f>
        <v>Ships</v>
      </c>
      <c r="S2360">
        <f>IFERROR(VLOOKUP(B2360,Products!A:G,7,FALSE),"")</f>
        <v>414</v>
      </c>
      <c r="T2360">
        <f>IFERROR(VLOOKUP(B2360,Products!A:I,9,FALSE),"")</f>
        <v>54.6</v>
      </c>
      <c r="U2360">
        <f t="shared" si="288"/>
        <v>3</v>
      </c>
      <c r="V2360" t="str">
        <f t="shared" si="289"/>
        <v>Yes</v>
      </c>
      <c r="W2360">
        <f t="shared" si="290"/>
        <v>2004</v>
      </c>
      <c r="X2360">
        <f t="shared" si="291"/>
        <v>12</v>
      </c>
      <c r="Y2360">
        <f>IFERROR(VLOOKUP(B2360,Products!A:I,8,FALSE),"")</f>
        <v>33.299999999999997</v>
      </c>
      <c r="Z2360">
        <f t="shared" si="292"/>
        <v>961</v>
      </c>
      <c r="AA2360">
        <f t="shared" si="293"/>
        <v>44.294294294294303</v>
      </c>
      <c r="AB2360">
        <f t="shared" si="294"/>
        <v>0</v>
      </c>
      <c r="AC2360">
        <f t="shared" si="295"/>
        <v>295</v>
      </c>
    </row>
    <row r="2361" spans="1:29">
      <c r="A2361">
        <v>10351</v>
      </c>
      <c r="B2361" t="s">
        <v>178</v>
      </c>
      <c r="C2361">
        <v>39</v>
      </c>
      <c r="D2361">
        <v>143.5</v>
      </c>
      <c r="E2361">
        <v>1</v>
      </c>
      <c r="F2361" s="6">
        <f>IFERROR(VLOOKUP(A2361,Orders!A:B,2,FALSE),"")</f>
        <v>38324</v>
      </c>
      <c r="G2361" s="6">
        <f>IFERROR(VLOOKUP(A2361,Orders!A:C,3,FALSE),"")</f>
        <v>38332</v>
      </c>
      <c r="H2361" s="6">
        <f>IFERROR(VLOOKUP(A2361,Orders!A:D,4,FALSE),"")</f>
        <v>38328</v>
      </c>
      <c r="I2361" t="str">
        <f>IFERROR(VLOOKUP(A2361,Orders!A:E,5,FALSE),"")</f>
        <v>Shipped</v>
      </c>
      <c r="J2361">
        <f>IFERROR(VLOOKUP(A2361,Orders!A:G,7,FALSE),"")</f>
        <v>324</v>
      </c>
      <c r="K2361">
        <f>IFERROR(VLOOKUP(J2361,Customers!A:L,12,FALSE),"")</f>
        <v>1501</v>
      </c>
      <c r="L2361">
        <f>IFERROR(VLOOKUP(J2361,Customers!A:M,13,FALSE),"")</f>
        <v>77000</v>
      </c>
      <c r="M2361" t="str">
        <f>IFERROR(VLOOKUP(J2361,Customers!A:H,8,FALSE),"")</f>
        <v>London</v>
      </c>
      <c r="N2361">
        <f>IFERROR(VLOOKUP(K2361,Employees!A:F,6,FALSE),"")</f>
        <v>7</v>
      </c>
      <c r="O2361" t="str">
        <f>IFERROR(VLOOKUP(N2361,Offices!A:B,2,FALSE),"")</f>
        <v>London</v>
      </c>
      <c r="P2361" s="6">
        <f>IFERROR(VLOOKUP(J2361,Payments!A:C,3,FALSE),"")</f>
        <v>38334</v>
      </c>
      <c r="Q2361">
        <f>IFERROR(VLOOKUP(J2361,Payments!A:D,4,FALSE),"")</f>
        <v>13671.82</v>
      </c>
      <c r="R2361" t="str">
        <f>IFERROR(VLOOKUP(B2361,Products!A:C,3,FALSE),"")</f>
        <v>Planes</v>
      </c>
      <c r="S2361">
        <f>IFERROR(VLOOKUP(B2361,Products!A:G,7,FALSE),"")</f>
        <v>5330</v>
      </c>
      <c r="T2361">
        <f>IFERROR(VLOOKUP(B2361,Products!A:I,9,FALSE),"")</f>
        <v>157.69</v>
      </c>
      <c r="U2361">
        <f t="shared" si="288"/>
        <v>4</v>
      </c>
      <c r="V2361" t="str">
        <f t="shared" si="289"/>
        <v>Yes</v>
      </c>
      <c r="W2361">
        <f t="shared" si="290"/>
        <v>2004</v>
      </c>
      <c r="X2361">
        <f t="shared" si="291"/>
        <v>12</v>
      </c>
      <c r="Y2361">
        <f>IFERROR(VLOOKUP(B2361,Products!A:I,8,FALSE),"")</f>
        <v>77.27</v>
      </c>
      <c r="Z2361">
        <f t="shared" si="292"/>
        <v>5596.5</v>
      </c>
      <c r="AA2361">
        <f t="shared" si="293"/>
        <v>85.712436909537999</v>
      </c>
      <c r="AB2361">
        <f t="shared" si="294"/>
        <v>1</v>
      </c>
      <c r="AC2361">
        <f t="shared" si="295"/>
        <v>2582.9700000000003</v>
      </c>
    </row>
    <row r="2362" spans="1:29">
      <c r="A2362">
        <v>10351</v>
      </c>
      <c r="B2362" t="s">
        <v>181</v>
      </c>
      <c r="C2362">
        <v>20</v>
      </c>
      <c r="D2362">
        <v>104.81</v>
      </c>
      <c r="E2362">
        <v>2</v>
      </c>
      <c r="F2362" s="6">
        <f>IFERROR(VLOOKUP(A2362,Orders!A:B,2,FALSE),"")</f>
        <v>38324</v>
      </c>
      <c r="G2362" s="6">
        <f>IFERROR(VLOOKUP(A2362,Orders!A:C,3,FALSE),"")</f>
        <v>38332</v>
      </c>
      <c r="H2362" s="6">
        <f>IFERROR(VLOOKUP(A2362,Orders!A:D,4,FALSE),"")</f>
        <v>38328</v>
      </c>
      <c r="I2362" t="str">
        <f>IFERROR(VLOOKUP(A2362,Orders!A:E,5,FALSE),"")</f>
        <v>Shipped</v>
      </c>
      <c r="J2362">
        <f>IFERROR(VLOOKUP(A2362,Orders!A:G,7,FALSE),"")</f>
        <v>324</v>
      </c>
      <c r="K2362">
        <f>IFERROR(VLOOKUP(J2362,Customers!A:L,12,FALSE),"")</f>
        <v>1501</v>
      </c>
      <c r="L2362">
        <f>IFERROR(VLOOKUP(J2362,Customers!A:M,13,FALSE),"")</f>
        <v>77000</v>
      </c>
      <c r="M2362" t="str">
        <f>IFERROR(VLOOKUP(J2362,Customers!A:H,8,FALSE),"")</f>
        <v>London</v>
      </c>
      <c r="N2362">
        <f>IFERROR(VLOOKUP(K2362,Employees!A:F,6,FALSE),"")</f>
        <v>7</v>
      </c>
      <c r="O2362" t="str">
        <f>IFERROR(VLOOKUP(N2362,Offices!A:B,2,FALSE),"")</f>
        <v>London</v>
      </c>
      <c r="P2362" s="6">
        <f>IFERROR(VLOOKUP(J2362,Payments!A:C,3,FALSE),"")</f>
        <v>38334</v>
      </c>
      <c r="Q2362">
        <f>IFERROR(VLOOKUP(J2362,Payments!A:D,4,FALSE),"")</f>
        <v>13671.82</v>
      </c>
      <c r="R2362" t="str">
        <f>IFERROR(VLOOKUP(B2362,Products!A:C,3,FALSE),"")</f>
        <v>Vintage Cars</v>
      </c>
      <c r="S2362">
        <f>IFERROR(VLOOKUP(B2362,Products!A:G,7,FALSE),"")</f>
        <v>2378</v>
      </c>
      <c r="T2362">
        <f>IFERROR(VLOOKUP(B2362,Products!A:I,9,FALSE),"")</f>
        <v>105.87</v>
      </c>
      <c r="U2362">
        <f t="shared" si="288"/>
        <v>4</v>
      </c>
      <c r="V2362" t="str">
        <f t="shared" si="289"/>
        <v>Yes</v>
      </c>
      <c r="W2362">
        <f t="shared" si="290"/>
        <v>2004</v>
      </c>
      <c r="X2362">
        <f t="shared" si="291"/>
        <v>12</v>
      </c>
      <c r="Y2362">
        <f>IFERROR(VLOOKUP(B2362,Products!A:I,8,FALSE),"")</f>
        <v>64.58</v>
      </c>
      <c r="Z2362">
        <f t="shared" si="292"/>
        <v>2096.1999999999998</v>
      </c>
      <c r="AA2362">
        <f t="shared" si="293"/>
        <v>62.29482812016105</v>
      </c>
      <c r="AB2362">
        <f t="shared" si="294"/>
        <v>0</v>
      </c>
      <c r="AC2362">
        <f t="shared" si="295"/>
        <v>804.60000000000014</v>
      </c>
    </row>
    <row r="2363" spans="1:29">
      <c r="A2363">
        <v>10351</v>
      </c>
      <c r="B2363" t="s">
        <v>183</v>
      </c>
      <c r="C2363">
        <v>25</v>
      </c>
      <c r="D2363">
        <v>64.400000000000006</v>
      </c>
      <c r="E2363">
        <v>5</v>
      </c>
      <c r="F2363" s="6">
        <f>IFERROR(VLOOKUP(A2363,Orders!A:B,2,FALSE),"")</f>
        <v>38324</v>
      </c>
      <c r="G2363" s="6">
        <f>IFERROR(VLOOKUP(A2363,Orders!A:C,3,FALSE),"")</f>
        <v>38332</v>
      </c>
      <c r="H2363" s="6">
        <f>IFERROR(VLOOKUP(A2363,Orders!A:D,4,FALSE),"")</f>
        <v>38328</v>
      </c>
      <c r="I2363" t="str">
        <f>IFERROR(VLOOKUP(A2363,Orders!A:E,5,FALSE),"")</f>
        <v>Shipped</v>
      </c>
      <c r="J2363">
        <f>IFERROR(VLOOKUP(A2363,Orders!A:G,7,FALSE),"")</f>
        <v>324</v>
      </c>
      <c r="K2363">
        <f>IFERROR(VLOOKUP(J2363,Customers!A:L,12,FALSE),"")</f>
        <v>1501</v>
      </c>
      <c r="L2363">
        <f>IFERROR(VLOOKUP(J2363,Customers!A:M,13,FALSE),"")</f>
        <v>77000</v>
      </c>
      <c r="M2363" t="str">
        <f>IFERROR(VLOOKUP(J2363,Customers!A:H,8,FALSE),"")</f>
        <v>London</v>
      </c>
      <c r="N2363">
        <f>IFERROR(VLOOKUP(K2363,Employees!A:F,6,FALSE),"")</f>
        <v>7</v>
      </c>
      <c r="O2363" t="str">
        <f>IFERROR(VLOOKUP(N2363,Offices!A:B,2,FALSE),"")</f>
        <v>London</v>
      </c>
      <c r="P2363" s="6">
        <f>IFERROR(VLOOKUP(J2363,Payments!A:C,3,FALSE),"")</f>
        <v>38334</v>
      </c>
      <c r="Q2363">
        <f>IFERROR(VLOOKUP(J2363,Payments!A:D,4,FALSE),"")</f>
        <v>13671.82</v>
      </c>
      <c r="R2363" t="str">
        <f>IFERROR(VLOOKUP(B2363,Products!A:C,3,FALSE),"")</f>
        <v>Planes</v>
      </c>
      <c r="S2363">
        <f>IFERROR(VLOOKUP(B2363,Products!A:G,7,FALSE),"")</f>
        <v>5942</v>
      </c>
      <c r="T2363">
        <f>IFERROR(VLOOKUP(B2363,Products!A:I,9,FALSE),"")</f>
        <v>68.510000000000005</v>
      </c>
      <c r="U2363">
        <f t="shared" si="288"/>
        <v>4</v>
      </c>
      <c r="V2363" t="str">
        <f t="shared" si="289"/>
        <v>Yes</v>
      </c>
      <c r="W2363">
        <f t="shared" si="290"/>
        <v>2004</v>
      </c>
      <c r="X2363">
        <f t="shared" si="291"/>
        <v>12</v>
      </c>
      <c r="Y2363">
        <f>IFERROR(VLOOKUP(B2363,Products!A:I,8,FALSE),"")</f>
        <v>34.25</v>
      </c>
      <c r="Z2363">
        <f t="shared" si="292"/>
        <v>1610.0000000000002</v>
      </c>
      <c r="AA2363">
        <f t="shared" si="293"/>
        <v>88.029197080291993</v>
      </c>
      <c r="AB2363">
        <f t="shared" si="294"/>
        <v>1</v>
      </c>
      <c r="AC2363">
        <f t="shared" si="295"/>
        <v>753.75000000000011</v>
      </c>
    </row>
    <row r="2364" spans="1:29">
      <c r="A2364">
        <v>10351</v>
      </c>
      <c r="B2364" t="s">
        <v>184</v>
      </c>
      <c r="C2364">
        <v>38</v>
      </c>
      <c r="D2364">
        <v>53.92</v>
      </c>
      <c r="E2364">
        <v>4</v>
      </c>
      <c r="F2364" s="6">
        <f>IFERROR(VLOOKUP(A2364,Orders!A:B,2,FALSE),"")</f>
        <v>38324</v>
      </c>
      <c r="G2364" s="6">
        <f>IFERROR(VLOOKUP(A2364,Orders!A:C,3,FALSE),"")</f>
        <v>38332</v>
      </c>
      <c r="H2364" s="6">
        <f>IFERROR(VLOOKUP(A2364,Orders!A:D,4,FALSE),"")</f>
        <v>38328</v>
      </c>
      <c r="I2364" t="str">
        <f>IFERROR(VLOOKUP(A2364,Orders!A:E,5,FALSE),"")</f>
        <v>Shipped</v>
      </c>
      <c r="J2364">
        <f>IFERROR(VLOOKUP(A2364,Orders!A:G,7,FALSE),"")</f>
        <v>324</v>
      </c>
      <c r="K2364">
        <f>IFERROR(VLOOKUP(J2364,Customers!A:L,12,FALSE),"")</f>
        <v>1501</v>
      </c>
      <c r="L2364">
        <f>IFERROR(VLOOKUP(J2364,Customers!A:M,13,FALSE),"")</f>
        <v>77000</v>
      </c>
      <c r="M2364" t="str">
        <f>IFERROR(VLOOKUP(J2364,Customers!A:H,8,FALSE),"")</f>
        <v>London</v>
      </c>
      <c r="N2364">
        <f>IFERROR(VLOOKUP(K2364,Employees!A:F,6,FALSE),"")</f>
        <v>7</v>
      </c>
      <c r="O2364" t="str">
        <f>IFERROR(VLOOKUP(N2364,Offices!A:B,2,FALSE),"")</f>
        <v>London</v>
      </c>
      <c r="P2364" s="6">
        <f>IFERROR(VLOOKUP(J2364,Payments!A:C,3,FALSE),"")</f>
        <v>38334</v>
      </c>
      <c r="Q2364">
        <f>IFERROR(VLOOKUP(J2364,Payments!A:D,4,FALSE),"")</f>
        <v>13671.82</v>
      </c>
      <c r="R2364" t="str">
        <f>IFERROR(VLOOKUP(B2364,Products!A:C,3,FALSE),"")</f>
        <v>Vintage Cars</v>
      </c>
      <c r="S2364">
        <f>IFERROR(VLOOKUP(B2364,Products!A:G,7,FALSE),"")</f>
        <v>2902</v>
      </c>
      <c r="T2364">
        <f>IFERROR(VLOOKUP(B2364,Products!A:I,9,FALSE),"")</f>
        <v>65.75</v>
      </c>
      <c r="U2364">
        <f t="shared" si="288"/>
        <v>4</v>
      </c>
      <c r="V2364" t="str">
        <f t="shared" si="289"/>
        <v>Yes</v>
      </c>
      <c r="W2364">
        <f t="shared" si="290"/>
        <v>2004</v>
      </c>
      <c r="X2364">
        <f t="shared" si="291"/>
        <v>12</v>
      </c>
      <c r="Y2364">
        <f>IFERROR(VLOOKUP(B2364,Products!A:I,8,FALSE),"")</f>
        <v>26.3</v>
      </c>
      <c r="Z2364">
        <f t="shared" si="292"/>
        <v>2048.96</v>
      </c>
      <c r="AA2364">
        <f t="shared" si="293"/>
        <v>105.01901140684411</v>
      </c>
      <c r="AB2364">
        <f t="shared" si="294"/>
        <v>1</v>
      </c>
      <c r="AC2364">
        <f t="shared" si="295"/>
        <v>1049.56</v>
      </c>
    </row>
    <row r="2365" spans="1:29">
      <c r="A2365">
        <v>10351</v>
      </c>
      <c r="B2365" t="s">
        <v>185</v>
      </c>
      <c r="C2365">
        <v>34</v>
      </c>
      <c r="D2365">
        <v>68.239999999999995</v>
      </c>
      <c r="E2365">
        <v>3</v>
      </c>
      <c r="F2365" s="6">
        <f>IFERROR(VLOOKUP(A2365,Orders!A:B,2,FALSE),"")</f>
        <v>38324</v>
      </c>
      <c r="G2365" s="6">
        <f>IFERROR(VLOOKUP(A2365,Orders!A:C,3,FALSE),"")</f>
        <v>38332</v>
      </c>
      <c r="H2365" s="6">
        <f>IFERROR(VLOOKUP(A2365,Orders!A:D,4,FALSE),"")</f>
        <v>38328</v>
      </c>
      <c r="I2365" t="str">
        <f>IFERROR(VLOOKUP(A2365,Orders!A:E,5,FALSE),"")</f>
        <v>Shipped</v>
      </c>
      <c r="J2365">
        <f>IFERROR(VLOOKUP(A2365,Orders!A:G,7,FALSE),"")</f>
        <v>324</v>
      </c>
      <c r="K2365">
        <f>IFERROR(VLOOKUP(J2365,Customers!A:L,12,FALSE),"")</f>
        <v>1501</v>
      </c>
      <c r="L2365">
        <f>IFERROR(VLOOKUP(J2365,Customers!A:M,13,FALSE),"")</f>
        <v>77000</v>
      </c>
      <c r="M2365" t="str">
        <f>IFERROR(VLOOKUP(J2365,Customers!A:H,8,FALSE),"")</f>
        <v>London</v>
      </c>
      <c r="N2365">
        <f>IFERROR(VLOOKUP(K2365,Employees!A:F,6,FALSE),"")</f>
        <v>7</v>
      </c>
      <c r="O2365" t="str">
        <f>IFERROR(VLOOKUP(N2365,Offices!A:B,2,FALSE),"")</f>
        <v>London</v>
      </c>
      <c r="P2365" s="6">
        <f>IFERROR(VLOOKUP(J2365,Payments!A:C,3,FALSE),"")</f>
        <v>38334</v>
      </c>
      <c r="Q2365">
        <f>IFERROR(VLOOKUP(J2365,Payments!A:D,4,FALSE),"")</f>
        <v>13671.82</v>
      </c>
      <c r="R2365" t="str">
        <f>IFERROR(VLOOKUP(B2365,Products!A:C,3,FALSE),"")</f>
        <v>Planes</v>
      </c>
      <c r="S2365">
        <f>IFERROR(VLOOKUP(B2365,Products!A:G,7,FALSE),"")</f>
        <v>6812</v>
      </c>
      <c r="T2365">
        <f>IFERROR(VLOOKUP(B2365,Products!A:I,9,FALSE),"")</f>
        <v>68.239999999999995</v>
      </c>
      <c r="U2365">
        <f t="shared" si="288"/>
        <v>4</v>
      </c>
      <c r="V2365" t="str">
        <f t="shared" si="289"/>
        <v>Yes</v>
      </c>
      <c r="W2365">
        <f t="shared" si="290"/>
        <v>2004</v>
      </c>
      <c r="X2365">
        <f t="shared" si="291"/>
        <v>12</v>
      </c>
      <c r="Y2365">
        <f>IFERROR(VLOOKUP(B2365,Products!A:I,8,FALSE),"")</f>
        <v>29.34</v>
      </c>
      <c r="Z2365">
        <f t="shared" si="292"/>
        <v>2320.16</v>
      </c>
      <c r="AA2365">
        <f t="shared" si="293"/>
        <v>132.58350374914789</v>
      </c>
      <c r="AB2365">
        <f t="shared" si="294"/>
        <v>1</v>
      </c>
      <c r="AC2365">
        <f t="shared" si="295"/>
        <v>1322.5999999999997</v>
      </c>
    </row>
    <row r="2366" spans="1:29">
      <c r="A2366">
        <v>10352</v>
      </c>
      <c r="B2366" t="s">
        <v>190</v>
      </c>
      <c r="C2366">
        <v>23</v>
      </c>
      <c r="D2366">
        <v>75.13</v>
      </c>
      <c r="E2366">
        <v>3</v>
      </c>
      <c r="F2366" s="6">
        <f>IFERROR(VLOOKUP(A2366,Orders!A:B,2,FALSE),"")</f>
        <v>38324</v>
      </c>
      <c r="G2366" s="6">
        <f>IFERROR(VLOOKUP(A2366,Orders!A:C,3,FALSE),"")</f>
        <v>38333</v>
      </c>
      <c r="H2366" s="6">
        <f>IFERROR(VLOOKUP(A2366,Orders!A:D,4,FALSE),"")</f>
        <v>38330</v>
      </c>
      <c r="I2366" t="str">
        <f>IFERROR(VLOOKUP(A2366,Orders!A:E,5,FALSE),"")</f>
        <v>Shipped</v>
      </c>
      <c r="J2366">
        <f>IFERROR(VLOOKUP(A2366,Orders!A:G,7,FALSE),"")</f>
        <v>198</v>
      </c>
      <c r="K2366">
        <f>IFERROR(VLOOKUP(J2366,Customers!A:L,12,FALSE),"")</f>
        <v>1216</v>
      </c>
      <c r="L2366">
        <f>IFERROR(VLOOKUP(J2366,Customers!A:M,13,FALSE),"")</f>
        <v>23000</v>
      </c>
      <c r="M2366" t="str">
        <f>IFERROR(VLOOKUP(J2366,Customers!A:H,8,FALSE),"")</f>
        <v>Brickhaven</v>
      </c>
      <c r="N2366">
        <f>IFERROR(VLOOKUP(K2366,Employees!A:F,6,FALSE),"")</f>
        <v>2</v>
      </c>
      <c r="O2366" t="str">
        <f>IFERROR(VLOOKUP(N2366,Offices!A:B,2,FALSE),"")</f>
        <v>Boston</v>
      </c>
      <c r="P2366" s="6">
        <f>IFERROR(VLOOKUP(J2366,Payments!A:C,3,FALSE),"")</f>
        <v>38327</v>
      </c>
      <c r="Q2366">
        <f>IFERROR(VLOOKUP(J2366,Payments!A:D,4,FALSE),"")</f>
        <v>9658.74</v>
      </c>
      <c r="R2366" t="str">
        <f>IFERROR(VLOOKUP(B2366,Products!A:C,3,FALSE),"")</f>
        <v>Ships</v>
      </c>
      <c r="S2366">
        <f>IFERROR(VLOOKUP(B2366,Products!A:G,7,FALSE),"")</f>
        <v>3501</v>
      </c>
      <c r="T2366">
        <f>IFERROR(VLOOKUP(B2366,Products!A:I,9,FALSE),"")</f>
        <v>90.52</v>
      </c>
      <c r="U2366">
        <f t="shared" si="288"/>
        <v>3</v>
      </c>
      <c r="V2366" t="str">
        <f t="shared" si="289"/>
        <v>Yes</v>
      </c>
      <c r="W2366">
        <f t="shared" si="290"/>
        <v>2004</v>
      </c>
      <c r="X2366">
        <f t="shared" si="291"/>
        <v>12</v>
      </c>
      <c r="Y2366">
        <f>IFERROR(VLOOKUP(B2366,Products!A:I,8,FALSE),"")</f>
        <v>39.83</v>
      </c>
      <c r="Z2366">
        <f t="shared" si="292"/>
        <v>1727.9899999999998</v>
      </c>
      <c r="AA2366">
        <f t="shared" si="293"/>
        <v>88.6266633191062</v>
      </c>
      <c r="AB2366">
        <f t="shared" si="294"/>
        <v>1</v>
      </c>
      <c r="AC2366">
        <f t="shared" si="295"/>
        <v>811.9</v>
      </c>
    </row>
    <row r="2367" spans="1:29">
      <c r="A2367">
        <v>10352</v>
      </c>
      <c r="B2367" t="s">
        <v>191</v>
      </c>
      <c r="C2367">
        <v>49</v>
      </c>
      <c r="D2367">
        <v>87.75</v>
      </c>
      <c r="E2367">
        <v>2</v>
      </c>
      <c r="F2367" s="6">
        <f>IFERROR(VLOOKUP(A2367,Orders!A:B,2,FALSE),"")</f>
        <v>38324</v>
      </c>
      <c r="G2367" s="6">
        <f>IFERROR(VLOOKUP(A2367,Orders!A:C,3,FALSE),"")</f>
        <v>38333</v>
      </c>
      <c r="H2367" s="6">
        <f>IFERROR(VLOOKUP(A2367,Orders!A:D,4,FALSE),"")</f>
        <v>38330</v>
      </c>
      <c r="I2367" t="str">
        <f>IFERROR(VLOOKUP(A2367,Orders!A:E,5,FALSE),"")</f>
        <v>Shipped</v>
      </c>
      <c r="J2367">
        <f>IFERROR(VLOOKUP(A2367,Orders!A:G,7,FALSE),"")</f>
        <v>198</v>
      </c>
      <c r="K2367">
        <f>IFERROR(VLOOKUP(J2367,Customers!A:L,12,FALSE),"")</f>
        <v>1216</v>
      </c>
      <c r="L2367">
        <f>IFERROR(VLOOKUP(J2367,Customers!A:M,13,FALSE),"")</f>
        <v>23000</v>
      </c>
      <c r="M2367" t="str">
        <f>IFERROR(VLOOKUP(J2367,Customers!A:H,8,FALSE),"")</f>
        <v>Brickhaven</v>
      </c>
      <c r="N2367">
        <f>IFERROR(VLOOKUP(K2367,Employees!A:F,6,FALSE),"")</f>
        <v>2</v>
      </c>
      <c r="O2367" t="str">
        <f>IFERROR(VLOOKUP(N2367,Offices!A:B,2,FALSE),"")</f>
        <v>Boston</v>
      </c>
      <c r="P2367" s="6">
        <f>IFERROR(VLOOKUP(J2367,Payments!A:C,3,FALSE),"")</f>
        <v>38327</v>
      </c>
      <c r="Q2367">
        <f>IFERROR(VLOOKUP(J2367,Payments!A:D,4,FALSE),"")</f>
        <v>9658.74</v>
      </c>
      <c r="R2367" t="str">
        <f>IFERROR(VLOOKUP(B2367,Products!A:C,3,FALSE),"")</f>
        <v>Planes</v>
      </c>
      <c r="S2367">
        <f>IFERROR(VLOOKUP(B2367,Products!A:G,7,FALSE),"")</f>
        <v>9653</v>
      </c>
      <c r="T2367">
        <f>IFERROR(VLOOKUP(B2367,Products!A:I,9,FALSE),"")</f>
        <v>99.72</v>
      </c>
      <c r="U2367">
        <f t="shared" si="288"/>
        <v>3</v>
      </c>
      <c r="V2367" t="str">
        <f t="shared" si="289"/>
        <v>Yes</v>
      </c>
      <c r="W2367">
        <f t="shared" si="290"/>
        <v>2004</v>
      </c>
      <c r="X2367">
        <f t="shared" si="291"/>
        <v>12</v>
      </c>
      <c r="Y2367">
        <f>IFERROR(VLOOKUP(B2367,Products!A:I,8,FALSE),"")</f>
        <v>68.8</v>
      </c>
      <c r="Z2367">
        <f t="shared" si="292"/>
        <v>4299.75</v>
      </c>
      <c r="AA2367">
        <f t="shared" si="293"/>
        <v>27.543604651162795</v>
      </c>
      <c r="AB2367">
        <f t="shared" si="294"/>
        <v>0</v>
      </c>
      <c r="AC2367">
        <f t="shared" si="295"/>
        <v>928.55000000000018</v>
      </c>
    </row>
    <row r="2368" spans="1:29">
      <c r="A2368">
        <v>10352</v>
      </c>
      <c r="B2368" t="s">
        <v>194</v>
      </c>
      <c r="C2368">
        <v>22</v>
      </c>
      <c r="D2368">
        <v>62.19</v>
      </c>
      <c r="E2368">
        <v>1</v>
      </c>
      <c r="F2368" s="6">
        <f>IFERROR(VLOOKUP(A2368,Orders!A:B,2,FALSE),"")</f>
        <v>38324</v>
      </c>
      <c r="G2368" s="6">
        <f>IFERROR(VLOOKUP(A2368,Orders!A:C,3,FALSE),"")</f>
        <v>38333</v>
      </c>
      <c r="H2368" s="6">
        <f>IFERROR(VLOOKUP(A2368,Orders!A:D,4,FALSE),"")</f>
        <v>38330</v>
      </c>
      <c r="I2368" t="str">
        <f>IFERROR(VLOOKUP(A2368,Orders!A:E,5,FALSE),"")</f>
        <v>Shipped</v>
      </c>
      <c r="J2368">
        <f>IFERROR(VLOOKUP(A2368,Orders!A:G,7,FALSE),"")</f>
        <v>198</v>
      </c>
      <c r="K2368">
        <f>IFERROR(VLOOKUP(J2368,Customers!A:L,12,FALSE),"")</f>
        <v>1216</v>
      </c>
      <c r="L2368">
        <f>IFERROR(VLOOKUP(J2368,Customers!A:M,13,FALSE),"")</f>
        <v>23000</v>
      </c>
      <c r="M2368" t="str">
        <f>IFERROR(VLOOKUP(J2368,Customers!A:H,8,FALSE),"")</f>
        <v>Brickhaven</v>
      </c>
      <c r="N2368">
        <f>IFERROR(VLOOKUP(K2368,Employees!A:F,6,FALSE),"")</f>
        <v>2</v>
      </c>
      <c r="O2368" t="str">
        <f>IFERROR(VLOOKUP(N2368,Offices!A:B,2,FALSE),"")</f>
        <v>Boston</v>
      </c>
      <c r="P2368" s="6">
        <f>IFERROR(VLOOKUP(J2368,Payments!A:C,3,FALSE),"")</f>
        <v>38327</v>
      </c>
      <c r="Q2368">
        <f>IFERROR(VLOOKUP(J2368,Payments!A:D,4,FALSE),"")</f>
        <v>9658.74</v>
      </c>
      <c r="R2368" t="str">
        <f>IFERROR(VLOOKUP(B2368,Products!A:C,3,FALSE),"")</f>
        <v>Planes</v>
      </c>
      <c r="S2368">
        <f>IFERROR(VLOOKUP(B2368,Products!A:G,7,FALSE),"")</f>
        <v>8820</v>
      </c>
      <c r="T2368">
        <f>IFERROR(VLOOKUP(B2368,Products!A:I,9,FALSE),"")</f>
        <v>74.03</v>
      </c>
      <c r="U2368">
        <f t="shared" si="288"/>
        <v>3</v>
      </c>
      <c r="V2368" t="str">
        <f t="shared" si="289"/>
        <v>Yes</v>
      </c>
      <c r="W2368">
        <f t="shared" si="290"/>
        <v>2004</v>
      </c>
      <c r="X2368">
        <f t="shared" si="291"/>
        <v>12</v>
      </c>
      <c r="Y2368">
        <f>IFERROR(VLOOKUP(B2368,Products!A:I,8,FALSE),"")</f>
        <v>36.270000000000003</v>
      </c>
      <c r="Z2368">
        <f t="shared" si="292"/>
        <v>1368.1799999999998</v>
      </c>
      <c r="AA2368">
        <f t="shared" si="293"/>
        <v>71.464019851116603</v>
      </c>
      <c r="AB2368">
        <f t="shared" si="294"/>
        <v>1</v>
      </c>
      <c r="AC2368">
        <f t="shared" si="295"/>
        <v>570.2399999999999</v>
      </c>
    </row>
    <row r="2369" spans="1:29">
      <c r="A2369">
        <v>10352</v>
      </c>
      <c r="B2369" t="s">
        <v>195</v>
      </c>
      <c r="C2369">
        <v>49</v>
      </c>
      <c r="D2369">
        <v>46.18</v>
      </c>
      <c r="E2369">
        <v>4</v>
      </c>
      <c r="F2369" s="6">
        <f>IFERROR(VLOOKUP(A2369,Orders!A:B,2,FALSE),"")</f>
        <v>38324</v>
      </c>
      <c r="G2369" s="6">
        <f>IFERROR(VLOOKUP(A2369,Orders!A:C,3,FALSE),"")</f>
        <v>38333</v>
      </c>
      <c r="H2369" s="6">
        <f>IFERROR(VLOOKUP(A2369,Orders!A:D,4,FALSE),"")</f>
        <v>38330</v>
      </c>
      <c r="I2369" t="str">
        <f>IFERROR(VLOOKUP(A2369,Orders!A:E,5,FALSE),"")</f>
        <v>Shipped</v>
      </c>
      <c r="J2369">
        <f>IFERROR(VLOOKUP(A2369,Orders!A:G,7,FALSE),"")</f>
        <v>198</v>
      </c>
      <c r="K2369">
        <f>IFERROR(VLOOKUP(J2369,Customers!A:L,12,FALSE),"")</f>
        <v>1216</v>
      </c>
      <c r="L2369">
        <f>IFERROR(VLOOKUP(J2369,Customers!A:M,13,FALSE),"")</f>
        <v>23000</v>
      </c>
      <c r="M2369" t="str">
        <f>IFERROR(VLOOKUP(J2369,Customers!A:H,8,FALSE),"")</f>
        <v>Brickhaven</v>
      </c>
      <c r="N2369">
        <f>IFERROR(VLOOKUP(K2369,Employees!A:F,6,FALSE),"")</f>
        <v>2</v>
      </c>
      <c r="O2369" t="str">
        <f>IFERROR(VLOOKUP(N2369,Offices!A:B,2,FALSE),"")</f>
        <v>Boston</v>
      </c>
      <c r="P2369" s="6">
        <f>IFERROR(VLOOKUP(J2369,Payments!A:C,3,FALSE),"")</f>
        <v>38327</v>
      </c>
      <c r="Q2369">
        <f>IFERROR(VLOOKUP(J2369,Payments!A:D,4,FALSE),"")</f>
        <v>9658.74</v>
      </c>
      <c r="R2369" t="str">
        <f>IFERROR(VLOOKUP(B2369,Products!A:C,3,FALSE),"")</f>
        <v>Planes</v>
      </c>
      <c r="S2369">
        <f>IFERROR(VLOOKUP(B2369,Products!A:G,7,FALSE),"")</f>
        <v>4857</v>
      </c>
      <c r="T2369">
        <f>IFERROR(VLOOKUP(B2369,Products!A:I,9,FALSE),"")</f>
        <v>49.66</v>
      </c>
      <c r="U2369">
        <f t="shared" si="288"/>
        <v>3</v>
      </c>
      <c r="V2369" t="str">
        <f t="shared" si="289"/>
        <v>Yes</v>
      </c>
      <c r="W2369">
        <f t="shared" si="290"/>
        <v>2004</v>
      </c>
      <c r="X2369">
        <f t="shared" si="291"/>
        <v>12</v>
      </c>
      <c r="Y2369">
        <f>IFERROR(VLOOKUP(B2369,Products!A:I,8,FALSE),"")</f>
        <v>32.770000000000003</v>
      </c>
      <c r="Z2369">
        <f t="shared" si="292"/>
        <v>2262.8200000000002</v>
      </c>
      <c r="AA2369">
        <f t="shared" si="293"/>
        <v>40.921574610924608</v>
      </c>
      <c r="AB2369">
        <f t="shared" si="294"/>
        <v>0</v>
      </c>
      <c r="AC2369">
        <f t="shared" si="295"/>
        <v>657.0899999999998</v>
      </c>
    </row>
    <row r="2370" spans="1:29">
      <c r="A2370">
        <v>10353</v>
      </c>
      <c r="B2370" t="s">
        <v>179</v>
      </c>
      <c r="C2370">
        <v>27</v>
      </c>
      <c r="D2370">
        <v>71.81</v>
      </c>
      <c r="E2370">
        <v>1</v>
      </c>
      <c r="F2370" s="6">
        <f>IFERROR(VLOOKUP(A2370,Orders!A:B,2,FALSE),"")</f>
        <v>38325</v>
      </c>
      <c r="G2370" s="6">
        <f>IFERROR(VLOOKUP(A2370,Orders!A:C,3,FALSE),"")</f>
        <v>38332</v>
      </c>
      <c r="H2370" s="6">
        <f>IFERROR(VLOOKUP(A2370,Orders!A:D,4,FALSE),"")</f>
        <v>38326</v>
      </c>
      <c r="I2370" t="str">
        <f>IFERROR(VLOOKUP(A2370,Orders!A:E,5,FALSE),"")</f>
        <v>Shipped</v>
      </c>
      <c r="J2370">
        <f>IFERROR(VLOOKUP(A2370,Orders!A:G,7,FALSE),"")</f>
        <v>447</v>
      </c>
      <c r="K2370">
        <f>IFERROR(VLOOKUP(J2370,Customers!A:L,12,FALSE),"")</f>
        <v>1323</v>
      </c>
      <c r="L2370">
        <f>IFERROR(VLOOKUP(J2370,Customers!A:M,13,FALSE),"")</f>
        <v>49700</v>
      </c>
      <c r="M2370" t="str">
        <f>IFERROR(VLOOKUP(J2370,Customers!A:H,8,FALSE),"")</f>
        <v>Glendale</v>
      </c>
      <c r="N2370">
        <f>IFERROR(VLOOKUP(K2370,Employees!A:F,6,FALSE),"")</f>
        <v>3</v>
      </c>
      <c r="O2370" t="str">
        <f>IFERROR(VLOOKUP(N2370,Offices!A:B,2,FALSE),"")</f>
        <v>NYC</v>
      </c>
      <c r="P2370" s="6">
        <f>IFERROR(VLOOKUP(J2370,Payments!A:C,3,FALSE),"")</f>
        <v>37879</v>
      </c>
      <c r="Q2370">
        <f>IFERROR(VLOOKUP(J2370,Payments!A:D,4,FALSE),"")</f>
        <v>6631.36</v>
      </c>
      <c r="R2370" t="str">
        <f>IFERROR(VLOOKUP(B2370,Products!A:C,3,FALSE),"")</f>
        <v>Planes</v>
      </c>
      <c r="S2370">
        <f>IFERROR(VLOOKUP(B2370,Products!A:G,7,FALSE),"")</f>
        <v>992</v>
      </c>
      <c r="T2370">
        <f>IFERROR(VLOOKUP(B2370,Products!A:I,9,FALSE),"")</f>
        <v>84.48</v>
      </c>
      <c r="U2370">
        <f t="shared" ref="U2370:U2433" si="296">G2370-H2370</f>
        <v>6</v>
      </c>
      <c r="V2370" t="str">
        <f t="shared" ref="V2370:V2433" si="297">IF(OR(I2370="Shipped",I2370="Resolved"),IF(U2370&lt;=6,"Yes","No"),"")</f>
        <v>Yes</v>
      </c>
      <c r="W2370">
        <f t="shared" ref="W2370:W2433" si="298">YEAR(F2370)</f>
        <v>2004</v>
      </c>
      <c r="X2370">
        <f t="shared" ref="X2370:X2433" si="299">MONTH(F2370)</f>
        <v>12</v>
      </c>
      <c r="Y2370">
        <f>IFERROR(VLOOKUP(B2370,Products!A:I,8,FALSE),"")</f>
        <v>49</v>
      </c>
      <c r="Z2370">
        <f t="shared" ref="Z2370:Z2433" si="300">C2370*D2370</f>
        <v>1938.8700000000001</v>
      </c>
      <c r="AA2370">
        <f t="shared" ref="AA2370:AA2433" si="301">((D2370-Y2370)/Y2370)*100</f>
        <v>46.551020408163268</v>
      </c>
      <c r="AB2370">
        <f t="shared" ref="AB2370:AB2433" si="302">IF(AA2370&gt;=67, 1,0)</f>
        <v>0</v>
      </c>
      <c r="AC2370">
        <f t="shared" ref="AC2370:AC2433" si="303">C2370*(D2370-Y2370)</f>
        <v>615.87000000000012</v>
      </c>
    </row>
    <row r="2371" spans="1:29">
      <c r="A2371">
        <v>10353</v>
      </c>
      <c r="B2371" t="s">
        <v>182</v>
      </c>
      <c r="C2371">
        <v>28</v>
      </c>
      <c r="D2371">
        <v>107.23</v>
      </c>
      <c r="E2371">
        <v>2</v>
      </c>
      <c r="F2371" s="6">
        <f>IFERROR(VLOOKUP(A2371,Orders!A:B,2,FALSE),"")</f>
        <v>38325</v>
      </c>
      <c r="G2371" s="6">
        <f>IFERROR(VLOOKUP(A2371,Orders!A:C,3,FALSE),"")</f>
        <v>38332</v>
      </c>
      <c r="H2371" s="6">
        <f>IFERROR(VLOOKUP(A2371,Orders!A:D,4,FALSE),"")</f>
        <v>38326</v>
      </c>
      <c r="I2371" t="str">
        <f>IFERROR(VLOOKUP(A2371,Orders!A:E,5,FALSE),"")</f>
        <v>Shipped</v>
      </c>
      <c r="J2371">
        <f>IFERROR(VLOOKUP(A2371,Orders!A:G,7,FALSE),"")</f>
        <v>447</v>
      </c>
      <c r="K2371">
        <f>IFERROR(VLOOKUP(J2371,Customers!A:L,12,FALSE),"")</f>
        <v>1323</v>
      </c>
      <c r="L2371">
        <f>IFERROR(VLOOKUP(J2371,Customers!A:M,13,FALSE),"")</f>
        <v>49700</v>
      </c>
      <c r="M2371" t="str">
        <f>IFERROR(VLOOKUP(J2371,Customers!A:H,8,FALSE),"")</f>
        <v>Glendale</v>
      </c>
      <c r="N2371">
        <f>IFERROR(VLOOKUP(K2371,Employees!A:F,6,FALSE),"")</f>
        <v>3</v>
      </c>
      <c r="O2371" t="str">
        <f>IFERROR(VLOOKUP(N2371,Offices!A:B,2,FALSE),"")</f>
        <v>NYC</v>
      </c>
      <c r="P2371" s="6">
        <f>IFERROR(VLOOKUP(J2371,Payments!A:C,3,FALSE),"")</f>
        <v>37879</v>
      </c>
      <c r="Q2371">
        <f>IFERROR(VLOOKUP(J2371,Payments!A:D,4,FALSE),"")</f>
        <v>6631.36</v>
      </c>
      <c r="R2371" t="str">
        <f>IFERROR(VLOOKUP(B2371,Products!A:C,3,FALSE),"")</f>
        <v>Planes</v>
      </c>
      <c r="S2371">
        <f>IFERROR(VLOOKUP(B2371,Products!A:G,7,FALSE),"")</f>
        <v>3627</v>
      </c>
      <c r="T2371">
        <f>IFERROR(VLOOKUP(B2371,Products!A:I,9,FALSE),"")</f>
        <v>109.42</v>
      </c>
      <c r="U2371">
        <f t="shared" si="296"/>
        <v>6</v>
      </c>
      <c r="V2371" t="str">
        <f t="shared" si="297"/>
        <v>Yes</v>
      </c>
      <c r="W2371">
        <f t="shared" si="298"/>
        <v>2004</v>
      </c>
      <c r="X2371">
        <f t="shared" si="299"/>
        <v>12</v>
      </c>
      <c r="Y2371">
        <f>IFERROR(VLOOKUP(B2371,Products!A:I,8,FALSE),"")</f>
        <v>66.739999999999995</v>
      </c>
      <c r="Z2371">
        <f t="shared" si="300"/>
        <v>3002.44</v>
      </c>
      <c r="AA2371">
        <f t="shared" si="301"/>
        <v>60.668264908600555</v>
      </c>
      <c r="AB2371">
        <f t="shared" si="302"/>
        <v>0</v>
      </c>
      <c r="AC2371">
        <f t="shared" si="303"/>
        <v>1133.7200000000003</v>
      </c>
    </row>
    <row r="2372" spans="1:29">
      <c r="A2372">
        <v>10353</v>
      </c>
      <c r="B2372" t="s">
        <v>186</v>
      </c>
      <c r="C2372">
        <v>35</v>
      </c>
      <c r="D2372">
        <v>69.55</v>
      </c>
      <c r="E2372">
        <v>3</v>
      </c>
      <c r="F2372" s="6">
        <f>IFERROR(VLOOKUP(A2372,Orders!A:B,2,FALSE),"")</f>
        <v>38325</v>
      </c>
      <c r="G2372" s="6">
        <f>IFERROR(VLOOKUP(A2372,Orders!A:C,3,FALSE),"")</f>
        <v>38332</v>
      </c>
      <c r="H2372" s="6">
        <f>IFERROR(VLOOKUP(A2372,Orders!A:D,4,FALSE),"")</f>
        <v>38326</v>
      </c>
      <c r="I2372" t="str">
        <f>IFERROR(VLOOKUP(A2372,Orders!A:E,5,FALSE),"")</f>
        <v>Shipped</v>
      </c>
      <c r="J2372">
        <f>IFERROR(VLOOKUP(A2372,Orders!A:G,7,FALSE),"")</f>
        <v>447</v>
      </c>
      <c r="K2372">
        <f>IFERROR(VLOOKUP(J2372,Customers!A:L,12,FALSE),"")</f>
        <v>1323</v>
      </c>
      <c r="L2372">
        <f>IFERROR(VLOOKUP(J2372,Customers!A:M,13,FALSE),"")</f>
        <v>49700</v>
      </c>
      <c r="M2372" t="str">
        <f>IFERROR(VLOOKUP(J2372,Customers!A:H,8,FALSE),"")</f>
        <v>Glendale</v>
      </c>
      <c r="N2372">
        <f>IFERROR(VLOOKUP(K2372,Employees!A:F,6,FALSE),"")</f>
        <v>3</v>
      </c>
      <c r="O2372" t="str">
        <f>IFERROR(VLOOKUP(N2372,Offices!A:B,2,FALSE),"")</f>
        <v>NYC</v>
      </c>
      <c r="P2372" s="6">
        <f>IFERROR(VLOOKUP(J2372,Payments!A:C,3,FALSE),"")</f>
        <v>37879</v>
      </c>
      <c r="Q2372">
        <f>IFERROR(VLOOKUP(J2372,Payments!A:D,4,FALSE),"")</f>
        <v>6631.36</v>
      </c>
      <c r="R2372" t="str">
        <f>IFERROR(VLOOKUP(B2372,Products!A:C,3,FALSE),"")</f>
        <v>Planes</v>
      </c>
      <c r="S2372">
        <f>IFERROR(VLOOKUP(B2372,Products!A:G,7,FALSE),"")</f>
        <v>2756</v>
      </c>
      <c r="T2372">
        <f>IFERROR(VLOOKUP(B2372,Products!A:I,9,FALSE),"")</f>
        <v>72.45</v>
      </c>
      <c r="U2372">
        <f t="shared" si="296"/>
        <v>6</v>
      </c>
      <c r="V2372" t="str">
        <f t="shared" si="297"/>
        <v>Yes</v>
      </c>
      <c r="W2372">
        <f t="shared" si="298"/>
        <v>2004</v>
      </c>
      <c r="X2372">
        <f t="shared" si="299"/>
        <v>12</v>
      </c>
      <c r="Y2372">
        <f>IFERROR(VLOOKUP(B2372,Products!A:I,8,FALSE),"")</f>
        <v>36.229999999999997</v>
      </c>
      <c r="Z2372">
        <f t="shared" si="300"/>
        <v>2434.25</v>
      </c>
      <c r="AA2372">
        <f t="shared" si="301"/>
        <v>91.96798233508143</v>
      </c>
      <c r="AB2372">
        <f t="shared" si="302"/>
        <v>1</v>
      </c>
      <c r="AC2372">
        <f t="shared" si="303"/>
        <v>1166.2</v>
      </c>
    </row>
    <row r="2373" spans="1:29">
      <c r="A2373">
        <v>10353</v>
      </c>
      <c r="B2373" t="s">
        <v>203</v>
      </c>
      <c r="C2373">
        <v>46</v>
      </c>
      <c r="D2373">
        <v>86.9</v>
      </c>
      <c r="E2373">
        <v>5</v>
      </c>
      <c r="F2373" s="6">
        <f>IFERROR(VLOOKUP(A2373,Orders!A:B,2,FALSE),"")</f>
        <v>38325</v>
      </c>
      <c r="G2373" s="6">
        <f>IFERROR(VLOOKUP(A2373,Orders!A:C,3,FALSE),"")</f>
        <v>38332</v>
      </c>
      <c r="H2373" s="6">
        <f>IFERROR(VLOOKUP(A2373,Orders!A:D,4,FALSE),"")</f>
        <v>38326</v>
      </c>
      <c r="I2373" t="str">
        <f>IFERROR(VLOOKUP(A2373,Orders!A:E,5,FALSE),"")</f>
        <v>Shipped</v>
      </c>
      <c r="J2373">
        <f>IFERROR(VLOOKUP(A2373,Orders!A:G,7,FALSE),"")</f>
        <v>447</v>
      </c>
      <c r="K2373">
        <f>IFERROR(VLOOKUP(J2373,Customers!A:L,12,FALSE),"")</f>
        <v>1323</v>
      </c>
      <c r="L2373">
        <f>IFERROR(VLOOKUP(J2373,Customers!A:M,13,FALSE),"")</f>
        <v>49700</v>
      </c>
      <c r="M2373" t="str">
        <f>IFERROR(VLOOKUP(J2373,Customers!A:H,8,FALSE),"")</f>
        <v>Glendale</v>
      </c>
      <c r="N2373">
        <f>IFERROR(VLOOKUP(K2373,Employees!A:F,6,FALSE),"")</f>
        <v>3</v>
      </c>
      <c r="O2373" t="str">
        <f>IFERROR(VLOOKUP(N2373,Offices!A:B,2,FALSE),"")</f>
        <v>NYC</v>
      </c>
      <c r="P2373" s="6">
        <f>IFERROR(VLOOKUP(J2373,Payments!A:C,3,FALSE),"")</f>
        <v>37879</v>
      </c>
      <c r="Q2373">
        <f>IFERROR(VLOOKUP(J2373,Payments!A:D,4,FALSE),"")</f>
        <v>6631.36</v>
      </c>
      <c r="R2373" t="str">
        <f>IFERROR(VLOOKUP(B2373,Products!A:C,3,FALSE),"")</f>
        <v>Motorcycles</v>
      </c>
      <c r="S2373">
        <f>IFERROR(VLOOKUP(B2373,Products!A:G,7,FALSE),"")</f>
        <v>178</v>
      </c>
      <c r="T2373">
        <f>IFERROR(VLOOKUP(B2373,Products!A:I,9,FALSE),"")</f>
        <v>99.89</v>
      </c>
      <c r="U2373">
        <f t="shared" si="296"/>
        <v>6</v>
      </c>
      <c r="V2373" t="str">
        <f t="shared" si="297"/>
        <v>Yes</v>
      </c>
      <c r="W2373">
        <f t="shared" si="298"/>
        <v>2004</v>
      </c>
      <c r="X2373">
        <f t="shared" si="299"/>
        <v>12</v>
      </c>
      <c r="Y2373">
        <f>IFERROR(VLOOKUP(B2373,Products!A:I,8,FALSE),"")</f>
        <v>66.92</v>
      </c>
      <c r="Z2373">
        <f t="shared" si="300"/>
        <v>3997.4</v>
      </c>
      <c r="AA2373">
        <f t="shared" si="301"/>
        <v>29.856545128511662</v>
      </c>
      <c r="AB2373">
        <f t="shared" si="302"/>
        <v>0</v>
      </c>
      <c r="AC2373">
        <f t="shared" si="303"/>
        <v>919.08000000000015</v>
      </c>
    </row>
    <row r="2374" spans="1:29">
      <c r="A2374">
        <v>10353</v>
      </c>
      <c r="B2374" t="s">
        <v>187</v>
      </c>
      <c r="C2374">
        <v>40</v>
      </c>
      <c r="D2374">
        <v>68.099999999999994</v>
      </c>
      <c r="E2374">
        <v>7</v>
      </c>
      <c r="F2374" s="6">
        <f>IFERROR(VLOOKUP(A2374,Orders!A:B,2,FALSE),"")</f>
        <v>38325</v>
      </c>
      <c r="G2374" s="6">
        <f>IFERROR(VLOOKUP(A2374,Orders!A:C,3,FALSE),"")</f>
        <v>38332</v>
      </c>
      <c r="H2374" s="6">
        <f>IFERROR(VLOOKUP(A2374,Orders!A:D,4,FALSE),"")</f>
        <v>38326</v>
      </c>
      <c r="I2374" t="str">
        <f>IFERROR(VLOOKUP(A2374,Orders!A:E,5,FALSE),"")</f>
        <v>Shipped</v>
      </c>
      <c r="J2374">
        <f>IFERROR(VLOOKUP(A2374,Orders!A:G,7,FALSE),"")</f>
        <v>447</v>
      </c>
      <c r="K2374">
        <f>IFERROR(VLOOKUP(J2374,Customers!A:L,12,FALSE),"")</f>
        <v>1323</v>
      </c>
      <c r="L2374">
        <f>IFERROR(VLOOKUP(J2374,Customers!A:M,13,FALSE),"")</f>
        <v>49700</v>
      </c>
      <c r="M2374" t="str">
        <f>IFERROR(VLOOKUP(J2374,Customers!A:H,8,FALSE),"")</f>
        <v>Glendale</v>
      </c>
      <c r="N2374">
        <f>IFERROR(VLOOKUP(K2374,Employees!A:F,6,FALSE),"")</f>
        <v>3</v>
      </c>
      <c r="O2374" t="str">
        <f>IFERROR(VLOOKUP(N2374,Offices!A:B,2,FALSE),"")</f>
        <v>NYC</v>
      </c>
      <c r="P2374" s="6">
        <f>IFERROR(VLOOKUP(J2374,Payments!A:C,3,FALSE),"")</f>
        <v>37879</v>
      </c>
      <c r="Q2374">
        <f>IFERROR(VLOOKUP(J2374,Payments!A:D,4,FALSE),"")</f>
        <v>6631.36</v>
      </c>
      <c r="R2374" t="str">
        <f>IFERROR(VLOOKUP(B2374,Products!A:C,3,FALSE),"")</f>
        <v>Vintage Cars</v>
      </c>
      <c r="S2374">
        <f>IFERROR(VLOOKUP(B2374,Products!A:G,7,FALSE),"")</f>
        <v>136</v>
      </c>
      <c r="T2374">
        <f>IFERROR(VLOOKUP(B2374,Products!A:I,9,FALSE),"")</f>
        <v>68.790000000000006</v>
      </c>
      <c r="U2374">
        <f t="shared" si="296"/>
        <v>6</v>
      </c>
      <c r="V2374" t="str">
        <f t="shared" si="297"/>
        <v>Yes</v>
      </c>
      <c r="W2374">
        <f t="shared" si="298"/>
        <v>2004</v>
      </c>
      <c r="X2374">
        <f t="shared" si="299"/>
        <v>12</v>
      </c>
      <c r="Y2374">
        <f>IFERROR(VLOOKUP(B2374,Products!A:I,8,FALSE),"")</f>
        <v>33.020000000000003</v>
      </c>
      <c r="Z2374">
        <f t="shared" si="300"/>
        <v>2724</v>
      </c>
      <c r="AA2374">
        <f t="shared" si="301"/>
        <v>106.23864324651721</v>
      </c>
      <c r="AB2374">
        <f t="shared" si="302"/>
        <v>1</v>
      </c>
      <c r="AC2374">
        <f t="shared" si="303"/>
        <v>1403.1999999999996</v>
      </c>
    </row>
    <row r="2375" spans="1:29">
      <c r="A2375">
        <v>10353</v>
      </c>
      <c r="B2375" t="s">
        <v>188</v>
      </c>
      <c r="C2375">
        <v>40</v>
      </c>
      <c r="D2375">
        <v>35.78</v>
      </c>
      <c r="E2375">
        <v>8</v>
      </c>
      <c r="F2375" s="6">
        <f>IFERROR(VLOOKUP(A2375,Orders!A:B,2,FALSE),"")</f>
        <v>38325</v>
      </c>
      <c r="G2375" s="6">
        <f>IFERROR(VLOOKUP(A2375,Orders!A:C,3,FALSE),"")</f>
        <v>38332</v>
      </c>
      <c r="H2375" s="6">
        <f>IFERROR(VLOOKUP(A2375,Orders!A:D,4,FALSE),"")</f>
        <v>38326</v>
      </c>
      <c r="I2375" t="str">
        <f>IFERROR(VLOOKUP(A2375,Orders!A:E,5,FALSE),"")</f>
        <v>Shipped</v>
      </c>
      <c r="J2375">
        <f>IFERROR(VLOOKUP(A2375,Orders!A:G,7,FALSE),"")</f>
        <v>447</v>
      </c>
      <c r="K2375">
        <f>IFERROR(VLOOKUP(J2375,Customers!A:L,12,FALSE),"")</f>
        <v>1323</v>
      </c>
      <c r="L2375">
        <f>IFERROR(VLOOKUP(J2375,Customers!A:M,13,FALSE),"")</f>
        <v>49700</v>
      </c>
      <c r="M2375" t="str">
        <f>IFERROR(VLOOKUP(J2375,Customers!A:H,8,FALSE),"")</f>
        <v>Glendale</v>
      </c>
      <c r="N2375">
        <f>IFERROR(VLOOKUP(K2375,Employees!A:F,6,FALSE),"")</f>
        <v>3</v>
      </c>
      <c r="O2375" t="str">
        <f>IFERROR(VLOOKUP(N2375,Offices!A:B,2,FALSE),"")</f>
        <v>NYC</v>
      </c>
      <c r="P2375" s="6">
        <f>IFERROR(VLOOKUP(J2375,Payments!A:C,3,FALSE),"")</f>
        <v>37879</v>
      </c>
      <c r="Q2375">
        <f>IFERROR(VLOOKUP(J2375,Payments!A:D,4,FALSE),"")</f>
        <v>6631.36</v>
      </c>
      <c r="R2375" t="str">
        <f>IFERROR(VLOOKUP(B2375,Products!A:C,3,FALSE),"")</f>
        <v>Vintage Cars</v>
      </c>
      <c r="S2375">
        <f>IFERROR(VLOOKUP(B2375,Products!A:G,7,FALSE),"")</f>
        <v>7062</v>
      </c>
      <c r="T2375">
        <f>IFERROR(VLOOKUP(B2375,Products!A:I,9,FALSE),"")</f>
        <v>43.64</v>
      </c>
      <c r="U2375">
        <f t="shared" si="296"/>
        <v>6</v>
      </c>
      <c r="V2375" t="str">
        <f t="shared" si="297"/>
        <v>Yes</v>
      </c>
      <c r="W2375">
        <f t="shared" si="298"/>
        <v>2004</v>
      </c>
      <c r="X2375">
        <f t="shared" si="299"/>
        <v>12</v>
      </c>
      <c r="Y2375">
        <f>IFERROR(VLOOKUP(B2375,Products!A:I,8,FALSE),"")</f>
        <v>27.06</v>
      </c>
      <c r="Z2375">
        <f t="shared" si="300"/>
        <v>1431.2</v>
      </c>
      <c r="AA2375">
        <f t="shared" si="301"/>
        <v>32.224685883222485</v>
      </c>
      <c r="AB2375">
        <f t="shared" si="302"/>
        <v>0</v>
      </c>
      <c r="AC2375">
        <f t="shared" si="303"/>
        <v>348.80000000000007</v>
      </c>
    </row>
    <row r="2376" spans="1:29">
      <c r="A2376">
        <v>10353</v>
      </c>
      <c r="B2376" t="s">
        <v>189</v>
      </c>
      <c r="C2376">
        <v>39</v>
      </c>
      <c r="D2376">
        <v>73.069999999999993</v>
      </c>
      <c r="E2376">
        <v>9</v>
      </c>
      <c r="F2376" s="6">
        <f>IFERROR(VLOOKUP(A2376,Orders!A:B,2,FALSE),"")</f>
        <v>38325</v>
      </c>
      <c r="G2376" s="6">
        <f>IFERROR(VLOOKUP(A2376,Orders!A:C,3,FALSE),"")</f>
        <v>38332</v>
      </c>
      <c r="H2376" s="6">
        <f>IFERROR(VLOOKUP(A2376,Orders!A:D,4,FALSE),"")</f>
        <v>38326</v>
      </c>
      <c r="I2376" t="str">
        <f>IFERROR(VLOOKUP(A2376,Orders!A:E,5,FALSE),"")</f>
        <v>Shipped</v>
      </c>
      <c r="J2376">
        <f>IFERROR(VLOOKUP(A2376,Orders!A:G,7,FALSE),"")</f>
        <v>447</v>
      </c>
      <c r="K2376">
        <f>IFERROR(VLOOKUP(J2376,Customers!A:L,12,FALSE),"")</f>
        <v>1323</v>
      </c>
      <c r="L2376">
        <f>IFERROR(VLOOKUP(J2376,Customers!A:M,13,FALSE),"")</f>
        <v>49700</v>
      </c>
      <c r="M2376" t="str">
        <f>IFERROR(VLOOKUP(J2376,Customers!A:H,8,FALSE),"")</f>
        <v>Glendale</v>
      </c>
      <c r="N2376">
        <f>IFERROR(VLOOKUP(K2376,Employees!A:F,6,FALSE),"")</f>
        <v>3</v>
      </c>
      <c r="O2376" t="str">
        <f>IFERROR(VLOOKUP(N2376,Offices!A:B,2,FALSE),"")</f>
        <v>NYC</v>
      </c>
      <c r="P2376" s="6">
        <f>IFERROR(VLOOKUP(J2376,Payments!A:C,3,FALSE),"")</f>
        <v>37879</v>
      </c>
      <c r="Q2376">
        <f>IFERROR(VLOOKUP(J2376,Payments!A:D,4,FALSE),"")</f>
        <v>6631.36</v>
      </c>
      <c r="R2376" t="str">
        <f>IFERROR(VLOOKUP(B2376,Products!A:C,3,FALSE),"")</f>
        <v>Planes</v>
      </c>
      <c r="S2376">
        <f>IFERROR(VLOOKUP(B2376,Products!A:G,7,FALSE),"")</f>
        <v>5841</v>
      </c>
      <c r="T2376">
        <f>IFERROR(VLOOKUP(B2376,Products!A:I,9,FALSE),"")</f>
        <v>91.34</v>
      </c>
      <c r="U2376">
        <f t="shared" si="296"/>
        <v>6</v>
      </c>
      <c r="V2376" t="str">
        <f t="shared" si="297"/>
        <v>Yes</v>
      </c>
      <c r="W2376">
        <f t="shared" si="298"/>
        <v>2004</v>
      </c>
      <c r="X2376">
        <f t="shared" si="299"/>
        <v>12</v>
      </c>
      <c r="Y2376">
        <f>IFERROR(VLOOKUP(B2376,Products!A:I,8,FALSE),"")</f>
        <v>51.15</v>
      </c>
      <c r="Z2376">
        <f t="shared" si="300"/>
        <v>2849.7299999999996</v>
      </c>
      <c r="AA2376">
        <f t="shared" si="301"/>
        <v>42.854349951124135</v>
      </c>
      <c r="AB2376">
        <f t="shared" si="302"/>
        <v>0</v>
      </c>
      <c r="AC2376">
        <f t="shared" si="303"/>
        <v>854.87999999999977</v>
      </c>
    </row>
    <row r="2377" spans="1:29">
      <c r="A2377">
        <v>10353</v>
      </c>
      <c r="B2377" t="s">
        <v>192</v>
      </c>
      <c r="C2377">
        <v>48</v>
      </c>
      <c r="D2377">
        <v>98.48</v>
      </c>
      <c r="E2377">
        <v>4</v>
      </c>
      <c r="F2377" s="6">
        <f>IFERROR(VLOOKUP(A2377,Orders!A:B,2,FALSE),"")</f>
        <v>38325</v>
      </c>
      <c r="G2377" s="6">
        <f>IFERROR(VLOOKUP(A2377,Orders!A:C,3,FALSE),"")</f>
        <v>38332</v>
      </c>
      <c r="H2377" s="6">
        <f>IFERROR(VLOOKUP(A2377,Orders!A:D,4,FALSE),"")</f>
        <v>38326</v>
      </c>
      <c r="I2377" t="str">
        <f>IFERROR(VLOOKUP(A2377,Orders!A:E,5,FALSE),"")</f>
        <v>Shipped</v>
      </c>
      <c r="J2377">
        <f>IFERROR(VLOOKUP(A2377,Orders!A:G,7,FALSE),"")</f>
        <v>447</v>
      </c>
      <c r="K2377">
        <f>IFERROR(VLOOKUP(J2377,Customers!A:L,12,FALSE),"")</f>
        <v>1323</v>
      </c>
      <c r="L2377">
        <f>IFERROR(VLOOKUP(J2377,Customers!A:M,13,FALSE),"")</f>
        <v>49700</v>
      </c>
      <c r="M2377" t="str">
        <f>IFERROR(VLOOKUP(J2377,Customers!A:H,8,FALSE),"")</f>
        <v>Glendale</v>
      </c>
      <c r="N2377">
        <f>IFERROR(VLOOKUP(K2377,Employees!A:F,6,FALSE),"")</f>
        <v>3</v>
      </c>
      <c r="O2377" t="str">
        <f>IFERROR(VLOOKUP(N2377,Offices!A:B,2,FALSE),"")</f>
        <v>NYC</v>
      </c>
      <c r="P2377" s="6">
        <f>IFERROR(VLOOKUP(J2377,Payments!A:C,3,FALSE),"")</f>
        <v>37879</v>
      </c>
      <c r="Q2377">
        <f>IFERROR(VLOOKUP(J2377,Payments!A:D,4,FALSE),"")</f>
        <v>6631.36</v>
      </c>
      <c r="R2377" t="str">
        <f>IFERROR(VLOOKUP(B2377,Products!A:C,3,FALSE),"")</f>
        <v>Planes</v>
      </c>
      <c r="S2377">
        <f>IFERROR(VLOOKUP(B2377,Products!A:G,7,FALSE),"")</f>
        <v>7106</v>
      </c>
      <c r="T2377">
        <f>IFERROR(VLOOKUP(B2377,Products!A:I,9,FALSE),"")</f>
        <v>118.65</v>
      </c>
      <c r="U2377">
        <f t="shared" si="296"/>
        <v>6</v>
      </c>
      <c r="V2377" t="str">
        <f t="shared" si="297"/>
        <v>Yes</v>
      </c>
      <c r="W2377">
        <f t="shared" si="298"/>
        <v>2004</v>
      </c>
      <c r="X2377">
        <f t="shared" si="299"/>
        <v>12</v>
      </c>
      <c r="Y2377">
        <f>IFERROR(VLOOKUP(B2377,Products!A:I,8,FALSE),"")</f>
        <v>59.33</v>
      </c>
      <c r="Z2377">
        <f t="shared" si="300"/>
        <v>4727.04</v>
      </c>
      <c r="AA2377">
        <f t="shared" si="301"/>
        <v>65.986853193999679</v>
      </c>
      <c r="AB2377">
        <f t="shared" si="302"/>
        <v>0</v>
      </c>
      <c r="AC2377">
        <f t="shared" si="303"/>
        <v>1879.2000000000003</v>
      </c>
    </row>
    <row r="2378" spans="1:29">
      <c r="A2378">
        <v>10353</v>
      </c>
      <c r="B2378" t="s">
        <v>193</v>
      </c>
      <c r="C2378">
        <v>43</v>
      </c>
      <c r="D2378">
        <v>74.400000000000006</v>
      </c>
      <c r="E2378">
        <v>6</v>
      </c>
      <c r="F2378" s="6">
        <f>IFERROR(VLOOKUP(A2378,Orders!A:B,2,FALSE),"")</f>
        <v>38325</v>
      </c>
      <c r="G2378" s="6">
        <f>IFERROR(VLOOKUP(A2378,Orders!A:C,3,FALSE),"")</f>
        <v>38332</v>
      </c>
      <c r="H2378" s="6">
        <f>IFERROR(VLOOKUP(A2378,Orders!A:D,4,FALSE),"")</f>
        <v>38326</v>
      </c>
      <c r="I2378" t="str">
        <f>IFERROR(VLOOKUP(A2378,Orders!A:E,5,FALSE),"")</f>
        <v>Shipped</v>
      </c>
      <c r="J2378">
        <f>IFERROR(VLOOKUP(A2378,Orders!A:G,7,FALSE),"")</f>
        <v>447</v>
      </c>
      <c r="K2378">
        <f>IFERROR(VLOOKUP(J2378,Customers!A:L,12,FALSE),"")</f>
        <v>1323</v>
      </c>
      <c r="L2378">
        <f>IFERROR(VLOOKUP(J2378,Customers!A:M,13,FALSE),"")</f>
        <v>49700</v>
      </c>
      <c r="M2378" t="str">
        <f>IFERROR(VLOOKUP(J2378,Customers!A:H,8,FALSE),"")</f>
        <v>Glendale</v>
      </c>
      <c r="N2378">
        <f>IFERROR(VLOOKUP(K2378,Employees!A:F,6,FALSE),"")</f>
        <v>3</v>
      </c>
      <c r="O2378" t="str">
        <f>IFERROR(VLOOKUP(N2378,Offices!A:B,2,FALSE),"")</f>
        <v>NYC</v>
      </c>
      <c r="P2378" s="6">
        <f>IFERROR(VLOOKUP(J2378,Payments!A:C,3,FALSE),"")</f>
        <v>37879</v>
      </c>
      <c r="Q2378">
        <f>IFERROR(VLOOKUP(J2378,Payments!A:D,4,FALSE),"")</f>
        <v>6631.36</v>
      </c>
      <c r="R2378" t="str">
        <f>IFERROR(VLOOKUP(B2378,Products!A:C,3,FALSE),"")</f>
        <v>Planes</v>
      </c>
      <c r="S2378">
        <f>IFERROR(VLOOKUP(B2378,Products!A:G,7,FALSE),"")</f>
        <v>551</v>
      </c>
      <c r="T2378">
        <f>IFERROR(VLOOKUP(B2378,Products!A:I,9,FALSE),"")</f>
        <v>80</v>
      </c>
      <c r="U2378">
        <f t="shared" si="296"/>
        <v>6</v>
      </c>
      <c r="V2378" t="str">
        <f t="shared" si="297"/>
        <v>Yes</v>
      </c>
      <c r="W2378">
        <f t="shared" si="298"/>
        <v>2004</v>
      </c>
      <c r="X2378">
        <f t="shared" si="299"/>
        <v>12</v>
      </c>
      <c r="Y2378">
        <f>IFERROR(VLOOKUP(B2378,Products!A:I,8,FALSE),"")</f>
        <v>54.4</v>
      </c>
      <c r="Z2378">
        <f t="shared" si="300"/>
        <v>3199.2000000000003</v>
      </c>
      <c r="AA2378">
        <f t="shared" si="301"/>
        <v>36.764705882352956</v>
      </c>
      <c r="AB2378">
        <f t="shared" si="302"/>
        <v>0</v>
      </c>
      <c r="AC2378">
        <f t="shared" si="303"/>
        <v>860.00000000000034</v>
      </c>
    </row>
    <row r="2379" spans="1:29">
      <c r="A2379">
        <v>10354</v>
      </c>
      <c r="B2379" t="s">
        <v>196</v>
      </c>
      <c r="C2379">
        <v>42</v>
      </c>
      <c r="D2379">
        <v>84.22</v>
      </c>
      <c r="E2379">
        <v>6</v>
      </c>
      <c r="F2379" s="6">
        <f>IFERROR(VLOOKUP(A2379,Orders!A:B,2,FALSE),"")</f>
        <v>38325</v>
      </c>
      <c r="G2379" s="6">
        <f>IFERROR(VLOOKUP(A2379,Orders!A:C,3,FALSE),"")</f>
        <v>38331</v>
      </c>
      <c r="H2379" s="6">
        <f>IFERROR(VLOOKUP(A2379,Orders!A:D,4,FALSE),"")</f>
        <v>38326</v>
      </c>
      <c r="I2379" t="str">
        <f>IFERROR(VLOOKUP(A2379,Orders!A:E,5,FALSE),"")</f>
        <v>Shipped</v>
      </c>
      <c r="J2379">
        <f>IFERROR(VLOOKUP(A2379,Orders!A:G,7,FALSE),"")</f>
        <v>323</v>
      </c>
      <c r="K2379">
        <f>IFERROR(VLOOKUP(J2379,Customers!A:L,12,FALSE),"")</f>
        <v>1612</v>
      </c>
      <c r="L2379">
        <f>IFERROR(VLOOKUP(J2379,Customers!A:M,13,FALSE),"")</f>
        <v>88000</v>
      </c>
      <c r="M2379" t="str">
        <f>IFERROR(VLOOKUP(J2379,Customers!A:H,8,FALSE),"")</f>
        <v xml:space="preserve">Auckland  </v>
      </c>
      <c r="N2379">
        <f>IFERROR(VLOOKUP(K2379,Employees!A:F,6,FALSE),"")</f>
        <v>6</v>
      </c>
      <c r="O2379" t="str">
        <f>IFERROR(VLOOKUP(N2379,Offices!A:B,2,FALSE),"")</f>
        <v>Sydney</v>
      </c>
      <c r="P2379" s="6">
        <f>IFERROR(VLOOKUP(J2379,Payments!A:C,3,FALSE),"")</f>
        <v>38495</v>
      </c>
      <c r="Q2379">
        <f>IFERROR(VLOOKUP(J2379,Payments!A:D,4,FALSE),"")</f>
        <v>75020.13</v>
      </c>
      <c r="R2379" t="str">
        <f>IFERROR(VLOOKUP(B2379,Products!A:C,3,FALSE),"")</f>
        <v>Motorcycles</v>
      </c>
      <c r="S2379">
        <f>IFERROR(VLOOKUP(B2379,Products!A:G,7,FALSE),"")</f>
        <v>7933</v>
      </c>
      <c r="T2379">
        <f>IFERROR(VLOOKUP(B2379,Products!A:I,9,FALSE),"")</f>
        <v>95.7</v>
      </c>
      <c r="U2379">
        <f t="shared" si="296"/>
        <v>5</v>
      </c>
      <c r="V2379" t="str">
        <f t="shared" si="297"/>
        <v>Yes</v>
      </c>
      <c r="W2379">
        <f t="shared" si="298"/>
        <v>2004</v>
      </c>
      <c r="X2379">
        <f t="shared" si="299"/>
        <v>12</v>
      </c>
      <c r="Y2379">
        <f>IFERROR(VLOOKUP(B2379,Products!A:I,8,FALSE),"")</f>
        <v>48.81</v>
      </c>
      <c r="Z2379">
        <f t="shared" si="300"/>
        <v>3537.24</v>
      </c>
      <c r="AA2379">
        <f t="shared" si="301"/>
        <v>72.546609301372655</v>
      </c>
      <c r="AB2379">
        <f t="shared" si="302"/>
        <v>1</v>
      </c>
      <c r="AC2379">
        <f t="shared" si="303"/>
        <v>1487.2199999999998</v>
      </c>
    </row>
    <row r="2380" spans="1:29">
      <c r="A2380">
        <v>10354</v>
      </c>
      <c r="B2380" t="s">
        <v>197</v>
      </c>
      <c r="C2380">
        <v>20</v>
      </c>
      <c r="D2380">
        <v>95.15</v>
      </c>
      <c r="E2380">
        <v>2</v>
      </c>
      <c r="F2380" s="6">
        <f>IFERROR(VLOOKUP(A2380,Orders!A:B,2,FALSE),"")</f>
        <v>38325</v>
      </c>
      <c r="G2380" s="6">
        <f>IFERROR(VLOOKUP(A2380,Orders!A:C,3,FALSE),"")</f>
        <v>38331</v>
      </c>
      <c r="H2380" s="6">
        <f>IFERROR(VLOOKUP(A2380,Orders!A:D,4,FALSE),"")</f>
        <v>38326</v>
      </c>
      <c r="I2380" t="str">
        <f>IFERROR(VLOOKUP(A2380,Orders!A:E,5,FALSE),"")</f>
        <v>Shipped</v>
      </c>
      <c r="J2380">
        <f>IFERROR(VLOOKUP(A2380,Orders!A:G,7,FALSE),"")</f>
        <v>323</v>
      </c>
      <c r="K2380">
        <f>IFERROR(VLOOKUP(J2380,Customers!A:L,12,FALSE),"")</f>
        <v>1612</v>
      </c>
      <c r="L2380">
        <f>IFERROR(VLOOKUP(J2380,Customers!A:M,13,FALSE),"")</f>
        <v>88000</v>
      </c>
      <c r="M2380" t="str">
        <f>IFERROR(VLOOKUP(J2380,Customers!A:H,8,FALSE),"")</f>
        <v xml:space="preserve">Auckland  </v>
      </c>
      <c r="N2380">
        <f>IFERROR(VLOOKUP(K2380,Employees!A:F,6,FALSE),"")</f>
        <v>6</v>
      </c>
      <c r="O2380" t="str">
        <f>IFERROR(VLOOKUP(N2380,Offices!A:B,2,FALSE),"")</f>
        <v>Sydney</v>
      </c>
      <c r="P2380" s="6">
        <f>IFERROR(VLOOKUP(J2380,Payments!A:C,3,FALSE),"")</f>
        <v>38495</v>
      </c>
      <c r="Q2380">
        <f>IFERROR(VLOOKUP(J2380,Payments!A:D,4,FALSE),"")</f>
        <v>75020.13</v>
      </c>
      <c r="R2380" t="str">
        <f>IFERROR(VLOOKUP(B2380,Products!A:C,3,FALSE),"")</f>
        <v>Motorcycles</v>
      </c>
      <c r="S2380">
        <f>IFERROR(VLOOKUP(B2380,Products!A:G,7,FALSE),"")</f>
        <v>6625</v>
      </c>
      <c r="T2380">
        <f>IFERROR(VLOOKUP(B2380,Products!A:I,9,FALSE),"")</f>
        <v>118.94</v>
      </c>
      <c r="U2380">
        <f t="shared" si="296"/>
        <v>5</v>
      </c>
      <c r="V2380" t="str">
        <f t="shared" si="297"/>
        <v>Yes</v>
      </c>
      <c r="W2380">
        <f t="shared" si="298"/>
        <v>2004</v>
      </c>
      <c r="X2380">
        <f t="shared" si="299"/>
        <v>12</v>
      </c>
      <c r="Y2380">
        <f>IFERROR(VLOOKUP(B2380,Products!A:I,8,FALSE),"")</f>
        <v>68.989999999999995</v>
      </c>
      <c r="Z2380">
        <f t="shared" si="300"/>
        <v>1903</v>
      </c>
      <c r="AA2380">
        <f t="shared" si="301"/>
        <v>37.918538918683886</v>
      </c>
      <c r="AB2380">
        <f t="shared" si="302"/>
        <v>0</v>
      </c>
      <c r="AC2380">
        <f t="shared" si="303"/>
        <v>523.20000000000027</v>
      </c>
    </row>
    <row r="2381" spans="1:29">
      <c r="A2381">
        <v>10354</v>
      </c>
      <c r="B2381" t="s">
        <v>198</v>
      </c>
      <c r="C2381">
        <v>42</v>
      </c>
      <c r="D2381">
        <v>178.17</v>
      </c>
      <c r="E2381">
        <v>3</v>
      </c>
      <c r="F2381" s="6">
        <f>IFERROR(VLOOKUP(A2381,Orders!A:B,2,FALSE),"")</f>
        <v>38325</v>
      </c>
      <c r="G2381" s="6">
        <f>IFERROR(VLOOKUP(A2381,Orders!A:C,3,FALSE),"")</f>
        <v>38331</v>
      </c>
      <c r="H2381" s="6">
        <f>IFERROR(VLOOKUP(A2381,Orders!A:D,4,FALSE),"")</f>
        <v>38326</v>
      </c>
      <c r="I2381" t="str">
        <f>IFERROR(VLOOKUP(A2381,Orders!A:E,5,FALSE),"")</f>
        <v>Shipped</v>
      </c>
      <c r="J2381">
        <f>IFERROR(VLOOKUP(A2381,Orders!A:G,7,FALSE),"")</f>
        <v>323</v>
      </c>
      <c r="K2381">
        <f>IFERROR(VLOOKUP(J2381,Customers!A:L,12,FALSE),"")</f>
        <v>1612</v>
      </c>
      <c r="L2381">
        <f>IFERROR(VLOOKUP(J2381,Customers!A:M,13,FALSE),"")</f>
        <v>88000</v>
      </c>
      <c r="M2381" t="str">
        <f>IFERROR(VLOOKUP(J2381,Customers!A:H,8,FALSE),"")</f>
        <v xml:space="preserve">Auckland  </v>
      </c>
      <c r="N2381">
        <f>IFERROR(VLOOKUP(K2381,Employees!A:F,6,FALSE),"")</f>
        <v>6</v>
      </c>
      <c r="O2381" t="str">
        <f>IFERROR(VLOOKUP(N2381,Offices!A:B,2,FALSE),"")</f>
        <v>Sydney</v>
      </c>
      <c r="P2381" s="6">
        <f>IFERROR(VLOOKUP(J2381,Payments!A:C,3,FALSE),"")</f>
        <v>38495</v>
      </c>
      <c r="Q2381">
        <f>IFERROR(VLOOKUP(J2381,Payments!A:D,4,FALSE),"")</f>
        <v>75020.13</v>
      </c>
      <c r="R2381" t="str">
        <f>IFERROR(VLOOKUP(B2381,Products!A:C,3,FALSE),"")</f>
        <v>Motorcycles</v>
      </c>
      <c r="S2381">
        <f>IFERROR(VLOOKUP(B2381,Products!A:G,7,FALSE),"")</f>
        <v>5582</v>
      </c>
      <c r="T2381">
        <f>IFERROR(VLOOKUP(B2381,Products!A:I,9,FALSE),"")</f>
        <v>193.66</v>
      </c>
      <c r="U2381">
        <f t="shared" si="296"/>
        <v>5</v>
      </c>
      <c r="V2381" t="str">
        <f t="shared" si="297"/>
        <v>Yes</v>
      </c>
      <c r="W2381">
        <f t="shared" si="298"/>
        <v>2004</v>
      </c>
      <c r="X2381">
        <f t="shared" si="299"/>
        <v>12</v>
      </c>
      <c r="Y2381">
        <f>IFERROR(VLOOKUP(B2381,Products!A:I,8,FALSE),"")</f>
        <v>91.02</v>
      </c>
      <c r="Z2381">
        <f t="shared" si="300"/>
        <v>7483.1399999999994</v>
      </c>
      <c r="AA2381">
        <f t="shared" si="301"/>
        <v>95.748187211601845</v>
      </c>
      <c r="AB2381">
        <f t="shared" si="302"/>
        <v>1</v>
      </c>
      <c r="AC2381">
        <f t="shared" si="303"/>
        <v>3660.2999999999997</v>
      </c>
    </row>
    <row r="2382" spans="1:29">
      <c r="A2382">
        <v>10354</v>
      </c>
      <c r="B2382" t="s">
        <v>204</v>
      </c>
      <c r="C2382">
        <v>31</v>
      </c>
      <c r="D2382">
        <v>157.6</v>
      </c>
      <c r="E2382">
        <v>9</v>
      </c>
      <c r="F2382" s="6">
        <f>IFERROR(VLOOKUP(A2382,Orders!A:B,2,FALSE),"")</f>
        <v>38325</v>
      </c>
      <c r="G2382" s="6">
        <f>IFERROR(VLOOKUP(A2382,Orders!A:C,3,FALSE),"")</f>
        <v>38331</v>
      </c>
      <c r="H2382" s="6">
        <f>IFERROR(VLOOKUP(A2382,Orders!A:D,4,FALSE),"")</f>
        <v>38326</v>
      </c>
      <c r="I2382" t="str">
        <f>IFERROR(VLOOKUP(A2382,Orders!A:E,5,FALSE),"")</f>
        <v>Shipped</v>
      </c>
      <c r="J2382">
        <f>IFERROR(VLOOKUP(A2382,Orders!A:G,7,FALSE),"")</f>
        <v>323</v>
      </c>
      <c r="K2382">
        <f>IFERROR(VLOOKUP(J2382,Customers!A:L,12,FALSE),"")</f>
        <v>1612</v>
      </c>
      <c r="L2382">
        <f>IFERROR(VLOOKUP(J2382,Customers!A:M,13,FALSE),"")</f>
        <v>88000</v>
      </c>
      <c r="M2382" t="str">
        <f>IFERROR(VLOOKUP(J2382,Customers!A:H,8,FALSE),"")</f>
        <v xml:space="preserve">Auckland  </v>
      </c>
      <c r="N2382">
        <f>IFERROR(VLOOKUP(K2382,Employees!A:F,6,FALSE),"")</f>
        <v>6</v>
      </c>
      <c r="O2382" t="str">
        <f>IFERROR(VLOOKUP(N2382,Offices!A:B,2,FALSE),"")</f>
        <v>Sydney</v>
      </c>
      <c r="P2382" s="6">
        <f>IFERROR(VLOOKUP(J2382,Payments!A:C,3,FALSE),"")</f>
        <v>38495</v>
      </c>
      <c r="Q2382">
        <f>IFERROR(VLOOKUP(J2382,Payments!A:D,4,FALSE),"")</f>
        <v>75020.13</v>
      </c>
      <c r="R2382" t="str">
        <f>IFERROR(VLOOKUP(B2382,Products!A:C,3,FALSE),"")</f>
        <v>Classic Cars</v>
      </c>
      <c r="S2382">
        <f>IFERROR(VLOOKUP(B2382,Products!A:G,7,FALSE),"")</f>
        <v>68</v>
      </c>
      <c r="T2382">
        <f>IFERROR(VLOOKUP(B2382,Products!A:I,9,FALSE),"")</f>
        <v>194.57</v>
      </c>
      <c r="U2382">
        <f t="shared" si="296"/>
        <v>5</v>
      </c>
      <c r="V2382" t="str">
        <f t="shared" si="297"/>
        <v>Yes</v>
      </c>
      <c r="W2382">
        <f t="shared" si="298"/>
        <v>2004</v>
      </c>
      <c r="X2382">
        <f t="shared" si="299"/>
        <v>12</v>
      </c>
      <c r="Y2382">
        <f>IFERROR(VLOOKUP(B2382,Products!A:I,8,FALSE),"")</f>
        <v>95.34</v>
      </c>
      <c r="Z2382">
        <f t="shared" si="300"/>
        <v>4885.5999999999995</v>
      </c>
      <c r="AA2382">
        <f t="shared" si="301"/>
        <v>65.303125655548556</v>
      </c>
      <c r="AB2382">
        <f t="shared" si="302"/>
        <v>0</v>
      </c>
      <c r="AC2382">
        <f t="shared" si="303"/>
        <v>1930.0599999999997</v>
      </c>
    </row>
    <row r="2383" spans="1:29">
      <c r="A2383">
        <v>10354</v>
      </c>
      <c r="B2383" t="s">
        <v>199</v>
      </c>
      <c r="C2383">
        <v>35</v>
      </c>
      <c r="D2383">
        <v>141.58000000000001</v>
      </c>
      <c r="E2383">
        <v>4</v>
      </c>
      <c r="F2383" s="6">
        <f>IFERROR(VLOOKUP(A2383,Orders!A:B,2,FALSE),"")</f>
        <v>38325</v>
      </c>
      <c r="G2383" s="6">
        <f>IFERROR(VLOOKUP(A2383,Orders!A:C,3,FALSE),"")</f>
        <v>38331</v>
      </c>
      <c r="H2383" s="6">
        <f>IFERROR(VLOOKUP(A2383,Orders!A:D,4,FALSE),"")</f>
        <v>38326</v>
      </c>
      <c r="I2383" t="str">
        <f>IFERROR(VLOOKUP(A2383,Orders!A:E,5,FALSE),"")</f>
        <v>Shipped</v>
      </c>
      <c r="J2383">
        <f>IFERROR(VLOOKUP(A2383,Orders!A:G,7,FALSE),"")</f>
        <v>323</v>
      </c>
      <c r="K2383">
        <f>IFERROR(VLOOKUP(J2383,Customers!A:L,12,FALSE),"")</f>
        <v>1612</v>
      </c>
      <c r="L2383">
        <f>IFERROR(VLOOKUP(J2383,Customers!A:M,13,FALSE),"")</f>
        <v>88000</v>
      </c>
      <c r="M2383" t="str">
        <f>IFERROR(VLOOKUP(J2383,Customers!A:H,8,FALSE),"")</f>
        <v xml:space="preserve">Auckland  </v>
      </c>
      <c r="N2383">
        <f>IFERROR(VLOOKUP(K2383,Employees!A:F,6,FALSE),"")</f>
        <v>6</v>
      </c>
      <c r="O2383" t="str">
        <f>IFERROR(VLOOKUP(N2383,Offices!A:B,2,FALSE),"")</f>
        <v>Sydney</v>
      </c>
      <c r="P2383" s="6">
        <f>IFERROR(VLOOKUP(J2383,Payments!A:C,3,FALSE),"")</f>
        <v>38495</v>
      </c>
      <c r="Q2383">
        <f>IFERROR(VLOOKUP(J2383,Payments!A:D,4,FALSE),"")</f>
        <v>75020.13</v>
      </c>
      <c r="R2383" t="str">
        <f>IFERROR(VLOOKUP(B2383,Products!A:C,3,FALSE),"")</f>
        <v>Motorcycles</v>
      </c>
      <c r="S2383">
        <f>IFERROR(VLOOKUP(B2383,Products!A:G,7,FALSE),"")</f>
        <v>9997</v>
      </c>
      <c r="T2383">
        <f>IFERROR(VLOOKUP(B2383,Products!A:I,9,FALSE),"")</f>
        <v>150.62</v>
      </c>
      <c r="U2383">
        <f t="shared" si="296"/>
        <v>5</v>
      </c>
      <c r="V2383" t="str">
        <f t="shared" si="297"/>
        <v>Yes</v>
      </c>
      <c r="W2383">
        <f t="shared" si="298"/>
        <v>2004</v>
      </c>
      <c r="X2383">
        <f t="shared" si="299"/>
        <v>12</v>
      </c>
      <c r="Y2383">
        <f>IFERROR(VLOOKUP(B2383,Products!A:I,8,FALSE),"")</f>
        <v>66.27</v>
      </c>
      <c r="Z2383">
        <f t="shared" si="300"/>
        <v>4955.3</v>
      </c>
      <c r="AA2383">
        <f t="shared" si="301"/>
        <v>113.64116493134151</v>
      </c>
      <c r="AB2383">
        <f t="shared" si="302"/>
        <v>1</v>
      </c>
      <c r="AC2383">
        <f t="shared" si="303"/>
        <v>2635.8500000000004</v>
      </c>
    </row>
    <row r="2384" spans="1:29">
      <c r="A2384">
        <v>10354</v>
      </c>
      <c r="B2384" t="s">
        <v>205</v>
      </c>
      <c r="C2384">
        <v>29</v>
      </c>
      <c r="D2384">
        <v>98.65</v>
      </c>
      <c r="E2384">
        <v>11</v>
      </c>
      <c r="F2384" s="6">
        <f>IFERROR(VLOOKUP(A2384,Orders!A:B,2,FALSE),"")</f>
        <v>38325</v>
      </c>
      <c r="G2384" s="6">
        <f>IFERROR(VLOOKUP(A2384,Orders!A:C,3,FALSE),"")</f>
        <v>38331</v>
      </c>
      <c r="H2384" s="6">
        <f>IFERROR(VLOOKUP(A2384,Orders!A:D,4,FALSE),"")</f>
        <v>38326</v>
      </c>
      <c r="I2384" t="str">
        <f>IFERROR(VLOOKUP(A2384,Orders!A:E,5,FALSE),"")</f>
        <v>Shipped</v>
      </c>
      <c r="J2384">
        <f>IFERROR(VLOOKUP(A2384,Orders!A:G,7,FALSE),"")</f>
        <v>323</v>
      </c>
      <c r="K2384">
        <f>IFERROR(VLOOKUP(J2384,Customers!A:L,12,FALSE),"")</f>
        <v>1612</v>
      </c>
      <c r="L2384">
        <f>IFERROR(VLOOKUP(J2384,Customers!A:M,13,FALSE),"")</f>
        <v>88000</v>
      </c>
      <c r="M2384" t="str">
        <f>IFERROR(VLOOKUP(J2384,Customers!A:H,8,FALSE),"")</f>
        <v xml:space="preserve">Auckland  </v>
      </c>
      <c r="N2384">
        <f>IFERROR(VLOOKUP(K2384,Employees!A:F,6,FALSE),"")</f>
        <v>6</v>
      </c>
      <c r="O2384" t="str">
        <f>IFERROR(VLOOKUP(N2384,Offices!A:B,2,FALSE),"")</f>
        <v>Sydney</v>
      </c>
      <c r="P2384" s="6">
        <f>IFERROR(VLOOKUP(J2384,Payments!A:C,3,FALSE),"")</f>
        <v>38495</v>
      </c>
      <c r="Q2384">
        <f>IFERROR(VLOOKUP(J2384,Payments!A:D,4,FALSE),"")</f>
        <v>75020.13</v>
      </c>
      <c r="R2384" t="str">
        <f>IFERROR(VLOOKUP(B2384,Products!A:C,3,FALSE),"")</f>
        <v>Classic Cars</v>
      </c>
      <c r="S2384">
        <f>IFERROR(VLOOKUP(B2384,Products!A:G,7,FALSE),"")</f>
        <v>9123</v>
      </c>
      <c r="T2384">
        <f>IFERROR(VLOOKUP(B2384,Products!A:I,9,FALSE),"")</f>
        <v>117.44</v>
      </c>
      <c r="U2384">
        <f t="shared" si="296"/>
        <v>5</v>
      </c>
      <c r="V2384" t="str">
        <f t="shared" si="297"/>
        <v>Yes</v>
      </c>
      <c r="W2384">
        <f t="shared" si="298"/>
        <v>2004</v>
      </c>
      <c r="X2384">
        <f t="shared" si="299"/>
        <v>12</v>
      </c>
      <c r="Y2384">
        <f>IFERROR(VLOOKUP(B2384,Products!A:I,8,FALSE),"")</f>
        <v>75.16</v>
      </c>
      <c r="Z2384">
        <f t="shared" si="300"/>
        <v>2860.8500000000004</v>
      </c>
      <c r="AA2384">
        <f t="shared" si="301"/>
        <v>31.253326237360312</v>
      </c>
      <c r="AB2384">
        <f t="shared" si="302"/>
        <v>0</v>
      </c>
      <c r="AC2384">
        <f t="shared" si="303"/>
        <v>681.21000000000026</v>
      </c>
    </row>
    <row r="2385" spans="1:29">
      <c r="A2385">
        <v>10354</v>
      </c>
      <c r="B2385" t="s">
        <v>206</v>
      </c>
      <c r="C2385">
        <v>23</v>
      </c>
      <c r="D2385">
        <v>76.61</v>
      </c>
      <c r="E2385">
        <v>12</v>
      </c>
      <c r="F2385" s="6">
        <f>IFERROR(VLOOKUP(A2385,Orders!A:B,2,FALSE),"")</f>
        <v>38325</v>
      </c>
      <c r="G2385" s="6">
        <f>IFERROR(VLOOKUP(A2385,Orders!A:C,3,FALSE),"")</f>
        <v>38331</v>
      </c>
      <c r="H2385" s="6">
        <f>IFERROR(VLOOKUP(A2385,Orders!A:D,4,FALSE),"")</f>
        <v>38326</v>
      </c>
      <c r="I2385" t="str">
        <f>IFERROR(VLOOKUP(A2385,Orders!A:E,5,FALSE),"")</f>
        <v>Shipped</v>
      </c>
      <c r="J2385">
        <f>IFERROR(VLOOKUP(A2385,Orders!A:G,7,FALSE),"")</f>
        <v>323</v>
      </c>
      <c r="K2385">
        <f>IFERROR(VLOOKUP(J2385,Customers!A:L,12,FALSE),"")</f>
        <v>1612</v>
      </c>
      <c r="L2385">
        <f>IFERROR(VLOOKUP(J2385,Customers!A:M,13,FALSE),"")</f>
        <v>88000</v>
      </c>
      <c r="M2385" t="str">
        <f>IFERROR(VLOOKUP(J2385,Customers!A:H,8,FALSE),"")</f>
        <v xml:space="preserve">Auckland  </v>
      </c>
      <c r="N2385">
        <f>IFERROR(VLOOKUP(K2385,Employees!A:F,6,FALSE),"")</f>
        <v>6</v>
      </c>
      <c r="O2385" t="str">
        <f>IFERROR(VLOOKUP(N2385,Offices!A:B,2,FALSE),"")</f>
        <v>Sydney</v>
      </c>
      <c r="P2385" s="6">
        <f>IFERROR(VLOOKUP(J2385,Payments!A:C,3,FALSE),"")</f>
        <v>38495</v>
      </c>
      <c r="Q2385">
        <f>IFERROR(VLOOKUP(J2385,Payments!A:D,4,FALSE),"")</f>
        <v>75020.13</v>
      </c>
      <c r="R2385" t="str">
        <f>IFERROR(VLOOKUP(B2385,Products!A:C,3,FALSE),"")</f>
        <v>Classic Cars</v>
      </c>
      <c r="S2385">
        <f>IFERROR(VLOOKUP(B2385,Products!A:G,7,FALSE),"")</f>
        <v>5663</v>
      </c>
      <c r="T2385">
        <f>IFERROR(VLOOKUP(B2385,Products!A:I,9,FALSE),"")</f>
        <v>79.8</v>
      </c>
      <c r="U2385">
        <f t="shared" si="296"/>
        <v>5</v>
      </c>
      <c r="V2385" t="str">
        <f t="shared" si="297"/>
        <v>Yes</v>
      </c>
      <c r="W2385">
        <f t="shared" si="298"/>
        <v>2004</v>
      </c>
      <c r="X2385">
        <f t="shared" si="299"/>
        <v>12</v>
      </c>
      <c r="Y2385">
        <f>IFERROR(VLOOKUP(B2385,Products!A:I,8,FALSE),"")</f>
        <v>31.92</v>
      </c>
      <c r="Z2385">
        <f t="shared" si="300"/>
        <v>1762.03</v>
      </c>
      <c r="AA2385">
        <f t="shared" si="301"/>
        <v>140.0062656641604</v>
      </c>
      <c r="AB2385">
        <f t="shared" si="302"/>
        <v>1</v>
      </c>
      <c r="AC2385">
        <f t="shared" si="303"/>
        <v>1027.8699999999999</v>
      </c>
    </row>
    <row r="2386" spans="1:29">
      <c r="A2386">
        <v>10354</v>
      </c>
      <c r="B2386" t="s">
        <v>207</v>
      </c>
      <c r="C2386">
        <v>28</v>
      </c>
      <c r="D2386">
        <v>100.19</v>
      </c>
      <c r="E2386">
        <v>13</v>
      </c>
      <c r="F2386" s="6">
        <f>IFERROR(VLOOKUP(A2386,Orders!A:B,2,FALSE),"")</f>
        <v>38325</v>
      </c>
      <c r="G2386" s="6">
        <f>IFERROR(VLOOKUP(A2386,Orders!A:C,3,FALSE),"")</f>
        <v>38331</v>
      </c>
      <c r="H2386" s="6">
        <f>IFERROR(VLOOKUP(A2386,Orders!A:D,4,FALSE),"")</f>
        <v>38326</v>
      </c>
      <c r="I2386" t="str">
        <f>IFERROR(VLOOKUP(A2386,Orders!A:E,5,FALSE),"")</f>
        <v>Shipped</v>
      </c>
      <c r="J2386">
        <f>IFERROR(VLOOKUP(A2386,Orders!A:G,7,FALSE),"")</f>
        <v>323</v>
      </c>
      <c r="K2386">
        <f>IFERROR(VLOOKUP(J2386,Customers!A:L,12,FALSE),"")</f>
        <v>1612</v>
      </c>
      <c r="L2386">
        <f>IFERROR(VLOOKUP(J2386,Customers!A:M,13,FALSE),"")</f>
        <v>88000</v>
      </c>
      <c r="M2386" t="str">
        <f>IFERROR(VLOOKUP(J2386,Customers!A:H,8,FALSE),"")</f>
        <v xml:space="preserve">Auckland  </v>
      </c>
      <c r="N2386">
        <f>IFERROR(VLOOKUP(K2386,Employees!A:F,6,FALSE),"")</f>
        <v>6</v>
      </c>
      <c r="O2386" t="str">
        <f>IFERROR(VLOOKUP(N2386,Offices!A:B,2,FALSE),"")</f>
        <v>Sydney</v>
      </c>
      <c r="P2386" s="6">
        <f>IFERROR(VLOOKUP(J2386,Payments!A:C,3,FALSE),"")</f>
        <v>38495</v>
      </c>
      <c r="Q2386">
        <f>IFERROR(VLOOKUP(J2386,Payments!A:D,4,FALSE),"")</f>
        <v>75020.13</v>
      </c>
      <c r="R2386" t="str">
        <f>IFERROR(VLOOKUP(B2386,Products!A:C,3,FALSE),"")</f>
        <v>Classic Cars</v>
      </c>
      <c r="S2386">
        <f>IFERROR(VLOOKUP(B2386,Products!A:G,7,FALSE),"")</f>
        <v>7323</v>
      </c>
      <c r="T2386">
        <f>IFERROR(VLOOKUP(B2386,Products!A:I,9,FALSE),"")</f>
        <v>115.16</v>
      </c>
      <c r="U2386">
        <f t="shared" si="296"/>
        <v>5</v>
      </c>
      <c r="V2386" t="str">
        <f t="shared" si="297"/>
        <v>Yes</v>
      </c>
      <c r="W2386">
        <f t="shared" si="298"/>
        <v>2004</v>
      </c>
      <c r="X2386">
        <f t="shared" si="299"/>
        <v>12</v>
      </c>
      <c r="Y2386">
        <f>IFERROR(VLOOKUP(B2386,Products!A:I,8,FALSE),"")</f>
        <v>58.73</v>
      </c>
      <c r="Z2386">
        <f t="shared" si="300"/>
        <v>2805.3199999999997</v>
      </c>
      <c r="AA2386">
        <f t="shared" si="301"/>
        <v>70.5942448493104</v>
      </c>
      <c r="AB2386">
        <f t="shared" si="302"/>
        <v>1</v>
      </c>
      <c r="AC2386">
        <f t="shared" si="303"/>
        <v>1160.8800000000001</v>
      </c>
    </row>
    <row r="2387" spans="1:29">
      <c r="A2387">
        <v>10354</v>
      </c>
      <c r="B2387" t="s">
        <v>208</v>
      </c>
      <c r="C2387">
        <v>21</v>
      </c>
      <c r="D2387">
        <v>76.23</v>
      </c>
      <c r="E2387">
        <v>8</v>
      </c>
      <c r="F2387" s="6">
        <f>IFERROR(VLOOKUP(A2387,Orders!A:B,2,FALSE),"")</f>
        <v>38325</v>
      </c>
      <c r="G2387" s="6">
        <f>IFERROR(VLOOKUP(A2387,Orders!A:C,3,FALSE),"")</f>
        <v>38331</v>
      </c>
      <c r="H2387" s="6">
        <f>IFERROR(VLOOKUP(A2387,Orders!A:D,4,FALSE),"")</f>
        <v>38326</v>
      </c>
      <c r="I2387" t="str">
        <f>IFERROR(VLOOKUP(A2387,Orders!A:E,5,FALSE),"")</f>
        <v>Shipped</v>
      </c>
      <c r="J2387">
        <f>IFERROR(VLOOKUP(A2387,Orders!A:G,7,FALSE),"")</f>
        <v>323</v>
      </c>
      <c r="K2387">
        <f>IFERROR(VLOOKUP(J2387,Customers!A:L,12,FALSE),"")</f>
        <v>1612</v>
      </c>
      <c r="L2387">
        <f>IFERROR(VLOOKUP(J2387,Customers!A:M,13,FALSE),"")</f>
        <v>88000</v>
      </c>
      <c r="M2387" t="str">
        <f>IFERROR(VLOOKUP(J2387,Customers!A:H,8,FALSE),"")</f>
        <v xml:space="preserve">Auckland  </v>
      </c>
      <c r="N2387">
        <f>IFERROR(VLOOKUP(K2387,Employees!A:F,6,FALSE),"")</f>
        <v>6</v>
      </c>
      <c r="O2387" t="str">
        <f>IFERROR(VLOOKUP(N2387,Offices!A:B,2,FALSE),"")</f>
        <v>Sydney</v>
      </c>
      <c r="P2387" s="6">
        <f>IFERROR(VLOOKUP(J2387,Payments!A:C,3,FALSE),"")</f>
        <v>38495</v>
      </c>
      <c r="Q2387">
        <f>IFERROR(VLOOKUP(J2387,Payments!A:D,4,FALSE),"")</f>
        <v>75020.13</v>
      </c>
      <c r="R2387" t="str">
        <f>IFERROR(VLOOKUP(B2387,Products!A:C,3,FALSE),"")</f>
        <v>Classic Cars</v>
      </c>
      <c r="S2387">
        <f>IFERROR(VLOOKUP(B2387,Products!A:G,7,FALSE),"")</f>
        <v>8826</v>
      </c>
      <c r="T2387">
        <f>IFERROR(VLOOKUP(B2387,Products!A:I,9,FALSE),"")</f>
        <v>77</v>
      </c>
      <c r="U2387">
        <f t="shared" si="296"/>
        <v>5</v>
      </c>
      <c r="V2387" t="str">
        <f t="shared" si="297"/>
        <v>Yes</v>
      </c>
      <c r="W2387">
        <f t="shared" si="298"/>
        <v>2004</v>
      </c>
      <c r="X2387">
        <f t="shared" si="299"/>
        <v>12</v>
      </c>
      <c r="Y2387">
        <f>IFERROR(VLOOKUP(B2387,Products!A:I,8,FALSE),"")</f>
        <v>53.9</v>
      </c>
      <c r="Z2387">
        <f t="shared" si="300"/>
        <v>1600.8300000000002</v>
      </c>
      <c r="AA2387">
        <f t="shared" si="301"/>
        <v>41.428571428571445</v>
      </c>
      <c r="AB2387">
        <f t="shared" si="302"/>
        <v>0</v>
      </c>
      <c r="AC2387">
        <f t="shared" si="303"/>
        <v>468.93000000000012</v>
      </c>
    </row>
    <row r="2388" spans="1:29">
      <c r="A2388">
        <v>10354</v>
      </c>
      <c r="B2388" t="s">
        <v>200</v>
      </c>
      <c r="C2388">
        <v>28</v>
      </c>
      <c r="D2388">
        <v>49.06</v>
      </c>
      <c r="E2388">
        <v>10</v>
      </c>
      <c r="F2388" s="6">
        <f>IFERROR(VLOOKUP(A2388,Orders!A:B,2,FALSE),"")</f>
        <v>38325</v>
      </c>
      <c r="G2388" s="6">
        <f>IFERROR(VLOOKUP(A2388,Orders!A:C,3,FALSE),"")</f>
        <v>38331</v>
      </c>
      <c r="H2388" s="6">
        <f>IFERROR(VLOOKUP(A2388,Orders!A:D,4,FALSE),"")</f>
        <v>38326</v>
      </c>
      <c r="I2388" t="str">
        <f>IFERROR(VLOOKUP(A2388,Orders!A:E,5,FALSE),"")</f>
        <v>Shipped</v>
      </c>
      <c r="J2388">
        <f>IFERROR(VLOOKUP(A2388,Orders!A:G,7,FALSE),"")</f>
        <v>323</v>
      </c>
      <c r="K2388">
        <f>IFERROR(VLOOKUP(J2388,Customers!A:L,12,FALSE),"")</f>
        <v>1612</v>
      </c>
      <c r="L2388">
        <f>IFERROR(VLOOKUP(J2388,Customers!A:M,13,FALSE),"")</f>
        <v>88000</v>
      </c>
      <c r="M2388" t="str">
        <f>IFERROR(VLOOKUP(J2388,Customers!A:H,8,FALSE),"")</f>
        <v xml:space="preserve">Auckland  </v>
      </c>
      <c r="N2388">
        <f>IFERROR(VLOOKUP(K2388,Employees!A:F,6,FALSE),"")</f>
        <v>6</v>
      </c>
      <c r="O2388" t="str">
        <f>IFERROR(VLOOKUP(N2388,Offices!A:B,2,FALSE),"")</f>
        <v>Sydney</v>
      </c>
      <c r="P2388" s="6">
        <f>IFERROR(VLOOKUP(J2388,Payments!A:C,3,FALSE),"")</f>
        <v>38495</v>
      </c>
      <c r="Q2388">
        <f>IFERROR(VLOOKUP(J2388,Payments!A:D,4,FALSE),"")</f>
        <v>75020.13</v>
      </c>
      <c r="R2388" t="str">
        <f>IFERROR(VLOOKUP(B2388,Products!A:C,3,FALSE),"")</f>
        <v>Motorcycles</v>
      </c>
      <c r="S2388">
        <f>IFERROR(VLOOKUP(B2388,Products!A:G,7,FALSE),"")</f>
        <v>4357</v>
      </c>
      <c r="T2388">
        <f>IFERROR(VLOOKUP(B2388,Products!A:I,9,FALSE),"")</f>
        <v>60.57</v>
      </c>
      <c r="U2388">
        <f t="shared" si="296"/>
        <v>5</v>
      </c>
      <c r="V2388" t="str">
        <f t="shared" si="297"/>
        <v>Yes</v>
      </c>
      <c r="W2388">
        <f t="shared" si="298"/>
        <v>2004</v>
      </c>
      <c r="X2388">
        <f t="shared" si="299"/>
        <v>12</v>
      </c>
      <c r="Y2388">
        <f>IFERROR(VLOOKUP(B2388,Products!A:I,8,FALSE),"")</f>
        <v>24.23</v>
      </c>
      <c r="Z2388">
        <f t="shared" si="300"/>
        <v>1373.68</v>
      </c>
      <c r="AA2388">
        <f t="shared" si="301"/>
        <v>102.47626908790757</v>
      </c>
      <c r="AB2388">
        <f t="shared" si="302"/>
        <v>1</v>
      </c>
      <c r="AC2388">
        <f t="shared" si="303"/>
        <v>695.24</v>
      </c>
    </row>
    <row r="2389" spans="1:29">
      <c r="A2389">
        <v>10354</v>
      </c>
      <c r="B2389" t="s">
        <v>209</v>
      </c>
      <c r="C2389">
        <v>36</v>
      </c>
      <c r="D2389">
        <v>69.150000000000006</v>
      </c>
      <c r="E2389">
        <v>7</v>
      </c>
      <c r="F2389" s="6">
        <f>IFERROR(VLOOKUP(A2389,Orders!A:B,2,FALSE),"")</f>
        <v>38325</v>
      </c>
      <c r="G2389" s="6">
        <f>IFERROR(VLOOKUP(A2389,Orders!A:C,3,FALSE),"")</f>
        <v>38331</v>
      </c>
      <c r="H2389" s="6">
        <f>IFERROR(VLOOKUP(A2389,Orders!A:D,4,FALSE),"")</f>
        <v>38326</v>
      </c>
      <c r="I2389" t="str">
        <f>IFERROR(VLOOKUP(A2389,Orders!A:E,5,FALSE),"")</f>
        <v>Shipped</v>
      </c>
      <c r="J2389">
        <f>IFERROR(VLOOKUP(A2389,Orders!A:G,7,FALSE),"")</f>
        <v>323</v>
      </c>
      <c r="K2389">
        <f>IFERROR(VLOOKUP(J2389,Customers!A:L,12,FALSE),"")</f>
        <v>1612</v>
      </c>
      <c r="L2389">
        <f>IFERROR(VLOOKUP(J2389,Customers!A:M,13,FALSE),"")</f>
        <v>88000</v>
      </c>
      <c r="M2389" t="str">
        <f>IFERROR(VLOOKUP(J2389,Customers!A:H,8,FALSE),"")</f>
        <v xml:space="preserve">Auckland  </v>
      </c>
      <c r="N2389">
        <f>IFERROR(VLOOKUP(K2389,Employees!A:F,6,FALSE),"")</f>
        <v>6</v>
      </c>
      <c r="O2389" t="str">
        <f>IFERROR(VLOOKUP(N2389,Offices!A:B,2,FALSE),"")</f>
        <v>Sydney</v>
      </c>
      <c r="P2389" s="6">
        <f>IFERROR(VLOOKUP(J2389,Payments!A:C,3,FALSE),"")</f>
        <v>38495</v>
      </c>
      <c r="Q2389">
        <f>IFERROR(VLOOKUP(J2389,Payments!A:D,4,FALSE),"")</f>
        <v>75020.13</v>
      </c>
      <c r="R2389" t="str">
        <f>IFERROR(VLOOKUP(B2389,Products!A:C,3,FALSE),"")</f>
        <v>Classic Cars</v>
      </c>
      <c r="S2389">
        <f>IFERROR(VLOOKUP(B2389,Products!A:G,7,FALSE),"")</f>
        <v>1917</v>
      </c>
      <c r="T2389">
        <f>IFERROR(VLOOKUP(B2389,Products!A:I,9,FALSE),"")</f>
        <v>80.41</v>
      </c>
      <c r="U2389">
        <f t="shared" si="296"/>
        <v>5</v>
      </c>
      <c r="V2389" t="str">
        <f t="shared" si="297"/>
        <v>Yes</v>
      </c>
      <c r="W2389">
        <f t="shared" si="298"/>
        <v>2004</v>
      </c>
      <c r="X2389">
        <f t="shared" si="299"/>
        <v>12</v>
      </c>
      <c r="Y2389">
        <f>IFERROR(VLOOKUP(B2389,Products!A:I,8,FALSE),"")</f>
        <v>49.05</v>
      </c>
      <c r="Z2389">
        <f t="shared" si="300"/>
        <v>2489.4</v>
      </c>
      <c r="AA2389">
        <f t="shared" si="301"/>
        <v>40.978593272171274</v>
      </c>
      <c r="AB2389">
        <f t="shared" si="302"/>
        <v>0</v>
      </c>
      <c r="AC2389">
        <f t="shared" si="303"/>
        <v>723.60000000000036</v>
      </c>
    </row>
    <row r="2390" spans="1:29">
      <c r="A2390">
        <v>10354</v>
      </c>
      <c r="B2390" t="s">
        <v>201</v>
      </c>
      <c r="C2390">
        <v>21</v>
      </c>
      <c r="D2390">
        <v>96.92</v>
      </c>
      <c r="E2390">
        <v>5</v>
      </c>
      <c r="F2390" s="6">
        <f>IFERROR(VLOOKUP(A2390,Orders!A:B,2,FALSE),"")</f>
        <v>38325</v>
      </c>
      <c r="G2390" s="6">
        <f>IFERROR(VLOOKUP(A2390,Orders!A:C,3,FALSE),"")</f>
        <v>38331</v>
      </c>
      <c r="H2390" s="6">
        <f>IFERROR(VLOOKUP(A2390,Orders!A:D,4,FALSE),"")</f>
        <v>38326</v>
      </c>
      <c r="I2390" t="str">
        <f>IFERROR(VLOOKUP(A2390,Orders!A:E,5,FALSE),"")</f>
        <v>Shipped</v>
      </c>
      <c r="J2390">
        <f>IFERROR(VLOOKUP(A2390,Orders!A:G,7,FALSE),"")</f>
        <v>323</v>
      </c>
      <c r="K2390">
        <f>IFERROR(VLOOKUP(J2390,Customers!A:L,12,FALSE),"")</f>
        <v>1612</v>
      </c>
      <c r="L2390">
        <f>IFERROR(VLOOKUP(J2390,Customers!A:M,13,FALSE),"")</f>
        <v>88000</v>
      </c>
      <c r="M2390" t="str">
        <f>IFERROR(VLOOKUP(J2390,Customers!A:H,8,FALSE),"")</f>
        <v xml:space="preserve">Auckland  </v>
      </c>
      <c r="N2390">
        <f>IFERROR(VLOOKUP(K2390,Employees!A:F,6,FALSE),"")</f>
        <v>6</v>
      </c>
      <c r="O2390" t="str">
        <f>IFERROR(VLOOKUP(N2390,Offices!A:B,2,FALSE),"")</f>
        <v>Sydney</v>
      </c>
      <c r="P2390" s="6">
        <f>IFERROR(VLOOKUP(J2390,Payments!A:C,3,FALSE),"")</f>
        <v>38495</v>
      </c>
      <c r="Q2390">
        <f>IFERROR(VLOOKUP(J2390,Payments!A:D,4,FALSE),"")</f>
        <v>75020.13</v>
      </c>
      <c r="R2390" t="str">
        <f>IFERROR(VLOOKUP(B2390,Products!A:C,3,FALSE),"")</f>
        <v>Motorcycles</v>
      </c>
      <c r="S2390">
        <f>IFERROR(VLOOKUP(B2390,Products!A:G,7,FALSE),"")</f>
        <v>7003</v>
      </c>
      <c r="T2390">
        <f>IFERROR(VLOOKUP(B2390,Products!A:I,9,FALSE),"")</f>
        <v>112.7</v>
      </c>
      <c r="U2390">
        <f t="shared" si="296"/>
        <v>5</v>
      </c>
      <c r="V2390" t="str">
        <f t="shared" si="297"/>
        <v>Yes</v>
      </c>
      <c r="W2390">
        <f t="shared" si="298"/>
        <v>2004</v>
      </c>
      <c r="X2390">
        <f t="shared" si="299"/>
        <v>12</v>
      </c>
      <c r="Y2390">
        <f>IFERROR(VLOOKUP(B2390,Products!A:I,8,FALSE),"")</f>
        <v>60.86</v>
      </c>
      <c r="Z2390">
        <f t="shared" si="300"/>
        <v>2035.32</v>
      </c>
      <c r="AA2390">
        <f t="shared" si="301"/>
        <v>59.250739401906017</v>
      </c>
      <c r="AB2390">
        <f t="shared" si="302"/>
        <v>0</v>
      </c>
      <c r="AC2390">
        <f t="shared" si="303"/>
        <v>757.26</v>
      </c>
    </row>
    <row r="2391" spans="1:29">
      <c r="A2391">
        <v>10354</v>
      </c>
      <c r="B2391" t="s">
        <v>202</v>
      </c>
      <c r="C2391">
        <v>28</v>
      </c>
      <c r="D2391">
        <v>62.46</v>
      </c>
      <c r="E2391">
        <v>1</v>
      </c>
      <c r="F2391" s="6">
        <f>IFERROR(VLOOKUP(A2391,Orders!A:B,2,FALSE),"")</f>
        <v>38325</v>
      </c>
      <c r="G2391" s="6">
        <f>IFERROR(VLOOKUP(A2391,Orders!A:C,3,FALSE),"")</f>
        <v>38331</v>
      </c>
      <c r="H2391" s="6">
        <f>IFERROR(VLOOKUP(A2391,Orders!A:D,4,FALSE),"")</f>
        <v>38326</v>
      </c>
      <c r="I2391" t="str">
        <f>IFERROR(VLOOKUP(A2391,Orders!A:E,5,FALSE),"")</f>
        <v>Shipped</v>
      </c>
      <c r="J2391">
        <f>IFERROR(VLOOKUP(A2391,Orders!A:G,7,FALSE),"")</f>
        <v>323</v>
      </c>
      <c r="K2391">
        <f>IFERROR(VLOOKUP(J2391,Customers!A:L,12,FALSE),"")</f>
        <v>1612</v>
      </c>
      <c r="L2391">
        <f>IFERROR(VLOOKUP(J2391,Customers!A:M,13,FALSE),"")</f>
        <v>88000</v>
      </c>
      <c r="M2391" t="str">
        <f>IFERROR(VLOOKUP(J2391,Customers!A:H,8,FALSE),"")</f>
        <v xml:space="preserve">Auckland  </v>
      </c>
      <c r="N2391">
        <f>IFERROR(VLOOKUP(K2391,Employees!A:F,6,FALSE),"")</f>
        <v>6</v>
      </c>
      <c r="O2391" t="str">
        <f>IFERROR(VLOOKUP(N2391,Offices!A:B,2,FALSE),"")</f>
        <v>Sydney</v>
      </c>
      <c r="P2391" s="6">
        <f>IFERROR(VLOOKUP(J2391,Payments!A:C,3,FALSE),"")</f>
        <v>38495</v>
      </c>
      <c r="Q2391">
        <f>IFERROR(VLOOKUP(J2391,Payments!A:D,4,FALSE),"")</f>
        <v>75020.13</v>
      </c>
      <c r="R2391" t="str">
        <f>IFERROR(VLOOKUP(B2391,Products!A:C,3,FALSE),"")</f>
        <v>Motorcycles</v>
      </c>
      <c r="S2391">
        <f>IFERROR(VLOOKUP(B2391,Products!A:G,7,FALSE),"")</f>
        <v>15</v>
      </c>
      <c r="T2391">
        <f>IFERROR(VLOOKUP(B2391,Products!A:I,9,FALSE),"")</f>
        <v>76.17</v>
      </c>
      <c r="U2391">
        <f t="shared" si="296"/>
        <v>5</v>
      </c>
      <c r="V2391" t="str">
        <f t="shared" si="297"/>
        <v>Yes</v>
      </c>
      <c r="W2391">
        <f t="shared" si="298"/>
        <v>2004</v>
      </c>
      <c r="X2391">
        <f t="shared" si="299"/>
        <v>12</v>
      </c>
      <c r="Y2391">
        <f>IFERROR(VLOOKUP(B2391,Products!A:I,8,FALSE),"")</f>
        <v>37.32</v>
      </c>
      <c r="Z2391">
        <f t="shared" si="300"/>
        <v>1748.88</v>
      </c>
      <c r="AA2391">
        <f t="shared" si="301"/>
        <v>67.363344051446944</v>
      </c>
      <c r="AB2391">
        <f t="shared" si="302"/>
        <v>1</v>
      </c>
      <c r="AC2391">
        <f t="shared" si="303"/>
        <v>703.92000000000007</v>
      </c>
    </row>
    <row r="2392" spans="1:29">
      <c r="A2392">
        <v>10355</v>
      </c>
      <c r="B2392" t="s">
        <v>210</v>
      </c>
      <c r="C2392">
        <v>23</v>
      </c>
      <c r="D2392">
        <v>117.59</v>
      </c>
      <c r="E2392">
        <v>7</v>
      </c>
      <c r="F2392" s="6">
        <f>IFERROR(VLOOKUP(A2392,Orders!A:B,2,FALSE),"")</f>
        <v>38328</v>
      </c>
      <c r="G2392" s="6">
        <f>IFERROR(VLOOKUP(A2392,Orders!A:C,3,FALSE),"")</f>
        <v>38335</v>
      </c>
      <c r="H2392" s="6">
        <f>IFERROR(VLOOKUP(A2392,Orders!A:D,4,FALSE),"")</f>
        <v>38334</v>
      </c>
      <c r="I2392" t="str">
        <f>IFERROR(VLOOKUP(A2392,Orders!A:E,5,FALSE),"")</f>
        <v>Shipped</v>
      </c>
      <c r="J2392">
        <f>IFERROR(VLOOKUP(A2392,Orders!A:G,7,FALSE),"")</f>
        <v>141</v>
      </c>
      <c r="K2392">
        <f>IFERROR(VLOOKUP(J2392,Customers!A:L,12,FALSE),"")</f>
        <v>1370</v>
      </c>
      <c r="L2392">
        <f>IFERROR(VLOOKUP(J2392,Customers!A:M,13,FALSE),"")</f>
        <v>227600</v>
      </c>
      <c r="M2392" t="str">
        <f>IFERROR(VLOOKUP(J2392,Customers!A:H,8,FALSE),"")</f>
        <v>Madrid</v>
      </c>
      <c r="N2392">
        <f>IFERROR(VLOOKUP(K2392,Employees!A:F,6,FALSE),"")</f>
        <v>4</v>
      </c>
      <c r="O2392" t="str">
        <f>IFERROR(VLOOKUP(N2392,Offices!A:B,2,FALSE),"")</f>
        <v>Paris</v>
      </c>
      <c r="P2392" s="6">
        <f>IFERROR(VLOOKUP(J2392,Payments!A:C,3,FALSE),"")</f>
        <v>37821</v>
      </c>
      <c r="Q2392">
        <f>IFERROR(VLOOKUP(J2392,Payments!A:D,4,FALSE),"")</f>
        <v>36251.03</v>
      </c>
      <c r="R2392" t="str">
        <f>IFERROR(VLOOKUP(B2392,Products!A:C,3,FALSE),"")</f>
        <v>Classic Cars</v>
      </c>
      <c r="S2392">
        <f>IFERROR(VLOOKUP(B2392,Products!A:G,7,FALSE),"")</f>
        <v>9127</v>
      </c>
      <c r="T2392">
        <f>IFERROR(VLOOKUP(B2392,Products!A:I,9,FALSE),"")</f>
        <v>146.99</v>
      </c>
      <c r="U2392">
        <f t="shared" si="296"/>
        <v>1</v>
      </c>
      <c r="V2392" t="str">
        <f t="shared" si="297"/>
        <v>Yes</v>
      </c>
      <c r="W2392">
        <f t="shared" si="298"/>
        <v>2004</v>
      </c>
      <c r="X2392">
        <f t="shared" si="299"/>
        <v>12</v>
      </c>
      <c r="Y2392">
        <f>IFERROR(VLOOKUP(B2392,Products!A:I,8,FALSE),"")</f>
        <v>73.489999999999995</v>
      </c>
      <c r="Z2392">
        <f t="shared" si="300"/>
        <v>2704.57</v>
      </c>
      <c r="AA2392">
        <f t="shared" si="301"/>
        <v>60.008164376105611</v>
      </c>
      <c r="AB2392">
        <f t="shared" si="302"/>
        <v>0</v>
      </c>
      <c r="AC2392">
        <f t="shared" si="303"/>
        <v>1014.3000000000002</v>
      </c>
    </row>
    <row r="2393" spans="1:29">
      <c r="A2393">
        <v>10355</v>
      </c>
      <c r="B2393" t="s">
        <v>211</v>
      </c>
      <c r="C2393">
        <v>31</v>
      </c>
      <c r="D2393">
        <v>60.3</v>
      </c>
      <c r="E2393">
        <v>1</v>
      </c>
      <c r="F2393" s="6">
        <f>IFERROR(VLOOKUP(A2393,Orders!A:B,2,FALSE),"")</f>
        <v>38328</v>
      </c>
      <c r="G2393" s="6">
        <f>IFERROR(VLOOKUP(A2393,Orders!A:C,3,FALSE),"")</f>
        <v>38335</v>
      </c>
      <c r="H2393" s="6">
        <f>IFERROR(VLOOKUP(A2393,Orders!A:D,4,FALSE),"")</f>
        <v>38334</v>
      </c>
      <c r="I2393" t="str">
        <f>IFERROR(VLOOKUP(A2393,Orders!A:E,5,FALSE),"")</f>
        <v>Shipped</v>
      </c>
      <c r="J2393">
        <f>IFERROR(VLOOKUP(A2393,Orders!A:G,7,FALSE),"")</f>
        <v>141</v>
      </c>
      <c r="K2393">
        <f>IFERROR(VLOOKUP(J2393,Customers!A:L,12,FALSE),"")</f>
        <v>1370</v>
      </c>
      <c r="L2393">
        <f>IFERROR(VLOOKUP(J2393,Customers!A:M,13,FALSE),"")</f>
        <v>227600</v>
      </c>
      <c r="M2393" t="str">
        <f>IFERROR(VLOOKUP(J2393,Customers!A:H,8,FALSE),"")</f>
        <v>Madrid</v>
      </c>
      <c r="N2393">
        <f>IFERROR(VLOOKUP(K2393,Employees!A:F,6,FALSE),"")</f>
        <v>4</v>
      </c>
      <c r="O2393" t="str">
        <f>IFERROR(VLOOKUP(N2393,Offices!A:B,2,FALSE),"")</f>
        <v>Paris</v>
      </c>
      <c r="P2393" s="6">
        <f>IFERROR(VLOOKUP(J2393,Payments!A:C,3,FALSE),"")</f>
        <v>37821</v>
      </c>
      <c r="Q2393">
        <f>IFERROR(VLOOKUP(J2393,Payments!A:D,4,FALSE),"")</f>
        <v>36251.03</v>
      </c>
      <c r="R2393" t="str">
        <f>IFERROR(VLOOKUP(B2393,Products!A:C,3,FALSE),"")</f>
        <v>Motorcycles</v>
      </c>
      <c r="S2393">
        <f>IFERROR(VLOOKUP(B2393,Products!A:G,7,FALSE),"")</f>
        <v>7689</v>
      </c>
      <c r="T2393">
        <f>IFERROR(VLOOKUP(B2393,Products!A:I,9,FALSE),"")</f>
        <v>62.17</v>
      </c>
      <c r="U2393">
        <f t="shared" si="296"/>
        <v>1</v>
      </c>
      <c r="V2393" t="str">
        <f t="shared" si="297"/>
        <v>Yes</v>
      </c>
      <c r="W2393">
        <f t="shared" si="298"/>
        <v>2004</v>
      </c>
      <c r="X2393">
        <f t="shared" si="299"/>
        <v>12</v>
      </c>
      <c r="Y2393">
        <f>IFERROR(VLOOKUP(B2393,Products!A:I,8,FALSE),"")</f>
        <v>32.950000000000003</v>
      </c>
      <c r="Z2393">
        <f t="shared" si="300"/>
        <v>1869.3</v>
      </c>
      <c r="AA2393">
        <f t="shared" si="301"/>
        <v>83.004552352048535</v>
      </c>
      <c r="AB2393">
        <f t="shared" si="302"/>
        <v>1</v>
      </c>
      <c r="AC2393">
        <f t="shared" si="303"/>
        <v>847.8499999999998</v>
      </c>
    </row>
    <row r="2394" spans="1:29">
      <c r="A2394">
        <v>10355</v>
      </c>
      <c r="B2394" t="s">
        <v>212</v>
      </c>
      <c r="C2394">
        <v>25</v>
      </c>
      <c r="D2394">
        <v>124.99</v>
      </c>
      <c r="E2394">
        <v>2</v>
      </c>
      <c r="F2394" s="6">
        <f>IFERROR(VLOOKUP(A2394,Orders!A:B,2,FALSE),"")</f>
        <v>38328</v>
      </c>
      <c r="G2394" s="6">
        <f>IFERROR(VLOOKUP(A2394,Orders!A:C,3,FALSE),"")</f>
        <v>38335</v>
      </c>
      <c r="H2394" s="6">
        <f>IFERROR(VLOOKUP(A2394,Orders!A:D,4,FALSE),"")</f>
        <v>38334</v>
      </c>
      <c r="I2394" t="str">
        <f>IFERROR(VLOOKUP(A2394,Orders!A:E,5,FALSE),"")</f>
        <v>Shipped</v>
      </c>
      <c r="J2394">
        <f>IFERROR(VLOOKUP(A2394,Orders!A:G,7,FALSE),"")</f>
        <v>141</v>
      </c>
      <c r="K2394">
        <f>IFERROR(VLOOKUP(J2394,Customers!A:L,12,FALSE),"")</f>
        <v>1370</v>
      </c>
      <c r="L2394">
        <f>IFERROR(VLOOKUP(J2394,Customers!A:M,13,FALSE),"")</f>
        <v>227600</v>
      </c>
      <c r="M2394" t="str">
        <f>IFERROR(VLOOKUP(J2394,Customers!A:H,8,FALSE),"")</f>
        <v>Madrid</v>
      </c>
      <c r="N2394">
        <f>IFERROR(VLOOKUP(K2394,Employees!A:F,6,FALSE),"")</f>
        <v>4</v>
      </c>
      <c r="O2394" t="str">
        <f>IFERROR(VLOOKUP(N2394,Offices!A:B,2,FALSE),"")</f>
        <v>Paris</v>
      </c>
      <c r="P2394" s="6">
        <f>IFERROR(VLOOKUP(J2394,Payments!A:C,3,FALSE),"")</f>
        <v>37821</v>
      </c>
      <c r="Q2394">
        <f>IFERROR(VLOOKUP(J2394,Payments!A:D,4,FALSE),"")</f>
        <v>36251.03</v>
      </c>
      <c r="R2394" t="str">
        <f>IFERROR(VLOOKUP(B2394,Products!A:C,3,FALSE),"")</f>
        <v>Classic Cars</v>
      </c>
      <c r="S2394">
        <f>IFERROR(VLOOKUP(B2394,Products!A:G,7,FALSE),"")</f>
        <v>1249</v>
      </c>
      <c r="T2394">
        <f>IFERROR(VLOOKUP(B2394,Products!A:I,9,FALSE),"")</f>
        <v>148.80000000000001</v>
      </c>
      <c r="U2394">
        <f t="shared" si="296"/>
        <v>1</v>
      </c>
      <c r="V2394" t="str">
        <f t="shared" si="297"/>
        <v>Yes</v>
      </c>
      <c r="W2394">
        <f t="shared" si="298"/>
        <v>2004</v>
      </c>
      <c r="X2394">
        <f t="shared" si="299"/>
        <v>12</v>
      </c>
      <c r="Y2394">
        <f>IFERROR(VLOOKUP(B2394,Products!A:I,8,FALSE),"")</f>
        <v>69.930000000000007</v>
      </c>
      <c r="Z2394">
        <f t="shared" si="300"/>
        <v>3124.75</v>
      </c>
      <c r="AA2394">
        <f t="shared" si="301"/>
        <v>78.7358787358787</v>
      </c>
      <c r="AB2394">
        <f t="shared" si="302"/>
        <v>1</v>
      </c>
      <c r="AC2394">
        <f t="shared" si="303"/>
        <v>1376.4999999999998</v>
      </c>
    </row>
    <row r="2395" spans="1:29">
      <c r="A2395">
        <v>10355</v>
      </c>
      <c r="B2395" t="s">
        <v>213</v>
      </c>
      <c r="C2395">
        <v>41</v>
      </c>
      <c r="D2395">
        <v>56.1</v>
      </c>
      <c r="E2395">
        <v>3</v>
      </c>
      <c r="F2395" s="6">
        <f>IFERROR(VLOOKUP(A2395,Orders!A:B,2,FALSE),"")</f>
        <v>38328</v>
      </c>
      <c r="G2395" s="6">
        <f>IFERROR(VLOOKUP(A2395,Orders!A:C,3,FALSE),"")</f>
        <v>38335</v>
      </c>
      <c r="H2395" s="6">
        <f>IFERROR(VLOOKUP(A2395,Orders!A:D,4,FALSE),"")</f>
        <v>38334</v>
      </c>
      <c r="I2395" t="str">
        <f>IFERROR(VLOOKUP(A2395,Orders!A:E,5,FALSE),"")</f>
        <v>Shipped</v>
      </c>
      <c r="J2395">
        <f>IFERROR(VLOOKUP(A2395,Orders!A:G,7,FALSE),"")</f>
        <v>141</v>
      </c>
      <c r="K2395">
        <f>IFERROR(VLOOKUP(J2395,Customers!A:L,12,FALSE),"")</f>
        <v>1370</v>
      </c>
      <c r="L2395">
        <f>IFERROR(VLOOKUP(J2395,Customers!A:M,13,FALSE),"")</f>
        <v>227600</v>
      </c>
      <c r="M2395" t="str">
        <f>IFERROR(VLOOKUP(J2395,Customers!A:H,8,FALSE),"")</f>
        <v>Madrid</v>
      </c>
      <c r="N2395">
        <f>IFERROR(VLOOKUP(K2395,Employees!A:F,6,FALSE),"")</f>
        <v>4</v>
      </c>
      <c r="O2395" t="str">
        <f>IFERROR(VLOOKUP(N2395,Offices!A:B,2,FALSE),"")</f>
        <v>Paris</v>
      </c>
      <c r="P2395" s="6">
        <f>IFERROR(VLOOKUP(J2395,Payments!A:C,3,FALSE),"")</f>
        <v>37821</v>
      </c>
      <c r="Q2395">
        <f>IFERROR(VLOOKUP(J2395,Payments!A:D,4,FALSE),"")</f>
        <v>36251.03</v>
      </c>
      <c r="R2395" t="str">
        <f>IFERROR(VLOOKUP(B2395,Products!A:C,3,FALSE),"")</f>
        <v>Motorcycles</v>
      </c>
      <c r="S2395">
        <f>IFERROR(VLOOKUP(B2395,Products!A:G,7,FALSE),"")</f>
        <v>6840</v>
      </c>
      <c r="T2395">
        <f>IFERROR(VLOOKUP(B2395,Products!A:I,9,FALSE),"")</f>
        <v>69.260000000000005</v>
      </c>
      <c r="U2395">
        <f t="shared" si="296"/>
        <v>1</v>
      </c>
      <c r="V2395" t="str">
        <f t="shared" si="297"/>
        <v>Yes</v>
      </c>
      <c r="W2395">
        <f t="shared" si="298"/>
        <v>2004</v>
      </c>
      <c r="X2395">
        <f t="shared" si="299"/>
        <v>12</v>
      </c>
      <c r="Y2395">
        <f>IFERROR(VLOOKUP(B2395,Products!A:I,8,FALSE),"")</f>
        <v>47.1</v>
      </c>
      <c r="Z2395">
        <f t="shared" si="300"/>
        <v>2300.1</v>
      </c>
      <c r="AA2395">
        <f t="shared" si="301"/>
        <v>19.108280254777068</v>
      </c>
      <c r="AB2395">
        <f t="shared" si="302"/>
        <v>0</v>
      </c>
      <c r="AC2395">
        <f t="shared" si="303"/>
        <v>369</v>
      </c>
    </row>
    <row r="2396" spans="1:29">
      <c r="A2396">
        <v>10355</v>
      </c>
      <c r="B2396" t="s">
        <v>224</v>
      </c>
      <c r="C2396">
        <v>36</v>
      </c>
      <c r="D2396">
        <v>37.380000000000003</v>
      </c>
      <c r="E2396">
        <v>4</v>
      </c>
      <c r="F2396" s="6">
        <f>IFERROR(VLOOKUP(A2396,Orders!A:B,2,FALSE),"")</f>
        <v>38328</v>
      </c>
      <c r="G2396" s="6">
        <f>IFERROR(VLOOKUP(A2396,Orders!A:C,3,FALSE),"")</f>
        <v>38335</v>
      </c>
      <c r="H2396" s="6">
        <f>IFERROR(VLOOKUP(A2396,Orders!A:D,4,FALSE),"")</f>
        <v>38334</v>
      </c>
      <c r="I2396" t="str">
        <f>IFERROR(VLOOKUP(A2396,Orders!A:E,5,FALSE),"")</f>
        <v>Shipped</v>
      </c>
      <c r="J2396">
        <f>IFERROR(VLOOKUP(A2396,Orders!A:G,7,FALSE),"")</f>
        <v>141</v>
      </c>
      <c r="K2396">
        <f>IFERROR(VLOOKUP(J2396,Customers!A:L,12,FALSE),"")</f>
        <v>1370</v>
      </c>
      <c r="L2396">
        <f>IFERROR(VLOOKUP(J2396,Customers!A:M,13,FALSE),"")</f>
        <v>227600</v>
      </c>
      <c r="M2396" t="str">
        <f>IFERROR(VLOOKUP(J2396,Customers!A:H,8,FALSE),"")</f>
        <v>Madrid</v>
      </c>
      <c r="N2396">
        <f>IFERROR(VLOOKUP(K2396,Employees!A:F,6,FALSE),"")</f>
        <v>4</v>
      </c>
      <c r="O2396" t="str">
        <f>IFERROR(VLOOKUP(N2396,Offices!A:B,2,FALSE),"")</f>
        <v>Paris</v>
      </c>
      <c r="P2396" s="6">
        <f>IFERROR(VLOOKUP(J2396,Payments!A:C,3,FALSE),"")</f>
        <v>37821</v>
      </c>
      <c r="Q2396">
        <f>IFERROR(VLOOKUP(J2396,Payments!A:D,4,FALSE),"")</f>
        <v>36251.03</v>
      </c>
      <c r="R2396" t="str">
        <f>IFERROR(VLOOKUP(B2396,Products!A:C,3,FALSE),"")</f>
        <v>Classic Cars</v>
      </c>
      <c r="S2396">
        <f>IFERROR(VLOOKUP(B2396,Products!A:G,7,FALSE),"")</f>
        <v>7723</v>
      </c>
      <c r="T2396">
        <f>IFERROR(VLOOKUP(B2396,Products!A:I,9,FALSE),"")</f>
        <v>37.76</v>
      </c>
      <c r="U2396">
        <f t="shared" si="296"/>
        <v>1</v>
      </c>
      <c r="V2396" t="str">
        <f t="shared" si="297"/>
        <v>Yes</v>
      </c>
      <c r="W2396">
        <f t="shared" si="298"/>
        <v>2004</v>
      </c>
      <c r="X2396">
        <f t="shared" si="299"/>
        <v>12</v>
      </c>
      <c r="Y2396">
        <f>IFERROR(VLOOKUP(B2396,Products!A:I,8,FALSE),"")</f>
        <v>16.239999999999998</v>
      </c>
      <c r="Z2396">
        <f t="shared" si="300"/>
        <v>1345.68</v>
      </c>
      <c r="AA2396">
        <f t="shared" si="301"/>
        <v>130.17241379310349</v>
      </c>
      <c r="AB2396">
        <f t="shared" si="302"/>
        <v>1</v>
      </c>
      <c r="AC2396">
        <f t="shared" si="303"/>
        <v>761.04000000000019</v>
      </c>
    </row>
    <row r="2397" spans="1:29">
      <c r="A2397">
        <v>10355</v>
      </c>
      <c r="B2397" t="s">
        <v>214</v>
      </c>
      <c r="C2397">
        <v>44</v>
      </c>
      <c r="D2397">
        <v>60.62</v>
      </c>
      <c r="E2397">
        <v>6</v>
      </c>
      <c r="F2397" s="6">
        <f>IFERROR(VLOOKUP(A2397,Orders!A:B,2,FALSE),"")</f>
        <v>38328</v>
      </c>
      <c r="G2397" s="6">
        <f>IFERROR(VLOOKUP(A2397,Orders!A:C,3,FALSE),"")</f>
        <v>38335</v>
      </c>
      <c r="H2397" s="6">
        <f>IFERROR(VLOOKUP(A2397,Orders!A:D,4,FALSE),"")</f>
        <v>38334</v>
      </c>
      <c r="I2397" t="str">
        <f>IFERROR(VLOOKUP(A2397,Orders!A:E,5,FALSE),"")</f>
        <v>Shipped</v>
      </c>
      <c r="J2397">
        <f>IFERROR(VLOOKUP(A2397,Orders!A:G,7,FALSE),"")</f>
        <v>141</v>
      </c>
      <c r="K2397">
        <f>IFERROR(VLOOKUP(J2397,Customers!A:L,12,FALSE),"")</f>
        <v>1370</v>
      </c>
      <c r="L2397">
        <f>IFERROR(VLOOKUP(J2397,Customers!A:M,13,FALSE),"")</f>
        <v>227600</v>
      </c>
      <c r="M2397" t="str">
        <f>IFERROR(VLOOKUP(J2397,Customers!A:H,8,FALSE),"")</f>
        <v>Madrid</v>
      </c>
      <c r="N2397">
        <f>IFERROR(VLOOKUP(K2397,Employees!A:F,6,FALSE),"")</f>
        <v>4</v>
      </c>
      <c r="O2397" t="str">
        <f>IFERROR(VLOOKUP(N2397,Offices!A:B,2,FALSE),"")</f>
        <v>Paris</v>
      </c>
      <c r="P2397" s="6">
        <f>IFERROR(VLOOKUP(J2397,Payments!A:C,3,FALSE),"")</f>
        <v>37821</v>
      </c>
      <c r="Q2397">
        <f>IFERROR(VLOOKUP(J2397,Payments!A:D,4,FALSE),"")</f>
        <v>36251.03</v>
      </c>
      <c r="R2397" t="str">
        <f>IFERROR(VLOOKUP(B2397,Products!A:C,3,FALSE),"")</f>
        <v>Classic Cars</v>
      </c>
      <c r="S2397">
        <f>IFERROR(VLOOKUP(B2397,Products!A:G,7,FALSE),"")</f>
        <v>7995</v>
      </c>
      <c r="T2397">
        <f>IFERROR(VLOOKUP(B2397,Products!A:I,9,FALSE),"")</f>
        <v>61.23</v>
      </c>
      <c r="U2397">
        <f t="shared" si="296"/>
        <v>1</v>
      </c>
      <c r="V2397" t="str">
        <f t="shared" si="297"/>
        <v>Yes</v>
      </c>
      <c r="W2397">
        <f t="shared" si="298"/>
        <v>2004</v>
      </c>
      <c r="X2397">
        <f t="shared" si="299"/>
        <v>12</v>
      </c>
      <c r="Y2397">
        <f>IFERROR(VLOOKUP(B2397,Products!A:I,8,FALSE),"")</f>
        <v>38.58</v>
      </c>
      <c r="Z2397">
        <f t="shared" si="300"/>
        <v>2667.2799999999997</v>
      </c>
      <c r="AA2397">
        <f t="shared" si="301"/>
        <v>57.128045619491964</v>
      </c>
      <c r="AB2397">
        <f t="shared" si="302"/>
        <v>0</v>
      </c>
      <c r="AC2397">
        <f t="shared" si="303"/>
        <v>969.76</v>
      </c>
    </row>
    <row r="2398" spans="1:29">
      <c r="A2398">
        <v>10355</v>
      </c>
      <c r="B2398" t="s">
        <v>215</v>
      </c>
      <c r="C2398">
        <v>32</v>
      </c>
      <c r="D2398">
        <v>137.62</v>
      </c>
      <c r="E2398">
        <v>8</v>
      </c>
      <c r="F2398" s="6">
        <f>IFERROR(VLOOKUP(A2398,Orders!A:B,2,FALSE),"")</f>
        <v>38328</v>
      </c>
      <c r="G2398" s="6">
        <f>IFERROR(VLOOKUP(A2398,Orders!A:C,3,FALSE),"")</f>
        <v>38335</v>
      </c>
      <c r="H2398" s="6">
        <f>IFERROR(VLOOKUP(A2398,Orders!A:D,4,FALSE),"")</f>
        <v>38334</v>
      </c>
      <c r="I2398" t="str">
        <f>IFERROR(VLOOKUP(A2398,Orders!A:E,5,FALSE),"")</f>
        <v>Shipped</v>
      </c>
      <c r="J2398">
        <f>IFERROR(VLOOKUP(A2398,Orders!A:G,7,FALSE),"")</f>
        <v>141</v>
      </c>
      <c r="K2398">
        <f>IFERROR(VLOOKUP(J2398,Customers!A:L,12,FALSE),"")</f>
        <v>1370</v>
      </c>
      <c r="L2398">
        <f>IFERROR(VLOOKUP(J2398,Customers!A:M,13,FALSE),"")</f>
        <v>227600</v>
      </c>
      <c r="M2398" t="str">
        <f>IFERROR(VLOOKUP(J2398,Customers!A:H,8,FALSE),"")</f>
        <v>Madrid</v>
      </c>
      <c r="N2398">
        <f>IFERROR(VLOOKUP(K2398,Employees!A:F,6,FALSE),"")</f>
        <v>4</v>
      </c>
      <c r="O2398" t="str">
        <f>IFERROR(VLOOKUP(N2398,Offices!A:B,2,FALSE),"")</f>
        <v>Paris</v>
      </c>
      <c r="P2398" s="6">
        <f>IFERROR(VLOOKUP(J2398,Payments!A:C,3,FALSE),"")</f>
        <v>37821</v>
      </c>
      <c r="Q2398">
        <f>IFERROR(VLOOKUP(J2398,Payments!A:D,4,FALSE),"")</f>
        <v>36251.03</v>
      </c>
      <c r="R2398" t="str">
        <f>IFERROR(VLOOKUP(B2398,Products!A:C,3,FALSE),"")</f>
        <v>Classic Cars</v>
      </c>
      <c r="S2398">
        <f>IFERROR(VLOOKUP(B2398,Products!A:G,7,FALSE),"")</f>
        <v>6600</v>
      </c>
      <c r="T2398">
        <f>IFERROR(VLOOKUP(B2398,Products!A:I,9,FALSE),"")</f>
        <v>140.43</v>
      </c>
      <c r="U2398">
        <f t="shared" si="296"/>
        <v>1</v>
      </c>
      <c r="V2398" t="str">
        <f t="shared" si="297"/>
        <v>Yes</v>
      </c>
      <c r="W2398">
        <f t="shared" si="298"/>
        <v>2004</v>
      </c>
      <c r="X2398">
        <f t="shared" si="299"/>
        <v>12</v>
      </c>
      <c r="Y2398">
        <f>IFERROR(VLOOKUP(B2398,Products!A:I,8,FALSE),"")</f>
        <v>98.3</v>
      </c>
      <c r="Z2398">
        <f t="shared" si="300"/>
        <v>4403.84</v>
      </c>
      <c r="AA2398">
        <f t="shared" si="301"/>
        <v>40.000000000000007</v>
      </c>
      <c r="AB2398">
        <f t="shared" si="302"/>
        <v>0</v>
      </c>
      <c r="AC2398">
        <f t="shared" si="303"/>
        <v>1258.2400000000002</v>
      </c>
    </row>
    <row r="2399" spans="1:29">
      <c r="A2399">
        <v>10355</v>
      </c>
      <c r="B2399" t="s">
        <v>216</v>
      </c>
      <c r="C2399">
        <v>28</v>
      </c>
      <c r="D2399">
        <v>75.180000000000007</v>
      </c>
      <c r="E2399">
        <v>9</v>
      </c>
      <c r="F2399" s="6">
        <f>IFERROR(VLOOKUP(A2399,Orders!A:B,2,FALSE),"")</f>
        <v>38328</v>
      </c>
      <c r="G2399" s="6">
        <f>IFERROR(VLOOKUP(A2399,Orders!A:C,3,FALSE),"")</f>
        <v>38335</v>
      </c>
      <c r="H2399" s="6">
        <f>IFERROR(VLOOKUP(A2399,Orders!A:D,4,FALSE),"")</f>
        <v>38334</v>
      </c>
      <c r="I2399" t="str">
        <f>IFERROR(VLOOKUP(A2399,Orders!A:E,5,FALSE),"")</f>
        <v>Shipped</v>
      </c>
      <c r="J2399">
        <f>IFERROR(VLOOKUP(A2399,Orders!A:G,7,FALSE),"")</f>
        <v>141</v>
      </c>
      <c r="K2399">
        <f>IFERROR(VLOOKUP(J2399,Customers!A:L,12,FALSE),"")</f>
        <v>1370</v>
      </c>
      <c r="L2399">
        <f>IFERROR(VLOOKUP(J2399,Customers!A:M,13,FALSE),"")</f>
        <v>227600</v>
      </c>
      <c r="M2399" t="str">
        <f>IFERROR(VLOOKUP(J2399,Customers!A:H,8,FALSE),"")</f>
        <v>Madrid</v>
      </c>
      <c r="N2399">
        <f>IFERROR(VLOOKUP(K2399,Employees!A:F,6,FALSE),"")</f>
        <v>4</v>
      </c>
      <c r="O2399" t="str">
        <f>IFERROR(VLOOKUP(N2399,Offices!A:B,2,FALSE),"")</f>
        <v>Paris</v>
      </c>
      <c r="P2399" s="6">
        <f>IFERROR(VLOOKUP(J2399,Payments!A:C,3,FALSE),"")</f>
        <v>37821</v>
      </c>
      <c r="Q2399">
        <f>IFERROR(VLOOKUP(J2399,Payments!A:D,4,FALSE),"")</f>
        <v>36251.03</v>
      </c>
      <c r="R2399" t="str">
        <f>IFERROR(VLOOKUP(B2399,Products!A:C,3,FALSE),"")</f>
        <v>Classic Cars</v>
      </c>
      <c r="S2399">
        <f>IFERROR(VLOOKUP(B2399,Products!A:G,7,FALSE),"")</f>
        <v>7869</v>
      </c>
      <c r="T2399">
        <f>IFERROR(VLOOKUP(B2399,Products!A:I,9,FALSE),"")</f>
        <v>80.84</v>
      </c>
      <c r="U2399">
        <f t="shared" si="296"/>
        <v>1</v>
      </c>
      <c r="V2399" t="str">
        <f t="shared" si="297"/>
        <v>Yes</v>
      </c>
      <c r="W2399">
        <f t="shared" si="298"/>
        <v>2004</v>
      </c>
      <c r="X2399">
        <f t="shared" si="299"/>
        <v>12</v>
      </c>
      <c r="Y2399">
        <f>IFERROR(VLOOKUP(B2399,Products!A:I,8,FALSE),"")</f>
        <v>32.33</v>
      </c>
      <c r="Z2399">
        <f t="shared" si="300"/>
        <v>2105.04</v>
      </c>
      <c r="AA2399">
        <f t="shared" si="301"/>
        <v>132.53943705536656</v>
      </c>
      <c r="AB2399">
        <f t="shared" si="302"/>
        <v>1</v>
      </c>
      <c r="AC2399">
        <f t="shared" si="303"/>
        <v>1199.8000000000002</v>
      </c>
    </row>
    <row r="2400" spans="1:29">
      <c r="A2400">
        <v>10355</v>
      </c>
      <c r="B2400" t="s">
        <v>217</v>
      </c>
      <c r="C2400">
        <v>38</v>
      </c>
      <c r="D2400">
        <v>32.99</v>
      </c>
      <c r="E2400">
        <v>10</v>
      </c>
      <c r="F2400" s="6">
        <f>IFERROR(VLOOKUP(A2400,Orders!A:B,2,FALSE),"")</f>
        <v>38328</v>
      </c>
      <c r="G2400" s="6">
        <f>IFERROR(VLOOKUP(A2400,Orders!A:C,3,FALSE),"")</f>
        <v>38335</v>
      </c>
      <c r="H2400" s="6">
        <f>IFERROR(VLOOKUP(A2400,Orders!A:D,4,FALSE),"")</f>
        <v>38334</v>
      </c>
      <c r="I2400" t="str">
        <f>IFERROR(VLOOKUP(A2400,Orders!A:E,5,FALSE),"")</f>
        <v>Shipped</v>
      </c>
      <c r="J2400">
        <f>IFERROR(VLOOKUP(A2400,Orders!A:G,7,FALSE),"")</f>
        <v>141</v>
      </c>
      <c r="K2400">
        <f>IFERROR(VLOOKUP(J2400,Customers!A:L,12,FALSE),"")</f>
        <v>1370</v>
      </c>
      <c r="L2400">
        <f>IFERROR(VLOOKUP(J2400,Customers!A:M,13,FALSE),"")</f>
        <v>227600</v>
      </c>
      <c r="M2400" t="str">
        <f>IFERROR(VLOOKUP(J2400,Customers!A:H,8,FALSE),"")</f>
        <v>Madrid</v>
      </c>
      <c r="N2400">
        <f>IFERROR(VLOOKUP(K2400,Employees!A:F,6,FALSE),"")</f>
        <v>4</v>
      </c>
      <c r="O2400" t="str">
        <f>IFERROR(VLOOKUP(N2400,Offices!A:B,2,FALSE),"")</f>
        <v>Paris</v>
      </c>
      <c r="P2400" s="6">
        <f>IFERROR(VLOOKUP(J2400,Payments!A:C,3,FALSE),"")</f>
        <v>37821</v>
      </c>
      <c r="Q2400">
        <f>IFERROR(VLOOKUP(J2400,Payments!A:D,4,FALSE),"")</f>
        <v>36251.03</v>
      </c>
      <c r="R2400" t="str">
        <f>IFERROR(VLOOKUP(B2400,Products!A:C,3,FALSE),"")</f>
        <v>Motorcycles</v>
      </c>
      <c r="S2400">
        <f>IFERROR(VLOOKUP(B2400,Products!A:G,7,FALSE),"")</f>
        <v>9241</v>
      </c>
      <c r="T2400">
        <f>IFERROR(VLOOKUP(B2400,Products!A:I,9,FALSE),"")</f>
        <v>40.229999999999997</v>
      </c>
      <c r="U2400">
        <f t="shared" si="296"/>
        <v>1</v>
      </c>
      <c r="V2400" t="str">
        <f t="shared" si="297"/>
        <v>Yes</v>
      </c>
      <c r="W2400">
        <f t="shared" si="298"/>
        <v>2004</v>
      </c>
      <c r="X2400">
        <f t="shared" si="299"/>
        <v>12</v>
      </c>
      <c r="Y2400">
        <f>IFERROR(VLOOKUP(B2400,Products!A:I,8,FALSE),"")</f>
        <v>24.14</v>
      </c>
      <c r="Z2400">
        <f t="shared" si="300"/>
        <v>1253.6200000000001</v>
      </c>
      <c r="AA2400">
        <f t="shared" si="301"/>
        <v>36.661143330571669</v>
      </c>
      <c r="AB2400">
        <f t="shared" si="302"/>
        <v>0</v>
      </c>
      <c r="AC2400">
        <f t="shared" si="303"/>
        <v>336.30000000000007</v>
      </c>
    </row>
    <row r="2401" spans="1:29">
      <c r="A2401">
        <v>10355</v>
      </c>
      <c r="B2401" t="s">
        <v>218</v>
      </c>
      <c r="C2401">
        <v>40</v>
      </c>
      <c r="D2401">
        <v>93.89</v>
      </c>
      <c r="E2401">
        <v>5</v>
      </c>
      <c r="F2401" s="6">
        <f>IFERROR(VLOOKUP(A2401,Orders!A:B,2,FALSE),"")</f>
        <v>38328</v>
      </c>
      <c r="G2401" s="6">
        <f>IFERROR(VLOOKUP(A2401,Orders!A:C,3,FALSE),"")</f>
        <v>38335</v>
      </c>
      <c r="H2401" s="6">
        <f>IFERROR(VLOOKUP(A2401,Orders!A:D,4,FALSE),"")</f>
        <v>38334</v>
      </c>
      <c r="I2401" t="str">
        <f>IFERROR(VLOOKUP(A2401,Orders!A:E,5,FALSE),"")</f>
        <v>Shipped</v>
      </c>
      <c r="J2401">
        <f>IFERROR(VLOOKUP(A2401,Orders!A:G,7,FALSE),"")</f>
        <v>141</v>
      </c>
      <c r="K2401">
        <f>IFERROR(VLOOKUP(J2401,Customers!A:L,12,FALSE),"")</f>
        <v>1370</v>
      </c>
      <c r="L2401">
        <f>IFERROR(VLOOKUP(J2401,Customers!A:M,13,FALSE),"")</f>
        <v>227600</v>
      </c>
      <c r="M2401" t="str">
        <f>IFERROR(VLOOKUP(J2401,Customers!A:H,8,FALSE),"")</f>
        <v>Madrid</v>
      </c>
      <c r="N2401">
        <f>IFERROR(VLOOKUP(K2401,Employees!A:F,6,FALSE),"")</f>
        <v>4</v>
      </c>
      <c r="O2401" t="str">
        <f>IFERROR(VLOOKUP(N2401,Offices!A:B,2,FALSE),"")</f>
        <v>Paris</v>
      </c>
      <c r="P2401" s="6">
        <f>IFERROR(VLOOKUP(J2401,Payments!A:C,3,FALSE),"")</f>
        <v>37821</v>
      </c>
      <c r="Q2401">
        <f>IFERROR(VLOOKUP(J2401,Payments!A:D,4,FALSE),"")</f>
        <v>36251.03</v>
      </c>
      <c r="R2401" t="str">
        <f>IFERROR(VLOOKUP(B2401,Products!A:C,3,FALSE),"")</f>
        <v>Motorcycles</v>
      </c>
      <c r="S2401">
        <f>IFERROR(VLOOKUP(B2401,Products!A:G,7,FALSE),"")</f>
        <v>3341</v>
      </c>
      <c r="T2401">
        <f>IFERROR(VLOOKUP(B2401,Products!A:I,9,FALSE),"")</f>
        <v>102.05</v>
      </c>
      <c r="U2401">
        <f t="shared" si="296"/>
        <v>1</v>
      </c>
      <c r="V2401" t="str">
        <f t="shared" si="297"/>
        <v>Yes</v>
      </c>
      <c r="W2401">
        <f t="shared" si="298"/>
        <v>2004</v>
      </c>
      <c r="X2401">
        <f t="shared" si="299"/>
        <v>12</v>
      </c>
      <c r="Y2401">
        <f>IFERROR(VLOOKUP(B2401,Products!A:I,8,FALSE),"")</f>
        <v>56.13</v>
      </c>
      <c r="Z2401">
        <f t="shared" si="300"/>
        <v>3755.6</v>
      </c>
      <c r="AA2401">
        <f t="shared" si="301"/>
        <v>67.272403349367536</v>
      </c>
      <c r="AB2401">
        <f t="shared" si="302"/>
        <v>1</v>
      </c>
      <c r="AC2401">
        <f t="shared" si="303"/>
        <v>1510.3999999999999</v>
      </c>
    </row>
    <row r="2402" spans="1:29">
      <c r="A2402">
        <v>10356</v>
      </c>
      <c r="B2402" t="s">
        <v>220</v>
      </c>
      <c r="C2402">
        <v>43</v>
      </c>
      <c r="D2402">
        <v>120.31</v>
      </c>
      <c r="E2402">
        <v>8</v>
      </c>
      <c r="F2402" s="6">
        <f>IFERROR(VLOOKUP(A2402,Orders!A:B,2,FALSE),"")</f>
        <v>38330</v>
      </c>
      <c r="G2402" s="6">
        <f>IFERROR(VLOOKUP(A2402,Orders!A:C,3,FALSE),"")</f>
        <v>38336</v>
      </c>
      <c r="H2402" s="6">
        <f>IFERROR(VLOOKUP(A2402,Orders!A:D,4,FALSE),"")</f>
        <v>38333</v>
      </c>
      <c r="I2402" t="str">
        <f>IFERROR(VLOOKUP(A2402,Orders!A:E,5,FALSE),"")</f>
        <v>Shipped</v>
      </c>
      <c r="J2402">
        <f>IFERROR(VLOOKUP(A2402,Orders!A:G,7,FALSE),"")</f>
        <v>250</v>
      </c>
      <c r="K2402">
        <f>IFERROR(VLOOKUP(J2402,Customers!A:L,12,FALSE),"")</f>
        <v>1337</v>
      </c>
      <c r="L2402">
        <f>IFERROR(VLOOKUP(J2402,Customers!A:M,13,FALSE),"")</f>
        <v>68100</v>
      </c>
      <c r="M2402" t="str">
        <f>IFERROR(VLOOKUP(J2402,Customers!A:H,8,FALSE),"")</f>
        <v>Paris</v>
      </c>
      <c r="N2402">
        <f>IFERROR(VLOOKUP(K2402,Employees!A:F,6,FALSE),"")</f>
        <v>4</v>
      </c>
      <c r="O2402" t="str">
        <f>IFERROR(VLOOKUP(N2402,Offices!A:B,2,FALSE),"")</f>
        <v>Paris</v>
      </c>
      <c r="P2402" s="6">
        <f>IFERROR(VLOOKUP(J2402,Payments!A:C,3,FALSE),"")</f>
        <v>38489</v>
      </c>
      <c r="Q2402">
        <f>IFERROR(VLOOKUP(J2402,Payments!A:D,4,FALSE),"")</f>
        <v>17928.09</v>
      </c>
      <c r="R2402" t="str">
        <f>IFERROR(VLOOKUP(B2402,Products!A:C,3,FALSE),"")</f>
        <v>Classic Cars</v>
      </c>
      <c r="S2402">
        <f>IFERROR(VLOOKUP(B2402,Products!A:G,7,FALSE),"")</f>
        <v>3975</v>
      </c>
      <c r="T2402">
        <f>IFERROR(VLOOKUP(B2402,Products!A:I,9,FALSE),"")</f>
        <v>141.54</v>
      </c>
      <c r="U2402">
        <f t="shared" si="296"/>
        <v>3</v>
      </c>
      <c r="V2402" t="str">
        <f t="shared" si="297"/>
        <v>Yes</v>
      </c>
      <c r="W2402">
        <f t="shared" si="298"/>
        <v>2004</v>
      </c>
      <c r="X2402">
        <f t="shared" si="299"/>
        <v>12</v>
      </c>
      <c r="Y2402">
        <f>IFERROR(VLOOKUP(B2402,Products!A:I,8,FALSE),"")</f>
        <v>83.51</v>
      </c>
      <c r="Z2402">
        <f t="shared" si="300"/>
        <v>5173.33</v>
      </c>
      <c r="AA2402">
        <f t="shared" si="301"/>
        <v>44.066578852831988</v>
      </c>
      <c r="AB2402">
        <f t="shared" si="302"/>
        <v>0</v>
      </c>
      <c r="AC2402">
        <f t="shared" si="303"/>
        <v>1582.3999999999999</v>
      </c>
    </row>
    <row r="2403" spans="1:29">
      <c r="A2403">
        <v>10356</v>
      </c>
      <c r="B2403" t="s">
        <v>132</v>
      </c>
      <c r="C2403">
        <v>50</v>
      </c>
      <c r="D2403">
        <v>82.19</v>
      </c>
      <c r="E2403">
        <v>9</v>
      </c>
      <c r="F2403" s="6">
        <f>IFERROR(VLOOKUP(A2403,Orders!A:B,2,FALSE),"")</f>
        <v>38330</v>
      </c>
      <c r="G2403" s="6">
        <f>IFERROR(VLOOKUP(A2403,Orders!A:C,3,FALSE),"")</f>
        <v>38336</v>
      </c>
      <c r="H2403" s="6">
        <f>IFERROR(VLOOKUP(A2403,Orders!A:D,4,FALSE),"")</f>
        <v>38333</v>
      </c>
      <c r="I2403" t="str">
        <f>IFERROR(VLOOKUP(A2403,Orders!A:E,5,FALSE),"")</f>
        <v>Shipped</v>
      </c>
      <c r="J2403">
        <f>IFERROR(VLOOKUP(A2403,Orders!A:G,7,FALSE),"")</f>
        <v>250</v>
      </c>
      <c r="K2403">
        <f>IFERROR(VLOOKUP(J2403,Customers!A:L,12,FALSE),"")</f>
        <v>1337</v>
      </c>
      <c r="L2403">
        <f>IFERROR(VLOOKUP(J2403,Customers!A:M,13,FALSE),"")</f>
        <v>68100</v>
      </c>
      <c r="M2403" t="str">
        <f>IFERROR(VLOOKUP(J2403,Customers!A:H,8,FALSE),"")</f>
        <v>Paris</v>
      </c>
      <c r="N2403">
        <f>IFERROR(VLOOKUP(K2403,Employees!A:F,6,FALSE),"")</f>
        <v>4</v>
      </c>
      <c r="O2403" t="str">
        <f>IFERROR(VLOOKUP(N2403,Offices!A:B,2,FALSE),"")</f>
        <v>Paris</v>
      </c>
      <c r="P2403" s="6">
        <f>IFERROR(VLOOKUP(J2403,Payments!A:C,3,FALSE),"")</f>
        <v>38489</v>
      </c>
      <c r="Q2403">
        <f>IFERROR(VLOOKUP(J2403,Payments!A:D,4,FALSE),"")</f>
        <v>17928.09</v>
      </c>
      <c r="R2403" t="str">
        <f>IFERROR(VLOOKUP(B2403,Products!A:C,3,FALSE),"")</f>
        <v>Vintage Cars</v>
      </c>
      <c r="S2403">
        <f>IFERROR(VLOOKUP(B2403,Products!A:G,7,FALSE),"")</f>
        <v>8693</v>
      </c>
      <c r="T2403">
        <f>IFERROR(VLOOKUP(B2403,Products!A:I,9,FALSE),"")</f>
        <v>102.74</v>
      </c>
      <c r="U2403">
        <f t="shared" si="296"/>
        <v>3</v>
      </c>
      <c r="V2403" t="str">
        <f t="shared" si="297"/>
        <v>Yes</v>
      </c>
      <c r="W2403">
        <f t="shared" si="298"/>
        <v>2004</v>
      </c>
      <c r="X2403">
        <f t="shared" si="299"/>
        <v>12</v>
      </c>
      <c r="Y2403">
        <f>IFERROR(VLOOKUP(B2403,Products!A:I,8,FALSE),"")</f>
        <v>60.62</v>
      </c>
      <c r="Z2403">
        <f t="shared" si="300"/>
        <v>4109.5</v>
      </c>
      <c r="AA2403">
        <f t="shared" si="301"/>
        <v>35.582316067304518</v>
      </c>
      <c r="AB2403">
        <f t="shared" si="302"/>
        <v>0</v>
      </c>
      <c r="AC2403">
        <f t="shared" si="303"/>
        <v>1078.5</v>
      </c>
    </row>
    <row r="2404" spans="1:29">
      <c r="A2404">
        <v>10356</v>
      </c>
      <c r="B2404" t="s">
        <v>133</v>
      </c>
      <c r="C2404">
        <v>22</v>
      </c>
      <c r="D2404">
        <v>44.75</v>
      </c>
      <c r="E2404">
        <v>6</v>
      </c>
      <c r="F2404" s="6">
        <f>IFERROR(VLOOKUP(A2404,Orders!A:B,2,FALSE),"")</f>
        <v>38330</v>
      </c>
      <c r="G2404" s="6">
        <f>IFERROR(VLOOKUP(A2404,Orders!A:C,3,FALSE),"")</f>
        <v>38336</v>
      </c>
      <c r="H2404" s="6">
        <f>IFERROR(VLOOKUP(A2404,Orders!A:D,4,FALSE),"")</f>
        <v>38333</v>
      </c>
      <c r="I2404" t="str">
        <f>IFERROR(VLOOKUP(A2404,Orders!A:E,5,FALSE),"")</f>
        <v>Shipped</v>
      </c>
      <c r="J2404">
        <f>IFERROR(VLOOKUP(A2404,Orders!A:G,7,FALSE),"")</f>
        <v>250</v>
      </c>
      <c r="K2404">
        <f>IFERROR(VLOOKUP(J2404,Customers!A:L,12,FALSE),"")</f>
        <v>1337</v>
      </c>
      <c r="L2404">
        <f>IFERROR(VLOOKUP(J2404,Customers!A:M,13,FALSE),"")</f>
        <v>68100</v>
      </c>
      <c r="M2404" t="str">
        <f>IFERROR(VLOOKUP(J2404,Customers!A:H,8,FALSE),"")</f>
        <v>Paris</v>
      </c>
      <c r="N2404">
        <f>IFERROR(VLOOKUP(K2404,Employees!A:F,6,FALSE),"")</f>
        <v>4</v>
      </c>
      <c r="O2404" t="str">
        <f>IFERROR(VLOOKUP(N2404,Offices!A:B,2,FALSE),"")</f>
        <v>Paris</v>
      </c>
      <c r="P2404" s="6">
        <f>IFERROR(VLOOKUP(J2404,Payments!A:C,3,FALSE),"")</f>
        <v>38489</v>
      </c>
      <c r="Q2404">
        <f>IFERROR(VLOOKUP(J2404,Payments!A:D,4,FALSE),"")</f>
        <v>17928.09</v>
      </c>
      <c r="R2404" t="str">
        <f>IFERROR(VLOOKUP(B2404,Products!A:C,3,FALSE),"")</f>
        <v>Vintage Cars</v>
      </c>
      <c r="S2404">
        <f>IFERROR(VLOOKUP(B2404,Products!A:G,7,FALSE),"")</f>
        <v>8635</v>
      </c>
      <c r="T2404">
        <f>IFERROR(VLOOKUP(B2404,Products!A:I,9,FALSE),"")</f>
        <v>53.91</v>
      </c>
      <c r="U2404">
        <f t="shared" si="296"/>
        <v>3</v>
      </c>
      <c r="V2404" t="str">
        <f t="shared" si="297"/>
        <v>Yes</v>
      </c>
      <c r="W2404">
        <f t="shared" si="298"/>
        <v>2004</v>
      </c>
      <c r="X2404">
        <f t="shared" si="299"/>
        <v>12</v>
      </c>
      <c r="Y2404">
        <f>IFERROR(VLOOKUP(B2404,Products!A:I,8,FALSE),"")</f>
        <v>24.26</v>
      </c>
      <c r="Z2404">
        <f t="shared" si="300"/>
        <v>984.5</v>
      </c>
      <c r="AA2404">
        <f t="shared" si="301"/>
        <v>84.460016488046151</v>
      </c>
      <c r="AB2404">
        <f t="shared" si="302"/>
        <v>1</v>
      </c>
      <c r="AC2404">
        <f t="shared" si="303"/>
        <v>450.78</v>
      </c>
    </row>
    <row r="2405" spans="1:29">
      <c r="A2405">
        <v>10356</v>
      </c>
      <c r="B2405" t="s">
        <v>221</v>
      </c>
      <c r="C2405">
        <v>27</v>
      </c>
      <c r="D2405">
        <v>130.87</v>
      </c>
      <c r="E2405">
        <v>2</v>
      </c>
      <c r="F2405" s="6">
        <f>IFERROR(VLOOKUP(A2405,Orders!A:B,2,FALSE),"")</f>
        <v>38330</v>
      </c>
      <c r="G2405" s="6">
        <f>IFERROR(VLOOKUP(A2405,Orders!A:C,3,FALSE),"")</f>
        <v>38336</v>
      </c>
      <c r="H2405" s="6">
        <f>IFERROR(VLOOKUP(A2405,Orders!A:D,4,FALSE),"")</f>
        <v>38333</v>
      </c>
      <c r="I2405" t="str">
        <f>IFERROR(VLOOKUP(A2405,Orders!A:E,5,FALSE),"")</f>
        <v>Shipped</v>
      </c>
      <c r="J2405">
        <f>IFERROR(VLOOKUP(A2405,Orders!A:G,7,FALSE),"")</f>
        <v>250</v>
      </c>
      <c r="K2405">
        <f>IFERROR(VLOOKUP(J2405,Customers!A:L,12,FALSE),"")</f>
        <v>1337</v>
      </c>
      <c r="L2405">
        <f>IFERROR(VLOOKUP(J2405,Customers!A:M,13,FALSE),"")</f>
        <v>68100</v>
      </c>
      <c r="M2405" t="str">
        <f>IFERROR(VLOOKUP(J2405,Customers!A:H,8,FALSE),"")</f>
        <v>Paris</v>
      </c>
      <c r="N2405">
        <f>IFERROR(VLOOKUP(K2405,Employees!A:F,6,FALSE),"")</f>
        <v>4</v>
      </c>
      <c r="O2405" t="str">
        <f>IFERROR(VLOOKUP(N2405,Offices!A:B,2,FALSE),"")</f>
        <v>Paris</v>
      </c>
      <c r="P2405" s="6">
        <f>IFERROR(VLOOKUP(J2405,Payments!A:C,3,FALSE),"")</f>
        <v>38489</v>
      </c>
      <c r="Q2405">
        <f>IFERROR(VLOOKUP(J2405,Payments!A:D,4,FALSE),"")</f>
        <v>17928.09</v>
      </c>
      <c r="R2405" t="str">
        <f>IFERROR(VLOOKUP(B2405,Products!A:C,3,FALSE),"")</f>
        <v>Classic Cars</v>
      </c>
      <c r="S2405">
        <f>IFERROR(VLOOKUP(B2405,Products!A:G,7,FALSE),"")</f>
        <v>9772</v>
      </c>
      <c r="T2405">
        <f>IFERROR(VLOOKUP(B2405,Products!A:I,9,FALSE),"")</f>
        <v>142.25</v>
      </c>
      <c r="U2405">
        <f t="shared" si="296"/>
        <v>3</v>
      </c>
      <c r="V2405" t="str">
        <f t="shared" si="297"/>
        <v>Yes</v>
      </c>
      <c r="W2405">
        <f t="shared" si="298"/>
        <v>2004</v>
      </c>
      <c r="X2405">
        <f t="shared" si="299"/>
        <v>12</v>
      </c>
      <c r="Y2405">
        <f>IFERROR(VLOOKUP(B2405,Products!A:I,8,FALSE),"")</f>
        <v>93.89</v>
      </c>
      <c r="Z2405">
        <f t="shared" si="300"/>
        <v>3533.4900000000002</v>
      </c>
      <c r="AA2405">
        <f t="shared" si="301"/>
        <v>39.386516135903719</v>
      </c>
      <c r="AB2405">
        <f t="shared" si="302"/>
        <v>0</v>
      </c>
      <c r="AC2405">
        <f t="shared" si="303"/>
        <v>998.46000000000015</v>
      </c>
    </row>
    <row r="2406" spans="1:29">
      <c r="A2406">
        <v>10356</v>
      </c>
      <c r="B2406" t="s">
        <v>128</v>
      </c>
      <c r="C2406">
        <v>29</v>
      </c>
      <c r="D2406">
        <v>106.79</v>
      </c>
      <c r="E2406">
        <v>3</v>
      </c>
      <c r="F2406" s="6">
        <f>IFERROR(VLOOKUP(A2406,Orders!A:B,2,FALSE),"")</f>
        <v>38330</v>
      </c>
      <c r="G2406" s="6">
        <f>IFERROR(VLOOKUP(A2406,Orders!A:C,3,FALSE),"")</f>
        <v>38336</v>
      </c>
      <c r="H2406" s="6">
        <f>IFERROR(VLOOKUP(A2406,Orders!A:D,4,FALSE),"")</f>
        <v>38333</v>
      </c>
      <c r="I2406" t="str">
        <f>IFERROR(VLOOKUP(A2406,Orders!A:E,5,FALSE),"")</f>
        <v>Shipped</v>
      </c>
      <c r="J2406">
        <f>IFERROR(VLOOKUP(A2406,Orders!A:G,7,FALSE),"")</f>
        <v>250</v>
      </c>
      <c r="K2406">
        <f>IFERROR(VLOOKUP(J2406,Customers!A:L,12,FALSE),"")</f>
        <v>1337</v>
      </c>
      <c r="L2406">
        <f>IFERROR(VLOOKUP(J2406,Customers!A:M,13,FALSE),"")</f>
        <v>68100</v>
      </c>
      <c r="M2406" t="str">
        <f>IFERROR(VLOOKUP(J2406,Customers!A:H,8,FALSE),"")</f>
        <v>Paris</v>
      </c>
      <c r="N2406">
        <f>IFERROR(VLOOKUP(K2406,Employees!A:F,6,FALSE),"")</f>
        <v>4</v>
      </c>
      <c r="O2406" t="str">
        <f>IFERROR(VLOOKUP(N2406,Offices!A:B,2,FALSE),"")</f>
        <v>Paris</v>
      </c>
      <c r="P2406" s="6">
        <f>IFERROR(VLOOKUP(J2406,Payments!A:C,3,FALSE),"")</f>
        <v>38489</v>
      </c>
      <c r="Q2406">
        <f>IFERROR(VLOOKUP(J2406,Payments!A:D,4,FALSE),"")</f>
        <v>17928.09</v>
      </c>
      <c r="R2406" t="str">
        <f>IFERROR(VLOOKUP(B2406,Products!A:C,3,FALSE),"")</f>
        <v>Vintage Cars</v>
      </c>
      <c r="S2406">
        <f>IFERROR(VLOOKUP(B2406,Products!A:G,7,FALSE),"")</f>
        <v>9354</v>
      </c>
      <c r="T2406">
        <f>IFERROR(VLOOKUP(B2406,Products!A:I,9,FALSE),"")</f>
        <v>127.13</v>
      </c>
      <c r="U2406">
        <f t="shared" si="296"/>
        <v>3</v>
      </c>
      <c r="V2406" t="str">
        <f t="shared" si="297"/>
        <v>Yes</v>
      </c>
      <c r="W2406">
        <f t="shared" si="298"/>
        <v>2004</v>
      </c>
      <c r="X2406">
        <f t="shared" si="299"/>
        <v>12</v>
      </c>
      <c r="Y2406">
        <f>IFERROR(VLOOKUP(B2406,Products!A:I,8,FALSE),"")</f>
        <v>58.48</v>
      </c>
      <c r="Z2406">
        <f t="shared" si="300"/>
        <v>3096.9100000000003</v>
      </c>
      <c r="AA2406">
        <f t="shared" si="301"/>
        <v>82.609439124487025</v>
      </c>
      <c r="AB2406">
        <f t="shared" si="302"/>
        <v>1</v>
      </c>
      <c r="AC2406">
        <f t="shared" si="303"/>
        <v>1400.9900000000002</v>
      </c>
    </row>
    <row r="2407" spans="1:29">
      <c r="A2407">
        <v>10356</v>
      </c>
      <c r="B2407" t="s">
        <v>129</v>
      </c>
      <c r="C2407">
        <v>30</v>
      </c>
      <c r="D2407">
        <v>158.63</v>
      </c>
      <c r="E2407">
        <v>1</v>
      </c>
      <c r="F2407" s="6">
        <f>IFERROR(VLOOKUP(A2407,Orders!A:B,2,FALSE),"")</f>
        <v>38330</v>
      </c>
      <c r="G2407" s="6">
        <f>IFERROR(VLOOKUP(A2407,Orders!A:C,3,FALSE),"")</f>
        <v>38336</v>
      </c>
      <c r="H2407" s="6">
        <f>IFERROR(VLOOKUP(A2407,Orders!A:D,4,FALSE),"")</f>
        <v>38333</v>
      </c>
      <c r="I2407" t="str">
        <f>IFERROR(VLOOKUP(A2407,Orders!A:E,5,FALSE),"")</f>
        <v>Shipped</v>
      </c>
      <c r="J2407">
        <f>IFERROR(VLOOKUP(A2407,Orders!A:G,7,FALSE),"")</f>
        <v>250</v>
      </c>
      <c r="K2407">
        <f>IFERROR(VLOOKUP(J2407,Customers!A:L,12,FALSE),"")</f>
        <v>1337</v>
      </c>
      <c r="L2407">
        <f>IFERROR(VLOOKUP(J2407,Customers!A:M,13,FALSE),"")</f>
        <v>68100</v>
      </c>
      <c r="M2407" t="str">
        <f>IFERROR(VLOOKUP(J2407,Customers!A:H,8,FALSE),"")</f>
        <v>Paris</v>
      </c>
      <c r="N2407">
        <f>IFERROR(VLOOKUP(K2407,Employees!A:F,6,FALSE),"")</f>
        <v>4</v>
      </c>
      <c r="O2407" t="str">
        <f>IFERROR(VLOOKUP(N2407,Offices!A:B,2,FALSE),"")</f>
        <v>Paris</v>
      </c>
      <c r="P2407" s="6">
        <f>IFERROR(VLOOKUP(J2407,Payments!A:C,3,FALSE),"")</f>
        <v>38489</v>
      </c>
      <c r="Q2407">
        <f>IFERROR(VLOOKUP(J2407,Payments!A:D,4,FALSE),"")</f>
        <v>17928.09</v>
      </c>
      <c r="R2407" t="str">
        <f>IFERROR(VLOOKUP(B2407,Products!A:C,3,FALSE),"")</f>
        <v>Vintage Cars</v>
      </c>
      <c r="S2407">
        <f>IFERROR(VLOOKUP(B2407,Products!A:G,7,FALSE),"")</f>
        <v>548</v>
      </c>
      <c r="T2407">
        <f>IFERROR(VLOOKUP(B2407,Products!A:I,9,FALSE),"")</f>
        <v>168.75</v>
      </c>
      <c r="U2407">
        <f t="shared" si="296"/>
        <v>3</v>
      </c>
      <c r="V2407" t="str">
        <f t="shared" si="297"/>
        <v>Yes</v>
      </c>
      <c r="W2407">
        <f t="shared" si="298"/>
        <v>2004</v>
      </c>
      <c r="X2407">
        <f t="shared" si="299"/>
        <v>12</v>
      </c>
      <c r="Y2407">
        <f>IFERROR(VLOOKUP(B2407,Products!A:I,8,FALSE),"")</f>
        <v>72.56</v>
      </c>
      <c r="Z2407">
        <f t="shared" si="300"/>
        <v>4758.8999999999996</v>
      </c>
      <c r="AA2407">
        <f t="shared" si="301"/>
        <v>118.61907386990076</v>
      </c>
      <c r="AB2407">
        <f t="shared" si="302"/>
        <v>1</v>
      </c>
      <c r="AC2407">
        <f t="shared" si="303"/>
        <v>2582.1</v>
      </c>
    </row>
    <row r="2408" spans="1:29">
      <c r="A2408">
        <v>10356</v>
      </c>
      <c r="B2408" t="s">
        <v>130</v>
      </c>
      <c r="C2408">
        <v>48</v>
      </c>
      <c r="D2408">
        <v>31.86</v>
      </c>
      <c r="E2408">
        <v>5</v>
      </c>
      <c r="F2408" s="6">
        <f>IFERROR(VLOOKUP(A2408,Orders!A:B,2,FALSE),"")</f>
        <v>38330</v>
      </c>
      <c r="G2408" s="6">
        <f>IFERROR(VLOOKUP(A2408,Orders!A:C,3,FALSE),"")</f>
        <v>38336</v>
      </c>
      <c r="H2408" s="6">
        <f>IFERROR(VLOOKUP(A2408,Orders!A:D,4,FALSE),"")</f>
        <v>38333</v>
      </c>
      <c r="I2408" t="str">
        <f>IFERROR(VLOOKUP(A2408,Orders!A:E,5,FALSE),"")</f>
        <v>Shipped</v>
      </c>
      <c r="J2408">
        <f>IFERROR(VLOOKUP(A2408,Orders!A:G,7,FALSE),"")</f>
        <v>250</v>
      </c>
      <c r="K2408">
        <f>IFERROR(VLOOKUP(J2408,Customers!A:L,12,FALSE),"")</f>
        <v>1337</v>
      </c>
      <c r="L2408">
        <f>IFERROR(VLOOKUP(J2408,Customers!A:M,13,FALSE),"")</f>
        <v>68100</v>
      </c>
      <c r="M2408" t="str">
        <f>IFERROR(VLOOKUP(J2408,Customers!A:H,8,FALSE),"")</f>
        <v>Paris</v>
      </c>
      <c r="N2408">
        <f>IFERROR(VLOOKUP(K2408,Employees!A:F,6,FALSE),"")</f>
        <v>4</v>
      </c>
      <c r="O2408" t="str">
        <f>IFERROR(VLOOKUP(N2408,Offices!A:B,2,FALSE),"")</f>
        <v>Paris</v>
      </c>
      <c r="P2408" s="6">
        <f>IFERROR(VLOOKUP(J2408,Payments!A:C,3,FALSE),"")</f>
        <v>38489</v>
      </c>
      <c r="Q2408">
        <f>IFERROR(VLOOKUP(J2408,Payments!A:D,4,FALSE),"")</f>
        <v>17928.09</v>
      </c>
      <c r="R2408" t="str">
        <f>IFERROR(VLOOKUP(B2408,Products!A:C,3,FALSE),"")</f>
        <v>Vintage Cars</v>
      </c>
      <c r="S2408">
        <f>IFERROR(VLOOKUP(B2408,Products!A:G,7,FALSE),"")</f>
        <v>7332</v>
      </c>
      <c r="T2408">
        <f>IFERROR(VLOOKUP(B2408,Products!A:I,9,FALSE),"")</f>
        <v>33.19</v>
      </c>
      <c r="U2408">
        <f t="shared" si="296"/>
        <v>3</v>
      </c>
      <c r="V2408" t="str">
        <f t="shared" si="297"/>
        <v>Yes</v>
      </c>
      <c r="W2408">
        <f t="shared" si="298"/>
        <v>2004</v>
      </c>
      <c r="X2408">
        <f t="shared" si="299"/>
        <v>12</v>
      </c>
      <c r="Y2408">
        <f>IFERROR(VLOOKUP(B2408,Products!A:I,8,FALSE),"")</f>
        <v>22.57</v>
      </c>
      <c r="Z2408">
        <f t="shared" si="300"/>
        <v>1529.28</v>
      </c>
      <c r="AA2408">
        <f t="shared" si="301"/>
        <v>41.160832964111648</v>
      </c>
      <c r="AB2408">
        <f t="shared" si="302"/>
        <v>0</v>
      </c>
      <c r="AC2408">
        <f t="shared" si="303"/>
        <v>445.91999999999996</v>
      </c>
    </row>
    <row r="2409" spans="1:29">
      <c r="A2409">
        <v>10356</v>
      </c>
      <c r="B2409" t="s">
        <v>131</v>
      </c>
      <c r="C2409">
        <v>26</v>
      </c>
      <c r="D2409">
        <v>42.11</v>
      </c>
      <c r="E2409">
        <v>7</v>
      </c>
      <c r="F2409" s="6">
        <f>IFERROR(VLOOKUP(A2409,Orders!A:B,2,FALSE),"")</f>
        <v>38330</v>
      </c>
      <c r="G2409" s="6">
        <f>IFERROR(VLOOKUP(A2409,Orders!A:C,3,FALSE),"")</f>
        <v>38336</v>
      </c>
      <c r="H2409" s="6">
        <f>IFERROR(VLOOKUP(A2409,Orders!A:D,4,FALSE),"")</f>
        <v>38333</v>
      </c>
      <c r="I2409" t="str">
        <f>IFERROR(VLOOKUP(A2409,Orders!A:E,5,FALSE),"")</f>
        <v>Shipped</v>
      </c>
      <c r="J2409">
        <f>IFERROR(VLOOKUP(A2409,Orders!A:G,7,FALSE),"")</f>
        <v>250</v>
      </c>
      <c r="K2409">
        <f>IFERROR(VLOOKUP(J2409,Customers!A:L,12,FALSE),"")</f>
        <v>1337</v>
      </c>
      <c r="L2409">
        <f>IFERROR(VLOOKUP(J2409,Customers!A:M,13,FALSE),"")</f>
        <v>68100</v>
      </c>
      <c r="M2409" t="str">
        <f>IFERROR(VLOOKUP(J2409,Customers!A:H,8,FALSE),"")</f>
        <v>Paris</v>
      </c>
      <c r="N2409">
        <f>IFERROR(VLOOKUP(K2409,Employees!A:F,6,FALSE),"")</f>
        <v>4</v>
      </c>
      <c r="O2409" t="str">
        <f>IFERROR(VLOOKUP(N2409,Offices!A:B,2,FALSE),"")</f>
        <v>Paris</v>
      </c>
      <c r="P2409" s="6">
        <f>IFERROR(VLOOKUP(J2409,Payments!A:C,3,FALSE),"")</f>
        <v>38489</v>
      </c>
      <c r="Q2409">
        <f>IFERROR(VLOOKUP(J2409,Payments!A:D,4,FALSE),"")</f>
        <v>17928.09</v>
      </c>
      <c r="R2409" t="str">
        <f>IFERROR(VLOOKUP(B2409,Products!A:C,3,FALSE),"")</f>
        <v>Vintage Cars</v>
      </c>
      <c r="S2409">
        <f>IFERROR(VLOOKUP(B2409,Products!A:G,7,FALSE),"")</f>
        <v>2847</v>
      </c>
      <c r="T2409">
        <f>IFERROR(VLOOKUP(B2409,Products!A:I,9,FALSE),"")</f>
        <v>44.8</v>
      </c>
      <c r="U2409">
        <f t="shared" si="296"/>
        <v>3</v>
      </c>
      <c r="V2409" t="str">
        <f t="shared" si="297"/>
        <v>Yes</v>
      </c>
      <c r="W2409">
        <f t="shared" si="298"/>
        <v>2004</v>
      </c>
      <c r="X2409">
        <f t="shared" si="299"/>
        <v>12</v>
      </c>
      <c r="Y2409">
        <f>IFERROR(VLOOKUP(B2409,Products!A:I,8,FALSE),"")</f>
        <v>20.61</v>
      </c>
      <c r="Z2409">
        <f t="shared" si="300"/>
        <v>1094.8599999999999</v>
      </c>
      <c r="AA2409">
        <f t="shared" si="301"/>
        <v>104.31829209121786</v>
      </c>
      <c r="AB2409">
        <f t="shared" si="302"/>
        <v>1</v>
      </c>
      <c r="AC2409">
        <f t="shared" si="303"/>
        <v>559</v>
      </c>
    </row>
    <row r="2410" spans="1:29">
      <c r="A2410">
        <v>10356</v>
      </c>
      <c r="B2410" t="s">
        <v>219</v>
      </c>
      <c r="C2410">
        <v>26</v>
      </c>
      <c r="D2410">
        <v>78.11</v>
      </c>
      <c r="E2410">
        <v>4</v>
      </c>
      <c r="F2410" s="6">
        <f>IFERROR(VLOOKUP(A2410,Orders!A:B,2,FALSE),"")</f>
        <v>38330</v>
      </c>
      <c r="G2410" s="6">
        <f>IFERROR(VLOOKUP(A2410,Orders!A:C,3,FALSE),"")</f>
        <v>38336</v>
      </c>
      <c r="H2410" s="6">
        <f>IFERROR(VLOOKUP(A2410,Orders!A:D,4,FALSE),"")</f>
        <v>38333</v>
      </c>
      <c r="I2410" t="str">
        <f>IFERROR(VLOOKUP(A2410,Orders!A:E,5,FALSE),"")</f>
        <v>Shipped</v>
      </c>
      <c r="J2410">
        <f>IFERROR(VLOOKUP(A2410,Orders!A:G,7,FALSE),"")</f>
        <v>250</v>
      </c>
      <c r="K2410">
        <f>IFERROR(VLOOKUP(J2410,Customers!A:L,12,FALSE),"")</f>
        <v>1337</v>
      </c>
      <c r="L2410">
        <f>IFERROR(VLOOKUP(J2410,Customers!A:M,13,FALSE),"")</f>
        <v>68100</v>
      </c>
      <c r="M2410" t="str">
        <f>IFERROR(VLOOKUP(J2410,Customers!A:H,8,FALSE),"")</f>
        <v>Paris</v>
      </c>
      <c r="N2410">
        <f>IFERROR(VLOOKUP(K2410,Employees!A:F,6,FALSE),"")</f>
        <v>4</v>
      </c>
      <c r="O2410" t="str">
        <f>IFERROR(VLOOKUP(N2410,Offices!A:B,2,FALSE),"")</f>
        <v>Paris</v>
      </c>
      <c r="P2410" s="6">
        <f>IFERROR(VLOOKUP(J2410,Payments!A:C,3,FALSE),"")</f>
        <v>38489</v>
      </c>
      <c r="Q2410">
        <f>IFERROR(VLOOKUP(J2410,Payments!A:D,4,FALSE),"")</f>
        <v>17928.09</v>
      </c>
      <c r="R2410" t="str">
        <f>IFERROR(VLOOKUP(B2410,Products!A:C,3,FALSE),"")</f>
        <v>Motorcycles</v>
      </c>
      <c r="S2410">
        <f>IFERROR(VLOOKUP(B2410,Products!A:G,7,FALSE),"")</f>
        <v>600</v>
      </c>
      <c r="T2410">
        <f>IFERROR(VLOOKUP(B2410,Products!A:I,9,FALSE),"")</f>
        <v>81.36</v>
      </c>
      <c r="U2410">
        <f t="shared" si="296"/>
        <v>3</v>
      </c>
      <c r="V2410" t="str">
        <f t="shared" si="297"/>
        <v>Yes</v>
      </c>
      <c r="W2410">
        <f t="shared" si="298"/>
        <v>2004</v>
      </c>
      <c r="X2410">
        <f t="shared" si="299"/>
        <v>12</v>
      </c>
      <c r="Y2410">
        <f>IFERROR(VLOOKUP(B2410,Products!A:I,8,FALSE),"")</f>
        <v>34.17</v>
      </c>
      <c r="Z2410">
        <f t="shared" si="300"/>
        <v>2030.86</v>
      </c>
      <c r="AA2410">
        <f t="shared" si="301"/>
        <v>128.59233245537018</v>
      </c>
      <c r="AB2410">
        <f t="shared" si="302"/>
        <v>1</v>
      </c>
      <c r="AC2410">
        <f t="shared" si="303"/>
        <v>1142.44</v>
      </c>
    </row>
    <row r="2411" spans="1:29">
      <c r="A2411">
        <v>10357</v>
      </c>
      <c r="B2411" t="s">
        <v>134</v>
      </c>
      <c r="C2411">
        <v>32</v>
      </c>
      <c r="D2411">
        <v>199.3</v>
      </c>
      <c r="E2411">
        <v>10</v>
      </c>
      <c r="F2411" s="6">
        <f>IFERROR(VLOOKUP(A2411,Orders!A:B,2,FALSE),"")</f>
        <v>38331</v>
      </c>
      <c r="G2411" s="6">
        <f>IFERROR(VLOOKUP(A2411,Orders!A:C,3,FALSE),"")</f>
        <v>38337</v>
      </c>
      <c r="H2411" s="6">
        <f>IFERROR(VLOOKUP(A2411,Orders!A:D,4,FALSE),"")</f>
        <v>38335</v>
      </c>
      <c r="I2411" t="str">
        <f>IFERROR(VLOOKUP(A2411,Orders!A:E,5,FALSE),"")</f>
        <v>Shipped</v>
      </c>
      <c r="J2411">
        <f>IFERROR(VLOOKUP(A2411,Orders!A:G,7,FALSE),"")</f>
        <v>124</v>
      </c>
      <c r="K2411">
        <f>IFERROR(VLOOKUP(J2411,Customers!A:L,12,FALSE),"")</f>
        <v>1165</v>
      </c>
      <c r="L2411">
        <f>IFERROR(VLOOKUP(J2411,Customers!A:M,13,FALSE),"")</f>
        <v>210500</v>
      </c>
      <c r="M2411" t="str">
        <f>IFERROR(VLOOKUP(J2411,Customers!A:H,8,FALSE),"")</f>
        <v>San Rafael</v>
      </c>
      <c r="N2411">
        <f>IFERROR(VLOOKUP(K2411,Employees!A:F,6,FALSE),"")</f>
        <v>1</v>
      </c>
      <c r="O2411" t="str">
        <f>IFERROR(VLOOKUP(N2411,Offices!A:B,2,FALSE),"")</f>
        <v>San Francisco</v>
      </c>
      <c r="P2411" s="6">
        <f>IFERROR(VLOOKUP(J2411,Payments!A:C,3,FALSE),"")</f>
        <v>38416</v>
      </c>
      <c r="Q2411">
        <f>IFERROR(VLOOKUP(J2411,Payments!A:D,4,FALSE),"")</f>
        <v>101244.59</v>
      </c>
      <c r="R2411" t="str">
        <f>IFERROR(VLOOKUP(B2411,Products!A:C,3,FALSE),"")</f>
        <v>Classic Cars</v>
      </c>
      <c r="S2411">
        <f>IFERROR(VLOOKUP(B2411,Products!A:G,7,FALSE),"")</f>
        <v>7305</v>
      </c>
      <c r="T2411">
        <f>IFERROR(VLOOKUP(B2411,Products!A:I,9,FALSE),"")</f>
        <v>214.3</v>
      </c>
      <c r="U2411">
        <f t="shared" si="296"/>
        <v>2</v>
      </c>
      <c r="V2411" t="str">
        <f t="shared" si="297"/>
        <v>Yes</v>
      </c>
      <c r="W2411">
        <f t="shared" si="298"/>
        <v>2004</v>
      </c>
      <c r="X2411">
        <f t="shared" si="299"/>
        <v>12</v>
      </c>
      <c r="Y2411">
        <f>IFERROR(VLOOKUP(B2411,Products!A:I,8,FALSE),"")</f>
        <v>98.58</v>
      </c>
      <c r="Z2411">
        <f t="shared" si="300"/>
        <v>6377.6</v>
      </c>
      <c r="AA2411">
        <f t="shared" si="301"/>
        <v>102.17082572529928</v>
      </c>
      <c r="AB2411">
        <f t="shared" si="302"/>
        <v>1</v>
      </c>
      <c r="AC2411">
        <f t="shared" si="303"/>
        <v>3223.0400000000004</v>
      </c>
    </row>
    <row r="2412" spans="1:29">
      <c r="A2412">
        <v>10357</v>
      </c>
      <c r="B2412" t="s">
        <v>135</v>
      </c>
      <c r="C2412">
        <v>43</v>
      </c>
      <c r="D2412">
        <v>135.91999999999999</v>
      </c>
      <c r="E2412">
        <v>9</v>
      </c>
      <c r="F2412" s="6">
        <f>IFERROR(VLOOKUP(A2412,Orders!A:B,2,FALSE),"")</f>
        <v>38331</v>
      </c>
      <c r="G2412" s="6">
        <f>IFERROR(VLOOKUP(A2412,Orders!A:C,3,FALSE),"")</f>
        <v>38337</v>
      </c>
      <c r="H2412" s="6">
        <f>IFERROR(VLOOKUP(A2412,Orders!A:D,4,FALSE),"")</f>
        <v>38335</v>
      </c>
      <c r="I2412" t="str">
        <f>IFERROR(VLOOKUP(A2412,Orders!A:E,5,FALSE),"")</f>
        <v>Shipped</v>
      </c>
      <c r="J2412">
        <f>IFERROR(VLOOKUP(A2412,Orders!A:G,7,FALSE),"")</f>
        <v>124</v>
      </c>
      <c r="K2412">
        <f>IFERROR(VLOOKUP(J2412,Customers!A:L,12,FALSE),"")</f>
        <v>1165</v>
      </c>
      <c r="L2412">
        <f>IFERROR(VLOOKUP(J2412,Customers!A:M,13,FALSE),"")</f>
        <v>210500</v>
      </c>
      <c r="M2412" t="str">
        <f>IFERROR(VLOOKUP(J2412,Customers!A:H,8,FALSE),"")</f>
        <v>San Rafael</v>
      </c>
      <c r="N2412">
        <f>IFERROR(VLOOKUP(K2412,Employees!A:F,6,FALSE),"")</f>
        <v>1</v>
      </c>
      <c r="O2412" t="str">
        <f>IFERROR(VLOOKUP(N2412,Offices!A:B,2,FALSE),"")</f>
        <v>San Francisco</v>
      </c>
      <c r="P2412" s="6">
        <f>IFERROR(VLOOKUP(J2412,Payments!A:C,3,FALSE),"")</f>
        <v>38416</v>
      </c>
      <c r="Q2412">
        <f>IFERROR(VLOOKUP(J2412,Payments!A:D,4,FALSE),"")</f>
        <v>101244.59</v>
      </c>
      <c r="R2412" t="str">
        <f>IFERROR(VLOOKUP(B2412,Products!A:C,3,FALSE),"")</f>
        <v>Classic Cars</v>
      </c>
      <c r="S2412">
        <f>IFERROR(VLOOKUP(B2412,Products!A:G,7,FALSE),"")</f>
        <v>6791</v>
      </c>
      <c r="T2412">
        <f>IFERROR(VLOOKUP(B2412,Products!A:I,9,FALSE),"")</f>
        <v>147.74</v>
      </c>
      <c r="U2412">
        <f t="shared" si="296"/>
        <v>2</v>
      </c>
      <c r="V2412" t="str">
        <f t="shared" si="297"/>
        <v>Yes</v>
      </c>
      <c r="W2412">
        <f t="shared" si="298"/>
        <v>2004</v>
      </c>
      <c r="X2412">
        <f t="shared" si="299"/>
        <v>12</v>
      </c>
      <c r="Y2412">
        <f>IFERROR(VLOOKUP(B2412,Products!A:I,8,FALSE),"")</f>
        <v>103.42</v>
      </c>
      <c r="Z2412">
        <f t="shared" si="300"/>
        <v>5844.5599999999995</v>
      </c>
      <c r="AA2412">
        <f t="shared" si="301"/>
        <v>31.425256236704683</v>
      </c>
      <c r="AB2412">
        <f t="shared" si="302"/>
        <v>0</v>
      </c>
      <c r="AC2412">
        <f t="shared" si="303"/>
        <v>1397.4999999999993</v>
      </c>
    </row>
    <row r="2413" spans="1:29">
      <c r="A2413">
        <v>10357</v>
      </c>
      <c r="B2413" t="s">
        <v>136</v>
      </c>
      <c r="C2413">
        <v>49</v>
      </c>
      <c r="D2413">
        <v>109.34</v>
      </c>
      <c r="E2413">
        <v>8</v>
      </c>
      <c r="F2413" s="6">
        <f>IFERROR(VLOOKUP(A2413,Orders!A:B,2,FALSE),"")</f>
        <v>38331</v>
      </c>
      <c r="G2413" s="6">
        <f>IFERROR(VLOOKUP(A2413,Orders!A:C,3,FALSE),"")</f>
        <v>38337</v>
      </c>
      <c r="H2413" s="6">
        <f>IFERROR(VLOOKUP(A2413,Orders!A:D,4,FALSE),"")</f>
        <v>38335</v>
      </c>
      <c r="I2413" t="str">
        <f>IFERROR(VLOOKUP(A2413,Orders!A:E,5,FALSE),"")</f>
        <v>Shipped</v>
      </c>
      <c r="J2413">
        <f>IFERROR(VLOOKUP(A2413,Orders!A:G,7,FALSE),"")</f>
        <v>124</v>
      </c>
      <c r="K2413">
        <f>IFERROR(VLOOKUP(J2413,Customers!A:L,12,FALSE),"")</f>
        <v>1165</v>
      </c>
      <c r="L2413">
        <f>IFERROR(VLOOKUP(J2413,Customers!A:M,13,FALSE),"")</f>
        <v>210500</v>
      </c>
      <c r="M2413" t="str">
        <f>IFERROR(VLOOKUP(J2413,Customers!A:H,8,FALSE),"")</f>
        <v>San Rafael</v>
      </c>
      <c r="N2413">
        <f>IFERROR(VLOOKUP(K2413,Employees!A:F,6,FALSE),"")</f>
        <v>1</v>
      </c>
      <c r="O2413" t="str">
        <f>IFERROR(VLOOKUP(N2413,Offices!A:B,2,FALSE),"")</f>
        <v>San Francisco</v>
      </c>
      <c r="P2413" s="6">
        <f>IFERROR(VLOOKUP(J2413,Payments!A:C,3,FALSE),"")</f>
        <v>38416</v>
      </c>
      <c r="Q2413">
        <f>IFERROR(VLOOKUP(J2413,Payments!A:D,4,FALSE),"")</f>
        <v>101244.59</v>
      </c>
      <c r="R2413" t="str">
        <f>IFERROR(VLOOKUP(B2413,Products!A:C,3,FALSE),"")</f>
        <v>Trucks and Buses</v>
      </c>
      <c r="S2413">
        <f>IFERROR(VLOOKUP(B2413,Products!A:G,7,FALSE),"")</f>
        <v>1579</v>
      </c>
      <c r="T2413">
        <f>IFERROR(VLOOKUP(B2413,Products!A:I,9,FALSE),"")</f>
        <v>136.66999999999999</v>
      </c>
      <c r="U2413">
        <f t="shared" si="296"/>
        <v>2</v>
      </c>
      <c r="V2413" t="str">
        <f t="shared" si="297"/>
        <v>Yes</v>
      </c>
      <c r="W2413">
        <f t="shared" si="298"/>
        <v>2004</v>
      </c>
      <c r="X2413">
        <f t="shared" si="299"/>
        <v>12</v>
      </c>
      <c r="Y2413">
        <f>IFERROR(VLOOKUP(B2413,Products!A:I,8,FALSE),"")</f>
        <v>77.900000000000006</v>
      </c>
      <c r="Z2413">
        <f t="shared" si="300"/>
        <v>5357.66</v>
      </c>
      <c r="AA2413">
        <f t="shared" si="301"/>
        <v>40.359435173299097</v>
      </c>
      <c r="AB2413">
        <f t="shared" si="302"/>
        <v>0</v>
      </c>
      <c r="AC2413">
        <f t="shared" si="303"/>
        <v>1540.56</v>
      </c>
    </row>
    <row r="2414" spans="1:29">
      <c r="A2414">
        <v>10357</v>
      </c>
      <c r="B2414" t="s">
        <v>137</v>
      </c>
      <c r="C2414">
        <v>39</v>
      </c>
      <c r="D2414">
        <v>112</v>
      </c>
      <c r="E2414">
        <v>1</v>
      </c>
      <c r="F2414" s="6">
        <f>IFERROR(VLOOKUP(A2414,Orders!A:B,2,FALSE),"")</f>
        <v>38331</v>
      </c>
      <c r="G2414" s="6">
        <f>IFERROR(VLOOKUP(A2414,Orders!A:C,3,FALSE),"")</f>
        <v>38337</v>
      </c>
      <c r="H2414" s="6">
        <f>IFERROR(VLOOKUP(A2414,Orders!A:D,4,FALSE),"")</f>
        <v>38335</v>
      </c>
      <c r="I2414" t="str">
        <f>IFERROR(VLOOKUP(A2414,Orders!A:E,5,FALSE),"")</f>
        <v>Shipped</v>
      </c>
      <c r="J2414">
        <f>IFERROR(VLOOKUP(A2414,Orders!A:G,7,FALSE),"")</f>
        <v>124</v>
      </c>
      <c r="K2414">
        <f>IFERROR(VLOOKUP(J2414,Customers!A:L,12,FALSE),"")</f>
        <v>1165</v>
      </c>
      <c r="L2414">
        <f>IFERROR(VLOOKUP(J2414,Customers!A:M,13,FALSE),"")</f>
        <v>210500</v>
      </c>
      <c r="M2414" t="str">
        <f>IFERROR(VLOOKUP(J2414,Customers!A:H,8,FALSE),"")</f>
        <v>San Rafael</v>
      </c>
      <c r="N2414">
        <f>IFERROR(VLOOKUP(K2414,Employees!A:F,6,FALSE),"")</f>
        <v>1</v>
      </c>
      <c r="O2414" t="str">
        <f>IFERROR(VLOOKUP(N2414,Offices!A:B,2,FALSE),"")</f>
        <v>San Francisco</v>
      </c>
      <c r="P2414" s="6">
        <f>IFERROR(VLOOKUP(J2414,Payments!A:C,3,FALSE),"")</f>
        <v>38416</v>
      </c>
      <c r="Q2414">
        <f>IFERROR(VLOOKUP(J2414,Payments!A:D,4,FALSE),"")</f>
        <v>101244.59</v>
      </c>
      <c r="R2414" t="str">
        <f>IFERROR(VLOOKUP(B2414,Products!A:C,3,FALSE),"")</f>
        <v>Trucks and Buses</v>
      </c>
      <c r="S2414">
        <f>IFERROR(VLOOKUP(B2414,Products!A:G,7,FALSE),"")</f>
        <v>2613</v>
      </c>
      <c r="T2414">
        <f>IFERROR(VLOOKUP(B2414,Products!A:I,9,FALSE),"")</f>
        <v>116.67</v>
      </c>
      <c r="U2414">
        <f t="shared" si="296"/>
        <v>2</v>
      </c>
      <c r="V2414" t="str">
        <f t="shared" si="297"/>
        <v>Yes</v>
      </c>
      <c r="W2414">
        <f t="shared" si="298"/>
        <v>2004</v>
      </c>
      <c r="X2414">
        <f t="shared" si="299"/>
        <v>12</v>
      </c>
      <c r="Y2414">
        <f>IFERROR(VLOOKUP(B2414,Products!A:I,8,FALSE),"")</f>
        <v>58.33</v>
      </c>
      <c r="Z2414">
        <f t="shared" si="300"/>
        <v>4368</v>
      </c>
      <c r="AA2414">
        <f t="shared" si="301"/>
        <v>92.010972055546034</v>
      </c>
      <c r="AB2414">
        <f t="shared" si="302"/>
        <v>1</v>
      </c>
      <c r="AC2414">
        <f t="shared" si="303"/>
        <v>2093.13</v>
      </c>
    </row>
    <row r="2415" spans="1:29">
      <c r="A2415">
        <v>10357</v>
      </c>
      <c r="B2415" t="s">
        <v>138</v>
      </c>
      <c r="C2415">
        <v>41</v>
      </c>
      <c r="D2415">
        <v>58.95</v>
      </c>
      <c r="E2415">
        <v>7</v>
      </c>
      <c r="F2415" s="6">
        <f>IFERROR(VLOOKUP(A2415,Orders!A:B,2,FALSE),"")</f>
        <v>38331</v>
      </c>
      <c r="G2415" s="6">
        <f>IFERROR(VLOOKUP(A2415,Orders!A:C,3,FALSE),"")</f>
        <v>38337</v>
      </c>
      <c r="H2415" s="6">
        <f>IFERROR(VLOOKUP(A2415,Orders!A:D,4,FALSE),"")</f>
        <v>38335</v>
      </c>
      <c r="I2415" t="str">
        <f>IFERROR(VLOOKUP(A2415,Orders!A:E,5,FALSE),"")</f>
        <v>Shipped</v>
      </c>
      <c r="J2415">
        <f>IFERROR(VLOOKUP(A2415,Orders!A:G,7,FALSE),"")</f>
        <v>124</v>
      </c>
      <c r="K2415">
        <f>IFERROR(VLOOKUP(J2415,Customers!A:L,12,FALSE),"")</f>
        <v>1165</v>
      </c>
      <c r="L2415">
        <f>IFERROR(VLOOKUP(J2415,Customers!A:M,13,FALSE),"")</f>
        <v>210500</v>
      </c>
      <c r="M2415" t="str">
        <f>IFERROR(VLOOKUP(J2415,Customers!A:H,8,FALSE),"")</f>
        <v>San Rafael</v>
      </c>
      <c r="N2415">
        <f>IFERROR(VLOOKUP(K2415,Employees!A:F,6,FALSE),"")</f>
        <v>1</v>
      </c>
      <c r="O2415" t="str">
        <f>IFERROR(VLOOKUP(N2415,Offices!A:B,2,FALSE),"")</f>
        <v>San Francisco</v>
      </c>
      <c r="P2415" s="6">
        <f>IFERROR(VLOOKUP(J2415,Payments!A:C,3,FALSE),"")</f>
        <v>38416</v>
      </c>
      <c r="Q2415">
        <f>IFERROR(VLOOKUP(J2415,Payments!A:D,4,FALSE),"")</f>
        <v>101244.59</v>
      </c>
      <c r="R2415" t="str">
        <f>IFERROR(VLOOKUP(B2415,Products!A:C,3,FALSE),"")</f>
        <v>Trucks and Buses</v>
      </c>
      <c r="S2415">
        <f>IFERROR(VLOOKUP(B2415,Products!A:G,7,FALSE),"")</f>
        <v>2018</v>
      </c>
      <c r="T2415">
        <f>IFERROR(VLOOKUP(B2415,Products!A:I,9,FALSE),"")</f>
        <v>60.77</v>
      </c>
      <c r="U2415">
        <f t="shared" si="296"/>
        <v>2</v>
      </c>
      <c r="V2415" t="str">
        <f t="shared" si="297"/>
        <v>Yes</v>
      </c>
      <c r="W2415">
        <f t="shared" si="298"/>
        <v>2004</v>
      </c>
      <c r="X2415">
        <f t="shared" si="299"/>
        <v>12</v>
      </c>
      <c r="Y2415">
        <f>IFERROR(VLOOKUP(B2415,Products!A:I,8,FALSE),"")</f>
        <v>24.92</v>
      </c>
      <c r="Z2415">
        <f t="shared" si="300"/>
        <v>2416.9500000000003</v>
      </c>
      <c r="AA2415">
        <f t="shared" si="301"/>
        <v>136.55698234349921</v>
      </c>
      <c r="AB2415">
        <f t="shared" si="302"/>
        <v>1</v>
      </c>
      <c r="AC2415">
        <f t="shared" si="303"/>
        <v>1395.23</v>
      </c>
    </row>
    <row r="2416" spans="1:29">
      <c r="A2416">
        <v>10357</v>
      </c>
      <c r="B2416" t="s">
        <v>139</v>
      </c>
      <c r="C2416">
        <v>41</v>
      </c>
      <c r="D2416">
        <v>91.18</v>
      </c>
      <c r="E2416">
        <v>6</v>
      </c>
      <c r="F2416" s="6">
        <f>IFERROR(VLOOKUP(A2416,Orders!A:B,2,FALSE),"")</f>
        <v>38331</v>
      </c>
      <c r="G2416" s="6">
        <f>IFERROR(VLOOKUP(A2416,Orders!A:C,3,FALSE),"")</f>
        <v>38337</v>
      </c>
      <c r="H2416" s="6">
        <f>IFERROR(VLOOKUP(A2416,Orders!A:D,4,FALSE),"")</f>
        <v>38335</v>
      </c>
      <c r="I2416" t="str">
        <f>IFERROR(VLOOKUP(A2416,Orders!A:E,5,FALSE),"")</f>
        <v>Shipped</v>
      </c>
      <c r="J2416">
        <f>IFERROR(VLOOKUP(A2416,Orders!A:G,7,FALSE),"")</f>
        <v>124</v>
      </c>
      <c r="K2416">
        <f>IFERROR(VLOOKUP(J2416,Customers!A:L,12,FALSE),"")</f>
        <v>1165</v>
      </c>
      <c r="L2416">
        <f>IFERROR(VLOOKUP(J2416,Customers!A:M,13,FALSE),"")</f>
        <v>210500</v>
      </c>
      <c r="M2416" t="str">
        <f>IFERROR(VLOOKUP(J2416,Customers!A:H,8,FALSE),"")</f>
        <v>San Rafael</v>
      </c>
      <c r="N2416">
        <f>IFERROR(VLOOKUP(K2416,Employees!A:F,6,FALSE),"")</f>
        <v>1</v>
      </c>
      <c r="O2416" t="str">
        <f>IFERROR(VLOOKUP(N2416,Offices!A:B,2,FALSE),"")</f>
        <v>San Francisco</v>
      </c>
      <c r="P2416" s="6">
        <f>IFERROR(VLOOKUP(J2416,Payments!A:C,3,FALSE),"")</f>
        <v>38416</v>
      </c>
      <c r="Q2416">
        <f>IFERROR(VLOOKUP(J2416,Payments!A:D,4,FALSE),"")</f>
        <v>101244.59</v>
      </c>
      <c r="R2416" t="str">
        <f>IFERROR(VLOOKUP(B2416,Products!A:C,3,FALSE),"")</f>
        <v>Vintage Cars</v>
      </c>
      <c r="S2416">
        <f>IFERROR(VLOOKUP(B2416,Products!A:G,7,FALSE),"")</f>
        <v>4189</v>
      </c>
      <c r="T2416">
        <f>IFERROR(VLOOKUP(B2416,Products!A:I,9,FALSE),"")</f>
        <v>101.31</v>
      </c>
      <c r="U2416">
        <f t="shared" si="296"/>
        <v>2</v>
      </c>
      <c r="V2416" t="str">
        <f t="shared" si="297"/>
        <v>Yes</v>
      </c>
      <c r="W2416">
        <f t="shared" si="298"/>
        <v>2004</v>
      </c>
      <c r="X2416">
        <f t="shared" si="299"/>
        <v>12</v>
      </c>
      <c r="Y2416">
        <f>IFERROR(VLOOKUP(B2416,Products!A:I,8,FALSE),"")</f>
        <v>60.78</v>
      </c>
      <c r="Z2416">
        <f t="shared" si="300"/>
        <v>3738.38</v>
      </c>
      <c r="AA2416">
        <f t="shared" si="301"/>
        <v>50.016452780519913</v>
      </c>
      <c r="AB2416">
        <f t="shared" si="302"/>
        <v>0</v>
      </c>
      <c r="AC2416">
        <f t="shared" si="303"/>
        <v>1246.4000000000003</v>
      </c>
    </row>
    <row r="2417" spans="1:29">
      <c r="A2417">
        <v>10357</v>
      </c>
      <c r="B2417" t="s">
        <v>140</v>
      </c>
      <c r="C2417">
        <v>49</v>
      </c>
      <c r="D2417">
        <v>59.34</v>
      </c>
      <c r="E2417">
        <v>5</v>
      </c>
      <c r="F2417" s="6">
        <f>IFERROR(VLOOKUP(A2417,Orders!A:B,2,FALSE),"")</f>
        <v>38331</v>
      </c>
      <c r="G2417" s="6">
        <f>IFERROR(VLOOKUP(A2417,Orders!A:C,3,FALSE),"")</f>
        <v>38337</v>
      </c>
      <c r="H2417" s="6">
        <f>IFERROR(VLOOKUP(A2417,Orders!A:D,4,FALSE),"")</f>
        <v>38335</v>
      </c>
      <c r="I2417" t="str">
        <f>IFERROR(VLOOKUP(A2417,Orders!A:E,5,FALSE),"")</f>
        <v>Shipped</v>
      </c>
      <c r="J2417">
        <f>IFERROR(VLOOKUP(A2417,Orders!A:G,7,FALSE),"")</f>
        <v>124</v>
      </c>
      <c r="K2417">
        <f>IFERROR(VLOOKUP(J2417,Customers!A:L,12,FALSE),"")</f>
        <v>1165</v>
      </c>
      <c r="L2417">
        <f>IFERROR(VLOOKUP(J2417,Customers!A:M,13,FALSE),"")</f>
        <v>210500</v>
      </c>
      <c r="M2417" t="str">
        <f>IFERROR(VLOOKUP(J2417,Customers!A:H,8,FALSE),"")</f>
        <v>San Rafael</v>
      </c>
      <c r="N2417">
        <f>IFERROR(VLOOKUP(K2417,Employees!A:F,6,FALSE),"")</f>
        <v>1</v>
      </c>
      <c r="O2417" t="str">
        <f>IFERROR(VLOOKUP(N2417,Offices!A:B,2,FALSE),"")</f>
        <v>San Francisco</v>
      </c>
      <c r="P2417" s="6">
        <f>IFERROR(VLOOKUP(J2417,Payments!A:C,3,FALSE),"")</f>
        <v>38416</v>
      </c>
      <c r="Q2417">
        <f>IFERROR(VLOOKUP(J2417,Payments!A:D,4,FALSE),"")</f>
        <v>101244.59</v>
      </c>
      <c r="R2417" t="str">
        <f>IFERROR(VLOOKUP(B2417,Products!A:C,3,FALSE),"")</f>
        <v>Vintage Cars</v>
      </c>
      <c r="S2417">
        <f>IFERROR(VLOOKUP(B2417,Products!A:G,7,FALSE),"")</f>
        <v>5649</v>
      </c>
      <c r="T2417">
        <f>IFERROR(VLOOKUP(B2417,Products!A:I,9,FALSE),"")</f>
        <v>62.46</v>
      </c>
      <c r="U2417">
        <f t="shared" si="296"/>
        <v>2</v>
      </c>
      <c r="V2417" t="str">
        <f t="shared" si="297"/>
        <v>Yes</v>
      </c>
      <c r="W2417">
        <f t="shared" si="298"/>
        <v>2004</v>
      </c>
      <c r="X2417">
        <f t="shared" si="299"/>
        <v>12</v>
      </c>
      <c r="Y2417">
        <f>IFERROR(VLOOKUP(B2417,Products!A:I,8,FALSE),"")</f>
        <v>34.35</v>
      </c>
      <c r="Z2417">
        <f t="shared" si="300"/>
        <v>2907.6600000000003</v>
      </c>
      <c r="AA2417">
        <f t="shared" si="301"/>
        <v>72.751091703056773</v>
      </c>
      <c r="AB2417">
        <f t="shared" si="302"/>
        <v>1</v>
      </c>
      <c r="AC2417">
        <f t="shared" si="303"/>
        <v>1224.51</v>
      </c>
    </row>
    <row r="2418" spans="1:29">
      <c r="A2418">
        <v>10357</v>
      </c>
      <c r="B2418" t="s">
        <v>141</v>
      </c>
      <c r="C2418">
        <v>44</v>
      </c>
      <c r="D2418">
        <v>104.72</v>
      </c>
      <c r="E2418">
        <v>4</v>
      </c>
      <c r="F2418" s="6">
        <f>IFERROR(VLOOKUP(A2418,Orders!A:B,2,FALSE),"")</f>
        <v>38331</v>
      </c>
      <c r="G2418" s="6">
        <f>IFERROR(VLOOKUP(A2418,Orders!A:C,3,FALSE),"")</f>
        <v>38337</v>
      </c>
      <c r="H2418" s="6">
        <f>IFERROR(VLOOKUP(A2418,Orders!A:D,4,FALSE),"")</f>
        <v>38335</v>
      </c>
      <c r="I2418" t="str">
        <f>IFERROR(VLOOKUP(A2418,Orders!A:E,5,FALSE),"")</f>
        <v>Shipped</v>
      </c>
      <c r="J2418">
        <f>IFERROR(VLOOKUP(A2418,Orders!A:G,7,FALSE),"")</f>
        <v>124</v>
      </c>
      <c r="K2418">
        <f>IFERROR(VLOOKUP(J2418,Customers!A:L,12,FALSE),"")</f>
        <v>1165</v>
      </c>
      <c r="L2418">
        <f>IFERROR(VLOOKUP(J2418,Customers!A:M,13,FALSE),"")</f>
        <v>210500</v>
      </c>
      <c r="M2418" t="str">
        <f>IFERROR(VLOOKUP(J2418,Customers!A:H,8,FALSE),"")</f>
        <v>San Rafael</v>
      </c>
      <c r="N2418">
        <f>IFERROR(VLOOKUP(K2418,Employees!A:F,6,FALSE),"")</f>
        <v>1</v>
      </c>
      <c r="O2418" t="str">
        <f>IFERROR(VLOOKUP(N2418,Offices!A:B,2,FALSE),"")</f>
        <v>San Francisco</v>
      </c>
      <c r="P2418" s="6">
        <f>IFERROR(VLOOKUP(J2418,Payments!A:C,3,FALSE),"")</f>
        <v>38416</v>
      </c>
      <c r="Q2418">
        <f>IFERROR(VLOOKUP(J2418,Payments!A:D,4,FALSE),"")</f>
        <v>101244.59</v>
      </c>
      <c r="R2418" t="str">
        <f>IFERROR(VLOOKUP(B2418,Products!A:C,3,FALSE),"")</f>
        <v>Vintage Cars</v>
      </c>
      <c r="S2418">
        <f>IFERROR(VLOOKUP(B2418,Products!A:G,7,FALSE),"")</f>
        <v>5992</v>
      </c>
      <c r="T2418">
        <f>IFERROR(VLOOKUP(B2418,Products!A:I,9,FALSE),"")</f>
        <v>104.72</v>
      </c>
      <c r="U2418">
        <f t="shared" si="296"/>
        <v>2</v>
      </c>
      <c r="V2418" t="str">
        <f t="shared" si="297"/>
        <v>Yes</v>
      </c>
      <c r="W2418">
        <f t="shared" si="298"/>
        <v>2004</v>
      </c>
      <c r="X2418">
        <f t="shared" si="299"/>
        <v>12</v>
      </c>
      <c r="Y2418">
        <f>IFERROR(VLOOKUP(B2418,Products!A:I,8,FALSE),"")</f>
        <v>60.74</v>
      </c>
      <c r="Z2418">
        <f t="shared" si="300"/>
        <v>4607.68</v>
      </c>
      <c r="AA2418">
        <f t="shared" si="301"/>
        <v>72.406980572933804</v>
      </c>
      <c r="AB2418">
        <f t="shared" si="302"/>
        <v>1</v>
      </c>
      <c r="AC2418">
        <f t="shared" si="303"/>
        <v>1935.12</v>
      </c>
    </row>
    <row r="2419" spans="1:29">
      <c r="A2419">
        <v>10357</v>
      </c>
      <c r="B2419" t="s">
        <v>142</v>
      </c>
      <c r="C2419">
        <v>25</v>
      </c>
      <c r="D2419">
        <v>84.33</v>
      </c>
      <c r="E2419">
        <v>3</v>
      </c>
      <c r="F2419" s="6">
        <f>IFERROR(VLOOKUP(A2419,Orders!A:B,2,FALSE),"")</f>
        <v>38331</v>
      </c>
      <c r="G2419" s="6">
        <f>IFERROR(VLOOKUP(A2419,Orders!A:C,3,FALSE),"")</f>
        <v>38337</v>
      </c>
      <c r="H2419" s="6">
        <f>IFERROR(VLOOKUP(A2419,Orders!A:D,4,FALSE),"")</f>
        <v>38335</v>
      </c>
      <c r="I2419" t="str">
        <f>IFERROR(VLOOKUP(A2419,Orders!A:E,5,FALSE),"")</f>
        <v>Shipped</v>
      </c>
      <c r="J2419">
        <f>IFERROR(VLOOKUP(A2419,Orders!A:G,7,FALSE),"")</f>
        <v>124</v>
      </c>
      <c r="K2419">
        <f>IFERROR(VLOOKUP(J2419,Customers!A:L,12,FALSE),"")</f>
        <v>1165</v>
      </c>
      <c r="L2419">
        <f>IFERROR(VLOOKUP(J2419,Customers!A:M,13,FALSE),"")</f>
        <v>210500</v>
      </c>
      <c r="M2419" t="str">
        <f>IFERROR(VLOOKUP(J2419,Customers!A:H,8,FALSE),"")</f>
        <v>San Rafael</v>
      </c>
      <c r="N2419">
        <f>IFERROR(VLOOKUP(K2419,Employees!A:F,6,FALSE),"")</f>
        <v>1</v>
      </c>
      <c r="O2419" t="str">
        <f>IFERROR(VLOOKUP(N2419,Offices!A:B,2,FALSE),"")</f>
        <v>San Francisco</v>
      </c>
      <c r="P2419" s="6">
        <f>IFERROR(VLOOKUP(J2419,Payments!A:C,3,FALSE),"")</f>
        <v>38416</v>
      </c>
      <c r="Q2419">
        <f>IFERROR(VLOOKUP(J2419,Payments!A:D,4,FALSE),"")</f>
        <v>101244.59</v>
      </c>
      <c r="R2419" t="str">
        <f>IFERROR(VLOOKUP(B2419,Products!A:C,3,FALSE),"")</f>
        <v>Vintage Cars</v>
      </c>
      <c r="S2419">
        <f>IFERROR(VLOOKUP(B2419,Products!A:G,7,FALSE),"")</f>
        <v>7913</v>
      </c>
      <c r="T2419">
        <f>IFERROR(VLOOKUP(B2419,Products!A:I,9,FALSE),"")</f>
        <v>99.21</v>
      </c>
      <c r="U2419">
        <f t="shared" si="296"/>
        <v>2</v>
      </c>
      <c r="V2419" t="str">
        <f t="shared" si="297"/>
        <v>Yes</v>
      </c>
      <c r="W2419">
        <f t="shared" si="298"/>
        <v>2004</v>
      </c>
      <c r="X2419">
        <f t="shared" si="299"/>
        <v>12</v>
      </c>
      <c r="Y2419">
        <f>IFERROR(VLOOKUP(B2419,Products!A:I,8,FALSE),"")</f>
        <v>57.54</v>
      </c>
      <c r="Z2419">
        <f t="shared" si="300"/>
        <v>2108.25</v>
      </c>
      <c r="AA2419">
        <f t="shared" si="301"/>
        <v>46.558915537017725</v>
      </c>
      <c r="AB2419">
        <f t="shared" si="302"/>
        <v>0</v>
      </c>
      <c r="AC2419">
        <f t="shared" si="303"/>
        <v>669.75</v>
      </c>
    </row>
    <row r="2420" spans="1:29">
      <c r="A2420">
        <v>10357</v>
      </c>
      <c r="B2420" t="s">
        <v>143</v>
      </c>
      <c r="C2420">
        <v>28</v>
      </c>
      <c r="D2420">
        <v>105.34</v>
      </c>
      <c r="E2420">
        <v>2</v>
      </c>
      <c r="F2420" s="6">
        <f>IFERROR(VLOOKUP(A2420,Orders!A:B,2,FALSE),"")</f>
        <v>38331</v>
      </c>
      <c r="G2420" s="6">
        <f>IFERROR(VLOOKUP(A2420,Orders!A:C,3,FALSE),"")</f>
        <v>38337</v>
      </c>
      <c r="H2420" s="6">
        <f>IFERROR(VLOOKUP(A2420,Orders!A:D,4,FALSE),"")</f>
        <v>38335</v>
      </c>
      <c r="I2420" t="str">
        <f>IFERROR(VLOOKUP(A2420,Orders!A:E,5,FALSE),"")</f>
        <v>Shipped</v>
      </c>
      <c r="J2420">
        <f>IFERROR(VLOOKUP(A2420,Orders!A:G,7,FALSE),"")</f>
        <v>124</v>
      </c>
      <c r="K2420">
        <f>IFERROR(VLOOKUP(J2420,Customers!A:L,12,FALSE),"")</f>
        <v>1165</v>
      </c>
      <c r="L2420">
        <f>IFERROR(VLOOKUP(J2420,Customers!A:M,13,FALSE),"")</f>
        <v>210500</v>
      </c>
      <c r="M2420" t="str">
        <f>IFERROR(VLOOKUP(J2420,Customers!A:H,8,FALSE),"")</f>
        <v>San Rafael</v>
      </c>
      <c r="N2420">
        <f>IFERROR(VLOOKUP(K2420,Employees!A:F,6,FALSE),"")</f>
        <v>1</v>
      </c>
      <c r="O2420" t="str">
        <f>IFERROR(VLOOKUP(N2420,Offices!A:B,2,FALSE),"")</f>
        <v>San Francisco</v>
      </c>
      <c r="P2420" s="6">
        <f>IFERROR(VLOOKUP(J2420,Payments!A:C,3,FALSE),"")</f>
        <v>38416</v>
      </c>
      <c r="Q2420">
        <f>IFERROR(VLOOKUP(J2420,Payments!A:D,4,FALSE),"")</f>
        <v>101244.59</v>
      </c>
      <c r="R2420" t="str">
        <f>IFERROR(VLOOKUP(B2420,Products!A:C,3,FALSE),"")</f>
        <v>Trucks and Buses</v>
      </c>
      <c r="S2420">
        <f>IFERROR(VLOOKUP(B2420,Products!A:G,7,FALSE),"")</f>
        <v>3128</v>
      </c>
      <c r="T2420">
        <f>IFERROR(VLOOKUP(B2420,Products!A:I,9,FALSE),"")</f>
        <v>121.08</v>
      </c>
      <c r="U2420">
        <f t="shared" si="296"/>
        <v>2</v>
      </c>
      <c r="V2420" t="str">
        <f t="shared" si="297"/>
        <v>Yes</v>
      </c>
      <c r="W2420">
        <f t="shared" si="298"/>
        <v>2004</v>
      </c>
      <c r="X2420">
        <f t="shared" si="299"/>
        <v>12</v>
      </c>
      <c r="Y2420">
        <f>IFERROR(VLOOKUP(B2420,Products!A:I,8,FALSE),"")</f>
        <v>84.76</v>
      </c>
      <c r="Z2420">
        <f t="shared" si="300"/>
        <v>2949.52</v>
      </c>
      <c r="AA2420">
        <f t="shared" si="301"/>
        <v>24.280320906087773</v>
      </c>
      <c r="AB2420">
        <f t="shared" si="302"/>
        <v>0</v>
      </c>
      <c r="AC2420">
        <f t="shared" si="303"/>
        <v>576.24</v>
      </c>
    </row>
    <row r="2421" spans="1:29">
      <c r="A2421">
        <v>10358</v>
      </c>
      <c r="B2421" t="s">
        <v>150</v>
      </c>
      <c r="C2421">
        <v>49</v>
      </c>
      <c r="D2421">
        <v>129.93</v>
      </c>
      <c r="E2421">
        <v>5</v>
      </c>
      <c r="F2421" s="6">
        <f>IFERROR(VLOOKUP(A2421,Orders!A:B,2,FALSE),"")</f>
        <v>38331</v>
      </c>
      <c r="G2421" s="6">
        <f>IFERROR(VLOOKUP(A2421,Orders!A:C,3,FALSE),"")</f>
        <v>38337</v>
      </c>
      <c r="H2421" s="6">
        <f>IFERROR(VLOOKUP(A2421,Orders!A:D,4,FALSE),"")</f>
        <v>38337</v>
      </c>
      <c r="I2421" t="str">
        <f>IFERROR(VLOOKUP(A2421,Orders!A:E,5,FALSE),"")</f>
        <v>Shipped</v>
      </c>
      <c r="J2421">
        <f>IFERROR(VLOOKUP(A2421,Orders!A:G,7,FALSE),"")</f>
        <v>141</v>
      </c>
      <c r="K2421">
        <f>IFERROR(VLOOKUP(J2421,Customers!A:L,12,FALSE),"")</f>
        <v>1370</v>
      </c>
      <c r="L2421">
        <f>IFERROR(VLOOKUP(J2421,Customers!A:M,13,FALSE),"")</f>
        <v>227600</v>
      </c>
      <c r="M2421" t="str">
        <f>IFERROR(VLOOKUP(J2421,Customers!A:H,8,FALSE),"")</f>
        <v>Madrid</v>
      </c>
      <c r="N2421">
        <f>IFERROR(VLOOKUP(K2421,Employees!A:F,6,FALSE),"")</f>
        <v>4</v>
      </c>
      <c r="O2421" t="str">
        <f>IFERROR(VLOOKUP(N2421,Offices!A:B,2,FALSE),"")</f>
        <v>Paris</v>
      </c>
      <c r="P2421" s="6">
        <f>IFERROR(VLOOKUP(J2421,Payments!A:C,3,FALSE),"")</f>
        <v>37821</v>
      </c>
      <c r="Q2421">
        <f>IFERROR(VLOOKUP(J2421,Payments!A:D,4,FALSE),"")</f>
        <v>36251.03</v>
      </c>
      <c r="R2421" t="str">
        <f>IFERROR(VLOOKUP(B2421,Products!A:C,3,FALSE),"")</f>
        <v>Classic Cars</v>
      </c>
      <c r="S2421">
        <f>IFERROR(VLOOKUP(B2421,Products!A:G,7,FALSE),"")</f>
        <v>6906</v>
      </c>
      <c r="T2421">
        <f>IFERROR(VLOOKUP(B2421,Products!A:I,9,FALSE),"")</f>
        <v>151.08000000000001</v>
      </c>
      <c r="U2421">
        <f t="shared" si="296"/>
        <v>0</v>
      </c>
      <c r="V2421" t="str">
        <f t="shared" si="297"/>
        <v>Yes</v>
      </c>
      <c r="W2421">
        <f t="shared" si="298"/>
        <v>2004</v>
      </c>
      <c r="X2421">
        <f t="shared" si="299"/>
        <v>12</v>
      </c>
      <c r="Y2421">
        <f>IFERROR(VLOOKUP(B2421,Products!A:I,8,FALSE),"")</f>
        <v>89.14</v>
      </c>
      <c r="Z2421">
        <f t="shared" si="300"/>
        <v>6366.5700000000006</v>
      </c>
      <c r="AA2421">
        <f t="shared" si="301"/>
        <v>45.759479470495855</v>
      </c>
      <c r="AB2421">
        <f t="shared" si="302"/>
        <v>0</v>
      </c>
      <c r="AC2421">
        <f t="shared" si="303"/>
        <v>1998.7100000000003</v>
      </c>
    </row>
    <row r="2422" spans="1:29">
      <c r="A2422">
        <v>10358</v>
      </c>
      <c r="B2422" t="s">
        <v>151</v>
      </c>
      <c r="C2422">
        <v>42</v>
      </c>
      <c r="D2422">
        <v>98.36</v>
      </c>
      <c r="E2422">
        <v>9</v>
      </c>
      <c r="F2422" s="6">
        <f>IFERROR(VLOOKUP(A2422,Orders!A:B,2,FALSE),"")</f>
        <v>38331</v>
      </c>
      <c r="G2422" s="6">
        <f>IFERROR(VLOOKUP(A2422,Orders!A:C,3,FALSE),"")</f>
        <v>38337</v>
      </c>
      <c r="H2422" s="6">
        <f>IFERROR(VLOOKUP(A2422,Orders!A:D,4,FALSE),"")</f>
        <v>38337</v>
      </c>
      <c r="I2422" t="str">
        <f>IFERROR(VLOOKUP(A2422,Orders!A:E,5,FALSE),"")</f>
        <v>Shipped</v>
      </c>
      <c r="J2422">
        <f>IFERROR(VLOOKUP(A2422,Orders!A:G,7,FALSE),"")</f>
        <v>141</v>
      </c>
      <c r="K2422">
        <f>IFERROR(VLOOKUP(J2422,Customers!A:L,12,FALSE),"")</f>
        <v>1370</v>
      </c>
      <c r="L2422">
        <f>IFERROR(VLOOKUP(J2422,Customers!A:M,13,FALSE),"")</f>
        <v>227600</v>
      </c>
      <c r="M2422" t="str">
        <f>IFERROR(VLOOKUP(J2422,Customers!A:H,8,FALSE),"")</f>
        <v>Madrid</v>
      </c>
      <c r="N2422">
        <f>IFERROR(VLOOKUP(K2422,Employees!A:F,6,FALSE),"")</f>
        <v>4</v>
      </c>
      <c r="O2422" t="str">
        <f>IFERROR(VLOOKUP(N2422,Offices!A:B,2,FALSE),"")</f>
        <v>Paris</v>
      </c>
      <c r="P2422" s="6">
        <f>IFERROR(VLOOKUP(J2422,Payments!A:C,3,FALSE),"")</f>
        <v>37821</v>
      </c>
      <c r="Q2422">
        <f>IFERROR(VLOOKUP(J2422,Payments!A:D,4,FALSE),"")</f>
        <v>36251.03</v>
      </c>
      <c r="R2422" t="str">
        <f>IFERROR(VLOOKUP(B2422,Products!A:C,3,FALSE),"")</f>
        <v>Trucks and Buses</v>
      </c>
      <c r="S2422">
        <f>IFERROR(VLOOKUP(B2422,Products!A:G,7,FALSE),"")</f>
        <v>6125</v>
      </c>
      <c r="T2422">
        <f>IFERROR(VLOOKUP(B2422,Products!A:I,9,FALSE),"")</f>
        <v>118.5</v>
      </c>
      <c r="U2422">
        <f t="shared" si="296"/>
        <v>0</v>
      </c>
      <c r="V2422" t="str">
        <f t="shared" si="297"/>
        <v>Yes</v>
      </c>
      <c r="W2422">
        <f t="shared" si="298"/>
        <v>2004</v>
      </c>
      <c r="X2422">
        <f t="shared" si="299"/>
        <v>12</v>
      </c>
      <c r="Y2422">
        <f>IFERROR(VLOOKUP(B2422,Products!A:I,8,FALSE),"")</f>
        <v>55.7</v>
      </c>
      <c r="Z2422">
        <f t="shared" si="300"/>
        <v>4131.12</v>
      </c>
      <c r="AA2422">
        <f t="shared" si="301"/>
        <v>76.588868940754026</v>
      </c>
      <c r="AB2422">
        <f t="shared" si="302"/>
        <v>1</v>
      </c>
      <c r="AC2422">
        <f t="shared" si="303"/>
        <v>1791.7199999999998</v>
      </c>
    </row>
    <row r="2423" spans="1:29">
      <c r="A2423">
        <v>10358</v>
      </c>
      <c r="B2423" t="s">
        <v>152</v>
      </c>
      <c r="C2423">
        <v>20</v>
      </c>
      <c r="D2423">
        <v>142.44999999999999</v>
      </c>
      <c r="E2423">
        <v>10</v>
      </c>
      <c r="F2423" s="6">
        <f>IFERROR(VLOOKUP(A2423,Orders!A:B,2,FALSE),"")</f>
        <v>38331</v>
      </c>
      <c r="G2423" s="6">
        <f>IFERROR(VLOOKUP(A2423,Orders!A:C,3,FALSE),"")</f>
        <v>38337</v>
      </c>
      <c r="H2423" s="6">
        <f>IFERROR(VLOOKUP(A2423,Orders!A:D,4,FALSE),"")</f>
        <v>38337</v>
      </c>
      <c r="I2423" t="str">
        <f>IFERROR(VLOOKUP(A2423,Orders!A:E,5,FALSE),"")</f>
        <v>Shipped</v>
      </c>
      <c r="J2423">
        <f>IFERROR(VLOOKUP(A2423,Orders!A:G,7,FALSE),"")</f>
        <v>141</v>
      </c>
      <c r="K2423">
        <f>IFERROR(VLOOKUP(J2423,Customers!A:L,12,FALSE),"")</f>
        <v>1370</v>
      </c>
      <c r="L2423">
        <f>IFERROR(VLOOKUP(J2423,Customers!A:M,13,FALSE),"")</f>
        <v>227600</v>
      </c>
      <c r="M2423" t="str">
        <f>IFERROR(VLOOKUP(J2423,Customers!A:H,8,FALSE),"")</f>
        <v>Madrid</v>
      </c>
      <c r="N2423">
        <f>IFERROR(VLOOKUP(K2423,Employees!A:F,6,FALSE),"")</f>
        <v>4</v>
      </c>
      <c r="O2423" t="str">
        <f>IFERROR(VLOOKUP(N2423,Offices!A:B,2,FALSE),"")</f>
        <v>Paris</v>
      </c>
      <c r="P2423" s="6">
        <f>IFERROR(VLOOKUP(J2423,Payments!A:C,3,FALSE),"")</f>
        <v>37821</v>
      </c>
      <c r="Q2423">
        <f>IFERROR(VLOOKUP(J2423,Payments!A:D,4,FALSE),"")</f>
        <v>36251.03</v>
      </c>
      <c r="R2423" t="str">
        <f>IFERROR(VLOOKUP(B2423,Products!A:C,3,FALSE),"")</f>
        <v>Classic Cars</v>
      </c>
      <c r="S2423">
        <f>IFERROR(VLOOKUP(B2423,Products!A:G,7,FALSE),"")</f>
        <v>4724</v>
      </c>
      <c r="T2423">
        <f>IFERROR(VLOOKUP(B2423,Products!A:I,9,FALSE),"")</f>
        <v>163.72999999999999</v>
      </c>
      <c r="U2423">
        <f t="shared" si="296"/>
        <v>0</v>
      </c>
      <c r="V2423" t="str">
        <f t="shared" si="297"/>
        <v>Yes</v>
      </c>
      <c r="W2423">
        <f t="shared" si="298"/>
        <v>2004</v>
      </c>
      <c r="X2423">
        <f t="shared" si="299"/>
        <v>12</v>
      </c>
      <c r="Y2423">
        <f>IFERROR(VLOOKUP(B2423,Products!A:I,8,FALSE),"")</f>
        <v>101.51</v>
      </c>
      <c r="Z2423">
        <f t="shared" si="300"/>
        <v>2849</v>
      </c>
      <c r="AA2423">
        <f t="shared" si="301"/>
        <v>40.331001871736753</v>
      </c>
      <c r="AB2423">
        <f t="shared" si="302"/>
        <v>0</v>
      </c>
      <c r="AC2423">
        <f t="shared" si="303"/>
        <v>818.79999999999973</v>
      </c>
    </row>
    <row r="2424" spans="1:29">
      <c r="A2424">
        <v>10358</v>
      </c>
      <c r="B2424" t="s">
        <v>153</v>
      </c>
      <c r="C2424">
        <v>20</v>
      </c>
      <c r="D2424">
        <v>99.41</v>
      </c>
      <c r="E2424">
        <v>11</v>
      </c>
      <c r="F2424" s="6">
        <f>IFERROR(VLOOKUP(A2424,Orders!A:B,2,FALSE),"")</f>
        <v>38331</v>
      </c>
      <c r="G2424" s="6">
        <f>IFERROR(VLOOKUP(A2424,Orders!A:C,3,FALSE),"")</f>
        <v>38337</v>
      </c>
      <c r="H2424" s="6">
        <f>IFERROR(VLOOKUP(A2424,Orders!A:D,4,FALSE),"")</f>
        <v>38337</v>
      </c>
      <c r="I2424" t="str">
        <f>IFERROR(VLOOKUP(A2424,Orders!A:E,5,FALSE),"")</f>
        <v>Shipped</v>
      </c>
      <c r="J2424">
        <f>IFERROR(VLOOKUP(A2424,Orders!A:G,7,FALSE),"")</f>
        <v>141</v>
      </c>
      <c r="K2424">
        <f>IFERROR(VLOOKUP(J2424,Customers!A:L,12,FALSE),"")</f>
        <v>1370</v>
      </c>
      <c r="L2424">
        <f>IFERROR(VLOOKUP(J2424,Customers!A:M,13,FALSE),"")</f>
        <v>227600</v>
      </c>
      <c r="M2424" t="str">
        <f>IFERROR(VLOOKUP(J2424,Customers!A:H,8,FALSE),"")</f>
        <v>Madrid</v>
      </c>
      <c r="N2424">
        <f>IFERROR(VLOOKUP(K2424,Employees!A:F,6,FALSE),"")</f>
        <v>4</v>
      </c>
      <c r="O2424" t="str">
        <f>IFERROR(VLOOKUP(N2424,Offices!A:B,2,FALSE),"")</f>
        <v>Paris</v>
      </c>
      <c r="P2424" s="6">
        <f>IFERROR(VLOOKUP(J2424,Payments!A:C,3,FALSE),"")</f>
        <v>37821</v>
      </c>
      <c r="Q2424">
        <f>IFERROR(VLOOKUP(J2424,Payments!A:D,4,FALSE),"")</f>
        <v>36251.03</v>
      </c>
      <c r="R2424" t="str">
        <f>IFERROR(VLOOKUP(B2424,Products!A:C,3,FALSE),"")</f>
        <v>Trucks and Buses</v>
      </c>
      <c r="S2424">
        <f>IFERROR(VLOOKUP(B2424,Products!A:G,7,FALSE),"")</f>
        <v>8258</v>
      </c>
      <c r="T2424">
        <f>IFERROR(VLOOKUP(B2424,Products!A:I,9,FALSE),"")</f>
        <v>122.73</v>
      </c>
      <c r="U2424">
        <f t="shared" si="296"/>
        <v>0</v>
      </c>
      <c r="V2424" t="str">
        <f t="shared" si="297"/>
        <v>Yes</v>
      </c>
      <c r="W2424">
        <f t="shared" si="298"/>
        <v>2004</v>
      </c>
      <c r="X2424">
        <f t="shared" si="299"/>
        <v>12</v>
      </c>
      <c r="Y2424">
        <f>IFERROR(VLOOKUP(B2424,Products!A:I,8,FALSE),"")</f>
        <v>74.86</v>
      </c>
      <c r="Z2424">
        <f t="shared" si="300"/>
        <v>1988.1999999999998</v>
      </c>
      <c r="AA2424">
        <f t="shared" si="301"/>
        <v>32.794549826342504</v>
      </c>
      <c r="AB2424">
        <f t="shared" si="302"/>
        <v>0</v>
      </c>
      <c r="AC2424">
        <f t="shared" si="303"/>
        <v>490.99999999999994</v>
      </c>
    </row>
    <row r="2425" spans="1:29">
      <c r="A2425">
        <v>10358</v>
      </c>
      <c r="B2425" t="s">
        <v>154</v>
      </c>
      <c r="C2425">
        <v>32</v>
      </c>
      <c r="D2425">
        <v>137.16999999999999</v>
      </c>
      <c r="E2425">
        <v>12</v>
      </c>
      <c r="F2425" s="6">
        <f>IFERROR(VLOOKUP(A2425,Orders!A:B,2,FALSE),"")</f>
        <v>38331</v>
      </c>
      <c r="G2425" s="6">
        <f>IFERROR(VLOOKUP(A2425,Orders!A:C,3,FALSE),"")</f>
        <v>38337</v>
      </c>
      <c r="H2425" s="6">
        <f>IFERROR(VLOOKUP(A2425,Orders!A:D,4,FALSE),"")</f>
        <v>38337</v>
      </c>
      <c r="I2425" t="str">
        <f>IFERROR(VLOOKUP(A2425,Orders!A:E,5,FALSE),"")</f>
        <v>Shipped</v>
      </c>
      <c r="J2425">
        <f>IFERROR(VLOOKUP(A2425,Orders!A:G,7,FALSE),"")</f>
        <v>141</v>
      </c>
      <c r="K2425">
        <f>IFERROR(VLOOKUP(J2425,Customers!A:L,12,FALSE),"")</f>
        <v>1370</v>
      </c>
      <c r="L2425">
        <f>IFERROR(VLOOKUP(J2425,Customers!A:M,13,FALSE),"")</f>
        <v>227600</v>
      </c>
      <c r="M2425" t="str">
        <f>IFERROR(VLOOKUP(J2425,Customers!A:H,8,FALSE),"")</f>
        <v>Madrid</v>
      </c>
      <c r="N2425">
        <f>IFERROR(VLOOKUP(K2425,Employees!A:F,6,FALSE),"")</f>
        <v>4</v>
      </c>
      <c r="O2425" t="str">
        <f>IFERROR(VLOOKUP(N2425,Offices!A:B,2,FALSE),"")</f>
        <v>Paris</v>
      </c>
      <c r="P2425" s="6">
        <f>IFERROR(VLOOKUP(J2425,Payments!A:C,3,FALSE),"")</f>
        <v>37821</v>
      </c>
      <c r="Q2425">
        <f>IFERROR(VLOOKUP(J2425,Payments!A:D,4,FALSE),"")</f>
        <v>36251.03</v>
      </c>
      <c r="R2425" t="str">
        <f>IFERROR(VLOOKUP(B2425,Products!A:C,3,FALSE),"")</f>
        <v>Classic Cars</v>
      </c>
      <c r="S2425">
        <f>IFERROR(VLOOKUP(B2425,Products!A:G,7,FALSE),"")</f>
        <v>8347</v>
      </c>
      <c r="T2425">
        <f>IFERROR(VLOOKUP(B2425,Products!A:I,9,FALSE),"")</f>
        <v>169.34</v>
      </c>
      <c r="U2425">
        <f t="shared" si="296"/>
        <v>0</v>
      </c>
      <c r="V2425" t="str">
        <f t="shared" si="297"/>
        <v>Yes</v>
      </c>
      <c r="W2425">
        <f t="shared" si="298"/>
        <v>2004</v>
      </c>
      <c r="X2425">
        <f t="shared" si="299"/>
        <v>12</v>
      </c>
      <c r="Y2425">
        <f>IFERROR(VLOOKUP(B2425,Products!A:I,8,FALSE),"")</f>
        <v>77.900000000000006</v>
      </c>
      <c r="Z2425">
        <f t="shared" si="300"/>
        <v>4389.4399999999996</v>
      </c>
      <c r="AA2425">
        <f t="shared" si="301"/>
        <v>76.08472400513476</v>
      </c>
      <c r="AB2425">
        <f t="shared" si="302"/>
        <v>1</v>
      </c>
      <c r="AC2425">
        <f t="shared" si="303"/>
        <v>1896.6399999999994</v>
      </c>
    </row>
    <row r="2426" spans="1:29">
      <c r="A2426">
        <v>10358</v>
      </c>
      <c r="B2426" t="s">
        <v>155</v>
      </c>
      <c r="C2426">
        <v>25</v>
      </c>
      <c r="D2426">
        <v>117.77</v>
      </c>
      <c r="E2426">
        <v>13</v>
      </c>
      <c r="F2426" s="6">
        <f>IFERROR(VLOOKUP(A2426,Orders!A:B,2,FALSE),"")</f>
        <v>38331</v>
      </c>
      <c r="G2426" s="6">
        <f>IFERROR(VLOOKUP(A2426,Orders!A:C,3,FALSE),"")</f>
        <v>38337</v>
      </c>
      <c r="H2426" s="6">
        <f>IFERROR(VLOOKUP(A2426,Orders!A:D,4,FALSE),"")</f>
        <v>38337</v>
      </c>
      <c r="I2426" t="str">
        <f>IFERROR(VLOOKUP(A2426,Orders!A:E,5,FALSE),"")</f>
        <v>Shipped</v>
      </c>
      <c r="J2426">
        <f>IFERROR(VLOOKUP(A2426,Orders!A:G,7,FALSE),"")</f>
        <v>141</v>
      </c>
      <c r="K2426">
        <f>IFERROR(VLOOKUP(J2426,Customers!A:L,12,FALSE),"")</f>
        <v>1370</v>
      </c>
      <c r="L2426">
        <f>IFERROR(VLOOKUP(J2426,Customers!A:M,13,FALSE),"")</f>
        <v>227600</v>
      </c>
      <c r="M2426" t="str">
        <f>IFERROR(VLOOKUP(J2426,Customers!A:H,8,FALSE),"")</f>
        <v>Madrid</v>
      </c>
      <c r="N2426">
        <f>IFERROR(VLOOKUP(K2426,Employees!A:F,6,FALSE),"")</f>
        <v>4</v>
      </c>
      <c r="O2426" t="str">
        <f>IFERROR(VLOOKUP(N2426,Offices!A:B,2,FALSE),"")</f>
        <v>Paris</v>
      </c>
      <c r="P2426" s="6">
        <f>IFERROR(VLOOKUP(J2426,Payments!A:C,3,FALSE),"")</f>
        <v>37821</v>
      </c>
      <c r="Q2426">
        <f>IFERROR(VLOOKUP(J2426,Payments!A:D,4,FALSE),"")</f>
        <v>36251.03</v>
      </c>
      <c r="R2426" t="str">
        <f>IFERROR(VLOOKUP(B2426,Products!A:C,3,FALSE),"")</f>
        <v>Classic Cars</v>
      </c>
      <c r="S2426">
        <f>IFERROR(VLOOKUP(B2426,Products!A:G,7,FALSE),"")</f>
        <v>5545</v>
      </c>
      <c r="T2426">
        <f>IFERROR(VLOOKUP(B2426,Products!A:I,9,FALSE),"")</f>
        <v>143.62</v>
      </c>
      <c r="U2426">
        <f t="shared" si="296"/>
        <v>0</v>
      </c>
      <c r="V2426" t="str">
        <f t="shared" si="297"/>
        <v>Yes</v>
      </c>
      <c r="W2426">
        <f t="shared" si="298"/>
        <v>2004</v>
      </c>
      <c r="X2426">
        <f t="shared" si="299"/>
        <v>12</v>
      </c>
      <c r="Y2426">
        <f>IFERROR(VLOOKUP(B2426,Products!A:I,8,FALSE),"")</f>
        <v>91.92</v>
      </c>
      <c r="Z2426">
        <f t="shared" si="300"/>
        <v>2944.25</v>
      </c>
      <c r="AA2426">
        <f t="shared" si="301"/>
        <v>28.122280243690156</v>
      </c>
      <c r="AB2426">
        <f t="shared" si="302"/>
        <v>0</v>
      </c>
      <c r="AC2426">
        <f t="shared" si="303"/>
        <v>646.24999999999989</v>
      </c>
    </row>
    <row r="2427" spans="1:29">
      <c r="A2427">
        <v>10358</v>
      </c>
      <c r="B2427" t="s">
        <v>144</v>
      </c>
      <c r="C2427">
        <v>30</v>
      </c>
      <c r="D2427">
        <v>46.29</v>
      </c>
      <c r="E2427">
        <v>8</v>
      </c>
      <c r="F2427" s="6">
        <f>IFERROR(VLOOKUP(A2427,Orders!A:B,2,FALSE),"")</f>
        <v>38331</v>
      </c>
      <c r="G2427" s="6">
        <f>IFERROR(VLOOKUP(A2427,Orders!A:C,3,FALSE),"")</f>
        <v>38337</v>
      </c>
      <c r="H2427" s="6">
        <f>IFERROR(VLOOKUP(A2427,Orders!A:D,4,FALSE),"")</f>
        <v>38337</v>
      </c>
      <c r="I2427" t="str">
        <f>IFERROR(VLOOKUP(A2427,Orders!A:E,5,FALSE),"")</f>
        <v>Shipped</v>
      </c>
      <c r="J2427">
        <f>IFERROR(VLOOKUP(A2427,Orders!A:G,7,FALSE),"")</f>
        <v>141</v>
      </c>
      <c r="K2427">
        <f>IFERROR(VLOOKUP(J2427,Customers!A:L,12,FALSE),"")</f>
        <v>1370</v>
      </c>
      <c r="L2427">
        <f>IFERROR(VLOOKUP(J2427,Customers!A:M,13,FALSE),"")</f>
        <v>227600</v>
      </c>
      <c r="M2427" t="str">
        <f>IFERROR(VLOOKUP(J2427,Customers!A:H,8,FALSE),"")</f>
        <v>Madrid</v>
      </c>
      <c r="N2427">
        <f>IFERROR(VLOOKUP(K2427,Employees!A:F,6,FALSE),"")</f>
        <v>4</v>
      </c>
      <c r="O2427" t="str">
        <f>IFERROR(VLOOKUP(N2427,Offices!A:B,2,FALSE),"")</f>
        <v>Paris</v>
      </c>
      <c r="P2427" s="6">
        <f>IFERROR(VLOOKUP(J2427,Payments!A:C,3,FALSE),"")</f>
        <v>37821</v>
      </c>
      <c r="Q2427">
        <f>IFERROR(VLOOKUP(J2427,Payments!A:D,4,FALSE),"")</f>
        <v>36251.03</v>
      </c>
      <c r="R2427" t="str">
        <f>IFERROR(VLOOKUP(B2427,Products!A:C,3,FALSE),"")</f>
        <v>Vintage Cars</v>
      </c>
      <c r="S2427">
        <f>IFERROR(VLOOKUP(B2427,Products!A:G,7,FALSE),"")</f>
        <v>6645</v>
      </c>
      <c r="T2427">
        <f>IFERROR(VLOOKUP(B2427,Products!A:I,9,FALSE),"")</f>
        <v>50.31</v>
      </c>
      <c r="U2427">
        <f t="shared" si="296"/>
        <v>0</v>
      </c>
      <c r="V2427" t="str">
        <f t="shared" si="297"/>
        <v>Yes</v>
      </c>
      <c r="W2427">
        <f t="shared" si="298"/>
        <v>2004</v>
      </c>
      <c r="X2427">
        <f t="shared" si="299"/>
        <v>12</v>
      </c>
      <c r="Y2427">
        <f>IFERROR(VLOOKUP(B2427,Products!A:I,8,FALSE),"")</f>
        <v>23.14</v>
      </c>
      <c r="Z2427">
        <f t="shared" si="300"/>
        <v>1388.7</v>
      </c>
      <c r="AA2427">
        <f t="shared" si="301"/>
        <v>100.04321521175453</v>
      </c>
      <c r="AB2427">
        <f t="shared" si="302"/>
        <v>1</v>
      </c>
      <c r="AC2427">
        <f t="shared" si="303"/>
        <v>694.5</v>
      </c>
    </row>
    <row r="2428" spans="1:29">
      <c r="A2428">
        <v>10358</v>
      </c>
      <c r="B2428" t="s">
        <v>156</v>
      </c>
      <c r="C2428">
        <v>44</v>
      </c>
      <c r="D2428">
        <v>56.07</v>
      </c>
      <c r="E2428">
        <v>14</v>
      </c>
      <c r="F2428" s="6">
        <f>IFERROR(VLOOKUP(A2428,Orders!A:B,2,FALSE),"")</f>
        <v>38331</v>
      </c>
      <c r="G2428" s="6">
        <f>IFERROR(VLOOKUP(A2428,Orders!A:C,3,FALSE),"")</f>
        <v>38337</v>
      </c>
      <c r="H2428" s="6">
        <f>IFERROR(VLOOKUP(A2428,Orders!A:D,4,FALSE),"")</f>
        <v>38337</v>
      </c>
      <c r="I2428" t="str">
        <f>IFERROR(VLOOKUP(A2428,Orders!A:E,5,FALSE),"")</f>
        <v>Shipped</v>
      </c>
      <c r="J2428">
        <f>IFERROR(VLOOKUP(A2428,Orders!A:G,7,FALSE),"")</f>
        <v>141</v>
      </c>
      <c r="K2428">
        <f>IFERROR(VLOOKUP(J2428,Customers!A:L,12,FALSE),"")</f>
        <v>1370</v>
      </c>
      <c r="L2428">
        <f>IFERROR(VLOOKUP(J2428,Customers!A:M,13,FALSE),"")</f>
        <v>227600</v>
      </c>
      <c r="M2428" t="str">
        <f>IFERROR(VLOOKUP(J2428,Customers!A:H,8,FALSE),"")</f>
        <v>Madrid</v>
      </c>
      <c r="N2428">
        <f>IFERROR(VLOOKUP(K2428,Employees!A:F,6,FALSE),"")</f>
        <v>4</v>
      </c>
      <c r="O2428" t="str">
        <f>IFERROR(VLOOKUP(N2428,Offices!A:B,2,FALSE),"")</f>
        <v>Paris</v>
      </c>
      <c r="P2428" s="6">
        <f>IFERROR(VLOOKUP(J2428,Payments!A:C,3,FALSE),"")</f>
        <v>37821</v>
      </c>
      <c r="Q2428">
        <f>IFERROR(VLOOKUP(J2428,Payments!A:D,4,FALSE),"")</f>
        <v>36251.03</v>
      </c>
      <c r="R2428" t="str">
        <f>IFERROR(VLOOKUP(B2428,Products!A:C,3,FALSE),"")</f>
        <v>Classic Cars</v>
      </c>
      <c r="S2428">
        <f>IFERROR(VLOOKUP(B2428,Products!A:G,7,FALSE),"")</f>
        <v>4074</v>
      </c>
      <c r="T2428">
        <f>IFERROR(VLOOKUP(B2428,Products!A:I,9,FALSE),"")</f>
        <v>57.8</v>
      </c>
      <c r="U2428">
        <f t="shared" si="296"/>
        <v>0</v>
      </c>
      <c r="V2428" t="str">
        <f t="shared" si="297"/>
        <v>Yes</v>
      </c>
      <c r="W2428">
        <f t="shared" si="298"/>
        <v>2004</v>
      </c>
      <c r="X2428">
        <f t="shared" si="299"/>
        <v>12</v>
      </c>
      <c r="Y2428">
        <f>IFERROR(VLOOKUP(B2428,Products!A:I,8,FALSE),"")</f>
        <v>32.369999999999997</v>
      </c>
      <c r="Z2428">
        <f t="shared" si="300"/>
        <v>2467.08</v>
      </c>
      <c r="AA2428">
        <f t="shared" si="301"/>
        <v>73.215940685820215</v>
      </c>
      <c r="AB2428">
        <f t="shared" si="302"/>
        <v>1</v>
      </c>
      <c r="AC2428">
        <f t="shared" si="303"/>
        <v>1042.8000000000002</v>
      </c>
    </row>
    <row r="2429" spans="1:29">
      <c r="A2429">
        <v>10358</v>
      </c>
      <c r="B2429" t="s">
        <v>145</v>
      </c>
      <c r="C2429">
        <v>41</v>
      </c>
      <c r="D2429">
        <v>127.79</v>
      </c>
      <c r="E2429">
        <v>7</v>
      </c>
      <c r="F2429" s="6">
        <f>IFERROR(VLOOKUP(A2429,Orders!A:B,2,FALSE),"")</f>
        <v>38331</v>
      </c>
      <c r="G2429" s="6">
        <f>IFERROR(VLOOKUP(A2429,Orders!A:C,3,FALSE),"")</f>
        <v>38337</v>
      </c>
      <c r="H2429" s="6">
        <f>IFERROR(VLOOKUP(A2429,Orders!A:D,4,FALSE),"")</f>
        <v>38337</v>
      </c>
      <c r="I2429" t="str">
        <f>IFERROR(VLOOKUP(A2429,Orders!A:E,5,FALSE),"")</f>
        <v>Shipped</v>
      </c>
      <c r="J2429">
        <f>IFERROR(VLOOKUP(A2429,Orders!A:G,7,FALSE),"")</f>
        <v>141</v>
      </c>
      <c r="K2429">
        <f>IFERROR(VLOOKUP(J2429,Customers!A:L,12,FALSE),"")</f>
        <v>1370</v>
      </c>
      <c r="L2429">
        <f>IFERROR(VLOOKUP(J2429,Customers!A:M,13,FALSE),"")</f>
        <v>227600</v>
      </c>
      <c r="M2429" t="str">
        <f>IFERROR(VLOOKUP(J2429,Customers!A:H,8,FALSE),"")</f>
        <v>Madrid</v>
      </c>
      <c r="N2429">
        <f>IFERROR(VLOOKUP(K2429,Employees!A:F,6,FALSE),"")</f>
        <v>4</v>
      </c>
      <c r="O2429" t="str">
        <f>IFERROR(VLOOKUP(N2429,Offices!A:B,2,FALSE),"")</f>
        <v>Paris</v>
      </c>
      <c r="P2429" s="6">
        <f>IFERROR(VLOOKUP(J2429,Payments!A:C,3,FALSE),"")</f>
        <v>37821</v>
      </c>
      <c r="Q2429">
        <f>IFERROR(VLOOKUP(J2429,Payments!A:D,4,FALSE),"")</f>
        <v>36251.03</v>
      </c>
      <c r="R2429" t="str">
        <f>IFERROR(VLOOKUP(B2429,Products!A:C,3,FALSE),"")</f>
        <v>Trucks and Buses</v>
      </c>
      <c r="S2429">
        <f>IFERROR(VLOOKUP(B2429,Products!A:G,7,FALSE),"")</f>
        <v>2327</v>
      </c>
      <c r="T2429">
        <f>IFERROR(VLOOKUP(B2429,Products!A:I,9,FALSE),"")</f>
        <v>127.79</v>
      </c>
      <c r="U2429">
        <f t="shared" si="296"/>
        <v>0</v>
      </c>
      <c r="V2429" t="str">
        <f t="shared" si="297"/>
        <v>Yes</v>
      </c>
      <c r="W2429">
        <f t="shared" si="298"/>
        <v>2004</v>
      </c>
      <c r="X2429">
        <f t="shared" si="299"/>
        <v>12</v>
      </c>
      <c r="Y2429">
        <f>IFERROR(VLOOKUP(B2429,Products!A:I,8,FALSE),"")</f>
        <v>61.34</v>
      </c>
      <c r="Z2429">
        <f t="shared" si="300"/>
        <v>5239.3900000000003</v>
      </c>
      <c r="AA2429">
        <f t="shared" si="301"/>
        <v>108.3306162373655</v>
      </c>
      <c r="AB2429">
        <f t="shared" si="302"/>
        <v>1</v>
      </c>
      <c r="AC2429">
        <f t="shared" si="303"/>
        <v>2724.4500000000003</v>
      </c>
    </row>
    <row r="2430" spans="1:29">
      <c r="A2430">
        <v>10358</v>
      </c>
      <c r="B2430" t="s">
        <v>157</v>
      </c>
      <c r="C2430">
        <v>36</v>
      </c>
      <c r="D2430">
        <v>33.590000000000003</v>
      </c>
      <c r="E2430">
        <v>4</v>
      </c>
      <c r="F2430" s="6">
        <f>IFERROR(VLOOKUP(A2430,Orders!A:B,2,FALSE),"")</f>
        <v>38331</v>
      </c>
      <c r="G2430" s="6">
        <f>IFERROR(VLOOKUP(A2430,Orders!A:C,3,FALSE),"")</f>
        <v>38337</v>
      </c>
      <c r="H2430" s="6">
        <f>IFERROR(VLOOKUP(A2430,Orders!A:D,4,FALSE),"")</f>
        <v>38337</v>
      </c>
      <c r="I2430" t="str">
        <f>IFERROR(VLOOKUP(A2430,Orders!A:E,5,FALSE),"")</f>
        <v>Shipped</v>
      </c>
      <c r="J2430">
        <f>IFERROR(VLOOKUP(A2430,Orders!A:G,7,FALSE),"")</f>
        <v>141</v>
      </c>
      <c r="K2430">
        <f>IFERROR(VLOOKUP(J2430,Customers!A:L,12,FALSE),"")</f>
        <v>1370</v>
      </c>
      <c r="L2430">
        <f>IFERROR(VLOOKUP(J2430,Customers!A:M,13,FALSE),"")</f>
        <v>227600</v>
      </c>
      <c r="M2430" t="str">
        <f>IFERROR(VLOOKUP(J2430,Customers!A:H,8,FALSE),"")</f>
        <v>Madrid</v>
      </c>
      <c r="N2430">
        <f>IFERROR(VLOOKUP(K2430,Employees!A:F,6,FALSE),"")</f>
        <v>4</v>
      </c>
      <c r="O2430" t="str">
        <f>IFERROR(VLOOKUP(N2430,Offices!A:B,2,FALSE),"")</f>
        <v>Paris</v>
      </c>
      <c r="P2430" s="6">
        <f>IFERROR(VLOOKUP(J2430,Payments!A:C,3,FALSE),"")</f>
        <v>37821</v>
      </c>
      <c r="Q2430">
        <f>IFERROR(VLOOKUP(J2430,Payments!A:D,4,FALSE),"")</f>
        <v>36251.03</v>
      </c>
      <c r="R2430" t="str">
        <f>IFERROR(VLOOKUP(B2430,Products!A:C,3,FALSE),"")</f>
        <v>Classic Cars</v>
      </c>
      <c r="S2430">
        <f>IFERROR(VLOOKUP(B2430,Products!A:G,7,FALSE),"")</f>
        <v>2542</v>
      </c>
      <c r="T2430">
        <f>IFERROR(VLOOKUP(B2430,Products!A:I,9,FALSE),"")</f>
        <v>35.36</v>
      </c>
      <c r="U2430">
        <f t="shared" si="296"/>
        <v>0</v>
      </c>
      <c r="V2430" t="str">
        <f t="shared" si="297"/>
        <v>Yes</v>
      </c>
      <c r="W2430">
        <f t="shared" si="298"/>
        <v>2004</v>
      </c>
      <c r="X2430">
        <f t="shared" si="299"/>
        <v>12</v>
      </c>
      <c r="Y2430">
        <f>IFERROR(VLOOKUP(B2430,Products!A:I,8,FALSE),"")</f>
        <v>15.91</v>
      </c>
      <c r="Z2430">
        <f t="shared" si="300"/>
        <v>1209.2400000000002</v>
      </c>
      <c r="AA2430">
        <f t="shared" si="301"/>
        <v>111.12507856693905</v>
      </c>
      <c r="AB2430">
        <f t="shared" si="302"/>
        <v>1</v>
      </c>
      <c r="AC2430">
        <f t="shared" si="303"/>
        <v>636.48000000000013</v>
      </c>
    </row>
    <row r="2431" spans="1:29">
      <c r="A2431">
        <v>10358</v>
      </c>
      <c r="B2431" t="s">
        <v>146</v>
      </c>
      <c r="C2431">
        <v>41</v>
      </c>
      <c r="D2431">
        <v>88.62</v>
      </c>
      <c r="E2431">
        <v>6</v>
      </c>
      <c r="F2431" s="6">
        <f>IFERROR(VLOOKUP(A2431,Orders!A:B,2,FALSE),"")</f>
        <v>38331</v>
      </c>
      <c r="G2431" s="6">
        <f>IFERROR(VLOOKUP(A2431,Orders!A:C,3,FALSE),"")</f>
        <v>38337</v>
      </c>
      <c r="H2431" s="6">
        <f>IFERROR(VLOOKUP(A2431,Orders!A:D,4,FALSE),"")</f>
        <v>38337</v>
      </c>
      <c r="I2431" t="str">
        <f>IFERROR(VLOOKUP(A2431,Orders!A:E,5,FALSE),"")</f>
        <v>Shipped</v>
      </c>
      <c r="J2431">
        <f>IFERROR(VLOOKUP(A2431,Orders!A:G,7,FALSE),"")</f>
        <v>141</v>
      </c>
      <c r="K2431">
        <f>IFERROR(VLOOKUP(J2431,Customers!A:L,12,FALSE),"")</f>
        <v>1370</v>
      </c>
      <c r="L2431">
        <f>IFERROR(VLOOKUP(J2431,Customers!A:M,13,FALSE),"")</f>
        <v>227600</v>
      </c>
      <c r="M2431" t="str">
        <f>IFERROR(VLOOKUP(J2431,Customers!A:H,8,FALSE),"")</f>
        <v>Madrid</v>
      </c>
      <c r="N2431">
        <f>IFERROR(VLOOKUP(K2431,Employees!A:F,6,FALSE),"")</f>
        <v>4</v>
      </c>
      <c r="O2431" t="str">
        <f>IFERROR(VLOOKUP(N2431,Offices!A:B,2,FALSE),"")</f>
        <v>Paris</v>
      </c>
      <c r="P2431" s="6">
        <f>IFERROR(VLOOKUP(J2431,Payments!A:C,3,FALSE),"")</f>
        <v>37821</v>
      </c>
      <c r="Q2431">
        <f>IFERROR(VLOOKUP(J2431,Payments!A:D,4,FALSE),"")</f>
        <v>36251.03</v>
      </c>
      <c r="R2431" t="str">
        <f>IFERROR(VLOOKUP(B2431,Products!A:C,3,FALSE),"")</f>
        <v>Vintage Cars</v>
      </c>
      <c r="S2431">
        <f>IFERROR(VLOOKUP(B2431,Products!A:G,7,FALSE),"")</f>
        <v>4710</v>
      </c>
      <c r="T2431">
        <f>IFERROR(VLOOKUP(B2431,Products!A:I,9,FALSE),"")</f>
        <v>97.39</v>
      </c>
      <c r="U2431">
        <f t="shared" si="296"/>
        <v>0</v>
      </c>
      <c r="V2431" t="str">
        <f t="shared" si="297"/>
        <v>Yes</v>
      </c>
      <c r="W2431">
        <f t="shared" si="298"/>
        <v>2004</v>
      </c>
      <c r="X2431">
        <f t="shared" si="299"/>
        <v>12</v>
      </c>
      <c r="Y2431">
        <f>IFERROR(VLOOKUP(B2431,Products!A:I,8,FALSE),"")</f>
        <v>57.46</v>
      </c>
      <c r="Z2431">
        <f t="shared" si="300"/>
        <v>3633.42</v>
      </c>
      <c r="AA2431">
        <f t="shared" si="301"/>
        <v>54.229028889662381</v>
      </c>
      <c r="AB2431">
        <f t="shared" si="302"/>
        <v>0</v>
      </c>
      <c r="AC2431">
        <f t="shared" si="303"/>
        <v>1277.5600000000002</v>
      </c>
    </row>
    <row r="2432" spans="1:29">
      <c r="A2432">
        <v>10358</v>
      </c>
      <c r="B2432" t="s">
        <v>147</v>
      </c>
      <c r="C2432">
        <v>41</v>
      </c>
      <c r="D2432">
        <v>82.83</v>
      </c>
      <c r="E2432">
        <v>1</v>
      </c>
      <c r="F2432" s="6">
        <f>IFERROR(VLOOKUP(A2432,Orders!A:B,2,FALSE),"")</f>
        <v>38331</v>
      </c>
      <c r="G2432" s="6">
        <f>IFERROR(VLOOKUP(A2432,Orders!A:C,3,FALSE),"")</f>
        <v>38337</v>
      </c>
      <c r="H2432" s="6">
        <f>IFERROR(VLOOKUP(A2432,Orders!A:D,4,FALSE),"")</f>
        <v>38337</v>
      </c>
      <c r="I2432" t="str">
        <f>IFERROR(VLOOKUP(A2432,Orders!A:E,5,FALSE),"")</f>
        <v>Shipped</v>
      </c>
      <c r="J2432">
        <f>IFERROR(VLOOKUP(A2432,Orders!A:G,7,FALSE),"")</f>
        <v>141</v>
      </c>
      <c r="K2432">
        <f>IFERROR(VLOOKUP(J2432,Customers!A:L,12,FALSE),"")</f>
        <v>1370</v>
      </c>
      <c r="L2432">
        <f>IFERROR(VLOOKUP(J2432,Customers!A:M,13,FALSE),"")</f>
        <v>227600</v>
      </c>
      <c r="M2432" t="str">
        <f>IFERROR(VLOOKUP(J2432,Customers!A:H,8,FALSE),"")</f>
        <v>Madrid</v>
      </c>
      <c r="N2432">
        <f>IFERROR(VLOOKUP(K2432,Employees!A:F,6,FALSE),"")</f>
        <v>4</v>
      </c>
      <c r="O2432" t="str">
        <f>IFERROR(VLOOKUP(N2432,Offices!A:B,2,FALSE),"")</f>
        <v>Paris</v>
      </c>
      <c r="P2432" s="6">
        <f>IFERROR(VLOOKUP(J2432,Payments!A:C,3,FALSE),"")</f>
        <v>37821</v>
      </c>
      <c r="Q2432">
        <f>IFERROR(VLOOKUP(J2432,Payments!A:D,4,FALSE),"")</f>
        <v>36251.03</v>
      </c>
      <c r="R2432" t="str">
        <f>IFERROR(VLOOKUP(B2432,Products!A:C,3,FALSE),"")</f>
        <v>Trucks and Buses</v>
      </c>
      <c r="S2432">
        <f>IFERROR(VLOOKUP(B2432,Products!A:G,7,FALSE),"")</f>
        <v>5099</v>
      </c>
      <c r="T2432">
        <f>IFERROR(VLOOKUP(B2432,Products!A:I,9,FALSE),"")</f>
        <v>96.31</v>
      </c>
      <c r="U2432">
        <f t="shared" si="296"/>
        <v>0</v>
      </c>
      <c r="V2432" t="str">
        <f t="shared" si="297"/>
        <v>Yes</v>
      </c>
      <c r="W2432">
        <f t="shared" si="298"/>
        <v>2004</v>
      </c>
      <c r="X2432">
        <f t="shared" si="299"/>
        <v>12</v>
      </c>
      <c r="Y2432">
        <f>IFERROR(VLOOKUP(B2432,Products!A:I,8,FALSE),"")</f>
        <v>53.93</v>
      </c>
      <c r="Z2432">
        <f t="shared" si="300"/>
        <v>3396.0299999999997</v>
      </c>
      <c r="AA2432">
        <f t="shared" si="301"/>
        <v>53.587984424253662</v>
      </c>
      <c r="AB2432">
        <f t="shared" si="302"/>
        <v>0</v>
      </c>
      <c r="AC2432">
        <f t="shared" si="303"/>
        <v>1184.8999999999999</v>
      </c>
    </row>
    <row r="2433" spans="1:29">
      <c r="A2433">
        <v>10358</v>
      </c>
      <c r="B2433" t="s">
        <v>148</v>
      </c>
      <c r="C2433">
        <v>36</v>
      </c>
      <c r="D2433">
        <v>51.71</v>
      </c>
      <c r="E2433">
        <v>2</v>
      </c>
      <c r="F2433" s="6">
        <f>IFERROR(VLOOKUP(A2433,Orders!A:B,2,FALSE),"")</f>
        <v>38331</v>
      </c>
      <c r="G2433" s="6">
        <f>IFERROR(VLOOKUP(A2433,Orders!A:C,3,FALSE),"")</f>
        <v>38337</v>
      </c>
      <c r="H2433" s="6">
        <f>IFERROR(VLOOKUP(A2433,Orders!A:D,4,FALSE),"")</f>
        <v>38337</v>
      </c>
      <c r="I2433" t="str">
        <f>IFERROR(VLOOKUP(A2433,Orders!A:E,5,FALSE),"")</f>
        <v>Shipped</v>
      </c>
      <c r="J2433">
        <f>IFERROR(VLOOKUP(A2433,Orders!A:G,7,FALSE),"")</f>
        <v>141</v>
      </c>
      <c r="K2433">
        <f>IFERROR(VLOOKUP(J2433,Customers!A:L,12,FALSE),"")</f>
        <v>1370</v>
      </c>
      <c r="L2433">
        <f>IFERROR(VLOOKUP(J2433,Customers!A:M,13,FALSE),"")</f>
        <v>227600</v>
      </c>
      <c r="M2433" t="str">
        <f>IFERROR(VLOOKUP(J2433,Customers!A:H,8,FALSE),"")</f>
        <v>Madrid</v>
      </c>
      <c r="N2433">
        <f>IFERROR(VLOOKUP(K2433,Employees!A:F,6,FALSE),"")</f>
        <v>4</v>
      </c>
      <c r="O2433" t="str">
        <f>IFERROR(VLOOKUP(N2433,Offices!A:B,2,FALSE),"")</f>
        <v>Paris</v>
      </c>
      <c r="P2433" s="6">
        <f>IFERROR(VLOOKUP(J2433,Payments!A:C,3,FALSE),"")</f>
        <v>37821</v>
      </c>
      <c r="Q2433">
        <f>IFERROR(VLOOKUP(J2433,Payments!A:D,4,FALSE),"")</f>
        <v>36251.03</v>
      </c>
      <c r="R2433" t="str">
        <f>IFERROR(VLOOKUP(B2433,Products!A:C,3,FALSE),"")</f>
        <v>Trucks and Buses</v>
      </c>
      <c r="S2433">
        <f>IFERROR(VLOOKUP(B2433,Products!A:G,7,FALSE),"")</f>
        <v>814</v>
      </c>
      <c r="T2433">
        <f>IFERROR(VLOOKUP(B2433,Products!A:I,9,FALSE),"")</f>
        <v>64.64</v>
      </c>
      <c r="U2433">
        <f t="shared" si="296"/>
        <v>0</v>
      </c>
      <c r="V2433" t="str">
        <f t="shared" si="297"/>
        <v>Yes</v>
      </c>
      <c r="W2433">
        <f t="shared" si="298"/>
        <v>2004</v>
      </c>
      <c r="X2433">
        <f t="shared" si="299"/>
        <v>12</v>
      </c>
      <c r="Y2433">
        <f>IFERROR(VLOOKUP(B2433,Products!A:I,8,FALSE),"")</f>
        <v>33.61</v>
      </c>
      <c r="Z2433">
        <f t="shared" si="300"/>
        <v>1861.56</v>
      </c>
      <c r="AA2433">
        <f t="shared" si="301"/>
        <v>53.853019934543298</v>
      </c>
      <c r="AB2433">
        <f t="shared" si="302"/>
        <v>0</v>
      </c>
      <c r="AC2433">
        <f t="shared" si="303"/>
        <v>651.6</v>
      </c>
    </row>
    <row r="2434" spans="1:29">
      <c r="A2434">
        <v>10358</v>
      </c>
      <c r="B2434" t="s">
        <v>149</v>
      </c>
      <c r="C2434">
        <v>27</v>
      </c>
      <c r="D2434">
        <v>85.98</v>
      </c>
      <c r="E2434">
        <v>3</v>
      </c>
      <c r="F2434" s="6">
        <f>IFERROR(VLOOKUP(A2434,Orders!A:B,2,FALSE),"")</f>
        <v>38331</v>
      </c>
      <c r="G2434" s="6">
        <f>IFERROR(VLOOKUP(A2434,Orders!A:C,3,FALSE),"")</f>
        <v>38337</v>
      </c>
      <c r="H2434" s="6">
        <f>IFERROR(VLOOKUP(A2434,Orders!A:D,4,FALSE),"")</f>
        <v>38337</v>
      </c>
      <c r="I2434" t="str">
        <f>IFERROR(VLOOKUP(A2434,Orders!A:E,5,FALSE),"")</f>
        <v>Shipped</v>
      </c>
      <c r="J2434">
        <f>IFERROR(VLOOKUP(A2434,Orders!A:G,7,FALSE),"")</f>
        <v>141</v>
      </c>
      <c r="K2434">
        <f>IFERROR(VLOOKUP(J2434,Customers!A:L,12,FALSE),"")</f>
        <v>1370</v>
      </c>
      <c r="L2434">
        <f>IFERROR(VLOOKUP(J2434,Customers!A:M,13,FALSE),"")</f>
        <v>227600</v>
      </c>
      <c r="M2434" t="str">
        <f>IFERROR(VLOOKUP(J2434,Customers!A:H,8,FALSE),"")</f>
        <v>Madrid</v>
      </c>
      <c r="N2434">
        <f>IFERROR(VLOOKUP(K2434,Employees!A:F,6,FALSE),"")</f>
        <v>4</v>
      </c>
      <c r="O2434" t="str">
        <f>IFERROR(VLOOKUP(N2434,Offices!A:B,2,FALSE),"")</f>
        <v>Paris</v>
      </c>
      <c r="P2434" s="6">
        <f>IFERROR(VLOOKUP(J2434,Payments!A:C,3,FALSE),"")</f>
        <v>37821</v>
      </c>
      <c r="Q2434">
        <f>IFERROR(VLOOKUP(J2434,Payments!A:D,4,FALSE),"")</f>
        <v>36251.03</v>
      </c>
      <c r="R2434" t="str">
        <f>IFERROR(VLOOKUP(B2434,Products!A:C,3,FALSE),"")</f>
        <v>Classic Cars</v>
      </c>
      <c r="S2434">
        <f>IFERROR(VLOOKUP(B2434,Products!A:G,7,FALSE),"")</f>
        <v>6934</v>
      </c>
      <c r="T2434">
        <f>IFERROR(VLOOKUP(B2434,Products!A:I,9,FALSE),"")</f>
        <v>101.15</v>
      </c>
      <c r="U2434">
        <f t="shared" ref="U2434:U2497" si="304">G2434-H2434</f>
        <v>0</v>
      </c>
      <c r="V2434" t="str">
        <f t="shared" ref="V2434:V2497" si="305">IF(OR(I2434="Shipped",I2434="Resolved"),IF(U2434&lt;=6,"Yes","No"),"")</f>
        <v>Yes</v>
      </c>
      <c r="W2434">
        <f t="shared" ref="W2434:W2497" si="306">YEAR(F2434)</f>
        <v>2004</v>
      </c>
      <c r="X2434">
        <f t="shared" ref="X2434:X2497" si="307">MONTH(F2434)</f>
        <v>12</v>
      </c>
      <c r="Y2434">
        <f>IFERROR(VLOOKUP(B2434,Products!A:I,8,FALSE),"")</f>
        <v>46.53</v>
      </c>
      <c r="Z2434">
        <f t="shared" ref="Z2434:Z2497" si="308">C2434*D2434</f>
        <v>2321.46</v>
      </c>
      <c r="AA2434">
        <f t="shared" ref="AA2434:AA2497" si="309">((D2434-Y2434)/Y2434)*100</f>
        <v>84.784010315925215</v>
      </c>
      <c r="AB2434">
        <f t="shared" ref="AB2434:AB2497" si="310">IF(AA2434&gt;=67, 1,0)</f>
        <v>1</v>
      </c>
      <c r="AC2434">
        <f t="shared" ref="AC2434:AC2497" si="311">C2434*(D2434-Y2434)</f>
        <v>1065.1500000000001</v>
      </c>
    </row>
    <row r="2435" spans="1:29">
      <c r="A2435">
        <v>10359</v>
      </c>
      <c r="B2435" t="s">
        <v>163</v>
      </c>
      <c r="C2435">
        <v>48</v>
      </c>
      <c r="D2435">
        <v>122.4</v>
      </c>
      <c r="E2435">
        <v>6</v>
      </c>
      <c r="F2435" s="6">
        <f>IFERROR(VLOOKUP(A2435,Orders!A:B,2,FALSE),"")</f>
        <v>38336</v>
      </c>
      <c r="G2435" s="6">
        <f>IFERROR(VLOOKUP(A2435,Orders!A:C,3,FALSE),"")</f>
        <v>38344</v>
      </c>
      <c r="H2435" s="6">
        <f>IFERROR(VLOOKUP(A2435,Orders!A:D,4,FALSE),"")</f>
        <v>38339</v>
      </c>
      <c r="I2435" t="str">
        <f>IFERROR(VLOOKUP(A2435,Orders!A:E,5,FALSE),"")</f>
        <v>Shipped</v>
      </c>
      <c r="J2435">
        <f>IFERROR(VLOOKUP(A2435,Orders!A:G,7,FALSE),"")</f>
        <v>353</v>
      </c>
      <c r="K2435">
        <f>IFERROR(VLOOKUP(J2435,Customers!A:L,12,FALSE),"")</f>
        <v>1337</v>
      </c>
      <c r="L2435">
        <f>IFERROR(VLOOKUP(J2435,Customers!A:M,13,FALSE),"")</f>
        <v>81100</v>
      </c>
      <c r="M2435" t="str">
        <f>IFERROR(VLOOKUP(J2435,Customers!A:H,8,FALSE),"")</f>
        <v>Reims</v>
      </c>
      <c r="N2435">
        <f>IFERROR(VLOOKUP(K2435,Employees!A:F,6,FALSE),"")</f>
        <v>4</v>
      </c>
      <c r="O2435" t="str">
        <f>IFERROR(VLOOKUP(N2435,Offices!A:B,2,FALSE),"")</f>
        <v>Paris</v>
      </c>
      <c r="P2435" s="6">
        <f>IFERROR(VLOOKUP(J2435,Payments!A:C,3,FALSE),"")</f>
        <v>38362</v>
      </c>
      <c r="Q2435">
        <f>IFERROR(VLOOKUP(J2435,Payments!A:D,4,FALSE),"")</f>
        <v>49705.52</v>
      </c>
      <c r="R2435" t="str">
        <f>IFERROR(VLOOKUP(B2435,Products!A:C,3,FALSE),"")</f>
        <v>Classic Cars</v>
      </c>
      <c r="S2435">
        <f>IFERROR(VLOOKUP(B2435,Products!A:G,7,FALSE),"")</f>
        <v>3252</v>
      </c>
      <c r="T2435">
        <f>IFERROR(VLOOKUP(B2435,Products!A:I,9,FALSE),"")</f>
        <v>136</v>
      </c>
      <c r="U2435">
        <f t="shared" si="304"/>
        <v>5</v>
      </c>
      <c r="V2435" t="str">
        <f t="shared" si="305"/>
        <v>Yes</v>
      </c>
      <c r="W2435">
        <f t="shared" si="306"/>
        <v>2004</v>
      </c>
      <c r="X2435">
        <f t="shared" si="307"/>
        <v>12</v>
      </c>
      <c r="Y2435">
        <f>IFERROR(VLOOKUP(B2435,Products!A:I,8,FALSE),"")</f>
        <v>85.68</v>
      </c>
      <c r="Z2435">
        <f t="shared" si="308"/>
        <v>5875.2000000000007</v>
      </c>
      <c r="AA2435">
        <f t="shared" si="309"/>
        <v>42.857142857142854</v>
      </c>
      <c r="AB2435">
        <f t="shared" si="310"/>
        <v>0</v>
      </c>
      <c r="AC2435">
        <f t="shared" si="311"/>
        <v>1762.56</v>
      </c>
    </row>
    <row r="2436" spans="1:29">
      <c r="A2436">
        <v>10359</v>
      </c>
      <c r="B2436" t="s">
        <v>164</v>
      </c>
      <c r="C2436">
        <v>42</v>
      </c>
      <c r="D2436">
        <v>180.79</v>
      </c>
      <c r="E2436">
        <v>8</v>
      </c>
      <c r="F2436" s="6">
        <f>IFERROR(VLOOKUP(A2436,Orders!A:B,2,FALSE),"")</f>
        <v>38336</v>
      </c>
      <c r="G2436" s="6">
        <f>IFERROR(VLOOKUP(A2436,Orders!A:C,3,FALSE),"")</f>
        <v>38344</v>
      </c>
      <c r="H2436" s="6">
        <f>IFERROR(VLOOKUP(A2436,Orders!A:D,4,FALSE),"")</f>
        <v>38339</v>
      </c>
      <c r="I2436" t="str">
        <f>IFERROR(VLOOKUP(A2436,Orders!A:E,5,FALSE),"")</f>
        <v>Shipped</v>
      </c>
      <c r="J2436">
        <f>IFERROR(VLOOKUP(A2436,Orders!A:G,7,FALSE),"")</f>
        <v>353</v>
      </c>
      <c r="K2436">
        <f>IFERROR(VLOOKUP(J2436,Customers!A:L,12,FALSE),"")</f>
        <v>1337</v>
      </c>
      <c r="L2436">
        <f>IFERROR(VLOOKUP(J2436,Customers!A:M,13,FALSE),"")</f>
        <v>81100</v>
      </c>
      <c r="M2436" t="str">
        <f>IFERROR(VLOOKUP(J2436,Customers!A:H,8,FALSE),"")</f>
        <v>Reims</v>
      </c>
      <c r="N2436">
        <f>IFERROR(VLOOKUP(K2436,Employees!A:F,6,FALSE),"")</f>
        <v>4</v>
      </c>
      <c r="O2436" t="str">
        <f>IFERROR(VLOOKUP(N2436,Offices!A:B,2,FALSE),"")</f>
        <v>Paris</v>
      </c>
      <c r="P2436" s="6">
        <f>IFERROR(VLOOKUP(J2436,Payments!A:C,3,FALSE),"")</f>
        <v>38362</v>
      </c>
      <c r="Q2436">
        <f>IFERROR(VLOOKUP(J2436,Payments!A:D,4,FALSE),"")</f>
        <v>49705.52</v>
      </c>
      <c r="R2436" t="str">
        <f>IFERROR(VLOOKUP(B2436,Products!A:C,3,FALSE),"")</f>
        <v>Classic Cars</v>
      </c>
      <c r="S2436">
        <f>IFERROR(VLOOKUP(B2436,Products!A:G,7,FALSE),"")</f>
        <v>3619</v>
      </c>
      <c r="T2436">
        <f>IFERROR(VLOOKUP(B2436,Products!A:I,9,FALSE),"")</f>
        <v>207.8</v>
      </c>
      <c r="U2436">
        <f t="shared" si="304"/>
        <v>5</v>
      </c>
      <c r="V2436" t="str">
        <f t="shared" si="305"/>
        <v>Yes</v>
      </c>
      <c r="W2436">
        <f t="shared" si="306"/>
        <v>2004</v>
      </c>
      <c r="X2436">
        <f t="shared" si="307"/>
        <v>12</v>
      </c>
      <c r="Y2436">
        <f>IFERROR(VLOOKUP(B2436,Products!A:I,8,FALSE),"")</f>
        <v>95.59</v>
      </c>
      <c r="Z2436">
        <f t="shared" si="308"/>
        <v>7593.1799999999994</v>
      </c>
      <c r="AA2436">
        <f t="shared" si="309"/>
        <v>89.130662203159318</v>
      </c>
      <c r="AB2436">
        <f t="shared" si="310"/>
        <v>1</v>
      </c>
      <c r="AC2436">
        <f t="shared" si="311"/>
        <v>3578.3999999999996</v>
      </c>
    </row>
    <row r="2437" spans="1:29">
      <c r="A2437">
        <v>10359</v>
      </c>
      <c r="B2437" t="s">
        <v>165</v>
      </c>
      <c r="C2437">
        <v>49</v>
      </c>
      <c r="D2437">
        <v>162.63999999999999</v>
      </c>
      <c r="E2437">
        <v>5</v>
      </c>
      <c r="F2437" s="6">
        <f>IFERROR(VLOOKUP(A2437,Orders!A:B,2,FALSE),"")</f>
        <v>38336</v>
      </c>
      <c r="G2437" s="6">
        <f>IFERROR(VLOOKUP(A2437,Orders!A:C,3,FALSE),"")</f>
        <v>38344</v>
      </c>
      <c r="H2437" s="6">
        <f>IFERROR(VLOOKUP(A2437,Orders!A:D,4,FALSE),"")</f>
        <v>38339</v>
      </c>
      <c r="I2437" t="str">
        <f>IFERROR(VLOOKUP(A2437,Orders!A:E,5,FALSE),"")</f>
        <v>Shipped</v>
      </c>
      <c r="J2437">
        <f>IFERROR(VLOOKUP(A2437,Orders!A:G,7,FALSE),"")</f>
        <v>353</v>
      </c>
      <c r="K2437">
        <f>IFERROR(VLOOKUP(J2437,Customers!A:L,12,FALSE),"")</f>
        <v>1337</v>
      </c>
      <c r="L2437">
        <f>IFERROR(VLOOKUP(J2437,Customers!A:M,13,FALSE),"")</f>
        <v>81100</v>
      </c>
      <c r="M2437" t="str">
        <f>IFERROR(VLOOKUP(J2437,Customers!A:H,8,FALSE),"")</f>
        <v>Reims</v>
      </c>
      <c r="N2437">
        <f>IFERROR(VLOOKUP(K2437,Employees!A:F,6,FALSE),"")</f>
        <v>4</v>
      </c>
      <c r="O2437" t="str">
        <f>IFERROR(VLOOKUP(N2437,Offices!A:B,2,FALSE),"")</f>
        <v>Paris</v>
      </c>
      <c r="P2437" s="6">
        <f>IFERROR(VLOOKUP(J2437,Payments!A:C,3,FALSE),"")</f>
        <v>38362</v>
      </c>
      <c r="Q2437">
        <f>IFERROR(VLOOKUP(J2437,Payments!A:D,4,FALSE),"")</f>
        <v>49705.52</v>
      </c>
      <c r="R2437" t="str">
        <f>IFERROR(VLOOKUP(B2437,Products!A:C,3,FALSE),"")</f>
        <v>Classic Cars</v>
      </c>
      <c r="S2437">
        <f>IFERROR(VLOOKUP(B2437,Products!A:G,7,FALSE),"")</f>
        <v>1049</v>
      </c>
      <c r="T2437">
        <f>IFERROR(VLOOKUP(B2437,Products!A:I,9,FALSE),"")</f>
        <v>173.02</v>
      </c>
      <c r="U2437">
        <f t="shared" si="304"/>
        <v>5</v>
      </c>
      <c r="V2437" t="str">
        <f t="shared" si="305"/>
        <v>Yes</v>
      </c>
      <c r="W2437">
        <f t="shared" si="306"/>
        <v>2004</v>
      </c>
      <c r="X2437">
        <f t="shared" si="307"/>
        <v>12</v>
      </c>
      <c r="Y2437">
        <f>IFERROR(VLOOKUP(B2437,Products!A:I,8,FALSE),"")</f>
        <v>83.05</v>
      </c>
      <c r="Z2437">
        <f t="shared" si="308"/>
        <v>7969.36</v>
      </c>
      <c r="AA2437">
        <f t="shared" si="309"/>
        <v>95.833835039133035</v>
      </c>
      <c r="AB2437">
        <f t="shared" si="310"/>
        <v>1</v>
      </c>
      <c r="AC2437">
        <f t="shared" si="311"/>
        <v>3899.9099999999994</v>
      </c>
    </row>
    <row r="2438" spans="1:29">
      <c r="A2438">
        <v>10359</v>
      </c>
      <c r="B2438" t="s">
        <v>158</v>
      </c>
      <c r="C2438">
        <v>22</v>
      </c>
      <c r="D2438">
        <v>108.82</v>
      </c>
      <c r="E2438">
        <v>7</v>
      </c>
      <c r="F2438" s="6">
        <f>IFERROR(VLOOKUP(A2438,Orders!A:B,2,FALSE),"")</f>
        <v>38336</v>
      </c>
      <c r="G2438" s="6">
        <f>IFERROR(VLOOKUP(A2438,Orders!A:C,3,FALSE),"")</f>
        <v>38344</v>
      </c>
      <c r="H2438" s="6">
        <f>IFERROR(VLOOKUP(A2438,Orders!A:D,4,FALSE),"")</f>
        <v>38339</v>
      </c>
      <c r="I2438" t="str">
        <f>IFERROR(VLOOKUP(A2438,Orders!A:E,5,FALSE),"")</f>
        <v>Shipped</v>
      </c>
      <c r="J2438">
        <f>IFERROR(VLOOKUP(A2438,Orders!A:G,7,FALSE),"")</f>
        <v>353</v>
      </c>
      <c r="K2438">
        <f>IFERROR(VLOOKUP(J2438,Customers!A:L,12,FALSE),"")</f>
        <v>1337</v>
      </c>
      <c r="L2438">
        <f>IFERROR(VLOOKUP(J2438,Customers!A:M,13,FALSE),"")</f>
        <v>81100</v>
      </c>
      <c r="M2438" t="str">
        <f>IFERROR(VLOOKUP(J2438,Customers!A:H,8,FALSE),"")</f>
        <v>Reims</v>
      </c>
      <c r="N2438">
        <f>IFERROR(VLOOKUP(K2438,Employees!A:F,6,FALSE),"")</f>
        <v>4</v>
      </c>
      <c r="O2438" t="str">
        <f>IFERROR(VLOOKUP(N2438,Offices!A:B,2,FALSE),"")</f>
        <v>Paris</v>
      </c>
      <c r="P2438" s="6">
        <f>IFERROR(VLOOKUP(J2438,Payments!A:C,3,FALSE),"")</f>
        <v>38362</v>
      </c>
      <c r="Q2438">
        <f>IFERROR(VLOOKUP(J2438,Payments!A:D,4,FALSE),"")</f>
        <v>49705.52</v>
      </c>
      <c r="R2438" t="str">
        <f>IFERROR(VLOOKUP(B2438,Products!A:C,3,FALSE),"")</f>
        <v>Classic Cars</v>
      </c>
      <c r="S2438">
        <f>IFERROR(VLOOKUP(B2438,Products!A:G,7,FALSE),"")</f>
        <v>6582</v>
      </c>
      <c r="T2438">
        <f>IFERROR(VLOOKUP(B2438,Products!A:I,9,FALSE),"")</f>
        <v>118.28</v>
      </c>
      <c r="U2438">
        <f t="shared" si="304"/>
        <v>5</v>
      </c>
      <c r="V2438" t="str">
        <f t="shared" si="305"/>
        <v>Yes</v>
      </c>
      <c r="W2438">
        <f t="shared" si="306"/>
        <v>2004</v>
      </c>
      <c r="X2438">
        <f t="shared" si="307"/>
        <v>12</v>
      </c>
      <c r="Y2438">
        <f>IFERROR(VLOOKUP(B2438,Products!A:I,8,FALSE),"")</f>
        <v>69.78</v>
      </c>
      <c r="Z2438">
        <f t="shared" si="308"/>
        <v>2394.04</v>
      </c>
      <c r="AA2438">
        <f t="shared" si="309"/>
        <v>55.947262826024634</v>
      </c>
      <c r="AB2438">
        <f t="shared" si="310"/>
        <v>0</v>
      </c>
      <c r="AC2438">
        <f t="shared" si="311"/>
        <v>858.87999999999988</v>
      </c>
    </row>
    <row r="2439" spans="1:29">
      <c r="A2439">
        <v>10359</v>
      </c>
      <c r="B2439" t="s">
        <v>159</v>
      </c>
      <c r="C2439">
        <v>36</v>
      </c>
      <c r="D2439">
        <v>45.45</v>
      </c>
      <c r="E2439">
        <v>3</v>
      </c>
      <c r="F2439" s="6">
        <f>IFERROR(VLOOKUP(A2439,Orders!A:B,2,FALSE),"")</f>
        <v>38336</v>
      </c>
      <c r="G2439" s="6">
        <f>IFERROR(VLOOKUP(A2439,Orders!A:C,3,FALSE),"")</f>
        <v>38344</v>
      </c>
      <c r="H2439" s="6">
        <f>IFERROR(VLOOKUP(A2439,Orders!A:D,4,FALSE),"")</f>
        <v>38339</v>
      </c>
      <c r="I2439" t="str">
        <f>IFERROR(VLOOKUP(A2439,Orders!A:E,5,FALSE),"")</f>
        <v>Shipped</v>
      </c>
      <c r="J2439">
        <f>IFERROR(VLOOKUP(A2439,Orders!A:G,7,FALSE),"")</f>
        <v>353</v>
      </c>
      <c r="K2439">
        <f>IFERROR(VLOOKUP(J2439,Customers!A:L,12,FALSE),"")</f>
        <v>1337</v>
      </c>
      <c r="L2439">
        <f>IFERROR(VLOOKUP(J2439,Customers!A:M,13,FALSE),"")</f>
        <v>81100</v>
      </c>
      <c r="M2439" t="str">
        <f>IFERROR(VLOOKUP(J2439,Customers!A:H,8,FALSE),"")</f>
        <v>Reims</v>
      </c>
      <c r="N2439">
        <f>IFERROR(VLOOKUP(K2439,Employees!A:F,6,FALSE),"")</f>
        <v>4</v>
      </c>
      <c r="O2439" t="str">
        <f>IFERROR(VLOOKUP(N2439,Offices!A:B,2,FALSE),"")</f>
        <v>Paris</v>
      </c>
      <c r="P2439" s="6">
        <f>IFERROR(VLOOKUP(J2439,Payments!A:C,3,FALSE),"")</f>
        <v>38362</v>
      </c>
      <c r="Q2439">
        <f>IFERROR(VLOOKUP(J2439,Payments!A:D,4,FALSE),"")</f>
        <v>49705.52</v>
      </c>
      <c r="R2439" t="str">
        <f>IFERROR(VLOOKUP(B2439,Products!A:C,3,FALSE),"")</f>
        <v>Trucks and Buses</v>
      </c>
      <c r="S2439">
        <f>IFERROR(VLOOKUP(B2439,Products!A:G,7,FALSE),"")</f>
        <v>2874</v>
      </c>
      <c r="T2439">
        <f>IFERROR(VLOOKUP(B2439,Products!A:I,9,FALSE),"")</f>
        <v>54.11</v>
      </c>
      <c r="U2439">
        <f t="shared" si="304"/>
        <v>5</v>
      </c>
      <c r="V2439" t="str">
        <f t="shared" si="305"/>
        <v>Yes</v>
      </c>
      <c r="W2439">
        <f t="shared" si="306"/>
        <v>2004</v>
      </c>
      <c r="X2439">
        <f t="shared" si="307"/>
        <v>12</v>
      </c>
      <c r="Y2439">
        <f>IFERROR(VLOOKUP(B2439,Products!A:I,8,FALSE),"")</f>
        <v>25.98</v>
      </c>
      <c r="Z2439">
        <f t="shared" si="308"/>
        <v>1636.2</v>
      </c>
      <c r="AA2439">
        <f t="shared" si="309"/>
        <v>74.942263279445726</v>
      </c>
      <c r="AB2439">
        <f t="shared" si="310"/>
        <v>1</v>
      </c>
      <c r="AC2439">
        <f t="shared" si="311"/>
        <v>700.92000000000007</v>
      </c>
    </row>
    <row r="2440" spans="1:29">
      <c r="A2440">
        <v>10359</v>
      </c>
      <c r="B2440" t="s">
        <v>160</v>
      </c>
      <c r="C2440">
        <v>22</v>
      </c>
      <c r="D2440">
        <v>62.14</v>
      </c>
      <c r="E2440">
        <v>1</v>
      </c>
      <c r="F2440" s="6">
        <f>IFERROR(VLOOKUP(A2440,Orders!A:B,2,FALSE),"")</f>
        <v>38336</v>
      </c>
      <c r="G2440" s="6">
        <f>IFERROR(VLOOKUP(A2440,Orders!A:C,3,FALSE),"")</f>
        <v>38344</v>
      </c>
      <c r="H2440" s="6">
        <f>IFERROR(VLOOKUP(A2440,Orders!A:D,4,FALSE),"")</f>
        <v>38339</v>
      </c>
      <c r="I2440" t="str">
        <f>IFERROR(VLOOKUP(A2440,Orders!A:E,5,FALSE),"")</f>
        <v>Shipped</v>
      </c>
      <c r="J2440">
        <f>IFERROR(VLOOKUP(A2440,Orders!A:G,7,FALSE),"")</f>
        <v>353</v>
      </c>
      <c r="K2440">
        <f>IFERROR(VLOOKUP(J2440,Customers!A:L,12,FALSE),"")</f>
        <v>1337</v>
      </c>
      <c r="L2440">
        <f>IFERROR(VLOOKUP(J2440,Customers!A:M,13,FALSE),"")</f>
        <v>81100</v>
      </c>
      <c r="M2440" t="str">
        <f>IFERROR(VLOOKUP(J2440,Customers!A:H,8,FALSE),"")</f>
        <v>Reims</v>
      </c>
      <c r="N2440">
        <f>IFERROR(VLOOKUP(K2440,Employees!A:F,6,FALSE),"")</f>
        <v>4</v>
      </c>
      <c r="O2440" t="str">
        <f>IFERROR(VLOOKUP(N2440,Offices!A:B,2,FALSE),"")</f>
        <v>Paris</v>
      </c>
      <c r="P2440" s="6">
        <f>IFERROR(VLOOKUP(J2440,Payments!A:C,3,FALSE),"")</f>
        <v>38362</v>
      </c>
      <c r="Q2440">
        <f>IFERROR(VLOOKUP(J2440,Payments!A:D,4,FALSE),"")</f>
        <v>49705.52</v>
      </c>
      <c r="R2440" t="str">
        <f>IFERROR(VLOOKUP(B2440,Products!A:C,3,FALSE),"")</f>
        <v>Trains</v>
      </c>
      <c r="S2440">
        <f>IFERROR(VLOOKUP(B2440,Products!A:G,7,FALSE),"")</f>
        <v>8601</v>
      </c>
      <c r="T2440">
        <f>IFERROR(VLOOKUP(B2440,Products!A:I,9,FALSE),"")</f>
        <v>62.14</v>
      </c>
      <c r="U2440">
        <f t="shared" si="304"/>
        <v>5</v>
      </c>
      <c r="V2440" t="str">
        <f t="shared" si="305"/>
        <v>Yes</v>
      </c>
      <c r="W2440">
        <f t="shared" si="306"/>
        <v>2004</v>
      </c>
      <c r="X2440">
        <f t="shared" si="307"/>
        <v>12</v>
      </c>
      <c r="Y2440">
        <f>IFERROR(VLOOKUP(B2440,Products!A:I,8,FALSE),"")</f>
        <v>26.72</v>
      </c>
      <c r="Z2440">
        <f t="shared" si="308"/>
        <v>1367.08</v>
      </c>
      <c r="AA2440">
        <f t="shared" si="309"/>
        <v>132.55988023952096</v>
      </c>
      <c r="AB2440">
        <f t="shared" si="310"/>
        <v>1</v>
      </c>
      <c r="AC2440">
        <f t="shared" si="311"/>
        <v>779.24</v>
      </c>
    </row>
    <row r="2441" spans="1:29">
      <c r="A2441">
        <v>10359</v>
      </c>
      <c r="B2441" t="s">
        <v>161</v>
      </c>
      <c r="C2441">
        <v>46</v>
      </c>
      <c r="D2441">
        <v>99.55</v>
      </c>
      <c r="E2441">
        <v>2</v>
      </c>
      <c r="F2441" s="6">
        <f>IFERROR(VLOOKUP(A2441,Orders!A:B,2,FALSE),"")</f>
        <v>38336</v>
      </c>
      <c r="G2441" s="6">
        <f>IFERROR(VLOOKUP(A2441,Orders!A:C,3,FALSE),"")</f>
        <v>38344</v>
      </c>
      <c r="H2441" s="6">
        <f>IFERROR(VLOOKUP(A2441,Orders!A:D,4,FALSE),"")</f>
        <v>38339</v>
      </c>
      <c r="I2441" t="str">
        <f>IFERROR(VLOOKUP(A2441,Orders!A:E,5,FALSE),"")</f>
        <v>Shipped</v>
      </c>
      <c r="J2441">
        <f>IFERROR(VLOOKUP(A2441,Orders!A:G,7,FALSE),"")</f>
        <v>353</v>
      </c>
      <c r="K2441">
        <f>IFERROR(VLOOKUP(J2441,Customers!A:L,12,FALSE),"")</f>
        <v>1337</v>
      </c>
      <c r="L2441">
        <f>IFERROR(VLOOKUP(J2441,Customers!A:M,13,FALSE),"")</f>
        <v>81100</v>
      </c>
      <c r="M2441" t="str">
        <f>IFERROR(VLOOKUP(J2441,Customers!A:H,8,FALSE),"")</f>
        <v>Reims</v>
      </c>
      <c r="N2441">
        <f>IFERROR(VLOOKUP(K2441,Employees!A:F,6,FALSE),"")</f>
        <v>4</v>
      </c>
      <c r="O2441" t="str">
        <f>IFERROR(VLOOKUP(N2441,Offices!A:B,2,FALSE),"")</f>
        <v>Paris</v>
      </c>
      <c r="P2441" s="6">
        <f>IFERROR(VLOOKUP(J2441,Payments!A:C,3,FALSE),"")</f>
        <v>38362</v>
      </c>
      <c r="Q2441">
        <f>IFERROR(VLOOKUP(J2441,Payments!A:D,4,FALSE),"")</f>
        <v>49705.52</v>
      </c>
      <c r="R2441" t="str">
        <f>IFERROR(VLOOKUP(B2441,Products!A:C,3,FALSE),"")</f>
        <v>Trucks and Buses</v>
      </c>
      <c r="S2441">
        <f>IFERROR(VLOOKUP(B2441,Products!A:G,7,FALSE),"")</f>
        <v>1016</v>
      </c>
      <c r="T2441">
        <f>IFERROR(VLOOKUP(B2441,Products!A:I,9,FALSE),"")</f>
        <v>115.75</v>
      </c>
      <c r="U2441">
        <f t="shared" si="304"/>
        <v>5</v>
      </c>
      <c r="V2441" t="str">
        <f t="shared" si="305"/>
        <v>Yes</v>
      </c>
      <c r="W2441">
        <f t="shared" si="306"/>
        <v>2004</v>
      </c>
      <c r="X2441">
        <f t="shared" si="307"/>
        <v>12</v>
      </c>
      <c r="Y2441">
        <f>IFERROR(VLOOKUP(B2441,Products!A:I,8,FALSE),"")</f>
        <v>68.290000000000006</v>
      </c>
      <c r="Z2441">
        <f t="shared" si="308"/>
        <v>4579.3</v>
      </c>
      <c r="AA2441">
        <f t="shared" si="309"/>
        <v>45.775369746668602</v>
      </c>
      <c r="AB2441">
        <f t="shared" si="310"/>
        <v>0</v>
      </c>
      <c r="AC2441">
        <f t="shared" si="311"/>
        <v>1437.9599999999996</v>
      </c>
    </row>
    <row r="2442" spans="1:29">
      <c r="A2442">
        <v>10359</v>
      </c>
      <c r="B2442" t="s">
        <v>162</v>
      </c>
      <c r="C2442">
        <v>25</v>
      </c>
      <c r="D2442">
        <v>47.45</v>
      </c>
      <c r="E2442">
        <v>4</v>
      </c>
      <c r="F2442" s="6">
        <f>IFERROR(VLOOKUP(A2442,Orders!A:B,2,FALSE),"")</f>
        <v>38336</v>
      </c>
      <c r="G2442" s="6">
        <f>IFERROR(VLOOKUP(A2442,Orders!A:C,3,FALSE),"")</f>
        <v>38344</v>
      </c>
      <c r="H2442" s="6">
        <f>IFERROR(VLOOKUP(A2442,Orders!A:D,4,FALSE),"")</f>
        <v>38339</v>
      </c>
      <c r="I2442" t="str">
        <f>IFERROR(VLOOKUP(A2442,Orders!A:E,5,FALSE),"")</f>
        <v>Shipped</v>
      </c>
      <c r="J2442">
        <f>IFERROR(VLOOKUP(A2442,Orders!A:G,7,FALSE),"")</f>
        <v>353</v>
      </c>
      <c r="K2442">
        <f>IFERROR(VLOOKUP(J2442,Customers!A:L,12,FALSE),"")</f>
        <v>1337</v>
      </c>
      <c r="L2442">
        <f>IFERROR(VLOOKUP(J2442,Customers!A:M,13,FALSE),"")</f>
        <v>81100</v>
      </c>
      <c r="M2442" t="str">
        <f>IFERROR(VLOOKUP(J2442,Customers!A:H,8,FALSE),"")</f>
        <v>Reims</v>
      </c>
      <c r="N2442">
        <f>IFERROR(VLOOKUP(K2442,Employees!A:F,6,FALSE),"")</f>
        <v>4</v>
      </c>
      <c r="O2442" t="str">
        <f>IFERROR(VLOOKUP(N2442,Offices!A:B,2,FALSE),"")</f>
        <v>Paris</v>
      </c>
      <c r="P2442" s="6">
        <f>IFERROR(VLOOKUP(J2442,Payments!A:C,3,FALSE),"")</f>
        <v>38362</v>
      </c>
      <c r="Q2442">
        <f>IFERROR(VLOOKUP(J2442,Payments!A:D,4,FALSE),"")</f>
        <v>49705.52</v>
      </c>
      <c r="R2442" t="str">
        <f>IFERROR(VLOOKUP(B2442,Products!A:C,3,FALSE),"")</f>
        <v>Trains</v>
      </c>
      <c r="S2442">
        <f>IFERROR(VLOOKUP(B2442,Products!A:G,7,FALSE),"")</f>
        <v>1645</v>
      </c>
      <c r="T2442">
        <f>IFERROR(VLOOKUP(B2442,Products!A:I,9,FALSE),"")</f>
        <v>58.58</v>
      </c>
      <c r="U2442">
        <f t="shared" si="304"/>
        <v>5</v>
      </c>
      <c r="V2442" t="str">
        <f t="shared" si="305"/>
        <v>Yes</v>
      </c>
      <c r="W2442">
        <f t="shared" si="306"/>
        <v>2004</v>
      </c>
      <c r="X2442">
        <f t="shared" si="307"/>
        <v>12</v>
      </c>
      <c r="Y2442">
        <f>IFERROR(VLOOKUP(B2442,Products!A:I,8,FALSE),"")</f>
        <v>37.49</v>
      </c>
      <c r="Z2442">
        <f t="shared" si="308"/>
        <v>1186.25</v>
      </c>
      <c r="AA2442">
        <f t="shared" si="309"/>
        <v>26.567084555881571</v>
      </c>
      <c r="AB2442">
        <f t="shared" si="310"/>
        <v>0</v>
      </c>
      <c r="AC2442">
        <f t="shared" si="311"/>
        <v>249.00000000000003</v>
      </c>
    </row>
    <row r="2443" spans="1:29">
      <c r="A2443">
        <v>10360</v>
      </c>
      <c r="B2443" t="s">
        <v>178</v>
      </c>
      <c r="C2443">
        <v>50</v>
      </c>
      <c r="D2443">
        <v>126.15</v>
      </c>
      <c r="E2443">
        <v>12</v>
      </c>
      <c r="F2443" s="6">
        <f>IFERROR(VLOOKUP(A2443,Orders!A:B,2,FALSE),"")</f>
        <v>38337</v>
      </c>
      <c r="G2443" s="6">
        <f>IFERROR(VLOOKUP(A2443,Orders!A:C,3,FALSE),"")</f>
        <v>38343</v>
      </c>
      <c r="H2443" s="6">
        <f>IFERROR(VLOOKUP(A2443,Orders!A:D,4,FALSE),"")</f>
        <v>38339</v>
      </c>
      <c r="I2443" t="str">
        <f>IFERROR(VLOOKUP(A2443,Orders!A:E,5,FALSE),"")</f>
        <v>Shipped</v>
      </c>
      <c r="J2443">
        <f>IFERROR(VLOOKUP(A2443,Orders!A:G,7,FALSE),"")</f>
        <v>496</v>
      </c>
      <c r="K2443">
        <f>IFERROR(VLOOKUP(J2443,Customers!A:L,12,FALSE),"")</f>
        <v>1612</v>
      </c>
      <c r="L2443">
        <f>IFERROR(VLOOKUP(J2443,Customers!A:M,13,FALSE),"")</f>
        <v>110000</v>
      </c>
      <c r="M2443" t="str">
        <f>IFERROR(VLOOKUP(J2443,Customers!A:H,8,FALSE),"")</f>
        <v xml:space="preserve">Auckland  </v>
      </c>
      <c r="N2443">
        <f>IFERROR(VLOOKUP(K2443,Employees!A:F,6,FALSE),"")</f>
        <v>6</v>
      </c>
      <c r="O2443" t="str">
        <f>IFERROR(VLOOKUP(N2443,Offices!A:B,2,FALSE),"")</f>
        <v>Sydney</v>
      </c>
      <c r="P2443" s="6">
        <f>IFERROR(VLOOKUP(J2443,Payments!A:C,3,FALSE),"")</f>
        <v>38497</v>
      </c>
      <c r="Q2443">
        <f>IFERROR(VLOOKUP(J2443,Payments!A:D,4,FALSE),"")</f>
        <v>30253.75</v>
      </c>
      <c r="R2443" t="str">
        <f>IFERROR(VLOOKUP(B2443,Products!A:C,3,FALSE),"")</f>
        <v>Planes</v>
      </c>
      <c r="S2443">
        <f>IFERROR(VLOOKUP(B2443,Products!A:G,7,FALSE),"")</f>
        <v>5330</v>
      </c>
      <c r="T2443">
        <f>IFERROR(VLOOKUP(B2443,Products!A:I,9,FALSE),"")</f>
        <v>157.69</v>
      </c>
      <c r="U2443">
        <f t="shared" si="304"/>
        <v>4</v>
      </c>
      <c r="V2443" t="str">
        <f t="shared" si="305"/>
        <v>Yes</v>
      </c>
      <c r="W2443">
        <f t="shared" si="306"/>
        <v>2004</v>
      </c>
      <c r="X2443">
        <f t="shared" si="307"/>
        <v>12</v>
      </c>
      <c r="Y2443">
        <f>IFERROR(VLOOKUP(B2443,Products!A:I,8,FALSE),"")</f>
        <v>77.27</v>
      </c>
      <c r="Z2443">
        <f t="shared" si="308"/>
        <v>6307.5</v>
      </c>
      <c r="AA2443">
        <f t="shared" si="309"/>
        <v>63.25870324834996</v>
      </c>
      <c r="AB2443">
        <f t="shared" si="310"/>
        <v>0</v>
      </c>
      <c r="AC2443">
        <f t="shared" si="311"/>
        <v>2444.0000000000005</v>
      </c>
    </row>
    <row r="2444" spans="1:29">
      <c r="A2444">
        <v>10360</v>
      </c>
      <c r="B2444" t="s">
        <v>179</v>
      </c>
      <c r="C2444">
        <v>41</v>
      </c>
      <c r="D2444">
        <v>68.430000000000007</v>
      </c>
      <c r="E2444">
        <v>13</v>
      </c>
      <c r="F2444" s="6">
        <f>IFERROR(VLOOKUP(A2444,Orders!A:B,2,FALSE),"")</f>
        <v>38337</v>
      </c>
      <c r="G2444" s="6">
        <f>IFERROR(VLOOKUP(A2444,Orders!A:C,3,FALSE),"")</f>
        <v>38343</v>
      </c>
      <c r="H2444" s="6">
        <f>IFERROR(VLOOKUP(A2444,Orders!A:D,4,FALSE),"")</f>
        <v>38339</v>
      </c>
      <c r="I2444" t="str">
        <f>IFERROR(VLOOKUP(A2444,Orders!A:E,5,FALSE),"")</f>
        <v>Shipped</v>
      </c>
      <c r="J2444">
        <f>IFERROR(VLOOKUP(A2444,Orders!A:G,7,FALSE),"")</f>
        <v>496</v>
      </c>
      <c r="K2444">
        <f>IFERROR(VLOOKUP(J2444,Customers!A:L,12,FALSE),"")</f>
        <v>1612</v>
      </c>
      <c r="L2444">
        <f>IFERROR(VLOOKUP(J2444,Customers!A:M,13,FALSE),"")</f>
        <v>110000</v>
      </c>
      <c r="M2444" t="str">
        <f>IFERROR(VLOOKUP(J2444,Customers!A:H,8,FALSE),"")</f>
        <v xml:space="preserve">Auckland  </v>
      </c>
      <c r="N2444">
        <f>IFERROR(VLOOKUP(K2444,Employees!A:F,6,FALSE),"")</f>
        <v>6</v>
      </c>
      <c r="O2444" t="str">
        <f>IFERROR(VLOOKUP(N2444,Offices!A:B,2,FALSE),"")</f>
        <v>Sydney</v>
      </c>
      <c r="P2444" s="6">
        <f>IFERROR(VLOOKUP(J2444,Payments!A:C,3,FALSE),"")</f>
        <v>38497</v>
      </c>
      <c r="Q2444">
        <f>IFERROR(VLOOKUP(J2444,Payments!A:D,4,FALSE),"")</f>
        <v>30253.75</v>
      </c>
      <c r="R2444" t="str">
        <f>IFERROR(VLOOKUP(B2444,Products!A:C,3,FALSE),"")</f>
        <v>Planes</v>
      </c>
      <c r="S2444">
        <f>IFERROR(VLOOKUP(B2444,Products!A:G,7,FALSE),"")</f>
        <v>992</v>
      </c>
      <c r="T2444">
        <f>IFERROR(VLOOKUP(B2444,Products!A:I,9,FALSE),"")</f>
        <v>84.48</v>
      </c>
      <c r="U2444">
        <f t="shared" si="304"/>
        <v>4</v>
      </c>
      <c r="V2444" t="str">
        <f t="shared" si="305"/>
        <v>Yes</v>
      </c>
      <c r="W2444">
        <f t="shared" si="306"/>
        <v>2004</v>
      </c>
      <c r="X2444">
        <f t="shared" si="307"/>
        <v>12</v>
      </c>
      <c r="Y2444">
        <f>IFERROR(VLOOKUP(B2444,Products!A:I,8,FALSE),"")</f>
        <v>49</v>
      </c>
      <c r="Z2444">
        <f t="shared" si="308"/>
        <v>2805.63</v>
      </c>
      <c r="AA2444">
        <f t="shared" si="309"/>
        <v>39.653061224489811</v>
      </c>
      <c r="AB2444">
        <f t="shared" si="310"/>
        <v>0</v>
      </c>
      <c r="AC2444">
        <f t="shared" si="311"/>
        <v>796.63000000000034</v>
      </c>
    </row>
    <row r="2445" spans="1:29">
      <c r="A2445">
        <v>10360</v>
      </c>
      <c r="B2445" t="s">
        <v>180</v>
      </c>
      <c r="C2445">
        <v>46</v>
      </c>
      <c r="D2445">
        <v>71.400000000000006</v>
      </c>
      <c r="E2445">
        <v>14</v>
      </c>
      <c r="F2445" s="6">
        <f>IFERROR(VLOOKUP(A2445,Orders!A:B,2,FALSE),"")</f>
        <v>38337</v>
      </c>
      <c r="G2445" s="6">
        <f>IFERROR(VLOOKUP(A2445,Orders!A:C,3,FALSE),"")</f>
        <v>38343</v>
      </c>
      <c r="H2445" s="6">
        <f>IFERROR(VLOOKUP(A2445,Orders!A:D,4,FALSE),"")</f>
        <v>38339</v>
      </c>
      <c r="I2445" t="str">
        <f>IFERROR(VLOOKUP(A2445,Orders!A:E,5,FALSE),"")</f>
        <v>Shipped</v>
      </c>
      <c r="J2445">
        <f>IFERROR(VLOOKUP(A2445,Orders!A:G,7,FALSE),"")</f>
        <v>496</v>
      </c>
      <c r="K2445">
        <f>IFERROR(VLOOKUP(J2445,Customers!A:L,12,FALSE),"")</f>
        <v>1612</v>
      </c>
      <c r="L2445">
        <f>IFERROR(VLOOKUP(J2445,Customers!A:M,13,FALSE),"")</f>
        <v>110000</v>
      </c>
      <c r="M2445" t="str">
        <f>IFERROR(VLOOKUP(J2445,Customers!A:H,8,FALSE),"")</f>
        <v xml:space="preserve">Auckland  </v>
      </c>
      <c r="N2445">
        <f>IFERROR(VLOOKUP(K2445,Employees!A:F,6,FALSE),"")</f>
        <v>6</v>
      </c>
      <c r="O2445" t="str">
        <f>IFERROR(VLOOKUP(N2445,Offices!A:B,2,FALSE),"")</f>
        <v>Sydney</v>
      </c>
      <c r="P2445" s="6">
        <f>IFERROR(VLOOKUP(J2445,Payments!A:C,3,FALSE),"")</f>
        <v>38497</v>
      </c>
      <c r="Q2445">
        <f>IFERROR(VLOOKUP(J2445,Payments!A:D,4,FALSE),"")</f>
        <v>30253.75</v>
      </c>
      <c r="R2445" t="str">
        <f>IFERROR(VLOOKUP(B2445,Products!A:C,3,FALSE),"")</f>
        <v>Ships</v>
      </c>
      <c r="S2445">
        <f>IFERROR(VLOOKUP(B2445,Products!A:G,7,FALSE),"")</f>
        <v>4259</v>
      </c>
      <c r="T2445">
        <f>IFERROR(VLOOKUP(B2445,Products!A:I,9,FALSE),"")</f>
        <v>86.02</v>
      </c>
      <c r="U2445">
        <f t="shared" si="304"/>
        <v>4</v>
      </c>
      <c r="V2445" t="str">
        <f t="shared" si="305"/>
        <v>Yes</v>
      </c>
      <c r="W2445">
        <f t="shared" si="306"/>
        <v>2004</v>
      </c>
      <c r="X2445">
        <f t="shared" si="307"/>
        <v>12</v>
      </c>
      <c r="Y2445">
        <f>IFERROR(VLOOKUP(B2445,Products!A:I,8,FALSE),"")</f>
        <v>51.61</v>
      </c>
      <c r="Z2445">
        <f t="shared" si="308"/>
        <v>3284.4</v>
      </c>
      <c r="AA2445">
        <f t="shared" si="309"/>
        <v>38.345281922108128</v>
      </c>
      <c r="AB2445">
        <f t="shared" si="310"/>
        <v>0</v>
      </c>
      <c r="AC2445">
        <f t="shared" si="311"/>
        <v>910.34000000000026</v>
      </c>
    </row>
    <row r="2446" spans="1:29">
      <c r="A2446">
        <v>10360</v>
      </c>
      <c r="B2446" t="s">
        <v>166</v>
      </c>
      <c r="C2446">
        <v>29</v>
      </c>
      <c r="D2446">
        <v>122.93</v>
      </c>
      <c r="E2446">
        <v>8</v>
      </c>
      <c r="F2446" s="6">
        <f>IFERROR(VLOOKUP(A2446,Orders!A:B,2,FALSE),"")</f>
        <v>38337</v>
      </c>
      <c r="G2446" s="6">
        <f>IFERROR(VLOOKUP(A2446,Orders!A:C,3,FALSE),"")</f>
        <v>38343</v>
      </c>
      <c r="H2446" s="6">
        <f>IFERROR(VLOOKUP(A2446,Orders!A:D,4,FALSE),"")</f>
        <v>38339</v>
      </c>
      <c r="I2446" t="str">
        <f>IFERROR(VLOOKUP(A2446,Orders!A:E,5,FALSE),"")</f>
        <v>Shipped</v>
      </c>
      <c r="J2446">
        <f>IFERROR(VLOOKUP(A2446,Orders!A:G,7,FALSE),"")</f>
        <v>496</v>
      </c>
      <c r="K2446">
        <f>IFERROR(VLOOKUP(J2446,Customers!A:L,12,FALSE),"")</f>
        <v>1612</v>
      </c>
      <c r="L2446">
        <f>IFERROR(VLOOKUP(J2446,Customers!A:M,13,FALSE),"")</f>
        <v>110000</v>
      </c>
      <c r="M2446" t="str">
        <f>IFERROR(VLOOKUP(J2446,Customers!A:H,8,FALSE),"")</f>
        <v xml:space="preserve">Auckland  </v>
      </c>
      <c r="N2446">
        <f>IFERROR(VLOOKUP(K2446,Employees!A:F,6,FALSE),"")</f>
        <v>6</v>
      </c>
      <c r="O2446" t="str">
        <f>IFERROR(VLOOKUP(N2446,Offices!A:B,2,FALSE),"")</f>
        <v>Sydney</v>
      </c>
      <c r="P2446" s="6">
        <f>IFERROR(VLOOKUP(J2446,Payments!A:C,3,FALSE),"")</f>
        <v>38497</v>
      </c>
      <c r="Q2446">
        <f>IFERROR(VLOOKUP(J2446,Payments!A:D,4,FALSE),"")</f>
        <v>30253.75</v>
      </c>
      <c r="R2446" t="str">
        <f>IFERROR(VLOOKUP(B2446,Products!A:C,3,FALSE),"")</f>
        <v>Vintage Cars</v>
      </c>
      <c r="S2446">
        <f>IFERROR(VLOOKUP(B2446,Products!A:G,7,FALSE),"")</f>
        <v>3913</v>
      </c>
      <c r="T2446">
        <f>IFERROR(VLOOKUP(B2446,Products!A:I,9,FALSE),"")</f>
        <v>136.59</v>
      </c>
      <c r="U2446">
        <f t="shared" si="304"/>
        <v>4</v>
      </c>
      <c r="V2446" t="str">
        <f t="shared" si="305"/>
        <v>Yes</v>
      </c>
      <c r="W2446">
        <f t="shared" si="306"/>
        <v>2004</v>
      </c>
      <c r="X2446">
        <f t="shared" si="307"/>
        <v>12</v>
      </c>
      <c r="Y2446">
        <f>IFERROR(VLOOKUP(B2446,Products!A:I,8,FALSE),"")</f>
        <v>68.3</v>
      </c>
      <c r="Z2446">
        <f t="shared" si="308"/>
        <v>3564.9700000000003</v>
      </c>
      <c r="AA2446">
        <f t="shared" si="309"/>
        <v>79.985358711566633</v>
      </c>
      <c r="AB2446">
        <f t="shared" si="310"/>
        <v>1</v>
      </c>
      <c r="AC2446">
        <f t="shared" si="311"/>
        <v>1584.2700000000002</v>
      </c>
    </row>
    <row r="2447" spans="1:29">
      <c r="A2447">
        <v>10360</v>
      </c>
      <c r="B2447" t="s">
        <v>167</v>
      </c>
      <c r="C2447">
        <v>29</v>
      </c>
      <c r="D2447">
        <v>94.79</v>
      </c>
      <c r="E2447">
        <v>18</v>
      </c>
      <c r="F2447" s="6">
        <f>IFERROR(VLOOKUP(A2447,Orders!A:B,2,FALSE),"")</f>
        <v>38337</v>
      </c>
      <c r="G2447" s="6">
        <f>IFERROR(VLOOKUP(A2447,Orders!A:C,3,FALSE),"")</f>
        <v>38343</v>
      </c>
      <c r="H2447" s="6">
        <f>IFERROR(VLOOKUP(A2447,Orders!A:D,4,FALSE),"")</f>
        <v>38339</v>
      </c>
      <c r="I2447" t="str">
        <f>IFERROR(VLOOKUP(A2447,Orders!A:E,5,FALSE),"")</f>
        <v>Shipped</v>
      </c>
      <c r="J2447">
        <f>IFERROR(VLOOKUP(A2447,Orders!A:G,7,FALSE),"")</f>
        <v>496</v>
      </c>
      <c r="K2447">
        <f>IFERROR(VLOOKUP(J2447,Customers!A:L,12,FALSE),"")</f>
        <v>1612</v>
      </c>
      <c r="L2447">
        <f>IFERROR(VLOOKUP(J2447,Customers!A:M,13,FALSE),"")</f>
        <v>110000</v>
      </c>
      <c r="M2447" t="str">
        <f>IFERROR(VLOOKUP(J2447,Customers!A:H,8,FALSE),"")</f>
        <v xml:space="preserve">Auckland  </v>
      </c>
      <c r="N2447">
        <f>IFERROR(VLOOKUP(K2447,Employees!A:F,6,FALSE),"")</f>
        <v>6</v>
      </c>
      <c r="O2447" t="str">
        <f>IFERROR(VLOOKUP(N2447,Offices!A:B,2,FALSE),"")</f>
        <v>Sydney</v>
      </c>
      <c r="P2447" s="6">
        <f>IFERROR(VLOOKUP(J2447,Payments!A:C,3,FALSE),"")</f>
        <v>38497</v>
      </c>
      <c r="Q2447">
        <f>IFERROR(VLOOKUP(J2447,Payments!A:D,4,FALSE),"")</f>
        <v>30253.75</v>
      </c>
      <c r="R2447" t="str">
        <f>IFERROR(VLOOKUP(B2447,Products!A:C,3,FALSE),"")</f>
        <v>Trains</v>
      </c>
      <c r="S2447">
        <f>IFERROR(VLOOKUP(B2447,Products!A:G,7,FALSE),"")</f>
        <v>6450</v>
      </c>
      <c r="T2447">
        <f>IFERROR(VLOOKUP(B2447,Products!A:I,9,FALSE),"")</f>
        <v>100.84</v>
      </c>
      <c r="U2447">
        <f t="shared" si="304"/>
        <v>4</v>
      </c>
      <c r="V2447" t="str">
        <f t="shared" si="305"/>
        <v>Yes</v>
      </c>
      <c r="W2447">
        <f t="shared" si="306"/>
        <v>2004</v>
      </c>
      <c r="X2447">
        <f t="shared" si="307"/>
        <v>12</v>
      </c>
      <c r="Y2447">
        <f>IFERROR(VLOOKUP(B2447,Products!A:I,8,FALSE),"")</f>
        <v>67.56</v>
      </c>
      <c r="Z2447">
        <f t="shared" si="308"/>
        <v>2748.9100000000003</v>
      </c>
      <c r="AA2447">
        <f t="shared" si="309"/>
        <v>40.304914150384846</v>
      </c>
      <c r="AB2447">
        <f t="shared" si="310"/>
        <v>0</v>
      </c>
      <c r="AC2447">
        <f t="shared" si="311"/>
        <v>789.67000000000007</v>
      </c>
    </row>
    <row r="2448" spans="1:29">
      <c r="A2448">
        <v>10360</v>
      </c>
      <c r="B2448" t="s">
        <v>181</v>
      </c>
      <c r="C2448">
        <v>40</v>
      </c>
      <c r="D2448">
        <v>101.64</v>
      </c>
      <c r="E2448">
        <v>15</v>
      </c>
      <c r="F2448" s="6">
        <f>IFERROR(VLOOKUP(A2448,Orders!A:B,2,FALSE),"")</f>
        <v>38337</v>
      </c>
      <c r="G2448" s="6">
        <f>IFERROR(VLOOKUP(A2448,Orders!A:C,3,FALSE),"")</f>
        <v>38343</v>
      </c>
      <c r="H2448" s="6">
        <f>IFERROR(VLOOKUP(A2448,Orders!A:D,4,FALSE),"")</f>
        <v>38339</v>
      </c>
      <c r="I2448" t="str">
        <f>IFERROR(VLOOKUP(A2448,Orders!A:E,5,FALSE),"")</f>
        <v>Shipped</v>
      </c>
      <c r="J2448">
        <f>IFERROR(VLOOKUP(A2448,Orders!A:G,7,FALSE),"")</f>
        <v>496</v>
      </c>
      <c r="K2448">
        <f>IFERROR(VLOOKUP(J2448,Customers!A:L,12,FALSE),"")</f>
        <v>1612</v>
      </c>
      <c r="L2448">
        <f>IFERROR(VLOOKUP(J2448,Customers!A:M,13,FALSE),"")</f>
        <v>110000</v>
      </c>
      <c r="M2448" t="str">
        <f>IFERROR(VLOOKUP(J2448,Customers!A:H,8,FALSE),"")</f>
        <v xml:space="preserve">Auckland  </v>
      </c>
      <c r="N2448">
        <f>IFERROR(VLOOKUP(K2448,Employees!A:F,6,FALSE),"")</f>
        <v>6</v>
      </c>
      <c r="O2448" t="str">
        <f>IFERROR(VLOOKUP(N2448,Offices!A:B,2,FALSE),"")</f>
        <v>Sydney</v>
      </c>
      <c r="P2448" s="6">
        <f>IFERROR(VLOOKUP(J2448,Payments!A:C,3,FALSE),"")</f>
        <v>38497</v>
      </c>
      <c r="Q2448">
        <f>IFERROR(VLOOKUP(J2448,Payments!A:D,4,FALSE),"")</f>
        <v>30253.75</v>
      </c>
      <c r="R2448" t="str">
        <f>IFERROR(VLOOKUP(B2448,Products!A:C,3,FALSE),"")</f>
        <v>Vintage Cars</v>
      </c>
      <c r="S2448">
        <f>IFERROR(VLOOKUP(B2448,Products!A:G,7,FALSE),"")</f>
        <v>2378</v>
      </c>
      <c r="T2448">
        <f>IFERROR(VLOOKUP(B2448,Products!A:I,9,FALSE),"")</f>
        <v>105.87</v>
      </c>
      <c r="U2448">
        <f t="shared" si="304"/>
        <v>4</v>
      </c>
      <c r="V2448" t="str">
        <f t="shared" si="305"/>
        <v>Yes</v>
      </c>
      <c r="W2448">
        <f t="shared" si="306"/>
        <v>2004</v>
      </c>
      <c r="X2448">
        <f t="shared" si="307"/>
        <v>12</v>
      </c>
      <c r="Y2448">
        <f>IFERROR(VLOOKUP(B2448,Products!A:I,8,FALSE),"")</f>
        <v>64.58</v>
      </c>
      <c r="Z2448">
        <f t="shared" si="308"/>
        <v>4065.6</v>
      </c>
      <c r="AA2448">
        <f t="shared" si="309"/>
        <v>57.386187674202546</v>
      </c>
      <c r="AB2448">
        <f t="shared" si="310"/>
        <v>0</v>
      </c>
      <c r="AC2448">
        <f t="shared" si="311"/>
        <v>1482.4</v>
      </c>
    </row>
    <row r="2449" spans="1:29">
      <c r="A2449">
        <v>10360</v>
      </c>
      <c r="B2449" t="s">
        <v>168</v>
      </c>
      <c r="C2449">
        <v>40</v>
      </c>
      <c r="D2449">
        <v>76.36</v>
      </c>
      <c r="E2449">
        <v>1</v>
      </c>
      <c r="F2449" s="6">
        <f>IFERROR(VLOOKUP(A2449,Orders!A:B,2,FALSE),"")</f>
        <v>38337</v>
      </c>
      <c r="G2449" s="6">
        <f>IFERROR(VLOOKUP(A2449,Orders!A:C,3,FALSE),"")</f>
        <v>38343</v>
      </c>
      <c r="H2449" s="6">
        <f>IFERROR(VLOOKUP(A2449,Orders!A:D,4,FALSE),"")</f>
        <v>38339</v>
      </c>
      <c r="I2449" t="str">
        <f>IFERROR(VLOOKUP(A2449,Orders!A:E,5,FALSE),"")</f>
        <v>Shipped</v>
      </c>
      <c r="J2449">
        <f>IFERROR(VLOOKUP(A2449,Orders!A:G,7,FALSE),"")</f>
        <v>496</v>
      </c>
      <c r="K2449">
        <f>IFERROR(VLOOKUP(J2449,Customers!A:L,12,FALSE),"")</f>
        <v>1612</v>
      </c>
      <c r="L2449">
        <f>IFERROR(VLOOKUP(J2449,Customers!A:M,13,FALSE),"")</f>
        <v>110000</v>
      </c>
      <c r="M2449" t="str">
        <f>IFERROR(VLOOKUP(J2449,Customers!A:H,8,FALSE),"")</f>
        <v xml:space="preserve">Auckland  </v>
      </c>
      <c r="N2449">
        <f>IFERROR(VLOOKUP(K2449,Employees!A:F,6,FALSE),"")</f>
        <v>6</v>
      </c>
      <c r="O2449" t="str">
        <f>IFERROR(VLOOKUP(N2449,Offices!A:B,2,FALSE),"")</f>
        <v>Sydney</v>
      </c>
      <c r="P2449" s="6">
        <f>IFERROR(VLOOKUP(J2449,Payments!A:C,3,FALSE),"")</f>
        <v>38497</v>
      </c>
      <c r="Q2449">
        <f>IFERROR(VLOOKUP(J2449,Payments!A:D,4,FALSE),"")</f>
        <v>30253.75</v>
      </c>
      <c r="R2449" t="str">
        <f>IFERROR(VLOOKUP(B2449,Products!A:C,3,FALSE),"")</f>
        <v>Vintage Cars</v>
      </c>
      <c r="S2449">
        <f>IFERROR(VLOOKUP(B2449,Products!A:G,7,FALSE),"")</f>
        <v>8290</v>
      </c>
      <c r="T2449">
        <f>IFERROR(VLOOKUP(B2449,Products!A:I,9,FALSE),"")</f>
        <v>87.77</v>
      </c>
      <c r="U2449">
        <f t="shared" si="304"/>
        <v>4</v>
      </c>
      <c r="V2449" t="str">
        <f t="shared" si="305"/>
        <v>Yes</v>
      </c>
      <c r="W2449">
        <f t="shared" si="306"/>
        <v>2004</v>
      </c>
      <c r="X2449">
        <f t="shared" si="307"/>
        <v>12</v>
      </c>
      <c r="Y2449">
        <f>IFERROR(VLOOKUP(B2449,Products!A:I,8,FALSE),"")</f>
        <v>52.66</v>
      </c>
      <c r="Z2449">
        <f t="shared" si="308"/>
        <v>3054.4</v>
      </c>
      <c r="AA2449">
        <f t="shared" si="309"/>
        <v>45.005696923661233</v>
      </c>
      <c r="AB2449">
        <f t="shared" si="310"/>
        <v>0</v>
      </c>
      <c r="AC2449">
        <f t="shared" si="311"/>
        <v>948.00000000000011</v>
      </c>
    </row>
    <row r="2450" spans="1:29">
      <c r="A2450">
        <v>10360</v>
      </c>
      <c r="B2450" t="s">
        <v>182</v>
      </c>
      <c r="C2450">
        <v>22</v>
      </c>
      <c r="D2450">
        <v>106.14</v>
      </c>
      <c r="E2450">
        <v>17</v>
      </c>
      <c r="F2450" s="6">
        <f>IFERROR(VLOOKUP(A2450,Orders!A:B,2,FALSE),"")</f>
        <v>38337</v>
      </c>
      <c r="G2450" s="6">
        <f>IFERROR(VLOOKUP(A2450,Orders!A:C,3,FALSE),"")</f>
        <v>38343</v>
      </c>
      <c r="H2450" s="6">
        <f>IFERROR(VLOOKUP(A2450,Orders!A:D,4,FALSE),"")</f>
        <v>38339</v>
      </c>
      <c r="I2450" t="str">
        <f>IFERROR(VLOOKUP(A2450,Orders!A:E,5,FALSE),"")</f>
        <v>Shipped</v>
      </c>
      <c r="J2450">
        <f>IFERROR(VLOOKUP(A2450,Orders!A:G,7,FALSE),"")</f>
        <v>496</v>
      </c>
      <c r="K2450">
        <f>IFERROR(VLOOKUP(J2450,Customers!A:L,12,FALSE),"")</f>
        <v>1612</v>
      </c>
      <c r="L2450">
        <f>IFERROR(VLOOKUP(J2450,Customers!A:M,13,FALSE),"")</f>
        <v>110000</v>
      </c>
      <c r="M2450" t="str">
        <f>IFERROR(VLOOKUP(J2450,Customers!A:H,8,FALSE),"")</f>
        <v xml:space="preserve">Auckland  </v>
      </c>
      <c r="N2450">
        <f>IFERROR(VLOOKUP(K2450,Employees!A:F,6,FALSE),"")</f>
        <v>6</v>
      </c>
      <c r="O2450" t="str">
        <f>IFERROR(VLOOKUP(N2450,Offices!A:B,2,FALSE),"")</f>
        <v>Sydney</v>
      </c>
      <c r="P2450" s="6">
        <f>IFERROR(VLOOKUP(J2450,Payments!A:C,3,FALSE),"")</f>
        <v>38497</v>
      </c>
      <c r="Q2450">
        <f>IFERROR(VLOOKUP(J2450,Payments!A:D,4,FALSE),"")</f>
        <v>30253.75</v>
      </c>
      <c r="R2450" t="str">
        <f>IFERROR(VLOOKUP(B2450,Products!A:C,3,FALSE),"")</f>
        <v>Planes</v>
      </c>
      <c r="S2450">
        <f>IFERROR(VLOOKUP(B2450,Products!A:G,7,FALSE),"")</f>
        <v>3627</v>
      </c>
      <c r="T2450">
        <f>IFERROR(VLOOKUP(B2450,Products!A:I,9,FALSE),"")</f>
        <v>109.42</v>
      </c>
      <c r="U2450">
        <f t="shared" si="304"/>
        <v>4</v>
      </c>
      <c r="V2450" t="str">
        <f t="shared" si="305"/>
        <v>Yes</v>
      </c>
      <c r="W2450">
        <f t="shared" si="306"/>
        <v>2004</v>
      </c>
      <c r="X2450">
        <f t="shared" si="307"/>
        <v>12</v>
      </c>
      <c r="Y2450">
        <f>IFERROR(VLOOKUP(B2450,Products!A:I,8,FALSE),"")</f>
        <v>66.739999999999995</v>
      </c>
      <c r="Z2450">
        <f t="shared" si="308"/>
        <v>2335.08</v>
      </c>
      <c r="AA2450">
        <f t="shared" si="309"/>
        <v>59.035061432424349</v>
      </c>
      <c r="AB2450">
        <f t="shared" si="310"/>
        <v>0</v>
      </c>
      <c r="AC2450">
        <f t="shared" si="311"/>
        <v>866.80000000000018</v>
      </c>
    </row>
    <row r="2451" spans="1:29">
      <c r="A2451">
        <v>10360</v>
      </c>
      <c r="B2451" t="s">
        <v>169</v>
      </c>
      <c r="C2451">
        <v>31</v>
      </c>
      <c r="D2451">
        <v>100.77</v>
      </c>
      <c r="E2451">
        <v>2</v>
      </c>
      <c r="F2451" s="6">
        <f>IFERROR(VLOOKUP(A2451,Orders!A:B,2,FALSE),"")</f>
        <v>38337</v>
      </c>
      <c r="G2451" s="6">
        <f>IFERROR(VLOOKUP(A2451,Orders!A:C,3,FALSE),"")</f>
        <v>38343</v>
      </c>
      <c r="H2451" s="6">
        <f>IFERROR(VLOOKUP(A2451,Orders!A:D,4,FALSE),"")</f>
        <v>38339</v>
      </c>
      <c r="I2451" t="str">
        <f>IFERROR(VLOOKUP(A2451,Orders!A:E,5,FALSE),"")</f>
        <v>Shipped</v>
      </c>
      <c r="J2451">
        <f>IFERROR(VLOOKUP(A2451,Orders!A:G,7,FALSE),"")</f>
        <v>496</v>
      </c>
      <c r="K2451">
        <f>IFERROR(VLOOKUP(J2451,Customers!A:L,12,FALSE),"")</f>
        <v>1612</v>
      </c>
      <c r="L2451">
        <f>IFERROR(VLOOKUP(J2451,Customers!A:M,13,FALSE),"")</f>
        <v>110000</v>
      </c>
      <c r="M2451" t="str">
        <f>IFERROR(VLOOKUP(J2451,Customers!A:H,8,FALSE),"")</f>
        <v xml:space="preserve">Auckland  </v>
      </c>
      <c r="N2451">
        <f>IFERROR(VLOOKUP(K2451,Employees!A:F,6,FALSE),"")</f>
        <v>6</v>
      </c>
      <c r="O2451" t="str">
        <f>IFERROR(VLOOKUP(N2451,Offices!A:B,2,FALSE),"")</f>
        <v>Sydney</v>
      </c>
      <c r="P2451" s="6">
        <f>IFERROR(VLOOKUP(J2451,Payments!A:C,3,FALSE),"")</f>
        <v>38497</v>
      </c>
      <c r="Q2451">
        <f>IFERROR(VLOOKUP(J2451,Payments!A:D,4,FALSE),"")</f>
        <v>30253.75</v>
      </c>
      <c r="R2451" t="str">
        <f>IFERROR(VLOOKUP(B2451,Products!A:C,3,FALSE),"")</f>
        <v>Ships</v>
      </c>
      <c r="S2451">
        <f>IFERROR(VLOOKUP(B2451,Products!A:G,7,FALSE),"")</f>
        <v>1898</v>
      </c>
      <c r="T2451">
        <f>IFERROR(VLOOKUP(B2451,Products!A:I,9,FALSE),"")</f>
        <v>122.89</v>
      </c>
      <c r="U2451">
        <f t="shared" si="304"/>
        <v>4</v>
      </c>
      <c r="V2451" t="str">
        <f t="shared" si="305"/>
        <v>Yes</v>
      </c>
      <c r="W2451">
        <f t="shared" si="306"/>
        <v>2004</v>
      </c>
      <c r="X2451">
        <f t="shared" si="307"/>
        <v>12</v>
      </c>
      <c r="Y2451">
        <f>IFERROR(VLOOKUP(B2451,Products!A:I,8,FALSE),"")</f>
        <v>82.34</v>
      </c>
      <c r="Z2451">
        <f t="shared" si="308"/>
        <v>3123.87</v>
      </c>
      <c r="AA2451">
        <f t="shared" si="309"/>
        <v>22.38280301190186</v>
      </c>
      <c r="AB2451">
        <f t="shared" si="310"/>
        <v>0</v>
      </c>
      <c r="AC2451">
        <f t="shared" si="311"/>
        <v>571.32999999999981</v>
      </c>
    </row>
    <row r="2452" spans="1:29">
      <c r="A2452">
        <v>10360</v>
      </c>
      <c r="B2452" t="s">
        <v>183</v>
      </c>
      <c r="C2452">
        <v>49</v>
      </c>
      <c r="D2452">
        <v>55.49</v>
      </c>
      <c r="E2452">
        <v>16</v>
      </c>
      <c r="F2452" s="6">
        <f>IFERROR(VLOOKUP(A2452,Orders!A:B,2,FALSE),"")</f>
        <v>38337</v>
      </c>
      <c r="G2452" s="6">
        <f>IFERROR(VLOOKUP(A2452,Orders!A:C,3,FALSE),"")</f>
        <v>38343</v>
      </c>
      <c r="H2452" s="6">
        <f>IFERROR(VLOOKUP(A2452,Orders!A:D,4,FALSE),"")</f>
        <v>38339</v>
      </c>
      <c r="I2452" t="str">
        <f>IFERROR(VLOOKUP(A2452,Orders!A:E,5,FALSE),"")</f>
        <v>Shipped</v>
      </c>
      <c r="J2452">
        <f>IFERROR(VLOOKUP(A2452,Orders!A:G,7,FALSE),"")</f>
        <v>496</v>
      </c>
      <c r="K2452">
        <f>IFERROR(VLOOKUP(J2452,Customers!A:L,12,FALSE),"")</f>
        <v>1612</v>
      </c>
      <c r="L2452">
        <f>IFERROR(VLOOKUP(J2452,Customers!A:M,13,FALSE),"")</f>
        <v>110000</v>
      </c>
      <c r="M2452" t="str">
        <f>IFERROR(VLOOKUP(J2452,Customers!A:H,8,FALSE),"")</f>
        <v xml:space="preserve">Auckland  </v>
      </c>
      <c r="N2452">
        <f>IFERROR(VLOOKUP(K2452,Employees!A:F,6,FALSE),"")</f>
        <v>6</v>
      </c>
      <c r="O2452" t="str">
        <f>IFERROR(VLOOKUP(N2452,Offices!A:B,2,FALSE),"")</f>
        <v>Sydney</v>
      </c>
      <c r="P2452" s="6">
        <f>IFERROR(VLOOKUP(J2452,Payments!A:C,3,FALSE),"")</f>
        <v>38497</v>
      </c>
      <c r="Q2452">
        <f>IFERROR(VLOOKUP(J2452,Payments!A:D,4,FALSE),"")</f>
        <v>30253.75</v>
      </c>
      <c r="R2452" t="str">
        <f>IFERROR(VLOOKUP(B2452,Products!A:C,3,FALSE),"")</f>
        <v>Planes</v>
      </c>
      <c r="S2452">
        <f>IFERROR(VLOOKUP(B2452,Products!A:G,7,FALSE),"")</f>
        <v>5942</v>
      </c>
      <c r="T2452">
        <f>IFERROR(VLOOKUP(B2452,Products!A:I,9,FALSE),"")</f>
        <v>68.510000000000005</v>
      </c>
      <c r="U2452">
        <f t="shared" si="304"/>
        <v>4</v>
      </c>
      <c r="V2452" t="str">
        <f t="shared" si="305"/>
        <v>Yes</v>
      </c>
      <c r="W2452">
        <f t="shared" si="306"/>
        <v>2004</v>
      </c>
      <c r="X2452">
        <f t="shared" si="307"/>
        <v>12</v>
      </c>
      <c r="Y2452">
        <f>IFERROR(VLOOKUP(B2452,Products!A:I,8,FALSE),"")</f>
        <v>34.25</v>
      </c>
      <c r="Z2452">
        <f t="shared" si="308"/>
        <v>2719.01</v>
      </c>
      <c r="AA2452">
        <f t="shared" si="309"/>
        <v>62.014598540145997</v>
      </c>
      <c r="AB2452">
        <f t="shared" si="310"/>
        <v>0</v>
      </c>
      <c r="AC2452">
        <f t="shared" si="311"/>
        <v>1040.76</v>
      </c>
    </row>
    <row r="2453" spans="1:29">
      <c r="A2453">
        <v>10360</v>
      </c>
      <c r="B2453" t="s">
        <v>170</v>
      </c>
      <c r="C2453">
        <v>36</v>
      </c>
      <c r="D2453">
        <v>70.81</v>
      </c>
      <c r="E2453">
        <v>3</v>
      </c>
      <c r="F2453" s="6">
        <f>IFERROR(VLOOKUP(A2453,Orders!A:B,2,FALSE),"")</f>
        <v>38337</v>
      </c>
      <c r="G2453" s="6">
        <f>IFERROR(VLOOKUP(A2453,Orders!A:C,3,FALSE),"")</f>
        <v>38343</v>
      </c>
      <c r="H2453" s="6">
        <f>IFERROR(VLOOKUP(A2453,Orders!A:D,4,FALSE),"")</f>
        <v>38339</v>
      </c>
      <c r="I2453" t="str">
        <f>IFERROR(VLOOKUP(A2453,Orders!A:E,5,FALSE),"")</f>
        <v>Shipped</v>
      </c>
      <c r="J2453">
        <f>IFERROR(VLOOKUP(A2453,Orders!A:G,7,FALSE),"")</f>
        <v>496</v>
      </c>
      <c r="K2453">
        <f>IFERROR(VLOOKUP(J2453,Customers!A:L,12,FALSE),"")</f>
        <v>1612</v>
      </c>
      <c r="L2453">
        <f>IFERROR(VLOOKUP(J2453,Customers!A:M,13,FALSE),"")</f>
        <v>110000</v>
      </c>
      <c r="M2453" t="str">
        <f>IFERROR(VLOOKUP(J2453,Customers!A:H,8,FALSE),"")</f>
        <v xml:space="preserve">Auckland  </v>
      </c>
      <c r="N2453">
        <f>IFERROR(VLOOKUP(K2453,Employees!A:F,6,FALSE),"")</f>
        <v>6</v>
      </c>
      <c r="O2453" t="str">
        <f>IFERROR(VLOOKUP(N2453,Offices!A:B,2,FALSE),"")</f>
        <v>Sydney</v>
      </c>
      <c r="P2453" s="6">
        <f>IFERROR(VLOOKUP(J2453,Payments!A:C,3,FALSE),"")</f>
        <v>38497</v>
      </c>
      <c r="Q2453">
        <f>IFERROR(VLOOKUP(J2453,Payments!A:D,4,FALSE),"")</f>
        <v>30253.75</v>
      </c>
      <c r="R2453" t="str">
        <f>IFERROR(VLOOKUP(B2453,Products!A:C,3,FALSE),"")</f>
        <v>Vintage Cars</v>
      </c>
      <c r="S2453">
        <f>IFERROR(VLOOKUP(B2453,Products!A:G,7,FALSE),"")</f>
        <v>9173</v>
      </c>
      <c r="T2453">
        <f>IFERROR(VLOOKUP(B2453,Products!A:I,9,FALSE),"")</f>
        <v>88.51</v>
      </c>
      <c r="U2453">
        <f t="shared" si="304"/>
        <v>4</v>
      </c>
      <c r="V2453" t="str">
        <f t="shared" si="305"/>
        <v>Yes</v>
      </c>
      <c r="W2453">
        <f t="shared" si="306"/>
        <v>2004</v>
      </c>
      <c r="X2453">
        <f t="shared" si="307"/>
        <v>12</v>
      </c>
      <c r="Y2453">
        <f>IFERROR(VLOOKUP(B2453,Products!A:I,8,FALSE),"")</f>
        <v>46.91</v>
      </c>
      <c r="Z2453">
        <f t="shared" si="308"/>
        <v>2549.16</v>
      </c>
      <c r="AA2453">
        <f t="shared" si="309"/>
        <v>50.948625026646788</v>
      </c>
      <c r="AB2453">
        <f t="shared" si="310"/>
        <v>0</v>
      </c>
      <c r="AC2453">
        <f t="shared" si="311"/>
        <v>860.4000000000002</v>
      </c>
    </row>
    <row r="2454" spans="1:29">
      <c r="A2454">
        <v>10360</v>
      </c>
      <c r="B2454" t="s">
        <v>171</v>
      </c>
      <c r="C2454">
        <v>22</v>
      </c>
      <c r="D2454">
        <v>78.83</v>
      </c>
      <c r="E2454">
        <v>4</v>
      </c>
      <c r="F2454" s="6">
        <f>IFERROR(VLOOKUP(A2454,Orders!A:B,2,FALSE),"")</f>
        <v>38337</v>
      </c>
      <c r="G2454" s="6">
        <f>IFERROR(VLOOKUP(A2454,Orders!A:C,3,FALSE),"")</f>
        <v>38343</v>
      </c>
      <c r="H2454" s="6">
        <f>IFERROR(VLOOKUP(A2454,Orders!A:D,4,FALSE),"")</f>
        <v>38339</v>
      </c>
      <c r="I2454" t="str">
        <f>IFERROR(VLOOKUP(A2454,Orders!A:E,5,FALSE),"")</f>
        <v>Shipped</v>
      </c>
      <c r="J2454">
        <f>IFERROR(VLOOKUP(A2454,Orders!A:G,7,FALSE),"")</f>
        <v>496</v>
      </c>
      <c r="K2454">
        <f>IFERROR(VLOOKUP(J2454,Customers!A:L,12,FALSE),"")</f>
        <v>1612</v>
      </c>
      <c r="L2454">
        <f>IFERROR(VLOOKUP(J2454,Customers!A:M,13,FALSE),"")</f>
        <v>110000</v>
      </c>
      <c r="M2454" t="str">
        <f>IFERROR(VLOOKUP(J2454,Customers!A:H,8,FALSE),"")</f>
        <v xml:space="preserve">Auckland  </v>
      </c>
      <c r="N2454">
        <f>IFERROR(VLOOKUP(K2454,Employees!A:F,6,FALSE),"")</f>
        <v>6</v>
      </c>
      <c r="O2454" t="str">
        <f>IFERROR(VLOOKUP(N2454,Offices!A:B,2,FALSE),"")</f>
        <v>Sydney</v>
      </c>
      <c r="P2454" s="6">
        <f>IFERROR(VLOOKUP(J2454,Payments!A:C,3,FALSE),"")</f>
        <v>38497</v>
      </c>
      <c r="Q2454">
        <f>IFERROR(VLOOKUP(J2454,Payments!A:D,4,FALSE),"")</f>
        <v>30253.75</v>
      </c>
      <c r="R2454" t="str">
        <f>IFERROR(VLOOKUP(B2454,Products!A:C,3,FALSE),"")</f>
        <v>Vintage Cars</v>
      </c>
      <c r="S2454">
        <f>IFERROR(VLOOKUP(B2454,Products!A:G,7,FALSE),"")</f>
        <v>6621</v>
      </c>
      <c r="T2454">
        <f>IFERROR(VLOOKUP(B2454,Products!A:I,9,FALSE),"")</f>
        <v>83.86</v>
      </c>
      <c r="U2454">
        <f t="shared" si="304"/>
        <v>4</v>
      </c>
      <c r="V2454" t="str">
        <f t="shared" si="305"/>
        <v>Yes</v>
      </c>
      <c r="W2454">
        <f t="shared" si="306"/>
        <v>2004</v>
      </c>
      <c r="X2454">
        <f t="shared" si="307"/>
        <v>12</v>
      </c>
      <c r="Y2454">
        <f>IFERROR(VLOOKUP(B2454,Products!A:I,8,FALSE),"")</f>
        <v>48.64</v>
      </c>
      <c r="Z2454">
        <f t="shared" si="308"/>
        <v>1734.26</v>
      </c>
      <c r="AA2454">
        <f t="shared" si="309"/>
        <v>62.06825657894737</v>
      </c>
      <c r="AB2454">
        <f t="shared" si="310"/>
        <v>0</v>
      </c>
      <c r="AC2454">
        <f t="shared" si="311"/>
        <v>664.18</v>
      </c>
    </row>
    <row r="2455" spans="1:29">
      <c r="A2455">
        <v>10360</v>
      </c>
      <c r="B2455" t="s">
        <v>172</v>
      </c>
      <c r="C2455">
        <v>32</v>
      </c>
      <c r="D2455">
        <v>64.67</v>
      </c>
      <c r="E2455">
        <v>5</v>
      </c>
      <c r="F2455" s="6">
        <f>IFERROR(VLOOKUP(A2455,Orders!A:B,2,FALSE),"")</f>
        <v>38337</v>
      </c>
      <c r="G2455" s="6">
        <f>IFERROR(VLOOKUP(A2455,Orders!A:C,3,FALSE),"")</f>
        <v>38343</v>
      </c>
      <c r="H2455" s="6">
        <f>IFERROR(VLOOKUP(A2455,Orders!A:D,4,FALSE),"")</f>
        <v>38339</v>
      </c>
      <c r="I2455" t="str">
        <f>IFERROR(VLOOKUP(A2455,Orders!A:E,5,FALSE),"")</f>
        <v>Shipped</v>
      </c>
      <c r="J2455">
        <f>IFERROR(VLOOKUP(A2455,Orders!A:G,7,FALSE),"")</f>
        <v>496</v>
      </c>
      <c r="K2455">
        <f>IFERROR(VLOOKUP(J2455,Customers!A:L,12,FALSE),"")</f>
        <v>1612</v>
      </c>
      <c r="L2455">
        <f>IFERROR(VLOOKUP(J2455,Customers!A:M,13,FALSE),"")</f>
        <v>110000</v>
      </c>
      <c r="M2455" t="str">
        <f>IFERROR(VLOOKUP(J2455,Customers!A:H,8,FALSE),"")</f>
        <v xml:space="preserve">Auckland  </v>
      </c>
      <c r="N2455">
        <f>IFERROR(VLOOKUP(K2455,Employees!A:F,6,FALSE),"")</f>
        <v>6</v>
      </c>
      <c r="O2455" t="str">
        <f>IFERROR(VLOOKUP(N2455,Offices!A:B,2,FALSE),"")</f>
        <v>Sydney</v>
      </c>
      <c r="P2455" s="6">
        <f>IFERROR(VLOOKUP(J2455,Payments!A:C,3,FALSE),"")</f>
        <v>38497</v>
      </c>
      <c r="Q2455">
        <f>IFERROR(VLOOKUP(J2455,Payments!A:D,4,FALSE),"")</f>
        <v>30253.75</v>
      </c>
      <c r="R2455" t="str">
        <f>IFERROR(VLOOKUP(B2455,Products!A:C,3,FALSE),"")</f>
        <v>Ships</v>
      </c>
      <c r="S2455">
        <f>IFERROR(VLOOKUP(B2455,Products!A:G,7,FALSE),"")</f>
        <v>1897</v>
      </c>
      <c r="T2455">
        <f>IFERROR(VLOOKUP(B2455,Products!A:I,9,FALSE),"")</f>
        <v>66.67</v>
      </c>
      <c r="U2455">
        <f t="shared" si="304"/>
        <v>4</v>
      </c>
      <c r="V2455" t="str">
        <f t="shared" si="305"/>
        <v>Yes</v>
      </c>
      <c r="W2455">
        <f t="shared" si="306"/>
        <v>2004</v>
      </c>
      <c r="X2455">
        <f t="shared" si="307"/>
        <v>12</v>
      </c>
      <c r="Y2455">
        <f>IFERROR(VLOOKUP(B2455,Products!A:I,8,FALSE),"")</f>
        <v>34</v>
      </c>
      <c r="Z2455">
        <f t="shared" si="308"/>
        <v>2069.44</v>
      </c>
      <c r="AA2455">
        <f t="shared" si="309"/>
        <v>90.205882352941174</v>
      </c>
      <c r="AB2455">
        <f t="shared" si="310"/>
        <v>1</v>
      </c>
      <c r="AC2455">
        <f t="shared" si="311"/>
        <v>981.44</v>
      </c>
    </row>
    <row r="2456" spans="1:29">
      <c r="A2456">
        <v>10360</v>
      </c>
      <c r="B2456" t="s">
        <v>173</v>
      </c>
      <c r="C2456">
        <v>26</v>
      </c>
      <c r="D2456">
        <v>86.61</v>
      </c>
      <c r="E2456">
        <v>6</v>
      </c>
      <c r="F2456" s="6">
        <f>IFERROR(VLOOKUP(A2456,Orders!A:B,2,FALSE),"")</f>
        <v>38337</v>
      </c>
      <c r="G2456" s="6">
        <f>IFERROR(VLOOKUP(A2456,Orders!A:C,3,FALSE),"")</f>
        <v>38343</v>
      </c>
      <c r="H2456" s="6">
        <f>IFERROR(VLOOKUP(A2456,Orders!A:D,4,FALSE),"")</f>
        <v>38339</v>
      </c>
      <c r="I2456" t="str">
        <f>IFERROR(VLOOKUP(A2456,Orders!A:E,5,FALSE),"")</f>
        <v>Shipped</v>
      </c>
      <c r="J2456">
        <f>IFERROR(VLOOKUP(A2456,Orders!A:G,7,FALSE),"")</f>
        <v>496</v>
      </c>
      <c r="K2456">
        <f>IFERROR(VLOOKUP(J2456,Customers!A:L,12,FALSE),"")</f>
        <v>1612</v>
      </c>
      <c r="L2456">
        <f>IFERROR(VLOOKUP(J2456,Customers!A:M,13,FALSE),"")</f>
        <v>110000</v>
      </c>
      <c r="M2456" t="str">
        <f>IFERROR(VLOOKUP(J2456,Customers!A:H,8,FALSE),"")</f>
        <v xml:space="preserve">Auckland  </v>
      </c>
      <c r="N2456">
        <f>IFERROR(VLOOKUP(K2456,Employees!A:F,6,FALSE),"")</f>
        <v>6</v>
      </c>
      <c r="O2456" t="str">
        <f>IFERROR(VLOOKUP(N2456,Offices!A:B,2,FALSE),"")</f>
        <v>Sydney</v>
      </c>
      <c r="P2456" s="6">
        <f>IFERROR(VLOOKUP(J2456,Payments!A:C,3,FALSE),"")</f>
        <v>38497</v>
      </c>
      <c r="Q2456">
        <f>IFERROR(VLOOKUP(J2456,Payments!A:D,4,FALSE),"")</f>
        <v>30253.75</v>
      </c>
      <c r="R2456" t="str">
        <f>IFERROR(VLOOKUP(B2456,Products!A:C,3,FALSE),"")</f>
        <v>Ships</v>
      </c>
      <c r="S2456">
        <f>IFERROR(VLOOKUP(B2456,Products!A:G,7,FALSE),"")</f>
        <v>737</v>
      </c>
      <c r="T2456">
        <f>IFERROR(VLOOKUP(B2456,Products!A:I,9,FALSE),"")</f>
        <v>86.61</v>
      </c>
      <c r="U2456">
        <f t="shared" si="304"/>
        <v>4</v>
      </c>
      <c r="V2456" t="str">
        <f t="shared" si="305"/>
        <v>Yes</v>
      </c>
      <c r="W2456">
        <f t="shared" si="306"/>
        <v>2004</v>
      </c>
      <c r="X2456">
        <f t="shared" si="307"/>
        <v>12</v>
      </c>
      <c r="Y2456">
        <f>IFERROR(VLOOKUP(B2456,Products!A:I,8,FALSE),"")</f>
        <v>43.3</v>
      </c>
      <c r="Z2456">
        <f t="shared" si="308"/>
        <v>2251.86</v>
      </c>
      <c r="AA2456">
        <f t="shared" si="309"/>
        <v>100.02309468822173</v>
      </c>
      <c r="AB2456">
        <f t="shared" si="310"/>
        <v>1</v>
      </c>
      <c r="AC2456">
        <f t="shared" si="311"/>
        <v>1126.06</v>
      </c>
    </row>
    <row r="2457" spans="1:29">
      <c r="A2457">
        <v>10360</v>
      </c>
      <c r="B2457" t="s">
        <v>174</v>
      </c>
      <c r="C2457">
        <v>30</v>
      </c>
      <c r="D2457">
        <v>70.11</v>
      </c>
      <c r="E2457">
        <v>7</v>
      </c>
      <c r="F2457" s="6">
        <f>IFERROR(VLOOKUP(A2457,Orders!A:B,2,FALSE),"")</f>
        <v>38337</v>
      </c>
      <c r="G2457" s="6">
        <f>IFERROR(VLOOKUP(A2457,Orders!A:C,3,FALSE),"")</f>
        <v>38343</v>
      </c>
      <c r="H2457" s="6">
        <f>IFERROR(VLOOKUP(A2457,Orders!A:D,4,FALSE),"")</f>
        <v>38339</v>
      </c>
      <c r="I2457" t="str">
        <f>IFERROR(VLOOKUP(A2457,Orders!A:E,5,FALSE),"")</f>
        <v>Shipped</v>
      </c>
      <c r="J2457">
        <f>IFERROR(VLOOKUP(A2457,Orders!A:G,7,FALSE),"")</f>
        <v>496</v>
      </c>
      <c r="K2457">
        <f>IFERROR(VLOOKUP(J2457,Customers!A:L,12,FALSE),"")</f>
        <v>1612</v>
      </c>
      <c r="L2457">
        <f>IFERROR(VLOOKUP(J2457,Customers!A:M,13,FALSE),"")</f>
        <v>110000</v>
      </c>
      <c r="M2457" t="str">
        <f>IFERROR(VLOOKUP(J2457,Customers!A:H,8,FALSE),"")</f>
        <v xml:space="preserve">Auckland  </v>
      </c>
      <c r="N2457">
        <f>IFERROR(VLOOKUP(K2457,Employees!A:F,6,FALSE),"")</f>
        <v>6</v>
      </c>
      <c r="O2457" t="str">
        <f>IFERROR(VLOOKUP(N2457,Offices!A:B,2,FALSE),"")</f>
        <v>Sydney</v>
      </c>
      <c r="P2457" s="6">
        <f>IFERROR(VLOOKUP(J2457,Payments!A:C,3,FALSE),"")</f>
        <v>38497</v>
      </c>
      <c r="Q2457">
        <f>IFERROR(VLOOKUP(J2457,Payments!A:D,4,FALSE),"")</f>
        <v>30253.75</v>
      </c>
      <c r="R2457" t="str">
        <f>IFERROR(VLOOKUP(B2457,Products!A:C,3,FALSE),"")</f>
        <v>Ships</v>
      </c>
      <c r="S2457">
        <f>IFERROR(VLOOKUP(B2457,Products!A:G,7,FALSE),"")</f>
        <v>7083</v>
      </c>
      <c r="T2457">
        <f>IFERROR(VLOOKUP(B2457,Products!A:I,9,FALSE),"")</f>
        <v>72.28</v>
      </c>
      <c r="U2457">
        <f t="shared" si="304"/>
        <v>4</v>
      </c>
      <c r="V2457" t="str">
        <f t="shared" si="305"/>
        <v>Yes</v>
      </c>
      <c r="W2457">
        <f t="shared" si="306"/>
        <v>2004</v>
      </c>
      <c r="X2457">
        <f t="shared" si="307"/>
        <v>12</v>
      </c>
      <c r="Y2457">
        <f>IFERROR(VLOOKUP(B2457,Products!A:I,8,FALSE),"")</f>
        <v>33.97</v>
      </c>
      <c r="Z2457">
        <f t="shared" si="308"/>
        <v>2103.3000000000002</v>
      </c>
      <c r="AA2457">
        <f t="shared" si="309"/>
        <v>106.38798940241389</v>
      </c>
      <c r="AB2457">
        <f t="shared" si="310"/>
        <v>1</v>
      </c>
      <c r="AC2457">
        <f t="shared" si="311"/>
        <v>1084.2</v>
      </c>
    </row>
    <row r="2458" spans="1:29">
      <c r="A2458">
        <v>10360</v>
      </c>
      <c r="B2458" t="s">
        <v>175</v>
      </c>
      <c r="C2458">
        <v>35</v>
      </c>
      <c r="D2458">
        <v>83.14</v>
      </c>
      <c r="E2458">
        <v>9</v>
      </c>
      <c r="F2458" s="6">
        <f>IFERROR(VLOOKUP(A2458,Orders!A:B,2,FALSE),"")</f>
        <v>38337</v>
      </c>
      <c r="G2458" s="6">
        <f>IFERROR(VLOOKUP(A2458,Orders!A:C,3,FALSE),"")</f>
        <v>38343</v>
      </c>
      <c r="H2458" s="6">
        <f>IFERROR(VLOOKUP(A2458,Orders!A:D,4,FALSE),"")</f>
        <v>38339</v>
      </c>
      <c r="I2458" t="str">
        <f>IFERROR(VLOOKUP(A2458,Orders!A:E,5,FALSE),"")</f>
        <v>Shipped</v>
      </c>
      <c r="J2458">
        <f>IFERROR(VLOOKUP(A2458,Orders!A:G,7,FALSE),"")</f>
        <v>496</v>
      </c>
      <c r="K2458">
        <f>IFERROR(VLOOKUP(J2458,Customers!A:L,12,FALSE),"")</f>
        <v>1612</v>
      </c>
      <c r="L2458">
        <f>IFERROR(VLOOKUP(J2458,Customers!A:M,13,FALSE),"")</f>
        <v>110000</v>
      </c>
      <c r="M2458" t="str">
        <f>IFERROR(VLOOKUP(J2458,Customers!A:H,8,FALSE),"")</f>
        <v xml:space="preserve">Auckland  </v>
      </c>
      <c r="N2458">
        <f>IFERROR(VLOOKUP(K2458,Employees!A:F,6,FALSE),"")</f>
        <v>6</v>
      </c>
      <c r="O2458" t="str">
        <f>IFERROR(VLOOKUP(N2458,Offices!A:B,2,FALSE),"")</f>
        <v>Sydney</v>
      </c>
      <c r="P2458" s="6">
        <f>IFERROR(VLOOKUP(J2458,Payments!A:C,3,FALSE),"")</f>
        <v>38497</v>
      </c>
      <c r="Q2458">
        <f>IFERROR(VLOOKUP(J2458,Payments!A:D,4,FALSE),"")</f>
        <v>30253.75</v>
      </c>
      <c r="R2458" t="str">
        <f>IFERROR(VLOOKUP(B2458,Products!A:C,3,FALSE),"")</f>
        <v>Ships</v>
      </c>
      <c r="S2458">
        <f>IFERROR(VLOOKUP(B2458,Products!A:G,7,FALSE),"")</f>
        <v>1956</v>
      </c>
      <c r="T2458">
        <f>IFERROR(VLOOKUP(B2458,Products!A:I,9,FALSE),"")</f>
        <v>100.17</v>
      </c>
      <c r="U2458">
        <f t="shared" si="304"/>
        <v>4</v>
      </c>
      <c r="V2458" t="str">
        <f t="shared" si="305"/>
        <v>Yes</v>
      </c>
      <c r="W2458">
        <f t="shared" si="306"/>
        <v>2004</v>
      </c>
      <c r="X2458">
        <f t="shared" si="307"/>
        <v>12</v>
      </c>
      <c r="Y2458">
        <f>IFERROR(VLOOKUP(B2458,Products!A:I,8,FALSE),"")</f>
        <v>51.09</v>
      </c>
      <c r="Z2458">
        <f t="shared" si="308"/>
        <v>2909.9</v>
      </c>
      <c r="AA2458">
        <f t="shared" si="309"/>
        <v>62.732432961440587</v>
      </c>
      <c r="AB2458">
        <f t="shared" si="310"/>
        <v>0</v>
      </c>
      <c r="AC2458">
        <f t="shared" si="311"/>
        <v>1121.75</v>
      </c>
    </row>
    <row r="2459" spans="1:29">
      <c r="A2459">
        <v>10360</v>
      </c>
      <c r="B2459" t="s">
        <v>176</v>
      </c>
      <c r="C2459">
        <v>31</v>
      </c>
      <c r="D2459">
        <v>92.36</v>
      </c>
      <c r="E2459">
        <v>10</v>
      </c>
      <c r="F2459" s="6">
        <f>IFERROR(VLOOKUP(A2459,Orders!A:B,2,FALSE),"")</f>
        <v>38337</v>
      </c>
      <c r="G2459" s="6">
        <f>IFERROR(VLOOKUP(A2459,Orders!A:C,3,FALSE),"")</f>
        <v>38343</v>
      </c>
      <c r="H2459" s="6">
        <f>IFERROR(VLOOKUP(A2459,Orders!A:D,4,FALSE),"")</f>
        <v>38339</v>
      </c>
      <c r="I2459" t="str">
        <f>IFERROR(VLOOKUP(A2459,Orders!A:E,5,FALSE),"")</f>
        <v>Shipped</v>
      </c>
      <c r="J2459">
        <f>IFERROR(VLOOKUP(A2459,Orders!A:G,7,FALSE),"")</f>
        <v>496</v>
      </c>
      <c r="K2459">
        <f>IFERROR(VLOOKUP(J2459,Customers!A:L,12,FALSE),"")</f>
        <v>1612</v>
      </c>
      <c r="L2459">
        <f>IFERROR(VLOOKUP(J2459,Customers!A:M,13,FALSE),"")</f>
        <v>110000</v>
      </c>
      <c r="M2459" t="str">
        <f>IFERROR(VLOOKUP(J2459,Customers!A:H,8,FALSE),"")</f>
        <v xml:space="preserve">Auckland  </v>
      </c>
      <c r="N2459">
        <f>IFERROR(VLOOKUP(K2459,Employees!A:F,6,FALSE),"")</f>
        <v>6</v>
      </c>
      <c r="O2459" t="str">
        <f>IFERROR(VLOOKUP(N2459,Offices!A:B,2,FALSE),"")</f>
        <v>Sydney</v>
      </c>
      <c r="P2459" s="6">
        <f>IFERROR(VLOOKUP(J2459,Payments!A:C,3,FALSE),"")</f>
        <v>38497</v>
      </c>
      <c r="Q2459">
        <f>IFERROR(VLOOKUP(J2459,Payments!A:D,4,FALSE),"")</f>
        <v>30253.75</v>
      </c>
      <c r="R2459" t="str">
        <f>IFERROR(VLOOKUP(B2459,Products!A:C,3,FALSE),"")</f>
        <v>Ships</v>
      </c>
      <c r="S2459">
        <f>IFERROR(VLOOKUP(B2459,Products!A:G,7,FALSE),"")</f>
        <v>5088</v>
      </c>
      <c r="T2459">
        <f>IFERROR(VLOOKUP(B2459,Products!A:I,9,FALSE),"")</f>
        <v>99.31</v>
      </c>
      <c r="U2459">
        <f t="shared" si="304"/>
        <v>4</v>
      </c>
      <c r="V2459" t="str">
        <f t="shared" si="305"/>
        <v>Yes</v>
      </c>
      <c r="W2459">
        <f t="shared" si="306"/>
        <v>2004</v>
      </c>
      <c r="X2459">
        <f t="shared" si="307"/>
        <v>12</v>
      </c>
      <c r="Y2459">
        <f>IFERROR(VLOOKUP(B2459,Products!A:I,8,FALSE),"")</f>
        <v>53.63</v>
      </c>
      <c r="Z2459">
        <f t="shared" si="308"/>
        <v>2863.16</v>
      </c>
      <c r="AA2459">
        <f t="shared" si="309"/>
        <v>72.217042699981349</v>
      </c>
      <c r="AB2459">
        <f t="shared" si="310"/>
        <v>1</v>
      </c>
      <c r="AC2459">
        <f t="shared" si="311"/>
        <v>1200.6299999999999</v>
      </c>
    </row>
    <row r="2460" spans="1:29">
      <c r="A2460">
        <v>10360</v>
      </c>
      <c r="B2460" t="s">
        <v>177</v>
      </c>
      <c r="C2460">
        <v>31</v>
      </c>
      <c r="D2460">
        <v>54.05</v>
      </c>
      <c r="E2460">
        <v>11</v>
      </c>
      <c r="F2460" s="6">
        <f>IFERROR(VLOOKUP(A2460,Orders!A:B,2,FALSE),"")</f>
        <v>38337</v>
      </c>
      <c r="G2460" s="6">
        <f>IFERROR(VLOOKUP(A2460,Orders!A:C,3,FALSE),"")</f>
        <v>38343</v>
      </c>
      <c r="H2460" s="6">
        <f>IFERROR(VLOOKUP(A2460,Orders!A:D,4,FALSE),"")</f>
        <v>38339</v>
      </c>
      <c r="I2460" t="str">
        <f>IFERROR(VLOOKUP(A2460,Orders!A:E,5,FALSE),"")</f>
        <v>Shipped</v>
      </c>
      <c r="J2460">
        <f>IFERROR(VLOOKUP(A2460,Orders!A:G,7,FALSE),"")</f>
        <v>496</v>
      </c>
      <c r="K2460">
        <f>IFERROR(VLOOKUP(J2460,Customers!A:L,12,FALSE),"")</f>
        <v>1612</v>
      </c>
      <c r="L2460">
        <f>IFERROR(VLOOKUP(J2460,Customers!A:M,13,FALSE),"")</f>
        <v>110000</v>
      </c>
      <c r="M2460" t="str">
        <f>IFERROR(VLOOKUP(J2460,Customers!A:H,8,FALSE),"")</f>
        <v xml:space="preserve">Auckland  </v>
      </c>
      <c r="N2460">
        <f>IFERROR(VLOOKUP(K2460,Employees!A:F,6,FALSE),"")</f>
        <v>6</v>
      </c>
      <c r="O2460" t="str">
        <f>IFERROR(VLOOKUP(N2460,Offices!A:B,2,FALSE),"")</f>
        <v>Sydney</v>
      </c>
      <c r="P2460" s="6">
        <f>IFERROR(VLOOKUP(J2460,Payments!A:C,3,FALSE),"")</f>
        <v>38497</v>
      </c>
      <c r="Q2460">
        <f>IFERROR(VLOOKUP(J2460,Payments!A:D,4,FALSE),"")</f>
        <v>30253.75</v>
      </c>
      <c r="R2460" t="str">
        <f>IFERROR(VLOOKUP(B2460,Products!A:C,3,FALSE),"")</f>
        <v>Ships</v>
      </c>
      <c r="S2460">
        <f>IFERROR(VLOOKUP(B2460,Products!A:G,7,FALSE),"")</f>
        <v>414</v>
      </c>
      <c r="T2460">
        <f>IFERROR(VLOOKUP(B2460,Products!A:I,9,FALSE),"")</f>
        <v>54.6</v>
      </c>
      <c r="U2460">
        <f t="shared" si="304"/>
        <v>4</v>
      </c>
      <c r="V2460" t="str">
        <f t="shared" si="305"/>
        <v>Yes</v>
      </c>
      <c r="W2460">
        <f t="shared" si="306"/>
        <v>2004</v>
      </c>
      <c r="X2460">
        <f t="shared" si="307"/>
        <v>12</v>
      </c>
      <c r="Y2460">
        <f>IFERROR(VLOOKUP(B2460,Products!A:I,8,FALSE),"")</f>
        <v>33.299999999999997</v>
      </c>
      <c r="Z2460">
        <f t="shared" si="308"/>
        <v>1675.55</v>
      </c>
      <c r="AA2460">
        <f t="shared" si="309"/>
        <v>62.312312312312315</v>
      </c>
      <c r="AB2460">
        <f t="shared" si="310"/>
        <v>0</v>
      </c>
      <c r="AC2460">
        <f t="shared" si="311"/>
        <v>643.25</v>
      </c>
    </row>
    <row r="2461" spans="1:29">
      <c r="A2461">
        <v>10361</v>
      </c>
      <c r="B2461" t="s">
        <v>196</v>
      </c>
      <c r="C2461">
        <v>20</v>
      </c>
      <c r="D2461">
        <v>92.83</v>
      </c>
      <c r="E2461">
        <v>13</v>
      </c>
      <c r="F2461" s="6">
        <f>IFERROR(VLOOKUP(A2461,Orders!A:B,2,FALSE),"")</f>
        <v>38338</v>
      </c>
      <c r="G2461" s="6">
        <f>IFERROR(VLOOKUP(A2461,Orders!A:C,3,FALSE),"")</f>
        <v>38345</v>
      </c>
      <c r="H2461" s="6">
        <f>IFERROR(VLOOKUP(A2461,Orders!A:D,4,FALSE),"")</f>
        <v>38341</v>
      </c>
      <c r="I2461" t="str">
        <f>IFERROR(VLOOKUP(A2461,Orders!A:E,5,FALSE),"")</f>
        <v>Shipped</v>
      </c>
      <c r="J2461">
        <f>IFERROR(VLOOKUP(A2461,Orders!A:G,7,FALSE),"")</f>
        <v>282</v>
      </c>
      <c r="K2461">
        <f>IFERROR(VLOOKUP(J2461,Customers!A:L,12,FALSE),"")</f>
        <v>1611</v>
      </c>
      <c r="L2461">
        <f>IFERROR(VLOOKUP(J2461,Customers!A:M,13,FALSE),"")</f>
        <v>93300</v>
      </c>
      <c r="M2461" t="str">
        <f>IFERROR(VLOOKUP(J2461,Customers!A:H,8,FALSE),"")</f>
        <v>Chatswood</v>
      </c>
      <c r="N2461">
        <f>IFERROR(VLOOKUP(K2461,Employees!A:F,6,FALSE),"")</f>
        <v>6</v>
      </c>
      <c r="O2461" t="str">
        <f>IFERROR(VLOOKUP(N2461,Offices!A:B,2,FALSE),"")</f>
        <v>Sydney</v>
      </c>
      <c r="P2461" s="6">
        <f>IFERROR(VLOOKUP(J2461,Payments!A:C,3,FALSE),"")</f>
        <v>37836</v>
      </c>
      <c r="Q2461">
        <f>IFERROR(VLOOKUP(J2461,Payments!A:D,4,FALSE),"")</f>
        <v>24013.52</v>
      </c>
      <c r="R2461" t="str">
        <f>IFERROR(VLOOKUP(B2461,Products!A:C,3,FALSE),"")</f>
        <v>Motorcycles</v>
      </c>
      <c r="S2461">
        <f>IFERROR(VLOOKUP(B2461,Products!A:G,7,FALSE),"")</f>
        <v>7933</v>
      </c>
      <c r="T2461">
        <f>IFERROR(VLOOKUP(B2461,Products!A:I,9,FALSE),"")</f>
        <v>95.7</v>
      </c>
      <c r="U2461">
        <f t="shared" si="304"/>
        <v>4</v>
      </c>
      <c r="V2461" t="str">
        <f t="shared" si="305"/>
        <v>Yes</v>
      </c>
      <c r="W2461">
        <f t="shared" si="306"/>
        <v>2004</v>
      </c>
      <c r="X2461">
        <f t="shared" si="307"/>
        <v>12</v>
      </c>
      <c r="Y2461">
        <f>IFERROR(VLOOKUP(B2461,Products!A:I,8,FALSE),"")</f>
        <v>48.81</v>
      </c>
      <c r="Z2461">
        <f t="shared" si="308"/>
        <v>1856.6</v>
      </c>
      <c r="AA2461">
        <f t="shared" si="309"/>
        <v>90.186437205490662</v>
      </c>
      <c r="AB2461">
        <f t="shared" si="310"/>
        <v>1</v>
      </c>
      <c r="AC2461">
        <f t="shared" si="311"/>
        <v>880.39999999999986</v>
      </c>
    </row>
    <row r="2462" spans="1:29">
      <c r="A2462">
        <v>10361</v>
      </c>
      <c r="B2462" t="s">
        <v>197</v>
      </c>
      <c r="C2462">
        <v>26</v>
      </c>
      <c r="D2462">
        <v>114.18</v>
      </c>
      <c r="E2462">
        <v>8</v>
      </c>
      <c r="F2462" s="6">
        <f>IFERROR(VLOOKUP(A2462,Orders!A:B,2,FALSE),"")</f>
        <v>38338</v>
      </c>
      <c r="G2462" s="6">
        <f>IFERROR(VLOOKUP(A2462,Orders!A:C,3,FALSE),"")</f>
        <v>38345</v>
      </c>
      <c r="H2462" s="6">
        <f>IFERROR(VLOOKUP(A2462,Orders!A:D,4,FALSE),"")</f>
        <v>38341</v>
      </c>
      <c r="I2462" t="str">
        <f>IFERROR(VLOOKUP(A2462,Orders!A:E,5,FALSE),"")</f>
        <v>Shipped</v>
      </c>
      <c r="J2462">
        <f>IFERROR(VLOOKUP(A2462,Orders!A:G,7,FALSE),"")</f>
        <v>282</v>
      </c>
      <c r="K2462">
        <f>IFERROR(VLOOKUP(J2462,Customers!A:L,12,FALSE),"")</f>
        <v>1611</v>
      </c>
      <c r="L2462">
        <f>IFERROR(VLOOKUP(J2462,Customers!A:M,13,FALSE),"")</f>
        <v>93300</v>
      </c>
      <c r="M2462" t="str">
        <f>IFERROR(VLOOKUP(J2462,Customers!A:H,8,FALSE),"")</f>
        <v>Chatswood</v>
      </c>
      <c r="N2462">
        <f>IFERROR(VLOOKUP(K2462,Employees!A:F,6,FALSE),"")</f>
        <v>6</v>
      </c>
      <c r="O2462" t="str">
        <f>IFERROR(VLOOKUP(N2462,Offices!A:B,2,FALSE),"")</f>
        <v>Sydney</v>
      </c>
      <c r="P2462" s="6">
        <f>IFERROR(VLOOKUP(J2462,Payments!A:C,3,FALSE),"")</f>
        <v>37836</v>
      </c>
      <c r="Q2462">
        <f>IFERROR(VLOOKUP(J2462,Payments!A:D,4,FALSE),"")</f>
        <v>24013.52</v>
      </c>
      <c r="R2462" t="str">
        <f>IFERROR(VLOOKUP(B2462,Products!A:C,3,FALSE),"")</f>
        <v>Motorcycles</v>
      </c>
      <c r="S2462">
        <f>IFERROR(VLOOKUP(B2462,Products!A:G,7,FALSE),"")</f>
        <v>6625</v>
      </c>
      <c r="T2462">
        <f>IFERROR(VLOOKUP(B2462,Products!A:I,9,FALSE),"")</f>
        <v>118.94</v>
      </c>
      <c r="U2462">
        <f t="shared" si="304"/>
        <v>4</v>
      </c>
      <c r="V2462" t="str">
        <f t="shared" si="305"/>
        <v>Yes</v>
      </c>
      <c r="W2462">
        <f t="shared" si="306"/>
        <v>2004</v>
      </c>
      <c r="X2462">
        <f t="shared" si="307"/>
        <v>12</v>
      </c>
      <c r="Y2462">
        <f>IFERROR(VLOOKUP(B2462,Products!A:I,8,FALSE),"")</f>
        <v>68.989999999999995</v>
      </c>
      <c r="Z2462">
        <f t="shared" si="308"/>
        <v>2968.6800000000003</v>
      </c>
      <c r="AA2462">
        <f t="shared" si="309"/>
        <v>65.502246702420663</v>
      </c>
      <c r="AB2462">
        <f t="shared" si="310"/>
        <v>0</v>
      </c>
      <c r="AC2462">
        <f t="shared" si="311"/>
        <v>1174.9400000000003</v>
      </c>
    </row>
    <row r="2463" spans="1:29">
      <c r="A2463">
        <v>10361</v>
      </c>
      <c r="B2463" t="s">
        <v>184</v>
      </c>
      <c r="C2463">
        <v>34</v>
      </c>
      <c r="D2463">
        <v>62.46</v>
      </c>
      <c r="E2463">
        <v>6</v>
      </c>
      <c r="F2463" s="6">
        <f>IFERROR(VLOOKUP(A2463,Orders!A:B,2,FALSE),"")</f>
        <v>38338</v>
      </c>
      <c r="G2463" s="6">
        <f>IFERROR(VLOOKUP(A2463,Orders!A:C,3,FALSE),"")</f>
        <v>38345</v>
      </c>
      <c r="H2463" s="6">
        <f>IFERROR(VLOOKUP(A2463,Orders!A:D,4,FALSE),"")</f>
        <v>38341</v>
      </c>
      <c r="I2463" t="str">
        <f>IFERROR(VLOOKUP(A2463,Orders!A:E,5,FALSE),"")</f>
        <v>Shipped</v>
      </c>
      <c r="J2463">
        <f>IFERROR(VLOOKUP(A2463,Orders!A:G,7,FALSE),"")</f>
        <v>282</v>
      </c>
      <c r="K2463">
        <f>IFERROR(VLOOKUP(J2463,Customers!A:L,12,FALSE),"")</f>
        <v>1611</v>
      </c>
      <c r="L2463">
        <f>IFERROR(VLOOKUP(J2463,Customers!A:M,13,FALSE),"")</f>
        <v>93300</v>
      </c>
      <c r="M2463" t="str">
        <f>IFERROR(VLOOKUP(J2463,Customers!A:H,8,FALSE),"")</f>
        <v>Chatswood</v>
      </c>
      <c r="N2463">
        <f>IFERROR(VLOOKUP(K2463,Employees!A:F,6,FALSE),"")</f>
        <v>6</v>
      </c>
      <c r="O2463" t="str">
        <f>IFERROR(VLOOKUP(N2463,Offices!A:B,2,FALSE),"")</f>
        <v>Sydney</v>
      </c>
      <c r="P2463" s="6">
        <f>IFERROR(VLOOKUP(J2463,Payments!A:C,3,FALSE),"")</f>
        <v>37836</v>
      </c>
      <c r="Q2463">
        <f>IFERROR(VLOOKUP(J2463,Payments!A:D,4,FALSE),"")</f>
        <v>24013.52</v>
      </c>
      <c r="R2463" t="str">
        <f>IFERROR(VLOOKUP(B2463,Products!A:C,3,FALSE),"")</f>
        <v>Vintage Cars</v>
      </c>
      <c r="S2463">
        <f>IFERROR(VLOOKUP(B2463,Products!A:G,7,FALSE),"")</f>
        <v>2902</v>
      </c>
      <c r="T2463">
        <f>IFERROR(VLOOKUP(B2463,Products!A:I,9,FALSE),"")</f>
        <v>65.75</v>
      </c>
      <c r="U2463">
        <f t="shared" si="304"/>
        <v>4</v>
      </c>
      <c r="V2463" t="str">
        <f t="shared" si="305"/>
        <v>Yes</v>
      </c>
      <c r="W2463">
        <f t="shared" si="306"/>
        <v>2004</v>
      </c>
      <c r="X2463">
        <f t="shared" si="307"/>
        <v>12</v>
      </c>
      <c r="Y2463">
        <f>IFERROR(VLOOKUP(B2463,Products!A:I,8,FALSE),"")</f>
        <v>26.3</v>
      </c>
      <c r="Z2463">
        <f t="shared" si="308"/>
        <v>2123.64</v>
      </c>
      <c r="AA2463">
        <f t="shared" si="309"/>
        <v>137.49049429657794</v>
      </c>
      <c r="AB2463">
        <f t="shared" si="310"/>
        <v>1</v>
      </c>
      <c r="AC2463">
        <f t="shared" si="311"/>
        <v>1229.4399999999998</v>
      </c>
    </row>
    <row r="2464" spans="1:29">
      <c r="A2464">
        <v>10361</v>
      </c>
      <c r="B2464" t="s">
        <v>185</v>
      </c>
      <c r="C2464">
        <v>26</v>
      </c>
      <c r="D2464">
        <v>61.42</v>
      </c>
      <c r="E2464">
        <v>7</v>
      </c>
      <c r="F2464" s="6">
        <f>IFERROR(VLOOKUP(A2464,Orders!A:B,2,FALSE),"")</f>
        <v>38338</v>
      </c>
      <c r="G2464" s="6">
        <f>IFERROR(VLOOKUP(A2464,Orders!A:C,3,FALSE),"")</f>
        <v>38345</v>
      </c>
      <c r="H2464" s="6">
        <f>IFERROR(VLOOKUP(A2464,Orders!A:D,4,FALSE),"")</f>
        <v>38341</v>
      </c>
      <c r="I2464" t="str">
        <f>IFERROR(VLOOKUP(A2464,Orders!A:E,5,FALSE),"")</f>
        <v>Shipped</v>
      </c>
      <c r="J2464">
        <f>IFERROR(VLOOKUP(A2464,Orders!A:G,7,FALSE),"")</f>
        <v>282</v>
      </c>
      <c r="K2464">
        <f>IFERROR(VLOOKUP(J2464,Customers!A:L,12,FALSE),"")</f>
        <v>1611</v>
      </c>
      <c r="L2464">
        <f>IFERROR(VLOOKUP(J2464,Customers!A:M,13,FALSE),"")</f>
        <v>93300</v>
      </c>
      <c r="M2464" t="str">
        <f>IFERROR(VLOOKUP(J2464,Customers!A:H,8,FALSE),"")</f>
        <v>Chatswood</v>
      </c>
      <c r="N2464">
        <f>IFERROR(VLOOKUP(K2464,Employees!A:F,6,FALSE),"")</f>
        <v>6</v>
      </c>
      <c r="O2464" t="str">
        <f>IFERROR(VLOOKUP(N2464,Offices!A:B,2,FALSE),"")</f>
        <v>Sydney</v>
      </c>
      <c r="P2464" s="6">
        <f>IFERROR(VLOOKUP(J2464,Payments!A:C,3,FALSE),"")</f>
        <v>37836</v>
      </c>
      <c r="Q2464">
        <f>IFERROR(VLOOKUP(J2464,Payments!A:D,4,FALSE),"")</f>
        <v>24013.52</v>
      </c>
      <c r="R2464" t="str">
        <f>IFERROR(VLOOKUP(B2464,Products!A:C,3,FALSE),"")</f>
        <v>Planes</v>
      </c>
      <c r="S2464">
        <f>IFERROR(VLOOKUP(B2464,Products!A:G,7,FALSE),"")</f>
        <v>6812</v>
      </c>
      <c r="T2464">
        <f>IFERROR(VLOOKUP(B2464,Products!A:I,9,FALSE),"")</f>
        <v>68.239999999999995</v>
      </c>
      <c r="U2464">
        <f t="shared" si="304"/>
        <v>4</v>
      </c>
      <c r="V2464" t="str">
        <f t="shared" si="305"/>
        <v>Yes</v>
      </c>
      <c r="W2464">
        <f t="shared" si="306"/>
        <v>2004</v>
      </c>
      <c r="X2464">
        <f t="shared" si="307"/>
        <v>12</v>
      </c>
      <c r="Y2464">
        <f>IFERROR(VLOOKUP(B2464,Products!A:I,8,FALSE),"")</f>
        <v>29.34</v>
      </c>
      <c r="Z2464">
        <f t="shared" si="308"/>
        <v>1596.92</v>
      </c>
      <c r="AA2464">
        <f t="shared" si="309"/>
        <v>109.33878663940013</v>
      </c>
      <c r="AB2464">
        <f t="shared" si="310"/>
        <v>1</v>
      </c>
      <c r="AC2464">
        <f t="shared" si="311"/>
        <v>834.07999999999993</v>
      </c>
    </row>
    <row r="2465" spans="1:29">
      <c r="A2465">
        <v>10361</v>
      </c>
      <c r="B2465" t="s">
        <v>186</v>
      </c>
      <c r="C2465">
        <v>25</v>
      </c>
      <c r="D2465">
        <v>68.83</v>
      </c>
      <c r="E2465">
        <v>1</v>
      </c>
      <c r="F2465" s="6">
        <f>IFERROR(VLOOKUP(A2465,Orders!A:B,2,FALSE),"")</f>
        <v>38338</v>
      </c>
      <c r="G2465" s="6">
        <f>IFERROR(VLOOKUP(A2465,Orders!A:C,3,FALSE),"")</f>
        <v>38345</v>
      </c>
      <c r="H2465" s="6">
        <f>IFERROR(VLOOKUP(A2465,Orders!A:D,4,FALSE),"")</f>
        <v>38341</v>
      </c>
      <c r="I2465" t="str">
        <f>IFERROR(VLOOKUP(A2465,Orders!A:E,5,FALSE),"")</f>
        <v>Shipped</v>
      </c>
      <c r="J2465">
        <f>IFERROR(VLOOKUP(A2465,Orders!A:G,7,FALSE),"")</f>
        <v>282</v>
      </c>
      <c r="K2465">
        <f>IFERROR(VLOOKUP(J2465,Customers!A:L,12,FALSE),"")</f>
        <v>1611</v>
      </c>
      <c r="L2465">
        <f>IFERROR(VLOOKUP(J2465,Customers!A:M,13,FALSE),"")</f>
        <v>93300</v>
      </c>
      <c r="M2465" t="str">
        <f>IFERROR(VLOOKUP(J2465,Customers!A:H,8,FALSE),"")</f>
        <v>Chatswood</v>
      </c>
      <c r="N2465">
        <f>IFERROR(VLOOKUP(K2465,Employees!A:F,6,FALSE),"")</f>
        <v>6</v>
      </c>
      <c r="O2465" t="str">
        <f>IFERROR(VLOOKUP(N2465,Offices!A:B,2,FALSE),"")</f>
        <v>Sydney</v>
      </c>
      <c r="P2465" s="6">
        <f>IFERROR(VLOOKUP(J2465,Payments!A:C,3,FALSE),"")</f>
        <v>37836</v>
      </c>
      <c r="Q2465">
        <f>IFERROR(VLOOKUP(J2465,Payments!A:D,4,FALSE),"")</f>
        <v>24013.52</v>
      </c>
      <c r="R2465" t="str">
        <f>IFERROR(VLOOKUP(B2465,Products!A:C,3,FALSE),"")</f>
        <v>Planes</v>
      </c>
      <c r="S2465">
        <f>IFERROR(VLOOKUP(B2465,Products!A:G,7,FALSE),"")</f>
        <v>2756</v>
      </c>
      <c r="T2465">
        <f>IFERROR(VLOOKUP(B2465,Products!A:I,9,FALSE),"")</f>
        <v>72.45</v>
      </c>
      <c r="U2465">
        <f t="shared" si="304"/>
        <v>4</v>
      </c>
      <c r="V2465" t="str">
        <f t="shared" si="305"/>
        <v>Yes</v>
      </c>
      <c r="W2465">
        <f t="shared" si="306"/>
        <v>2004</v>
      </c>
      <c r="X2465">
        <f t="shared" si="307"/>
        <v>12</v>
      </c>
      <c r="Y2465">
        <f>IFERROR(VLOOKUP(B2465,Products!A:I,8,FALSE),"")</f>
        <v>36.229999999999997</v>
      </c>
      <c r="Z2465">
        <f t="shared" si="308"/>
        <v>1720.75</v>
      </c>
      <c r="AA2465">
        <f t="shared" si="309"/>
        <v>89.98067899530777</v>
      </c>
      <c r="AB2465">
        <f t="shared" si="310"/>
        <v>1</v>
      </c>
      <c r="AC2465">
        <f t="shared" si="311"/>
        <v>815</v>
      </c>
    </row>
    <row r="2466" spans="1:29">
      <c r="A2466">
        <v>10361</v>
      </c>
      <c r="B2466" t="s">
        <v>187</v>
      </c>
      <c r="C2466">
        <v>49</v>
      </c>
      <c r="D2466">
        <v>56.41</v>
      </c>
      <c r="E2466">
        <v>2</v>
      </c>
      <c r="F2466" s="6">
        <f>IFERROR(VLOOKUP(A2466,Orders!A:B,2,FALSE),"")</f>
        <v>38338</v>
      </c>
      <c r="G2466" s="6">
        <f>IFERROR(VLOOKUP(A2466,Orders!A:C,3,FALSE),"")</f>
        <v>38345</v>
      </c>
      <c r="H2466" s="6">
        <f>IFERROR(VLOOKUP(A2466,Orders!A:D,4,FALSE),"")</f>
        <v>38341</v>
      </c>
      <c r="I2466" t="str">
        <f>IFERROR(VLOOKUP(A2466,Orders!A:E,5,FALSE),"")</f>
        <v>Shipped</v>
      </c>
      <c r="J2466">
        <f>IFERROR(VLOOKUP(A2466,Orders!A:G,7,FALSE),"")</f>
        <v>282</v>
      </c>
      <c r="K2466">
        <f>IFERROR(VLOOKUP(J2466,Customers!A:L,12,FALSE),"")</f>
        <v>1611</v>
      </c>
      <c r="L2466">
        <f>IFERROR(VLOOKUP(J2466,Customers!A:M,13,FALSE),"")</f>
        <v>93300</v>
      </c>
      <c r="M2466" t="str">
        <f>IFERROR(VLOOKUP(J2466,Customers!A:H,8,FALSE),"")</f>
        <v>Chatswood</v>
      </c>
      <c r="N2466">
        <f>IFERROR(VLOOKUP(K2466,Employees!A:F,6,FALSE),"")</f>
        <v>6</v>
      </c>
      <c r="O2466" t="str">
        <f>IFERROR(VLOOKUP(N2466,Offices!A:B,2,FALSE),"")</f>
        <v>Sydney</v>
      </c>
      <c r="P2466" s="6">
        <f>IFERROR(VLOOKUP(J2466,Payments!A:C,3,FALSE),"")</f>
        <v>37836</v>
      </c>
      <c r="Q2466">
        <f>IFERROR(VLOOKUP(J2466,Payments!A:D,4,FALSE),"")</f>
        <v>24013.52</v>
      </c>
      <c r="R2466" t="str">
        <f>IFERROR(VLOOKUP(B2466,Products!A:C,3,FALSE),"")</f>
        <v>Vintage Cars</v>
      </c>
      <c r="S2466">
        <f>IFERROR(VLOOKUP(B2466,Products!A:G,7,FALSE),"")</f>
        <v>136</v>
      </c>
      <c r="T2466">
        <f>IFERROR(VLOOKUP(B2466,Products!A:I,9,FALSE),"")</f>
        <v>68.790000000000006</v>
      </c>
      <c r="U2466">
        <f t="shared" si="304"/>
        <v>4</v>
      </c>
      <c r="V2466" t="str">
        <f t="shared" si="305"/>
        <v>Yes</v>
      </c>
      <c r="W2466">
        <f t="shared" si="306"/>
        <v>2004</v>
      </c>
      <c r="X2466">
        <f t="shared" si="307"/>
        <v>12</v>
      </c>
      <c r="Y2466">
        <f>IFERROR(VLOOKUP(B2466,Products!A:I,8,FALSE),"")</f>
        <v>33.020000000000003</v>
      </c>
      <c r="Z2466">
        <f t="shared" si="308"/>
        <v>2764.0899999999997</v>
      </c>
      <c r="AA2466">
        <f t="shared" si="309"/>
        <v>70.835857056329459</v>
      </c>
      <c r="AB2466">
        <f t="shared" si="310"/>
        <v>1</v>
      </c>
      <c r="AC2466">
        <f t="shared" si="311"/>
        <v>1146.1099999999997</v>
      </c>
    </row>
    <row r="2467" spans="1:29">
      <c r="A2467">
        <v>10361</v>
      </c>
      <c r="B2467" t="s">
        <v>188</v>
      </c>
      <c r="C2467">
        <v>33</v>
      </c>
      <c r="D2467">
        <v>35.78</v>
      </c>
      <c r="E2467">
        <v>3</v>
      </c>
      <c r="F2467" s="6">
        <f>IFERROR(VLOOKUP(A2467,Orders!A:B,2,FALSE),"")</f>
        <v>38338</v>
      </c>
      <c r="G2467" s="6">
        <f>IFERROR(VLOOKUP(A2467,Orders!A:C,3,FALSE),"")</f>
        <v>38345</v>
      </c>
      <c r="H2467" s="6">
        <f>IFERROR(VLOOKUP(A2467,Orders!A:D,4,FALSE),"")</f>
        <v>38341</v>
      </c>
      <c r="I2467" t="str">
        <f>IFERROR(VLOOKUP(A2467,Orders!A:E,5,FALSE),"")</f>
        <v>Shipped</v>
      </c>
      <c r="J2467">
        <f>IFERROR(VLOOKUP(A2467,Orders!A:G,7,FALSE),"")</f>
        <v>282</v>
      </c>
      <c r="K2467">
        <f>IFERROR(VLOOKUP(J2467,Customers!A:L,12,FALSE),"")</f>
        <v>1611</v>
      </c>
      <c r="L2467">
        <f>IFERROR(VLOOKUP(J2467,Customers!A:M,13,FALSE),"")</f>
        <v>93300</v>
      </c>
      <c r="M2467" t="str">
        <f>IFERROR(VLOOKUP(J2467,Customers!A:H,8,FALSE),"")</f>
        <v>Chatswood</v>
      </c>
      <c r="N2467">
        <f>IFERROR(VLOOKUP(K2467,Employees!A:F,6,FALSE),"")</f>
        <v>6</v>
      </c>
      <c r="O2467" t="str">
        <f>IFERROR(VLOOKUP(N2467,Offices!A:B,2,FALSE),"")</f>
        <v>Sydney</v>
      </c>
      <c r="P2467" s="6">
        <f>IFERROR(VLOOKUP(J2467,Payments!A:C,3,FALSE),"")</f>
        <v>37836</v>
      </c>
      <c r="Q2467">
        <f>IFERROR(VLOOKUP(J2467,Payments!A:D,4,FALSE),"")</f>
        <v>24013.52</v>
      </c>
      <c r="R2467" t="str">
        <f>IFERROR(VLOOKUP(B2467,Products!A:C,3,FALSE),"")</f>
        <v>Vintage Cars</v>
      </c>
      <c r="S2467">
        <f>IFERROR(VLOOKUP(B2467,Products!A:G,7,FALSE),"")</f>
        <v>7062</v>
      </c>
      <c r="T2467">
        <f>IFERROR(VLOOKUP(B2467,Products!A:I,9,FALSE),"")</f>
        <v>43.64</v>
      </c>
      <c r="U2467">
        <f t="shared" si="304"/>
        <v>4</v>
      </c>
      <c r="V2467" t="str">
        <f t="shared" si="305"/>
        <v>Yes</v>
      </c>
      <c r="W2467">
        <f t="shared" si="306"/>
        <v>2004</v>
      </c>
      <c r="X2467">
        <f t="shared" si="307"/>
        <v>12</v>
      </c>
      <c r="Y2467">
        <f>IFERROR(VLOOKUP(B2467,Products!A:I,8,FALSE),"")</f>
        <v>27.06</v>
      </c>
      <c r="Z2467">
        <f t="shared" si="308"/>
        <v>1180.74</v>
      </c>
      <c r="AA2467">
        <f t="shared" si="309"/>
        <v>32.224685883222485</v>
      </c>
      <c r="AB2467">
        <f t="shared" si="310"/>
        <v>0</v>
      </c>
      <c r="AC2467">
        <f t="shared" si="311"/>
        <v>287.7600000000001</v>
      </c>
    </row>
    <row r="2468" spans="1:29">
      <c r="A2468">
        <v>10361</v>
      </c>
      <c r="B2468" t="s">
        <v>189</v>
      </c>
      <c r="C2468">
        <v>20</v>
      </c>
      <c r="D2468">
        <v>88.6</v>
      </c>
      <c r="E2468">
        <v>4</v>
      </c>
      <c r="F2468" s="6">
        <f>IFERROR(VLOOKUP(A2468,Orders!A:B,2,FALSE),"")</f>
        <v>38338</v>
      </c>
      <c r="G2468" s="6">
        <f>IFERROR(VLOOKUP(A2468,Orders!A:C,3,FALSE),"")</f>
        <v>38345</v>
      </c>
      <c r="H2468" s="6">
        <f>IFERROR(VLOOKUP(A2468,Orders!A:D,4,FALSE),"")</f>
        <v>38341</v>
      </c>
      <c r="I2468" t="str">
        <f>IFERROR(VLOOKUP(A2468,Orders!A:E,5,FALSE),"")</f>
        <v>Shipped</v>
      </c>
      <c r="J2468">
        <f>IFERROR(VLOOKUP(A2468,Orders!A:G,7,FALSE),"")</f>
        <v>282</v>
      </c>
      <c r="K2468">
        <f>IFERROR(VLOOKUP(J2468,Customers!A:L,12,FALSE),"")</f>
        <v>1611</v>
      </c>
      <c r="L2468">
        <f>IFERROR(VLOOKUP(J2468,Customers!A:M,13,FALSE),"")</f>
        <v>93300</v>
      </c>
      <c r="M2468" t="str">
        <f>IFERROR(VLOOKUP(J2468,Customers!A:H,8,FALSE),"")</f>
        <v>Chatswood</v>
      </c>
      <c r="N2468">
        <f>IFERROR(VLOOKUP(K2468,Employees!A:F,6,FALSE),"")</f>
        <v>6</v>
      </c>
      <c r="O2468" t="str">
        <f>IFERROR(VLOOKUP(N2468,Offices!A:B,2,FALSE),"")</f>
        <v>Sydney</v>
      </c>
      <c r="P2468" s="6">
        <f>IFERROR(VLOOKUP(J2468,Payments!A:C,3,FALSE),"")</f>
        <v>37836</v>
      </c>
      <c r="Q2468">
        <f>IFERROR(VLOOKUP(J2468,Payments!A:D,4,FALSE),"")</f>
        <v>24013.52</v>
      </c>
      <c r="R2468" t="str">
        <f>IFERROR(VLOOKUP(B2468,Products!A:C,3,FALSE),"")</f>
        <v>Planes</v>
      </c>
      <c r="S2468">
        <f>IFERROR(VLOOKUP(B2468,Products!A:G,7,FALSE),"")</f>
        <v>5841</v>
      </c>
      <c r="T2468">
        <f>IFERROR(VLOOKUP(B2468,Products!A:I,9,FALSE),"")</f>
        <v>91.34</v>
      </c>
      <c r="U2468">
        <f t="shared" si="304"/>
        <v>4</v>
      </c>
      <c r="V2468" t="str">
        <f t="shared" si="305"/>
        <v>Yes</v>
      </c>
      <c r="W2468">
        <f t="shared" si="306"/>
        <v>2004</v>
      </c>
      <c r="X2468">
        <f t="shared" si="307"/>
        <v>12</v>
      </c>
      <c r="Y2468">
        <f>IFERROR(VLOOKUP(B2468,Products!A:I,8,FALSE),"")</f>
        <v>51.15</v>
      </c>
      <c r="Z2468">
        <f t="shared" si="308"/>
        <v>1772</v>
      </c>
      <c r="AA2468">
        <f t="shared" si="309"/>
        <v>73.216031280547398</v>
      </c>
      <c r="AB2468">
        <f t="shared" si="310"/>
        <v>1</v>
      </c>
      <c r="AC2468">
        <f t="shared" si="311"/>
        <v>748.99999999999989</v>
      </c>
    </row>
    <row r="2469" spans="1:29">
      <c r="A2469">
        <v>10361</v>
      </c>
      <c r="B2469" t="s">
        <v>190</v>
      </c>
      <c r="C2469">
        <v>24</v>
      </c>
      <c r="D2469">
        <v>85.99</v>
      </c>
      <c r="E2469">
        <v>14</v>
      </c>
      <c r="F2469" s="6">
        <f>IFERROR(VLOOKUP(A2469,Orders!A:B,2,FALSE),"")</f>
        <v>38338</v>
      </c>
      <c r="G2469" s="6">
        <f>IFERROR(VLOOKUP(A2469,Orders!A:C,3,FALSE),"")</f>
        <v>38345</v>
      </c>
      <c r="H2469" s="6">
        <f>IFERROR(VLOOKUP(A2469,Orders!A:D,4,FALSE),"")</f>
        <v>38341</v>
      </c>
      <c r="I2469" t="str">
        <f>IFERROR(VLOOKUP(A2469,Orders!A:E,5,FALSE),"")</f>
        <v>Shipped</v>
      </c>
      <c r="J2469">
        <f>IFERROR(VLOOKUP(A2469,Orders!A:G,7,FALSE),"")</f>
        <v>282</v>
      </c>
      <c r="K2469">
        <f>IFERROR(VLOOKUP(J2469,Customers!A:L,12,FALSE),"")</f>
        <v>1611</v>
      </c>
      <c r="L2469">
        <f>IFERROR(VLOOKUP(J2469,Customers!A:M,13,FALSE),"")</f>
        <v>93300</v>
      </c>
      <c r="M2469" t="str">
        <f>IFERROR(VLOOKUP(J2469,Customers!A:H,8,FALSE),"")</f>
        <v>Chatswood</v>
      </c>
      <c r="N2469">
        <f>IFERROR(VLOOKUP(K2469,Employees!A:F,6,FALSE),"")</f>
        <v>6</v>
      </c>
      <c r="O2469" t="str">
        <f>IFERROR(VLOOKUP(N2469,Offices!A:B,2,FALSE),"")</f>
        <v>Sydney</v>
      </c>
      <c r="P2469" s="6">
        <f>IFERROR(VLOOKUP(J2469,Payments!A:C,3,FALSE),"")</f>
        <v>37836</v>
      </c>
      <c r="Q2469">
        <f>IFERROR(VLOOKUP(J2469,Payments!A:D,4,FALSE),"")</f>
        <v>24013.52</v>
      </c>
      <c r="R2469" t="str">
        <f>IFERROR(VLOOKUP(B2469,Products!A:C,3,FALSE),"")</f>
        <v>Ships</v>
      </c>
      <c r="S2469">
        <f>IFERROR(VLOOKUP(B2469,Products!A:G,7,FALSE),"")</f>
        <v>3501</v>
      </c>
      <c r="T2469">
        <f>IFERROR(VLOOKUP(B2469,Products!A:I,9,FALSE),"")</f>
        <v>90.52</v>
      </c>
      <c r="U2469">
        <f t="shared" si="304"/>
        <v>4</v>
      </c>
      <c r="V2469" t="str">
        <f t="shared" si="305"/>
        <v>Yes</v>
      </c>
      <c r="W2469">
        <f t="shared" si="306"/>
        <v>2004</v>
      </c>
      <c r="X2469">
        <f t="shared" si="307"/>
        <v>12</v>
      </c>
      <c r="Y2469">
        <f>IFERROR(VLOOKUP(B2469,Products!A:I,8,FALSE),"")</f>
        <v>39.83</v>
      </c>
      <c r="Z2469">
        <f t="shared" si="308"/>
        <v>2063.7599999999998</v>
      </c>
      <c r="AA2469">
        <f t="shared" si="309"/>
        <v>115.89254330906351</v>
      </c>
      <c r="AB2469">
        <f t="shared" si="310"/>
        <v>1</v>
      </c>
      <c r="AC2469">
        <f t="shared" si="311"/>
        <v>1107.8399999999999</v>
      </c>
    </row>
    <row r="2470" spans="1:29">
      <c r="A2470">
        <v>10361</v>
      </c>
      <c r="B2470" t="s">
        <v>191</v>
      </c>
      <c r="C2470">
        <v>26</v>
      </c>
      <c r="D2470">
        <v>91.74</v>
      </c>
      <c r="E2470">
        <v>9</v>
      </c>
      <c r="F2470" s="6">
        <f>IFERROR(VLOOKUP(A2470,Orders!A:B,2,FALSE),"")</f>
        <v>38338</v>
      </c>
      <c r="G2470" s="6">
        <f>IFERROR(VLOOKUP(A2470,Orders!A:C,3,FALSE),"")</f>
        <v>38345</v>
      </c>
      <c r="H2470" s="6">
        <f>IFERROR(VLOOKUP(A2470,Orders!A:D,4,FALSE),"")</f>
        <v>38341</v>
      </c>
      <c r="I2470" t="str">
        <f>IFERROR(VLOOKUP(A2470,Orders!A:E,5,FALSE),"")</f>
        <v>Shipped</v>
      </c>
      <c r="J2470">
        <f>IFERROR(VLOOKUP(A2470,Orders!A:G,7,FALSE),"")</f>
        <v>282</v>
      </c>
      <c r="K2470">
        <f>IFERROR(VLOOKUP(J2470,Customers!A:L,12,FALSE),"")</f>
        <v>1611</v>
      </c>
      <c r="L2470">
        <f>IFERROR(VLOOKUP(J2470,Customers!A:M,13,FALSE),"")</f>
        <v>93300</v>
      </c>
      <c r="M2470" t="str">
        <f>IFERROR(VLOOKUP(J2470,Customers!A:H,8,FALSE),"")</f>
        <v>Chatswood</v>
      </c>
      <c r="N2470">
        <f>IFERROR(VLOOKUP(K2470,Employees!A:F,6,FALSE),"")</f>
        <v>6</v>
      </c>
      <c r="O2470" t="str">
        <f>IFERROR(VLOOKUP(N2470,Offices!A:B,2,FALSE),"")</f>
        <v>Sydney</v>
      </c>
      <c r="P2470" s="6">
        <f>IFERROR(VLOOKUP(J2470,Payments!A:C,3,FALSE),"")</f>
        <v>37836</v>
      </c>
      <c r="Q2470">
        <f>IFERROR(VLOOKUP(J2470,Payments!A:D,4,FALSE),"")</f>
        <v>24013.52</v>
      </c>
      <c r="R2470" t="str">
        <f>IFERROR(VLOOKUP(B2470,Products!A:C,3,FALSE),"")</f>
        <v>Planes</v>
      </c>
      <c r="S2470">
        <f>IFERROR(VLOOKUP(B2470,Products!A:G,7,FALSE),"")</f>
        <v>9653</v>
      </c>
      <c r="T2470">
        <f>IFERROR(VLOOKUP(B2470,Products!A:I,9,FALSE),"")</f>
        <v>99.72</v>
      </c>
      <c r="U2470">
        <f t="shared" si="304"/>
        <v>4</v>
      </c>
      <c r="V2470" t="str">
        <f t="shared" si="305"/>
        <v>Yes</v>
      </c>
      <c r="W2470">
        <f t="shared" si="306"/>
        <v>2004</v>
      </c>
      <c r="X2470">
        <f t="shared" si="307"/>
        <v>12</v>
      </c>
      <c r="Y2470">
        <f>IFERROR(VLOOKUP(B2470,Products!A:I,8,FALSE),"")</f>
        <v>68.8</v>
      </c>
      <c r="Z2470">
        <f t="shared" si="308"/>
        <v>2385.2399999999998</v>
      </c>
      <c r="AA2470">
        <f t="shared" si="309"/>
        <v>33.343023255813954</v>
      </c>
      <c r="AB2470">
        <f t="shared" si="310"/>
        <v>0</v>
      </c>
      <c r="AC2470">
        <f t="shared" si="311"/>
        <v>596.43999999999994</v>
      </c>
    </row>
    <row r="2471" spans="1:29">
      <c r="A2471">
        <v>10361</v>
      </c>
      <c r="B2471" t="s">
        <v>192</v>
      </c>
      <c r="C2471">
        <v>44</v>
      </c>
      <c r="D2471">
        <v>107.97</v>
      </c>
      <c r="E2471">
        <v>5</v>
      </c>
      <c r="F2471" s="6">
        <f>IFERROR(VLOOKUP(A2471,Orders!A:B,2,FALSE),"")</f>
        <v>38338</v>
      </c>
      <c r="G2471" s="6">
        <f>IFERROR(VLOOKUP(A2471,Orders!A:C,3,FALSE),"")</f>
        <v>38345</v>
      </c>
      <c r="H2471" s="6">
        <f>IFERROR(VLOOKUP(A2471,Orders!A:D,4,FALSE),"")</f>
        <v>38341</v>
      </c>
      <c r="I2471" t="str">
        <f>IFERROR(VLOOKUP(A2471,Orders!A:E,5,FALSE),"")</f>
        <v>Shipped</v>
      </c>
      <c r="J2471">
        <f>IFERROR(VLOOKUP(A2471,Orders!A:G,7,FALSE),"")</f>
        <v>282</v>
      </c>
      <c r="K2471">
        <f>IFERROR(VLOOKUP(J2471,Customers!A:L,12,FALSE),"")</f>
        <v>1611</v>
      </c>
      <c r="L2471">
        <f>IFERROR(VLOOKUP(J2471,Customers!A:M,13,FALSE),"")</f>
        <v>93300</v>
      </c>
      <c r="M2471" t="str">
        <f>IFERROR(VLOOKUP(J2471,Customers!A:H,8,FALSE),"")</f>
        <v>Chatswood</v>
      </c>
      <c r="N2471">
        <f>IFERROR(VLOOKUP(K2471,Employees!A:F,6,FALSE),"")</f>
        <v>6</v>
      </c>
      <c r="O2471" t="str">
        <f>IFERROR(VLOOKUP(N2471,Offices!A:B,2,FALSE),"")</f>
        <v>Sydney</v>
      </c>
      <c r="P2471" s="6">
        <f>IFERROR(VLOOKUP(J2471,Payments!A:C,3,FALSE),"")</f>
        <v>37836</v>
      </c>
      <c r="Q2471">
        <f>IFERROR(VLOOKUP(J2471,Payments!A:D,4,FALSE),"")</f>
        <v>24013.52</v>
      </c>
      <c r="R2471" t="str">
        <f>IFERROR(VLOOKUP(B2471,Products!A:C,3,FALSE),"")</f>
        <v>Planes</v>
      </c>
      <c r="S2471">
        <f>IFERROR(VLOOKUP(B2471,Products!A:G,7,FALSE),"")</f>
        <v>7106</v>
      </c>
      <c r="T2471">
        <f>IFERROR(VLOOKUP(B2471,Products!A:I,9,FALSE),"")</f>
        <v>118.65</v>
      </c>
      <c r="U2471">
        <f t="shared" si="304"/>
        <v>4</v>
      </c>
      <c r="V2471" t="str">
        <f t="shared" si="305"/>
        <v>Yes</v>
      </c>
      <c r="W2471">
        <f t="shared" si="306"/>
        <v>2004</v>
      </c>
      <c r="X2471">
        <f t="shared" si="307"/>
        <v>12</v>
      </c>
      <c r="Y2471">
        <f>IFERROR(VLOOKUP(B2471,Products!A:I,8,FALSE),"")</f>
        <v>59.33</v>
      </c>
      <c r="Z2471">
        <f t="shared" si="308"/>
        <v>4750.68</v>
      </c>
      <c r="AA2471">
        <f t="shared" si="309"/>
        <v>81.982133827743127</v>
      </c>
      <c r="AB2471">
        <f t="shared" si="310"/>
        <v>1</v>
      </c>
      <c r="AC2471">
        <f t="shared" si="311"/>
        <v>2140.16</v>
      </c>
    </row>
    <row r="2472" spans="1:29">
      <c r="A2472">
        <v>10361</v>
      </c>
      <c r="B2472" t="s">
        <v>193</v>
      </c>
      <c r="C2472">
        <v>44</v>
      </c>
      <c r="D2472">
        <v>76.8</v>
      </c>
      <c r="E2472">
        <v>10</v>
      </c>
      <c r="F2472" s="6">
        <f>IFERROR(VLOOKUP(A2472,Orders!A:B,2,FALSE),"")</f>
        <v>38338</v>
      </c>
      <c r="G2472" s="6">
        <f>IFERROR(VLOOKUP(A2472,Orders!A:C,3,FALSE),"")</f>
        <v>38345</v>
      </c>
      <c r="H2472" s="6">
        <f>IFERROR(VLOOKUP(A2472,Orders!A:D,4,FALSE),"")</f>
        <v>38341</v>
      </c>
      <c r="I2472" t="str">
        <f>IFERROR(VLOOKUP(A2472,Orders!A:E,5,FALSE),"")</f>
        <v>Shipped</v>
      </c>
      <c r="J2472">
        <f>IFERROR(VLOOKUP(A2472,Orders!A:G,7,FALSE),"")</f>
        <v>282</v>
      </c>
      <c r="K2472">
        <f>IFERROR(VLOOKUP(J2472,Customers!A:L,12,FALSE),"")</f>
        <v>1611</v>
      </c>
      <c r="L2472">
        <f>IFERROR(VLOOKUP(J2472,Customers!A:M,13,FALSE),"")</f>
        <v>93300</v>
      </c>
      <c r="M2472" t="str">
        <f>IFERROR(VLOOKUP(J2472,Customers!A:H,8,FALSE),"")</f>
        <v>Chatswood</v>
      </c>
      <c r="N2472">
        <f>IFERROR(VLOOKUP(K2472,Employees!A:F,6,FALSE),"")</f>
        <v>6</v>
      </c>
      <c r="O2472" t="str">
        <f>IFERROR(VLOOKUP(N2472,Offices!A:B,2,FALSE),"")</f>
        <v>Sydney</v>
      </c>
      <c r="P2472" s="6">
        <f>IFERROR(VLOOKUP(J2472,Payments!A:C,3,FALSE),"")</f>
        <v>37836</v>
      </c>
      <c r="Q2472">
        <f>IFERROR(VLOOKUP(J2472,Payments!A:D,4,FALSE),"")</f>
        <v>24013.52</v>
      </c>
      <c r="R2472" t="str">
        <f>IFERROR(VLOOKUP(B2472,Products!A:C,3,FALSE),"")</f>
        <v>Planes</v>
      </c>
      <c r="S2472">
        <f>IFERROR(VLOOKUP(B2472,Products!A:G,7,FALSE),"")</f>
        <v>551</v>
      </c>
      <c r="T2472">
        <f>IFERROR(VLOOKUP(B2472,Products!A:I,9,FALSE),"")</f>
        <v>80</v>
      </c>
      <c r="U2472">
        <f t="shared" si="304"/>
        <v>4</v>
      </c>
      <c r="V2472" t="str">
        <f t="shared" si="305"/>
        <v>Yes</v>
      </c>
      <c r="W2472">
        <f t="shared" si="306"/>
        <v>2004</v>
      </c>
      <c r="X2472">
        <f t="shared" si="307"/>
        <v>12</v>
      </c>
      <c r="Y2472">
        <f>IFERROR(VLOOKUP(B2472,Products!A:I,8,FALSE),"")</f>
        <v>54.4</v>
      </c>
      <c r="Z2472">
        <f t="shared" si="308"/>
        <v>3379.2</v>
      </c>
      <c r="AA2472">
        <f t="shared" si="309"/>
        <v>41.17647058823529</v>
      </c>
      <c r="AB2472">
        <f t="shared" si="310"/>
        <v>0</v>
      </c>
      <c r="AC2472">
        <f t="shared" si="311"/>
        <v>985.59999999999991</v>
      </c>
    </row>
    <row r="2473" spans="1:29">
      <c r="A2473">
        <v>10361</v>
      </c>
      <c r="B2473" t="s">
        <v>194</v>
      </c>
      <c r="C2473">
        <v>35</v>
      </c>
      <c r="D2473">
        <v>62.19</v>
      </c>
      <c r="E2473">
        <v>11</v>
      </c>
      <c r="F2473" s="6">
        <f>IFERROR(VLOOKUP(A2473,Orders!A:B,2,FALSE),"")</f>
        <v>38338</v>
      </c>
      <c r="G2473" s="6">
        <f>IFERROR(VLOOKUP(A2473,Orders!A:C,3,FALSE),"")</f>
        <v>38345</v>
      </c>
      <c r="H2473" s="6">
        <f>IFERROR(VLOOKUP(A2473,Orders!A:D,4,FALSE),"")</f>
        <v>38341</v>
      </c>
      <c r="I2473" t="str">
        <f>IFERROR(VLOOKUP(A2473,Orders!A:E,5,FALSE),"")</f>
        <v>Shipped</v>
      </c>
      <c r="J2473">
        <f>IFERROR(VLOOKUP(A2473,Orders!A:G,7,FALSE),"")</f>
        <v>282</v>
      </c>
      <c r="K2473">
        <f>IFERROR(VLOOKUP(J2473,Customers!A:L,12,FALSE),"")</f>
        <v>1611</v>
      </c>
      <c r="L2473">
        <f>IFERROR(VLOOKUP(J2473,Customers!A:M,13,FALSE),"")</f>
        <v>93300</v>
      </c>
      <c r="M2473" t="str">
        <f>IFERROR(VLOOKUP(J2473,Customers!A:H,8,FALSE),"")</f>
        <v>Chatswood</v>
      </c>
      <c r="N2473">
        <f>IFERROR(VLOOKUP(K2473,Employees!A:F,6,FALSE),"")</f>
        <v>6</v>
      </c>
      <c r="O2473" t="str">
        <f>IFERROR(VLOOKUP(N2473,Offices!A:B,2,FALSE),"")</f>
        <v>Sydney</v>
      </c>
      <c r="P2473" s="6">
        <f>IFERROR(VLOOKUP(J2473,Payments!A:C,3,FALSE),"")</f>
        <v>37836</v>
      </c>
      <c r="Q2473">
        <f>IFERROR(VLOOKUP(J2473,Payments!A:D,4,FALSE),"")</f>
        <v>24013.52</v>
      </c>
      <c r="R2473" t="str">
        <f>IFERROR(VLOOKUP(B2473,Products!A:C,3,FALSE),"")</f>
        <v>Planes</v>
      </c>
      <c r="S2473">
        <f>IFERROR(VLOOKUP(B2473,Products!A:G,7,FALSE),"")</f>
        <v>8820</v>
      </c>
      <c r="T2473">
        <f>IFERROR(VLOOKUP(B2473,Products!A:I,9,FALSE),"")</f>
        <v>74.03</v>
      </c>
      <c r="U2473">
        <f t="shared" si="304"/>
        <v>4</v>
      </c>
      <c r="V2473" t="str">
        <f t="shared" si="305"/>
        <v>Yes</v>
      </c>
      <c r="W2473">
        <f t="shared" si="306"/>
        <v>2004</v>
      </c>
      <c r="X2473">
        <f t="shared" si="307"/>
        <v>12</v>
      </c>
      <c r="Y2473">
        <f>IFERROR(VLOOKUP(B2473,Products!A:I,8,FALSE),"")</f>
        <v>36.270000000000003</v>
      </c>
      <c r="Z2473">
        <f t="shared" si="308"/>
        <v>2176.65</v>
      </c>
      <c r="AA2473">
        <f t="shared" si="309"/>
        <v>71.464019851116603</v>
      </c>
      <c r="AB2473">
        <f t="shared" si="310"/>
        <v>1</v>
      </c>
      <c r="AC2473">
        <f t="shared" si="311"/>
        <v>907.19999999999982</v>
      </c>
    </row>
    <row r="2474" spans="1:29">
      <c r="A2474">
        <v>10361</v>
      </c>
      <c r="B2474" t="s">
        <v>195</v>
      </c>
      <c r="C2474">
        <v>23</v>
      </c>
      <c r="D2474">
        <v>47.67</v>
      </c>
      <c r="E2474">
        <v>12</v>
      </c>
      <c r="F2474" s="6">
        <f>IFERROR(VLOOKUP(A2474,Orders!A:B,2,FALSE),"")</f>
        <v>38338</v>
      </c>
      <c r="G2474" s="6">
        <f>IFERROR(VLOOKUP(A2474,Orders!A:C,3,FALSE),"")</f>
        <v>38345</v>
      </c>
      <c r="H2474" s="6">
        <f>IFERROR(VLOOKUP(A2474,Orders!A:D,4,FALSE),"")</f>
        <v>38341</v>
      </c>
      <c r="I2474" t="str">
        <f>IFERROR(VLOOKUP(A2474,Orders!A:E,5,FALSE),"")</f>
        <v>Shipped</v>
      </c>
      <c r="J2474">
        <f>IFERROR(VLOOKUP(A2474,Orders!A:G,7,FALSE),"")</f>
        <v>282</v>
      </c>
      <c r="K2474">
        <f>IFERROR(VLOOKUP(J2474,Customers!A:L,12,FALSE),"")</f>
        <v>1611</v>
      </c>
      <c r="L2474">
        <f>IFERROR(VLOOKUP(J2474,Customers!A:M,13,FALSE),"")</f>
        <v>93300</v>
      </c>
      <c r="M2474" t="str">
        <f>IFERROR(VLOOKUP(J2474,Customers!A:H,8,FALSE),"")</f>
        <v>Chatswood</v>
      </c>
      <c r="N2474">
        <f>IFERROR(VLOOKUP(K2474,Employees!A:F,6,FALSE),"")</f>
        <v>6</v>
      </c>
      <c r="O2474" t="str">
        <f>IFERROR(VLOOKUP(N2474,Offices!A:B,2,FALSE),"")</f>
        <v>Sydney</v>
      </c>
      <c r="P2474" s="6">
        <f>IFERROR(VLOOKUP(J2474,Payments!A:C,3,FALSE),"")</f>
        <v>37836</v>
      </c>
      <c r="Q2474">
        <f>IFERROR(VLOOKUP(J2474,Payments!A:D,4,FALSE),"")</f>
        <v>24013.52</v>
      </c>
      <c r="R2474" t="str">
        <f>IFERROR(VLOOKUP(B2474,Products!A:C,3,FALSE),"")</f>
        <v>Planes</v>
      </c>
      <c r="S2474">
        <f>IFERROR(VLOOKUP(B2474,Products!A:G,7,FALSE),"")</f>
        <v>4857</v>
      </c>
      <c r="T2474">
        <f>IFERROR(VLOOKUP(B2474,Products!A:I,9,FALSE),"")</f>
        <v>49.66</v>
      </c>
      <c r="U2474">
        <f t="shared" si="304"/>
        <v>4</v>
      </c>
      <c r="V2474" t="str">
        <f t="shared" si="305"/>
        <v>Yes</v>
      </c>
      <c r="W2474">
        <f t="shared" si="306"/>
        <v>2004</v>
      </c>
      <c r="X2474">
        <f t="shared" si="307"/>
        <v>12</v>
      </c>
      <c r="Y2474">
        <f>IFERROR(VLOOKUP(B2474,Products!A:I,8,FALSE),"")</f>
        <v>32.770000000000003</v>
      </c>
      <c r="Z2474">
        <f t="shared" si="308"/>
        <v>1096.4100000000001</v>
      </c>
      <c r="AA2474">
        <f t="shared" si="309"/>
        <v>45.468416234360689</v>
      </c>
      <c r="AB2474">
        <f t="shared" si="310"/>
        <v>0</v>
      </c>
      <c r="AC2474">
        <f t="shared" si="311"/>
        <v>342.7</v>
      </c>
    </row>
    <row r="2475" spans="1:29">
      <c r="A2475">
        <v>10362</v>
      </c>
      <c r="B2475" t="s">
        <v>198</v>
      </c>
      <c r="C2475">
        <v>22</v>
      </c>
      <c r="D2475">
        <v>182.04</v>
      </c>
      <c r="E2475">
        <v>4</v>
      </c>
      <c r="F2475" s="6">
        <f>IFERROR(VLOOKUP(A2475,Orders!A:B,2,FALSE),"")</f>
        <v>38357</v>
      </c>
      <c r="G2475" s="6">
        <f>IFERROR(VLOOKUP(A2475,Orders!A:C,3,FALSE),"")</f>
        <v>38368</v>
      </c>
      <c r="H2475" s="6">
        <f>IFERROR(VLOOKUP(A2475,Orders!A:D,4,FALSE),"")</f>
        <v>38362</v>
      </c>
      <c r="I2475" t="str">
        <f>IFERROR(VLOOKUP(A2475,Orders!A:E,5,FALSE),"")</f>
        <v>Shipped</v>
      </c>
      <c r="J2475">
        <f>IFERROR(VLOOKUP(A2475,Orders!A:G,7,FALSE),"")</f>
        <v>161</v>
      </c>
      <c r="K2475">
        <f>IFERROR(VLOOKUP(J2475,Customers!A:L,12,FALSE),"")</f>
        <v>1165</v>
      </c>
      <c r="L2475">
        <f>IFERROR(VLOOKUP(J2475,Customers!A:M,13,FALSE),"")</f>
        <v>84600</v>
      </c>
      <c r="M2475" t="str">
        <f>IFERROR(VLOOKUP(J2475,Customers!A:H,8,FALSE),"")</f>
        <v>Burlingame</v>
      </c>
      <c r="N2475">
        <f>IFERROR(VLOOKUP(K2475,Employees!A:F,6,FALSE),"")</f>
        <v>1</v>
      </c>
      <c r="O2475" t="str">
        <f>IFERROR(VLOOKUP(N2475,Offices!A:B,2,FALSE),"")</f>
        <v>San Francisco</v>
      </c>
      <c r="P2475" s="6">
        <f>IFERROR(VLOOKUP(J2475,Payments!A:C,3,FALSE),"")</f>
        <v>38305</v>
      </c>
      <c r="Q2475">
        <f>IFERROR(VLOOKUP(J2475,Payments!A:D,4,FALSE),"")</f>
        <v>2434.25</v>
      </c>
      <c r="R2475" t="str">
        <f>IFERROR(VLOOKUP(B2475,Products!A:C,3,FALSE),"")</f>
        <v>Motorcycles</v>
      </c>
      <c r="S2475">
        <f>IFERROR(VLOOKUP(B2475,Products!A:G,7,FALSE),"")</f>
        <v>5582</v>
      </c>
      <c r="T2475">
        <f>IFERROR(VLOOKUP(B2475,Products!A:I,9,FALSE),"")</f>
        <v>193.66</v>
      </c>
      <c r="U2475">
        <f t="shared" si="304"/>
        <v>6</v>
      </c>
      <c r="V2475" t="str">
        <f t="shared" si="305"/>
        <v>Yes</v>
      </c>
      <c r="W2475">
        <f t="shared" si="306"/>
        <v>2005</v>
      </c>
      <c r="X2475">
        <f t="shared" si="307"/>
        <v>1</v>
      </c>
      <c r="Y2475">
        <f>IFERROR(VLOOKUP(B2475,Products!A:I,8,FALSE),"")</f>
        <v>91.02</v>
      </c>
      <c r="Z2475">
        <f t="shared" si="308"/>
        <v>4004.8799999999997</v>
      </c>
      <c r="AA2475">
        <f t="shared" si="309"/>
        <v>100</v>
      </c>
      <c r="AB2475">
        <f t="shared" si="310"/>
        <v>1</v>
      </c>
      <c r="AC2475">
        <f t="shared" si="311"/>
        <v>2002.4399999999998</v>
      </c>
    </row>
    <row r="2476" spans="1:29">
      <c r="A2476">
        <v>10362</v>
      </c>
      <c r="B2476" t="s">
        <v>199</v>
      </c>
      <c r="C2476">
        <v>22</v>
      </c>
      <c r="D2476">
        <v>131.04</v>
      </c>
      <c r="E2476">
        <v>1</v>
      </c>
      <c r="F2476" s="6">
        <f>IFERROR(VLOOKUP(A2476,Orders!A:B,2,FALSE),"")</f>
        <v>38357</v>
      </c>
      <c r="G2476" s="6">
        <f>IFERROR(VLOOKUP(A2476,Orders!A:C,3,FALSE),"")</f>
        <v>38368</v>
      </c>
      <c r="H2476" s="6">
        <f>IFERROR(VLOOKUP(A2476,Orders!A:D,4,FALSE),"")</f>
        <v>38362</v>
      </c>
      <c r="I2476" t="str">
        <f>IFERROR(VLOOKUP(A2476,Orders!A:E,5,FALSE),"")</f>
        <v>Shipped</v>
      </c>
      <c r="J2476">
        <f>IFERROR(VLOOKUP(A2476,Orders!A:G,7,FALSE),"")</f>
        <v>161</v>
      </c>
      <c r="K2476">
        <f>IFERROR(VLOOKUP(J2476,Customers!A:L,12,FALSE),"")</f>
        <v>1165</v>
      </c>
      <c r="L2476">
        <f>IFERROR(VLOOKUP(J2476,Customers!A:M,13,FALSE),"")</f>
        <v>84600</v>
      </c>
      <c r="M2476" t="str">
        <f>IFERROR(VLOOKUP(J2476,Customers!A:H,8,FALSE),"")</f>
        <v>Burlingame</v>
      </c>
      <c r="N2476">
        <f>IFERROR(VLOOKUP(K2476,Employees!A:F,6,FALSE),"")</f>
        <v>1</v>
      </c>
      <c r="O2476" t="str">
        <f>IFERROR(VLOOKUP(N2476,Offices!A:B,2,FALSE),"")</f>
        <v>San Francisco</v>
      </c>
      <c r="P2476" s="6">
        <f>IFERROR(VLOOKUP(J2476,Payments!A:C,3,FALSE),"")</f>
        <v>38305</v>
      </c>
      <c r="Q2476">
        <f>IFERROR(VLOOKUP(J2476,Payments!A:D,4,FALSE),"")</f>
        <v>2434.25</v>
      </c>
      <c r="R2476" t="str">
        <f>IFERROR(VLOOKUP(B2476,Products!A:C,3,FALSE),"")</f>
        <v>Motorcycles</v>
      </c>
      <c r="S2476">
        <f>IFERROR(VLOOKUP(B2476,Products!A:G,7,FALSE),"")</f>
        <v>9997</v>
      </c>
      <c r="T2476">
        <f>IFERROR(VLOOKUP(B2476,Products!A:I,9,FALSE),"")</f>
        <v>150.62</v>
      </c>
      <c r="U2476">
        <f t="shared" si="304"/>
        <v>6</v>
      </c>
      <c r="V2476" t="str">
        <f t="shared" si="305"/>
        <v>Yes</v>
      </c>
      <c r="W2476">
        <f t="shared" si="306"/>
        <v>2005</v>
      </c>
      <c r="X2476">
        <f t="shared" si="307"/>
        <v>1</v>
      </c>
      <c r="Y2476">
        <f>IFERROR(VLOOKUP(B2476,Products!A:I,8,FALSE),"")</f>
        <v>66.27</v>
      </c>
      <c r="Z2476">
        <f t="shared" si="308"/>
        <v>2882.8799999999997</v>
      </c>
      <c r="AA2476">
        <f t="shared" si="309"/>
        <v>97.736532367587145</v>
      </c>
      <c r="AB2476">
        <f t="shared" si="310"/>
        <v>1</v>
      </c>
      <c r="AC2476">
        <f t="shared" si="311"/>
        <v>1424.9399999999998</v>
      </c>
    </row>
    <row r="2477" spans="1:29">
      <c r="A2477">
        <v>10362</v>
      </c>
      <c r="B2477" t="s">
        <v>200</v>
      </c>
      <c r="C2477">
        <v>23</v>
      </c>
      <c r="D2477">
        <v>53.91</v>
      </c>
      <c r="E2477">
        <v>3</v>
      </c>
      <c r="F2477" s="6">
        <f>IFERROR(VLOOKUP(A2477,Orders!A:B,2,FALSE),"")</f>
        <v>38357</v>
      </c>
      <c r="G2477" s="6">
        <f>IFERROR(VLOOKUP(A2477,Orders!A:C,3,FALSE),"")</f>
        <v>38368</v>
      </c>
      <c r="H2477" s="6">
        <f>IFERROR(VLOOKUP(A2477,Orders!A:D,4,FALSE),"")</f>
        <v>38362</v>
      </c>
      <c r="I2477" t="str">
        <f>IFERROR(VLOOKUP(A2477,Orders!A:E,5,FALSE),"")</f>
        <v>Shipped</v>
      </c>
      <c r="J2477">
        <f>IFERROR(VLOOKUP(A2477,Orders!A:G,7,FALSE),"")</f>
        <v>161</v>
      </c>
      <c r="K2477">
        <f>IFERROR(VLOOKUP(J2477,Customers!A:L,12,FALSE),"")</f>
        <v>1165</v>
      </c>
      <c r="L2477">
        <f>IFERROR(VLOOKUP(J2477,Customers!A:M,13,FALSE),"")</f>
        <v>84600</v>
      </c>
      <c r="M2477" t="str">
        <f>IFERROR(VLOOKUP(J2477,Customers!A:H,8,FALSE),"")</f>
        <v>Burlingame</v>
      </c>
      <c r="N2477">
        <f>IFERROR(VLOOKUP(K2477,Employees!A:F,6,FALSE),"")</f>
        <v>1</v>
      </c>
      <c r="O2477" t="str">
        <f>IFERROR(VLOOKUP(N2477,Offices!A:B,2,FALSE),"")</f>
        <v>San Francisco</v>
      </c>
      <c r="P2477" s="6">
        <f>IFERROR(VLOOKUP(J2477,Payments!A:C,3,FALSE),"")</f>
        <v>38305</v>
      </c>
      <c r="Q2477">
        <f>IFERROR(VLOOKUP(J2477,Payments!A:D,4,FALSE),"")</f>
        <v>2434.25</v>
      </c>
      <c r="R2477" t="str">
        <f>IFERROR(VLOOKUP(B2477,Products!A:C,3,FALSE),"")</f>
        <v>Motorcycles</v>
      </c>
      <c r="S2477">
        <f>IFERROR(VLOOKUP(B2477,Products!A:G,7,FALSE),"")</f>
        <v>4357</v>
      </c>
      <c r="T2477">
        <f>IFERROR(VLOOKUP(B2477,Products!A:I,9,FALSE),"")</f>
        <v>60.57</v>
      </c>
      <c r="U2477">
        <f t="shared" si="304"/>
        <v>6</v>
      </c>
      <c r="V2477" t="str">
        <f t="shared" si="305"/>
        <v>Yes</v>
      </c>
      <c r="W2477">
        <f t="shared" si="306"/>
        <v>2005</v>
      </c>
      <c r="X2477">
        <f t="shared" si="307"/>
        <v>1</v>
      </c>
      <c r="Y2477">
        <f>IFERROR(VLOOKUP(B2477,Products!A:I,8,FALSE),"")</f>
        <v>24.23</v>
      </c>
      <c r="Z2477">
        <f t="shared" si="308"/>
        <v>1239.9299999999998</v>
      </c>
      <c r="AA2477">
        <f t="shared" si="309"/>
        <v>122.49277754849359</v>
      </c>
      <c r="AB2477">
        <f t="shared" si="310"/>
        <v>1</v>
      </c>
      <c r="AC2477">
        <f t="shared" si="311"/>
        <v>682.63999999999987</v>
      </c>
    </row>
    <row r="2478" spans="1:29">
      <c r="A2478">
        <v>10362</v>
      </c>
      <c r="B2478" t="s">
        <v>201</v>
      </c>
      <c r="C2478">
        <v>50</v>
      </c>
      <c r="D2478">
        <v>91.29</v>
      </c>
      <c r="E2478">
        <v>2</v>
      </c>
      <c r="F2478" s="6">
        <f>IFERROR(VLOOKUP(A2478,Orders!A:B,2,FALSE),"")</f>
        <v>38357</v>
      </c>
      <c r="G2478" s="6">
        <f>IFERROR(VLOOKUP(A2478,Orders!A:C,3,FALSE),"")</f>
        <v>38368</v>
      </c>
      <c r="H2478" s="6">
        <f>IFERROR(VLOOKUP(A2478,Orders!A:D,4,FALSE),"")</f>
        <v>38362</v>
      </c>
      <c r="I2478" t="str">
        <f>IFERROR(VLOOKUP(A2478,Orders!A:E,5,FALSE),"")</f>
        <v>Shipped</v>
      </c>
      <c r="J2478">
        <f>IFERROR(VLOOKUP(A2478,Orders!A:G,7,FALSE),"")</f>
        <v>161</v>
      </c>
      <c r="K2478">
        <f>IFERROR(VLOOKUP(J2478,Customers!A:L,12,FALSE),"")</f>
        <v>1165</v>
      </c>
      <c r="L2478">
        <f>IFERROR(VLOOKUP(J2478,Customers!A:M,13,FALSE),"")</f>
        <v>84600</v>
      </c>
      <c r="M2478" t="str">
        <f>IFERROR(VLOOKUP(J2478,Customers!A:H,8,FALSE),"")</f>
        <v>Burlingame</v>
      </c>
      <c r="N2478">
        <f>IFERROR(VLOOKUP(K2478,Employees!A:F,6,FALSE),"")</f>
        <v>1</v>
      </c>
      <c r="O2478" t="str">
        <f>IFERROR(VLOOKUP(N2478,Offices!A:B,2,FALSE),"")</f>
        <v>San Francisco</v>
      </c>
      <c r="P2478" s="6">
        <f>IFERROR(VLOOKUP(J2478,Payments!A:C,3,FALSE),"")</f>
        <v>38305</v>
      </c>
      <c r="Q2478">
        <f>IFERROR(VLOOKUP(J2478,Payments!A:D,4,FALSE),"")</f>
        <v>2434.25</v>
      </c>
      <c r="R2478" t="str">
        <f>IFERROR(VLOOKUP(B2478,Products!A:C,3,FALSE),"")</f>
        <v>Motorcycles</v>
      </c>
      <c r="S2478">
        <f>IFERROR(VLOOKUP(B2478,Products!A:G,7,FALSE),"")</f>
        <v>7003</v>
      </c>
      <c r="T2478">
        <f>IFERROR(VLOOKUP(B2478,Products!A:I,9,FALSE),"")</f>
        <v>112.7</v>
      </c>
      <c r="U2478">
        <f t="shared" si="304"/>
        <v>6</v>
      </c>
      <c r="V2478" t="str">
        <f t="shared" si="305"/>
        <v>Yes</v>
      </c>
      <c r="W2478">
        <f t="shared" si="306"/>
        <v>2005</v>
      </c>
      <c r="X2478">
        <f t="shared" si="307"/>
        <v>1</v>
      </c>
      <c r="Y2478">
        <f>IFERROR(VLOOKUP(B2478,Products!A:I,8,FALSE),"")</f>
        <v>60.86</v>
      </c>
      <c r="Z2478">
        <f t="shared" si="308"/>
        <v>4564.5</v>
      </c>
      <c r="AA2478">
        <f t="shared" si="309"/>
        <v>50.000000000000014</v>
      </c>
      <c r="AB2478">
        <f t="shared" si="310"/>
        <v>0</v>
      </c>
      <c r="AC2478">
        <f t="shared" si="311"/>
        <v>1521.5000000000005</v>
      </c>
    </row>
    <row r="2479" spans="1:29">
      <c r="A2479">
        <v>10363</v>
      </c>
      <c r="B2479" t="s">
        <v>204</v>
      </c>
      <c r="C2479">
        <v>33</v>
      </c>
      <c r="D2479">
        <v>180.95</v>
      </c>
      <c r="E2479">
        <v>3</v>
      </c>
      <c r="F2479" s="6">
        <f>IFERROR(VLOOKUP(A2479,Orders!A:B,2,FALSE),"")</f>
        <v>38358</v>
      </c>
      <c r="G2479" s="6">
        <f>IFERROR(VLOOKUP(A2479,Orders!A:C,3,FALSE),"")</f>
        <v>38364</v>
      </c>
      <c r="H2479" s="6">
        <f>IFERROR(VLOOKUP(A2479,Orders!A:D,4,FALSE),"")</f>
        <v>38362</v>
      </c>
      <c r="I2479" t="str">
        <f>IFERROR(VLOOKUP(A2479,Orders!A:E,5,FALSE),"")</f>
        <v>Shipped</v>
      </c>
      <c r="J2479">
        <f>IFERROR(VLOOKUP(A2479,Orders!A:G,7,FALSE),"")</f>
        <v>334</v>
      </c>
      <c r="K2479">
        <f>IFERROR(VLOOKUP(J2479,Customers!A:L,12,FALSE),"")</f>
        <v>1501</v>
      </c>
      <c r="L2479">
        <f>IFERROR(VLOOKUP(J2479,Customers!A:M,13,FALSE),"")</f>
        <v>98800</v>
      </c>
      <c r="M2479" t="str">
        <f>IFERROR(VLOOKUP(J2479,Customers!A:H,8,FALSE),"")</f>
        <v>Espoo</v>
      </c>
      <c r="N2479">
        <f>IFERROR(VLOOKUP(K2479,Employees!A:F,6,FALSE),"")</f>
        <v>7</v>
      </c>
      <c r="O2479" t="str">
        <f>IFERROR(VLOOKUP(N2479,Offices!A:B,2,FALSE),"")</f>
        <v>London</v>
      </c>
      <c r="P2479" s="6">
        <f>IFERROR(VLOOKUP(J2479,Payments!A:C,3,FALSE),"")</f>
        <v>38379</v>
      </c>
      <c r="Q2479">
        <f>IFERROR(VLOOKUP(J2479,Payments!A:D,4,FALSE),"")</f>
        <v>45785.34</v>
      </c>
      <c r="R2479" t="str">
        <f>IFERROR(VLOOKUP(B2479,Products!A:C,3,FALSE),"")</f>
        <v>Classic Cars</v>
      </c>
      <c r="S2479">
        <f>IFERROR(VLOOKUP(B2479,Products!A:G,7,FALSE),"")</f>
        <v>68</v>
      </c>
      <c r="T2479">
        <f>IFERROR(VLOOKUP(B2479,Products!A:I,9,FALSE),"")</f>
        <v>194.57</v>
      </c>
      <c r="U2479">
        <f t="shared" si="304"/>
        <v>2</v>
      </c>
      <c r="V2479" t="str">
        <f t="shared" si="305"/>
        <v>Yes</v>
      </c>
      <c r="W2479">
        <f t="shared" si="306"/>
        <v>2005</v>
      </c>
      <c r="X2479">
        <f t="shared" si="307"/>
        <v>1</v>
      </c>
      <c r="Y2479">
        <f>IFERROR(VLOOKUP(B2479,Products!A:I,8,FALSE),"")</f>
        <v>95.34</v>
      </c>
      <c r="Z2479">
        <f t="shared" si="308"/>
        <v>5971.3499999999995</v>
      </c>
      <c r="AA2479">
        <f t="shared" si="309"/>
        <v>89.794419970631395</v>
      </c>
      <c r="AB2479">
        <f t="shared" si="310"/>
        <v>1</v>
      </c>
      <c r="AC2479">
        <f t="shared" si="311"/>
        <v>2825.1299999999997</v>
      </c>
    </row>
    <row r="2480" spans="1:29">
      <c r="A2480">
        <v>10363</v>
      </c>
      <c r="B2480" t="s">
        <v>205</v>
      </c>
      <c r="C2480">
        <v>34</v>
      </c>
      <c r="D2480">
        <v>106.87</v>
      </c>
      <c r="E2480">
        <v>4</v>
      </c>
      <c r="F2480" s="6">
        <f>IFERROR(VLOOKUP(A2480,Orders!A:B,2,FALSE),"")</f>
        <v>38358</v>
      </c>
      <c r="G2480" s="6">
        <f>IFERROR(VLOOKUP(A2480,Orders!A:C,3,FALSE),"")</f>
        <v>38364</v>
      </c>
      <c r="H2480" s="6">
        <f>IFERROR(VLOOKUP(A2480,Orders!A:D,4,FALSE),"")</f>
        <v>38362</v>
      </c>
      <c r="I2480" t="str">
        <f>IFERROR(VLOOKUP(A2480,Orders!A:E,5,FALSE),"")</f>
        <v>Shipped</v>
      </c>
      <c r="J2480">
        <f>IFERROR(VLOOKUP(A2480,Orders!A:G,7,FALSE),"")</f>
        <v>334</v>
      </c>
      <c r="K2480">
        <f>IFERROR(VLOOKUP(J2480,Customers!A:L,12,FALSE),"")</f>
        <v>1501</v>
      </c>
      <c r="L2480">
        <f>IFERROR(VLOOKUP(J2480,Customers!A:M,13,FALSE),"")</f>
        <v>98800</v>
      </c>
      <c r="M2480" t="str">
        <f>IFERROR(VLOOKUP(J2480,Customers!A:H,8,FALSE),"")</f>
        <v>Espoo</v>
      </c>
      <c r="N2480">
        <f>IFERROR(VLOOKUP(K2480,Employees!A:F,6,FALSE),"")</f>
        <v>7</v>
      </c>
      <c r="O2480" t="str">
        <f>IFERROR(VLOOKUP(N2480,Offices!A:B,2,FALSE),"")</f>
        <v>London</v>
      </c>
      <c r="P2480" s="6">
        <f>IFERROR(VLOOKUP(J2480,Payments!A:C,3,FALSE),"")</f>
        <v>38379</v>
      </c>
      <c r="Q2480">
        <f>IFERROR(VLOOKUP(J2480,Payments!A:D,4,FALSE),"")</f>
        <v>45785.34</v>
      </c>
      <c r="R2480" t="str">
        <f>IFERROR(VLOOKUP(B2480,Products!A:C,3,FALSE),"")</f>
        <v>Classic Cars</v>
      </c>
      <c r="S2480">
        <f>IFERROR(VLOOKUP(B2480,Products!A:G,7,FALSE),"")</f>
        <v>9123</v>
      </c>
      <c r="T2480">
        <f>IFERROR(VLOOKUP(B2480,Products!A:I,9,FALSE),"")</f>
        <v>117.44</v>
      </c>
      <c r="U2480">
        <f t="shared" si="304"/>
        <v>2</v>
      </c>
      <c r="V2480" t="str">
        <f t="shared" si="305"/>
        <v>Yes</v>
      </c>
      <c r="W2480">
        <f t="shared" si="306"/>
        <v>2005</v>
      </c>
      <c r="X2480">
        <f t="shared" si="307"/>
        <v>1</v>
      </c>
      <c r="Y2480">
        <f>IFERROR(VLOOKUP(B2480,Products!A:I,8,FALSE),"")</f>
        <v>75.16</v>
      </c>
      <c r="Z2480">
        <f t="shared" si="308"/>
        <v>3633.58</v>
      </c>
      <c r="AA2480">
        <f t="shared" si="309"/>
        <v>42.189994678020234</v>
      </c>
      <c r="AB2480">
        <f t="shared" si="310"/>
        <v>0</v>
      </c>
      <c r="AC2480">
        <f t="shared" si="311"/>
        <v>1078.1400000000003</v>
      </c>
    </row>
    <row r="2481" spans="1:29">
      <c r="A2481">
        <v>10363</v>
      </c>
      <c r="B2481" t="s">
        <v>206</v>
      </c>
      <c r="C2481">
        <v>34</v>
      </c>
      <c r="D2481">
        <v>68.63</v>
      </c>
      <c r="E2481">
        <v>5</v>
      </c>
      <c r="F2481" s="6">
        <f>IFERROR(VLOOKUP(A2481,Orders!A:B,2,FALSE),"")</f>
        <v>38358</v>
      </c>
      <c r="G2481" s="6">
        <f>IFERROR(VLOOKUP(A2481,Orders!A:C,3,FALSE),"")</f>
        <v>38364</v>
      </c>
      <c r="H2481" s="6">
        <f>IFERROR(VLOOKUP(A2481,Orders!A:D,4,FALSE),"")</f>
        <v>38362</v>
      </c>
      <c r="I2481" t="str">
        <f>IFERROR(VLOOKUP(A2481,Orders!A:E,5,FALSE),"")</f>
        <v>Shipped</v>
      </c>
      <c r="J2481">
        <f>IFERROR(VLOOKUP(A2481,Orders!A:G,7,FALSE),"")</f>
        <v>334</v>
      </c>
      <c r="K2481">
        <f>IFERROR(VLOOKUP(J2481,Customers!A:L,12,FALSE),"")</f>
        <v>1501</v>
      </c>
      <c r="L2481">
        <f>IFERROR(VLOOKUP(J2481,Customers!A:M,13,FALSE),"")</f>
        <v>98800</v>
      </c>
      <c r="M2481" t="str">
        <f>IFERROR(VLOOKUP(J2481,Customers!A:H,8,FALSE),"")</f>
        <v>Espoo</v>
      </c>
      <c r="N2481">
        <f>IFERROR(VLOOKUP(K2481,Employees!A:F,6,FALSE),"")</f>
        <v>7</v>
      </c>
      <c r="O2481" t="str">
        <f>IFERROR(VLOOKUP(N2481,Offices!A:B,2,FALSE),"")</f>
        <v>London</v>
      </c>
      <c r="P2481" s="6">
        <f>IFERROR(VLOOKUP(J2481,Payments!A:C,3,FALSE),"")</f>
        <v>38379</v>
      </c>
      <c r="Q2481">
        <f>IFERROR(VLOOKUP(J2481,Payments!A:D,4,FALSE),"")</f>
        <v>45785.34</v>
      </c>
      <c r="R2481" t="str">
        <f>IFERROR(VLOOKUP(B2481,Products!A:C,3,FALSE),"")</f>
        <v>Classic Cars</v>
      </c>
      <c r="S2481">
        <f>IFERROR(VLOOKUP(B2481,Products!A:G,7,FALSE),"")</f>
        <v>5663</v>
      </c>
      <c r="T2481">
        <f>IFERROR(VLOOKUP(B2481,Products!A:I,9,FALSE),"")</f>
        <v>79.8</v>
      </c>
      <c r="U2481">
        <f t="shared" si="304"/>
        <v>2</v>
      </c>
      <c r="V2481" t="str">
        <f t="shared" si="305"/>
        <v>Yes</v>
      </c>
      <c r="W2481">
        <f t="shared" si="306"/>
        <v>2005</v>
      </c>
      <c r="X2481">
        <f t="shared" si="307"/>
        <v>1</v>
      </c>
      <c r="Y2481">
        <f>IFERROR(VLOOKUP(B2481,Products!A:I,8,FALSE),"")</f>
        <v>31.92</v>
      </c>
      <c r="Z2481">
        <f t="shared" si="308"/>
        <v>2333.42</v>
      </c>
      <c r="AA2481">
        <f t="shared" si="309"/>
        <v>115.00626566416037</v>
      </c>
      <c r="AB2481">
        <f t="shared" si="310"/>
        <v>1</v>
      </c>
      <c r="AC2481">
        <f t="shared" si="311"/>
        <v>1248.1399999999999</v>
      </c>
    </row>
    <row r="2482" spans="1:29">
      <c r="A2482">
        <v>10363</v>
      </c>
      <c r="B2482" t="s">
        <v>207</v>
      </c>
      <c r="C2482">
        <v>46</v>
      </c>
      <c r="D2482">
        <v>103.64</v>
      </c>
      <c r="E2482">
        <v>6</v>
      </c>
      <c r="F2482" s="6">
        <f>IFERROR(VLOOKUP(A2482,Orders!A:B,2,FALSE),"")</f>
        <v>38358</v>
      </c>
      <c r="G2482" s="6">
        <f>IFERROR(VLOOKUP(A2482,Orders!A:C,3,FALSE),"")</f>
        <v>38364</v>
      </c>
      <c r="H2482" s="6">
        <f>IFERROR(VLOOKUP(A2482,Orders!A:D,4,FALSE),"")</f>
        <v>38362</v>
      </c>
      <c r="I2482" t="str">
        <f>IFERROR(VLOOKUP(A2482,Orders!A:E,5,FALSE),"")</f>
        <v>Shipped</v>
      </c>
      <c r="J2482">
        <f>IFERROR(VLOOKUP(A2482,Orders!A:G,7,FALSE),"")</f>
        <v>334</v>
      </c>
      <c r="K2482">
        <f>IFERROR(VLOOKUP(J2482,Customers!A:L,12,FALSE),"")</f>
        <v>1501</v>
      </c>
      <c r="L2482">
        <f>IFERROR(VLOOKUP(J2482,Customers!A:M,13,FALSE),"")</f>
        <v>98800</v>
      </c>
      <c r="M2482" t="str">
        <f>IFERROR(VLOOKUP(J2482,Customers!A:H,8,FALSE),"")</f>
        <v>Espoo</v>
      </c>
      <c r="N2482">
        <f>IFERROR(VLOOKUP(K2482,Employees!A:F,6,FALSE),"")</f>
        <v>7</v>
      </c>
      <c r="O2482" t="str">
        <f>IFERROR(VLOOKUP(N2482,Offices!A:B,2,FALSE),"")</f>
        <v>London</v>
      </c>
      <c r="P2482" s="6">
        <f>IFERROR(VLOOKUP(J2482,Payments!A:C,3,FALSE),"")</f>
        <v>38379</v>
      </c>
      <c r="Q2482">
        <f>IFERROR(VLOOKUP(J2482,Payments!A:D,4,FALSE),"")</f>
        <v>45785.34</v>
      </c>
      <c r="R2482" t="str">
        <f>IFERROR(VLOOKUP(B2482,Products!A:C,3,FALSE),"")</f>
        <v>Classic Cars</v>
      </c>
      <c r="S2482">
        <f>IFERROR(VLOOKUP(B2482,Products!A:G,7,FALSE),"")</f>
        <v>7323</v>
      </c>
      <c r="T2482">
        <f>IFERROR(VLOOKUP(B2482,Products!A:I,9,FALSE),"")</f>
        <v>115.16</v>
      </c>
      <c r="U2482">
        <f t="shared" si="304"/>
        <v>2</v>
      </c>
      <c r="V2482" t="str">
        <f t="shared" si="305"/>
        <v>Yes</v>
      </c>
      <c r="W2482">
        <f t="shared" si="306"/>
        <v>2005</v>
      </c>
      <c r="X2482">
        <f t="shared" si="307"/>
        <v>1</v>
      </c>
      <c r="Y2482">
        <f>IFERROR(VLOOKUP(B2482,Products!A:I,8,FALSE),"")</f>
        <v>58.73</v>
      </c>
      <c r="Z2482">
        <f t="shared" si="308"/>
        <v>4767.4399999999996</v>
      </c>
      <c r="AA2482">
        <f t="shared" si="309"/>
        <v>76.468585050229876</v>
      </c>
      <c r="AB2482">
        <f t="shared" si="310"/>
        <v>1</v>
      </c>
      <c r="AC2482">
        <f t="shared" si="311"/>
        <v>2065.86</v>
      </c>
    </row>
    <row r="2483" spans="1:29">
      <c r="A2483">
        <v>10363</v>
      </c>
      <c r="B2483" t="s">
        <v>208</v>
      </c>
      <c r="C2483">
        <v>22</v>
      </c>
      <c r="D2483">
        <v>61.6</v>
      </c>
      <c r="E2483">
        <v>7</v>
      </c>
      <c r="F2483" s="6">
        <f>IFERROR(VLOOKUP(A2483,Orders!A:B,2,FALSE),"")</f>
        <v>38358</v>
      </c>
      <c r="G2483" s="6">
        <f>IFERROR(VLOOKUP(A2483,Orders!A:C,3,FALSE),"")</f>
        <v>38364</v>
      </c>
      <c r="H2483" s="6">
        <f>IFERROR(VLOOKUP(A2483,Orders!A:D,4,FALSE),"")</f>
        <v>38362</v>
      </c>
      <c r="I2483" t="str">
        <f>IFERROR(VLOOKUP(A2483,Orders!A:E,5,FALSE),"")</f>
        <v>Shipped</v>
      </c>
      <c r="J2483">
        <f>IFERROR(VLOOKUP(A2483,Orders!A:G,7,FALSE),"")</f>
        <v>334</v>
      </c>
      <c r="K2483">
        <f>IFERROR(VLOOKUP(J2483,Customers!A:L,12,FALSE),"")</f>
        <v>1501</v>
      </c>
      <c r="L2483">
        <f>IFERROR(VLOOKUP(J2483,Customers!A:M,13,FALSE),"")</f>
        <v>98800</v>
      </c>
      <c r="M2483" t="str">
        <f>IFERROR(VLOOKUP(J2483,Customers!A:H,8,FALSE),"")</f>
        <v>Espoo</v>
      </c>
      <c r="N2483">
        <f>IFERROR(VLOOKUP(K2483,Employees!A:F,6,FALSE),"")</f>
        <v>7</v>
      </c>
      <c r="O2483" t="str">
        <f>IFERROR(VLOOKUP(N2483,Offices!A:B,2,FALSE),"")</f>
        <v>London</v>
      </c>
      <c r="P2483" s="6">
        <f>IFERROR(VLOOKUP(J2483,Payments!A:C,3,FALSE),"")</f>
        <v>38379</v>
      </c>
      <c r="Q2483">
        <f>IFERROR(VLOOKUP(J2483,Payments!A:D,4,FALSE),"")</f>
        <v>45785.34</v>
      </c>
      <c r="R2483" t="str">
        <f>IFERROR(VLOOKUP(B2483,Products!A:C,3,FALSE),"")</f>
        <v>Classic Cars</v>
      </c>
      <c r="S2483">
        <f>IFERROR(VLOOKUP(B2483,Products!A:G,7,FALSE),"")</f>
        <v>8826</v>
      </c>
      <c r="T2483">
        <f>IFERROR(VLOOKUP(B2483,Products!A:I,9,FALSE),"")</f>
        <v>77</v>
      </c>
      <c r="U2483">
        <f t="shared" si="304"/>
        <v>2</v>
      </c>
      <c r="V2483" t="str">
        <f t="shared" si="305"/>
        <v>Yes</v>
      </c>
      <c r="W2483">
        <f t="shared" si="306"/>
        <v>2005</v>
      </c>
      <c r="X2483">
        <f t="shared" si="307"/>
        <v>1</v>
      </c>
      <c r="Y2483">
        <f>IFERROR(VLOOKUP(B2483,Products!A:I,8,FALSE),"")</f>
        <v>53.9</v>
      </c>
      <c r="Z2483">
        <f t="shared" si="308"/>
        <v>1355.2</v>
      </c>
      <c r="AA2483">
        <f t="shared" si="309"/>
        <v>14.28571428571429</v>
      </c>
      <c r="AB2483">
        <f t="shared" si="310"/>
        <v>0</v>
      </c>
      <c r="AC2483">
        <f t="shared" si="311"/>
        <v>169.40000000000006</v>
      </c>
    </row>
    <row r="2484" spans="1:29">
      <c r="A2484">
        <v>10363</v>
      </c>
      <c r="B2484" t="s">
        <v>209</v>
      </c>
      <c r="C2484">
        <v>46</v>
      </c>
      <c r="D2484">
        <v>69.150000000000006</v>
      </c>
      <c r="E2484">
        <v>10</v>
      </c>
      <c r="F2484" s="6">
        <f>IFERROR(VLOOKUP(A2484,Orders!A:B,2,FALSE),"")</f>
        <v>38358</v>
      </c>
      <c r="G2484" s="6">
        <f>IFERROR(VLOOKUP(A2484,Orders!A:C,3,FALSE),"")</f>
        <v>38364</v>
      </c>
      <c r="H2484" s="6">
        <f>IFERROR(VLOOKUP(A2484,Orders!A:D,4,FALSE),"")</f>
        <v>38362</v>
      </c>
      <c r="I2484" t="str">
        <f>IFERROR(VLOOKUP(A2484,Orders!A:E,5,FALSE),"")</f>
        <v>Shipped</v>
      </c>
      <c r="J2484">
        <f>IFERROR(VLOOKUP(A2484,Orders!A:G,7,FALSE),"")</f>
        <v>334</v>
      </c>
      <c r="K2484">
        <f>IFERROR(VLOOKUP(J2484,Customers!A:L,12,FALSE),"")</f>
        <v>1501</v>
      </c>
      <c r="L2484">
        <f>IFERROR(VLOOKUP(J2484,Customers!A:M,13,FALSE),"")</f>
        <v>98800</v>
      </c>
      <c r="M2484" t="str">
        <f>IFERROR(VLOOKUP(J2484,Customers!A:H,8,FALSE),"")</f>
        <v>Espoo</v>
      </c>
      <c r="N2484">
        <f>IFERROR(VLOOKUP(K2484,Employees!A:F,6,FALSE),"")</f>
        <v>7</v>
      </c>
      <c r="O2484" t="str">
        <f>IFERROR(VLOOKUP(N2484,Offices!A:B,2,FALSE),"")</f>
        <v>London</v>
      </c>
      <c r="P2484" s="6">
        <f>IFERROR(VLOOKUP(J2484,Payments!A:C,3,FALSE),"")</f>
        <v>38379</v>
      </c>
      <c r="Q2484">
        <f>IFERROR(VLOOKUP(J2484,Payments!A:D,4,FALSE),"")</f>
        <v>45785.34</v>
      </c>
      <c r="R2484" t="str">
        <f>IFERROR(VLOOKUP(B2484,Products!A:C,3,FALSE),"")</f>
        <v>Classic Cars</v>
      </c>
      <c r="S2484">
        <f>IFERROR(VLOOKUP(B2484,Products!A:G,7,FALSE),"")</f>
        <v>1917</v>
      </c>
      <c r="T2484">
        <f>IFERROR(VLOOKUP(B2484,Products!A:I,9,FALSE),"")</f>
        <v>80.41</v>
      </c>
      <c r="U2484">
        <f t="shared" si="304"/>
        <v>2</v>
      </c>
      <c r="V2484" t="str">
        <f t="shared" si="305"/>
        <v>Yes</v>
      </c>
      <c r="W2484">
        <f t="shared" si="306"/>
        <v>2005</v>
      </c>
      <c r="X2484">
        <f t="shared" si="307"/>
        <v>1</v>
      </c>
      <c r="Y2484">
        <f>IFERROR(VLOOKUP(B2484,Products!A:I,8,FALSE),"")</f>
        <v>49.05</v>
      </c>
      <c r="Z2484">
        <f t="shared" si="308"/>
        <v>3180.9</v>
      </c>
      <c r="AA2484">
        <f t="shared" si="309"/>
        <v>40.978593272171274</v>
      </c>
      <c r="AB2484">
        <f t="shared" si="310"/>
        <v>0</v>
      </c>
      <c r="AC2484">
        <f t="shared" si="311"/>
        <v>924.60000000000036</v>
      </c>
    </row>
    <row r="2485" spans="1:29">
      <c r="A2485">
        <v>10363</v>
      </c>
      <c r="B2485" t="s">
        <v>210</v>
      </c>
      <c r="C2485">
        <v>24</v>
      </c>
      <c r="D2485">
        <v>124.94</v>
      </c>
      <c r="E2485">
        <v>11</v>
      </c>
      <c r="F2485" s="6">
        <f>IFERROR(VLOOKUP(A2485,Orders!A:B,2,FALSE),"")</f>
        <v>38358</v>
      </c>
      <c r="G2485" s="6">
        <f>IFERROR(VLOOKUP(A2485,Orders!A:C,3,FALSE),"")</f>
        <v>38364</v>
      </c>
      <c r="H2485" s="6">
        <f>IFERROR(VLOOKUP(A2485,Orders!A:D,4,FALSE),"")</f>
        <v>38362</v>
      </c>
      <c r="I2485" t="str">
        <f>IFERROR(VLOOKUP(A2485,Orders!A:E,5,FALSE),"")</f>
        <v>Shipped</v>
      </c>
      <c r="J2485">
        <f>IFERROR(VLOOKUP(A2485,Orders!A:G,7,FALSE),"")</f>
        <v>334</v>
      </c>
      <c r="K2485">
        <f>IFERROR(VLOOKUP(J2485,Customers!A:L,12,FALSE),"")</f>
        <v>1501</v>
      </c>
      <c r="L2485">
        <f>IFERROR(VLOOKUP(J2485,Customers!A:M,13,FALSE),"")</f>
        <v>98800</v>
      </c>
      <c r="M2485" t="str">
        <f>IFERROR(VLOOKUP(J2485,Customers!A:H,8,FALSE),"")</f>
        <v>Espoo</v>
      </c>
      <c r="N2485">
        <f>IFERROR(VLOOKUP(K2485,Employees!A:F,6,FALSE),"")</f>
        <v>7</v>
      </c>
      <c r="O2485" t="str">
        <f>IFERROR(VLOOKUP(N2485,Offices!A:B,2,FALSE),"")</f>
        <v>London</v>
      </c>
      <c r="P2485" s="6">
        <f>IFERROR(VLOOKUP(J2485,Payments!A:C,3,FALSE),"")</f>
        <v>38379</v>
      </c>
      <c r="Q2485">
        <f>IFERROR(VLOOKUP(J2485,Payments!A:D,4,FALSE),"")</f>
        <v>45785.34</v>
      </c>
      <c r="R2485" t="str">
        <f>IFERROR(VLOOKUP(B2485,Products!A:C,3,FALSE),"")</f>
        <v>Classic Cars</v>
      </c>
      <c r="S2485">
        <f>IFERROR(VLOOKUP(B2485,Products!A:G,7,FALSE),"")</f>
        <v>9127</v>
      </c>
      <c r="T2485">
        <f>IFERROR(VLOOKUP(B2485,Products!A:I,9,FALSE),"")</f>
        <v>146.99</v>
      </c>
      <c r="U2485">
        <f t="shared" si="304"/>
        <v>2</v>
      </c>
      <c r="V2485" t="str">
        <f t="shared" si="305"/>
        <v>Yes</v>
      </c>
      <c r="W2485">
        <f t="shared" si="306"/>
        <v>2005</v>
      </c>
      <c r="X2485">
        <f t="shared" si="307"/>
        <v>1</v>
      </c>
      <c r="Y2485">
        <f>IFERROR(VLOOKUP(B2485,Products!A:I,8,FALSE),"")</f>
        <v>73.489999999999995</v>
      </c>
      <c r="Z2485">
        <f t="shared" si="308"/>
        <v>2998.56</v>
      </c>
      <c r="AA2485">
        <f t="shared" si="309"/>
        <v>70.009525105456532</v>
      </c>
      <c r="AB2485">
        <f t="shared" si="310"/>
        <v>1</v>
      </c>
      <c r="AC2485">
        <f t="shared" si="311"/>
        <v>1234.8000000000002</v>
      </c>
    </row>
    <row r="2486" spans="1:29">
      <c r="A2486">
        <v>10363</v>
      </c>
      <c r="B2486" t="s">
        <v>211</v>
      </c>
      <c r="C2486">
        <v>32</v>
      </c>
      <c r="D2486">
        <v>52.22</v>
      </c>
      <c r="E2486">
        <v>12</v>
      </c>
      <c r="F2486" s="6">
        <f>IFERROR(VLOOKUP(A2486,Orders!A:B,2,FALSE),"")</f>
        <v>38358</v>
      </c>
      <c r="G2486" s="6">
        <f>IFERROR(VLOOKUP(A2486,Orders!A:C,3,FALSE),"")</f>
        <v>38364</v>
      </c>
      <c r="H2486" s="6">
        <f>IFERROR(VLOOKUP(A2486,Orders!A:D,4,FALSE),"")</f>
        <v>38362</v>
      </c>
      <c r="I2486" t="str">
        <f>IFERROR(VLOOKUP(A2486,Orders!A:E,5,FALSE),"")</f>
        <v>Shipped</v>
      </c>
      <c r="J2486">
        <f>IFERROR(VLOOKUP(A2486,Orders!A:G,7,FALSE),"")</f>
        <v>334</v>
      </c>
      <c r="K2486">
        <f>IFERROR(VLOOKUP(J2486,Customers!A:L,12,FALSE),"")</f>
        <v>1501</v>
      </c>
      <c r="L2486">
        <f>IFERROR(VLOOKUP(J2486,Customers!A:M,13,FALSE),"")</f>
        <v>98800</v>
      </c>
      <c r="M2486" t="str">
        <f>IFERROR(VLOOKUP(J2486,Customers!A:H,8,FALSE),"")</f>
        <v>Espoo</v>
      </c>
      <c r="N2486">
        <f>IFERROR(VLOOKUP(K2486,Employees!A:F,6,FALSE),"")</f>
        <v>7</v>
      </c>
      <c r="O2486" t="str">
        <f>IFERROR(VLOOKUP(N2486,Offices!A:B,2,FALSE),"")</f>
        <v>London</v>
      </c>
      <c r="P2486" s="6">
        <f>IFERROR(VLOOKUP(J2486,Payments!A:C,3,FALSE),"")</f>
        <v>38379</v>
      </c>
      <c r="Q2486">
        <f>IFERROR(VLOOKUP(J2486,Payments!A:D,4,FALSE),"")</f>
        <v>45785.34</v>
      </c>
      <c r="R2486" t="str">
        <f>IFERROR(VLOOKUP(B2486,Products!A:C,3,FALSE),"")</f>
        <v>Motorcycles</v>
      </c>
      <c r="S2486">
        <f>IFERROR(VLOOKUP(B2486,Products!A:G,7,FALSE),"")</f>
        <v>7689</v>
      </c>
      <c r="T2486">
        <f>IFERROR(VLOOKUP(B2486,Products!A:I,9,FALSE),"")</f>
        <v>62.17</v>
      </c>
      <c r="U2486">
        <f t="shared" si="304"/>
        <v>2</v>
      </c>
      <c r="V2486" t="str">
        <f t="shared" si="305"/>
        <v>Yes</v>
      </c>
      <c r="W2486">
        <f t="shared" si="306"/>
        <v>2005</v>
      </c>
      <c r="X2486">
        <f t="shared" si="307"/>
        <v>1</v>
      </c>
      <c r="Y2486">
        <f>IFERROR(VLOOKUP(B2486,Products!A:I,8,FALSE),"")</f>
        <v>32.950000000000003</v>
      </c>
      <c r="Z2486">
        <f t="shared" si="308"/>
        <v>1671.04</v>
      </c>
      <c r="AA2486">
        <f t="shared" si="309"/>
        <v>58.482549317147182</v>
      </c>
      <c r="AB2486">
        <f t="shared" si="310"/>
        <v>0</v>
      </c>
      <c r="AC2486">
        <f t="shared" si="311"/>
        <v>616.63999999999987</v>
      </c>
    </row>
    <row r="2487" spans="1:29">
      <c r="A2487">
        <v>10363</v>
      </c>
      <c r="B2487" t="s">
        <v>212</v>
      </c>
      <c r="C2487">
        <v>28</v>
      </c>
      <c r="D2487">
        <v>123.5</v>
      </c>
      <c r="E2487">
        <v>13</v>
      </c>
      <c r="F2487" s="6">
        <f>IFERROR(VLOOKUP(A2487,Orders!A:B,2,FALSE),"")</f>
        <v>38358</v>
      </c>
      <c r="G2487" s="6">
        <f>IFERROR(VLOOKUP(A2487,Orders!A:C,3,FALSE),"")</f>
        <v>38364</v>
      </c>
      <c r="H2487" s="6">
        <f>IFERROR(VLOOKUP(A2487,Orders!A:D,4,FALSE),"")</f>
        <v>38362</v>
      </c>
      <c r="I2487" t="str">
        <f>IFERROR(VLOOKUP(A2487,Orders!A:E,5,FALSE),"")</f>
        <v>Shipped</v>
      </c>
      <c r="J2487">
        <f>IFERROR(VLOOKUP(A2487,Orders!A:G,7,FALSE),"")</f>
        <v>334</v>
      </c>
      <c r="K2487">
        <f>IFERROR(VLOOKUP(J2487,Customers!A:L,12,FALSE),"")</f>
        <v>1501</v>
      </c>
      <c r="L2487">
        <f>IFERROR(VLOOKUP(J2487,Customers!A:M,13,FALSE),"")</f>
        <v>98800</v>
      </c>
      <c r="M2487" t="str">
        <f>IFERROR(VLOOKUP(J2487,Customers!A:H,8,FALSE),"")</f>
        <v>Espoo</v>
      </c>
      <c r="N2487">
        <f>IFERROR(VLOOKUP(K2487,Employees!A:F,6,FALSE),"")</f>
        <v>7</v>
      </c>
      <c r="O2487" t="str">
        <f>IFERROR(VLOOKUP(N2487,Offices!A:B,2,FALSE),"")</f>
        <v>London</v>
      </c>
      <c r="P2487" s="6">
        <f>IFERROR(VLOOKUP(J2487,Payments!A:C,3,FALSE),"")</f>
        <v>38379</v>
      </c>
      <c r="Q2487">
        <f>IFERROR(VLOOKUP(J2487,Payments!A:D,4,FALSE),"")</f>
        <v>45785.34</v>
      </c>
      <c r="R2487" t="str">
        <f>IFERROR(VLOOKUP(B2487,Products!A:C,3,FALSE),"")</f>
        <v>Classic Cars</v>
      </c>
      <c r="S2487">
        <f>IFERROR(VLOOKUP(B2487,Products!A:G,7,FALSE),"")</f>
        <v>1249</v>
      </c>
      <c r="T2487">
        <f>IFERROR(VLOOKUP(B2487,Products!A:I,9,FALSE),"")</f>
        <v>148.80000000000001</v>
      </c>
      <c r="U2487">
        <f t="shared" si="304"/>
        <v>2</v>
      </c>
      <c r="V2487" t="str">
        <f t="shared" si="305"/>
        <v>Yes</v>
      </c>
      <c r="W2487">
        <f t="shared" si="306"/>
        <v>2005</v>
      </c>
      <c r="X2487">
        <f t="shared" si="307"/>
        <v>1</v>
      </c>
      <c r="Y2487">
        <f>IFERROR(VLOOKUP(B2487,Products!A:I,8,FALSE),"")</f>
        <v>69.930000000000007</v>
      </c>
      <c r="Z2487">
        <f t="shared" si="308"/>
        <v>3458</v>
      </c>
      <c r="AA2487">
        <f t="shared" si="309"/>
        <v>76.605176605176581</v>
      </c>
      <c r="AB2487">
        <f t="shared" si="310"/>
        <v>1</v>
      </c>
      <c r="AC2487">
        <f t="shared" si="311"/>
        <v>1499.9599999999998</v>
      </c>
    </row>
    <row r="2488" spans="1:29">
      <c r="A2488">
        <v>10363</v>
      </c>
      <c r="B2488" t="s">
        <v>202</v>
      </c>
      <c r="C2488">
        <v>21</v>
      </c>
      <c r="D2488">
        <v>70.08</v>
      </c>
      <c r="E2488">
        <v>8</v>
      </c>
      <c r="F2488" s="6">
        <f>IFERROR(VLOOKUP(A2488,Orders!A:B,2,FALSE),"")</f>
        <v>38358</v>
      </c>
      <c r="G2488" s="6">
        <f>IFERROR(VLOOKUP(A2488,Orders!A:C,3,FALSE),"")</f>
        <v>38364</v>
      </c>
      <c r="H2488" s="6">
        <f>IFERROR(VLOOKUP(A2488,Orders!A:D,4,FALSE),"")</f>
        <v>38362</v>
      </c>
      <c r="I2488" t="str">
        <f>IFERROR(VLOOKUP(A2488,Orders!A:E,5,FALSE),"")</f>
        <v>Shipped</v>
      </c>
      <c r="J2488">
        <f>IFERROR(VLOOKUP(A2488,Orders!A:G,7,FALSE),"")</f>
        <v>334</v>
      </c>
      <c r="K2488">
        <f>IFERROR(VLOOKUP(J2488,Customers!A:L,12,FALSE),"")</f>
        <v>1501</v>
      </c>
      <c r="L2488">
        <f>IFERROR(VLOOKUP(J2488,Customers!A:M,13,FALSE),"")</f>
        <v>98800</v>
      </c>
      <c r="M2488" t="str">
        <f>IFERROR(VLOOKUP(J2488,Customers!A:H,8,FALSE),"")</f>
        <v>Espoo</v>
      </c>
      <c r="N2488">
        <f>IFERROR(VLOOKUP(K2488,Employees!A:F,6,FALSE),"")</f>
        <v>7</v>
      </c>
      <c r="O2488" t="str">
        <f>IFERROR(VLOOKUP(N2488,Offices!A:B,2,FALSE),"")</f>
        <v>London</v>
      </c>
      <c r="P2488" s="6">
        <f>IFERROR(VLOOKUP(J2488,Payments!A:C,3,FALSE),"")</f>
        <v>38379</v>
      </c>
      <c r="Q2488">
        <f>IFERROR(VLOOKUP(J2488,Payments!A:D,4,FALSE),"")</f>
        <v>45785.34</v>
      </c>
      <c r="R2488" t="str">
        <f>IFERROR(VLOOKUP(B2488,Products!A:C,3,FALSE),"")</f>
        <v>Motorcycles</v>
      </c>
      <c r="S2488">
        <f>IFERROR(VLOOKUP(B2488,Products!A:G,7,FALSE),"")</f>
        <v>15</v>
      </c>
      <c r="T2488">
        <f>IFERROR(VLOOKUP(B2488,Products!A:I,9,FALSE),"")</f>
        <v>76.17</v>
      </c>
      <c r="U2488">
        <f t="shared" si="304"/>
        <v>2</v>
      </c>
      <c r="V2488" t="str">
        <f t="shared" si="305"/>
        <v>Yes</v>
      </c>
      <c r="W2488">
        <f t="shared" si="306"/>
        <v>2005</v>
      </c>
      <c r="X2488">
        <f t="shared" si="307"/>
        <v>1</v>
      </c>
      <c r="Y2488">
        <f>IFERROR(VLOOKUP(B2488,Products!A:I,8,FALSE),"")</f>
        <v>37.32</v>
      </c>
      <c r="Z2488">
        <f t="shared" si="308"/>
        <v>1471.68</v>
      </c>
      <c r="AA2488">
        <f t="shared" si="309"/>
        <v>87.781350482315105</v>
      </c>
      <c r="AB2488">
        <f t="shared" si="310"/>
        <v>1</v>
      </c>
      <c r="AC2488">
        <f t="shared" si="311"/>
        <v>687.95999999999992</v>
      </c>
    </row>
    <row r="2489" spans="1:29">
      <c r="A2489">
        <v>10363</v>
      </c>
      <c r="B2489" t="s">
        <v>213</v>
      </c>
      <c r="C2489">
        <v>43</v>
      </c>
      <c r="D2489">
        <v>56.1</v>
      </c>
      <c r="E2489">
        <v>14</v>
      </c>
      <c r="F2489" s="6">
        <f>IFERROR(VLOOKUP(A2489,Orders!A:B,2,FALSE),"")</f>
        <v>38358</v>
      </c>
      <c r="G2489" s="6">
        <f>IFERROR(VLOOKUP(A2489,Orders!A:C,3,FALSE),"")</f>
        <v>38364</v>
      </c>
      <c r="H2489" s="6">
        <f>IFERROR(VLOOKUP(A2489,Orders!A:D,4,FALSE),"")</f>
        <v>38362</v>
      </c>
      <c r="I2489" t="str">
        <f>IFERROR(VLOOKUP(A2489,Orders!A:E,5,FALSE),"")</f>
        <v>Shipped</v>
      </c>
      <c r="J2489">
        <f>IFERROR(VLOOKUP(A2489,Orders!A:G,7,FALSE),"")</f>
        <v>334</v>
      </c>
      <c r="K2489">
        <f>IFERROR(VLOOKUP(J2489,Customers!A:L,12,FALSE),"")</f>
        <v>1501</v>
      </c>
      <c r="L2489">
        <f>IFERROR(VLOOKUP(J2489,Customers!A:M,13,FALSE),"")</f>
        <v>98800</v>
      </c>
      <c r="M2489" t="str">
        <f>IFERROR(VLOOKUP(J2489,Customers!A:H,8,FALSE),"")</f>
        <v>Espoo</v>
      </c>
      <c r="N2489">
        <f>IFERROR(VLOOKUP(K2489,Employees!A:F,6,FALSE),"")</f>
        <v>7</v>
      </c>
      <c r="O2489" t="str">
        <f>IFERROR(VLOOKUP(N2489,Offices!A:B,2,FALSE),"")</f>
        <v>London</v>
      </c>
      <c r="P2489" s="6">
        <f>IFERROR(VLOOKUP(J2489,Payments!A:C,3,FALSE),"")</f>
        <v>38379</v>
      </c>
      <c r="Q2489">
        <f>IFERROR(VLOOKUP(J2489,Payments!A:D,4,FALSE),"")</f>
        <v>45785.34</v>
      </c>
      <c r="R2489" t="str">
        <f>IFERROR(VLOOKUP(B2489,Products!A:C,3,FALSE),"")</f>
        <v>Motorcycles</v>
      </c>
      <c r="S2489">
        <f>IFERROR(VLOOKUP(B2489,Products!A:G,7,FALSE),"")</f>
        <v>6840</v>
      </c>
      <c r="T2489">
        <f>IFERROR(VLOOKUP(B2489,Products!A:I,9,FALSE),"")</f>
        <v>69.260000000000005</v>
      </c>
      <c r="U2489">
        <f t="shared" si="304"/>
        <v>2</v>
      </c>
      <c r="V2489" t="str">
        <f t="shared" si="305"/>
        <v>Yes</v>
      </c>
      <c r="W2489">
        <f t="shared" si="306"/>
        <v>2005</v>
      </c>
      <c r="X2489">
        <f t="shared" si="307"/>
        <v>1</v>
      </c>
      <c r="Y2489">
        <f>IFERROR(VLOOKUP(B2489,Products!A:I,8,FALSE),"")</f>
        <v>47.1</v>
      </c>
      <c r="Z2489">
        <f t="shared" si="308"/>
        <v>2412.3000000000002</v>
      </c>
      <c r="AA2489">
        <f t="shared" si="309"/>
        <v>19.108280254777068</v>
      </c>
      <c r="AB2489">
        <f t="shared" si="310"/>
        <v>0</v>
      </c>
      <c r="AC2489">
        <f t="shared" si="311"/>
        <v>387</v>
      </c>
    </row>
    <row r="2490" spans="1:29">
      <c r="A2490">
        <v>10363</v>
      </c>
      <c r="B2490" t="s">
        <v>214</v>
      </c>
      <c r="C2490">
        <v>21</v>
      </c>
      <c r="D2490">
        <v>52.05</v>
      </c>
      <c r="E2490">
        <v>15</v>
      </c>
      <c r="F2490" s="6">
        <f>IFERROR(VLOOKUP(A2490,Orders!A:B,2,FALSE),"")</f>
        <v>38358</v>
      </c>
      <c r="G2490" s="6">
        <f>IFERROR(VLOOKUP(A2490,Orders!A:C,3,FALSE),"")</f>
        <v>38364</v>
      </c>
      <c r="H2490" s="6">
        <f>IFERROR(VLOOKUP(A2490,Orders!A:D,4,FALSE),"")</f>
        <v>38362</v>
      </c>
      <c r="I2490" t="str">
        <f>IFERROR(VLOOKUP(A2490,Orders!A:E,5,FALSE),"")</f>
        <v>Shipped</v>
      </c>
      <c r="J2490">
        <f>IFERROR(VLOOKUP(A2490,Orders!A:G,7,FALSE),"")</f>
        <v>334</v>
      </c>
      <c r="K2490">
        <f>IFERROR(VLOOKUP(J2490,Customers!A:L,12,FALSE),"")</f>
        <v>1501</v>
      </c>
      <c r="L2490">
        <f>IFERROR(VLOOKUP(J2490,Customers!A:M,13,FALSE),"")</f>
        <v>98800</v>
      </c>
      <c r="M2490" t="str">
        <f>IFERROR(VLOOKUP(J2490,Customers!A:H,8,FALSE),"")</f>
        <v>Espoo</v>
      </c>
      <c r="N2490">
        <f>IFERROR(VLOOKUP(K2490,Employees!A:F,6,FALSE),"")</f>
        <v>7</v>
      </c>
      <c r="O2490" t="str">
        <f>IFERROR(VLOOKUP(N2490,Offices!A:B,2,FALSE),"")</f>
        <v>London</v>
      </c>
      <c r="P2490" s="6">
        <f>IFERROR(VLOOKUP(J2490,Payments!A:C,3,FALSE),"")</f>
        <v>38379</v>
      </c>
      <c r="Q2490">
        <f>IFERROR(VLOOKUP(J2490,Payments!A:D,4,FALSE),"")</f>
        <v>45785.34</v>
      </c>
      <c r="R2490" t="str">
        <f>IFERROR(VLOOKUP(B2490,Products!A:C,3,FALSE),"")</f>
        <v>Classic Cars</v>
      </c>
      <c r="S2490">
        <f>IFERROR(VLOOKUP(B2490,Products!A:G,7,FALSE),"")</f>
        <v>7995</v>
      </c>
      <c r="T2490">
        <f>IFERROR(VLOOKUP(B2490,Products!A:I,9,FALSE),"")</f>
        <v>61.23</v>
      </c>
      <c r="U2490">
        <f t="shared" si="304"/>
        <v>2</v>
      </c>
      <c r="V2490" t="str">
        <f t="shared" si="305"/>
        <v>Yes</v>
      </c>
      <c r="W2490">
        <f t="shared" si="306"/>
        <v>2005</v>
      </c>
      <c r="X2490">
        <f t="shared" si="307"/>
        <v>1</v>
      </c>
      <c r="Y2490">
        <f>IFERROR(VLOOKUP(B2490,Products!A:I,8,FALSE),"")</f>
        <v>38.58</v>
      </c>
      <c r="Z2490">
        <f t="shared" si="308"/>
        <v>1093.05</v>
      </c>
      <c r="AA2490">
        <f t="shared" si="309"/>
        <v>34.914463452566096</v>
      </c>
      <c r="AB2490">
        <f t="shared" si="310"/>
        <v>0</v>
      </c>
      <c r="AC2490">
        <f t="shared" si="311"/>
        <v>282.87</v>
      </c>
    </row>
    <row r="2491" spans="1:29">
      <c r="A2491">
        <v>10363</v>
      </c>
      <c r="B2491" t="s">
        <v>215</v>
      </c>
      <c r="C2491">
        <v>31</v>
      </c>
      <c r="D2491">
        <v>113.75</v>
      </c>
      <c r="E2491">
        <v>1</v>
      </c>
      <c r="F2491" s="6">
        <f>IFERROR(VLOOKUP(A2491,Orders!A:B,2,FALSE),"")</f>
        <v>38358</v>
      </c>
      <c r="G2491" s="6">
        <f>IFERROR(VLOOKUP(A2491,Orders!A:C,3,FALSE),"")</f>
        <v>38364</v>
      </c>
      <c r="H2491" s="6">
        <f>IFERROR(VLOOKUP(A2491,Orders!A:D,4,FALSE),"")</f>
        <v>38362</v>
      </c>
      <c r="I2491" t="str">
        <f>IFERROR(VLOOKUP(A2491,Orders!A:E,5,FALSE),"")</f>
        <v>Shipped</v>
      </c>
      <c r="J2491">
        <f>IFERROR(VLOOKUP(A2491,Orders!A:G,7,FALSE),"")</f>
        <v>334</v>
      </c>
      <c r="K2491">
        <f>IFERROR(VLOOKUP(J2491,Customers!A:L,12,FALSE),"")</f>
        <v>1501</v>
      </c>
      <c r="L2491">
        <f>IFERROR(VLOOKUP(J2491,Customers!A:M,13,FALSE),"")</f>
        <v>98800</v>
      </c>
      <c r="M2491" t="str">
        <f>IFERROR(VLOOKUP(J2491,Customers!A:H,8,FALSE),"")</f>
        <v>Espoo</v>
      </c>
      <c r="N2491">
        <f>IFERROR(VLOOKUP(K2491,Employees!A:F,6,FALSE),"")</f>
        <v>7</v>
      </c>
      <c r="O2491" t="str">
        <f>IFERROR(VLOOKUP(N2491,Offices!A:B,2,FALSE),"")</f>
        <v>London</v>
      </c>
      <c r="P2491" s="6">
        <f>IFERROR(VLOOKUP(J2491,Payments!A:C,3,FALSE),"")</f>
        <v>38379</v>
      </c>
      <c r="Q2491">
        <f>IFERROR(VLOOKUP(J2491,Payments!A:D,4,FALSE),"")</f>
        <v>45785.34</v>
      </c>
      <c r="R2491" t="str">
        <f>IFERROR(VLOOKUP(B2491,Products!A:C,3,FALSE),"")</f>
        <v>Classic Cars</v>
      </c>
      <c r="S2491">
        <f>IFERROR(VLOOKUP(B2491,Products!A:G,7,FALSE),"")</f>
        <v>6600</v>
      </c>
      <c r="T2491">
        <f>IFERROR(VLOOKUP(B2491,Products!A:I,9,FALSE),"")</f>
        <v>140.43</v>
      </c>
      <c r="U2491">
        <f t="shared" si="304"/>
        <v>2</v>
      </c>
      <c r="V2491" t="str">
        <f t="shared" si="305"/>
        <v>Yes</v>
      </c>
      <c r="W2491">
        <f t="shared" si="306"/>
        <v>2005</v>
      </c>
      <c r="X2491">
        <f t="shared" si="307"/>
        <v>1</v>
      </c>
      <c r="Y2491">
        <f>IFERROR(VLOOKUP(B2491,Products!A:I,8,FALSE),"")</f>
        <v>98.3</v>
      </c>
      <c r="Z2491">
        <f t="shared" si="308"/>
        <v>3526.25</v>
      </c>
      <c r="AA2491">
        <f t="shared" si="309"/>
        <v>15.717192268565618</v>
      </c>
      <c r="AB2491">
        <f t="shared" si="310"/>
        <v>0</v>
      </c>
      <c r="AC2491">
        <f t="shared" si="311"/>
        <v>478.9500000000001</v>
      </c>
    </row>
    <row r="2492" spans="1:29">
      <c r="A2492">
        <v>10363</v>
      </c>
      <c r="B2492" t="s">
        <v>216</v>
      </c>
      <c r="C2492">
        <v>43</v>
      </c>
      <c r="D2492">
        <v>75.989999999999995</v>
      </c>
      <c r="E2492">
        <v>9</v>
      </c>
      <c r="F2492" s="6">
        <f>IFERROR(VLOOKUP(A2492,Orders!A:B,2,FALSE),"")</f>
        <v>38358</v>
      </c>
      <c r="G2492" s="6">
        <f>IFERROR(VLOOKUP(A2492,Orders!A:C,3,FALSE),"")</f>
        <v>38364</v>
      </c>
      <c r="H2492" s="6">
        <f>IFERROR(VLOOKUP(A2492,Orders!A:D,4,FALSE),"")</f>
        <v>38362</v>
      </c>
      <c r="I2492" t="str">
        <f>IFERROR(VLOOKUP(A2492,Orders!A:E,5,FALSE),"")</f>
        <v>Shipped</v>
      </c>
      <c r="J2492">
        <f>IFERROR(VLOOKUP(A2492,Orders!A:G,7,FALSE),"")</f>
        <v>334</v>
      </c>
      <c r="K2492">
        <f>IFERROR(VLOOKUP(J2492,Customers!A:L,12,FALSE),"")</f>
        <v>1501</v>
      </c>
      <c r="L2492">
        <f>IFERROR(VLOOKUP(J2492,Customers!A:M,13,FALSE),"")</f>
        <v>98800</v>
      </c>
      <c r="M2492" t="str">
        <f>IFERROR(VLOOKUP(J2492,Customers!A:H,8,FALSE),"")</f>
        <v>Espoo</v>
      </c>
      <c r="N2492">
        <f>IFERROR(VLOOKUP(K2492,Employees!A:F,6,FALSE),"")</f>
        <v>7</v>
      </c>
      <c r="O2492" t="str">
        <f>IFERROR(VLOOKUP(N2492,Offices!A:B,2,FALSE),"")</f>
        <v>London</v>
      </c>
      <c r="P2492" s="6">
        <f>IFERROR(VLOOKUP(J2492,Payments!A:C,3,FALSE),"")</f>
        <v>38379</v>
      </c>
      <c r="Q2492">
        <f>IFERROR(VLOOKUP(J2492,Payments!A:D,4,FALSE),"")</f>
        <v>45785.34</v>
      </c>
      <c r="R2492" t="str">
        <f>IFERROR(VLOOKUP(B2492,Products!A:C,3,FALSE),"")</f>
        <v>Classic Cars</v>
      </c>
      <c r="S2492">
        <f>IFERROR(VLOOKUP(B2492,Products!A:G,7,FALSE),"")</f>
        <v>7869</v>
      </c>
      <c r="T2492">
        <f>IFERROR(VLOOKUP(B2492,Products!A:I,9,FALSE),"")</f>
        <v>80.84</v>
      </c>
      <c r="U2492">
        <f t="shared" si="304"/>
        <v>2</v>
      </c>
      <c r="V2492" t="str">
        <f t="shared" si="305"/>
        <v>Yes</v>
      </c>
      <c r="W2492">
        <f t="shared" si="306"/>
        <v>2005</v>
      </c>
      <c r="X2492">
        <f t="shared" si="307"/>
        <v>1</v>
      </c>
      <c r="Y2492">
        <f>IFERROR(VLOOKUP(B2492,Products!A:I,8,FALSE),"")</f>
        <v>32.33</v>
      </c>
      <c r="Z2492">
        <f t="shared" si="308"/>
        <v>3267.5699999999997</v>
      </c>
      <c r="AA2492">
        <f t="shared" si="309"/>
        <v>135.04484998453447</v>
      </c>
      <c r="AB2492">
        <f t="shared" si="310"/>
        <v>1</v>
      </c>
      <c r="AC2492">
        <f t="shared" si="311"/>
        <v>1877.3799999999999</v>
      </c>
    </row>
    <row r="2493" spans="1:29">
      <c r="A2493">
        <v>10363</v>
      </c>
      <c r="B2493" t="s">
        <v>203</v>
      </c>
      <c r="C2493">
        <v>50</v>
      </c>
      <c r="D2493">
        <v>92.9</v>
      </c>
      <c r="E2493">
        <v>2</v>
      </c>
      <c r="F2493" s="6">
        <f>IFERROR(VLOOKUP(A2493,Orders!A:B,2,FALSE),"")</f>
        <v>38358</v>
      </c>
      <c r="G2493" s="6">
        <f>IFERROR(VLOOKUP(A2493,Orders!A:C,3,FALSE),"")</f>
        <v>38364</v>
      </c>
      <c r="H2493" s="6">
        <f>IFERROR(VLOOKUP(A2493,Orders!A:D,4,FALSE),"")</f>
        <v>38362</v>
      </c>
      <c r="I2493" t="str">
        <f>IFERROR(VLOOKUP(A2493,Orders!A:E,5,FALSE),"")</f>
        <v>Shipped</v>
      </c>
      <c r="J2493">
        <f>IFERROR(VLOOKUP(A2493,Orders!A:G,7,FALSE),"")</f>
        <v>334</v>
      </c>
      <c r="K2493">
        <f>IFERROR(VLOOKUP(J2493,Customers!A:L,12,FALSE),"")</f>
        <v>1501</v>
      </c>
      <c r="L2493">
        <f>IFERROR(VLOOKUP(J2493,Customers!A:M,13,FALSE),"")</f>
        <v>98800</v>
      </c>
      <c r="M2493" t="str">
        <f>IFERROR(VLOOKUP(J2493,Customers!A:H,8,FALSE),"")</f>
        <v>Espoo</v>
      </c>
      <c r="N2493">
        <f>IFERROR(VLOOKUP(K2493,Employees!A:F,6,FALSE),"")</f>
        <v>7</v>
      </c>
      <c r="O2493" t="str">
        <f>IFERROR(VLOOKUP(N2493,Offices!A:B,2,FALSE),"")</f>
        <v>London</v>
      </c>
      <c r="P2493" s="6">
        <f>IFERROR(VLOOKUP(J2493,Payments!A:C,3,FALSE),"")</f>
        <v>38379</v>
      </c>
      <c r="Q2493">
        <f>IFERROR(VLOOKUP(J2493,Payments!A:D,4,FALSE),"")</f>
        <v>45785.34</v>
      </c>
      <c r="R2493" t="str">
        <f>IFERROR(VLOOKUP(B2493,Products!A:C,3,FALSE),"")</f>
        <v>Motorcycles</v>
      </c>
      <c r="S2493">
        <f>IFERROR(VLOOKUP(B2493,Products!A:G,7,FALSE),"")</f>
        <v>178</v>
      </c>
      <c r="T2493">
        <f>IFERROR(VLOOKUP(B2493,Products!A:I,9,FALSE),"")</f>
        <v>99.89</v>
      </c>
      <c r="U2493">
        <f t="shared" si="304"/>
        <v>2</v>
      </c>
      <c r="V2493" t="str">
        <f t="shared" si="305"/>
        <v>Yes</v>
      </c>
      <c r="W2493">
        <f t="shared" si="306"/>
        <v>2005</v>
      </c>
      <c r="X2493">
        <f t="shared" si="307"/>
        <v>1</v>
      </c>
      <c r="Y2493">
        <f>IFERROR(VLOOKUP(B2493,Products!A:I,8,FALSE),"")</f>
        <v>66.92</v>
      </c>
      <c r="Z2493">
        <f t="shared" si="308"/>
        <v>4645</v>
      </c>
      <c r="AA2493">
        <f t="shared" si="309"/>
        <v>38.822474596533176</v>
      </c>
      <c r="AB2493">
        <f t="shared" si="310"/>
        <v>0</v>
      </c>
      <c r="AC2493">
        <f t="shared" si="311"/>
        <v>1299.0000000000002</v>
      </c>
    </row>
    <row r="2494" spans="1:29">
      <c r="A2494">
        <v>10364</v>
      </c>
      <c r="B2494" t="s">
        <v>217</v>
      </c>
      <c r="C2494">
        <v>48</v>
      </c>
      <c r="D2494">
        <v>38.22</v>
      </c>
      <c r="E2494">
        <v>1</v>
      </c>
      <c r="F2494" s="6">
        <f>IFERROR(VLOOKUP(A2494,Orders!A:B,2,FALSE),"")</f>
        <v>38358</v>
      </c>
      <c r="G2494" s="6">
        <f>IFERROR(VLOOKUP(A2494,Orders!A:C,3,FALSE),"")</f>
        <v>38369</v>
      </c>
      <c r="H2494" s="6">
        <f>IFERROR(VLOOKUP(A2494,Orders!A:D,4,FALSE),"")</f>
        <v>38361</v>
      </c>
      <c r="I2494" t="str">
        <f>IFERROR(VLOOKUP(A2494,Orders!A:E,5,FALSE),"")</f>
        <v>Shipped</v>
      </c>
      <c r="J2494">
        <f>IFERROR(VLOOKUP(A2494,Orders!A:G,7,FALSE),"")</f>
        <v>350</v>
      </c>
      <c r="K2494">
        <f>IFERROR(VLOOKUP(J2494,Customers!A:L,12,FALSE),"")</f>
        <v>1337</v>
      </c>
      <c r="L2494">
        <f>IFERROR(VLOOKUP(J2494,Customers!A:M,13,FALSE),"")</f>
        <v>65000</v>
      </c>
      <c r="M2494" t="str">
        <f>IFERROR(VLOOKUP(J2494,Customers!A:H,8,FALSE),"")</f>
        <v>Marseille</v>
      </c>
      <c r="N2494">
        <f>IFERROR(VLOOKUP(K2494,Employees!A:F,6,FALSE),"")</f>
        <v>4</v>
      </c>
      <c r="O2494" t="str">
        <f>IFERROR(VLOOKUP(N2494,Offices!A:B,2,FALSE),"")</f>
        <v>Paris</v>
      </c>
      <c r="P2494" s="6">
        <f>IFERROR(VLOOKUP(J2494,Payments!A:C,3,FALSE),"")</f>
        <v>38332</v>
      </c>
      <c r="Q2494">
        <f>IFERROR(VLOOKUP(J2494,Payments!A:D,4,FALSE),"")</f>
        <v>18888.310000000001</v>
      </c>
      <c r="R2494" t="str">
        <f>IFERROR(VLOOKUP(B2494,Products!A:C,3,FALSE),"")</f>
        <v>Motorcycles</v>
      </c>
      <c r="S2494">
        <f>IFERROR(VLOOKUP(B2494,Products!A:G,7,FALSE),"")</f>
        <v>9241</v>
      </c>
      <c r="T2494">
        <f>IFERROR(VLOOKUP(B2494,Products!A:I,9,FALSE),"")</f>
        <v>40.229999999999997</v>
      </c>
      <c r="U2494">
        <f t="shared" si="304"/>
        <v>8</v>
      </c>
      <c r="V2494" t="str">
        <f t="shared" si="305"/>
        <v>No</v>
      </c>
      <c r="W2494">
        <f t="shared" si="306"/>
        <v>2005</v>
      </c>
      <c r="X2494">
        <f t="shared" si="307"/>
        <v>1</v>
      </c>
      <c r="Y2494">
        <f>IFERROR(VLOOKUP(B2494,Products!A:I,8,FALSE),"")</f>
        <v>24.14</v>
      </c>
      <c r="Z2494">
        <f t="shared" si="308"/>
        <v>1834.56</v>
      </c>
      <c r="AA2494">
        <f t="shared" si="309"/>
        <v>58.326429163214577</v>
      </c>
      <c r="AB2494">
        <f t="shared" si="310"/>
        <v>0</v>
      </c>
      <c r="AC2494">
        <f t="shared" si="311"/>
        <v>675.83999999999992</v>
      </c>
    </row>
    <row r="2495" spans="1:29">
      <c r="A2495">
        <v>10365</v>
      </c>
      <c r="B2495" t="s">
        <v>220</v>
      </c>
      <c r="C2495">
        <v>30</v>
      </c>
      <c r="D2495">
        <v>116.06</v>
      </c>
      <c r="E2495">
        <v>1</v>
      </c>
      <c r="F2495" s="6">
        <f>IFERROR(VLOOKUP(A2495,Orders!A:B,2,FALSE),"")</f>
        <v>38359</v>
      </c>
      <c r="G2495" s="6">
        <f>IFERROR(VLOOKUP(A2495,Orders!A:C,3,FALSE),"")</f>
        <v>38370</v>
      </c>
      <c r="H2495" s="6">
        <f>IFERROR(VLOOKUP(A2495,Orders!A:D,4,FALSE),"")</f>
        <v>38363</v>
      </c>
      <c r="I2495" t="str">
        <f>IFERROR(VLOOKUP(A2495,Orders!A:E,5,FALSE),"")</f>
        <v>Shipped</v>
      </c>
      <c r="J2495">
        <f>IFERROR(VLOOKUP(A2495,Orders!A:G,7,FALSE),"")</f>
        <v>320</v>
      </c>
      <c r="K2495">
        <f>IFERROR(VLOOKUP(J2495,Customers!A:L,12,FALSE),"")</f>
        <v>1188</v>
      </c>
      <c r="L2495">
        <f>IFERROR(VLOOKUP(J2495,Customers!A:M,13,FALSE),"")</f>
        <v>94500</v>
      </c>
      <c r="M2495" t="str">
        <f>IFERROR(VLOOKUP(J2495,Customers!A:H,8,FALSE),"")</f>
        <v>New Bedford</v>
      </c>
      <c r="N2495">
        <f>IFERROR(VLOOKUP(K2495,Employees!A:F,6,FALSE),"")</f>
        <v>2</v>
      </c>
      <c r="O2495" t="str">
        <f>IFERROR(VLOOKUP(N2495,Offices!A:B,2,FALSE),"")</f>
        <v>Boston</v>
      </c>
      <c r="P2495" s="6">
        <f>IFERROR(VLOOKUP(J2495,Payments!A:C,3,FALSE),"")</f>
        <v>38370</v>
      </c>
      <c r="Q2495">
        <f>IFERROR(VLOOKUP(J2495,Payments!A:D,4,FALSE),"")</f>
        <v>8307.2800000000007</v>
      </c>
      <c r="R2495" t="str">
        <f>IFERROR(VLOOKUP(B2495,Products!A:C,3,FALSE),"")</f>
        <v>Classic Cars</v>
      </c>
      <c r="S2495">
        <f>IFERROR(VLOOKUP(B2495,Products!A:G,7,FALSE),"")</f>
        <v>3975</v>
      </c>
      <c r="T2495">
        <f>IFERROR(VLOOKUP(B2495,Products!A:I,9,FALSE),"")</f>
        <v>141.54</v>
      </c>
      <c r="U2495">
        <f t="shared" si="304"/>
        <v>7</v>
      </c>
      <c r="V2495" t="str">
        <f t="shared" si="305"/>
        <v>No</v>
      </c>
      <c r="W2495">
        <f t="shared" si="306"/>
        <v>2005</v>
      </c>
      <c r="X2495">
        <f t="shared" si="307"/>
        <v>1</v>
      </c>
      <c r="Y2495">
        <f>IFERROR(VLOOKUP(B2495,Products!A:I,8,FALSE),"")</f>
        <v>83.51</v>
      </c>
      <c r="Z2495">
        <f t="shared" si="308"/>
        <v>3481.8</v>
      </c>
      <c r="AA2495">
        <f t="shared" si="309"/>
        <v>38.977367979882644</v>
      </c>
      <c r="AB2495">
        <f t="shared" si="310"/>
        <v>0</v>
      </c>
      <c r="AC2495">
        <f t="shared" si="311"/>
        <v>976.49999999999989</v>
      </c>
    </row>
    <row r="2496" spans="1:29">
      <c r="A2496">
        <v>10365</v>
      </c>
      <c r="B2496" t="s">
        <v>218</v>
      </c>
      <c r="C2496">
        <v>22</v>
      </c>
      <c r="D2496">
        <v>82.66</v>
      </c>
      <c r="E2496">
        <v>3</v>
      </c>
      <c r="F2496" s="6">
        <f>IFERROR(VLOOKUP(A2496,Orders!A:B,2,FALSE),"")</f>
        <v>38359</v>
      </c>
      <c r="G2496" s="6">
        <f>IFERROR(VLOOKUP(A2496,Orders!A:C,3,FALSE),"")</f>
        <v>38370</v>
      </c>
      <c r="H2496" s="6">
        <f>IFERROR(VLOOKUP(A2496,Orders!A:D,4,FALSE),"")</f>
        <v>38363</v>
      </c>
      <c r="I2496" t="str">
        <f>IFERROR(VLOOKUP(A2496,Orders!A:E,5,FALSE),"")</f>
        <v>Shipped</v>
      </c>
      <c r="J2496">
        <f>IFERROR(VLOOKUP(A2496,Orders!A:G,7,FALSE),"")</f>
        <v>320</v>
      </c>
      <c r="K2496">
        <f>IFERROR(VLOOKUP(J2496,Customers!A:L,12,FALSE),"")</f>
        <v>1188</v>
      </c>
      <c r="L2496">
        <f>IFERROR(VLOOKUP(J2496,Customers!A:M,13,FALSE),"")</f>
        <v>94500</v>
      </c>
      <c r="M2496" t="str">
        <f>IFERROR(VLOOKUP(J2496,Customers!A:H,8,FALSE),"")</f>
        <v>New Bedford</v>
      </c>
      <c r="N2496">
        <f>IFERROR(VLOOKUP(K2496,Employees!A:F,6,FALSE),"")</f>
        <v>2</v>
      </c>
      <c r="O2496" t="str">
        <f>IFERROR(VLOOKUP(N2496,Offices!A:B,2,FALSE),"")</f>
        <v>Boston</v>
      </c>
      <c r="P2496" s="6">
        <f>IFERROR(VLOOKUP(J2496,Payments!A:C,3,FALSE),"")</f>
        <v>38370</v>
      </c>
      <c r="Q2496">
        <f>IFERROR(VLOOKUP(J2496,Payments!A:D,4,FALSE),"")</f>
        <v>8307.2800000000007</v>
      </c>
      <c r="R2496" t="str">
        <f>IFERROR(VLOOKUP(B2496,Products!A:C,3,FALSE),"")</f>
        <v>Motorcycles</v>
      </c>
      <c r="S2496">
        <f>IFERROR(VLOOKUP(B2496,Products!A:G,7,FALSE),"")</f>
        <v>3341</v>
      </c>
      <c r="T2496">
        <f>IFERROR(VLOOKUP(B2496,Products!A:I,9,FALSE),"")</f>
        <v>102.05</v>
      </c>
      <c r="U2496">
        <f t="shared" si="304"/>
        <v>7</v>
      </c>
      <c r="V2496" t="str">
        <f t="shared" si="305"/>
        <v>No</v>
      </c>
      <c r="W2496">
        <f t="shared" si="306"/>
        <v>2005</v>
      </c>
      <c r="X2496">
        <f t="shared" si="307"/>
        <v>1</v>
      </c>
      <c r="Y2496">
        <f>IFERROR(VLOOKUP(B2496,Products!A:I,8,FALSE),"")</f>
        <v>56.13</v>
      </c>
      <c r="Z2496">
        <f t="shared" si="308"/>
        <v>1818.52</v>
      </c>
      <c r="AA2496">
        <f t="shared" si="309"/>
        <v>47.265277035453401</v>
      </c>
      <c r="AB2496">
        <f t="shared" si="310"/>
        <v>0</v>
      </c>
      <c r="AC2496">
        <f t="shared" si="311"/>
        <v>583.65999999999985</v>
      </c>
    </row>
    <row r="2497" spans="1:29">
      <c r="A2497">
        <v>10365</v>
      </c>
      <c r="B2497" t="s">
        <v>219</v>
      </c>
      <c r="C2497">
        <v>44</v>
      </c>
      <c r="D2497">
        <v>68.34</v>
      </c>
      <c r="E2497">
        <v>2</v>
      </c>
      <c r="F2497" s="6">
        <f>IFERROR(VLOOKUP(A2497,Orders!A:B,2,FALSE),"")</f>
        <v>38359</v>
      </c>
      <c r="G2497" s="6">
        <f>IFERROR(VLOOKUP(A2497,Orders!A:C,3,FALSE),"")</f>
        <v>38370</v>
      </c>
      <c r="H2497" s="6">
        <f>IFERROR(VLOOKUP(A2497,Orders!A:D,4,FALSE),"")</f>
        <v>38363</v>
      </c>
      <c r="I2497" t="str">
        <f>IFERROR(VLOOKUP(A2497,Orders!A:E,5,FALSE),"")</f>
        <v>Shipped</v>
      </c>
      <c r="J2497">
        <f>IFERROR(VLOOKUP(A2497,Orders!A:G,7,FALSE),"")</f>
        <v>320</v>
      </c>
      <c r="K2497">
        <f>IFERROR(VLOOKUP(J2497,Customers!A:L,12,FALSE),"")</f>
        <v>1188</v>
      </c>
      <c r="L2497">
        <f>IFERROR(VLOOKUP(J2497,Customers!A:M,13,FALSE),"")</f>
        <v>94500</v>
      </c>
      <c r="M2497" t="str">
        <f>IFERROR(VLOOKUP(J2497,Customers!A:H,8,FALSE),"")</f>
        <v>New Bedford</v>
      </c>
      <c r="N2497">
        <f>IFERROR(VLOOKUP(K2497,Employees!A:F,6,FALSE),"")</f>
        <v>2</v>
      </c>
      <c r="O2497" t="str">
        <f>IFERROR(VLOOKUP(N2497,Offices!A:B,2,FALSE),"")</f>
        <v>Boston</v>
      </c>
      <c r="P2497" s="6">
        <f>IFERROR(VLOOKUP(J2497,Payments!A:C,3,FALSE),"")</f>
        <v>38370</v>
      </c>
      <c r="Q2497">
        <f>IFERROR(VLOOKUP(J2497,Payments!A:D,4,FALSE),"")</f>
        <v>8307.2800000000007</v>
      </c>
      <c r="R2497" t="str">
        <f>IFERROR(VLOOKUP(B2497,Products!A:C,3,FALSE),"")</f>
        <v>Motorcycles</v>
      </c>
      <c r="S2497">
        <f>IFERROR(VLOOKUP(B2497,Products!A:G,7,FALSE),"")</f>
        <v>600</v>
      </c>
      <c r="T2497">
        <f>IFERROR(VLOOKUP(B2497,Products!A:I,9,FALSE),"")</f>
        <v>81.36</v>
      </c>
      <c r="U2497">
        <f t="shared" si="304"/>
        <v>7</v>
      </c>
      <c r="V2497" t="str">
        <f t="shared" si="305"/>
        <v>No</v>
      </c>
      <c r="W2497">
        <f t="shared" si="306"/>
        <v>2005</v>
      </c>
      <c r="X2497">
        <f t="shared" si="307"/>
        <v>1</v>
      </c>
      <c r="Y2497">
        <f>IFERROR(VLOOKUP(B2497,Products!A:I,8,FALSE),"")</f>
        <v>34.17</v>
      </c>
      <c r="Z2497">
        <f t="shared" si="308"/>
        <v>3006.96</v>
      </c>
      <c r="AA2497">
        <f t="shared" si="309"/>
        <v>100</v>
      </c>
      <c r="AB2497">
        <f t="shared" si="310"/>
        <v>1</v>
      </c>
      <c r="AC2497">
        <f t="shared" si="311"/>
        <v>1503.48</v>
      </c>
    </row>
    <row r="2498" spans="1:29">
      <c r="A2498">
        <v>10366</v>
      </c>
      <c r="B2498" t="s">
        <v>221</v>
      </c>
      <c r="C2498">
        <v>34</v>
      </c>
      <c r="D2498">
        <v>116.65</v>
      </c>
      <c r="E2498">
        <v>3</v>
      </c>
      <c r="F2498" s="6">
        <f>IFERROR(VLOOKUP(A2498,Orders!A:B,2,FALSE),"")</f>
        <v>38362</v>
      </c>
      <c r="G2498" s="6">
        <f>IFERROR(VLOOKUP(A2498,Orders!A:C,3,FALSE),"")</f>
        <v>38371</v>
      </c>
      <c r="H2498" s="6">
        <f>IFERROR(VLOOKUP(A2498,Orders!A:D,4,FALSE),"")</f>
        <v>38364</v>
      </c>
      <c r="I2498" t="str">
        <f>IFERROR(VLOOKUP(A2498,Orders!A:E,5,FALSE),"")</f>
        <v>Shipped</v>
      </c>
      <c r="J2498">
        <f>IFERROR(VLOOKUP(A2498,Orders!A:G,7,FALSE),"")</f>
        <v>381</v>
      </c>
      <c r="K2498">
        <f>IFERROR(VLOOKUP(J2498,Customers!A:L,12,FALSE),"")</f>
        <v>1401</v>
      </c>
      <c r="L2498">
        <f>IFERROR(VLOOKUP(J2498,Customers!A:M,13,FALSE),"")</f>
        <v>23500</v>
      </c>
      <c r="M2498" t="str">
        <f>IFERROR(VLOOKUP(J2498,Customers!A:H,8,FALSE),"")</f>
        <v>Charleroi</v>
      </c>
      <c r="N2498">
        <f>IFERROR(VLOOKUP(K2498,Employees!A:F,6,FALSE),"")</f>
        <v>4</v>
      </c>
      <c r="O2498" t="str">
        <f>IFERROR(VLOOKUP(N2498,Offices!A:B,2,FALSE),"")</f>
        <v>Paris</v>
      </c>
      <c r="P2498" s="6">
        <f>IFERROR(VLOOKUP(J2498,Payments!A:C,3,FALSE),"")</f>
        <v>38324</v>
      </c>
      <c r="Q2498">
        <f>IFERROR(VLOOKUP(J2498,Payments!A:D,4,FALSE),"")</f>
        <v>12081.52</v>
      </c>
      <c r="R2498" t="str">
        <f>IFERROR(VLOOKUP(B2498,Products!A:C,3,FALSE),"")</f>
        <v>Classic Cars</v>
      </c>
      <c r="S2498">
        <f>IFERROR(VLOOKUP(B2498,Products!A:G,7,FALSE),"")</f>
        <v>9772</v>
      </c>
      <c r="T2498">
        <f>IFERROR(VLOOKUP(B2498,Products!A:I,9,FALSE),"")</f>
        <v>142.25</v>
      </c>
      <c r="U2498">
        <f t="shared" ref="U2498:U2561" si="312">G2498-H2498</f>
        <v>7</v>
      </c>
      <c r="V2498" t="str">
        <f t="shared" ref="V2498:V2561" si="313">IF(OR(I2498="Shipped",I2498="Resolved"),IF(U2498&lt;=6,"Yes","No"),"")</f>
        <v>No</v>
      </c>
      <c r="W2498">
        <f t="shared" ref="W2498:W2561" si="314">YEAR(F2498)</f>
        <v>2005</v>
      </c>
      <c r="X2498">
        <f t="shared" ref="X2498:X2561" si="315">MONTH(F2498)</f>
        <v>1</v>
      </c>
      <c r="Y2498">
        <f>IFERROR(VLOOKUP(B2498,Products!A:I,8,FALSE),"")</f>
        <v>93.89</v>
      </c>
      <c r="Z2498">
        <f t="shared" ref="Z2498:Z2561" si="316">C2498*D2498</f>
        <v>3966.1000000000004</v>
      </c>
      <c r="AA2498">
        <f t="shared" ref="AA2498:AA2561" si="317">((D2498-Y2498)/Y2498)*100</f>
        <v>24.241133241026738</v>
      </c>
      <c r="AB2498">
        <f t="shared" ref="AB2498:AB2561" si="318">IF(AA2498&gt;=67, 1,0)</f>
        <v>0</v>
      </c>
      <c r="AC2498">
        <f t="shared" ref="AC2498:AC2561" si="319">C2498*(D2498-Y2498)</f>
        <v>773.84000000000015</v>
      </c>
    </row>
    <row r="2499" spans="1:29">
      <c r="A2499">
        <v>10366</v>
      </c>
      <c r="B2499" t="s">
        <v>222</v>
      </c>
      <c r="C2499">
        <v>49</v>
      </c>
      <c r="D2499">
        <v>105.6</v>
      </c>
      <c r="E2499">
        <v>2</v>
      </c>
      <c r="F2499" s="6">
        <f>IFERROR(VLOOKUP(A2499,Orders!A:B,2,FALSE),"")</f>
        <v>38362</v>
      </c>
      <c r="G2499" s="6">
        <f>IFERROR(VLOOKUP(A2499,Orders!A:C,3,FALSE),"")</f>
        <v>38371</v>
      </c>
      <c r="H2499" s="6">
        <f>IFERROR(VLOOKUP(A2499,Orders!A:D,4,FALSE),"")</f>
        <v>38364</v>
      </c>
      <c r="I2499" t="str">
        <f>IFERROR(VLOOKUP(A2499,Orders!A:E,5,FALSE),"")</f>
        <v>Shipped</v>
      </c>
      <c r="J2499">
        <f>IFERROR(VLOOKUP(A2499,Orders!A:G,7,FALSE),"")</f>
        <v>381</v>
      </c>
      <c r="K2499">
        <f>IFERROR(VLOOKUP(J2499,Customers!A:L,12,FALSE),"")</f>
        <v>1401</v>
      </c>
      <c r="L2499">
        <f>IFERROR(VLOOKUP(J2499,Customers!A:M,13,FALSE),"")</f>
        <v>23500</v>
      </c>
      <c r="M2499" t="str">
        <f>IFERROR(VLOOKUP(J2499,Customers!A:H,8,FALSE),"")</f>
        <v>Charleroi</v>
      </c>
      <c r="N2499">
        <f>IFERROR(VLOOKUP(K2499,Employees!A:F,6,FALSE),"")</f>
        <v>4</v>
      </c>
      <c r="O2499" t="str">
        <f>IFERROR(VLOOKUP(N2499,Offices!A:B,2,FALSE),"")</f>
        <v>Paris</v>
      </c>
      <c r="P2499" s="6">
        <f>IFERROR(VLOOKUP(J2499,Payments!A:C,3,FALSE),"")</f>
        <v>38324</v>
      </c>
      <c r="Q2499">
        <f>IFERROR(VLOOKUP(J2499,Payments!A:D,4,FALSE),"")</f>
        <v>12081.52</v>
      </c>
      <c r="R2499" t="str">
        <f>IFERROR(VLOOKUP(B2499,Products!A:C,3,FALSE),"")</f>
        <v>Classic Cars</v>
      </c>
      <c r="S2499">
        <f>IFERROR(VLOOKUP(B2499,Products!A:G,7,FALSE),"")</f>
        <v>8164</v>
      </c>
      <c r="T2499">
        <f>IFERROR(VLOOKUP(B2499,Products!A:I,9,FALSE),"")</f>
        <v>132</v>
      </c>
      <c r="U2499">
        <f t="shared" si="312"/>
        <v>7</v>
      </c>
      <c r="V2499" t="str">
        <f t="shared" si="313"/>
        <v>No</v>
      </c>
      <c r="W2499">
        <f t="shared" si="314"/>
        <v>2005</v>
      </c>
      <c r="X2499">
        <f t="shared" si="315"/>
        <v>1</v>
      </c>
      <c r="Y2499">
        <f>IFERROR(VLOOKUP(B2499,Products!A:I,8,FALSE),"")</f>
        <v>56.76</v>
      </c>
      <c r="Z2499">
        <f t="shared" si="316"/>
        <v>5174.3999999999996</v>
      </c>
      <c r="AA2499">
        <f t="shared" si="317"/>
        <v>86.04651162790698</v>
      </c>
      <c r="AB2499">
        <f t="shared" si="318"/>
        <v>1</v>
      </c>
      <c r="AC2499">
        <f t="shared" si="319"/>
        <v>2393.16</v>
      </c>
    </row>
    <row r="2500" spans="1:29">
      <c r="A2500">
        <v>10366</v>
      </c>
      <c r="B2500" t="s">
        <v>154</v>
      </c>
      <c r="C2500">
        <v>34</v>
      </c>
      <c r="D2500">
        <v>154.1</v>
      </c>
      <c r="E2500">
        <v>1</v>
      </c>
      <c r="F2500" s="6">
        <f>IFERROR(VLOOKUP(A2500,Orders!A:B,2,FALSE),"")</f>
        <v>38362</v>
      </c>
      <c r="G2500" s="6">
        <f>IFERROR(VLOOKUP(A2500,Orders!A:C,3,FALSE),"")</f>
        <v>38371</v>
      </c>
      <c r="H2500" s="6">
        <f>IFERROR(VLOOKUP(A2500,Orders!A:D,4,FALSE),"")</f>
        <v>38364</v>
      </c>
      <c r="I2500" t="str">
        <f>IFERROR(VLOOKUP(A2500,Orders!A:E,5,FALSE),"")</f>
        <v>Shipped</v>
      </c>
      <c r="J2500">
        <f>IFERROR(VLOOKUP(A2500,Orders!A:G,7,FALSE),"")</f>
        <v>381</v>
      </c>
      <c r="K2500">
        <f>IFERROR(VLOOKUP(J2500,Customers!A:L,12,FALSE),"")</f>
        <v>1401</v>
      </c>
      <c r="L2500">
        <f>IFERROR(VLOOKUP(J2500,Customers!A:M,13,FALSE),"")</f>
        <v>23500</v>
      </c>
      <c r="M2500" t="str">
        <f>IFERROR(VLOOKUP(J2500,Customers!A:H,8,FALSE),"")</f>
        <v>Charleroi</v>
      </c>
      <c r="N2500">
        <f>IFERROR(VLOOKUP(K2500,Employees!A:F,6,FALSE),"")</f>
        <v>4</v>
      </c>
      <c r="O2500" t="str">
        <f>IFERROR(VLOOKUP(N2500,Offices!A:B,2,FALSE),"")</f>
        <v>Paris</v>
      </c>
      <c r="P2500" s="6">
        <f>IFERROR(VLOOKUP(J2500,Payments!A:C,3,FALSE),"")</f>
        <v>38324</v>
      </c>
      <c r="Q2500">
        <f>IFERROR(VLOOKUP(J2500,Payments!A:D,4,FALSE),"")</f>
        <v>12081.52</v>
      </c>
      <c r="R2500" t="str">
        <f>IFERROR(VLOOKUP(B2500,Products!A:C,3,FALSE),"")</f>
        <v>Classic Cars</v>
      </c>
      <c r="S2500">
        <f>IFERROR(VLOOKUP(B2500,Products!A:G,7,FALSE),"")</f>
        <v>8347</v>
      </c>
      <c r="T2500">
        <f>IFERROR(VLOOKUP(B2500,Products!A:I,9,FALSE),"")</f>
        <v>169.34</v>
      </c>
      <c r="U2500">
        <f t="shared" si="312"/>
        <v>7</v>
      </c>
      <c r="V2500" t="str">
        <f t="shared" si="313"/>
        <v>No</v>
      </c>
      <c r="W2500">
        <f t="shared" si="314"/>
        <v>2005</v>
      </c>
      <c r="X2500">
        <f t="shared" si="315"/>
        <v>1</v>
      </c>
      <c r="Y2500">
        <f>IFERROR(VLOOKUP(B2500,Products!A:I,8,FALSE),"")</f>
        <v>77.900000000000006</v>
      </c>
      <c r="Z2500">
        <f t="shared" si="316"/>
        <v>5239.3999999999996</v>
      </c>
      <c r="AA2500">
        <f t="shared" si="317"/>
        <v>97.817715019255431</v>
      </c>
      <c r="AB2500">
        <f t="shared" si="318"/>
        <v>1</v>
      </c>
      <c r="AC2500">
        <f t="shared" si="319"/>
        <v>2590.7999999999997</v>
      </c>
    </row>
    <row r="2501" spans="1:29">
      <c r="A2501">
        <v>10367</v>
      </c>
      <c r="B2501" t="s">
        <v>225</v>
      </c>
      <c r="C2501">
        <v>49</v>
      </c>
      <c r="D2501">
        <v>105.77</v>
      </c>
      <c r="E2501">
        <v>1</v>
      </c>
      <c r="F2501" s="6">
        <f>IFERROR(VLOOKUP(A2501,Orders!A:B,2,FALSE),"")</f>
        <v>38364</v>
      </c>
      <c r="G2501" s="6">
        <f>IFERROR(VLOOKUP(A2501,Orders!A:C,3,FALSE),"")</f>
        <v>38373</v>
      </c>
      <c r="H2501" s="6">
        <f>IFERROR(VLOOKUP(A2501,Orders!A:D,4,FALSE),"")</f>
        <v>38368</v>
      </c>
      <c r="I2501" t="str">
        <f>IFERROR(VLOOKUP(A2501,Orders!A:E,5,FALSE),"")</f>
        <v>Resolved</v>
      </c>
      <c r="J2501">
        <f>IFERROR(VLOOKUP(A2501,Orders!A:G,7,FALSE),"")</f>
        <v>205</v>
      </c>
      <c r="K2501">
        <f>IFERROR(VLOOKUP(J2501,Customers!A:L,12,FALSE),"")</f>
        <v>1166</v>
      </c>
      <c r="L2501">
        <f>IFERROR(VLOOKUP(J2501,Customers!A:M,13,FALSE),"")</f>
        <v>90700</v>
      </c>
      <c r="M2501" t="str">
        <f>IFERROR(VLOOKUP(J2501,Customers!A:H,8,FALSE),"")</f>
        <v>Pasadena</v>
      </c>
      <c r="N2501">
        <f>IFERROR(VLOOKUP(K2501,Employees!A:F,6,FALSE),"")</f>
        <v>1</v>
      </c>
      <c r="O2501" t="str">
        <f>IFERROR(VLOOKUP(N2501,Offices!A:B,2,FALSE),"")</f>
        <v>San Francisco</v>
      </c>
      <c r="P2501" s="6">
        <f>IFERROR(VLOOKUP(J2501,Payments!A:C,3,FALSE),"")</f>
        <v>37959</v>
      </c>
      <c r="Q2501">
        <f>IFERROR(VLOOKUP(J2501,Payments!A:D,4,FALSE),"")</f>
        <v>3879.96</v>
      </c>
      <c r="R2501" t="str">
        <f>IFERROR(VLOOKUP(B2501,Products!A:C,3,FALSE),"")</f>
        <v>Classic Cars</v>
      </c>
      <c r="S2501">
        <f>IFERROR(VLOOKUP(B2501,Products!A:G,7,FALSE),"")</f>
        <v>9042</v>
      </c>
      <c r="T2501">
        <f>IFERROR(VLOOKUP(B2501,Products!A:I,9,FALSE),"")</f>
        <v>124.44</v>
      </c>
      <c r="U2501">
        <f t="shared" si="312"/>
        <v>5</v>
      </c>
      <c r="V2501" t="str">
        <f t="shared" si="313"/>
        <v>Yes</v>
      </c>
      <c r="W2501">
        <f t="shared" si="314"/>
        <v>2005</v>
      </c>
      <c r="X2501">
        <f t="shared" si="315"/>
        <v>1</v>
      </c>
      <c r="Y2501">
        <f>IFERROR(VLOOKUP(B2501,Products!A:I,8,FALSE),"")</f>
        <v>65.959999999999994</v>
      </c>
      <c r="Z2501">
        <f t="shared" si="316"/>
        <v>5182.7299999999996</v>
      </c>
      <c r="AA2501">
        <f t="shared" si="317"/>
        <v>60.354760460885394</v>
      </c>
      <c r="AB2501">
        <f t="shared" si="318"/>
        <v>0</v>
      </c>
      <c r="AC2501">
        <f t="shared" si="319"/>
        <v>1950.69</v>
      </c>
    </row>
    <row r="2502" spans="1:29">
      <c r="A2502">
        <v>10367</v>
      </c>
      <c r="B2502" t="s">
        <v>124</v>
      </c>
      <c r="C2502">
        <v>37</v>
      </c>
      <c r="D2502">
        <v>144.5</v>
      </c>
      <c r="E2502">
        <v>3</v>
      </c>
      <c r="F2502" s="6">
        <f>IFERROR(VLOOKUP(A2502,Orders!A:B,2,FALSE),"")</f>
        <v>38364</v>
      </c>
      <c r="G2502" s="6">
        <f>IFERROR(VLOOKUP(A2502,Orders!A:C,3,FALSE),"")</f>
        <v>38373</v>
      </c>
      <c r="H2502" s="6">
        <f>IFERROR(VLOOKUP(A2502,Orders!A:D,4,FALSE),"")</f>
        <v>38368</v>
      </c>
      <c r="I2502" t="str">
        <f>IFERROR(VLOOKUP(A2502,Orders!A:E,5,FALSE),"")</f>
        <v>Resolved</v>
      </c>
      <c r="J2502">
        <f>IFERROR(VLOOKUP(A2502,Orders!A:G,7,FALSE),"")</f>
        <v>205</v>
      </c>
      <c r="K2502">
        <f>IFERROR(VLOOKUP(J2502,Customers!A:L,12,FALSE),"")</f>
        <v>1166</v>
      </c>
      <c r="L2502">
        <f>IFERROR(VLOOKUP(J2502,Customers!A:M,13,FALSE),"")</f>
        <v>90700</v>
      </c>
      <c r="M2502" t="str">
        <f>IFERROR(VLOOKUP(J2502,Customers!A:H,8,FALSE),"")</f>
        <v>Pasadena</v>
      </c>
      <c r="N2502">
        <f>IFERROR(VLOOKUP(K2502,Employees!A:F,6,FALSE),"")</f>
        <v>1</v>
      </c>
      <c r="O2502" t="str">
        <f>IFERROR(VLOOKUP(N2502,Offices!A:B,2,FALSE),"")</f>
        <v>San Francisco</v>
      </c>
      <c r="P2502" s="6">
        <f>IFERROR(VLOOKUP(J2502,Payments!A:C,3,FALSE),"")</f>
        <v>37959</v>
      </c>
      <c r="Q2502">
        <f>IFERROR(VLOOKUP(J2502,Payments!A:D,4,FALSE),"")</f>
        <v>3879.96</v>
      </c>
      <c r="R2502" t="str">
        <f>IFERROR(VLOOKUP(B2502,Products!A:C,3,FALSE),"")</f>
        <v>Vintage Cars</v>
      </c>
      <c r="S2502">
        <f>IFERROR(VLOOKUP(B2502,Products!A:G,7,FALSE),"")</f>
        <v>2724</v>
      </c>
      <c r="T2502">
        <f>IFERROR(VLOOKUP(B2502,Products!A:I,9,FALSE),"")</f>
        <v>170</v>
      </c>
      <c r="U2502">
        <f t="shared" si="312"/>
        <v>5</v>
      </c>
      <c r="V2502" t="str">
        <f t="shared" si="313"/>
        <v>Yes</v>
      </c>
      <c r="W2502">
        <f t="shared" si="314"/>
        <v>2005</v>
      </c>
      <c r="X2502">
        <f t="shared" si="315"/>
        <v>1</v>
      </c>
      <c r="Y2502">
        <f>IFERROR(VLOOKUP(B2502,Products!A:I,8,FALSE),"")</f>
        <v>86.7</v>
      </c>
      <c r="Z2502">
        <f t="shared" si="316"/>
        <v>5346.5</v>
      </c>
      <c r="AA2502">
        <f t="shared" si="317"/>
        <v>66.666666666666657</v>
      </c>
      <c r="AB2502">
        <f t="shared" si="318"/>
        <v>0</v>
      </c>
      <c r="AC2502">
        <f t="shared" si="319"/>
        <v>2138.6</v>
      </c>
    </row>
    <row r="2503" spans="1:29">
      <c r="A2503">
        <v>10367</v>
      </c>
      <c r="B2503" t="s">
        <v>125</v>
      </c>
      <c r="C2503">
        <v>45</v>
      </c>
      <c r="D2503">
        <v>50.25</v>
      </c>
      <c r="E2503">
        <v>4</v>
      </c>
      <c r="F2503" s="6">
        <f>IFERROR(VLOOKUP(A2503,Orders!A:B,2,FALSE),"")</f>
        <v>38364</v>
      </c>
      <c r="G2503" s="6">
        <f>IFERROR(VLOOKUP(A2503,Orders!A:C,3,FALSE),"")</f>
        <v>38373</v>
      </c>
      <c r="H2503" s="6">
        <f>IFERROR(VLOOKUP(A2503,Orders!A:D,4,FALSE),"")</f>
        <v>38368</v>
      </c>
      <c r="I2503" t="str">
        <f>IFERROR(VLOOKUP(A2503,Orders!A:E,5,FALSE),"")</f>
        <v>Resolved</v>
      </c>
      <c r="J2503">
        <f>IFERROR(VLOOKUP(A2503,Orders!A:G,7,FALSE),"")</f>
        <v>205</v>
      </c>
      <c r="K2503">
        <f>IFERROR(VLOOKUP(J2503,Customers!A:L,12,FALSE),"")</f>
        <v>1166</v>
      </c>
      <c r="L2503">
        <f>IFERROR(VLOOKUP(J2503,Customers!A:M,13,FALSE),"")</f>
        <v>90700</v>
      </c>
      <c r="M2503" t="str">
        <f>IFERROR(VLOOKUP(J2503,Customers!A:H,8,FALSE),"")</f>
        <v>Pasadena</v>
      </c>
      <c r="N2503">
        <f>IFERROR(VLOOKUP(K2503,Employees!A:F,6,FALSE),"")</f>
        <v>1</v>
      </c>
      <c r="O2503" t="str">
        <f>IFERROR(VLOOKUP(N2503,Offices!A:B,2,FALSE),"")</f>
        <v>San Francisco</v>
      </c>
      <c r="P2503" s="6">
        <f>IFERROR(VLOOKUP(J2503,Payments!A:C,3,FALSE),"")</f>
        <v>37959</v>
      </c>
      <c r="Q2503">
        <f>IFERROR(VLOOKUP(J2503,Payments!A:D,4,FALSE),"")</f>
        <v>3879.96</v>
      </c>
      <c r="R2503" t="str">
        <f>IFERROR(VLOOKUP(B2503,Products!A:C,3,FALSE),"")</f>
        <v>Vintage Cars</v>
      </c>
      <c r="S2503">
        <f>IFERROR(VLOOKUP(B2503,Products!A:G,7,FALSE),"")</f>
        <v>540</v>
      </c>
      <c r="T2503">
        <f>IFERROR(VLOOKUP(B2503,Products!A:I,9,FALSE),"")</f>
        <v>60.54</v>
      </c>
      <c r="U2503">
        <f t="shared" si="312"/>
        <v>5</v>
      </c>
      <c r="V2503" t="str">
        <f t="shared" si="313"/>
        <v>Yes</v>
      </c>
      <c r="W2503">
        <f t="shared" si="314"/>
        <v>2005</v>
      </c>
      <c r="X2503">
        <f t="shared" si="315"/>
        <v>1</v>
      </c>
      <c r="Y2503">
        <f>IFERROR(VLOOKUP(B2503,Products!A:I,8,FALSE),"")</f>
        <v>33.299999999999997</v>
      </c>
      <c r="Z2503">
        <f t="shared" si="316"/>
        <v>2261.25</v>
      </c>
      <c r="AA2503">
        <f t="shared" si="317"/>
        <v>50.900900900900915</v>
      </c>
      <c r="AB2503">
        <f t="shared" si="318"/>
        <v>0</v>
      </c>
      <c r="AC2503">
        <f t="shared" si="319"/>
        <v>762.75000000000011</v>
      </c>
    </row>
    <row r="2504" spans="1:29">
      <c r="A2504">
        <v>10367</v>
      </c>
      <c r="B2504" t="s">
        <v>128</v>
      </c>
      <c r="C2504">
        <v>27</v>
      </c>
      <c r="D2504">
        <v>124.59</v>
      </c>
      <c r="E2504">
        <v>5</v>
      </c>
      <c r="F2504" s="6">
        <f>IFERROR(VLOOKUP(A2504,Orders!A:B,2,FALSE),"")</f>
        <v>38364</v>
      </c>
      <c r="G2504" s="6">
        <f>IFERROR(VLOOKUP(A2504,Orders!A:C,3,FALSE),"")</f>
        <v>38373</v>
      </c>
      <c r="H2504" s="6">
        <f>IFERROR(VLOOKUP(A2504,Orders!A:D,4,FALSE),"")</f>
        <v>38368</v>
      </c>
      <c r="I2504" t="str">
        <f>IFERROR(VLOOKUP(A2504,Orders!A:E,5,FALSE),"")</f>
        <v>Resolved</v>
      </c>
      <c r="J2504">
        <f>IFERROR(VLOOKUP(A2504,Orders!A:G,7,FALSE),"")</f>
        <v>205</v>
      </c>
      <c r="K2504">
        <f>IFERROR(VLOOKUP(J2504,Customers!A:L,12,FALSE),"")</f>
        <v>1166</v>
      </c>
      <c r="L2504">
        <f>IFERROR(VLOOKUP(J2504,Customers!A:M,13,FALSE),"")</f>
        <v>90700</v>
      </c>
      <c r="M2504" t="str">
        <f>IFERROR(VLOOKUP(J2504,Customers!A:H,8,FALSE),"")</f>
        <v>Pasadena</v>
      </c>
      <c r="N2504">
        <f>IFERROR(VLOOKUP(K2504,Employees!A:F,6,FALSE),"")</f>
        <v>1</v>
      </c>
      <c r="O2504" t="str">
        <f>IFERROR(VLOOKUP(N2504,Offices!A:B,2,FALSE),"")</f>
        <v>San Francisco</v>
      </c>
      <c r="P2504" s="6">
        <f>IFERROR(VLOOKUP(J2504,Payments!A:C,3,FALSE),"")</f>
        <v>37959</v>
      </c>
      <c r="Q2504">
        <f>IFERROR(VLOOKUP(J2504,Payments!A:D,4,FALSE),"")</f>
        <v>3879.96</v>
      </c>
      <c r="R2504" t="str">
        <f>IFERROR(VLOOKUP(B2504,Products!A:C,3,FALSE),"")</f>
        <v>Vintage Cars</v>
      </c>
      <c r="S2504">
        <f>IFERROR(VLOOKUP(B2504,Products!A:G,7,FALSE),"")</f>
        <v>9354</v>
      </c>
      <c r="T2504">
        <f>IFERROR(VLOOKUP(B2504,Products!A:I,9,FALSE),"")</f>
        <v>127.13</v>
      </c>
      <c r="U2504">
        <f t="shared" si="312"/>
        <v>5</v>
      </c>
      <c r="V2504" t="str">
        <f t="shared" si="313"/>
        <v>Yes</v>
      </c>
      <c r="W2504">
        <f t="shared" si="314"/>
        <v>2005</v>
      </c>
      <c r="X2504">
        <f t="shared" si="315"/>
        <v>1</v>
      </c>
      <c r="Y2504">
        <f>IFERROR(VLOOKUP(B2504,Products!A:I,8,FALSE),"")</f>
        <v>58.48</v>
      </c>
      <c r="Z2504">
        <f t="shared" si="316"/>
        <v>3363.9300000000003</v>
      </c>
      <c r="AA2504">
        <f t="shared" si="317"/>
        <v>113.04719562243505</v>
      </c>
      <c r="AB2504">
        <f t="shared" si="318"/>
        <v>1</v>
      </c>
      <c r="AC2504">
        <f t="shared" si="319"/>
        <v>1784.9700000000003</v>
      </c>
    </row>
    <row r="2505" spans="1:29">
      <c r="A2505">
        <v>10367</v>
      </c>
      <c r="B2505" t="s">
        <v>129</v>
      </c>
      <c r="C2505">
        <v>32</v>
      </c>
      <c r="D2505">
        <v>140.06</v>
      </c>
      <c r="E2505">
        <v>7</v>
      </c>
      <c r="F2505" s="6">
        <f>IFERROR(VLOOKUP(A2505,Orders!A:B,2,FALSE),"")</f>
        <v>38364</v>
      </c>
      <c r="G2505" s="6">
        <f>IFERROR(VLOOKUP(A2505,Orders!A:C,3,FALSE),"")</f>
        <v>38373</v>
      </c>
      <c r="H2505" s="6">
        <f>IFERROR(VLOOKUP(A2505,Orders!A:D,4,FALSE),"")</f>
        <v>38368</v>
      </c>
      <c r="I2505" t="str">
        <f>IFERROR(VLOOKUP(A2505,Orders!A:E,5,FALSE),"")</f>
        <v>Resolved</v>
      </c>
      <c r="J2505">
        <f>IFERROR(VLOOKUP(A2505,Orders!A:G,7,FALSE),"")</f>
        <v>205</v>
      </c>
      <c r="K2505">
        <f>IFERROR(VLOOKUP(J2505,Customers!A:L,12,FALSE),"")</f>
        <v>1166</v>
      </c>
      <c r="L2505">
        <f>IFERROR(VLOOKUP(J2505,Customers!A:M,13,FALSE),"")</f>
        <v>90700</v>
      </c>
      <c r="M2505" t="str">
        <f>IFERROR(VLOOKUP(J2505,Customers!A:H,8,FALSE),"")</f>
        <v>Pasadena</v>
      </c>
      <c r="N2505">
        <f>IFERROR(VLOOKUP(K2505,Employees!A:F,6,FALSE),"")</f>
        <v>1</v>
      </c>
      <c r="O2505" t="str">
        <f>IFERROR(VLOOKUP(N2505,Offices!A:B,2,FALSE),"")</f>
        <v>San Francisco</v>
      </c>
      <c r="P2505" s="6">
        <f>IFERROR(VLOOKUP(J2505,Payments!A:C,3,FALSE),"")</f>
        <v>37959</v>
      </c>
      <c r="Q2505">
        <f>IFERROR(VLOOKUP(J2505,Payments!A:D,4,FALSE),"")</f>
        <v>3879.96</v>
      </c>
      <c r="R2505" t="str">
        <f>IFERROR(VLOOKUP(B2505,Products!A:C,3,FALSE),"")</f>
        <v>Vintage Cars</v>
      </c>
      <c r="S2505">
        <f>IFERROR(VLOOKUP(B2505,Products!A:G,7,FALSE),"")</f>
        <v>548</v>
      </c>
      <c r="T2505">
        <f>IFERROR(VLOOKUP(B2505,Products!A:I,9,FALSE),"")</f>
        <v>168.75</v>
      </c>
      <c r="U2505">
        <f t="shared" si="312"/>
        <v>5</v>
      </c>
      <c r="V2505" t="str">
        <f t="shared" si="313"/>
        <v>Yes</v>
      </c>
      <c r="W2505">
        <f t="shared" si="314"/>
        <v>2005</v>
      </c>
      <c r="X2505">
        <f t="shared" si="315"/>
        <v>1</v>
      </c>
      <c r="Y2505">
        <f>IFERROR(VLOOKUP(B2505,Products!A:I,8,FALSE),"")</f>
        <v>72.56</v>
      </c>
      <c r="Z2505">
        <f t="shared" si="316"/>
        <v>4481.92</v>
      </c>
      <c r="AA2505">
        <f t="shared" si="317"/>
        <v>93.026460859977945</v>
      </c>
      <c r="AB2505">
        <f t="shared" si="318"/>
        <v>1</v>
      </c>
      <c r="AC2505">
        <f t="shared" si="319"/>
        <v>2160</v>
      </c>
    </row>
    <row r="2506" spans="1:29">
      <c r="A2506">
        <v>10367</v>
      </c>
      <c r="B2506" t="s">
        <v>223</v>
      </c>
      <c r="C2506">
        <v>46</v>
      </c>
      <c r="D2506">
        <v>131.38999999999999</v>
      </c>
      <c r="E2506">
        <v>6</v>
      </c>
      <c r="F2506" s="6">
        <f>IFERROR(VLOOKUP(A2506,Orders!A:B,2,FALSE),"")</f>
        <v>38364</v>
      </c>
      <c r="G2506" s="6">
        <f>IFERROR(VLOOKUP(A2506,Orders!A:C,3,FALSE),"")</f>
        <v>38373</v>
      </c>
      <c r="H2506" s="6">
        <f>IFERROR(VLOOKUP(A2506,Orders!A:D,4,FALSE),"")</f>
        <v>38368</v>
      </c>
      <c r="I2506" t="str">
        <f>IFERROR(VLOOKUP(A2506,Orders!A:E,5,FALSE),"")</f>
        <v>Resolved</v>
      </c>
      <c r="J2506">
        <f>IFERROR(VLOOKUP(A2506,Orders!A:G,7,FALSE),"")</f>
        <v>205</v>
      </c>
      <c r="K2506">
        <f>IFERROR(VLOOKUP(J2506,Customers!A:L,12,FALSE),"")</f>
        <v>1166</v>
      </c>
      <c r="L2506">
        <f>IFERROR(VLOOKUP(J2506,Customers!A:M,13,FALSE),"")</f>
        <v>90700</v>
      </c>
      <c r="M2506" t="str">
        <f>IFERROR(VLOOKUP(J2506,Customers!A:H,8,FALSE),"")</f>
        <v>Pasadena</v>
      </c>
      <c r="N2506">
        <f>IFERROR(VLOOKUP(K2506,Employees!A:F,6,FALSE),"")</f>
        <v>1</v>
      </c>
      <c r="O2506" t="str">
        <f>IFERROR(VLOOKUP(N2506,Offices!A:B,2,FALSE),"")</f>
        <v>San Francisco</v>
      </c>
      <c r="P2506" s="6">
        <f>IFERROR(VLOOKUP(J2506,Payments!A:C,3,FALSE),"")</f>
        <v>37959</v>
      </c>
      <c r="Q2506">
        <f>IFERROR(VLOOKUP(J2506,Payments!A:D,4,FALSE),"")</f>
        <v>3879.96</v>
      </c>
      <c r="R2506" t="str">
        <f>IFERROR(VLOOKUP(B2506,Products!A:C,3,FALSE),"")</f>
        <v>Classic Cars</v>
      </c>
      <c r="S2506">
        <f>IFERROR(VLOOKUP(B2506,Products!A:G,7,FALSE),"")</f>
        <v>8990</v>
      </c>
      <c r="T2506">
        <f>IFERROR(VLOOKUP(B2506,Products!A:I,9,FALSE),"")</f>
        <v>141.28</v>
      </c>
      <c r="U2506">
        <f t="shared" si="312"/>
        <v>5</v>
      </c>
      <c r="V2506" t="str">
        <f t="shared" si="313"/>
        <v>Yes</v>
      </c>
      <c r="W2506">
        <f t="shared" si="314"/>
        <v>2005</v>
      </c>
      <c r="X2506">
        <f t="shared" si="315"/>
        <v>1</v>
      </c>
      <c r="Y2506">
        <f>IFERROR(VLOOKUP(B2506,Products!A:I,8,FALSE),"")</f>
        <v>62.16</v>
      </c>
      <c r="Z2506">
        <f t="shared" si="316"/>
        <v>6043.94</v>
      </c>
      <c r="AA2506">
        <f t="shared" si="317"/>
        <v>111.37387387387388</v>
      </c>
      <c r="AB2506">
        <f t="shared" si="318"/>
        <v>1</v>
      </c>
      <c r="AC2506">
        <f t="shared" si="319"/>
        <v>3184.5799999999995</v>
      </c>
    </row>
    <row r="2507" spans="1:29">
      <c r="A2507">
        <v>10367</v>
      </c>
      <c r="B2507" t="s">
        <v>126</v>
      </c>
      <c r="C2507">
        <v>43</v>
      </c>
      <c r="D2507">
        <v>77.31</v>
      </c>
      <c r="E2507">
        <v>8</v>
      </c>
      <c r="F2507" s="6">
        <f>IFERROR(VLOOKUP(A2507,Orders!A:B,2,FALSE),"")</f>
        <v>38364</v>
      </c>
      <c r="G2507" s="6">
        <f>IFERROR(VLOOKUP(A2507,Orders!A:C,3,FALSE),"")</f>
        <v>38373</v>
      </c>
      <c r="H2507" s="6">
        <f>IFERROR(VLOOKUP(A2507,Orders!A:D,4,FALSE),"")</f>
        <v>38368</v>
      </c>
      <c r="I2507" t="str">
        <f>IFERROR(VLOOKUP(A2507,Orders!A:E,5,FALSE),"")</f>
        <v>Resolved</v>
      </c>
      <c r="J2507">
        <f>IFERROR(VLOOKUP(A2507,Orders!A:G,7,FALSE),"")</f>
        <v>205</v>
      </c>
      <c r="K2507">
        <f>IFERROR(VLOOKUP(J2507,Customers!A:L,12,FALSE),"")</f>
        <v>1166</v>
      </c>
      <c r="L2507">
        <f>IFERROR(VLOOKUP(J2507,Customers!A:M,13,FALSE),"")</f>
        <v>90700</v>
      </c>
      <c r="M2507" t="str">
        <f>IFERROR(VLOOKUP(J2507,Customers!A:H,8,FALSE),"")</f>
        <v>Pasadena</v>
      </c>
      <c r="N2507">
        <f>IFERROR(VLOOKUP(K2507,Employees!A:F,6,FALSE),"")</f>
        <v>1</v>
      </c>
      <c r="O2507" t="str">
        <f>IFERROR(VLOOKUP(N2507,Offices!A:B,2,FALSE),"")</f>
        <v>San Francisco</v>
      </c>
      <c r="P2507" s="6">
        <f>IFERROR(VLOOKUP(J2507,Payments!A:C,3,FALSE),"")</f>
        <v>37959</v>
      </c>
      <c r="Q2507">
        <f>IFERROR(VLOOKUP(J2507,Payments!A:D,4,FALSE),"")</f>
        <v>3879.96</v>
      </c>
      <c r="R2507" t="str">
        <f>IFERROR(VLOOKUP(B2507,Products!A:C,3,FALSE),"")</f>
        <v>Vintage Cars</v>
      </c>
      <c r="S2507">
        <f>IFERROR(VLOOKUP(B2507,Products!A:G,7,FALSE),"")</f>
        <v>6553</v>
      </c>
      <c r="T2507">
        <f>IFERROR(VLOOKUP(B2507,Products!A:I,9,FALSE),"")</f>
        <v>92.03</v>
      </c>
      <c r="U2507">
        <f t="shared" si="312"/>
        <v>5</v>
      </c>
      <c r="V2507" t="str">
        <f t="shared" si="313"/>
        <v>Yes</v>
      </c>
      <c r="W2507">
        <f t="shared" si="314"/>
        <v>2005</v>
      </c>
      <c r="X2507">
        <f t="shared" si="315"/>
        <v>1</v>
      </c>
      <c r="Y2507">
        <f>IFERROR(VLOOKUP(B2507,Products!A:I,8,FALSE),"")</f>
        <v>43.26</v>
      </c>
      <c r="Z2507">
        <f t="shared" si="316"/>
        <v>3324.33</v>
      </c>
      <c r="AA2507">
        <f t="shared" si="317"/>
        <v>78.710124826629695</v>
      </c>
      <c r="AB2507">
        <f t="shared" si="318"/>
        <v>1</v>
      </c>
      <c r="AC2507">
        <f t="shared" si="319"/>
        <v>1464.15</v>
      </c>
    </row>
    <row r="2508" spans="1:29">
      <c r="A2508">
        <v>10367</v>
      </c>
      <c r="B2508" t="s">
        <v>226</v>
      </c>
      <c r="C2508">
        <v>44</v>
      </c>
      <c r="D2508">
        <v>66.989999999999995</v>
      </c>
      <c r="E2508">
        <v>9</v>
      </c>
      <c r="F2508" s="6">
        <f>IFERROR(VLOOKUP(A2508,Orders!A:B,2,FALSE),"")</f>
        <v>38364</v>
      </c>
      <c r="G2508" s="6">
        <f>IFERROR(VLOOKUP(A2508,Orders!A:C,3,FALSE),"")</f>
        <v>38373</v>
      </c>
      <c r="H2508" s="6">
        <f>IFERROR(VLOOKUP(A2508,Orders!A:D,4,FALSE),"")</f>
        <v>38368</v>
      </c>
      <c r="I2508" t="str">
        <f>IFERROR(VLOOKUP(A2508,Orders!A:E,5,FALSE),"")</f>
        <v>Resolved</v>
      </c>
      <c r="J2508">
        <f>IFERROR(VLOOKUP(A2508,Orders!A:G,7,FALSE),"")</f>
        <v>205</v>
      </c>
      <c r="K2508">
        <f>IFERROR(VLOOKUP(J2508,Customers!A:L,12,FALSE),"")</f>
        <v>1166</v>
      </c>
      <c r="L2508">
        <f>IFERROR(VLOOKUP(J2508,Customers!A:M,13,FALSE),"")</f>
        <v>90700</v>
      </c>
      <c r="M2508" t="str">
        <f>IFERROR(VLOOKUP(J2508,Customers!A:H,8,FALSE),"")</f>
        <v>Pasadena</v>
      </c>
      <c r="N2508">
        <f>IFERROR(VLOOKUP(K2508,Employees!A:F,6,FALSE),"")</f>
        <v>1</v>
      </c>
      <c r="O2508" t="str">
        <f>IFERROR(VLOOKUP(N2508,Offices!A:B,2,FALSE),"")</f>
        <v>San Francisco</v>
      </c>
      <c r="P2508" s="6">
        <f>IFERROR(VLOOKUP(J2508,Payments!A:C,3,FALSE),"")</f>
        <v>37959</v>
      </c>
      <c r="Q2508">
        <f>IFERROR(VLOOKUP(J2508,Payments!A:D,4,FALSE),"")</f>
        <v>3879.96</v>
      </c>
      <c r="R2508" t="str">
        <f>IFERROR(VLOOKUP(B2508,Products!A:C,3,FALSE),"")</f>
        <v>Classic Cars</v>
      </c>
      <c r="S2508">
        <f>IFERROR(VLOOKUP(B2508,Products!A:G,7,FALSE),"")</f>
        <v>3209</v>
      </c>
      <c r="T2508">
        <f>IFERROR(VLOOKUP(B2508,Products!A:I,9,FALSE),"")</f>
        <v>71.27</v>
      </c>
      <c r="U2508">
        <f t="shared" si="312"/>
        <v>5</v>
      </c>
      <c r="V2508" t="str">
        <f t="shared" si="313"/>
        <v>Yes</v>
      </c>
      <c r="W2508">
        <f t="shared" si="314"/>
        <v>2005</v>
      </c>
      <c r="X2508">
        <f t="shared" si="315"/>
        <v>1</v>
      </c>
      <c r="Y2508">
        <f>IFERROR(VLOOKUP(B2508,Products!A:I,8,FALSE),"")</f>
        <v>34.21</v>
      </c>
      <c r="Z2508">
        <f t="shared" si="316"/>
        <v>2947.56</v>
      </c>
      <c r="AA2508">
        <f t="shared" si="317"/>
        <v>95.819935691318307</v>
      </c>
      <c r="AB2508">
        <f t="shared" si="318"/>
        <v>1</v>
      </c>
      <c r="AC2508">
        <f t="shared" si="319"/>
        <v>1442.3199999999997</v>
      </c>
    </row>
    <row r="2509" spans="1:29">
      <c r="A2509">
        <v>10367</v>
      </c>
      <c r="B2509" t="s">
        <v>227</v>
      </c>
      <c r="C2509">
        <v>21</v>
      </c>
      <c r="D2509">
        <v>72.760000000000005</v>
      </c>
      <c r="E2509">
        <v>10</v>
      </c>
      <c r="F2509" s="6">
        <f>IFERROR(VLOOKUP(A2509,Orders!A:B,2,FALSE),"")</f>
        <v>38364</v>
      </c>
      <c r="G2509" s="6">
        <f>IFERROR(VLOOKUP(A2509,Orders!A:C,3,FALSE),"")</f>
        <v>38373</v>
      </c>
      <c r="H2509" s="6">
        <f>IFERROR(VLOOKUP(A2509,Orders!A:D,4,FALSE),"")</f>
        <v>38368</v>
      </c>
      <c r="I2509" t="str">
        <f>IFERROR(VLOOKUP(A2509,Orders!A:E,5,FALSE),"")</f>
        <v>Resolved</v>
      </c>
      <c r="J2509">
        <f>IFERROR(VLOOKUP(A2509,Orders!A:G,7,FALSE),"")</f>
        <v>205</v>
      </c>
      <c r="K2509">
        <f>IFERROR(VLOOKUP(J2509,Customers!A:L,12,FALSE),"")</f>
        <v>1166</v>
      </c>
      <c r="L2509">
        <f>IFERROR(VLOOKUP(J2509,Customers!A:M,13,FALSE),"")</f>
        <v>90700</v>
      </c>
      <c r="M2509" t="str">
        <f>IFERROR(VLOOKUP(J2509,Customers!A:H,8,FALSE),"")</f>
        <v>Pasadena</v>
      </c>
      <c r="N2509">
        <f>IFERROR(VLOOKUP(K2509,Employees!A:F,6,FALSE),"")</f>
        <v>1</v>
      </c>
      <c r="O2509" t="str">
        <f>IFERROR(VLOOKUP(N2509,Offices!A:B,2,FALSE),"")</f>
        <v>San Francisco</v>
      </c>
      <c r="P2509" s="6">
        <f>IFERROR(VLOOKUP(J2509,Payments!A:C,3,FALSE),"")</f>
        <v>37959</v>
      </c>
      <c r="Q2509">
        <f>IFERROR(VLOOKUP(J2509,Payments!A:D,4,FALSE),"")</f>
        <v>3879.96</v>
      </c>
      <c r="R2509" t="str">
        <f>IFERROR(VLOOKUP(B2509,Products!A:C,3,FALSE),"")</f>
        <v>Classic Cars</v>
      </c>
      <c r="S2509">
        <f>IFERROR(VLOOKUP(B2509,Products!A:G,7,FALSE),"")</f>
        <v>1005</v>
      </c>
      <c r="T2509">
        <f>IFERROR(VLOOKUP(B2509,Products!A:I,9,FALSE),"")</f>
        <v>73.489999999999995</v>
      </c>
      <c r="U2509">
        <f t="shared" si="312"/>
        <v>5</v>
      </c>
      <c r="V2509" t="str">
        <f t="shared" si="313"/>
        <v>Yes</v>
      </c>
      <c r="W2509">
        <f t="shared" si="314"/>
        <v>2005</v>
      </c>
      <c r="X2509">
        <f t="shared" si="315"/>
        <v>1</v>
      </c>
      <c r="Y2509">
        <f>IFERROR(VLOOKUP(B2509,Products!A:I,8,FALSE),"")</f>
        <v>49.24</v>
      </c>
      <c r="Z2509">
        <f t="shared" si="316"/>
        <v>1527.96</v>
      </c>
      <c r="AA2509">
        <f t="shared" si="317"/>
        <v>47.766043866774979</v>
      </c>
      <c r="AB2509">
        <f t="shared" si="318"/>
        <v>0</v>
      </c>
      <c r="AC2509">
        <f t="shared" si="319"/>
        <v>493.92000000000007</v>
      </c>
    </row>
    <row r="2510" spans="1:29">
      <c r="A2510">
        <v>10367</v>
      </c>
      <c r="B2510" t="s">
        <v>228</v>
      </c>
      <c r="C2510">
        <v>38</v>
      </c>
      <c r="D2510">
        <v>50.31</v>
      </c>
      <c r="E2510">
        <v>11</v>
      </c>
      <c r="F2510" s="6">
        <f>IFERROR(VLOOKUP(A2510,Orders!A:B,2,FALSE),"")</f>
        <v>38364</v>
      </c>
      <c r="G2510" s="6">
        <f>IFERROR(VLOOKUP(A2510,Orders!A:C,3,FALSE),"")</f>
        <v>38373</v>
      </c>
      <c r="H2510" s="6">
        <f>IFERROR(VLOOKUP(A2510,Orders!A:D,4,FALSE),"")</f>
        <v>38368</v>
      </c>
      <c r="I2510" t="str">
        <f>IFERROR(VLOOKUP(A2510,Orders!A:E,5,FALSE),"")</f>
        <v>Resolved</v>
      </c>
      <c r="J2510">
        <f>IFERROR(VLOOKUP(A2510,Orders!A:G,7,FALSE),"")</f>
        <v>205</v>
      </c>
      <c r="K2510">
        <f>IFERROR(VLOOKUP(J2510,Customers!A:L,12,FALSE),"")</f>
        <v>1166</v>
      </c>
      <c r="L2510">
        <f>IFERROR(VLOOKUP(J2510,Customers!A:M,13,FALSE),"")</f>
        <v>90700</v>
      </c>
      <c r="M2510" t="str">
        <f>IFERROR(VLOOKUP(J2510,Customers!A:H,8,FALSE),"")</f>
        <v>Pasadena</v>
      </c>
      <c r="N2510">
        <f>IFERROR(VLOOKUP(K2510,Employees!A:F,6,FALSE),"")</f>
        <v>1</v>
      </c>
      <c r="O2510" t="str">
        <f>IFERROR(VLOOKUP(N2510,Offices!A:B,2,FALSE),"")</f>
        <v>San Francisco</v>
      </c>
      <c r="P2510" s="6">
        <f>IFERROR(VLOOKUP(J2510,Payments!A:C,3,FALSE),"")</f>
        <v>37959</v>
      </c>
      <c r="Q2510">
        <f>IFERROR(VLOOKUP(J2510,Payments!A:D,4,FALSE),"")</f>
        <v>3879.96</v>
      </c>
      <c r="R2510" t="str">
        <f>IFERROR(VLOOKUP(B2510,Products!A:C,3,FALSE),"")</f>
        <v>Classic Cars</v>
      </c>
      <c r="S2510">
        <f>IFERROR(VLOOKUP(B2510,Products!A:G,7,FALSE),"")</f>
        <v>8197</v>
      </c>
      <c r="T2510">
        <f>IFERROR(VLOOKUP(B2510,Products!A:I,9,FALSE),"")</f>
        <v>50.31</v>
      </c>
      <c r="U2510">
        <f t="shared" si="312"/>
        <v>5</v>
      </c>
      <c r="V2510" t="str">
        <f t="shared" si="313"/>
        <v>Yes</v>
      </c>
      <c r="W2510">
        <f t="shared" si="314"/>
        <v>2005</v>
      </c>
      <c r="X2510">
        <f t="shared" si="315"/>
        <v>1</v>
      </c>
      <c r="Y2510">
        <f>IFERROR(VLOOKUP(B2510,Products!A:I,8,FALSE),"")</f>
        <v>29.18</v>
      </c>
      <c r="Z2510">
        <f t="shared" si="316"/>
        <v>1911.7800000000002</v>
      </c>
      <c r="AA2510">
        <f t="shared" si="317"/>
        <v>72.412611377655935</v>
      </c>
      <c r="AB2510">
        <f t="shared" si="318"/>
        <v>1</v>
      </c>
      <c r="AC2510">
        <f t="shared" si="319"/>
        <v>802.94</v>
      </c>
    </row>
    <row r="2511" spans="1:29">
      <c r="A2511">
        <v>10367</v>
      </c>
      <c r="B2511" t="s">
        <v>130</v>
      </c>
      <c r="C2511">
        <v>23</v>
      </c>
      <c r="D2511">
        <v>29.54</v>
      </c>
      <c r="E2511">
        <v>13</v>
      </c>
      <c r="F2511" s="6">
        <f>IFERROR(VLOOKUP(A2511,Orders!A:B,2,FALSE),"")</f>
        <v>38364</v>
      </c>
      <c r="G2511" s="6">
        <f>IFERROR(VLOOKUP(A2511,Orders!A:C,3,FALSE),"")</f>
        <v>38373</v>
      </c>
      <c r="H2511" s="6">
        <f>IFERROR(VLOOKUP(A2511,Orders!A:D,4,FALSE),"")</f>
        <v>38368</v>
      </c>
      <c r="I2511" t="str">
        <f>IFERROR(VLOOKUP(A2511,Orders!A:E,5,FALSE),"")</f>
        <v>Resolved</v>
      </c>
      <c r="J2511">
        <f>IFERROR(VLOOKUP(A2511,Orders!A:G,7,FALSE),"")</f>
        <v>205</v>
      </c>
      <c r="K2511">
        <f>IFERROR(VLOOKUP(J2511,Customers!A:L,12,FALSE),"")</f>
        <v>1166</v>
      </c>
      <c r="L2511">
        <f>IFERROR(VLOOKUP(J2511,Customers!A:M,13,FALSE),"")</f>
        <v>90700</v>
      </c>
      <c r="M2511" t="str">
        <f>IFERROR(VLOOKUP(J2511,Customers!A:H,8,FALSE),"")</f>
        <v>Pasadena</v>
      </c>
      <c r="N2511">
        <f>IFERROR(VLOOKUP(K2511,Employees!A:F,6,FALSE),"")</f>
        <v>1</v>
      </c>
      <c r="O2511" t="str">
        <f>IFERROR(VLOOKUP(N2511,Offices!A:B,2,FALSE),"")</f>
        <v>San Francisco</v>
      </c>
      <c r="P2511" s="6">
        <f>IFERROR(VLOOKUP(J2511,Payments!A:C,3,FALSE),"")</f>
        <v>37959</v>
      </c>
      <c r="Q2511">
        <f>IFERROR(VLOOKUP(J2511,Payments!A:D,4,FALSE),"")</f>
        <v>3879.96</v>
      </c>
      <c r="R2511" t="str">
        <f>IFERROR(VLOOKUP(B2511,Products!A:C,3,FALSE),"")</f>
        <v>Vintage Cars</v>
      </c>
      <c r="S2511">
        <f>IFERROR(VLOOKUP(B2511,Products!A:G,7,FALSE),"")</f>
        <v>7332</v>
      </c>
      <c r="T2511">
        <f>IFERROR(VLOOKUP(B2511,Products!A:I,9,FALSE),"")</f>
        <v>33.19</v>
      </c>
      <c r="U2511">
        <f t="shared" si="312"/>
        <v>5</v>
      </c>
      <c r="V2511" t="str">
        <f t="shared" si="313"/>
        <v>Yes</v>
      </c>
      <c r="W2511">
        <f t="shared" si="314"/>
        <v>2005</v>
      </c>
      <c r="X2511">
        <f t="shared" si="315"/>
        <v>1</v>
      </c>
      <c r="Y2511">
        <f>IFERROR(VLOOKUP(B2511,Products!A:I,8,FALSE),"")</f>
        <v>22.57</v>
      </c>
      <c r="Z2511">
        <f t="shared" si="316"/>
        <v>679.42</v>
      </c>
      <c r="AA2511">
        <f t="shared" si="317"/>
        <v>30.881701373504644</v>
      </c>
      <c r="AB2511">
        <f t="shared" si="318"/>
        <v>0</v>
      </c>
      <c r="AC2511">
        <f t="shared" si="319"/>
        <v>160.30999999999997</v>
      </c>
    </row>
    <row r="2512" spans="1:29">
      <c r="A2512">
        <v>10367</v>
      </c>
      <c r="B2512" t="s">
        <v>131</v>
      </c>
      <c r="C2512">
        <v>28</v>
      </c>
      <c r="D2512">
        <v>43.01</v>
      </c>
      <c r="E2512">
        <v>12</v>
      </c>
      <c r="F2512" s="6">
        <f>IFERROR(VLOOKUP(A2512,Orders!A:B,2,FALSE),"")</f>
        <v>38364</v>
      </c>
      <c r="G2512" s="6">
        <f>IFERROR(VLOOKUP(A2512,Orders!A:C,3,FALSE),"")</f>
        <v>38373</v>
      </c>
      <c r="H2512" s="6">
        <f>IFERROR(VLOOKUP(A2512,Orders!A:D,4,FALSE),"")</f>
        <v>38368</v>
      </c>
      <c r="I2512" t="str">
        <f>IFERROR(VLOOKUP(A2512,Orders!A:E,5,FALSE),"")</f>
        <v>Resolved</v>
      </c>
      <c r="J2512">
        <f>IFERROR(VLOOKUP(A2512,Orders!A:G,7,FALSE),"")</f>
        <v>205</v>
      </c>
      <c r="K2512">
        <f>IFERROR(VLOOKUP(J2512,Customers!A:L,12,FALSE),"")</f>
        <v>1166</v>
      </c>
      <c r="L2512">
        <f>IFERROR(VLOOKUP(J2512,Customers!A:M,13,FALSE),"")</f>
        <v>90700</v>
      </c>
      <c r="M2512" t="str">
        <f>IFERROR(VLOOKUP(J2512,Customers!A:H,8,FALSE),"")</f>
        <v>Pasadena</v>
      </c>
      <c r="N2512">
        <f>IFERROR(VLOOKUP(K2512,Employees!A:F,6,FALSE),"")</f>
        <v>1</v>
      </c>
      <c r="O2512" t="str">
        <f>IFERROR(VLOOKUP(N2512,Offices!A:B,2,FALSE),"")</f>
        <v>San Francisco</v>
      </c>
      <c r="P2512" s="6">
        <f>IFERROR(VLOOKUP(J2512,Payments!A:C,3,FALSE),"")</f>
        <v>37959</v>
      </c>
      <c r="Q2512">
        <f>IFERROR(VLOOKUP(J2512,Payments!A:D,4,FALSE),"")</f>
        <v>3879.96</v>
      </c>
      <c r="R2512" t="str">
        <f>IFERROR(VLOOKUP(B2512,Products!A:C,3,FALSE),"")</f>
        <v>Vintage Cars</v>
      </c>
      <c r="S2512">
        <f>IFERROR(VLOOKUP(B2512,Products!A:G,7,FALSE),"")</f>
        <v>2847</v>
      </c>
      <c r="T2512">
        <f>IFERROR(VLOOKUP(B2512,Products!A:I,9,FALSE),"")</f>
        <v>44.8</v>
      </c>
      <c r="U2512">
        <f t="shared" si="312"/>
        <v>5</v>
      </c>
      <c r="V2512" t="str">
        <f t="shared" si="313"/>
        <v>Yes</v>
      </c>
      <c r="W2512">
        <f t="shared" si="314"/>
        <v>2005</v>
      </c>
      <c r="X2512">
        <f t="shared" si="315"/>
        <v>1</v>
      </c>
      <c r="Y2512">
        <f>IFERROR(VLOOKUP(B2512,Products!A:I,8,FALSE),"")</f>
        <v>20.61</v>
      </c>
      <c r="Z2512">
        <f t="shared" si="316"/>
        <v>1204.28</v>
      </c>
      <c r="AA2512">
        <f t="shared" si="317"/>
        <v>108.68510431829208</v>
      </c>
      <c r="AB2512">
        <f t="shared" si="318"/>
        <v>1</v>
      </c>
      <c r="AC2512">
        <f t="shared" si="319"/>
        <v>627.19999999999993</v>
      </c>
    </row>
    <row r="2513" spans="1:29">
      <c r="A2513">
        <v>10367</v>
      </c>
      <c r="B2513" t="s">
        <v>224</v>
      </c>
      <c r="C2513">
        <v>36</v>
      </c>
      <c r="D2513">
        <v>36.25</v>
      </c>
      <c r="E2513">
        <v>2</v>
      </c>
      <c r="F2513" s="6">
        <f>IFERROR(VLOOKUP(A2513,Orders!A:B,2,FALSE),"")</f>
        <v>38364</v>
      </c>
      <c r="G2513" s="6">
        <f>IFERROR(VLOOKUP(A2513,Orders!A:C,3,FALSE),"")</f>
        <v>38373</v>
      </c>
      <c r="H2513" s="6">
        <f>IFERROR(VLOOKUP(A2513,Orders!A:D,4,FALSE),"")</f>
        <v>38368</v>
      </c>
      <c r="I2513" t="str">
        <f>IFERROR(VLOOKUP(A2513,Orders!A:E,5,FALSE),"")</f>
        <v>Resolved</v>
      </c>
      <c r="J2513">
        <f>IFERROR(VLOOKUP(A2513,Orders!A:G,7,FALSE),"")</f>
        <v>205</v>
      </c>
      <c r="K2513">
        <f>IFERROR(VLOOKUP(J2513,Customers!A:L,12,FALSE),"")</f>
        <v>1166</v>
      </c>
      <c r="L2513">
        <f>IFERROR(VLOOKUP(J2513,Customers!A:M,13,FALSE),"")</f>
        <v>90700</v>
      </c>
      <c r="M2513" t="str">
        <f>IFERROR(VLOOKUP(J2513,Customers!A:H,8,FALSE),"")</f>
        <v>Pasadena</v>
      </c>
      <c r="N2513">
        <f>IFERROR(VLOOKUP(K2513,Employees!A:F,6,FALSE),"")</f>
        <v>1</v>
      </c>
      <c r="O2513" t="str">
        <f>IFERROR(VLOOKUP(N2513,Offices!A:B,2,FALSE),"")</f>
        <v>San Francisco</v>
      </c>
      <c r="P2513" s="6">
        <f>IFERROR(VLOOKUP(J2513,Payments!A:C,3,FALSE),"")</f>
        <v>37959</v>
      </c>
      <c r="Q2513">
        <f>IFERROR(VLOOKUP(J2513,Payments!A:D,4,FALSE),"")</f>
        <v>3879.96</v>
      </c>
      <c r="R2513" t="str">
        <f>IFERROR(VLOOKUP(B2513,Products!A:C,3,FALSE),"")</f>
        <v>Classic Cars</v>
      </c>
      <c r="S2513">
        <f>IFERROR(VLOOKUP(B2513,Products!A:G,7,FALSE),"")</f>
        <v>7723</v>
      </c>
      <c r="T2513">
        <f>IFERROR(VLOOKUP(B2513,Products!A:I,9,FALSE),"")</f>
        <v>37.76</v>
      </c>
      <c r="U2513">
        <f t="shared" si="312"/>
        <v>5</v>
      </c>
      <c r="V2513" t="str">
        <f t="shared" si="313"/>
        <v>Yes</v>
      </c>
      <c r="W2513">
        <f t="shared" si="314"/>
        <v>2005</v>
      </c>
      <c r="X2513">
        <f t="shared" si="315"/>
        <v>1</v>
      </c>
      <c r="Y2513">
        <f>IFERROR(VLOOKUP(B2513,Products!A:I,8,FALSE),"")</f>
        <v>16.239999999999998</v>
      </c>
      <c r="Z2513">
        <f t="shared" si="316"/>
        <v>1305</v>
      </c>
      <c r="AA2513">
        <f t="shared" si="317"/>
        <v>123.21428571428574</v>
      </c>
      <c r="AB2513">
        <f t="shared" si="318"/>
        <v>1</v>
      </c>
      <c r="AC2513">
        <f t="shared" si="319"/>
        <v>720.36</v>
      </c>
    </row>
    <row r="2514" spans="1:29">
      <c r="A2514">
        <v>10368</v>
      </c>
      <c r="B2514" t="s">
        <v>229</v>
      </c>
      <c r="C2514">
        <v>40</v>
      </c>
      <c r="D2514">
        <v>73.599999999999994</v>
      </c>
      <c r="E2514">
        <v>2</v>
      </c>
      <c r="F2514" s="6">
        <f>IFERROR(VLOOKUP(A2514,Orders!A:B,2,FALSE),"")</f>
        <v>38371</v>
      </c>
      <c r="G2514" s="6">
        <f>IFERROR(VLOOKUP(A2514,Orders!A:C,3,FALSE),"")</f>
        <v>38379</v>
      </c>
      <c r="H2514" s="6">
        <f>IFERROR(VLOOKUP(A2514,Orders!A:D,4,FALSE),"")</f>
        <v>38376</v>
      </c>
      <c r="I2514" t="str">
        <f>IFERROR(VLOOKUP(A2514,Orders!A:E,5,FALSE),"")</f>
        <v>Shipped</v>
      </c>
      <c r="J2514">
        <f>IFERROR(VLOOKUP(A2514,Orders!A:G,7,FALSE),"")</f>
        <v>124</v>
      </c>
      <c r="K2514">
        <f>IFERROR(VLOOKUP(J2514,Customers!A:L,12,FALSE),"")</f>
        <v>1165</v>
      </c>
      <c r="L2514">
        <f>IFERROR(VLOOKUP(J2514,Customers!A:M,13,FALSE),"")</f>
        <v>210500</v>
      </c>
      <c r="M2514" t="str">
        <f>IFERROR(VLOOKUP(J2514,Customers!A:H,8,FALSE),"")</f>
        <v>San Rafael</v>
      </c>
      <c r="N2514">
        <f>IFERROR(VLOOKUP(K2514,Employees!A:F,6,FALSE),"")</f>
        <v>1</v>
      </c>
      <c r="O2514" t="str">
        <f>IFERROR(VLOOKUP(N2514,Offices!A:B,2,FALSE),"")</f>
        <v>San Francisco</v>
      </c>
      <c r="P2514" s="6">
        <f>IFERROR(VLOOKUP(J2514,Payments!A:C,3,FALSE),"")</f>
        <v>38416</v>
      </c>
      <c r="Q2514">
        <f>IFERROR(VLOOKUP(J2514,Payments!A:D,4,FALSE),"")</f>
        <v>101244.59</v>
      </c>
      <c r="R2514" t="str">
        <f>IFERROR(VLOOKUP(B2514,Products!A:C,3,FALSE),"")</f>
        <v>Classic Cars</v>
      </c>
      <c r="S2514">
        <f>IFERROR(VLOOKUP(B2514,Products!A:G,7,FALSE),"")</f>
        <v>2350</v>
      </c>
      <c r="T2514">
        <f>IFERROR(VLOOKUP(B2514,Products!A:I,9,FALSE),"")</f>
        <v>90.87</v>
      </c>
      <c r="U2514">
        <f t="shared" si="312"/>
        <v>3</v>
      </c>
      <c r="V2514" t="str">
        <f t="shared" si="313"/>
        <v>Yes</v>
      </c>
      <c r="W2514">
        <f t="shared" si="314"/>
        <v>2005</v>
      </c>
      <c r="X2514">
        <f t="shared" si="315"/>
        <v>1</v>
      </c>
      <c r="Y2514">
        <f>IFERROR(VLOOKUP(B2514,Products!A:I,8,FALSE),"")</f>
        <v>47.25</v>
      </c>
      <c r="Z2514">
        <f t="shared" si="316"/>
        <v>2944</v>
      </c>
      <c r="AA2514">
        <f t="shared" si="317"/>
        <v>55.767195767195751</v>
      </c>
      <c r="AB2514">
        <f t="shared" si="318"/>
        <v>0</v>
      </c>
      <c r="AC2514">
        <f t="shared" si="319"/>
        <v>1053.9999999999998</v>
      </c>
    </row>
    <row r="2515" spans="1:29">
      <c r="A2515">
        <v>10368</v>
      </c>
      <c r="B2515" t="s">
        <v>230</v>
      </c>
      <c r="C2515">
        <v>31</v>
      </c>
      <c r="D2515">
        <v>115.09</v>
      </c>
      <c r="E2515">
        <v>5</v>
      </c>
      <c r="F2515" s="6">
        <f>IFERROR(VLOOKUP(A2515,Orders!A:B,2,FALSE),"")</f>
        <v>38371</v>
      </c>
      <c r="G2515" s="6">
        <f>IFERROR(VLOOKUP(A2515,Orders!A:C,3,FALSE),"")</f>
        <v>38379</v>
      </c>
      <c r="H2515" s="6">
        <f>IFERROR(VLOOKUP(A2515,Orders!A:D,4,FALSE),"")</f>
        <v>38376</v>
      </c>
      <c r="I2515" t="str">
        <f>IFERROR(VLOOKUP(A2515,Orders!A:E,5,FALSE),"")</f>
        <v>Shipped</v>
      </c>
      <c r="J2515">
        <f>IFERROR(VLOOKUP(A2515,Orders!A:G,7,FALSE),"")</f>
        <v>124</v>
      </c>
      <c r="K2515">
        <f>IFERROR(VLOOKUP(J2515,Customers!A:L,12,FALSE),"")</f>
        <v>1165</v>
      </c>
      <c r="L2515">
        <f>IFERROR(VLOOKUP(J2515,Customers!A:M,13,FALSE),"")</f>
        <v>210500</v>
      </c>
      <c r="M2515" t="str">
        <f>IFERROR(VLOOKUP(J2515,Customers!A:H,8,FALSE),"")</f>
        <v>San Rafael</v>
      </c>
      <c r="N2515">
        <f>IFERROR(VLOOKUP(K2515,Employees!A:F,6,FALSE),"")</f>
        <v>1</v>
      </c>
      <c r="O2515" t="str">
        <f>IFERROR(VLOOKUP(N2515,Offices!A:B,2,FALSE),"")</f>
        <v>San Francisco</v>
      </c>
      <c r="P2515" s="6">
        <f>IFERROR(VLOOKUP(J2515,Payments!A:C,3,FALSE),"")</f>
        <v>38416</v>
      </c>
      <c r="Q2515">
        <f>IFERROR(VLOOKUP(J2515,Payments!A:D,4,FALSE),"")</f>
        <v>101244.59</v>
      </c>
      <c r="R2515" t="str">
        <f>IFERROR(VLOOKUP(B2515,Products!A:C,3,FALSE),"")</f>
        <v>Classic Cars</v>
      </c>
      <c r="S2515">
        <f>IFERROR(VLOOKUP(B2515,Products!A:G,7,FALSE),"")</f>
        <v>1452</v>
      </c>
      <c r="T2515">
        <f>IFERROR(VLOOKUP(B2515,Products!A:I,9,FALSE),"")</f>
        <v>117.44</v>
      </c>
      <c r="U2515">
        <f t="shared" si="312"/>
        <v>3</v>
      </c>
      <c r="V2515" t="str">
        <f t="shared" si="313"/>
        <v>Yes</v>
      </c>
      <c r="W2515">
        <f t="shared" si="314"/>
        <v>2005</v>
      </c>
      <c r="X2515">
        <f t="shared" si="315"/>
        <v>1</v>
      </c>
      <c r="Y2515">
        <f>IFERROR(VLOOKUP(B2515,Products!A:I,8,FALSE),"")</f>
        <v>72.819999999999993</v>
      </c>
      <c r="Z2515">
        <f t="shared" si="316"/>
        <v>3567.79</v>
      </c>
      <c r="AA2515">
        <f t="shared" si="317"/>
        <v>58.047239769294166</v>
      </c>
      <c r="AB2515">
        <f t="shared" si="318"/>
        <v>0</v>
      </c>
      <c r="AC2515">
        <f t="shared" si="319"/>
        <v>1310.3700000000003</v>
      </c>
    </row>
    <row r="2516" spans="1:29">
      <c r="A2516">
        <v>10368</v>
      </c>
      <c r="B2516" t="s">
        <v>231</v>
      </c>
      <c r="C2516">
        <v>46</v>
      </c>
      <c r="D2516">
        <v>83.04</v>
      </c>
      <c r="E2516">
        <v>1</v>
      </c>
      <c r="F2516" s="6">
        <f>IFERROR(VLOOKUP(A2516,Orders!A:B,2,FALSE),"")</f>
        <v>38371</v>
      </c>
      <c r="G2516" s="6">
        <f>IFERROR(VLOOKUP(A2516,Orders!A:C,3,FALSE),"")</f>
        <v>38379</v>
      </c>
      <c r="H2516" s="6">
        <f>IFERROR(VLOOKUP(A2516,Orders!A:D,4,FALSE),"")</f>
        <v>38376</v>
      </c>
      <c r="I2516" t="str">
        <f>IFERROR(VLOOKUP(A2516,Orders!A:E,5,FALSE),"")</f>
        <v>Shipped</v>
      </c>
      <c r="J2516">
        <f>IFERROR(VLOOKUP(A2516,Orders!A:G,7,FALSE),"")</f>
        <v>124</v>
      </c>
      <c r="K2516">
        <f>IFERROR(VLOOKUP(J2516,Customers!A:L,12,FALSE),"")</f>
        <v>1165</v>
      </c>
      <c r="L2516">
        <f>IFERROR(VLOOKUP(J2516,Customers!A:M,13,FALSE),"")</f>
        <v>210500</v>
      </c>
      <c r="M2516" t="str">
        <f>IFERROR(VLOOKUP(J2516,Customers!A:H,8,FALSE),"")</f>
        <v>San Rafael</v>
      </c>
      <c r="N2516">
        <f>IFERROR(VLOOKUP(K2516,Employees!A:F,6,FALSE),"")</f>
        <v>1</v>
      </c>
      <c r="O2516" t="str">
        <f>IFERROR(VLOOKUP(N2516,Offices!A:B,2,FALSE),"")</f>
        <v>San Francisco</v>
      </c>
      <c r="P2516" s="6">
        <f>IFERROR(VLOOKUP(J2516,Payments!A:C,3,FALSE),"")</f>
        <v>38416</v>
      </c>
      <c r="Q2516">
        <f>IFERROR(VLOOKUP(J2516,Payments!A:D,4,FALSE),"")</f>
        <v>101244.59</v>
      </c>
      <c r="R2516" t="str">
        <f>IFERROR(VLOOKUP(B2516,Products!A:C,3,FALSE),"")</f>
        <v>Classic Cars</v>
      </c>
      <c r="S2516">
        <f>IFERROR(VLOOKUP(B2516,Products!A:G,7,FALSE),"")</f>
        <v>4695</v>
      </c>
      <c r="T2516">
        <f>IFERROR(VLOOKUP(B2516,Products!A:I,9,FALSE),"")</f>
        <v>85.61</v>
      </c>
      <c r="U2516">
        <f t="shared" si="312"/>
        <v>3</v>
      </c>
      <c r="V2516" t="str">
        <f t="shared" si="313"/>
        <v>Yes</v>
      </c>
      <c r="W2516">
        <f t="shared" si="314"/>
        <v>2005</v>
      </c>
      <c r="X2516">
        <f t="shared" si="315"/>
        <v>1</v>
      </c>
      <c r="Y2516">
        <f>IFERROR(VLOOKUP(B2516,Products!A:I,8,FALSE),"")</f>
        <v>50.51</v>
      </c>
      <c r="Z2516">
        <f t="shared" si="316"/>
        <v>3819.84</v>
      </c>
      <c r="AA2516">
        <f t="shared" si="317"/>
        <v>64.403088497327275</v>
      </c>
      <c r="AB2516">
        <f t="shared" si="318"/>
        <v>0</v>
      </c>
      <c r="AC2516">
        <f t="shared" si="319"/>
        <v>1496.3800000000003</v>
      </c>
    </row>
    <row r="2517" spans="1:29">
      <c r="A2517">
        <v>10368</v>
      </c>
      <c r="B2517" t="s">
        <v>232</v>
      </c>
      <c r="C2517">
        <v>20</v>
      </c>
      <c r="D2517">
        <v>93.16</v>
      </c>
      <c r="E2517">
        <v>4</v>
      </c>
      <c r="F2517" s="6">
        <f>IFERROR(VLOOKUP(A2517,Orders!A:B,2,FALSE),"")</f>
        <v>38371</v>
      </c>
      <c r="G2517" s="6">
        <f>IFERROR(VLOOKUP(A2517,Orders!A:C,3,FALSE),"")</f>
        <v>38379</v>
      </c>
      <c r="H2517" s="6">
        <f>IFERROR(VLOOKUP(A2517,Orders!A:D,4,FALSE),"")</f>
        <v>38376</v>
      </c>
      <c r="I2517" t="str">
        <f>IFERROR(VLOOKUP(A2517,Orders!A:E,5,FALSE),"")</f>
        <v>Shipped</v>
      </c>
      <c r="J2517">
        <f>IFERROR(VLOOKUP(A2517,Orders!A:G,7,FALSE),"")</f>
        <v>124</v>
      </c>
      <c r="K2517">
        <f>IFERROR(VLOOKUP(J2517,Customers!A:L,12,FALSE),"")</f>
        <v>1165</v>
      </c>
      <c r="L2517">
        <f>IFERROR(VLOOKUP(J2517,Customers!A:M,13,FALSE),"")</f>
        <v>210500</v>
      </c>
      <c r="M2517" t="str">
        <f>IFERROR(VLOOKUP(J2517,Customers!A:H,8,FALSE),"")</f>
        <v>San Rafael</v>
      </c>
      <c r="N2517">
        <f>IFERROR(VLOOKUP(K2517,Employees!A:F,6,FALSE),"")</f>
        <v>1</v>
      </c>
      <c r="O2517" t="str">
        <f>IFERROR(VLOOKUP(N2517,Offices!A:B,2,FALSE),"")</f>
        <v>San Francisco</v>
      </c>
      <c r="P2517" s="6">
        <f>IFERROR(VLOOKUP(J2517,Payments!A:C,3,FALSE),"")</f>
        <v>38416</v>
      </c>
      <c r="Q2517">
        <f>IFERROR(VLOOKUP(J2517,Payments!A:D,4,FALSE),"")</f>
        <v>101244.59</v>
      </c>
      <c r="R2517" t="str">
        <f>IFERROR(VLOOKUP(B2517,Products!A:C,3,FALSE),"")</f>
        <v>Classic Cars</v>
      </c>
      <c r="S2517">
        <f>IFERROR(VLOOKUP(B2517,Products!A:G,7,FALSE),"")</f>
        <v>9446</v>
      </c>
      <c r="T2517">
        <f>IFERROR(VLOOKUP(B2517,Products!A:I,9,FALSE),"")</f>
        <v>107.08</v>
      </c>
      <c r="U2517">
        <f t="shared" si="312"/>
        <v>3</v>
      </c>
      <c r="V2517" t="str">
        <f t="shared" si="313"/>
        <v>Yes</v>
      </c>
      <c r="W2517">
        <f t="shared" si="314"/>
        <v>2005</v>
      </c>
      <c r="X2517">
        <f t="shared" si="315"/>
        <v>1</v>
      </c>
      <c r="Y2517">
        <f>IFERROR(VLOOKUP(B2517,Products!A:I,8,FALSE),"")</f>
        <v>62.11</v>
      </c>
      <c r="Z2517">
        <f t="shared" si="316"/>
        <v>1863.1999999999998</v>
      </c>
      <c r="AA2517">
        <f t="shared" si="317"/>
        <v>49.991949766543229</v>
      </c>
      <c r="AB2517">
        <f t="shared" si="318"/>
        <v>0</v>
      </c>
      <c r="AC2517">
        <f t="shared" si="319"/>
        <v>621</v>
      </c>
    </row>
    <row r="2518" spans="1:29">
      <c r="A2518">
        <v>10368</v>
      </c>
      <c r="B2518" t="s">
        <v>127</v>
      </c>
      <c r="C2518">
        <v>46</v>
      </c>
      <c r="D2518">
        <v>36.520000000000003</v>
      </c>
      <c r="E2518">
        <v>3</v>
      </c>
      <c r="F2518" s="6">
        <f>IFERROR(VLOOKUP(A2518,Orders!A:B,2,FALSE),"")</f>
        <v>38371</v>
      </c>
      <c r="G2518" s="6">
        <f>IFERROR(VLOOKUP(A2518,Orders!A:C,3,FALSE),"")</f>
        <v>38379</v>
      </c>
      <c r="H2518" s="6">
        <f>IFERROR(VLOOKUP(A2518,Orders!A:D,4,FALSE),"")</f>
        <v>38376</v>
      </c>
      <c r="I2518" t="str">
        <f>IFERROR(VLOOKUP(A2518,Orders!A:E,5,FALSE),"")</f>
        <v>Shipped</v>
      </c>
      <c r="J2518">
        <f>IFERROR(VLOOKUP(A2518,Orders!A:G,7,FALSE),"")</f>
        <v>124</v>
      </c>
      <c r="K2518">
        <f>IFERROR(VLOOKUP(J2518,Customers!A:L,12,FALSE),"")</f>
        <v>1165</v>
      </c>
      <c r="L2518">
        <f>IFERROR(VLOOKUP(J2518,Customers!A:M,13,FALSE),"")</f>
        <v>210500</v>
      </c>
      <c r="M2518" t="str">
        <f>IFERROR(VLOOKUP(J2518,Customers!A:H,8,FALSE),"")</f>
        <v>San Rafael</v>
      </c>
      <c r="N2518">
        <f>IFERROR(VLOOKUP(K2518,Employees!A:F,6,FALSE),"")</f>
        <v>1</v>
      </c>
      <c r="O2518" t="str">
        <f>IFERROR(VLOOKUP(N2518,Offices!A:B,2,FALSE),"")</f>
        <v>San Francisco</v>
      </c>
      <c r="P2518" s="6">
        <f>IFERROR(VLOOKUP(J2518,Payments!A:C,3,FALSE),"")</f>
        <v>38416</v>
      </c>
      <c r="Q2518">
        <f>IFERROR(VLOOKUP(J2518,Payments!A:D,4,FALSE),"")</f>
        <v>101244.59</v>
      </c>
      <c r="R2518" t="str">
        <f>IFERROR(VLOOKUP(B2518,Products!A:C,3,FALSE),"")</f>
        <v>Vintage Cars</v>
      </c>
      <c r="S2518">
        <f>IFERROR(VLOOKUP(B2518,Products!A:G,7,FALSE),"")</f>
        <v>2081</v>
      </c>
      <c r="T2518">
        <f>IFERROR(VLOOKUP(B2518,Products!A:I,9,FALSE),"")</f>
        <v>41.03</v>
      </c>
      <c r="U2518">
        <f t="shared" si="312"/>
        <v>3</v>
      </c>
      <c r="V2518" t="str">
        <f t="shared" si="313"/>
        <v>Yes</v>
      </c>
      <c r="W2518">
        <f t="shared" si="314"/>
        <v>2005</v>
      </c>
      <c r="X2518">
        <f t="shared" si="315"/>
        <v>1</v>
      </c>
      <c r="Y2518">
        <f>IFERROR(VLOOKUP(B2518,Products!A:I,8,FALSE),"")</f>
        <v>21.75</v>
      </c>
      <c r="Z2518">
        <f t="shared" si="316"/>
        <v>1679.92</v>
      </c>
      <c r="AA2518">
        <f t="shared" si="317"/>
        <v>67.908045977011511</v>
      </c>
      <c r="AB2518">
        <f t="shared" si="318"/>
        <v>1</v>
      </c>
      <c r="AC2518">
        <f t="shared" si="319"/>
        <v>679.42000000000019</v>
      </c>
    </row>
    <row r="2519" spans="1:29">
      <c r="A2519">
        <v>10369</v>
      </c>
      <c r="B2519" t="s">
        <v>134</v>
      </c>
      <c r="C2519">
        <v>41</v>
      </c>
      <c r="D2519">
        <v>195.01</v>
      </c>
      <c r="E2519">
        <v>2</v>
      </c>
      <c r="F2519" s="6">
        <f>IFERROR(VLOOKUP(A2519,Orders!A:B,2,FALSE),"")</f>
        <v>38372</v>
      </c>
      <c r="G2519" s="6">
        <f>IFERROR(VLOOKUP(A2519,Orders!A:C,3,FALSE),"")</f>
        <v>38380</v>
      </c>
      <c r="H2519" s="6">
        <f>IFERROR(VLOOKUP(A2519,Orders!A:D,4,FALSE),"")</f>
        <v>38376</v>
      </c>
      <c r="I2519" t="str">
        <f>IFERROR(VLOOKUP(A2519,Orders!A:E,5,FALSE),"")</f>
        <v>Shipped</v>
      </c>
      <c r="J2519">
        <f>IFERROR(VLOOKUP(A2519,Orders!A:G,7,FALSE),"")</f>
        <v>379</v>
      </c>
      <c r="K2519">
        <f>IFERROR(VLOOKUP(J2519,Customers!A:L,12,FALSE),"")</f>
        <v>1188</v>
      </c>
      <c r="L2519">
        <f>IFERROR(VLOOKUP(J2519,Customers!A:M,13,FALSE),"")</f>
        <v>70700</v>
      </c>
      <c r="M2519" t="str">
        <f>IFERROR(VLOOKUP(J2519,Customers!A:H,8,FALSE),"")</f>
        <v>Brickhaven</v>
      </c>
      <c r="N2519">
        <f>IFERROR(VLOOKUP(K2519,Employees!A:F,6,FALSE),"")</f>
        <v>2</v>
      </c>
      <c r="O2519" t="str">
        <f>IFERROR(VLOOKUP(N2519,Offices!A:B,2,FALSE),"")</f>
        <v>Boston</v>
      </c>
      <c r="P2519" s="6">
        <f>IFERROR(VLOOKUP(J2519,Payments!A:C,3,FALSE),"")</f>
        <v>38395</v>
      </c>
      <c r="Q2519">
        <f>IFERROR(VLOOKUP(J2519,Payments!A:D,4,FALSE),"")</f>
        <v>28322.83</v>
      </c>
      <c r="R2519" t="str">
        <f>IFERROR(VLOOKUP(B2519,Products!A:C,3,FALSE),"")</f>
        <v>Classic Cars</v>
      </c>
      <c r="S2519">
        <f>IFERROR(VLOOKUP(B2519,Products!A:G,7,FALSE),"")</f>
        <v>7305</v>
      </c>
      <c r="T2519">
        <f>IFERROR(VLOOKUP(B2519,Products!A:I,9,FALSE),"")</f>
        <v>214.3</v>
      </c>
      <c r="U2519">
        <f t="shared" si="312"/>
        <v>4</v>
      </c>
      <c r="V2519" t="str">
        <f t="shared" si="313"/>
        <v>Yes</v>
      </c>
      <c r="W2519">
        <f t="shared" si="314"/>
        <v>2005</v>
      </c>
      <c r="X2519">
        <f t="shared" si="315"/>
        <v>1</v>
      </c>
      <c r="Y2519">
        <f>IFERROR(VLOOKUP(B2519,Products!A:I,8,FALSE),"")</f>
        <v>98.58</v>
      </c>
      <c r="Z2519">
        <f t="shared" si="316"/>
        <v>7995.41</v>
      </c>
      <c r="AA2519">
        <f t="shared" si="317"/>
        <v>97.819030229255418</v>
      </c>
      <c r="AB2519">
        <f t="shared" si="318"/>
        <v>1</v>
      </c>
      <c r="AC2519">
        <f t="shared" si="319"/>
        <v>3953.6299999999997</v>
      </c>
    </row>
    <row r="2520" spans="1:29">
      <c r="A2520">
        <v>10369</v>
      </c>
      <c r="B2520" t="s">
        <v>132</v>
      </c>
      <c r="C2520">
        <v>44</v>
      </c>
      <c r="D2520">
        <v>89.38</v>
      </c>
      <c r="E2520">
        <v>8</v>
      </c>
      <c r="F2520" s="6">
        <f>IFERROR(VLOOKUP(A2520,Orders!A:B,2,FALSE),"")</f>
        <v>38372</v>
      </c>
      <c r="G2520" s="6">
        <f>IFERROR(VLOOKUP(A2520,Orders!A:C,3,FALSE),"")</f>
        <v>38380</v>
      </c>
      <c r="H2520" s="6">
        <f>IFERROR(VLOOKUP(A2520,Orders!A:D,4,FALSE),"")</f>
        <v>38376</v>
      </c>
      <c r="I2520" t="str">
        <f>IFERROR(VLOOKUP(A2520,Orders!A:E,5,FALSE),"")</f>
        <v>Shipped</v>
      </c>
      <c r="J2520">
        <f>IFERROR(VLOOKUP(A2520,Orders!A:G,7,FALSE),"")</f>
        <v>379</v>
      </c>
      <c r="K2520">
        <f>IFERROR(VLOOKUP(J2520,Customers!A:L,12,FALSE),"")</f>
        <v>1188</v>
      </c>
      <c r="L2520">
        <f>IFERROR(VLOOKUP(J2520,Customers!A:M,13,FALSE),"")</f>
        <v>70700</v>
      </c>
      <c r="M2520" t="str">
        <f>IFERROR(VLOOKUP(J2520,Customers!A:H,8,FALSE),"")</f>
        <v>Brickhaven</v>
      </c>
      <c r="N2520">
        <f>IFERROR(VLOOKUP(K2520,Employees!A:F,6,FALSE),"")</f>
        <v>2</v>
      </c>
      <c r="O2520" t="str">
        <f>IFERROR(VLOOKUP(N2520,Offices!A:B,2,FALSE),"")</f>
        <v>Boston</v>
      </c>
      <c r="P2520" s="6">
        <f>IFERROR(VLOOKUP(J2520,Payments!A:C,3,FALSE),"")</f>
        <v>38395</v>
      </c>
      <c r="Q2520">
        <f>IFERROR(VLOOKUP(J2520,Payments!A:D,4,FALSE),"")</f>
        <v>28322.83</v>
      </c>
      <c r="R2520" t="str">
        <f>IFERROR(VLOOKUP(B2520,Products!A:C,3,FALSE),"")</f>
        <v>Vintage Cars</v>
      </c>
      <c r="S2520">
        <f>IFERROR(VLOOKUP(B2520,Products!A:G,7,FALSE),"")</f>
        <v>8693</v>
      </c>
      <c r="T2520">
        <f>IFERROR(VLOOKUP(B2520,Products!A:I,9,FALSE),"")</f>
        <v>102.74</v>
      </c>
      <c r="U2520">
        <f t="shared" si="312"/>
        <v>4</v>
      </c>
      <c r="V2520" t="str">
        <f t="shared" si="313"/>
        <v>Yes</v>
      </c>
      <c r="W2520">
        <f t="shared" si="314"/>
        <v>2005</v>
      </c>
      <c r="X2520">
        <f t="shared" si="315"/>
        <v>1</v>
      </c>
      <c r="Y2520">
        <f>IFERROR(VLOOKUP(B2520,Products!A:I,8,FALSE),"")</f>
        <v>60.62</v>
      </c>
      <c r="Z2520">
        <f t="shared" si="316"/>
        <v>3932.72</v>
      </c>
      <c r="AA2520">
        <f t="shared" si="317"/>
        <v>47.443088089739362</v>
      </c>
      <c r="AB2520">
        <f t="shared" si="318"/>
        <v>0</v>
      </c>
      <c r="AC2520">
        <f t="shared" si="319"/>
        <v>1265.4399999999998</v>
      </c>
    </row>
    <row r="2521" spans="1:29">
      <c r="A2521">
        <v>10369</v>
      </c>
      <c r="B2521" t="s">
        <v>133</v>
      </c>
      <c r="C2521">
        <v>32</v>
      </c>
      <c r="D2521">
        <v>46.36</v>
      </c>
      <c r="E2521">
        <v>7</v>
      </c>
      <c r="F2521" s="6">
        <f>IFERROR(VLOOKUP(A2521,Orders!A:B,2,FALSE),"")</f>
        <v>38372</v>
      </c>
      <c r="G2521" s="6">
        <f>IFERROR(VLOOKUP(A2521,Orders!A:C,3,FALSE),"")</f>
        <v>38380</v>
      </c>
      <c r="H2521" s="6">
        <f>IFERROR(VLOOKUP(A2521,Orders!A:D,4,FALSE),"")</f>
        <v>38376</v>
      </c>
      <c r="I2521" t="str">
        <f>IFERROR(VLOOKUP(A2521,Orders!A:E,5,FALSE),"")</f>
        <v>Shipped</v>
      </c>
      <c r="J2521">
        <f>IFERROR(VLOOKUP(A2521,Orders!A:G,7,FALSE),"")</f>
        <v>379</v>
      </c>
      <c r="K2521">
        <f>IFERROR(VLOOKUP(J2521,Customers!A:L,12,FALSE),"")</f>
        <v>1188</v>
      </c>
      <c r="L2521">
        <f>IFERROR(VLOOKUP(J2521,Customers!A:M,13,FALSE),"")</f>
        <v>70700</v>
      </c>
      <c r="M2521" t="str">
        <f>IFERROR(VLOOKUP(J2521,Customers!A:H,8,FALSE),"")</f>
        <v>Brickhaven</v>
      </c>
      <c r="N2521">
        <f>IFERROR(VLOOKUP(K2521,Employees!A:F,6,FALSE),"")</f>
        <v>2</v>
      </c>
      <c r="O2521" t="str">
        <f>IFERROR(VLOOKUP(N2521,Offices!A:B,2,FALSE),"")</f>
        <v>Boston</v>
      </c>
      <c r="P2521" s="6">
        <f>IFERROR(VLOOKUP(J2521,Payments!A:C,3,FALSE),"")</f>
        <v>38395</v>
      </c>
      <c r="Q2521">
        <f>IFERROR(VLOOKUP(J2521,Payments!A:D,4,FALSE),"")</f>
        <v>28322.83</v>
      </c>
      <c r="R2521" t="str">
        <f>IFERROR(VLOOKUP(B2521,Products!A:C,3,FALSE),"")</f>
        <v>Vintage Cars</v>
      </c>
      <c r="S2521">
        <f>IFERROR(VLOOKUP(B2521,Products!A:G,7,FALSE),"")</f>
        <v>8635</v>
      </c>
      <c r="T2521">
        <f>IFERROR(VLOOKUP(B2521,Products!A:I,9,FALSE),"")</f>
        <v>53.91</v>
      </c>
      <c r="U2521">
        <f t="shared" si="312"/>
        <v>4</v>
      </c>
      <c r="V2521" t="str">
        <f t="shared" si="313"/>
        <v>Yes</v>
      </c>
      <c r="W2521">
        <f t="shared" si="314"/>
        <v>2005</v>
      </c>
      <c r="X2521">
        <f t="shared" si="315"/>
        <v>1</v>
      </c>
      <c r="Y2521">
        <f>IFERROR(VLOOKUP(B2521,Products!A:I,8,FALSE),"")</f>
        <v>24.26</v>
      </c>
      <c r="Z2521">
        <f t="shared" si="316"/>
        <v>1483.52</v>
      </c>
      <c r="AA2521">
        <f t="shared" si="317"/>
        <v>91.096455070074171</v>
      </c>
      <c r="AB2521">
        <f t="shared" si="318"/>
        <v>1</v>
      </c>
      <c r="AC2521">
        <f t="shared" si="319"/>
        <v>707.19999999999993</v>
      </c>
    </row>
    <row r="2522" spans="1:29">
      <c r="A2522">
        <v>10369</v>
      </c>
      <c r="B2522" t="s">
        <v>139</v>
      </c>
      <c r="C2522">
        <v>42</v>
      </c>
      <c r="D2522">
        <v>100.3</v>
      </c>
      <c r="E2522">
        <v>1</v>
      </c>
      <c r="F2522" s="6">
        <f>IFERROR(VLOOKUP(A2522,Orders!A:B,2,FALSE),"")</f>
        <v>38372</v>
      </c>
      <c r="G2522" s="6">
        <f>IFERROR(VLOOKUP(A2522,Orders!A:C,3,FALSE),"")</f>
        <v>38380</v>
      </c>
      <c r="H2522" s="6">
        <f>IFERROR(VLOOKUP(A2522,Orders!A:D,4,FALSE),"")</f>
        <v>38376</v>
      </c>
      <c r="I2522" t="str">
        <f>IFERROR(VLOOKUP(A2522,Orders!A:E,5,FALSE),"")</f>
        <v>Shipped</v>
      </c>
      <c r="J2522">
        <f>IFERROR(VLOOKUP(A2522,Orders!A:G,7,FALSE),"")</f>
        <v>379</v>
      </c>
      <c r="K2522">
        <f>IFERROR(VLOOKUP(J2522,Customers!A:L,12,FALSE),"")</f>
        <v>1188</v>
      </c>
      <c r="L2522">
        <f>IFERROR(VLOOKUP(J2522,Customers!A:M,13,FALSE),"")</f>
        <v>70700</v>
      </c>
      <c r="M2522" t="str">
        <f>IFERROR(VLOOKUP(J2522,Customers!A:H,8,FALSE),"")</f>
        <v>Brickhaven</v>
      </c>
      <c r="N2522">
        <f>IFERROR(VLOOKUP(K2522,Employees!A:F,6,FALSE),"")</f>
        <v>2</v>
      </c>
      <c r="O2522" t="str">
        <f>IFERROR(VLOOKUP(N2522,Offices!A:B,2,FALSE),"")</f>
        <v>Boston</v>
      </c>
      <c r="P2522" s="6">
        <f>IFERROR(VLOOKUP(J2522,Payments!A:C,3,FALSE),"")</f>
        <v>38395</v>
      </c>
      <c r="Q2522">
        <f>IFERROR(VLOOKUP(J2522,Payments!A:D,4,FALSE),"")</f>
        <v>28322.83</v>
      </c>
      <c r="R2522" t="str">
        <f>IFERROR(VLOOKUP(B2522,Products!A:C,3,FALSE),"")</f>
        <v>Vintage Cars</v>
      </c>
      <c r="S2522">
        <f>IFERROR(VLOOKUP(B2522,Products!A:G,7,FALSE),"")</f>
        <v>4189</v>
      </c>
      <c r="T2522">
        <f>IFERROR(VLOOKUP(B2522,Products!A:I,9,FALSE),"")</f>
        <v>101.31</v>
      </c>
      <c r="U2522">
        <f t="shared" si="312"/>
        <v>4</v>
      </c>
      <c r="V2522" t="str">
        <f t="shared" si="313"/>
        <v>Yes</v>
      </c>
      <c r="W2522">
        <f t="shared" si="314"/>
        <v>2005</v>
      </c>
      <c r="X2522">
        <f t="shared" si="315"/>
        <v>1</v>
      </c>
      <c r="Y2522">
        <f>IFERROR(VLOOKUP(B2522,Products!A:I,8,FALSE),"")</f>
        <v>60.78</v>
      </c>
      <c r="Z2522">
        <f t="shared" si="316"/>
        <v>4212.5999999999995</v>
      </c>
      <c r="AA2522">
        <f t="shared" si="317"/>
        <v>65.021388614675871</v>
      </c>
      <c r="AB2522">
        <f t="shared" si="318"/>
        <v>0</v>
      </c>
      <c r="AC2522">
        <f t="shared" si="319"/>
        <v>1659.84</v>
      </c>
    </row>
    <row r="2523" spans="1:29">
      <c r="A2523">
        <v>10369</v>
      </c>
      <c r="B2523" t="s">
        <v>140</v>
      </c>
      <c r="C2523">
        <v>28</v>
      </c>
      <c r="D2523">
        <v>51.84</v>
      </c>
      <c r="E2523">
        <v>6</v>
      </c>
      <c r="F2523" s="6">
        <f>IFERROR(VLOOKUP(A2523,Orders!A:B,2,FALSE),"")</f>
        <v>38372</v>
      </c>
      <c r="G2523" s="6">
        <f>IFERROR(VLOOKUP(A2523,Orders!A:C,3,FALSE),"")</f>
        <v>38380</v>
      </c>
      <c r="H2523" s="6">
        <f>IFERROR(VLOOKUP(A2523,Orders!A:D,4,FALSE),"")</f>
        <v>38376</v>
      </c>
      <c r="I2523" t="str">
        <f>IFERROR(VLOOKUP(A2523,Orders!A:E,5,FALSE),"")</f>
        <v>Shipped</v>
      </c>
      <c r="J2523">
        <f>IFERROR(VLOOKUP(A2523,Orders!A:G,7,FALSE),"")</f>
        <v>379</v>
      </c>
      <c r="K2523">
        <f>IFERROR(VLOOKUP(J2523,Customers!A:L,12,FALSE),"")</f>
        <v>1188</v>
      </c>
      <c r="L2523">
        <f>IFERROR(VLOOKUP(J2523,Customers!A:M,13,FALSE),"")</f>
        <v>70700</v>
      </c>
      <c r="M2523" t="str">
        <f>IFERROR(VLOOKUP(J2523,Customers!A:H,8,FALSE),"")</f>
        <v>Brickhaven</v>
      </c>
      <c r="N2523">
        <f>IFERROR(VLOOKUP(K2523,Employees!A:F,6,FALSE),"")</f>
        <v>2</v>
      </c>
      <c r="O2523" t="str">
        <f>IFERROR(VLOOKUP(N2523,Offices!A:B,2,FALSE),"")</f>
        <v>Boston</v>
      </c>
      <c r="P2523" s="6">
        <f>IFERROR(VLOOKUP(J2523,Payments!A:C,3,FALSE),"")</f>
        <v>38395</v>
      </c>
      <c r="Q2523">
        <f>IFERROR(VLOOKUP(J2523,Payments!A:D,4,FALSE),"")</f>
        <v>28322.83</v>
      </c>
      <c r="R2523" t="str">
        <f>IFERROR(VLOOKUP(B2523,Products!A:C,3,FALSE),"")</f>
        <v>Vintage Cars</v>
      </c>
      <c r="S2523">
        <f>IFERROR(VLOOKUP(B2523,Products!A:G,7,FALSE),"")</f>
        <v>5649</v>
      </c>
      <c r="T2523">
        <f>IFERROR(VLOOKUP(B2523,Products!A:I,9,FALSE),"")</f>
        <v>62.46</v>
      </c>
      <c r="U2523">
        <f t="shared" si="312"/>
        <v>4</v>
      </c>
      <c r="V2523" t="str">
        <f t="shared" si="313"/>
        <v>Yes</v>
      </c>
      <c r="W2523">
        <f t="shared" si="314"/>
        <v>2005</v>
      </c>
      <c r="X2523">
        <f t="shared" si="315"/>
        <v>1</v>
      </c>
      <c r="Y2523">
        <f>IFERROR(VLOOKUP(B2523,Products!A:I,8,FALSE),"")</f>
        <v>34.35</v>
      </c>
      <c r="Z2523">
        <f t="shared" si="316"/>
        <v>1451.52</v>
      </c>
      <c r="AA2523">
        <f t="shared" si="317"/>
        <v>50.917030567685593</v>
      </c>
      <c r="AB2523">
        <f t="shared" si="318"/>
        <v>0</v>
      </c>
      <c r="AC2523">
        <f t="shared" si="319"/>
        <v>489.72</v>
      </c>
    </row>
    <row r="2524" spans="1:29">
      <c r="A2524">
        <v>10369</v>
      </c>
      <c r="B2524" t="s">
        <v>141</v>
      </c>
      <c r="C2524">
        <v>21</v>
      </c>
      <c r="D2524">
        <v>90.06</v>
      </c>
      <c r="E2524">
        <v>5</v>
      </c>
      <c r="F2524" s="6">
        <f>IFERROR(VLOOKUP(A2524,Orders!A:B,2,FALSE),"")</f>
        <v>38372</v>
      </c>
      <c r="G2524" s="6">
        <f>IFERROR(VLOOKUP(A2524,Orders!A:C,3,FALSE),"")</f>
        <v>38380</v>
      </c>
      <c r="H2524" s="6">
        <f>IFERROR(VLOOKUP(A2524,Orders!A:D,4,FALSE),"")</f>
        <v>38376</v>
      </c>
      <c r="I2524" t="str">
        <f>IFERROR(VLOOKUP(A2524,Orders!A:E,5,FALSE),"")</f>
        <v>Shipped</v>
      </c>
      <c r="J2524">
        <f>IFERROR(VLOOKUP(A2524,Orders!A:G,7,FALSE),"")</f>
        <v>379</v>
      </c>
      <c r="K2524">
        <f>IFERROR(VLOOKUP(J2524,Customers!A:L,12,FALSE),"")</f>
        <v>1188</v>
      </c>
      <c r="L2524">
        <f>IFERROR(VLOOKUP(J2524,Customers!A:M,13,FALSE),"")</f>
        <v>70700</v>
      </c>
      <c r="M2524" t="str">
        <f>IFERROR(VLOOKUP(J2524,Customers!A:H,8,FALSE),"")</f>
        <v>Brickhaven</v>
      </c>
      <c r="N2524">
        <f>IFERROR(VLOOKUP(K2524,Employees!A:F,6,FALSE),"")</f>
        <v>2</v>
      </c>
      <c r="O2524" t="str">
        <f>IFERROR(VLOOKUP(N2524,Offices!A:B,2,FALSE),"")</f>
        <v>Boston</v>
      </c>
      <c r="P2524" s="6">
        <f>IFERROR(VLOOKUP(J2524,Payments!A:C,3,FALSE),"")</f>
        <v>38395</v>
      </c>
      <c r="Q2524">
        <f>IFERROR(VLOOKUP(J2524,Payments!A:D,4,FALSE),"")</f>
        <v>28322.83</v>
      </c>
      <c r="R2524" t="str">
        <f>IFERROR(VLOOKUP(B2524,Products!A:C,3,FALSE),"")</f>
        <v>Vintage Cars</v>
      </c>
      <c r="S2524">
        <f>IFERROR(VLOOKUP(B2524,Products!A:G,7,FALSE),"")</f>
        <v>5992</v>
      </c>
      <c r="T2524">
        <f>IFERROR(VLOOKUP(B2524,Products!A:I,9,FALSE),"")</f>
        <v>104.72</v>
      </c>
      <c r="U2524">
        <f t="shared" si="312"/>
        <v>4</v>
      </c>
      <c r="V2524" t="str">
        <f t="shared" si="313"/>
        <v>Yes</v>
      </c>
      <c r="W2524">
        <f t="shared" si="314"/>
        <v>2005</v>
      </c>
      <c r="X2524">
        <f t="shared" si="315"/>
        <v>1</v>
      </c>
      <c r="Y2524">
        <f>IFERROR(VLOOKUP(B2524,Products!A:I,8,FALSE),"")</f>
        <v>60.74</v>
      </c>
      <c r="Z2524">
        <f t="shared" si="316"/>
        <v>1891.26</v>
      </c>
      <c r="AA2524">
        <f t="shared" si="317"/>
        <v>48.271320381955881</v>
      </c>
      <c r="AB2524">
        <f t="shared" si="318"/>
        <v>0</v>
      </c>
      <c r="AC2524">
        <f t="shared" si="319"/>
        <v>615.72</v>
      </c>
    </row>
    <row r="2525" spans="1:29">
      <c r="A2525">
        <v>10369</v>
      </c>
      <c r="B2525" t="s">
        <v>142</v>
      </c>
      <c r="C2525">
        <v>45</v>
      </c>
      <c r="D2525">
        <v>80.36</v>
      </c>
      <c r="E2525">
        <v>4</v>
      </c>
      <c r="F2525" s="6">
        <f>IFERROR(VLOOKUP(A2525,Orders!A:B,2,FALSE),"")</f>
        <v>38372</v>
      </c>
      <c r="G2525" s="6">
        <f>IFERROR(VLOOKUP(A2525,Orders!A:C,3,FALSE),"")</f>
        <v>38380</v>
      </c>
      <c r="H2525" s="6">
        <f>IFERROR(VLOOKUP(A2525,Orders!A:D,4,FALSE),"")</f>
        <v>38376</v>
      </c>
      <c r="I2525" t="str">
        <f>IFERROR(VLOOKUP(A2525,Orders!A:E,5,FALSE),"")</f>
        <v>Shipped</v>
      </c>
      <c r="J2525">
        <f>IFERROR(VLOOKUP(A2525,Orders!A:G,7,FALSE),"")</f>
        <v>379</v>
      </c>
      <c r="K2525">
        <f>IFERROR(VLOOKUP(J2525,Customers!A:L,12,FALSE),"")</f>
        <v>1188</v>
      </c>
      <c r="L2525">
        <f>IFERROR(VLOOKUP(J2525,Customers!A:M,13,FALSE),"")</f>
        <v>70700</v>
      </c>
      <c r="M2525" t="str">
        <f>IFERROR(VLOOKUP(J2525,Customers!A:H,8,FALSE),"")</f>
        <v>Brickhaven</v>
      </c>
      <c r="N2525">
        <f>IFERROR(VLOOKUP(K2525,Employees!A:F,6,FALSE),"")</f>
        <v>2</v>
      </c>
      <c r="O2525" t="str">
        <f>IFERROR(VLOOKUP(N2525,Offices!A:B,2,FALSE),"")</f>
        <v>Boston</v>
      </c>
      <c r="P2525" s="6">
        <f>IFERROR(VLOOKUP(J2525,Payments!A:C,3,FALSE),"")</f>
        <v>38395</v>
      </c>
      <c r="Q2525">
        <f>IFERROR(VLOOKUP(J2525,Payments!A:D,4,FALSE),"")</f>
        <v>28322.83</v>
      </c>
      <c r="R2525" t="str">
        <f>IFERROR(VLOOKUP(B2525,Products!A:C,3,FALSE),"")</f>
        <v>Vintage Cars</v>
      </c>
      <c r="S2525">
        <f>IFERROR(VLOOKUP(B2525,Products!A:G,7,FALSE),"")</f>
        <v>7913</v>
      </c>
      <c r="T2525">
        <f>IFERROR(VLOOKUP(B2525,Products!A:I,9,FALSE),"")</f>
        <v>99.21</v>
      </c>
      <c r="U2525">
        <f t="shared" si="312"/>
        <v>4</v>
      </c>
      <c r="V2525" t="str">
        <f t="shared" si="313"/>
        <v>Yes</v>
      </c>
      <c r="W2525">
        <f t="shared" si="314"/>
        <v>2005</v>
      </c>
      <c r="X2525">
        <f t="shared" si="315"/>
        <v>1</v>
      </c>
      <c r="Y2525">
        <f>IFERROR(VLOOKUP(B2525,Products!A:I,8,FALSE),"")</f>
        <v>57.54</v>
      </c>
      <c r="Z2525">
        <f t="shared" si="316"/>
        <v>3616.2</v>
      </c>
      <c r="AA2525">
        <f t="shared" si="317"/>
        <v>39.659367396593673</v>
      </c>
      <c r="AB2525">
        <f t="shared" si="318"/>
        <v>0</v>
      </c>
      <c r="AC2525">
        <f t="shared" si="319"/>
        <v>1026.9000000000001</v>
      </c>
    </row>
    <row r="2526" spans="1:29">
      <c r="A2526">
        <v>10369</v>
      </c>
      <c r="B2526" t="s">
        <v>146</v>
      </c>
      <c r="C2526">
        <v>40</v>
      </c>
      <c r="D2526">
        <v>93.49</v>
      </c>
      <c r="E2526">
        <v>3</v>
      </c>
      <c r="F2526" s="6">
        <f>IFERROR(VLOOKUP(A2526,Orders!A:B,2,FALSE),"")</f>
        <v>38372</v>
      </c>
      <c r="G2526" s="6">
        <f>IFERROR(VLOOKUP(A2526,Orders!A:C,3,FALSE),"")</f>
        <v>38380</v>
      </c>
      <c r="H2526" s="6">
        <f>IFERROR(VLOOKUP(A2526,Orders!A:D,4,FALSE),"")</f>
        <v>38376</v>
      </c>
      <c r="I2526" t="str">
        <f>IFERROR(VLOOKUP(A2526,Orders!A:E,5,FALSE),"")</f>
        <v>Shipped</v>
      </c>
      <c r="J2526">
        <f>IFERROR(VLOOKUP(A2526,Orders!A:G,7,FALSE),"")</f>
        <v>379</v>
      </c>
      <c r="K2526">
        <f>IFERROR(VLOOKUP(J2526,Customers!A:L,12,FALSE),"")</f>
        <v>1188</v>
      </c>
      <c r="L2526">
        <f>IFERROR(VLOOKUP(J2526,Customers!A:M,13,FALSE),"")</f>
        <v>70700</v>
      </c>
      <c r="M2526" t="str">
        <f>IFERROR(VLOOKUP(J2526,Customers!A:H,8,FALSE),"")</f>
        <v>Brickhaven</v>
      </c>
      <c r="N2526">
        <f>IFERROR(VLOOKUP(K2526,Employees!A:F,6,FALSE),"")</f>
        <v>2</v>
      </c>
      <c r="O2526" t="str">
        <f>IFERROR(VLOOKUP(N2526,Offices!A:B,2,FALSE),"")</f>
        <v>Boston</v>
      </c>
      <c r="P2526" s="6">
        <f>IFERROR(VLOOKUP(J2526,Payments!A:C,3,FALSE),"")</f>
        <v>38395</v>
      </c>
      <c r="Q2526">
        <f>IFERROR(VLOOKUP(J2526,Payments!A:D,4,FALSE),"")</f>
        <v>28322.83</v>
      </c>
      <c r="R2526" t="str">
        <f>IFERROR(VLOOKUP(B2526,Products!A:C,3,FALSE),"")</f>
        <v>Vintage Cars</v>
      </c>
      <c r="S2526">
        <f>IFERROR(VLOOKUP(B2526,Products!A:G,7,FALSE),"")</f>
        <v>4710</v>
      </c>
      <c r="T2526">
        <f>IFERROR(VLOOKUP(B2526,Products!A:I,9,FALSE),"")</f>
        <v>97.39</v>
      </c>
      <c r="U2526">
        <f t="shared" si="312"/>
        <v>4</v>
      </c>
      <c r="V2526" t="str">
        <f t="shared" si="313"/>
        <v>Yes</v>
      </c>
      <c r="W2526">
        <f t="shared" si="314"/>
        <v>2005</v>
      </c>
      <c r="X2526">
        <f t="shared" si="315"/>
        <v>1</v>
      </c>
      <c r="Y2526">
        <f>IFERROR(VLOOKUP(B2526,Products!A:I,8,FALSE),"")</f>
        <v>57.46</v>
      </c>
      <c r="Z2526">
        <f t="shared" si="316"/>
        <v>3739.6</v>
      </c>
      <c r="AA2526">
        <f t="shared" si="317"/>
        <v>62.704490080055677</v>
      </c>
      <c r="AB2526">
        <f t="shared" si="318"/>
        <v>0</v>
      </c>
      <c r="AC2526">
        <f t="shared" si="319"/>
        <v>1441.1999999999998</v>
      </c>
    </row>
    <row r="2527" spans="1:29">
      <c r="A2527">
        <v>10370</v>
      </c>
      <c r="B2527" t="s">
        <v>135</v>
      </c>
      <c r="C2527">
        <v>35</v>
      </c>
      <c r="D2527">
        <v>128.53</v>
      </c>
      <c r="E2527">
        <v>4</v>
      </c>
      <c r="F2527" s="6">
        <f>IFERROR(VLOOKUP(A2527,Orders!A:B,2,FALSE),"")</f>
        <v>38372</v>
      </c>
      <c r="G2527" s="6">
        <f>IFERROR(VLOOKUP(A2527,Orders!A:C,3,FALSE),"")</f>
        <v>38384</v>
      </c>
      <c r="H2527" s="6">
        <f>IFERROR(VLOOKUP(A2527,Orders!A:D,4,FALSE),"")</f>
        <v>38377</v>
      </c>
      <c r="I2527" t="str">
        <f>IFERROR(VLOOKUP(A2527,Orders!A:E,5,FALSE),"")</f>
        <v>Shipped</v>
      </c>
      <c r="J2527">
        <f>IFERROR(VLOOKUP(A2527,Orders!A:G,7,FALSE),"")</f>
        <v>276</v>
      </c>
      <c r="K2527">
        <f>IFERROR(VLOOKUP(J2527,Customers!A:L,12,FALSE),"")</f>
        <v>1611</v>
      </c>
      <c r="L2527">
        <f>IFERROR(VLOOKUP(J2527,Customers!A:M,13,FALSE),"")</f>
        <v>107800</v>
      </c>
      <c r="M2527" t="str">
        <f>IFERROR(VLOOKUP(J2527,Customers!A:H,8,FALSE),"")</f>
        <v>North Sydney</v>
      </c>
      <c r="N2527">
        <f>IFERROR(VLOOKUP(K2527,Employees!A:F,6,FALSE),"")</f>
        <v>6</v>
      </c>
      <c r="O2527" t="str">
        <f>IFERROR(VLOOKUP(N2527,Offices!A:B,2,FALSE),"")</f>
        <v>Sydney</v>
      </c>
      <c r="P2527" s="6">
        <f>IFERROR(VLOOKUP(J2527,Payments!A:C,3,FALSE),"")</f>
        <v>38392</v>
      </c>
      <c r="Q2527">
        <f>IFERROR(VLOOKUP(J2527,Payments!A:D,4,FALSE),"")</f>
        <v>27083.78</v>
      </c>
      <c r="R2527" t="str">
        <f>IFERROR(VLOOKUP(B2527,Products!A:C,3,FALSE),"")</f>
        <v>Classic Cars</v>
      </c>
      <c r="S2527">
        <f>IFERROR(VLOOKUP(B2527,Products!A:G,7,FALSE),"")</f>
        <v>6791</v>
      </c>
      <c r="T2527">
        <f>IFERROR(VLOOKUP(B2527,Products!A:I,9,FALSE),"")</f>
        <v>147.74</v>
      </c>
      <c r="U2527">
        <f t="shared" si="312"/>
        <v>7</v>
      </c>
      <c r="V2527" t="str">
        <f t="shared" si="313"/>
        <v>No</v>
      </c>
      <c r="W2527">
        <f t="shared" si="314"/>
        <v>2005</v>
      </c>
      <c r="X2527">
        <f t="shared" si="315"/>
        <v>1</v>
      </c>
      <c r="Y2527">
        <f>IFERROR(VLOOKUP(B2527,Products!A:I,8,FALSE),"")</f>
        <v>103.42</v>
      </c>
      <c r="Z2527">
        <f t="shared" si="316"/>
        <v>4498.55</v>
      </c>
      <c r="AA2527">
        <f t="shared" si="317"/>
        <v>24.279636433958615</v>
      </c>
      <c r="AB2527">
        <f t="shared" si="318"/>
        <v>0</v>
      </c>
      <c r="AC2527">
        <f t="shared" si="319"/>
        <v>878.85</v>
      </c>
    </row>
    <row r="2528" spans="1:29">
      <c r="A2528">
        <v>10370</v>
      </c>
      <c r="B2528" t="s">
        <v>136</v>
      </c>
      <c r="C2528">
        <v>49</v>
      </c>
      <c r="D2528">
        <v>128.47</v>
      </c>
      <c r="E2528">
        <v>8</v>
      </c>
      <c r="F2528" s="6">
        <f>IFERROR(VLOOKUP(A2528,Orders!A:B,2,FALSE),"")</f>
        <v>38372</v>
      </c>
      <c r="G2528" s="6">
        <f>IFERROR(VLOOKUP(A2528,Orders!A:C,3,FALSE),"")</f>
        <v>38384</v>
      </c>
      <c r="H2528" s="6">
        <f>IFERROR(VLOOKUP(A2528,Orders!A:D,4,FALSE),"")</f>
        <v>38377</v>
      </c>
      <c r="I2528" t="str">
        <f>IFERROR(VLOOKUP(A2528,Orders!A:E,5,FALSE),"")</f>
        <v>Shipped</v>
      </c>
      <c r="J2528">
        <f>IFERROR(VLOOKUP(A2528,Orders!A:G,7,FALSE),"")</f>
        <v>276</v>
      </c>
      <c r="K2528">
        <f>IFERROR(VLOOKUP(J2528,Customers!A:L,12,FALSE),"")</f>
        <v>1611</v>
      </c>
      <c r="L2528">
        <f>IFERROR(VLOOKUP(J2528,Customers!A:M,13,FALSE),"")</f>
        <v>107800</v>
      </c>
      <c r="M2528" t="str">
        <f>IFERROR(VLOOKUP(J2528,Customers!A:H,8,FALSE),"")</f>
        <v>North Sydney</v>
      </c>
      <c r="N2528">
        <f>IFERROR(VLOOKUP(K2528,Employees!A:F,6,FALSE),"")</f>
        <v>6</v>
      </c>
      <c r="O2528" t="str">
        <f>IFERROR(VLOOKUP(N2528,Offices!A:B,2,FALSE),"")</f>
        <v>Sydney</v>
      </c>
      <c r="P2528" s="6">
        <f>IFERROR(VLOOKUP(J2528,Payments!A:C,3,FALSE),"")</f>
        <v>38392</v>
      </c>
      <c r="Q2528">
        <f>IFERROR(VLOOKUP(J2528,Payments!A:D,4,FALSE),"")</f>
        <v>27083.78</v>
      </c>
      <c r="R2528" t="str">
        <f>IFERROR(VLOOKUP(B2528,Products!A:C,3,FALSE),"")</f>
        <v>Trucks and Buses</v>
      </c>
      <c r="S2528">
        <f>IFERROR(VLOOKUP(B2528,Products!A:G,7,FALSE),"")</f>
        <v>1579</v>
      </c>
      <c r="T2528">
        <f>IFERROR(VLOOKUP(B2528,Products!A:I,9,FALSE),"")</f>
        <v>136.66999999999999</v>
      </c>
      <c r="U2528">
        <f t="shared" si="312"/>
        <v>7</v>
      </c>
      <c r="V2528" t="str">
        <f t="shared" si="313"/>
        <v>No</v>
      </c>
      <c r="W2528">
        <f t="shared" si="314"/>
        <v>2005</v>
      </c>
      <c r="X2528">
        <f t="shared" si="315"/>
        <v>1</v>
      </c>
      <c r="Y2528">
        <f>IFERROR(VLOOKUP(B2528,Products!A:I,8,FALSE),"")</f>
        <v>77.900000000000006</v>
      </c>
      <c r="Z2528">
        <f t="shared" si="316"/>
        <v>6295.03</v>
      </c>
      <c r="AA2528">
        <f t="shared" si="317"/>
        <v>64.916559691912695</v>
      </c>
      <c r="AB2528">
        <f t="shared" si="318"/>
        <v>0</v>
      </c>
      <c r="AC2528">
        <f t="shared" si="319"/>
        <v>2477.9299999999998</v>
      </c>
    </row>
    <row r="2529" spans="1:29">
      <c r="A2529">
        <v>10370</v>
      </c>
      <c r="B2529" t="s">
        <v>137</v>
      </c>
      <c r="C2529">
        <v>27</v>
      </c>
      <c r="D2529">
        <v>100.34</v>
      </c>
      <c r="E2529">
        <v>1</v>
      </c>
      <c r="F2529" s="6">
        <f>IFERROR(VLOOKUP(A2529,Orders!A:B,2,FALSE),"")</f>
        <v>38372</v>
      </c>
      <c r="G2529" s="6">
        <f>IFERROR(VLOOKUP(A2529,Orders!A:C,3,FALSE),"")</f>
        <v>38384</v>
      </c>
      <c r="H2529" s="6">
        <f>IFERROR(VLOOKUP(A2529,Orders!A:D,4,FALSE),"")</f>
        <v>38377</v>
      </c>
      <c r="I2529" t="str">
        <f>IFERROR(VLOOKUP(A2529,Orders!A:E,5,FALSE),"")</f>
        <v>Shipped</v>
      </c>
      <c r="J2529">
        <f>IFERROR(VLOOKUP(A2529,Orders!A:G,7,FALSE),"")</f>
        <v>276</v>
      </c>
      <c r="K2529">
        <f>IFERROR(VLOOKUP(J2529,Customers!A:L,12,FALSE),"")</f>
        <v>1611</v>
      </c>
      <c r="L2529">
        <f>IFERROR(VLOOKUP(J2529,Customers!A:M,13,FALSE),"")</f>
        <v>107800</v>
      </c>
      <c r="M2529" t="str">
        <f>IFERROR(VLOOKUP(J2529,Customers!A:H,8,FALSE),"")</f>
        <v>North Sydney</v>
      </c>
      <c r="N2529">
        <f>IFERROR(VLOOKUP(K2529,Employees!A:F,6,FALSE),"")</f>
        <v>6</v>
      </c>
      <c r="O2529" t="str">
        <f>IFERROR(VLOOKUP(N2529,Offices!A:B,2,FALSE),"")</f>
        <v>Sydney</v>
      </c>
      <c r="P2529" s="6">
        <f>IFERROR(VLOOKUP(J2529,Payments!A:C,3,FALSE),"")</f>
        <v>38392</v>
      </c>
      <c r="Q2529">
        <f>IFERROR(VLOOKUP(J2529,Payments!A:D,4,FALSE),"")</f>
        <v>27083.78</v>
      </c>
      <c r="R2529" t="str">
        <f>IFERROR(VLOOKUP(B2529,Products!A:C,3,FALSE),"")</f>
        <v>Trucks and Buses</v>
      </c>
      <c r="S2529">
        <f>IFERROR(VLOOKUP(B2529,Products!A:G,7,FALSE),"")</f>
        <v>2613</v>
      </c>
      <c r="T2529">
        <f>IFERROR(VLOOKUP(B2529,Products!A:I,9,FALSE),"")</f>
        <v>116.67</v>
      </c>
      <c r="U2529">
        <f t="shared" si="312"/>
        <v>7</v>
      </c>
      <c r="V2529" t="str">
        <f t="shared" si="313"/>
        <v>No</v>
      </c>
      <c r="W2529">
        <f t="shared" si="314"/>
        <v>2005</v>
      </c>
      <c r="X2529">
        <f t="shared" si="315"/>
        <v>1</v>
      </c>
      <c r="Y2529">
        <f>IFERROR(VLOOKUP(B2529,Products!A:I,8,FALSE),"")</f>
        <v>58.33</v>
      </c>
      <c r="Z2529">
        <f t="shared" si="316"/>
        <v>2709.1800000000003</v>
      </c>
      <c r="AA2529">
        <f t="shared" si="317"/>
        <v>72.021258357620439</v>
      </c>
      <c r="AB2529">
        <f t="shared" si="318"/>
        <v>1</v>
      </c>
      <c r="AC2529">
        <f t="shared" si="319"/>
        <v>1134.2700000000002</v>
      </c>
    </row>
    <row r="2530" spans="1:29">
      <c r="A2530">
        <v>10370</v>
      </c>
      <c r="B2530" t="s">
        <v>153</v>
      </c>
      <c r="C2530">
        <v>22</v>
      </c>
      <c r="D2530">
        <v>101.87</v>
      </c>
      <c r="E2530">
        <v>5</v>
      </c>
      <c r="F2530" s="6">
        <f>IFERROR(VLOOKUP(A2530,Orders!A:B,2,FALSE),"")</f>
        <v>38372</v>
      </c>
      <c r="G2530" s="6">
        <f>IFERROR(VLOOKUP(A2530,Orders!A:C,3,FALSE),"")</f>
        <v>38384</v>
      </c>
      <c r="H2530" s="6">
        <f>IFERROR(VLOOKUP(A2530,Orders!A:D,4,FALSE),"")</f>
        <v>38377</v>
      </c>
      <c r="I2530" t="str">
        <f>IFERROR(VLOOKUP(A2530,Orders!A:E,5,FALSE),"")</f>
        <v>Shipped</v>
      </c>
      <c r="J2530">
        <f>IFERROR(VLOOKUP(A2530,Orders!A:G,7,FALSE),"")</f>
        <v>276</v>
      </c>
      <c r="K2530">
        <f>IFERROR(VLOOKUP(J2530,Customers!A:L,12,FALSE),"")</f>
        <v>1611</v>
      </c>
      <c r="L2530">
        <f>IFERROR(VLOOKUP(J2530,Customers!A:M,13,FALSE),"")</f>
        <v>107800</v>
      </c>
      <c r="M2530" t="str">
        <f>IFERROR(VLOOKUP(J2530,Customers!A:H,8,FALSE),"")</f>
        <v>North Sydney</v>
      </c>
      <c r="N2530">
        <f>IFERROR(VLOOKUP(K2530,Employees!A:F,6,FALSE),"")</f>
        <v>6</v>
      </c>
      <c r="O2530" t="str">
        <f>IFERROR(VLOOKUP(N2530,Offices!A:B,2,FALSE),"")</f>
        <v>Sydney</v>
      </c>
      <c r="P2530" s="6">
        <f>IFERROR(VLOOKUP(J2530,Payments!A:C,3,FALSE),"")</f>
        <v>38392</v>
      </c>
      <c r="Q2530">
        <f>IFERROR(VLOOKUP(J2530,Payments!A:D,4,FALSE),"")</f>
        <v>27083.78</v>
      </c>
      <c r="R2530" t="str">
        <f>IFERROR(VLOOKUP(B2530,Products!A:C,3,FALSE),"")</f>
        <v>Trucks and Buses</v>
      </c>
      <c r="S2530">
        <f>IFERROR(VLOOKUP(B2530,Products!A:G,7,FALSE),"")</f>
        <v>8258</v>
      </c>
      <c r="T2530">
        <f>IFERROR(VLOOKUP(B2530,Products!A:I,9,FALSE),"")</f>
        <v>122.73</v>
      </c>
      <c r="U2530">
        <f t="shared" si="312"/>
        <v>7</v>
      </c>
      <c r="V2530" t="str">
        <f t="shared" si="313"/>
        <v>No</v>
      </c>
      <c r="W2530">
        <f t="shared" si="314"/>
        <v>2005</v>
      </c>
      <c r="X2530">
        <f t="shared" si="315"/>
        <v>1</v>
      </c>
      <c r="Y2530">
        <f>IFERROR(VLOOKUP(B2530,Products!A:I,8,FALSE),"")</f>
        <v>74.86</v>
      </c>
      <c r="Z2530">
        <f t="shared" si="316"/>
        <v>2241.1400000000003</v>
      </c>
      <c r="AA2530">
        <f t="shared" si="317"/>
        <v>36.080683943360945</v>
      </c>
      <c r="AB2530">
        <f t="shared" si="318"/>
        <v>0</v>
      </c>
      <c r="AC2530">
        <f t="shared" si="319"/>
        <v>594.22000000000014</v>
      </c>
    </row>
    <row r="2531" spans="1:29">
      <c r="A2531">
        <v>10370</v>
      </c>
      <c r="B2531" t="s">
        <v>138</v>
      </c>
      <c r="C2531">
        <v>22</v>
      </c>
      <c r="D2531">
        <v>60.16</v>
      </c>
      <c r="E2531">
        <v>7</v>
      </c>
      <c r="F2531" s="6">
        <f>IFERROR(VLOOKUP(A2531,Orders!A:B,2,FALSE),"")</f>
        <v>38372</v>
      </c>
      <c r="G2531" s="6">
        <f>IFERROR(VLOOKUP(A2531,Orders!A:C,3,FALSE),"")</f>
        <v>38384</v>
      </c>
      <c r="H2531" s="6">
        <f>IFERROR(VLOOKUP(A2531,Orders!A:D,4,FALSE),"")</f>
        <v>38377</v>
      </c>
      <c r="I2531" t="str">
        <f>IFERROR(VLOOKUP(A2531,Orders!A:E,5,FALSE),"")</f>
        <v>Shipped</v>
      </c>
      <c r="J2531">
        <f>IFERROR(VLOOKUP(A2531,Orders!A:G,7,FALSE),"")</f>
        <v>276</v>
      </c>
      <c r="K2531">
        <f>IFERROR(VLOOKUP(J2531,Customers!A:L,12,FALSE),"")</f>
        <v>1611</v>
      </c>
      <c r="L2531">
        <f>IFERROR(VLOOKUP(J2531,Customers!A:M,13,FALSE),"")</f>
        <v>107800</v>
      </c>
      <c r="M2531" t="str">
        <f>IFERROR(VLOOKUP(J2531,Customers!A:H,8,FALSE),"")</f>
        <v>North Sydney</v>
      </c>
      <c r="N2531">
        <f>IFERROR(VLOOKUP(K2531,Employees!A:F,6,FALSE),"")</f>
        <v>6</v>
      </c>
      <c r="O2531" t="str">
        <f>IFERROR(VLOOKUP(N2531,Offices!A:B,2,FALSE),"")</f>
        <v>Sydney</v>
      </c>
      <c r="P2531" s="6">
        <f>IFERROR(VLOOKUP(J2531,Payments!A:C,3,FALSE),"")</f>
        <v>38392</v>
      </c>
      <c r="Q2531">
        <f>IFERROR(VLOOKUP(J2531,Payments!A:D,4,FALSE),"")</f>
        <v>27083.78</v>
      </c>
      <c r="R2531" t="str">
        <f>IFERROR(VLOOKUP(B2531,Products!A:C,3,FALSE),"")</f>
        <v>Trucks and Buses</v>
      </c>
      <c r="S2531">
        <f>IFERROR(VLOOKUP(B2531,Products!A:G,7,FALSE),"")</f>
        <v>2018</v>
      </c>
      <c r="T2531">
        <f>IFERROR(VLOOKUP(B2531,Products!A:I,9,FALSE),"")</f>
        <v>60.77</v>
      </c>
      <c r="U2531">
        <f t="shared" si="312"/>
        <v>7</v>
      </c>
      <c r="V2531" t="str">
        <f t="shared" si="313"/>
        <v>No</v>
      </c>
      <c r="W2531">
        <f t="shared" si="314"/>
        <v>2005</v>
      </c>
      <c r="X2531">
        <f t="shared" si="315"/>
        <v>1</v>
      </c>
      <c r="Y2531">
        <f>IFERROR(VLOOKUP(B2531,Products!A:I,8,FALSE),"")</f>
        <v>24.92</v>
      </c>
      <c r="Z2531">
        <f t="shared" si="316"/>
        <v>1323.52</v>
      </c>
      <c r="AA2531">
        <f t="shared" si="317"/>
        <v>141.41252006420544</v>
      </c>
      <c r="AB2531">
        <f t="shared" si="318"/>
        <v>1</v>
      </c>
      <c r="AC2531">
        <f t="shared" si="319"/>
        <v>775.27999999999986</v>
      </c>
    </row>
    <row r="2532" spans="1:29">
      <c r="A2532">
        <v>10370</v>
      </c>
      <c r="B2532" t="s">
        <v>154</v>
      </c>
      <c r="C2532">
        <v>27</v>
      </c>
      <c r="D2532">
        <v>167.65</v>
      </c>
      <c r="E2532">
        <v>9</v>
      </c>
      <c r="F2532" s="6">
        <f>IFERROR(VLOOKUP(A2532,Orders!A:B,2,FALSE),"")</f>
        <v>38372</v>
      </c>
      <c r="G2532" s="6">
        <f>IFERROR(VLOOKUP(A2532,Orders!A:C,3,FALSE),"")</f>
        <v>38384</v>
      </c>
      <c r="H2532" s="6">
        <f>IFERROR(VLOOKUP(A2532,Orders!A:D,4,FALSE),"")</f>
        <v>38377</v>
      </c>
      <c r="I2532" t="str">
        <f>IFERROR(VLOOKUP(A2532,Orders!A:E,5,FALSE),"")</f>
        <v>Shipped</v>
      </c>
      <c r="J2532">
        <f>IFERROR(VLOOKUP(A2532,Orders!A:G,7,FALSE),"")</f>
        <v>276</v>
      </c>
      <c r="K2532">
        <f>IFERROR(VLOOKUP(J2532,Customers!A:L,12,FALSE),"")</f>
        <v>1611</v>
      </c>
      <c r="L2532">
        <f>IFERROR(VLOOKUP(J2532,Customers!A:M,13,FALSE),"")</f>
        <v>107800</v>
      </c>
      <c r="M2532" t="str">
        <f>IFERROR(VLOOKUP(J2532,Customers!A:H,8,FALSE),"")</f>
        <v>North Sydney</v>
      </c>
      <c r="N2532">
        <f>IFERROR(VLOOKUP(K2532,Employees!A:F,6,FALSE),"")</f>
        <v>6</v>
      </c>
      <c r="O2532" t="str">
        <f>IFERROR(VLOOKUP(N2532,Offices!A:B,2,FALSE),"")</f>
        <v>Sydney</v>
      </c>
      <c r="P2532" s="6">
        <f>IFERROR(VLOOKUP(J2532,Payments!A:C,3,FALSE),"")</f>
        <v>38392</v>
      </c>
      <c r="Q2532">
        <f>IFERROR(VLOOKUP(J2532,Payments!A:D,4,FALSE),"")</f>
        <v>27083.78</v>
      </c>
      <c r="R2532" t="str">
        <f>IFERROR(VLOOKUP(B2532,Products!A:C,3,FALSE),"")</f>
        <v>Classic Cars</v>
      </c>
      <c r="S2532">
        <f>IFERROR(VLOOKUP(B2532,Products!A:G,7,FALSE),"")</f>
        <v>8347</v>
      </c>
      <c r="T2532">
        <f>IFERROR(VLOOKUP(B2532,Products!A:I,9,FALSE),"")</f>
        <v>169.34</v>
      </c>
      <c r="U2532">
        <f t="shared" si="312"/>
        <v>7</v>
      </c>
      <c r="V2532" t="str">
        <f t="shared" si="313"/>
        <v>No</v>
      </c>
      <c r="W2532">
        <f t="shared" si="314"/>
        <v>2005</v>
      </c>
      <c r="X2532">
        <f t="shared" si="315"/>
        <v>1</v>
      </c>
      <c r="Y2532">
        <f>IFERROR(VLOOKUP(B2532,Products!A:I,8,FALSE),"")</f>
        <v>77.900000000000006</v>
      </c>
      <c r="Z2532">
        <f t="shared" si="316"/>
        <v>4526.55</v>
      </c>
      <c r="AA2532">
        <f t="shared" si="317"/>
        <v>115.21181001283696</v>
      </c>
      <c r="AB2532">
        <f t="shared" si="318"/>
        <v>1</v>
      </c>
      <c r="AC2532">
        <f t="shared" si="319"/>
        <v>2423.25</v>
      </c>
    </row>
    <row r="2533" spans="1:29">
      <c r="A2533">
        <v>10370</v>
      </c>
      <c r="B2533" t="s">
        <v>143</v>
      </c>
      <c r="C2533">
        <v>29</v>
      </c>
      <c r="D2533">
        <v>105.34</v>
      </c>
      <c r="E2533">
        <v>6</v>
      </c>
      <c r="F2533" s="6">
        <f>IFERROR(VLOOKUP(A2533,Orders!A:B,2,FALSE),"")</f>
        <v>38372</v>
      </c>
      <c r="G2533" s="6">
        <f>IFERROR(VLOOKUP(A2533,Orders!A:C,3,FALSE),"")</f>
        <v>38384</v>
      </c>
      <c r="H2533" s="6">
        <f>IFERROR(VLOOKUP(A2533,Orders!A:D,4,FALSE),"")</f>
        <v>38377</v>
      </c>
      <c r="I2533" t="str">
        <f>IFERROR(VLOOKUP(A2533,Orders!A:E,5,FALSE),"")</f>
        <v>Shipped</v>
      </c>
      <c r="J2533">
        <f>IFERROR(VLOOKUP(A2533,Orders!A:G,7,FALSE),"")</f>
        <v>276</v>
      </c>
      <c r="K2533">
        <f>IFERROR(VLOOKUP(J2533,Customers!A:L,12,FALSE),"")</f>
        <v>1611</v>
      </c>
      <c r="L2533">
        <f>IFERROR(VLOOKUP(J2533,Customers!A:M,13,FALSE),"")</f>
        <v>107800</v>
      </c>
      <c r="M2533" t="str">
        <f>IFERROR(VLOOKUP(J2533,Customers!A:H,8,FALSE),"")</f>
        <v>North Sydney</v>
      </c>
      <c r="N2533">
        <f>IFERROR(VLOOKUP(K2533,Employees!A:F,6,FALSE),"")</f>
        <v>6</v>
      </c>
      <c r="O2533" t="str">
        <f>IFERROR(VLOOKUP(N2533,Offices!A:B,2,FALSE),"")</f>
        <v>Sydney</v>
      </c>
      <c r="P2533" s="6">
        <f>IFERROR(VLOOKUP(J2533,Payments!A:C,3,FALSE),"")</f>
        <v>38392</v>
      </c>
      <c r="Q2533">
        <f>IFERROR(VLOOKUP(J2533,Payments!A:D,4,FALSE),"")</f>
        <v>27083.78</v>
      </c>
      <c r="R2533" t="str">
        <f>IFERROR(VLOOKUP(B2533,Products!A:C,3,FALSE),"")</f>
        <v>Trucks and Buses</v>
      </c>
      <c r="S2533">
        <f>IFERROR(VLOOKUP(B2533,Products!A:G,7,FALSE),"")</f>
        <v>3128</v>
      </c>
      <c r="T2533">
        <f>IFERROR(VLOOKUP(B2533,Products!A:I,9,FALSE),"")</f>
        <v>121.08</v>
      </c>
      <c r="U2533">
        <f t="shared" si="312"/>
        <v>7</v>
      </c>
      <c r="V2533" t="str">
        <f t="shared" si="313"/>
        <v>No</v>
      </c>
      <c r="W2533">
        <f t="shared" si="314"/>
        <v>2005</v>
      </c>
      <c r="X2533">
        <f t="shared" si="315"/>
        <v>1</v>
      </c>
      <c r="Y2533">
        <f>IFERROR(VLOOKUP(B2533,Products!A:I,8,FALSE),"")</f>
        <v>84.76</v>
      </c>
      <c r="Z2533">
        <f t="shared" si="316"/>
        <v>3054.86</v>
      </c>
      <c r="AA2533">
        <f t="shared" si="317"/>
        <v>24.280320906087773</v>
      </c>
      <c r="AB2533">
        <f t="shared" si="318"/>
        <v>0</v>
      </c>
      <c r="AC2533">
        <f t="shared" si="319"/>
        <v>596.81999999999994</v>
      </c>
    </row>
    <row r="2534" spans="1:29">
      <c r="A2534">
        <v>10370</v>
      </c>
      <c r="B2534" t="s">
        <v>144</v>
      </c>
      <c r="C2534">
        <v>20</v>
      </c>
      <c r="D2534">
        <v>41.76</v>
      </c>
      <c r="E2534">
        <v>2</v>
      </c>
      <c r="F2534" s="6">
        <f>IFERROR(VLOOKUP(A2534,Orders!A:B,2,FALSE),"")</f>
        <v>38372</v>
      </c>
      <c r="G2534" s="6">
        <f>IFERROR(VLOOKUP(A2534,Orders!A:C,3,FALSE),"")</f>
        <v>38384</v>
      </c>
      <c r="H2534" s="6">
        <f>IFERROR(VLOOKUP(A2534,Orders!A:D,4,FALSE),"")</f>
        <v>38377</v>
      </c>
      <c r="I2534" t="str">
        <f>IFERROR(VLOOKUP(A2534,Orders!A:E,5,FALSE),"")</f>
        <v>Shipped</v>
      </c>
      <c r="J2534">
        <f>IFERROR(VLOOKUP(A2534,Orders!A:G,7,FALSE),"")</f>
        <v>276</v>
      </c>
      <c r="K2534">
        <f>IFERROR(VLOOKUP(J2534,Customers!A:L,12,FALSE),"")</f>
        <v>1611</v>
      </c>
      <c r="L2534">
        <f>IFERROR(VLOOKUP(J2534,Customers!A:M,13,FALSE),"")</f>
        <v>107800</v>
      </c>
      <c r="M2534" t="str">
        <f>IFERROR(VLOOKUP(J2534,Customers!A:H,8,FALSE),"")</f>
        <v>North Sydney</v>
      </c>
      <c r="N2534">
        <f>IFERROR(VLOOKUP(K2534,Employees!A:F,6,FALSE),"")</f>
        <v>6</v>
      </c>
      <c r="O2534" t="str">
        <f>IFERROR(VLOOKUP(N2534,Offices!A:B,2,FALSE),"")</f>
        <v>Sydney</v>
      </c>
      <c r="P2534" s="6">
        <f>IFERROR(VLOOKUP(J2534,Payments!A:C,3,FALSE),"")</f>
        <v>38392</v>
      </c>
      <c r="Q2534">
        <f>IFERROR(VLOOKUP(J2534,Payments!A:D,4,FALSE),"")</f>
        <v>27083.78</v>
      </c>
      <c r="R2534" t="str">
        <f>IFERROR(VLOOKUP(B2534,Products!A:C,3,FALSE),"")</f>
        <v>Vintage Cars</v>
      </c>
      <c r="S2534">
        <f>IFERROR(VLOOKUP(B2534,Products!A:G,7,FALSE),"")</f>
        <v>6645</v>
      </c>
      <c r="T2534">
        <f>IFERROR(VLOOKUP(B2534,Products!A:I,9,FALSE),"")</f>
        <v>50.31</v>
      </c>
      <c r="U2534">
        <f t="shared" si="312"/>
        <v>7</v>
      </c>
      <c r="V2534" t="str">
        <f t="shared" si="313"/>
        <v>No</v>
      </c>
      <c r="W2534">
        <f t="shared" si="314"/>
        <v>2005</v>
      </c>
      <c r="X2534">
        <f t="shared" si="315"/>
        <v>1</v>
      </c>
      <c r="Y2534">
        <f>IFERROR(VLOOKUP(B2534,Products!A:I,8,FALSE),"")</f>
        <v>23.14</v>
      </c>
      <c r="Z2534">
        <f t="shared" si="316"/>
        <v>835.19999999999993</v>
      </c>
      <c r="AA2534">
        <f t="shared" si="317"/>
        <v>80.466724286949002</v>
      </c>
      <c r="AB2534">
        <f t="shared" si="318"/>
        <v>1</v>
      </c>
      <c r="AC2534">
        <f t="shared" si="319"/>
        <v>372.4</v>
      </c>
    </row>
    <row r="2535" spans="1:29">
      <c r="A2535">
        <v>10370</v>
      </c>
      <c r="B2535" t="s">
        <v>148</v>
      </c>
      <c r="C2535">
        <v>25</v>
      </c>
      <c r="D2535">
        <v>63.99</v>
      </c>
      <c r="E2535">
        <v>3</v>
      </c>
      <c r="F2535" s="6">
        <f>IFERROR(VLOOKUP(A2535,Orders!A:B,2,FALSE),"")</f>
        <v>38372</v>
      </c>
      <c r="G2535" s="6">
        <f>IFERROR(VLOOKUP(A2535,Orders!A:C,3,FALSE),"")</f>
        <v>38384</v>
      </c>
      <c r="H2535" s="6">
        <f>IFERROR(VLOOKUP(A2535,Orders!A:D,4,FALSE),"")</f>
        <v>38377</v>
      </c>
      <c r="I2535" t="str">
        <f>IFERROR(VLOOKUP(A2535,Orders!A:E,5,FALSE),"")</f>
        <v>Shipped</v>
      </c>
      <c r="J2535">
        <f>IFERROR(VLOOKUP(A2535,Orders!A:G,7,FALSE),"")</f>
        <v>276</v>
      </c>
      <c r="K2535">
        <f>IFERROR(VLOOKUP(J2535,Customers!A:L,12,FALSE),"")</f>
        <v>1611</v>
      </c>
      <c r="L2535">
        <f>IFERROR(VLOOKUP(J2535,Customers!A:M,13,FALSE),"")</f>
        <v>107800</v>
      </c>
      <c r="M2535" t="str">
        <f>IFERROR(VLOOKUP(J2535,Customers!A:H,8,FALSE),"")</f>
        <v>North Sydney</v>
      </c>
      <c r="N2535">
        <f>IFERROR(VLOOKUP(K2535,Employees!A:F,6,FALSE),"")</f>
        <v>6</v>
      </c>
      <c r="O2535" t="str">
        <f>IFERROR(VLOOKUP(N2535,Offices!A:B,2,FALSE),"")</f>
        <v>Sydney</v>
      </c>
      <c r="P2535" s="6">
        <f>IFERROR(VLOOKUP(J2535,Payments!A:C,3,FALSE),"")</f>
        <v>38392</v>
      </c>
      <c r="Q2535">
        <f>IFERROR(VLOOKUP(J2535,Payments!A:D,4,FALSE),"")</f>
        <v>27083.78</v>
      </c>
      <c r="R2535" t="str">
        <f>IFERROR(VLOOKUP(B2535,Products!A:C,3,FALSE),"")</f>
        <v>Trucks and Buses</v>
      </c>
      <c r="S2535">
        <f>IFERROR(VLOOKUP(B2535,Products!A:G,7,FALSE),"")</f>
        <v>814</v>
      </c>
      <c r="T2535">
        <f>IFERROR(VLOOKUP(B2535,Products!A:I,9,FALSE),"")</f>
        <v>64.64</v>
      </c>
      <c r="U2535">
        <f t="shared" si="312"/>
        <v>7</v>
      </c>
      <c r="V2535" t="str">
        <f t="shared" si="313"/>
        <v>No</v>
      </c>
      <c r="W2535">
        <f t="shared" si="314"/>
        <v>2005</v>
      </c>
      <c r="X2535">
        <f t="shared" si="315"/>
        <v>1</v>
      </c>
      <c r="Y2535">
        <f>IFERROR(VLOOKUP(B2535,Products!A:I,8,FALSE),"")</f>
        <v>33.61</v>
      </c>
      <c r="Z2535">
        <f t="shared" si="316"/>
        <v>1599.75</v>
      </c>
      <c r="AA2535">
        <f t="shared" si="317"/>
        <v>90.389764950907477</v>
      </c>
      <c r="AB2535">
        <f t="shared" si="318"/>
        <v>1</v>
      </c>
      <c r="AC2535">
        <f t="shared" si="319"/>
        <v>759.50000000000011</v>
      </c>
    </row>
    <row r="2536" spans="1:29">
      <c r="A2536">
        <v>10371</v>
      </c>
      <c r="B2536" t="s">
        <v>164</v>
      </c>
      <c r="C2536">
        <v>32</v>
      </c>
      <c r="D2536">
        <v>178.71</v>
      </c>
      <c r="E2536">
        <v>6</v>
      </c>
      <c r="F2536" s="6">
        <f>IFERROR(VLOOKUP(A2536,Orders!A:B,2,FALSE),"")</f>
        <v>38375</v>
      </c>
      <c r="G2536" s="6">
        <f>IFERROR(VLOOKUP(A2536,Orders!A:C,3,FALSE),"")</f>
        <v>38386</v>
      </c>
      <c r="H2536" s="6">
        <f>IFERROR(VLOOKUP(A2536,Orders!A:D,4,FALSE),"")</f>
        <v>38377</v>
      </c>
      <c r="I2536" t="str">
        <f>IFERROR(VLOOKUP(A2536,Orders!A:E,5,FALSE),"")</f>
        <v>Shipped</v>
      </c>
      <c r="J2536">
        <f>IFERROR(VLOOKUP(A2536,Orders!A:G,7,FALSE),"")</f>
        <v>124</v>
      </c>
      <c r="K2536">
        <f>IFERROR(VLOOKUP(J2536,Customers!A:L,12,FALSE),"")</f>
        <v>1165</v>
      </c>
      <c r="L2536">
        <f>IFERROR(VLOOKUP(J2536,Customers!A:M,13,FALSE),"")</f>
        <v>210500</v>
      </c>
      <c r="M2536" t="str">
        <f>IFERROR(VLOOKUP(J2536,Customers!A:H,8,FALSE),"")</f>
        <v>San Rafael</v>
      </c>
      <c r="N2536">
        <f>IFERROR(VLOOKUP(K2536,Employees!A:F,6,FALSE),"")</f>
        <v>1</v>
      </c>
      <c r="O2536" t="str">
        <f>IFERROR(VLOOKUP(N2536,Offices!A:B,2,FALSE),"")</f>
        <v>San Francisco</v>
      </c>
      <c r="P2536" s="6">
        <f>IFERROR(VLOOKUP(J2536,Payments!A:C,3,FALSE),"")</f>
        <v>38416</v>
      </c>
      <c r="Q2536">
        <f>IFERROR(VLOOKUP(J2536,Payments!A:D,4,FALSE),"")</f>
        <v>101244.59</v>
      </c>
      <c r="R2536" t="str">
        <f>IFERROR(VLOOKUP(B2536,Products!A:C,3,FALSE),"")</f>
        <v>Classic Cars</v>
      </c>
      <c r="S2536">
        <f>IFERROR(VLOOKUP(B2536,Products!A:G,7,FALSE),"")</f>
        <v>3619</v>
      </c>
      <c r="T2536">
        <f>IFERROR(VLOOKUP(B2536,Products!A:I,9,FALSE),"")</f>
        <v>207.8</v>
      </c>
      <c r="U2536">
        <f t="shared" si="312"/>
        <v>9</v>
      </c>
      <c r="V2536" t="str">
        <f t="shared" si="313"/>
        <v>No</v>
      </c>
      <c r="W2536">
        <f t="shared" si="314"/>
        <v>2005</v>
      </c>
      <c r="X2536">
        <f t="shared" si="315"/>
        <v>1</v>
      </c>
      <c r="Y2536">
        <f>IFERROR(VLOOKUP(B2536,Products!A:I,8,FALSE),"")</f>
        <v>95.59</v>
      </c>
      <c r="Z2536">
        <f t="shared" si="316"/>
        <v>5718.72</v>
      </c>
      <c r="AA2536">
        <f t="shared" si="317"/>
        <v>86.954702374725386</v>
      </c>
      <c r="AB2536">
        <f t="shared" si="318"/>
        <v>1</v>
      </c>
      <c r="AC2536">
        <f t="shared" si="319"/>
        <v>2659.84</v>
      </c>
    </row>
    <row r="2537" spans="1:29">
      <c r="A2537">
        <v>10371</v>
      </c>
      <c r="B2537" t="s">
        <v>151</v>
      </c>
      <c r="C2537">
        <v>49</v>
      </c>
      <c r="D2537">
        <v>104.28</v>
      </c>
      <c r="E2537">
        <v>4</v>
      </c>
      <c r="F2537" s="6">
        <f>IFERROR(VLOOKUP(A2537,Orders!A:B,2,FALSE),"")</f>
        <v>38375</v>
      </c>
      <c r="G2537" s="6">
        <f>IFERROR(VLOOKUP(A2537,Orders!A:C,3,FALSE),"")</f>
        <v>38386</v>
      </c>
      <c r="H2537" s="6">
        <f>IFERROR(VLOOKUP(A2537,Orders!A:D,4,FALSE),"")</f>
        <v>38377</v>
      </c>
      <c r="I2537" t="str">
        <f>IFERROR(VLOOKUP(A2537,Orders!A:E,5,FALSE),"")</f>
        <v>Shipped</v>
      </c>
      <c r="J2537">
        <f>IFERROR(VLOOKUP(A2537,Orders!A:G,7,FALSE),"")</f>
        <v>124</v>
      </c>
      <c r="K2537">
        <f>IFERROR(VLOOKUP(J2537,Customers!A:L,12,FALSE),"")</f>
        <v>1165</v>
      </c>
      <c r="L2537">
        <f>IFERROR(VLOOKUP(J2537,Customers!A:M,13,FALSE),"")</f>
        <v>210500</v>
      </c>
      <c r="M2537" t="str">
        <f>IFERROR(VLOOKUP(J2537,Customers!A:H,8,FALSE),"")</f>
        <v>San Rafael</v>
      </c>
      <c r="N2537">
        <f>IFERROR(VLOOKUP(K2537,Employees!A:F,6,FALSE),"")</f>
        <v>1</v>
      </c>
      <c r="O2537" t="str">
        <f>IFERROR(VLOOKUP(N2537,Offices!A:B,2,FALSE),"")</f>
        <v>San Francisco</v>
      </c>
      <c r="P2537" s="6">
        <f>IFERROR(VLOOKUP(J2537,Payments!A:C,3,FALSE),"")</f>
        <v>38416</v>
      </c>
      <c r="Q2537">
        <f>IFERROR(VLOOKUP(J2537,Payments!A:D,4,FALSE),"")</f>
        <v>101244.59</v>
      </c>
      <c r="R2537" t="str">
        <f>IFERROR(VLOOKUP(B2537,Products!A:C,3,FALSE),"")</f>
        <v>Trucks and Buses</v>
      </c>
      <c r="S2537">
        <f>IFERROR(VLOOKUP(B2537,Products!A:G,7,FALSE),"")</f>
        <v>6125</v>
      </c>
      <c r="T2537">
        <f>IFERROR(VLOOKUP(B2537,Products!A:I,9,FALSE),"")</f>
        <v>118.5</v>
      </c>
      <c r="U2537">
        <f t="shared" si="312"/>
        <v>9</v>
      </c>
      <c r="V2537" t="str">
        <f t="shared" si="313"/>
        <v>No</v>
      </c>
      <c r="W2537">
        <f t="shared" si="314"/>
        <v>2005</v>
      </c>
      <c r="X2537">
        <f t="shared" si="315"/>
        <v>1</v>
      </c>
      <c r="Y2537">
        <f>IFERROR(VLOOKUP(B2537,Products!A:I,8,FALSE),"")</f>
        <v>55.7</v>
      </c>
      <c r="Z2537">
        <f t="shared" si="316"/>
        <v>5109.72</v>
      </c>
      <c r="AA2537">
        <f t="shared" si="317"/>
        <v>87.217235188509861</v>
      </c>
      <c r="AB2537">
        <f t="shared" si="318"/>
        <v>1</v>
      </c>
      <c r="AC2537">
        <f t="shared" si="319"/>
        <v>2380.42</v>
      </c>
    </row>
    <row r="2538" spans="1:29">
      <c r="A2538">
        <v>10371</v>
      </c>
      <c r="B2538" t="s">
        <v>152</v>
      </c>
      <c r="C2538">
        <v>25</v>
      </c>
      <c r="D2538">
        <v>160.46</v>
      </c>
      <c r="E2538">
        <v>7</v>
      </c>
      <c r="F2538" s="6">
        <f>IFERROR(VLOOKUP(A2538,Orders!A:B,2,FALSE),"")</f>
        <v>38375</v>
      </c>
      <c r="G2538" s="6">
        <f>IFERROR(VLOOKUP(A2538,Orders!A:C,3,FALSE),"")</f>
        <v>38386</v>
      </c>
      <c r="H2538" s="6">
        <f>IFERROR(VLOOKUP(A2538,Orders!A:D,4,FALSE),"")</f>
        <v>38377</v>
      </c>
      <c r="I2538" t="str">
        <f>IFERROR(VLOOKUP(A2538,Orders!A:E,5,FALSE),"")</f>
        <v>Shipped</v>
      </c>
      <c r="J2538">
        <f>IFERROR(VLOOKUP(A2538,Orders!A:G,7,FALSE),"")</f>
        <v>124</v>
      </c>
      <c r="K2538">
        <f>IFERROR(VLOOKUP(J2538,Customers!A:L,12,FALSE),"")</f>
        <v>1165</v>
      </c>
      <c r="L2538">
        <f>IFERROR(VLOOKUP(J2538,Customers!A:M,13,FALSE),"")</f>
        <v>210500</v>
      </c>
      <c r="M2538" t="str">
        <f>IFERROR(VLOOKUP(J2538,Customers!A:H,8,FALSE),"")</f>
        <v>San Rafael</v>
      </c>
      <c r="N2538">
        <f>IFERROR(VLOOKUP(K2538,Employees!A:F,6,FALSE),"")</f>
        <v>1</v>
      </c>
      <c r="O2538" t="str">
        <f>IFERROR(VLOOKUP(N2538,Offices!A:B,2,FALSE),"")</f>
        <v>San Francisco</v>
      </c>
      <c r="P2538" s="6">
        <f>IFERROR(VLOOKUP(J2538,Payments!A:C,3,FALSE),"")</f>
        <v>38416</v>
      </c>
      <c r="Q2538">
        <f>IFERROR(VLOOKUP(J2538,Payments!A:D,4,FALSE),"")</f>
        <v>101244.59</v>
      </c>
      <c r="R2538" t="str">
        <f>IFERROR(VLOOKUP(B2538,Products!A:C,3,FALSE),"")</f>
        <v>Classic Cars</v>
      </c>
      <c r="S2538">
        <f>IFERROR(VLOOKUP(B2538,Products!A:G,7,FALSE),"")</f>
        <v>4724</v>
      </c>
      <c r="T2538">
        <f>IFERROR(VLOOKUP(B2538,Products!A:I,9,FALSE),"")</f>
        <v>163.72999999999999</v>
      </c>
      <c r="U2538">
        <f t="shared" si="312"/>
        <v>9</v>
      </c>
      <c r="V2538" t="str">
        <f t="shared" si="313"/>
        <v>No</v>
      </c>
      <c r="W2538">
        <f t="shared" si="314"/>
        <v>2005</v>
      </c>
      <c r="X2538">
        <f t="shared" si="315"/>
        <v>1</v>
      </c>
      <c r="Y2538">
        <f>IFERROR(VLOOKUP(B2538,Products!A:I,8,FALSE),"")</f>
        <v>101.51</v>
      </c>
      <c r="Z2538">
        <f t="shared" si="316"/>
        <v>4011.5</v>
      </c>
      <c r="AA2538">
        <f t="shared" si="317"/>
        <v>58.073096246675206</v>
      </c>
      <c r="AB2538">
        <f t="shared" si="318"/>
        <v>0</v>
      </c>
      <c r="AC2538">
        <f t="shared" si="319"/>
        <v>1473.75</v>
      </c>
    </row>
    <row r="2539" spans="1:29">
      <c r="A2539">
        <v>10371</v>
      </c>
      <c r="B2539" t="s">
        <v>156</v>
      </c>
      <c r="C2539">
        <v>25</v>
      </c>
      <c r="D2539">
        <v>53.75</v>
      </c>
      <c r="E2539">
        <v>12</v>
      </c>
      <c r="F2539" s="6">
        <f>IFERROR(VLOOKUP(A2539,Orders!A:B,2,FALSE),"")</f>
        <v>38375</v>
      </c>
      <c r="G2539" s="6">
        <f>IFERROR(VLOOKUP(A2539,Orders!A:C,3,FALSE),"")</f>
        <v>38386</v>
      </c>
      <c r="H2539" s="6">
        <f>IFERROR(VLOOKUP(A2539,Orders!A:D,4,FALSE),"")</f>
        <v>38377</v>
      </c>
      <c r="I2539" t="str">
        <f>IFERROR(VLOOKUP(A2539,Orders!A:E,5,FALSE),"")</f>
        <v>Shipped</v>
      </c>
      <c r="J2539">
        <f>IFERROR(VLOOKUP(A2539,Orders!A:G,7,FALSE),"")</f>
        <v>124</v>
      </c>
      <c r="K2539">
        <f>IFERROR(VLOOKUP(J2539,Customers!A:L,12,FALSE),"")</f>
        <v>1165</v>
      </c>
      <c r="L2539">
        <f>IFERROR(VLOOKUP(J2539,Customers!A:M,13,FALSE),"")</f>
        <v>210500</v>
      </c>
      <c r="M2539" t="str">
        <f>IFERROR(VLOOKUP(J2539,Customers!A:H,8,FALSE),"")</f>
        <v>San Rafael</v>
      </c>
      <c r="N2539">
        <f>IFERROR(VLOOKUP(K2539,Employees!A:F,6,FALSE),"")</f>
        <v>1</v>
      </c>
      <c r="O2539" t="str">
        <f>IFERROR(VLOOKUP(N2539,Offices!A:B,2,FALSE),"")</f>
        <v>San Francisco</v>
      </c>
      <c r="P2539" s="6">
        <f>IFERROR(VLOOKUP(J2539,Payments!A:C,3,FALSE),"")</f>
        <v>38416</v>
      </c>
      <c r="Q2539">
        <f>IFERROR(VLOOKUP(J2539,Payments!A:D,4,FALSE),"")</f>
        <v>101244.59</v>
      </c>
      <c r="R2539" t="str">
        <f>IFERROR(VLOOKUP(B2539,Products!A:C,3,FALSE),"")</f>
        <v>Classic Cars</v>
      </c>
      <c r="S2539">
        <f>IFERROR(VLOOKUP(B2539,Products!A:G,7,FALSE),"")</f>
        <v>4074</v>
      </c>
      <c r="T2539">
        <f>IFERROR(VLOOKUP(B2539,Products!A:I,9,FALSE),"")</f>
        <v>57.8</v>
      </c>
      <c r="U2539">
        <f t="shared" si="312"/>
        <v>9</v>
      </c>
      <c r="V2539" t="str">
        <f t="shared" si="313"/>
        <v>No</v>
      </c>
      <c r="W2539">
        <f t="shared" si="314"/>
        <v>2005</v>
      </c>
      <c r="X2539">
        <f t="shared" si="315"/>
        <v>1</v>
      </c>
      <c r="Y2539">
        <f>IFERROR(VLOOKUP(B2539,Products!A:I,8,FALSE),"")</f>
        <v>32.369999999999997</v>
      </c>
      <c r="Z2539">
        <f t="shared" si="316"/>
        <v>1343.75</v>
      </c>
      <c r="AA2539">
        <f t="shared" si="317"/>
        <v>66.048810627123885</v>
      </c>
      <c r="AB2539">
        <f t="shared" si="318"/>
        <v>0</v>
      </c>
      <c r="AC2539">
        <f t="shared" si="319"/>
        <v>534.50000000000011</v>
      </c>
    </row>
    <row r="2540" spans="1:29">
      <c r="A2540">
        <v>10371</v>
      </c>
      <c r="B2540" t="s">
        <v>145</v>
      </c>
      <c r="C2540">
        <v>20</v>
      </c>
      <c r="D2540">
        <v>126.51</v>
      </c>
      <c r="E2540">
        <v>5</v>
      </c>
      <c r="F2540" s="6">
        <f>IFERROR(VLOOKUP(A2540,Orders!A:B,2,FALSE),"")</f>
        <v>38375</v>
      </c>
      <c r="G2540" s="6">
        <f>IFERROR(VLOOKUP(A2540,Orders!A:C,3,FALSE),"")</f>
        <v>38386</v>
      </c>
      <c r="H2540" s="6">
        <f>IFERROR(VLOOKUP(A2540,Orders!A:D,4,FALSE),"")</f>
        <v>38377</v>
      </c>
      <c r="I2540" t="str">
        <f>IFERROR(VLOOKUP(A2540,Orders!A:E,5,FALSE),"")</f>
        <v>Shipped</v>
      </c>
      <c r="J2540">
        <f>IFERROR(VLOOKUP(A2540,Orders!A:G,7,FALSE),"")</f>
        <v>124</v>
      </c>
      <c r="K2540">
        <f>IFERROR(VLOOKUP(J2540,Customers!A:L,12,FALSE),"")</f>
        <v>1165</v>
      </c>
      <c r="L2540">
        <f>IFERROR(VLOOKUP(J2540,Customers!A:M,13,FALSE),"")</f>
        <v>210500</v>
      </c>
      <c r="M2540" t="str">
        <f>IFERROR(VLOOKUP(J2540,Customers!A:H,8,FALSE),"")</f>
        <v>San Rafael</v>
      </c>
      <c r="N2540">
        <f>IFERROR(VLOOKUP(K2540,Employees!A:F,6,FALSE),"")</f>
        <v>1</v>
      </c>
      <c r="O2540" t="str">
        <f>IFERROR(VLOOKUP(N2540,Offices!A:B,2,FALSE),"")</f>
        <v>San Francisco</v>
      </c>
      <c r="P2540" s="6">
        <f>IFERROR(VLOOKUP(J2540,Payments!A:C,3,FALSE),"")</f>
        <v>38416</v>
      </c>
      <c r="Q2540">
        <f>IFERROR(VLOOKUP(J2540,Payments!A:D,4,FALSE),"")</f>
        <v>101244.59</v>
      </c>
      <c r="R2540" t="str">
        <f>IFERROR(VLOOKUP(B2540,Products!A:C,3,FALSE),"")</f>
        <v>Trucks and Buses</v>
      </c>
      <c r="S2540">
        <f>IFERROR(VLOOKUP(B2540,Products!A:G,7,FALSE),"")</f>
        <v>2327</v>
      </c>
      <c r="T2540">
        <f>IFERROR(VLOOKUP(B2540,Products!A:I,9,FALSE),"")</f>
        <v>127.79</v>
      </c>
      <c r="U2540">
        <f t="shared" si="312"/>
        <v>9</v>
      </c>
      <c r="V2540" t="str">
        <f t="shared" si="313"/>
        <v>No</v>
      </c>
      <c r="W2540">
        <f t="shared" si="314"/>
        <v>2005</v>
      </c>
      <c r="X2540">
        <f t="shared" si="315"/>
        <v>1</v>
      </c>
      <c r="Y2540">
        <f>IFERROR(VLOOKUP(B2540,Products!A:I,8,FALSE),"")</f>
        <v>61.34</v>
      </c>
      <c r="Z2540">
        <f t="shared" si="316"/>
        <v>2530.2000000000003</v>
      </c>
      <c r="AA2540">
        <f t="shared" si="317"/>
        <v>106.24388653407237</v>
      </c>
      <c r="AB2540">
        <f t="shared" si="318"/>
        <v>1</v>
      </c>
      <c r="AC2540">
        <f t="shared" si="319"/>
        <v>1303.4000000000001</v>
      </c>
    </row>
    <row r="2541" spans="1:29">
      <c r="A2541">
        <v>10371</v>
      </c>
      <c r="B2541" t="s">
        <v>157</v>
      </c>
      <c r="C2541">
        <v>45</v>
      </c>
      <c r="D2541">
        <v>35.01</v>
      </c>
      <c r="E2541">
        <v>8</v>
      </c>
      <c r="F2541" s="6">
        <f>IFERROR(VLOOKUP(A2541,Orders!A:B,2,FALSE),"")</f>
        <v>38375</v>
      </c>
      <c r="G2541" s="6">
        <f>IFERROR(VLOOKUP(A2541,Orders!A:C,3,FALSE),"")</f>
        <v>38386</v>
      </c>
      <c r="H2541" s="6">
        <f>IFERROR(VLOOKUP(A2541,Orders!A:D,4,FALSE),"")</f>
        <v>38377</v>
      </c>
      <c r="I2541" t="str">
        <f>IFERROR(VLOOKUP(A2541,Orders!A:E,5,FALSE),"")</f>
        <v>Shipped</v>
      </c>
      <c r="J2541">
        <f>IFERROR(VLOOKUP(A2541,Orders!A:G,7,FALSE),"")</f>
        <v>124</v>
      </c>
      <c r="K2541">
        <f>IFERROR(VLOOKUP(J2541,Customers!A:L,12,FALSE),"")</f>
        <v>1165</v>
      </c>
      <c r="L2541">
        <f>IFERROR(VLOOKUP(J2541,Customers!A:M,13,FALSE),"")</f>
        <v>210500</v>
      </c>
      <c r="M2541" t="str">
        <f>IFERROR(VLOOKUP(J2541,Customers!A:H,8,FALSE),"")</f>
        <v>San Rafael</v>
      </c>
      <c r="N2541">
        <f>IFERROR(VLOOKUP(K2541,Employees!A:F,6,FALSE),"")</f>
        <v>1</v>
      </c>
      <c r="O2541" t="str">
        <f>IFERROR(VLOOKUP(N2541,Offices!A:B,2,FALSE),"")</f>
        <v>San Francisco</v>
      </c>
      <c r="P2541" s="6">
        <f>IFERROR(VLOOKUP(J2541,Payments!A:C,3,FALSE),"")</f>
        <v>38416</v>
      </c>
      <c r="Q2541">
        <f>IFERROR(VLOOKUP(J2541,Payments!A:D,4,FALSE),"")</f>
        <v>101244.59</v>
      </c>
      <c r="R2541" t="str">
        <f>IFERROR(VLOOKUP(B2541,Products!A:C,3,FALSE),"")</f>
        <v>Classic Cars</v>
      </c>
      <c r="S2541">
        <f>IFERROR(VLOOKUP(B2541,Products!A:G,7,FALSE),"")</f>
        <v>2542</v>
      </c>
      <c r="T2541">
        <f>IFERROR(VLOOKUP(B2541,Products!A:I,9,FALSE),"")</f>
        <v>35.36</v>
      </c>
      <c r="U2541">
        <f t="shared" si="312"/>
        <v>9</v>
      </c>
      <c r="V2541" t="str">
        <f t="shared" si="313"/>
        <v>No</v>
      </c>
      <c r="W2541">
        <f t="shared" si="314"/>
        <v>2005</v>
      </c>
      <c r="X2541">
        <f t="shared" si="315"/>
        <v>1</v>
      </c>
      <c r="Y2541">
        <f>IFERROR(VLOOKUP(B2541,Products!A:I,8,FALSE),"")</f>
        <v>15.91</v>
      </c>
      <c r="Z2541">
        <f t="shared" si="316"/>
        <v>1575.4499999999998</v>
      </c>
      <c r="AA2541">
        <f t="shared" si="317"/>
        <v>120.05028284098049</v>
      </c>
      <c r="AB2541">
        <f t="shared" si="318"/>
        <v>1</v>
      </c>
      <c r="AC2541">
        <f t="shared" si="319"/>
        <v>859.49999999999989</v>
      </c>
    </row>
    <row r="2542" spans="1:29">
      <c r="A2542">
        <v>10371</v>
      </c>
      <c r="B2542" t="s">
        <v>158</v>
      </c>
      <c r="C2542">
        <v>28</v>
      </c>
      <c r="D2542">
        <v>95.81</v>
      </c>
      <c r="E2542">
        <v>9</v>
      </c>
      <c r="F2542" s="6">
        <f>IFERROR(VLOOKUP(A2542,Orders!A:B,2,FALSE),"")</f>
        <v>38375</v>
      </c>
      <c r="G2542" s="6">
        <f>IFERROR(VLOOKUP(A2542,Orders!A:C,3,FALSE),"")</f>
        <v>38386</v>
      </c>
      <c r="H2542" s="6">
        <f>IFERROR(VLOOKUP(A2542,Orders!A:D,4,FALSE),"")</f>
        <v>38377</v>
      </c>
      <c r="I2542" t="str">
        <f>IFERROR(VLOOKUP(A2542,Orders!A:E,5,FALSE),"")</f>
        <v>Shipped</v>
      </c>
      <c r="J2542">
        <f>IFERROR(VLOOKUP(A2542,Orders!A:G,7,FALSE),"")</f>
        <v>124</v>
      </c>
      <c r="K2542">
        <f>IFERROR(VLOOKUP(J2542,Customers!A:L,12,FALSE),"")</f>
        <v>1165</v>
      </c>
      <c r="L2542">
        <f>IFERROR(VLOOKUP(J2542,Customers!A:M,13,FALSE),"")</f>
        <v>210500</v>
      </c>
      <c r="M2542" t="str">
        <f>IFERROR(VLOOKUP(J2542,Customers!A:H,8,FALSE),"")</f>
        <v>San Rafael</v>
      </c>
      <c r="N2542">
        <f>IFERROR(VLOOKUP(K2542,Employees!A:F,6,FALSE),"")</f>
        <v>1</v>
      </c>
      <c r="O2542" t="str">
        <f>IFERROR(VLOOKUP(N2542,Offices!A:B,2,FALSE),"")</f>
        <v>San Francisco</v>
      </c>
      <c r="P2542" s="6">
        <f>IFERROR(VLOOKUP(J2542,Payments!A:C,3,FALSE),"")</f>
        <v>38416</v>
      </c>
      <c r="Q2542">
        <f>IFERROR(VLOOKUP(J2542,Payments!A:D,4,FALSE),"")</f>
        <v>101244.59</v>
      </c>
      <c r="R2542" t="str">
        <f>IFERROR(VLOOKUP(B2542,Products!A:C,3,FALSE),"")</f>
        <v>Classic Cars</v>
      </c>
      <c r="S2542">
        <f>IFERROR(VLOOKUP(B2542,Products!A:G,7,FALSE),"")</f>
        <v>6582</v>
      </c>
      <c r="T2542">
        <f>IFERROR(VLOOKUP(B2542,Products!A:I,9,FALSE),"")</f>
        <v>118.28</v>
      </c>
      <c r="U2542">
        <f t="shared" si="312"/>
        <v>9</v>
      </c>
      <c r="V2542" t="str">
        <f t="shared" si="313"/>
        <v>No</v>
      </c>
      <c r="W2542">
        <f t="shared" si="314"/>
        <v>2005</v>
      </c>
      <c r="X2542">
        <f t="shared" si="315"/>
        <v>1</v>
      </c>
      <c r="Y2542">
        <f>IFERROR(VLOOKUP(B2542,Products!A:I,8,FALSE),"")</f>
        <v>69.78</v>
      </c>
      <c r="Z2542">
        <f t="shared" si="316"/>
        <v>2682.6800000000003</v>
      </c>
      <c r="AA2542">
        <f t="shared" si="317"/>
        <v>37.302952135282318</v>
      </c>
      <c r="AB2542">
        <f t="shared" si="318"/>
        <v>0</v>
      </c>
      <c r="AC2542">
        <f t="shared" si="319"/>
        <v>728.84</v>
      </c>
    </row>
    <row r="2543" spans="1:29">
      <c r="A2543">
        <v>10371</v>
      </c>
      <c r="B2543" t="s">
        <v>147</v>
      </c>
      <c r="C2543">
        <v>26</v>
      </c>
      <c r="D2543">
        <v>82.83</v>
      </c>
      <c r="E2543">
        <v>1</v>
      </c>
      <c r="F2543" s="6">
        <f>IFERROR(VLOOKUP(A2543,Orders!A:B,2,FALSE),"")</f>
        <v>38375</v>
      </c>
      <c r="G2543" s="6">
        <f>IFERROR(VLOOKUP(A2543,Orders!A:C,3,FALSE),"")</f>
        <v>38386</v>
      </c>
      <c r="H2543" s="6">
        <f>IFERROR(VLOOKUP(A2543,Orders!A:D,4,FALSE),"")</f>
        <v>38377</v>
      </c>
      <c r="I2543" t="str">
        <f>IFERROR(VLOOKUP(A2543,Orders!A:E,5,FALSE),"")</f>
        <v>Shipped</v>
      </c>
      <c r="J2543">
        <f>IFERROR(VLOOKUP(A2543,Orders!A:G,7,FALSE),"")</f>
        <v>124</v>
      </c>
      <c r="K2543">
        <f>IFERROR(VLOOKUP(J2543,Customers!A:L,12,FALSE),"")</f>
        <v>1165</v>
      </c>
      <c r="L2543">
        <f>IFERROR(VLOOKUP(J2543,Customers!A:M,13,FALSE),"")</f>
        <v>210500</v>
      </c>
      <c r="M2543" t="str">
        <f>IFERROR(VLOOKUP(J2543,Customers!A:H,8,FALSE),"")</f>
        <v>San Rafael</v>
      </c>
      <c r="N2543">
        <f>IFERROR(VLOOKUP(K2543,Employees!A:F,6,FALSE),"")</f>
        <v>1</v>
      </c>
      <c r="O2543" t="str">
        <f>IFERROR(VLOOKUP(N2543,Offices!A:B,2,FALSE),"")</f>
        <v>San Francisco</v>
      </c>
      <c r="P2543" s="6">
        <f>IFERROR(VLOOKUP(J2543,Payments!A:C,3,FALSE),"")</f>
        <v>38416</v>
      </c>
      <c r="Q2543">
        <f>IFERROR(VLOOKUP(J2543,Payments!A:D,4,FALSE),"")</f>
        <v>101244.59</v>
      </c>
      <c r="R2543" t="str">
        <f>IFERROR(VLOOKUP(B2543,Products!A:C,3,FALSE),"")</f>
        <v>Trucks and Buses</v>
      </c>
      <c r="S2543">
        <f>IFERROR(VLOOKUP(B2543,Products!A:G,7,FALSE),"")</f>
        <v>5099</v>
      </c>
      <c r="T2543">
        <f>IFERROR(VLOOKUP(B2543,Products!A:I,9,FALSE),"")</f>
        <v>96.31</v>
      </c>
      <c r="U2543">
        <f t="shared" si="312"/>
        <v>9</v>
      </c>
      <c r="V2543" t="str">
        <f t="shared" si="313"/>
        <v>No</v>
      </c>
      <c r="W2543">
        <f t="shared" si="314"/>
        <v>2005</v>
      </c>
      <c r="X2543">
        <f t="shared" si="315"/>
        <v>1</v>
      </c>
      <c r="Y2543">
        <f>IFERROR(VLOOKUP(B2543,Products!A:I,8,FALSE),"")</f>
        <v>53.93</v>
      </c>
      <c r="Z2543">
        <f t="shared" si="316"/>
        <v>2153.58</v>
      </c>
      <c r="AA2543">
        <f t="shared" si="317"/>
        <v>53.587984424253662</v>
      </c>
      <c r="AB2543">
        <f t="shared" si="318"/>
        <v>0</v>
      </c>
      <c r="AC2543">
        <f t="shared" si="319"/>
        <v>751.4</v>
      </c>
    </row>
    <row r="2544" spans="1:29">
      <c r="A2544">
        <v>10371</v>
      </c>
      <c r="B2544" t="s">
        <v>159</v>
      </c>
      <c r="C2544">
        <v>20</v>
      </c>
      <c r="D2544">
        <v>44.37</v>
      </c>
      <c r="E2544">
        <v>2</v>
      </c>
      <c r="F2544" s="6">
        <f>IFERROR(VLOOKUP(A2544,Orders!A:B,2,FALSE),"")</f>
        <v>38375</v>
      </c>
      <c r="G2544" s="6">
        <f>IFERROR(VLOOKUP(A2544,Orders!A:C,3,FALSE),"")</f>
        <v>38386</v>
      </c>
      <c r="H2544" s="6">
        <f>IFERROR(VLOOKUP(A2544,Orders!A:D,4,FALSE),"")</f>
        <v>38377</v>
      </c>
      <c r="I2544" t="str">
        <f>IFERROR(VLOOKUP(A2544,Orders!A:E,5,FALSE),"")</f>
        <v>Shipped</v>
      </c>
      <c r="J2544">
        <f>IFERROR(VLOOKUP(A2544,Orders!A:G,7,FALSE),"")</f>
        <v>124</v>
      </c>
      <c r="K2544">
        <f>IFERROR(VLOOKUP(J2544,Customers!A:L,12,FALSE),"")</f>
        <v>1165</v>
      </c>
      <c r="L2544">
        <f>IFERROR(VLOOKUP(J2544,Customers!A:M,13,FALSE),"")</f>
        <v>210500</v>
      </c>
      <c r="M2544" t="str">
        <f>IFERROR(VLOOKUP(J2544,Customers!A:H,8,FALSE),"")</f>
        <v>San Rafael</v>
      </c>
      <c r="N2544">
        <f>IFERROR(VLOOKUP(K2544,Employees!A:F,6,FALSE),"")</f>
        <v>1</v>
      </c>
      <c r="O2544" t="str">
        <f>IFERROR(VLOOKUP(N2544,Offices!A:B,2,FALSE),"")</f>
        <v>San Francisco</v>
      </c>
      <c r="P2544" s="6">
        <f>IFERROR(VLOOKUP(J2544,Payments!A:C,3,FALSE),"")</f>
        <v>38416</v>
      </c>
      <c r="Q2544">
        <f>IFERROR(VLOOKUP(J2544,Payments!A:D,4,FALSE),"")</f>
        <v>101244.59</v>
      </c>
      <c r="R2544" t="str">
        <f>IFERROR(VLOOKUP(B2544,Products!A:C,3,FALSE),"")</f>
        <v>Trucks and Buses</v>
      </c>
      <c r="S2544">
        <f>IFERROR(VLOOKUP(B2544,Products!A:G,7,FALSE),"")</f>
        <v>2874</v>
      </c>
      <c r="T2544">
        <f>IFERROR(VLOOKUP(B2544,Products!A:I,9,FALSE),"")</f>
        <v>54.11</v>
      </c>
      <c r="U2544">
        <f t="shared" si="312"/>
        <v>9</v>
      </c>
      <c r="V2544" t="str">
        <f t="shared" si="313"/>
        <v>No</v>
      </c>
      <c r="W2544">
        <f t="shared" si="314"/>
        <v>2005</v>
      </c>
      <c r="X2544">
        <f t="shared" si="315"/>
        <v>1</v>
      </c>
      <c r="Y2544">
        <f>IFERROR(VLOOKUP(B2544,Products!A:I,8,FALSE),"")</f>
        <v>25.98</v>
      </c>
      <c r="Z2544">
        <f t="shared" si="316"/>
        <v>887.4</v>
      </c>
      <c r="AA2544">
        <f t="shared" si="317"/>
        <v>70.785219399538093</v>
      </c>
      <c r="AB2544">
        <f t="shared" si="318"/>
        <v>1</v>
      </c>
      <c r="AC2544">
        <f t="shared" si="319"/>
        <v>367.79999999999995</v>
      </c>
    </row>
    <row r="2545" spans="1:29">
      <c r="A2545">
        <v>10371</v>
      </c>
      <c r="B2545" t="s">
        <v>160</v>
      </c>
      <c r="C2545">
        <v>30</v>
      </c>
      <c r="D2545">
        <v>53.44</v>
      </c>
      <c r="E2545">
        <v>11</v>
      </c>
      <c r="F2545" s="6">
        <f>IFERROR(VLOOKUP(A2545,Orders!A:B,2,FALSE),"")</f>
        <v>38375</v>
      </c>
      <c r="G2545" s="6">
        <f>IFERROR(VLOOKUP(A2545,Orders!A:C,3,FALSE),"")</f>
        <v>38386</v>
      </c>
      <c r="H2545" s="6">
        <f>IFERROR(VLOOKUP(A2545,Orders!A:D,4,FALSE),"")</f>
        <v>38377</v>
      </c>
      <c r="I2545" t="str">
        <f>IFERROR(VLOOKUP(A2545,Orders!A:E,5,FALSE),"")</f>
        <v>Shipped</v>
      </c>
      <c r="J2545">
        <f>IFERROR(VLOOKUP(A2545,Orders!A:G,7,FALSE),"")</f>
        <v>124</v>
      </c>
      <c r="K2545">
        <f>IFERROR(VLOOKUP(J2545,Customers!A:L,12,FALSE),"")</f>
        <v>1165</v>
      </c>
      <c r="L2545">
        <f>IFERROR(VLOOKUP(J2545,Customers!A:M,13,FALSE),"")</f>
        <v>210500</v>
      </c>
      <c r="M2545" t="str">
        <f>IFERROR(VLOOKUP(J2545,Customers!A:H,8,FALSE),"")</f>
        <v>San Rafael</v>
      </c>
      <c r="N2545">
        <f>IFERROR(VLOOKUP(K2545,Employees!A:F,6,FALSE),"")</f>
        <v>1</v>
      </c>
      <c r="O2545" t="str">
        <f>IFERROR(VLOOKUP(N2545,Offices!A:B,2,FALSE),"")</f>
        <v>San Francisco</v>
      </c>
      <c r="P2545" s="6">
        <f>IFERROR(VLOOKUP(J2545,Payments!A:C,3,FALSE),"")</f>
        <v>38416</v>
      </c>
      <c r="Q2545">
        <f>IFERROR(VLOOKUP(J2545,Payments!A:D,4,FALSE),"")</f>
        <v>101244.59</v>
      </c>
      <c r="R2545" t="str">
        <f>IFERROR(VLOOKUP(B2545,Products!A:C,3,FALSE),"")</f>
        <v>Trains</v>
      </c>
      <c r="S2545">
        <f>IFERROR(VLOOKUP(B2545,Products!A:G,7,FALSE),"")</f>
        <v>8601</v>
      </c>
      <c r="T2545">
        <f>IFERROR(VLOOKUP(B2545,Products!A:I,9,FALSE),"")</f>
        <v>62.14</v>
      </c>
      <c r="U2545">
        <f t="shared" si="312"/>
        <v>9</v>
      </c>
      <c r="V2545" t="str">
        <f t="shared" si="313"/>
        <v>No</v>
      </c>
      <c r="W2545">
        <f t="shared" si="314"/>
        <v>2005</v>
      </c>
      <c r="X2545">
        <f t="shared" si="315"/>
        <v>1</v>
      </c>
      <c r="Y2545">
        <f>IFERROR(VLOOKUP(B2545,Products!A:I,8,FALSE),"")</f>
        <v>26.72</v>
      </c>
      <c r="Z2545">
        <f t="shared" si="316"/>
        <v>1603.1999999999998</v>
      </c>
      <c r="AA2545">
        <f t="shared" si="317"/>
        <v>100</v>
      </c>
      <c r="AB2545">
        <f t="shared" si="318"/>
        <v>1</v>
      </c>
      <c r="AC2545">
        <f t="shared" si="319"/>
        <v>801.59999999999991</v>
      </c>
    </row>
    <row r="2546" spans="1:29">
      <c r="A2546">
        <v>10371</v>
      </c>
      <c r="B2546" t="s">
        <v>161</v>
      </c>
      <c r="C2546">
        <v>48</v>
      </c>
      <c r="D2546">
        <v>97.23</v>
      </c>
      <c r="E2546">
        <v>10</v>
      </c>
      <c r="F2546" s="6">
        <f>IFERROR(VLOOKUP(A2546,Orders!A:B,2,FALSE),"")</f>
        <v>38375</v>
      </c>
      <c r="G2546" s="6">
        <f>IFERROR(VLOOKUP(A2546,Orders!A:C,3,FALSE),"")</f>
        <v>38386</v>
      </c>
      <c r="H2546" s="6">
        <f>IFERROR(VLOOKUP(A2546,Orders!A:D,4,FALSE),"")</f>
        <v>38377</v>
      </c>
      <c r="I2546" t="str">
        <f>IFERROR(VLOOKUP(A2546,Orders!A:E,5,FALSE),"")</f>
        <v>Shipped</v>
      </c>
      <c r="J2546">
        <f>IFERROR(VLOOKUP(A2546,Orders!A:G,7,FALSE),"")</f>
        <v>124</v>
      </c>
      <c r="K2546">
        <f>IFERROR(VLOOKUP(J2546,Customers!A:L,12,FALSE),"")</f>
        <v>1165</v>
      </c>
      <c r="L2546">
        <f>IFERROR(VLOOKUP(J2546,Customers!A:M,13,FALSE),"")</f>
        <v>210500</v>
      </c>
      <c r="M2546" t="str">
        <f>IFERROR(VLOOKUP(J2546,Customers!A:H,8,FALSE),"")</f>
        <v>San Rafael</v>
      </c>
      <c r="N2546">
        <f>IFERROR(VLOOKUP(K2546,Employees!A:F,6,FALSE),"")</f>
        <v>1</v>
      </c>
      <c r="O2546" t="str">
        <f>IFERROR(VLOOKUP(N2546,Offices!A:B,2,FALSE),"")</f>
        <v>San Francisco</v>
      </c>
      <c r="P2546" s="6">
        <f>IFERROR(VLOOKUP(J2546,Payments!A:C,3,FALSE),"")</f>
        <v>38416</v>
      </c>
      <c r="Q2546">
        <f>IFERROR(VLOOKUP(J2546,Payments!A:D,4,FALSE),"")</f>
        <v>101244.59</v>
      </c>
      <c r="R2546" t="str">
        <f>IFERROR(VLOOKUP(B2546,Products!A:C,3,FALSE),"")</f>
        <v>Trucks and Buses</v>
      </c>
      <c r="S2546">
        <f>IFERROR(VLOOKUP(B2546,Products!A:G,7,FALSE),"")</f>
        <v>1016</v>
      </c>
      <c r="T2546">
        <f>IFERROR(VLOOKUP(B2546,Products!A:I,9,FALSE),"")</f>
        <v>115.75</v>
      </c>
      <c r="U2546">
        <f t="shared" si="312"/>
        <v>9</v>
      </c>
      <c r="V2546" t="str">
        <f t="shared" si="313"/>
        <v>No</v>
      </c>
      <c r="W2546">
        <f t="shared" si="314"/>
        <v>2005</v>
      </c>
      <c r="X2546">
        <f t="shared" si="315"/>
        <v>1</v>
      </c>
      <c r="Y2546">
        <f>IFERROR(VLOOKUP(B2546,Products!A:I,8,FALSE),"")</f>
        <v>68.290000000000006</v>
      </c>
      <c r="Z2546">
        <f t="shared" si="316"/>
        <v>4667.04</v>
      </c>
      <c r="AA2546">
        <f t="shared" si="317"/>
        <v>42.378093425098832</v>
      </c>
      <c r="AB2546">
        <f t="shared" si="318"/>
        <v>0</v>
      </c>
      <c r="AC2546">
        <f t="shared" si="319"/>
        <v>1389.12</v>
      </c>
    </row>
    <row r="2547" spans="1:29">
      <c r="A2547">
        <v>10371</v>
      </c>
      <c r="B2547" t="s">
        <v>149</v>
      </c>
      <c r="C2547">
        <v>34</v>
      </c>
      <c r="D2547">
        <v>83.95</v>
      </c>
      <c r="E2547">
        <v>3</v>
      </c>
      <c r="F2547" s="6">
        <f>IFERROR(VLOOKUP(A2547,Orders!A:B,2,FALSE),"")</f>
        <v>38375</v>
      </c>
      <c r="G2547" s="6">
        <f>IFERROR(VLOOKUP(A2547,Orders!A:C,3,FALSE),"")</f>
        <v>38386</v>
      </c>
      <c r="H2547" s="6">
        <f>IFERROR(VLOOKUP(A2547,Orders!A:D,4,FALSE),"")</f>
        <v>38377</v>
      </c>
      <c r="I2547" t="str">
        <f>IFERROR(VLOOKUP(A2547,Orders!A:E,5,FALSE),"")</f>
        <v>Shipped</v>
      </c>
      <c r="J2547">
        <f>IFERROR(VLOOKUP(A2547,Orders!A:G,7,FALSE),"")</f>
        <v>124</v>
      </c>
      <c r="K2547">
        <f>IFERROR(VLOOKUP(J2547,Customers!A:L,12,FALSE),"")</f>
        <v>1165</v>
      </c>
      <c r="L2547">
        <f>IFERROR(VLOOKUP(J2547,Customers!A:M,13,FALSE),"")</f>
        <v>210500</v>
      </c>
      <c r="M2547" t="str">
        <f>IFERROR(VLOOKUP(J2547,Customers!A:H,8,FALSE),"")</f>
        <v>San Rafael</v>
      </c>
      <c r="N2547">
        <f>IFERROR(VLOOKUP(K2547,Employees!A:F,6,FALSE),"")</f>
        <v>1</v>
      </c>
      <c r="O2547" t="str">
        <f>IFERROR(VLOOKUP(N2547,Offices!A:B,2,FALSE),"")</f>
        <v>San Francisco</v>
      </c>
      <c r="P2547" s="6">
        <f>IFERROR(VLOOKUP(J2547,Payments!A:C,3,FALSE),"")</f>
        <v>38416</v>
      </c>
      <c r="Q2547">
        <f>IFERROR(VLOOKUP(J2547,Payments!A:D,4,FALSE),"")</f>
        <v>101244.59</v>
      </c>
      <c r="R2547" t="str">
        <f>IFERROR(VLOOKUP(B2547,Products!A:C,3,FALSE),"")</f>
        <v>Classic Cars</v>
      </c>
      <c r="S2547">
        <f>IFERROR(VLOOKUP(B2547,Products!A:G,7,FALSE),"")</f>
        <v>6934</v>
      </c>
      <c r="T2547">
        <f>IFERROR(VLOOKUP(B2547,Products!A:I,9,FALSE),"")</f>
        <v>101.15</v>
      </c>
      <c r="U2547">
        <f t="shared" si="312"/>
        <v>9</v>
      </c>
      <c r="V2547" t="str">
        <f t="shared" si="313"/>
        <v>No</v>
      </c>
      <c r="W2547">
        <f t="shared" si="314"/>
        <v>2005</v>
      </c>
      <c r="X2547">
        <f t="shared" si="315"/>
        <v>1</v>
      </c>
      <c r="Y2547">
        <f>IFERROR(VLOOKUP(B2547,Products!A:I,8,FALSE),"")</f>
        <v>46.53</v>
      </c>
      <c r="Z2547">
        <f t="shared" si="316"/>
        <v>2854.3</v>
      </c>
      <c r="AA2547">
        <f t="shared" si="317"/>
        <v>80.421233612722972</v>
      </c>
      <c r="AB2547">
        <f t="shared" si="318"/>
        <v>1</v>
      </c>
      <c r="AC2547">
        <f t="shared" si="319"/>
        <v>1272.28</v>
      </c>
    </row>
    <row r="2548" spans="1:29">
      <c r="A2548">
        <v>10372</v>
      </c>
      <c r="B2548" t="s">
        <v>150</v>
      </c>
      <c r="C2548">
        <v>40</v>
      </c>
      <c r="D2548">
        <v>146.55000000000001</v>
      </c>
      <c r="E2548">
        <v>4</v>
      </c>
      <c r="F2548" s="6">
        <f>IFERROR(VLOOKUP(A2548,Orders!A:B,2,FALSE),"")</f>
        <v>38378</v>
      </c>
      <c r="G2548" s="6">
        <f>IFERROR(VLOOKUP(A2548,Orders!A:C,3,FALSE),"")</f>
        <v>38388</v>
      </c>
      <c r="H2548" s="6">
        <f>IFERROR(VLOOKUP(A2548,Orders!A:D,4,FALSE),"")</f>
        <v>38380</v>
      </c>
      <c r="I2548" t="str">
        <f>IFERROR(VLOOKUP(A2548,Orders!A:E,5,FALSE),"")</f>
        <v>Shipped</v>
      </c>
      <c r="J2548">
        <f>IFERROR(VLOOKUP(A2548,Orders!A:G,7,FALSE),"")</f>
        <v>398</v>
      </c>
      <c r="K2548">
        <f>IFERROR(VLOOKUP(J2548,Customers!A:L,12,FALSE),"")</f>
        <v>1621</v>
      </c>
      <c r="L2548">
        <f>IFERROR(VLOOKUP(J2548,Customers!A:M,13,FALSE),"")</f>
        <v>94400</v>
      </c>
      <c r="M2548" t="str">
        <f>IFERROR(VLOOKUP(J2548,Customers!A:H,8,FALSE),"")</f>
        <v>Minato-ku</v>
      </c>
      <c r="N2548">
        <f>IFERROR(VLOOKUP(K2548,Employees!A:F,6,FALSE),"")</f>
        <v>5</v>
      </c>
      <c r="O2548" t="str">
        <f>IFERROR(VLOOKUP(N2548,Offices!A:B,2,FALSE),"")</f>
        <v>Tokyo</v>
      </c>
      <c r="P2548" s="6">
        <f>IFERROR(VLOOKUP(J2548,Payments!A:C,3,FALSE),"")</f>
        <v>38397</v>
      </c>
      <c r="Q2548">
        <f>IFERROR(VLOOKUP(J2548,Payments!A:D,4,FALSE),"")</f>
        <v>33967.730000000003</v>
      </c>
      <c r="R2548" t="str">
        <f>IFERROR(VLOOKUP(B2548,Products!A:C,3,FALSE),"")</f>
        <v>Classic Cars</v>
      </c>
      <c r="S2548">
        <f>IFERROR(VLOOKUP(B2548,Products!A:G,7,FALSE),"")</f>
        <v>6906</v>
      </c>
      <c r="T2548">
        <f>IFERROR(VLOOKUP(B2548,Products!A:I,9,FALSE),"")</f>
        <v>151.08000000000001</v>
      </c>
      <c r="U2548">
        <f t="shared" si="312"/>
        <v>8</v>
      </c>
      <c r="V2548" t="str">
        <f t="shared" si="313"/>
        <v>No</v>
      </c>
      <c r="W2548">
        <f t="shared" si="314"/>
        <v>2005</v>
      </c>
      <c r="X2548">
        <f t="shared" si="315"/>
        <v>1</v>
      </c>
      <c r="Y2548">
        <f>IFERROR(VLOOKUP(B2548,Products!A:I,8,FALSE),"")</f>
        <v>89.14</v>
      </c>
      <c r="Z2548">
        <f t="shared" si="316"/>
        <v>5862</v>
      </c>
      <c r="AA2548">
        <f t="shared" si="317"/>
        <v>64.404307830379196</v>
      </c>
      <c r="AB2548">
        <f t="shared" si="318"/>
        <v>0</v>
      </c>
      <c r="AC2548">
        <f t="shared" si="319"/>
        <v>2296.4000000000005</v>
      </c>
    </row>
    <row r="2549" spans="1:29">
      <c r="A2549">
        <v>10372</v>
      </c>
      <c r="B2549" t="s">
        <v>165</v>
      </c>
      <c r="C2549">
        <v>34</v>
      </c>
      <c r="D2549">
        <v>140.15</v>
      </c>
      <c r="E2549">
        <v>1</v>
      </c>
      <c r="F2549" s="6">
        <f>IFERROR(VLOOKUP(A2549,Orders!A:B,2,FALSE),"")</f>
        <v>38378</v>
      </c>
      <c r="G2549" s="6">
        <f>IFERROR(VLOOKUP(A2549,Orders!A:C,3,FALSE),"")</f>
        <v>38388</v>
      </c>
      <c r="H2549" s="6">
        <f>IFERROR(VLOOKUP(A2549,Orders!A:D,4,FALSE),"")</f>
        <v>38380</v>
      </c>
      <c r="I2549" t="str">
        <f>IFERROR(VLOOKUP(A2549,Orders!A:E,5,FALSE),"")</f>
        <v>Shipped</v>
      </c>
      <c r="J2549">
        <f>IFERROR(VLOOKUP(A2549,Orders!A:G,7,FALSE),"")</f>
        <v>398</v>
      </c>
      <c r="K2549">
        <f>IFERROR(VLOOKUP(J2549,Customers!A:L,12,FALSE),"")</f>
        <v>1621</v>
      </c>
      <c r="L2549">
        <f>IFERROR(VLOOKUP(J2549,Customers!A:M,13,FALSE),"")</f>
        <v>94400</v>
      </c>
      <c r="M2549" t="str">
        <f>IFERROR(VLOOKUP(J2549,Customers!A:H,8,FALSE),"")</f>
        <v>Minato-ku</v>
      </c>
      <c r="N2549">
        <f>IFERROR(VLOOKUP(K2549,Employees!A:F,6,FALSE),"")</f>
        <v>5</v>
      </c>
      <c r="O2549" t="str">
        <f>IFERROR(VLOOKUP(N2549,Offices!A:B,2,FALSE),"")</f>
        <v>Tokyo</v>
      </c>
      <c r="P2549" s="6">
        <f>IFERROR(VLOOKUP(J2549,Payments!A:C,3,FALSE),"")</f>
        <v>38397</v>
      </c>
      <c r="Q2549">
        <f>IFERROR(VLOOKUP(J2549,Payments!A:D,4,FALSE),"")</f>
        <v>33967.730000000003</v>
      </c>
      <c r="R2549" t="str">
        <f>IFERROR(VLOOKUP(B2549,Products!A:C,3,FALSE),"")</f>
        <v>Classic Cars</v>
      </c>
      <c r="S2549">
        <f>IFERROR(VLOOKUP(B2549,Products!A:G,7,FALSE),"")</f>
        <v>1049</v>
      </c>
      <c r="T2549">
        <f>IFERROR(VLOOKUP(B2549,Products!A:I,9,FALSE),"")</f>
        <v>173.02</v>
      </c>
      <c r="U2549">
        <f t="shared" si="312"/>
        <v>8</v>
      </c>
      <c r="V2549" t="str">
        <f t="shared" si="313"/>
        <v>No</v>
      </c>
      <c r="W2549">
        <f t="shared" si="314"/>
        <v>2005</v>
      </c>
      <c r="X2549">
        <f t="shared" si="315"/>
        <v>1</v>
      </c>
      <c r="Y2549">
        <f>IFERROR(VLOOKUP(B2549,Products!A:I,8,FALSE),"")</f>
        <v>83.05</v>
      </c>
      <c r="Z2549">
        <f t="shared" si="316"/>
        <v>4765.1000000000004</v>
      </c>
      <c r="AA2549">
        <f t="shared" si="317"/>
        <v>68.753762793497913</v>
      </c>
      <c r="AB2549">
        <f t="shared" si="318"/>
        <v>1</v>
      </c>
      <c r="AC2549">
        <f t="shared" si="319"/>
        <v>1941.4000000000003</v>
      </c>
    </row>
    <row r="2550" spans="1:29">
      <c r="A2550">
        <v>10372</v>
      </c>
      <c r="B2550" t="s">
        <v>166</v>
      </c>
      <c r="C2550">
        <v>28</v>
      </c>
      <c r="D2550">
        <v>131.13</v>
      </c>
      <c r="E2550">
        <v>3</v>
      </c>
      <c r="F2550" s="6">
        <f>IFERROR(VLOOKUP(A2550,Orders!A:B,2,FALSE),"")</f>
        <v>38378</v>
      </c>
      <c r="G2550" s="6">
        <f>IFERROR(VLOOKUP(A2550,Orders!A:C,3,FALSE),"")</f>
        <v>38388</v>
      </c>
      <c r="H2550" s="6">
        <f>IFERROR(VLOOKUP(A2550,Orders!A:D,4,FALSE),"")</f>
        <v>38380</v>
      </c>
      <c r="I2550" t="str">
        <f>IFERROR(VLOOKUP(A2550,Orders!A:E,5,FALSE),"")</f>
        <v>Shipped</v>
      </c>
      <c r="J2550">
        <f>IFERROR(VLOOKUP(A2550,Orders!A:G,7,FALSE),"")</f>
        <v>398</v>
      </c>
      <c r="K2550">
        <f>IFERROR(VLOOKUP(J2550,Customers!A:L,12,FALSE),"")</f>
        <v>1621</v>
      </c>
      <c r="L2550">
        <f>IFERROR(VLOOKUP(J2550,Customers!A:M,13,FALSE),"")</f>
        <v>94400</v>
      </c>
      <c r="M2550" t="str">
        <f>IFERROR(VLOOKUP(J2550,Customers!A:H,8,FALSE),"")</f>
        <v>Minato-ku</v>
      </c>
      <c r="N2550">
        <f>IFERROR(VLOOKUP(K2550,Employees!A:F,6,FALSE),"")</f>
        <v>5</v>
      </c>
      <c r="O2550" t="str">
        <f>IFERROR(VLOOKUP(N2550,Offices!A:B,2,FALSE),"")</f>
        <v>Tokyo</v>
      </c>
      <c r="P2550" s="6">
        <f>IFERROR(VLOOKUP(J2550,Payments!A:C,3,FALSE),"")</f>
        <v>38397</v>
      </c>
      <c r="Q2550">
        <f>IFERROR(VLOOKUP(J2550,Payments!A:D,4,FALSE),"")</f>
        <v>33967.730000000003</v>
      </c>
      <c r="R2550" t="str">
        <f>IFERROR(VLOOKUP(B2550,Products!A:C,3,FALSE),"")</f>
        <v>Vintage Cars</v>
      </c>
      <c r="S2550">
        <f>IFERROR(VLOOKUP(B2550,Products!A:G,7,FALSE),"")</f>
        <v>3913</v>
      </c>
      <c r="T2550">
        <f>IFERROR(VLOOKUP(B2550,Products!A:I,9,FALSE),"")</f>
        <v>136.59</v>
      </c>
      <c r="U2550">
        <f t="shared" si="312"/>
        <v>8</v>
      </c>
      <c r="V2550" t="str">
        <f t="shared" si="313"/>
        <v>No</v>
      </c>
      <c r="W2550">
        <f t="shared" si="314"/>
        <v>2005</v>
      </c>
      <c r="X2550">
        <f t="shared" si="315"/>
        <v>1</v>
      </c>
      <c r="Y2550">
        <f>IFERROR(VLOOKUP(B2550,Products!A:I,8,FALSE),"")</f>
        <v>68.3</v>
      </c>
      <c r="Z2550">
        <f t="shared" si="316"/>
        <v>3671.64</v>
      </c>
      <c r="AA2550">
        <f t="shared" si="317"/>
        <v>91.991215226939971</v>
      </c>
      <c r="AB2550">
        <f t="shared" si="318"/>
        <v>1</v>
      </c>
      <c r="AC2550">
        <f t="shared" si="319"/>
        <v>1759.24</v>
      </c>
    </row>
    <row r="2551" spans="1:29">
      <c r="A2551">
        <v>10372</v>
      </c>
      <c r="B2551" t="s">
        <v>167</v>
      </c>
      <c r="C2551">
        <v>25</v>
      </c>
      <c r="D2551">
        <v>91.76</v>
      </c>
      <c r="E2551">
        <v>5</v>
      </c>
      <c r="F2551" s="6">
        <f>IFERROR(VLOOKUP(A2551,Orders!A:B,2,FALSE),"")</f>
        <v>38378</v>
      </c>
      <c r="G2551" s="6">
        <f>IFERROR(VLOOKUP(A2551,Orders!A:C,3,FALSE),"")</f>
        <v>38388</v>
      </c>
      <c r="H2551" s="6">
        <f>IFERROR(VLOOKUP(A2551,Orders!A:D,4,FALSE),"")</f>
        <v>38380</v>
      </c>
      <c r="I2551" t="str">
        <f>IFERROR(VLOOKUP(A2551,Orders!A:E,5,FALSE),"")</f>
        <v>Shipped</v>
      </c>
      <c r="J2551">
        <f>IFERROR(VLOOKUP(A2551,Orders!A:G,7,FALSE),"")</f>
        <v>398</v>
      </c>
      <c r="K2551">
        <f>IFERROR(VLOOKUP(J2551,Customers!A:L,12,FALSE),"")</f>
        <v>1621</v>
      </c>
      <c r="L2551">
        <f>IFERROR(VLOOKUP(J2551,Customers!A:M,13,FALSE),"")</f>
        <v>94400</v>
      </c>
      <c r="M2551" t="str">
        <f>IFERROR(VLOOKUP(J2551,Customers!A:H,8,FALSE),"")</f>
        <v>Minato-ku</v>
      </c>
      <c r="N2551">
        <f>IFERROR(VLOOKUP(K2551,Employees!A:F,6,FALSE),"")</f>
        <v>5</v>
      </c>
      <c r="O2551" t="str">
        <f>IFERROR(VLOOKUP(N2551,Offices!A:B,2,FALSE),"")</f>
        <v>Tokyo</v>
      </c>
      <c r="P2551" s="6">
        <f>IFERROR(VLOOKUP(J2551,Payments!A:C,3,FALSE),"")</f>
        <v>38397</v>
      </c>
      <c r="Q2551">
        <f>IFERROR(VLOOKUP(J2551,Payments!A:D,4,FALSE),"")</f>
        <v>33967.730000000003</v>
      </c>
      <c r="R2551" t="str">
        <f>IFERROR(VLOOKUP(B2551,Products!A:C,3,FALSE),"")</f>
        <v>Trains</v>
      </c>
      <c r="S2551">
        <f>IFERROR(VLOOKUP(B2551,Products!A:G,7,FALSE),"")</f>
        <v>6450</v>
      </c>
      <c r="T2551">
        <f>IFERROR(VLOOKUP(B2551,Products!A:I,9,FALSE),"")</f>
        <v>100.84</v>
      </c>
      <c r="U2551">
        <f t="shared" si="312"/>
        <v>8</v>
      </c>
      <c r="V2551" t="str">
        <f t="shared" si="313"/>
        <v>No</v>
      </c>
      <c r="W2551">
        <f t="shared" si="314"/>
        <v>2005</v>
      </c>
      <c r="X2551">
        <f t="shared" si="315"/>
        <v>1</v>
      </c>
      <c r="Y2551">
        <f>IFERROR(VLOOKUP(B2551,Products!A:I,8,FALSE),"")</f>
        <v>67.56</v>
      </c>
      <c r="Z2551">
        <f t="shared" si="316"/>
        <v>2294</v>
      </c>
      <c r="AA2551">
        <f t="shared" si="317"/>
        <v>35.820011841326235</v>
      </c>
      <c r="AB2551">
        <f t="shared" si="318"/>
        <v>0</v>
      </c>
      <c r="AC2551">
        <f t="shared" si="319"/>
        <v>605.00000000000011</v>
      </c>
    </row>
    <row r="2552" spans="1:29">
      <c r="A2552">
        <v>10372</v>
      </c>
      <c r="B2552" t="s">
        <v>155</v>
      </c>
      <c r="C2552">
        <v>48</v>
      </c>
      <c r="D2552">
        <v>119.2</v>
      </c>
      <c r="E2552">
        <v>6</v>
      </c>
      <c r="F2552" s="6">
        <f>IFERROR(VLOOKUP(A2552,Orders!A:B,2,FALSE),"")</f>
        <v>38378</v>
      </c>
      <c r="G2552" s="6">
        <f>IFERROR(VLOOKUP(A2552,Orders!A:C,3,FALSE),"")</f>
        <v>38388</v>
      </c>
      <c r="H2552" s="6">
        <f>IFERROR(VLOOKUP(A2552,Orders!A:D,4,FALSE),"")</f>
        <v>38380</v>
      </c>
      <c r="I2552" t="str">
        <f>IFERROR(VLOOKUP(A2552,Orders!A:E,5,FALSE),"")</f>
        <v>Shipped</v>
      </c>
      <c r="J2552">
        <f>IFERROR(VLOOKUP(A2552,Orders!A:G,7,FALSE),"")</f>
        <v>398</v>
      </c>
      <c r="K2552">
        <f>IFERROR(VLOOKUP(J2552,Customers!A:L,12,FALSE),"")</f>
        <v>1621</v>
      </c>
      <c r="L2552">
        <f>IFERROR(VLOOKUP(J2552,Customers!A:M,13,FALSE),"")</f>
        <v>94400</v>
      </c>
      <c r="M2552" t="str">
        <f>IFERROR(VLOOKUP(J2552,Customers!A:H,8,FALSE),"")</f>
        <v>Minato-ku</v>
      </c>
      <c r="N2552">
        <f>IFERROR(VLOOKUP(K2552,Employees!A:F,6,FALSE),"")</f>
        <v>5</v>
      </c>
      <c r="O2552" t="str">
        <f>IFERROR(VLOOKUP(N2552,Offices!A:B,2,FALSE),"")</f>
        <v>Tokyo</v>
      </c>
      <c r="P2552" s="6">
        <f>IFERROR(VLOOKUP(J2552,Payments!A:C,3,FALSE),"")</f>
        <v>38397</v>
      </c>
      <c r="Q2552">
        <f>IFERROR(VLOOKUP(J2552,Payments!A:D,4,FALSE),"")</f>
        <v>33967.730000000003</v>
      </c>
      <c r="R2552" t="str">
        <f>IFERROR(VLOOKUP(B2552,Products!A:C,3,FALSE),"")</f>
        <v>Classic Cars</v>
      </c>
      <c r="S2552">
        <f>IFERROR(VLOOKUP(B2552,Products!A:G,7,FALSE),"")</f>
        <v>5545</v>
      </c>
      <c r="T2552">
        <f>IFERROR(VLOOKUP(B2552,Products!A:I,9,FALSE),"")</f>
        <v>143.62</v>
      </c>
      <c r="U2552">
        <f t="shared" si="312"/>
        <v>8</v>
      </c>
      <c r="V2552" t="str">
        <f t="shared" si="313"/>
        <v>No</v>
      </c>
      <c r="W2552">
        <f t="shared" si="314"/>
        <v>2005</v>
      </c>
      <c r="X2552">
        <f t="shared" si="315"/>
        <v>1</v>
      </c>
      <c r="Y2552">
        <f>IFERROR(VLOOKUP(B2552,Products!A:I,8,FALSE),"")</f>
        <v>91.92</v>
      </c>
      <c r="Z2552">
        <f t="shared" si="316"/>
        <v>5721.6</v>
      </c>
      <c r="AA2552">
        <f t="shared" si="317"/>
        <v>29.677980852915582</v>
      </c>
      <c r="AB2552">
        <f t="shared" si="318"/>
        <v>0</v>
      </c>
      <c r="AC2552">
        <f t="shared" si="319"/>
        <v>1309.44</v>
      </c>
    </row>
    <row r="2553" spans="1:29">
      <c r="A2553">
        <v>10372</v>
      </c>
      <c r="B2553" t="s">
        <v>168</v>
      </c>
      <c r="C2553">
        <v>41</v>
      </c>
      <c r="D2553">
        <v>78.989999999999995</v>
      </c>
      <c r="E2553">
        <v>7</v>
      </c>
      <c r="F2553" s="6">
        <f>IFERROR(VLOOKUP(A2553,Orders!A:B,2,FALSE),"")</f>
        <v>38378</v>
      </c>
      <c r="G2553" s="6">
        <f>IFERROR(VLOOKUP(A2553,Orders!A:C,3,FALSE),"")</f>
        <v>38388</v>
      </c>
      <c r="H2553" s="6">
        <f>IFERROR(VLOOKUP(A2553,Orders!A:D,4,FALSE),"")</f>
        <v>38380</v>
      </c>
      <c r="I2553" t="str">
        <f>IFERROR(VLOOKUP(A2553,Orders!A:E,5,FALSE),"")</f>
        <v>Shipped</v>
      </c>
      <c r="J2553">
        <f>IFERROR(VLOOKUP(A2553,Orders!A:G,7,FALSE),"")</f>
        <v>398</v>
      </c>
      <c r="K2553">
        <f>IFERROR(VLOOKUP(J2553,Customers!A:L,12,FALSE),"")</f>
        <v>1621</v>
      </c>
      <c r="L2553">
        <f>IFERROR(VLOOKUP(J2553,Customers!A:M,13,FALSE),"")</f>
        <v>94400</v>
      </c>
      <c r="M2553" t="str">
        <f>IFERROR(VLOOKUP(J2553,Customers!A:H,8,FALSE),"")</f>
        <v>Minato-ku</v>
      </c>
      <c r="N2553">
        <f>IFERROR(VLOOKUP(K2553,Employees!A:F,6,FALSE),"")</f>
        <v>5</v>
      </c>
      <c r="O2553" t="str">
        <f>IFERROR(VLOOKUP(N2553,Offices!A:B,2,FALSE),"")</f>
        <v>Tokyo</v>
      </c>
      <c r="P2553" s="6">
        <f>IFERROR(VLOOKUP(J2553,Payments!A:C,3,FALSE),"")</f>
        <v>38397</v>
      </c>
      <c r="Q2553">
        <f>IFERROR(VLOOKUP(J2553,Payments!A:D,4,FALSE),"")</f>
        <v>33967.730000000003</v>
      </c>
      <c r="R2553" t="str">
        <f>IFERROR(VLOOKUP(B2553,Products!A:C,3,FALSE),"")</f>
        <v>Vintage Cars</v>
      </c>
      <c r="S2553">
        <f>IFERROR(VLOOKUP(B2553,Products!A:G,7,FALSE),"")</f>
        <v>8290</v>
      </c>
      <c r="T2553">
        <f>IFERROR(VLOOKUP(B2553,Products!A:I,9,FALSE),"")</f>
        <v>87.77</v>
      </c>
      <c r="U2553">
        <f t="shared" si="312"/>
        <v>8</v>
      </c>
      <c r="V2553" t="str">
        <f t="shared" si="313"/>
        <v>No</v>
      </c>
      <c r="W2553">
        <f t="shared" si="314"/>
        <v>2005</v>
      </c>
      <c r="X2553">
        <f t="shared" si="315"/>
        <v>1</v>
      </c>
      <c r="Y2553">
        <f>IFERROR(VLOOKUP(B2553,Products!A:I,8,FALSE),"")</f>
        <v>52.66</v>
      </c>
      <c r="Z2553">
        <f t="shared" si="316"/>
        <v>3238.5899999999997</v>
      </c>
      <c r="AA2553">
        <f t="shared" si="317"/>
        <v>50</v>
      </c>
      <c r="AB2553">
        <f t="shared" si="318"/>
        <v>0</v>
      </c>
      <c r="AC2553">
        <f t="shared" si="319"/>
        <v>1079.53</v>
      </c>
    </row>
    <row r="2554" spans="1:29">
      <c r="A2554">
        <v>10372</v>
      </c>
      <c r="B2554" t="s">
        <v>169</v>
      </c>
      <c r="C2554">
        <v>37</v>
      </c>
      <c r="D2554">
        <v>102</v>
      </c>
      <c r="E2554">
        <v>8</v>
      </c>
      <c r="F2554" s="6">
        <f>IFERROR(VLOOKUP(A2554,Orders!A:B,2,FALSE),"")</f>
        <v>38378</v>
      </c>
      <c r="G2554" s="6">
        <f>IFERROR(VLOOKUP(A2554,Orders!A:C,3,FALSE),"")</f>
        <v>38388</v>
      </c>
      <c r="H2554" s="6">
        <f>IFERROR(VLOOKUP(A2554,Orders!A:D,4,FALSE),"")</f>
        <v>38380</v>
      </c>
      <c r="I2554" t="str">
        <f>IFERROR(VLOOKUP(A2554,Orders!A:E,5,FALSE),"")</f>
        <v>Shipped</v>
      </c>
      <c r="J2554">
        <f>IFERROR(VLOOKUP(A2554,Orders!A:G,7,FALSE),"")</f>
        <v>398</v>
      </c>
      <c r="K2554">
        <f>IFERROR(VLOOKUP(J2554,Customers!A:L,12,FALSE),"")</f>
        <v>1621</v>
      </c>
      <c r="L2554">
        <f>IFERROR(VLOOKUP(J2554,Customers!A:M,13,FALSE),"")</f>
        <v>94400</v>
      </c>
      <c r="M2554" t="str">
        <f>IFERROR(VLOOKUP(J2554,Customers!A:H,8,FALSE),"")</f>
        <v>Minato-ku</v>
      </c>
      <c r="N2554">
        <f>IFERROR(VLOOKUP(K2554,Employees!A:F,6,FALSE),"")</f>
        <v>5</v>
      </c>
      <c r="O2554" t="str">
        <f>IFERROR(VLOOKUP(N2554,Offices!A:B,2,FALSE),"")</f>
        <v>Tokyo</v>
      </c>
      <c r="P2554" s="6">
        <f>IFERROR(VLOOKUP(J2554,Payments!A:C,3,FALSE),"")</f>
        <v>38397</v>
      </c>
      <c r="Q2554">
        <f>IFERROR(VLOOKUP(J2554,Payments!A:D,4,FALSE),"")</f>
        <v>33967.730000000003</v>
      </c>
      <c r="R2554" t="str">
        <f>IFERROR(VLOOKUP(B2554,Products!A:C,3,FALSE),"")</f>
        <v>Ships</v>
      </c>
      <c r="S2554">
        <f>IFERROR(VLOOKUP(B2554,Products!A:G,7,FALSE),"")</f>
        <v>1898</v>
      </c>
      <c r="T2554">
        <f>IFERROR(VLOOKUP(B2554,Products!A:I,9,FALSE),"")</f>
        <v>122.89</v>
      </c>
      <c r="U2554">
        <f t="shared" si="312"/>
        <v>8</v>
      </c>
      <c r="V2554" t="str">
        <f t="shared" si="313"/>
        <v>No</v>
      </c>
      <c r="W2554">
        <f t="shared" si="314"/>
        <v>2005</v>
      </c>
      <c r="X2554">
        <f t="shared" si="315"/>
        <v>1</v>
      </c>
      <c r="Y2554">
        <f>IFERROR(VLOOKUP(B2554,Products!A:I,8,FALSE),"")</f>
        <v>82.34</v>
      </c>
      <c r="Z2554">
        <f t="shared" si="316"/>
        <v>3774</v>
      </c>
      <c r="AA2554">
        <f t="shared" si="317"/>
        <v>23.876609181442792</v>
      </c>
      <c r="AB2554">
        <f t="shared" si="318"/>
        <v>0</v>
      </c>
      <c r="AC2554">
        <f t="shared" si="319"/>
        <v>727.41999999999985</v>
      </c>
    </row>
    <row r="2555" spans="1:29">
      <c r="A2555">
        <v>10372</v>
      </c>
      <c r="B2555" t="s">
        <v>162</v>
      </c>
      <c r="C2555">
        <v>24</v>
      </c>
      <c r="D2555">
        <v>56.82</v>
      </c>
      <c r="E2555">
        <v>9</v>
      </c>
      <c r="F2555" s="6">
        <f>IFERROR(VLOOKUP(A2555,Orders!A:B,2,FALSE),"")</f>
        <v>38378</v>
      </c>
      <c r="G2555" s="6">
        <f>IFERROR(VLOOKUP(A2555,Orders!A:C,3,FALSE),"")</f>
        <v>38388</v>
      </c>
      <c r="H2555" s="6">
        <f>IFERROR(VLOOKUP(A2555,Orders!A:D,4,FALSE),"")</f>
        <v>38380</v>
      </c>
      <c r="I2555" t="str">
        <f>IFERROR(VLOOKUP(A2555,Orders!A:E,5,FALSE),"")</f>
        <v>Shipped</v>
      </c>
      <c r="J2555">
        <f>IFERROR(VLOOKUP(A2555,Orders!A:G,7,FALSE),"")</f>
        <v>398</v>
      </c>
      <c r="K2555">
        <f>IFERROR(VLOOKUP(J2555,Customers!A:L,12,FALSE),"")</f>
        <v>1621</v>
      </c>
      <c r="L2555">
        <f>IFERROR(VLOOKUP(J2555,Customers!A:M,13,FALSE),"")</f>
        <v>94400</v>
      </c>
      <c r="M2555" t="str">
        <f>IFERROR(VLOOKUP(J2555,Customers!A:H,8,FALSE),"")</f>
        <v>Minato-ku</v>
      </c>
      <c r="N2555">
        <f>IFERROR(VLOOKUP(K2555,Employees!A:F,6,FALSE),"")</f>
        <v>5</v>
      </c>
      <c r="O2555" t="str">
        <f>IFERROR(VLOOKUP(N2555,Offices!A:B,2,FALSE),"")</f>
        <v>Tokyo</v>
      </c>
      <c r="P2555" s="6">
        <f>IFERROR(VLOOKUP(J2555,Payments!A:C,3,FALSE),"")</f>
        <v>38397</v>
      </c>
      <c r="Q2555">
        <f>IFERROR(VLOOKUP(J2555,Payments!A:D,4,FALSE),"")</f>
        <v>33967.730000000003</v>
      </c>
      <c r="R2555" t="str">
        <f>IFERROR(VLOOKUP(B2555,Products!A:C,3,FALSE),"")</f>
        <v>Trains</v>
      </c>
      <c r="S2555">
        <f>IFERROR(VLOOKUP(B2555,Products!A:G,7,FALSE),"")</f>
        <v>1645</v>
      </c>
      <c r="T2555">
        <f>IFERROR(VLOOKUP(B2555,Products!A:I,9,FALSE),"")</f>
        <v>58.58</v>
      </c>
      <c r="U2555">
        <f t="shared" si="312"/>
        <v>8</v>
      </c>
      <c r="V2555" t="str">
        <f t="shared" si="313"/>
        <v>No</v>
      </c>
      <c r="W2555">
        <f t="shared" si="314"/>
        <v>2005</v>
      </c>
      <c r="X2555">
        <f t="shared" si="315"/>
        <v>1</v>
      </c>
      <c r="Y2555">
        <f>IFERROR(VLOOKUP(B2555,Products!A:I,8,FALSE),"")</f>
        <v>37.49</v>
      </c>
      <c r="Z2555">
        <f t="shared" si="316"/>
        <v>1363.68</v>
      </c>
      <c r="AA2555">
        <f t="shared" si="317"/>
        <v>51.560416110962912</v>
      </c>
      <c r="AB2555">
        <f t="shared" si="318"/>
        <v>0</v>
      </c>
      <c r="AC2555">
        <f t="shared" si="319"/>
        <v>463.91999999999996</v>
      </c>
    </row>
    <row r="2556" spans="1:29">
      <c r="A2556">
        <v>10372</v>
      </c>
      <c r="B2556" t="s">
        <v>173</v>
      </c>
      <c r="C2556">
        <v>44</v>
      </c>
      <c r="D2556">
        <v>74.48</v>
      </c>
      <c r="E2556">
        <v>2</v>
      </c>
      <c r="F2556" s="6">
        <f>IFERROR(VLOOKUP(A2556,Orders!A:B,2,FALSE),"")</f>
        <v>38378</v>
      </c>
      <c r="G2556" s="6">
        <f>IFERROR(VLOOKUP(A2556,Orders!A:C,3,FALSE),"")</f>
        <v>38388</v>
      </c>
      <c r="H2556" s="6">
        <f>IFERROR(VLOOKUP(A2556,Orders!A:D,4,FALSE),"")</f>
        <v>38380</v>
      </c>
      <c r="I2556" t="str">
        <f>IFERROR(VLOOKUP(A2556,Orders!A:E,5,FALSE),"")</f>
        <v>Shipped</v>
      </c>
      <c r="J2556">
        <f>IFERROR(VLOOKUP(A2556,Orders!A:G,7,FALSE),"")</f>
        <v>398</v>
      </c>
      <c r="K2556">
        <f>IFERROR(VLOOKUP(J2556,Customers!A:L,12,FALSE),"")</f>
        <v>1621</v>
      </c>
      <c r="L2556">
        <f>IFERROR(VLOOKUP(J2556,Customers!A:M,13,FALSE),"")</f>
        <v>94400</v>
      </c>
      <c r="M2556" t="str">
        <f>IFERROR(VLOOKUP(J2556,Customers!A:H,8,FALSE),"")</f>
        <v>Minato-ku</v>
      </c>
      <c r="N2556">
        <f>IFERROR(VLOOKUP(K2556,Employees!A:F,6,FALSE),"")</f>
        <v>5</v>
      </c>
      <c r="O2556" t="str">
        <f>IFERROR(VLOOKUP(N2556,Offices!A:B,2,FALSE),"")</f>
        <v>Tokyo</v>
      </c>
      <c r="P2556" s="6">
        <f>IFERROR(VLOOKUP(J2556,Payments!A:C,3,FALSE),"")</f>
        <v>38397</v>
      </c>
      <c r="Q2556">
        <f>IFERROR(VLOOKUP(J2556,Payments!A:D,4,FALSE),"")</f>
        <v>33967.730000000003</v>
      </c>
      <c r="R2556" t="str">
        <f>IFERROR(VLOOKUP(B2556,Products!A:C,3,FALSE),"")</f>
        <v>Ships</v>
      </c>
      <c r="S2556">
        <f>IFERROR(VLOOKUP(B2556,Products!A:G,7,FALSE),"")</f>
        <v>737</v>
      </c>
      <c r="T2556">
        <f>IFERROR(VLOOKUP(B2556,Products!A:I,9,FALSE),"")</f>
        <v>86.61</v>
      </c>
      <c r="U2556">
        <f t="shared" si="312"/>
        <v>8</v>
      </c>
      <c r="V2556" t="str">
        <f t="shared" si="313"/>
        <v>No</v>
      </c>
      <c r="W2556">
        <f t="shared" si="314"/>
        <v>2005</v>
      </c>
      <c r="X2556">
        <f t="shared" si="315"/>
        <v>1</v>
      </c>
      <c r="Y2556">
        <f>IFERROR(VLOOKUP(B2556,Products!A:I,8,FALSE),"")</f>
        <v>43.3</v>
      </c>
      <c r="Z2556">
        <f t="shared" si="316"/>
        <v>3277.1200000000003</v>
      </c>
      <c r="AA2556">
        <f t="shared" si="317"/>
        <v>72.009237875288704</v>
      </c>
      <c r="AB2556">
        <f t="shared" si="318"/>
        <v>1</v>
      </c>
      <c r="AC2556">
        <f t="shared" si="319"/>
        <v>1371.9200000000003</v>
      </c>
    </row>
    <row r="2557" spans="1:29">
      <c r="A2557">
        <v>10373</v>
      </c>
      <c r="B2557" t="s">
        <v>163</v>
      </c>
      <c r="C2557">
        <v>39</v>
      </c>
      <c r="D2557">
        <v>118.32</v>
      </c>
      <c r="E2557">
        <v>3</v>
      </c>
      <c r="F2557" s="6">
        <f>IFERROR(VLOOKUP(A2557,Orders!A:B,2,FALSE),"")</f>
        <v>38383</v>
      </c>
      <c r="G2557" s="6">
        <f>IFERROR(VLOOKUP(A2557,Orders!A:C,3,FALSE),"")</f>
        <v>38391</v>
      </c>
      <c r="H2557" s="6">
        <f>IFERROR(VLOOKUP(A2557,Orders!A:D,4,FALSE),"")</f>
        <v>38389</v>
      </c>
      <c r="I2557" t="str">
        <f>IFERROR(VLOOKUP(A2557,Orders!A:E,5,FALSE),"")</f>
        <v>Shipped</v>
      </c>
      <c r="J2557">
        <f>IFERROR(VLOOKUP(A2557,Orders!A:G,7,FALSE),"")</f>
        <v>311</v>
      </c>
      <c r="K2557">
        <f>IFERROR(VLOOKUP(J2557,Customers!A:L,12,FALSE),"")</f>
        <v>1501</v>
      </c>
      <c r="L2557">
        <f>IFERROR(VLOOKUP(J2557,Customers!A:M,13,FALSE),"")</f>
        <v>90500</v>
      </c>
      <c r="M2557" t="str">
        <f>IFERROR(VLOOKUP(J2557,Customers!A:H,8,FALSE),"")</f>
        <v>Oulu</v>
      </c>
      <c r="N2557">
        <f>IFERROR(VLOOKUP(K2557,Employees!A:F,6,FALSE),"")</f>
        <v>7</v>
      </c>
      <c r="O2557" t="str">
        <f>IFERROR(VLOOKUP(N2557,Offices!A:B,2,FALSE),"")</f>
        <v>London</v>
      </c>
      <c r="P2557" s="6">
        <f>IFERROR(VLOOKUP(J2557,Payments!A:C,3,FALSE),"")</f>
        <v>38398</v>
      </c>
      <c r="Q2557">
        <f>IFERROR(VLOOKUP(J2557,Payments!A:D,4,FALSE),"")</f>
        <v>46770.52</v>
      </c>
      <c r="R2557" t="str">
        <f>IFERROR(VLOOKUP(B2557,Products!A:C,3,FALSE),"")</f>
        <v>Classic Cars</v>
      </c>
      <c r="S2557">
        <f>IFERROR(VLOOKUP(B2557,Products!A:G,7,FALSE),"")</f>
        <v>3252</v>
      </c>
      <c r="T2557">
        <f>IFERROR(VLOOKUP(B2557,Products!A:I,9,FALSE),"")</f>
        <v>136</v>
      </c>
      <c r="U2557">
        <f t="shared" si="312"/>
        <v>2</v>
      </c>
      <c r="V2557" t="str">
        <f t="shared" si="313"/>
        <v>Yes</v>
      </c>
      <c r="W2557">
        <f t="shared" si="314"/>
        <v>2005</v>
      </c>
      <c r="X2557">
        <f t="shared" si="315"/>
        <v>1</v>
      </c>
      <c r="Y2557">
        <f>IFERROR(VLOOKUP(B2557,Products!A:I,8,FALSE),"")</f>
        <v>85.68</v>
      </c>
      <c r="Z2557">
        <f t="shared" si="316"/>
        <v>4614.4799999999996</v>
      </c>
      <c r="AA2557">
        <f t="shared" si="317"/>
        <v>38.095238095238074</v>
      </c>
      <c r="AB2557">
        <f t="shared" si="318"/>
        <v>0</v>
      </c>
      <c r="AC2557">
        <f t="shared" si="319"/>
        <v>1272.9599999999996</v>
      </c>
    </row>
    <row r="2558" spans="1:29">
      <c r="A2558">
        <v>10373</v>
      </c>
      <c r="B2558" t="s">
        <v>178</v>
      </c>
      <c r="C2558">
        <v>28</v>
      </c>
      <c r="D2558">
        <v>143.5</v>
      </c>
      <c r="E2558">
        <v>4</v>
      </c>
      <c r="F2558" s="6">
        <f>IFERROR(VLOOKUP(A2558,Orders!A:B,2,FALSE),"")</f>
        <v>38383</v>
      </c>
      <c r="G2558" s="6">
        <f>IFERROR(VLOOKUP(A2558,Orders!A:C,3,FALSE),"")</f>
        <v>38391</v>
      </c>
      <c r="H2558" s="6">
        <f>IFERROR(VLOOKUP(A2558,Orders!A:D,4,FALSE),"")</f>
        <v>38389</v>
      </c>
      <c r="I2558" t="str">
        <f>IFERROR(VLOOKUP(A2558,Orders!A:E,5,FALSE),"")</f>
        <v>Shipped</v>
      </c>
      <c r="J2558">
        <f>IFERROR(VLOOKUP(A2558,Orders!A:G,7,FALSE),"")</f>
        <v>311</v>
      </c>
      <c r="K2558">
        <f>IFERROR(VLOOKUP(J2558,Customers!A:L,12,FALSE),"")</f>
        <v>1501</v>
      </c>
      <c r="L2558">
        <f>IFERROR(VLOOKUP(J2558,Customers!A:M,13,FALSE),"")</f>
        <v>90500</v>
      </c>
      <c r="M2558" t="str">
        <f>IFERROR(VLOOKUP(J2558,Customers!A:H,8,FALSE),"")</f>
        <v>Oulu</v>
      </c>
      <c r="N2558">
        <f>IFERROR(VLOOKUP(K2558,Employees!A:F,6,FALSE),"")</f>
        <v>7</v>
      </c>
      <c r="O2558" t="str">
        <f>IFERROR(VLOOKUP(N2558,Offices!A:B,2,FALSE),"")</f>
        <v>London</v>
      </c>
      <c r="P2558" s="6">
        <f>IFERROR(VLOOKUP(J2558,Payments!A:C,3,FALSE),"")</f>
        <v>38398</v>
      </c>
      <c r="Q2558">
        <f>IFERROR(VLOOKUP(J2558,Payments!A:D,4,FALSE),"")</f>
        <v>46770.52</v>
      </c>
      <c r="R2558" t="str">
        <f>IFERROR(VLOOKUP(B2558,Products!A:C,3,FALSE),"")</f>
        <v>Planes</v>
      </c>
      <c r="S2558">
        <f>IFERROR(VLOOKUP(B2558,Products!A:G,7,FALSE),"")</f>
        <v>5330</v>
      </c>
      <c r="T2558">
        <f>IFERROR(VLOOKUP(B2558,Products!A:I,9,FALSE),"")</f>
        <v>157.69</v>
      </c>
      <c r="U2558">
        <f t="shared" si="312"/>
        <v>2</v>
      </c>
      <c r="V2558" t="str">
        <f t="shared" si="313"/>
        <v>Yes</v>
      </c>
      <c r="W2558">
        <f t="shared" si="314"/>
        <v>2005</v>
      </c>
      <c r="X2558">
        <f t="shared" si="315"/>
        <v>1</v>
      </c>
      <c r="Y2558">
        <f>IFERROR(VLOOKUP(B2558,Products!A:I,8,FALSE),"")</f>
        <v>77.27</v>
      </c>
      <c r="Z2558">
        <f t="shared" si="316"/>
        <v>4018</v>
      </c>
      <c r="AA2558">
        <f t="shared" si="317"/>
        <v>85.712436909537999</v>
      </c>
      <c r="AB2558">
        <f t="shared" si="318"/>
        <v>1</v>
      </c>
      <c r="AC2558">
        <f t="shared" si="319"/>
        <v>1854.44</v>
      </c>
    </row>
    <row r="2559" spans="1:29">
      <c r="A2559">
        <v>10373</v>
      </c>
      <c r="B2559" t="s">
        <v>180</v>
      </c>
      <c r="C2559">
        <v>22</v>
      </c>
      <c r="D2559">
        <v>75.7</v>
      </c>
      <c r="E2559">
        <v>5</v>
      </c>
      <c r="F2559" s="6">
        <f>IFERROR(VLOOKUP(A2559,Orders!A:B,2,FALSE),"")</f>
        <v>38383</v>
      </c>
      <c r="G2559" s="6">
        <f>IFERROR(VLOOKUP(A2559,Orders!A:C,3,FALSE),"")</f>
        <v>38391</v>
      </c>
      <c r="H2559" s="6">
        <f>IFERROR(VLOOKUP(A2559,Orders!A:D,4,FALSE),"")</f>
        <v>38389</v>
      </c>
      <c r="I2559" t="str">
        <f>IFERROR(VLOOKUP(A2559,Orders!A:E,5,FALSE),"")</f>
        <v>Shipped</v>
      </c>
      <c r="J2559">
        <f>IFERROR(VLOOKUP(A2559,Orders!A:G,7,FALSE),"")</f>
        <v>311</v>
      </c>
      <c r="K2559">
        <f>IFERROR(VLOOKUP(J2559,Customers!A:L,12,FALSE),"")</f>
        <v>1501</v>
      </c>
      <c r="L2559">
        <f>IFERROR(VLOOKUP(J2559,Customers!A:M,13,FALSE),"")</f>
        <v>90500</v>
      </c>
      <c r="M2559" t="str">
        <f>IFERROR(VLOOKUP(J2559,Customers!A:H,8,FALSE),"")</f>
        <v>Oulu</v>
      </c>
      <c r="N2559">
        <f>IFERROR(VLOOKUP(K2559,Employees!A:F,6,FALSE),"")</f>
        <v>7</v>
      </c>
      <c r="O2559" t="str">
        <f>IFERROR(VLOOKUP(N2559,Offices!A:B,2,FALSE),"")</f>
        <v>London</v>
      </c>
      <c r="P2559" s="6">
        <f>IFERROR(VLOOKUP(J2559,Payments!A:C,3,FALSE),"")</f>
        <v>38398</v>
      </c>
      <c r="Q2559">
        <f>IFERROR(VLOOKUP(J2559,Payments!A:D,4,FALSE),"")</f>
        <v>46770.52</v>
      </c>
      <c r="R2559" t="str">
        <f>IFERROR(VLOOKUP(B2559,Products!A:C,3,FALSE),"")</f>
        <v>Ships</v>
      </c>
      <c r="S2559">
        <f>IFERROR(VLOOKUP(B2559,Products!A:G,7,FALSE),"")</f>
        <v>4259</v>
      </c>
      <c r="T2559">
        <f>IFERROR(VLOOKUP(B2559,Products!A:I,9,FALSE),"")</f>
        <v>86.02</v>
      </c>
      <c r="U2559">
        <f t="shared" si="312"/>
        <v>2</v>
      </c>
      <c r="V2559" t="str">
        <f t="shared" si="313"/>
        <v>Yes</v>
      </c>
      <c r="W2559">
        <f t="shared" si="314"/>
        <v>2005</v>
      </c>
      <c r="X2559">
        <f t="shared" si="315"/>
        <v>1</v>
      </c>
      <c r="Y2559">
        <f>IFERROR(VLOOKUP(B2559,Products!A:I,8,FALSE),"")</f>
        <v>51.61</v>
      </c>
      <c r="Z2559">
        <f t="shared" si="316"/>
        <v>1665.4</v>
      </c>
      <c r="AA2559">
        <f t="shared" si="317"/>
        <v>46.677000581282698</v>
      </c>
      <c r="AB2559">
        <f t="shared" si="318"/>
        <v>0</v>
      </c>
      <c r="AC2559">
        <f t="shared" si="319"/>
        <v>529.98</v>
      </c>
    </row>
    <row r="2560" spans="1:29">
      <c r="A2560">
        <v>10373</v>
      </c>
      <c r="B2560" t="s">
        <v>181</v>
      </c>
      <c r="C2560">
        <v>50</v>
      </c>
      <c r="D2560">
        <v>99.52</v>
      </c>
      <c r="E2560">
        <v>6</v>
      </c>
      <c r="F2560" s="6">
        <f>IFERROR(VLOOKUP(A2560,Orders!A:B,2,FALSE),"")</f>
        <v>38383</v>
      </c>
      <c r="G2560" s="6">
        <f>IFERROR(VLOOKUP(A2560,Orders!A:C,3,FALSE),"")</f>
        <v>38391</v>
      </c>
      <c r="H2560" s="6">
        <f>IFERROR(VLOOKUP(A2560,Orders!A:D,4,FALSE),"")</f>
        <v>38389</v>
      </c>
      <c r="I2560" t="str">
        <f>IFERROR(VLOOKUP(A2560,Orders!A:E,5,FALSE),"")</f>
        <v>Shipped</v>
      </c>
      <c r="J2560">
        <f>IFERROR(VLOOKUP(A2560,Orders!A:G,7,FALSE),"")</f>
        <v>311</v>
      </c>
      <c r="K2560">
        <f>IFERROR(VLOOKUP(J2560,Customers!A:L,12,FALSE),"")</f>
        <v>1501</v>
      </c>
      <c r="L2560">
        <f>IFERROR(VLOOKUP(J2560,Customers!A:M,13,FALSE),"")</f>
        <v>90500</v>
      </c>
      <c r="M2560" t="str">
        <f>IFERROR(VLOOKUP(J2560,Customers!A:H,8,FALSE),"")</f>
        <v>Oulu</v>
      </c>
      <c r="N2560">
        <f>IFERROR(VLOOKUP(K2560,Employees!A:F,6,FALSE),"")</f>
        <v>7</v>
      </c>
      <c r="O2560" t="str">
        <f>IFERROR(VLOOKUP(N2560,Offices!A:B,2,FALSE),"")</f>
        <v>London</v>
      </c>
      <c r="P2560" s="6">
        <f>IFERROR(VLOOKUP(J2560,Payments!A:C,3,FALSE),"")</f>
        <v>38398</v>
      </c>
      <c r="Q2560">
        <f>IFERROR(VLOOKUP(J2560,Payments!A:D,4,FALSE),"")</f>
        <v>46770.52</v>
      </c>
      <c r="R2560" t="str">
        <f>IFERROR(VLOOKUP(B2560,Products!A:C,3,FALSE),"")</f>
        <v>Vintage Cars</v>
      </c>
      <c r="S2560">
        <f>IFERROR(VLOOKUP(B2560,Products!A:G,7,FALSE),"")</f>
        <v>2378</v>
      </c>
      <c r="T2560">
        <f>IFERROR(VLOOKUP(B2560,Products!A:I,9,FALSE),"")</f>
        <v>105.87</v>
      </c>
      <c r="U2560">
        <f t="shared" si="312"/>
        <v>2</v>
      </c>
      <c r="V2560" t="str">
        <f t="shared" si="313"/>
        <v>Yes</v>
      </c>
      <c r="W2560">
        <f t="shared" si="314"/>
        <v>2005</v>
      </c>
      <c r="X2560">
        <f t="shared" si="315"/>
        <v>1</v>
      </c>
      <c r="Y2560">
        <f>IFERROR(VLOOKUP(B2560,Products!A:I,8,FALSE),"")</f>
        <v>64.58</v>
      </c>
      <c r="Z2560">
        <f t="shared" si="316"/>
        <v>4976</v>
      </c>
      <c r="AA2560">
        <f t="shared" si="317"/>
        <v>54.103437596779195</v>
      </c>
      <c r="AB2560">
        <f t="shared" si="318"/>
        <v>0</v>
      </c>
      <c r="AC2560">
        <f t="shared" si="319"/>
        <v>1747</v>
      </c>
    </row>
    <row r="2561" spans="1:29">
      <c r="A2561">
        <v>10373</v>
      </c>
      <c r="B2561" t="s">
        <v>183</v>
      </c>
      <c r="C2561">
        <v>38</v>
      </c>
      <c r="D2561">
        <v>58.92</v>
      </c>
      <c r="E2561">
        <v>7</v>
      </c>
      <c r="F2561" s="6">
        <f>IFERROR(VLOOKUP(A2561,Orders!A:B,2,FALSE),"")</f>
        <v>38383</v>
      </c>
      <c r="G2561" s="6">
        <f>IFERROR(VLOOKUP(A2561,Orders!A:C,3,FALSE),"")</f>
        <v>38391</v>
      </c>
      <c r="H2561" s="6">
        <f>IFERROR(VLOOKUP(A2561,Orders!A:D,4,FALSE),"")</f>
        <v>38389</v>
      </c>
      <c r="I2561" t="str">
        <f>IFERROR(VLOOKUP(A2561,Orders!A:E,5,FALSE),"")</f>
        <v>Shipped</v>
      </c>
      <c r="J2561">
        <f>IFERROR(VLOOKUP(A2561,Orders!A:G,7,FALSE),"")</f>
        <v>311</v>
      </c>
      <c r="K2561">
        <f>IFERROR(VLOOKUP(J2561,Customers!A:L,12,FALSE),"")</f>
        <v>1501</v>
      </c>
      <c r="L2561">
        <f>IFERROR(VLOOKUP(J2561,Customers!A:M,13,FALSE),"")</f>
        <v>90500</v>
      </c>
      <c r="M2561" t="str">
        <f>IFERROR(VLOOKUP(J2561,Customers!A:H,8,FALSE),"")</f>
        <v>Oulu</v>
      </c>
      <c r="N2561">
        <f>IFERROR(VLOOKUP(K2561,Employees!A:F,6,FALSE),"")</f>
        <v>7</v>
      </c>
      <c r="O2561" t="str">
        <f>IFERROR(VLOOKUP(N2561,Offices!A:B,2,FALSE),"")</f>
        <v>London</v>
      </c>
      <c r="P2561" s="6">
        <f>IFERROR(VLOOKUP(J2561,Payments!A:C,3,FALSE),"")</f>
        <v>38398</v>
      </c>
      <c r="Q2561">
        <f>IFERROR(VLOOKUP(J2561,Payments!A:D,4,FALSE),"")</f>
        <v>46770.52</v>
      </c>
      <c r="R2561" t="str">
        <f>IFERROR(VLOOKUP(B2561,Products!A:C,3,FALSE),"")</f>
        <v>Planes</v>
      </c>
      <c r="S2561">
        <f>IFERROR(VLOOKUP(B2561,Products!A:G,7,FALSE),"")</f>
        <v>5942</v>
      </c>
      <c r="T2561">
        <f>IFERROR(VLOOKUP(B2561,Products!A:I,9,FALSE),"")</f>
        <v>68.510000000000005</v>
      </c>
      <c r="U2561">
        <f t="shared" si="312"/>
        <v>2</v>
      </c>
      <c r="V2561" t="str">
        <f t="shared" si="313"/>
        <v>Yes</v>
      </c>
      <c r="W2561">
        <f t="shared" si="314"/>
        <v>2005</v>
      </c>
      <c r="X2561">
        <f t="shared" si="315"/>
        <v>1</v>
      </c>
      <c r="Y2561">
        <f>IFERROR(VLOOKUP(B2561,Products!A:I,8,FALSE),"")</f>
        <v>34.25</v>
      </c>
      <c r="Z2561">
        <f t="shared" si="316"/>
        <v>2238.96</v>
      </c>
      <c r="AA2561">
        <f t="shared" si="317"/>
        <v>72.029197080291979</v>
      </c>
      <c r="AB2561">
        <f t="shared" si="318"/>
        <v>1</v>
      </c>
      <c r="AC2561">
        <f t="shared" si="319"/>
        <v>937.46</v>
      </c>
    </row>
    <row r="2562" spans="1:29">
      <c r="A2562">
        <v>10373</v>
      </c>
      <c r="B2562" t="s">
        <v>170</v>
      </c>
      <c r="C2562">
        <v>33</v>
      </c>
      <c r="D2562">
        <v>82.31</v>
      </c>
      <c r="E2562">
        <v>12</v>
      </c>
      <c r="F2562" s="6">
        <f>IFERROR(VLOOKUP(A2562,Orders!A:B,2,FALSE),"")</f>
        <v>38383</v>
      </c>
      <c r="G2562" s="6">
        <f>IFERROR(VLOOKUP(A2562,Orders!A:C,3,FALSE),"")</f>
        <v>38391</v>
      </c>
      <c r="H2562" s="6">
        <f>IFERROR(VLOOKUP(A2562,Orders!A:D,4,FALSE),"")</f>
        <v>38389</v>
      </c>
      <c r="I2562" t="str">
        <f>IFERROR(VLOOKUP(A2562,Orders!A:E,5,FALSE),"")</f>
        <v>Shipped</v>
      </c>
      <c r="J2562">
        <f>IFERROR(VLOOKUP(A2562,Orders!A:G,7,FALSE),"")</f>
        <v>311</v>
      </c>
      <c r="K2562">
        <f>IFERROR(VLOOKUP(J2562,Customers!A:L,12,FALSE),"")</f>
        <v>1501</v>
      </c>
      <c r="L2562">
        <f>IFERROR(VLOOKUP(J2562,Customers!A:M,13,FALSE),"")</f>
        <v>90500</v>
      </c>
      <c r="M2562" t="str">
        <f>IFERROR(VLOOKUP(J2562,Customers!A:H,8,FALSE),"")</f>
        <v>Oulu</v>
      </c>
      <c r="N2562">
        <f>IFERROR(VLOOKUP(K2562,Employees!A:F,6,FALSE),"")</f>
        <v>7</v>
      </c>
      <c r="O2562" t="str">
        <f>IFERROR(VLOOKUP(N2562,Offices!A:B,2,FALSE),"")</f>
        <v>London</v>
      </c>
      <c r="P2562" s="6">
        <f>IFERROR(VLOOKUP(J2562,Payments!A:C,3,FALSE),"")</f>
        <v>38398</v>
      </c>
      <c r="Q2562">
        <f>IFERROR(VLOOKUP(J2562,Payments!A:D,4,FALSE),"")</f>
        <v>46770.52</v>
      </c>
      <c r="R2562" t="str">
        <f>IFERROR(VLOOKUP(B2562,Products!A:C,3,FALSE),"")</f>
        <v>Vintage Cars</v>
      </c>
      <c r="S2562">
        <f>IFERROR(VLOOKUP(B2562,Products!A:G,7,FALSE),"")</f>
        <v>9173</v>
      </c>
      <c r="T2562">
        <f>IFERROR(VLOOKUP(B2562,Products!A:I,9,FALSE),"")</f>
        <v>88.51</v>
      </c>
      <c r="U2562">
        <f t="shared" ref="U2562:U2625" si="320">G2562-H2562</f>
        <v>2</v>
      </c>
      <c r="V2562" t="str">
        <f t="shared" ref="V2562:V2625" si="321">IF(OR(I2562="Shipped",I2562="Resolved"),IF(U2562&lt;=6,"Yes","No"),"")</f>
        <v>Yes</v>
      </c>
      <c r="W2562">
        <f t="shared" ref="W2562:W2625" si="322">YEAR(F2562)</f>
        <v>2005</v>
      </c>
      <c r="X2562">
        <f t="shared" ref="X2562:X2625" si="323">MONTH(F2562)</f>
        <v>1</v>
      </c>
      <c r="Y2562">
        <f>IFERROR(VLOOKUP(B2562,Products!A:I,8,FALSE),"")</f>
        <v>46.91</v>
      </c>
      <c r="Z2562">
        <f t="shared" ref="Z2562:Z2625" si="324">C2562*D2562</f>
        <v>2716.23</v>
      </c>
      <c r="AA2562">
        <f t="shared" ref="AA2562:AA2625" si="325">((D2562-Y2562)/Y2562)*100</f>
        <v>75.463653805158842</v>
      </c>
      <c r="AB2562">
        <f t="shared" ref="AB2562:AB2625" si="326">IF(AA2562&gt;=67, 1,0)</f>
        <v>1</v>
      </c>
      <c r="AC2562">
        <f t="shared" ref="AC2562:AC2625" si="327">C2562*(D2562-Y2562)</f>
        <v>1168.2000000000003</v>
      </c>
    </row>
    <row r="2563" spans="1:29">
      <c r="A2563">
        <v>10373</v>
      </c>
      <c r="B2563" t="s">
        <v>184</v>
      </c>
      <c r="C2563">
        <v>46</v>
      </c>
      <c r="D2563">
        <v>53.92</v>
      </c>
      <c r="E2563">
        <v>11</v>
      </c>
      <c r="F2563" s="6">
        <f>IFERROR(VLOOKUP(A2563,Orders!A:B,2,FALSE),"")</f>
        <v>38383</v>
      </c>
      <c r="G2563" s="6">
        <f>IFERROR(VLOOKUP(A2563,Orders!A:C,3,FALSE),"")</f>
        <v>38391</v>
      </c>
      <c r="H2563" s="6">
        <f>IFERROR(VLOOKUP(A2563,Orders!A:D,4,FALSE),"")</f>
        <v>38389</v>
      </c>
      <c r="I2563" t="str">
        <f>IFERROR(VLOOKUP(A2563,Orders!A:E,5,FALSE),"")</f>
        <v>Shipped</v>
      </c>
      <c r="J2563">
        <f>IFERROR(VLOOKUP(A2563,Orders!A:G,7,FALSE),"")</f>
        <v>311</v>
      </c>
      <c r="K2563">
        <f>IFERROR(VLOOKUP(J2563,Customers!A:L,12,FALSE),"")</f>
        <v>1501</v>
      </c>
      <c r="L2563">
        <f>IFERROR(VLOOKUP(J2563,Customers!A:M,13,FALSE),"")</f>
        <v>90500</v>
      </c>
      <c r="M2563" t="str">
        <f>IFERROR(VLOOKUP(J2563,Customers!A:H,8,FALSE),"")</f>
        <v>Oulu</v>
      </c>
      <c r="N2563">
        <f>IFERROR(VLOOKUP(K2563,Employees!A:F,6,FALSE),"")</f>
        <v>7</v>
      </c>
      <c r="O2563" t="str">
        <f>IFERROR(VLOOKUP(N2563,Offices!A:B,2,FALSE),"")</f>
        <v>London</v>
      </c>
      <c r="P2563" s="6">
        <f>IFERROR(VLOOKUP(J2563,Payments!A:C,3,FALSE),"")</f>
        <v>38398</v>
      </c>
      <c r="Q2563">
        <f>IFERROR(VLOOKUP(J2563,Payments!A:D,4,FALSE),"")</f>
        <v>46770.52</v>
      </c>
      <c r="R2563" t="str">
        <f>IFERROR(VLOOKUP(B2563,Products!A:C,3,FALSE),"")</f>
        <v>Vintage Cars</v>
      </c>
      <c r="S2563">
        <f>IFERROR(VLOOKUP(B2563,Products!A:G,7,FALSE),"")</f>
        <v>2902</v>
      </c>
      <c r="T2563">
        <f>IFERROR(VLOOKUP(B2563,Products!A:I,9,FALSE),"")</f>
        <v>65.75</v>
      </c>
      <c r="U2563">
        <f t="shared" si="320"/>
        <v>2</v>
      </c>
      <c r="V2563" t="str">
        <f t="shared" si="321"/>
        <v>Yes</v>
      </c>
      <c r="W2563">
        <f t="shared" si="322"/>
        <v>2005</v>
      </c>
      <c r="X2563">
        <f t="shared" si="323"/>
        <v>1</v>
      </c>
      <c r="Y2563">
        <f>IFERROR(VLOOKUP(B2563,Products!A:I,8,FALSE),"")</f>
        <v>26.3</v>
      </c>
      <c r="Z2563">
        <f t="shared" si="324"/>
        <v>2480.3200000000002</v>
      </c>
      <c r="AA2563">
        <f t="shared" si="325"/>
        <v>105.01901140684411</v>
      </c>
      <c r="AB2563">
        <f t="shared" si="326"/>
        <v>1</v>
      </c>
      <c r="AC2563">
        <f t="shared" si="327"/>
        <v>1270.52</v>
      </c>
    </row>
    <row r="2564" spans="1:29">
      <c r="A2564">
        <v>10373</v>
      </c>
      <c r="B2564" t="s">
        <v>171</v>
      </c>
      <c r="C2564">
        <v>23</v>
      </c>
      <c r="D2564">
        <v>83.86</v>
      </c>
      <c r="E2564">
        <v>10</v>
      </c>
      <c r="F2564" s="6">
        <f>IFERROR(VLOOKUP(A2564,Orders!A:B,2,FALSE),"")</f>
        <v>38383</v>
      </c>
      <c r="G2564" s="6">
        <f>IFERROR(VLOOKUP(A2564,Orders!A:C,3,FALSE),"")</f>
        <v>38391</v>
      </c>
      <c r="H2564" s="6">
        <f>IFERROR(VLOOKUP(A2564,Orders!A:D,4,FALSE),"")</f>
        <v>38389</v>
      </c>
      <c r="I2564" t="str">
        <f>IFERROR(VLOOKUP(A2564,Orders!A:E,5,FALSE),"")</f>
        <v>Shipped</v>
      </c>
      <c r="J2564">
        <f>IFERROR(VLOOKUP(A2564,Orders!A:G,7,FALSE),"")</f>
        <v>311</v>
      </c>
      <c r="K2564">
        <f>IFERROR(VLOOKUP(J2564,Customers!A:L,12,FALSE),"")</f>
        <v>1501</v>
      </c>
      <c r="L2564">
        <f>IFERROR(VLOOKUP(J2564,Customers!A:M,13,FALSE),"")</f>
        <v>90500</v>
      </c>
      <c r="M2564" t="str">
        <f>IFERROR(VLOOKUP(J2564,Customers!A:H,8,FALSE),"")</f>
        <v>Oulu</v>
      </c>
      <c r="N2564">
        <f>IFERROR(VLOOKUP(K2564,Employees!A:F,6,FALSE),"")</f>
        <v>7</v>
      </c>
      <c r="O2564" t="str">
        <f>IFERROR(VLOOKUP(N2564,Offices!A:B,2,FALSE),"")</f>
        <v>London</v>
      </c>
      <c r="P2564" s="6">
        <f>IFERROR(VLOOKUP(J2564,Payments!A:C,3,FALSE),"")</f>
        <v>38398</v>
      </c>
      <c r="Q2564">
        <f>IFERROR(VLOOKUP(J2564,Payments!A:D,4,FALSE),"")</f>
        <v>46770.52</v>
      </c>
      <c r="R2564" t="str">
        <f>IFERROR(VLOOKUP(B2564,Products!A:C,3,FALSE),"")</f>
        <v>Vintage Cars</v>
      </c>
      <c r="S2564">
        <f>IFERROR(VLOOKUP(B2564,Products!A:G,7,FALSE),"")</f>
        <v>6621</v>
      </c>
      <c r="T2564">
        <f>IFERROR(VLOOKUP(B2564,Products!A:I,9,FALSE),"")</f>
        <v>83.86</v>
      </c>
      <c r="U2564">
        <f t="shared" si="320"/>
        <v>2</v>
      </c>
      <c r="V2564" t="str">
        <f t="shared" si="321"/>
        <v>Yes</v>
      </c>
      <c r="W2564">
        <f t="shared" si="322"/>
        <v>2005</v>
      </c>
      <c r="X2564">
        <f t="shared" si="323"/>
        <v>1</v>
      </c>
      <c r="Y2564">
        <f>IFERROR(VLOOKUP(B2564,Products!A:I,8,FALSE),"")</f>
        <v>48.64</v>
      </c>
      <c r="Z2564">
        <f t="shared" si="324"/>
        <v>1928.78</v>
      </c>
      <c r="AA2564">
        <f t="shared" si="325"/>
        <v>72.409539473684205</v>
      </c>
      <c r="AB2564">
        <f t="shared" si="326"/>
        <v>1</v>
      </c>
      <c r="AC2564">
        <f t="shared" si="327"/>
        <v>810.06</v>
      </c>
    </row>
    <row r="2565" spans="1:29">
      <c r="A2565">
        <v>10373</v>
      </c>
      <c r="B2565" t="s">
        <v>185</v>
      </c>
      <c r="C2565">
        <v>39</v>
      </c>
      <c r="D2565">
        <v>62.1</v>
      </c>
      <c r="E2565">
        <v>13</v>
      </c>
      <c r="F2565" s="6">
        <f>IFERROR(VLOOKUP(A2565,Orders!A:B,2,FALSE),"")</f>
        <v>38383</v>
      </c>
      <c r="G2565" s="6">
        <f>IFERROR(VLOOKUP(A2565,Orders!A:C,3,FALSE),"")</f>
        <v>38391</v>
      </c>
      <c r="H2565" s="6">
        <f>IFERROR(VLOOKUP(A2565,Orders!A:D,4,FALSE),"")</f>
        <v>38389</v>
      </c>
      <c r="I2565" t="str">
        <f>IFERROR(VLOOKUP(A2565,Orders!A:E,5,FALSE),"")</f>
        <v>Shipped</v>
      </c>
      <c r="J2565">
        <f>IFERROR(VLOOKUP(A2565,Orders!A:G,7,FALSE),"")</f>
        <v>311</v>
      </c>
      <c r="K2565">
        <f>IFERROR(VLOOKUP(J2565,Customers!A:L,12,FALSE),"")</f>
        <v>1501</v>
      </c>
      <c r="L2565">
        <f>IFERROR(VLOOKUP(J2565,Customers!A:M,13,FALSE),"")</f>
        <v>90500</v>
      </c>
      <c r="M2565" t="str">
        <f>IFERROR(VLOOKUP(J2565,Customers!A:H,8,FALSE),"")</f>
        <v>Oulu</v>
      </c>
      <c r="N2565">
        <f>IFERROR(VLOOKUP(K2565,Employees!A:F,6,FALSE),"")</f>
        <v>7</v>
      </c>
      <c r="O2565" t="str">
        <f>IFERROR(VLOOKUP(N2565,Offices!A:B,2,FALSE),"")</f>
        <v>London</v>
      </c>
      <c r="P2565" s="6">
        <f>IFERROR(VLOOKUP(J2565,Payments!A:C,3,FALSE),"")</f>
        <v>38398</v>
      </c>
      <c r="Q2565">
        <f>IFERROR(VLOOKUP(J2565,Payments!A:D,4,FALSE),"")</f>
        <v>46770.52</v>
      </c>
      <c r="R2565" t="str">
        <f>IFERROR(VLOOKUP(B2565,Products!A:C,3,FALSE),"")</f>
        <v>Planes</v>
      </c>
      <c r="S2565">
        <f>IFERROR(VLOOKUP(B2565,Products!A:G,7,FALSE),"")</f>
        <v>6812</v>
      </c>
      <c r="T2565">
        <f>IFERROR(VLOOKUP(B2565,Products!A:I,9,FALSE),"")</f>
        <v>68.239999999999995</v>
      </c>
      <c r="U2565">
        <f t="shared" si="320"/>
        <v>2</v>
      </c>
      <c r="V2565" t="str">
        <f t="shared" si="321"/>
        <v>Yes</v>
      </c>
      <c r="W2565">
        <f t="shared" si="322"/>
        <v>2005</v>
      </c>
      <c r="X2565">
        <f t="shared" si="323"/>
        <v>1</v>
      </c>
      <c r="Y2565">
        <f>IFERROR(VLOOKUP(B2565,Products!A:I,8,FALSE),"")</f>
        <v>29.34</v>
      </c>
      <c r="Z2565">
        <f t="shared" si="324"/>
        <v>2421.9</v>
      </c>
      <c r="AA2565">
        <f t="shared" si="325"/>
        <v>111.65644171779144</v>
      </c>
      <c r="AB2565">
        <f t="shared" si="326"/>
        <v>1</v>
      </c>
      <c r="AC2565">
        <f t="shared" si="327"/>
        <v>1277.6400000000001</v>
      </c>
    </row>
    <row r="2566" spans="1:29">
      <c r="A2566">
        <v>10373</v>
      </c>
      <c r="B2566" t="s">
        <v>172</v>
      </c>
      <c r="C2566">
        <v>44</v>
      </c>
      <c r="D2566">
        <v>58</v>
      </c>
      <c r="E2566">
        <v>14</v>
      </c>
      <c r="F2566" s="6">
        <f>IFERROR(VLOOKUP(A2566,Orders!A:B,2,FALSE),"")</f>
        <v>38383</v>
      </c>
      <c r="G2566" s="6">
        <f>IFERROR(VLOOKUP(A2566,Orders!A:C,3,FALSE),"")</f>
        <v>38391</v>
      </c>
      <c r="H2566" s="6">
        <f>IFERROR(VLOOKUP(A2566,Orders!A:D,4,FALSE),"")</f>
        <v>38389</v>
      </c>
      <c r="I2566" t="str">
        <f>IFERROR(VLOOKUP(A2566,Orders!A:E,5,FALSE),"")</f>
        <v>Shipped</v>
      </c>
      <c r="J2566">
        <f>IFERROR(VLOOKUP(A2566,Orders!A:G,7,FALSE),"")</f>
        <v>311</v>
      </c>
      <c r="K2566">
        <f>IFERROR(VLOOKUP(J2566,Customers!A:L,12,FALSE),"")</f>
        <v>1501</v>
      </c>
      <c r="L2566">
        <f>IFERROR(VLOOKUP(J2566,Customers!A:M,13,FALSE),"")</f>
        <v>90500</v>
      </c>
      <c r="M2566" t="str">
        <f>IFERROR(VLOOKUP(J2566,Customers!A:H,8,FALSE),"")</f>
        <v>Oulu</v>
      </c>
      <c r="N2566">
        <f>IFERROR(VLOOKUP(K2566,Employees!A:F,6,FALSE),"")</f>
        <v>7</v>
      </c>
      <c r="O2566" t="str">
        <f>IFERROR(VLOOKUP(N2566,Offices!A:B,2,FALSE),"")</f>
        <v>London</v>
      </c>
      <c r="P2566" s="6">
        <f>IFERROR(VLOOKUP(J2566,Payments!A:C,3,FALSE),"")</f>
        <v>38398</v>
      </c>
      <c r="Q2566">
        <f>IFERROR(VLOOKUP(J2566,Payments!A:D,4,FALSE),"")</f>
        <v>46770.52</v>
      </c>
      <c r="R2566" t="str">
        <f>IFERROR(VLOOKUP(B2566,Products!A:C,3,FALSE),"")</f>
        <v>Ships</v>
      </c>
      <c r="S2566">
        <f>IFERROR(VLOOKUP(B2566,Products!A:G,7,FALSE),"")</f>
        <v>1897</v>
      </c>
      <c r="T2566">
        <f>IFERROR(VLOOKUP(B2566,Products!A:I,9,FALSE),"")</f>
        <v>66.67</v>
      </c>
      <c r="U2566">
        <f t="shared" si="320"/>
        <v>2</v>
      </c>
      <c r="V2566" t="str">
        <f t="shared" si="321"/>
        <v>Yes</v>
      </c>
      <c r="W2566">
        <f t="shared" si="322"/>
        <v>2005</v>
      </c>
      <c r="X2566">
        <f t="shared" si="323"/>
        <v>1</v>
      </c>
      <c r="Y2566">
        <f>IFERROR(VLOOKUP(B2566,Products!A:I,8,FALSE),"")</f>
        <v>34</v>
      </c>
      <c r="Z2566">
        <f t="shared" si="324"/>
        <v>2552</v>
      </c>
      <c r="AA2566">
        <f t="shared" si="325"/>
        <v>70.588235294117652</v>
      </c>
      <c r="AB2566">
        <f t="shared" si="326"/>
        <v>1</v>
      </c>
      <c r="AC2566">
        <f t="shared" si="327"/>
        <v>1056</v>
      </c>
    </row>
    <row r="2567" spans="1:29">
      <c r="A2567">
        <v>10373</v>
      </c>
      <c r="B2567" t="s">
        <v>190</v>
      </c>
      <c r="C2567">
        <v>32</v>
      </c>
      <c r="D2567">
        <v>76.94</v>
      </c>
      <c r="E2567">
        <v>15</v>
      </c>
      <c r="F2567" s="6">
        <f>IFERROR(VLOOKUP(A2567,Orders!A:B,2,FALSE),"")</f>
        <v>38383</v>
      </c>
      <c r="G2567" s="6">
        <f>IFERROR(VLOOKUP(A2567,Orders!A:C,3,FALSE),"")</f>
        <v>38391</v>
      </c>
      <c r="H2567" s="6">
        <f>IFERROR(VLOOKUP(A2567,Orders!A:D,4,FALSE),"")</f>
        <v>38389</v>
      </c>
      <c r="I2567" t="str">
        <f>IFERROR(VLOOKUP(A2567,Orders!A:E,5,FALSE),"")</f>
        <v>Shipped</v>
      </c>
      <c r="J2567">
        <f>IFERROR(VLOOKUP(A2567,Orders!A:G,7,FALSE),"")</f>
        <v>311</v>
      </c>
      <c r="K2567">
        <f>IFERROR(VLOOKUP(J2567,Customers!A:L,12,FALSE),"")</f>
        <v>1501</v>
      </c>
      <c r="L2567">
        <f>IFERROR(VLOOKUP(J2567,Customers!A:M,13,FALSE),"")</f>
        <v>90500</v>
      </c>
      <c r="M2567" t="str">
        <f>IFERROR(VLOOKUP(J2567,Customers!A:H,8,FALSE),"")</f>
        <v>Oulu</v>
      </c>
      <c r="N2567">
        <f>IFERROR(VLOOKUP(K2567,Employees!A:F,6,FALSE),"")</f>
        <v>7</v>
      </c>
      <c r="O2567" t="str">
        <f>IFERROR(VLOOKUP(N2567,Offices!A:B,2,FALSE),"")</f>
        <v>London</v>
      </c>
      <c r="P2567" s="6">
        <f>IFERROR(VLOOKUP(J2567,Payments!A:C,3,FALSE),"")</f>
        <v>38398</v>
      </c>
      <c r="Q2567">
        <f>IFERROR(VLOOKUP(J2567,Payments!A:D,4,FALSE),"")</f>
        <v>46770.52</v>
      </c>
      <c r="R2567" t="str">
        <f>IFERROR(VLOOKUP(B2567,Products!A:C,3,FALSE),"")</f>
        <v>Ships</v>
      </c>
      <c r="S2567">
        <f>IFERROR(VLOOKUP(B2567,Products!A:G,7,FALSE),"")</f>
        <v>3501</v>
      </c>
      <c r="T2567">
        <f>IFERROR(VLOOKUP(B2567,Products!A:I,9,FALSE),"")</f>
        <v>90.52</v>
      </c>
      <c r="U2567">
        <f t="shared" si="320"/>
        <v>2</v>
      </c>
      <c r="V2567" t="str">
        <f t="shared" si="321"/>
        <v>Yes</v>
      </c>
      <c r="W2567">
        <f t="shared" si="322"/>
        <v>2005</v>
      </c>
      <c r="X2567">
        <f t="shared" si="323"/>
        <v>1</v>
      </c>
      <c r="Y2567">
        <f>IFERROR(VLOOKUP(B2567,Products!A:I,8,FALSE),"")</f>
        <v>39.83</v>
      </c>
      <c r="Z2567">
        <f t="shared" si="324"/>
        <v>2462.08</v>
      </c>
      <c r="AA2567">
        <f t="shared" si="325"/>
        <v>93.170976650765752</v>
      </c>
      <c r="AB2567">
        <f t="shared" si="326"/>
        <v>1</v>
      </c>
      <c r="AC2567">
        <f t="shared" si="327"/>
        <v>1187.52</v>
      </c>
    </row>
    <row r="2568" spans="1:29">
      <c r="A2568">
        <v>10373</v>
      </c>
      <c r="B2568" t="s">
        <v>174</v>
      </c>
      <c r="C2568">
        <v>41</v>
      </c>
      <c r="D2568">
        <v>69.39</v>
      </c>
      <c r="E2568">
        <v>16</v>
      </c>
      <c r="F2568" s="6">
        <f>IFERROR(VLOOKUP(A2568,Orders!A:B,2,FALSE),"")</f>
        <v>38383</v>
      </c>
      <c r="G2568" s="6">
        <f>IFERROR(VLOOKUP(A2568,Orders!A:C,3,FALSE),"")</f>
        <v>38391</v>
      </c>
      <c r="H2568" s="6">
        <f>IFERROR(VLOOKUP(A2568,Orders!A:D,4,FALSE),"")</f>
        <v>38389</v>
      </c>
      <c r="I2568" t="str">
        <f>IFERROR(VLOOKUP(A2568,Orders!A:E,5,FALSE),"")</f>
        <v>Shipped</v>
      </c>
      <c r="J2568">
        <f>IFERROR(VLOOKUP(A2568,Orders!A:G,7,FALSE),"")</f>
        <v>311</v>
      </c>
      <c r="K2568">
        <f>IFERROR(VLOOKUP(J2568,Customers!A:L,12,FALSE),"")</f>
        <v>1501</v>
      </c>
      <c r="L2568">
        <f>IFERROR(VLOOKUP(J2568,Customers!A:M,13,FALSE),"")</f>
        <v>90500</v>
      </c>
      <c r="M2568" t="str">
        <f>IFERROR(VLOOKUP(J2568,Customers!A:H,8,FALSE),"")</f>
        <v>Oulu</v>
      </c>
      <c r="N2568">
        <f>IFERROR(VLOOKUP(K2568,Employees!A:F,6,FALSE),"")</f>
        <v>7</v>
      </c>
      <c r="O2568" t="str">
        <f>IFERROR(VLOOKUP(N2568,Offices!A:B,2,FALSE),"")</f>
        <v>London</v>
      </c>
      <c r="P2568" s="6">
        <f>IFERROR(VLOOKUP(J2568,Payments!A:C,3,FALSE),"")</f>
        <v>38398</v>
      </c>
      <c r="Q2568">
        <f>IFERROR(VLOOKUP(J2568,Payments!A:D,4,FALSE),"")</f>
        <v>46770.52</v>
      </c>
      <c r="R2568" t="str">
        <f>IFERROR(VLOOKUP(B2568,Products!A:C,3,FALSE),"")</f>
        <v>Ships</v>
      </c>
      <c r="S2568">
        <f>IFERROR(VLOOKUP(B2568,Products!A:G,7,FALSE),"")</f>
        <v>7083</v>
      </c>
      <c r="T2568">
        <f>IFERROR(VLOOKUP(B2568,Products!A:I,9,FALSE),"")</f>
        <v>72.28</v>
      </c>
      <c r="U2568">
        <f t="shared" si="320"/>
        <v>2</v>
      </c>
      <c r="V2568" t="str">
        <f t="shared" si="321"/>
        <v>Yes</v>
      </c>
      <c r="W2568">
        <f t="shared" si="322"/>
        <v>2005</v>
      </c>
      <c r="X2568">
        <f t="shared" si="323"/>
        <v>1</v>
      </c>
      <c r="Y2568">
        <f>IFERROR(VLOOKUP(B2568,Products!A:I,8,FALSE),"")</f>
        <v>33.97</v>
      </c>
      <c r="Z2568">
        <f t="shared" si="324"/>
        <v>2844.9900000000002</v>
      </c>
      <c r="AA2568">
        <f t="shared" si="325"/>
        <v>104.26847218133648</v>
      </c>
      <c r="AB2568">
        <f t="shared" si="326"/>
        <v>1</v>
      </c>
      <c r="AC2568">
        <f t="shared" si="327"/>
        <v>1452.22</v>
      </c>
    </row>
    <row r="2569" spans="1:29">
      <c r="A2569">
        <v>10373</v>
      </c>
      <c r="B2569" t="s">
        <v>175</v>
      </c>
      <c r="C2569">
        <v>34</v>
      </c>
      <c r="D2569">
        <v>94.16</v>
      </c>
      <c r="E2569">
        <v>2</v>
      </c>
      <c r="F2569" s="6">
        <f>IFERROR(VLOOKUP(A2569,Orders!A:B,2,FALSE),"")</f>
        <v>38383</v>
      </c>
      <c r="G2569" s="6">
        <f>IFERROR(VLOOKUP(A2569,Orders!A:C,3,FALSE),"")</f>
        <v>38391</v>
      </c>
      <c r="H2569" s="6">
        <f>IFERROR(VLOOKUP(A2569,Orders!A:D,4,FALSE),"")</f>
        <v>38389</v>
      </c>
      <c r="I2569" t="str">
        <f>IFERROR(VLOOKUP(A2569,Orders!A:E,5,FALSE),"")</f>
        <v>Shipped</v>
      </c>
      <c r="J2569">
        <f>IFERROR(VLOOKUP(A2569,Orders!A:G,7,FALSE),"")</f>
        <v>311</v>
      </c>
      <c r="K2569">
        <f>IFERROR(VLOOKUP(J2569,Customers!A:L,12,FALSE),"")</f>
        <v>1501</v>
      </c>
      <c r="L2569">
        <f>IFERROR(VLOOKUP(J2569,Customers!A:M,13,FALSE),"")</f>
        <v>90500</v>
      </c>
      <c r="M2569" t="str">
        <f>IFERROR(VLOOKUP(J2569,Customers!A:H,8,FALSE),"")</f>
        <v>Oulu</v>
      </c>
      <c r="N2569">
        <f>IFERROR(VLOOKUP(K2569,Employees!A:F,6,FALSE),"")</f>
        <v>7</v>
      </c>
      <c r="O2569" t="str">
        <f>IFERROR(VLOOKUP(N2569,Offices!A:B,2,FALSE),"")</f>
        <v>London</v>
      </c>
      <c r="P2569" s="6">
        <f>IFERROR(VLOOKUP(J2569,Payments!A:C,3,FALSE),"")</f>
        <v>38398</v>
      </c>
      <c r="Q2569">
        <f>IFERROR(VLOOKUP(J2569,Payments!A:D,4,FALSE),"")</f>
        <v>46770.52</v>
      </c>
      <c r="R2569" t="str">
        <f>IFERROR(VLOOKUP(B2569,Products!A:C,3,FALSE),"")</f>
        <v>Ships</v>
      </c>
      <c r="S2569">
        <f>IFERROR(VLOOKUP(B2569,Products!A:G,7,FALSE),"")</f>
        <v>1956</v>
      </c>
      <c r="T2569">
        <f>IFERROR(VLOOKUP(B2569,Products!A:I,9,FALSE),"")</f>
        <v>100.17</v>
      </c>
      <c r="U2569">
        <f t="shared" si="320"/>
        <v>2</v>
      </c>
      <c r="V2569" t="str">
        <f t="shared" si="321"/>
        <v>Yes</v>
      </c>
      <c r="W2569">
        <f t="shared" si="322"/>
        <v>2005</v>
      </c>
      <c r="X2569">
        <f t="shared" si="323"/>
        <v>1</v>
      </c>
      <c r="Y2569">
        <f>IFERROR(VLOOKUP(B2569,Products!A:I,8,FALSE),"")</f>
        <v>51.09</v>
      </c>
      <c r="Z2569">
        <f t="shared" si="324"/>
        <v>3201.44</v>
      </c>
      <c r="AA2569">
        <f t="shared" si="325"/>
        <v>84.302211783127788</v>
      </c>
      <c r="AB2569">
        <f t="shared" si="326"/>
        <v>1</v>
      </c>
      <c r="AC2569">
        <f t="shared" si="327"/>
        <v>1464.3799999999997</v>
      </c>
    </row>
    <row r="2570" spans="1:29">
      <c r="A2570">
        <v>10373</v>
      </c>
      <c r="B2570" t="s">
        <v>176</v>
      </c>
      <c r="C2570">
        <v>37</v>
      </c>
      <c r="D2570">
        <v>83.42</v>
      </c>
      <c r="E2570">
        <v>8</v>
      </c>
      <c r="F2570" s="6">
        <f>IFERROR(VLOOKUP(A2570,Orders!A:B,2,FALSE),"")</f>
        <v>38383</v>
      </c>
      <c r="G2570" s="6">
        <f>IFERROR(VLOOKUP(A2570,Orders!A:C,3,FALSE),"")</f>
        <v>38391</v>
      </c>
      <c r="H2570" s="6">
        <f>IFERROR(VLOOKUP(A2570,Orders!A:D,4,FALSE),"")</f>
        <v>38389</v>
      </c>
      <c r="I2570" t="str">
        <f>IFERROR(VLOOKUP(A2570,Orders!A:E,5,FALSE),"")</f>
        <v>Shipped</v>
      </c>
      <c r="J2570">
        <f>IFERROR(VLOOKUP(A2570,Orders!A:G,7,FALSE),"")</f>
        <v>311</v>
      </c>
      <c r="K2570">
        <f>IFERROR(VLOOKUP(J2570,Customers!A:L,12,FALSE),"")</f>
        <v>1501</v>
      </c>
      <c r="L2570">
        <f>IFERROR(VLOOKUP(J2570,Customers!A:M,13,FALSE),"")</f>
        <v>90500</v>
      </c>
      <c r="M2570" t="str">
        <f>IFERROR(VLOOKUP(J2570,Customers!A:H,8,FALSE),"")</f>
        <v>Oulu</v>
      </c>
      <c r="N2570">
        <f>IFERROR(VLOOKUP(K2570,Employees!A:F,6,FALSE),"")</f>
        <v>7</v>
      </c>
      <c r="O2570" t="str">
        <f>IFERROR(VLOOKUP(N2570,Offices!A:B,2,FALSE),"")</f>
        <v>London</v>
      </c>
      <c r="P2570" s="6">
        <f>IFERROR(VLOOKUP(J2570,Payments!A:C,3,FALSE),"")</f>
        <v>38398</v>
      </c>
      <c r="Q2570">
        <f>IFERROR(VLOOKUP(J2570,Payments!A:D,4,FALSE),"")</f>
        <v>46770.52</v>
      </c>
      <c r="R2570" t="str">
        <f>IFERROR(VLOOKUP(B2570,Products!A:C,3,FALSE),"")</f>
        <v>Ships</v>
      </c>
      <c r="S2570">
        <f>IFERROR(VLOOKUP(B2570,Products!A:G,7,FALSE),"")</f>
        <v>5088</v>
      </c>
      <c r="T2570">
        <f>IFERROR(VLOOKUP(B2570,Products!A:I,9,FALSE),"")</f>
        <v>99.31</v>
      </c>
      <c r="U2570">
        <f t="shared" si="320"/>
        <v>2</v>
      </c>
      <c r="V2570" t="str">
        <f t="shared" si="321"/>
        <v>Yes</v>
      </c>
      <c r="W2570">
        <f t="shared" si="322"/>
        <v>2005</v>
      </c>
      <c r="X2570">
        <f t="shared" si="323"/>
        <v>1</v>
      </c>
      <c r="Y2570">
        <f>IFERROR(VLOOKUP(B2570,Products!A:I,8,FALSE),"")</f>
        <v>53.63</v>
      </c>
      <c r="Z2570">
        <f t="shared" si="324"/>
        <v>3086.54</v>
      </c>
      <c r="AA2570">
        <f t="shared" si="325"/>
        <v>55.547268319970165</v>
      </c>
      <c r="AB2570">
        <f t="shared" si="326"/>
        <v>0</v>
      </c>
      <c r="AC2570">
        <f t="shared" si="327"/>
        <v>1102.23</v>
      </c>
    </row>
    <row r="2571" spans="1:29">
      <c r="A2571">
        <v>10373</v>
      </c>
      <c r="B2571" t="s">
        <v>194</v>
      </c>
      <c r="C2571">
        <v>45</v>
      </c>
      <c r="D2571">
        <v>68.11</v>
      </c>
      <c r="E2571">
        <v>17</v>
      </c>
      <c r="F2571" s="6">
        <f>IFERROR(VLOOKUP(A2571,Orders!A:B,2,FALSE),"")</f>
        <v>38383</v>
      </c>
      <c r="G2571" s="6">
        <f>IFERROR(VLOOKUP(A2571,Orders!A:C,3,FALSE),"")</f>
        <v>38391</v>
      </c>
      <c r="H2571" s="6">
        <f>IFERROR(VLOOKUP(A2571,Orders!A:D,4,FALSE),"")</f>
        <v>38389</v>
      </c>
      <c r="I2571" t="str">
        <f>IFERROR(VLOOKUP(A2571,Orders!A:E,5,FALSE),"")</f>
        <v>Shipped</v>
      </c>
      <c r="J2571">
        <f>IFERROR(VLOOKUP(A2571,Orders!A:G,7,FALSE),"")</f>
        <v>311</v>
      </c>
      <c r="K2571">
        <f>IFERROR(VLOOKUP(J2571,Customers!A:L,12,FALSE),"")</f>
        <v>1501</v>
      </c>
      <c r="L2571">
        <f>IFERROR(VLOOKUP(J2571,Customers!A:M,13,FALSE),"")</f>
        <v>90500</v>
      </c>
      <c r="M2571" t="str">
        <f>IFERROR(VLOOKUP(J2571,Customers!A:H,8,FALSE),"")</f>
        <v>Oulu</v>
      </c>
      <c r="N2571">
        <f>IFERROR(VLOOKUP(K2571,Employees!A:F,6,FALSE),"")</f>
        <v>7</v>
      </c>
      <c r="O2571" t="str">
        <f>IFERROR(VLOOKUP(N2571,Offices!A:B,2,FALSE),"")</f>
        <v>London</v>
      </c>
      <c r="P2571" s="6">
        <f>IFERROR(VLOOKUP(J2571,Payments!A:C,3,FALSE),"")</f>
        <v>38398</v>
      </c>
      <c r="Q2571">
        <f>IFERROR(VLOOKUP(J2571,Payments!A:D,4,FALSE),"")</f>
        <v>46770.52</v>
      </c>
      <c r="R2571" t="str">
        <f>IFERROR(VLOOKUP(B2571,Products!A:C,3,FALSE),"")</f>
        <v>Planes</v>
      </c>
      <c r="S2571">
        <f>IFERROR(VLOOKUP(B2571,Products!A:G,7,FALSE),"")</f>
        <v>8820</v>
      </c>
      <c r="T2571">
        <f>IFERROR(VLOOKUP(B2571,Products!A:I,9,FALSE),"")</f>
        <v>74.03</v>
      </c>
      <c r="U2571">
        <f t="shared" si="320"/>
        <v>2</v>
      </c>
      <c r="V2571" t="str">
        <f t="shared" si="321"/>
        <v>Yes</v>
      </c>
      <c r="W2571">
        <f t="shared" si="322"/>
        <v>2005</v>
      </c>
      <c r="X2571">
        <f t="shared" si="323"/>
        <v>1</v>
      </c>
      <c r="Y2571">
        <f>IFERROR(VLOOKUP(B2571,Products!A:I,8,FALSE),"")</f>
        <v>36.270000000000003</v>
      </c>
      <c r="Z2571">
        <f t="shared" si="324"/>
        <v>3064.95</v>
      </c>
      <c r="AA2571">
        <f t="shared" si="325"/>
        <v>87.78604907637164</v>
      </c>
      <c r="AB2571">
        <f t="shared" si="326"/>
        <v>1</v>
      </c>
      <c r="AC2571">
        <f t="shared" si="327"/>
        <v>1432.7999999999997</v>
      </c>
    </row>
    <row r="2572" spans="1:29">
      <c r="A2572">
        <v>10373</v>
      </c>
      <c r="B2572" t="s">
        <v>195</v>
      </c>
      <c r="C2572">
        <v>25</v>
      </c>
      <c r="D2572">
        <v>44.2</v>
      </c>
      <c r="E2572">
        <v>9</v>
      </c>
      <c r="F2572" s="6">
        <f>IFERROR(VLOOKUP(A2572,Orders!A:B,2,FALSE),"")</f>
        <v>38383</v>
      </c>
      <c r="G2572" s="6">
        <f>IFERROR(VLOOKUP(A2572,Orders!A:C,3,FALSE),"")</f>
        <v>38391</v>
      </c>
      <c r="H2572" s="6">
        <f>IFERROR(VLOOKUP(A2572,Orders!A:D,4,FALSE),"")</f>
        <v>38389</v>
      </c>
      <c r="I2572" t="str">
        <f>IFERROR(VLOOKUP(A2572,Orders!A:E,5,FALSE),"")</f>
        <v>Shipped</v>
      </c>
      <c r="J2572">
        <f>IFERROR(VLOOKUP(A2572,Orders!A:G,7,FALSE),"")</f>
        <v>311</v>
      </c>
      <c r="K2572">
        <f>IFERROR(VLOOKUP(J2572,Customers!A:L,12,FALSE),"")</f>
        <v>1501</v>
      </c>
      <c r="L2572">
        <f>IFERROR(VLOOKUP(J2572,Customers!A:M,13,FALSE),"")</f>
        <v>90500</v>
      </c>
      <c r="M2572" t="str">
        <f>IFERROR(VLOOKUP(J2572,Customers!A:H,8,FALSE),"")</f>
        <v>Oulu</v>
      </c>
      <c r="N2572">
        <f>IFERROR(VLOOKUP(K2572,Employees!A:F,6,FALSE),"")</f>
        <v>7</v>
      </c>
      <c r="O2572" t="str">
        <f>IFERROR(VLOOKUP(N2572,Offices!A:B,2,FALSE),"")</f>
        <v>London</v>
      </c>
      <c r="P2572" s="6">
        <f>IFERROR(VLOOKUP(J2572,Payments!A:C,3,FALSE),"")</f>
        <v>38398</v>
      </c>
      <c r="Q2572">
        <f>IFERROR(VLOOKUP(J2572,Payments!A:D,4,FALSE),"")</f>
        <v>46770.52</v>
      </c>
      <c r="R2572" t="str">
        <f>IFERROR(VLOOKUP(B2572,Products!A:C,3,FALSE),"")</f>
        <v>Planes</v>
      </c>
      <c r="S2572">
        <f>IFERROR(VLOOKUP(B2572,Products!A:G,7,FALSE),"")</f>
        <v>4857</v>
      </c>
      <c r="T2572">
        <f>IFERROR(VLOOKUP(B2572,Products!A:I,9,FALSE),"")</f>
        <v>49.66</v>
      </c>
      <c r="U2572">
        <f t="shared" si="320"/>
        <v>2</v>
      </c>
      <c r="V2572" t="str">
        <f t="shared" si="321"/>
        <v>Yes</v>
      </c>
      <c r="W2572">
        <f t="shared" si="322"/>
        <v>2005</v>
      </c>
      <c r="X2572">
        <f t="shared" si="323"/>
        <v>1</v>
      </c>
      <c r="Y2572">
        <f>IFERROR(VLOOKUP(B2572,Products!A:I,8,FALSE),"")</f>
        <v>32.770000000000003</v>
      </c>
      <c r="Z2572">
        <f t="shared" si="324"/>
        <v>1105</v>
      </c>
      <c r="AA2572">
        <f t="shared" si="325"/>
        <v>34.879462923405555</v>
      </c>
      <c r="AB2572">
        <f t="shared" si="326"/>
        <v>0</v>
      </c>
      <c r="AC2572">
        <f t="shared" si="327"/>
        <v>285.75</v>
      </c>
    </row>
    <row r="2573" spans="1:29">
      <c r="A2573">
        <v>10373</v>
      </c>
      <c r="B2573" t="s">
        <v>177</v>
      </c>
      <c r="C2573">
        <v>29</v>
      </c>
      <c r="D2573">
        <v>48.05</v>
      </c>
      <c r="E2573">
        <v>1</v>
      </c>
      <c r="F2573" s="6">
        <f>IFERROR(VLOOKUP(A2573,Orders!A:B,2,FALSE),"")</f>
        <v>38383</v>
      </c>
      <c r="G2573" s="6">
        <f>IFERROR(VLOOKUP(A2573,Orders!A:C,3,FALSE),"")</f>
        <v>38391</v>
      </c>
      <c r="H2573" s="6">
        <f>IFERROR(VLOOKUP(A2573,Orders!A:D,4,FALSE),"")</f>
        <v>38389</v>
      </c>
      <c r="I2573" t="str">
        <f>IFERROR(VLOOKUP(A2573,Orders!A:E,5,FALSE),"")</f>
        <v>Shipped</v>
      </c>
      <c r="J2573">
        <f>IFERROR(VLOOKUP(A2573,Orders!A:G,7,FALSE),"")</f>
        <v>311</v>
      </c>
      <c r="K2573">
        <f>IFERROR(VLOOKUP(J2573,Customers!A:L,12,FALSE),"")</f>
        <v>1501</v>
      </c>
      <c r="L2573">
        <f>IFERROR(VLOOKUP(J2573,Customers!A:M,13,FALSE),"")</f>
        <v>90500</v>
      </c>
      <c r="M2573" t="str">
        <f>IFERROR(VLOOKUP(J2573,Customers!A:H,8,FALSE),"")</f>
        <v>Oulu</v>
      </c>
      <c r="N2573">
        <f>IFERROR(VLOOKUP(K2573,Employees!A:F,6,FALSE),"")</f>
        <v>7</v>
      </c>
      <c r="O2573" t="str">
        <f>IFERROR(VLOOKUP(N2573,Offices!A:B,2,FALSE),"")</f>
        <v>London</v>
      </c>
      <c r="P2573" s="6">
        <f>IFERROR(VLOOKUP(J2573,Payments!A:C,3,FALSE),"")</f>
        <v>38398</v>
      </c>
      <c r="Q2573">
        <f>IFERROR(VLOOKUP(J2573,Payments!A:D,4,FALSE),"")</f>
        <v>46770.52</v>
      </c>
      <c r="R2573" t="str">
        <f>IFERROR(VLOOKUP(B2573,Products!A:C,3,FALSE),"")</f>
        <v>Ships</v>
      </c>
      <c r="S2573">
        <f>IFERROR(VLOOKUP(B2573,Products!A:G,7,FALSE),"")</f>
        <v>414</v>
      </c>
      <c r="T2573">
        <f>IFERROR(VLOOKUP(B2573,Products!A:I,9,FALSE),"")</f>
        <v>54.6</v>
      </c>
      <c r="U2573">
        <f t="shared" si="320"/>
        <v>2</v>
      </c>
      <c r="V2573" t="str">
        <f t="shared" si="321"/>
        <v>Yes</v>
      </c>
      <c r="W2573">
        <f t="shared" si="322"/>
        <v>2005</v>
      </c>
      <c r="X2573">
        <f t="shared" si="323"/>
        <v>1</v>
      </c>
      <c r="Y2573">
        <f>IFERROR(VLOOKUP(B2573,Products!A:I,8,FALSE),"")</f>
        <v>33.299999999999997</v>
      </c>
      <c r="Z2573">
        <f t="shared" si="324"/>
        <v>1393.4499999999998</v>
      </c>
      <c r="AA2573">
        <f t="shared" si="325"/>
        <v>44.294294294294303</v>
      </c>
      <c r="AB2573">
        <f t="shared" si="326"/>
        <v>0</v>
      </c>
      <c r="AC2573">
        <f t="shared" si="327"/>
        <v>427.75</v>
      </c>
    </row>
    <row r="2574" spans="1:29">
      <c r="A2574">
        <v>10374</v>
      </c>
      <c r="B2574" t="s">
        <v>197</v>
      </c>
      <c r="C2574">
        <v>39</v>
      </c>
      <c r="D2574">
        <v>115.37</v>
      </c>
      <c r="E2574">
        <v>5</v>
      </c>
      <c r="F2574" s="6">
        <f>IFERROR(VLOOKUP(A2574,Orders!A:B,2,FALSE),"")</f>
        <v>38385</v>
      </c>
      <c r="G2574" s="6">
        <f>IFERROR(VLOOKUP(A2574,Orders!A:C,3,FALSE),"")</f>
        <v>38392</v>
      </c>
      <c r="H2574" s="6">
        <f>IFERROR(VLOOKUP(A2574,Orders!A:D,4,FALSE),"")</f>
        <v>38386</v>
      </c>
      <c r="I2574" t="str">
        <f>IFERROR(VLOOKUP(A2574,Orders!A:E,5,FALSE),"")</f>
        <v>Shipped</v>
      </c>
      <c r="J2574">
        <f>IFERROR(VLOOKUP(A2574,Orders!A:G,7,FALSE),"")</f>
        <v>333</v>
      </c>
      <c r="K2574">
        <f>IFERROR(VLOOKUP(J2574,Customers!A:L,12,FALSE),"")</f>
        <v>1611</v>
      </c>
      <c r="L2574">
        <f>IFERROR(VLOOKUP(J2574,Customers!A:M,13,FALSE),"")</f>
        <v>51600</v>
      </c>
      <c r="M2574" t="str">
        <f>IFERROR(VLOOKUP(J2574,Customers!A:H,8,FALSE),"")</f>
        <v>South Brisbane</v>
      </c>
      <c r="N2574">
        <f>IFERROR(VLOOKUP(K2574,Employees!A:F,6,FALSE),"")</f>
        <v>6</v>
      </c>
      <c r="O2574" t="str">
        <f>IFERROR(VLOOKUP(N2574,Offices!A:B,2,FALSE),"")</f>
        <v>Sydney</v>
      </c>
      <c r="P2574" s="6">
        <f>IFERROR(VLOOKUP(J2574,Payments!A:C,3,FALSE),"")</f>
        <v>37940</v>
      </c>
      <c r="Q2574">
        <f>IFERROR(VLOOKUP(J2574,Payments!A:D,4,FALSE),"")</f>
        <v>23936.53</v>
      </c>
      <c r="R2574" t="str">
        <f>IFERROR(VLOOKUP(B2574,Products!A:C,3,FALSE),"")</f>
        <v>Motorcycles</v>
      </c>
      <c r="S2574">
        <f>IFERROR(VLOOKUP(B2574,Products!A:G,7,FALSE),"")</f>
        <v>6625</v>
      </c>
      <c r="T2574">
        <f>IFERROR(VLOOKUP(B2574,Products!A:I,9,FALSE),"")</f>
        <v>118.94</v>
      </c>
      <c r="U2574">
        <f t="shared" si="320"/>
        <v>6</v>
      </c>
      <c r="V2574" t="str">
        <f t="shared" si="321"/>
        <v>Yes</v>
      </c>
      <c r="W2574">
        <f t="shared" si="322"/>
        <v>2005</v>
      </c>
      <c r="X2574">
        <f t="shared" si="323"/>
        <v>2</v>
      </c>
      <c r="Y2574">
        <f>IFERROR(VLOOKUP(B2574,Products!A:I,8,FALSE),"")</f>
        <v>68.989999999999995</v>
      </c>
      <c r="Z2574">
        <f t="shared" si="324"/>
        <v>4499.43</v>
      </c>
      <c r="AA2574">
        <f t="shared" si="325"/>
        <v>67.227134367299627</v>
      </c>
      <c r="AB2574">
        <f t="shared" si="326"/>
        <v>1</v>
      </c>
      <c r="AC2574">
        <f t="shared" si="327"/>
        <v>1808.8200000000004</v>
      </c>
    </row>
    <row r="2575" spans="1:29">
      <c r="A2575">
        <v>10374</v>
      </c>
      <c r="B2575" t="s">
        <v>198</v>
      </c>
      <c r="C2575">
        <v>22</v>
      </c>
      <c r="D2575">
        <v>158.80000000000001</v>
      </c>
      <c r="E2575">
        <v>1</v>
      </c>
      <c r="F2575" s="6">
        <f>IFERROR(VLOOKUP(A2575,Orders!A:B,2,FALSE),"")</f>
        <v>38385</v>
      </c>
      <c r="G2575" s="6">
        <f>IFERROR(VLOOKUP(A2575,Orders!A:C,3,FALSE),"")</f>
        <v>38392</v>
      </c>
      <c r="H2575" s="6">
        <f>IFERROR(VLOOKUP(A2575,Orders!A:D,4,FALSE),"")</f>
        <v>38386</v>
      </c>
      <c r="I2575" t="str">
        <f>IFERROR(VLOOKUP(A2575,Orders!A:E,5,FALSE),"")</f>
        <v>Shipped</v>
      </c>
      <c r="J2575">
        <f>IFERROR(VLOOKUP(A2575,Orders!A:G,7,FALSE),"")</f>
        <v>333</v>
      </c>
      <c r="K2575">
        <f>IFERROR(VLOOKUP(J2575,Customers!A:L,12,FALSE),"")</f>
        <v>1611</v>
      </c>
      <c r="L2575">
        <f>IFERROR(VLOOKUP(J2575,Customers!A:M,13,FALSE),"")</f>
        <v>51600</v>
      </c>
      <c r="M2575" t="str">
        <f>IFERROR(VLOOKUP(J2575,Customers!A:H,8,FALSE),"")</f>
        <v>South Brisbane</v>
      </c>
      <c r="N2575">
        <f>IFERROR(VLOOKUP(K2575,Employees!A:F,6,FALSE),"")</f>
        <v>6</v>
      </c>
      <c r="O2575" t="str">
        <f>IFERROR(VLOOKUP(N2575,Offices!A:B,2,FALSE),"")</f>
        <v>Sydney</v>
      </c>
      <c r="P2575" s="6">
        <f>IFERROR(VLOOKUP(J2575,Payments!A:C,3,FALSE),"")</f>
        <v>37940</v>
      </c>
      <c r="Q2575">
        <f>IFERROR(VLOOKUP(J2575,Payments!A:D,4,FALSE),"")</f>
        <v>23936.53</v>
      </c>
      <c r="R2575" t="str">
        <f>IFERROR(VLOOKUP(B2575,Products!A:C,3,FALSE),"")</f>
        <v>Motorcycles</v>
      </c>
      <c r="S2575">
        <f>IFERROR(VLOOKUP(B2575,Products!A:G,7,FALSE),"")</f>
        <v>5582</v>
      </c>
      <c r="T2575">
        <f>IFERROR(VLOOKUP(B2575,Products!A:I,9,FALSE),"")</f>
        <v>193.66</v>
      </c>
      <c r="U2575">
        <f t="shared" si="320"/>
        <v>6</v>
      </c>
      <c r="V2575" t="str">
        <f t="shared" si="321"/>
        <v>Yes</v>
      </c>
      <c r="W2575">
        <f t="shared" si="322"/>
        <v>2005</v>
      </c>
      <c r="X2575">
        <f t="shared" si="323"/>
        <v>2</v>
      </c>
      <c r="Y2575">
        <f>IFERROR(VLOOKUP(B2575,Products!A:I,8,FALSE),"")</f>
        <v>91.02</v>
      </c>
      <c r="Z2575">
        <f t="shared" si="324"/>
        <v>3493.6000000000004</v>
      </c>
      <c r="AA2575">
        <f t="shared" si="325"/>
        <v>74.467150076906194</v>
      </c>
      <c r="AB2575">
        <f t="shared" si="326"/>
        <v>1</v>
      </c>
      <c r="AC2575">
        <f t="shared" si="327"/>
        <v>1491.1600000000003</v>
      </c>
    </row>
    <row r="2576" spans="1:29">
      <c r="A2576">
        <v>10374</v>
      </c>
      <c r="B2576" t="s">
        <v>179</v>
      </c>
      <c r="C2576">
        <v>42</v>
      </c>
      <c r="D2576">
        <v>75.19</v>
      </c>
      <c r="E2576">
        <v>2</v>
      </c>
      <c r="F2576" s="6">
        <f>IFERROR(VLOOKUP(A2576,Orders!A:B,2,FALSE),"")</f>
        <v>38385</v>
      </c>
      <c r="G2576" s="6">
        <f>IFERROR(VLOOKUP(A2576,Orders!A:C,3,FALSE),"")</f>
        <v>38392</v>
      </c>
      <c r="H2576" s="6">
        <f>IFERROR(VLOOKUP(A2576,Orders!A:D,4,FALSE),"")</f>
        <v>38386</v>
      </c>
      <c r="I2576" t="str">
        <f>IFERROR(VLOOKUP(A2576,Orders!A:E,5,FALSE),"")</f>
        <v>Shipped</v>
      </c>
      <c r="J2576">
        <f>IFERROR(VLOOKUP(A2576,Orders!A:G,7,FALSE),"")</f>
        <v>333</v>
      </c>
      <c r="K2576">
        <f>IFERROR(VLOOKUP(J2576,Customers!A:L,12,FALSE),"")</f>
        <v>1611</v>
      </c>
      <c r="L2576">
        <f>IFERROR(VLOOKUP(J2576,Customers!A:M,13,FALSE),"")</f>
        <v>51600</v>
      </c>
      <c r="M2576" t="str">
        <f>IFERROR(VLOOKUP(J2576,Customers!A:H,8,FALSE),"")</f>
        <v>South Brisbane</v>
      </c>
      <c r="N2576">
        <f>IFERROR(VLOOKUP(K2576,Employees!A:F,6,FALSE),"")</f>
        <v>6</v>
      </c>
      <c r="O2576" t="str">
        <f>IFERROR(VLOOKUP(N2576,Offices!A:B,2,FALSE),"")</f>
        <v>Sydney</v>
      </c>
      <c r="P2576" s="6">
        <f>IFERROR(VLOOKUP(J2576,Payments!A:C,3,FALSE),"")</f>
        <v>37940</v>
      </c>
      <c r="Q2576">
        <f>IFERROR(VLOOKUP(J2576,Payments!A:D,4,FALSE),"")</f>
        <v>23936.53</v>
      </c>
      <c r="R2576" t="str">
        <f>IFERROR(VLOOKUP(B2576,Products!A:C,3,FALSE),"")</f>
        <v>Planes</v>
      </c>
      <c r="S2576">
        <f>IFERROR(VLOOKUP(B2576,Products!A:G,7,FALSE),"")</f>
        <v>992</v>
      </c>
      <c r="T2576">
        <f>IFERROR(VLOOKUP(B2576,Products!A:I,9,FALSE),"")</f>
        <v>84.48</v>
      </c>
      <c r="U2576">
        <f t="shared" si="320"/>
        <v>6</v>
      </c>
      <c r="V2576" t="str">
        <f t="shared" si="321"/>
        <v>Yes</v>
      </c>
      <c r="W2576">
        <f t="shared" si="322"/>
        <v>2005</v>
      </c>
      <c r="X2576">
        <f t="shared" si="323"/>
        <v>2</v>
      </c>
      <c r="Y2576">
        <f>IFERROR(VLOOKUP(B2576,Products!A:I,8,FALSE),"")</f>
        <v>49</v>
      </c>
      <c r="Z2576">
        <f t="shared" si="324"/>
        <v>3157.98</v>
      </c>
      <c r="AA2576">
        <f t="shared" si="325"/>
        <v>53.448979591836732</v>
      </c>
      <c r="AB2576">
        <f t="shared" si="326"/>
        <v>0</v>
      </c>
      <c r="AC2576">
        <f t="shared" si="327"/>
        <v>1099.98</v>
      </c>
    </row>
    <row r="2577" spans="1:29">
      <c r="A2577">
        <v>10374</v>
      </c>
      <c r="B2577" t="s">
        <v>200</v>
      </c>
      <c r="C2577">
        <v>22</v>
      </c>
      <c r="D2577">
        <v>48.46</v>
      </c>
      <c r="E2577">
        <v>4</v>
      </c>
      <c r="F2577" s="6">
        <f>IFERROR(VLOOKUP(A2577,Orders!A:B,2,FALSE),"")</f>
        <v>38385</v>
      </c>
      <c r="G2577" s="6">
        <f>IFERROR(VLOOKUP(A2577,Orders!A:C,3,FALSE),"")</f>
        <v>38392</v>
      </c>
      <c r="H2577" s="6">
        <f>IFERROR(VLOOKUP(A2577,Orders!A:D,4,FALSE),"")</f>
        <v>38386</v>
      </c>
      <c r="I2577" t="str">
        <f>IFERROR(VLOOKUP(A2577,Orders!A:E,5,FALSE),"")</f>
        <v>Shipped</v>
      </c>
      <c r="J2577">
        <f>IFERROR(VLOOKUP(A2577,Orders!A:G,7,FALSE),"")</f>
        <v>333</v>
      </c>
      <c r="K2577">
        <f>IFERROR(VLOOKUP(J2577,Customers!A:L,12,FALSE),"")</f>
        <v>1611</v>
      </c>
      <c r="L2577">
        <f>IFERROR(VLOOKUP(J2577,Customers!A:M,13,FALSE),"")</f>
        <v>51600</v>
      </c>
      <c r="M2577" t="str">
        <f>IFERROR(VLOOKUP(J2577,Customers!A:H,8,FALSE),"")</f>
        <v>South Brisbane</v>
      </c>
      <c r="N2577">
        <f>IFERROR(VLOOKUP(K2577,Employees!A:F,6,FALSE),"")</f>
        <v>6</v>
      </c>
      <c r="O2577" t="str">
        <f>IFERROR(VLOOKUP(N2577,Offices!A:B,2,FALSE),"")</f>
        <v>Sydney</v>
      </c>
      <c r="P2577" s="6">
        <f>IFERROR(VLOOKUP(J2577,Payments!A:C,3,FALSE),"")</f>
        <v>37940</v>
      </c>
      <c r="Q2577">
        <f>IFERROR(VLOOKUP(J2577,Payments!A:D,4,FALSE),"")</f>
        <v>23936.53</v>
      </c>
      <c r="R2577" t="str">
        <f>IFERROR(VLOOKUP(B2577,Products!A:C,3,FALSE),"")</f>
        <v>Motorcycles</v>
      </c>
      <c r="S2577">
        <f>IFERROR(VLOOKUP(B2577,Products!A:G,7,FALSE),"")</f>
        <v>4357</v>
      </c>
      <c r="T2577">
        <f>IFERROR(VLOOKUP(B2577,Products!A:I,9,FALSE),"")</f>
        <v>60.57</v>
      </c>
      <c r="U2577">
        <f t="shared" si="320"/>
        <v>6</v>
      </c>
      <c r="V2577" t="str">
        <f t="shared" si="321"/>
        <v>Yes</v>
      </c>
      <c r="W2577">
        <f t="shared" si="322"/>
        <v>2005</v>
      </c>
      <c r="X2577">
        <f t="shared" si="323"/>
        <v>2</v>
      </c>
      <c r="Y2577">
        <f>IFERROR(VLOOKUP(B2577,Products!A:I,8,FALSE),"")</f>
        <v>24.23</v>
      </c>
      <c r="Z2577">
        <f t="shared" si="324"/>
        <v>1066.1200000000001</v>
      </c>
      <c r="AA2577">
        <f t="shared" si="325"/>
        <v>100</v>
      </c>
      <c r="AB2577">
        <f t="shared" si="326"/>
        <v>1</v>
      </c>
      <c r="AC2577">
        <f t="shared" si="327"/>
        <v>533.06000000000006</v>
      </c>
    </row>
    <row r="2578" spans="1:29">
      <c r="A2578">
        <v>10374</v>
      </c>
      <c r="B2578" t="s">
        <v>201</v>
      </c>
      <c r="C2578">
        <v>38</v>
      </c>
      <c r="D2578">
        <v>112.7</v>
      </c>
      <c r="E2578">
        <v>6</v>
      </c>
      <c r="F2578" s="6">
        <f>IFERROR(VLOOKUP(A2578,Orders!A:B,2,FALSE),"")</f>
        <v>38385</v>
      </c>
      <c r="G2578" s="6">
        <f>IFERROR(VLOOKUP(A2578,Orders!A:C,3,FALSE),"")</f>
        <v>38392</v>
      </c>
      <c r="H2578" s="6">
        <f>IFERROR(VLOOKUP(A2578,Orders!A:D,4,FALSE),"")</f>
        <v>38386</v>
      </c>
      <c r="I2578" t="str">
        <f>IFERROR(VLOOKUP(A2578,Orders!A:E,5,FALSE),"")</f>
        <v>Shipped</v>
      </c>
      <c r="J2578">
        <f>IFERROR(VLOOKUP(A2578,Orders!A:G,7,FALSE),"")</f>
        <v>333</v>
      </c>
      <c r="K2578">
        <f>IFERROR(VLOOKUP(J2578,Customers!A:L,12,FALSE),"")</f>
        <v>1611</v>
      </c>
      <c r="L2578">
        <f>IFERROR(VLOOKUP(J2578,Customers!A:M,13,FALSE),"")</f>
        <v>51600</v>
      </c>
      <c r="M2578" t="str">
        <f>IFERROR(VLOOKUP(J2578,Customers!A:H,8,FALSE),"")</f>
        <v>South Brisbane</v>
      </c>
      <c r="N2578">
        <f>IFERROR(VLOOKUP(K2578,Employees!A:F,6,FALSE),"")</f>
        <v>6</v>
      </c>
      <c r="O2578" t="str">
        <f>IFERROR(VLOOKUP(N2578,Offices!A:B,2,FALSE),"")</f>
        <v>Sydney</v>
      </c>
      <c r="P2578" s="6">
        <f>IFERROR(VLOOKUP(J2578,Payments!A:C,3,FALSE),"")</f>
        <v>37940</v>
      </c>
      <c r="Q2578">
        <f>IFERROR(VLOOKUP(J2578,Payments!A:D,4,FALSE),"")</f>
        <v>23936.53</v>
      </c>
      <c r="R2578" t="str">
        <f>IFERROR(VLOOKUP(B2578,Products!A:C,3,FALSE),"")</f>
        <v>Motorcycles</v>
      </c>
      <c r="S2578">
        <f>IFERROR(VLOOKUP(B2578,Products!A:G,7,FALSE),"")</f>
        <v>7003</v>
      </c>
      <c r="T2578">
        <f>IFERROR(VLOOKUP(B2578,Products!A:I,9,FALSE),"")</f>
        <v>112.7</v>
      </c>
      <c r="U2578">
        <f t="shared" si="320"/>
        <v>6</v>
      </c>
      <c r="V2578" t="str">
        <f t="shared" si="321"/>
        <v>Yes</v>
      </c>
      <c r="W2578">
        <f t="shared" si="322"/>
        <v>2005</v>
      </c>
      <c r="X2578">
        <f t="shared" si="323"/>
        <v>2</v>
      </c>
      <c r="Y2578">
        <f>IFERROR(VLOOKUP(B2578,Products!A:I,8,FALSE),"")</f>
        <v>60.86</v>
      </c>
      <c r="Z2578">
        <f t="shared" si="324"/>
        <v>4282.6000000000004</v>
      </c>
      <c r="AA2578">
        <f t="shared" si="325"/>
        <v>85.179099572790022</v>
      </c>
      <c r="AB2578">
        <f t="shared" si="326"/>
        <v>1</v>
      </c>
      <c r="AC2578">
        <f t="shared" si="327"/>
        <v>1969.92</v>
      </c>
    </row>
    <row r="2579" spans="1:29">
      <c r="A2579">
        <v>10374</v>
      </c>
      <c r="B2579" t="s">
        <v>182</v>
      </c>
      <c r="C2579">
        <v>46</v>
      </c>
      <c r="D2579">
        <v>107.23</v>
      </c>
      <c r="E2579">
        <v>3</v>
      </c>
      <c r="F2579" s="6">
        <f>IFERROR(VLOOKUP(A2579,Orders!A:B,2,FALSE),"")</f>
        <v>38385</v>
      </c>
      <c r="G2579" s="6">
        <f>IFERROR(VLOOKUP(A2579,Orders!A:C,3,FALSE),"")</f>
        <v>38392</v>
      </c>
      <c r="H2579" s="6">
        <f>IFERROR(VLOOKUP(A2579,Orders!A:D,4,FALSE),"")</f>
        <v>38386</v>
      </c>
      <c r="I2579" t="str">
        <f>IFERROR(VLOOKUP(A2579,Orders!A:E,5,FALSE),"")</f>
        <v>Shipped</v>
      </c>
      <c r="J2579">
        <f>IFERROR(VLOOKUP(A2579,Orders!A:G,7,FALSE),"")</f>
        <v>333</v>
      </c>
      <c r="K2579">
        <f>IFERROR(VLOOKUP(J2579,Customers!A:L,12,FALSE),"")</f>
        <v>1611</v>
      </c>
      <c r="L2579">
        <f>IFERROR(VLOOKUP(J2579,Customers!A:M,13,FALSE),"")</f>
        <v>51600</v>
      </c>
      <c r="M2579" t="str">
        <f>IFERROR(VLOOKUP(J2579,Customers!A:H,8,FALSE),"")</f>
        <v>South Brisbane</v>
      </c>
      <c r="N2579">
        <f>IFERROR(VLOOKUP(K2579,Employees!A:F,6,FALSE),"")</f>
        <v>6</v>
      </c>
      <c r="O2579" t="str">
        <f>IFERROR(VLOOKUP(N2579,Offices!A:B,2,FALSE),"")</f>
        <v>Sydney</v>
      </c>
      <c r="P2579" s="6">
        <f>IFERROR(VLOOKUP(J2579,Payments!A:C,3,FALSE),"")</f>
        <v>37940</v>
      </c>
      <c r="Q2579">
        <f>IFERROR(VLOOKUP(J2579,Payments!A:D,4,FALSE),"")</f>
        <v>23936.53</v>
      </c>
      <c r="R2579" t="str">
        <f>IFERROR(VLOOKUP(B2579,Products!A:C,3,FALSE),"")</f>
        <v>Planes</v>
      </c>
      <c r="S2579">
        <f>IFERROR(VLOOKUP(B2579,Products!A:G,7,FALSE),"")</f>
        <v>3627</v>
      </c>
      <c r="T2579">
        <f>IFERROR(VLOOKUP(B2579,Products!A:I,9,FALSE),"")</f>
        <v>109.42</v>
      </c>
      <c r="U2579">
        <f t="shared" si="320"/>
        <v>6</v>
      </c>
      <c r="V2579" t="str">
        <f t="shared" si="321"/>
        <v>Yes</v>
      </c>
      <c r="W2579">
        <f t="shared" si="322"/>
        <v>2005</v>
      </c>
      <c r="X2579">
        <f t="shared" si="323"/>
        <v>2</v>
      </c>
      <c r="Y2579">
        <f>IFERROR(VLOOKUP(B2579,Products!A:I,8,FALSE),"")</f>
        <v>66.739999999999995</v>
      </c>
      <c r="Z2579">
        <f t="shared" si="324"/>
        <v>4932.58</v>
      </c>
      <c r="AA2579">
        <f t="shared" si="325"/>
        <v>60.668264908600555</v>
      </c>
      <c r="AB2579">
        <f t="shared" si="326"/>
        <v>0</v>
      </c>
      <c r="AC2579">
        <f t="shared" si="327"/>
        <v>1862.5400000000004</v>
      </c>
    </row>
    <row r="2580" spans="1:29">
      <c r="A2580">
        <v>10375</v>
      </c>
      <c r="B2580" t="s">
        <v>196</v>
      </c>
      <c r="C2580">
        <v>21</v>
      </c>
      <c r="D2580">
        <v>76.56</v>
      </c>
      <c r="E2580">
        <v>12</v>
      </c>
      <c r="F2580" s="6">
        <f>IFERROR(VLOOKUP(A2580,Orders!A:B,2,FALSE),"")</f>
        <v>38386</v>
      </c>
      <c r="G2580" s="6">
        <f>IFERROR(VLOOKUP(A2580,Orders!A:C,3,FALSE),"")</f>
        <v>38393</v>
      </c>
      <c r="H2580" s="6">
        <f>IFERROR(VLOOKUP(A2580,Orders!A:D,4,FALSE),"")</f>
        <v>38389</v>
      </c>
      <c r="I2580" t="str">
        <f>IFERROR(VLOOKUP(A2580,Orders!A:E,5,FALSE),"")</f>
        <v>Shipped</v>
      </c>
      <c r="J2580">
        <f>IFERROR(VLOOKUP(A2580,Orders!A:G,7,FALSE),"")</f>
        <v>119</v>
      </c>
      <c r="K2580">
        <f>IFERROR(VLOOKUP(J2580,Customers!A:L,12,FALSE),"")</f>
        <v>1370</v>
      </c>
      <c r="L2580">
        <f>IFERROR(VLOOKUP(J2580,Customers!A:M,13,FALSE),"")</f>
        <v>118200</v>
      </c>
      <c r="M2580" t="str">
        <f>IFERROR(VLOOKUP(J2580,Customers!A:H,8,FALSE),"")</f>
        <v>Nantes</v>
      </c>
      <c r="N2580">
        <f>IFERROR(VLOOKUP(K2580,Employees!A:F,6,FALSE),"")</f>
        <v>4</v>
      </c>
      <c r="O2580" t="str">
        <f>IFERROR(VLOOKUP(N2580,Offices!A:B,2,FALSE),"")</f>
        <v>Paris</v>
      </c>
      <c r="P2580" s="6">
        <f>IFERROR(VLOOKUP(J2580,Payments!A:C,3,FALSE),"")</f>
        <v>38305</v>
      </c>
      <c r="Q2580">
        <f>IFERROR(VLOOKUP(J2580,Payments!A:D,4,FALSE),"")</f>
        <v>19501.82</v>
      </c>
      <c r="R2580" t="str">
        <f>IFERROR(VLOOKUP(B2580,Products!A:C,3,FALSE),"")</f>
        <v>Motorcycles</v>
      </c>
      <c r="S2580">
        <f>IFERROR(VLOOKUP(B2580,Products!A:G,7,FALSE),"")</f>
        <v>7933</v>
      </c>
      <c r="T2580">
        <f>IFERROR(VLOOKUP(B2580,Products!A:I,9,FALSE),"")</f>
        <v>95.7</v>
      </c>
      <c r="U2580">
        <f t="shared" si="320"/>
        <v>4</v>
      </c>
      <c r="V2580" t="str">
        <f t="shared" si="321"/>
        <v>Yes</v>
      </c>
      <c r="W2580">
        <f t="shared" si="322"/>
        <v>2005</v>
      </c>
      <c r="X2580">
        <f t="shared" si="323"/>
        <v>2</v>
      </c>
      <c r="Y2580">
        <f>IFERROR(VLOOKUP(B2580,Products!A:I,8,FALSE),"")</f>
        <v>48.81</v>
      </c>
      <c r="Z2580">
        <f t="shared" si="324"/>
        <v>1607.76</v>
      </c>
      <c r="AA2580">
        <f t="shared" si="325"/>
        <v>56.853103872157341</v>
      </c>
      <c r="AB2580">
        <f t="shared" si="326"/>
        <v>0</v>
      </c>
      <c r="AC2580">
        <f t="shared" si="327"/>
        <v>582.75</v>
      </c>
    </row>
    <row r="2581" spans="1:29">
      <c r="A2581">
        <v>10375</v>
      </c>
      <c r="B2581" t="s">
        <v>204</v>
      </c>
      <c r="C2581">
        <v>45</v>
      </c>
      <c r="D2581">
        <v>184.84</v>
      </c>
      <c r="E2581">
        <v>7</v>
      </c>
      <c r="F2581" s="6">
        <f>IFERROR(VLOOKUP(A2581,Orders!A:B,2,FALSE),"")</f>
        <v>38386</v>
      </c>
      <c r="G2581" s="6">
        <f>IFERROR(VLOOKUP(A2581,Orders!A:C,3,FALSE),"")</f>
        <v>38393</v>
      </c>
      <c r="H2581" s="6">
        <f>IFERROR(VLOOKUP(A2581,Orders!A:D,4,FALSE),"")</f>
        <v>38389</v>
      </c>
      <c r="I2581" t="str">
        <f>IFERROR(VLOOKUP(A2581,Orders!A:E,5,FALSE),"")</f>
        <v>Shipped</v>
      </c>
      <c r="J2581">
        <f>IFERROR(VLOOKUP(A2581,Orders!A:G,7,FALSE),"")</f>
        <v>119</v>
      </c>
      <c r="K2581">
        <f>IFERROR(VLOOKUP(J2581,Customers!A:L,12,FALSE),"")</f>
        <v>1370</v>
      </c>
      <c r="L2581">
        <f>IFERROR(VLOOKUP(J2581,Customers!A:M,13,FALSE),"")</f>
        <v>118200</v>
      </c>
      <c r="M2581" t="str">
        <f>IFERROR(VLOOKUP(J2581,Customers!A:H,8,FALSE),"")</f>
        <v>Nantes</v>
      </c>
      <c r="N2581">
        <f>IFERROR(VLOOKUP(K2581,Employees!A:F,6,FALSE),"")</f>
        <v>4</v>
      </c>
      <c r="O2581" t="str">
        <f>IFERROR(VLOOKUP(N2581,Offices!A:B,2,FALSE),"")</f>
        <v>Paris</v>
      </c>
      <c r="P2581" s="6">
        <f>IFERROR(VLOOKUP(J2581,Payments!A:C,3,FALSE),"")</f>
        <v>38305</v>
      </c>
      <c r="Q2581">
        <f>IFERROR(VLOOKUP(J2581,Payments!A:D,4,FALSE),"")</f>
        <v>19501.82</v>
      </c>
      <c r="R2581" t="str">
        <f>IFERROR(VLOOKUP(B2581,Products!A:C,3,FALSE),"")</f>
        <v>Classic Cars</v>
      </c>
      <c r="S2581">
        <f>IFERROR(VLOOKUP(B2581,Products!A:G,7,FALSE),"")</f>
        <v>68</v>
      </c>
      <c r="T2581">
        <f>IFERROR(VLOOKUP(B2581,Products!A:I,9,FALSE),"")</f>
        <v>194.57</v>
      </c>
      <c r="U2581">
        <f t="shared" si="320"/>
        <v>4</v>
      </c>
      <c r="V2581" t="str">
        <f t="shared" si="321"/>
        <v>Yes</v>
      </c>
      <c r="W2581">
        <f t="shared" si="322"/>
        <v>2005</v>
      </c>
      <c r="X2581">
        <f t="shared" si="323"/>
        <v>2</v>
      </c>
      <c r="Y2581">
        <f>IFERROR(VLOOKUP(B2581,Products!A:I,8,FALSE),"")</f>
        <v>95.34</v>
      </c>
      <c r="Z2581">
        <f t="shared" si="324"/>
        <v>8317.7999999999993</v>
      </c>
      <c r="AA2581">
        <f t="shared" si="325"/>
        <v>93.874554226977139</v>
      </c>
      <c r="AB2581">
        <f t="shared" si="326"/>
        <v>1</v>
      </c>
      <c r="AC2581">
        <f t="shared" si="327"/>
        <v>4027.5</v>
      </c>
    </row>
    <row r="2582" spans="1:29">
      <c r="A2582">
        <v>10375</v>
      </c>
      <c r="B2582" t="s">
        <v>199</v>
      </c>
      <c r="C2582">
        <v>49</v>
      </c>
      <c r="D2582">
        <v>150.62</v>
      </c>
      <c r="E2582">
        <v>13</v>
      </c>
      <c r="F2582" s="6">
        <f>IFERROR(VLOOKUP(A2582,Orders!A:B,2,FALSE),"")</f>
        <v>38386</v>
      </c>
      <c r="G2582" s="6">
        <f>IFERROR(VLOOKUP(A2582,Orders!A:C,3,FALSE),"")</f>
        <v>38393</v>
      </c>
      <c r="H2582" s="6">
        <f>IFERROR(VLOOKUP(A2582,Orders!A:D,4,FALSE),"")</f>
        <v>38389</v>
      </c>
      <c r="I2582" t="str">
        <f>IFERROR(VLOOKUP(A2582,Orders!A:E,5,FALSE),"")</f>
        <v>Shipped</v>
      </c>
      <c r="J2582">
        <f>IFERROR(VLOOKUP(A2582,Orders!A:G,7,FALSE),"")</f>
        <v>119</v>
      </c>
      <c r="K2582">
        <f>IFERROR(VLOOKUP(J2582,Customers!A:L,12,FALSE),"")</f>
        <v>1370</v>
      </c>
      <c r="L2582">
        <f>IFERROR(VLOOKUP(J2582,Customers!A:M,13,FALSE),"")</f>
        <v>118200</v>
      </c>
      <c r="M2582" t="str">
        <f>IFERROR(VLOOKUP(J2582,Customers!A:H,8,FALSE),"")</f>
        <v>Nantes</v>
      </c>
      <c r="N2582">
        <f>IFERROR(VLOOKUP(K2582,Employees!A:F,6,FALSE),"")</f>
        <v>4</v>
      </c>
      <c r="O2582" t="str">
        <f>IFERROR(VLOOKUP(N2582,Offices!A:B,2,FALSE),"")</f>
        <v>Paris</v>
      </c>
      <c r="P2582" s="6">
        <f>IFERROR(VLOOKUP(J2582,Payments!A:C,3,FALSE),"")</f>
        <v>38305</v>
      </c>
      <c r="Q2582">
        <f>IFERROR(VLOOKUP(J2582,Payments!A:D,4,FALSE),"")</f>
        <v>19501.82</v>
      </c>
      <c r="R2582" t="str">
        <f>IFERROR(VLOOKUP(B2582,Products!A:C,3,FALSE),"")</f>
        <v>Motorcycles</v>
      </c>
      <c r="S2582">
        <f>IFERROR(VLOOKUP(B2582,Products!A:G,7,FALSE),"")</f>
        <v>9997</v>
      </c>
      <c r="T2582">
        <f>IFERROR(VLOOKUP(B2582,Products!A:I,9,FALSE),"")</f>
        <v>150.62</v>
      </c>
      <c r="U2582">
        <f t="shared" si="320"/>
        <v>4</v>
      </c>
      <c r="V2582" t="str">
        <f t="shared" si="321"/>
        <v>Yes</v>
      </c>
      <c r="W2582">
        <f t="shared" si="322"/>
        <v>2005</v>
      </c>
      <c r="X2582">
        <f t="shared" si="323"/>
        <v>2</v>
      </c>
      <c r="Y2582">
        <f>IFERROR(VLOOKUP(B2582,Products!A:I,8,FALSE),"")</f>
        <v>66.27</v>
      </c>
      <c r="Z2582">
        <f t="shared" si="324"/>
        <v>7380.38</v>
      </c>
      <c r="AA2582">
        <f t="shared" si="325"/>
        <v>127.28232986268297</v>
      </c>
      <c r="AB2582">
        <f t="shared" si="326"/>
        <v>1</v>
      </c>
      <c r="AC2582">
        <f t="shared" si="327"/>
        <v>4133.1500000000005</v>
      </c>
    </row>
    <row r="2583" spans="1:29">
      <c r="A2583">
        <v>10375</v>
      </c>
      <c r="B2583" t="s">
        <v>202</v>
      </c>
      <c r="C2583">
        <v>23</v>
      </c>
      <c r="D2583">
        <v>67.03</v>
      </c>
      <c r="E2583">
        <v>9</v>
      </c>
      <c r="F2583" s="6">
        <f>IFERROR(VLOOKUP(A2583,Orders!A:B,2,FALSE),"")</f>
        <v>38386</v>
      </c>
      <c r="G2583" s="6">
        <f>IFERROR(VLOOKUP(A2583,Orders!A:C,3,FALSE),"")</f>
        <v>38393</v>
      </c>
      <c r="H2583" s="6">
        <f>IFERROR(VLOOKUP(A2583,Orders!A:D,4,FALSE),"")</f>
        <v>38389</v>
      </c>
      <c r="I2583" t="str">
        <f>IFERROR(VLOOKUP(A2583,Orders!A:E,5,FALSE),"")</f>
        <v>Shipped</v>
      </c>
      <c r="J2583">
        <f>IFERROR(VLOOKUP(A2583,Orders!A:G,7,FALSE),"")</f>
        <v>119</v>
      </c>
      <c r="K2583">
        <f>IFERROR(VLOOKUP(J2583,Customers!A:L,12,FALSE),"")</f>
        <v>1370</v>
      </c>
      <c r="L2583">
        <f>IFERROR(VLOOKUP(J2583,Customers!A:M,13,FALSE),"")</f>
        <v>118200</v>
      </c>
      <c r="M2583" t="str">
        <f>IFERROR(VLOOKUP(J2583,Customers!A:H,8,FALSE),"")</f>
        <v>Nantes</v>
      </c>
      <c r="N2583">
        <f>IFERROR(VLOOKUP(K2583,Employees!A:F,6,FALSE),"")</f>
        <v>4</v>
      </c>
      <c r="O2583" t="str">
        <f>IFERROR(VLOOKUP(N2583,Offices!A:B,2,FALSE),"")</f>
        <v>Paris</v>
      </c>
      <c r="P2583" s="6">
        <f>IFERROR(VLOOKUP(J2583,Payments!A:C,3,FALSE),"")</f>
        <v>38305</v>
      </c>
      <c r="Q2583">
        <f>IFERROR(VLOOKUP(J2583,Payments!A:D,4,FALSE),"")</f>
        <v>19501.82</v>
      </c>
      <c r="R2583" t="str">
        <f>IFERROR(VLOOKUP(B2583,Products!A:C,3,FALSE),"")</f>
        <v>Motorcycles</v>
      </c>
      <c r="S2583">
        <f>IFERROR(VLOOKUP(B2583,Products!A:G,7,FALSE),"")</f>
        <v>15</v>
      </c>
      <c r="T2583">
        <f>IFERROR(VLOOKUP(B2583,Products!A:I,9,FALSE),"")</f>
        <v>76.17</v>
      </c>
      <c r="U2583">
        <f t="shared" si="320"/>
        <v>4</v>
      </c>
      <c r="V2583" t="str">
        <f t="shared" si="321"/>
        <v>Yes</v>
      </c>
      <c r="W2583">
        <f t="shared" si="322"/>
        <v>2005</v>
      </c>
      <c r="X2583">
        <f t="shared" si="323"/>
        <v>2</v>
      </c>
      <c r="Y2583">
        <f>IFERROR(VLOOKUP(B2583,Products!A:I,8,FALSE),"")</f>
        <v>37.32</v>
      </c>
      <c r="Z2583">
        <f t="shared" si="324"/>
        <v>1541.69</v>
      </c>
      <c r="AA2583">
        <f t="shared" si="325"/>
        <v>79.608788853161855</v>
      </c>
      <c r="AB2583">
        <f t="shared" si="326"/>
        <v>1</v>
      </c>
      <c r="AC2583">
        <f t="shared" si="327"/>
        <v>683.33</v>
      </c>
    </row>
    <row r="2584" spans="1:29">
      <c r="A2584">
        <v>10375</v>
      </c>
      <c r="B2584" t="s">
        <v>213</v>
      </c>
      <c r="C2584">
        <v>20</v>
      </c>
      <c r="D2584">
        <v>60.26</v>
      </c>
      <c r="E2584">
        <v>14</v>
      </c>
      <c r="F2584" s="6">
        <f>IFERROR(VLOOKUP(A2584,Orders!A:B,2,FALSE),"")</f>
        <v>38386</v>
      </c>
      <c r="G2584" s="6">
        <f>IFERROR(VLOOKUP(A2584,Orders!A:C,3,FALSE),"")</f>
        <v>38393</v>
      </c>
      <c r="H2584" s="6">
        <f>IFERROR(VLOOKUP(A2584,Orders!A:D,4,FALSE),"")</f>
        <v>38389</v>
      </c>
      <c r="I2584" t="str">
        <f>IFERROR(VLOOKUP(A2584,Orders!A:E,5,FALSE),"")</f>
        <v>Shipped</v>
      </c>
      <c r="J2584">
        <f>IFERROR(VLOOKUP(A2584,Orders!A:G,7,FALSE),"")</f>
        <v>119</v>
      </c>
      <c r="K2584">
        <f>IFERROR(VLOOKUP(J2584,Customers!A:L,12,FALSE),"")</f>
        <v>1370</v>
      </c>
      <c r="L2584">
        <f>IFERROR(VLOOKUP(J2584,Customers!A:M,13,FALSE),"")</f>
        <v>118200</v>
      </c>
      <c r="M2584" t="str">
        <f>IFERROR(VLOOKUP(J2584,Customers!A:H,8,FALSE),"")</f>
        <v>Nantes</v>
      </c>
      <c r="N2584">
        <f>IFERROR(VLOOKUP(K2584,Employees!A:F,6,FALSE),"")</f>
        <v>4</v>
      </c>
      <c r="O2584" t="str">
        <f>IFERROR(VLOOKUP(N2584,Offices!A:B,2,FALSE),"")</f>
        <v>Paris</v>
      </c>
      <c r="P2584" s="6">
        <f>IFERROR(VLOOKUP(J2584,Payments!A:C,3,FALSE),"")</f>
        <v>38305</v>
      </c>
      <c r="Q2584">
        <f>IFERROR(VLOOKUP(J2584,Payments!A:D,4,FALSE),"")</f>
        <v>19501.82</v>
      </c>
      <c r="R2584" t="str">
        <f>IFERROR(VLOOKUP(B2584,Products!A:C,3,FALSE),"")</f>
        <v>Motorcycles</v>
      </c>
      <c r="S2584">
        <f>IFERROR(VLOOKUP(B2584,Products!A:G,7,FALSE),"")</f>
        <v>6840</v>
      </c>
      <c r="T2584">
        <f>IFERROR(VLOOKUP(B2584,Products!A:I,9,FALSE),"")</f>
        <v>69.260000000000005</v>
      </c>
      <c r="U2584">
        <f t="shared" si="320"/>
        <v>4</v>
      </c>
      <c r="V2584" t="str">
        <f t="shared" si="321"/>
        <v>Yes</v>
      </c>
      <c r="W2584">
        <f t="shared" si="322"/>
        <v>2005</v>
      </c>
      <c r="X2584">
        <f t="shared" si="323"/>
        <v>2</v>
      </c>
      <c r="Y2584">
        <f>IFERROR(VLOOKUP(B2584,Products!A:I,8,FALSE),"")</f>
        <v>47.1</v>
      </c>
      <c r="Z2584">
        <f t="shared" si="324"/>
        <v>1205.2</v>
      </c>
      <c r="AA2584">
        <f t="shared" si="325"/>
        <v>27.94055201698513</v>
      </c>
      <c r="AB2584">
        <f t="shared" si="326"/>
        <v>0</v>
      </c>
      <c r="AC2584">
        <f t="shared" si="327"/>
        <v>263.19999999999993</v>
      </c>
    </row>
    <row r="2585" spans="1:29">
      <c r="A2585">
        <v>10375</v>
      </c>
      <c r="B2585" t="s">
        <v>186</v>
      </c>
      <c r="C2585">
        <v>43</v>
      </c>
      <c r="D2585">
        <v>60.13</v>
      </c>
      <c r="E2585">
        <v>2</v>
      </c>
      <c r="F2585" s="6">
        <f>IFERROR(VLOOKUP(A2585,Orders!A:B,2,FALSE),"")</f>
        <v>38386</v>
      </c>
      <c r="G2585" s="6">
        <f>IFERROR(VLOOKUP(A2585,Orders!A:C,3,FALSE),"")</f>
        <v>38393</v>
      </c>
      <c r="H2585" s="6">
        <f>IFERROR(VLOOKUP(A2585,Orders!A:D,4,FALSE),"")</f>
        <v>38389</v>
      </c>
      <c r="I2585" t="str">
        <f>IFERROR(VLOOKUP(A2585,Orders!A:E,5,FALSE),"")</f>
        <v>Shipped</v>
      </c>
      <c r="J2585">
        <f>IFERROR(VLOOKUP(A2585,Orders!A:G,7,FALSE),"")</f>
        <v>119</v>
      </c>
      <c r="K2585">
        <f>IFERROR(VLOOKUP(J2585,Customers!A:L,12,FALSE),"")</f>
        <v>1370</v>
      </c>
      <c r="L2585">
        <f>IFERROR(VLOOKUP(J2585,Customers!A:M,13,FALSE),"")</f>
        <v>118200</v>
      </c>
      <c r="M2585" t="str">
        <f>IFERROR(VLOOKUP(J2585,Customers!A:H,8,FALSE),"")</f>
        <v>Nantes</v>
      </c>
      <c r="N2585">
        <f>IFERROR(VLOOKUP(K2585,Employees!A:F,6,FALSE),"")</f>
        <v>4</v>
      </c>
      <c r="O2585" t="str">
        <f>IFERROR(VLOOKUP(N2585,Offices!A:B,2,FALSE),"")</f>
        <v>Paris</v>
      </c>
      <c r="P2585" s="6">
        <f>IFERROR(VLOOKUP(J2585,Payments!A:C,3,FALSE),"")</f>
        <v>38305</v>
      </c>
      <c r="Q2585">
        <f>IFERROR(VLOOKUP(J2585,Payments!A:D,4,FALSE),"")</f>
        <v>19501.82</v>
      </c>
      <c r="R2585" t="str">
        <f>IFERROR(VLOOKUP(B2585,Products!A:C,3,FALSE),"")</f>
        <v>Planes</v>
      </c>
      <c r="S2585">
        <f>IFERROR(VLOOKUP(B2585,Products!A:G,7,FALSE),"")</f>
        <v>2756</v>
      </c>
      <c r="T2585">
        <f>IFERROR(VLOOKUP(B2585,Products!A:I,9,FALSE),"")</f>
        <v>72.45</v>
      </c>
      <c r="U2585">
        <f t="shared" si="320"/>
        <v>4</v>
      </c>
      <c r="V2585" t="str">
        <f t="shared" si="321"/>
        <v>Yes</v>
      </c>
      <c r="W2585">
        <f t="shared" si="322"/>
        <v>2005</v>
      </c>
      <c r="X2585">
        <f t="shared" si="323"/>
        <v>2</v>
      </c>
      <c r="Y2585">
        <f>IFERROR(VLOOKUP(B2585,Products!A:I,8,FALSE),"")</f>
        <v>36.229999999999997</v>
      </c>
      <c r="Z2585">
        <f t="shared" si="324"/>
        <v>2585.59</v>
      </c>
      <c r="AA2585">
        <f t="shared" si="325"/>
        <v>65.967430306375945</v>
      </c>
      <c r="AB2585">
        <f t="shared" si="326"/>
        <v>0</v>
      </c>
      <c r="AC2585">
        <f t="shared" si="327"/>
        <v>1027.7000000000003</v>
      </c>
    </row>
    <row r="2586" spans="1:29">
      <c r="A2586">
        <v>10375</v>
      </c>
      <c r="B2586" t="s">
        <v>203</v>
      </c>
      <c r="C2586">
        <v>37</v>
      </c>
      <c r="D2586">
        <v>87.9</v>
      </c>
      <c r="E2586">
        <v>3</v>
      </c>
      <c r="F2586" s="6">
        <f>IFERROR(VLOOKUP(A2586,Orders!A:B,2,FALSE),"")</f>
        <v>38386</v>
      </c>
      <c r="G2586" s="6">
        <f>IFERROR(VLOOKUP(A2586,Orders!A:C,3,FALSE),"")</f>
        <v>38393</v>
      </c>
      <c r="H2586" s="6">
        <f>IFERROR(VLOOKUP(A2586,Orders!A:D,4,FALSE),"")</f>
        <v>38389</v>
      </c>
      <c r="I2586" t="str">
        <f>IFERROR(VLOOKUP(A2586,Orders!A:E,5,FALSE),"")</f>
        <v>Shipped</v>
      </c>
      <c r="J2586">
        <f>IFERROR(VLOOKUP(A2586,Orders!A:G,7,FALSE),"")</f>
        <v>119</v>
      </c>
      <c r="K2586">
        <f>IFERROR(VLOOKUP(J2586,Customers!A:L,12,FALSE),"")</f>
        <v>1370</v>
      </c>
      <c r="L2586">
        <f>IFERROR(VLOOKUP(J2586,Customers!A:M,13,FALSE),"")</f>
        <v>118200</v>
      </c>
      <c r="M2586" t="str">
        <f>IFERROR(VLOOKUP(J2586,Customers!A:H,8,FALSE),"")</f>
        <v>Nantes</v>
      </c>
      <c r="N2586">
        <f>IFERROR(VLOOKUP(K2586,Employees!A:F,6,FALSE),"")</f>
        <v>4</v>
      </c>
      <c r="O2586" t="str">
        <f>IFERROR(VLOOKUP(N2586,Offices!A:B,2,FALSE),"")</f>
        <v>Paris</v>
      </c>
      <c r="P2586" s="6">
        <f>IFERROR(VLOOKUP(J2586,Payments!A:C,3,FALSE),"")</f>
        <v>38305</v>
      </c>
      <c r="Q2586">
        <f>IFERROR(VLOOKUP(J2586,Payments!A:D,4,FALSE),"")</f>
        <v>19501.82</v>
      </c>
      <c r="R2586" t="str">
        <f>IFERROR(VLOOKUP(B2586,Products!A:C,3,FALSE),"")</f>
        <v>Motorcycles</v>
      </c>
      <c r="S2586">
        <f>IFERROR(VLOOKUP(B2586,Products!A:G,7,FALSE),"")</f>
        <v>178</v>
      </c>
      <c r="T2586">
        <f>IFERROR(VLOOKUP(B2586,Products!A:I,9,FALSE),"")</f>
        <v>99.89</v>
      </c>
      <c r="U2586">
        <f t="shared" si="320"/>
        <v>4</v>
      </c>
      <c r="V2586" t="str">
        <f t="shared" si="321"/>
        <v>Yes</v>
      </c>
      <c r="W2586">
        <f t="shared" si="322"/>
        <v>2005</v>
      </c>
      <c r="X2586">
        <f t="shared" si="323"/>
        <v>2</v>
      </c>
      <c r="Y2586">
        <f>IFERROR(VLOOKUP(B2586,Products!A:I,8,FALSE),"")</f>
        <v>66.92</v>
      </c>
      <c r="Z2586">
        <f t="shared" si="324"/>
        <v>3252.3</v>
      </c>
      <c r="AA2586">
        <f t="shared" si="325"/>
        <v>31.350866706515244</v>
      </c>
      <c r="AB2586">
        <f t="shared" si="326"/>
        <v>0</v>
      </c>
      <c r="AC2586">
        <f t="shared" si="327"/>
        <v>776.2600000000001</v>
      </c>
    </row>
    <row r="2587" spans="1:29">
      <c r="A2587">
        <v>10375</v>
      </c>
      <c r="B2587" t="s">
        <v>187</v>
      </c>
      <c r="C2587">
        <v>44</v>
      </c>
      <c r="D2587">
        <v>59.85</v>
      </c>
      <c r="E2587">
        <v>4</v>
      </c>
      <c r="F2587" s="6">
        <f>IFERROR(VLOOKUP(A2587,Orders!A:B,2,FALSE),"")</f>
        <v>38386</v>
      </c>
      <c r="G2587" s="6">
        <f>IFERROR(VLOOKUP(A2587,Orders!A:C,3,FALSE),"")</f>
        <v>38393</v>
      </c>
      <c r="H2587" s="6">
        <f>IFERROR(VLOOKUP(A2587,Orders!A:D,4,FALSE),"")</f>
        <v>38389</v>
      </c>
      <c r="I2587" t="str">
        <f>IFERROR(VLOOKUP(A2587,Orders!A:E,5,FALSE),"")</f>
        <v>Shipped</v>
      </c>
      <c r="J2587">
        <f>IFERROR(VLOOKUP(A2587,Orders!A:G,7,FALSE),"")</f>
        <v>119</v>
      </c>
      <c r="K2587">
        <f>IFERROR(VLOOKUP(J2587,Customers!A:L,12,FALSE),"")</f>
        <v>1370</v>
      </c>
      <c r="L2587">
        <f>IFERROR(VLOOKUP(J2587,Customers!A:M,13,FALSE),"")</f>
        <v>118200</v>
      </c>
      <c r="M2587" t="str">
        <f>IFERROR(VLOOKUP(J2587,Customers!A:H,8,FALSE),"")</f>
        <v>Nantes</v>
      </c>
      <c r="N2587">
        <f>IFERROR(VLOOKUP(K2587,Employees!A:F,6,FALSE),"")</f>
        <v>4</v>
      </c>
      <c r="O2587" t="str">
        <f>IFERROR(VLOOKUP(N2587,Offices!A:B,2,FALSE),"")</f>
        <v>Paris</v>
      </c>
      <c r="P2587" s="6">
        <f>IFERROR(VLOOKUP(J2587,Payments!A:C,3,FALSE),"")</f>
        <v>38305</v>
      </c>
      <c r="Q2587">
        <f>IFERROR(VLOOKUP(J2587,Payments!A:D,4,FALSE),"")</f>
        <v>19501.82</v>
      </c>
      <c r="R2587" t="str">
        <f>IFERROR(VLOOKUP(B2587,Products!A:C,3,FALSE),"")</f>
        <v>Vintage Cars</v>
      </c>
      <c r="S2587">
        <f>IFERROR(VLOOKUP(B2587,Products!A:G,7,FALSE),"")</f>
        <v>136</v>
      </c>
      <c r="T2587">
        <f>IFERROR(VLOOKUP(B2587,Products!A:I,9,FALSE),"")</f>
        <v>68.790000000000006</v>
      </c>
      <c r="U2587">
        <f t="shared" si="320"/>
        <v>4</v>
      </c>
      <c r="V2587" t="str">
        <f t="shared" si="321"/>
        <v>Yes</v>
      </c>
      <c r="W2587">
        <f t="shared" si="322"/>
        <v>2005</v>
      </c>
      <c r="X2587">
        <f t="shared" si="323"/>
        <v>2</v>
      </c>
      <c r="Y2587">
        <f>IFERROR(VLOOKUP(B2587,Products!A:I,8,FALSE),"")</f>
        <v>33.020000000000003</v>
      </c>
      <c r="Z2587">
        <f t="shared" si="324"/>
        <v>2633.4</v>
      </c>
      <c r="AA2587">
        <f t="shared" si="325"/>
        <v>81.253785584494238</v>
      </c>
      <c r="AB2587">
        <f t="shared" si="326"/>
        <v>1</v>
      </c>
      <c r="AC2587">
        <f t="shared" si="327"/>
        <v>1180.52</v>
      </c>
    </row>
    <row r="2588" spans="1:29">
      <c r="A2588">
        <v>10375</v>
      </c>
      <c r="B2588" t="s">
        <v>218</v>
      </c>
      <c r="C2588">
        <v>41</v>
      </c>
      <c r="D2588">
        <v>96.95</v>
      </c>
      <c r="E2588">
        <v>15</v>
      </c>
      <c r="F2588" s="6">
        <f>IFERROR(VLOOKUP(A2588,Orders!A:B,2,FALSE),"")</f>
        <v>38386</v>
      </c>
      <c r="G2588" s="6">
        <f>IFERROR(VLOOKUP(A2588,Orders!A:C,3,FALSE),"")</f>
        <v>38393</v>
      </c>
      <c r="H2588" s="6">
        <f>IFERROR(VLOOKUP(A2588,Orders!A:D,4,FALSE),"")</f>
        <v>38389</v>
      </c>
      <c r="I2588" t="str">
        <f>IFERROR(VLOOKUP(A2588,Orders!A:E,5,FALSE),"")</f>
        <v>Shipped</v>
      </c>
      <c r="J2588">
        <f>IFERROR(VLOOKUP(A2588,Orders!A:G,7,FALSE),"")</f>
        <v>119</v>
      </c>
      <c r="K2588">
        <f>IFERROR(VLOOKUP(J2588,Customers!A:L,12,FALSE),"")</f>
        <v>1370</v>
      </c>
      <c r="L2588">
        <f>IFERROR(VLOOKUP(J2588,Customers!A:M,13,FALSE),"")</f>
        <v>118200</v>
      </c>
      <c r="M2588" t="str">
        <f>IFERROR(VLOOKUP(J2588,Customers!A:H,8,FALSE),"")</f>
        <v>Nantes</v>
      </c>
      <c r="N2588">
        <f>IFERROR(VLOOKUP(K2588,Employees!A:F,6,FALSE),"")</f>
        <v>4</v>
      </c>
      <c r="O2588" t="str">
        <f>IFERROR(VLOOKUP(N2588,Offices!A:B,2,FALSE),"")</f>
        <v>Paris</v>
      </c>
      <c r="P2588" s="6">
        <f>IFERROR(VLOOKUP(J2588,Payments!A:C,3,FALSE),"")</f>
        <v>38305</v>
      </c>
      <c r="Q2588">
        <f>IFERROR(VLOOKUP(J2588,Payments!A:D,4,FALSE),"")</f>
        <v>19501.82</v>
      </c>
      <c r="R2588" t="str">
        <f>IFERROR(VLOOKUP(B2588,Products!A:C,3,FALSE),"")</f>
        <v>Motorcycles</v>
      </c>
      <c r="S2588">
        <f>IFERROR(VLOOKUP(B2588,Products!A:G,7,FALSE),"")</f>
        <v>3341</v>
      </c>
      <c r="T2588">
        <f>IFERROR(VLOOKUP(B2588,Products!A:I,9,FALSE),"")</f>
        <v>102.05</v>
      </c>
      <c r="U2588">
        <f t="shared" si="320"/>
        <v>4</v>
      </c>
      <c r="V2588" t="str">
        <f t="shared" si="321"/>
        <v>Yes</v>
      </c>
      <c r="W2588">
        <f t="shared" si="322"/>
        <v>2005</v>
      </c>
      <c r="X2588">
        <f t="shared" si="323"/>
        <v>2</v>
      </c>
      <c r="Y2588">
        <f>IFERROR(VLOOKUP(B2588,Products!A:I,8,FALSE),"")</f>
        <v>56.13</v>
      </c>
      <c r="Z2588">
        <f t="shared" si="324"/>
        <v>3974.9500000000003</v>
      </c>
      <c r="AA2588">
        <f t="shared" si="325"/>
        <v>72.724033493675392</v>
      </c>
      <c r="AB2588">
        <f t="shared" si="326"/>
        <v>1</v>
      </c>
      <c r="AC2588">
        <f t="shared" si="327"/>
        <v>1673.6200000000001</v>
      </c>
    </row>
    <row r="2589" spans="1:29">
      <c r="A2589">
        <v>10375</v>
      </c>
      <c r="B2589" t="s">
        <v>188</v>
      </c>
      <c r="C2589">
        <v>49</v>
      </c>
      <c r="D2589">
        <v>36.22</v>
      </c>
      <c r="E2589">
        <v>5</v>
      </c>
      <c r="F2589" s="6">
        <f>IFERROR(VLOOKUP(A2589,Orders!A:B,2,FALSE),"")</f>
        <v>38386</v>
      </c>
      <c r="G2589" s="6">
        <f>IFERROR(VLOOKUP(A2589,Orders!A:C,3,FALSE),"")</f>
        <v>38393</v>
      </c>
      <c r="H2589" s="6">
        <f>IFERROR(VLOOKUP(A2589,Orders!A:D,4,FALSE),"")</f>
        <v>38389</v>
      </c>
      <c r="I2589" t="str">
        <f>IFERROR(VLOOKUP(A2589,Orders!A:E,5,FALSE),"")</f>
        <v>Shipped</v>
      </c>
      <c r="J2589">
        <f>IFERROR(VLOOKUP(A2589,Orders!A:G,7,FALSE),"")</f>
        <v>119</v>
      </c>
      <c r="K2589">
        <f>IFERROR(VLOOKUP(J2589,Customers!A:L,12,FALSE),"")</f>
        <v>1370</v>
      </c>
      <c r="L2589">
        <f>IFERROR(VLOOKUP(J2589,Customers!A:M,13,FALSE),"")</f>
        <v>118200</v>
      </c>
      <c r="M2589" t="str">
        <f>IFERROR(VLOOKUP(J2589,Customers!A:H,8,FALSE),"")</f>
        <v>Nantes</v>
      </c>
      <c r="N2589">
        <f>IFERROR(VLOOKUP(K2589,Employees!A:F,6,FALSE),"")</f>
        <v>4</v>
      </c>
      <c r="O2589" t="str">
        <f>IFERROR(VLOOKUP(N2589,Offices!A:B,2,FALSE),"")</f>
        <v>Paris</v>
      </c>
      <c r="P2589" s="6">
        <f>IFERROR(VLOOKUP(J2589,Payments!A:C,3,FALSE),"")</f>
        <v>38305</v>
      </c>
      <c r="Q2589">
        <f>IFERROR(VLOOKUP(J2589,Payments!A:D,4,FALSE),"")</f>
        <v>19501.82</v>
      </c>
      <c r="R2589" t="str">
        <f>IFERROR(VLOOKUP(B2589,Products!A:C,3,FALSE),"")</f>
        <v>Vintage Cars</v>
      </c>
      <c r="S2589">
        <f>IFERROR(VLOOKUP(B2589,Products!A:G,7,FALSE),"")</f>
        <v>7062</v>
      </c>
      <c r="T2589">
        <f>IFERROR(VLOOKUP(B2589,Products!A:I,9,FALSE),"")</f>
        <v>43.64</v>
      </c>
      <c r="U2589">
        <f t="shared" si="320"/>
        <v>4</v>
      </c>
      <c r="V2589" t="str">
        <f t="shared" si="321"/>
        <v>Yes</v>
      </c>
      <c r="W2589">
        <f t="shared" si="322"/>
        <v>2005</v>
      </c>
      <c r="X2589">
        <f t="shared" si="323"/>
        <v>2</v>
      </c>
      <c r="Y2589">
        <f>IFERROR(VLOOKUP(B2589,Products!A:I,8,FALSE),"")</f>
        <v>27.06</v>
      </c>
      <c r="Z2589">
        <f t="shared" si="324"/>
        <v>1774.78</v>
      </c>
      <c r="AA2589">
        <f t="shared" si="325"/>
        <v>33.850702143385071</v>
      </c>
      <c r="AB2589">
        <f t="shared" si="326"/>
        <v>0</v>
      </c>
      <c r="AC2589">
        <f t="shared" si="327"/>
        <v>448.84000000000003</v>
      </c>
    </row>
    <row r="2590" spans="1:29">
      <c r="A2590">
        <v>10375</v>
      </c>
      <c r="B2590" t="s">
        <v>219</v>
      </c>
      <c r="C2590">
        <v>49</v>
      </c>
      <c r="D2590">
        <v>69.16</v>
      </c>
      <c r="E2590">
        <v>8</v>
      </c>
      <c r="F2590" s="6">
        <f>IFERROR(VLOOKUP(A2590,Orders!A:B,2,FALSE),"")</f>
        <v>38386</v>
      </c>
      <c r="G2590" s="6">
        <f>IFERROR(VLOOKUP(A2590,Orders!A:C,3,FALSE),"")</f>
        <v>38393</v>
      </c>
      <c r="H2590" s="6">
        <f>IFERROR(VLOOKUP(A2590,Orders!A:D,4,FALSE),"")</f>
        <v>38389</v>
      </c>
      <c r="I2590" t="str">
        <f>IFERROR(VLOOKUP(A2590,Orders!A:E,5,FALSE),"")</f>
        <v>Shipped</v>
      </c>
      <c r="J2590">
        <f>IFERROR(VLOOKUP(A2590,Orders!A:G,7,FALSE),"")</f>
        <v>119</v>
      </c>
      <c r="K2590">
        <f>IFERROR(VLOOKUP(J2590,Customers!A:L,12,FALSE),"")</f>
        <v>1370</v>
      </c>
      <c r="L2590">
        <f>IFERROR(VLOOKUP(J2590,Customers!A:M,13,FALSE),"")</f>
        <v>118200</v>
      </c>
      <c r="M2590" t="str">
        <f>IFERROR(VLOOKUP(J2590,Customers!A:H,8,FALSE),"")</f>
        <v>Nantes</v>
      </c>
      <c r="N2590">
        <f>IFERROR(VLOOKUP(K2590,Employees!A:F,6,FALSE),"")</f>
        <v>4</v>
      </c>
      <c r="O2590" t="str">
        <f>IFERROR(VLOOKUP(N2590,Offices!A:B,2,FALSE),"")</f>
        <v>Paris</v>
      </c>
      <c r="P2590" s="6">
        <f>IFERROR(VLOOKUP(J2590,Payments!A:C,3,FALSE),"")</f>
        <v>38305</v>
      </c>
      <c r="Q2590">
        <f>IFERROR(VLOOKUP(J2590,Payments!A:D,4,FALSE),"")</f>
        <v>19501.82</v>
      </c>
      <c r="R2590" t="str">
        <f>IFERROR(VLOOKUP(B2590,Products!A:C,3,FALSE),"")</f>
        <v>Motorcycles</v>
      </c>
      <c r="S2590">
        <f>IFERROR(VLOOKUP(B2590,Products!A:G,7,FALSE),"")</f>
        <v>600</v>
      </c>
      <c r="T2590">
        <f>IFERROR(VLOOKUP(B2590,Products!A:I,9,FALSE),"")</f>
        <v>81.36</v>
      </c>
      <c r="U2590">
        <f t="shared" si="320"/>
        <v>4</v>
      </c>
      <c r="V2590" t="str">
        <f t="shared" si="321"/>
        <v>Yes</v>
      </c>
      <c r="W2590">
        <f t="shared" si="322"/>
        <v>2005</v>
      </c>
      <c r="X2590">
        <f t="shared" si="323"/>
        <v>2</v>
      </c>
      <c r="Y2590">
        <f>IFERROR(VLOOKUP(B2590,Products!A:I,8,FALSE),"")</f>
        <v>34.17</v>
      </c>
      <c r="Z2590">
        <f t="shared" si="324"/>
        <v>3388.8399999999997</v>
      </c>
      <c r="AA2590">
        <f t="shared" si="325"/>
        <v>102.39976587649984</v>
      </c>
      <c r="AB2590">
        <f t="shared" si="326"/>
        <v>1</v>
      </c>
      <c r="AC2590">
        <f t="shared" si="327"/>
        <v>1714.5099999999998</v>
      </c>
    </row>
    <row r="2591" spans="1:29">
      <c r="A2591">
        <v>10375</v>
      </c>
      <c r="B2591" t="s">
        <v>189</v>
      </c>
      <c r="C2591">
        <v>37</v>
      </c>
      <c r="D2591">
        <v>86.77</v>
      </c>
      <c r="E2591">
        <v>6</v>
      </c>
      <c r="F2591" s="6">
        <f>IFERROR(VLOOKUP(A2591,Orders!A:B,2,FALSE),"")</f>
        <v>38386</v>
      </c>
      <c r="G2591" s="6">
        <f>IFERROR(VLOOKUP(A2591,Orders!A:C,3,FALSE),"")</f>
        <v>38393</v>
      </c>
      <c r="H2591" s="6">
        <f>IFERROR(VLOOKUP(A2591,Orders!A:D,4,FALSE),"")</f>
        <v>38389</v>
      </c>
      <c r="I2591" t="str">
        <f>IFERROR(VLOOKUP(A2591,Orders!A:E,5,FALSE),"")</f>
        <v>Shipped</v>
      </c>
      <c r="J2591">
        <f>IFERROR(VLOOKUP(A2591,Orders!A:G,7,FALSE),"")</f>
        <v>119</v>
      </c>
      <c r="K2591">
        <f>IFERROR(VLOOKUP(J2591,Customers!A:L,12,FALSE),"")</f>
        <v>1370</v>
      </c>
      <c r="L2591">
        <f>IFERROR(VLOOKUP(J2591,Customers!A:M,13,FALSE),"")</f>
        <v>118200</v>
      </c>
      <c r="M2591" t="str">
        <f>IFERROR(VLOOKUP(J2591,Customers!A:H,8,FALSE),"")</f>
        <v>Nantes</v>
      </c>
      <c r="N2591">
        <f>IFERROR(VLOOKUP(K2591,Employees!A:F,6,FALSE),"")</f>
        <v>4</v>
      </c>
      <c r="O2591" t="str">
        <f>IFERROR(VLOOKUP(N2591,Offices!A:B,2,FALSE),"")</f>
        <v>Paris</v>
      </c>
      <c r="P2591" s="6">
        <f>IFERROR(VLOOKUP(J2591,Payments!A:C,3,FALSE),"")</f>
        <v>38305</v>
      </c>
      <c r="Q2591">
        <f>IFERROR(VLOOKUP(J2591,Payments!A:D,4,FALSE),"")</f>
        <v>19501.82</v>
      </c>
      <c r="R2591" t="str">
        <f>IFERROR(VLOOKUP(B2591,Products!A:C,3,FALSE),"")</f>
        <v>Planes</v>
      </c>
      <c r="S2591">
        <f>IFERROR(VLOOKUP(B2591,Products!A:G,7,FALSE),"")</f>
        <v>5841</v>
      </c>
      <c r="T2591">
        <f>IFERROR(VLOOKUP(B2591,Products!A:I,9,FALSE),"")</f>
        <v>91.34</v>
      </c>
      <c r="U2591">
        <f t="shared" si="320"/>
        <v>4</v>
      </c>
      <c r="V2591" t="str">
        <f t="shared" si="321"/>
        <v>Yes</v>
      </c>
      <c r="W2591">
        <f t="shared" si="322"/>
        <v>2005</v>
      </c>
      <c r="X2591">
        <f t="shared" si="323"/>
        <v>2</v>
      </c>
      <c r="Y2591">
        <f>IFERROR(VLOOKUP(B2591,Products!A:I,8,FALSE),"")</f>
        <v>51.15</v>
      </c>
      <c r="Z2591">
        <f t="shared" si="324"/>
        <v>3210.49</v>
      </c>
      <c r="AA2591">
        <f t="shared" si="325"/>
        <v>69.638318670576723</v>
      </c>
      <c r="AB2591">
        <f t="shared" si="326"/>
        <v>1</v>
      </c>
      <c r="AC2591">
        <f t="shared" si="327"/>
        <v>1317.9399999999998</v>
      </c>
    </row>
    <row r="2592" spans="1:29">
      <c r="A2592">
        <v>10375</v>
      </c>
      <c r="B2592" t="s">
        <v>191</v>
      </c>
      <c r="C2592">
        <v>33</v>
      </c>
      <c r="D2592">
        <v>94.73</v>
      </c>
      <c r="E2592">
        <v>1</v>
      </c>
      <c r="F2592" s="6">
        <f>IFERROR(VLOOKUP(A2592,Orders!A:B,2,FALSE),"")</f>
        <v>38386</v>
      </c>
      <c r="G2592" s="6">
        <f>IFERROR(VLOOKUP(A2592,Orders!A:C,3,FALSE),"")</f>
        <v>38393</v>
      </c>
      <c r="H2592" s="6">
        <f>IFERROR(VLOOKUP(A2592,Orders!A:D,4,FALSE),"")</f>
        <v>38389</v>
      </c>
      <c r="I2592" t="str">
        <f>IFERROR(VLOOKUP(A2592,Orders!A:E,5,FALSE),"")</f>
        <v>Shipped</v>
      </c>
      <c r="J2592">
        <f>IFERROR(VLOOKUP(A2592,Orders!A:G,7,FALSE),"")</f>
        <v>119</v>
      </c>
      <c r="K2592">
        <f>IFERROR(VLOOKUP(J2592,Customers!A:L,12,FALSE),"")</f>
        <v>1370</v>
      </c>
      <c r="L2592">
        <f>IFERROR(VLOOKUP(J2592,Customers!A:M,13,FALSE),"")</f>
        <v>118200</v>
      </c>
      <c r="M2592" t="str">
        <f>IFERROR(VLOOKUP(J2592,Customers!A:H,8,FALSE),"")</f>
        <v>Nantes</v>
      </c>
      <c r="N2592">
        <f>IFERROR(VLOOKUP(K2592,Employees!A:F,6,FALSE),"")</f>
        <v>4</v>
      </c>
      <c r="O2592" t="str">
        <f>IFERROR(VLOOKUP(N2592,Offices!A:B,2,FALSE),"")</f>
        <v>Paris</v>
      </c>
      <c r="P2592" s="6">
        <f>IFERROR(VLOOKUP(J2592,Payments!A:C,3,FALSE),"")</f>
        <v>38305</v>
      </c>
      <c r="Q2592">
        <f>IFERROR(VLOOKUP(J2592,Payments!A:D,4,FALSE),"")</f>
        <v>19501.82</v>
      </c>
      <c r="R2592" t="str">
        <f>IFERROR(VLOOKUP(B2592,Products!A:C,3,FALSE),"")</f>
        <v>Planes</v>
      </c>
      <c r="S2592">
        <f>IFERROR(VLOOKUP(B2592,Products!A:G,7,FALSE),"")</f>
        <v>9653</v>
      </c>
      <c r="T2592">
        <f>IFERROR(VLOOKUP(B2592,Products!A:I,9,FALSE),"")</f>
        <v>99.72</v>
      </c>
      <c r="U2592">
        <f t="shared" si="320"/>
        <v>4</v>
      </c>
      <c r="V2592" t="str">
        <f t="shared" si="321"/>
        <v>Yes</v>
      </c>
      <c r="W2592">
        <f t="shared" si="322"/>
        <v>2005</v>
      </c>
      <c r="X2592">
        <f t="shared" si="323"/>
        <v>2</v>
      </c>
      <c r="Y2592">
        <f>IFERROR(VLOOKUP(B2592,Products!A:I,8,FALSE),"")</f>
        <v>68.8</v>
      </c>
      <c r="Z2592">
        <f t="shared" si="324"/>
        <v>3126.09</v>
      </c>
      <c r="AA2592">
        <f t="shared" si="325"/>
        <v>37.688953488372107</v>
      </c>
      <c r="AB2592">
        <f t="shared" si="326"/>
        <v>0</v>
      </c>
      <c r="AC2592">
        <f t="shared" si="327"/>
        <v>855.69000000000028</v>
      </c>
    </row>
    <row r="2593" spans="1:29">
      <c r="A2593">
        <v>10375</v>
      </c>
      <c r="B2593" t="s">
        <v>192</v>
      </c>
      <c r="C2593">
        <v>25</v>
      </c>
      <c r="D2593">
        <v>98.48</v>
      </c>
      <c r="E2593">
        <v>10</v>
      </c>
      <c r="F2593" s="6">
        <f>IFERROR(VLOOKUP(A2593,Orders!A:B,2,FALSE),"")</f>
        <v>38386</v>
      </c>
      <c r="G2593" s="6">
        <f>IFERROR(VLOOKUP(A2593,Orders!A:C,3,FALSE),"")</f>
        <v>38393</v>
      </c>
      <c r="H2593" s="6">
        <f>IFERROR(VLOOKUP(A2593,Orders!A:D,4,FALSE),"")</f>
        <v>38389</v>
      </c>
      <c r="I2593" t="str">
        <f>IFERROR(VLOOKUP(A2593,Orders!A:E,5,FALSE),"")</f>
        <v>Shipped</v>
      </c>
      <c r="J2593">
        <f>IFERROR(VLOOKUP(A2593,Orders!A:G,7,FALSE),"")</f>
        <v>119</v>
      </c>
      <c r="K2593">
        <f>IFERROR(VLOOKUP(J2593,Customers!A:L,12,FALSE),"")</f>
        <v>1370</v>
      </c>
      <c r="L2593">
        <f>IFERROR(VLOOKUP(J2593,Customers!A:M,13,FALSE),"")</f>
        <v>118200</v>
      </c>
      <c r="M2593" t="str">
        <f>IFERROR(VLOOKUP(J2593,Customers!A:H,8,FALSE),"")</f>
        <v>Nantes</v>
      </c>
      <c r="N2593">
        <f>IFERROR(VLOOKUP(K2593,Employees!A:F,6,FALSE),"")</f>
        <v>4</v>
      </c>
      <c r="O2593" t="str">
        <f>IFERROR(VLOOKUP(N2593,Offices!A:B,2,FALSE),"")</f>
        <v>Paris</v>
      </c>
      <c r="P2593" s="6">
        <f>IFERROR(VLOOKUP(J2593,Payments!A:C,3,FALSE),"")</f>
        <v>38305</v>
      </c>
      <c r="Q2593">
        <f>IFERROR(VLOOKUP(J2593,Payments!A:D,4,FALSE),"")</f>
        <v>19501.82</v>
      </c>
      <c r="R2593" t="str">
        <f>IFERROR(VLOOKUP(B2593,Products!A:C,3,FALSE),"")</f>
        <v>Planes</v>
      </c>
      <c r="S2593">
        <f>IFERROR(VLOOKUP(B2593,Products!A:G,7,FALSE),"")</f>
        <v>7106</v>
      </c>
      <c r="T2593">
        <f>IFERROR(VLOOKUP(B2593,Products!A:I,9,FALSE),"")</f>
        <v>118.65</v>
      </c>
      <c r="U2593">
        <f t="shared" si="320"/>
        <v>4</v>
      </c>
      <c r="V2593" t="str">
        <f t="shared" si="321"/>
        <v>Yes</v>
      </c>
      <c r="W2593">
        <f t="shared" si="322"/>
        <v>2005</v>
      </c>
      <c r="X2593">
        <f t="shared" si="323"/>
        <v>2</v>
      </c>
      <c r="Y2593">
        <f>IFERROR(VLOOKUP(B2593,Products!A:I,8,FALSE),"")</f>
        <v>59.33</v>
      </c>
      <c r="Z2593">
        <f t="shared" si="324"/>
        <v>2462</v>
      </c>
      <c r="AA2593">
        <f t="shared" si="325"/>
        <v>65.986853193999679</v>
      </c>
      <c r="AB2593">
        <f t="shared" si="326"/>
        <v>0</v>
      </c>
      <c r="AC2593">
        <f t="shared" si="327"/>
        <v>978.75000000000011</v>
      </c>
    </row>
    <row r="2594" spans="1:29">
      <c r="A2594">
        <v>10375</v>
      </c>
      <c r="B2594" t="s">
        <v>193</v>
      </c>
      <c r="C2594">
        <v>44</v>
      </c>
      <c r="D2594">
        <v>69.599999999999994</v>
      </c>
      <c r="E2594">
        <v>11</v>
      </c>
      <c r="F2594" s="6">
        <f>IFERROR(VLOOKUP(A2594,Orders!A:B,2,FALSE),"")</f>
        <v>38386</v>
      </c>
      <c r="G2594" s="6">
        <f>IFERROR(VLOOKUP(A2594,Orders!A:C,3,FALSE),"")</f>
        <v>38393</v>
      </c>
      <c r="H2594" s="6">
        <f>IFERROR(VLOOKUP(A2594,Orders!A:D,4,FALSE),"")</f>
        <v>38389</v>
      </c>
      <c r="I2594" t="str">
        <f>IFERROR(VLOOKUP(A2594,Orders!A:E,5,FALSE),"")</f>
        <v>Shipped</v>
      </c>
      <c r="J2594">
        <f>IFERROR(VLOOKUP(A2594,Orders!A:G,7,FALSE),"")</f>
        <v>119</v>
      </c>
      <c r="K2594">
        <f>IFERROR(VLOOKUP(J2594,Customers!A:L,12,FALSE),"")</f>
        <v>1370</v>
      </c>
      <c r="L2594">
        <f>IFERROR(VLOOKUP(J2594,Customers!A:M,13,FALSE),"")</f>
        <v>118200</v>
      </c>
      <c r="M2594" t="str">
        <f>IFERROR(VLOOKUP(J2594,Customers!A:H,8,FALSE),"")</f>
        <v>Nantes</v>
      </c>
      <c r="N2594">
        <f>IFERROR(VLOOKUP(K2594,Employees!A:F,6,FALSE),"")</f>
        <v>4</v>
      </c>
      <c r="O2594" t="str">
        <f>IFERROR(VLOOKUP(N2594,Offices!A:B,2,FALSE),"")</f>
        <v>Paris</v>
      </c>
      <c r="P2594" s="6">
        <f>IFERROR(VLOOKUP(J2594,Payments!A:C,3,FALSE),"")</f>
        <v>38305</v>
      </c>
      <c r="Q2594">
        <f>IFERROR(VLOOKUP(J2594,Payments!A:D,4,FALSE),"")</f>
        <v>19501.82</v>
      </c>
      <c r="R2594" t="str">
        <f>IFERROR(VLOOKUP(B2594,Products!A:C,3,FALSE),"")</f>
        <v>Planes</v>
      </c>
      <c r="S2594">
        <f>IFERROR(VLOOKUP(B2594,Products!A:G,7,FALSE),"")</f>
        <v>551</v>
      </c>
      <c r="T2594">
        <f>IFERROR(VLOOKUP(B2594,Products!A:I,9,FALSE),"")</f>
        <v>80</v>
      </c>
      <c r="U2594">
        <f t="shared" si="320"/>
        <v>4</v>
      </c>
      <c r="V2594" t="str">
        <f t="shared" si="321"/>
        <v>Yes</v>
      </c>
      <c r="W2594">
        <f t="shared" si="322"/>
        <v>2005</v>
      </c>
      <c r="X2594">
        <f t="shared" si="323"/>
        <v>2</v>
      </c>
      <c r="Y2594">
        <f>IFERROR(VLOOKUP(B2594,Products!A:I,8,FALSE),"")</f>
        <v>54.4</v>
      </c>
      <c r="Z2594">
        <f t="shared" si="324"/>
        <v>3062.3999999999996</v>
      </c>
      <c r="AA2594">
        <f t="shared" si="325"/>
        <v>27.941176470588232</v>
      </c>
      <c r="AB2594">
        <f t="shared" si="326"/>
        <v>0</v>
      </c>
      <c r="AC2594">
        <f t="shared" si="327"/>
        <v>668.79999999999984</v>
      </c>
    </row>
    <row r="2595" spans="1:29">
      <c r="A2595">
        <v>10376</v>
      </c>
      <c r="B2595" t="s">
        <v>205</v>
      </c>
      <c r="C2595">
        <v>35</v>
      </c>
      <c r="D2595">
        <v>98.65</v>
      </c>
      <c r="E2595">
        <v>1</v>
      </c>
      <c r="F2595" s="6">
        <f>IFERROR(VLOOKUP(A2595,Orders!A:B,2,FALSE),"")</f>
        <v>38391</v>
      </c>
      <c r="G2595" s="6">
        <f>IFERROR(VLOOKUP(A2595,Orders!A:C,3,FALSE),"")</f>
        <v>38401</v>
      </c>
      <c r="H2595" s="6">
        <f>IFERROR(VLOOKUP(A2595,Orders!A:D,4,FALSE),"")</f>
        <v>38396</v>
      </c>
      <c r="I2595" t="str">
        <f>IFERROR(VLOOKUP(A2595,Orders!A:E,5,FALSE),"")</f>
        <v>Shipped</v>
      </c>
      <c r="J2595">
        <f>IFERROR(VLOOKUP(A2595,Orders!A:G,7,FALSE),"")</f>
        <v>219</v>
      </c>
      <c r="K2595">
        <f>IFERROR(VLOOKUP(J2595,Customers!A:L,12,FALSE),"")</f>
        <v>1166</v>
      </c>
      <c r="L2595">
        <f>IFERROR(VLOOKUP(J2595,Customers!A:M,13,FALSE),"")</f>
        <v>11000</v>
      </c>
      <c r="M2595" t="str">
        <f>IFERROR(VLOOKUP(J2595,Customers!A:H,8,FALSE),"")</f>
        <v>Glendale</v>
      </c>
      <c r="N2595">
        <f>IFERROR(VLOOKUP(K2595,Employees!A:F,6,FALSE),"")</f>
        <v>1</v>
      </c>
      <c r="O2595" t="str">
        <f>IFERROR(VLOOKUP(N2595,Offices!A:B,2,FALSE),"")</f>
        <v>San Francisco</v>
      </c>
      <c r="P2595" s="6">
        <f>IFERROR(VLOOKUP(J2595,Payments!A:C,3,FALSE),"")</f>
        <v>38413</v>
      </c>
      <c r="Q2595">
        <f>IFERROR(VLOOKUP(J2595,Payments!A:D,4,FALSE),"")</f>
        <v>3452.75</v>
      </c>
      <c r="R2595" t="str">
        <f>IFERROR(VLOOKUP(B2595,Products!A:C,3,FALSE),"")</f>
        <v>Classic Cars</v>
      </c>
      <c r="S2595">
        <f>IFERROR(VLOOKUP(B2595,Products!A:G,7,FALSE),"")</f>
        <v>9123</v>
      </c>
      <c r="T2595">
        <f>IFERROR(VLOOKUP(B2595,Products!A:I,9,FALSE),"")</f>
        <v>117.44</v>
      </c>
      <c r="U2595">
        <f t="shared" si="320"/>
        <v>5</v>
      </c>
      <c r="V2595" t="str">
        <f t="shared" si="321"/>
        <v>Yes</v>
      </c>
      <c r="W2595">
        <f t="shared" si="322"/>
        <v>2005</v>
      </c>
      <c r="X2595">
        <f t="shared" si="323"/>
        <v>2</v>
      </c>
      <c r="Y2595">
        <f>IFERROR(VLOOKUP(B2595,Products!A:I,8,FALSE),"")</f>
        <v>75.16</v>
      </c>
      <c r="Z2595">
        <f t="shared" si="324"/>
        <v>3452.75</v>
      </c>
      <c r="AA2595">
        <f t="shared" si="325"/>
        <v>31.253326237360312</v>
      </c>
      <c r="AB2595">
        <f t="shared" si="326"/>
        <v>0</v>
      </c>
      <c r="AC2595">
        <f t="shared" si="327"/>
        <v>822.15000000000032</v>
      </c>
    </row>
    <row r="2596" spans="1:29">
      <c r="A2596">
        <v>10377</v>
      </c>
      <c r="B2596" t="s">
        <v>206</v>
      </c>
      <c r="C2596">
        <v>24</v>
      </c>
      <c r="D2596">
        <v>65.44</v>
      </c>
      <c r="E2596">
        <v>5</v>
      </c>
      <c r="F2596" s="6">
        <f>IFERROR(VLOOKUP(A2596,Orders!A:B,2,FALSE),"")</f>
        <v>38392</v>
      </c>
      <c r="G2596" s="6">
        <f>IFERROR(VLOOKUP(A2596,Orders!A:C,3,FALSE),"")</f>
        <v>38404</v>
      </c>
      <c r="H2596" s="6">
        <f>IFERROR(VLOOKUP(A2596,Orders!A:D,4,FALSE),"")</f>
        <v>38395</v>
      </c>
      <c r="I2596" t="str">
        <f>IFERROR(VLOOKUP(A2596,Orders!A:E,5,FALSE),"")</f>
        <v>Shipped</v>
      </c>
      <c r="J2596">
        <f>IFERROR(VLOOKUP(A2596,Orders!A:G,7,FALSE),"")</f>
        <v>186</v>
      </c>
      <c r="K2596">
        <f>IFERROR(VLOOKUP(J2596,Customers!A:L,12,FALSE),"")</f>
        <v>1501</v>
      </c>
      <c r="L2596">
        <f>IFERROR(VLOOKUP(J2596,Customers!A:M,13,FALSE),"")</f>
        <v>96500</v>
      </c>
      <c r="M2596" t="str">
        <f>IFERROR(VLOOKUP(J2596,Customers!A:H,8,FALSE),"")</f>
        <v>Helsinki</v>
      </c>
      <c r="N2596">
        <f>IFERROR(VLOOKUP(K2596,Employees!A:F,6,FALSE),"")</f>
        <v>7</v>
      </c>
      <c r="O2596" t="str">
        <f>IFERROR(VLOOKUP(N2596,Offices!A:B,2,FALSE),"")</f>
        <v>London</v>
      </c>
      <c r="P2596" s="6">
        <f>IFERROR(VLOOKUP(J2596,Payments!A:C,3,FALSE),"")</f>
        <v>38421</v>
      </c>
      <c r="Q2596">
        <f>IFERROR(VLOOKUP(J2596,Payments!A:D,4,FALSE),"")</f>
        <v>23602.9</v>
      </c>
      <c r="R2596" t="str">
        <f>IFERROR(VLOOKUP(B2596,Products!A:C,3,FALSE),"")</f>
        <v>Classic Cars</v>
      </c>
      <c r="S2596">
        <f>IFERROR(VLOOKUP(B2596,Products!A:G,7,FALSE),"")</f>
        <v>5663</v>
      </c>
      <c r="T2596">
        <f>IFERROR(VLOOKUP(B2596,Products!A:I,9,FALSE),"")</f>
        <v>79.8</v>
      </c>
      <c r="U2596">
        <f t="shared" si="320"/>
        <v>9</v>
      </c>
      <c r="V2596" t="str">
        <f t="shared" si="321"/>
        <v>No</v>
      </c>
      <c r="W2596">
        <f t="shared" si="322"/>
        <v>2005</v>
      </c>
      <c r="X2596">
        <f t="shared" si="323"/>
        <v>2</v>
      </c>
      <c r="Y2596">
        <f>IFERROR(VLOOKUP(B2596,Products!A:I,8,FALSE),"")</f>
        <v>31.92</v>
      </c>
      <c r="Z2596">
        <f t="shared" si="324"/>
        <v>1570.56</v>
      </c>
      <c r="AA2596">
        <f t="shared" si="325"/>
        <v>105.01253132832078</v>
      </c>
      <c r="AB2596">
        <f t="shared" si="326"/>
        <v>1</v>
      </c>
      <c r="AC2596">
        <f t="shared" si="327"/>
        <v>804.4799999999999</v>
      </c>
    </row>
    <row r="2597" spans="1:29">
      <c r="A2597">
        <v>10377</v>
      </c>
      <c r="B2597" t="s">
        <v>207</v>
      </c>
      <c r="C2597">
        <v>50</v>
      </c>
      <c r="D2597">
        <v>112.86</v>
      </c>
      <c r="E2597">
        <v>1</v>
      </c>
      <c r="F2597" s="6">
        <f>IFERROR(VLOOKUP(A2597,Orders!A:B,2,FALSE),"")</f>
        <v>38392</v>
      </c>
      <c r="G2597" s="6">
        <f>IFERROR(VLOOKUP(A2597,Orders!A:C,3,FALSE),"")</f>
        <v>38404</v>
      </c>
      <c r="H2597" s="6">
        <f>IFERROR(VLOOKUP(A2597,Orders!A:D,4,FALSE),"")</f>
        <v>38395</v>
      </c>
      <c r="I2597" t="str">
        <f>IFERROR(VLOOKUP(A2597,Orders!A:E,5,FALSE),"")</f>
        <v>Shipped</v>
      </c>
      <c r="J2597">
        <f>IFERROR(VLOOKUP(A2597,Orders!A:G,7,FALSE),"")</f>
        <v>186</v>
      </c>
      <c r="K2597">
        <f>IFERROR(VLOOKUP(J2597,Customers!A:L,12,FALSE),"")</f>
        <v>1501</v>
      </c>
      <c r="L2597">
        <f>IFERROR(VLOOKUP(J2597,Customers!A:M,13,FALSE),"")</f>
        <v>96500</v>
      </c>
      <c r="M2597" t="str">
        <f>IFERROR(VLOOKUP(J2597,Customers!A:H,8,FALSE),"")</f>
        <v>Helsinki</v>
      </c>
      <c r="N2597">
        <f>IFERROR(VLOOKUP(K2597,Employees!A:F,6,FALSE),"")</f>
        <v>7</v>
      </c>
      <c r="O2597" t="str">
        <f>IFERROR(VLOOKUP(N2597,Offices!A:B,2,FALSE),"")</f>
        <v>London</v>
      </c>
      <c r="P2597" s="6">
        <f>IFERROR(VLOOKUP(J2597,Payments!A:C,3,FALSE),"")</f>
        <v>38421</v>
      </c>
      <c r="Q2597">
        <f>IFERROR(VLOOKUP(J2597,Payments!A:D,4,FALSE),"")</f>
        <v>23602.9</v>
      </c>
      <c r="R2597" t="str">
        <f>IFERROR(VLOOKUP(B2597,Products!A:C,3,FALSE),"")</f>
        <v>Classic Cars</v>
      </c>
      <c r="S2597">
        <f>IFERROR(VLOOKUP(B2597,Products!A:G,7,FALSE),"")</f>
        <v>7323</v>
      </c>
      <c r="T2597">
        <f>IFERROR(VLOOKUP(B2597,Products!A:I,9,FALSE),"")</f>
        <v>115.16</v>
      </c>
      <c r="U2597">
        <f t="shared" si="320"/>
        <v>9</v>
      </c>
      <c r="V2597" t="str">
        <f t="shared" si="321"/>
        <v>No</v>
      </c>
      <c r="W2597">
        <f t="shared" si="322"/>
        <v>2005</v>
      </c>
      <c r="X2597">
        <f t="shared" si="323"/>
        <v>2</v>
      </c>
      <c r="Y2597">
        <f>IFERROR(VLOOKUP(B2597,Products!A:I,8,FALSE),"")</f>
        <v>58.73</v>
      </c>
      <c r="Z2597">
        <f t="shared" si="324"/>
        <v>5643</v>
      </c>
      <c r="AA2597">
        <f t="shared" si="325"/>
        <v>92.167546398774064</v>
      </c>
      <c r="AB2597">
        <f t="shared" si="326"/>
        <v>1</v>
      </c>
      <c r="AC2597">
        <f t="shared" si="327"/>
        <v>2706.5</v>
      </c>
    </row>
    <row r="2598" spans="1:29">
      <c r="A2598">
        <v>10377</v>
      </c>
      <c r="B2598" t="s">
        <v>220</v>
      </c>
      <c r="C2598">
        <v>35</v>
      </c>
      <c r="D2598">
        <v>124.56</v>
      </c>
      <c r="E2598">
        <v>2</v>
      </c>
      <c r="F2598" s="6">
        <f>IFERROR(VLOOKUP(A2598,Orders!A:B,2,FALSE),"")</f>
        <v>38392</v>
      </c>
      <c r="G2598" s="6">
        <f>IFERROR(VLOOKUP(A2598,Orders!A:C,3,FALSE),"")</f>
        <v>38404</v>
      </c>
      <c r="H2598" s="6">
        <f>IFERROR(VLOOKUP(A2598,Orders!A:D,4,FALSE),"")</f>
        <v>38395</v>
      </c>
      <c r="I2598" t="str">
        <f>IFERROR(VLOOKUP(A2598,Orders!A:E,5,FALSE),"")</f>
        <v>Shipped</v>
      </c>
      <c r="J2598">
        <f>IFERROR(VLOOKUP(A2598,Orders!A:G,7,FALSE),"")</f>
        <v>186</v>
      </c>
      <c r="K2598">
        <f>IFERROR(VLOOKUP(J2598,Customers!A:L,12,FALSE),"")</f>
        <v>1501</v>
      </c>
      <c r="L2598">
        <f>IFERROR(VLOOKUP(J2598,Customers!A:M,13,FALSE),"")</f>
        <v>96500</v>
      </c>
      <c r="M2598" t="str">
        <f>IFERROR(VLOOKUP(J2598,Customers!A:H,8,FALSE),"")</f>
        <v>Helsinki</v>
      </c>
      <c r="N2598">
        <f>IFERROR(VLOOKUP(K2598,Employees!A:F,6,FALSE),"")</f>
        <v>7</v>
      </c>
      <c r="O2598" t="str">
        <f>IFERROR(VLOOKUP(N2598,Offices!A:B,2,FALSE),"")</f>
        <v>London</v>
      </c>
      <c r="P2598" s="6">
        <f>IFERROR(VLOOKUP(J2598,Payments!A:C,3,FALSE),"")</f>
        <v>38421</v>
      </c>
      <c r="Q2598">
        <f>IFERROR(VLOOKUP(J2598,Payments!A:D,4,FALSE),"")</f>
        <v>23602.9</v>
      </c>
      <c r="R2598" t="str">
        <f>IFERROR(VLOOKUP(B2598,Products!A:C,3,FALSE),"")</f>
        <v>Classic Cars</v>
      </c>
      <c r="S2598">
        <f>IFERROR(VLOOKUP(B2598,Products!A:G,7,FALSE),"")</f>
        <v>3975</v>
      </c>
      <c r="T2598">
        <f>IFERROR(VLOOKUP(B2598,Products!A:I,9,FALSE),"")</f>
        <v>141.54</v>
      </c>
      <c r="U2598">
        <f t="shared" si="320"/>
        <v>9</v>
      </c>
      <c r="V2598" t="str">
        <f t="shared" si="321"/>
        <v>No</v>
      </c>
      <c r="W2598">
        <f t="shared" si="322"/>
        <v>2005</v>
      </c>
      <c r="X2598">
        <f t="shared" si="323"/>
        <v>2</v>
      </c>
      <c r="Y2598">
        <f>IFERROR(VLOOKUP(B2598,Products!A:I,8,FALSE),"")</f>
        <v>83.51</v>
      </c>
      <c r="Z2598">
        <f t="shared" si="324"/>
        <v>4359.6000000000004</v>
      </c>
      <c r="AA2598">
        <f t="shared" si="325"/>
        <v>49.155789725781332</v>
      </c>
      <c r="AB2598">
        <f t="shared" si="326"/>
        <v>0</v>
      </c>
      <c r="AC2598">
        <f t="shared" si="327"/>
        <v>1436.75</v>
      </c>
    </row>
    <row r="2599" spans="1:29">
      <c r="A2599">
        <v>10377</v>
      </c>
      <c r="B2599" t="s">
        <v>208</v>
      </c>
      <c r="C2599">
        <v>31</v>
      </c>
      <c r="D2599">
        <v>61.6</v>
      </c>
      <c r="E2599">
        <v>4</v>
      </c>
      <c r="F2599" s="6">
        <f>IFERROR(VLOOKUP(A2599,Orders!A:B,2,FALSE),"")</f>
        <v>38392</v>
      </c>
      <c r="G2599" s="6">
        <f>IFERROR(VLOOKUP(A2599,Orders!A:C,3,FALSE),"")</f>
        <v>38404</v>
      </c>
      <c r="H2599" s="6">
        <f>IFERROR(VLOOKUP(A2599,Orders!A:D,4,FALSE),"")</f>
        <v>38395</v>
      </c>
      <c r="I2599" t="str">
        <f>IFERROR(VLOOKUP(A2599,Orders!A:E,5,FALSE),"")</f>
        <v>Shipped</v>
      </c>
      <c r="J2599">
        <f>IFERROR(VLOOKUP(A2599,Orders!A:G,7,FALSE),"")</f>
        <v>186</v>
      </c>
      <c r="K2599">
        <f>IFERROR(VLOOKUP(J2599,Customers!A:L,12,FALSE),"")</f>
        <v>1501</v>
      </c>
      <c r="L2599">
        <f>IFERROR(VLOOKUP(J2599,Customers!A:M,13,FALSE),"")</f>
        <v>96500</v>
      </c>
      <c r="M2599" t="str">
        <f>IFERROR(VLOOKUP(J2599,Customers!A:H,8,FALSE),"")</f>
        <v>Helsinki</v>
      </c>
      <c r="N2599">
        <f>IFERROR(VLOOKUP(K2599,Employees!A:F,6,FALSE),"")</f>
        <v>7</v>
      </c>
      <c r="O2599" t="str">
        <f>IFERROR(VLOOKUP(N2599,Offices!A:B,2,FALSE),"")</f>
        <v>London</v>
      </c>
      <c r="P2599" s="6">
        <f>IFERROR(VLOOKUP(J2599,Payments!A:C,3,FALSE),"")</f>
        <v>38421</v>
      </c>
      <c r="Q2599">
        <f>IFERROR(VLOOKUP(J2599,Payments!A:D,4,FALSE),"")</f>
        <v>23602.9</v>
      </c>
      <c r="R2599" t="str">
        <f>IFERROR(VLOOKUP(B2599,Products!A:C,3,FALSE),"")</f>
        <v>Classic Cars</v>
      </c>
      <c r="S2599">
        <f>IFERROR(VLOOKUP(B2599,Products!A:G,7,FALSE),"")</f>
        <v>8826</v>
      </c>
      <c r="T2599">
        <f>IFERROR(VLOOKUP(B2599,Products!A:I,9,FALSE),"")</f>
        <v>77</v>
      </c>
      <c r="U2599">
        <f t="shared" si="320"/>
        <v>9</v>
      </c>
      <c r="V2599" t="str">
        <f t="shared" si="321"/>
        <v>No</v>
      </c>
      <c r="W2599">
        <f t="shared" si="322"/>
        <v>2005</v>
      </c>
      <c r="X2599">
        <f t="shared" si="323"/>
        <v>2</v>
      </c>
      <c r="Y2599">
        <f>IFERROR(VLOOKUP(B2599,Products!A:I,8,FALSE),"")</f>
        <v>53.9</v>
      </c>
      <c r="Z2599">
        <f t="shared" si="324"/>
        <v>1909.6000000000001</v>
      </c>
      <c r="AA2599">
        <f t="shared" si="325"/>
        <v>14.28571428571429</v>
      </c>
      <c r="AB2599">
        <f t="shared" si="326"/>
        <v>0</v>
      </c>
      <c r="AC2599">
        <f t="shared" si="327"/>
        <v>238.7000000000001</v>
      </c>
    </row>
    <row r="2600" spans="1:29">
      <c r="A2600">
        <v>10377</v>
      </c>
      <c r="B2600" t="s">
        <v>221</v>
      </c>
      <c r="C2600">
        <v>36</v>
      </c>
      <c r="D2600">
        <v>125.18</v>
      </c>
      <c r="E2600">
        <v>6</v>
      </c>
      <c r="F2600" s="6">
        <f>IFERROR(VLOOKUP(A2600,Orders!A:B,2,FALSE),"")</f>
        <v>38392</v>
      </c>
      <c r="G2600" s="6">
        <f>IFERROR(VLOOKUP(A2600,Orders!A:C,3,FALSE),"")</f>
        <v>38404</v>
      </c>
      <c r="H2600" s="6">
        <f>IFERROR(VLOOKUP(A2600,Orders!A:D,4,FALSE),"")</f>
        <v>38395</v>
      </c>
      <c r="I2600" t="str">
        <f>IFERROR(VLOOKUP(A2600,Orders!A:E,5,FALSE),"")</f>
        <v>Shipped</v>
      </c>
      <c r="J2600">
        <f>IFERROR(VLOOKUP(A2600,Orders!A:G,7,FALSE),"")</f>
        <v>186</v>
      </c>
      <c r="K2600">
        <f>IFERROR(VLOOKUP(J2600,Customers!A:L,12,FALSE),"")</f>
        <v>1501</v>
      </c>
      <c r="L2600">
        <f>IFERROR(VLOOKUP(J2600,Customers!A:M,13,FALSE),"")</f>
        <v>96500</v>
      </c>
      <c r="M2600" t="str">
        <f>IFERROR(VLOOKUP(J2600,Customers!A:H,8,FALSE),"")</f>
        <v>Helsinki</v>
      </c>
      <c r="N2600">
        <f>IFERROR(VLOOKUP(K2600,Employees!A:F,6,FALSE),"")</f>
        <v>7</v>
      </c>
      <c r="O2600" t="str">
        <f>IFERROR(VLOOKUP(N2600,Offices!A:B,2,FALSE),"")</f>
        <v>London</v>
      </c>
      <c r="P2600" s="6">
        <f>IFERROR(VLOOKUP(J2600,Payments!A:C,3,FALSE),"")</f>
        <v>38421</v>
      </c>
      <c r="Q2600">
        <f>IFERROR(VLOOKUP(J2600,Payments!A:D,4,FALSE),"")</f>
        <v>23602.9</v>
      </c>
      <c r="R2600" t="str">
        <f>IFERROR(VLOOKUP(B2600,Products!A:C,3,FALSE),"")</f>
        <v>Classic Cars</v>
      </c>
      <c r="S2600">
        <f>IFERROR(VLOOKUP(B2600,Products!A:G,7,FALSE),"")</f>
        <v>9772</v>
      </c>
      <c r="T2600">
        <f>IFERROR(VLOOKUP(B2600,Products!A:I,9,FALSE),"")</f>
        <v>142.25</v>
      </c>
      <c r="U2600">
        <f t="shared" si="320"/>
        <v>9</v>
      </c>
      <c r="V2600" t="str">
        <f t="shared" si="321"/>
        <v>No</v>
      </c>
      <c r="W2600">
        <f t="shared" si="322"/>
        <v>2005</v>
      </c>
      <c r="X2600">
        <f t="shared" si="323"/>
        <v>2</v>
      </c>
      <c r="Y2600">
        <f>IFERROR(VLOOKUP(B2600,Products!A:I,8,FALSE),"")</f>
        <v>93.89</v>
      </c>
      <c r="Z2600">
        <f t="shared" si="324"/>
        <v>4506.4800000000005</v>
      </c>
      <c r="AA2600">
        <f t="shared" si="325"/>
        <v>33.32623282564704</v>
      </c>
      <c r="AB2600">
        <f t="shared" si="326"/>
        <v>0</v>
      </c>
      <c r="AC2600">
        <f t="shared" si="327"/>
        <v>1126.4400000000003</v>
      </c>
    </row>
    <row r="2601" spans="1:29">
      <c r="A2601">
        <v>10377</v>
      </c>
      <c r="B2601" t="s">
        <v>154</v>
      </c>
      <c r="C2601">
        <v>39</v>
      </c>
      <c r="D2601">
        <v>143.94</v>
      </c>
      <c r="E2601">
        <v>3</v>
      </c>
      <c r="F2601" s="6">
        <f>IFERROR(VLOOKUP(A2601,Orders!A:B,2,FALSE),"")</f>
        <v>38392</v>
      </c>
      <c r="G2601" s="6">
        <f>IFERROR(VLOOKUP(A2601,Orders!A:C,3,FALSE),"")</f>
        <v>38404</v>
      </c>
      <c r="H2601" s="6">
        <f>IFERROR(VLOOKUP(A2601,Orders!A:D,4,FALSE),"")</f>
        <v>38395</v>
      </c>
      <c r="I2601" t="str">
        <f>IFERROR(VLOOKUP(A2601,Orders!A:E,5,FALSE),"")</f>
        <v>Shipped</v>
      </c>
      <c r="J2601">
        <f>IFERROR(VLOOKUP(A2601,Orders!A:G,7,FALSE),"")</f>
        <v>186</v>
      </c>
      <c r="K2601">
        <f>IFERROR(VLOOKUP(J2601,Customers!A:L,12,FALSE),"")</f>
        <v>1501</v>
      </c>
      <c r="L2601">
        <f>IFERROR(VLOOKUP(J2601,Customers!A:M,13,FALSE),"")</f>
        <v>96500</v>
      </c>
      <c r="M2601" t="str">
        <f>IFERROR(VLOOKUP(J2601,Customers!A:H,8,FALSE),"")</f>
        <v>Helsinki</v>
      </c>
      <c r="N2601">
        <f>IFERROR(VLOOKUP(K2601,Employees!A:F,6,FALSE),"")</f>
        <v>7</v>
      </c>
      <c r="O2601" t="str">
        <f>IFERROR(VLOOKUP(N2601,Offices!A:B,2,FALSE),"")</f>
        <v>London</v>
      </c>
      <c r="P2601" s="6">
        <f>IFERROR(VLOOKUP(J2601,Payments!A:C,3,FALSE),"")</f>
        <v>38421</v>
      </c>
      <c r="Q2601">
        <f>IFERROR(VLOOKUP(J2601,Payments!A:D,4,FALSE),"")</f>
        <v>23602.9</v>
      </c>
      <c r="R2601" t="str">
        <f>IFERROR(VLOOKUP(B2601,Products!A:C,3,FALSE),"")</f>
        <v>Classic Cars</v>
      </c>
      <c r="S2601">
        <f>IFERROR(VLOOKUP(B2601,Products!A:G,7,FALSE),"")</f>
        <v>8347</v>
      </c>
      <c r="T2601">
        <f>IFERROR(VLOOKUP(B2601,Products!A:I,9,FALSE),"")</f>
        <v>169.34</v>
      </c>
      <c r="U2601">
        <f t="shared" si="320"/>
        <v>9</v>
      </c>
      <c r="V2601" t="str">
        <f t="shared" si="321"/>
        <v>No</v>
      </c>
      <c r="W2601">
        <f t="shared" si="322"/>
        <v>2005</v>
      </c>
      <c r="X2601">
        <f t="shared" si="323"/>
        <v>2</v>
      </c>
      <c r="Y2601">
        <f>IFERROR(VLOOKUP(B2601,Products!A:I,8,FALSE),"")</f>
        <v>77.900000000000006</v>
      </c>
      <c r="Z2601">
        <f t="shared" si="324"/>
        <v>5613.66</v>
      </c>
      <c r="AA2601">
        <f t="shared" si="325"/>
        <v>84.775353016688044</v>
      </c>
      <c r="AB2601">
        <f t="shared" si="326"/>
        <v>1</v>
      </c>
      <c r="AC2601">
        <f t="shared" si="327"/>
        <v>2575.5599999999995</v>
      </c>
    </row>
    <row r="2602" spans="1:29">
      <c r="A2602">
        <v>10378</v>
      </c>
      <c r="B2602" t="s">
        <v>225</v>
      </c>
      <c r="C2602">
        <v>34</v>
      </c>
      <c r="D2602">
        <v>121.95</v>
      </c>
      <c r="E2602">
        <v>5</v>
      </c>
      <c r="F2602" s="6">
        <f>IFERROR(VLOOKUP(A2602,Orders!A:B,2,FALSE),"")</f>
        <v>38393</v>
      </c>
      <c r="G2602" s="6">
        <f>IFERROR(VLOOKUP(A2602,Orders!A:C,3,FALSE),"")</f>
        <v>38401</v>
      </c>
      <c r="H2602" s="6">
        <f>IFERROR(VLOOKUP(A2602,Orders!A:D,4,FALSE),"")</f>
        <v>38394</v>
      </c>
      <c r="I2602" t="str">
        <f>IFERROR(VLOOKUP(A2602,Orders!A:E,5,FALSE),"")</f>
        <v>Shipped</v>
      </c>
      <c r="J2602">
        <f>IFERROR(VLOOKUP(A2602,Orders!A:G,7,FALSE),"")</f>
        <v>141</v>
      </c>
      <c r="K2602">
        <f>IFERROR(VLOOKUP(J2602,Customers!A:L,12,FALSE),"")</f>
        <v>1370</v>
      </c>
      <c r="L2602">
        <f>IFERROR(VLOOKUP(J2602,Customers!A:M,13,FALSE),"")</f>
        <v>227600</v>
      </c>
      <c r="M2602" t="str">
        <f>IFERROR(VLOOKUP(J2602,Customers!A:H,8,FALSE),"")</f>
        <v>Madrid</v>
      </c>
      <c r="N2602">
        <f>IFERROR(VLOOKUP(K2602,Employees!A:F,6,FALSE),"")</f>
        <v>4</v>
      </c>
      <c r="O2602" t="str">
        <f>IFERROR(VLOOKUP(N2602,Offices!A:B,2,FALSE),"")</f>
        <v>Paris</v>
      </c>
      <c r="P2602" s="6">
        <f>IFERROR(VLOOKUP(J2602,Payments!A:C,3,FALSE),"")</f>
        <v>37821</v>
      </c>
      <c r="Q2602">
        <f>IFERROR(VLOOKUP(J2602,Payments!A:D,4,FALSE),"")</f>
        <v>36251.03</v>
      </c>
      <c r="R2602" t="str">
        <f>IFERROR(VLOOKUP(B2602,Products!A:C,3,FALSE),"")</f>
        <v>Classic Cars</v>
      </c>
      <c r="S2602">
        <f>IFERROR(VLOOKUP(B2602,Products!A:G,7,FALSE),"")</f>
        <v>9042</v>
      </c>
      <c r="T2602">
        <f>IFERROR(VLOOKUP(B2602,Products!A:I,9,FALSE),"")</f>
        <v>124.44</v>
      </c>
      <c r="U2602">
        <f t="shared" si="320"/>
        <v>7</v>
      </c>
      <c r="V2602" t="str">
        <f t="shared" si="321"/>
        <v>No</v>
      </c>
      <c r="W2602">
        <f t="shared" si="322"/>
        <v>2005</v>
      </c>
      <c r="X2602">
        <f t="shared" si="323"/>
        <v>2</v>
      </c>
      <c r="Y2602">
        <f>IFERROR(VLOOKUP(B2602,Products!A:I,8,FALSE),"")</f>
        <v>65.959999999999994</v>
      </c>
      <c r="Z2602">
        <f t="shared" si="324"/>
        <v>4146.3</v>
      </c>
      <c r="AA2602">
        <f t="shared" si="325"/>
        <v>84.884778653729555</v>
      </c>
      <c r="AB2602">
        <f t="shared" si="326"/>
        <v>1</v>
      </c>
      <c r="AC2602">
        <f t="shared" si="327"/>
        <v>1903.6600000000003</v>
      </c>
    </row>
    <row r="2603" spans="1:29">
      <c r="A2603">
        <v>10378</v>
      </c>
      <c r="B2603" t="s">
        <v>209</v>
      </c>
      <c r="C2603">
        <v>22</v>
      </c>
      <c r="D2603">
        <v>66.739999999999995</v>
      </c>
      <c r="E2603">
        <v>4</v>
      </c>
      <c r="F2603" s="6">
        <f>IFERROR(VLOOKUP(A2603,Orders!A:B,2,FALSE),"")</f>
        <v>38393</v>
      </c>
      <c r="G2603" s="6">
        <f>IFERROR(VLOOKUP(A2603,Orders!A:C,3,FALSE),"")</f>
        <v>38401</v>
      </c>
      <c r="H2603" s="6">
        <f>IFERROR(VLOOKUP(A2603,Orders!A:D,4,FALSE),"")</f>
        <v>38394</v>
      </c>
      <c r="I2603" t="str">
        <f>IFERROR(VLOOKUP(A2603,Orders!A:E,5,FALSE),"")</f>
        <v>Shipped</v>
      </c>
      <c r="J2603">
        <f>IFERROR(VLOOKUP(A2603,Orders!A:G,7,FALSE),"")</f>
        <v>141</v>
      </c>
      <c r="K2603">
        <f>IFERROR(VLOOKUP(J2603,Customers!A:L,12,FALSE),"")</f>
        <v>1370</v>
      </c>
      <c r="L2603">
        <f>IFERROR(VLOOKUP(J2603,Customers!A:M,13,FALSE),"")</f>
        <v>227600</v>
      </c>
      <c r="M2603" t="str">
        <f>IFERROR(VLOOKUP(J2603,Customers!A:H,8,FALSE),"")</f>
        <v>Madrid</v>
      </c>
      <c r="N2603">
        <f>IFERROR(VLOOKUP(K2603,Employees!A:F,6,FALSE),"")</f>
        <v>4</v>
      </c>
      <c r="O2603" t="str">
        <f>IFERROR(VLOOKUP(N2603,Offices!A:B,2,FALSE),"")</f>
        <v>Paris</v>
      </c>
      <c r="P2603" s="6">
        <f>IFERROR(VLOOKUP(J2603,Payments!A:C,3,FALSE),"")</f>
        <v>37821</v>
      </c>
      <c r="Q2603">
        <f>IFERROR(VLOOKUP(J2603,Payments!A:D,4,FALSE),"")</f>
        <v>36251.03</v>
      </c>
      <c r="R2603" t="str">
        <f>IFERROR(VLOOKUP(B2603,Products!A:C,3,FALSE),"")</f>
        <v>Classic Cars</v>
      </c>
      <c r="S2603">
        <f>IFERROR(VLOOKUP(B2603,Products!A:G,7,FALSE),"")</f>
        <v>1917</v>
      </c>
      <c r="T2603">
        <f>IFERROR(VLOOKUP(B2603,Products!A:I,9,FALSE),"")</f>
        <v>80.41</v>
      </c>
      <c r="U2603">
        <f t="shared" si="320"/>
        <v>7</v>
      </c>
      <c r="V2603" t="str">
        <f t="shared" si="321"/>
        <v>No</v>
      </c>
      <c r="W2603">
        <f t="shared" si="322"/>
        <v>2005</v>
      </c>
      <c r="X2603">
        <f t="shared" si="323"/>
        <v>2</v>
      </c>
      <c r="Y2603">
        <f>IFERROR(VLOOKUP(B2603,Products!A:I,8,FALSE),"")</f>
        <v>49.05</v>
      </c>
      <c r="Z2603">
        <f t="shared" si="324"/>
        <v>1468.28</v>
      </c>
      <c r="AA2603">
        <f t="shared" si="325"/>
        <v>36.065239551478079</v>
      </c>
      <c r="AB2603">
        <f t="shared" si="326"/>
        <v>0</v>
      </c>
      <c r="AC2603">
        <f t="shared" si="327"/>
        <v>389.17999999999995</v>
      </c>
    </row>
    <row r="2604" spans="1:29">
      <c r="A2604">
        <v>10378</v>
      </c>
      <c r="B2604" t="s">
        <v>210</v>
      </c>
      <c r="C2604">
        <v>43</v>
      </c>
      <c r="D2604">
        <v>146.99</v>
      </c>
      <c r="E2604">
        <v>10</v>
      </c>
      <c r="F2604" s="6">
        <f>IFERROR(VLOOKUP(A2604,Orders!A:B,2,FALSE),"")</f>
        <v>38393</v>
      </c>
      <c r="G2604" s="6">
        <f>IFERROR(VLOOKUP(A2604,Orders!A:C,3,FALSE),"")</f>
        <v>38401</v>
      </c>
      <c r="H2604" s="6">
        <f>IFERROR(VLOOKUP(A2604,Orders!A:D,4,FALSE),"")</f>
        <v>38394</v>
      </c>
      <c r="I2604" t="str">
        <f>IFERROR(VLOOKUP(A2604,Orders!A:E,5,FALSE),"")</f>
        <v>Shipped</v>
      </c>
      <c r="J2604">
        <f>IFERROR(VLOOKUP(A2604,Orders!A:G,7,FALSE),"")</f>
        <v>141</v>
      </c>
      <c r="K2604">
        <f>IFERROR(VLOOKUP(J2604,Customers!A:L,12,FALSE),"")</f>
        <v>1370</v>
      </c>
      <c r="L2604">
        <f>IFERROR(VLOOKUP(J2604,Customers!A:M,13,FALSE),"")</f>
        <v>227600</v>
      </c>
      <c r="M2604" t="str">
        <f>IFERROR(VLOOKUP(J2604,Customers!A:H,8,FALSE),"")</f>
        <v>Madrid</v>
      </c>
      <c r="N2604">
        <f>IFERROR(VLOOKUP(K2604,Employees!A:F,6,FALSE),"")</f>
        <v>4</v>
      </c>
      <c r="O2604" t="str">
        <f>IFERROR(VLOOKUP(N2604,Offices!A:B,2,FALSE),"")</f>
        <v>Paris</v>
      </c>
      <c r="P2604" s="6">
        <f>IFERROR(VLOOKUP(J2604,Payments!A:C,3,FALSE),"")</f>
        <v>37821</v>
      </c>
      <c r="Q2604">
        <f>IFERROR(VLOOKUP(J2604,Payments!A:D,4,FALSE),"")</f>
        <v>36251.03</v>
      </c>
      <c r="R2604" t="str">
        <f>IFERROR(VLOOKUP(B2604,Products!A:C,3,FALSE),"")</f>
        <v>Classic Cars</v>
      </c>
      <c r="S2604">
        <f>IFERROR(VLOOKUP(B2604,Products!A:G,7,FALSE),"")</f>
        <v>9127</v>
      </c>
      <c r="T2604">
        <f>IFERROR(VLOOKUP(B2604,Products!A:I,9,FALSE),"")</f>
        <v>146.99</v>
      </c>
      <c r="U2604">
        <f t="shared" si="320"/>
        <v>7</v>
      </c>
      <c r="V2604" t="str">
        <f t="shared" si="321"/>
        <v>No</v>
      </c>
      <c r="W2604">
        <f t="shared" si="322"/>
        <v>2005</v>
      </c>
      <c r="X2604">
        <f t="shared" si="323"/>
        <v>2</v>
      </c>
      <c r="Y2604">
        <f>IFERROR(VLOOKUP(B2604,Products!A:I,8,FALSE),"")</f>
        <v>73.489999999999995</v>
      </c>
      <c r="Z2604">
        <f t="shared" si="324"/>
        <v>6320.5700000000006</v>
      </c>
      <c r="AA2604">
        <f t="shared" si="325"/>
        <v>100.01360729350934</v>
      </c>
      <c r="AB2604">
        <f t="shared" si="326"/>
        <v>1</v>
      </c>
      <c r="AC2604">
        <f t="shared" si="327"/>
        <v>3160.5000000000005</v>
      </c>
    </row>
    <row r="2605" spans="1:29">
      <c r="A2605">
        <v>10378</v>
      </c>
      <c r="B2605" t="s">
        <v>211</v>
      </c>
      <c r="C2605">
        <v>28</v>
      </c>
      <c r="D2605">
        <v>60.3</v>
      </c>
      <c r="E2605">
        <v>9</v>
      </c>
      <c r="F2605" s="6">
        <f>IFERROR(VLOOKUP(A2605,Orders!A:B,2,FALSE),"")</f>
        <v>38393</v>
      </c>
      <c r="G2605" s="6">
        <f>IFERROR(VLOOKUP(A2605,Orders!A:C,3,FALSE),"")</f>
        <v>38401</v>
      </c>
      <c r="H2605" s="6">
        <f>IFERROR(VLOOKUP(A2605,Orders!A:D,4,FALSE),"")</f>
        <v>38394</v>
      </c>
      <c r="I2605" t="str">
        <f>IFERROR(VLOOKUP(A2605,Orders!A:E,5,FALSE),"")</f>
        <v>Shipped</v>
      </c>
      <c r="J2605">
        <f>IFERROR(VLOOKUP(A2605,Orders!A:G,7,FALSE),"")</f>
        <v>141</v>
      </c>
      <c r="K2605">
        <f>IFERROR(VLOOKUP(J2605,Customers!A:L,12,FALSE),"")</f>
        <v>1370</v>
      </c>
      <c r="L2605">
        <f>IFERROR(VLOOKUP(J2605,Customers!A:M,13,FALSE),"")</f>
        <v>227600</v>
      </c>
      <c r="M2605" t="str">
        <f>IFERROR(VLOOKUP(J2605,Customers!A:H,8,FALSE),"")</f>
        <v>Madrid</v>
      </c>
      <c r="N2605">
        <f>IFERROR(VLOOKUP(K2605,Employees!A:F,6,FALSE),"")</f>
        <v>4</v>
      </c>
      <c r="O2605" t="str">
        <f>IFERROR(VLOOKUP(N2605,Offices!A:B,2,FALSE),"")</f>
        <v>Paris</v>
      </c>
      <c r="P2605" s="6">
        <f>IFERROR(VLOOKUP(J2605,Payments!A:C,3,FALSE),"")</f>
        <v>37821</v>
      </c>
      <c r="Q2605">
        <f>IFERROR(VLOOKUP(J2605,Payments!A:D,4,FALSE),"")</f>
        <v>36251.03</v>
      </c>
      <c r="R2605" t="str">
        <f>IFERROR(VLOOKUP(B2605,Products!A:C,3,FALSE),"")</f>
        <v>Motorcycles</v>
      </c>
      <c r="S2605">
        <f>IFERROR(VLOOKUP(B2605,Products!A:G,7,FALSE),"")</f>
        <v>7689</v>
      </c>
      <c r="T2605">
        <f>IFERROR(VLOOKUP(B2605,Products!A:I,9,FALSE),"")</f>
        <v>62.17</v>
      </c>
      <c r="U2605">
        <f t="shared" si="320"/>
        <v>7</v>
      </c>
      <c r="V2605" t="str">
        <f t="shared" si="321"/>
        <v>No</v>
      </c>
      <c r="W2605">
        <f t="shared" si="322"/>
        <v>2005</v>
      </c>
      <c r="X2605">
        <f t="shared" si="323"/>
        <v>2</v>
      </c>
      <c r="Y2605">
        <f>IFERROR(VLOOKUP(B2605,Products!A:I,8,FALSE),"")</f>
        <v>32.950000000000003</v>
      </c>
      <c r="Z2605">
        <f t="shared" si="324"/>
        <v>1688.3999999999999</v>
      </c>
      <c r="AA2605">
        <f t="shared" si="325"/>
        <v>83.004552352048535</v>
      </c>
      <c r="AB2605">
        <f t="shared" si="326"/>
        <v>1</v>
      </c>
      <c r="AC2605">
        <f t="shared" si="327"/>
        <v>765.79999999999984</v>
      </c>
    </row>
    <row r="2606" spans="1:29">
      <c r="A2606">
        <v>10378</v>
      </c>
      <c r="B2606" t="s">
        <v>212</v>
      </c>
      <c r="C2606">
        <v>49</v>
      </c>
      <c r="D2606">
        <v>122.02</v>
      </c>
      <c r="E2606">
        <v>8</v>
      </c>
      <c r="F2606" s="6">
        <f>IFERROR(VLOOKUP(A2606,Orders!A:B,2,FALSE),"")</f>
        <v>38393</v>
      </c>
      <c r="G2606" s="6">
        <f>IFERROR(VLOOKUP(A2606,Orders!A:C,3,FALSE),"")</f>
        <v>38401</v>
      </c>
      <c r="H2606" s="6">
        <f>IFERROR(VLOOKUP(A2606,Orders!A:D,4,FALSE),"")</f>
        <v>38394</v>
      </c>
      <c r="I2606" t="str">
        <f>IFERROR(VLOOKUP(A2606,Orders!A:E,5,FALSE),"")</f>
        <v>Shipped</v>
      </c>
      <c r="J2606">
        <f>IFERROR(VLOOKUP(A2606,Orders!A:G,7,FALSE),"")</f>
        <v>141</v>
      </c>
      <c r="K2606">
        <f>IFERROR(VLOOKUP(J2606,Customers!A:L,12,FALSE),"")</f>
        <v>1370</v>
      </c>
      <c r="L2606">
        <f>IFERROR(VLOOKUP(J2606,Customers!A:M,13,FALSE),"")</f>
        <v>227600</v>
      </c>
      <c r="M2606" t="str">
        <f>IFERROR(VLOOKUP(J2606,Customers!A:H,8,FALSE),"")</f>
        <v>Madrid</v>
      </c>
      <c r="N2606">
        <f>IFERROR(VLOOKUP(K2606,Employees!A:F,6,FALSE),"")</f>
        <v>4</v>
      </c>
      <c r="O2606" t="str">
        <f>IFERROR(VLOOKUP(N2606,Offices!A:B,2,FALSE),"")</f>
        <v>Paris</v>
      </c>
      <c r="P2606" s="6">
        <f>IFERROR(VLOOKUP(J2606,Payments!A:C,3,FALSE),"")</f>
        <v>37821</v>
      </c>
      <c r="Q2606">
        <f>IFERROR(VLOOKUP(J2606,Payments!A:D,4,FALSE),"")</f>
        <v>36251.03</v>
      </c>
      <c r="R2606" t="str">
        <f>IFERROR(VLOOKUP(B2606,Products!A:C,3,FALSE),"")</f>
        <v>Classic Cars</v>
      </c>
      <c r="S2606">
        <f>IFERROR(VLOOKUP(B2606,Products!A:G,7,FALSE),"")</f>
        <v>1249</v>
      </c>
      <c r="T2606">
        <f>IFERROR(VLOOKUP(B2606,Products!A:I,9,FALSE),"")</f>
        <v>148.80000000000001</v>
      </c>
      <c r="U2606">
        <f t="shared" si="320"/>
        <v>7</v>
      </c>
      <c r="V2606" t="str">
        <f t="shared" si="321"/>
        <v>No</v>
      </c>
      <c r="W2606">
        <f t="shared" si="322"/>
        <v>2005</v>
      </c>
      <c r="X2606">
        <f t="shared" si="323"/>
        <v>2</v>
      </c>
      <c r="Y2606">
        <f>IFERROR(VLOOKUP(B2606,Products!A:I,8,FALSE),"")</f>
        <v>69.930000000000007</v>
      </c>
      <c r="Z2606">
        <f t="shared" si="324"/>
        <v>5978.98</v>
      </c>
      <c r="AA2606">
        <f t="shared" si="325"/>
        <v>74.488774488774467</v>
      </c>
      <c r="AB2606">
        <f t="shared" si="326"/>
        <v>1</v>
      </c>
      <c r="AC2606">
        <f t="shared" si="327"/>
        <v>2552.4099999999994</v>
      </c>
    </row>
    <row r="2607" spans="1:29">
      <c r="A2607">
        <v>10378</v>
      </c>
      <c r="B2607" t="s">
        <v>224</v>
      </c>
      <c r="C2607">
        <v>41</v>
      </c>
      <c r="D2607">
        <v>30.59</v>
      </c>
      <c r="E2607">
        <v>7</v>
      </c>
      <c r="F2607" s="6">
        <f>IFERROR(VLOOKUP(A2607,Orders!A:B,2,FALSE),"")</f>
        <v>38393</v>
      </c>
      <c r="G2607" s="6">
        <f>IFERROR(VLOOKUP(A2607,Orders!A:C,3,FALSE),"")</f>
        <v>38401</v>
      </c>
      <c r="H2607" s="6">
        <f>IFERROR(VLOOKUP(A2607,Orders!A:D,4,FALSE),"")</f>
        <v>38394</v>
      </c>
      <c r="I2607" t="str">
        <f>IFERROR(VLOOKUP(A2607,Orders!A:E,5,FALSE),"")</f>
        <v>Shipped</v>
      </c>
      <c r="J2607">
        <f>IFERROR(VLOOKUP(A2607,Orders!A:G,7,FALSE),"")</f>
        <v>141</v>
      </c>
      <c r="K2607">
        <f>IFERROR(VLOOKUP(J2607,Customers!A:L,12,FALSE),"")</f>
        <v>1370</v>
      </c>
      <c r="L2607">
        <f>IFERROR(VLOOKUP(J2607,Customers!A:M,13,FALSE),"")</f>
        <v>227600</v>
      </c>
      <c r="M2607" t="str">
        <f>IFERROR(VLOOKUP(J2607,Customers!A:H,8,FALSE),"")</f>
        <v>Madrid</v>
      </c>
      <c r="N2607">
        <f>IFERROR(VLOOKUP(K2607,Employees!A:F,6,FALSE),"")</f>
        <v>4</v>
      </c>
      <c r="O2607" t="str">
        <f>IFERROR(VLOOKUP(N2607,Offices!A:B,2,FALSE),"")</f>
        <v>Paris</v>
      </c>
      <c r="P2607" s="6">
        <f>IFERROR(VLOOKUP(J2607,Payments!A:C,3,FALSE),"")</f>
        <v>37821</v>
      </c>
      <c r="Q2607">
        <f>IFERROR(VLOOKUP(J2607,Payments!A:D,4,FALSE),"")</f>
        <v>36251.03</v>
      </c>
      <c r="R2607" t="str">
        <f>IFERROR(VLOOKUP(B2607,Products!A:C,3,FALSE),"")</f>
        <v>Classic Cars</v>
      </c>
      <c r="S2607">
        <f>IFERROR(VLOOKUP(B2607,Products!A:G,7,FALSE),"")</f>
        <v>7723</v>
      </c>
      <c r="T2607">
        <f>IFERROR(VLOOKUP(B2607,Products!A:I,9,FALSE),"")</f>
        <v>37.76</v>
      </c>
      <c r="U2607">
        <f t="shared" si="320"/>
        <v>7</v>
      </c>
      <c r="V2607" t="str">
        <f t="shared" si="321"/>
        <v>No</v>
      </c>
      <c r="W2607">
        <f t="shared" si="322"/>
        <v>2005</v>
      </c>
      <c r="X2607">
        <f t="shared" si="323"/>
        <v>2</v>
      </c>
      <c r="Y2607">
        <f>IFERROR(VLOOKUP(B2607,Products!A:I,8,FALSE),"")</f>
        <v>16.239999999999998</v>
      </c>
      <c r="Z2607">
        <f t="shared" si="324"/>
        <v>1254.19</v>
      </c>
      <c r="AA2607">
        <f t="shared" si="325"/>
        <v>88.362068965517267</v>
      </c>
      <c r="AB2607">
        <f t="shared" si="326"/>
        <v>1</v>
      </c>
      <c r="AC2607">
        <f t="shared" si="327"/>
        <v>588.35</v>
      </c>
    </row>
    <row r="2608" spans="1:29">
      <c r="A2608">
        <v>10378</v>
      </c>
      <c r="B2608" t="s">
        <v>214</v>
      </c>
      <c r="C2608">
        <v>46</v>
      </c>
      <c r="D2608">
        <v>52.66</v>
      </c>
      <c r="E2608">
        <v>6</v>
      </c>
      <c r="F2608" s="6">
        <f>IFERROR(VLOOKUP(A2608,Orders!A:B,2,FALSE),"")</f>
        <v>38393</v>
      </c>
      <c r="G2608" s="6">
        <f>IFERROR(VLOOKUP(A2608,Orders!A:C,3,FALSE),"")</f>
        <v>38401</v>
      </c>
      <c r="H2608" s="6">
        <f>IFERROR(VLOOKUP(A2608,Orders!A:D,4,FALSE),"")</f>
        <v>38394</v>
      </c>
      <c r="I2608" t="str">
        <f>IFERROR(VLOOKUP(A2608,Orders!A:E,5,FALSE),"")</f>
        <v>Shipped</v>
      </c>
      <c r="J2608">
        <f>IFERROR(VLOOKUP(A2608,Orders!A:G,7,FALSE),"")</f>
        <v>141</v>
      </c>
      <c r="K2608">
        <f>IFERROR(VLOOKUP(J2608,Customers!A:L,12,FALSE),"")</f>
        <v>1370</v>
      </c>
      <c r="L2608">
        <f>IFERROR(VLOOKUP(J2608,Customers!A:M,13,FALSE),"")</f>
        <v>227600</v>
      </c>
      <c r="M2608" t="str">
        <f>IFERROR(VLOOKUP(J2608,Customers!A:H,8,FALSE),"")</f>
        <v>Madrid</v>
      </c>
      <c r="N2608">
        <f>IFERROR(VLOOKUP(K2608,Employees!A:F,6,FALSE),"")</f>
        <v>4</v>
      </c>
      <c r="O2608" t="str">
        <f>IFERROR(VLOOKUP(N2608,Offices!A:B,2,FALSE),"")</f>
        <v>Paris</v>
      </c>
      <c r="P2608" s="6">
        <f>IFERROR(VLOOKUP(J2608,Payments!A:C,3,FALSE),"")</f>
        <v>37821</v>
      </c>
      <c r="Q2608">
        <f>IFERROR(VLOOKUP(J2608,Payments!A:D,4,FALSE),"")</f>
        <v>36251.03</v>
      </c>
      <c r="R2608" t="str">
        <f>IFERROR(VLOOKUP(B2608,Products!A:C,3,FALSE),"")</f>
        <v>Classic Cars</v>
      </c>
      <c r="S2608">
        <f>IFERROR(VLOOKUP(B2608,Products!A:G,7,FALSE),"")</f>
        <v>7995</v>
      </c>
      <c r="T2608">
        <f>IFERROR(VLOOKUP(B2608,Products!A:I,9,FALSE),"")</f>
        <v>61.23</v>
      </c>
      <c r="U2608">
        <f t="shared" si="320"/>
        <v>7</v>
      </c>
      <c r="V2608" t="str">
        <f t="shared" si="321"/>
        <v>No</v>
      </c>
      <c r="W2608">
        <f t="shared" si="322"/>
        <v>2005</v>
      </c>
      <c r="X2608">
        <f t="shared" si="323"/>
        <v>2</v>
      </c>
      <c r="Y2608">
        <f>IFERROR(VLOOKUP(B2608,Products!A:I,8,FALSE),"")</f>
        <v>38.58</v>
      </c>
      <c r="Z2608">
        <f t="shared" si="324"/>
        <v>2422.3599999999997</v>
      </c>
      <c r="AA2608">
        <f t="shared" si="325"/>
        <v>36.495593571798857</v>
      </c>
      <c r="AB2608">
        <f t="shared" si="326"/>
        <v>0</v>
      </c>
      <c r="AC2608">
        <f t="shared" si="327"/>
        <v>647.67999999999995</v>
      </c>
    </row>
    <row r="2609" spans="1:29">
      <c r="A2609">
        <v>10378</v>
      </c>
      <c r="B2609" t="s">
        <v>215</v>
      </c>
      <c r="C2609">
        <v>33</v>
      </c>
      <c r="D2609">
        <v>129.19999999999999</v>
      </c>
      <c r="E2609">
        <v>3</v>
      </c>
      <c r="F2609" s="6">
        <f>IFERROR(VLOOKUP(A2609,Orders!A:B,2,FALSE),"")</f>
        <v>38393</v>
      </c>
      <c r="G2609" s="6">
        <f>IFERROR(VLOOKUP(A2609,Orders!A:C,3,FALSE),"")</f>
        <v>38401</v>
      </c>
      <c r="H2609" s="6">
        <f>IFERROR(VLOOKUP(A2609,Orders!A:D,4,FALSE),"")</f>
        <v>38394</v>
      </c>
      <c r="I2609" t="str">
        <f>IFERROR(VLOOKUP(A2609,Orders!A:E,5,FALSE),"")</f>
        <v>Shipped</v>
      </c>
      <c r="J2609">
        <f>IFERROR(VLOOKUP(A2609,Orders!A:G,7,FALSE),"")</f>
        <v>141</v>
      </c>
      <c r="K2609">
        <f>IFERROR(VLOOKUP(J2609,Customers!A:L,12,FALSE),"")</f>
        <v>1370</v>
      </c>
      <c r="L2609">
        <f>IFERROR(VLOOKUP(J2609,Customers!A:M,13,FALSE),"")</f>
        <v>227600</v>
      </c>
      <c r="M2609" t="str">
        <f>IFERROR(VLOOKUP(J2609,Customers!A:H,8,FALSE),"")</f>
        <v>Madrid</v>
      </c>
      <c r="N2609">
        <f>IFERROR(VLOOKUP(K2609,Employees!A:F,6,FALSE),"")</f>
        <v>4</v>
      </c>
      <c r="O2609" t="str">
        <f>IFERROR(VLOOKUP(N2609,Offices!A:B,2,FALSE),"")</f>
        <v>Paris</v>
      </c>
      <c r="P2609" s="6">
        <f>IFERROR(VLOOKUP(J2609,Payments!A:C,3,FALSE),"")</f>
        <v>37821</v>
      </c>
      <c r="Q2609">
        <f>IFERROR(VLOOKUP(J2609,Payments!A:D,4,FALSE),"")</f>
        <v>36251.03</v>
      </c>
      <c r="R2609" t="str">
        <f>IFERROR(VLOOKUP(B2609,Products!A:C,3,FALSE),"")</f>
        <v>Classic Cars</v>
      </c>
      <c r="S2609">
        <f>IFERROR(VLOOKUP(B2609,Products!A:G,7,FALSE),"")</f>
        <v>6600</v>
      </c>
      <c r="T2609">
        <f>IFERROR(VLOOKUP(B2609,Products!A:I,9,FALSE),"")</f>
        <v>140.43</v>
      </c>
      <c r="U2609">
        <f t="shared" si="320"/>
        <v>7</v>
      </c>
      <c r="V2609" t="str">
        <f t="shared" si="321"/>
        <v>No</v>
      </c>
      <c r="W2609">
        <f t="shared" si="322"/>
        <v>2005</v>
      </c>
      <c r="X2609">
        <f t="shared" si="323"/>
        <v>2</v>
      </c>
      <c r="Y2609">
        <f>IFERROR(VLOOKUP(B2609,Products!A:I,8,FALSE),"")</f>
        <v>98.3</v>
      </c>
      <c r="Z2609">
        <f t="shared" si="324"/>
        <v>4263.5999999999995</v>
      </c>
      <c r="AA2609">
        <f t="shared" si="325"/>
        <v>31.434384537131223</v>
      </c>
      <c r="AB2609">
        <f t="shared" si="326"/>
        <v>0</v>
      </c>
      <c r="AC2609">
        <f t="shared" si="327"/>
        <v>1019.6999999999997</v>
      </c>
    </row>
    <row r="2610" spans="1:29">
      <c r="A2610">
        <v>10378</v>
      </c>
      <c r="B2610" t="s">
        <v>216</v>
      </c>
      <c r="C2610">
        <v>41</v>
      </c>
      <c r="D2610">
        <v>80.84</v>
      </c>
      <c r="E2610">
        <v>2</v>
      </c>
      <c r="F2610" s="6">
        <f>IFERROR(VLOOKUP(A2610,Orders!A:B,2,FALSE),"")</f>
        <v>38393</v>
      </c>
      <c r="G2610" s="6">
        <f>IFERROR(VLOOKUP(A2610,Orders!A:C,3,FALSE),"")</f>
        <v>38401</v>
      </c>
      <c r="H2610" s="6">
        <f>IFERROR(VLOOKUP(A2610,Orders!A:D,4,FALSE),"")</f>
        <v>38394</v>
      </c>
      <c r="I2610" t="str">
        <f>IFERROR(VLOOKUP(A2610,Orders!A:E,5,FALSE),"")</f>
        <v>Shipped</v>
      </c>
      <c r="J2610">
        <f>IFERROR(VLOOKUP(A2610,Orders!A:G,7,FALSE),"")</f>
        <v>141</v>
      </c>
      <c r="K2610">
        <f>IFERROR(VLOOKUP(J2610,Customers!A:L,12,FALSE),"")</f>
        <v>1370</v>
      </c>
      <c r="L2610">
        <f>IFERROR(VLOOKUP(J2610,Customers!A:M,13,FALSE),"")</f>
        <v>227600</v>
      </c>
      <c r="M2610" t="str">
        <f>IFERROR(VLOOKUP(J2610,Customers!A:H,8,FALSE),"")</f>
        <v>Madrid</v>
      </c>
      <c r="N2610">
        <f>IFERROR(VLOOKUP(K2610,Employees!A:F,6,FALSE),"")</f>
        <v>4</v>
      </c>
      <c r="O2610" t="str">
        <f>IFERROR(VLOOKUP(N2610,Offices!A:B,2,FALSE),"")</f>
        <v>Paris</v>
      </c>
      <c r="P2610" s="6">
        <f>IFERROR(VLOOKUP(J2610,Payments!A:C,3,FALSE),"")</f>
        <v>37821</v>
      </c>
      <c r="Q2610">
        <f>IFERROR(VLOOKUP(J2610,Payments!A:D,4,FALSE),"")</f>
        <v>36251.03</v>
      </c>
      <c r="R2610" t="str">
        <f>IFERROR(VLOOKUP(B2610,Products!A:C,3,FALSE),"")</f>
        <v>Classic Cars</v>
      </c>
      <c r="S2610">
        <f>IFERROR(VLOOKUP(B2610,Products!A:G,7,FALSE),"")</f>
        <v>7869</v>
      </c>
      <c r="T2610">
        <f>IFERROR(VLOOKUP(B2610,Products!A:I,9,FALSE),"")</f>
        <v>80.84</v>
      </c>
      <c r="U2610">
        <f t="shared" si="320"/>
        <v>7</v>
      </c>
      <c r="V2610" t="str">
        <f t="shared" si="321"/>
        <v>No</v>
      </c>
      <c r="W2610">
        <f t="shared" si="322"/>
        <v>2005</v>
      </c>
      <c r="X2610">
        <f t="shared" si="323"/>
        <v>2</v>
      </c>
      <c r="Y2610">
        <f>IFERROR(VLOOKUP(B2610,Products!A:I,8,FALSE),"")</f>
        <v>32.33</v>
      </c>
      <c r="Z2610">
        <f t="shared" si="324"/>
        <v>3314.44</v>
      </c>
      <c r="AA2610">
        <f t="shared" si="325"/>
        <v>150.04639653572536</v>
      </c>
      <c r="AB2610">
        <f t="shared" si="326"/>
        <v>1</v>
      </c>
      <c r="AC2610">
        <f t="shared" si="327"/>
        <v>1988.9100000000003</v>
      </c>
    </row>
    <row r="2611" spans="1:29">
      <c r="A2611">
        <v>10378</v>
      </c>
      <c r="B2611" t="s">
        <v>217</v>
      </c>
      <c r="C2611">
        <v>40</v>
      </c>
      <c r="D2611">
        <v>35.799999999999997</v>
      </c>
      <c r="E2611">
        <v>1</v>
      </c>
      <c r="F2611" s="6">
        <f>IFERROR(VLOOKUP(A2611,Orders!A:B,2,FALSE),"")</f>
        <v>38393</v>
      </c>
      <c r="G2611" s="6">
        <f>IFERROR(VLOOKUP(A2611,Orders!A:C,3,FALSE),"")</f>
        <v>38401</v>
      </c>
      <c r="H2611" s="6">
        <f>IFERROR(VLOOKUP(A2611,Orders!A:D,4,FALSE),"")</f>
        <v>38394</v>
      </c>
      <c r="I2611" t="str">
        <f>IFERROR(VLOOKUP(A2611,Orders!A:E,5,FALSE),"")</f>
        <v>Shipped</v>
      </c>
      <c r="J2611">
        <f>IFERROR(VLOOKUP(A2611,Orders!A:G,7,FALSE),"")</f>
        <v>141</v>
      </c>
      <c r="K2611">
        <f>IFERROR(VLOOKUP(J2611,Customers!A:L,12,FALSE),"")</f>
        <v>1370</v>
      </c>
      <c r="L2611">
        <f>IFERROR(VLOOKUP(J2611,Customers!A:M,13,FALSE),"")</f>
        <v>227600</v>
      </c>
      <c r="M2611" t="str">
        <f>IFERROR(VLOOKUP(J2611,Customers!A:H,8,FALSE),"")</f>
        <v>Madrid</v>
      </c>
      <c r="N2611">
        <f>IFERROR(VLOOKUP(K2611,Employees!A:F,6,FALSE),"")</f>
        <v>4</v>
      </c>
      <c r="O2611" t="str">
        <f>IFERROR(VLOOKUP(N2611,Offices!A:B,2,FALSE),"")</f>
        <v>Paris</v>
      </c>
      <c r="P2611" s="6">
        <f>IFERROR(VLOOKUP(J2611,Payments!A:C,3,FALSE),"")</f>
        <v>37821</v>
      </c>
      <c r="Q2611">
        <f>IFERROR(VLOOKUP(J2611,Payments!A:D,4,FALSE),"")</f>
        <v>36251.03</v>
      </c>
      <c r="R2611" t="str">
        <f>IFERROR(VLOOKUP(B2611,Products!A:C,3,FALSE),"")</f>
        <v>Motorcycles</v>
      </c>
      <c r="S2611">
        <f>IFERROR(VLOOKUP(B2611,Products!A:G,7,FALSE),"")</f>
        <v>9241</v>
      </c>
      <c r="T2611">
        <f>IFERROR(VLOOKUP(B2611,Products!A:I,9,FALSE),"")</f>
        <v>40.229999999999997</v>
      </c>
      <c r="U2611">
        <f t="shared" si="320"/>
        <v>7</v>
      </c>
      <c r="V2611" t="str">
        <f t="shared" si="321"/>
        <v>No</v>
      </c>
      <c r="W2611">
        <f t="shared" si="322"/>
        <v>2005</v>
      </c>
      <c r="X2611">
        <f t="shared" si="323"/>
        <v>2</v>
      </c>
      <c r="Y2611">
        <f>IFERROR(VLOOKUP(B2611,Products!A:I,8,FALSE),"")</f>
        <v>24.14</v>
      </c>
      <c r="Z2611">
        <f t="shared" si="324"/>
        <v>1432</v>
      </c>
      <c r="AA2611">
        <f t="shared" si="325"/>
        <v>48.301574150787054</v>
      </c>
      <c r="AB2611">
        <f t="shared" si="326"/>
        <v>0</v>
      </c>
      <c r="AC2611">
        <f t="shared" si="327"/>
        <v>466.39999999999986</v>
      </c>
    </row>
    <row r="2612" spans="1:29">
      <c r="A2612">
        <v>10379</v>
      </c>
      <c r="B2612" t="s">
        <v>124</v>
      </c>
      <c r="C2612">
        <v>39</v>
      </c>
      <c r="D2612">
        <v>156.4</v>
      </c>
      <c r="E2612">
        <v>2</v>
      </c>
      <c r="F2612" s="6">
        <f>IFERROR(VLOOKUP(A2612,Orders!A:B,2,FALSE),"")</f>
        <v>38393</v>
      </c>
      <c r="G2612" s="6">
        <f>IFERROR(VLOOKUP(A2612,Orders!A:C,3,FALSE),"")</f>
        <v>38401</v>
      </c>
      <c r="H2612" s="6">
        <f>IFERROR(VLOOKUP(A2612,Orders!A:D,4,FALSE),"")</f>
        <v>38394</v>
      </c>
      <c r="I2612" t="str">
        <f>IFERROR(VLOOKUP(A2612,Orders!A:E,5,FALSE),"")</f>
        <v>Shipped</v>
      </c>
      <c r="J2612">
        <f>IFERROR(VLOOKUP(A2612,Orders!A:G,7,FALSE),"")</f>
        <v>141</v>
      </c>
      <c r="K2612">
        <f>IFERROR(VLOOKUP(J2612,Customers!A:L,12,FALSE),"")</f>
        <v>1370</v>
      </c>
      <c r="L2612">
        <f>IFERROR(VLOOKUP(J2612,Customers!A:M,13,FALSE),"")</f>
        <v>227600</v>
      </c>
      <c r="M2612" t="str">
        <f>IFERROR(VLOOKUP(J2612,Customers!A:H,8,FALSE),"")</f>
        <v>Madrid</v>
      </c>
      <c r="N2612">
        <f>IFERROR(VLOOKUP(K2612,Employees!A:F,6,FALSE),"")</f>
        <v>4</v>
      </c>
      <c r="O2612" t="str">
        <f>IFERROR(VLOOKUP(N2612,Offices!A:B,2,FALSE),"")</f>
        <v>Paris</v>
      </c>
      <c r="P2612" s="6">
        <f>IFERROR(VLOOKUP(J2612,Payments!A:C,3,FALSE),"")</f>
        <v>37821</v>
      </c>
      <c r="Q2612">
        <f>IFERROR(VLOOKUP(J2612,Payments!A:D,4,FALSE),"")</f>
        <v>36251.03</v>
      </c>
      <c r="R2612" t="str">
        <f>IFERROR(VLOOKUP(B2612,Products!A:C,3,FALSE),"")</f>
        <v>Vintage Cars</v>
      </c>
      <c r="S2612">
        <f>IFERROR(VLOOKUP(B2612,Products!A:G,7,FALSE),"")</f>
        <v>2724</v>
      </c>
      <c r="T2612">
        <f>IFERROR(VLOOKUP(B2612,Products!A:I,9,FALSE),"")</f>
        <v>170</v>
      </c>
      <c r="U2612">
        <f t="shared" si="320"/>
        <v>7</v>
      </c>
      <c r="V2612" t="str">
        <f t="shared" si="321"/>
        <v>No</v>
      </c>
      <c r="W2612">
        <f t="shared" si="322"/>
        <v>2005</v>
      </c>
      <c r="X2612">
        <f t="shared" si="323"/>
        <v>2</v>
      </c>
      <c r="Y2612">
        <f>IFERROR(VLOOKUP(B2612,Products!A:I,8,FALSE),"")</f>
        <v>86.7</v>
      </c>
      <c r="Z2612">
        <f t="shared" si="324"/>
        <v>6099.6</v>
      </c>
      <c r="AA2612">
        <f t="shared" si="325"/>
        <v>80.392156862745097</v>
      </c>
      <c r="AB2612">
        <f t="shared" si="326"/>
        <v>1</v>
      </c>
      <c r="AC2612">
        <f t="shared" si="327"/>
        <v>2718.3</v>
      </c>
    </row>
    <row r="2613" spans="1:29">
      <c r="A2613">
        <v>10379</v>
      </c>
      <c r="B2613" t="s">
        <v>125</v>
      </c>
      <c r="C2613">
        <v>27</v>
      </c>
      <c r="D2613">
        <v>50.85</v>
      </c>
      <c r="E2613">
        <v>1</v>
      </c>
      <c r="F2613" s="6">
        <f>IFERROR(VLOOKUP(A2613,Orders!A:B,2,FALSE),"")</f>
        <v>38393</v>
      </c>
      <c r="G2613" s="6">
        <f>IFERROR(VLOOKUP(A2613,Orders!A:C,3,FALSE),"")</f>
        <v>38401</v>
      </c>
      <c r="H2613" s="6">
        <f>IFERROR(VLOOKUP(A2613,Orders!A:D,4,FALSE),"")</f>
        <v>38394</v>
      </c>
      <c r="I2613" t="str">
        <f>IFERROR(VLOOKUP(A2613,Orders!A:E,5,FALSE),"")</f>
        <v>Shipped</v>
      </c>
      <c r="J2613">
        <f>IFERROR(VLOOKUP(A2613,Orders!A:G,7,FALSE),"")</f>
        <v>141</v>
      </c>
      <c r="K2613">
        <f>IFERROR(VLOOKUP(J2613,Customers!A:L,12,FALSE),"")</f>
        <v>1370</v>
      </c>
      <c r="L2613">
        <f>IFERROR(VLOOKUP(J2613,Customers!A:M,13,FALSE),"")</f>
        <v>227600</v>
      </c>
      <c r="M2613" t="str">
        <f>IFERROR(VLOOKUP(J2613,Customers!A:H,8,FALSE),"")</f>
        <v>Madrid</v>
      </c>
      <c r="N2613">
        <f>IFERROR(VLOOKUP(K2613,Employees!A:F,6,FALSE),"")</f>
        <v>4</v>
      </c>
      <c r="O2613" t="str">
        <f>IFERROR(VLOOKUP(N2613,Offices!A:B,2,FALSE),"")</f>
        <v>Paris</v>
      </c>
      <c r="P2613" s="6">
        <f>IFERROR(VLOOKUP(J2613,Payments!A:C,3,FALSE),"")</f>
        <v>37821</v>
      </c>
      <c r="Q2613">
        <f>IFERROR(VLOOKUP(J2613,Payments!A:D,4,FALSE),"")</f>
        <v>36251.03</v>
      </c>
      <c r="R2613" t="str">
        <f>IFERROR(VLOOKUP(B2613,Products!A:C,3,FALSE),"")</f>
        <v>Vintage Cars</v>
      </c>
      <c r="S2613">
        <f>IFERROR(VLOOKUP(B2613,Products!A:G,7,FALSE),"")</f>
        <v>540</v>
      </c>
      <c r="T2613">
        <f>IFERROR(VLOOKUP(B2613,Products!A:I,9,FALSE),"")</f>
        <v>60.54</v>
      </c>
      <c r="U2613">
        <f t="shared" si="320"/>
        <v>7</v>
      </c>
      <c r="V2613" t="str">
        <f t="shared" si="321"/>
        <v>No</v>
      </c>
      <c r="W2613">
        <f t="shared" si="322"/>
        <v>2005</v>
      </c>
      <c r="X2613">
        <f t="shared" si="323"/>
        <v>2</v>
      </c>
      <c r="Y2613">
        <f>IFERROR(VLOOKUP(B2613,Products!A:I,8,FALSE),"")</f>
        <v>33.299999999999997</v>
      </c>
      <c r="Z2613">
        <f t="shared" si="324"/>
        <v>1372.95</v>
      </c>
      <c r="AA2613">
        <f t="shared" si="325"/>
        <v>52.702702702702723</v>
      </c>
      <c r="AB2613">
        <f t="shared" si="326"/>
        <v>0</v>
      </c>
      <c r="AC2613">
        <f t="shared" si="327"/>
        <v>473.85000000000014</v>
      </c>
    </row>
    <row r="2614" spans="1:29">
      <c r="A2614">
        <v>10379</v>
      </c>
      <c r="B2614" t="s">
        <v>222</v>
      </c>
      <c r="C2614">
        <v>29</v>
      </c>
      <c r="D2614">
        <v>113.52</v>
      </c>
      <c r="E2614">
        <v>5</v>
      </c>
      <c r="F2614" s="6">
        <f>IFERROR(VLOOKUP(A2614,Orders!A:B,2,FALSE),"")</f>
        <v>38393</v>
      </c>
      <c r="G2614" s="6">
        <f>IFERROR(VLOOKUP(A2614,Orders!A:C,3,FALSE),"")</f>
        <v>38401</v>
      </c>
      <c r="H2614" s="6">
        <f>IFERROR(VLOOKUP(A2614,Orders!A:D,4,FALSE),"")</f>
        <v>38394</v>
      </c>
      <c r="I2614" t="str">
        <f>IFERROR(VLOOKUP(A2614,Orders!A:E,5,FALSE),"")</f>
        <v>Shipped</v>
      </c>
      <c r="J2614">
        <f>IFERROR(VLOOKUP(A2614,Orders!A:G,7,FALSE),"")</f>
        <v>141</v>
      </c>
      <c r="K2614">
        <f>IFERROR(VLOOKUP(J2614,Customers!A:L,12,FALSE),"")</f>
        <v>1370</v>
      </c>
      <c r="L2614">
        <f>IFERROR(VLOOKUP(J2614,Customers!A:M,13,FALSE),"")</f>
        <v>227600</v>
      </c>
      <c r="M2614" t="str">
        <f>IFERROR(VLOOKUP(J2614,Customers!A:H,8,FALSE),"")</f>
        <v>Madrid</v>
      </c>
      <c r="N2614">
        <f>IFERROR(VLOOKUP(K2614,Employees!A:F,6,FALSE),"")</f>
        <v>4</v>
      </c>
      <c r="O2614" t="str">
        <f>IFERROR(VLOOKUP(N2614,Offices!A:B,2,FALSE),"")</f>
        <v>Paris</v>
      </c>
      <c r="P2614" s="6">
        <f>IFERROR(VLOOKUP(J2614,Payments!A:C,3,FALSE),"")</f>
        <v>37821</v>
      </c>
      <c r="Q2614">
        <f>IFERROR(VLOOKUP(J2614,Payments!A:D,4,FALSE),"")</f>
        <v>36251.03</v>
      </c>
      <c r="R2614" t="str">
        <f>IFERROR(VLOOKUP(B2614,Products!A:C,3,FALSE),"")</f>
        <v>Classic Cars</v>
      </c>
      <c r="S2614">
        <f>IFERROR(VLOOKUP(B2614,Products!A:G,7,FALSE),"")</f>
        <v>8164</v>
      </c>
      <c r="T2614">
        <f>IFERROR(VLOOKUP(B2614,Products!A:I,9,FALSE),"")</f>
        <v>132</v>
      </c>
      <c r="U2614">
        <f t="shared" si="320"/>
        <v>7</v>
      </c>
      <c r="V2614" t="str">
        <f t="shared" si="321"/>
        <v>No</v>
      </c>
      <c r="W2614">
        <f t="shared" si="322"/>
        <v>2005</v>
      </c>
      <c r="X2614">
        <f t="shared" si="323"/>
        <v>2</v>
      </c>
      <c r="Y2614">
        <f>IFERROR(VLOOKUP(B2614,Products!A:I,8,FALSE),"")</f>
        <v>56.76</v>
      </c>
      <c r="Z2614">
        <f t="shared" si="324"/>
        <v>3292.08</v>
      </c>
      <c r="AA2614">
        <f t="shared" si="325"/>
        <v>100</v>
      </c>
      <c r="AB2614">
        <f t="shared" si="326"/>
        <v>1</v>
      </c>
      <c r="AC2614">
        <f t="shared" si="327"/>
        <v>1646.04</v>
      </c>
    </row>
    <row r="2615" spans="1:29">
      <c r="A2615">
        <v>10379</v>
      </c>
      <c r="B2615" t="s">
        <v>223</v>
      </c>
      <c r="C2615">
        <v>32</v>
      </c>
      <c r="D2615">
        <v>134.22</v>
      </c>
      <c r="E2615">
        <v>4</v>
      </c>
      <c r="F2615" s="6">
        <f>IFERROR(VLOOKUP(A2615,Orders!A:B,2,FALSE),"")</f>
        <v>38393</v>
      </c>
      <c r="G2615" s="6">
        <f>IFERROR(VLOOKUP(A2615,Orders!A:C,3,FALSE),"")</f>
        <v>38401</v>
      </c>
      <c r="H2615" s="6">
        <f>IFERROR(VLOOKUP(A2615,Orders!A:D,4,FALSE),"")</f>
        <v>38394</v>
      </c>
      <c r="I2615" t="str">
        <f>IFERROR(VLOOKUP(A2615,Orders!A:E,5,FALSE),"")</f>
        <v>Shipped</v>
      </c>
      <c r="J2615">
        <f>IFERROR(VLOOKUP(A2615,Orders!A:G,7,FALSE),"")</f>
        <v>141</v>
      </c>
      <c r="K2615">
        <f>IFERROR(VLOOKUP(J2615,Customers!A:L,12,FALSE),"")</f>
        <v>1370</v>
      </c>
      <c r="L2615">
        <f>IFERROR(VLOOKUP(J2615,Customers!A:M,13,FALSE),"")</f>
        <v>227600</v>
      </c>
      <c r="M2615" t="str">
        <f>IFERROR(VLOOKUP(J2615,Customers!A:H,8,FALSE),"")</f>
        <v>Madrid</v>
      </c>
      <c r="N2615">
        <f>IFERROR(VLOOKUP(K2615,Employees!A:F,6,FALSE),"")</f>
        <v>4</v>
      </c>
      <c r="O2615" t="str">
        <f>IFERROR(VLOOKUP(N2615,Offices!A:B,2,FALSE),"")</f>
        <v>Paris</v>
      </c>
      <c r="P2615" s="6">
        <f>IFERROR(VLOOKUP(J2615,Payments!A:C,3,FALSE),"")</f>
        <v>37821</v>
      </c>
      <c r="Q2615">
        <f>IFERROR(VLOOKUP(J2615,Payments!A:D,4,FALSE),"")</f>
        <v>36251.03</v>
      </c>
      <c r="R2615" t="str">
        <f>IFERROR(VLOOKUP(B2615,Products!A:C,3,FALSE),"")</f>
        <v>Classic Cars</v>
      </c>
      <c r="S2615">
        <f>IFERROR(VLOOKUP(B2615,Products!A:G,7,FALSE),"")</f>
        <v>8990</v>
      </c>
      <c r="T2615">
        <f>IFERROR(VLOOKUP(B2615,Products!A:I,9,FALSE),"")</f>
        <v>141.28</v>
      </c>
      <c r="U2615">
        <f t="shared" si="320"/>
        <v>7</v>
      </c>
      <c r="V2615" t="str">
        <f t="shared" si="321"/>
        <v>No</v>
      </c>
      <c r="W2615">
        <f t="shared" si="322"/>
        <v>2005</v>
      </c>
      <c r="X2615">
        <f t="shared" si="323"/>
        <v>2</v>
      </c>
      <c r="Y2615">
        <f>IFERROR(VLOOKUP(B2615,Products!A:I,8,FALSE),"")</f>
        <v>62.16</v>
      </c>
      <c r="Z2615">
        <f t="shared" si="324"/>
        <v>4295.04</v>
      </c>
      <c r="AA2615">
        <f t="shared" si="325"/>
        <v>115.92664092664093</v>
      </c>
      <c r="AB2615">
        <f t="shared" si="326"/>
        <v>1</v>
      </c>
      <c r="AC2615">
        <f t="shared" si="327"/>
        <v>2305.92</v>
      </c>
    </row>
    <row r="2616" spans="1:29">
      <c r="A2616">
        <v>10379</v>
      </c>
      <c r="B2616" t="s">
        <v>228</v>
      </c>
      <c r="C2616">
        <v>32</v>
      </c>
      <c r="D2616">
        <v>48.8</v>
      </c>
      <c r="E2616">
        <v>3</v>
      </c>
      <c r="F2616" s="6">
        <f>IFERROR(VLOOKUP(A2616,Orders!A:B,2,FALSE),"")</f>
        <v>38393</v>
      </c>
      <c r="G2616" s="6">
        <f>IFERROR(VLOOKUP(A2616,Orders!A:C,3,FALSE),"")</f>
        <v>38401</v>
      </c>
      <c r="H2616" s="6">
        <f>IFERROR(VLOOKUP(A2616,Orders!A:D,4,FALSE),"")</f>
        <v>38394</v>
      </c>
      <c r="I2616" t="str">
        <f>IFERROR(VLOOKUP(A2616,Orders!A:E,5,FALSE),"")</f>
        <v>Shipped</v>
      </c>
      <c r="J2616">
        <f>IFERROR(VLOOKUP(A2616,Orders!A:G,7,FALSE),"")</f>
        <v>141</v>
      </c>
      <c r="K2616">
        <f>IFERROR(VLOOKUP(J2616,Customers!A:L,12,FALSE),"")</f>
        <v>1370</v>
      </c>
      <c r="L2616">
        <f>IFERROR(VLOOKUP(J2616,Customers!A:M,13,FALSE),"")</f>
        <v>227600</v>
      </c>
      <c r="M2616" t="str">
        <f>IFERROR(VLOOKUP(J2616,Customers!A:H,8,FALSE),"")</f>
        <v>Madrid</v>
      </c>
      <c r="N2616">
        <f>IFERROR(VLOOKUP(K2616,Employees!A:F,6,FALSE),"")</f>
        <v>4</v>
      </c>
      <c r="O2616" t="str">
        <f>IFERROR(VLOOKUP(N2616,Offices!A:B,2,FALSE),"")</f>
        <v>Paris</v>
      </c>
      <c r="P2616" s="6">
        <f>IFERROR(VLOOKUP(J2616,Payments!A:C,3,FALSE),"")</f>
        <v>37821</v>
      </c>
      <c r="Q2616">
        <f>IFERROR(VLOOKUP(J2616,Payments!A:D,4,FALSE),"")</f>
        <v>36251.03</v>
      </c>
      <c r="R2616" t="str">
        <f>IFERROR(VLOOKUP(B2616,Products!A:C,3,FALSE),"")</f>
        <v>Classic Cars</v>
      </c>
      <c r="S2616">
        <f>IFERROR(VLOOKUP(B2616,Products!A:G,7,FALSE),"")</f>
        <v>8197</v>
      </c>
      <c r="T2616">
        <f>IFERROR(VLOOKUP(B2616,Products!A:I,9,FALSE),"")</f>
        <v>50.31</v>
      </c>
      <c r="U2616">
        <f t="shared" si="320"/>
        <v>7</v>
      </c>
      <c r="V2616" t="str">
        <f t="shared" si="321"/>
        <v>No</v>
      </c>
      <c r="W2616">
        <f t="shared" si="322"/>
        <v>2005</v>
      </c>
      <c r="X2616">
        <f t="shared" si="323"/>
        <v>2</v>
      </c>
      <c r="Y2616">
        <f>IFERROR(VLOOKUP(B2616,Products!A:I,8,FALSE),"")</f>
        <v>29.18</v>
      </c>
      <c r="Z2616">
        <f t="shared" si="324"/>
        <v>1561.6</v>
      </c>
      <c r="AA2616">
        <f t="shared" si="325"/>
        <v>67.237834132967777</v>
      </c>
      <c r="AB2616">
        <f t="shared" si="326"/>
        <v>1</v>
      </c>
      <c r="AC2616">
        <f t="shared" si="327"/>
        <v>627.83999999999992</v>
      </c>
    </row>
    <row r="2617" spans="1:29">
      <c r="A2617">
        <v>10380</v>
      </c>
      <c r="B2617" t="s">
        <v>132</v>
      </c>
      <c r="C2617">
        <v>27</v>
      </c>
      <c r="D2617">
        <v>88.36</v>
      </c>
      <c r="E2617">
        <v>13</v>
      </c>
      <c r="F2617" s="6">
        <f>IFERROR(VLOOKUP(A2617,Orders!A:B,2,FALSE),"")</f>
        <v>38399</v>
      </c>
      <c r="G2617" s="6">
        <f>IFERROR(VLOOKUP(A2617,Orders!A:C,3,FALSE),"")</f>
        <v>38407</v>
      </c>
      <c r="H2617" s="6">
        <f>IFERROR(VLOOKUP(A2617,Orders!A:D,4,FALSE),"")</f>
        <v>38401</v>
      </c>
      <c r="I2617" t="str">
        <f>IFERROR(VLOOKUP(A2617,Orders!A:E,5,FALSE),"")</f>
        <v>Shipped</v>
      </c>
      <c r="J2617">
        <f>IFERROR(VLOOKUP(A2617,Orders!A:G,7,FALSE),"")</f>
        <v>141</v>
      </c>
      <c r="K2617">
        <f>IFERROR(VLOOKUP(J2617,Customers!A:L,12,FALSE),"")</f>
        <v>1370</v>
      </c>
      <c r="L2617">
        <f>IFERROR(VLOOKUP(J2617,Customers!A:M,13,FALSE),"")</f>
        <v>227600</v>
      </c>
      <c r="M2617" t="str">
        <f>IFERROR(VLOOKUP(J2617,Customers!A:H,8,FALSE),"")</f>
        <v>Madrid</v>
      </c>
      <c r="N2617">
        <f>IFERROR(VLOOKUP(K2617,Employees!A:F,6,FALSE),"")</f>
        <v>4</v>
      </c>
      <c r="O2617" t="str">
        <f>IFERROR(VLOOKUP(N2617,Offices!A:B,2,FALSE),"")</f>
        <v>Paris</v>
      </c>
      <c r="P2617" s="6">
        <f>IFERROR(VLOOKUP(J2617,Payments!A:C,3,FALSE),"")</f>
        <v>37821</v>
      </c>
      <c r="Q2617">
        <f>IFERROR(VLOOKUP(J2617,Payments!A:D,4,FALSE),"")</f>
        <v>36251.03</v>
      </c>
      <c r="R2617" t="str">
        <f>IFERROR(VLOOKUP(B2617,Products!A:C,3,FALSE),"")</f>
        <v>Vintage Cars</v>
      </c>
      <c r="S2617">
        <f>IFERROR(VLOOKUP(B2617,Products!A:G,7,FALSE),"")</f>
        <v>8693</v>
      </c>
      <c r="T2617">
        <f>IFERROR(VLOOKUP(B2617,Products!A:I,9,FALSE),"")</f>
        <v>102.74</v>
      </c>
      <c r="U2617">
        <f t="shared" si="320"/>
        <v>6</v>
      </c>
      <c r="V2617" t="str">
        <f t="shared" si="321"/>
        <v>Yes</v>
      </c>
      <c r="W2617">
        <f t="shared" si="322"/>
        <v>2005</v>
      </c>
      <c r="X2617">
        <f t="shared" si="323"/>
        <v>2</v>
      </c>
      <c r="Y2617">
        <f>IFERROR(VLOOKUP(B2617,Products!A:I,8,FALSE),"")</f>
        <v>60.62</v>
      </c>
      <c r="Z2617">
        <f t="shared" si="324"/>
        <v>2385.7199999999998</v>
      </c>
      <c r="AA2617">
        <f t="shared" si="325"/>
        <v>45.760475090729138</v>
      </c>
      <c r="AB2617">
        <f t="shared" si="326"/>
        <v>0</v>
      </c>
      <c r="AC2617">
        <f t="shared" si="327"/>
        <v>748.98</v>
      </c>
    </row>
    <row r="2618" spans="1:29">
      <c r="A2618">
        <v>10380</v>
      </c>
      <c r="B2618" t="s">
        <v>128</v>
      </c>
      <c r="C2618">
        <v>40</v>
      </c>
      <c r="D2618">
        <v>119.5</v>
      </c>
      <c r="E2618">
        <v>10</v>
      </c>
      <c r="F2618" s="6">
        <f>IFERROR(VLOOKUP(A2618,Orders!A:B,2,FALSE),"")</f>
        <v>38399</v>
      </c>
      <c r="G2618" s="6">
        <f>IFERROR(VLOOKUP(A2618,Orders!A:C,3,FALSE),"")</f>
        <v>38407</v>
      </c>
      <c r="H2618" s="6">
        <f>IFERROR(VLOOKUP(A2618,Orders!A:D,4,FALSE),"")</f>
        <v>38401</v>
      </c>
      <c r="I2618" t="str">
        <f>IFERROR(VLOOKUP(A2618,Orders!A:E,5,FALSE),"")</f>
        <v>Shipped</v>
      </c>
      <c r="J2618">
        <f>IFERROR(VLOOKUP(A2618,Orders!A:G,7,FALSE),"")</f>
        <v>141</v>
      </c>
      <c r="K2618">
        <f>IFERROR(VLOOKUP(J2618,Customers!A:L,12,FALSE),"")</f>
        <v>1370</v>
      </c>
      <c r="L2618">
        <f>IFERROR(VLOOKUP(J2618,Customers!A:M,13,FALSE),"")</f>
        <v>227600</v>
      </c>
      <c r="M2618" t="str">
        <f>IFERROR(VLOOKUP(J2618,Customers!A:H,8,FALSE),"")</f>
        <v>Madrid</v>
      </c>
      <c r="N2618">
        <f>IFERROR(VLOOKUP(K2618,Employees!A:F,6,FALSE),"")</f>
        <v>4</v>
      </c>
      <c r="O2618" t="str">
        <f>IFERROR(VLOOKUP(N2618,Offices!A:B,2,FALSE),"")</f>
        <v>Paris</v>
      </c>
      <c r="P2618" s="6">
        <f>IFERROR(VLOOKUP(J2618,Payments!A:C,3,FALSE),"")</f>
        <v>37821</v>
      </c>
      <c r="Q2618">
        <f>IFERROR(VLOOKUP(J2618,Payments!A:D,4,FALSE),"")</f>
        <v>36251.03</v>
      </c>
      <c r="R2618" t="str">
        <f>IFERROR(VLOOKUP(B2618,Products!A:C,3,FALSE),"")</f>
        <v>Vintage Cars</v>
      </c>
      <c r="S2618">
        <f>IFERROR(VLOOKUP(B2618,Products!A:G,7,FALSE),"")</f>
        <v>9354</v>
      </c>
      <c r="T2618">
        <f>IFERROR(VLOOKUP(B2618,Products!A:I,9,FALSE),"")</f>
        <v>127.13</v>
      </c>
      <c r="U2618">
        <f t="shared" si="320"/>
        <v>6</v>
      </c>
      <c r="V2618" t="str">
        <f t="shared" si="321"/>
        <v>Yes</v>
      </c>
      <c r="W2618">
        <f t="shared" si="322"/>
        <v>2005</v>
      </c>
      <c r="X2618">
        <f t="shared" si="323"/>
        <v>2</v>
      </c>
      <c r="Y2618">
        <f>IFERROR(VLOOKUP(B2618,Products!A:I,8,FALSE),"")</f>
        <v>58.48</v>
      </c>
      <c r="Z2618">
        <f t="shared" si="324"/>
        <v>4780</v>
      </c>
      <c r="AA2618">
        <f t="shared" si="325"/>
        <v>104.34336525307799</v>
      </c>
      <c r="AB2618">
        <f t="shared" si="326"/>
        <v>1</v>
      </c>
      <c r="AC2618">
        <f t="shared" si="327"/>
        <v>2440.8000000000002</v>
      </c>
    </row>
    <row r="2619" spans="1:29">
      <c r="A2619">
        <v>10380</v>
      </c>
      <c r="B2619" t="s">
        <v>129</v>
      </c>
      <c r="C2619">
        <v>21</v>
      </c>
      <c r="D2619">
        <v>156.94</v>
      </c>
      <c r="E2619">
        <v>8</v>
      </c>
      <c r="F2619" s="6">
        <f>IFERROR(VLOOKUP(A2619,Orders!A:B,2,FALSE),"")</f>
        <v>38399</v>
      </c>
      <c r="G2619" s="6">
        <f>IFERROR(VLOOKUP(A2619,Orders!A:C,3,FALSE),"")</f>
        <v>38407</v>
      </c>
      <c r="H2619" s="6">
        <f>IFERROR(VLOOKUP(A2619,Orders!A:D,4,FALSE),"")</f>
        <v>38401</v>
      </c>
      <c r="I2619" t="str">
        <f>IFERROR(VLOOKUP(A2619,Orders!A:E,5,FALSE),"")</f>
        <v>Shipped</v>
      </c>
      <c r="J2619">
        <f>IFERROR(VLOOKUP(A2619,Orders!A:G,7,FALSE),"")</f>
        <v>141</v>
      </c>
      <c r="K2619">
        <f>IFERROR(VLOOKUP(J2619,Customers!A:L,12,FALSE),"")</f>
        <v>1370</v>
      </c>
      <c r="L2619">
        <f>IFERROR(VLOOKUP(J2619,Customers!A:M,13,FALSE),"")</f>
        <v>227600</v>
      </c>
      <c r="M2619" t="str">
        <f>IFERROR(VLOOKUP(J2619,Customers!A:H,8,FALSE),"")</f>
        <v>Madrid</v>
      </c>
      <c r="N2619">
        <f>IFERROR(VLOOKUP(K2619,Employees!A:F,6,FALSE),"")</f>
        <v>4</v>
      </c>
      <c r="O2619" t="str">
        <f>IFERROR(VLOOKUP(N2619,Offices!A:B,2,FALSE),"")</f>
        <v>Paris</v>
      </c>
      <c r="P2619" s="6">
        <f>IFERROR(VLOOKUP(J2619,Payments!A:C,3,FALSE),"")</f>
        <v>37821</v>
      </c>
      <c r="Q2619">
        <f>IFERROR(VLOOKUP(J2619,Payments!A:D,4,FALSE),"")</f>
        <v>36251.03</v>
      </c>
      <c r="R2619" t="str">
        <f>IFERROR(VLOOKUP(B2619,Products!A:C,3,FALSE),"")</f>
        <v>Vintage Cars</v>
      </c>
      <c r="S2619">
        <f>IFERROR(VLOOKUP(B2619,Products!A:G,7,FALSE),"")</f>
        <v>548</v>
      </c>
      <c r="T2619">
        <f>IFERROR(VLOOKUP(B2619,Products!A:I,9,FALSE),"")</f>
        <v>168.75</v>
      </c>
      <c r="U2619">
        <f t="shared" si="320"/>
        <v>6</v>
      </c>
      <c r="V2619" t="str">
        <f t="shared" si="321"/>
        <v>Yes</v>
      </c>
      <c r="W2619">
        <f t="shared" si="322"/>
        <v>2005</v>
      </c>
      <c r="X2619">
        <f t="shared" si="323"/>
        <v>2</v>
      </c>
      <c r="Y2619">
        <f>IFERROR(VLOOKUP(B2619,Products!A:I,8,FALSE),"")</f>
        <v>72.56</v>
      </c>
      <c r="Z2619">
        <f t="shared" si="324"/>
        <v>3295.74</v>
      </c>
      <c r="AA2619">
        <f t="shared" si="325"/>
        <v>116.28996692392502</v>
      </c>
      <c r="AB2619">
        <f t="shared" si="326"/>
        <v>1</v>
      </c>
      <c r="AC2619">
        <f t="shared" si="327"/>
        <v>1771.98</v>
      </c>
    </row>
    <row r="2620" spans="1:29">
      <c r="A2620">
        <v>10380</v>
      </c>
      <c r="B2620" t="s">
        <v>126</v>
      </c>
      <c r="C2620">
        <v>32</v>
      </c>
      <c r="D2620">
        <v>78.23</v>
      </c>
      <c r="E2620">
        <v>1</v>
      </c>
      <c r="F2620" s="6">
        <f>IFERROR(VLOOKUP(A2620,Orders!A:B,2,FALSE),"")</f>
        <v>38399</v>
      </c>
      <c r="G2620" s="6">
        <f>IFERROR(VLOOKUP(A2620,Orders!A:C,3,FALSE),"")</f>
        <v>38407</v>
      </c>
      <c r="H2620" s="6">
        <f>IFERROR(VLOOKUP(A2620,Orders!A:D,4,FALSE),"")</f>
        <v>38401</v>
      </c>
      <c r="I2620" t="str">
        <f>IFERROR(VLOOKUP(A2620,Orders!A:E,5,FALSE),"")</f>
        <v>Shipped</v>
      </c>
      <c r="J2620">
        <f>IFERROR(VLOOKUP(A2620,Orders!A:G,7,FALSE),"")</f>
        <v>141</v>
      </c>
      <c r="K2620">
        <f>IFERROR(VLOOKUP(J2620,Customers!A:L,12,FALSE),"")</f>
        <v>1370</v>
      </c>
      <c r="L2620">
        <f>IFERROR(VLOOKUP(J2620,Customers!A:M,13,FALSE),"")</f>
        <v>227600</v>
      </c>
      <c r="M2620" t="str">
        <f>IFERROR(VLOOKUP(J2620,Customers!A:H,8,FALSE),"")</f>
        <v>Madrid</v>
      </c>
      <c r="N2620">
        <f>IFERROR(VLOOKUP(K2620,Employees!A:F,6,FALSE),"")</f>
        <v>4</v>
      </c>
      <c r="O2620" t="str">
        <f>IFERROR(VLOOKUP(N2620,Offices!A:B,2,FALSE),"")</f>
        <v>Paris</v>
      </c>
      <c r="P2620" s="6">
        <f>IFERROR(VLOOKUP(J2620,Payments!A:C,3,FALSE),"")</f>
        <v>37821</v>
      </c>
      <c r="Q2620">
        <f>IFERROR(VLOOKUP(J2620,Payments!A:D,4,FALSE),"")</f>
        <v>36251.03</v>
      </c>
      <c r="R2620" t="str">
        <f>IFERROR(VLOOKUP(B2620,Products!A:C,3,FALSE),"")</f>
        <v>Vintage Cars</v>
      </c>
      <c r="S2620">
        <f>IFERROR(VLOOKUP(B2620,Products!A:G,7,FALSE),"")</f>
        <v>6553</v>
      </c>
      <c r="T2620">
        <f>IFERROR(VLOOKUP(B2620,Products!A:I,9,FALSE),"")</f>
        <v>92.03</v>
      </c>
      <c r="U2620">
        <f t="shared" si="320"/>
        <v>6</v>
      </c>
      <c r="V2620" t="str">
        <f t="shared" si="321"/>
        <v>Yes</v>
      </c>
      <c r="W2620">
        <f t="shared" si="322"/>
        <v>2005</v>
      </c>
      <c r="X2620">
        <f t="shared" si="323"/>
        <v>2</v>
      </c>
      <c r="Y2620">
        <f>IFERROR(VLOOKUP(B2620,Products!A:I,8,FALSE),"")</f>
        <v>43.26</v>
      </c>
      <c r="Z2620">
        <f t="shared" si="324"/>
        <v>2503.36</v>
      </c>
      <c r="AA2620">
        <f t="shared" si="325"/>
        <v>80.836800739713382</v>
      </c>
      <c r="AB2620">
        <f t="shared" si="326"/>
        <v>1</v>
      </c>
      <c r="AC2620">
        <f t="shared" si="327"/>
        <v>1119.0400000000002</v>
      </c>
    </row>
    <row r="2621" spans="1:29">
      <c r="A2621">
        <v>10380</v>
      </c>
      <c r="B2621" t="s">
        <v>226</v>
      </c>
      <c r="C2621">
        <v>24</v>
      </c>
      <c r="D2621">
        <v>66.989999999999995</v>
      </c>
      <c r="E2621">
        <v>2</v>
      </c>
      <c r="F2621" s="6">
        <f>IFERROR(VLOOKUP(A2621,Orders!A:B,2,FALSE),"")</f>
        <v>38399</v>
      </c>
      <c r="G2621" s="6">
        <f>IFERROR(VLOOKUP(A2621,Orders!A:C,3,FALSE),"")</f>
        <v>38407</v>
      </c>
      <c r="H2621" s="6">
        <f>IFERROR(VLOOKUP(A2621,Orders!A:D,4,FALSE),"")</f>
        <v>38401</v>
      </c>
      <c r="I2621" t="str">
        <f>IFERROR(VLOOKUP(A2621,Orders!A:E,5,FALSE),"")</f>
        <v>Shipped</v>
      </c>
      <c r="J2621">
        <f>IFERROR(VLOOKUP(A2621,Orders!A:G,7,FALSE),"")</f>
        <v>141</v>
      </c>
      <c r="K2621">
        <f>IFERROR(VLOOKUP(J2621,Customers!A:L,12,FALSE),"")</f>
        <v>1370</v>
      </c>
      <c r="L2621">
        <f>IFERROR(VLOOKUP(J2621,Customers!A:M,13,FALSE),"")</f>
        <v>227600</v>
      </c>
      <c r="M2621" t="str">
        <f>IFERROR(VLOOKUP(J2621,Customers!A:H,8,FALSE),"")</f>
        <v>Madrid</v>
      </c>
      <c r="N2621">
        <f>IFERROR(VLOOKUP(K2621,Employees!A:F,6,FALSE),"")</f>
        <v>4</v>
      </c>
      <c r="O2621" t="str">
        <f>IFERROR(VLOOKUP(N2621,Offices!A:B,2,FALSE),"")</f>
        <v>Paris</v>
      </c>
      <c r="P2621" s="6">
        <f>IFERROR(VLOOKUP(J2621,Payments!A:C,3,FALSE),"")</f>
        <v>37821</v>
      </c>
      <c r="Q2621">
        <f>IFERROR(VLOOKUP(J2621,Payments!A:D,4,FALSE),"")</f>
        <v>36251.03</v>
      </c>
      <c r="R2621" t="str">
        <f>IFERROR(VLOOKUP(B2621,Products!A:C,3,FALSE),"")</f>
        <v>Classic Cars</v>
      </c>
      <c r="S2621">
        <f>IFERROR(VLOOKUP(B2621,Products!A:G,7,FALSE),"")</f>
        <v>3209</v>
      </c>
      <c r="T2621">
        <f>IFERROR(VLOOKUP(B2621,Products!A:I,9,FALSE),"")</f>
        <v>71.27</v>
      </c>
      <c r="U2621">
        <f t="shared" si="320"/>
        <v>6</v>
      </c>
      <c r="V2621" t="str">
        <f t="shared" si="321"/>
        <v>Yes</v>
      </c>
      <c r="W2621">
        <f t="shared" si="322"/>
        <v>2005</v>
      </c>
      <c r="X2621">
        <f t="shared" si="323"/>
        <v>2</v>
      </c>
      <c r="Y2621">
        <f>IFERROR(VLOOKUP(B2621,Products!A:I,8,FALSE),"")</f>
        <v>34.21</v>
      </c>
      <c r="Z2621">
        <f t="shared" si="324"/>
        <v>1607.7599999999998</v>
      </c>
      <c r="AA2621">
        <f t="shared" si="325"/>
        <v>95.819935691318307</v>
      </c>
      <c r="AB2621">
        <f t="shared" si="326"/>
        <v>1</v>
      </c>
      <c r="AC2621">
        <f t="shared" si="327"/>
        <v>786.7199999999998</v>
      </c>
    </row>
    <row r="2622" spans="1:29">
      <c r="A2622">
        <v>10380</v>
      </c>
      <c r="B2622" t="s">
        <v>227</v>
      </c>
      <c r="C2622">
        <v>34</v>
      </c>
      <c r="D2622">
        <v>66.88</v>
      </c>
      <c r="E2622">
        <v>3</v>
      </c>
      <c r="F2622" s="6">
        <f>IFERROR(VLOOKUP(A2622,Orders!A:B,2,FALSE),"")</f>
        <v>38399</v>
      </c>
      <c r="G2622" s="6">
        <f>IFERROR(VLOOKUP(A2622,Orders!A:C,3,FALSE),"")</f>
        <v>38407</v>
      </c>
      <c r="H2622" s="6">
        <f>IFERROR(VLOOKUP(A2622,Orders!A:D,4,FALSE),"")</f>
        <v>38401</v>
      </c>
      <c r="I2622" t="str">
        <f>IFERROR(VLOOKUP(A2622,Orders!A:E,5,FALSE),"")</f>
        <v>Shipped</v>
      </c>
      <c r="J2622">
        <f>IFERROR(VLOOKUP(A2622,Orders!A:G,7,FALSE),"")</f>
        <v>141</v>
      </c>
      <c r="K2622">
        <f>IFERROR(VLOOKUP(J2622,Customers!A:L,12,FALSE),"")</f>
        <v>1370</v>
      </c>
      <c r="L2622">
        <f>IFERROR(VLOOKUP(J2622,Customers!A:M,13,FALSE),"")</f>
        <v>227600</v>
      </c>
      <c r="M2622" t="str">
        <f>IFERROR(VLOOKUP(J2622,Customers!A:H,8,FALSE),"")</f>
        <v>Madrid</v>
      </c>
      <c r="N2622">
        <f>IFERROR(VLOOKUP(K2622,Employees!A:F,6,FALSE),"")</f>
        <v>4</v>
      </c>
      <c r="O2622" t="str">
        <f>IFERROR(VLOOKUP(N2622,Offices!A:B,2,FALSE),"")</f>
        <v>Paris</v>
      </c>
      <c r="P2622" s="6">
        <f>IFERROR(VLOOKUP(J2622,Payments!A:C,3,FALSE),"")</f>
        <v>37821</v>
      </c>
      <c r="Q2622">
        <f>IFERROR(VLOOKUP(J2622,Payments!A:D,4,FALSE),"")</f>
        <v>36251.03</v>
      </c>
      <c r="R2622" t="str">
        <f>IFERROR(VLOOKUP(B2622,Products!A:C,3,FALSE),"")</f>
        <v>Classic Cars</v>
      </c>
      <c r="S2622">
        <f>IFERROR(VLOOKUP(B2622,Products!A:G,7,FALSE),"")</f>
        <v>1005</v>
      </c>
      <c r="T2622">
        <f>IFERROR(VLOOKUP(B2622,Products!A:I,9,FALSE),"")</f>
        <v>73.489999999999995</v>
      </c>
      <c r="U2622">
        <f t="shared" si="320"/>
        <v>6</v>
      </c>
      <c r="V2622" t="str">
        <f t="shared" si="321"/>
        <v>Yes</v>
      </c>
      <c r="W2622">
        <f t="shared" si="322"/>
        <v>2005</v>
      </c>
      <c r="X2622">
        <f t="shared" si="323"/>
        <v>2</v>
      </c>
      <c r="Y2622">
        <f>IFERROR(VLOOKUP(B2622,Products!A:I,8,FALSE),"")</f>
        <v>49.24</v>
      </c>
      <c r="Z2622">
        <f t="shared" si="324"/>
        <v>2273.92</v>
      </c>
      <c r="AA2622">
        <f t="shared" si="325"/>
        <v>35.824532900081216</v>
      </c>
      <c r="AB2622">
        <f t="shared" si="326"/>
        <v>0</v>
      </c>
      <c r="AC2622">
        <f t="shared" si="327"/>
        <v>599.75999999999976</v>
      </c>
    </row>
    <row r="2623" spans="1:29">
      <c r="A2623">
        <v>10380</v>
      </c>
      <c r="B2623" t="s">
        <v>130</v>
      </c>
      <c r="C2623">
        <v>32</v>
      </c>
      <c r="D2623">
        <v>29.87</v>
      </c>
      <c r="E2623">
        <v>4</v>
      </c>
      <c r="F2623" s="6">
        <f>IFERROR(VLOOKUP(A2623,Orders!A:B,2,FALSE),"")</f>
        <v>38399</v>
      </c>
      <c r="G2623" s="6">
        <f>IFERROR(VLOOKUP(A2623,Orders!A:C,3,FALSE),"")</f>
        <v>38407</v>
      </c>
      <c r="H2623" s="6">
        <f>IFERROR(VLOOKUP(A2623,Orders!A:D,4,FALSE),"")</f>
        <v>38401</v>
      </c>
      <c r="I2623" t="str">
        <f>IFERROR(VLOOKUP(A2623,Orders!A:E,5,FALSE),"")</f>
        <v>Shipped</v>
      </c>
      <c r="J2623">
        <f>IFERROR(VLOOKUP(A2623,Orders!A:G,7,FALSE),"")</f>
        <v>141</v>
      </c>
      <c r="K2623">
        <f>IFERROR(VLOOKUP(J2623,Customers!A:L,12,FALSE),"")</f>
        <v>1370</v>
      </c>
      <c r="L2623">
        <f>IFERROR(VLOOKUP(J2623,Customers!A:M,13,FALSE),"")</f>
        <v>227600</v>
      </c>
      <c r="M2623" t="str">
        <f>IFERROR(VLOOKUP(J2623,Customers!A:H,8,FALSE),"")</f>
        <v>Madrid</v>
      </c>
      <c r="N2623">
        <f>IFERROR(VLOOKUP(K2623,Employees!A:F,6,FALSE),"")</f>
        <v>4</v>
      </c>
      <c r="O2623" t="str">
        <f>IFERROR(VLOOKUP(N2623,Offices!A:B,2,FALSE),"")</f>
        <v>Paris</v>
      </c>
      <c r="P2623" s="6">
        <f>IFERROR(VLOOKUP(J2623,Payments!A:C,3,FALSE),"")</f>
        <v>37821</v>
      </c>
      <c r="Q2623">
        <f>IFERROR(VLOOKUP(J2623,Payments!A:D,4,FALSE),"")</f>
        <v>36251.03</v>
      </c>
      <c r="R2623" t="str">
        <f>IFERROR(VLOOKUP(B2623,Products!A:C,3,FALSE),"")</f>
        <v>Vintage Cars</v>
      </c>
      <c r="S2623">
        <f>IFERROR(VLOOKUP(B2623,Products!A:G,7,FALSE),"")</f>
        <v>7332</v>
      </c>
      <c r="T2623">
        <f>IFERROR(VLOOKUP(B2623,Products!A:I,9,FALSE),"")</f>
        <v>33.19</v>
      </c>
      <c r="U2623">
        <f t="shared" si="320"/>
        <v>6</v>
      </c>
      <c r="V2623" t="str">
        <f t="shared" si="321"/>
        <v>Yes</v>
      </c>
      <c r="W2623">
        <f t="shared" si="322"/>
        <v>2005</v>
      </c>
      <c r="X2623">
        <f t="shared" si="323"/>
        <v>2</v>
      </c>
      <c r="Y2623">
        <f>IFERROR(VLOOKUP(B2623,Products!A:I,8,FALSE),"")</f>
        <v>22.57</v>
      </c>
      <c r="Z2623">
        <f t="shared" si="324"/>
        <v>955.84</v>
      </c>
      <c r="AA2623">
        <f t="shared" si="325"/>
        <v>32.343819229065133</v>
      </c>
      <c r="AB2623">
        <f t="shared" si="326"/>
        <v>0</v>
      </c>
      <c r="AC2623">
        <f t="shared" si="327"/>
        <v>233.60000000000002</v>
      </c>
    </row>
    <row r="2624" spans="1:29">
      <c r="A2624">
        <v>10380</v>
      </c>
      <c r="B2624" t="s">
        <v>131</v>
      </c>
      <c r="C2624">
        <v>27</v>
      </c>
      <c r="D2624">
        <v>37.630000000000003</v>
      </c>
      <c r="E2624">
        <v>5</v>
      </c>
      <c r="F2624" s="6">
        <f>IFERROR(VLOOKUP(A2624,Orders!A:B,2,FALSE),"")</f>
        <v>38399</v>
      </c>
      <c r="G2624" s="6">
        <f>IFERROR(VLOOKUP(A2624,Orders!A:C,3,FALSE),"")</f>
        <v>38407</v>
      </c>
      <c r="H2624" s="6">
        <f>IFERROR(VLOOKUP(A2624,Orders!A:D,4,FALSE),"")</f>
        <v>38401</v>
      </c>
      <c r="I2624" t="str">
        <f>IFERROR(VLOOKUP(A2624,Orders!A:E,5,FALSE),"")</f>
        <v>Shipped</v>
      </c>
      <c r="J2624">
        <f>IFERROR(VLOOKUP(A2624,Orders!A:G,7,FALSE),"")</f>
        <v>141</v>
      </c>
      <c r="K2624">
        <f>IFERROR(VLOOKUP(J2624,Customers!A:L,12,FALSE),"")</f>
        <v>1370</v>
      </c>
      <c r="L2624">
        <f>IFERROR(VLOOKUP(J2624,Customers!A:M,13,FALSE),"")</f>
        <v>227600</v>
      </c>
      <c r="M2624" t="str">
        <f>IFERROR(VLOOKUP(J2624,Customers!A:H,8,FALSE),"")</f>
        <v>Madrid</v>
      </c>
      <c r="N2624">
        <f>IFERROR(VLOOKUP(K2624,Employees!A:F,6,FALSE),"")</f>
        <v>4</v>
      </c>
      <c r="O2624" t="str">
        <f>IFERROR(VLOOKUP(N2624,Offices!A:B,2,FALSE),"")</f>
        <v>Paris</v>
      </c>
      <c r="P2624" s="6">
        <f>IFERROR(VLOOKUP(J2624,Payments!A:C,3,FALSE),"")</f>
        <v>37821</v>
      </c>
      <c r="Q2624">
        <f>IFERROR(VLOOKUP(J2624,Payments!A:D,4,FALSE),"")</f>
        <v>36251.03</v>
      </c>
      <c r="R2624" t="str">
        <f>IFERROR(VLOOKUP(B2624,Products!A:C,3,FALSE),"")</f>
        <v>Vintage Cars</v>
      </c>
      <c r="S2624">
        <f>IFERROR(VLOOKUP(B2624,Products!A:G,7,FALSE),"")</f>
        <v>2847</v>
      </c>
      <c r="T2624">
        <f>IFERROR(VLOOKUP(B2624,Products!A:I,9,FALSE),"")</f>
        <v>44.8</v>
      </c>
      <c r="U2624">
        <f t="shared" si="320"/>
        <v>6</v>
      </c>
      <c r="V2624" t="str">
        <f t="shared" si="321"/>
        <v>Yes</v>
      </c>
      <c r="W2624">
        <f t="shared" si="322"/>
        <v>2005</v>
      </c>
      <c r="X2624">
        <f t="shared" si="323"/>
        <v>2</v>
      </c>
      <c r="Y2624">
        <f>IFERROR(VLOOKUP(B2624,Products!A:I,8,FALSE),"")</f>
        <v>20.61</v>
      </c>
      <c r="Z2624">
        <f t="shared" si="324"/>
        <v>1016.0100000000001</v>
      </c>
      <c r="AA2624">
        <f t="shared" si="325"/>
        <v>82.581271227559455</v>
      </c>
      <c r="AB2624">
        <f t="shared" si="326"/>
        <v>1</v>
      </c>
      <c r="AC2624">
        <f t="shared" si="327"/>
        <v>459.54000000000008</v>
      </c>
    </row>
    <row r="2625" spans="1:29">
      <c r="A2625">
        <v>10380</v>
      </c>
      <c r="B2625" t="s">
        <v>229</v>
      </c>
      <c r="C2625">
        <v>36</v>
      </c>
      <c r="D2625">
        <v>77.239999999999995</v>
      </c>
      <c r="E2625">
        <v>6</v>
      </c>
      <c r="F2625" s="6">
        <f>IFERROR(VLOOKUP(A2625,Orders!A:B,2,FALSE),"")</f>
        <v>38399</v>
      </c>
      <c r="G2625" s="6">
        <f>IFERROR(VLOOKUP(A2625,Orders!A:C,3,FALSE),"")</f>
        <v>38407</v>
      </c>
      <c r="H2625" s="6">
        <f>IFERROR(VLOOKUP(A2625,Orders!A:D,4,FALSE),"")</f>
        <v>38401</v>
      </c>
      <c r="I2625" t="str">
        <f>IFERROR(VLOOKUP(A2625,Orders!A:E,5,FALSE),"")</f>
        <v>Shipped</v>
      </c>
      <c r="J2625">
        <f>IFERROR(VLOOKUP(A2625,Orders!A:G,7,FALSE),"")</f>
        <v>141</v>
      </c>
      <c r="K2625">
        <f>IFERROR(VLOOKUP(J2625,Customers!A:L,12,FALSE),"")</f>
        <v>1370</v>
      </c>
      <c r="L2625">
        <f>IFERROR(VLOOKUP(J2625,Customers!A:M,13,FALSE),"")</f>
        <v>227600</v>
      </c>
      <c r="M2625" t="str">
        <f>IFERROR(VLOOKUP(J2625,Customers!A:H,8,FALSE),"")</f>
        <v>Madrid</v>
      </c>
      <c r="N2625">
        <f>IFERROR(VLOOKUP(K2625,Employees!A:F,6,FALSE),"")</f>
        <v>4</v>
      </c>
      <c r="O2625" t="str">
        <f>IFERROR(VLOOKUP(N2625,Offices!A:B,2,FALSE),"")</f>
        <v>Paris</v>
      </c>
      <c r="P2625" s="6">
        <f>IFERROR(VLOOKUP(J2625,Payments!A:C,3,FALSE),"")</f>
        <v>37821</v>
      </c>
      <c r="Q2625">
        <f>IFERROR(VLOOKUP(J2625,Payments!A:D,4,FALSE),"")</f>
        <v>36251.03</v>
      </c>
      <c r="R2625" t="str">
        <f>IFERROR(VLOOKUP(B2625,Products!A:C,3,FALSE),"")</f>
        <v>Classic Cars</v>
      </c>
      <c r="S2625">
        <f>IFERROR(VLOOKUP(B2625,Products!A:G,7,FALSE),"")</f>
        <v>2350</v>
      </c>
      <c r="T2625">
        <f>IFERROR(VLOOKUP(B2625,Products!A:I,9,FALSE),"")</f>
        <v>90.87</v>
      </c>
      <c r="U2625">
        <f t="shared" si="320"/>
        <v>6</v>
      </c>
      <c r="V2625" t="str">
        <f t="shared" si="321"/>
        <v>Yes</v>
      </c>
      <c r="W2625">
        <f t="shared" si="322"/>
        <v>2005</v>
      </c>
      <c r="X2625">
        <f t="shared" si="323"/>
        <v>2</v>
      </c>
      <c r="Y2625">
        <f>IFERROR(VLOOKUP(B2625,Products!A:I,8,FALSE),"")</f>
        <v>47.25</v>
      </c>
      <c r="Z2625">
        <f t="shared" si="324"/>
        <v>2780.64</v>
      </c>
      <c r="AA2625">
        <f t="shared" si="325"/>
        <v>63.470899470899454</v>
      </c>
      <c r="AB2625">
        <f t="shared" si="326"/>
        <v>0</v>
      </c>
      <c r="AC2625">
        <f t="shared" si="327"/>
        <v>1079.6399999999999</v>
      </c>
    </row>
    <row r="2626" spans="1:29">
      <c r="A2626">
        <v>10380</v>
      </c>
      <c r="B2626" t="s">
        <v>230</v>
      </c>
      <c r="C2626">
        <v>44</v>
      </c>
      <c r="D2626">
        <v>111.57</v>
      </c>
      <c r="E2626">
        <v>7</v>
      </c>
      <c r="F2626" s="6">
        <f>IFERROR(VLOOKUP(A2626,Orders!A:B,2,FALSE),"")</f>
        <v>38399</v>
      </c>
      <c r="G2626" s="6">
        <f>IFERROR(VLOOKUP(A2626,Orders!A:C,3,FALSE),"")</f>
        <v>38407</v>
      </c>
      <c r="H2626" s="6">
        <f>IFERROR(VLOOKUP(A2626,Orders!A:D,4,FALSE),"")</f>
        <v>38401</v>
      </c>
      <c r="I2626" t="str">
        <f>IFERROR(VLOOKUP(A2626,Orders!A:E,5,FALSE),"")</f>
        <v>Shipped</v>
      </c>
      <c r="J2626">
        <f>IFERROR(VLOOKUP(A2626,Orders!A:G,7,FALSE),"")</f>
        <v>141</v>
      </c>
      <c r="K2626">
        <f>IFERROR(VLOOKUP(J2626,Customers!A:L,12,FALSE),"")</f>
        <v>1370</v>
      </c>
      <c r="L2626">
        <f>IFERROR(VLOOKUP(J2626,Customers!A:M,13,FALSE),"")</f>
        <v>227600</v>
      </c>
      <c r="M2626" t="str">
        <f>IFERROR(VLOOKUP(J2626,Customers!A:H,8,FALSE),"")</f>
        <v>Madrid</v>
      </c>
      <c r="N2626">
        <f>IFERROR(VLOOKUP(K2626,Employees!A:F,6,FALSE),"")</f>
        <v>4</v>
      </c>
      <c r="O2626" t="str">
        <f>IFERROR(VLOOKUP(N2626,Offices!A:B,2,FALSE),"")</f>
        <v>Paris</v>
      </c>
      <c r="P2626" s="6">
        <f>IFERROR(VLOOKUP(J2626,Payments!A:C,3,FALSE),"")</f>
        <v>37821</v>
      </c>
      <c r="Q2626">
        <f>IFERROR(VLOOKUP(J2626,Payments!A:D,4,FALSE),"")</f>
        <v>36251.03</v>
      </c>
      <c r="R2626" t="str">
        <f>IFERROR(VLOOKUP(B2626,Products!A:C,3,FALSE),"")</f>
        <v>Classic Cars</v>
      </c>
      <c r="S2626">
        <f>IFERROR(VLOOKUP(B2626,Products!A:G,7,FALSE),"")</f>
        <v>1452</v>
      </c>
      <c r="T2626">
        <f>IFERROR(VLOOKUP(B2626,Products!A:I,9,FALSE),"")</f>
        <v>117.44</v>
      </c>
      <c r="U2626">
        <f t="shared" ref="U2626:U2689" si="328">G2626-H2626</f>
        <v>6</v>
      </c>
      <c r="V2626" t="str">
        <f t="shared" ref="V2626:V2689" si="329">IF(OR(I2626="Shipped",I2626="Resolved"),IF(U2626&lt;=6,"Yes","No"),"")</f>
        <v>Yes</v>
      </c>
      <c r="W2626">
        <f t="shared" ref="W2626:W2689" si="330">YEAR(F2626)</f>
        <v>2005</v>
      </c>
      <c r="X2626">
        <f t="shared" ref="X2626:X2689" si="331">MONTH(F2626)</f>
        <v>2</v>
      </c>
      <c r="Y2626">
        <f>IFERROR(VLOOKUP(B2626,Products!A:I,8,FALSE),"")</f>
        <v>72.819999999999993</v>
      </c>
      <c r="Z2626">
        <f t="shared" ref="Z2626:Z2689" si="332">C2626*D2626</f>
        <v>4909.08</v>
      </c>
      <c r="AA2626">
        <f t="shared" ref="AA2626:AA2689" si="333">((D2626-Y2626)/Y2626)*100</f>
        <v>53.213402911288114</v>
      </c>
      <c r="AB2626">
        <f t="shared" ref="AB2626:AB2689" si="334">IF(AA2626&gt;=67, 1,0)</f>
        <v>0</v>
      </c>
      <c r="AC2626">
        <f t="shared" ref="AC2626:AC2689" si="335">C2626*(D2626-Y2626)</f>
        <v>1705</v>
      </c>
    </row>
    <row r="2627" spans="1:29">
      <c r="A2627">
        <v>10380</v>
      </c>
      <c r="B2627" t="s">
        <v>231</v>
      </c>
      <c r="C2627">
        <v>44</v>
      </c>
      <c r="D2627">
        <v>77.05</v>
      </c>
      <c r="E2627">
        <v>9</v>
      </c>
      <c r="F2627" s="6">
        <f>IFERROR(VLOOKUP(A2627,Orders!A:B,2,FALSE),"")</f>
        <v>38399</v>
      </c>
      <c r="G2627" s="6">
        <f>IFERROR(VLOOKUP(A2627,Orders!A:C,3,FALSE),"")</f>
        <v>38407</v>
      </c>
      <c r="H2627" s="6">
        <f>IFERROR(VLOOKUP(A2627,Orders!A:D,4,FALSE),"")</f>
        <v>38401</v>
      </c>
      <c r="I2627" t="str">
        <f>IFERROR(VLOOKUP(A2627,Orders!A:E,5,FALSE),"")</f>
        <v>Shipped</v>
      </c>
      <c r="J2627">
        <f>IFERROR(VLOOKUP(A2627,Orders!A:G,7,FALSE),"")</f>
        <v>141</v>
      </c>
      <c r="K2627">
        <f>IFERROR(VLOOKUP(J2627,Customers!A:L,12,FALSE),"")</f>
        <v>1370</v>
      </c>
      <c r="L2627">
        <f>IFERROR(VLOOKUP(J2627,Customers!A:M,13,FALSE),"")</f>
        <v>227600</v>
      </c>
      <c r="M2627" t="str">
        <f>IFERROR(VLOOKUP(J2627,Customers!A:H,8,FALSE),"")</f>
        <v>Madrid</v>
      </c>
      <c r="N2627">
        <f>IFERROR(VLOOKUP(K2627,Employees!A:F,6,FALSE),"")</f>
        <v>4</v>
      </c>
      <c r="O2627" t="str">
        <f>IFERROR(VLOOKUP(N2627,Offices!A:B,2,FALSE),"")</f>
        <v>Paris</v>
      </c>
      <c r="P2627" s="6">
        <f>IFERROR(VLOOKUP(J2627,Payments!A:C,3,FALSE),"")</f>
        <v>37821</v>
      </c>
      <c r="Q2627">
        <f>IFERROR(VLOOKUP(J2627,Payments!A:D,4,FALSE),"")</f>
        <v>36251.03</v>
      </c>
      <c r="R2627" t="str">
        <f>IFERROR(VLOOKUP(B2627,Products!A:C,3,FALSE),"")</f>
        <v>Classic Cars</v>
      </c>
      <c r="S2627">
        <f>IFERROR(VLOOKUP(B2627,Products!A:G,7,FALSE),"")</f>
        <v>4695</v>
      </c>
      <c r="T2627">
        <f>IFERROR(VLOOKUP(B2627,Products!A:I,9,FALSE),"")</f>
        <v>85.61</v>
      </c>
      <c r="U2627">
        <f t="shared" si="328"/>
        <v>6</v>
      </c>
      <c r="V2627" t="str">
        <f t="shared" si="329"/>
        <v>Yes</v>
      </c>
      <c r="W2627">
        <f t="shared" si="330"/>
        <v>2005</v>
      </c>
      <c r="X2627">
        <f t="shared" si="331"/>
        <v>2</v>
      </c>
      <c r="Y2627">
        <f>IFERROR(VLOOKUP(B2627,Products!A:I,8,FALSE),"")</f>
        <v>50.51</v>
      </c>
      <c r="Z2627">
        <f t="shared" si="332"/>
        <v>3390.2</v>
      </c>
      <c r="AA2627">
        <f t="shared" si="333"/>
        <v>52.544050683033063</v>
      </c>
      <c r="AB2627">
        <f t="shared" si="334"/>
        <v>0</v>
      </c>
      <c r="AC2627">
        <f t="shared" si="335"/>
        <v>1167.76</v>
      </c>
    </row>
    <row r="2628" spans="1:29">
      <c r="A2628">
        <v>10380</v>
      </c>
      <c r="B2628" t="s">
        <v>232</v>
      </c>
      <c r="C2628">
        <v>34</v>
      </c>
      <c r="D2628">
        <v>91.02</v>
      </c>
      <c r="E2628">
        <v>11</v>
      </c>
      <c r="F2628" s="6">
        <f>IFERROR(VLOOKUP(A2628,Orders!A:B,2,FALSE),"")</f>
        <v>38399</v>
      </c>
      <c r="G2628" s="6">
        <f>IFERROR(VLOOKUP(A2628,Orders!A:C,3,FALSE),"")</f>
        <v>38407</v>
      </c>
      <c r="H2628" s="6">
        <f>IFERROR(VLOOKUP(A2628,Orders!A:D,4,FALSE),"")</f>
        <v>38401</v>
      </c>
      <c r="I2628" t="str">
        <f>IFERROR(VLOOKUP(A2628,Orders!A:E,5,FALSE),"")</f>
        <v>Shipped</v>
      </c>
      <c r="J2628">
        <f>IFERROR(VLOOKUP(A2628,Orders!A:G,7,FALSE),"")</f>
        <v>141</v>
      </c>
      <c r="K2628">
        <f>IFERROR(VLOOKUP(J2628,Customers!A:L,12,FALSE),"")</f>
        <v>1370</v>
      </c>
      <c r="L2628">
        <f>IFERROR(VLOOKUP(J2628,Customers!A:M,13,FALSE),"")</f>
        <v>227600</v>
      </c>
      <c r="M2628" t="str">
        <f>IFERROR(VLOOKUP(J2628,Customers!A:H,8,FALSE),"")</f>
        <v>Madrid</v>
      </c>
      <c r="N2628">
        <f>IFERROR(VLOOKUP(K2628,Employees!A:F,6,FALSE),"")</f>
        <v>4</v>
      </c>
      <c r="O2628" t="str">
        <f>IFERROR(VLOOKUP(N2628,Offices!A:B,2,FALSE),"")</f>
        <v>Paris</v>
      </c>
      <c r="P2628" s="6">
        <f>IFERROR(VLOOKUP(J2628,Payments!A:C,3,FALSE),"")</f>
        <v>37821</v>
      </c>
      <c r="Q2628">
        <f>IFERROR(VLOOKUP(J2628,Payments!A:D,4,FALSE),"")</f>
        <v>36251.03</v>
      </c>
      <c r="R2628" t="str">
        <f>IFERROR(VLOOKUP(B2628,Products!A:C,3,FALSE),"")</f>
        <v>Classic Cars</v>
      </c>
      <c r="S2628">
        <f>IFERROR(VLOOKUP(B2628,Products!A:G,7,FALSE),"")</f>
        <v>9446</v>
      </c>
      <c r="T2628">
        <f>IFERROR(VLOOKUP(B2628,Products!A:I,9,FALSE),"")</f>
        <v>107.08</v>
      </c>
      <c r="U2628">
        <f t="shared" si="328"/>
        <v>6</v>
      </c>
      <c r="V2628" t="str">
        <f t="shared" si="329"/>
        <v>Yes</v>
      </c>
      <c r="W2628">
        <f t="shared" si="330"/>
        <v>2005</v>
      </c>
      <c r="X2628">
        <f t="shared" si="331"/>
        <v>2</v>
      </c>
      <c r="Y2628">
        <f>IFERROR(VLOOKUP(B2628,Products!A:I,8,FALSE),"")</f>
        <v>62.11</v>
      </c>
      <c r="Z2628">
        <f t="shared" si="332"/>
        <v>3094.68</v>
      </c>
      <c r="AA2628">
        <f t="shared" si="333"/>
        <v>46.546449847045558</v>
      </c>
      <c r="AB2628">
        <f t="shared" si="334"/>
        <v>0</v>
      </c>
      <c r="AC2628">
        <f t="shared" si="335"/>
        <v>982.93999999999983</v>
      </c>
    </row>
    <row r="2629" spans="1:29">
      <c r="A2629">
        <v>10380</v>
      </c>
      <c r="B2629" t="s">
        <v>127</v>
      </c>
      <c r="C2629">
        <v>43</v>
      </c>
      <c r="D2629">
        <v>32.82</v>
      </c>
      <c r="E2629">
        <v>12</v>
      </c>
      <c r="F2629" s="6">
        <f>IFERROR(VLOOKUP(A2629,Orders!A:B,2,FALSE),"")</f>
        <v>38399</v>
      </c>
      <c r="G2629" s="6">
        <f>IFERROR(VLOOKUP(A2629,Orders!A:C,3,FALSE),"")</f>
        <v>38407</v>
      </c>
      <c r="H2629" s="6">
        <f>IFERROR(VLOOKUP(A2629,Orders!A:D,4,FALSE),"")</f>
        <v>38401</v>
      </c>
      <c r="I2629" t="str">
        <f>IFERROR(VLOOKUP(A2629,Orders!A:E,5,FALSE),"")</f>
        <v>Shipped</v>
      </c>
      <c r="J2629">
        <f>IFERROR(VLOOKUP(A2629,Orders!A:G,7,FALSE),"")</f>
        <v>141</v>
      </c>
      <c r="K2629">
        <f>IFERROR(VLOOKUP(J2629,Customers!A:L,12,FALSE),"")</f>
        <v>1370</v>
      </c>
      <c r="L2629">
        <f>IFERROR(VLOOKUP(J2629,Customers!A:M,13,FALSE),"")</f>
        <v>227600</v>
      </c>
      <c r="M2629" t="str">
        <f>IFERROR(VLOOKUP(J2629,Customers!A:H,8,FALSE),"")</f>
        <v>Madrid</v>
      </c>
      <c r="N2629">
        <f>IFERROR(VLOOKUP(K2629,Employees!A:F,6,FALSE),"")</f>
        <v>4</v>
      </c>
      <c r="O2629" t="str">
        <f>IFERROR(VLOOKUP(N2629,Offices!A:B,2,FALSE),"")</f>
        <v>Paris</v>
      </c>
      <c r="P2629" s="6">
        <f>IFERROR(VLOOKUP(J2629,Payments!A:C,3,FALSE),"")</f>
        <v>37821</v>
      </c>
      <c r="Q2629">
        <f>IFERROR(VLOOKUP(J2629,Payments!A:D,4,FALSE),"")</f>
        <v>36251.03</v>
      </c>
      <c r="R2629" t="str">
        <f>IFERROR(VLOOKUP(B2629,Products!A:C,3,FALSE),"")</f>
        <v>Vintage Cars</v>
      </c>
      <c r="S2629">
        <f>IFERROR(VLOOKUP(B2629,Products!A:G,7,FALSE),"")</f>
        <v>2081</v>
      </c>
      <c r="T2629">
        <f>IFERROR(VLOOKUP(B2629,Products!A:I,9,FALSE),"")</f>
        <v>41.03</v>
      </c>
      <c r="U2629">
        <f t="shared" si="328"/>
        <v>6</v>
      </c>
      <c r="V2629" t="str">
        <f t="shared" si="329"/>
        <v>Yes</v>
      </c>
      <c r="W2629">
        <f t="shared" si="330"/>
        <v>2005</v>
      </c>
      <c r="X2629">
        <f t="shared" si="331"/>
        <v>2</v>
      </c>
      <c r="Y2629">
        <f>IFERROR(VLOOKUP(B2629,Products!A:I,8,FALSE),"")</f>
        <v>21.75</v>
      </c>
      <c r="Z2629">
        <f t="shared" si="332"/>
        <v>1411.26</v>
      </c>
      <c r="AA2629">
        <f t="shared" si="333"/>
        <v>50.896551724137929</v>
      </c>
      <c r="AB2629">
        <f t="shared" si="334"/>
        <v>0</v>
      </c>
      <c r="AC2629">
        <f t="shared" si="335"/>
        <v>476.01</v>
      </c>
    </row>
    <row r="2630" spans="1:29">
      <c r="A2630">
        <v>10381</v>
      </c>
      <c r="B2630" t="s">
        <v>134</v>
      </c>
      <c r="C2630">
        <v>36</v>
      </c>
      <c r="D2630">
        <v>182.16</v>
      </c>
      <c r="E2630">
        <v>3</v>
      </c>
      <c r="F2630" s="6">
        <f>IFERROR(VLOOKUP(A2630,Orders!A:B,2,FALSE),"")</f>
        <v>38400</v>
      </c>
      <c r="G2630" s="6">
        <f>IFERROR(VLOOKUP(A2630,Orders!A:C,3,FALSE),"")</f>
        <v>38408</v>
      </c>
      <c r="H2630" s="6">
        <f>IFERROR(VLOOKUP(A2630,Orders!A:D,4,FALSE),"")</f>
        <v>38401</v>
      </c>
      <c r="I2630" t="str">
        <f>IFERROR(VLOOKUP(A2630,Orders!A:E,5,FALSE),"")</f>
        <v>Shipped</v>
      </c>
      <c r="J2630">
        <f>IFERROR(VLOOKUP(A2630,Orders!A:G,7,FALSE),"")</f>
        <v>321</v>
      </c>
      <c r="K2630">
        <f>IFERROR(VLOOKUP(J2630,Customers!A:L,12,FALSE),"")</f>
        <v>1165</v>
      </c>
      <c r="L2630">
        <f>IFERROR(VLOOKUP(J2630,Customers!A:M,13,FALSE),"")</f>
        <v>105000</v>
      </c>
      <c r="M2630" t="str">
        <f>IFERROR(VLOOKUP(J2630,Customers!A:H,8,FALSE),"")</f>
        <v>San Francisco</v>
      </c>
      <c r="N2630">
        <f>IFERROR(VLOOKUP(K2630,Employees!A:F,6,FALSE),"")</f>
        <v>1</v>
      </c>
      <c r="O2630" t="str">
        <f>IFERROR(VLOOKUP(N2630,Offices!A:B,2,FALSE),"")</f>
        <v>San Francisco</v>
      </c>
      <c r="P2630" s="6">
        <f>IFERROR(VLOOKUP(J2630,Payments!A:C,3,FALSE),"")</f>
        <v>37928</v>
      </c>
      <c r="Q2630">
        <f>IFERROR(VLOOKUP(J2630,Payments!A:D,4,FALSE),"")</f>
        <v>85559.12</v>
      </c>
      <c r="R2630" t="str">
        <f>IFERROR(VLOOKUP(B2630,Products!A:C,3,FALSE),"")</f>
        <v>Classic Cars</v>
      </c>
      <c r="S2630">
        <f>IFERROR(VLOOKUP(B2630,Products!A:G,7,FALSE),"")</f>
        <v>7305</v>
      </c>
      <c r="T2630">
        <f>IFERROR(VLOOKUP(B2630,Products!A:I,9,FALSE),"")</f>
        <v>214.3</v>
      </c>
      <c r="U2630">
        <f t="shared" si="328"/>
        <v>7</v>
      </c>
      <c r="V2630" t="str">
        <f t="shared" si="329"/>
        <v>No</v>
      </c>
      <c r="W2630">
        <f t="shared" si="330"/>
        <v>2005</v>
      </c>
      <c r="X2630">
        <f t="shared" si="331"/>
        <v>2</v>
      </c>
      <c r="Y2630">
        <f>IFERROR(VLOOKUP(B2630,Products!A:I,8,FALSE),"")</f>
        <v>98.58</v>
      </c>
      <c r="Z2630">
        <f t="shared" si="332"/>
        <v>6557.76</v>
      </c>
      <c r="AA2630">
        <f t="shared" si="333"/>
        <v>84.783931832014602</v>
      </c>
      <c r="AB2630">
        <f t="shared" si="334"/>
        <v>1</v>
      </c>
      <c r="AC2630">
        <f t="shared" si="335"/>
        <v>3008.88</v>
      </c>
    </row>
    <row r="2631" spans="1:29">
      <c r="A2631">
        <v>10381</v>
      </c>
      <c r="B2631" t="s">
        <v>135</v>
      </c>
      <c r="C2631">
        <v>37</v>
      </c>
      <c r="D2631">
        <v>138.88</v>
      </c>
      <c r="E2631">
        <v>6</v>
      </c>
      <c r="F2631" s="6">
        <f>IFERROR(VLOOKUP(A2631,Orders!A:B,2,FALSE),"")</f>
        <v>38400</v>
      </c>
      <c r="G2631" s="6">
        <f>IFERROR(VLOOKUP(A2631,Orders!A:C,3,FALSE),"")</f>
        <v>38408</v>
      </c>
      <c r="H2631" s="6">
        <f>IFERROR(VLOOKUP(A2631,Orders!A:D,4,FALSE),"")</f>
        <v>38401</v>
      </c>
      <c r="I2631" t="str">
        <f>IFERROR(VLOOKUP(A2631,Orders!A:E,5,FALSE),"")</f>
        <v>Shipped</v>
      </c>
      <c r="J2631">
        <f>IFERROR(VLOOKUP(A2631,Orders!A:G,7,FALSE),"")</f>
        <v>321</v>
      </c>
      <c r="K2631">
        <f>IFERROR(VLOOKUP(J2631,Customers!A:L,12,FALSE),"")</f>
        <v>1165</v>
      </c>
      <c r="L2631">
        <f>IFERROR(VLOOKUP(J2631,Customers!A:M,13,FALSE),"")</f>
        <v>105000</v>
      </c>
      <c r="M2631" t="str">
        <f>IFERROR(VLOOKUP(J2631,Customers!A:H,8,FALSE),"")</f>
        <v>San Francisco</v>
      </c>
      <c r="N2631">
        <f>IFERROR(VLOOKUP(K2631,Employees!A:F,6,FALSE),"")</f>
        <v>1</v>
      </c>
      <c r="O2631" t="str">
        <f>IFERROR(VLOOKUP(N2631,Offices!A:B,2,FALSE),"")</f>
        <v>San Francisco</v>
      </c>
      <c r="P2631" s="6">
        <f>IFERROR(VLOOKUP(J2631,Payments!A:C,3,FALSE),"")</f>
        <v>37928</v>
      </c>
      <c r="Q2631">
        <f>IFERROR(VLOOKUP(J2631,Payments!A:D,4,FALSE),"")</f>
        <v>85559.12</v>
      </c>
      <c r="R2631" t="str">
        <f>IFERROR(VLOOKUP(B2631,Products!A:C,3,FALSE),"")</f>
        <v>Classic Cars</v>
      </c>
      <c r="S2631">
        <f>IFERROR(VLOOKUP(B2631,Products!A:G,7,FALSE),"")</f>
        <v>6791</v>
      </c>
      <c r="T2631">
        <f>IFERROR(VLOOKUP(B2631,Products!A:I,9,FALSE),"")</f>
        <v>147.74</v>
      </c>
      <c r="U2631">
        <f t="shared" si="328"/>
        <v>7</v>
      </c>
      <c r="V2631" t="str">
        <f t="shared" si="329"/>
        <v>No</v>
      </c>
      <c r="W2631">
        <f t="shared" si="330"/>
        <v>2005</v>
      </c>
      <c r="X2631">
        <f t="shared" si="331"/>
        <v>2</v>
      </c>
      <c r="Y2631">
        <f>IFERROR(VLOOKUP(B2631,Products!A:I,8,FALSE),"")</f>
        <v>103.42</v>
      </c>
      <c r="Z2631">
        <f t="shared" si="332"/>
        <v>5138.5599999999995</v>
      </c>
      <c r="AA2631">
        <f t="shared" si="333"/>
        <v>34.287371881647644</v>
      </c>
      <c r="AB2631">
        <f t="shared" si="334"/>
        <v>0</v>
      </c>
      <c r="AC2631">
        <f t="shared" si="335"/>
        <v>1312.0199999999998</v>
      </c>
    </row>
    <row r="2632" spans="1:29">
      <c r="A2632">
        <v>10381</v>
      </c>
      <c r="B2632" t="s">
        <v>136</v>
      </c>
      <c r="C2632">
        <v>20</v>
      </c>
      <c r="D2632">
        <v>132.57</v>
      </c>
      <c r="E2632">
        <v>1</v>
      </c>
      <c r="F2632" s="6">
        <f>IFERROR(VLOOKUP(A2632,Orders!A:B,2,FALSE),"")</f>
        <v>38400</v>
      </c>
      <c r="G2632" s="6">
        <f>IFERROR(VLOOKUP(A2632,Orders!A:C,3,FALSE),"")</f>
        <v>38408</v>
      </c>
      <c r="H2632" s="6">
        <f>IFERROR(VLOOKUP(A2632,Orders!A:D,4,FALSE),"")</f>
        <v>38401</v>
      </c>
      <c r="I2632" t="str">
        <f>IFERROR(VLOOKUP(A2632,Orders!A:E,5,FALSE),"")</f>
        <v>Shipped</v>
      </c>
      <c r="J2632">
        <f>IFERROR(VLOOKUP(A2632,Orders!A:G,7,FALSE),"")</f>
        <v>321</v>
      </c>
      <c r="K2632">
        <f>IFERROR(VLOOKUP(J2632,Customers!A:L,12,FALSE),"")</f>
        <v>1165</v>
      </c>
      <c r="L2632">
        <f>IFERROR(VLOOKUP(J2632,Customers!A:M,13,FALSE),"")</f>
        <v>105000</v>
      </c>
      <c r="M2632" t="str">
        <f>IFERROR(VLOOKUP(J2632,Customers!A:H,8,FALSE),"")</f>
        <v>San Francisco</v>
      </c>
      <c r="N2632">
        <f>IFERROR(VLOOKUP(K2632,Employees!A:F,6,FALSE),"")</f>
        <v>1</v>
      </c>
      <c r="O2632" t="str">
        <f>IFERROR(VLOOKUP(N2632,Offices!A:B,2,FALSE),"")</f>
        <v>San Francisco</v>
      </c>
      <c r="P2632" s="6">
        <f>IFERROR(VLOOKUP(J2632,Payments!A:C,3,FALSE),"")</f>
        <v>37928</v>
      </c>
      <c r="Q2632">
        <f>IFERROR(VLOOKUP(J2632,Payments!A:D,4,FALSE),"")</f>
        <v>85559.12</v>
      </c>
      <c r="R2632" t="str">
        <f>IFERROR(VLOOKUP(B2632,Products!A:C,3,FALSE),"")</f>
        <v>Trucks and Buses</v>
      </c>
      <c r="S2632">
        <f>IFERROR(VLOOKUP(B2632,Products!A:G,7,FALSE),"")</f>
        <v>1579</v>
      </c>
      <c r="T2632">
        <f>IFERROR(VLOOKUP(B2632,Products!A:I,9,FALSE),"")</f>
        <v>136.66999999999999</v>
      </c>
      <c r="U2632">
        <f t="shared" si="328"/>
        <v>7</v>
      </c>
      <c r="V2632" t="str">
        <f t="shared" si="329"/>
        <v>No</v>
      </c>
      <c r="W2632">
        <f t="shared" si="330"/>
        <v>2005</v>
      </c>
      <c r="X2632">
        <f t="shared" si="331"/>
        <v>2</v>
      </c>
      <c r="Y2632">
        <f>IFERROR(VLOOKUP(B2632,Products!A:I,8,FALSE),"")</f>
        <v>77.900000000000006</v>
      </c>
      <c r="Z2632">
        <f t="shared" si="332"/>
        <v>2651.3999999999996</v>
      </c>
      <c r="AA2632">
        <f t="shared" si="333"/>
        <v>70.179717586649531</v>
      </c>
      <c r="AB2632">
        <f t="shared" si="334"/>
        <v>1</v>
      </c>
      <c r="AC2632">
        <f t="shared" si="335"/>
        <v>1093.3999999999996</v>
      </c>
    </row>
    <row r="2633" spans="1:29">
      <c r="A2633">
        <v>10381</v>
      </c>
      <c r="B2633" t="s">
        <v>137</v>
      </c>
      <c r="C2633">
        <v>48</v>
      </c>
      <c r="D2633">
        <v>114.34</v>
      </c>
      <c r="E2633">
        <v>2</v>
      </c>
      <c r="F2633" s="6">
        <f>IFERROR(VLOOKUP(A2633,Orders!A:B,2,FALSE),"")</f>
        <v>38400</v>
      </c>
      <c r="G2633" s="6">
        <f>IFERROR(VLOOKUP(A2633,Orders!A:C,3,FALSE),"")</f>
        <v>38408</v>
      </c>
      <c r="H2633" s="6">
        <f>IFERROR(VLOOKUP(A2633,Orders!A:D,4,FALSE),"")</f>
        <v>38401</v>
      </c>
      <c r="I2633" t="str">
        <f>IFERROR(VLOOKUP(A2633,Orders!A:E,5,FALSE),"")</f>
        <v>Shipped</v>
      </c>
      <c r="J2633">
        <f>IFERROR(VLOOKUP(A2633,Orders!A:G,7,FALSE),"")</f>
        <v>321</v>
      </c>
      <c r="K2633">
        <f>IFERROR(VLOOKUP(J2633,Customers!A:L,12,FALSE),"")</f>
        <v>1165</v>
      </c>
      <c r="L2633">
        <f>IFERROR(VLOOKUP(J2633,Customers!A:M,13,FALSE),"")</f>
        <v>105000</v>
      </c>
      <c r="M2633" t="str">
        <f>IFERROR(VLOOKUP(J2633,Customers!A:H,8,FALSE),"")</f>
        <v>San Francisco</v>
      </c>
      <c r="N2633">
        <f>IFERROR(VLOOKUP(K2633,Employees!A:F,6,FALSE),"")</f>
        <v>1</v>
      </c>
      <c r="O2633" t="str">
        <f>IFERROR(VLOOKUP(N2633,Offices!A:B,2,FALSE),"")</f>
        <v>San Francisco</v>
      </c>
      <c r="P2633" s="6">
        <f>IFERROR(VLOOKUP(J2633,Payments!A:C,3,FALSE),"")</f>
        <v>37928</v>
      </c>
      <c r="Q2633">
        <f>IFERROR(VLOOKUP(J2633,Payments!A:D,4,FALSE),"")</f>
        <v>85559.12</v>
      </c>
      <c r="R2633" t="str">
        <f>IFERROR(VLOOKUP(B2633,Products!A:C,3,FALSE),"")</f>
        <v>Trucks and Buses</v>
      </c>
      <c r="S2633">
        <f>IFERROR(VLOOKUP(B2633,Products!A:G,7,FALSE),"")</f>
        <v>2613</v>
      </c>
      <c r="T2633">
        <f>IFERROR(VLOOKUP(B2633,Products!A:I,9,FALSE),"")</f>
        <v>116.67</v>
      </c>
      <c r="U2633">
        <f t="shared" si="328"/>
        <v>7</v>
      </c>
      <c r="V2633" t="str">
        <f t="shared" si="329"/>
        <v>No</v>
      </c>
      <c r="W2633">
        <f t="shared" si="330"/>
        <v>2005</v>
      </c>
      <c r="X2633">
        <f t="shared" si="331"/>
        <v>2</v>
      </c>
      <c r="Y2633">
        <f>IFERROR(VLOOKUP(B2633,Products!A:I,8,FALSE),"")</f>
        <v>58.33</v>
      </c>
      <c r="Z2633">
        <f t="shared" si="332"/>
        <v>5488.32</v>
      </c>
      <c r="AA2633">
        <f t="shared" si="333"/>
        <v>96.022629864563697</v>
      </c>
      <c r="AB2633">
        <f t="shared" si="334"/>
        <v>1</v>
      </c>
      <c r="AC2633">
        <f t="shared" si="335"/>
        <v>2688.4800000000005</v>
      </c>
    </row>
    <row r="2634" spans="1:29">
      <c r="A2634">
        <v>10381</v>
      </c>
      <c r="B2634" t="s">
        <v>133</v>
      </c>
      <c r="C2634">
        <v>25</v>
      </c>
      <c r="D2634">
        <v>49.6</v>
      </c>
      <c r="E2634">
        <v>9</v>
      </c>
      <c r="F2634" s="6">
        <f>IFERROR(VLOOKUP(A2634,Orders!A:B,2,FALSE),"")</f>
        <v>38400</v>
      </c>
      <c r="G2634" s="6">
        <f>IFERROR(VLOOKUP(A2634,Orders!A:C,3,FALSE),"")</f>
        <v>38408</v>
      </c>
      <c r="H2634" s="6">
        <f>IFERROR(VLOOKUP(A2634,Orders!A:D,4,FALSE),"")</f>
        <v>38401</v>
      </c>
      <c r="I2634" t="str">
        <f>IFERROR(VLOOKUP(A2634,Orders!A:E,5,FALSE),"")</f>
        <v>Shipped</v>
      </c>
      <c r="J2634">
        <f>IFERROR(VLOOKUP(A2634,Orders!A:G,7,FALSE),"")</f>
        <v>321</v>
      </c>
      <c r="K2634">
        <f>IFERROR(VLOOKUP(J2634,Customers!A:L,12,FALSE),"")</f>
        <v>1165</v>
      </c>
      <c r="L2634">
        <f>IFERROR(VLOOKUP(J2634,Customers!A:M,13,FALSE),"")</f>
        <v>105000</v>
      </c>
      <c r="M2634" t="str">
        <f>IFERROR(VLOOKUP(J2634,Customers!A:H,8,FALSE),"")</f>
        <v>San Francisco</v>
      </c>
      <c r="N2634">
        <f>IFERROR(VLOOKUP(K2634,Employees!A:F,6,FALSE),"")</f>
        <v>1</v>
      </c>
      <c r="O2634" t="str">
        <f>IFERROR(VLOOKUP(N2634,Offices!A:B,2,FALSE),"")</f>
        <v>San Francisco</v>
      </c>
      <c r="P2634" s="6">
        <f>IFERROR(VLOOKUP(J2634,Payments!A:C,3,FALSE),"")</f>
        <v>37928</v>
      </c>
      <c r="Q2634">
        <f>IFERROR(VLOOKUP(J2634,Payments!A:D,4,FALSE),"")</f>
        <v>85559.12</v>
      </c>
      <c r="R2634" t="str">
        <f>IFERROR(VLOOKUP(B2634,Products!A:C,3,FALSE),"")</f>
        <v>Vintage Cars</v>
      </c>
      <c r="S2634">
        <f>IFERROR(VLOOKUP(B2634,Products!A:G,7,FALSE),"")</f>
        <v>8635</v>
      </c>
      <c r="T2634">
        <f>IFERROR(VLOOKUP(B2634,Products!A:I,9,FALSE),"")</f>
        <v>53.91</v>
      </c>
      <c r="U2634">
        <f t="shared" si="328"/>
        <v>7</v>
      </c>
      <c r="V2634" t="str">
        <f t="shared" si="329"/>
        <v>No</v>
      </c>
      <c r="W2634">
        <f t="shared" si="330"/>
        <v>2005</v>
      </c>
      <c r="X2634">
        <f t="shared" si="331"/>
        <v>2</v>
      </c>
      <c r="Y2634">
        <f>IFERROR(VLOOKUP(B2634,Products!A:I,8,FALSE),"")</f>
        <v>24.26</v>
      </c>
      <c r="Z2634">
        <f t="shared" si="332"/>
        <v>1240</v>
      </c>
      <c r="AA2634">
        <f t="shared" si="333"/>
        <v>104.45177246496289</v>
      </c>
      <c r="AB2634">
        <f t="shared" si="334"/>
        <v>1</v>
      </c>
      <c r="AC2634">
        <f t="shared" si="335"/>
        <v>633.5</v>
      </c>
    </row>
    <row r="2635" spans="1:29">
      <c r="A2635">
        <v>10381</v>
      </c>
      <c r="B2635" t="s">
        <v>138</v>
      </c>
      <c r="C2635">
        <v>35</v>
      </c>
      <c r="D2635">
        <v>60.77</v>
      </c>
      <c r="E2635">
        <v>7</v>
      </c>
      <c r="F2635" s="6">
        <f>IFERROR(VLOOKUP(A2635,Orders!A:B,2,FALSE),"")</f>
        <v>38400</v>
      </c>
      <c r="G2635" s="6">
        <f>IFERROR(VLOOKUP(A2635,Orders!A:C,3,FALSE),"")</f>
        <v>38408</v>
      </c>
      <c r="H2635" s="6">
        <f>IFERROR(VLOOKUP(A2635,Orders!A:D,4,FALSE),"")</f>
        <v>38401</v>
      </c>
      <c r="I2635" t="str">
        <f>IFERROR(VLOOKUP(A2635,Orders!A:E,5,FALSE),"")</f>
        <v>Shipped</v>
      </c>
      <c r="J2635">
        <f>IFERROR(VLOOKUP(A2635,Orders!A:G,7,FALSE),"")</f>
        <v>321</v>
      </c>
      <c r="K2635">
        <f>IFERROR(VLOOKUP(J2635,Customers!A:L,12,FALSE),"")</f>
        <v>1165</v>
      </c>
      <c r="L2635">
        <f>IFERROR(VLOOKUP(J2635,Customers!A:M,13,FALSE),"")</f>
        <v>105000</v>
      </c>
      <c r="M2635" t="str">
        <f>IFERROR(VLOOKUP(J2635,Customers!A:H,8,FALSE),"")</f>
        <v>San Francisco</v>
      </c>
      <c r="N2635">
        <f>IFERROR(VLOOKUP(K2635,Employees!A:F,6,FALSE),"")</f>
        <v>1</v>
      </c>
      <c r="O2635" t="str">
        <f>IFERROR(VLOOKUP(N2635,Offices!A:B,2,FALSE),"")</f>
        <v>San Francisco</v>
      </c>
      <c r="P2635" s="6">
        <f>IFERROR(VLOOKUP(J2635,Payments!A:C,3,FALSE),"")</f>
        <v>37928</v>
      </c>
      <c r="Q2635">
        <f>IFERROR(VLOOKUP(J2635,Payments!A:D,4,FALSE),"")</f>
        <v>85559.12</v>
      </c>
      <c r="R2635" t="str">
        <f>IFERROR(VLOOKUP(B2635,Products!A:C,3,FALSE),"")</f>
        <v>Trucks and Buses</v>
      </c>
      <c r="S2635">
        <f>IFERROR(VLOOKUP(B2635,Products!A:G,7,FALSE),"")</f>
        <v>2018</v>
      </c>
      <c r="T2635">
        <f>IFERROR(VLOOKUP(B2635,Products!A:I,9,FALSE),"")</f>
        <v>60.77</v>
      </c>
      <c r="U2635">
        <f t="shared" si="328"/>
        <v>7</v>
      </c>
      <c r="V2635" t="str">
        <f t="shared" si="329"/>
        <v>No</v>
      </c>
      <c r="W2635">
        <f t="shared" si="330"/>
        <v>2005</v>
      </c>
      <c r="X2635">
        <f t="shared" si="331"/>
        <v>2</v>
      </c>
      <c r="Y2635">
        <f>IFERROR(VLOOKUP(B2635,Products!A:I,8,FALSE),"")</f>
        <v>24.92</v>
      </c>
      <c r="Z2635">
        <f t="shared" si="332"/>
        <v>2126.9500000000003</v>
      </c>
      <c r="AA2635">
        <f t="shared" si="333"/>
        <v>143.86035313001605</v>
      </c>
      <c r="AB2635">
        <f t="shared" si="334"/>
        <v>1</v>
      </c>
      <c r="AC2635">
        <f t="shared" si="335"/>
        <v>1254.75</v>
      </c>
    </row>
    <row r="2636" spans="1:29">
      <c r="A2636">
        <v>10381</v>
      </c>
      <c r="B2636" t="s">
        <v>139</v>
      </c>
      <c r="C2636">
        <v>41</v>
      </c>
      <c r="D2636">
        <v>100.3</v>
      </c>
      <c r="E2636">
        <v>8</v>
      </c>
      <c r="F2636" s="6">
        <f>IFERROR(VLOOKUP(A2636,Orders!A:B,2,FALSE),"")</f>
        <v>38400</v>
      </c>
      <c r="G2636" s="6">
        <f>IFERROR(VLOOKUP(A2636,Orders!A:C,3,FALSE),"")</f>
        <v>38408</v>
      </c>
      <c r="H2636" s="6">
        <f>IFERROR(VLOOKUP(A2636,Orders!A:D,4,FALSE),"")</f>
        <v>38401</v>
      </c>
      <c r="I2636" t="str">
        <f>IFERROR(VLOOKUP(A2636,Orders!A:E,5,FALSE),"")</f>
        <v>Shipped</v>
      </c>
      <c r="J2636">
        <f>IFERROR(VLOOKUP(A2636,Orders!A:G,7,FALSE),"")</f>
        <v>321</v>
      </c>
      <c r="K2636">
        <f>IFERROR(VLOOKUP(J2636,Customers!A:L,12,FALSE),"")</f>
        <v>1165</v>
      </c>
      <c r="L2636">
        <f>IFERROR(VLOOKUP(J2636,Customers!A:M,13,FALSE),"")</f>
        <v>105000</v>
      </c>
      <c r="M2636" t="str">
        <f>IFERROR(VLOOKUP(J2636,Customers!A:H,8,FALSE),"")</f>
        <v>San Francisco</v>
      </c>
      <c r="N2636">
        <f>IFERROR(VLOOKUP(K2636,Employees!A:F,6,FALSE),"")</f>
        <v>1</v>
      </c>
      <c r="O2636" t="str">
        <f>IFERROR(VLOOKUP(N2636,Offices!A:B,2,FALSE),"")</f>
        <v>San Francisco</v>
      </c>
      <c r="P2636" s="6">
        <f>IFERROR(VLOOKUP(J2636,Payments!A:C,3,FALSE),"")</f>
        <v>37928</v>
      </c>
      <c r="Q2636">
        <f>IFERROR(VLOOKUP(J2636,Payments!A:D,4,FALSE),"")</f>
        <v>85559.12</v>
      </c>
      <c r="R2636" t="str">
        <f>IFERROR(VLOOKUP(B2636,Products!A:C,3,FALSE),"")</f>
        <v>Vintage Cars</v>
      </c>
      <c r="S2636">
        <f>IFERROR(VLOOKUP(B2636,Products!A:G,7,FALSE),"")</f>
        <v>4189</v>
      </c>
      <c r="T2636">
        <f>IFERROR(VLOOKUP(B2636,Products!A:I,9,FALSE),"")</f>
        <v>101.31</v>
      </c>
      <c r="U2636">
        <f t="shared" si="328"/>
        <v>7</v>
      </c>
      <c r="V2636" t="str">
        <f t="shared" si="329"/>
        <v>No</v>
      </c>
      <c r="W2636">
        <f t="shared" si="330"/>
        <v>2005</v>
      </c>
      <c r="X2636">
        <f t="shared" si="331"/>
        <v>2</v>
      </c>
      <c r="Y2636">
        <f>IFERROR(VLOOKUP(B2636,Products!A:I,8,FALSE),"")</f>
        <v>60.78</v>
      </c>
      <c r="Z2636">
        <f t="shared" si="332"/>
        <v>4112.3</v>
      </c>
      <c r="AA2636">
        <f t="shared" si="333"/>
        <v>65.021388614675871</v>
      </c>
      <c r="AB2636">
        <f t="shared" si="334"/>
        <v>0</v>
      </c>
      <c r="AC2636">
        <f t="shared" si="335"/>
        <v>1620.32</v>
      </c>
    </row>
    <row r="2637" spans="1:29">
      <c r="A2637">
        <v>10381</v>
      </c>
      <c r="B2637" t="s">
        <v>140</v>
      </c>
      <c r="C2637">
        <v>40</v>
      </c>
      <c r="D2637">
        <v>51.22</v>
      </c>
      <c r="E2637">
        <v>4</v>
      </c>
      <c r="F2637" s="6">
        <f>IFERROR(VLOOKUP(A2637,Orders!A:B,2,FALSE),"")</f>
        <v>38400</v>
      </c>
      <c r="G2637" s="6">
        <f>IFERROR(VLOOKUP(A2637,Orders!A:C,3,FALSE),"")</f>
        <v>38408</v>
      </c>
      <c r="H2637" s="6">
        <f>IFERROR(VLOOKUP(A2637,Orders!A:D,4,FALSE),"")</f>
        <v>38401</v>
      </c>
      <c r="I2637" t="str">
        <f>IFERROR(VLOOKUP(A2637,Orders!A:E,5,FALSE),"")</f>
        <v>Shipped</v>
      </c>
      <c r="J2637">
        <f>IFERROR(VLOOKUP(A2637,Orders!A:G,7,FALSE),"")</f>
        <v>321</v>
      </c>
      <c r="K2637">
        <f>IFERROR(VLOOKUP(J2637,Customers!A:L,12,FALSE),"")</f>
        <v>1165</v>
      </c>
      <c r="L2637">
        <f>IFERROR(VLOOKUP(J2637,Customers!A:M,13,FALSE),"")</f>
        <v>105000</v>
      </c>
      <c r="M2637" t="str">
        <f>IFERROR(VLOOKUP(J2637,Customers!A:H,8,FALSE),"")</f>
        <v>San Francisco</v>
      </c>
      <c r="N2637">
        <f>IFERROR(VLOOKUP(K2637,Employees!A:F,6,FALSE),"")</f>
        <v>1</v>
      </c>
      <c r="O2637" t="str">
        <f>IFERROR(VLOOKUP(N2637,Offices!A:B,2,FALSE),"")</f>
        <v>San Francisco</v>
      </c>
      <c r="P2637" s="6">
        <f>IFERROR(VLOOKUP(J2637,Payments!A:C,3,FALSE),"")</f>
        <v>37928</v>
      </c>
      <c r="Q2637">
        <f>IFERROR(VLOOKUP(J2637,Payments!A:D,4,FALSE),"")</f>
        <v>85559.12</v>
      </c>
      <c r="R2637" t="str">
        <f>IFERROR(VLOOKUP(B2637,Products!A:C,3,FALSE),"")</f>
        <v>Vintage Cars</v>
      </c>
      <c r="S2637">
        <f>IFERROR(VLOOKUP(B2637,Products!A:G,7,FALSE),"")</f>
        <v>5649</v>
      </c>
      <c r="T2637">
        <f>IFERROR(VLOOKUP(B2637,Products!A:I,9,FALSE),"")</f>
        <v>62.46</v>
      </c>
      <c r="U2637">
        <f t="shared" si="328"/>
        <v>7</v>
      </c>
      <c r="V2637" t="str">
        <f t="shared" si="329"/>
        <v>No</v>
      </c>
      <c r="W2637">
        <f t="shared" si="330"/>
        <v>2005</v>
      </c>
      <c r="X2637">
        <f t="shared" si="331"/>
        <v>2</v>
      </c>
      <c r="Y2637">
        <f>IFERROR(VLOOKUP(B2637,Products!A:I,8,FALSE),"")</f>
        <v>34.35</v>
      </c>
      <c r="Z2637">
        <f t="shared" si="332"/>
        <v>2048.8000000000002</v>
      </c>
      <c r="AA2637">
        <f t="shared" si="333"/>
        <v>49.11208151382823</v>
      </c>
      <c r="AB2637">
        <f t="shared" si="334"/>
        <v>0</v>
      </c>
      <c r="AC2637">
        <f t="shared" si="335"/>
        <v>674.8</v>
      </c>
    </row>
    <row r="2638" spans="1:29">
      <c r="A2638">
        <v>10381</v>
      </c>
      <c r="B2638" t="s">
        <v>141</v>
      </c>
      <c r="C2638">
        <v>35</v>
      </c>
      <c r="D2638">
        <v>93.2</v>
      </c>
      <c r="E2638">
        <v>5</v>
      </c>
      <c r="F2638" s="6">
        <f>IFERROR(VLOOKUP(A2638,Orders!A:B,2,FALSE),"")</f>
        <v>38400</v>
      </c>
      <c r="G2638" s="6">
        <f>IFERROR(VLOOKUP(A2638,Orders!A:C,3,FALSE),"")</f>
        <v>38408</v>
      </c>
      <c r="H2638" s="6">
        <f>IFERROR(VLOOKUP(A2638,Orders!A:D,4,FALSE),"")</f>
        <v>38401</v>
      </c>
      <c r="I2638" t="str">
        <f>IFERROR(VLOOKUP(A2638,Orders!A:E,5,FALSE),"")</f>
        <v>Shipped</v>
      </c>
      <c r="J2638">
        <f>IFERROR(VLOOKUP(A2638,Orders!A:G,7,FALSE),"")</f>
        <v>321</v>
      </c>
      <c r="K2638">
        <f>IFERROR(VLOOKUP(J2638,Customers!A:L,12,FALSE),"")</f>
        <v>1165</v>
      </c>
      <c r="L2638">
        <f>IFERROR(VLOOKUP(J2638,Customers!A:M,13,FALSE),"")</f>
        <v>105000</v>
      </c>
      <c r="M2638" t="str">
        <f>IFERROR(VLOOKUP(J2638,Customers!A:H,8,FALSE),"")</f>
        <v>San Francisco</v>
      </c>
      <c r="N2638">
        <f>IFERROR(VLOOKUP(K2638,Employees!A:F,6,FALSE),"")</f>
        <v>1</v>
      </c>
      <c r="O2638" t="str">
        <f>IFERROR(VLOOKUP(N2638,Offices!A:B,2,FALSE),"")</f>
        <v>San Francisco</v>
      </c>
      <c r="P2638" s="6">
        <f>IFERROR(VLOOKUP(J2638,Payments!A:C,3,FALSE),"")</f>
        <v>37928</v>
      </c>
      <c r="Q2638">
        <f>IFERROR(VLOOKUP(J2638,Payments!A:D,4,FALSE),"")</f>
        <v>85559.12</v>
      </c>
      <c r="R2638" t="str">
        <f>IFERROR(VLOOKUP(B2638,Products!A:C,3,FALSE),"")</f>
        <v>Vintage Cars</v>
      </c>
      <c r="S2638">
        <f>IFERROR(VLOOKUP(B2638,Products!A:G,7,FALSE),"")</f>
        <v>5992</v>
      </c>
      <c r="T2638">
        <f>IFERROR(VLOOKUP(B2638,Products!A:I,9,FALSE),"")</f>
        <v>104.72</v>
      </c>
      <c r="U2638">
        <f t="shared" si="328"/>
        <v>7</v>
      </c>
      <c r="V2638" t="str">
        <f t="shared" si="329"/>
        <v>No</v>
      </c>
      <c r="W2638">
        <f t="shared" si="330"/>
        <v>2005</v>
      </c>
      <c r="X2638">
        <f t="shared" si="331"/>
        <v>2</v>
      </c>
      <c r="Y2638">
        <f>IFERROR(VLOOKUP(B2638,Products!A:I,8,FALSE),"")</f>
        <v>60.74</v>
      </c>
      <c r="Z2638">
        <f t="shared" si="332"/>
        <v>3262</v>
      </c>
      <c r="AA2638">
        <f t="shared" si="333"/>
        <v>53.440895620678297</v>
      </c>
      <c r="AB2638">
        <f t="shared" si="334"/>
        <v>0</v>
      </c>
      <c r="AC2638">
        <f t="shared" si="335"/>
        <v>1136.1000000000001</v>
      </c>
    </row>
    <row r="2639" spans="1:29">
      <c r="A2639">
        <v>10382</v>
      </c>
      <c r="B2639" t="s">
        <v>164</v>
      </c>
      <c r="C2639">
        <v>34</v>
      </c>
      <c r="D2639">
        <v>166.24</v>
      </c>
      <c r="E2639">
        <v>10</v>
      </c>
      <c r="F2639" s="6">
        <f>IFERROR(VLOOKUP(A2639,Orders!A:B,2,FALSE),"")</f>
        <v>38400</v>
      </c>
      <c r="G2639" s="6">
        <f>IFERROR(VLOOKUP(A2639,Orders!A:C,3,FALSE),"")</f>
        <v>38406</v>
      </c>
      <c r="H2639" s="6">
        <f>IFERROR(VLOOKUP(A2639,Orders!A:D,4,FALSE),"")</f>
        <v>38401</v>
      </c>
      <c r="I2639" t="str">
        <f>IFERROR(VLOOKUP(A2639,Orders!A:E,5,FALSE),"")</f>
        <v>Shipped</v>
      </c>
      <c r="J2639">
        <f>IFERROR(VLOOKUP(A2639,Orders!A:G,7,FALSE),"")</f>
        <v>124</v>
      </c>
      <c r="K2639">
        <f>IFERROR(VLOOKUP(J2639,Customers!A:L,12,FALSE),"")</f>
        <v>1165</v>
      </c>
      <c r="L2639">
        <f>IFERROR(VLOOKUP(J2639,Customers!A:M,13,FALSE),"")</f>
        <v>210500</v>
      </c>
      <c r="M2639" t="str">
        <f>IFERROR(VLOOKUP(J2639,Customers!A:H,8,FALSE),"")</f>
        <v>San Rafael</v>
      </c>
      <c r="N2639">
        <f>IFERROR(VLOOKUP(K2639,Employees!A:F,6,FALSE),"")</f>
        <v>1</v>
      </c>
      <c r="O2639" t="str">
        <f>IFERROR(VLOOKUP(N2639,Offices!A:B,2,FALSE),"")</f>
        <v>San Francisco</v>
      </c>
      <c r="P2639" s="6">
        <f>IFERROR(VLOOKUP(J2639,Payments!A:C,3,FALSE),"")</f>
        <v>38416</v>
      </c>
      <c r="Q2639">
        <f>IFERROR(VLOOKUP(J2639,Payments!A:D,4,FALSE),"")</f>
        <v>101244.59</v>
      </c>
      <c r="R2639" t="str">
        <f>IFERROR(VLOOKUP(B2639,Products!A:C,3,FALSE),"")</f>
        <v>Classic Cars</v>
      </c>
      <c r="S2639">
        <f>IFERROR(VLOOKUP(B2639,Products!A:G,7,FALSE),"")</f>
        <v>3619</v>
      </c>
      <c r="T2639">
        <f>IFERROR(VLOOKUP(B2639,Products!A:I,9,FALSE),"")</f>
        <v>207.8</v>
      </c>
      <c r="U2639">
        <f t="shared" si="328"/>
        <v>5</v>
      </c>
      <c r="V2639" t="str">
        <f t="shared" si="329"/>
        <v>Yes</v>
      </c>
      <c r="W2639">
        <f t="shared" si="330"/>
        <v>2005</v>
      </c>
      <c r="X2639">
        <f t="shared" si="331"/>
        <v>2</v>
      </c>
      <c r="Y2639">
        <f>IFERROR(VLOOKUP(B2639,Products!A:I,8,FALSE),"")</f>
        <v>95.59</v>
      </c>
      <c r="Z2639">
        <f t="shared" si="332"/>
        <v>5652.16</v>
      </c>
      <c r="AA2639">
        <f t="shared" si="333"/>
        <v>73.909404749450786</v>
      </c>
      <c r="AB2639">
        <f t="shared" si="334"/>
        <v>1</v>
      </c>
      <c r="AC2639">
        <f t="shared" si="335"/>
        <v>2402.1000000000004</v>
      </c>
    </row>
    <row r="2640" spans="1:29">
      <c r="A2640">
        <v>10382</v>
      </c>
      <c r="B2640" t="s">
        <v>150</v>
      </c>
      <c r="C2640">
        <v>37</v>
      </c>
      <c r="D2640">
        <v>145.04</v>
      </c>
      <c r="E2640">
        <v>11</v>
      </c>
      <c r="F2640" s="6">
        <f>IFERROR(VLOOKUP(A2640,Orders!A:B,2,FALSE),"")</f>
        <v>38400</v>
      </c>
      <c r="G2640" s="6">
        <f>IFERROR(VLOOKUP(A2640,Orders!A:C,3,FALSE),"")</f>
        <v>38406</v>
      </c>
      <c r="H2640" s="6">
        <f>IFERROR(VLOOKUP(A2640,Orders!A:D,4,FALSE),"")</f>
        <v>38401</v>
      </c>
      <c r="I2640" t="str">
        <f>IFERROR(VLOOKUP(A2640,Orders!A:E,5,FALSE),"")</f>
        <v>Shipped</v>
      </c>
      <c r="J2640">
        <f>IFERROR(VLOOKUP(A2640,Orders!A:G,7,FALSE),"")</f>
        <v>124</v>
      </c>
      <c r="K2640">
        <f>IFERROR(VLOOKUP(J2640,Customers!A:L,12,FALSE),"")</f>
        <v>1165</v>
      </c>
      <c r="L2640">
        <f>IFERROR(VLOOKUP(J2640,Customers!A:M,13,FALSE),"")</f>
        <v>210500</v>
      </c>
      <c r="M2640" t="str">
        <f>IFERROR(VLOOKUP(J2640,Customers!A:H,8,FALSE),"")</f>
        <v>San Rafael</v>
      </c>
      <c r="N2640">
        <f>IFERROR(VLOOKUP(K2640,Employees!A:F,6,FALSE),"")</f>
        <v>1</v>
      </c>
      <c r="O2640" t="str">
        <f>IFERROR(VLOOKUP(N2640,Offices!A:B,2,FALSE),"")</f>
        <v>San Francisco</v>
      </c>
      <c r="P2640" s="6">
        <f>IFERROR(VLOOKUP(J2640,Payments!A:C,3,FALSE),"")</f>
        <v>38416</v>
      </c>
      <c r="Q2640">
        <f>IFERROR(VLOOKUP(J2640,Payments!A:D,4,FALSE),"")</f>
        <v>101244.59</v>
      </c>
      <c r="R2640" t="str">
        <f>IFERROR(VLOOKUP(B2640,Products!A:C,3,FALSE),"")</f>
        <v>Classic Cars</v>
      </c>
      <c r="S2640">
        <f>IFERROR(VLOOKUP(B2640,Products!A:G,7,FALSE),"")</f>
        <v>6906</v>
      </c>
      <c r="T2640">
        <f>IFERROR(VLOOKUP(B2640,Products!A:I,9,FALSE),"")</f>
        <v>151.08000000000001</v>
      </c>
      <c r="U2640">
        <f t="shared" si="328"/>
        <v>5</v>
      </c>
      <c r="V2640" t="str">
        <f t="shared" si="329"/>
        <v>Yes</v>
      </c>
      <c r="W2640">
        <f t="shared" si="330"/>
        <v>2005</v>
      </c>
      <c r="X2640">
        <f t="shared" si="331"/>
        <v>2</v>
      </c>
      <c r="Y2640">
        <f>IFERROR(VLOOKUP(B2640,Products!A:I,8,FALSE),"")</f>
        <v>89.14</v>
      </c>
      <c r="Z2640">
        <f t="shared" si="332"/>
        <v>5366.48</v>
      </c>
      <c r="AA2640">
        <f t="shared" si="333"/>
        <v>62.710343280233324</v>
      </c>
      <c r="AB2640">
        <f t="shared" si="334"/>
        <v>0</v>
      </c>
      <c r="AC2640">
        <f t="shared" si="335"/>
        <v>2068.2999999999997</v>
      </c>
    </row>
    <row r="2641" spans="1:29">
      <c r="A2641">
        <v>10382</v>
      </c>
      <c r="B2641" t="s">
        <v>165</v>
      </c>
      <c r="C2641">
        <v>34</v>
      </c>
      <c r="D2641">
        <v>143.61000000000001</v>
      </c>
      <c r="E2641">
        <v>12</v>
      </c>
      <c r="F2641" s="6">
        <f>IFERROR(VLOOKUP(A2641,Orders!A:B,2,FALSE),"")</f>
        <v>38400</v>
      </c>
      <c r="G2641" s="6">
        <f>IFERROR(VLOOKUP(A2641,Orders!A:C,3,FALSE),"")</f>
        <v>38406</v>
      </c>
      <c r="H2641" s="6">
        <f>IFERROR(VLOOKUP(A2641,Orders!A:D,4,FALSE),"")</f>
        <v>38401</v>
      </c>
      <c r="I2641" t="str">
        <f>IFERROR(VLOOKUP(A2641,Orders!A:E,5,FALSE),"")</f>
        <v>Shipped</v>
      </c>
      <c r="J2641">
        <f>IFERROR(VLOOKUP(A2641,Orders!A:G,7,FALSE),"")</f>
        <v>124</v>
      </c>
      <c r="K2641">
        <f>IFERROR(VLOOKUP(J2641,Customers!A:L,12,FALSE),"")</f>
        <v>1165</v>
      </c>
      <c r="L2641">
        <f>IFERROR(VLOOKUP(J2641,Customers!A:M,13,FALSE),"")</f>
        <v>210500</v>
      </c>
      <c r="M2641" t="str">
        <f>IFERROR(VLOOKUP(J2641,Customers!A:H,8,FALSE),"")</f>
        <v>San Rafael</v>
      </c>
      <c r="N2641">
        <f>IFERROR(VLOOKUP(K2641,Employees!A:F,6,FALSE),"")</f>
        <v>1</v>
      </c>
      <c r="O2641" t="str">
        <f>IFERROR(VLOOKUP(N2641,Offices!A:B,2,FALSE),"")</f>
        <v>San Francisco</v>
      </c>
      <c r="P2641" s="6">
        <f>IFERROR(VLOOKUP(J2641,Payments!A:C,3,FALSE),"")</f>
        <v>38416</v>
      </c>
      <c r="Q2641">
        <f>IFERROR(VLOOKUP(J2641,Payments!A:D,4,FALSE),"")</f>
        <v>101244.59</v>
      </c>
      <c r="R2641" t="str">
        <f>IFERROR(VLOOKUP(B2641,Products!A:C,3,FALSE),"")</f>
        <v>Classic Cars</v>
      </c>
      <c r="S2641">
        <f>IFERROR(VLOOKUP(B2641,Products!A:G,7,FALSE),"")</f>
        <v>1049</v>
      </c>
      <c r="T2641">
        <f>IFERROR(VLOOKUP(B2641,Products!A:I,9,FALSE),"")</f>
        <v>173.02</v>
      </c>
      <c r="U2641">
        <f t="shared" si="328"/>
        <v>5</v>
      </c>
      <c r="V2641" t="str">
        <f t="shared" si="329"/>
        <v>Yes</v>
      </c>
      <c r="W2641">
        <f t="shared" si="330"/>
        <v>2005</v>
      </c>
      <c r="X2641">
        <f t="shared" si="331"/>
        <v>2</v>
      </c>
      <c r="Y2641">
        <f>IFERROR(VLOOKUP(B2641,Products!A:I,8,FALSE),"")</f>
        <v>83.05</v>
      </c>
      <c r="Z2641">
        <f t="shared" si="332"/>
        <v>4882.7400000000007</v>
      </c>
      <c r="AA2641">
        <f t="shared" si="333"/>
        <v>72.919927754364863</v>
      </c>
      <c r="AB2641">
        <f t="shared" si="334"/>
        <v>1</v>
      </c>
      <c r="AC2641">
        <f t="shared" si="335"/>
        <v>2059.0400000000004</v>
      </c>
    </row>
    <row r="2642" spans="1:29">
      <c r="A2642">
        <v>10382</v>
      </c>
      <c r="B2642" t="s">
        <v>151</v>
      </c>
      <c r="C2642">
        <v>32</v>
      </c>
      <c r="D2642">
        <v>103.1</v>
      </c>
      <c r="E2642">
        <v>13</v>
      </c>
      <c r="F2642" s="6">
        <f>IFERROR(VLOOKUP(A2642,Orders!A:B,2,FALSE),"")</f>
        <v>38400</v>
      </c>
      <c r="G2642" s="6">
        <f>IFERROR(VLOOKUP(A2642,Orders!A:C,3,FALSE),"")</f>
        <v>38406</v>
      </c>
      <c r="H2642" s="6">
        <f>IFERROR(VLOOKUP(A2642,Orders!A:D,4,FALSE),"")</f>
        <v>38401</v>
      </c>
      <c r="I2642" t="str">
        <f>IFERROR(VLOOKUP(A2642,Orders!A:E,5,FALSE),"")</f>
        <v>Shipped</v>
      </c>
      <c r="J2642">
        <f>IFERROR(VLOOKUP(A2642,Orders!A:G,7,FALSE),"")</f>
        <v>124</v>
      </c>
      <c r="K2642">
        <f>IFERROR(VLOOKUP(J2642,Customers!A:L,12,FALSE),"")</f>
        <v>1165</v>
      </c>
      <c r="L2642">
        <f>IFERROR(VLOOKUP(J2642,Customers!A:M,13,FALSE),"")</f>
        <v>210500</v>
      </c>
      <c r="M2642" t="str">
        <f>IFERROR(VLOOKUP(J2642,Customers!A:H,8,FALSE),"")</f>
        <v>San Rafael</v>
      </c>
      <c r="N2642">
        <f>IFERROR(VLOOKUP(K2642,Employees!A:F,6,FALSE),"")</f>
        <v>1</v>
      </c>
      <c r="O2642" t="str">
        <f>IFERROR(VLOOKUP(N2642,Offices!A:B,2,FALSE),"")</f>
        <v>San Francisco</v>
      </c>
      <c r="P2642" s="6">
        <f>IFERROR(VLOOKUP(J2642,Payments!A:C,3,FALSE),"")</f>
        <v>38416</v>
      </c>
      <c r="Q2642">
        <f>IFERROR(VLOOKUP(J2642,Payments!A:D,4,FALSE),"")</f>
        <v>101244.59</v>
      </c>
      <c r="R2642" t="str">
        <f>IFERROR(VLOOKUP(B2642,Products!A:C,3,FALSE),"")</f>
        <v>Trucks and Buses</v>
      </c>
      <c r="S2642">
        <f>IFERROR(VLOOKUP(B2642,Products!A:G,7,FALSE),"")</f>
        <v>6125</v>
      </c>
      <c r="T2642">
        <f>IFERROR(VLOOKUP(B2642,Products!A:I,9,FALSE),"")</f>
        <v>118.5</v>
      </c>
      <c r="U2642">
        <f t="shared" si="328"/>
        <v>5</v>
      </c>
      <c r="V2642" t="str">
        <f t="shared" si="329"/>
        <v>Yes</v>
      </c>
      <c r="W2642">
        <f t="shared" si="330"/>
        <v>2005</v>
      </c>
      <c r="X2642">
        <f t="shared" si="331"/>
        <v>2</v>
      </c>
      <c r="Y2642">
        <f>IFERROR(VLOOKUP(B2642,Products!A:I,8,FALSE),"")</f>
        <v>55.7</v>
      </c>
      <c r="Z2642">
        <f t="shared" si="332"/>
        <v>3299.2</v>
      </c>
      <c r="AA2642">
        <f t="shared" si="333"/>
        <v>85.098743267504474</v>
      </c>
      <c r="AB2642">
        <f t="shared" si="334"/>
        <v>1</v>
      </c>
      <c r="AC2642">
        <f t="shared" si="335"/>
        <v>1516.7999999999997</v>
      </c>
    </row>
    <row r="2643" spans="1:29">
      <c r="A2643">
        <v>10382</v>
      </c>
      <c r="B2643" t="s">
        <v>152</v>
      </c>
      <c r="C2643">
        <v>25</v>
      </c>
      <c r="D2643">
        <v>160.46</v>
      </c>
      <c r="E2643">
        <v>5</v>
      </c>
      <c r="F2643" s="6">
        <f>IFERROR(VLOOKUP(A2643,Orders!A:B,2,FALSE),"")</f>
        <v>38400</v>
      </c>
      <c r="G2643" s="6">
        <f>IFERROR(VLOOKUP(A2643,Orders!A:C,3,FALSE),"")</f>
        <v>38406</v>
      </c>
      <c r="H2643" s="6">
        <f>IFERROR(VLOOKUP(A2643,Orders!A:D,4,FALSE),"")</f>
        <v>38401</v>
      </c>
      <c r="I2643" t="str">
        <f>IFERROR(VLOOKUP(A2643,Orders!A:E,5,FALSE),"")</f>
        <v>Shipped</v>
      </c>
      <c r="J2643">
        <f>IFERROR(VLOOKUP(A2643,Orders!A:G,7,FALSE),"")</f>
        <v>124</v>
      </c>
      <c r="K2643">
        <f>IFERROR(VLOOKUP(J2643,Customers!A:L,12,FALSE),"")</f>
        <v>1165</v>
      </c>
      <c r="L2643">
        <f>IFERROR(VLOOKUP(J2643,Customers!A:M,13,FALSE),"")</f>
        <v>210500</v>
      </c>
      <c r="M2643" t="str">
        <f>IFERROR(VLOOKUP(J2643,Customers!A:H,8,FALSE),"")</f>
        <v>San Rafael</v>
      </c>
      <c r="N2643">
        <f>IFERROR(VLOOKUP(K2643,Employees!A:F,6,FALSE),"")</f>
        <v>1</v>
      </c>
      <c r="O2643" t="str">
        <f>IFERROR(VLOOKUP(N2643,Offices!A:B,2,FALSE),"")</f>
        <v>San Francisco</v>
      </c>
      <c r="P2643" s="6">
        <f>IFERROR(VLOOKUP(J2643,Payments!A:C,3,FALSE),"")</f>
        <v>38416</v>
      </c>
      <c r="Q2643">
        <f>IFERROR(VLOOKUP(J2643,Payments!A:D,4,FALSE),"")</f>
        <v>101244.59</v>
      </c>
      <c r="R2643" t="str">
        <f>IFERROR(VLOOKUP(B2643,Products!A:C,3,FALSE),"")</f>
        <v>Classic Cars</v>
      </c>
      <c r="S2643">
        <f>IFERROR(VLOOKUP(B2643,Products!A:G,7,FALSE),"")</f>
        <v>4724</v>
      </c>
      <c r="T2643">
        <f>IFERROR(VLOOKUP(B2643,Products!A:I,9,FALSE),"")</f>
        <v>163.72999999999999</v>
      </c>
      <c r="U2643">
        <f t="shared" si="328"/>
        <v>5</v>
      </c>
      <c r="V2643" t="str">
        <f t="shared" si="329"/>
        <v>Yes</v>
      </c>
      <c r="W2643">
        <f t="shared" si="330"/>
        <v>2005</v>
      </c>
      <c r="X2643">
        <f t="shared" si="331"/>
        <v>2</v>
      </c>
      <c r="Y2643">
        <f>IFERROR(VLOOKUP(B2643,Products!A:I,8,FALSE),"")</f>
        <v>101.51</v>
      </c>
      <c r="Z2643">
        <f t="shared" si="332"/>
        <v>4011.5</v>
      </c>
      <c r="AA2643">
        <f t="shared" si="333"/>
        <v>58.073096246675206</v>
      </c>
      <c r="AB2643">
        <f t="shared" si="334"/>
        <v>0</v>
      </c>
      <c r="AC2643">
        <f t="shared" si="335"/>
        <v>1473.75</v>
      </c>
    </row>
    <row r="2644" spans="1:29">
      <c r="A2644">
        <v>10382</v>
      </c>
      <c r="B2644" t="s">
        <v>142</v>
      </c>
      <c r="C2644">
        <v>50</v>
      </c>
      <c r="D2644">
        <v>84.33</v>
      </c>
      <c r="E2644">
        <v>7</v>
      </c>
      <c r="F2644" s="6">
        <f>IFERROR(VLOOKUP(A2644,Orders!A:B,2,FALSE),"")</f>
        <v>38400</v>
      </c>
      <c r="G2644" s="6">
        <f>IFERROR(VLOOKUP(A2644,Orders!A:C,3,FALSE),"")</f>
        <v>38406</v>
      </c>
      <c r="H2644" s="6">
        <f>IFERROR(VLOOKUP(A2644,Orders!A:D,4,FALSE),"")</f>
        <v>38401</v>
      </c>
      <c r="I2644" t="str">
        <f>IFERROR(VLOOKUP(A2644,Orders!A:E,5,FALSE),"")</f>
        <v>Shipped</v>
      </c>
      <c r="J2644">
        <f>IFERROR(VLOOKUP(A2644,Orders!A:G,7,FALSE),"")</f>
        <v>124</v>
      </c>
      <c r="K2644">
        <f>IFERROR(VLOOKUP(J2644,Customers!A:L,12,FALSE),"")</f>
        <v>1165</v>
      </c>
      <c r="L2644">
        <f>IFERROR(VLOOKUP(J2644,Customers!A:M,13,FALSE),"")</f>
        <v>210500</v>
      </c>
      <c r="M2644" t="str">
        <f>IFERROR(VLOOKUP(J2644,Customers!A:H,8,FALSE),"")</f>
        <v>San Rafael</v>
      </c>
      <c r="N2644">
        <f>IFERROR(VLOOKUP(K2644,Employees!A:F,6,FALSE),"")</f>
        <v>1</v>
      </c>
      <c r="O2644" t="str">
        <f>IFERROR(VLOOKUP(N2644,Offices!A:B,2,FALSE),"")</f>
        <v>San Francisco</v>
      </c>
      <c r="P2644" s="6">
        <f>IFERROR(VLOOKUP(J2644,Payments!A:C,3,FALSE),"")</f>
        <v>38416</v>
      </c>
      <c r="Q2644">
        <f>IFERROR(VLOOKUP(J2644,Payments!A:D,4,FALSE),"")</f>
        <v>101244.59</v>
      </c>
      <c r="R2644" t="str">
        <f>IFERROR(VLOOKUP(B2644,Products!A:C,3,FALSE),"")</f>
        <v>Vintage Cars</v>
      </c>
      <c r="S2644">
        <f>IFERROR(VLOOKUP(B2644,Products!A:G,7,FALSE),"")</f>
        <v>7913</v>
      </c>
      <c r="T2644">
        <f>IFERROR(VLOOKUP(B2644,Products!A:I,9,FALSE),"")</f>
        <v>99.21</v>
      </c>
      <c r="U2644">
        <f t="shared" si="328"/>
        <v>5</v>
      </c>
      <c r="V2644" t="str">
        <f t="shared" si="329"/>
        <v>Yes</v>
      </c>
      <c r="W2644">
        <f t="shared" si="330"/>
        <v>2005</v>
      </c>
      <c r="X2644">
        <f t="shared" si="331"/>
        <v>2</v>
      </c>
      <c r="Y2644">
        <f>IFERROR(VLOOKUP(B2644,Products!A:I,8,FALSE),"")</f>
        <v>57.54</v>
      </c>
      <c r="Z2644">
        <f t="shared" si="332"/>
        <v>4216.5</v>
      </c>
      <c r="AA2644">
        <f t="shared" si="333"/>
        <v>46.558915537017725</v>
      </c>
      <c r="AB2644">
        <f t="shared" si="334"/>
        <v>0</v>
      </c>
      <c r="AC2644">
        <f t="shared" si="335"/>
        <v>1339.5</v>
      </c>
    </row>
    <row r="2645" spans="1:29">
      <c r="A2645">
        <v>10382</v>
      </c>
      <c r="B2645" t="s">
        <v>143</v>
      </c>
      <c r="C2645">
        <v>39</v>
      </c>
      <c r="D2645">
        <v>115.03</v>
      </c>
      <c r="E2645">
        <v>1</v>
      </c>
      <c r="F2645" s="6">
        <f>IFERROR(VLOOKUP(A2645,Orders!A:B,2,FALSE),"")</f>
        <v>38400</v>
      </c>
      <c r="G2645" s="6">
        <f>IFERROR(VLOOKUP(A2645,Orders!A:C,3,FALSE),"")</f>
        <v>38406</v>
      </c>
      <c r="H2645" s="6">
        <f>IFERROR(VLOOKUP(A2645,Orders!A:D,4,FALSE),"")</f>
        <v>38401</v>
      </c>
      <c r="I2645" t="str">
        <f>IFERROR(VLOOKUP(A2645,Orders!A:E,5,FALSE),"")</f>
        <v>Shipped</v>
      </c>
      <c r="J2645">
        <f>IFERROR(VLOOKUP(A2645,Orders!A:G,7,FALSE),"")</f>
        <v>124</v>
      </c>
      <c r="K2645">
        <f>IFERROR(VLOOKUP(J2645,Customers!A:L,12,FALSE),"")</f>
        <v>1165</v>
      </c>
      <c r="L2645">
        <f>IFERROR(VLOOKUP(J2645,Customers!A:M,13,FALSE),"")</f>
        <v>210500</v>
      </c>
      <c r="M2645" t="str">
        <f>IFERROR(VLOOKUP(J2645,Customers!A:H,8,FALSE),"")</f>
        <v>San Rafael</v>
      </c>
      <c r="N2645">
        <f>IFERROR(VLOOKUP(K2645,Employees!A:F,6,FALSE),"")</f>
        <v>1</v>
      </c>
      <c r="O2645" t="str">
        <f>IFERROR(VLOOKUP(N2645,Offices!A:B,2,FALSE),"")</f>
        <v>San Francisco</v>
      </c>
      <c r="P2645" s="6">
        <f>IFERROR(VLOOKUP(J2645,Payments!A:C,3,FALSE),"")</f>
        <v>38416</v>
      </c>
      <c r="Q2645">
        <f>IFERROR(VLOOKUP(J2645,Payments!A:D,4,FALSE),"")</f>
        <v>101244.59</v>
      </c>
      <c r="R2645" t="str">
        <f>IFERROR(VLOOKUP(B2645,Products!A:C,3,FALSE),"")</f>
        <v>Trucks and Buses</v>
      </c>
      <c r="S2645">
        <f>IFERROR(VLOOKUP(B2645,Products!A:G,7,FALSE),"")</f>
        <v>3128</v>
      </c>
      <c r="T2645">
        <f>IFERROR(VLOOKUP(B2645,Products!A:I,9,FALSE),"")</f>
        <v>121.08</v>
      </c>
      <c r="U2645">
        <f t="shared" si="328"/>
        <v>5</v>
      </c>
      <c r="V2645" t="str">
        <f t="shared" si="329"/>
        <v>Yes</v>
      </c>
      <c r="W2645">
        <f t="shared" si="330"/>
        <v>2005</v>
      </c>
      <c r="X2645">
        <f t="shared" si="331"/>
        <v>2</v>
      </c>
      <c r="Y2645">
        <f>IFERROR(VLOOKUP(B2645,Products!A:I,8,FALSE),"")</f>
        <v>84.76</v>
      </c>
      <c r="Z2645">
        <f t="shared" si="332"/>
        <v>4486.17</v>
      </c>
      <c r="AA2645">
        <f t="shared" si="333"/>
        <v>35.712600283152426</v>
      </c>
      <c r="AB2645">
        <f t="shared" si="334"/>
        <v>0</v>
      </c>
      <c r="AC2645">
        <f t="shared" si="335"/>
        <v>1180.5299999999997</v>
      </c>
    </row>
    <row r="2646" spans="1:29">
      <c r="A2646">
        <v>10382</v>
      </c>
      <c r="B2646" t="s">
        <v>144</v>
      </c>
      <c r="C2646">
        <v>39</v>
      </c>
      <c r="D2646">
        <v>46.29</v>
      </c>
      <c r="E2646">
        <v>2</v>
      </c>
      <c r="F2646" s="6">
        <f>IFERROR(VLOOKUP(A2646,Orders!A:B,2,FALSE),"")</f>
        <v>38400</v>
      </c>
      <c r="G2646" s="6">
        <f>IFERROR(VLOOKUP(A2646,Orders!A:C,3,FALSE),"")</f>
        <v>38406</v>
      </c>
      <c r="H2646" s="6">
        <f>IFERROR(VLOOKUP(A2646,Orders!A:D,4,FALSE),"")</f>
        <v>38401</v>
      </c>
      <c r="I2646" t="str">
        <f>IFERROR(VLOOKUP(A2646,Orders!A:E,5,FALSE),"")</f>
        <v>Shipped</v>
      </c>
      <c r="J2646">
        <f>IFERROR(VLOOKUP(A2646,Orders!A:G,7,FALSE),"")</f>
        <v>124</v>
      </c>
      <c r="K2646">
        <f>IFERROR(VLOOKUP(J2646,Customers!A:L,12,FALSE),"")</f>
        <v>1165</v>
      </c>
      <c r="L2646">
        <f>IFERROR(VLOOKUP(J2646,Customers!A:M,13,FALSE),"")</f>
        <v>210500</v>
      </c>
      <c r="M2646" t="str">
        <f>IFERROR(VLOOKUP(J2646,Customers!A:H,8,FALSE),"")</f>
        <v>San Rafael</v>
      </c>
      <c r="N2646">
        <f>IFERROR(VLOOKUP(K2646,Employees!A:F,6,FALSE),"")</f>
        <v>1</v>
      </c>
      <c r="O2646" t="str">
        <f>IFERROR(VLOOKUP(N2646,Offices!A:B,2,FALSE),"")</f>
        <v>San Francisco</v>
      </c>
      <c r="P2646" s="6">
        <f>IFERROR(VLOOKUP(J2646,Payments!A:C,3,FALSE),"")</f>
        <v>38416</v>
      </c>
      <c r="Q2646">
        <f>IFERROR(VLOOKUP(J2646,Payments!A:D,4,FALSE),"")</f>
        <v>101244.59</v>
      </c>
      <c r="R2646" t="str">
        <f>IFERROR(VLOOKUP(B2646,Products!A:C,3,FALSE),"")</f>
        <v>Vintage Cars</v>
      </c>
      <c r="S2646">
        <f>IFERROR(VLOOKUP(B2646,Products!A:G,7,FALSE),"")</f>
        <v>6645</v>
      </c>
      <c r="T2646">
        <f>IFERROR(VLOOKUP(B2646,Products!A:I,9,FALSE),"")</f>
        <v>50.31</v>
      </c>
      <c r="U2646">
        <f t="shared" si="328"/>
        <v>5</v>
      </c>
      <c r="V2646" t="str">
        <f t="shared" si="329"/>
        <v>Yes</v>
      </c>
      <c r="W2646">
        <f t="shared" si="330"/>
        <v>2005</v>
      </c>
      <c r="X2646">
        <f t="shared" si="331"/>
        <v>2</v>
      </c>
      <c r="Y2646">
        <f>IFERROR(VLOOKUP(B2646,Products!A:I,8,FALSE),"")</f>
        <v>23.14</v>
      </c>
      <c r="Z2646">
        <f t="shared" si="332"/>
        <v>1805.31</v>
      </c>
      <c r="AA2646">
        <f t="shared" si="333"/>
        <v>100.04321521175453</v>
      </c>
      <c r="AB2646">
        <f t="shared" si="334"/>
        <v>1</v>
      </c>
      <c r="AC2646">
        <f t="shared" si="335"/>
        <v>902.84999999999991</v>
      </c>
    </row>
    <row r="2647" spans="1:29">
      <c r="A2647">
        <v>10382</v>
      </c>
      <c r="B2647" t="s">
        <v>145</v>
      </c>
      <c r="C2647">
        <v>20</v>
      </c>
      <c r="D2647">
        <v>120.12</v>
      </c>
      <c r="E2647">
        <v>3</v>
      </c>
      <c r="F2647" s="6">
        <f>IFERROR(VLOOKUP(A2647,Orders!A:B,2,FALSE),"")</f>
        <v>38400</v>
      </c>
      <c r="G2647" s="6">
        <f>IFERROR(VLOOKUP(A2647,Orders!A:C,3,FALSE),"")</f>
        <v>38406</v>
      </c>
      <c r="H2647" s="6">
        <f>IFERROR(VLOOKUP(A2647,Orders!A:D,4,FALSE),"")</f>
        <v>38401</v>
      </c>
      <c r="I2647" t="str">
        <f>IFERROR(VLOOKUP(A2647,Orders!A:E,5,FALSE),"")</f>
        <v>Shipped</v>
      </c>
      <c r="J2647">
        <f>IFERROR(VLOOKUP(A2647,Orders!A:G,7,FALSE),"")</f>
        <v>124</v>
      </c>
      <c r="K2647">
        <f>IFERROR(VLOOKUP(J2647,Customers!A:L,12,FALSE),"")</f>
        <v>1165</v>
      </c>
      <c r="L2647">
        <f>IFERROR(VLOOKUP(J2647,Customers!A:M,13,FALSE),"")</f>
        <v>210500</v>
      </c>
      <c r="M2647" t="str">
        <f>IFERROR(VLOOKUP(J2647,Customers!A:H,8,FALSE),"")</f>
        <v>San Rafael</v>
      </c>
      <c r="N2647">
        <f>IFERROR(VLOOKUP(K2647,Employees!A:F,6,FALSE),"")</f>
        <v>1</v>
      </c>
      <c r="O2647" t="str">
        <f>IFERROR(VLOOKUP(N2647,Offices!A:B,2,FALSE),"")</f>
        <v>San Francisco</v>
      </c>
      <c r="P2647" s="6">
        <f>IFERROR(VLOOKUP(J2647,Payments!A:C,3,FALSE),"")</f>
        <v>38416</v>
      </c>
      <c r="Q2647">
        <f>IFERROR(VLOOKUP(J2647,Payments!A:D,4,FALSE),"")</f>
        <v>101244.59</v>
      </c>
      <c r="R2647" t="str">
        <f>IFERROR(VLOOKUP(B2647,Products!A:C,3,FALSE),"")</f>
        <v>Trucks and Buses</v>
      </c>
      <c r="S2647">
        <f>IFERROR(VLOOKUP(B2647,Products!A:G,7,FALSE),"")</f>
        <v>2327</v>
      </c>
      <c r="T2647">
        <f>IFERROR(VLOOKUP(B2647,Products!A:I,9,FALSE),"")</f>
        <v>127.79</v>
      </c>
      <c r="U2647">
        <f t="shared" si="328"/>
        <v>5</v>
      </c>
      <c r="V2647" t="str">
        <f t="shared" si="329"/>
        <v>Yes</v>
      </c>
      <c r="W2647">
        <f t="shared" si="330"/>
        <v>2005</v>
      </c>
      <c r="X2647">
        <f t="shared" si="331"/>
        <v>2</v>
      </c>
      <c r="Y2647">
        <f>IFERROR(VLOOKUP(B2647,Products!A:I,8,FALSE),"")</f>
        <v>61.34</v>
      </c>
      <c r="Z2647">
        <f t="shared" si="332"/>
        <v>2402.4</v>
      </c>
      <c r="AA2647">
        <f t="shared" si="333"/>
        <v>95.826540593413753</v>
      </c>
      <c r="AB2647">
        <f t="shared" si="334"/>
        <v>1</v>
      </c>
      <c r="AC2647">
        <f t="shared" si="335"/>
        <v>1175.5999999999999</v>
      </c>
    </row>
    <row r="2648" spans="1:29">
      <c r="A2648">
        <v>10382</v>
      </c>
      <c r="B2648" t="s">
        <v>146</v>
      </c>
      <c r="C2648">
        <v>33</v>
      </c>
      <c r="D2648">
        <v>97.39</v>
      </c>
      <c r="E2648">
        <v>4</v>
      </c>
      <c r="F2648" s="6">
        <f>IFERROR(VLOOKUP(A2648,Orders!A:B,2,FALSE),"")</f>
        <v>38400</v>
      </c>
      <c r="G2648" s="6">
        <f>IFERROR(VLOOKUP(A2648,Orders!A:C,3,FALSE),"")</f>
        <v>38406</v>
      </c>
      <c r="H2648" s="6">
        <f>IFERROR(VLOOKUP(A2648,Orders!A:D,4,FALSE),"")</f>
        <v>38401</v>
      </c>
      <c r="I2648" t="str">
        <f>IFERROR(VLOOKUP(A2648,Orders!A:E,5,FALSE),"")</f>
        <v>Shipped</v>
      </c>
      <c r="J2648">
        <f>IFERROR(VLOOKUP(A2648,Orders!A:G,7,FALSE),"")</f>
        <v>124</v>
      </c>
      <c r="K2648">
        <f>IFERROR(VLOOKUP(J2648,Customers!A:L,12,FALSE),"")</f>
        <v>1165</v>
      </c>
      <c r="L2648">
        <f>IFERROR(VLOOKUP(J2648,Customers!A:M,13,FALSE),"")</f>
        <v>210500</v>
      </c>
      <c r="M2648" t="str">
        <f>IFERROR(VLOOKUP(J2648,Customers!A:H,8,FALSE),"")</f>
        <v>San Rafael</v>
      </c>
      <c r="N2648">
        <f>IFERROR(VLOOKUP(K2648,Employees!A:F,6,FALSE),"")</f>
        <v>1</v>
      </c>
      <c r="O2648" t="str">
        <f>IFERROR(VLOOKUP(N2648,Offices!A:B,2,FALSE),"")</f>
        <v>San Francisco</v>
      </c>
      <c r="P2648" s="6">
        <f>IFERROR(VLOOKUP(J2648,Payments!A:C,3,FALSE),"")</f>
        <v>38416</v>
      </c>
      <c r="Q2648">
        <f>IFERROR(VLOOKUP(J2648,Payments!A:D,4,FALSE),"")</f>
        <v>101244.59</v>
      </c>
      <c r="R2648" t="str">
        <f>IFERROR(VLOOKUP(B2648,Products!A:C,3,FALSE),"")</f>
        <v>Vintage Cars</v>
      </c>
      <c r="S2648">
        <f>IFERROR(VLOOKUP(B2648,Products!A:G,7,FALSE),"")</f>
        <v>4710</v>
      </c>
      <c r="T2648">
        <f>IFERROR(VLOOKUP(B2648,Products!A:I,9,FALSE),"")</f>
        <v>97.39</v>
      </c>
      <c r="U2648">
        <f t="shared" si="328"/>
        <v>5</v>
      </c>
      <c r="V2648" t="str">
        <f t="shared" si="329"/>
        <v>Yes</v>
      </c>
      <c r="W2648">
        <f t="shared" si="330"/>
        <v>2005</v>
      </c>
      <c r="X2648">
        <f t="shared" si="331"/>
        <v>2</v>
      </c>
      <c r="Y2648">
        <f>IFERROR(VLOOKUP(B2648,Products!A:I,8,FALSE),"")</f>
        <v>57.46</v>
      </c>
      <c r="Z2648">
        <f t="shared" si="332"/>
        <v>3213.87</v>
      </c>
      <c r="AA2648">
        <f t="shared" si="333"/>
        <v>69.491820396797763</v>
      </c>
      <c r="AB2648">
        <f t="shared" si="334"/>
        <v>1</v>
      </c>
      <c r="AC2648">
        <f t="shared" si="335"/>
        <v>1317.69</v>
      </c>
    </row>
    <row r="2649" spans="1:29">
      <c r="A2649">
        <v>10382</v>
      </c>
      <c r="B2649" t="s">
        <v>147</v>
      </c>
      <c r="C2649">
        <v>26</v>
      </c>
      <c r="D2649">
        <v>85.72</v>
      </c>
      <c r="E2649">
        <v>6</v>
      </c>
      <c r="F2649" s="6">
        <f>IFERROR(VLOOKUP(A2649,Orders!A:B,2,FALSE),"")</f>
        <v>38400</v>
      </c>
      <c r="G2649" s="6">
        <f>IFERROR(VLOOKUP(A2649,Orders!A:C,3,FALSE),"")</f>
        <v>38406</v>
      </c>
      <c r="H2649" s="6">
        <f>IFERROR(VLOOKUP(A2649,Orders!A:D,4,FALSE),"")</f>
        <v>38401</v>
      </c>
      <c r="I2649" t="str">
        <f>IFERROR(VLOOKUP(A2649,Orders!A:E,5,FALSE),"")</f>
        <v>Shipped</v>
      </c>
      <c r="J2649">
        <f>IFERROR(VLOOKUP(A2649,Orders!A:G,7,FALSE),"")</f>
        <v>124</v>
      </c>
      <c r="K2649">
        <f>IFERROR(VLOOKUP(J2649,Customers!A:L,12,FALSE),"")</f>
        <v>1165</v>
      </c>
      <c r="L2649">
        <f>IFERROR(VLOOKUP(J2649,Customers!A:M,13,FALSE),"")</f>
        <v>210500</v>
      </c>
      <c r="M2649" t="str">
        <f>IFERROR(VLOOKUP(J2649,Customers!A:H,8,FALSE),"")</f>
        <v>San Rafael</v>
      </c>
      <c r="N2649">
        <f>IFERROR(VLOOKUP(K2649,Employees!A:F,6,FALSE),"")</f>
        <v>1</v>
      </c>
      <c r="O2649" t="str">
        <f>IFERROR(VLOOKUP(N2649,Offices!A:B,2,FALSE),"")</f>
        <v>San Francisco</v>
      </c>
      <c r="P2649" s="6">
        <f>IFERROR(VLOOKUP(J2649,Payments!A:C,3,FALSE),"")</f>
        <v>38416</v>
      </c>
      <c r="Q2649">
        <f>IFERROR(VLOOKUP(J2649,Payments!A:D,4,FALSE),"")</f>
        <v>101244.59</v>
      </c>
      <c r="R2649" t="str">
        <f>IFERROR(VLOOKUP(B2649,Products!A:C,3,FALSE),"")</f>
        <v>Trucks and Buses</v>
      </c>
      <c r="S2649">
        <f>IFERROR(VLOOKUP(B2649,Products!A:G,7,FALSE),"")</f>
        <v>5099</v>
      </c>
      <c r="T2649">
        <f>IFERROR(VLOOKUP(B2649,Products!A:I,9,FALSE),"")</f>
        <v>96.31</v>
      </c>
      <c r="U2649">
        <f t="shared" si="328"/>
        <v>5</v>
      </c>
      <c r="V2649" t="str">
        <f t="shared" si="329"/>
        <v>Yes</v>
      </c>
      <c r="W2649">
        <f t="shared" si="330"/>
        <v>2005</v>
      </c>
      <c r="X2649">
        <f t="shared" si="331"/>
        <v>2</v>
      </c>
      <c r="Y2649">
        <f>IFERROR(VLOOKUP(B2649,Products!A:I,8,FALSE),"")</f>
        <v>53.93</v>
      </c>
      <c r="Z2649">
        <f t="shared" si="332"/>
        <v>2228.7199999999998</v>
      </c>
      <c r="AA2649">
        <f t="shared" si="333"/>
        <v>58.94678286667903</v>
      </c>
      <c r="AB2649">
        <f t="shared" si="334"/>
        <v>0</v>
      </c>
      <c r="AC2649">
        <f t="shared" si="335"/>
        <v>826.54</v>
      </c>
    </row>
    <row r="2650" spans="1:29">
      <c r="A2650">
        <v>10382</v>
      </c>
      <c r="B2650" t="s">
        <v>148</v>
      </c>
      <c r="C2650">
        <v>48</v>
      </c>
      <c r="D2650">
        <v>57.53</v>
      </c>
      <c r="E2650">
        <v>8</v>
      </c>
      <c r="F2650" s="6">
        <f>IFERROR(VLOOKUP(A2650,Orders!A:B,2,FALSE),"")</f>
        <v>38400</v>
      </c>
      <c r="G2650" s="6">
        <f>IFERROR(VLOOKUP(A2650,Orders!A:C,3,FALSE),"")</f>
        <v>38406</v>
      </c>
      <c r="H2650" s="6">
        <f>IFERROR(VLOOKUP(A2650,Orders!A:D,4,FALSE),"")</f>
        <v>38401</v>
      </c>
      <c r="I2650" t="str">
        <f>IFERROR(VLOOKUP(A2650,Orders!A:E,5,FALSE),"")</f>
        <v>Shipped</v>
      </c>
      <c r="J2650">
        <f>IFERROR(VLOOKUP(A2650,Orders!A:G,7,FALSE),"")</f>
        <v>124</v>
      </c>
      <c r="K2650">
        <f>IFERROR(VLOOKUP(J2650,Customers!A:L,12,FALSE),"")</f>
        <v>1165</v>
      </c>
      <c r="L2650">
        <f>IFERROR(VLOOKUP(J2650,Customers!A:M,13,FALSE),"")</f>
        <v>210500</v>
      </c>
      <c r="M2650" t="str">
        <f>IFERROR(VLOOKUP(J2650,Customers!A:H,8,FALSE),"")</f>
        <v>San Rafael</v>
      </c>
      <c r="N2650">
        <f>IFERROR(VLOOKUP(K2650,Employees!A:F,6,FALSE),"")</f>
        <v>1</v>
      </c>
      <c r="O2650" t="str">
        <f>IFERROR(VLOOKUP(N2650,Offices!A:B,2,FALSE),"")</f>
        <v>San Francisco</v>
      </c>
      <c r="P2650" s="6">
        <f>IFERROR(VLOOKUP(J2650,Payments!A:C,3,FALSE),"")</f>
        <v>38416</v>
      </c>
      <c r="Q2650">
        <f>IFERROR(VLOOKUP(J2650,Payments!A:D,4,FALSE),"")</f>
        <v>101244.59</v>
      </c>
      <c r="R2650" t="str">
        <f>IFERROR(VLOOKUP(B2650,Products!A:C,3,FALSE),"")</f>
        <v>Trucks and Buses</v>
      </c>
      <c r="S2650">
        <f>IFERROR(VLOOKUP(B2650,Products!A:G,7,FALSE),"")</f>
        <v>814</v>
      </c>
      <c r="T2650">
        <f>IFERROR(VLOOKUP(B2650,Products!A:I,9,FALSE),"")</f>
        <v>64.64</v>
      </c>
      <c r="U2650">
        <f t="shared" si="328"/>
        <v>5</v>
      </c>
      <c r="V2650" t="str">
        <f t="shared" si="329"/>
        <v>Yes</v>
      </c>
      <c r="W2650">
        <f t="shared" si="330"/>
        <v>2005</v>
      </c>
      <c r="X2650">
        <f t="shared" si="331"/>
        <v>2</v>
      </c>
      <c r="Y2650">
        <f>IFERROR(VLOOKUP(B2650,Products!A:I,8,FALSE),"")</f>
        <v>33.61</v>
      </c>
      <c r="Z2650">
        <f t="shared" si="332"/>
        <v>2761.44</v>
      </c>
      <c r="AA2650">
        <f t="shared" si="333"/>
        <v>71.169294852722402</v>
      </c>
      <c r="AB2650">
        <f t="shared" si="334"/>
        <v>1</v>
      </c>
      <c r="AC2650">
        <f t="shared" si="335"/>
        <v>1148.1600000000001</v>
      </c>
    </row>
    <row r="2651" spans="1:29">
      <c r="A2651">
        <v>10382</v>
      </c>
      <c r="B2651" t="s">
        <v>149</v>
      </c>
      <c r="C2651">
        <v>34</v>
      </c>
      <c r="D2651">
        <v>101.15</v>
      </c>
      <c r="E2651">
        <v>9</v>
      </c>
      <c r="F2651" s="6">
        <f>IFERROR(VLOOKUP(A2651,Orders!A:B,2,FALSE),"")</f>
        <v>38400</v>
      </c>
      <c r="G2651" s="6">
        <f>IFERROR(VLOOKUP(A2651,Orders!A:C,3,FALSE),"")</f>
        <v>38406</v>
      </c>
      <c r="H2651" s="6">
        <f>IFERROR(VLOOKUP(A2651,Orders!A:D,4,FALSE),"")</f>
        <v>38401</v>
      </c>
      <c r="I2651" t="str">
        <f>IFERROR(VLOOKUP(A2651,Orders!A:E,5,FALSE),"")</f>
        <v>Shipped</v>
      </c>
      <c r="J2651">
        <f>IFERROR(VLOOKUP(A2651,Orders!A:G,7,FALSE),"")</f>
        <v>124</v>
      </c>
      <c r="K2651">
        <f>IFERROR(VLOOKUP(J2651,Customers!A:L,12,FALSE),"")</f>
        <v>1165</v>
      </c>
      <c r="L2651">
        <f>IFERROR(VLOOKUP(J2651,Customers!A:M,13,FALSE),"")</f>
        <v>210500</v>
      </c>
      <c r="M2651" t="str">
        <f>IFERROR(VLOOKUP(J2651,Customers!A:H,8,FALSE),"")</f>
        <v>San Rafael</v>
      </c>
      <c r="N2651">
        <f>IFERROR(VLOOKUP(K2651,Employees!A:F,6,FALSE),"")</f>
        <v>1</v>
      </c>
      <c r="O2651" t="str">
        <f>IFERROR(VLOOKUP(N2651,Offices!A:B,2,FALSE),"")</f>
        <v>San Francisco</v>
      </c>
      <c r="P2651" s="6">
        <f>IFERROR(VLOOKUP(J2651,Payments!A:C,3,FALSE),"")</f>
        <v>38416</v>
      </c>
      <c r="Q2651">
        <f>IFERROR(VLOOKUP(J2651,Payments!A:D,4,FALSE),"")</f>
        <v>101244.59</v>
      </c>
      <c r="R2651" t="str">
        <f>IFERROR(VLOOKUP(B2651,Products!A:C,3,FALSE),"")</f>
        <v>Classic Cars</v>
      </c>
      <c r="S2651">
        <f>IFERROR(VLOOKUP(B2651,Products!A:G,7,FALSE),"")</f>
        <v>6934</v>
      </c>
      <c r="T2651">
        <f>IFERROR(VLOOKUP(B2651,Products!A:I,9,FALSE),"")</f>
        <v>101.15</v>
      </c>
      <c r="U2651">
        <f t="shared" si="328"/>
        <v>5</v>
      </c>
      <c r="V2651" t="str">
        <f t="shared" si="329"/>
        <v>Yes</v>
      </c>
      <c r="W2651">
        <f t="shared" si="330"/>
        <v>2005</v>
      </c>
      <c r="X2651">
        <f t="shared" si="331"/>
        <v>2</v>
      </c>
      <c r="Y2651">
        <f>IFERROR(VLOOKUP(B2651,Products!A:I,8,FALSE),"")</f>
        <v>46.53</v>
      </c>
      <c r="Z2651">
        <f t="shared" si="332"/>
        <v>3439.1000000000004</v>
      </c>
      <c r="AA2651">
        <f t="shared" si="333"/>
        <v>117.3866322802493</v>
      </c>
      <c r="AB2651">
        <f t="shared" si="334"/>
        <v>1</v>
      </c>
      <c r="AC2651">
        <f t="shared" si="335"/>
        <v>1857.0800000000002</v>
      </c>
    </row>
    <row r="2652" spans="1:29">
      <c r="A2652">
        <v>10383</v>
      </c>
      <c r="B2652" t="s">
        <v>153</v>
      </c>
      <c r="C2652">
        <v>27</v>
      </c>
      <c r="D2652">
        <v>119.05</v>
      </c>
      <c r="E2652">
        <v>11</v>
      </c>
      <c r="F2652" s="6">
        <f>IFERROR(VLOOKUP(A2652,Orders!A:B,2,FALSE),"")</f>
        <v>38405</v>
      </c>
      <c r="G2652" s="6">
        <f>IFERROR(VLOOKUP(A2652,Orders!A:C,3,FALSE),"")</f>
        <v>38413</v>
      </c>
      <c r="H2652" s="6">
        <f>IFERROR(VLOOKUP(A2652,Orders!A:D,4,FALSE),"")</f>
        <v>38408</v>
      </c>
      <c r="I2652" t="str">
        <f>IFERROR(VLOOKUP(A2652,Orders!A:E,5,FALSE),"")</f>
        <v>Shipped</v>
      </c>
      <c r="J2652">
        <f>IFERROR(VLOOKUP(A2652,Orders!A:G,7,FALSE),"")</f>
        <v>141</v>
      </c>
      <c r="K2652">
        <f>IFERROR(VLOOKUP(J2652,Customers!A:L,12,FALSE),"")</f>
        <v>1370</v>
      </c>
      <c r="L2652">
        <f>IFERROR(VLOOKUP(J2652,Customers!A:M,13,FALSE),"")</f>
        <v>227600</v>
      </c>
      <c r="M2652" t="str">
        <f>IFERROR(VLOOKUP(J2652,Customers!A:H,8,FALSE),"")</f>
        <v>Madrid</v>
      </c>
      <c r="N2652">
        <f>IFERROR(VLOOKUP(K2652,Employees!A:F,6,FALSE),"")</f>
        <v>4</v>
      </c>
      <c r="O2652" t="str">
        <f>IFERROR(VLOOKUP(N2652,Offices!A:B,2,FALSE),"")</f>
        <v>Paris</v>
      </c>
      <c r="P2652" s="6">
        <f>IFERROR(VLOOKUP(J2652,Payments!A:C,3,FALSE),"")</f>
        <v>37821</v>
      </c>
      <c r="Q2652">
        <f>IFERROR(VLOOKUP(J2652,Payments!A:D,4,FALSE),"")</f>
        <v>36251.03</v>
      </c>
      <c r="R2652" t="str">
        <f>IFERROR(VLOOKUP(B2652,Products!A:C,3,FALSE),"")</f>
        <v>Trucks and Buses</v>
      </c>
      <c r="S2652">
        <f>IFERROR(VLOOKUP(B2652,Products!A:G,7,FALSE),"")</f>
        <v>8258</v>
      </c>
      <c r="T2652">
        <f>IFERROR(VLOOKUP(B2652,Products!A:I,9,FALSE),"")</f>
        <v>122.73</v>
      </c>
      <c r="U2652">
        <f t="shared" si="328"/>
        <v>5</v>
      </c>
      <c r="V2652" t="str">
        <f t="shared" si="329"/>
        <v>Yes</v>
      </c>
      <c r="W2652">
        <f t="shared" si="330"/>
        <v>2005</v>
      </c>
      <c r="X2652">
        <f t="shared" si="331"/>
        <v>2</v>
      </c>
      <c r="Y2652">
        <f>IFERROR(VLOOKUP(B2652,Products!A:I,8,FALSE),"")</f>
        <v>74.86</v>
      </c>
      <c r="Z2652">
        <f t="shared" si="332"/>
        <v>3214.35</v>
      </c>
      <c r="AA2652">
        <f t="shared" si="333"/>
        <v>59.03018968741651</v>
      </c>
      <c r="AB2652">
        <f t="shared" si="334"/>
        <v>0</v>
      </c>
      <c r="AC2652">
        <f t="shared" si="335"/>
        <v>1193.1299999999999</v>
      </c>
    </row>
    <row r="2653" spans="1:29">
      <c r="A2653">
        <v>10383</v>
      </c>
      <c r="B2653" t="s">
        <v>166</v>
      </c>
      <c r="C2653">
        <v>24</v>
      </c>
      <c r="D2653">
        <v>125.66</v>
      </c>
      <c r="E2653">
        <v>9</v>
      </c>
      <c r="F2653" s="6">
        <f>IFERROR(VLOOKUP(A2653,Orders!A:B,2,FALSE),"")</f>
        <v>38405</v>
      </c>
      <c r="G2653" s="6">
        <f>IFERROR(VLOOKUP(A2653,Orders!A:C,3,FALSE),"")</f>
        <v>38413</v>
      </c>
      <c r="H2653" s="6">
        <f>IFERROR(VLOOKUP(A2653,Orders!A:D,4,FALSE),"")</f>
        <v>38408</v>
      </c>
      <c r="I2653" t="str">
        <f>IFERROR(VLOOKUP(A2653,Orders!A:E,5,FALSE),"")</f>
        <v>Shipped</v>
      </c>
      <c r="J2653">
        <f>IFERROR(VLOOKUP(A2653,Orders!A:G,7,FALSE),"")</f>
        <v>141</v>
      </c>
      <c r="K2653">
        <f>IFERROR(VLOOKUP(J2653,Customers!A:L,12,FALSE),"")</f>
        <v>1370</v>
      </c>
      <c r="L2653">
        <f>IFERROR(VLOOKUP(J2653,Customers!A:M,13,FALSE),"")</f>
        <v>227600</v>
      </c>
      <c r="M2653" t="str">
        <f>IFERROR(VLOOKUP(J2653,Customers!A:H,8,FALSE),"")</f>
        <v>Madrid</v>
      </c>
      <c r="N2653">
        <f>IFERROR(VLOOKUP(K2653,Employees!A:F,6,FALSE),"")</f>
        <v>4</v>
      </c>
      <c r="O2653" t="str">
        <f>IFERROR(VLOOKUP(N2653,Offices!A:B,2,FALSE),"")</f>
        <v>Paris</v>
      </c>
      <c r="P2653" s="6">
        <f>IFERROR(VLOOKUP(J2653,Payments!A:C,3,FALSE),"")</f>
        <v>37821</v>
      </c>
      <c r="Q2653">
        <f>IFERROR(VLOOKUP(J2653,Payments!A:D,4,FALSE),"")</f>
        <v>36251.03</v>
      </c>
      <c r="R2653" t="str">
        <f>IFERROR(VLOOKUP(B2653,Products!A:C,3,FALSE),"")</f>
        <v>Vintage Cars</v>
      </c>
      <c r="S2653">
        <f>IFERROR(VLOOKUP(B2653,Products!A:G,7,FALSE),"")</f>
        <v>3913</v>
      </c>
      <c r="T2653">
        <f>IFERROR(VLOOKUP(B2653,Products!A:I,9,FALSE),"")</f>
        <v>136.59</v>
      </c>
      <c r="U2653">
        <f t="shared" si="328"/>
        <v>5</v>
      </c>
      <c r="V2653" t="str">
        <f t="shared" si="329"/>
        <v>Yes</v>
      </c>
      <c r="W2653">
        <f t="shared" si="330"/>
        <v>2005</v>
      </c>
      <c r="X2653">
        <f t="shared" si="331"/>
        <v>2</v>
      </c>
      <c r="Y2653">
        <f>IFERROR(VLOOKUP(B2653,Products!A:I,8,FALSE),"")</f>
        <v>68.3</v>
      </c>
      <c r="Z2653">
        <f t="shared" si="332"/>
        <v>3015.84</v>
      </c>
      <c r="AA2653">
        <f t="shared" si="333"/>
        <v>83.982430453879942</v>
      </c>
      <c r="AB2653">
        <f t="shared" si="334"/>
        <v>1</v>
      </c>
      <c r="AC2653">
        <f t="shared" si="335"/>
        <v>1376.6399999999999</v>
      </c>
    </row>
    <row r="2654" spans="1:29">
      <c r="A2654">
        <v>10383</v>
      </c>
      <c r="B2654" t="s">
        <v>154</v>
      </c>
      <c r="C2654">
        <v>47</v>
      </c>
      <c r="D2654">
        <v>155.79</v>
      </c>
      <c r="E2654">
        <v>6</v>
      </c>
      <c r="F2654" s="6">
        <f>IFERROR(VLOOKUP(A2654,Orders!A:B,2,FALSE),"")</f>
        <v>38405</v>
      </c>
      <c r="G2654" s="6">
        <f>IFERROR(VLOOKUP(A2654,Orders!A:C,3,FALSE),"")</f>
        <v>38413</v>
      </c>
      <c r="H2654" s="6">
        <f>IFERROR(VLOOKUP(A2654,Orders!A:D,4,FALSE),"")</f>
        <v>38408</v>
      </c>
      <c r="I2654" t="str">
        <f>IFERROR(VLOOKUP(A2654,Orders!A:E,5,FALSE),"")</f>
        <v>Shipped</v>
      </c>
      <c r="J2654">
        <f>IFERROR(VLOOKUP(A2654,Orders!A:G,7,FALSE),"")</f>
        <v>141</v>
      </c>
      <c r="K2654">
        <f>IFERROR(VLOOKUP(J2654,Customers!A:L,12,FALSE),"")</f>
        <v>1370</v>
      </c>
      <c r="L2654">
        <f>IFERROR(VLOOKUP(J2654,Customers!A:M,13,FALSE),"")</f>
        <v>227600</v>
      </c>
      <c r="M2654" t="str">
        <f>IFERROR(VLOOKUP(J2654,Customers!A:H,8,FALSE),"")</f>
        <v>Madrid</v>
      </c>
      <c r="N2654">
        <f>IFERROR(VLOOKUP(K2654,Employees!A:F,6,FALSE),"")</f>
        <v>4</v>
      </c>
      <c r="O2654" t="str">
        <f>IFERROR(VLOOKUP(N2654,Offices!A:B,2,FALSE),"")</f>
        <v>Paris</v>
      </c>
      <c r="P2654" s="6">
        <f>IFERROR(VLOOKUP(J2654,Payments!A:C,3,FALSE),"")</f>
        <v>37821</v>
      </c>
      <c r="Q2654">
        <f>IFERROR(VLOOKUP(J2654,Payments!A:D,4,FALSE),"")</f>
        <v>36251.03</v>
      </c>
      <c r="R2654" t="str">
        <f>IFERROR(VLOOKUP(B2654,Products!A:C,3,FALSE),"")</f>
        <v>Classic Cars</v>
      </c>
      <c r="S2654">
        <f>IFERROR(VLOOKUP(B2654,Products!A:G,7,FALSE),"")</f>
        <v>8347</v>
      </c>
      <c r="T2654">
        <f>IFERROR(VLOOKUP(B2654,Products!A:I,9,FALSE),"")</f>
        <v>169.34</v>
      </c>
      <c r="U2654">
        <f t="shared" si="328"/>
        <v>5</v>
      </c>
      <c r="V2654" t="str">
        <f t="shared" si="329"/>
        <v>Yes</v>
      </c>
      <c r="W2654">
        <f t="shared" si="330"/>
        <v>2005</v>
      </c>
      <c r="X2654">
        <f t="shared" si="331"/>
        <v>2</v>
      </c>
      <c r="Y2654">
        <f>IFERROR(VLOOKUP(B2654,Products!A:I,8,FALSE),"")</f>
        <v>77.900000000000006</v>
      </c>
      <c r="Z2654">
        <f t="shared" si="332"/>
        <v>7322.1299999999992</v>
      </c>
      <c r="AA2654">
        <f t="shared" si="333"/>
        <v>99.987163029525007</v>
      </c>
      <c r="AB2654">
        <f t="shared" si="334"/>
        <v>1</v>
      </c>
      <c r="AC2654">
        <f t="shared" si="335"/>
        <v>3660.8299999999995</v>
      </c>
    </row>
    <row r="2655" spans="1:29">
      <c r="A2655">
        <v>10383</v>
      </c>
      <c r="B2655" t="s">
        <v>167</v>
      </c>
      <c r="C2655">
        <v>26</v>
      </c>
      <c r="D2655">
        <v>83.7</v>
      </c>
      <c r="E2655">
        <v>12</v>
      </c>
      <c r="F2655" s="6">
        <f>IFERROR(VLOOKUP(A2655,Orders!A:B,2,FALSE),"")</f>
        <v>38405</v>
      </c>
      <c r="G2655" s="6">
        <f>IFERROR(VLOOKUP(A2655,Orders!A:C,3,FALSE),"")</f>
        <v>38413</v>
      </c>
      <c r="H2655" s="6">
        <f>IFERROR(VLOOKUP(A2655,Orders!A:D,4,FALSE),"")</f>
        <v>38408</v>
      </c>
      <c r="I2655" t="str">
        <f>IFERROR(VLOOKUP(A2655,Orders!A:E,5,FALSE),"")</f>
        <v>Shipped</v>
      </c>
      <c r="J2655">
        <f>IFERROR(VLOOKUP(A2655,Orders!A:G,7,FALSE),"")</f>
        <v>141</v>
      </c>
      <c r="K2655">
        <f>IFERROR(VLOOKUP(J2655,Customers!A:L,12,FALSE),"")</f>
        <v>1370</v>
      </c>
      <c r="L2655">
        <f>IFERROR(VLOOKUP(J2655,Customers!A:M,13,FALSE),"")</f>
        <v>227600</v>
      </c>
      <c r="M2655" t="str">
        <f>IFERROR(VLOOKUP(J2655,Customers!A:H,8,FALSE),"")</f>
        <v>Madrid</v>
      </c>
      <c r="N2655">
        <f>IFERROR(VLOOKUP(K2655,Employees!A:F,6,FALSE),"")</f>
        <v>4</v>
      </c>
      <c r="O2655" t="str">
        <f>IFERROR(VLOOKUP(N2655,Offices!A:B,2,FALSE),"")</f>
        <v>Paris</v>
      </c>
      <c r="P2655" s="6">
        <f>IFERROR(VLOOKUP(J2655,Payments!A:C,3,FALSE),"")</f>
        <v>37821</v>
      </c>
      <c r="Q2655">
        <f>IFERROR(VLOOKUP(J2655,Payments!A:D,4,FALSE),"")</f>
        <v>36251.03</v>
      </c>
      <c r="R2655" t="str">
        <f>IFERROR(VLOOKUP(B2655,Products!A:C,3,FALSE),"")</f>
        <v>Trains</v>
      </c>
      <c r="S2655">
        <f>IFERROR(VLOOKUP(B2655,Products!A:G,7,FALSE),"")</f>
        <v>6450</v>
      </c>
      <c r="T2655">
        <f>IFERROR(VLOOKUP(B2655,Products!A:I,9,FALSE),"")</f>
        <v>100.84</v>
      </c>
      <c r="U2655">
        <f t="shared" si="328"/>
        <v>5</v>
      </c>
      <c r="V2655" t="str">
        <f t="shared" si="329"/>
        <v>Yes</v>
      </c>
      <c r="W2655">
        <f t="shared" si="330"/>
        <v>2005</v>
      </c>
      <c r="X2655">
        <f t="shared" si="331"/>
        <v>2</v>
      </c>
      <c r="Y2655">
        <f>IFERROR(VLOOKUP(B2655,Products!A:I,8,FALSE),"")</f>
        <v>67.56</v>
      </c>
      <c r="Z2655">
        <f t="shared" si="332"/>
        <v>2176.2000000000003</v>
      </c>
      <c r="AA2655">
        <f t="shared" si="333"/>
        <v>23.889875666074602</v>
      </c>
      <c r="AB2655">
        <f t="shared" si="334"/>
        <v>0</v>
      </c>
      <c r="AC2655">
        <f t="shared" si="335"/>
        <v>419.64</v>
      </c>
    </row>
    <row r="2656" spans="1:29">
      <c r="A2656">
        <v>10383</v>
      </c>
      <c r="B2656" t="s">
        <v>155</v>
      </c>
      <c r="C2656">
        <v>38</v>
      </c>
      <c r="D2656">
        <v>137.88</v>
      </c>
      <c r="E2656">
        <v>1</v>
      </c>
      <c r="F2656" s="6">
        <f>IFERROR(VLOOKUP(A2656,Orders!A:B,2,FALSE),"")</f>
        <v>38405</v>
      </c>
      <c r="G2656" s="6">
        <f>IFERROR(VLOOKUP(A2656,Orders!A:C,3,FALSE),"")</f>
        <v>38413</v>
      </c>
      <c r="H2656" s="6">
        <f>IFERROR(VLOOKUP(A2656,Orders!A:D,4,FALSE),"")</f>
        <v>38408</v>
      </c>
      <c r="I2656" t="str">
        <f>IFERROR(VLOOKUP(A2656,Orders!A:E,5,FALSE),"")</f>
        <v>Shipped</v>
      </c>
      <c r="J2656">
        <f>IFERROR(VLOOKUP(A2656,Orders!A:G,7,FALSE),"")</f>
        <v>141</v>
      </c>
      <c r="K2656">
        <f>IFERROR(VLOOKUP(J2656,Customers!A:L,12,FALSE),"")</f>
        <v>1370</v>
      </c>
      <c r="L2656">
        <f>IFERROR(VLOOKUP(J2656,Customers!A:M,13,FALSE),"")</f>
        <v>227600</v>
      </c>
      <c r="M2656" t="str">
        <f>IFERROR(VLOOKUP(J2656,Customers!A:H,8,FALSE),"")</f>
        <v>Madrid</v>
      </c>
      <c r="N2656">
        <f>IFERROR(VLOOKUP(K2656,Employees!A:F,6,FALSE),"")</f>
        <v>4</v>
      </c>
      <c r="O2656" t="str">
        <f>IFERROR(VLOOKUP(N2656,Offices!A:B,2,FALSE),"")</f>
        <v>Paris</v>
      </c>
      <c r="P2656" s="6">
        <f>IFERROR(VLOOKUP(J2656,Payments!A:C,3,FALSE),"")</f>
        <v>37821</v>
      </c>
      <c r="Q2656">
        <f>IFERROR(VLOOKUP(J2656,Payments!A:D,4,FALSE),"")</f>
        <v>36251.03</v>
      </c>
      <c r="R2656" t="str">
        <f>IFERROR(VLOOKUP(B2656,Products!A:C,3,FALSE),"")</f>
        <v>Classic Cars</v>
      </c>
      <c r="S2656">
        <f>IFERROR(VLOOKUP(B2656,Products!A:G,7,FALSE),"")</f>
        <v>5545</v>
      </c>
      <c r="T2656">
        <f>IFERROR(VLOOKUP(B2656,Products!A:I,9,FALSE),"")</f>
        <v>143.62</v>
      </c>
      <c r="U2656">
        <f t="shared" si="328"/>
        <v>5</v>
      </c>
      <c r="V2656" t="str">
        <f t="shared" si="329"/>
        <v>Yes</v>
      </c>
      <c r="W2656">
        <f t="shared" si="330"/>
        <v>2005</v>
      </c>
      <c r="X2656">
        <f t="shared" si="331"/>
        <v>2</v>
      </c>
      <c r="Y2656">
        <f>IFERROR(VLOOKUP(B2656,Products!A:I,8,FALSE),"")</f>
        <v>91.92</v>
      </c>
      <c r="Z2656">
        <f t="shared" si="332"/>
        <v>5239.4399999999996</v>
      </c>
      <c r="AA2656">
        <f t="shared" si="333"/>
        <v>49.999999999999993</v>
      </c>
      <c r="AB2656">
        <f t="shared" si="334"/>
        <v>0</v>
      </c>
      <c r="AC2656">
        <f t="shared" si="335"/>
        <v>1746.4799999999998</v>
      </c>
    </row>
    <row r="2657" spans="1:29">
      <c r="A2657">
        <v>10383</v>
      </c>
      <c r="B2657" t="s">
        <v>168</v>
      </c>
      <c r="C2657">
        <v>28</v>
      </c>
      <c r="D2657">
        <v>77.239999999999995</v>
      </c>
      <c r="E2657">
        <v>7</v>
      </c>
      <c r="F2657" s="6">
        <f>IFERROR(VLOOKUP(A2657,Orders!A:B,2,FALSE),"")</f>
        <v>38405</v>
      </c>
      <c r="G2657" s="6">
        <f>IFERROR(VLOOKUP(A2657,Orders!A:C,3,FALSE),"")</f>
        <v>38413</v>
      </c>
      <c r="H2657" s="6">
        <f>IFERROR(VLOOKUP(A2657,Orders!A:D,4,FALSE),"")</f>
        <v>38408</v>
      </c>
      <c r="I2657" t="str">
        <f>IFERROR(VLOOKUP(A2657,Orders!A:E,5,FALSE),"")</f>
        <v>Shipped</v>
      </c>
      <c r="J2657">
        <f>IFERROR(VLOOKUP(A2657,Orders!A:G,7,FALSE),"")</f>
        <v>141</v>
      </c>
      <c r="K2657">
        <f>IFERROR(VLOOKUP(J2657,Customers!A:L,12,FALSE),"")</f>
        <v>1370</v>
      </c>
      <c r="L2657">
        <f>IFERROR(VLOOKUP(J2657,Customers!A:M,13,FALSE),"")</f>
        <v>227600</v>
      </c>
      <c r="M2657" t="str">
        <f>IFERROR(VLOOKUP(J2657,Customers!A:H,8,FALSE),"")</f>
        <v>Madrid</v>
      </c>
      <c r="N2657">
        <f>IFERROR(VLOOKUP(K2657,Employees!A:F,6,FALSE),"")</f>
        <v>4</v>
      </c>
      <c r="O2657" t="str">
        <f>IFERROR(VLOOKUP(N2657,Offices!A:B,2,FALSE),"")</f>
        <v>Paris</v>
      </c>
      <c r="P2657" s="6">
        <f>IFERROR(VLOOKUP(J2657,Payments!A:C,3,FALSE),"")</f>
        <v>37821</v>
      </c>
      <c r="Q2657">
        <f>IFERROR(VLOOKUP(J2657,Payments!A:D,4,FALSE),"")</f>
        <v>36251.03</v>
      </c>
      <c r="R2657" t="str">
        <f>IFERROR(VLOOKUP(B2657,Products!A:C,3,FALSE),"")</f>
        <v>Vintage Cars</v>
      </c>
      <c r="S2657">
        <f>IFERROR(VLOOKUP(B2657,Products!A:G,7,FALSE),"")</f>
        <v>8290</v>
      </c>
      <c r="T2657">
        <f>IFERROR(VLOOKUP(B2657,Products!A:I,9,FALSE),"")</f>
        <v>87.77</v>
      </c>
      <c r="U2657">
        <f t="shared" si="328"/>
        <v>5</v>
      </c>
      <c r="V2657" t="str">
        <f t="shared" si="329"/>
        <v>Yes</v>
      </c>
      <c r="W2657">
        <f t="shared" si="330"/>
        <v>2005</v>
      </c>
      <c r="X2657">
        <f t="shared" si="331"/>
        <v>2</v>
      </c>
      <c r="Y2657">
        <f>IFERROR(VLOOKUP(B2657,Products!A:I,8,FALSE),"")</f>
        <v>52.66</v>
      </c>
      <c r="Z2657">
        <f t="shared" si="332"/>
        <v>2162.7199999999998</v>
      </c>
      <c r="AA2657">
        <f t="shared" si="333"/>
        <v>46.676794530953288</v>
      </c>
      <c r="AB2657">
        <f t="shared" si="334"/>
        <v>0</v>
      </c>
      <c r="AC2657">
        <f t="shared" si="335"/>
        <v>688.24</v>
      </c>
    </row>
    <row r="2658" spans="1:29">
      <c r="A2658">
        <v>10383</v>
      </c>
      <c r="B2658" t="s">
        <v>156</v>
      </c>
      <c r="C2658">
        <v>22</v>
      </c>
      <c r="D2658">
        <v>52.6</v>
      </c>
      <c r="E2658">
        <v>2</v>
      </c>
      <c r="F2658" s="6">
        <f>IFERROR(VLOOKUP(A2658,Orders!A:B,2,FALSE),"")</f>
        <v>38405</v>
      </c>
      <c r="G2658" s="6">
        <f>IFERROR(VLOOKUP(A2658,Orders!A:C,3,FALSE),"")</f>
        <v>38413</v>
      </c>
      <c r="H2658" s="6">
        <f>IFERROR(VLOOKUP(A2658,Orders!A:D,4,FALSE),"")</f>
        <v>38408</v>
      </c>
      <c r="I2658" t="str">
        <f>IFERROR(VLOOKUP(A2658,Orders!A:E,5,FALSE),"")</f>
        <v>Shipped</v>
      </c>
      <c r="J2658">
        <f>IFERROR(VLOOKUP(A2658,Orders!A:G,7,FALSE),"")</f>
        <v>141</v>
      </c>
      <c r="K2658">
        <f>IFERROR(VLOOKUP(J2658,Customers!A:L,12,FALSE),"")</f>
        <v>1370</v>
      </c>
      <c r="L2658">
        <f>IFERROR(VLOOKUP(J2658,Customers!A:M,13,FALSE),"")</f>
        <v>227600</v>
      </c>
      <c r="M2658" t="str">
        <f>IFERROR(VLOOKUP(J2658,Customers!A:H,8,FALSE),"")</f>
        <v>Madrid</v>
      </c>
      <c r="N2658">
        <f>IFERROR(VLOOKUP(K2658,Employees!A:F,6,FALSE),"")</f>
        <v>4</v>
      </c>
      <c r="O2658" t="str">
        <f>IFERROR(VLOOKUP(N2658,Offices!A:B,2,FALSE),"")</f>
        <v>Paris</v>
      </c>
      <c r="P2658" s="6">
        <f>IFERROR(VLOOKUP(J2658,Payments!A:C,3,FALSE),"")</f>
        <v>37821</v>
      </c>
      <c r="Q2658">
        <f>IFERROR(VLOOKUP(J2658,Payments!A:D,4,FALSE),"")</f>
        <v>36251.03</v>
      </c>
      <c r="R2658" t="str">
        <f>IFERROR(VLOOKUP(B2658,Products!A:C,3,FALSE),"")</f>
        <v>Classic Cars</v>
      </c>
      <c r="S2658">
        <f>IFERROR(VLOOKUP(B2658,Products!A:G,7,FALSE),"")</f>
        <v>4074</v>
      </c>
      <c r="T2658">
        <f>IFERROR(VLOOKUP(B2658,Products!A:I,9,FALSE),"")</f>
        <v>57.8</v>
      </c>
      <c r="U2658">
        <f t="shared" si="328"/>
        <v>5</v>
      </c>
      <c r="V2658" t="str">
        <f t="shared" si="329"/>
        <v>Yes</v>
      </c>
      <c r="W2658">
        <f t="shared" si="330"/>
        <v>2005</v>
      </c>
      <c r="X2658">
        <f t="shared" si="331"/>
        <v>2</v>
      </c>
      <c r="Y2658">
        <f>IFERROR(VLOOKUP(B2658,Products!A:I,8,FALSE),"")</f>
        <v>32.369999999999997</v>
      </c>
      <c r="Z2658">
        <f t="shared" si="332"/>
        <v>1157.2</v>
      </c>
      <c r="AA2658">
        <f t="shared" si="333"/>
        <v>62.49613839975288</v>
      </c>
      <c r="AB2658">
        <f t="shared" si="334"/>
        <v>0</v>
      </c>
      <c r="AC2658">
        <f t="shared" si="335"/>
        <v>445.06000000000006</v>
      </c>
    </row>
    <row r="2659" spans="1:29">
      <c r="A2659">
        <v>10383</v>
      </c>
      <c r="B2659" t="s">
        <v>157</v>
      </c>
      <c r="C2659">
        <v>40</v>
      </c>
      <c r="D2659">
        <v>33.24</v>
      </c>
      <c r="E2659">
        <v>3</v>
      </c>
      <c r="F2659" s="6">
        <f>IFERROR(VLOOKUP(A2659,Orders!A:B,2,FALSE),"")</f>
        <v>38405</v>
      </c>
      <c r="G2659" s="6">
        <f>IFERROR(VLOOKUP(A2659,Orders!A:C,3,FALSE),"")</f>
        <v>38413</v>
      </c>
      <c r="H2659" s="6">
        <f>IFERROR(VLOOKUP(A2659,Orders!A:D,4,FALSE),"")</f>
        <v>38408</v>
      </c>
      <c r="I2659" t="str">
        <f>IFERROR(VLOOKUP(A2659,Orders!A:E,5,FALSE),"")</f>
        <v>Shipped</v>
      </c>
      <c r="J2659">
        <f>IFERROR(VLOOKUP(A2659,Orders!A:G,7,FALSE),"")</f>
        <v>141</v>
      </c>
      <c r="K2659">
        <f>IFERROR(VLOOKUP(J2659,Customers!A:L,12,FALSE),"")</f>
        <v>1370</v>
      </c>
      <c r="L2659">
        <f>IFERROR(VLOOKUP(J2659,Customers!A:M,13,FALSE),"")</f>
        <v>227600</v>
      </c>
      <c r="M2659" t="str">
        <f>IFERROR(VLOOKUP(J2659,Customers!A:H,8,FALSE),"")</f>
        <v>Madrid</v>
      </c>
      <c r="N2659">
        <f>IFERROR(VLOOKUP(K2659,Employees!A:F,6,FALSE),"")</f>
        <v>4</v>
      </c>
      <c r="O2659" t="str">
        <f>IFERROR(VLOOKUP(N2659,Offices!A:B,2,FALSE),"")</f>
        <v>Paris</v>
      </c>
      <c r="P2659" s="6">
        <f>IFERROR(VLOOKUP(J2659,Payments!A:C,3,FALSE),"")</f>
        <v>37821</v>
      </c>
      <c r="Q2659">
        <f>IFERROR(VLOOKUP(J2659,Payments!A:D,4,FALSE),"")</f>
        <v>36251.03</v>
      </c>
      <c r="R2659" t="str">
        <f>IFERROR(VLOOKUP(B2659,Products!A:C,3,FALSE),"")</f>
        <v>Classic Cars</v>
      </c>
      <c r="S2659">
        <f>IFERROR(VLOOKUP(B2659,Products!A:G,7,FALSE),"")</f>
        <v>2542</v>
      </c>
      <c r="T2659">
        <f>IFERROR(VLOOKUP(B2659,Products!A:I,9,FALSE),"")</f>
        <v>35.36</v>
      </c>
      <c r="U2659">
        <f t="shared" si="328"/>
        <v>5</v>
      </c>
      <c r="V2659" t="str">
        <f t="shared" si="329"/>
        <v>Yes</v>
      </c>
      <c r="W2659">
        <f t="shared" si="330"/>
        <v>2005</v>
      </c>
      <c r="X2659">
        <f t="shared" si="331"/>
        <v>2</v>
      </c>
      <c r="Y2659">
        <f>IFERROR(VLOOKUP(B2659,Products!A:I,8,FALSE),"")</f>
        <v>15.91</v>
      </c>
      <c r="Z2659">
        <f t="shared" si="332"/>
        <v>1329.6000000000001</v>
      </c>
      <c r="AA2659">
        <f t="shared" si="333"/>
        <v>108.92520427404149</v>
      </c>
      <c r="AB2659">
        <f t="shared" si="334"/>
        <v>1</v>
      </c>
      <c r="AC2659">
        <f t="shared" si="335"/>
        <v>693.2</v>
      </c>
    </row>
    <row r="2660" spans="1:29">
      <c r="A2660">
        <v>10383</v>
      </c>
      <c r="B2660" t="s">
        <v>158</v>
      </c>
      <c r="C2660">
        <v>21</v>
      </c>
      <c r="D2660">
        <v>117.1</v>
      </c>
      <c r="E2660">
        <v>4</v>
      </c>
      <c r="F2660" s="6">
        <f>IFERROR(VLOOKUP(A2660,Orders!A:B,2,FALSE),"")</f>
        <v>38405</v>
      </c>
      <c r="G2660" s="6">
        <f>IFERROR(VLOOKUP(A2660,Orders!A:C,3,FALSE),"")</f>
        <v>38413</v>
      </c>
      <c r="H2660" s="6">
        <f>IFERROR(VLOOKUP(A2660,Orders!A:D,4,FALSE),"")</f>
        <v>38408</v>
      </c>
      <c r="I2660" t="str">
        <f>IFERROR(VLOOKUP(A2660,Orders!A:E,5,FALSE),"")</f>
        <v>Shipped</v>
      </c>
      <c r="J2660">
        <f>IFERROR(VLOOKUP(A2660,Orders!A:G,7,FALSE),"")</f>
        <v>141</v>
      </c>
      <c r="K2660">
        <f>IFERROR(VLOOKUP(J2660,Customers!A:L,12,FALSE),"")</f>
        <v>1370</v>
      </c>
      <c r="L2660">
        <f>IFERROR(VLOOKUP(J2660,Customers!A:M,13,FALSE),"")</f>
        <v>227600</v>
      </c>
      <c r="M2660" t="str">
        <f>IFERROR(VLOOKUP(J2660,Customers!A:H,8,FALSE),"")</f>
        <v>Madrid</v>
      </c>
      <c r="N2660">
        <f>IFERROR(VLOOKUP(K2660,Employees!A:F,6,FALSE),"")</f>
        <v>4</v>
      </c>
      <c r="O2660" t="str">
        <f>IFERROR(VLOOKUP(N2660,Offices!A:B,2,FALSE),"")</f>
        <v>Paris</v>
      </c>
      <c r="P2660" s="6">
        <f>IFERROR(VLOOKUP(J2660,Payments!A:C,3,FALSE),"")</f>
        <v>37821</v>
      </c>
      <c r="Q2660">
        <f>IFERROR(VLOOKUP(J2660,Payments!A:D,4,FALSE),"")</f>
        <v>36251.03</v>
      </c>
      <c r="R2660" t="str">
        <f>IFERROR(VLOOKUP(B2660,Products!A:C,3,FALSE),"")</f>
        <v>Classic Cars</v>
      </c>
      <c r="S2660">
        <f>IFERROR(VLOOKUP(B2660,Products!A:G,7,FALSE),"")</f>
        <v>6582</v>
      </c>
      <c r="T2660">
        <f>IFERROR(VLOOKUP(B2660,Products!A:I,9,FALSE),"")</f>
        <v>118.28</v>
      </c>
      <c r="U2660">
        <f t="shared" si="328"/>
        <v>5</v>
      </c>
      <c r="V2660" t="str">
        <f t="shared" si="329"/>
        <v>Yes</v>
      </c>
      <c r="W2660">
        <f t="shared" si="330"/>
        <v>2005</v>
      </c>
      <c r="X2660">
        <f t="shared" si="331"/>
        <v>2</v>
      </c>
      <c r="Y2660">
        <f>IFERROR(VLOOKUP(B2660,Products!A:I,8,FALSE),"")</f>
        <v>69.78</v>
      </c>
      <c r="Z2660">
        <f t="shared" si="332"/>
        <v>2459.1</v>
      </c>
      <c r="AA2660">
        <f t="shared" si="333"/>
        <v>67.813126970478635</v>
      </c>
      <c r="AB2660">
        <f t="shared" si="334"/>
        <v>1</v>
      </c>
      <c r="AC2660">
        <f t="shared" si="335"/>
        <v>993.7199999999998</v>
      </c>
    </row>
    <row r="2661" spans="1:29">
      <c r="A2661">
        <v>10383</v>
      </c>
      <c r="B2661" t="s">
        <v>159</v>
      </c>
      <c r="C2661">
        <v>32</v>
      </c>
      <c r="D2661">
        <v>53.57</v>
      </c>
      <c r="E2661">
        <v>5</v>
      </c>
      <c r="F2661" s="6">
        <f>IFERROR(VLOOKUP(A2661,Orders!A:B,2,FALSE),"")</f>
        <v>38405</v>
      </c>
      <c r="G2661" s="6">
        <f>IFERROR(VLOOKUP(A2661,Orders!A:C,3,FALSE),"")</f>
        <v>38413</v>
      </c>
      <c r="H2661" s="6">
        <f>IFERROR(VLOOKUP(A2661,Orders!A:D,4,FALSE),"")</f>
        <v>38408</v>
      </c>
      <c r="I2661" t="str">
        <f>IFERROR(VLOOKUP(A2661,Orders!A:E,5,FALSE),"")</f>
        <v>Shipped</v>
      </c>
      <c r="J2661">
        <f>IFERROR(VLOOKUP(A2661,Orders!A:G,7,FALSE),"")</f>
        <v>141</v>
      </c>
      <c r="K2661">
        <f>IFERROR(VLOOKUP(J2661,Customers!A:L,12,FALSE),"")</f>
        <v>1370</v>
      </c>
      <c r="L2661">
        <f>IFERROR(VLOOKUP(J2661,Customers!A:M,13,FALSE),"")</f>
        <v>227600</v>
      </c>
      <c r="M2661" t="str">
        <f>IFERROR(VLOOKUP(J2661,Customers!A:H,8,FALSE),"")</f>
        <v>Madrid</v>
      </c>
      <c r="N2661">
        <f>IFERROR(VLOOKUP(K2661,Employees!A:F,6,FALSE),"")</f>
        <v>4</v>
      </c>
      <c r="O2661" t="str">
        <f>IFERROR(VLOOKUP(N2661,Offices!A:B,2,FALSE),"")</f>
        <v>Paris</v>
      </c>
      <c r="P2661" s="6">
        <f>IFERROR(VLOOKUP(J2661,Payments!A:C,3,FALSE),"")</f>
        <v>37821</v>
      </c>
      <c r="Q2661">
        <f>IFERROR(VLOOKUP(J2661,Payments!A:D,4,FALSE),"")</f>
        <v>36251.03</v>
      </c>
      <c r="R2661" t="str">
        <f>IFERROR(VLOOKUP(B2661,Products!A:C,3,FALSE),"")</f>
        <v>Trucks and Buses</v>
      </c>
      <c r="S2661">
        <f>IFERROR(VLOOKUP(B2661,Products!A:G,7,FALSE),"")</f>
        <v>2874</v>
      </c>
      <c r="T2661">
        <f>IFERROR(VLOOKUP(B2661,Products!A:I,9,FALSE),"")</f>
        <v>54.11</v>
      </c>
      <c r="U2661">
        <f t="shared" si="328"/>
        <v>5</v>
      </c>
      <c r="V2661" t="str">
        <f t="shared" si="329"/>
        <v>Yes</v>
      </c>
      <c r="W2661">
        <f t="shared" si="330"/>
        <v>2005</v>
      </c>
      <c r="X2661">
        <f t="shared" si="331"/>
        <v>2</v>
      </c>
      <c r="Y2661">
        <f>IFERROR(VLOOKUP(B2661,Products!A:I,8,FALSE),"")</f>
        <v>25.98</v>
      </c>
      <c r="Z2661">
        <f t="shared" si="332"/>
        <v>1714.24</v>
      </c>
      <c r="AA2661">
        <f t="shared" si="333"/>
        <v>106.19707467282524</v>
      </c>
      <c r="AB2661">
        <f t="shared" si="334"/>
        <v>1</v>
      </c>
      <c r="AC2661">
        <f t="shared" si="335"/>
        <v>882.88</v>
      </c>
    </row>
    <row r="2662" spans="1:29">
      <c r="A2662">
        <v>10383</v>
      </c>
      <c r="B2662" t="s">
        <v>160</v>
      </c>
      <c r="C2662">
        <v>44</v>
      </c>
      <c r="D2662">
        <v>55.93</v>
      </c>
      <c r="E2662">
        <v>8</v>
      </c>
      <c r="F2662" s="6">
        <f>IFERROR(VLOOKUP(A2662,Orders!A:B,2,FALSE),"")</f>
        <v>38405</v>
      </c>
      <c r="G2662" s="6">
        <f>IFERROR(VLOOKUP(A2662,Orders!A:C,3,FALSE),"")</f>
        <v>38413</v>
      </c>
      <c r="H2662" s="6">
        <f>IFERROR(VLOOKUP(A2662,Orders!A:D,4,FALSE),"")</f>
        <v>38408</v>
      </c>
      <c r="I2662" t="str">
        <f>IFERROR(VLOOKUP(A2662,Orders!A:E,5,FALSE),"")</f>
        <v>Shipped</v>
      </c>
      <c r="J2662">
        <f>IFERROR(VLOOKUP(A2662,Orders!A:G,7,FALSE),"")</f>
        <v>141</v>
      </c>
      <c r="K2662">
        <f>IFERROR(VLOOKUP(J2662,Customers!A:L,12,FALSE),"")</f>
        <v>1370</v>
      </c>
      <c r="L2662">
        <f>IFERROR(VLOOKUP(J2662,Customers!A:M,13,FALSE),"")</f>
        <v>227600</v>
      </c>
      <c r="M2662" t="str">
        <f>IFERROR(VLOOKUP(J2662,Customers!A:H,8,FALSE),"")</f>
        <v>Madrid</v>
      </c>
      <c r="N2662">
        <f>IFERROR(VLOOKUP(K2662,Employees!A:F,6,FALSE),"")</f>
        <v>4</v>
      </c>
      <c r="O2662" t="str">
        <f>IFERROR(VLOOKUP(N2662,Offices!A:B,2,FALSE),"")</f>
        <v>Paris</v>
      </c>
      <c r="P2662" s="6">
        <f>IFERROR(VLOOKUP(J2662,Payments!A:C,3,FALSE),"")</f>
        <v>37821</v>
      </c>
      <c r="Q2662">
        <f>IFERROR(VLOOKUP(J2662,Payments!A:D,4,FALSE),"")</f>
        <v>36251.03</v>
      </c>
      <c r="R2662" t="str">
        <f>IFERROR(VLOOKUP(B2662,Products!A:C,3,FALSE),"")</f>
        <v>Trains</v>
      </c>
      <c r="S2662">
        <f>IFERROR(VLOOKUP(B2662,Products!A:G,7,FALSE),"")</f>
        <v>8601</v>
      </c>
      <c r="T2662">
        <f>IFERROR(VLOOKUP(B2662,Products!A:I,9,FALSE),"")</f>
        <v>62.14</v>
      </c>
      <c r="U2662">
        <f t="shared" si="328"/>
        <v>5</v>
      </c>
      <c r="V2662" t="str">
        <f t="shared" si="329"/>
        <v>Yes</v>
      </c>
      <c r="W2662">
        <f t="shared" si="330"/>
        <v>2005</v>
      </c>
      <c r="X2662">
        <f t="shared" si="331"/>
        <v>2</v>
      </c>
      <c r="Y2662">
        <f>IFERROR(VLOOKUP(B2662,Products!A:I,8,FALSE),"")</f>
        <v>26.72</v>
      </c>
      <c r="Z2662">
        <f t="shared" si="332"/>
        <v>2460.92</v>
      </c>
      <c r="AA2662">
        <f t="shared" si="333"/>
        <v>109.31886227544911</v>
      </c>
      <c r="AB2662">
        <f t="shared" si="334"/>
        <v>1</v>
      </c>
      <c r="AC2662">
        <f t="shared" si="335"/>
        <v>1285.24</v>
      </c>
    </row>
    <row r="2663" spans="1:29">
      <c r="A2663">
        <v>10383</v>
      </c>
      <c r="B2663" t="s">
        <v>161</v>
      </c>
      <c r="C2663">
        <v>29</v>
      </c>
      <c r="D2663">
        <v>94.92</v>
      </c>
      <c r="E2663">
        <v>13</v>
      </c>
      <c r="F2663" s="6">
        <f>IFERROR(VLOOKUP(A2663,Orders!A:B,2,FALSE),"")</f>
        <v>38405</v>
      </c>
      <c r="G2663" s="6">
        <f>IFERROR(VLOOKUP(A2663,Orders!A:C,3,FALSE),"")</f>
        <v>38413</v>
      </c>
      <c r="H2663" s="6">
        <f>IFERROR(VLOOKUP(A2663,Orders!A:D,4,FALSE),"")</f>
        <v>38408</v>
      </c>
      <c r="I2663" t="str">
        <f>IFERROR(VLOOKUP(A2663,Orders!A:E,5,FALSE),"")</f>
        <v>Shipped</v>
      </c>
      <c r="J2663">
        <f>IFERROR(VLOOKUP(A2663,Orders!A:G,7,FALSE),"")</f>
        <v>141</v>
      </c>
      <c r="K2663">
        <f>IFERROR(VLOOKUP(J2663,Customers!A:L,12,FALSE),"")</f>
        <v>1370</v>
      </c>
      <c r="L2663">
        <f>IFERROR(VLOOKUP(J2663,Customers!A:M,13,FALSE),"")</f>
        <v>227600</v>
      </c>
      <c r="M2663" t="str">
        <f>IFERROR(VLOOKUP(J2663,Customers!A:H,8,FALSE),"")</f>
        <v>Madrid</v>
      </c>
      <c r="N2663">
        <f>IFERROR(VLOOKUP(K2663,Employees!A:F,6,FALSE),"")</f>
        <v>4</v>
      </c>
      <c r="O2663" t="str">
        <f>IFERROR(VLOOKUP(N2663,Offices!A:B,2,FALSE),"")</f>
        <v>Paris</v>
      </c>
      <c r="P2663" s="6">
        <f>IFERROR(VLOOKUP(J2663,Payments!A:C,3,FALSE),"")</f>
        <v>37821</v>
      </c>
      <c r="Q2663">
        <f>IFERROR(VLOOKUP(J2663,Payments!A:D,4,FALSE),"")</f>
        <v>36251.03</v>
      </c>
      <c r="R2663" t="str">
        <f>IFERROR(VLOOKUP(B2663,Products!A:C,3,FALSE),"")</f>
        <v>Trucks and Buses</v>
      </c>
      <c r="S2663">
        <f>IFERROR(VLOOKUP(B2663,Products!A:G,7,FALSE),"")</f>
        <v>1016</v>
      </c>
      <c r="T2663">
        <f>IFERROR(VLOOKUP(B2663,Products!A:I,9,FALSE),"")</f>
        <v>115.75</v>
      </c>
      <c r="U2663">
        <f t="shared" si="328"/>
        <v>5</v>
      </c>
      <c r="V2663" t="str">
        <f t="shared" si="329"/>
        <v>Yes</v>
      </c>
      <c r="W2663">
        <f t="shared" si="330"/>
        <v>2005</v>
      </c>
      <c r="X2663">
        <f t="shared" si="331"/>
        <v>2</v>
      </c>
      <c r="Y2663">
        <f>IFERROR(VLOOKUP(B2663,Products!A:I,8,FALSE),"")</f>
        <v>68.290000000000006</v>
      </c>
      <c r="Z2663">
        <f t="shared" si="332"/>
        <v>2752.68</v>
      </c>
      <c r="AA2663">
        <f t="shared" si="333"/>
        <v>38.995460535949618</v>
      </c>
      <c r="AB2663">
        <f t="shared" si="334"/>
        <v>0</v>
      </c>
      <c r="AC2663">
        <f t="shared" si="335"/>
        <v>772.26999999999987</v>
      </c>
    </row>
    <row r="2664" spans="1:29">
      <c r="A2664">
        <v>10383</v>
      </c>
      <c r="B2664" t="s">
        <v>162</v>
      </c>
      <c r="C2664">
        <v>38</v>
      </c>
      <c r="D2664">
        <v>48.62</v>
      </c>
      <c r="E2664">
        <v>10</v>
      </c>
      <c r="F2664" s="6">
        <f>IFERROR(VLOOKUP(A2664,Orders!A:B,2,FALSE),"")</f>
        <v>38405</v>
      </c>
      <c r="G2664" s="6">
        <f>IFERROR(VLOOKUP(A2664,Orders!A:C,3,FALSE),"")</f>
        <v>38413</v>
      </c>
      <c r="H2664" s="6">
        <f>IFERROR(VLOOKUP(A2664,Orders!A:D,4,FALSE),"")</f>
        <v>38408</v>
      </c>
      <c r="I2664" t="str">
        <f>IFERROR(VLOOKUP(A2664,Orders!A:E,5,FALSE),"")</f>
        <v>Shipped</v>
      </c>
      <c r="J2664">
        <f>IFERROR(VLOOKUP(A2664,Orders!A:G,7,FALSE),"")</f>
        <v>141</v>
      </c>
      <c r="K2664">
        <f>IFERROR(VLOOKUP(J2664,Customers!A:L,12,FALSE),"")</f>
        <v>1370</v>
      </c>
      <c r="L2664">
        <f>IFERROR(VLOOKUP(J2664,Customers!A:M,13,FALSE),"")</f>
        <v>227600</v>
      </c>
      <c r="M2664" t="str">
        <f>IFERROR(VLOOKUP(J2664,Customers!A:H,8,FALSE),"")</f>
        <v>Madrid</v>
      </c>
      <c r="N2664">
        <f>IFERROR(VLOOKUP(K2664,Employees!A:F,6,FALSE),"")</f>
        <v>4</v>
      </c>
      <c r="O2664" t="str">
        <f>IFERROR(VLOOKUP(N2664,Offices!A:B,2,FALSE),"")</f>
        <v>Paris</v>
      </c>
      <c r="P2664" s="6">
        <f>IFERROR(VLOOKUP(J2664,Payments!A:C,3,FALSE),"")</f>
        <v>37821</v>
      </c>
      <c r="Q2664">
        <f>IFERROR(VLOOKUP(J2664,Payments!A:D,4,FALSE),"")</f>
        <v>36251.03</v>
      </c>
      <c r="R2664" t="str">
        <f>IFERROR(VLOOKUP(B2664,Products!A:C,3,FALSE),"")</f>
        <v>Trains</v>
      </c>
      <c r="S2664">
        <f>IFERROR(VLOOKUP(B2664,Products!A:G,7,FALSE),"")</f>
        <v>1645</v>
      </c>
      <c r="T2664">
        <f>IFERROR(VLOOKUP(B2664,Products!A:I,9,FALSE),"")</f>
        <v>58.58</v>
      </c>
      <c r="U2664">
        <f t="shared" si="328"/>
        <v>5</v>
      </c>
      <c r="V2664" t="str">
        <f t="shared" si="329"/>
        <v>Yes</v>
      </c>
      <c r="W2664">
        <f t="shared" si="330"/>
        <v>2005</v>
      </c>
      <c r="X2664">
        <f t="shared" si="331"/>
        <v>2</v>
      </c>
      <c r="Y2664">
        <f>IFERROR(VLOOKUP(B2664,Products!A:I,8,FALSE),"")</f>
        <v>37.49</v>
      </c>
      <c r="Z2664">
        <f t="shared" si="332"/>
        <v>1847.56</v>
      </c>
      <c r="AA2664">
        <f t="shared" si="333"/>
        <v>29.687916777807398</v>
      </c>
      <c r="AB2664">
        <f t="shared" si="334"/>
        <v>0</v>
      </c>
      <c r="AC2664">
        <f t="shared" si="335"/>
        <v>422.93999999999983</v>
      </c>
    </row>
    <row r="2665" spans="1:29">
      <c r="A2665">
        <v>10384</v>
      </c>
      <c r="B2665" t="s">
        <v>163</v>
      </c>
      <c r="C2665">
        <v>34</v>
      </c>
      <c r="D2665">
        <v>129.19999999999999</v>
      </c>
      <c r="E2665">
        <v>4</v>
      </c>
      <c r="F2665" s="6">
        <f>IFERROR(VLOOKUP(A2665,Orders!A:B,2,FALSE),"")</f>
        <v>38406</v>
      </c>
      <c r="G2665" s="6">
        <f>IFERROR(VLOOKUP(A2665,Orders!A:C,3,FALSE),"")</f>
        <v>38417</v>
      </c>
      <c r="H2665" s="6">
        <f>IFERROR(VLOOKUP(A2665,Orders!A:D,4,FALSE),"")</f>
        <v>38410</v>
      </c>
      <c r="I2665" t="str">
        <f>IFERROR(VLOOKUP(A2665,Orders!A:E,5,FALSE),"")</f>
        <v>Shipped</v>
      </c>
      <c r="J2665">
        <f>IFERROR(VLOOKUP(A2665,Orders!A:G,7,FALSE),"")</f>
        <v>321</v>
      </c>
      <c r="K2665">
        <f>IFERROR(VLOOKUP(J2665,Customers!A:L,12,FALSE),"")</f>
        <v>1165</v>
      </c>
      <c r="L2665">
        <f>IFERROR(VLOOKUP(J2665,Customers!A:M,13,FALSE),"")</f>
        <v>105000</v>
      </c>
      <c r="M2665" t="str">
        <f>IFERROR(VLOOKUP(J2665,Customers!A:H,8,FALSE),"")</f>
        <v>San Francisco</v>
      </c>
      <c r="N2665">
        <f>IFERROR(VLOOKUP(K2665,Employees!A:F,6,FALSE),"")</f>
        <v>1</v>
      </c>
      <c r="O2665" t="str">
        <f>IFERROR(VLOOKUP(N2665,Offices!A:B,2,FALSE),"")</f>
        <v>San Francisco</v>
      </c>
      <c r="P2665" s="6">
        <f>IFERROR(VLOOKUP(J2665,Payments!A:C,3,FALSE),"")</f>
        <v>37928</v>
      </c>
      <c r="Q2665">
        <f>IFERROR(VLOOKUP(J2665,Payments!A:D,4,FALSE),"")</f>
        <v>85559.12</v>
      </c>
      <c r="R2665" t="str">
        <f>IFERROR(VLOOKUP(B2665,Products!A:C,3,FALSE),"")</f>
        <v>Classic Cars</v>
      </c>
      <c r="S2665">
        <f>IFERROR(VLOOKUP(B2665,Products!A:G,7,FALSE),"")</f>
        <v>3252</v>
      </c>
      <c r="T2665">
        <f>IFERROR(VLOOKUP(B2665,Products!A:I,9,FALSE),"")</f>
        <v>136</v>
      </c>
      <c r="U2665">
        <f t="shared" si="328"/>
        <v>7</v>
      </c>
      <c r="V2665" t="str">
        <f t="shared" si="329"/>
        <v>No</v>
      </c>
      <c r="W2665">
        <f t="shared" si="330"/>
        <v>2005</v>
      </c>
      <c r="X2665">
        <f t="shared" si="331"/>
        <v>2</v>
      </c>
      <c r="Y2665">
        <f>IFERROR(VLOOKUP(B2665,Products!A:I,8,FALSE),"")</f>
        <v>85.68</v>
      </c>
      <c r="Z2665">
        <f t="shared" si="332"/>
        <v>4392.7999999999993</v>
      </c>
      <c r="AA2665">
        <f t="shared" si="333"/>
        <v>50.79365079365077</v>
      </c>
      <c r="AB2665">
        <f t="shared" si="334"/>
        <v>0</v>
      </c>
      <c r="AC2665">
        <f t="shared" si="335"/>
        <v>1479.6799999999994</v>
      </c>
    </row>
    <row r="2666" spans="1:29">
      <c r="A2666">
        <v>10384</v>
      </c>
      <c r="B2666" t="s">
        <v>169</v>
      </c>
      <c r="C2666">
        <v>28</v>
      </c>
      <c r="D2666">
        <v>114.29</v>
      </c>
      <c r="E2666">
        <v>3</v>
      </c>
      <c r="F2666" s="6">
        <f>IFERROR(VLOOKUP(A2666,Orders!A:B,2,FALSE),"")</f>
        <v>38406</v>
      </c>
      <c r="G2666" s="6">
        <f>IFERROR(VLOOKUP(A2666,Orders!A:C,3,FALSE),"")</f>
        <v>38417</v>
      </c>
      <c r="H2666" s="6">
        <f>IFERROR(VLOOKUP(A2666,Orders!A:D,4,FALSE),"")</f>
        <v>38410</v>
      </c>
      <c r="I2666" t="str">
        <f>IFERROR(VLOOKUP(A2666,Orders!A:E,5,FALSE),"")</f>
        <v>Shipped</v>
      </c>
      <c r="J2666">
        <f>IFERROR(VLOOKUP(A2666,Orders!A:G,7,FALSE),"")</f>
        <v>321</v>
      </c>
      <c r="K2666">
        <f>IFERROR(VLOOKUP(J2666,Customers!A:L,12,FALSE),"")</f>
        <v>1165</v>
      </c>
      <c r="L2666">
        <f>IFERROR(VLOOKUP(J2666,Customers!A:M,13,FALSE),"")</f>
        <v>105000</v>
      </c>
      <c r="M2666" t="str">
        <f>IFERROR(VLOOKUP(J2666,Customers!A:H,8,FALSE),"")</f>
        <v>San Francisco</v>
      </c>
      <c r="N2666">
        <f>IFERROR(VLOOKUP(K2666,Employees!A:F,6,FALSE),"")</f>
        <v>1</v>
      </c>
      <c r="O2666" t="str">
        <f>IFERROR(VLOOKUP(N2666,Offices!A:B,2,FALSE),"")</f>
        <v>San Francisco</v>
      </c>
      <c r="P2666" s="6">
        <f>IFERROR(VLOOKUP(J2666,Payments!A:C,3,FALSE),"")</f>
        <v>37928</v>
      </c>
      <c r="Q2666">
        <f>IFERROR(VLOOKUP(J2666,Payments!A:D,4,FALSE),"")</f>
        <v>85559.12</v>
      </c>
      <c r="R2666" t="str">
        <f>IFERROR(VLOOKUP(B2666,Products!A:C,3,FALSE),"")</f>
        <v>Ships</v>
      </c>
      <c r="S2666">
        <f>IFERROR(VLOOKUP(B2666,Products!A:G,7,FALSE),"")</f>
        <v>1898</v>
      </c>
      <c r="T2666">
        <f>IFERROR(VLOOKUP(B2666,Products!A:I,9,FALSE),"")</f>
        <v>122.89</v>
      </c>
      <c r="U2666">
        <f t="shared" si="328"/>
        <v>7</v>
      </c>
      <c r="V2666" t="str">
        <f t="shared" si="329"/>
        <v>No</v>
      </c>
      <c r="W2666">
        <f t="shared" si="330"/>
        <v>2005</v>
      </c>
      <c r="X2666">
        <f t="shared" si="331"/>
        <v>2</v>
      </c>
      <c r="Y2666">
        <f>IFERROR(VLOOKUP(B2666,Products!A:I,8,FALSE),"")</f>
        <v>82.34</v>
      </c>
      <c r="Z2666">
        <f t="shared" si="332"/>
        <v>3200.1200000000003</v>
      </c>
      <c r="AA2666">
        <f t="shared" si="333"/>
        <v>38.802526111246053</v>
      </c>
      <c r="AB2666">
        <f t="shared" si="334"/>
        <v>0</v>
      </c>
      <c r="AC2666">
        <f t="shared" si="335"/>
        <v>894.60000000000014</v>
      </c>
    </row>
    <row r="2667" spans="1:29">
      <c r="A2667">
        <v>10384</v>
      </c>
      <c r="B2667" t="s">
        <v>170</v>
      </c>
      <c r="C2667">
        <v>43</v>
      </c>
      <c r="D2667">
        <v>71.69</v>
      </c>
      <c r="E2667">
        <v>2</v>
      </c>
      <c r="F2667" s="6">
        <f>IFERROR(VLOOKUP(A2667,Orders!A:B,2,FALSE),"")</f>
        <v>38406</v>
      </c>
      <c r="G2667" s="6">
        <f>IFERROR(VLOOKUP(A2667,Orders!A:C,3,FALSE),"")</f>
        <v>38417</v>
      </c>
      <c r="H2667" s="6">
        <f>IFERROR(VLOOKUP(A2667,Orders!A:D,4,FALSE),"")</f>
        <v>38410</v>
      </c>
      <c r="I2667" t="str">
        <f>IFERROR(VLOOKUP(A2667,Orders!A:E,5,FALSE),"")</f>
        <v>Shipped</v>
      </c>
      <c r="J2667">
        <f>IFERROR(VLOOKUP(A2667,Orders!A:G,7,FALSE),"")</f>
        <v>321</v>
      </c>
      <c r="K2667">
        <f>IFERROR(VLOOKUP(J2667,Customers!A:L,12,FALSE),"")</f>
        <v>1165</v>
      </c>
      <c r="L2667">
        <f>IFERROR(VLOOKUP(J2667,Customers!A:M,13,FALSE),"")</f>
        <v>105000</v>
      </c>
      <c r="M2667" t="str">
        <f>IFERROR(VLOOKUP(J2667,Customers!A:H,8,FALSE),"")</f>
        <v>San Francisco</v>
      </c>
      <c r="N2667">
        <f>IFERROR(VLOOKUP(K2667,Employees!A:F,6,FALSE),"")</f>
        <v>1</v>
      </c>
      <c r="O2667" t="str">
        <f>IFERROR(VLOOKUP(N2667,Offices!A:B,2,FALSE),"")</f>
        <v>San Francisco</v>
      </c>
      <c r="P2667" s="6">
        <f>IFERROR(VLOOKUP(J2667,Payments!A:C,3,FALSE),"")</f>
        <v>37928</v>
      </c>
      <c r="Q2667">
        <f>IFERROR(VLOOKUP(J2667,Payments!A:D,4,FALSE),"")</f>
        <v>85559.12</v>
      </c>
      <c r="R2667" t="str">
        <f>IFERROR(VLOOKUP(B2667,Products!A:C,3,FALSE),"")</f>
        <v>Vintage Cars</v>
      </c>
      <c r="S2667">
        <f>IFERROR(VLOOKUP(B2667,Products!A:G,7,FALSE),"")</f>
        <v>9173</v>
      </c>
      <c r="T2667">
        <f>IFERROR(VLOOKUP(B2667,Products!A:I,9,FALSE),"")</f>
        <v>88.51</v>
      </c>
      <c r="U2667">
        <f t="shared" si="328"/>
        <v>7</v>
      </c>
      <c r="V2667" t="str">
        <f t="shared" si="329"/>
        <v>No</v>
      </c>
      <c r="W2667">
        <f t="shared" si="330"/>
        <v>2005</v>
      </c>
      <c r="X2667">
        <f t="shared" si="331"/>
        <v>2</v>
      </c>
      <c r="Y2667">
        <f>IFERROR(VLOOKUP(B2667,Products!A:I,8,FALSE),"")</f>
        <v>46.91</v>
      </c>
      <c r="Z2667">
        <f t="shared" si="332"/>
        <v>3082.67</v>
      </c>
      <c r="AA2667">
        <f t="shared" si="333"/>
        <v>52.824557663611174</v>
      </c>
      <c r="AB2667">
        <f t="shared" si="334"/>
        <v>0</v>
      </c>
      <c r="AC2667">
        <f t="shared" si="335"/>
        <v>1065.54</v>
      </c>
    </row>
    <row r="2668" spans="1:29">
      <c r="A2668">
        <v>10384</v>
      </c>
      <c r="B2668" t="s">
        <v>173</v>
      </c>
      <c r="C2668">
        <v>49</v>
      </c>
      <c r="D2668">
        <v>71.02</v>
      </c>
      <c r="E2668">
        <v>1</v>
      </c>
      <c r="F2668" s="6">
        <f>IFERROR(VLOOKUP(A2668,Orders!A:B,2,FALSE),"")</f>
        <v>38406</v>
      </c>
      <c r="G2668" s="6">
        <f>IFERROR(VLOOKUP(A2668,Orders!A:C,3,FALSE),"")</f>
        <v>38417</v>
      </c>
      <c r="H2668" s="6">
        <f>IFERROR(VLOOKUP(A2668,Orders!A:D,4,FALSE),"")</f>
        <v>38410</v>
      </c>
      <c r="I2668" t="str">
        <f>IFERROR(VLOOKUP(A2668,Orders!A:E,5,FALSE),"")</f>
        <v>Shipped</v>
      </c>
      <c r="J2668">
        <f>IFERROR(VLOOKUP(A2668,Orders!A:G,7,FALSE),"")</f>
        <v>321</v>
      </c>
      <c r="K2668">
        <f>IFERROR(VLOOKUP(J2668,Customers!A:L,12,FALSE),"")</f>
        <v>1165</v>
      </c>
      <c r="L2668">
        <f>IFERROR(VLOOKUP(J2668,Customers!A:M,13,FALSE),"")</f>
        <v>105000</v>
      </c>
      <c r="M2668" t="str">
        <f>IFERROR(VLOOKUP(J2668,Customers!A:H,8,FALSE),"")</f>
        <v>San Francisco</v>
      </c>
      <c r="N2668">
        <f>IFERROR(VLOOKUP(K2668,Employees!A:F,6,FALSE),"")</f>
        <v>1</v>
      </c>
      <c r="O2668" t="str">
        <f>IFERROR(VLOOKUP(N2668,Offices!A:B,2,FALSE),"")</f>
        <v>San Francisco</v>
      </c>
      <c r="P2668" s="6">
        <f>IFERROR(VLOOKUP(J2668,Payments!A:C,3,FALSE),"")</f>
        <v>37928</v>
      </c>
      <c r="Q2668">
        <f>IFERROR(VLOOKUP(J2668,Payments!A:D,4,FALSE),"")</f>
        <v>85559.12</v>
      </c>
      <c r="R2668" t="str">
        <f>IFERROR(VLOOKUP(B2668,Products!A:C,3,FALSE),"")</f>
        <v>Ships</v>
      </c>
      <c r="S2668">
        <f>IFERROR(VLOOKUP(B2668,Products!A:G,7,FALSE),"")</f>
        <v>737</v>
      </c>
      <c r="T2668">
        <f>IFERROR(VLOOKUP(B2668,Products!A:I,9,FALSE),"")</f>
        <v>86.61</v>
      </c>
      <c r="U2668">
        <f t="shared" si="328"/>
        <v>7</v>
      </c>
      <c r="V2668" t="str">
        <f t="shared" si="329"/>
        <v>No</v>
      </c>
      <c r="W2668">
        <f t="shared" si="330"/>
        <v>2005</v>
      </c>
      <c r="X2668">
        <f t="shared" si="331"/>
        <v>2</v>
      </c>
      <c r="Y2668">
        <f>IFERROR(VLOOKUP(B2668,Products!A:I,8,FALSE),"")</f>
        <v>43.3</v>
      </c>
      <c r="Z2668">
        <f t="shared" si="332"/>
        <v>3479.98</v>
      </c>
      <c r="AA2668">
        <f t="shared" si="333"/>
        <v>64.018475750577366</v>
      </c>
      <c r="AB2668">
        <f t="shared" si="334"/>
        <v>0</v>
      </c>
      <c r="AC2668">
        <f t="shared" si="335"/>
        <v>1358.28</v>
      </c>
    </row>
    <row r="2669" spans="1:29">
      <c r="A2669">
        <v>10385</v>
      </c>
      <c r="B2669" t="s">
        <v>171</v>
      </c>
      <c r="C2669">
        <v>37</v>
      </c>
      <c r="D2669">
        <v>78.83</v>
      </c>
      <c r="E2669">
        <v>2</v>
      </c>
      <c r="F2669" s="6">
        <f>IFERROR(VLOOKUP(A2669,Orders!A:B,2,FALSE),"")</f>
        <v>38411</v>
      </c>
      <c r="G2669" s="6">
        <f>IFERROR(VLOOKUP(A2669,Orders!A:C,3,FALSE),"")</f>
        <v>38420</v>
      </c>
      <c r="H2669" s="6">
        <f>IFERROR(VLOOKUP(A2669,Orders!A:D,4,FALSE),"")</f>
        <v>38412</v>
      </c>
      <c r="I2669" t="str">
        <f>IFERROR(VLOOKUP(A2669,Orders!A:E,5,FALSE),"")</f>
        <v>Shipped</v>
      </c>
      <c r="J2669">
        <f>IFERROR(VLOOKUP(A2669,Orders!A:G,7,FALSE),"")</f>
        <v>124</v>
      </c>
      <c r="K2669">
        <f>IFERROR(VLOOKUP(J2669,Customers!A:L,12,FALSE),"")</f>
        <v>1165</v>
      </c>
      <c r="L2669">
        <f>IFERROR(VLOOKUP(J2669,Customers!A:M,13,FALSE),"")</f>
        <v>210500</v>
      </c>
      <c r="M2669" t="str">
        <f>IFERROR(VLOOKUP(J2669,Customers!A:H,8,FALSE),"")</f>
        <v>San Rafael</v>
      </c>
      <c r="N2669">
        <f>IFERROR(VLOOKUP(K2669,Employees!A:F,6,FALSE),"")</f>
        <v>1</v>
      </c>
      <c r="O2669" t="str">
        <f>IFERROR(VLOOKUP(N2669,Offices!A:B,2,FALSE),"")</f>
        <v>San Francisco</v>
      </c>
      <c r="P2669" s="6">
        <f>IFERROR(VLOOKUP(J2669,Payments!A:C,3,FALSE),"")</f>
        <v>38416</v>
      </c>
      <c r="Q2669">
        <f>IFERROR(VLOOKUP(J2669,Payments!A:D,4,FALSE),"")</f>
        <v>101244.59</v>
      </c>
      <c r="R2669" t="str">
        <f>IFERROR(VLOOKUP(B2669,Products!A:C,3,FALSE),"")</f>
        <v>Vintage Cars</v>
      </c>
      <c r="S2669">
        <f>IFERROR(VLOOKUP(B2669,Products!A:G,7,FALSE),"")</f>
        <v>6621</v>
      </c>
      <c r="T2669">
        <f>IFERROR(VLOOKUP(B2669,Products!A:I,9,FALSE),"")</f>
        <v>83.86</v>
      </c>
      <c r="U2669">
        <f t="shared" si="328"/>
        <v>8</v>
      </c>
      <c r="V2669" t="str">
        <f t="shared" si="329"/>
        <v>No</v>
      </c>
      <c r="W2669">
        <f t="shared" si="330"/>
        <v>2005</v>
      </c>
      <c r="X2669">
        <f t="shared" si="331"/>
        <v>2</v>
      </c>
      <c r="Y2669">
        <f>IFERROR(VLOOKUP(B2669,Products!A:I,8,FALSE),"")</f>
        <v>48.64</v>
      </c>
      <c r="Z2669">
        <f t="shared" si="332"/>
        <v>2916.71</v>
      </c>
      <c r="AA2669">
        <f t="shared" si="333"/>
        <v>62.06825657894737</v>
      </c>
      <c r="AB2669">
        <f t="shared" si="334"/>
        <v>0</v>
      </c>
      <c r="AC2669">
        <f t="shared" si="335"/>
        <v>1117.03</v>
      </c>
    </row>
    <row r="2670" spans="1:29">
      <c r="A2670">
        <v>10385</v>
      </c>
      <c r="B2670" t="s">
        <v>172</v>
      </c>
      <c r="C2670">
        <v>25</v>
      </c>
      <c r="D2670">
        <v>62</v>
      </c>
      <c r="E2670">
        <v>1</v>
      </c>
      <c r="F2670" s="6">
        <f>IFERROR(VLOOKUP(A2670,Orders!A:B,2,FALSE),"")</f>
        <v>38411</v>
      </c>
      <c r="G2670" s="6">
        <f>IFERROR(VLOOKUP(A2670,Orders!A:C,3,FALSE),"")</f>
        <v>38420</v>
      </c>
      <c r="H2670" s="6">
        <f>IFERROR(VLOOKUP(A2670,Orders!A:D,4,FALSE),"")</f>
        <v>38412</v>
      </c>
      <c r="I2670" t="str">
        <f>IFERROR(VLOOKUP(A2670,Orders!A:E,5,FALSE),"")</f>
        <v>Shipped</v>
      </c>
      <c r="J2670">
        <f>IFERROR(VLOOKUP(A2670,Orders!A:G,7,FALSE),"")</f>
        <v>124</v>
      </c>
      <c r="K2670">
        <f>IFERROR(VLOOKUP(J2670,Customers!A:L,12,FALSE),"")</f>
        <v>1165</v>
      </c>
      <c r="L2670">
        <f>IFERROR(VLOOKUP(J2670,Customers!A:M,13,FALSE),"")</f>
        <v>210500</v>
      </c>
      <c r="M2670" t="str">
        <f>IFERROR(VLOOKUP(J2670,Customers!A:H,8,FALSE),"")</f>
        <v>San Rafael</v>
      </c>
      <c r="N2670">
        <f>IFERROR(VLOOKUP(K2670,Employees!A:F,6,FALSE),"")</f>
        <v>1</v>
      </c>
      <c r="O2670" t="str">
        <f>IFERROR(VLOOKUP(N2670,Offices!A:B,2,FALSE),"")</f>
        <v>San Francisco</v>
      </c>
      <c r="P2670" s="6">
        <f>IFERROR(VLOOKUP(J2670,Payments!A:C,3,FALSE),"")</f>
        <v>38416</v>
      </c>
      <c r="Q2670">
        <f>IFERROR(VLOOKUP(J2670,Payments!A:D,4,FALSE),"")</f>
        <v>101244.59</v>
      </c>
      <c r="R2670" t="str">
        <f>IFERROR(VLOOKUP(B2670,Products!A:C,3,FALSE),"")</f>
        <v>Ships</v>
      </c>
      <c r="S2670">
        <f>IFERROR(VLOOKUP(B2670,Products!A:G,7,FALSE),"")</f>
        <v>1897</v>
      </c>
      <c r="T2670">
        <f>IFERROR(VLOOKUP(B2670,Products!A:I,9,FALSE),"")</f>
        <v>66.67</v>
      </c>
      <c r="U2670">
        <f t="shared" si="328"/>
        <v>8</v>
      </c>
      <c r="V2670" t="str">
        <f t="shared" si="329"/>
        <v>No</v>
      </c>
      <c r="W2670">
        <f t="shared" si="330"/>
        <v>2005</v>
      </c>
      <c r="X2670">
        <f t="shared" si="331"/>
        <v>2</v>
      </c>
      <c r="Y2670">
        <f>IFERROR(VLOOKUP(B2670,Products!A:I,8,FALSE),"")</f>
        <v>34</v>
      </c>
      <c r="Z2670">
        <f t="shared" si="332"/>
        <v>1550</v>
      </c>
      <c r="AA2670">
        <f t="shared" si="333"/>
        <v>82.35294117647058</v>
      </c>
      <c r="AB2670">
        <f t="shared" si="334"/>
        <v>1</v>
      </c>
      <c r="AC2670">
        <f t="shared" si="335"/>
        <v>700</v>
      </c>
    </row>
    <row r="2671" spans="1:29">
      <c r="A2671">
        <v>10386</v>
      </c>
      <c r="B2671" t="s">
        <v>178</v>
      </c>
      <c r="C2671">
        <v>25</v>
      </c>
      <c r="D2671">
        <v>130.88</v>
      </c>
      <c r="E2671">
        <v>7</v>
      </c>
      <c r="F2671" s="6">
        <f>IFERROR(VLOOKUP(A2671,Orders!A:B,2,FALSE),"")</f>
        <v>38412</v>
      </c>
      <c r="G2671" s="6">
        <f>IFERROR(VLOOKUP(A2671,Orders!A:C,3,FALSE),"")</f>
        <v>38420</v>
      </c>
      <c r="H2671" s="6">
        <f>IFERROR(VLOOKUP(A2671,Orders!A:D,4,FALSE),"")</f>
        <v>38417</v>
      </c>
      <c r="I2671" t="str">
        <f>IFERROR(VLOOKUP(A2671,Orders!A:E,5,FALSE),"")</f>
        <v>Resolved</v>
      </c>
      <c r="J2671">
        <f>IFERROR(VLOOKUP(A2671,Orders!A:G,7,FALSE),"")</f>
        <v>141</v>
      </c>
      <c r="K2671">
        <f>IFERROR(VLOOKUP(J2671,Customers!A:L,12,FALSE),"")</f>
        <v>1370</v>
      </c>
      <c r="L2671">
        <f>IFERROR(VLOOKUP(J2671,Customers!A:M,13,FALSE),"")</f>
        <v>227600</v>
      </c>
      <c r="M2671" t="str">
        <f>IFERROR(VLOOKUP(J2671,Customers!A:H,8,FALSE),"")</f>
        <v>Madrid</v>
      </c>
      <c r="N2671">
        <f>IFERROR(VLOOKUP(K2671,Employees!A:F,6,FALSE),"")</f>
        <v>4</v>
      </c>
      <c r="O2671" t="str">
        <f>IFERROR(VLOOKUP(N2671,Offices!A:B,2,FALSE),"")</f>
        <v>Paris</v>
      </c>
      <c r="P2671" s="6">
        <f>IFERROR(VLOOKUP(J2671,Payments!A:C,3,FALSE),"")</f>
        <v>37821</v>
      </c>
      <c r="Q2671">
        <f>IFERROR(VLOOKUP(J2671,Payments!A:D,4,FALSE),"")</f>
        <v>36251.03</v>
      </c>
      <c r="R2671" t="str">
        <f>IFERROR(VLOOKUP(B2671,Products!A:C,3,FALSE),"")</f>
        <v>Planes</v>
      </c>
      <c r="S2671">
        <f>IFERROR(VLOOKUP(B2671,Products!A:G,7,FALSE),"")</f>
        <v>5330</v>
      </c>
      <c r="T2671">
        <f>IFERROR(VLOOKUP(B2671,Products!A:I,9,FALSE),"")</f>
        <v>157.69</v>
      </c>
      <c r="U2671">
        <f t="shared" si="328"/>
        <v>3</v>
      </c>
      <c r="V2671" t="str">
        <f t="shared" si="329"/>
        <v>Yes</v>
      </c>
      <c r="W2671">
        <f t="shared" si="330"/>
        <v>2005</v>
      </c>
      <c r="X2671">
        <f t="shared" si="331"/>
        <v>3</v>
      </c>
      <c r="Y2671">
        <f>IFERROR(VLOOKUP(B2671,Products!A:I,8,FALSE),"")</f>
        <v>77.27</v>
      </c>
      <c r="Z2671">
        <f t="shared" si="332"/>
        <v>3272</v>
      </c>
      <c r="AA2671">
        <f t="shared" si="333"/>
        <v>69.380095768085937</v>
      </c>
      <c r="AB2671">
        <f t="shared" si="334"/>
        <v>1</v>
      </c>
      <c r="AC2671">
        <f t="shared" si="335"/>
        <v>1340.25</v>
      </c>
    </row>
    <row r="2672" spans="1:29">
      <c r="A2672">
        <v>10386</v>
      </c>
      <c r="B2672" t="s">
        <v>179</v>
      </c>
      <c r="C2672">
        <v>21</v>
      </c>
      <c r="D2672">
        <v>72.650000000000006</v>
      </c>
      <c r="E2672">
        <v>18</v>
      </c>
      <c r="F2672" s="6">
        <f>IFERROR(VLOOKUP(A2672,Orders!A:B,2,FALSE),"")</f>
        <v>38412</v>
      </c>
      <c r="G2672" s="6">
        <f>IFERROR(VLOOKUP(A2672,Orders!A:C,3,FALSE),"")</f>
        <v>38420</v>
      </c>
      <c r="H2672" s="6">
        <f>IFERROR(VLOOKUP(A2672,Orders!A:D,4,FALSE),"")</f>
        <v>38417</v>
      </c>
      <c r="I2672" t="str">
        <f>IFERROR(VLOOKUP(A2672,Orders!A:E,5,FALSE),"")</f>
        <v>Resolved</v>
      </c>
      <c r="J2672">
        <f>IFERROR(VLOOKUP(A2672,Orders!A:G,7,FALSE),"")</f>
        <v>141</v>
      </c>
      <c r="K2672">
        <f>IFERROR(VLOOKUP(J2672,Customers!A:L,12,FALSE),"")</f>
        <v>1370</v>
      </c>
      <c r="L2672">
        <f>IFERROR(VLOOKUP(J2672,Customers!A:M,13,FALSE),"")</f>
        <v>227600</v>
      </c>
      <c r="M2672" t="str">
        <f>IFERROR(VLOOKUP(J2672,Customers!A:H,8,FALSE),"")</f>
        <v>Madrid</v>
      </c>
      <c r="N2672">
        <f>IFERROR(VLOOKUP(K2672,Employees!A:F,6,FALSE),"")</f>
        <v>4</v>
      </c>
      <c r="O2672" t="str">
        <f>IFERROR(VLOOKUP(N2672,Offices!A:B,2,FALSE),"")</f>
        <v>Paris</v>
      </c>
      <c r="P2672" s="6">
        <f>IFERROR(VLOOKUP(J2672,Payments!A:C,3,FALSE),"")</f>
        <v>37821</v>
      </c>
      <c r="Q2672">
        <f>IFERROR(VLOOKUP(J2672,Payments!A:D,4,FALSE),"")</f>
        <v>36251.03</v>
      </c>
      <c r="R2672" t="str">
        <f>IFERROR(VLOOKUP(B2672,Products!A:C,3,FALSE),"")</f>
        <v>Planes</v>
      </c>
      <c r="S2672">
        <f>IFERROR(VLOOKUP(B2672,Products!A:G,7,FALSE),"")</f>
        <v>992</v>
      </c>
      <c r="T2672">
        <f>IFERROR(VLOOKUP(B2672,Products!A:I,9,FALSE),"")</f>
        <v>84.48</v>
      </c>
      <c r="U2672">
        <f t="shared" si="328"/>
        <v>3</v>
      </c>
      <c r="V2672" t="str">
        <f t="shared" si="329"/>
        <v>Yes</v>
      </c>
      <c r="W2672">
        <f t="shared" si="330"/>
        <v>2005</v>
      </c>
      <c r="X2672">
        <f t="shared" si="331"/>
        <v>3</v>
      </c>
      <c r="Y2672">
        <f>IFERROR(VLOOKUP(B2672,Products!A:I,8,FALSE),"")</f>
        <v>49</v>
      </c>
      <c r="Z2672">
        <f t="shared" si="332"/>
        <v>1525.65</v>
      </c>
      <c r="AA2672">
        <f t="shared" si="333"/>
        <v>48.26530612244899</v>
      </c>
      <c r="AB2672">
        <f t="shared" si="334"/>
        <v>0</v>
      </c>
      <c r="AC2672">
        <f t="shared" si="335"/>
        <v>496.65000000000009</v>
      </c>
    </row>
    <row r="2673" spans="1:29">
      <c r="A2673">
        <v>10386</v>
      </c>
      <c r="B2673" t="s">
        <v>180</v>
      </c>
      <c r="C2673">
        <v>37</v>
      </c>
      <c r="D2673">
        <v>73.12</v>
      </c>
      <c r="E2673">
        <v>5</v>
      </c>
      <c r="F2673" s="6">
        <f>IFERROR(VLOOKUP(A2673,Orders!A:B,2,FALSE),"")</f>
        <v>38412</v>
      </c>
      <c r="G2673" s="6">
        <f>IFERROR(VLOOKUP(A2673,Orders!A:C,3,FALSE),"")</f>
        <v>38420</v>
      </c>
      <c r="H2673" s="6">
        <f>IFERROR(VLOOKUP(A2673,Orders!A:D,4,FALSE),"")</f>
        <v>38417</v>
      </c>
      <c r="I2673" t="str">
        <f>IFERROR(VLOOKUP(A2673,Orders!A:E,5,FALSE),"")</f>
        <v>Resolved</v>
      </c>
      <c r="J2673">
        <f>IFERROR(VLOOKUP(A2673,Orders!A:G,7,FALSE),"")</f>
        <v>141</v>
      </c>
      <c r="K2673">
        <f>IFERROR(VLOOKUP(J2673,Customers!A:L,12,FALSE),"")</f>
        <v>1370</v>
      </c>
      <c r="L2673">
        <f>IFERROR(VLOOKUP(J2673,Customers!A:M,13,FALSE),"")</f>
        <v>227600</v>
      </c>
      <c r="M2673" t="str">
        <f>IFERROR(VLOOKUP(J2673,Customers!A:H,8,FALSE),"")</f>
        <v>Madrid</v>
      </c>
      <c r="N2673">
        <f>IFERROR(VLOOKUP(K2673,Employees!A:F,6,FALSE),"")</f>
        <v>4</v>
      </c>
      <c r="O2673" t="str">
        <f>IFERROR(VLOOKUP(N2673,Offices!A:B,2,FALSE),"")</f>
        <v>Paris</v>
      </c>
      <c r="P2673" s="6">
        <f>IFERROR(VLOOKUP(J2673,Payments!A:C,3,FALSE),"")</f>
        <v>37821</v>
      </c>
      <c r="Q2673">
        <f>IFERROR(VLOOKUP(J2673,Payments!A:D,4,FALSE),"")</f>
        <v>36251.03</v>
      </c>
      <c r="R2673" t="str">
        <f>IFERROR(VLOOKUP(B2673,Products!A:C,3,FALSE),"")</f>
        <v>Ships</v>
      </c>
      <c r="S2673">
        <f>IFERROR(VLOOKUP(B2673,Products!A:G,7,FALSE),"")</f>
        <v>4259</v>
      </c>
      <c r="T2673">
        <f>IFERROR(VLOOKUP(B2673,Products!A:I,9,FALSE),"")</f>
        <v>86.02</v>
      </c>
      <c r="U2673">
        <f t="shared" si="328"/>
        <v>3</v>
      </c>
      <c r="V2673" t="str">
        <f t="shared" si="329"/>
        <v>Yes</v>
      </c>
      <c r="W2673">
        <f t="shared" si="330"/>
        <v>2005</v>
      </c>
      <c r="X2673">
        <f t="shared" si="331"/>
        <v>3</v>
      </c>
      <c r="Y2673">
        <f>IFERROR(VLOOKUP(B2673,Products!A:I,8,FALSE),"")</f>
        <v>51.61</v>
      </c>
      <c r="Z2673">
        <f t="shared" si="332"/>
        <v>2705.44</v>
      </c>
      <c r="AA2673">
        <f t="shared" si="333"/>
        <v>41.677969385777956</v>
      </c>
      <c r="AB2673">
        <f t="shared" si="334"/>
        <v>0</v>
      </c>
      <c r="AC2673">
        <f t="shared" si="335"/>
        <v>795.87000000000023</v>
      </c>
    </row>
    <row r="2674" spans="1:29">
      <c r="A2674">
        <v>10386</v>
      </c>
      <c r="B2674" t="s">
        <v>181</v>
      </c>
      <c r="C2674">
        <v>22</v>
      </c>
      <c r="D2674">
        <v>100.58</v>
      </c>
      <c r="E2674">
        <v>6</v>
      </c>
      <c r="F2674" s="6">
        <f>IFERROR(VLOOKUP(A2674,Orders!A:B,2,FALSE),"")</f>
        <v>38412</v>
      </c>
      <c r="G2674" s="6">
        <f>IFERROR(VLOOKUP(A2674,Orders!A:C,3,FALSE),"")</f>
        <v>38420</v>
      </c>
      <c r="H2674" s="6">
        <f>IFERROR(VLOOKUP(A2674,Orders!A:D,4,FALSE),"")</f>
        <v>38417</v>
      </c>
      <c r="I2674" t="str">
        <f>IFERROR(VLOOKUP(A2674,Orders!A:E,5,FALSE),"")</f>
        <v>Resolved</v>
      </c>
      <c r="J2674">
        <f>IFERROR(VLOOKUP(A2674,Orders!A:G,7,FALSE),"")</f>
        <v>141</v>
      </c>
      <c r="K2674">
        <f>IFERROR(VLOOKUP(J2674,Customers!A:L,12,FALSE),"")</f>
        <v>1370</v>
      </c>
      <c r="L2674">
        <f>IFERROR(VLOOKUP(J2674,Customers!A:M,13,FALSE),"")</f>
        <v>227600</v>
      </c>
      <c r="M2674" t="str">
        <f>IFERROR(VLOOKUP(J2674,Customers!A:H,8,FALSE),"")</f>
        <v>Madrid</v>
      </c>
      <c r="N2674">
        <f>IFERROR(VLOOKUP(K2674,Employees!A:F,6,FALSE),"")</f>
        <v>4</v>
      </c>
      <c r="O2674" t="str">
        <f>IFERROR(VLOOKUP(N2674,Offices!A:B,2,FALSE),"")</f>
        <v>Paris</v>
      </c>
      <c r="P2674" s="6">
        <f>IFERROR(VLOOKUP(J2674,Payments!A:C,3,FALSE),"")</f>
        <v>37821</v>
      </c>
      <c r="Q2674">
        <f>IFERROR(VLOOKUP(J2674,Payments!A:D,4,FALSE),"")</f>
        <v>36251.03</v>
      </c>
      <c r="R2674" t="str">
        <f>IFERROR(VLOOKUP(B2674,Products!A:C,3,FALSE),"")</f>
        <v>Vintage Cars</v>
      </c>
      <c r="S2674">
        <f>IFERROR(VLOOKUP(B2674,Products!A:G,7,FALSE),"")</f>
        <v>2378</v>
      </c>
      <c r="T2674">
        <f>IFERROR(VLOOKUP(B2674,Products!A:I,9,FALSE),"")</f>
        <v>105.87</v>
      </c>
      <c r="U2674">
        <f t="shared" si="328"/>
        <v>3</v>
      </c>
      <c r="V2674" t="str">
        <f t="shared" si="329"/>
        <v>Yes</v>
      </c>
      <c r="W2674">
        <f t="shared" si="330"/>
        <v>2005</v>
      </c>
      <c r="X2674">
        <f t="shared" si="331"/>
        <v>3</v>
      </c>
      <c r="Y2674">
        <f>IFERROR(VLOOKUP(B2674,Products!A:I,8,FALSE),"")</f>
        <v>64.58</v>
      </c>
      <c r="Z2674">
        <f t="shared" si="332"/>
        <v>2212.7599999999998</v>
      </c>
      <c r="AA2674">
        <f t="shared" si="333"/>
        <v>55.744812635490874</v>
      </c>
      <c r="AB2674">
        <f t="shared" si="334"/>
        <v>0</v>
      </c>
      <c r="AC2674">
        <f t="shared" si="335"/>
        <v>792</v>
      </c>
    </row>
    <row r="2675" spans="1:29">
      <c r="A2675">
        <v>10386</v>
      </c>
      <c r="B2675" t="s">
        <v>182</v>
      </c>
      <c r="C2675">
        <v>33</v>
      </c>
      <c r="D2675">
        <v>101.76</v>
      </c>
      <c r="E2675">
        <v>11</v>
      </c>
      <c r="F2675" s="6">
        <f>IFERROR(VLOOKUP(A2675,Orders!A:B,2,FALSE),"")</f>
        <v>38412</v>
      </c>
      <c r="G2675" s="6">
        <f>IFERROR(VLOOKUP(A2675,Orders!A:C,3,FALSE),"")</f>
        <v>38420</v>
      </c>
      <c r="H2675" s="6">
        <f>IFERROR(VLOOKUP(A2675,Orders!A:D,4,FALSE),"")</f>
        <v>38417</v>
      </c>
      <c r="I2675" t="str">
        <f>IFERROR(VLOOKUP(A2675,Orders!A:E,5,FALSE),"")</f>
        <v>Resolved</v>
      </c>
      <c r="J2675">
        <f>IFERROR(VLOOKUP(A2675,Orders!A:G,7,FALSE),"")</f>
        <v>141</v>
      </c>
      <c r="K2675">
        <f>IFERROR(VLOOKUP(J2675,Customers!A:L,12,FALSE),"")</f>
        <v>1370</v>
      </c>
      <c r="L2675">
        <f>IFERROR(VLOOKUP(J2675,Customers!A:M,13,FALSE),"")</f>
        <v>227600</v>
      </c>
      <c r="M2675" t="str">
        <f>IFERROR(VLOOKUP(J2675,Customers!A:H,8,FALSE),"")</f>
        <v>Madrid</v>
      </c>
      <c r="N2675">
        <f>IFERROR(VLOOKUP(K2675,Employees!A:F,6,FALSE),"")</f>
        <v>4</v>
      </c>
      <c r="O2675" t="str">
        <f>IFERROR(VLOOKUP(N2675,Offices!A:B,2,FALSE),"")</f>
        <v>Paris</v>
      </c>
      <c r="P2675" s="6">
        <f>IFERROR(VLOOKUP(J2675,Payments!A:C,3,FALSE),"")</f>
        <v>37821</v>
      </c>
      <c r="Q2675">
        <f>IFERROR(VLOOKUP(J2675,Payments!A:D,4,FALSE),"")</f>
        <v>36251.03</v>
      </c>
      <c r="R2675" t="str">
        <f>IFERROR(VLOOKUP(B2675,Products!A:C,3,FALSE),"")</f>
        <v>Planes</v>
      </c>
      <c r="S2675">
        <f>IFERROR(VLOOKUP(B2675,Products!A:G,7,FALSE),"")</f>
        <v>3627</v>
      </c>
      <c r="T2675">
        <f>IFERROR(VLOOKUP(B2675,Products!A:I,9,FALSE),"")</f>
        <v>109.42</v>
      </c>
      <c r="U2675">
        <f t="shared" si="328"/>
        <v>3</v>
      </c>
      <c r="V2675" t="str">
        <f t="shared" si="329"/>
        <v>Yes</v>
      </c>
      <c r="W2675">
        <f t="shared" si="330"/>
        <v>2005</v>
      </c>
      <c r="X2675">
        <f t="shared" si="331"/>
        <v>3</v>
      </c>
      <c r="Y2675">
        <f>IFERROR(VLOOKUP(B2675,Products!A:I,8,FALSE),"")</f>
        <v>66.739999999999995</v>
      </c>
      <c r="Z2675">
        <f t="shared" si="332"/>
        <v>3358.0800000000004</v>
      </c>
      <c r="AA2675">
        <f t="shared" si="333"/>
        <v>52.472280491459408</v>
      </c>
      <c r="AB2675">
        <f t="shared" si="334"/>
        <v>0</v>
      </c>
      <c r="AC2675">
        <f t="shared" si="335"/>
        <v>1155.6600000000003</v>
      </c>
    </row>
    <row r="2676" spans="1:29">
      <c r="A2676">
        <v>10386</v>
      </c>
      <c r="B2676" t="s">
        <v>183</v>
      </c>
      <c r="C2676">
        <v>39</v>
      </c>
      <c r="D2676">
        <v>56.86</v>
      </c>
      <c r="E2676">
        <v>1</v>
      </c>
      <c r="F2676" s="6">
        <f>IFERROR(VLOOKUP(A2676,Orders!A:B,2,FALSE),"")</f>
        <v>38412</v>
      </c>
      <c r="G2676" s="6">
        <f>IFERROR(VLOOKUP(A2676,Orders!A:C,3,FALSE),"")</f>
        <v>38420</v>
      </c>
      <c r="H2676" s="6">
        <f>IFERROR(VLOOKUP(A2676,Orders!A:D,4,FALSE),"")</f>
        <v>38417</v>
      </c>
      <c r="I2676" t="str">
        <f>IFERROR(VLOOKUP(A2676,Orders!A:E,5,FALSE),"")</f>
        <v>Resolved</v>
      </c>
      <c r="J2676">
        <f>IFERROR(VLOOKUP(A2676,Orders!A:G,7,FALSE),"")</f>
        <v>141</v>
      </c>
      <c r="K2676">
        <f>IFERROR(VLOOKUP(J2676,Customers!A:L,12,FALSE),"")</f>
        <v>1370</v>
      </c>
      <c r="L2676">
        <f>IFERROR(VLOOKUP(J2676,Customers!A:M,13,FALSE),"")</f>
        <v>227600</v>
      </c>
      <c r="M2676" t="str">
        <f>IFERROR(VLOOKUP(J2676,Customers!A:H,8,FALSE),"")</f>
        <v>Madrid</v>
      </c>
      <c r="N2676">
        <f>IFERROR(VLOOKUP(K2676,Employees!A:F,6,FALSE),"")</f>
        <v>4</v>
      </c>
      <c r="O2676" t="str">
        <f>IFERROR(VLOOKUP(N2676,Offices!A:B,2,FALSE),"")</f>
        <v>Paris</v>
      </c>
      <c r="P2676" s="6">
        <f>IFERROR(VLOOKUP(J2676,Payments!A:C,3,FALSE),"")</f>
        <v>37821</v>
      </c>
      <c r="Q2676">
        <f>IFERROR(VLOOKUP(J2676,Payments!A:D,4,FALSE),"")</f>
        <v>36251.03</v>
      </c>
      <c r="R2676" t="str">
        <f>IFERROR(VLOOKUP(B2676,Products!A:C,3,FALSE),"")</f>
        <v>Planes</v>
      </c>
      <c r="S2676">
        <f>IFERROR(VLOOKUP(B2676,Products!A:G,7,FALSE),"")</f>
        <v>5942</v>
      </c>
      <c r="T2676">
        <f>IFERROR(VLOOKUP(B2676,Products!A:I,9,FALSE),"")</f>
        <v>68.510000000000005</v>
      </c>
      <c r="U2676">
        <f t="shared" si="328"/>
        <v>3</v>
      </c>
      <c r="V2676" t="str">
        <f t="shared" si="329"/>
        <v>Yes</v>
      </c>
      <c r="W2676">
        <f t="shared" si="330"/>
        <v>2005</v>
      </c>
      <c r="X2676">
        <f t="shared" si="331"/>
        <v>3</v>
      </c>
      <c r="Y2676">
        <f>IFERROR(VLOOKUP(B2676,Products!A:I,8,FALSE),"")</f>
        <v>34.25</v>
      </c>
      <c r="Z2676">
        <f t="shared" si="332"/>
        <v>2217.54</v>
      </c>
      <c r="AA2676">
        <f t="shared" si="333"/>
        <v>66.014598540145982</v>
      </c>
      <c r="AB2676">
        <f t="shared" si="334"/>
        <v>0</v>
      </c>
      <c r="AC2676">
        <f t="shared" si="335"/>
        <v>881.79</v>
      </c>
    </row>
    <row r="2677" spans="1:29">
      <c r="A2677">
        <v>10386</v>
      </c>
      <c r="B2677" t="s">
        <v>184</v>
      </c>
      <c r="C2677">
        <v>35</v>
      </c>
      <c r="D2677">
        <v>54.57</v>
      </c>
      <c r="E2677">
        <v>9</v>
      </c>
      <c r="F2677" s="6">
        <f>IFERROR(VLOOKUP(A2677,Orders!A:B,2,FALSE),"")</f>
        <v>38412</v>
      </c>
      <c r="G2677" s="6">
        <f>IFERROR(VLOOKUP(A2677,Orders!A:C,3,FALSE),"")</f>
        <v>38420</v>
      </c>
      <c r="H2677" s="6">
        <f>IFERROR(VLOOKUP(A2677,Orders!A:D,4,FALSE),"")</f>
        <v>38417</v>
      </c>
      <c r="I2677" t="str">
        <f>IFERROR(VLOOKUP(A2677,Orders!A:E,5,FALSE),"")</f>
        <v>Resolved</v>
      </c>
      <c r="J2677">
        <f>IFERROR(VLOOKUP(A2677,Orders!A:G,7,FALSE),"")</f>
        <v>141</v>
      </c>
      <c r="K2677">
        <f>IFERROR(VLOOKUP(J2677,Customers!A:L,12,FALSE),"")</f>
        <v>1370</v>
      </c>
      <c r="L2677">
        <f>IFERROR(VLOOKUP(J2677,Customers!A:M,13,FALSE),"")</f>
        <v>227600</v>
      </c>
      <c r="M2677" t="str">
        <f>IFERROR(VLOOKUP(J2677,Customers!A:H,8,FALSE),"")</f>
        <v>Madrid</v>
      </c>
      <c r="N2677">
        <f>IFERROR(VLOOKUP(K2677,Employees!A:F,6,FALSE),"")</f>
        <v>4</v>
      </c>
      <c r="O2677" t="str">
        <f>IFERROR(VLOOKUP(N2677,Offices!A:B,2,FALSE),"")</f>
        <v>Paris</v>
      </c>
      <c r="P2677" s="6">
        <f>IFERROR(VLOOKUP(J2677,Payments!A:C,3,FALSE),"")</f>
        <v>37821</v>
      </c>
      <c r="Q2677">
        <f>IFERROR(VLOOKUP(J2677,Payments!A:D,4,FALSE),"")</f>
        <v>36251.03</v>
      </c>
      <c r="R2677" t="str">
        <f>IFERROR(VLOOKUP(B2677,Products!A:C,3,FALSE),"")</f>
        <v>Vintage Cars</v>
      </c>
      <c r="S2677">
        <f>IFERROR(VLOOKUP(B2677,Products!A:G,7,FALSE),"")</f>
        <v>2902</v>
      </c>
      <c r="T2677">
        <f>IFERROR(VLOOKUP(B2677,Products!A:I,9,FALSE),"")</f>
        <v>65.75</v>
      </c>
      <c r="U2677">
        <f t="shared" si="328"/>
        <v>3</v>
      </c>
      <c r="V2677" t="str">
        <f t="shared" si="329"/>
        <v>Yes</v>
      </c>
      <c r="W2677">
        <f t="shared" si="330"/>
        <v>2005</v>
      </c>
      <c r="X2677">
        <f t="shared" si="331"/>
        <v>3</v>
      </c>
      <c r="Y2677">
        <f>IFERROR(VLOOKUP(B2677,Products!A:I,8,FALSE),"")</f>
        <v>26.3</v>
      </c>
      <c r="Z2677">
        <f t="shared" si="332"/>
        <v>1909.95</v>
      </c>
      <c r="AA2677">
        <f t="shared" si="333"/>
        <v>107.49049429657794</v>
      </c>
      <c r="AB2677">
        <f t="shared" si="334"/>
        <v>1</v>
      </c>
      <c r="AC2677">
        <f t="shared" si="335"/>
        <v>989.44999999999993</v>
      </c>
    </row>
    <row r="2678" spans="1:29">
      <c r="A2678">
        <v>10386</v>
      </c>
      <c r="B2678" t="s">
        <v>185</v>
      </c>
      <c r="C2678">
        <v>41</v>
      </c>
      <c r="D2678">
        <v>55.96</v>
      </c>
      <c r="E2678">
        <v>12</v>
      </c>
      <c r="F2678" s="6">
        <f>IFERROR(VLOOKUP(A2678,Orders!A:B,2,FALSE),"")</f>
        <v>38412</v>
      </c>
      <c r="G2678" s="6">
        <f>IFERROR(VLOOKUP(A2678,Orders!A:C,3,FALSE),"")</f>
        <v>38420</v>
      </c>
      <c r="H2678" s="6">
        <f>IFERROR(VLOOKUP(A2678,Orders!A:D,4,FALSE),"")</f>
        <v>38417</v>
      </c>
      <c r="I2678" t="str">
        <f>IFERROR(VLOOKUP(A2678,Orders!A:E,5,FALSE),"")</f>
        <v>Resolved</v>
      </c>
      <c r="J2678">
        <f>IFERROR(VLOOKUP(A2678,Orders!A:G,7,FALSE),"")</f>
        <v>141</v>
      </c>
      <c r="K2678">
        <f>IFERROR(VLOOKUP(J2678,Customers!A:L,12,FALSE),"")</f>
        <v>1370</v>
      </c>
      <c r="L2678">
        <f>IFERROR(VLOOKUP(J2678,Customers!A:M,13,FALSE),"")</f>
        <v>227600</v>
      </c>
      <c r="M2678" t="str">
        <f>IFERROR(VLOOKUP(J2678,Customers!A:H,8,FALSE),"")</f>
        <v>Madrid</v>
      </c>
      <c r="N2678">
        <f>IFERROR(VLOOKUP(K2678,Employees!A:F,6,FALSE),"")</f>
        <v>4</v>
      </c>
      <c r="O2678" t="str">
        <f>IFERROR(VLOOKUP(N2678,Offices!A:B,2,FALSE),"")</f>
        <v>Paris</v>
      </c>
      <c r="P2678" s="6">
        <f>IFERROR(VLOOKUP(J2678,Payments!A:C,3,FALSE),"")</f>
        <v>37821</v>
      </c>
      <c r="Q2678">
        <f>IFERROR(VLOOKUP(J2678,Payments!A:D,4,FALSE),"")</f>
        <v>36251.03</v>
      </c>
      <c r="R2678" t="str">
        <f>IFERROR(VLOOKUP(B2678,Products!A:C,3,FALSE),"")</f>
        <v>Planes</v>
      </c>
      <c r="S2678">
        <f>IFERROR(VLOOKUP(B2678,Products!A:G,7,FALSE),"")</f>
        <v>6812</v>
      </c>
      <c r="T2678">
        <f>IFERROR(VLOOKUP(B2678,Products!A:I,9,FALSE),"")</f>
        <v>68.239999999999995</v>
      </c>
      <c r="U2678">
        <f t="shared" si="328"/>
        <v>3</v>
      </c>
      <c r="V2678" t="str">
        <f t="shared" si="329"/>
        <v>Yes</v>
      </c>
      <c r="W2678">
        <f t="shared" si="330"/>
        <v>2005</v>
      </c>
      <c r="X2678">
        <f t="shared" si="331"/>
        <v>3</v>
      </c>
      <c r="Y2678">
        <f>IFERROR(VLOOKUP(B2678,Products!A:I,8,FALSE),"")</f>
        <v>29.34</v>
      </c>
      <c r="Z2678">
        <f t="shared" si="332"/>
        <v>2294.36</v>
      </c>
      <c r="AA2678">
        <f t="shared" si="333"/>
        <v>90.72937968643491</v>
      </c>
      <c r="AB2678">
        <f t="shared" si="334"/>
        <v>1</v>
      </c>
      <c r="AC2678">
        <f t="shared" si="335"/>
        <v>1091.42</v>
      </c>
    </row>
    <row r="2679" spans="1:29">
      <c r="A2679">
        <v>10386</v>
      </c>
      <c r="B2679" t="s">
        <v>186</v>
      </c>
      <c r="C2679">
        <v>50</v>
      </c>
      <c r="D2679">
        <v>71.73</v>
      </c>
      <c r="E2679">
        <v>8</v>
      </c>
      <c r="F2679" s="6">
        <f>IFERROR(VLOOKUP(A2679,Orders!A:B,2,FALSE),"")</f>
        <v>38412</v>
      </c>
      <c r="G2679" s="6">
        <f>IFERROR(VLOOKUP(A2679,Orders!A:C,3,FALSE),"")</f>
        <v>38420</v>
      </c>
      <c r="H2679" s="6">
        <f>IFERROR(VLOOKUP(A2679,Orders!A:D,4,FALSE),"")</f>
        <v>38417</v>
      </c>
      <c r="I2679" t="str">
        <f>IFERROR(VLOOKUP(A2679,Orders!A:E,5,FALSE),"")</f>
        <v>Resolved</v>
      </c>
      <c r="J2679">
        <f>IFERROR(VLOOKUP(A2679,Orders!A:G,7,FALSE),"")</f>
        <v>141</v>
      </c>
      <c r="K2679">
        <f>IFERROR(VLOOKUP(J2679,Customers!A:L,12,FALSE),"")</f>
        <v>1370</v>
      </c>
      <c r="L2679">
        <f>IFERROR(VLOOKUP(J2679,Customers!A:M,13,FALSE),"")</f>
        <v>227600</v>
      </c>
      <c r="M2679" t="str">
        <f>IFERROR(VLOOKUP(J2679,Customers!A:H,8,FALSE),"")</f>
        <v>Madrid</v>
      </c>
      <c r="N2679">
        <f>IFERROR(VLOOKUP(K2679,Employees!A:F,6,FALSE),"")</f>
        <v>4</v>
      </c>
      <c r="O2679" t="str">
        <f>IFERROR(VLOOKUP(N2679,Offices!A:B,2,FALSE),"")</f>
        <v>Paris</v>
      </c>
      <c r="P2679" s="6">
        <f>IFERROR(VLOOKUP(J2679,Payments!A:C,3,FALSE),"")</f>
        <v>37821</v>
      </c>
      <c r="Q2679">
        <f>IFERROR(VLOOKUP(J2679,Payments!A:D,4,FALSE),"")</f>
        <v>36251.03</v>
      </c>
      <c r="R2679" t="str">
        <f>IFERROR(VLOOKUP(B2679,Products!A:C,3,FALSE),"")</f>
        <v>Planes</v>
      </c>
      <c r="S2679">
        <f>IFERROR(VLOOKUP(B2679,Products!A:G,7,FALSE),"")</f>
        <v>2756</v>
      </c>
      <c r="T2679">
        <f>IFERROR(VLOOKUP(B2679,Products!A:I,9,FALSE),"")</f>
        <v>72.45</v>
      </c>
      <c r="U2679">
        <f t="shared" si="328"/>
        <v>3</v>
      </c>
      <c r="V2679" t="str">
        <f t="shared" si="329"/>
        <v>Yes</v>
      </c>
      <c r="W2679">
        <f t="shared" si="330"/>
        <v>2005</v>
      </c>
      <c r="X2679">
        <f t="shared" si="331"/>
        <v>3</v>
      </c>
      <c r="Y2679">
        <f>IFERROR(VLOOKUP(B2679,Products!A:I,8,FALSE),"")</f>
        <v>36.229999999999997</v>
      </c>
      <c r="Z2679">
        <f t="shared" si="332"/>
        <v>3586.5</v>
      </c>
      <c r="AA2679">
        <f t="shared" si="333"/>
        <v>97.985095224951721</v>
      </c>
      <c r="AB2679">
        <f t="shared" si="334"/>
        <v>1</v>
      </c>
      <c r="AC2679">
        <f t="shared" si="335"/>
        <v>1775.0000000000005</v>
      </c>
    </row>
    <row r="2680" spans="1:29">
      <c r="A2680">
        <v>10386</v>
      </c>
      <c r="B2680" t="s">
        <v>190</v>
      </c>
      <c r="C2680">
        <v>29</v>
      </c>
      <c r="D2680">
        <v>85.09</v>
      </c>
      <c r="E2680">
        <v>13</v>
      </c>
      <c r="F2680" s="6">
        <f>IFERROR(VLOOKUP(A2680,Orders!A:B,2,FALSE),"")</f>
        <v>38412</v>
      </c>
      <c r="G2680" s="6">
        <f>IFERROR(VLOOKUP(A2680,Orders!A:C,3,FALSE),"")</f>
        <v>38420</v>
      </c>
      <c r="H2680" s="6">
        <f>IFERROR(VLOOKUP(A2680,Orders!A:D,4,FALSE),"")</f>
        <v>38417</v>
      </c>
      <c r="I2680" t="str">
        <f>IFERROR(VLOOKUP(A2680,Orders!A:E,5,FALSE),"")</f>
        <v>Resolved</v>
      </c>
      <c r="J2680">
        <f>IFERROR(VLOOKUP(A2680,Orders!A:G,7,FALSE),"")</f>
        <v>141</v>
      </c>
      <c r="K2680">
        <f>IFERROR(VLOOKUP(J2680,Customers!A:L,12,FALSE),"")</f>
        <v>1370</v>
      </c>
      <c r="L2680">
        <f>IFERROR(VLOOKUP(J2680,Customers!A:M,13,FALSE),"")</f>
        <v>227600</v>
      </c>
      <c r="M2680" t="str">
        <f>IFERROR(VLOOKUP(J2680,Customers!A:H,8,FALSE),"")</f>
        <v>Madrid</v>
      </c>
      <c r="N2680">
        <f>IFERROR(VLOOKUP(K2680,Employees!A:F,6,FALSE),"")</f>
        <v>4</v>
      </c>
      <c r="O2680" t="str">
        <f>IFERROR(VLOOKUP(N2680,Offices!A:B,2,FALSE),"")</f>
        <v>Paris</v>
      </c>
      <c r="P2680" s="6">
        <f>IFERROR(VLOOKUP(J2680,Payments!A:C,3,FALSE),"")</f>
        <v>37821</v>
      </c>
      <c r="Q2680">
        <f>IFERROR(VLOOKUP(J2680,Payments!A:D,4,FALSE),"")</f>
        <v>36251.03</v>
      </c>
      <c r="R2680" t="str">
        <f>IFERROR(VLOOKUP(B2680,Products!A:C,3,FALSE),"")</f>
        <v>Ships</v>
      </c>
      <c r="S2680">
        <f>IFERROR(VLOOKUP(B2680,Products!A:G,7,FALSE),"")</f>
        <v>3501</v>
      </c>
      <c r="T2680">
        <f>IFERROR(VLOOKUP(B2680,Products!A:I,9,FALSE),"")</f>
        <v>90.52</v>
      </c>
      <c r="U2680">
        <f t="shared" si="328"/>
        <v>3</v>
      </c>
      <c r="V2680" t="str">
        <f t="shared" si="329"/>
        <v>Yes</v>
      </c>
      <c r="W2680">
        <f t="shared" si="330"/>
        <v>2005</v>
      </c>
      <c r="X2680">
        <f t="shared" si="331"/>
        <v>3</v>
      </c>
      <c r="Y2680">
        <f>IFERROR(VLOOKUP(B2680,Products!A:I,8,FALSE),"")</f>
        <v>39.83</v>
      </c>
      <c r="Z2680">
        <f t="shared" si="332"/>
        <v>2467.61</v>
      </c>
      <c r="AA2680">
        <f t="shared" si="333"/>
        <v>113.63293999497867</v>
      </c>
      <c r="AB2680">
        <f t="shared" si="334"/>
        <v>1</v>
      </c>
      <c r="AC2680">
        <f t="shared" si="335"/>
        <v>1312.5400000000002</v>
      </c>
    </row>
    <row r="2681" spans="1:29">
      <c r="A2681">
        <v>10386</v>
      </c>
      <c r="B2681" t="s">
        <v>191</v>
      </c>
      <c r="C2681">
        <v>37</v>
      </c>
      <c r="D2681">
        <v>90.75</v>
      </c>
      <c r="E2681">
        <v>14</v>
      </c>
      <c r="F2681" s="6">
        <f>IFERROR(VLOOKUP(A2681,Orders!A:B,2,FALSE),"")</f>
        <v>38412</v>
      </c>
      <c r="G2681" s="6">
        <f>IFERROR(VLOOKUP(A2681,Orders!A:C,3,FALSE),"")</f>
        <v>38420</v>
      </c>
      <c r="H2681" s="6">
        <f>IFERROR(VLOOKUP(A2681,Orders!A:D,4,FALSE),"")</f>
        <v>38417</v>
      </c>
      <c r="I2681" t="str">
        <f>IFERROR(VLOOKUP(A2681,Orders!A:E,5,FALSE),"")</f>
        <v>Resolved</v>
      </c>
      <c r="J2681">
        <f>IFERROR(VLOOKUP(A2681,Orders!A:G,7,FALSE),"")</f>
        <v>141</v>
      </c>
      <c r="K2681">
        <f>IFERROR(VLOOKUP(J2681,Customers!A:L,12,FALSE),"")</f>
        <v>1370</v>
      </c>
      <c r="L2681">
        <f>IFERROR(VLOOKUP(J2681,Customers!A:M,13,FALSE),"")</f>
        <v>227600</v>
      </c>
      <c r="M2681" t="str">
        <f>IFERROR(VLOOKUP(J2681,Customers!A:H,8,FALSE),"")</f>
        <v>Madrid</v>
      </c>
      <c r="N2681">
        <f>IFERROR(VLOOKUP(K2681,Employees!A:F,6,FALSE),"")</f>
        <v>4</v>
      </c>
      <c r="O2681" t="str">
        <f>IFERROR(VLOOKUP(N2681,Offices!A:B,2,FALSE),"")</f>
        <v>Paris</v>
      </c>
      <c r="P2681" s="6">
        <f>IFERROR(VLOOKUP(J2681,Payments!A:C,3,FALSE),"")</f>
        <v>37821</v>
      </c>
      <c r="Q2681">
        <f>IFERROR(VLOOKUP(J2681,Payments!A:D,4,FALSE),"")</f>
        <v>36251.03</v>
      </c>
      <c r="R2681" t="str">
        <f>IFERROR(VLOOKUP(B2681,Products!A:C,3,FALSE),"")</f>
        <v>Planes</v>
      </c>
      <c r="S2681">
        <f>IFERROR(VLOOKUP(B2681,Products!A:G,7,FALSE),"")</f>
        <v>9653</v>
      </c>
      <c r="T2681">
        <f>IFERROR(VLOOKUP(B2681,Products!A:I,9,FALSE),"")</f>
        <v>99.72</v>
      </c>
      <c r="U2681">
        <f t="shared" si="328"/>
        <v>3</v>
      </c>
      <c r="V2681" t="str">
        <f t="shared" si="329"/>
        <v>Yes</v>
      </c>
      <c r="W2681">
        <f t="shared" si="330"/>
        <v>2005</v>
      </c>
      <c r="X2681">
        <f t="shared" si="331"/>
        <v>3</v>
      </c>
      <c r="Y2681">
        <f>IFERROR(VLOOKUP(B2681,Products!A:I,8,FALSE),"")</f>
        <v>68.8</v>
      </c>
      <c r="Z2681">
        <f t="shared" si="332"/>
        <v>3357.75</v>
      </c>
      <c r="AA2681">
        <f t="shared" si="333"/>
        <v>31.904069767441868</v>
      </c>
      <c r="AB2681">
        <f t="shared" si="334"/>
        <v>0</v>
      </c>
      <c r="AC2681">
        <f t="shared" si="335"/>
        <v>812.15000000000009</v>
      </c>
    </row>
    <row r="2682" spans="1:29">
      <c r="A2682">
        <v>10386</v>
      </c>
      <c r="B2682" t="s">
        <v>174</v>
      </c>
      <c r="C2682">
        <v>37</v>
      </c>
      <c r="D2682">
        <v>67.22</v>
      </c>
      <c r="E2682">
        <v>10</v>
      </c>
      <c r="F2682" s="6">
        <f>IFERROR(VLOOKUP(A2682,Orders!A:B,2,FALSE),"")</f>
        <v>38412</v>
      </c>
      <c r="G2682" s="6">
        <f>IFERROR(VLOOKUP(A2682,Orders!A:C,3,FALSE),"")</f>
        <v>38420</v>
      </c>
      <c r="H2682" s="6">
        <f>IFERROR(VLOOKUP(A2682,Orders!A:D,4,FALSE),"")</f>
        <v>38417</v>
      </c>
      <c r="I2682" t="str">
        <f>IFERROR(VLOOKUP(A2682,Orders!A:E,5,FALSE),"")</f>
        <v>Resolved</v>
      </c>
      <c r="J2682">
        <f>IFERROR(VLOOKUP(A2682,Orders!A:G,7,FALSE),"")</f>
        <v>141</v>
      </c>
      <c r="K2682">
        <f>IFERROR(VLOOKUP(J2682,Customers!A:L,12,FALSE),"")</f>
        <v>1370</v>
      </c>
      <c r="L2682">
        <f>IFERROR(VLOOKUP(J2682,Customers!A:M,13,FALSE),"")</f>
        <v>227600</v>
      </c>
      <c r="M2682" t="str">
        <f>IFERROR(VLOOKUP(J2682,Customers!A:H,8,FALSE),"")</f>
        <v>Madrid</v>
      </c>
      <c r="N2682">
        <f>IFERROR(VLOOKUP(K2682,Employees!A:F,6,FALSE),"")</f>
        <v>4</v>
      </c>
      <c r="O2682" t="str">
        <f>IFERROR(VLOOKUP(N2682,Offices!A:B,2,FALSE),"")</f>
        <v>Paris</v>
      </c>
      <c r="P2682" s="6">
        <f>IFERROR(VLOOKUP(J2682,Payments!A:C,3,FALSE),"")</f>
        <v>37821</v>
      </c>
      <c r="Q2682">
        <f>IFERROR(VLOOKUP(J2682,Payments!A:D,4,FALSE),"")</f>
        <v>36251.03</v>
      </c>
      <c r="R2682" t="str">
        <f>IFERROR(VLOOKUP(B2682,Products!A:C,3,FALSE),"")</f>
        <v>Ships</v>
      </c>
      <c r="S2682">
        <f>IFERROR(VLOOKUP(B2682,Products!A:G,7,FALSE),"")</f>
        <v>7083</v>
      </c>
      <c r="T2682">
        <f>IFERROR(VLOOKUP(B2682,Products!A:I,9,FALSE),"")</f>
        <v>72.28</v>
      </c>
      <c r="U2682">
        <f t="shared" si="328"/>
        <v>3</v>
      </c>
      <c r="V2682" t="str">
        <f t="shared" si="329"/>
        <v>Yes</v>
      </c>
      <c r="W2682">
        <f t="shared" si="330"/>
        <v>2005</v>
      </c>
      <c r="X2682">
        <f t="shared" si="331"/>
        <v>3</v>
      </c>
      <c r="Y2682">
        <f>IFERROR(VLOOKUP(B2682,Products!A:I,8,FALSE),"")</f>
        <v>33.97</v>
      </c>
      <c r="Z2682">
        <f t="shared" si="332"/>
        <v>2487.14</v>
      </c>
      <c r="AA2682">
        <f t="shared" si="333"/>
        <v>97.880482778922584</v>
      </c>
      <c r="AB2682">
        <f t="shared" si="334"/>
        <v>1</v>
      </c>
      <c r="AC2682">
        <f t="shared" si="335"/>
        <v>1230.25</v>
      </c>
    </row>
    <row r="2683" spans="1:29">
      <c r="A2683">
        <v>10386</v>
      </c>
      <c r="B2683" t="s">
        <v>193</v>
      </c>
      <c r="C2683">
        <v>32</v>
      </c>
      <c r="D2683">
        <v>68</v>
      </c>
      <c r="E2683">
        <v>17</v>
      </c>
      <c r="F2683" s="6">
        <f>IFERROR(VLOOKUP(A2683,Orders!A:B,2,FALSE),"")</f>
        <v>38412</v>
      </c>
      <c r="G2683" s="6">
        <f>IFERROR(VLOOKUP(A2683,Orders!A:C,3,FALSE),"")</f>
        <v>38420</v>
      </c>
      <c r="H2683" s="6">
        <f>IFERROR(VLOOKUP(A2683,Orders!A:D,4,FALSE),"")</f>
        <v>38417</v>
      </c>
      <c r="I2683" t="str">
        <f>IFERROR(VLOOKUP(A2683,Orders!A:E,5,FALSE),"")</f>
        <v>Resolved</v>
      </c>
      <c r="J2683">
        <f>IFERROR(VLOOKUP(A2683,Orders!A:G,7,FALSE),"")</f>
        <v>141</v>
      </c>
      <c r="K2683">
        <f>IFERROR(VLOOKUP(J2683,Customers!A:L,12,FALSE),"")</f>
        <v>1370</v>
      </c>
      <c r="L2683">
        <f>IFERROR(VLOOKUP(J2683,Customers!A:M,13,FALSE),"")</f>
        <v>227600</v>
      </c>
      <c r="M2683" t="str">
        <f>IFERROR(VLOOKUP(J2683,Customers!A:H,8,FALSE),"")</f>
        <v>Madrid</v>
      </c>
      <c r="N2683">
        <f>IFERROR(VLOOKUP(K2683,Employees!A:F,6,FALSE),"")</f>
        <v>4</v>
      </c>
      <c r="O2683" t="str">
        <f>IFERROR(VLOOKUP(N2683,Offices!A:B,2,FALSE),"")</f>
        <v>Paris</v>
      </c>
      <c r="P2683" s="6">
        <f>IFERROR(VLOOKUP(J2683,Payments!A:C,3,FALSE),"")</f>
        <v>37821</v>
      </c>
      <c r="Q2683">
        <f>IFERROR(VLOOKUP(J2683,Payments!A:D,4,FALSE),"")</f>
        <v>36251.03</v>
      </c>
      <c r="R2683" t="str">
        <f>IFERROR(VLOOKUP(B2683,Products!A:C,3,FALSE),"")</f>
        <v>Planes</v>
      </c>
      <c r="S2683">
        <f>IFERROR(VLOOKUP(B2683,Products!A:G,7,FALSE),"")</f>
        <v>551</v>
      </c>
      <c r="T2683">
        <f>IFERROR(VLOOKUP(B2683,Products!A:I,9,FALSE),"")</f>
        <v>80</v>
      </c>
      <c r="U2683">
        <f t="shared" si="328"/>
        <v>3</v>
      </c>
      <c r="V2683" t="str">
        <f t="shared" si="329"/>
        <v>Yes</v>
      </c>
      <c r="W2683">
        <f t="shared" si="330"/>
        <v>2005</v>
      </c>
      <c r="X2683">
        <f t="shared" si="331"/>
        <v>3</v>
      </c>
      <c r="Y2683">
        <f>IFERROR(VLOOKUP(B2683,Products!A:I,8,FALSE),"")</f>
        <v>54.4</v>
      </c>
      <c r="Z2683">
        <f t="shared" si="332"/>
        <v>2176</v>
      </c>
      <c r="AA2683">
        <f t="shared" si="333"/>
        <v>25.000000000000007</v>
      </c>
      <c r="AB2683">
        <f t="shared" si="334"/>
        <v>0</v>
      </c>
      <c r="AC2683">
        <f t="shared" si="335"/>
        <v>435.20000000000005</v>
      </c>
    </row>
    <row r="2684" spans="1:29">
      <c r="A2684">
        <v>10386</v>
      </c>
      <c r="B2684" t="s">
        <v>175</v>
      </c>
      <c r="C2684">
        <v>45</v>
      </c>
      <c r="D2684">
        <v>83.14</v>
      </c>
      <c r="E2684">
        <v>2</v>
      </c>
      <c r="F2684" s="6">
        <f>IFERROR(VLOOKUP(A2684,Orders!A:B,2,FALSE),"")</f>
        <v>38412</v>
      </c>
      <c r="G2684" s="6">
        <f>IFERROR(VLOOKUP(A2684,Orders!A:C,3,FALSE),"")</f>
        <v>38420</v>
      </c>
      <c r="H2684" s="6">
        <f>IFERROR(VLOOKUP(A2684,Orders!A:D,4,FALSE),"")</f>
        <v>38417</v>
      </c>
      <c r="I2684" t="str">
        <f>IFERROR(VLOOKUP(A2684,Orders!A:E,5,FALSE),"")</f>
        <v>Resolved</v>
      </c>
      <c r="J2684">
        <f>IFERROR(VLOOKUP(A2684,Orders!A:G,7,FALSE),"")</f>
        <v>141</v>
      </c>
      <c r="K2684">
        <f>IFERROR(VLOOKUP(J2684,Customers!A:L,12,FALSE),"")</f>
        <v>1370</v>
      </c>
      <c r="L2684">
        <f>IFERROR(VLOOKUP(J2684,Customers!A:M,13,FALSE),"")</f>
        <v>227600</v>
      </c>
      <c r="M2684" t="str">
        <f>IFERROR(VLOOKUP(J2684,Customers!A:H,8,FALSE),"")</f>
        <v>Madrid</v>
      </c>
      <c r="N2684">
        <f>IFERROR(VLOOKUP(K2684,Employees!A:F,6,FALSE),"")</f>
        <v>4</v>
      </c>
      <c r="O2684" t="str">
        <f>IFERROR(VLOOKUP(N2684,Offices!A:B,2,FALSE),"")</f>
        <v>Paris</v>
      </c>
      <c r="P2684" s="6">
        <f>IFERROR(VLOOKUP(J2684,Payments!A:C,3,FALSE),"")</f>
        <v>37821</v>
      </c>
      <c r="Q2684">
        <f>IFERROR(VLOOKUP(J2684,Payments!A:D,4,FALSE),"")</f>
        <v>36251.03</v>
      </c>
      <c r="R2684" t="str">
        <f>IFERROR(VLOOKUP(B2684,Products!A:C,3,FALSE),"")</f>
        <v>Ships</v>
      </c>
      <c r="S2684">
        <f>IFERROR(VLOOKUP(B2684,Products!A:G,7,FALSE),"")</f>
        <v>1956</v>
      </c>
      <c r="T2684">
        <f>IFERROR(VLOOKUP(B2684,Products!A:I,9,FALSE),"")</f>
        <v>100.17</v>
      </c>
      <c r="U2684">
        <f t="shared" si="328"/>
        <v>3</v>
      </c>
      <c r="V2684" t="str">
        <f t="shared" si="329"/>
        <v>Yes</v>
      </c>
      <c r="W2684">
        <f t="shared" si="330"/>
        <v>2005</v>
      </c>
      <c r="X2684">
        <f t="shared" si="331"/>
        <v>3</v>
      </c>
      <c r="Y2684">
        <f>IFERROR(VLOOKUP(B2684,Products!A:I,8,FALSE),"")</f>
        <v>51.09</v>
      </c>
      <c r="Z2684">
        <f t="shared" si="332"/>
        <v>3741.3</v>
      </c>
      <c r="AA2684">
        <f t="shared" si="333"/>
        <v>62.732432961440587</v>
      </c>
      <c r="AB2684">
        <f t="shared" si="334"/>
        <v>0</v>
      </c>
      <c r="AC2684">
        <f t="shared" si="335"/>
        <v>1442.2499999999998</v>
      </c>
    </row>
    <row r="2685" spans="1:29">
      <c r="A2685">
        <v>10386</v>
      </c>
      <c r="B2685" t="s">
        <v>176</v>
      </c>
      <c r="C2685">
        <v>30</v>
      </c>
      <c r="D2685">
        <v>80.44</v>
      </c>
      <c r="E2685">
        <v>3</v>
      </c>
      <c r="F2685" s="6">
        <f>IFERROR(VLOOKUP(A2685,Orders!A:B,2,FALSE),"")</f>
        <v>38412</v>
      </c>
      <c r="G2685" s="6">
        <f>IFERROR(VLOOKUP(A2685,Orders!A:C,3,FALSE),"")</f>
        <v>38420</v>
      </c>
      <c r="H2685" s="6">
        <f>IFERROR(VLOOKUP(A2685,Orders!A:D,4,FALSE),"")</f>
        <v>38417</v>
      </c>
      <c r="I2685" t="str">
        <f>IFERROR(VLOOKUP(A2685,Orders!A:E,5,FALSE),"")</f>
        <v>Resolved</v>
      </c>
      <c r="J2685">
        <f>IFERROR(VLOOKUP(A2685,Orders!A:G,7,FALSE),"")</f>
        <v>141</v>
      </c>
      <c r="K2685">
        <f>IFERROR(VLOOKUP(J2685,Customers!A:L,12,FALSE),"")</f>
        <v>1370</v>
      </c>
      <c r="L2685">
        <f>IFERROR(VLOOKUP(J2685,Customers!A:M,13,FALSE),"")</f>
        <v>227600</v>
      </c>
      <c r="M2685" t="str">
        <f>IFERROR(VLOOKUP(J2685,Customers!A:H,8,FALSE),"")</f>
        <v>Madrid</v>
      </c>
      <c r="N2685">
        <f>IFERROR(VLOOKUP(K2685,Employees!A:F,6,FALSE),"")</f>
        <v>4</v>
      </c>
      <c r="O2685" t="str">
        <f>IFERROR(VLOOKUP(N2685,Offices!A:B,2,FALSE),"")</f>
        <v>Paris</v>
      </c>
      <c r="P2685" s="6">
        <f>IFERROR(VLOOKUP(J2685,Payments!A:C,3,FALSE),"")</f>
        <v>37821</v>
      </c>
      <c r="Q2685">
        <f>IFERROR(VLOOKUP(J2685,Payments!A:D,4,FALSE),"")</f>
        <v>36251.03</v>
      </c>
      <c r="R2685" t="str">
        <f>IFERROR(VLOOKUP(B2685,Products!A:C,3,FALSE),"")</f>
        <v>Ships</v>
      </c>
      <c r="S2685">
        <f>IFERROR(VLOOKUP(B2685,Products!A:G,7,FALSE),"")</f>
        <v>5088</v>
      </c>
      <c r="T2685">
        <f>IFERROR(VLOOKUP(B2685,Products!A:I,9,FALSE),"")</f>
        <v>99.31</v>
      </c>
      <c r="U2685">
        <f t="shared" si="328"/>
        <v>3</v>
      </c>
      <c r="V2685" t="str">
        <f t="shared" si="329"/>
        <v>Yes</v>
      </c>
      <c r="W2685">
        <f t="shared" si="330"/>
        <v>2005</v>
      </c>
      <c r="X2685">
        <f t="shared" si="331"/>
        <v>3</v>
      </c>
      <c r="Y2685">
        <f>IFERROR(VLOOKUP(B2685,Products!A:I,8,FALSE),"")</f>
        <v>53.63</v>
      </c>
      <c r="Z2685">
        <f t="shared" si="332"/>
        <v>2413.1999999999998</v>
      </c>
      <c r="AA2685">
        <f t="shared" si="333"/>
        <v>49.990676859966428</v>
      </c>
      <c r="AB2685">
        <f t="shared" si="334"/>
        <v>0</v>
      </c>
      <c r="AC2685">
        <f t="shared" si="335"/>
        <v>804.29999999999984</v>
      </c>
    </row>
    <row r="2686" spans="1:29">
      <c r="A2686">
        <v>10386</v>
      </c>
      <c r="B2686" t="s">
        <v>194</v>
      </c>
      <c r="C2686">
        <v>44</v>
      </c>
      <c r="D2686">
        <v>59.22</v>
      </c>
      <c r="E2686">
        <v>15</v>
      </c>
      <c r="F2686" s="6">
        <f>IFERROR(VLOOKUP(A2686,Orders!A:B,2,FALSE),"")</f>
        <v>38412</v>
      </c>
      <c r="G2686" s="6">
        <f>IFERROR(VLOOKUP(A2686,Orders!A:C,3,FALSE),"")</f>
        <v>38420</v>
      </c>
      <c r="H2686" s="6">
        <f>IFERROR(VLOOKUP(A2686,Orders!A:D,4,FALSE),"")</f>
        <v>38417</v>
      </c>
      <c r="I2686" t="str">
        <f>IFERROR(VLOOKUP(A2686,Orders!A:E,5,FALSE),"")</f>
        <v>Resolved</v>
      </c>
      <c r="J2686">
        <f>IFERROR(VLOOKUP(A2686,Orders!A:G,7,FALSE),"")</f>
        <v>141</v>
      </c>
      <c r="K2686">
        <f>IFERROR(VLOOKUP(J2686,Customers!A:L,12,FALSE),"")</f>
        <v>1370</v>
      </c>
      <c r="L2686">
        <f>IFERROR(VLOOKUP(J2686,Customers!A:M,13,FALSE),"")</f>
        <v>227600</v>
      </c>
      <c r="M2686" t="str">
        <f>IFERROR(VLOOKUP(J2686,Customers!A:H,8,FALSE),"")</f>
        <v>Madrid</v>
      </c>
      <c r="N2686">
        <f>IFERROR(VLOOKUP(K2686,Employees!A:F,6,FALSE),"")</f>
        <v>4</v>
      </c>
      <c r="O2686" t="str">
        <f>IFERROR(VLOOKUP(N2686,Offices!A:B,2,FALSE),"")</f>
        <v>Paris</v>
      </c>
      <c r="P2686" s="6">
        <f>IFERROR(VLOOKUP(J2686,Payments!A:C,3,FALSE),"")</f>
        <v>37821</v>
      </c>
      <c r="Q2686">
        <f>IFERROR(VLOOKUP(J2686,Payments!A:D,4,FALSE),"")</f>
        <v>36251.03</v>
      </c>
      <c r="R2686" t="str">
        <f>IFERROR(VLOOKUP(B2686,Products!A:C,3,FALSE),"")</f>
        <v>Planes</v>
      </c>
      <c r="S2686">
        <f>IFERROR(VLOOKUP(B2686,Products!A:G,7,FALSE),"")</f>
        <v>8820</v>
      </c>
      <c r="T2686">
        <f>IFERROR(VLOOKUP(B2686,Products!A:I,9,FALSE),"")</f>
        <v>74.03</v>
      </c>
      <c r="U2686">
        <f t="shared" si="328"/>
        <v>3</v>
      </c>
      <c r="V2686" t="str">
        <f t="shared" si="329"/>
        <v>Yes</v>
      </c>
      <c r="W2686">
        <f t="shared" si="330"/>
        <v>2005</v>
      </c>
      <c r="X2686">
        <f t="shared" si="331"/>
        <v>3</v>
      </c>
      <c r="Y2686">
        <f>IFERROR(VLOOKUP(B2686,Products!A:I,8,FALSE),"")</f>
        <v>36.270000000000003</v>
      </c>
      <c r="Z2686">
        <f t="shared" si="332"/>
        <v>2605.6799999999998</v>
      </c>
      <c r="AA2686">
        <f t="shared" si="333"/>
        <v>63.275434243176164</v>
      </c>
      <c r="AB2686">
        <f t="shared" si="334"/>
        <v>0</v>
      </c>
      <c r="AC2686">
        <f t="shared" si="335"/>
        <v>1009.7999999999998</v>
      </c>
    </row>
    <row r="2687" spans="1:29">
      <c r="A2687">
        <v>10386</v>
      </c>
      <c r="B2687" t="s">
        <v>195</v>
      </c>
      <c r="C2687">
        <v>50</v>
      </c>
      <c r="D2687">
        <v>47.67</v>
      </c>
      <c r="E2687">
        <v>16</v>
      </c>
      <c r="F2687" s="6">
        <f>IFERROR(VLOOKUP(A2687,Orders!A:B,2,FALSE),"")</f>
        <v>38412</v>
      </c>
      <c r="G2687" s="6">
        <f>IFERROR(VLOOKUP(A2687,Orders!A:C,3,FALSE),"")</f>
        <v>38420</v>
      </c>
      <c r="H2687" s="6">
        <f>IFERROR(VLOOKUP(A2687,Orders!A:D,4,FALSE),"")</f>
        <v>38417</v>
      </c>
      <c r="I2687" t="str">
        <f>IFERROR(VLOOKUP(A2687,Orders!A:E,5,FALSE),"")</f>
        <v>Resolved</v>
      </c>
      <c r="J2687">
        <f>IFERROR(VLOOKUP(A2687,Orders!A:G,7,FALSE),"")</f>
        <v>141</v>
      </c>
      <c r="K2687">
        <f>IFERROR(VLOOKUP(J2687,Customers!A:L,12,FALSE),"")</f>
        <v>1370</v>
      </c>
      <c r="L2687">
        <f>IFERROR(VLOOKUP(J2687,Customers!A:M,13,FALSE),"")</f>
        <v>227600</v>
      </c>
      <c r="M2687" t="str">
        <f>IFERROR(VLOOKUP(J2687,Customers!A:H,8,FALSE),"")</f>
        <v>Madrid</v>
      </c>
      <c r="N2687">
        <f>IFERROR(VLOOKUP(K2687,Employees!A:F,6,FALSE),"")</f>
        <v>4</v>
      </c>
      <c r="O2687" t="str">
        <f>IFERROR(VLOOKUP(N2687,Offices!A:B,2,FALSE),"")</f>
        <v>Paris</v>
      </c>
      <c r="P2687" s="6">
        <f>IFERROR(VLOOKUP(J2687,Payments!A:C,3,FALSE),"")</f>
        <v>37821</v>
      </c>
      <c r="Q2687">
        <f>IFERROR(VLOOKUP(J2687,Payments!A:D,4,FALSE),"")</f>
        <v>36251.03</v>
      </c>
      <c r="R2687" t="str">
        <f>IFERROR(VLOOKUP(B2687,Products!A:C,3,FALSE),"")</f>
        <v>Planes</v>
      </c>
      <c r="S2687">
        <f>IFERROR(VLOOKUP(B2687,Products!A:G,7,FALSE),"")</f>
        <v>4857</v>
      </c>
      <c r="T2687">
        <f>IFERROR(VLOOKUP(B2687,Products!A:I,9,FALSE),"")</f>
        <v>49.66</v>
      </c>
      <c r="U2687">
        <f t="shared" si="328"/>
        <v>3</v>
      </c>
      <c r="V2687" t="str">
        <f t="shared" si="329"/>
        <v>Yes</v>
      </c>
      <c r="W2687">
        <f t="shared" si="330"/>
        <v>2005</v>
      </c>
      <c r="X2687">
        <f t="shared" si="331"/>
        <v>3</v>
      </c>
      <c r="Y2687">
        <f>IFERROR(VLOOKUP(B2687,Products!A:I,8,FALSE),"")</f>
        <v>32.770000000000003</v>
      </c>
      <c r="Z2687">
        <f t="shared" si="332"/>
        <v>2383.5</v>
      </c>
      <c r="AA2687">
        <f t="shared" si="333"/>
        <v>45.468416234360689</v>
      </c>
      <c r="AB2687">
        <f t="shared" si="334"/>
        <v>0</v>
      </c>
      <c r="AC2687">
        <f t="shared" si="335"/>
        <v>744.99999999999989</v>
      </c>
    </row>
    <row r="2688" spans="1:29">
      <c r="A2688">
        <v>10386</v>
      </c>
      <c r="B2688" t="s">
        <v>177</v>
      </c>
      <c r="C2688">
        <v>43</v>
      </c>
      <c r="D2688">
        <v>52.42</v>
      </c>
      <c r="E2688">
        <v>4</v>
      </c>
      <c r="F2688" s="6">
        <f>IFERROR(VLOOKUP(A2688,Orders!A:B,2,FALSE),"")</f>
        <v>38412</v>
      </c>
      <c r="G2688" s="6">
        <f>IFERROR(VLOOKUP(A2688,Orders!A:C,3,FALSE),"")</f>
        <v>38420</v>
      </c>
      <c r="H2688" s="6">
        <f>IFERROR(VLOOKUP(A2688,Orders!A:D,4,FALSE),"")</f>
        <v>38417</v>
      </c>
      <c r="I2688" t="str">
        <f>IFERROR(VLOOKUP(A2688,Orders!A:E,5,FALSE),"")</f>
        <v>Resolved</v>
      </c>
      <c r="J2688">
        <f>IFERROR(VLOOKUP(A2688,Orders!A:G,7,FALSE),"")</f>
        <v>141</v>
      </c>
      <c r="K2688">
        <f>IFERROR(VLOOKUP(J2688,Customers!A:L,12,FALSE),"")</f>
        <v>1370</v>
      </c>
      <c r="L2688">
        <f>IFERROR(VLOOKUP(J2688,Customers!A:M,13,FALSE),"")</f>
        <v>227600</v>
      </c>
      <c r="M2688" t="str">
        <f>IFERROR(VLOOKUP(J2688,Customers!A:H,8,FALSE),"")</f>
        <v>Madrid</v>
      </c>
      <c r="N2688">
        <f>IFERROR(VLOOKUP(K2688,Employees!A:F,6,FALSE),"")</f>
        <v>4</v>
      </c>
      <c r="O2688" t="str">
        <f>IFERROR(VLOOKUP(N2688,Offices!A:B,2,FALSE),"")</f>
        <v>Paris</v>
      </c>
      <c r="P2688" s="6">
        <f>IFERROR(VLOOKUP(J2688,Payments!A:C,3,FALSE),"")</f>
        <v>37821</v>
      </c>
      <c r="Q2688">
        <f>IFERROR(VLOOKUP(J2688,Payments!A:D,4,FALSE),"")</f>
        <v>36251.03</v>
      </c>
      <c r="R2688" t="str">
        <f>IFERROR(VLOOKUP(B2688,Products!A:C,3,FALSE),"")</f>
        <v>Ships</v>
      </c>
      <c r="S2688">
        <f>IFERROR(VLOOKUP(B2688,Products!A:G,7,FALSE),"")</f>
        <v>414</v>
      </c>
      <c r="T2688">
        <f>IFERROR(VLOOKUP(B2688,Products!A:I,9,FALSE),"")</f>
        <v>54.6</v>
      </c>
      <c r="U2688">
        <f t="shared" si="328"/>
        <v>3</v>
      </c>
      <c r="V2688" t="str">
        <f t="shared" si="329"/>
        <v>Yes</v>
      </c>
      <c r="W2688">
        <f t="shared" si="330"/>
        <v>2005</v>
      </c>
      <c r="X2688">
        <f t="shared" si="331"/>
        <v>3</v>
      </c>
      <c r="Y2688">
        <f>IFERROR(VLOOKUP(B2688,Products!A:I,8,FALSE),"")</f>
        <v>33.299999999999997</v>
      </c>
      <c r="Z2688">
        <f t="shared" si="332"/>
        <v>2254.06</v>
      </c>
      <c r="AA2688">
        <f t="shared" si="333"/>
        <v>57.41741741741744</v>
      </c>
      <c r="AB2688">
        <f t="shared" si="334"/>
        <v>0</v>
      </c>
      <c r="AC2688">
        <f t="shared" si="335"/>
        <v>822.1600000000002</v>
      </c>
    </row>
    <row r="2689" spans="1:29">
      <c r="A2689">
        <v>10387</v>
      </c>
      <c r="B2689" t="s">
        <v>203</v>
      </c>
      <c r="C2689">
        <v>44</v>
      </c>
      <c r="D2689">
        <v>79.91</v>
      </c>
      <c r="E2689">
        <v>1</v>
      </c>
      <c r="F2689" s="6">
        <f>IFERROR(VLOOKUP(A2689,Orders!A:B,2,FALSE),"")</f>
        <v>38413</v>
      </c>
      <c r="G2689" s="6">
        <f>IFERROR(VLOOKUP(A2689,Orders!A:C,3,FALSE),"")</f>
        <v>38420</v>
      </c>
      <c r="H2689" s="6">
        <f>IFERROR(VLOOKUP(A2689,Orders!A:D,4,FALSE),"")</f>
        <v>38417</v>
      </c>
      <c r="I2689" t="str">
        <f>IFERROR(VLOOKUP(A2689,Orders!A:E,5,FALSE),"")</f>
        <v>Shipped</v>
      </c>
      <c r="J2689">
        <f>IFERROR(VLOOKUP(A2689,Orders!A:G,7,FALSE),"")</f>
        <v>148</v>
      </c>
      <c r="K2689">
        <f>IFERROR(VLOOKUP(J2689,Customers!A:L,12,FALSE),"")</f>
        <v>1621</v>
      </c>
      <c r="L2689">
        <f>IFERROR(VLOOKUP(J2689,Customers!A:M,13,FALSE),"")</f>
        <v>103800</v>
      </c>
      <c r="M2689" t="str">
        <f>IFERROR(VLOOKUP(J2689,Customers!A:H,8,FALSE),"")</f>
        <v>Singapore</v>
      </c>
      <c r="N2689">
        <f>IFERROR(VLOOKUP(K2689,Employees!A:F,6,FALSE),"")</f>
        <v>5</v>
      </c>
      <c r="O2689" t="str">
        <f>IFERROR(VLOOKUP(N2689,Offices!A:B,2,FALSE),"")</f>
        <v>Tokyo</v>
      </c>
      <c r="P2689" s="6">
        <f>IFERROR(VLOOKUP(J2689,Payments!A:C,3,FALSE),"")</f>
        <v>37733</v>
      </c>
      <c r="Q2689">
        <f>IFERROR(VLOOKUP(J2689,Payments!A:D,4,FALSE),"")</f>
        <v>44380.15</v>
      </c>
      <c r="R2689" t="str">
        <f>IFERROR(VLOOKUP(B2689,Products!A:C,3,FALSE),"")</f>
        <v>Motorcycles</v>
      </c>
      <c r="S2689">
        <f>IFERROR(VLOOKUP(B2689,Products!A:G,7,FALSE),"")</f>
        <v>178</v>
      </c>
      <c r="T2689">
        <f>IFERROR(VLOOKUP(B2689,Products!A:I,9,FALSE),"")</f>
        <v>99.89</v>
      </c>
      <c r="U2689">
        <f t="shared" si="328"/>
        <v>3</v>
      </c>
      <c r="V2689" t="str">
        <f t="shared" si="329"/>
        <v>Yes</v>
      </c>
      <c r="W2689">
        <f t="shared" si="330"/>
        <v>2005</v>
      </c>
      <c r="X2689">
        <f t="shared" si="331"/>
        <v>3</v>
      </c>
      <c r="Y2689">
        <f>IFERROR(VLOOKUP(B2689,Products!A:I,8,FALSE),"")</f>
        <v>66.92</v>
      </c>
      <c r="Z2689">
        <f t="shared" si="332"/>
        <v>3516.04</v>
      </c>
      <c r="AA2689">
        <f t="shared" si="333"/>
        <v>19.411237298266578</v>
      </c>
      <c r="AB2689">
        <f t="shared" si="334"/>
        <v>0</v>
      </c>
      <c r="AC2689">
        <f t="shared" si="335"/>
        <v>571.55999999999972</v>
      </c>
    </row>
    <row r="2690" spans="1:29">
      <c r="A2690">
        <v>10388</v>
      </c>
      <c r="B2690" t="s">
        <v>196</v>
      </c>
      <c r="C2690">
        <v>42</v>
      </c>
      <c r="D2690">
        <v>80.39</v>
      </c>
      <c r="E2690">
        <v>4</v>
      </c>
      <c r="F2690" s="6">
        <f>IFERROR(VLOOKUP(A2690,Orders!A:B,2,FALSE),"")</f>
        <v>38414</v>
      </c>
      <c r="G2690" s="6">
        <f>IFERROR(VLOOKUP(A2690,Orders!A:C,3,FALSE),"")</f>
        <v>38422</v>
      </c>
      <c r="H2690" s="6">
        <f>IFERROR(VLOOKUP(A2690,Orders!A:D,4,FALSE),"")</f>
        <v>38420</v>
      </c>
      <c r="I2690" t="str">
        <f>IFERROR(VLOOKUP(A2690,Orders!A:E,5,FALSE),"")</f>
        <v>Shipped</v>
      </c>
      <c r="J2690">
        <f>IFERROR(VLOOKUP(A2690,Orders!A:G,7,FALSE),"")</f>
        <v>462</v>
      </c>
      <c r="K2690">
        <f>IFERROR(VLOOKUP(J2690,Customers!A:L,12,FALSE),"")</f>
        <v>1216</v>
      </c>
      <c r="L2690">
        <f>IFERROR(VLOOKUP(J2690,Customers!A:M,13,FALSE),"")</f>
        <v>85800</v>
      </c>
      <c r="M2690" t="str">
        <f>IFERROR(VLOOKUP(J2690,Customers!A:H,8,FALSE),"")</f>
        <v>New Bedford</v>
      </c>
      <c r="N2690">
        <f>IFERROR(VLOOKUP(K2690,Employees!A:F,6,FALSE),"")</f>
        <v>2</v>
      </c>
      <c r="O2690" t="str">
        <f>IFERROR(VLOOKUP(N2690,Offices!A:B,2,FALSE),"")</f>
        <v>Boston</v>
      </c>
      <c r="P2690" s="6">
        <f>IFERROR(VLOOKUP(J2690,Payments!A:C,3,FALSE),"")</f>
        <v>38457</v>
      </c>
      <c r="Q2690">
        <f>IFERROR(VLOOKUP(J2690,Payments!A:D,4,FALSE),"")</f>
        <v>30293.77</v>
      </c>
      <c r="R2690" t="str">
        <f>IFERROR(VLOOKUP(B2690,Products!A:C,3,FALSE),"")</f>
        <v>Motorcycles</v>
      </c>
      <c r="S2690">
        <f>IFERROR(VLOOKUP(B2690,Products!A:G,7,FALSE),"")</f>
        <v>7933</v>
      </c>
      <c r="T2690">
        <f>IFERROR(VLOOKUP(B2690,Products!A:I,9,FALSE),"")</f>
        <v>95.7</v>
      </c>
      <c r="U2690">
        <f t="shared" ref="U2690:U2753" si="336">G2690-H2690</f>
        <v>2</v>
      </c>
      <c r="V2690" t="str">
        <f t="shared" ref="V2690:V2753" si="337">IF(OR(I2690="Shipped",I2690="Resolved"),IF(U2690&lt;=6,"Yes","No"),"")</f>
        <v>Yes</v>
      </c>
      <c r="W2690">
        <f t="shared" ref="W2690:W2753" si="338">YEAR(F2690)</f>
        <v>2005</v>
      </c>
      <c r="X2690">
        <f t="shared" ref="X2690:X2753" si="339">MONTH(F2690)</f>
        <v>3</v>
      </c>
      <c r="Y2690">
        <f>IFERROR(VLOOKUP(B2690,Products!A:I,8,FALSE),"")</f>
        <v>48.81</v>
      </c>
      <c r="Z2690">
        <f t="shared" ref="Z2690:Z2753" si="340">C2690*D2690</f>
        <v>3376.38</v>
      </c>
      <c r="AA2690">
        <f t="shared" ref="AA2690:AA2753" si="341">((D2690-Y2690)/Y2690)*100</f>
        <v>64.699856586765009</v>
      </c>
      <c r="AB2690">
        <f t="shared" ref="AB2690:AB2753" si="342">IF(AA2690&gt;=67, 1,0)</f>
        <v>0</v>
      </c>
      <c r="AC2690">
        <f t="shared" ref="AC2690:AC2753" si="343">C2690*(D2690-Y2690)</f>
        <v>1326.36</v>
      </c>
    </row>
    <row r="2691" spans="1:29">
      <c r="A2691">
        <v>10388</v>
      </c>
      <c r="B2691" t="s">
        <v>197</v>
      </c>
      <c r="C2691">
        <v>50</v>
      </c>
      <c r="D2691">
        <v>118.94</v>
      </c>
      <c r="E2691">
        <v>5</v>
      </c>
      <c r="F2691" s="6">
        <f>IFERROR(VLOOKUP(A2691,Orders!A:B,2,FALSE),"")</f>
        <v>38414</v>
      </c>
      <c r="G2691" s="6">
        <f>IFERROR(VLOOKUP(A2691,Orders!A:C,3,FALSE),"")</f>
        <v>38422</v>
      </c>
      <c r="H2691" s="6">
        <f>IFERROR(VLOOKUP(A2691,Orders!A:D,4,FALSE),"")</f>
        <v>38420</v>
      </c>
      <c r="I2691" t="str">
        <f>IFERROR(VLOOKUP(A2691,Orders!A:E,5,FALSE),"")</f>
        <v>Shipped</v>
      </c>
      <c r="J2691">
        <f>IFERROR(VLOOKUP(A2691,Orders!A:G,7,FALSE),"")</f>
        <v>462</v>
      </c>
      <c r="K2691">
        <f>IFERROR(VLOOKUP(J2691,Customers!A:L,12,FALSE),"")</f>
        <v>1216</v>
      </c>
      <c r="L2691">
        <f>IFERROR(VLOOKUP(J2691,Customers!A:M,13,FALSE),"")</f>
        <v>85800</v>
      </c>
      <c r="M2691" t="str">
        <f>IFERROR(VLOOKUP(J2691,Customers!A:H,8,FALSE),"")</f>
        <v>New Bedford</v>
      </c>
      <c r="N2691">
        <f>IFERROR(VLOOKUP(K2691,Employees!A:F,6,FALSE),"")</f>
        <v>2</v>
      </c>
      <c r="O2691" t="str">
        <f>IFERROR(VLOOKUP(N2691,Offices!A:B,2,FALSE),"")</f>
        <v>Boston</v>
      </c>
      <c r="P2691" s="6">
        <f>IFERROR(VLOOKUP(J2691,Payments!A:C,3,FALSE),"")</f>
        <v>38457</v>
      </c>
      <c r="Q2691">
        <f>IFERROR(VLOOKUP(J2691,Payments!A:D,4,FALSE),"")</f>
        <v>30293.77</v>
      </c>
      <c r="R2691" t="str">
        <f>IFERROR(VLOOKUP(B2691,Products!A:C,3,FALSE),"")</f>
        <v>Motorcycles</v>
      </c>
      <c r="S2691">
        <f>IFERROR(VLOOKUP(B2691,Products!A:G,7,FALSE),"")</f>
        <v>6625</v>
      </c>
      <c r="T2691">
        <f>IFERROR(VLOOKUP(B2691,Products!A:I,9,FALSE),"")</f>
        <v>118.94</v>
      </c>
      <c r="U2691">
        <f t="shared" si="336"/>
        <v>2</v>
      </c>
      <c r="V2691" t="str">
        <f t="shared" si="337"/>
        <v>Yes</v>
      </c>
      <c r="W2691">
        <f t="shared" si="338"/>
        <v>2005</v>
      </c>
      <c r="X2691">
        <f t="shared" si="339"/>
        <v>3</v>
      </c>
      <c r="Y2691">
        <f>IFERROR(VLOOKUP(B2691,Products!A:I,8,FALSE),"")</f>
        <v>68.989999999999995</v>
      </c>
      <c r="Z2691">
        <f t="shared" si="340"/>
        <v>5947</v>
      </c>
      <c r="AA2691">
        <f t="shared" si="341"/>
        <v>72.401797361936531</v>
      </c>
      <c r="AB2691">
        <f t="shared" si="342"/>
        <v>1</v>
      </c>
      <c r="AC2691">
        <f t="shared" si="343"/>
        <v>2497.5</v>
      </c>
    </row>
    <row r="2692" spans="1:29">
      <c r="A2692">
        <v>10388</v>
      </c>
      <c r="B2692" t="s">
        <v>198</v>
      </c>
      <c r="C2692">
        <v>21</v>
      </c>
      <c r="D2692">
        <v>156.86000000000001</v>
      </c>
      <c r="E2692">
        <v>7</v>
      </c>
      <c r="F2692" s="6">
        <f>IFERROR(VLOOKUP(A2692,Orders!A:B,2,FALSE),"")</f>
        <v>38414</v>
      </c>
      <c r="G2692" s="6">
        <f>IFERROR(VLOOKUP(A2692,Orders!A:C,3,FALSE),"")</f>
        <v>38422</v>
      </c>
      <c r="H2692" s="6">
        <f>IFERROR(VLOOKUP(A2692,Orders!A:D,4,FALSE),"")</f>
        <v>38420</v>
      </c>
      <c r="I2692" t="str">
        <f>IFERROR(VLOOKUP(A2692,Orders!A:E,5,FALSE),"")</f>
        <v>Shipped</v>
      </c>
      <c r="J2692">
        <f>IFERROR(VLOOKUP(A2692,Orders!A:G,7,FALSE),"")</f>
        <v>462</v>
      </c>
      <c r="K2692">
        <f>IFERROR(VLOOKUP(J2692,Customers!A:L,12,FALSE),"")</f>
        <v>1216</v>
      </c>
      <c r="L2692">
        <f>IFERROR(VLOOKUP(J2692,Customers!A:M,13,FALSE),"")</f>
        <v>85800</v>
      </c>
      <c r="M2692" t="str">
        <f>IFERROR(VLOOKUP(J2692,Customers!A:H,8,FALSE),"")</f>
        <v>New Bedford</v>
      </c>
      <c r="N2692">
        <f>IFERROR(VLOOKUP(K2692,Employees!A:F,6,FALSE),"")</f>
        <v>2</v>
      </c>
      <c r="O2692" t="str">
        <f>IFERROR(VLOOKUP(N2692,Offices!A:B,2,FALSE),"")</f>
        <v>Boston</v>
      </c>
      <c r="P2692" s="6">
        <f>IFERROR(VLOOKUP(J2692,Payments!A:C,3,FALSE),"")</f>
        <v>38457</v>
      </c>
      <c r="Q2692">
        <f>IFERROR(VLOOKUP(J2692,Payments!A:D,4,FALSE),"")</f>
        <v>30293.77</v>
      </c>
      <c r="R2692" t="str">
        <f>IFERROR(VLOOKUP(B2692,Products!A:C,3,FALSE),"")</f>
        <v>Motorcycles</v>
      </c>
      <c r="S2692">
        <f>IFERROR(VLOOKUP(B2692,Products!A:G,7,FALSE),"")</f>
        <v>5582</v>
      </c>
      <c r="T2692">
        <f>IFERROR(VLOOKUP(B2692,Products!A:I,9,FALSE),"")</f>
        <v>193.66</v>
      </c>
      <c r="U2692">
        <f t="shared" si="336"/>
        <v>2</v>
      </c>
      <c r="V2692" t="str">
        <f t="shared" si="337"/>
        <v>Yes</v>
      </c>
      <c r="W2692">
        <f t="shared" si="338"/>
        <v>2005</v>
      </c>
      <c r="X2692">
        <f t="shared" si="339"/>
        <v>3</v>
      </c>
      <c r="Y2692">
        <f>IFERROR(VLOOKUP(B2692,Products!A:I,8,FALSE),"")</f>
        <v>91.02</v>
      </c>
      <c r="Z2692">
        <f t="shared" si="340"/>
        <v>3294.0600000000004</v>
      </c>
      <c r="AA2692">
        <f t="shared" si="341"/>
        <v>72.335750384530897</v>
      </c>
      <c r="AB2692">
        <f t="shared" si="342"/>
        <v>1</v>
      </c>
      <c r="AC2692">
        <f t="shared" si="343"/>
        <v>1382.6400000000003</v>
      </c>
    </row>
    <row r="2693" spans="1:29">
      <c r="A2693">
        <v>10388</v>
      </c>
      <c r="B2693" t="s">
        <v>199</v>
      </c>
      <c r="C2693">
        <v>44</v>
      </c>
      <c r="D2693">
        <v>125.01</v>
      </c>
      <c r="E2693">
        <v>6</v>
      </c>
      <c r="F2693" s="6">
        <f>IFERROR(VLOOKUP(A2693,Orders!A:B,2,FALSE),"")</f>
        <v>38414</v>
      </c>
      <c r="G2693" s="6">
        <f>IFERROR(VLOOKUP(A2693,Orders!A:C,3,FALSE),"")</f>
        <v>38422</v>
      </c>
      <c r="H2693" s="6">
        <f>IFERROR(VLOOKUP(A2693,Orders!A:D,4,FALSE),"")</f>
        <v>38420</v>
      </c>
      <c r="I2693" t="str">
        <f>IFERROR(VLOOKUP(A2693,Orders!A:E,5,FALSE),"")</f>
        <v>Shipped</v>
      </c>
      <c r="J2693">
        <f>IFERROR(VLOOKUP(A2693,Orders!A:G,7,FALSE),"")</f>
        <v>462</v>
      </c>
      <c r="K2693">
        <f>IFERROR(VLOOKUP(J2693,Customers!A:L,12,FALSE),"")</f>
        <v>1216</v>
      </c>
      <c r="L2693">
        <f>IFERROR(VLOOKUP(J2693,Customers!A:M,13,FALSE),"")</f>
        <v>85800</v>
      </c>
      <c r="M2693" t="str">
        <f>IFERROR(VLOOKUP(J2693,Customers!A:H,8,FALSE),"")</f>
        <v>New Bedford</v>
      </c>
      <c r="N2693">
        <f>IFERROR(VLOOKUP(K2693,Employees!A:F,6,FALSE),"")</f>
        <v>2</v>
      </c>
      <c r="O2693" t="str">
        <f>IFERROR(VLOOKUP(N2693,Offices!A:B,2,FALSE),"")</f>
        <v>Boston</v>
      </c>
      <c r="P2693" s="6">
        <f>IFERROR(VLOOKUP(J2693,Payments!A:C,3,FALSE),"")</f>
        <v>38457</v>
      </c>
      <c r="Q2693">
        <f>IFERROR(VLOOKUP(J2693,Payments!A:D,4,FALSE),"")</f>
        <v>30293.77</v>
      </c>
      <c r="R2693" t="str">
        <f>IFERROR(VLOOKUP(B2693,Products!A:C,3,FALSE),"")</f>
        <v>Motorcycles</v>
      </c>
      <c r="S2693">
        <f>IFERROR(VLOOKUP(B2693,Products!A:G,7,FALSE),"")</f>
        <v>9997</v>
      </c>
      <c r="T2693">
        <f>IFERROR(VLOOKUP(B2693,Products!A:I,9,FALSE),"")</f>
        <v>150.62</v>
      </c>
      <c r="U2693">
        <f t="shared" si="336"/>
        <v>2</v>
      </c>
      <c r="V2693" t="str">
        <f t="shared" si="337"/>
        <v>Yes</v>
      </c>
      <c r="W2693">
        <f t="shared" si="338"/>
        <v>2005</v>
      </c>
      <c r="X2693">
        <f t="shared" si="339"/>
        <v>3</v>
      </c>
      <c r="Y2693">
        <f>IFERROR(VLOOKUP(B2693,Products!A:I,8,FALSE),"")</f>
        <v>66.27</v>
      </c>
      <c r="Z2693">
        <f t="shared" si="340"/>
        <v>5500.4400000000005</v>
      </c>
      <c r="AA2693">
        <f t="shared" si="341"/>
        <v>88.637392485287478</v>
      </c>
      <c r="AB2693">
        <f t="shared" si="342"/>
        <v>1</v>
      </c>
      <c r="AC2693">
        <f t="shared" si="343"/>
        <v>2584.5600000000004</v>
      </c>
    </row>
    <row r="2694" spans="1:29">
      <c r="A2694">
        <v>10388</v>
      </c>
      <c r="B2694" t="s">
        <v>187</v>
      </c>
      <c r="C2694">
        <v>35</v>
      </c>
      <c r="D2694">
        <v>58.47</v>
      </c>
      <c r="E2694">
        <v>8</v>
      </c>
      <c r="F2694" s="6">
        <f>IFERROR(VLOOKUP(A2694,Orders!A:B,2,FALSE),"")</f>
        <v>38414</v>
      </c>
      <c r="G2694" s="6">
        <f>IFERROR(VLOOKUP(A2694,Orders!A:C,3,FALSE),"")</f>
        <v>38422</v>
      </c>
      <c r="H2694" s="6">
        <f>IFERROR(VLOOKUP(A2694,Orders!A:D,4,FALSE),"")</f>
        <v>38420</v>
      </c>
      <c r="I2694" t="str">
        <f>IFERROR(VLOOKUP(A2694,Orders!A:E,5,FALSE),"")</f>
        <v>Shipped</v>
      </c>
      <c r="J2694">
        <f>IFERROR(VLOOKUP(A2694,Orders!A:G,7,FALSE),"")</f>
        <v>462</v>
      </c>
      <c r="K2694">
        <f>IFERROR(VLOOKUP(J2694,Customers!A:L,12,FALSE),"")</f>
        <v>1216</v>
      </c>
      <c r="L2694">
        <f>IFERROR(VLOOKUP(J2694,Customers!A:M,13,FALSE),"")</f>
        <v>85800</v>
      </c>
      <c r="M2694" t="str">
        <f>IFERROR(VLOOKUP(J2694,Customers!A:H,8,FALSE),"")</f>
        <v>New Bedford</v>
      </c>
      <c r="N2694">
        <f>IFERROR(VLOOKUP(K2694,Employees!A:F,6,FALSE),"")</f>
        <v>2</v>
      </c>
      <c r="O2694" t="str">
        <f>IFERROR(VLOOKUP(N2694,Offices!A:B,2,FALSE),"")</f>
        <v>Boston</v>
      </c>
      <c r="P2694" s="6">
        <f>IFERROR(VLOOKUP(J2694,Payments!A:C,3,FALSE),"")</f>
        <v>38457</v>
      </c>
      <c r="Q2694">
        <f>IFERROR(VLOOKUP(J2694,Payments!A:D,4,FALSE),"")</f>
        <v>30293.77</v>
      </c>
      <c r="R2694" t="str">
        <f>IFERROR(VLOOKUP(B2694,Products!A:C,3,FALSE),"")</f>
        <v>Vintage Cars</v>
      </c>
      <c r="S2694">
        <f>IFERROR(VLOOKUP(B2694,Products!A:G,7,FALSE),"")</f>
        <v>136</v>
      </c>
      <c r="T2694">
        <f>IFERROR(VLOOKUP(B2694,Products!A:I,9,FALSE),"")</f>
        <v>68.790000000000006</v>
      </c>
      <c r="U2694">
        <f t="shared" si="336"/>
        <v>2</v>
      </c>
      <c r="V2694" t="str">
        <f t="shared" si="337"/>
        <v>Yes</v>
      </c>
      <c r="W2694">
        <f t="shared" si="338"/>
        <v>2005</v>
      </c>
      <c r="X2694">
        <f t="shared" si="339"/>
        <v>3</v>
      </c>
      <c r="Y2694">
        <f>IFERROR(VLOOKUP(B2694,Products!A:I,8,FALSE),"")</f>
        <v>33.020000000000003</v>
      </c>
      <c r="Z2694">
        <f t="shared" si="340"/>
        <v>2046.45</v>
      </c>
      <c r="AA2694">
        <f t="shared" si="341"/>
        <v>77.074500302846744</v>
      </c>
      <c r="AB2694">
        <f t="shared" si="342"/>
        <v>1</v>
      </c>
      <c r="AC2694">
        <f t="shared" si="343"/>
        <v>890.74999999999989</v>
      </c>
    </row>
    <row r="2695" spans="1:29">
      <c r="A2695">
        <v>10388</v>
      </c>
      <c r="B2695" t="s">
        <v>188</v>
      </c>
      <c r="C2695">
        <v>27</v>
      </c>
      <c r="D2695">
        <v>41.02</v>
      </c>
      <c r="E2695">
        <v>1</v>
      </c>
      <c r="F2695" s="6">
        <f>IFERROR(VLOOKUP(A2695,Orders!A:B,2,FALSE),"")</f>
        <v>38414</v>
      </c>
      <c r="G2695" s="6">
        <f>IFERROR(VLOOKUP(A2695,Orders!A:C,3,FALSE),"")</f>
        <v>38422</v>
      </c>
      <c r="H2695" s="6">
        <f>IFERROR(VLOOKUP(A2695,Orders!A:D,4,FALSE),"")</f>
        <v>38420</v>
      </c>
      <c r="I2695" t="str">
        <f>IFERROR(VLOOKUP(A2695,Orders!A:E,5,FALSE),"")</f>
        <v>Shipped</v>
      </c>
      <c r="J2695">
        <f>IFERROR(VLOOKUP(A2695,Orders!A:G,7,FALSE),"")</f>
        <v>462</v>
      </c>
      <c r="K2695">
        <f>IFERROR(VLOOKUP(J2695,Customers!A:L,12,FALSE),"")</f>
        <v>1216</v>
      </c>
      <c r="L2695">
        <f>IFERROR(VLOOKUP(J2695,Customers!A:M,13,FALSE),"")</f>
        <v>85800</v>
      </c>
      <c r="M2695" t="str">
        <f>IFERROR(VLOOKUP(J2695,Customers!A:H,8,FALSE),"")</f>
        <v>New Bedford</v>
      </c>
      <c r="N2695">
        <f>IFERROR(VLOOKUP(K2695,Employees!A:F,6,FALSE),"")</f>
        <v>2</v>
      </c>
      <c r="O2695" t="str">
        <f>IFERROR(VLOOKUP(N2695,Offices!A:B,2,FALSE),"")</f>
        <v>Boston</v>
      </c>
      <c r="P2695" s="6">
        <f>IFERROR(VLOOKUP(J2695,Payments!A:C,3,FALSE),"")</f>
        <v>38457</v>
      </c>
      <c r="Q2695">
        <f>IFERROR(VLOOKUP(J2695,Payments!A:D,4,FALSE),"")</f>
        <v>30293.77</v>
      </c>
      <c r="R2695" t="str">
        <f>IFERROR(VLOOKUP(B2695,Products!A:C,3,FALSE),"")</f>
        <v>Vintage Cars</v>
      </c>
      <c r="S2695">
        <f>IFERROR(VLOOKUP(B2695,Products!A:G,7,FALSE),"")</f>
        <v>7062</v>
      </c>
      <c r="T2695">
        <f>IFERROR(VLOOKUP(B2695,Products!A:I,9,FALSE),"")</f>
        <v>43.64</v>
      </c>
      <c r="U2695">
        <f t="shared" si="336"/>
        <v>2</v>
      </c>
      <c r="V2695" t="str">
        <f t="shared" si="337"/>
        <v>Yes</v>
      </c>
      <c r="W2695">
        <f t="shared" si="338"/>
        <v>2005</v>
      </c>
      <c r="X2695">
        <f t="shared" si="339"/>
        <v>3</v>
      </c>
      <c r="Y2695">
        <f>IFERROR(VLOOKUP(B2695,Products!A:I,8,FALSE),"")</f>
        <v>27.06</v>
      </c>
      <c r="Z2695">
        <f t="shared" si="340"/>
        <v>1107.5400000000002</v>
      </c>
      <c r="AA2695">
        <f t="shared" si="341"/>
        <v>51.589061345158925</v>
      </c>
      <c r="AB2695">
        <f t="shared" si="342"/>
        <v>0</v>
      </c>
      <c r="AC2695">
        <f t="shared" si="343"/>
        <v>376.92000000000013</v>
      </c>
    </row>
    <row r="2696" spans="1:29">
      <c r="A2696">
        <v>10388</v>
      </c>
      <c r="B2696" t="s">
        <v>189</v>
      </c>
      <c r="C2696">
        <v>46</v>
      </c>
      <c r="D2696">
        <v>74.900000000000006</v>
      </c>
      <c r="E2696">
        <v>2</v>
      </c>
      <c r="F2696" s="6">
        <f>IFERROR(VLOOKUP(A2696,Orders!A:B,2,FALSE),"")</f>
        <v>38414</v>
      </c>
      <c r="G2696" s="6">
        <f>IFERROR(VLOOKUP(A2696,Orders!A:C,3,FALSE),"")</f>
        <v>38422</v>
      </c>
      <c r="H2696" s="6">
        <f>IFERROR(VLOOKUP(A2696,Orders!A:D,4,FALSE),"")</f>
        <v>38420</v>
      </c>
      <c r="I2696" t="str">
        <f>IFERROR(VLOOKUP(A2696,Orders!A:E,5,FALSE),"")</f>
        <v>Shipped</v>
      </c>
      <c r="J2696">
        <f>IFERROR(VLOOKUP(A2696,Orders!A:G,7,FALSE),"")</f>
        <v>462</v>
      </c>
      <c r="K2696">
        <f>IFERROR(VLOOKUP(J2696,Customers!A:L,12,FALSE),"")</f>
        <v>1216</v>
      </c>
      <c r="L2696">
        <f>IFERROR(VLOOKUP(J2696,Customers!A:M,13,FALSE),"")</f>
        <v>85800</v>
      </c>
      <c r="M2696" t="str">
        <f>IFERROR(VLOOKUP(J2696,Customers!A:H,8,FALSE),"")</f>
        <v>New Bedford</v>
      </c>
      <c r="N2696">
        <f>IFERROR(VLOOKUP(K2696,Employees!A:F,6,FALSE),"")</f>
        <v>2</v>
      </c>
      <c r="O2696" t="str">
        <f>IFERROR(VLOOKUP(N2696,Offices!A:B,2,FALSE),"")</f>
        <v>Boston</v>
      </c>
      <c r="P2696" s="6">
        <f>IFERROR(VLOOKUP(J2696,Payments!A:C,3,FALSE),"")</f>
        <v>38457</v>
      </c>
      <c r="Q2696">
        <f>IFERROR(VLOOKUP(J2696,Payments!A:D,4,FALSE),"")</f>
        <v>30293.77</v>
      </c>
      <c r="R2696" t="str">
        <f>IFERROR(VLOOKUP(B2696,Products!A:C,3,FALSE),"")</f>
        <v>Planes</v>
      </c>
      <c r="S2696">
        <f>IFERROR(VLOOKUP(B2696,Products!A:G,7,FALSE),"")</f>
        <v>5841</v>
      </c>
      <c r="T2696">
        <f>IFERROR(VLOOKUP(B2696,Products!A:I,9,FALSE),"")</f>
        <v>91.34</v>
      </c>
      <c r="U2696">
        <f t="shared" si="336"/>
        <v>2</v>
      </c>
      <c r="V2696" t="str">
        <f t="shared" si="337"/>
        <v>Yes</v>
      </c>
      <c r="W2696">
        <f t="shared" si="338"/>
        <v>2005</v>
      </c>
      <c r="X2696">
        <f t="shared" si="339"/>
        <v>3</v>
      </c>
      <c r="Y2696">
        <f>IFERROR(VLOOKUP(B2696,Products!A:I,8,FALSE),"")</f>
        <v>51.15</v>
      </c>
      <c r="Z2696">
        <f t="shared" si="340"/>
        <v>3445.4</v>
      </c>
      <c r="AA2696">
        <f t="shared" si="341"/>
        <v>46.432062561094831</v>
      </c>
      <c r="AB2696">
        <f t="shared" si="342"/>
        <v>0</v>
      </c>
      <c r="AC2696">
        <f t="shared" si="343"/>
        <v>1092.5000000000002</v>
      </c>
    </row>
    <row r="2697" spans="1:29">
      <c r="A2697">
        <v>10388</v>
      </c>
      <c r="B2697" t="s">
        <v>192</v>
      </c>
      <c r="C2697">
        <v>50</v>
      </c>
      <c r="D2697">
        <v>111.53</v>
      </c>
      <c r="E2697">
        <v>3</v>
      </c>
      <c r="F2697" s="6">
        <f>IFERROR(VLOOKUP(A2697,Orders!A:B,2,FALSE),"")</f>
        <v>38414</v>
      </c>
      <c r="G2697" s="6">
        <f>IFERROR(VLOOKUP(A2697,Orders!A:C,3,FALSE),"")</f>
        <v>38422</v>
      </c>
      <c r="H2697" s="6">
        <f>IFERROR(VLOOKUP(A2697,Orders!A:D,4,FALSE),"")</f>
        <v>38420</v>
      </c>
      <c r="I2697" t="str">
        <f>IFERROR(VLOOKUP(A2697,Orders!A:E,5,FALSE),"")</f>
        <v>Shipped</v>
      </c>
      <c r="J2697">
        <f>IFERROR(VLOOKUP(A2697,Orders!A:G,7,FALSE),"")</f>
        <v>462</v>
      </c>
      <c r="K2697">
        <f>IFERROR(VLOOKUP(J2697,Customers!A:L,12,FALSE),"")</f>
        <v>1216</v>
      </c>
      <c r="L2697">
        <f>IFERROR(VLOOKUP(J2697,Customers!A:M,13,FALSE),"")</f>
        <v>85800</v>
      </c>
      <c r="M2697" t="str">
        <f>IFERROR(VLOOKUP(J2697,Customers!A:H,8,FALSE),"")</f>
        <v>New Bedford</v>
      </c>
      <c r="N2697">
        <f>IFERROR(VLOOKUP(K2697,Employees!A:F,6,FALSE),"")</f>
        <v>2</v>
      </c>
      <c r="O2697" t="str">
        <f>IFERROR(VLOOKUP(N2697,Offices!A:B,2,FALSE),"")</f>
        <v>Boston</v>
      </c>
      <c r="P2697" s="6">
        <f>IFERROR(VLOOKUP(J2697,Payments!A:C,3,FALSE),"")</f>
        <v>38457</v>
      </c>
      <c r="Q2697">
        <f>IFERROR(VLOOKUP(J2697,Payments!A:D,4,FALSE),"")</f>
        <v>30293.77</v>
      </c>
      <c r="R2697" t="str">
        <f>IFERROR(VLOOKUP(B2697,Products!A:C,3,FALSE),"")</f>
        <v>Planes</v>
      </c>
      <c r="S2697">
        <f>IFERROR(VLOOKUP(B2697,Products!A:G,7,FALSE),"")</f>
        <v>7106</v>
      </c>
      <c r="T2697">
        <f>IFERROR(VLOOKUP(B2697,Products!A:I,9,FALSE),"")</f>
        <v>118.65</v>
      </c>
      <c r="U2697">
        <f t="shared" si="336"/>
        <v>2</v>
      </c>
      <c r="V2697" t="str">
        <f t="shared" si="337"/>
        <v>Yes</v>
      </c>
      <c r="W2697">
        <f t="shared" si="338"/>
        <v>2005</v>
      </c>
      <c r="X2697">
        <f t="shared" si="339"/>
        <v>3</v>
      </c>
      <c r="Y2697">
        <f>IFERROR(VLOOKUP(B2697,Products!A:I,8,FALSE),"")</f>
        <v>59.33</v>
      </c>
      <c r="Z2697">
        <f t="shared" si="340"/>
        <v>5576.5</v>
      </c>
      <c r="AA2697">
        <f t="shared" si="341"/>
        <v>87.98247092533289</v>
      </c>
      <c r="AB2697">
        <f t="shared" si="342"/>
        <v>1</v>
      </c>
      <c r="AC2697">
        <f t="shared" si="343"/>
        <v>2610</v>
      </c>
    </row>
    <row r="2698" spans="1:29">
      <c r="A2698">
        <v>10389</v>
      </c>
      <c r="B2698" t="s">
        <v>204</v>
      </c>
      <c r="C2698">
        <v>26</v>
      </c>
      <c r="D2698">
        <v>182.9</v>
      </c>
      <c r="E2698">
        <v>4</v>
      </c>
      <c r="F2698" s="6">
        <f>IFERROR(VLOOKUP(A2698,Orders!A:B,2,FALSE),"")</f>
        <v>38414</v>
      </c>
      <c r="G2698" s="6">
        <f>IFERROR(VLOOKUP(A2698,Orders!A:C,3,FALSE),"")</f>
        <v>38420</v>
      </c>
      <c r="H2698" s="6">
        <f>IFERROR(VLOOKUP(A2698,Orders!A:D,4,FALSE),"")</f>
        <v>38419</v>
      </c>
      <c r="I2698" t="str">
        <f>IFERROR(VLOOKUP(A2698,Orders!A:E,5,FALSE),"")</f>
        <v>Shipped</v>
      </c>
      <c r="J2698">
        <f>IFERROR(VLOOKUP(A2698,Orders!A:G,7,FALSE),"")</f>
        <v>448</v>
      </c>
      <c r="K2698">
        <f>IFERROR(VLOOKUP(J2698,Customers!A:L,12,FALSE),"")</f>
        <v>1504</v>
      </c>
      <c r="L2698">
        <f>IFERROR(VLOOKUP(J2698,Customers!A:M,13,FALSE),"")</f>
        <v>116400</v>
      </c>
      <c r="M2698" t="str">
        <f>IFERROR(VLOOKUP(J2698,Customers!A:H,8,FALSE),"")</f>
        <v>BrÃ¤cke</v>
      </c>
      <c r="N2698">
        <f>IFERROR(VLOOKUP(K2698,Employees!A:F,6,FALSE),"")</f>
        <v>7</v>
      </c>
      <c r="O2698" t="str">
        <f>IFERROR(VLOOKUP(N2698,Offices!A:B,2,FALSE),"")</f>
        <v>London</v>
      </c>
      <c r="P2698" s="6">
        <f>IFERROR(VLOOKUP(J2698,Payments!A:C,3,FALSE),"")</f>
        <v>38460</v>
      </c>
      <c r="Q2698">
        <f>IFERROR(VLOOKUP(J2698,Payments!A:D,4,FALSE),"")</f>
        <v>27966.54</v>
      </c>
      <c r="R2698" t="str">
        <f>IFERROR(VLOOKUP(B2698,Products!A:C,3,FALSE),"")</f>
        <v>Classic Cars</v>
      </c>
      <c r="S2698">
        <f>IFERROR(VLOOKUP(B2698,Products!A:G,7,FALSE),"")</f>
        <v>68</v>
      </c>
      <c r="T2698">
        <f>IFERROR(VLOOKUP(B2698,Products!A:I,9,FALSE),"")</f>
        <v>194.57</v>
      </c>
      <c r="U2698">
        <f t="shared" si="336"/>
        <v>1</v>
      </c>
      <c r="V2698" t="str">
        <f t="shared" si="337"/>
        <v>Yes</v>
      </c>
      <c r="W2698">
        <f t="shared" si="338"/>
        <v>2005</v>
      </c>
      <c r="X2698">
        <f t="shared" si="339"/>
        <v>3</v>
      </c>
      <c r="Y2698">
        <f>IFERROR(VLOOKUP(B2698,Products!A:I,8,FALSE),"")</f>
        <v>95.34</v>
      </c>
      <c r="Z2698">
        <f t="shared" si="340"/>
        <v>4755.4000000000005</v>
      </c>
      <c r="AA2698">
        <f t="shared" si="341"/>
        <v>91.839731487308569</v>
      </c>
      <c r="AB2698">
        <f t="shared" si="342"/>
        <v>1</v>
      </c>
      <c r="AC2698">
        <f t="shared" si="343"/>
        <v>2276.56</v>
      </c>
    </row>
    <row r="2699" spans="1:29">
      <c r="A2699">
        <v>10389</v>
      </c>
      <c r="B2699" t="s">
        <v>205</v>
      </c>
      <c r="C2699">
        <v>25</v>
      </c>
      <c r="D2699">
        <v>95.13</v>
      </c>
      <c r="E2699">
        <v>6</v>
      </c>
      <c r="F2699" s="6">
        <f>IFERROR(VLOOKUP(A2699,Orders!A:B,2,FALSE),"")</f>
        <v>38414</v>
      </c>
      <c r="G2699" s="6">
        <f>IFERROR(VLOOKUP(A2699,Orders!A:C,3,FALSE),"")</f>
        <v>38420</v>
      </c>
      <c r="H2699" s="6">
        <f>IFERROR(VLOOKUP(A2699,Orders!A:D,4,FALSE),"")</f>
        <v>38419</v>
      </c>
      <c r="I2699" t="str">
        <f>IFERROR(VLOOKUP(A2699,Orders!A:E,5,FALSE),"")</f>
        <v>Shipped</v>
      </c>
      <c r="J2699">
        <f>IFERROR(VLOOKUP(A2699,Orders!A:G,7,FALSE),"")</f>
        <v>448</v>
      </c>
      <c r="K2699">
        <f>IFERROR(VLOOKUP(J2699,Customers!A:L,12,FALSE),"")</f>
        <v>1504</v>
      </c>
      <c r="L2699">
        <f>IFERROR(VLOOKUP(J2699,Customers!A:M,13,FALSE),"")</f>
        <v>116400</v>
      </c>
      <c r="M2699" t="str">
        <f>IFERROR(VLOOKUP(J2699,Customers!A:H,8,FALSE),"")</f>
        <v>BrÃ¤cke</v>
      </c>
      <c r="N2699">
        <f>IFERROR(VLOOKUP(K2699,Employees!A:F,6,FALSE),"")</f>
        <v>7</v>
      </c>
      <c r="O2699" t="str">
        <f>IFERROR(VLOOKUP(N2699,Offices!A:B,2,FALSE),"")</f>
        <v>London</v>
      </c>
      <c r="P2699" s="6">
        <f>IFERROR(VLOOKUP(J2699,Payments!A:C,3,FALSE),"")</f>
        <v>38460</v>
      </c>
      <c r="Q2699">
        <f>IFERROR(VLOOKUP(J2699,Payments!A:D,4,FALSE),"")</f>
        <v>27966.54</v>
      </c>
      <c r="R2699" t="str">
        <f>IFERROR(VLOOKUP(B2699,Products!A:C,3,FALSE),"")</f>
        <v>Classic Cars</v>
      </c>
      <c r="S2699">
        <f>IFERROR(VLOOKUP(B2699,Products!A:G,7,FALSE),"")</f>
        <v>9123</v>
      </c>
      <c r="T2699">
        <f>IFERROR(VLOOKUP(B2699,Products!A:I,9,FALSE),"")</f>
        <v>117.44</v>
      </c>
      <c r="U2699">
        <f t="shared" si="336"/>
        <v>1</v>
      </c>
      <c r="V2699" t="str">
        <f t="shared" si="337"/>
        <v>Yes</v>
      </c>
      <c r="W2699">
        <f t="shared" si="338"/>
        <v>2005</v>
      </c>
      <c r="X2699">
        <f t="shared" si="339"/>
        <v>3</v>
      </c>
      <c r="Y2699">
        <f>IFERROR(VLOOKUP(B2699,Products!A:I,8,FALSE),"")</f>
        <v>75.16</v>
      </c>
      <c r="Z2699">
        <f t="shared" si="340"/>
        <v>2378.25</v>
      </c>
      <c r="AA2699">
        <f t="shared" si="341"/>
        <v>26.569984034060674</v>
      </c>
      <c r="AB2699">
        <f t="shared" si="342"/>
        <v>0</v>
      </c>
      <c r="AC2699">
        <f t="shared" si="343"/>
        <v>499.25</v>
      </c>
    </row>
    <row r="2700" spans="1:29">
      <c r="A2700">
        <v>10389</v>
      </c>
      <c r="B2700" t="s">
        <v>206</v>
      </c>
      <c r="C2700">
        <v>36</v>
      </c>
      <c r="D2700">
        <v>76.61</v>
      </c>
      <c r="E2700">
        <v>7</v>
      </c>
      <c r="F2700" s="6">
        <f>IFERROR(VLOOKUP(A2700,Orders!A:B,2,FALSE),"")</f>
        <v>38414</v>
      </c>
      <c r="G2700" s="6">
        <f>IFERROR(VLOOKUP(A2700,Orders!A:C,3,FALSE),"")</f>
        <v>38420</v>
      </c>
      <c r="H2700" s="6">
        <f>IFERROR(VLOOKUP(A2700,Orders!A:D,4,FALSE),"")</f>
        <v>38419</v>
      </c>
      <c r="I2700" t="str">
        <f>IFERROR(VLOOKUP(A2700,Orders!A:E,5,FALSE),"")</f>
        <v>Shipped</v>
      </c>
      <c r="J2700">
        <f>IFERROR(VLOOKUP(A2700,Orders!A:G,7,FALSE),"")</f>
        <v>448</v>
      </c>
      <c r="K2700">
        <f>IFERROR(VLOOKUP(J2700,Customers!A:L,12,FALSE),"")</f>
        <v>1504</v>
      </c>
      <c r="L2700">
        <f>IFERROR(VLOOKUP(J2700,Customers!A:M,13,FALSE),"")</f>
        <v>116400</v>
      </c>
      <c r="M2700" t="str">
        <f>IFERROR(VLOOKUP(J2700,Customers!A:H,8,FALSE),"")</f>
        <v>BrÃ¤cke</v>
      </c>
      <c r="N2700">
        <f>IFERROR(VLOOKUP(K2700,Employees!A:F,6,FALSE),"")</f>
        <v>7</v>
      </c>
      <c r="O2700" t="str">
        <f>IFERROR(VLOOKUP(N2700,Offices!A:B,2,FALSE),"")</f>
        <v>London</v>
      </c>
      <c r="P2700" s="6">
        <f>IFERROR(VLOOKUP(J2700,Payments!A:C,3,FALSE),"")</f>
        <v>38460</v>
      </c>
      <c r="Q2700">
        <f>IFERROR(VLOOKUP(J2700,Payments!A:D,4,FALSE),"")</f>
        <v>27966.54</v>
      </c>
      <c r="R2700" t="str">
        <f>IFERROR(VLOOKUP(B2700,Products!A:C,3,FALSE),"")</f>
        <v>Classic Cars</v>
      </c>
      <c r="S2700">
        <f>IFERROR(VLOOKUP(B2700,Products!A:G,7,FALSE),"")</f>
        <v>5663</v>
      </c>
      <c r="T2700">
        <f>IFERROR(VLOOKUP(B2700,Products!A:I,9,FALSE),"")</f>
        <v>79.8</v>
      </c>
      <c r="U2700">
        <f t="shared" si="336"/>
        <v>1</v>
      </c>
      <c r="V2700" t="str">
        <f t="shared" si="337"/>
        <v>Yes</v>
      </c>
      <c r="W2700">
        <f t="shared" si="338"/>
        <v>2005</v>
      </c>
      <c r="X2700">
        <f t="shared" si="339"/>
        <v>3</v>
      </c>
      <c r="Y2700">
        <f>IFERROR(VLOOKUP(B2700,Products!A:I,8,FALSE),"")</f>
        <v>31.92</v>
      </c>
      <c r="Z2700">
        <f t="shared" si="340"/>
        <v>2757.96</v>
      </c>
      <c r="AA2700">
        <f t="shared" si="341"/>
        <v>140.0062656641604</v>
      </c>
      <c r="AB2700">
        <f t="shared" si="342"/>
        <v>1</v>
      </c>
      <c r="AC2700">
        <f t="shared" si="343"/>
        <v>1608.84</v>
      </c>
    </row>
    <row r="2701" spans="1:29">
      <c r="A2701">
        <v>10389</v>
      </c>
      <c r="B2701" t="s">
        <v>207</v>
      </c>
      <c r="C2701">
        <v>47</v>
      </c>
      <c r="D2701">
        <v>102.49</v>
      </c>
      <c r="E2701">
        <v>8</v>
      </c>
      <c r="F2701" s="6">
        <f>IFERROR(VLOOKUP(A2701,Orders!A:B,2,FALSE),"")</f>
        <v>38414</v>
      </c>
      <c r="G2701" s="6">
        <f>IFERROR(VLOOKUP(A2701,Orders!A:C,3,FALSE),"")</f>
        <v>38420</v>
      </c>
      <c r="H2701" s="6">
        <f>IFERROR(VLOOKUP(A2701,Orders!A:D,4,FALSE),"")</f>
        <v>38419</v>
      </c>
      <c r="I2701" t="str">
        <f>IFERROR(VLOOKUP(A2701,Orders!A:E,5,FALSE),"")</f>
        <v>Shipped</v>
      </c>
      <c r="J2701">
        <f>IFERROR(VLOOKUP(A2701,Orders!A:G,7,FALSE),"")</f>
        <v>448</v>
      </c>
      <c r="K2701">
        <f>IFERROR(VLOOKUP(J2701,Customers!A:L,12,FALSE),"")</f>
        <v>1504</v>
      </c>
      <c r="L2701">
        <f>IFERROR(VLOOKUP(J2701,Customers!A:M,13,FALSE),"")</f>
        <v>116400</v>
      </c>
      <c r="M2701" t="str">
        <f>IFERROR(VLOOKUP(J2701,Customers!A:H,8,FALSE),"")</f>
        <v>BrÃ¤cke</v>
      </c>
      <c r="N2701">
        <f>IFERROR(VLOOKUP(K2701,Employees!A:F,6,FALSE),"")</f>
        <v>7</v>
      </c>
      <c r="O2701" t="str">
        <f>IFERROR(VLOOKUP(N2701,Offices!A:B,2,FALSE),"")</f>
        <v>London</v>
      </c>
      <c r="P2701" s="6">
        <f>IFERROR(VLOOKUP(J2701,Payments!A:C,3,FALSE),"")</f>
        <v>38460</v>
      </c>
      <c r="Q2701">
        <f>IFERROR(VLOOKUP(J2701,Payments!A:D,4,FALSE),"")</f>
        <v>27966.54</v>
      </c>
      <c r="R2701" t="str">
        <f>IFERROR(VLOOKUP(B2701,Products!A:C,3,FALSE),"")</f>
        <v>Classic Cars</v>
      </c>
      <c r="S2701">
        <f>IFERROR(VLOOKUP(B2701,Products!A:G,7,FALSE),"")</f>
        <v>7323</v>
      </c>
      <c r="T2701">
        <f>IFERROR(VLOOKUP(B2701,Products!A:I,9,FALSE),"")</f>
        <v>115.16</v>
      </c>
      <c r="U2701">
        <f t="shared" si="336"/>
        <v>1</v>
      </c>
      <c r="V2701" t="str">
        <f t="shared" si="337"/>
        <v>Yes</v>
      </c>
      <c r="W2701">
        <f t="shared" si="338"/>
        <v>2005</v>
      </c>
      <c r="X2701">
        <f t="shared" si="339"/>
        <v>3</v>
      </c>
      <c r="Y2701">
        <f>IFERROR(VLOOKUP(B2701,Products!A:I,8,FALSE),"")</f>
        <v>58.73</v>
      </c>
      <c r="Z2701">
        <f t="shared" si="340"/>
        <v>4817.03</v>
      </c>
      <c r="AA2701">
        <f t="shared" si="341"/>
        <v>74.510471649923389</v>
      </c>
      <c r="AB2701">
        <f t="shared" si="342"/>
        <v>1</v>
      </c>
      <c r="AC2701">
        <f t="shared" si="343"/>
        <v>2056.7199999999998</v>
      </c>
    </row>
    <row r="2702" spans="1:29">
      <c r="A2702">
        <v>10389</v>
      </c>
      <c r="B2702" t="s">
        <v>208</v>
      </c>
      <c r="C2702">
        <v>49</v>
      </c>
      <c r="D2702">
        <v>63.91</v>
      </c>
      <c r="E2702">
        <v>3</v>
      </c>
      <c r="F2702" s="6">
        <f>IFERROR(VLOOKUP(A2702,Orders!A:B,2,FALSE),"")</f>
        <v>38414</v>
      </c>
      <c r="G2702" s="6">
        <f>IFERROR(VLOOKUP(A2702,Orders!A:C,3,FALSE),"")</f>
        <v>38420</v>
      </c>
      <c r="H2702" s="6">
        <f>IFERROR(VLOOKUP(A2702,Orders!A:D,4,FALSE),"")</f>
        <v>38419</v>
      </c>
      <c r="I2702" t="str">
        <f>IFERROR(VLOOKUP(A2702,Orders!A:E,5,FALSE),"")</f>
        <v>Shipped</v>
      </c>
      <c r="J2702">
        <f>IFERROR(VLOOKUP(A2702,Orders!A:G,7,FALSE),"")</f>
        <v>448</v>
      </c>
      <c r="K2702">
        <f>IFERROR(VLOOKUP(J2702,Customers!A:L,12,FALSE),"")</f>
        <v>1504</v>
      </c>
      <c r="L2702">
        <f>IFERROR(VLOOKUP(J2702,Customers!A:M,13,FALSE),"")</f>
        <v>116400</v>
      </c>
      <c r="M2702" t="str">
        <f>IFERROR(VLOOKUP(J2702,Customers!A:H,8,FALSE),"")</f>
        <v>BrÃ¤cke</v>
      </c>
      <c r="N2702">
        <f>IFERROR(VLOOKUP(K2702,Employees!A:F,6,FALSE),"")</f>
        <v>7</v>
      </c>
      <c r="O2702" t="str">
        <f>IFERROR(VLOOKUP(N2702,Offices!A:B,2,FALSE),"")</f>
        <v>London</v>
      </c>
      <c r="P2702" s="6">
        <f>IFERROR(VLOOKUP(J2702,Payments!A:C,3,FALSE),"")</f>
        <v>38460</v>
      </c>
      <c r="Q2702">
        <f>IFERROR(VLOOKUP(J2702,Payments!A:D,4,FALSE),"")</f>
        <v>27966.54</v>
      </c>
      <c r="R2702" t="str">
        <f>IFERROR(VLOOKUP(B2702,Products!A:C,3,FALSE),"")</f>
        <v>Classic Cars</v>
      </c>
      <c r="S2702">
        <f>IFERROR(VLOOKUP(B2702,Products!A:G,7,FALSE),"")</f>
        <v>8826</v>
      </c>
      <c r="T2702">
        <f>IFERROR(VLOOKUP(B2702,Products!A:I,9,FALSE),"")</f>
        <v>77</v>
      </c>
      <c r="U2702">
        <f t="shared" si="336"/>
        <v>1</v>
      </c>
      <c r="V2702" t="str">
        <f t="shared" si="337"/>
        <v>Yes</v>
      </c>
      <c r="W2702">
        <f t="shared" si="338"/>
        <v>2005</v>
      </c>
      <c r="X2702">
        <f t="shared" si="339"/>
        <v>3</v>
      </c>
      <c r="Y2702">
        <f>IFERROR(VLOOKUP(B2702,Products!A:I,8,FALSE),"")</f>
        <v>53.9</v>
      </c>
      <c r="Z2702">
        <f t="shared" si="340"/>
        <v>3131.5899999999997</v>
      </c>
      <c r="AA2702">
        <f t="shared" si="341"/>
        <v>18.571428571428569</v>
      </c>
      <c r="AB2702">
        <f t="shared" si="342"/>
        <v>0</v>
      </c>
      <c r="AC2702">
        <f t="shared" si="343"/>
        <v>490.4899999999999</v>
      </c>
    </row>
    <row r="2703" spans="1:29">
      <c r="A2703">
        <v>10389</v>
      </c>
      <c r="B2703" t="s">
        <v>200</v>
      </c>
      <c r="C2703">
        <v>39</v>
      </c>
      <c r="D2703">
        <v>52.09</v>
      </c>
      <c r="E2703">
        <v>5</v>
      </c>
      <c r="F2703" s="6">
        <f>IFERROR(VLOOKUP(A2703,Orders!A:B,2,FALSE),"")</f>
        <v>38414</v>
      </c>
      <c r="G2703" s="6">
        <f>IFERROR(VLOOKUP(A2703,Orders!A:C,3,FALSE),"")</f>
        <v>38420</v>
      </c>
      <c r="H2703" s="6">
        <f>IFERROR(VLOOKUP(A2703,Orders!A:D,4,FALSE),"")</f>
        <v>38419</v>
      </c>
      <c r="I2703" t="str">
        <f>IFERROR(VLOOKUP(A2703,Orders!A:E,5,FALSE),"")</f>
        <v>Shipped</v>
      </c>
      <c r="J2703">
        <f>IFERROR(VLOOKUP(A2703,Orders!A:G,7,FALSE),"")</f>
        <v>448</v>
      </c>
      <c r="K2703">
        <f>IFERROR(VLOOKUP(J2703,Customers!A:L,12,FALSE),"")</f>
        <v>1504</v>
      </c>
      <c r="L2703">
        <f>IFERROR(VLOOKUP(J2703,Customers!A:M,13,FALSE),"")</f>
        <v>116400</v>
      </c>
      <c r="M2703" t="str">
        <f>IFERROR(VLOOKUP(J2703,Customers!A:H,8,FALSE),"")</f>
        <v>BrÃ¤cke</v>
      </c>
      <c r="N2703">
        <f>IFERROR(VLOOKUP(K2703,Employees!A:F,6,FALSE),"")</f>
        <v>7</v>
      </c>
      <c r="O2703" t="str">
        <f>IFERROR(VLOOKUP(N2703,Offices!A:B,2,FALSE),"")</f>
        <v>London</v>
      </c>
      <c r="P2703" s="6">
        <f>IFERROR(VLOOKUP(J2703,Payments!A:C,3,FALSE),"")</f>
        <v>38460</v>
      </c>
      <c r="Q2703">
        <f>IFERROR(VLOOKUP(J2703,Payments!A:D,4,FALSE),"")</f>
        <v>27966.54</v>
      </c>
      <c r="R2703" t="str">
        <f>IFERROR(VLOOKUP(B2703,Products!A:C,3,FALSE),"")</f>
        <v>Motorcycles</v>
      </c>
      <c r="S2703">
        <f>IFERROR(VLOOKUP(B2703,Products!A:G,7,FALSE),"")</f>
        <v>4357</v>
      </c>
      <c r="T2703">
        <f>IFERROR(VLOOKUP(B2703,Products!A:I,9,FALSE),"")</f>
        <v>60.57</v>
      </c>
      <c r="U2703">
        <f t="shared" si="336"/>
        <v>1</v>
      </c>
      <c r="V2703" t="str">
        <f t="shared" si="337"/>
        <v>Yes</v>
      </c>
      <c r="W2703">
        <f t="shared" si="338"/>
        <v>2005</v>
      </c>
      <c r="X2703">
        <f t="shared" si="339"/>
        <v>3</v>
      </c>
      <c r="Y2703">
        <f>IFERROR(VLOOKUP(B2703,Products!A:I,8,FALSE),"")</f>
        <v>24.23</v>
      </c>
      <c r="Z2703">
        <f t="shared" si="340"/>
        <v>2031.5100000000002</v>
      </c>
      <c r="AA2703">
        <f t="shared" si="341"/>
        <v>114.9814279818407</v>
      </c>
      <c r="AB2703">
        <f t="shared" si="342"/>
        <v>1</v>
      </c>
      <c r="AC2703">
        <f t="shared" si="343"/>
        <v>1086.5400000000002</v>
      </c>
    </row>
    <row r="2704" spans="1:29">
      <c r="A2704">
        <v>10389</v>
      </c>
      <c r="B2704" t="s">
        <v>201</v>
      </c>
      <c r="C2704">
        <v>45</v>
      </c>
      <c r="D2704">
        <v>112.7</v>
      </c>
      <c r="E2704">
        <v>1</v>
      </c>
      <c r="F2704" s="6">
        <f>IFERROR(VLOOKUP(A2704,Orders!A:B,2,FALSE),"")</f>
        <v>38414</v>
      </c>
      <c r="G2704" s="6">
        <f>IFERROR(VLOOKUP(A2704,Orders!A:C,3,FALSE),"")</f>
        <v>38420</v>
      </c>
      <c r="H2704" s="6">
        <f>IFERROR(VLOOKUP(A2704,Orders!A:D,4,FALSE),"")</f>
        <v>38419</v>
      </c>
      <c r="I2704" t="str">
        <f>IFERROR(VLOOKUP(A2704,Orders!A:E,5,FALSE),"")</f>
        <v>Shipped</v>
      </c>
      <c r="J2704">
        <f>IFERROR(VLOOKUP(A2704,Orders!A:G,7,FALSE),"")</f>
        <v>448</v>
      </c>
      <c r="K2704">
        <f>IFERROR(VLOOKUP(J2704,Customers!A:L,12,FALSE),"")</f>
        <v>1504</v>
      </c>
      <c r="L2704">
        <f>IFERROR(VLOOKUP(J2704,Customers!A:M,13,FALSE),"")</f>
        <v>116400</v>
      </c>
      <c r="M2704" t="str">
        <f>IFERROR(VLOOKUP(J2704,Customers!A:H,8,FALSE),"")</f>
        <v>BrÃ¤cke</v>
      </c>
      <c r="N2704">
        <f>IFERROR(VLOOKUP(K2704,Employees!A:F,6,FALSE),"")</f>
        <v>7</v>
      </c>
      <c r="O2704" t="str">
        <f>IFERROR(VLOOKUP(N2704,Offices!A:B,2,FALSE),"")</f>
        <v>London</v>
      </c>
      <c r="P2704" s="6">
        <f>IFERROR(VLOOKUP(J2704,Payments!A:C,3,FALSE),"")</f>
        <v>38460</v>
      </c>
      <c r="Q2704">
        <f>IFERROR(VLOOKUP(J2704,Payments!A:D,4,FALSE),"")</f>
        <v>27966.54</v>
      </c>
      <c r="R2704" t="str">
        <f>IFERROR(VLOOKUP(B2704,Products!A:C,3,FALSE),"")</f>
        <v>Motorcycles</v>
      </c>
      <c r="S2704">
        <f>IFERROR(VLOOKUP(B2704,Products!A:G,7,FALSE),"")</f>
        <v>7003</v>
      </c>
      <c r="T2704">
        <f>IFERROR(VLOOKUP(B2704,Products!A:I,9,FALSE),"")</f>
        <v>112.7</v>
      </c>
      <c r="U2704">
        <f t="shared" si="336"/>
        <v>1</v>
      </c>
      <c r="V2704" t="str">
        <f t="shared" si="337"/>
        <v>Yes</v>
      </c>
      <c r="W2704">
        <f t="shared" si="338"/>
        <v>2005</v>
      </c>
      <c r="X2704">
        <f t="shared" si="339"/>
        <v>3</v>
      </c>
      <c r="Y2704">
        <f>IFERROR(VLOOKUP(B2704,Products!A:I,8,FALSE),"")</f>
        <v>60.86</v>
      </c>
      <c r="Z2704">
        <f t="shared" si="340"/>
        <v>5071.5</v>
      </c>
      <c r="AA2704">
        <f t="shared" si="341"/>
        <v>85.179099572790022</v>
      </c>
      <c r="AB2704">
        <f t="shared" si="342"/>
        <v>1</v>
      </c>
      <c r="AC2704">
        <f t="shared" si="343"/>
        <v>2332.8000000000002</v>
      </c>
    </row>
    <row r="2705" spans="1:29">
      <c r="A2705">
        <v>10389</v>
      </c>
      <c r="B2705" t="s">
        <v>202</v>
      </c>
      <c r="C2705">
        <v>49</v>
      </c>
      <c r="D2705">
        <v>61.7</v>
      </c>
      <c r="E2705">
        <v>2</v>
      </c>
      <c r="F2705" s="6">
        <f>IFERROR(VLOOKUP(A2705,Orders!A:B,2,FALSE),"")</f>
        <v>38414</v>
      </c>
      <c r="G2705" s="6">
        <f>IFERROR(VLOOKUP(A2705,Orders!A:C,3,FALSE),"")</f>
        <v>38420</v>
      </c>
      <c r="H2705" s="6">
        <f>IFERROR(VLOOKUP(A2705,Orders!A:D,4,FALSE),"")</f>
        <v>38419</v>
      </c>
      <c r="I2705" t="str">
        <f>IFERROR(VLOOKUP(A2705,Orders!A:E,5,FALSE),"")</f>
        <v>Shipped</v>
      </c>
      <c r="J2705">
        <f>IFERROR(VLOOKUP(A2705,Orders!A:G,7,FALSE),"")</f>
        <v>448</v>
      </c>
      <c r="K2705">
        <f>IFERROR(VLOOKUP(J2705,Customers!A:L,12,FALSE),"")</f>
        <v>1504</v>
      </c>
      <c r="L2705">
        <f>IFERROR(VLOOKUP(J2705,Customers!A:M,13,FALSE),"")</f>
        <v>116400</v>
      </c>
      <c r="M2705" t="str">
        <f>IFERROR(VLOOKUP(J2705,Customers!A:H,8,FALSE),"")</f>
        <v>BrÃ¤cke</v>
      </c>
      <c r="N2705">
        <f>IFERROR(VLOOKUP(K2705,Employees!A:F,6,FALSE),"")</f>
        <v>7</v>
      </c>
      <c r="O2705" t="str">
        <f>IFERROR(VLOOKUP(N2705,Offices!A:B,2,FALSE),"")</f>
        <v>London</v>
      </c>
      <c r="P2705" s="6">
        <f>IFERROR(VLOOKUP(J2705,Payments!A:C,3,FALSE),"")</f>
        <v>38460</v>
      </c>
      <c r="Q2705">
        <f>IFERROR(VLOOKUP(J2705,Payments!A:D,4,FALSE),"")</f>
        <v>27966.54</v>
      </c>
      <c r="R2705" t="str">
        <f>IFERROR(VLOOKUP(B2705,Products!A:C,3,FALSE),"")</f>
        <v>Motorcycles</v>
      </c>
      <c r="S2705">
        <f>IFERROR(VLOOKUP(B2705,Products!A:G,7,FALSE),"")</f>
        <v>15</v>
      </c>
      <c r="T2705">
        <f>IFERROR(VLOOKUP(B2705,Products!A:I,9,FALSE),"")</f>
        <v>76.17</v>
      </c>
      <c r="U2705">
        <f t="shared" si="336"/>
        <v>1</v>
      </c>
      <c r="V2705" t="str">
        <f t="shared" si="337"/>
        <v>Yes</v>
      </c>
      <c r="W2705">
        <f t="shared" si="338"/>
        <v>2005</v>
      </c>
      <c r="X2705">
        <f t="shared" si="339"/>
        <v>3</v>
      </c>
      <c r="Y2705">
        <f>IFERROR(VLOOKUP(B2705,Products!A:I,8,FALSE),"")</f>
        <v>37.32</v>
      </c>
      <c r="Z2705">
        <f t="shared" si="340"/>
        <v>3023.3</v>
      </c>
      <c r="AA2705">
        <f t="shared" si="341"/>
        <v>65.326902465166143</v>
      </c>
      <c r="AB2705">
        <f t="shared" si="342"/>
        <v>0</v>
      </c>
      <c r="AC2705">
        <f t="shared" si="343"/>
        <v>1194.6200000000001</v>
      </c>
    </row>
    <row r="2706" spans="1:29">
      <c r="A2706">
        <v>10390</v>
      </c>
      <c r="B2706" t="s">
        <v>220</v>
      </c>
      <c r="C2706">
        <v>36</v>
      </c>
      <c r="D2706">
        <v>117.48</v>
      </c>
      <c r="E2706">
        <v>14</v>
      </c>
      <c r="F2706" s="6">
        <f>IFERROR(VLOOKUP(A2706,Orders!A:B,2,FALSE),"")</f>
        <v>38415</v>
      </c>
      <c r="G2706" s="6">
        <f>IFERROR(VLOOKUP(A2706,Orders!A:C,3,FALSE),"")</f>
        <v>38422</v>
      </c>
      <c r="H2706" s="6">
        <f>IFERROR(VLOOKUP(A2706,Orders!A:D,4,FALSE),"")</f>
        <v>38418</v>
      </c>
      <c r="I2706" t="str">
        <f>IFERROR(VLOOKUP(A2706,Orders!A:E,5,FALSE),"")</f>
        <v>Shipped</v>
      </c>
      <c r="J2706">
        <f>IFERROR(VLOOKUP(A2706,Orders!A:G,7,FALSE),"")</f>
        <v>124</v>
      </c>
      <c r="K2706">
        <f>IFERROR(VLOOKUP(J2706,Customers!A:L,12,FALSE),"")</f>
        <v>1165</v>
      </c>
      <c r="L2706">
        <f>IFERROR(VLOOKUP(J2706,Customers!A:M,13,FALSE),"")</f>
        <v>210500</v>
      </c>
      <c r="M2706" t="str">
        <f>IFERROR(VLOOKUP(J2706,Customers!A:H,8,FALSE),"")</f>
        <v>San Rafael</v>
      </c>
      <c r="N2706">
        <f>IFERROR(VLOOKUP(K2706,Employees!A:F,6,FALSE),"")</f>
        <v>1</v>
      </c>
      <c r="O2706" t="str">
        <f>IFERROR(VLOOKUP(N2706,Offices!A:B,2,FALSE),"")</f>
        <v>San Francisco</v>
      </c>
      <c r="P2706" s="6">
        <f>IFERROR(VLOOKUP(J2706,Payments!A:C,3,FALSE),"")</f>
        <v>38416</v>
      </c>
      <c r="Q2706">
        <f>IFERROR(VLOOKUP(J2706,Payments!A:D,4,FALSE),"")</f>
        <v>101244.59</v>
      </c>
      <c r="R2706" t="str">
        <f>IFERROR(VLOOKUP(B2706,Products!A:C,3,FALSE),"")</f>
        <v>Classic Cars</v>
      </c>
      <c r="S2706">
        <f>IFERROR(VLOOKUP(B2706,Products!A:G,7,FALSE),"")</f>
        <v>3975</v>
      </c>
      <c r="T2706">
        <f>IFERROR(VLOOKUP(B2706,Products!A:I,9,FALSE),"")</f>
        <v>141.54</v>
      </c>
      <c r="U2706">
        <f t="shared" si="336"/>
        <v>4</v>
      </c>
      <c r="V2706" t="str">
        <f t="shared" si="337"/>
        <v>Yes</v>
      </c>
      <c r="W2706">
        <f t="shared" si="338"/>
        <v>2005</v>
      </c>
      <c r="X2706">
        <f t="shared" si="339"/>
        <v>3</v>
      </c>
      <c r="Y2706">
        <f>IFERROR(VLOOKUP(B2706,Products!A:I,8,FALSE),"")</f>
        <v>83.51</v>
      </c>
      <c r="Z2706">
        <f t="shared" si="340"/>
        <v>4229.28</v>
      </c>
      <c r="AA2706">
        <f t="shared" si="341"/>
        <v>40.677763142138659</v>
      </c>
      <c r="AB2706">
        <f t="shared" si="342"/>
        <v>0</v>
      </c>
      <c r="AC2706">
        <f t="shared" si="343"/>
        <v>1222.92</v>
      </c>
    </row>
    <row r="2707" spans="1:29">
      <c r="A2707">
        <v>10390</v>
      </c>
      <c r="B2707" t="s">
        <v>221</v>
      </c>
      <c r="C2707">
        <v>34</v>
      </c>
      <c r="D2707">
        <v>132.29</v>
      </c>
      <c r="E2707">
        <v>15</v>
      </c>
      <c r="F2707" s="6">
        <f>IFERROR(VLOOKUP(A2707,Orders!A:B,2,FALSE),"")</f>
        <v>38415</v>
      </c>
      <c r="G2707" s="6">
        <f>IFERROR(VLOOKUP(A2707,Orders!A:C,3,FALSE),"")</f>
        <v>38422</v>
      </c>
      <c r="H2707" s="6">
        <f>IFERROR(VLOOKUP(A2707,Orders!A:D,4,FALSE),"")</f>
        <v>38418</v>
      </c>
      <c r="I2707" t="str">
        <f>IFERROR(VLOOKUP(A2707,Orders!A:E,5,FALSE),"")</f>
        <v>Shipped</v>
      </c>
      <c r="J2707">
        <f>IFERROR(VLOOKUP(A2707,Orders!A:G,7,FALSE),"")</f>
        <v>124</v>
      </c>
      <c r="K2707">
        <f>IFERROR(VLOOKUP(J2707,Customers!A:L,12,FALSE),"")</f>
        <v>1165</v>
      </c>
      <c r="L2707">
        <f>IFERROR(VLOOKUP(J2707,Customers!A:M,13,FALSE),"")</f>
        <v>210500</v>
      </c>
      <c r="M2707" t="str">
        <f>IFERROR(VLOOKUP(J2707,Customers!A:H,8,FALSE),"")</f>
        <v>San Rafael</v>
      </c>
      <c r="N2707">
        <f>IFERROR(VLOOKUP(K2707,Employees!A:F,6,FALSE),"")</f>
        <v>1</v>
      </c>
      <c r="O2707" t="str">
        <f>IFERROR(VLOOKUP(N2707,Offices!A:B,2,FALSE),"")</f>
        <v>San Francisco</v>
      </c>
      <c r="P2707" s="6">
        <f>IFERROR(VLOOKUP(J2707,Payments!A:C,3,FALSE),"")</f>
        <v>38416</v>
      </c>
      <c r="Q2707">
        <f>IFERROR(VLOOKUP(J2707,Payments!A:D,4,FALSE),"")</f>
        <v>101244.59</v>
      </c>
      <c r="R2707" t="str">
        <f>IFERROR(VLOOKUP(B2707,Products!A:C,3,FALSE),"")</f>
        <v>Classic Cars</v>
      </c>
      <c r="S2707">
        <f>IFERROR(VLOOKUP(B2707,Products!A:G,7,FALSE),"")</f>
        <v>9772</v>
      </c>
      <c r="T2707">
        <f>IFERROR(VLOOKUP(B2707,Products!A:I,9,FALSE),"")</f>
        <v>142.25</v>
      </c>
      <c r="U2707">
        <f t="shared" si="336"/>
        <v>4</v>
      </c>
      <c r="V2707" t="str">
        <f t="shared" si="337"/>
        <v>Yes</v>
      </c>
      <c r="W2707">
        <f t="shared" si="338"/>
        <v>2005</v>
      </c>
      <c r="X2707">
        <f t="shared" si="339"/>
        <v>3</v>
      </c>
      <c r="Y2707">
        <f>IFERROR(VLOOKUP(B2707,Products!A:I,8,FALSE),"")</f>
        <v>93.89</v>
      </c>
      <c r="Z2707">
        <f t="shared" si="340"/>
        <v>4497.8599999999997</v>
      </c>
      <c r="AA2707">
        <f t="shared" si="341"/>
        <v>40.89892427308552</v>
      </c>
      <c r="AB2707">
        <f t="shared" si="342"/>
        <v>0</v>
      </c>
      <c r="AC2707">
        <f t="shared" si="343"/>
        <v>1305.5999999999997</v>
      </c>
    </row>
    <row r="2708" spans="1:29">
      <c r="A2708">
        <v>10390</v>
      </c>
      <c r="B2708" t="s">
        <v>128</v>
      </c>
      <c r="C2708">
        <v>31</v>
      </c>
      <c r="D2708">
        <v>102.98</v>
      </c>
      <c r="E2708">
        <v>16</v>
      </c>
      <c r="F2708" s="6">
        <f>IFERROR(VLOOKUP(A2708,Orders!A:B,2,FALSE),"")</f>
        <v>38415</v>
      </c>
      <c r="G2708" s="6">
        <f>IFERROR(VLOOKUP(A2708,Orders!A:C,3,FALSE),"")</f>
        <v>38422</v>
      </c>
      <c r="H2708" s="6">
        <f>IFERROR(VLOOKUP(A2708,Orders!A:D,4,FALSE),"")</f>
        <v>38418</v>
      </c>
      <c r="I2708" t="str">
        <f>IFERROR(VLOOKUP(A2708,Orders!A:E,5,FALSE),"")</f>
        <v>Shipped</v>
      </c>
      <c r="J2708">
        <f>IFERROR(VLOOKUP(A2708,Orders!A:G,7,FALSE),"")</f>
        <v>124</v>
      </c>
      <c r="K2708">
        <f>IFERROR(VLOOKUP(J2708,Customers!A:L,12,FALSE),"")</f>
        <v>1165</v>
      </c>
      <c r="L2708">
        <f>IFERROR(VLOOKUP(J2708,Customers!A:M,13,FALSE),"")</f>
        <v>210500</v>
      </c>
      <c r="M2708" t="str">
        <f>IFERROR(VLOOKUP(J2708,Customers!A:H,8,FALSE),"")</f>
        <v>San Rafael</v>
      </c>
      <c r="N2708">
        <f>IFERROR(VLOOKUP(K2708,Employees!A:F,6,FALSE),"")</f>
        <v>1</v>
      </c>
      <c r="O2708" t="str">
        <f>IFERROR(VLOOKUP(N2708,Offices!A:B,2,FALSE),"")</f>
        <v>San Francisco</v>
      </c>
      <c r="P2708" s="6">
        <f>IFERROR(VLOOKUP(J2708,Payments!A:C,3,FALSE),"")</f>
        <v>38416</v>
      </c>
      <c r="Q2708">
        <f>IFERROR(VLOOKUP(J2708,Payments!A:D,4,FALSE),"")</f>
        <v>101244.59</v>
      </c>
      <c r="R2708" t="str">
        <f>IFERROR(VLOOKUP(B2708,Products!A:C,3,FALSE),"")</f>
        <v>Vintage Cars</v>
      </c>
      <c r="S2708">
        <f>IFERROR(VLOOKUP(B2708,Products!A:G,7,FALSE),"")</f>
        <v>9354</v>
      </c>
      <c r="T2708">
        <f>IFERROR(VLOOKUP(B2708,Products!A:I,9,FALSE),"")</f>
        <v>127.13</v>
      </c>
      <c r="U2708">
        <f t="shared" si="336"/>
        <v>4</v>
      </c>
      <c r="V2708" t="str">
        <f t="shared" si="337"/>
        <v>Yes</v>
      </c>
      <c r="W2708">
        <f t="shared" si="338"/>
        <v>2005</v>
      </c>
      <c r="X2708">
        <f t="shared" si="339"/>
        <v>3</v>
      </c>
      <c r="Y2708">
        <f>IFERROR(VLOOKUP(B2708,Products!A:I,8,FALSE),"")</f>
        <v>58.48</v>
      </c>
      <c r="Z2708">
        <f t="shared" si="340"/>
        <v>3192.38</v>
      </c>
      <c r="AA2708">
        <f t="shared" si="341"/>
        <v>76.094391244870053</v>
      </c>
      <c r="AB2708">
        <f t="shared" si="342"/>
        <v>1</v>
      </c>
      <c r="AC2708">
        <f t="shared" si="343"/>
        <v>1379.5000000000002</v>
      </c>
    </row>
    <row r="2709" spans="1:29">
      <c r="A2709">
        <v>10390</v>
      </c>
      <c r="B2709" t="s">
        <v>129</v>
      </c>
      <c r="C2709">
        <v>26</v>
      </c>
      <c r="D2709">
        <v>162</v>
      </c>
      <c r="E2709">
        <v>7</v>
      </c>
      <c r="F2709" s="6">
        <f>IFERROR(VLOOKUP(A2709,Orders!A:B,2,FALSE),"")</f>
        <v>38415</v>
      </c>
      <c r="G2709" s="6">
        <f>IFERROR(VLOOKUP(A2709,Orders!A:C,3,FALSE),"")</f>
        <v>38422</v>
      </c>
      <c r="H2709" s="6">
        <f>IFERROR(VLOOKUP(A2709,Orders!A:D,4,FALSE),"")</f>
        <v>38418</v>
      </c>
      <c r="I2709" t="str">
        <f>IFERROR(VLOOKUP(A2709,Orders!A:E,5,FALSE),"")</f>
        <v>Shipped</v>
      </c>
      <c r="J2709">
        <f>IFERROR(VLOOKUP(A2709,Orders!A:G,7,FALSE),"")</f>
        <v>124</v>
      </c>
      <c r="K2709">
        <f>IFERROR(VLOOKUP(J2709,Customers!A:L,12,FALSE),"")</f>
        <v>1165</v>
      </c>
      <c r="L2709">
        <f>IFERROR(VLOOKUP(J2709,Customers!A:M,13,FALSE),"")</f>
        <v>210500</v>
      </c>
      <c r="M2709" t="str">
        <f>IFERROR(VLOOKUP(J2709,Customers!A:H,8,FALSE),"")</f>
        <v>San Rafael</v>
      </c>
      <c r="N2709">
        <f>IFERROR(VLOOKUP(K2709,Employees!A:F,6,FALSE),"")</f>
        <v>1</v>
      </c>
      <c r="O2709" t="str">
        <f>IFERROR(VLOOKUP(N2709,Offices!A:B,2,FALSE),"")</f>
        <v>San Francisco</v>
      </c>
      <c r="P2709" s="6">
        <f>IFERROR(VLOOKUP(J2709,Payments!A:C,3,FALSE),"")</f>
        <v>38416</v>
      </c>
      <c r="Q2709">
        <f>IFERROR(VLOOKUP(J2709,Payments!A:D,4,FALSE),"")</f>
        <v>101244.59</v>
      </c>
      <c r="R2709" t="str">
        <f>IFERROR(VLOOKUP(B2709,Products!A:C,3,FALSE),"")</f>
        <v>Vintage Cars</v>
      </c>
      <c r="S2709">
        <f>IFERROR(VLOOKUP(B2709,Products!A:G,7,FALSE),"")</f>
        <v>548</v>
      </c>
      <c r="T2709">
        <f>IFERROR(VLOOKUP(B2709,Products!A:I,9,FALSE),"")</f>
        <v>168.75</v>
      </c>
      <c r="U2709">
        <f t="shared" si="336"/>
        <v>4</v>
      </c>
      <c r="V2709" t="str">
        <f t="shared" si="337"/>
        <v>Yes</v>
      </c>
      <c r="W2709">
        <f t="shared" si="338"/>
        <v>2005</v>
      </c>
      <c r="X2709">
        <f t="shared" si="339"/>
        <v>3</v>
      </c>
      <c r="Y2709">
        <f>IFERROR(VLOOKUP(B2709,Products!A:I,8,FALSE),"")</f>
        <v>72.56</v>
      </c>
      <c r="Z2709">
        <f t="shared" si="340"/>
        <v>4212</v>
      </c>
      <c r="AA2709">
        <f t="shared" si="341"/>
        <v>123.26350606394708</v>
      </c>
      <c r="AB2709">
        <f t="shared" si="342"/>
        <v>1</v>
      </c>
      <c r="AC2709">
        <f t="shared" si="343"/>
        <v>2325.44</v>
      </c>
    </row>
    <row r="2710" spans="1:29">
      <c r="A2710">
        <v>10390</v>
      </c>
      <c r="B2710" t="s">
        <v>209</v>
      </c>
      <c r="C2710">
        <v>40</v>
      </c>
      <c r="D2710">
        <v>75.59</v>
      </c>
      <c r="E2710">
        <v>9</v>
      </c>
      <c r="F2710" s="6">
        <f>IFERROR(VLOOKUP(A2710,Orders!A:B,2,FALSE),"")</f>
        <v>38415</v>
      </c>
      <c r="G2710" s="6">
        <f>IFERROR(VLOOKUP(A2710,Orders!A:C,3,FALSE),"")</f>
        <v>38422</v>
      </c>
      <c r="H2710" s="6">
        <f>IFERROR(VLOOKUP(A2710,Orders!A:D,4,FALSE),"")</f>
        <v>38418</v>
      </c>
      <c r="I2710" t="str">
        <f>IFERROR(VLOOKUP(A2710,Orders!A:E,5,FALSE),"")</f>
        <v>Shipped</v>
      </c>
      <c r="J2710">
        <f>IFERROR(VLOOKUP(A2710,Orders!A:G,7,FALSE),"")</f>
        <v>124</v>
      </c>
      <c r="K2710">
        <f>IFERROR(VLOOKUP(J2710,Customers!A:L,12,FALSE),"")</f>
        <v>1165</v>
      </c>
      <c r="L2710">
        <f>IFERROR(VLOOKUP(J2710,Customers!A:M,13,FALSE),"")</f>
        <v>210500</v>
      </c>
      <c r="M2710" t="str">
        <f>IFERROR(VLOOKUP(J2710,Customers!A:H,8,FALSE),"")</f>
        <v>San Rafael</v>
      </c>
      <c r="N2710">
        <f>IFERROR(VLOOKUP(K2710,Employees!A:F,6,FALSE),"")</f>
        <v>1</v>
      </c>
      <c r="O2710" t="str">
        <f>IFERROR(VLOOKUP(N2710,Offices!A:B,2,FALSE),"")</f>
        <v>San Francisco</v>
      </c>
      <c r="P2710" s="6">
        <f>IFERROR(VLOOKUP(J2710,Payments!A:C,3,FALSE),"")</f>
        <v>38416</v>
      </c>
      <c r="Q2710">
        <f>IFERROR(VLOOKUP(J2710,Payments!A:D,4,FALSE),"")</f>
        <v>101244.59</v>
      </c>
      <c r="R2710" t="str">
        <f>IFERROR(VLOOKUP(B2710,Products!A:C,3,FALSE),"")</f>
        <v>Classic Cars</v>
      </c>
      <c r="S2710">
        <f>IFERROR(VLOOKUP(B2710,Products!A:G,7,FALSE),"")</f>
        <v>1917</v>
      </c>
      <c r="T2710">
        <f>IFERROR(VLOOKUP(B2710,Products!A:I,9,FALSE),"")</f>
        <v>80.41</v>
      </c>
      <c r="U2710">
        <f t="shared" si="336"/>
        <v>4</v>
      </c>
      <c r="V2710" t="str">
        <f t="shared" si="337"/>
        <v>Yes</v>
      </c>
      <c r="W2710">
        <f t="shared" si="338"/>
        <v>2005</v>
      </c>
      <c r="X2710">
        <f t="shared" si="339"/>
        <v>3</v>
      </c>
      <c r="Y2710">
        <f>IFERROR(VLOOKUP(B2710,Products!A:I,8,FALSE),"")</f>
        <v>49.05</v>
      </c>
      <c r="Z2710">
        <f t="shared" si="340"/>
        <v>3023.6000000000004</v>
      </c>
      <c r="AA2710">
        <f t="shared" si="341"/>
        <v>54.108053007135595</v>
      </c>
      <c r="AB2710">
        <f t="shared" si="342"/>
        <v>0</v>
      </c>
      <c r="AC2710">
        <f t="shared" si="343"/>
        <v>1061.6000000000004</v>
      </c>
    </row>
    <row r="2711" spans="1:29">
      <c r="A2711">
        <v>10390</v>
      </c>
      <c r="B2711" t="s">
        <v>210</v>
      </c>
      <c r="C2711">
        <v>50</v>
      </c>
      <c r="D2711">
        <v>135.22999999999999</v>
      </c>
      <c r="E2711">
        <v>1</v>
      </c>
      <c r="F2711" s="6">
        <f>IFERROR(VLOOKUP(A2711,Orders!A:B,2,FALSE),"")</f>
        <v>38415</v>
      </c>
      <c r="G2711" s="6">
        <f>IFERROR(VLOOKUP(A2711,Orders!A:C,3,FALSE),"")</f>
        <v>38422</v>
      </c>
      <c r="H2711" s="6">
        <f>IFERROR(VLOOKUP(A2711,Orders!A:D,4,FALSE),"")</f>
        <v>38418</v>
      </c>
      <c r="I2711" t="str">
        <f>IFERROR(VLOOKUP(A2711,Orders!A:E,5,FALSE),"")</f>
        <v>Shipped</v>
      </c>
      <c r="J2711">
        <f>IFERROR(VLOOKUP(A2711,Orders!A:G,7,FALSE),"")</f>
        <v>124</v>
      </c>
      <c r="K2711">
        <f>IFERROR(VLOOKUP(J2711,Customers!A:L,12,FALSE),"")</f>
        <v>1165</v>
      </c>
      <c r="L2711">
        <f>IFERROR(VLOOKUP(J2711,Customers!A:M,13,FALSE),"")</f>
        <v>210500</v>
      </c>
      <c r="M2711" t="str">
        <f>IFERROR(VLOOKUP(J2711,Customers!A:H,8,FALSE),"")</f>
        <v>San Rafael</v>
      </c>
      <c r="N2711">
        <f>IFERROR(VLOOKUP(K2711,Employees!A:F,6,FALSE),"")</f>
        <v>1</v>
      </c>
      <c r="O2711" t="str">
        <f>IFERROR(VLOOKUP(N2711,Offices!A:B,2,FALSE),"")</f>
        <v>San Francisco</v>
      </c>
      <c r="P2711" s="6">
        <f>IFERROR(VLOOKUP(J2711,Payments!A:C,3,FALSE),"")</f>
        <v>38416</v>
      </c>
      <c r="Q2711">
        <f>IFERROR(VLOOKUP(J2711,Payments!A:D,4,FALSE),"")</f>
        <v>101244.59</v>
      </c>
      <c r="R2711" t="str">
        <f>IFERROR(VLOOKUP(B2711,Products!A:C,3,FALSE),"")</f>
        <v>Classic Cars</v>
      </c>
      <c r="S2711">
        <f>IFERROR(VLOOKUP(B2711,Products!A:G,7,FALSE),"")</f>
        <v>9127</v>
      </c>
      <c r="T2711">
        <f>IFERROR(VLOOKUP(B2711,Products!A:I,9,FALSE),"")</f>
        <v>146.99</v>
      </c>
      <c r="U2711">
        <f t="shared" si="336"/>
        <v>4</v>
      </c>
      <c r="V2711" t="str">
        <f t="shared" si="337"/>
        <v>Yes</v>
      </c>
      <c r="W2711">
        <f t="shared" si="338"/>
        <v>2005</v>
      </c>
      <c r="X2711">
        <f t="shared" si="339"/>
        <v>3</v>
      </c>
      <c r="Y2711">
        <f>IFERROR(VLOOKUP(B2711,Products!A:I,8,FALSE),"")</f>
        <v>73.489999999999995</v>
      </c>
      <c r="Z2711">
        <f t="shared" si="340"/>
        <v>6761.4999999999991</v>
      </c>
      <c r="AA2711">
        <f t="shared" si="341"/>
        <v>84.011430126547822</v>
      </c>
      <c r="AB2711">
        <f t="shared" si="342"/>
        <v>1</v>
      </c>
      <c r="AC2711">
        <f t="shared" si="343"/>
        <v>3086.9999999999995</v>
      </c>
    </row>
    <row r="2712" spans="1:29">
      <c r="A2712">
        <v>10390</v>
      </c>
      <c r="B2712" t="s">
        <v>211</v>
      </c>
      <c r="C2712">
        <v>36</v>
      </c>
      <c r="D2712">
        <v>54.09</v>
      </c>
      <c r="E2712">
        <v>2</v>
      </c>
      <c r="F2712" s="6">
        <f>IFERROR(VLOOKUP(A2712,Orders!A:B,2,FALSE),"")</f>
        <v>38415</v>
      </c>
      <c r="G2712" s="6">
        <f>IFERROR(VLOOKUP(A2712,Orders!A:C,3,FALSE),"")</f>
        <v>38422</v>
      </c>
      <c r="H2712" s="6">
        <f>IFERROR(VLOOKUP(A2712,Orders!A:D,4,FALSE),"")</f>
        <v>38418</v>
      </c>
      <c r="I2712" t="str">
        <f>IFERROR(VLOOKUP(A2712,Orders!A:E,5,FALSE),"")</f>
        <v>Shipped</v>
      </c>
      <c r="J2712">
        <f>IFERROR(VLOOKUP(A2712,Orders!A:G,7,FALSE),"")</f>
        <v>124</v>
      </c>
      <c r="K2712">
        <f>IFERROR(VLOOKUP(J2712,Customers!A:L,12,FALSE),"")</f>
        <v>1165</v>
      </c>
      <c r="L2712">
        <f>IFERROR(VLOOKUP(J2712,Customers!A:M,13,FALSE),"")</f>
        <v>210500</v>
      </c>
      <c r="M2712" t="str">
        <f>IFERROR(VLOOKUP(J2712,Customers!A:H,8,FALSE),"")</f>
        <v>San Rafael</v>
      </c>
      <c r="N2712">
        <f>IFERROR(VLOOKUP(K2712,Employees!A:F,6,FALSE),"")</f>
        <v>1</v>
      </c>
      <c r="O2712" t="str">
        <f>IFERROR(VLOOKUP(N2712,Offices!A:B,2,FALSE),"")</f>
        <v>San Francisco</v>
      </c>
      <c r="P2712" s="6">
        <f>IFERROR(VLOOKUP(J2712,Payments!A:C,3,FALSE),"")</f>
        <v>38416</v>
      </c>
      <c r="Q2712">
        <f>IFERROR(VLOOKUP(J2712,Payments!A:D,4,FALSE),"")</f>
        <v>101244.59</v>
      </c>
      <c r="R2712" t="str">
        <f>IFERROR(VLOOKUP(B2712,Products!A:C,3,FALSE),"")</f>
        <v>Motorcycles</v>
      </c>
      <c r="S2712">
        <f>IFERROR(VLOOKUP(B2712,Products!A:G,7,FALSE),"")</f>
        <v>7689</v>
      </c>
      <c r="T2712">
        <f>IFERROR(VLOOKUP(B2712,Products!A:I,9,FALSE),"")</f>
        <v>62.17</v>
      </c>
      <c r="U2712">
        <f t="shared" si="336"/>
        <v>4</v>
      </c>
      <c r="V2712" t="str">
        <f t="shared" si="337"/>
        <v>Yes</v>
      </c>
      <c r="W2712">
        <f t="shared" si="338"/>
        <v>2005</v>
      </c>
      <c r="X2712">
        <f t="shared" si="339"/>
        <v>3</v>
      </c>
      <c r="Y2712">
        <f>IFERROR(VLOOKUP(B2712,Products!A:I,8,FALSE),"")</f>
        <v>32.950000000000003</v>
      </c>
      <c r="Z2712">
        <f t="shared" si="340"/>
        <v>1947.2400000000002</v>
      </c>
      <c r="AA2712">
        <f t="shared" si="341"/>
        <v>64.157814871016683</v>
      </c>
      <c r="AB2712">
        <f t="shared" si="342"/>
        <v>0</v>
      </c>
      <c r="AC2712">
        <f t="shared" si="343"/>
        <v>761.04</v>
      </c>
    </row>
    <row r="2713" spans="1:29">
      <c r="A2713">
        <v>10390</v>
      </c>
      <c r="B2713" t="s">
        <v>212</v>
      </c>
      <c r="C2713">
        <v>49</v>
      </c>
      <c r="D2713">
        <v>122.02</v>
      </c>
      <c r="E2713">
        <v>3</v>
      </c>
      <c r="F2713" s="6">
        <f>IFERROR(VLOOKUP(A2713,Orders!A:B,2,FALSE),"")</f>
        <v>38415</v>
      </c>
      <c r="G2713" s="6">
        <f>IFERROR(VLOOKUP(A2713,Orders!A:C,3,FALSE),"")</f>
        <v>38422</v>
      </c>
      <c r="H2713" s="6">
        <f>IFERROR(VLOOKUP(A2713,Orders!A:D,4,FALSE),"")</f>
        <v>38418</v>
      </c>
      <c r="I2713" t="str">
        <f>IFERROR(VLOOKUP(A2713,Orders!A:E,5,FALSE),"")</f>
        <v>Shipped</v>
      </c>
      <c r="J2713">
        <f>IFERROR(VLOOKUP(A2713,Orders!A:G,7,FALSE),"")</f>
        <v>124</v>
      </c>
      <c r="K2713">
        <f>IFERROR(VLOOKUP(J2713,Customers!A:L,12,FALSE),"")</f>
        <v>1165</v>
      </c>
      <c r="L2713">
        <f>IFERROR(VLOOKUP(J2713,Customers!A:M,13,FALSE),"")</f>
        <v>210500</v>
      </c>
      <c r="M2713" t="str">
        <f>IFERROR(VLOOKUP(J2713,Customers!A:H,8,FALSE),"")</f>
        <v>San Rafael</v>
      </c>
      <c r="N2713">
        <f>IFERROR(VLOOKUP(K2713,Employees!A:F,6,FALSE),"")</f>
        <v>1</v>
      </c>
      <c r="O2713" t="str">
        <f>IFERROR(VLOOKUP(N2713,Offices!A:B,2,FALSE),"")</f>
        <v>San Francisco</v>
      </c>
      <c r="P2713" s="6">
        <f>IFERROR(VLOOKUP(J2713,Payments!A:C,3,FALSE),"")</f>
        <v>38416</v>
      </c>
      <c r="Q2713">
        <f>IFERROR(VLOOKUP(J2713,Payments!A:D,4,FALSE),"")</f>
        <v>101244.59</v>
      </c>
      <c r="R2713" t="str">
        <f>IFERROR(VLOOKUP(B2713,Products!A:C,3,FALSE),"")</f>
        <v>Classic Cars</v>
      </c>
      <c r="S2713">
        <f>IFERROR(VLOOKUP(B2713,Products!A:G,7,FALSE),"")</f>
        <v>1249</v>
      </c>
      <c r="T2713">
        <f>IFERROR(VLOOKUP(B2713,Products!A:I,9,FALSE),"")</f>
        <v>148.80000000000001</v>
      </c>
      <c r="U2713">
        <f t="shared" si="336"/>
        <v>4</v>
      </c>
      <c r="V2713" t="str">
        <f t="shared" si="337"/>
        <v>Yes</v>
      </c>
      <c r="W2713">
        <f t="shared" si="338"/>
        <v>2005</v>
      </c>
      <c r="X2713">
        <f t="shared" si="339"/>
        <v>3</v>
      </c>
      <c r="Y2713">
        <f>IFERROR(VLOOKUP(B2713,Products!A:I,8,FALSE),"")</f>
        <v>69.930000000000007</v>
      </c>
      <c r="Z2713">
        <f t="shared" si="340"/>
        <v>5978.98</v>
      </c>
      <c r="AA2713">
        <f t="shared" si="341"/>
        <v>74.488774488774467</v>
      </c>
      <c r="AB2713">
        <f t="shared" si="342"/>
        <v>1</v>
      </c>
      <c r="AC2713">
        <f t="shared" si="343"/>
        <v>2552.4099999999994</v>
      </c>
    </row>
    <row r="2714" spans="1:29">
      <c r="A2714">
        <v>10390</v>
      </c>
      <c r="B2714" t="s">
        <v>213</v>
      </c>
      <c r="C2714">
        <v>35</v>
      </c>
      <c r="D2714">
        <v>67.87</v>
      </c>
      <c r="E2714">
        <v>4</v>
      </c>
      <c r="F2714" s="6">
        <f>IFERROR(VLOOKUP(A2714,Orders!A:B,2,FALSE),"")</f>
        <v>38415</v>
      </c>
      <c r="G2714" s="6">
        <f>IFERROR(VLOOKUP(A2714,Orders!A:C,3,FALSE),"")</f>
        <v>38422</v>
      </c>
      <c r="H2714" s="6">
        <f>IFERROR(VLOOKUP(A2714,Orders!A:D,4,FALSE),"")</f>
        <v>38418</v>
      </c>
      <c r="I2714" t="str">
        <f>IFERROR(VLOOKUP(A2714,Orders!A:E,5,FALSE),"")</f>
        <v>Shipped</v>
      </c>
      <c r="J2714">
        <f>IFERROR(VLOOKUP(A2714,Orders!A:G,7,FALSE),"")</f>
        <v>124</v>
      </c>
      <c r="K2714">
        <f>IFERROR(VLOOKUP(J2714,Customers!A:L,12,FALSE),"")</f>
        <v>1165</v>
      </c>
      <c r="L2714">
        <f>IFERROR(VLOOKUP(J2714,Customers!A:M,13,FALSE),"")</f>
        <v>210500</v>
      </c>
      <c r="M2714" t="str">
        <f>IFERROR(VLOOKUP(J2714,Customers!A:H,8,FALSE),"")</f>
        <v>San Rafael</v>
      </c>
      <c r="N2714">
        <f>IFERROR(VLOOKUP(K2714,Employees!A:F,6,FALSE),"")</f>
        <v>1</v>
      </c>
      <c r="O2714" t="str">
        <f>IFERROR(VLOOKUP(N2714,Offices!A:B,2,FALSE),"")</f>
        <v>San Francisco</v>
      </c>
      <c r="P2714" s="6">
        <f>IFERROR(VLOOKUP(J2714,Payments!A:C,3,FALSE),"")</f>
        <v>38416</v>
      </c>
      <c r="Q2714">
        <f>IFERROR(VLOOKUP(J2714,Payments!A:D,4,FALSE),"")</f>
        <v>101244.59</v>
      </c>
      <c r="R2714" t="str">
        <f>IFERROR(VLOOKUP(B2714,Products!A:C,3,FALSE),"")</f>
        <v>Motorcycles</v>
      </c>
      <c r="S2714">
        <f>IFERROR(VLOOKUP(B2714,Products!A:G,7,FALSE),"")</f>
        <v>6840</v>
      </c>
      <c r="T2714">
        <f>IFERROR(VLOOKUP(B2714,Products!A:I,9,FALSE),"")</f>
        <v>69.260000000000005</v>
      </c>
      <c r="U2714">
        <f t="shared" si="336"/>
        <v>4</v>
      </c>
      <c r="V2714" t="str">
        <f t="shared" si="337"/>
        <v>Yes</v>
      </c>
      <c r="W2714">
        <f t="shared" si="338"/>
        <v>2005</v>
      </c>
      <c r="X2714">
        <f t="shared" si="339"/>
        <v>3</v>
      </c>
      <c r="Y2714">
        <f>IFERROR(VLOOKUP(B2714,Products!A:I,8,FALSE),"")</f>
        <v>47.1</v>
      </c>
      <c r="Z2714">
        <f t="shared" si="340"/>
        <v>2375.4500000000003</v>
      </c>
      <c r="AA2714">
        <f t="shared" si="341"/>
        <v>44.097664543524424</v>
      </c>
      <c r="AB2714">
        <f t="shared" si="342"/>
        <v>0</v>
      </c>
      <c r="AC2714">
        <f t="shared" si="343"/>
        <v>726.95000000000016</v>
      </c>
    </row>
    <row r="2715" spans="1:29">
      <c r="A2715">
        <v>10390</v>
      </c>
      <c r="B2715" t="s">
        <v>224</v>
      </c>
      <c r="C2715">
        <v>37</v>
      </c>
      <c r="D2715">
        <v>35.869999999999997</v>
      </c>
      <c r="E2715">
        <v>5</v>
      </c>
      <c r="F2715" s="6">
        <f>IFERROR(VLOOKUP(A2715,Orders!A:B,2,FALSE),"")</f>
        <v>38415</v>
      </c>
      <c r="G2715" s="6">
        <f>IFERROR(VLOOKUP(A2715,Orders!A:C,3,FALSE),"")</f>
        <v>38422</v>
      </c>
      <c r="H2715" s="6">
        <f>IFERROR(VLOOKUP(A2715,Orders!A:D,4,FALSE),"")</f>
        <v>38418</v>
      </c>
      <c r="I2715" t="str">
        <f>IFERROR(VLOOKUP(A2715,Orders!A:E,5,FALSE),"")</f>
        <v>Shipped</v>
      </c>
      <c r="J2715">
        <f>IFERROR(VLOOKUP(A2715,Orders!A:G,7,FALSE),"")</f>
        <v>124</v>
      </c>
      <c r="K2715">
        <f>IFERROR(VLOOKUP(J2715,Customers!A:L,12,FALSE),"")</f>
        <v>1165</v>
      </c>
      <c r="L2715">
        <f>IFERROR(VLOOKUP(J2715,Customers!A:M,13,FALSE),"")</f>
        <v>210500</v>
      </c>
      <c r="M2715" t="str">
        <f>IFERROR(VLOOKUP(J2715,Customers!A:H,8,FALSE),"")</f>
        <v>San Rafael</v>
      </c>
      <c r="N2715">
        <f>IFERROR(VLOOKUP(K2715,Employees!A:F,6,FALSE),"")</f>
        <v>1</v>
      </c>
      <c r="O2715" t="str">
        <f>IFERROR(VLOOKUP(N2715,Offices!A:B,2,FALSE),"")</f>
        <v>San Francisco</v>
      </c>
      <c r="P2715" s="6">
        <f>IFERROR(VLOOKUP(J2715,Payments!A:C,3,FALSE),"")</f>
        <v>38416</v>
      </c>
      <c r="Q2715">
        <f>IFERROR(VLOOKUP(J2715,Payments!A:D,4,FALSE),"")</f>
        <v>101244.59</v>
      </c>
      <c r="R2715" t="str">
        <f>IFERROR(VLOOKUP(B2715,Products!A:C,3,FALSE),"")</f>
        <v>Classic Cars</v>
      </c>
      <c r="S2715">
        <f>IFERROR(VLOOKUP(B2715,Products!A:G,7,FALSE),"")</f>
        <v>7723</v>
      </c>
      <c r="T2715">
        <f>IFERROR(VLOOKUP(B2715,Products!A:I,9,FALSE),"")</f>
        <v>37.76</v>
      </c>
      <c r="U2715">
        <f t="shared" si="336"/>
        <v>4</v>
      </c>
      <c r="V2715" t="str">
        <f t="shared" si="337"/>
        <v>Yes</v>
      </c>
      <c r="W2715">
        <f t="shared" si="338"/>
        <v>2005</v>
      </c>
      <c r="X2715">
        <f t="shared" si="339"/>
        <v>3</v>
      </c>
      <c r="Y2715">
        <f>IFERROR(VLOOKUP(B2715,Products!A:I,8,FALSE),"")</f>
        <v>16.239999999999998</v>
      </c>
      <c r="Z2715">
        <f t="shared" si="340"/>
        <v>1327.1899999999998</v>
      </c>
      <c r="AA2715">
        <f t="shared" si="341"/>
        <v>120.87438423645321</v>
      </c>
      <c r="AB2715">
        <f t="shared" si="342"/>
        <v>1</v>
      </c>
      <c r="AC2715">
        <f t="shared" si="343"/>
        <v>726.31</v>
      </c>
    </row>
    <row r="2716" spans="1:29">
      <c r="A2716">
        <v>10390</v>
      </c>
      <c r="B2716" t="s">
        <v>214</v>
      </c>
      <c r="C2716">
        <v>46</v>
      </c>
      <c r="D2716">
        <v>51.43</v>
      </c>
      <c r="E2716">
        <v>6</v>
      </c>
      <c r="F2716" s="6">
        <f>IFERROR(VLOOKUP(A2716,Orders!A:B,2,FALSE),"")</f>
        <v>38415</v>
      </c>
      <c r="G2716" s="6">
        <f>IFERROR(VLOOKUP(A2716,Orders!A:C,3,FALSE),"")</f>
        <v>38422</v>
      </c>
      <c r="H2716" s="6">
        <f>IFERROR(VLOOKUP(A2716,Orders!A:D,4,FALSE),"")</f>
        <v>38418</v>
      </c>
      <c r="I2716" t="str">
        <f>IFERROR(VLOOKUP(A2716,Orders!A:E,5,FALSE),"")</f>
        <v>Shipped</v>
      </c>
      <c r="J2716">
        <f>IFERROR(VLOOKUP(A2716,Orders!A:G,7,FALSE),"")</f>
        <v>124</v>
      </c>
      <c r="K2716">
        <f>IFERROR(VLOOKUP(J2716,Customers!A:L,12,FALSE),"")</f>
        <v>1165</v>
      </c>
      <c r="L2716">
        <f>IFERROR(VLOOKUP(J2716,Customers!A:M,13,FALSE),"")</f>
        <v>210500</v>
      </c>
      <c r="M2716" t="str">
        <f>IFERROR(VLOOKUP(J2716,Customers!A:H,8,FALSE),"")</f>
        <v>San Rafael</v>
      </c>
      <c r="N2716">
        <f>IFERROR(VLOOKUP(K2716,Employees!A:F,6,FALSE),"")</f>
        <v>1</v>
      </c>
      <c r="O2716" t="str">
        <f>IFERROR(VLOOKUP(N2716,Offices!A:B,2,FALSE),"")</f>
        <v>San Francisco</v>
      </c>
      <c r="P2716" s="6">
        <f>IFERROR(VLOOKUP(J2716,Payments!A:C,3,FALSE),"")</f>
        <v>38416</v>
      </c>
      <c r="Q2716">
        <f>IFERROR(VLOOKUP(J2716,Payments!A:D,4,FALSE),"")</f>
        <v>101244.59</v>
      </c>
      <c r="R2716" t="str">
        <f>IFERROR(VLOOKUP(B2716,Products!A:C,3,FALSE),"")</f>
        <v>Classic Cars</v>
      </c>
      <c r="S2716">
        <f>IFERROR(VLOOKUP(B2716,Products!A:G,7,FALSE),"")</f>
        <v>7995</v>
      </c>
      <c r="T2716">
        <f>IFERROR(VLOOKUP(B2716,Products!A:I,9,FALSE),"")</f>
        <v>61.23</v>
      </c>
      <c r="U2716">
        <f t="shared" si="336"/>
        <v>4</v>
      </c>
      <c r="V2716" t="str">
        <f t="shared" si="337"/>
        <v>Yes</v>
      </c>
      <c r="W2716">
        <f t="shared" si="338"/>
        <v>2005</v>
      </c>
      <c r="X2716">
        <f t="shared" si="339"/>
        <v>3</v>
      </c>
      <c r="Y2716">
        <f>IFERROR(VLOOKUP(B2716,Products!A:I,8,FALSE),"")</f>
        <v>38.58</v>
      </c>
      <c r="Z2716">
        <f t="shared" si="340"/>
        <v>2365.7800000000002</v>
      </c>
      <c r="AA2716">
        <f t="shared" si="341"/>
        <v>33.307413167444281</v>
      </c>
      <c r="AB2716">
        <f t="shared" si="342"/>
        <v>0</v>
      </c>
      <c r="AC2716">
        <f t="shared" si="343"/>
        <v>591.1</v>
      </c>
    </row>
    <row r="2717" spans="1:29">
      <c r="A2717">
        <v>10390</v>
      </c>
      <c r="B2717" t="s">
        <v>215</v>
      </c>
      <c r="C2717">
        <v>45</v>
      </c>
      <c r="D2717">
        <v>134.81</v>
      </c>
      <c r="E2717">
        <v>8</v>
      </c>
      <c r="F2717" s="6">
        <f>IFERROR(VLOOKUP(A2717,Orders!A:B,2,FALSE),"")</f>
        <v>38415</v>
      </c>
      <c r="G2717" s="6">
        <f>IFERROR(VLOOKUP(A2717,Orders!A:C,3,FALSE),"")</f>
        <v>38422</v>
      </c>
      <c r="H2717" s="6">
        <f>IFERROR(VLOOKUP(A2717,Orders!A:D,4,FALSE),"")</f>
        <v>38418</v>
      </c>
      <c r="I2717" t="str">
        <f>IFERROR(VLOOKUP(A2717,Orders!A:E,5,FALSE),"")</f>
        <v>Shipped</v>
      </c>
      <c r="J2717">
        <f>IFERROR(VLOOKUP(A2717,Orders!A:G,7,FALSE),"")</f>
        <v>124</v>
      </c>
      <c r="K2717">
        <f>IFERROR(VLOOKUP(J2717,Customers!A:L,12,FALSE),"")</f>
        <v>1165</v>
      </c>
      <c r="L2717">
        <f>IFERROR(VLOOKUP(J2717,Customers!A:M,13,FALSE),"")</f>
        <v>210500</v>
      </c>
      <c r="M2717" t="str">
        <f>IFERROR(VLOOKUP(J2717,Customers!A:H,8,FALSE),"")</f>
        <v>San Rafael</v>
      </c>
      <c r="N2717">
        <f>IFERROR(VLOOKUP(K2717,Employees!A:F,6,FALSE),"")</f>
        <v>1</v>
      </c>
      <c r="O2717" t="str">
        <f>IFERROR(VLOOKUP(N2717,Offices!A:B,2,FALSE),"")</f>
        <v>San Francisco</v>
      </c>
      <c r="P2717" s="6">
        <f>IFERROR(VLOOKUP(J2717,Payments!A:C,3,FALSE),"")</f>
        <v>38416</v>
      </c>
      <c r="Q2717">
        <f>IFERROR(VLOOKUP(J2717,Payments!A:D,4,FALSE),"")</f>
        <v>101244.59</v>
      </c>
      <c r="R2717" t="str">
        <f>IFERROR(VLOOKUP(B2717,Products!A:C,3,FALSE),"")</f>
        <v>Classic Cars</v>
      </c>
      <c r="S2717">
        <f>IFERROR(VLOOKUP(B2717,Products!A:G,7,FALSE),"")</f>
        <v>6600</v>
      </c>
      <c r="T2717">
        <f>IFERROR(VLOOKUP(B2717,Products!A:I,9,FALSE),"")</f>
        <v>140.43</v>
      </c>
      <c r="U2717">
        <f t="shared" si="336"/>
        <v>4</v>
      </c>
      <c r="V2717" t="str">
        <f t="shared" si="337"/>
        <v>Yes</v>
      </c>
      <c r="W2717">
        <f t="shared" si="338"/>
        <v>2005</v>
      </c>
      <c r="X2717">
        <f t="shared" si="339"/>
        <v>3</v>
      </c>
      <c r="Y2717">
        <f>IFERROR(VLOOKUP(B2717,Products!A:I,8,FALSE),"")</f>
        <v>98.3</v>
      </c>
      <c r="Z2717">
        <f t="shared" si="340"/>
        <v>6066.45</v>
      </c>
      <c r="AA2717">
        <f t="shared" si="341"/>
        <v>37.141403865717201</v>
      </c>
      <c r="AB2717">
        <f t="shared" si="342"/>
        <v>0</v>
      </c>
      <c r="AC2717">
        <f t="shared" si="343"/>
        <v>1642.9500000000003</v>
      </c>
    </row>
    <row r="2718" spans="1:29">
      <c r="A2718">
        <v>10390</v>
      </c>
      <c r="B2718" t="s">
        <v>216</v>
      </c>
      <c r="C2718">
        <v>30</v>
      </c>
      <c r="D2718">
        <v>66.290000000000006</v>
      </c>
      <c r="E2718">
        <v>10</v>
      </c>
      <c r="F2718" s="6">
        <f>IFERROR(VLOOKUP(A2718,Orders!A:B,2,FALSE),"")</f>
        <v>38415</v>
      </c>
      <c r="G2718" s="6">
        <f>IFERROR(VLOOKUP(A2718,Orders!A:C,3,FALSE),"")</f>
        <v>38422</v>
      </c>
      <c r="H2718" s="6">
        <f>IFERROR(VLOOKUP(A2718,Orders!A:D,4,FALSE),"")</f>
        <v>38418</v>
      </c>
      <c r="I2718" t="str">
        <f>IFERROR(VLOOKUP(A2718,Orders!A:E,5,FALSE),"")</f>
        <v>Shipped</v>
      </c>
      <c r="J2718">
        <f>IFERROR(VLOOKUP(A2718,Orders!A:G,7,FALSE),"")</f>
        <v>124</v>
      </c>
      <c r="K2718">
        <f>IFERROR(VLOOKUP(J2718,Customers!A:L,12,FALSE),"")</f>
        <v>1165</v>
      </c>
      <c r="L2718">
        <f>IFERROR(VLOOKUP(J2718,Customers!A:M,13,FALSE),"")</f>
        <v>210500</v>
      </c>
      <c r="M2718" t="str">
        <f>IFERROR(VLOOKUP(J2718,Customers!A:H,8,FALSE),"")</f>
        <v>San Rafael</v>
      </c>
      <c r="N2718">
        <f>IFERROR(VLOOKUP(K2718,Employees!A:F,6,FALSE),"")</f>
        <v>1</v>
      </c>
      <c r="O2718" t="str">
        <f>IFERROR(VLOOKUP(N2718,Offices!A:B,2,FALSE),"")</f>
        <v>San Francisco</v>
      </c>
      <c r="P2718" s="6">
        <f>IFERROR(VLOOKUP(J2718,Payments!A:C,3,FALSE),"")</f>
        <v>38416</v>
      </c>
      <c r="Q2718">
        <f>IFERROR(VLOOKUP(J2718,Payments!A:D,4,FALSE),"")</f>
        <v>101244.59</v>
      </c>
      <c r="R2718" t="str">
        <f>IFERROR(VLOOKUP(B2718,Products!A:C,3,FALSE),"")</f>
        <v>Classic Cars</v>
      </c>
      <c r="S2718">
        <f>IFERROR(VLOOKUP(B2718,Products!A:G,7,FALSE),"")</f>
        <v>7869</v>
      </c>
      <c r="T2718">
        <f>IFERROR(VLOOKUP(B2718,Products!A:I,9,FALSE),"")</f>
        <v>80.84</v>
      </c>
      <c r="U2718">
        <f t="shared" si="336"/>
        <v>4</v>
      </c>
      <c r="V2718" t="str">
        <f t="shared" si="337"/>
        <v>Yes</v>
      </c>
      <c r="W2718">
        <f t="shared" si="338"/>
        <v>2005</v>
      </c>
      <c r="X2718">
        <f t="shared" si="339"/>
        <v>3</v>
      </c>
      <c r="Y2718">
        <f>IFERROR(VLOOKUP(B2718,Products!A:I,8,FALSE),"")</f>
        <v>32.33</v>
      </c>
      <c r="Z2718">
        <f t="shared" si="340"/>
        <v>1988.7000000000003</v>
      </c>
      <c r="AA2718">
        <f t="shared" si="341"/>
        <v>105.04175688215282</v>
      </c>
      <c r="AB2718">
        <f t="shared" si="342"/>
        <v>1</v>
      </c>
      <c r="AC2718">
        <f t="shared" si="343"/>
        <v>1018.8000000000002</v>
      </c>
    </row>
    <row r="2719" spans="1:29">
      <c r="A2719">
        <v>10390</v>
      </c>
      <c r="B2719" t="s">
        <v>217</v>
      </c>
      <c r="C2719">
        <v>41</v>
      </c>
      <c r="D2719">
        <v>39.020000000000003</v>
      </c>
      <c r="E2719">
        <v>11</v>
      </c>
      <c r="F2719" s="6">
        <f>IFERROR(VLOOKUP(A2719,Orders!A:B,2,FALSE),"")</f>
        <v>38415</v>
      </c>
      <c r="G2719" s="6">
        <f>IFERROR(VLOOKUP(A2719,Orders!A:C,3,FALSE),"")</f>
        <v>38422</v>
      </c>
      <c r="H2719" s="6">
        <f>IFERROR(VLOOKUP(A2719,Orders!A:D,4,FALSE),"")</f>
        <v>38418</v>
      </c>
      <c r="I2719" t="str">
        <f>IFERROR(VLOOKUP(A2719,Orders!A:E,5,FALSE),"")</f>
        <v>Shipped</v>
      </c>
      <c r="J2719">
        <f>IFERROR(VLOOKUP(A2719,Orders!A:G,7,FALSE),"")</f>
        <v>124</v>
      </c>
      <c r="K2719">
        <f>IFERROR(VLOOKUP(J2719,Customers!A:L,12,FALSE),"")</f>
        <v>1165</v>
      </c>
      <c r="L2719">
        <f>IFERROR(VLOOKUP(J2719,Customers!A:M,13,FALSE),"")</f>
        <v>210500</v>
      </c>
      <c r="M2719" t="str">
        <f>IFERROR(VLOOKUP(J2719,Customers!A:H,8,FALSE),"")</f>
        <v>San Rafael</v>
      </c>
      <c r="N2719">
        <f>IFERROR(VLOOKUP(K2719,Employees!A:F,6,FALSE),"")</f>
        <v>1</v>
      </c>
      <c r="O2719" t="str">
        <f>IFERROR(VLOOKUP(N2719,Offices!A:B,2,FALSE),"")</f>
        <v>San Francisco</v>
      </c>
      <c r="P2719" s="6">
        <f>IFERROR(VLOOKUP(J2719,Payments!A:C,3,FALSE),"")</f>
        <v>38416</v>
      </c>
      <c r="Q2719">
        <f>IFERROR(VLOOKUP(J2719,Payments!A:D,4,FALSE),"")</f>
        <v>101244.59</v>
      </c>
      <c r="R2719" t="str">
        <f>IFERROR(VLOOKUP(B2719,Products!A:C,3,FALSE),"")</f>
        <v>Motorcycles</v>
      </c>
      <c r="S2719">
        <f>IFERROR(VLOOKUP(B2719,Products!A:G,7,FALSE),"")</f>
        <v>9241</v>
      </c>
      <c r="T2719">
        <f>IFERROR(VLOOKUP(B2719,Products!A:I,9,FALSE),"")</f>
        <v>40.229999999999997</v>
      </c>
      <c r="U2719">
        <f t="shared" si="336"/>
        <v>4</v>
      </c>
      <c r="V2719" t="str">
        <f t="shared" si="337"/>
        <v>Yes</v>
      </c>
      <c r="W2719">
        <f t="shared" si="338"/>
        <v>2005</v>
      </c>
      <c r="X2719">
        <f t="shared" si="339"/>
        <v>3</v>
      </c>
      <c r="Y2719">
        <f>IFERROR(VLOOKUP(B2719,Products!A:I,8,FALSE),"")</f>
        <v>24.14</v>
      </c>
      <c r="Z2719">
        <f t="shared" si="340"/>
        <v>1599.8200000000002</v>
      </c>
      <c r="AA2719">
        <f t="shared" si="341"/>
        <v>61.640430820215421</v>
      </c>
      <c r="AB2719">
        <f t="shared" si="342"/>
        <v>0</v>
      </c>
      <c r="AC2719">
        <f t="shared" si="343"/>
        <v>610.08000000000015</v>
      </c>
    </row>
    <row r="2720" spans="1:29">
      <c r="A2720">
        <v>10390</v>
      </c>
      <c r="B2720" t="s">
        <v>218</v>
      </c>
      <c r="C2720">
        <v>45</v>
      </c>
      <c r="D2720">
        <v>101.03</v>
      </c>
      <c r="E2720">
        <v>12</v>
      </c>
      <c r="F2720" s="6">
        <f>IFERROR(VLOOKUP(A2720,Orders!A:B,2,FALSE),"")</f>
        <v>38415</v>
      </c>
      <c r="G2720" s="6">
        <f>IFERROR(VLOOKUP(A2720,Orders!A:C,3,FALSE),"")</f>
        <v>38422</v>
      </c>
      <c r="H2720" s="6">
        <f>IFERROR(VLOOKUP(A2720,Orders!A:D,4,FALSE),"")</f>
        <v>38418</v>
      </c>
      <c r="I2720" t="str">
        <f>IFERROR(VLOOKUP(A2720,Orders!A:E,5,FALSE),"")</f>
        <v>Shipped</v>
      </c>
      <c r="J2720">
        <f>IFERROR(VLOOKUP(A2720,Orders!A:G,7,FALSE),"")</f>
        <v>124</v>
      </c>
      <c r="K2720">
        <f>IFERROR(VLOOKUP(J2720,Customers!A:L,12,FALSE),"")</f>
        <v>1165</v>
      </c>
      <c r="L2720">
        <f>IFERROR(VLOOKUP(J2720,Customers!A:M,13,FALSE),"")</f>
        <v>210500</v>
      </c>
      <c r="M2720" t="str">
        <f>IFERROR(VLOOKUP(J2720,Customers!A:H,8,FALSE),"")</f>
        <v>San Rafael</v>
      </c>
      <c r="N2720">
        <f>IFERROR(VLOOKUP(K2720,Employees!A:F,6,FALSE),"")</f>
        <v>1</v>
      </c>
      <c r="O2720" t="str">
        <f>IFERROR(VLOOKUP(N2720,Offices!A:B,2,FALSE),"")</f>
        <v>San Francisco</v>
      </c>
      <c r="P2720" s="6">
        <f>IFERROR(VLOOKUP(J2720,Payments!A:C,3,FALSE),"")</f>
        <v>38416</v>
      </c>
      <c r="Q2720">
        <f>IFERROR(VLOOKUP(J2720,Payments!A:D,4,FALSE),"")</f>
        <v>101244.59</v>
      </c>
      <c r="R2720" t="str">
        <f>IFERROR(VLOOKUP(B2720,Products!A:C,3,FALSE),"")</f>
        <v>Motorcycles</v>
      </c>
      <c r="S2720">
        <f>IFERROR(VLOOKUP(B2720,Products!A:G,7,FALSE),"")</f>
        <v>3341</v>
      </c>
      <c r="T2720">
        <f>IFERROR(VLOOKUP(B2720,Products!A:I,9,FALSE),"")</f>
        <v>102.05</v>
      </c>
      <c r="U2720">
        <f t="shared" si="336"/>
        <v>4</v>
      </c>
      <c r="V2720" t="str">
        <f t="shared" si="337"/>
        <v>Yes</v>
      </c>
      <c r="W2720">
        <f t="shared" si="338"/>
        <v>2005</v>
      </c>
      <c r="X2720">
        <f t="shared" si="339"/>
        <v>3</v>
      </c>
      <c r="Y2720">
        <f>IFERROR(VLOOKUP(B2720,Products!A:I,8,FALSE),"")</f>
        <v>56.13</v>
      </c>
      <c r="Z2720">
        <f t="shared" si="340"/>
        <v>4546.3500000000004</v>
      </c>
      <c r="AA2720">
        <f t="shared" si="341"/>
        <v>79.992873686085858</v>
      </c>
      <c r="AB2720">
        <f t="shared" si="342"/>
        <v>1</v>
      </c>
      <c r="AC2720">
        <f t="shared" si="343"/>
        <v>2020.5</v>
      </c>
    </row>
    <row r="2721" spans="1:29">
      <c r="A2721">
        <v>10390</v>
      </c>
      <c r="B2721" t="s">
        <v>219</v>
      </c>
      <c r="C2721">
        <v>22</v>
      </c>
      <c r="D2721">
        <v>81.36</v>
      </c>
      <c r="E2721">
        <v>13</v>
      </c>
      <c r="F2721" s="6">
        <f>IFERROR(VLOOKUP(A2721,Orders!A:B,2,FALSE),"")</f>
        <v>38415</v>
      </c>
      <c r="G2721" s="6">
        <f>IFERROR(VLOOKUP(A2721,Orders!A:C,3,FALSE),"")</f>
        <v>38422</v>
      </c>
      <c r="H2721" s="6">
        <f>IFERROR(VLOOKUP(A2721,Orders!A:D,4,FALSE),"")</f>
        <v>38418</v>
      </c>
      <c r="I2721" t="str">
        <f>IFERROR(VLOOKUP(A2721,Orders!A:E,5,FALSE),"")</f>
        <v>Shipped</v>
      </c>
      <c r="J2721">
        <f>IFERROR(VLOOKUP(A2721,Orders!A:G,7,FALSE),"")</f>
        <v>124</v>
      </c>
      <c r="K2721">
        <f>IFERROR(VLOOKUP(J2721,Customers!A:L,12,FALSE),"")</f>
        <v>1165</v>
      </c>
      <c r="L2721">
        <f>IFERROR(VLOOKUP(J2721,Customers!A:M,13,FALSE),"")</f>
        <v>210500</v>
      </c>
      <c r="M2721" t="str">
        <f>IFERROR(VLOOKUP(J2721,Customers!A:H,8,FALSE),"")</f>
        <v>San Rafael</v>
      </c>
      <c r="N2721">
        <f>IFERROR(VLOOKUP(K2721,Employees!A:F,6,FALSE),"")</f>
        <v>1</v>
      </c>
      <c r="O2721" t="str">
        <f>IFERROR(VLOOKUP(N2721,Offices!A:B,2,FALSE),"")</f>
        <v>San Francisco</v>
      </c>
      <c r="P2721" s="6">
        <f>IFERROR(VLOOKUP(J2721,Payments!A:C,3,FALSE),"")</f>
        <v>38416</v>
      </c>
      <c r="Q2721">
        <f>IFERROR(VLOOKUP(J2721,Payments!A:D,4,FALSE),"")</f>
        <v>101244.59</v>
      </c>
      <c r="R2721" t="str">
        <f>IFERROR(VLOOKUP(B2721,Products!A:C,3,FALSE),"")</f>
        <v>Motorcycles</v>
      </c>
      <c r="S2721">
        <f>IFERROR(VLOOKUP(B2721,Products!A:G,7,FALSE),"")</f>
        <v>600</v>
      </c>
      <c r="T2721">
        <f>IFERROR(VLOOKUP(B2721,Products!A:I,9,FALSE),"")</f>
        <v>81.36</v>
      </c>
      <c r="U2721">
        <f t="shared" si="336"/>
        <v>4</v>
      </c>
      <c r="V2721" t="str">
        <f t="shared" si="337"/>
        <v>Yes</v>
      </c>
      <c r="W2721">
        <f t="shared" si="338"/>
        <v>2005</v>
      </c>
      <c r="X2721">
        <f t="shared" si="339"/>
        <v>3</v>
      </c>
      <c r="Y2721">
        <f>IFERROR(VLOOKUP(B2721,Products!A:I,8,FALSE),"")</f>
        <v>34.17</v>
      </c>
      <c r="Z2721">
        <f t="shared" si="340"/>
        <v>1789.92</v>
      </c>
      <c r="AA2721">
        <f t="shared" si="341"/>
        <v>138.10359964881474</v>
      </c>
      <c r="AB2721">
        <f t="shared" si="342"/>
        <v>1</v>
      </c>
      <c r="AC2721">
        <f t="shared" si="343"/>
        <v>1038.1799999999998</v>
      </c>
    </row>
    <row r="2722" spans="1:29">
      <c r="A2722">
        <v>10391</v>
      </c>
      <c r="B2722" t="s">
        <v>134</v>
      </c>
      <c r="C2722">
        <v>24</v>
      </c>
      <c r="D2722">
        <v>195.01</v>
      </c>
      <c r="E2722">
        <v>4</v>
      </c>
      <c r="F2722" s="6">
        <f>IFERROR(VLOOKUP(A2722,Orders!A:B,2,FALSE),"")</f>
        <v>38420</v>
      </c>
      <c r="G2722" s="6">
        <f>IFERROR(VLOOKUP(A2722,Orders!A:C,3,FALSE),"")</f>
        <v>38431</v>
      </c>
      <c r="H2722" s="6">
        <f>IFERROR(VLOOKUP(A2722,Orders!A:D,4,FALSE),"")</f>
        <v>38426</v>
      </c>
      <c r="I2722" t="str">
        <f>IFERROR(VLOOKUP(A2722,Orders!A:E,5,FALSE),"")</f>
        <v>Shipped</v>
      </c>
      <c r="J2722">
        <f>IFERROR(VLOOKUP(A2722,Orders!A:G,7,FALSE),"")</f>
        <v>276</v>
      </c>
      <c r="K2722">
        <f>IFERROR(VLOOKUP(J2722,Customers!A:L,12,FALSE),"")</f>
        <v>1611</v>
      </c>
      <c r="L2722">
        <f>IFERROR(VLOOKUP(J2722,Customers!A:M,13,FALSE),"")</f>
        <v>107800</v>
      </c>
      <c r="M2722" t="str">
        <f>IFERROR(VLOOKUP(J2722,Customers!A:H,8,FALSE),"")</f>
        <v>North Sydney</v>
      </c>
      <c r="N2722">
        <f>IFERROR(VLOOKUP(K2722,Employees!A:F,6,FALSE),"")</f>
        <v>6</v>
      </c>
      <c r="O2722" t="str">
        <f>IFERROR(VLOOKUP(N2722,Offices!A:B,2,FALSE),"")</f>
        <v>Sydney</v>
      </c>
      <c r="P2722" s="6">
        <f>IFERROR(VLOOKUP(J2722,Payments!A:C,3,FALSE),"")</f>
        <v>38392</v>
      </c>
      <c r="Q2722">
        <f>IFERROR(VLOOKUP(J2722,Payments!A:D,4,FALSE),"")</f>
        <v>27083.78</v>
      </c>
      <c r="R2722" t="str">
        <f>IFERROR(VLOOKUP(B2722,Products!A:C,3,FALSE),"")</f>
        <v>Classic Cars</v>
      </c>
      <c r="S2722">
        <f>IFERROR(VLOOKUP(B2722,Products!A:G,7,FALSE),"")</f>
        <v>7305</v>
      </c>
      <c r="T2722">
        <f>IFERROR(VLOOKUP(B2722,Products!A:I,9,FALSE),"")</f>
        <v>214.3</v>
      </c>
      <c r="U2722">
        <f t="shared" si="336"/>
        <v>5</v>
      </c>
      <c r="V2722" t="str">
        <f t="shared" si="337"/>
        <v>Yes</v>
      </c>
      <c r="W2722">
        <f t="shared" si="338"/>
        <v>2005</v>
      </c>
      <c r="X2722">
        <f t="shared" si="339"/>
        <v>3</v>
      </c>
      <c r="Y2722">
        <f>IFERROR(VLOOKUP(B2722,Products!A:I,8,FALSE),"")</f>
        <v>98.58</v>
      </c>
      <c r="Z2722">
        <f t="shared" si="340"/>
        <v>4680.24</v>
      </c>
      <c r="AA2722">
        <f t="shared" si="341"/>
        <v>97.819030229255418</v>
      </c>
      <c r="AB2722">
        <f t="shared" si="342"/>
        <v>1</v>
      </c>
      <c r="AC2722">
        <f t="shared" si="343"/>
        <v>2314.3199999999997</v>
      </c>
    </row>
    <row r="2723" spans="1:29">
      <c r="A2723">
        <v>10391</v>
      </c>
      <c r="B2723" t="s">
        <v>135</v>
      </c>
      <c r="C2723">
        <v>37</v>
      </c>
      <c r="D2723">
        <v>121.15</v>
      </c>
      <c r="E2723">
        <v>7</v>
      </c>
      <c r="F2723" s="6">
        <f>IFERROR(VLOOKUP(A2723,Orders!A:B,2,FALSE),"")</f>
        <v>38420</v>
      </c>
      <c r="G2723" s="6">
        <f>IFERROR(VLOOKUP(A2723,Orders!A:C,3,FALSE),"")</f>
        <v>38431</v>
      </c>
      <c r="H2723" s="6">
        <f>IFERROR(VLOOKUP(A2723,Orders!A:D,4,FALSE),"")</f>
        <v>38426</v>
      </c>
      <c r="I2723" t="str">
        <f>IFERROR(VLOOKUP(A2723,Orders!A:E,5,FALSE),"")</f>
        <v>Shipped</v>
      </c>
      <c r="J2723">
        <f>IFERROR(VLOOKUP(A2723,Orders!A:G,7,FALSE),"")</f>
        <v>276</v>
      </c>
      <c r="K2723">
        <f>IFERROR(VLOOKUP(J2723,Customers!A:L,12,FALSE),"")</f>
        <v>1611</v>
      </c>
      <c r="L2723">
        <f>IFERROR(VLOOKUP(J2723,Customers!A:M,13,FALSE),"")</f>
        <v>107800</v>
      </c>
      <c r="M2723" t="str">
        <f>IFERROR(VLOOKUP(J2723,Customers!A:H,8,FALSE),"")</f>
        <v>North Sydney</v>
      </c>
      <c r="N2723">
        <f>IFERROR(VLOOKUP(K2723,Employees!A:F,6,FALSE),"")</f>
        <v>6</v>
      </c>
      <c r="O2723" t="str">
        <f>IFERROR(VLOOKUP(N2723,Offices!A:B,2,FALSE),"")</f>
        <v>Sydney</v>
      </c>
      <c r="P2723" s="6">
        <f>IFERROR(VLOOKUP(J2723,Payments!A:C,3,FALSE),"")</f>
        <v>38392</v>
      </c>
      <c r="Q2723">
        <f>IFERROR(VLOOKUP(J2723,Payments!A:D,4,FALSE),"")</f>
        <v>27083.78</v>
      </c>
      <c r="R2723" t="str">
        <f>IFERROR(VLOOKUP(B2723,Products!A:C,3,FALSE),"")</f>
        <v>Classic Cars</v>
      </c>
      <c r="S2723">
        <f>IFERROR(VLOOKUP(B2723,Products!A:G,7,FALSE),"")</f>
        <v>6791</v>
      </c>
      <c r="T2723">
        <f>IFERROR(VLOOKUP(B2723,Products!A:I,9,FALSE),"")</f>
        <v>147.74</v>
      </c>
      <c r="U2723">
        <f t="shared" si="336"/>
        <v>5</v>
      </c>
      <c r="V2723" t="str">
        <f t="shared" si="337"/>
        <v>Yes</v>
      </c>
      <c r="W2723">
        <f t="shared" si="338"/>
        <v>2005</v>
      </c>
      <c r="X2723">
        <f t="shared" si="339"/>
        <v>3</v>
      </c>
      <c r="Y2723">
        <f>IFERROR(VLOOKUP(B2723,Products!A:I,8,FALSE),"")</f>
        <v>103.42</v>
      </c>
      <c r="Z2723">
        <f t="shared" si="340"/>
        <v>4482.55</v>
      </c>
      <c r="AA2723">
        <f t="shared" si="341"/>
        <v>17.143685940823829</v>
      </c>
      <c r="AB2723">
        <f t="shared" si="342"/>
        <v>0</v>
      </c>
      <c r="AC2723">
        <f t="shared" si="343"/>
        <v>656.0100000000001</v>
      </c>
    </row>
    <row r="2724" spans="1:29">
      <c r="A2724">
        <v>10391</v>
      </c>
      <c r="B2724" t="s">
        <v>136</v>
      </c>
      <c r="C2724">
        <v>39</v>
      </c>
      <c r="D2724">
        <v>110.7</v>
      </c>
      <c r="E2724">
        <v>9</v>
      </c>
      <c r="F2724" s="6">
        <f>IFERROR(VLOOKUP(A2724,Orders!A:B,2,FALSE),"")</f>
        <v>38420</v>
      </c>
      <c r="G2724" s="6">
        <f>IFERROR(VLOOKUP(A2724,Orders!A:C,3,FALSE),"")</f>
        <v>38431</v>
      </c>
      <c r="H2724" s="6">
        <f>IFERROR(VLOOKUP(A2724,Orders!A:D,4,FALSE),"")</f>
        <v>38426</v>
      </c>
      <c r="I2724" t="str">
        <f>IFERROR(VLOOKUP(A2724,Orders!A:E,5,FALSE),"")</f>
        <v>Shipped</v>
      </c>
      <c r="J2724">
        <f>IFERROR(VLOOKUP(A2724,Orders!A:G,7,FALSE),"")</f>
        <v>276</v>
      </c>
      <c r="K2724">
        <f>IFERROR(VLOOKUP(J2724,Customers!A:L,12,FALSE),"")</f>
        <v>1611</v>
      </c>
      <c r="L2724">
        <f>IFERROR(VLOOKUP(J2724,Customers!A:M,13,FALSE),"")</f>
        <v>107800</v>
      </c>
      <c r="M2724" t="str">
        <f>IFERROR(VLOOKUP(J2724,Customers!A:H,8,FALSE),"")</f>
        <v>North Sydney</v>
      </c>
      <c r="N2724">
        <f>IFERROR(VLOOKUP(K2724,Employees!A:F,6,FALSE),"")</f>
        <v>6</v>
      </c>
      <c r="O2724" t="str">
        <f>IFERROR(VLOOKUP(N2724,Offices!A:B,2,FALSE),"")</f>
        <v>Sydney</v>
      </c>
      <c r="P2724" s="6">
        <f>IFERROR(VLOOKUP(J2724,Payments!A:C,3,FALSE),"")</f>
        <v>38392</v>
      </c>
      <c r="Q2724">
        <f>IFERROR(VLOOKUP(J2724,Payments!A:D,4,FALSE),"")</f>
        <v>27083.78</v>
      </c>
      <c r="R2724" t="str">
        <f>IFERROR(VLOOKUP(B2724,Products!A:C,3,FALSE),"")</f>
        <v>Trucks and Buses</v>
      </c>
      <c r="S2724">
        <f>IFERROR(VLOOKUP(B2724,Products!A:G,7,FALSE),"")</f>
        <v>1579</v>
      </c>
      <c r="T2724">
        <f>IFERROR(VLOOKUP(B2724,Products!A:I,9,FALSE),"")</f>
        <v>136.66999999999999</v>
      </c>
      <c r="U2724">
        <f t="shared" si="336"/>
        <v>5</v>
      </c>
      <c r="V2724" t="str">
        <f t="shared" si="337"/>
        <v>Yes</v>
      </c>
      <c r="W2724">
        <f t="shared" si="338"/>
        <v>2005</v>
      </c>
      <c r="X2724">
        <f t="shared" si="339"/>
        <v>3</v>
      </c>
      <c r="Y2724">
        <f>IFERROR(VLOOKUP(B2724,Products!A:I,8,FALSE),"")</f>
        <v>77.900000000000006</v>
      </c>
      <c r="Z2724">
        <f t="shared" si="340"/>
        <v>4317.3</v>
      </c>
      <c r="AA2724">
        <f t="shared" si="341"/>
        <v>42.105263157894726</v>
      </c>
      <c r="AB2724">
        <f t="shared" si="342"/>
        <v>0</v>
      </c>
      <c r="AC2724">
        <f t="shared" si="343"/>
        <v>1279.1999999999998</v>
      </c>
    </row>
    <row r="2725" spans="1:29">
      <c r="A2725">
        <v>10391</v>
      </c>
      <c r="B2725" t="s">
        <v>137</v>
      </c>
      <c r="C2725">
        <v>29</v>
      </c>
      <c r="D2725">
        <v>114.34</v>
      </c>
      <c r="E2725">
        <v>10</v>
      </c>
      <c r="F2725" s="6">
        <f>IFERROR(VLOOKUP(A2725,Orders!A:B,2,FALSE),"")</f>
        <v>38420</v>
      </c>
      <c r="G2725" s="6">
        <f>IFERROR(VLOOKUP(A2725,Orders!A:C,3,FALSE),"")</f>
        <v>38431</v>
      </c>
      <c r="H2725" s="6">
        <f>IFERROR(VLOOKUP(A2725,Orders!A:D,4,FALSE),"")</f>
        <v>38426</v>
      </c>
      <c r="I2725" t="str">
        <f>IFERROR(VLOOKUP(A2725,Orders!A:E,5,FALSE),"")</f>
        <v>Shipped</v>
      </c>
      <c r="J2725">
        <f>IFERROR(VLOOKUP(A2725,Orders!A:G,7,FALSE),"")</f>
        <v>276</v>
      </c>
      <c r="K2725">
        <f>IFERROR(VLOOKUP(J2725,Customers!A:L,12,FALSE),"")</f>
        <v>1611</v>
      </c>
      <c r="L2725">
        <f>IFERROR(VLOOKUP(J2725,Customers!A:M,13,FALSE),"")</f>
        <v>107800</v>
      </c>
      <c r="M2725" t="str">
        <f>IFERROR(VLOOKUP(J2725,Customers!A:H,8,FALSE),"")</f>
        <v>North Sydney</v>
      </c>
      <c r="N2725">
        <f>IFERROR(VLOOKUP(K2725,Employees!A:F,6,FALSE),"")</f>
        <v>6</v>
      </c>
      <c r="O2725" t="str">
        <f>IFERROR(VLOOKUP(N2725,Offices!A:B,2,FALSE),"")</f>
        <v>Sydney</v>
      </c>
      <c r="P2725" s="6">
        <f>IFERROR(VLOOKUP(J2725,Payments!A:C,3,FALSE),"")</f>
        <v>38392</v>
      </c>
      <c r="Q2725">
        <f>IFERROR(VLOOKUP(J2725,Payments!A:D,4,FALSE),"")</f>
        <v>27083.78</v>
      </c>
      <c r="R2725" t="str">
        <f>IFERROR(VLOOKUP(B2725,Products!A:C,3,FALSE),"")</f>
        <v>Trucks and Buses</v>
      </c>
      <c r="S2725">
        <f>IFERROR(VLOOKUP(B2725,Products!A:G,7,FALSE),"")</f>
        <v>2613</v>
      </c>
      <c r="T2725">
        <f>IFERROR(VLOOKUP(B2725,Products!A:I,9,FALSE),"")</f>
        <v>116.67</v>
      </c>
      <c r="U2725">
        <f t="shared" si="336"/>
        <v>5</v>
      </c>
      <c r="V2725" t="str">
        <f t="shared" si="337"/>
        <v>Yes</v>
      </c>
      <c r="W2725">
        <f t="shared" si="338"/>
        <v>2005</v>
      </c>
      <c r="X2725">
        <f t="shared" si="339"/>
        <v>3</v>
      </c>
      <c r="Y2725">
        <f>IFERROR(VLOOKUP(B2725,Products!A:I,8,FALSE),"")</f>
        <v>58.33</v>
      </c>
      <c r="Z2725">
        <f t="shared" si="340"/>
        <v>3315.86</v>
      </c>
      <c r="AA2725">
        <f t="shared" si="341"/>
        <v>96.022629864563697</v>
      </c>
      <c r="AB2725">
        <f t="shared" si="342"/>
        <v>1</v>
      </c>
      <c r="AC2725">
        <f t="shared" si="343"/>
        <v>1624.2900000000002</v>
      </c>
    </row>
    <row r="2726" spans="1:29">
      <c r="A2726">
        <v>10391</v>
      </c>
      <c r="B2726" t="s">
        <v>132</v>
      </c>
      <c r="C2726">
        <v>35</v>
      </c>
      <c r="D2726">
        <v>102.74</v>
      </c>
      <c r="E2726">
        <v>2</v>
      </c>
      <c r="F2726" s="6">
        <f>IFERROR(VLOOKUP(A2726,Orders!A:B,2,FALSE),"")</f>
        <v>38420</v>
      </c>
      <c r="G2726" s="6">
        <f>IFERROR(VLOOKUP(A2726,Orders!A:C,3,FALSE),"")</f>
        <v>38431</v>
      </c>
      <c r="H2726" s="6">
        <f>IFERROR(VLOOKUP(A2726,Orders!A:D,4,FALSE),"")</f>
        <v>38426</v>
      </c>
      <c r="I2726" t="str">
        <f>IFERROR(VLOOKUP(A2726,Orders!A:E,5,FALSE),"")</f>
        <v>Shipped</v>
      </c>
      <c r="J2726">
        <f>IFERROR(VLOOKUP(A2726,Orders!A:G,7,FALSE),"")</f>
        <v>276</v>
      </c>
      <c r="K2726">
        <f>IFERROR(VLOOKUP(J2726,Customers!A:L,12,FALSE),"")</f>
        <v>1611</v>
      </c>
      <c r="L2726">
        <f>IFERROR(VLOOKUP(J2726,Customers!A:M,13,FALSE),"")</f>
        <v>107800</v>
      </c>
      <c r="M2726" t="str">
        <f>IFERROR(VLOOKUP(J2726,Customers!A:H,8,FALSE),"")</f>
        <v>North Sydney</v>
      </c>
      <c r="N2726">
        <f>IFERROR(VLOOKUP(K2726,Employees!A:F,6,FALSE),"")</f>
        <v>6</v>
      </c>
      <c r="O2726" t="str">
        <f>IFERROR(VLOOKUP(N2726,Offices!A:B,2,FALSE),"")</f>
        <v>Sydney</v>
      </c>
      <c r="P2726" s="6">
        <f>IFERROR(VLOOKUP(J2726,Payments!A:C,3,FALSE),"")</f>
        <v>38392</v>
      </c>
      <c r="Q2726">
        <f>IFERROR(VLOOKUP(J2726,Payments!A:D,4,FALSE),"")</f>
        <v>27083.78</v>
      </c>
      <c r="R2726" t="str">
        <f>IFERROR(VLOOKUP(B2726,Products!A:C,3,FALSE),"")</f>
        <v>Vintage Cars</v>
      </c>
      <c r="S2726">
        <f>IFERROR(VLOOKUP(B2726,Products!A:G,7,FALSE),"")</f>
        <v>8693</v>
      </c>
      <c r="T2726">
        <f>IFERROR(VLOOKUP(B2726,Products!A:I,9,FALSE),"")</f>
        <v>102.74</v>
      </c>
      <c r="U2726">
        <f t="shared" si="336"/>
        <v>5</v>
      </c>
      <c r="V2726" t="str">
        <f t="shared" si="337"/>
        <v>Yes</v>
      </c>
      <c r="W2726">
        <f t="shared" si="338"/>
        <v>2005</v>
      </c>
      <c r="X2726">
        <f t="shared" si="339"/>
        <v>3</v>
      </c>
      <c r="Y2726">
        <f>IFERROR(VLOOKUP(B2726,Products!A:I,8,FALSE),"")</f>
        <v>60.62</v>
      </c>
      <c r="Z2726">
        <f t="shared" si="340"/>
        <v>3595.8999999999996</v>
      </c>
      <c r="AA2726">
        <f t="shared" si="341"/>
        <v>69.482019135598819</v>
      </c>
      <c r="AB2726">
        <f t="shared" si="342"/>
        <v>1</v>
      </c>
      <c r="AC2726">
        <f t="shared" si="343"/>
        <v>1474.1999999999998</v>
      </c>
    </row>
    <row r="2727" spans="1:29">
      <c r="A2727">
        <v>10391</v>
      </c>
      <c r="B2727" t="s">
        <v>133</v>
      </c>
      <c r="C2727">
        <v>42</v>
      </c>
      <c r="D2727">
        <v>47.44</v>
      </c>
      <c r="E2727">
        <v>3</v>
      </c>
      <c r="F2727" s="6">
        <f>IFERROR(VLOOKUP(A2727,Orders!A:B,2,FALSE),"")</f>
        <v>38420</v>
      </c>
      <c r="G2727" s="6">
        <f>IFERROR(VLOOKUP(A2727,Orders!A:C,3,FALSE),"")</f>
        <v>38431</v>
      </c>
      <c r="H2727" s="6">
        <f>IFERROR(VLOOKUP(A2727,Orders!A:D,4,FALSE),"")</f>
        <v>38426</v>
      </c>
      <c r="I2727" t="str">
        <f>IFERROR(VLOOKUP(A2727,Orders!A:E,5,FALSE),"")</f>
        <v>Shipped</v>
      </c>
      <c r="J2727">
        <f>IFERROR(VLOOKUP(A2727,Orders!A:G,7,FALSE),"")</f>
        <v>276</v>
      </c>
      <c r="K2727">
        <f>IFERROR(VLOOKUP(J2727,Customers!A:L,12,FALSE),"")</f>
        <v>1611</v>
      </c>
      <c r="L2727">
        <f>IFERROR(VLOOKUP(J2727,Customers!A:M,13,FALSE),"")</f>
        <v>107800</v>
      </c>
      <c r="M2727" t="str">
        <f>IFERROR(VLOOKUP(J2727,Customers!A:H,8,FALSE),"")</f>
        <v>North Sydney</v>
      </c>
      <c r="N2727">
        <f>IFERROR(VLOOKUP(K2727,Employees!A:F,6,FALSE),"")</f>
        <v>6</v>
      </c>
      <c r="O2727" t="str">
        <f>IFERROR(VLOOKUP(N2727,Offices!A:B,2,FALSE),"")</f>
        <v>Sydney</v>
      </c>
      <c r="P2727" s="6">
        <f>IFERROR(VLOOKUP(J2727,Payments!A:C,3,FALSE),"")</f>
        <v>38392</v>
      </c>
      <c r="Q2727">
        <f>IFERROR(VLOOKUP(J2727,Payments!A:D,4,FALSE),"")</f>
        <v>27083.78</v>
      </c>
      <c r="R2727" t="str">
        <f>IFERROR(VLOOKUP(B2727,Products!A:C,3,FALSE),"")</f>
        <v>Vintage Cars</v>
      </c>
      <c r="S2727">
        <f>IFERROR(VLOOKUP(B2727,Products!A:G,7,FALSE),"")</f>
        <v>8635</v>
      </c>
      <c r="T2727">
        <f>IFERROR(VLOOKUP(B2727,Products!A:I,9,FALSE),"")</f>
        <v>53.91</v>
      </c>
      <c r="U2727">
        <f t="shared" si="336"/>
        <v>5</v>
      </c>
      <c r="V2727" t="str">
        <f t="shared" si="337"/>
        <v>Yes</v>
      </c>
      <c r="W2727">
        <f t="shared" si="338"/>
        <v>2005</v>
      </c>
      <c r="X2727">
        <f t="shared" si="339"/>
        <v>3</v>
      </c>
      <c r="Y2727">
        <f>IFERROR(VLOOKUP(B2727,Products!A:I,8,FALSE),"")</f>
        <v>24.26</v>
      </c>
      <c r="Z2727">
        <f t="shared" si="340"/>
        <v>1992.48</v>
      </c>
      <c r="AA2727">
        <f t="shared" si="341"/>
        <v>95.548227535037071</v>
      </c>
      <c r="AB2727">
        <f t="shared" si="342"/>
        <v>1</v>
      </c>
      <c r="AC2727">
        <f t="shared" si="343"/>
        <v>973.55999999999983</v>
      </c>
    </row>
    <row r="2728" spans="1:29">
      <c r="A2728">
        <v>10391</v>
      </c>
      <c r="B2728" t="s">
        <v>138</v>
      </c>
      <c r="C2728">
        <v>44</v>
      </c>
      <c r="D2728">
        <v>57.73</v>
      </c>
      <c r="E2728">
        <v>5</v>
      </c>
      <c r="F2728" s="6">
        <f>IFERROR(VLOOKUP(A2728,Orders!A:B,2,FALSE),"")</f>
        <v>38420</v>
      </c>
      <c r="G2728" s="6">
        <f>IFERROR(VLOOKUP(A2728,Orders!A:C,3,FALSE),"")</f>
        <v>38431</v>
      </c>
      <c r="H2728" s="6">
        <f>IFERROR(VLOOKUP(A2728,Orders!A:D,4,FALSE),"")</f>
        <v>38426</v>
      </c>
      <c r="I2728" t="str">
        <f>IFERROR(VLOOKUP(A2728,Orders!A:E,5,FALSE),"")</f>
        <v>Shipped</v>
      </c>
      <c r="J2728">
        <f>IFERROR(VLOOKUP(A2728,Orders!A:G,7,FALSE),"")</f>
        <v>276</v>
      </c>
      <c r="K2728">
        <f>IFERROR(VLOOKUP(J2728,Customers!A:L,12,FALSE),"")</f>
        <v>1611</v>
      </c>
      <c r="L2728">
        <f>IFERROR(VLOOKUP(J2728,Customers!A:M,13,FALSE),"")</f>
        <v>107800</v>
      </c>
      <c r="M2728" t="str">
        <f>IFERROR(VLOOKUP(J2728,Customers!A:H,8,FALSE),"")</f>
        <v>North Sydney</v>
      </c>
      <c r="N2728">
        <f>IFERROR(VLOOKUP(K2728,Employees!A:F,6,FALSE),"")</f>
        <v>6</v>
      </c>
      <c r="O2728" t="str">
        <f>IFERROR(VLOOKUP(N2728,Offices!A:B,2,FALSE),"")</f>
        <v>Sydney</v>
      </c>
      <c r="P2728" s="6">
        <f>IFERROR(VLOOKUP(J2728,Payments!A:C,3,FALSE),"")</f>
        <v>38392</v>
      </c>
      <c r="Q2728">
        <f>IFERROR(VLOOKUP(J2728,Payments!A:D,4,FALSE),"")</f>
        <v>27083.78</v>
      </c>
      <c r="R2728" t="str">
        <f>IFERROR(VLOOKUP(B2728,Products!A:C,3,FALSE),"")</f>
        <v>Trucks and Buses</v>
      </c>
      <c r="S2728">
        <f>IFERROR(VLOOKUP(B2728,Products!A:G,7,FALSE),"")</f>
        <v>2018</v>
      </c>
      <c r="T2728">
        <f>IFERROR(VLOOKUP(B2728,Products!A:I,9,FALSE),"")</f>
        <v>60.77</v>
      </c>
      <c r="U2728">
        <f t="shared" si="336"/>
        <v>5</v>
      </c>
      <c r="V2728" t="str">
        <f t="shared" si="337"/>
        <v>Yes</v>
      </c>
      <c r="W2728">
        <f t="shared" si="338"/>
        <v>2005</v>
      </c>
      <c r="X2728">
        <f t="shared" si="339"/>
        <v>3</v>
      </c>
      <c r="Y2728">
        <f>IFERROR(VLOOKUP(B2728,Products!A:I,8,FALSE),"")</f>
        <v>24.92</v>
      </c>
      <c r="Z2728">
        <f t="shared" si="340"/>
        <v>2540.12</v>
      </c>
      <c r="AA2728">
        <f t="shared" si="341"/>
        <v>131.66131621187799</v>
      </c>
      <c r="AB2728">
        <f t="shared" si="342"/>
        <v>1</v>
      </c>
      <c r="AC2728">
        <f t="shared" si="343"/>
        <v>1443.6399999999999</v>
      </c>
    </row>
    <row r="2729" spans="1:29">
      <c r="A2729">
        <v>10391</v>
      </c>
      <c r="B2729" t="s">
        <v>139</v>
      </c>
      <c r="C2729">
        <v>32</v>
      </c>
      <c r="D2729">
        <v>99.28</v>
      </c>
      <c r="E2729">
        <v>6</v>
      </c>
      <c r="F2729" s="6">
        <f>IFERROR(VLOOKUP(A2729,Orders!A:B,2,FALSE),"")</f>
        <v>38420</v>
      </c>
      <c r="G2729" s="6">
        <f>IFERROR(VLOOKUP(A2729,Orders!A:C,3,FALSE),"")</f>
        <v>38431</v>
      </c>
      <c r="H2729" s="6">
        <f>IFERROR(VLOOKUP(A2729,Orders!A:D,4,FALSE),"")</f>
        <v>38426</v>
      </c>
      <c r="I2729" t="str">
        <f>IFERROR(VLOOKUP(A2729,Orders!A:E,5,FALSE),"")</f>
        <v>Shipped</v>
      </c>
      <c r="J2729">
        <f>IFERROR(VLOOKUP(A2729,Orders!A:G,7,FALSE),"")</f>
        <v>276</v>
      </c>
      <c r="K2729">
        <f>IFERROR(VLOOKUP(J2729,Customers!A:L,12,FALSE),"")</f>
        <v>1611</v>
      </c>
      <c r="L2729">
        <f>IFERROR(VLOOKUP(J2729,Customers!A:M,13,FALSE),"")</f>
        <v>107800</v>
      </c>
      <c r="M2729" t="str">
        <f>IFERROR(VLOOKUP(J2729,Customers!A:H,8,FALSE),"")</f>
        <v>North Sydney</v>
      </c>
      <c r="N2729">
        <f>IFERROR(VLOOKUP(K2729,Employees!A:F,6,FALSE),"")</f>
        <v>6</v>
      </c>
      <c r="O2729" t="str">
        <f>IFERROR(VLOOKUP(N2729,Offices!A:B,2,FALSE),"")</f>
        <v>Sydney</v>
      </c>
      <c r="P2729" s="6">
        <f>IFERROR(VLOOKUP(J2729,Payments!A:C,3,FALSE),"")</f>
        <v>38392</v>
      </c>
      <c r="Q2729">
        <f>IFERROR(VLOOKUP(J2729,Payments!A:D,4,FALSE),"")</f>
        <v>27083.78</v>
      </c>
      <c r="R2729" t="str">
        <f>IFERROR(VLOOKUP(B2729,Products!A:C,3,FALSE),"")</f>
        <v>Vintage Cars</v>
      </c>
      <c r="S2729">
        <f>IFERROR(VLOOKUP(B2729,Products!A:G,7,FALSE),"")</f>
        <v>4189</v>
      </c>
      <c r="T2729">
        <f>IFERROR(VLOOKUP(B2729,Products!A:I,9,FALSE),"")</f>
        <v>101.31</v>
      </c>
      <c r="U2729">
        <f t="shared" si="336"/>
        <v>5</v>
      </c>
      <c r="V2729" t="str">
        <f t="shared" si="337"/>
        <v>Yes</v>
      </c>
      <c r="W2729">
        <f t="shared" si="338"/>
        <v>2005</v>
      </c>
      <c r="X2729">
        <f t="shared" si="339"/>
        <v>3</v>
      </c>
      <c r="Y2729">
        <f>IFERROR(VLOOKUP(B2729,Products!A:I,8,FALSE),"")</f>
        <v>60.78</v>
      </c>
      <c r="Z2729">
        <f t="shared" si="340"/>
        <v>3176.96</v>
      </c>
      <c r="AA2729">
        <f t="shared" si="341"/>
        <v>63.343205001645273</v>
      </c>
      <c r="AB2729">
        <f t="shared" si="342"/>
        <v>0</v>
      </c>
      <c r="AC2729">
        <f t="shared" si="343"/>
        <v>1232</v>
      </c>
    </row>
    <row r="2730" spans="1:29">
      <c r="A2730">
        <v>10391</v>
      </c>
      <c r="B2730" t="s">
        <v>130</v>
      </c>
      <c r="C2730">
        <v>33</v>
      </c>
      <c r="D2730">
        <v>26.55</v>
      </c>
      <c r="E2730">
        <v>8</v>
      </c>
      <c r="F2730" s="6">
        <f>IFERROR(VLOOKUP(A2730,Orders!A:B,2,FALSE),"")</f>
        <v>38420</v>
      </c>
      <c r="G2730" s="6">
        <f>IFERROR(VLOOKUP(A2730,Orders!A:C,3,FALSE),"")</f>
        <v>38431</v>
      </c>
      <c r="H2730" s="6">
        <f>IFERROR(VLOOKUP(A2730,Orders!A:D,4,FALSE),"")</f>
        <v>38426</v>
      </c>
      <c r="I2730" t="str">
        <f>IFERROR(VLOOKUP(A2730,Orders!A:E,5,FALSE),"")</f>
        <v>Shipped</v>
      </c>
      <c r="J2730">
        <f>IFERROR(VLOOKUP(A2730,Orders!A:G,7,FALSE),"")</f>
        <v>276</v>
      </c>
      <c r="K2730">
        <f>IFERROR(VLOOKUP(J2730,Customers!A:L,12,FALSE),"")</f>
        <v>1611</v>
      </c>
      <c r="L2730">
        <f>IFERROR(VLOOKUP(J2730,Customers!A:M,13,FALSE),"")</f>
        <v>107800</v>
      </c>
      <c r="M2730" t="str">
        <f>IFERROR(VLOOKUP(J2730,Customers!A:H,8,FALSE),"")</f>
        <v>North Sydney</v>
      </c>
      <c r="N2730">
        <f>IFERROR(VLOOKUP(K2730,Employees!A:F,6,FALSE),"")</f>
        <v>6</v>
      </c>
      <c r="O2730" t="str">
        <f>IFERROR(VLOOKUP(N2730,Offices!A:B,2,FALSE),"")</f>
        <v>Sydney</v>
      </c>
      <c r="P2730" s="6">
        <f>IFERROR(VLOOKUP(J2730,Payments!A:C,3,FALSE),"")</f>
        <v>38392</v>
      </c>
      <c r="Q2730">
        <f>IFERROR(VLOOKUP(J2730,Payments!A:D,4,FALSE),"")</f>
        <v>27083.78</v>
      </c>
      <c r="R2730" t="str">
        <f>IFERROR(VLOOKUP(B2730,Products!A:C,3,FALSE),"")</f>
        <v>Vintage Cars</v>
      </c>
      <c r="S2730">
        <f>IFERROR(VLOOKUP(B2730,Products!A:G,7,FALSE),"")</f>
        <v>7332</v>
      </c>
      <c r="T2730">
        <f>IFERROR(VLOOKUP(B2730,Products!A:I,9,FALSE),"")</f>
        <v>33.19</v>
      </c>
      <c r="U2730">
        <f t="shared" si="336"/>
        <v>5</v>
      </c>
      <c r="V2730" t="str">
        <f t="shared" si="337"/>
        <v>Yes</v>
      </c>
      <c r="W2730">
        <f t="shared" si="338"/>
        <v>2005</v>
      </c>
      <c r="X2730">
        <f t="shared" si="339"/>
        <v>3</v>
      </c>
      <c r="Y2730">
        <f>IFERROR(VLOOKUP(B2730,Products!A:I,8,FALSE),"")</f>
        <v>22.57</v>
      </c>
      <c r="Z2730">
        <f t="shared" si="340"/>
        <v>876.15</v>
      </c>
      <c r="AA2730">
        <f t="shared" si="341"/>
        <v>17.634027470093045</v>
      </c>
      <c r="AB2730">
        <f t="shared" si="342"/>
        <v>0</v>
      </c>
      <c r="AC2730">
        <f t="shared" si="343"/>
        <v>131.34</v>
      </c>
    </row>
    <row r="2731" spans="1:29">
      <c r="A2731">
        <v>10391</v>
      </c>
      <c r="B2731" t="s">
        <v>131</v>
      </c>
      <c r="C2731">
        <v>24</v>
      </c>
      <c r="D2731">
        <v>36.29</v>
      </c>
      <c r="E2731">
        <v>1</v>
      </c>
      <c r="F2731" s="6">
        <f>IFERROR(VLOOKUP(A2731,Orders!A:B,2,FALSE),"")</f>
        <v>38420</v>
      </c>
      <c r="G2731" s="6">
        <f>IFERROR(VLOOKUP(A2731,Orders!A:C,3,FALSE),"")</f>
        <v>38431</v>
      </c>
      <c r="H2731" s="6">
        <f>IFERROR(VLOOKUP(A2731,Orders!A:D,4,FALSE),"")</f>
        <v>38426</v>
      </c>
      <c r="I2731" t="str">
        <f>IFERROR(VLOOKUP(A2731,Orders!A:E,5,FALSE),"")</f>
        <v>Shipped</v>
      </c>
      <c r="J2731">
        <f>IFERROR(VLOOKUP(A2731,Orders!A:G,7,FALSE),"")</f>
        <v>276</v>
      </c>
      <c r="K2731">
        <f>IFERROR(VLOOKUP(J2731,Customers!A:L,12,FALSE),"")</f>
        <v>1611</v>
      </c>
      <c r="L2731">
        <f>IFERROR(VLOOKUP(J2731,Customers!A:M,13,FALSE),"")</f>
        <v>107800</v>
      </c>
      <c r="M2731" t="str">
        <f>IFERROR(VLOOKUP(J2731,Customers!A:H,8,FALSE),"")</f>
        <v>North Sydney</v>
      </c>
      <c r="N2731">
        <f>IFERROR(VLOOKUP(K2731,Employees!A:F,6,FALSE),"")</f>
        <v>6</v>
      </c>
      <c r="O2731" t="str">
        <f>IFERROR(VLOOKUP(N2731,Offices!A:B,2,FALSE),"")</f>
        <v>Sydney</v>
      </c>
      <c r="P2731" s="6">
        <f>IFERROR(VLOOKUP(J2731,Payments!A:C,3,FALSE),"")</f>
        <v>38392</v>
      </c>
      <c r="Q2731">
        <f>IFERROR(VLOOKUP(J2731,Payments!A:D,4,FALSE),"")</f>
        <v>27083.78</v>
      </c>
      <c r="R2731" t="str">
        <f>IFERROR(VLOOKUP(B2731,Products!A:C,3,FALSE),"")</f>
        <v>Vintage Cars</v>
      </c>
      <c r="S2731">
        <f>IFERROR(VLOOKUP(B2731,Products!A:G,7,FALSE),"")</f>
        <v>2847</v>
      </c>
      <c r="T2731">
        <f>IFERROR(VLOOKUP(B2731,Products!A:I,9,FALSE),"")</f>
        <v>44.8</v>
      </c>
      <c r="U2731">
        <f t="shared" si="336"/>
        <v>5</v>
      </c>
      <c r="V2731" t="str">
        <f t="shared" si="337"/>
        <v>Yes</v>
      </c>
      <c r="W2731">
        <f t="shared" si="338"/>
        <v>2005</v>
      </c>
      <c r="X2731">
        <f t="shared" si="339"/>
        <v>3</v>
      </c>
      <c r="Y2731">
        <f>IFERROR(VLOOKUP(B2731,Products!A:I,8,FALSE),"")</f>
        <v>20.61</v>
      </c>
      <c r="Z2731">
        <f t="shared" si="340"/>
        <v>870.96</v>
      </c>
      <c r="AA2731">
        <f t="shared" si="341"/>
        <v>76.079573022804468</v>
      </c>
      <c r="AB2731">
        <f t="shared" si="342"/>
        <v>1</v>
      </c>
      <c r="AC2731">
        <f t="shared" si="343"/>
        <v>376.32</v>
      </c>
    </row>
    <row r="2732" spans="1:29">
      <c r="A2732">
        <v>10392</v>
      </c>
      <c r="B2732" t="s">
        <v>140</v>
      </c>
      <c r="C2732">
        <v>37</v>
      </c>
      <c r="D2732">
        <v>61.21</v>
      </c>
      <c r="E2732">
        <v>3</v>
      </c>
      <c r="F2732" s="6">
        <f>IFERROR(VLOOKUP(A2732,Orders!A:B,2,FALSE),"")</f>
        <v>38421</v>
      </c>
      <c r="G2732" s="6">
        <f>IFERROR(VLOOKUP(A2732,Orders!A:C,3,FALSE),"")</f>
        <v>38429</v>
      </c>
      <c r="H2732" s="6">
        <f>IFERROR(VLOOKUP(A2732,Orders!A:D,4,FALSE),"")</f>
        <v>38423</v>
      </c>
      <c r="I2732" t="str">
        <f>IFERROR(VLOOKUP(A2732,Orders!A:E,5,FALSE),"")</f>
        <v>Shipped</v>
      </c>
      <c r="J2732">
        <f>IFERROR(VLOOKUP(A2732,Orders!A:G,7,FALSE),"")</f>
        <v>452</v>
      </c>
      <c r="K2732">
        <f>IFERROR(VLOOKUP(J2732,Customers!A:L,12,FALSE),"")</f>
        <v>1401</v>
      </c>
      <c r="L2732">
        <f>IFERROR(VLOOKUP(J2732,Customers!A:M,13,FALSE),"")</f>
        <v>45300</v>
      </c>
      <c r="M2732" t="str">
        <f>IFERROR(VLOOKUP(J2732,Customers!A:H,8,FALSE),"")</f>
        <v>Graz</v>
      </c>
      <c r="N2732">
        <f>IFERROR(VLOOKUP(K2732,Employees!A:F,6,FALSE),"")</f>
        <v>4</v>
      </c>
      <c r="O2732" t="str">
        <f>IFERROR(VLOOKUP(N2732,Offices!A:B,2,FALSE),"")</f>
        <v>Paris</v>
      </c>
      <c r="P2732" s="6">
        <f>IFERROR(VLOOKUP(J2732,Payments!A:C,3,FALSE),"")</f>
        <v>37940</v>
      </c>
      <c r="Q2732">
        <f>IFERROR(VLOOKUP(J2732,Payments!A:D,4,FALSE),"")</f>
        <v>27121.9</v>
      </c>
      <c r="R2732" t="str">
        <f>IFERROR(VLOOKUP(B2732,Products!A:C,3,FALSE),"")</f>
        <v>Vintage Cars</v>
      </c>
      <c r="S2732">
        <f>IFERROR(VLOOKUP(B2732,Products!A:G,7,FALSE),"")</f>
        <v>5649</v>
      </c>
      <c r="T2732">
        <f>IFERROR(VLOOKUP(B2732,Products!A:I,9,FALSE),"")</f>
        <v>62.46</v>
      </c>
      <c r="U2732">
        <f t="shared" si="336"/>
        <v>6</v>
      </c>
      <c r="V2732" t="str">
        <f t="shared" si="337"/>
        <v>Yes</v>
      </c>
      <c r="W2732">
        <f t="shared" si="338"/>
        <v>2005</v>
      </c>
      <c r="X2732">
        <f t="shared" si="339"/>
        <v>3</v>
      </c>
      <c r="Y2732">
        <f>IFERROR(VLOOKUP(B2732,Products!A:I,8,FALSE),"")</f>
        <v>34.35</v>
      </c>
      <c r="Z2732">
        <f t="shared" si="340"/>
        <v>2264.77</v>
      </c>
      <c r="AA2732">
        <f t="shared" si="341"/>
        <v>78.195050946142644</v>
      </c>
      <c r="AB2732">
        <f t="shared" si="342"/>
        <v>1</v>
      </c>
      <c r="AC2732">
        <f t="shared" si="343"/>
        <v>993.81999999999994</v>
      </c>
    </row>
    <row r="2733" spans="1:29">
      <c r="A2733">
        <v>10392</v>
      </c>
      <c r="B2733" t="s">
        <v>141</v>
      </c>
      <c r="C2733">
        <v>29</v>
      </c>
      <c r="D2733">
        <v>103.67</v>
      </c>
      <c r="E2733">
        <v>2</v>
      </c>
      <c r="F2733" s="6">
        <f>IFERROR(VLOOKUP(A2733,Orders!A:B,2,FALSE),"")</f>
        <v>38421</v>
      </c>
      <c r="G2733" s="6">
        <f>IFERROR(VLOOKUP(A2733,Orders!A:C,3,FALSE),"")</f>
        <v>38429</v>
      </c>
      <c r="H2733" s="6">
        <f>IFERROR(VLOOKUP(A2733,Orders!A:D,4,FALSE),"")</f>
        <v>38423</v>
      </c>
      <c r="I2733" t="str">
        <f>IFERROR(VLOOKUP(A2733,Orders!A:E,5,FALSE),"")</f>
        <v>Shipped</v>
      </c>
      <c r="J2733">
        <f>IFERROR(VLOOKUP(A2733,Orders!A:G,7,FALSE),"")</f>
        <v>452</v>
      </c>
      <c r="K2733">
        <f>IFERROR(VLOOKUP(J2733,Customers!A:L,12,FALSE),"")</f>
        <v>1401</v>
      </c>
      <c r="L2733">
        <f>IFERROR(VLOOKUP(J2733,Customers!A:M,13,FALSE),"")</f>
        <v>45300</v>
      </c>
      <c r="M2733" t="str">
        <f>IFERROR(VLOOKUP(J2733,Customers!A:H,8,FALSE),"")</f>
        <v>Graz</v>
      </c>
      <c r="N2733">
        <f>IFERROR(VLOOKUP(K2733,Employees!A:F,6,FALSE),"")</f>
        <v>4</v>
      </c>
      <c r="O2733" t="str">
        <f>IFERROR(VLOOKUP(N2733,Offices!A:B,2,FALSE),"")</f>
        <v>Paris</v>
      </c>
      <c r="P2733" s="6">
        <f>IFERROR(VLOOKUP(J2733,Payments!A:C,3,FALSE),"")</f>
        <v>37940</v>
      </c>
      <c r="Q2733">
        <f>IFERROR(VLOOKUP(J2733,Payments!A:D,4,FALSE),"")</f>
        <v>27121.9</v>
      </c>
      <c r="R2733" t="str">
        <f>IFERROR(VLOOKUP(B2733,Products!A:C,3,FALSE),"")</f>
        <v>Vintage Cars</v>
      </c>
      <c r="S2733">
        <f>IFERROR(VLOOKUP(B2733,Products!A:G,7,FALSE),"")</f>
        <v>5992</v>
      </c>
      <c r="T2733">
        <f>IFERROR(VLOOKUP(B2733,Products!A:I,9,FALSE),"")</f>
        <v>104.72</v>
      </c>
      <c r="U2733">
        <f t="shared" si="336"/>
        <v>6</v>
      </c>
      <c r="V2733" t="str">
        <f t="shared" si="337"/>
        <v>Yes</v>
      </c>
      <c r="W2733">
        <f t="shared" si="338"/>
        <v>2005</v>
      </c>
      <c r="X2733">
        <f t="shared" si="339"/>
        <v>3</v>
      </c>
      <c r="Y2733">
        <f>IFERROR(VLOOKUP(B2733,Products!A:I,8,FALSE),"")</f>
        <v>60.74</v>
      </c>
      <c r="Z2733">
        <f t="shared" si="340"/>
        <v>3006.43</v>
      </c>
      <c r="AA2733">
        <f t="shared" si="341"/>
        <v>70.678300954889693</v>
      </c>
      <c r="AB2733">
        <f t="shared" si="342"/>
        <v>1</v>
      </c>
      <c r="AC2733">
        <f t="shared" si="343"/>
        <v>1244.97</v>
      </c>
    </row>
    <row r="2734" spans="1:29">
      <c r="A2734">
        <v>10392</v>
      </c>
      <c r="B2734" t="s">
        <v>142</v>
      </c>
      <c r="C2734">
        <v>36</v>
      </c>
      <c r="D2734">
        <v>98.22</v>
      </c>
      <c r="E2734">
        <v>1</v>
      </c>
      <c r="F2734" s="6">
        <f>IFERROR(VLOOKUP(A2734,Orders!A:B,2,FALSE),"")</f>
        <v>38421</v>
      </c>
      <c r="G2734" s="6">
        <f>IFERROR(VLOOKUP(A2734,Orders!A:C,3,FALSE),"")</f>
        <v>38429</v>
      </c>
      <c r="H2734" s="6">
        <f>IFERROR(VLOOKUP(A2734,Orders!A:D,4,FALSE),"")</f>
        <v>38423</v>
      </c>
      <c r="I2734" t="str">
        <f>IFERROR(VLOOKUP(A2734,Orders!A:E,5,FALSE),"")</f>
        <v>Shipped</v>
      </c>
      <c r="J2734">
        <f>IFERROR(VLOOKUP(A2734,Orders!A:G,7,FALSE),"")</f>
        <v>452</v>
      </c>
      <c r="K2734">
        <f>IFERROR(VLOOKUP(J2734,Customers!A:L,12,FALSE),"")</f>
        <v>1401</v>
      </c>
      <c r="L2734">
        <f>IFERROR(VLOOKUP(J2734,Customers!A:M,13,FALSE),"")</f>
        <v>45300</v>
      </c>
      <c r="M2734" t="str">
        <f>IFERROR(VLOOKUP(J2734,Customers!A:H,8,FALSE),"")</f>
        <v>Graz</v>
      </c>
      <c r="N2734">
        <f>IFERROR(VLOOKUP(K2734,Employees!A:F,6,FALSE),"")</f>
        <v>4</v>
      </c>
      <c r="O2734" t="str">
        <f>IFERROR(VLOOKUP(N2734,Offices!A:B,2,FALSE),"")</f>
        <v>Paris</v>
      </c>
      <c r="P2734" s="6">
        <f>IFERROR(VLOOKUP(J2734,Payments!A:C,3,FALSE),"")</f>
        <v>37940</v>
      </c>
      <c r="Q2734">
        <f>IFERROR(VLOOKUP(J2734,Payments!A:D,4,FALSE),"")</f>
        <v>27121.9</v>
      </c>
      <c r="R2734" t="str">
        <f>IFERROR(VLOOKUP(B2734,Products!A:C,3,FALSE),"")</f>
        <v>Vintage Cars</v>
      </c>
      <c r="S2734">
        <f>IFERROR(VLOOKUP(B2734,Products!A:G,7,FALSE),"")</f>
        <v>7913</v>
      </c>
      <c r="T2734">
        <f>IFERROR(VLOOKUP(B2734,Products!A:I,9,FALSE),"")</f>
        <v>99.21</v>
      </c>
      <c r="U2734">
        <f t="shared" si="336"/>
        <v>6</v>
      </c>
      <c r="V2734" t="str">
        <f t="shared" si="337"/>
        <v>Yes</v>
      </c>
      <c r="W2734">
        <f t="shared" si="338"/>
        <v>2005</v>
      </c>
      <c r="X2734">
        <f t="shared" si="339"/>
        <v>3</v>
      </c>
      <c r="Y2734">
        <f>IFERROR(VLOOKUP(B2734,Products!A:I,8,FALSE),"")</f>
        <v>57.54</v>
      </c>
      <c r="Z2734">
        <f t="shared" si="340"/>
        <v>3535.92</v>
      </c>
      <c r="AA2734">
        <f t="shared" si="341"/>
        <v>70.698644421272164</v>
      </c>
      <c r="AB2734">
        <f t="shared" si="342"/>
        <v>1</v>
      </c>
      <c r="AC2734">
        <f t="shared" si="343"/>
        <v>1464.48</v>
      </c>
    </row>
    <row r="2735" spans="1:29">
      <c r="A2735">
        <v>10393</v>
      </c>
      <c r="B2735" t="s">
        <v>150</v>
      </c>
      <c r="C2735">
        <v>35</v>
      </c>
      <c r="D2735">
        <v>145.04</v>
      </c>
      <c r="E2735">
        <v>8</v>
      </c>
      <c r="F2735" s="6">
        <f>IFERROR(VLOOKUP(A2735,Orders!A:B,2,FALSE),"")</f>
        <v>38422</v>
      </c>
      <c r="G2735" s="6">
        <f>IFERROR(VLOOKUP(A2735,Orders!A:C,3,FALSE),"")</f>
        <v>38433</v>
      </c>
      <c r="H2735" s="6">
        <f>IFERROR(VLOOKUP(A2735,Orders!A:D,4,FALSE),"")</f>
        <v>38425</v>
      </c>
      <c r="I2735" t="str">
        <f>IFERROR(VLOOKUP(A2735,Orders!A:E,5,FALSE),"")</f>
        <v>Shipped</v>
      </c>
      <c r="J2735">
        <f>IFERROR(VLOOKUP(A2735,Orders!A:G,7,FALSE),"")</f>
        <v>323</v>
      </c>
      <c r="K2735">
        <f>IFERROR(VLOOKUP(J2735,Customers!A:L,12,FALSE),"")</f>
        <v>1612</v>
      </c>
      <c r="L2735">
        <f>IFERROR(VLOOKUP(J2735,Customers!A:M,13,FALSE),"")</f>
        <v>88000</v>
      </c>
      <c r="M2735" t="str">
        <f>IFERROR(VLOOKUP(J2735,Customers!A:H,8,FALSE),"")</f>
        <v xml:space="preserve">Auckland  </v>
      </c>
      <c r="N2735">
        <f>IFERROR(VLOOKUP(K2735,Employees!A:F,6,FALSE),"")</f>
        <v>6</v>
      </c>
      <c r="O2735" t="str">
        <f>IFERROR(VLOOKUP(N2735,Offices!A:B,2,FALSE),"")</f>
        <v>Sydney</v>
      </c>
      <c r="P2735" s="6">
        <f>IFERROR(VLOOKUP(J2735,Payments!A:C,3,FALSE),"")</f>
        <v>38495</v>
      </c>
      <c r="Q2735">
        <f>IFERROR(VLOOKUP(J2735,Payments!A:D,4,FALSE),"")</f>
        <v>75020.13</v>
      </c>
      <c r="R2735" t="str">
        <f>IFERROR(VLOOKUP(B2735,Products!A:C,3,FALSE),"")</f>
        <v>Classic Cars</v>
      </c>
      <c r="S2735">
        <f>IFERROR(VLOOKUP(B2735,Products!A:G,7,FALSE),"")</f>
        <v>6906</v>
      </c>
      <c r="T2735">
        <f>IFERROR(VLOOKUP(B2735,Products!A:I,9,FALSE),"")</f>
        <v>151.08000000000001</v>
      </c>
      <c r="U2735">
        <f t="shared" si="336"/>
        <v>8</v>
      </c>
      <c r="V2735" t="str">
        <f t="shared" si="337"/>
        <v>No</v>
      </c>
      <c r="W2735">
        <f t="shared" si="338"/>
        <v>2005</v>
      </c>
      <c r="X2735">
        <f t="shared" si="339"/>
        <v>3</v>
      </c>
      <c r="Y2735">
        <f>IFERROR(VLOOKUP(B2735,Products!A:I,8,FALSE),"")</f>
        <v>89.14</v>
      </c>
      <c r="Z2735">
        <f t="shared" si="340"/>
        <v>5076.3999999999996</v>
      </c>
      <c r="AA2735">
        <f t="shared" si="341"/>
        <v>62.710343280233324</v>
      </c>
      <c r="AB2735">
        <f t="shared" si="342"/>
        <v>0</v>
      </c>
      <c r="AC2735">
        <f t="shared" si="343"/>
        <v>1956.4999999999998</v>
      </c>
    </row>
    <row r="2736" spans="1:29">
      <c r="A2736">
        <v>10393</v>
      </c>
      <c r="B2736" t="s">
        <v>151</v>
      </c>
      <c r="C2736">
        <v>32</v>
      </c>
      <c r="D2736">
        <v>99.54</v>
      </c>
      <c r="E2736">
        <v>10</v>
      </c>
      <c r="F2736" s="6">
        <f>IFERROR(VLOOKUP(A2736,Orders!A:B,2,FALSE),"")</f>
        <v>38422</v>
      </c>
      <c r="G2736" s="6">
        <f>IFERROR(VLOOKUP(A2736,Orders!A:C,3,FALSE),"")</f>
        <v>38433</v>
      </c>
      <c r="H2736" s="6">
        <f>IFERROR(VLOOKUP(A2736,Orders!A:D,4,FALSE),"")</f>
        <v>38425</v>
      </c>
      <c r="I2736" t="str">
        <f>IFERROR(VLOOKUP(A2736,Orders!A:E,5,FALSE),"")</f>
        <v>Shipped</v>
      </c>
      <c r="J2736">
        <f>IFERROR(VLOOKUP(A2736,Orders!A:G,7,FALSE),"")</f>
        <v>323</v>
      </c>
      <c r="K2736">
        <f>IFERROR(VLOOKUP(J2736,Customers!A:L,12,FALSE),"")</f>
        <v>1612</v>
      </c>
      <c r="L2736">
        <f>IFERROR(VLOOKUP(J2736,Customers!A:M,13,FALSE),"")</f>
        <v>88000</v>
      </c>
      <c r="M2736" t="str">
        <f>IFERROR(VLOOKUP(J2736,Customers!A:H,8,FALSE),"")</f>
        <v xml:space="preserve">Auckland  </v>
      </c>
      <c r="N2736">
        <f>IFERROR(VLOOKUP(K2736,Employees!A:F,6,FALSE),"")</f>
        <v>6</v>
      </c>
      <c r="O2736" t="str">
        <f>IFERROR(VLOOKUP(N2736,Offices!A:B,2,FALSE),"")</f>
        <v>Sydney</v>
      </c>
      <c r="P2736" s="6">
        <f>IFERROR(VLOOKUP(J2736,Payments!A:C,3,FALSE),"")</f>
        <v>38495</v>
      </c>
      <c r="Q2736">
        <f>IFERROR(VLOOKUP(J2736,Payments!A:D,4,FALSE),"")</f>
        <v>75020.13</v>
      </c>
      <c r="R2736" t="str">
        <f>IFERROR(VLOOKUP(B2736,Products!A:C,3,FALSE),"")</f>
        <v>Trucks and Buses</v>
      </c>
      <c r="S2736">
        <f>IFERROR(VLOOKUP(B2736,Products!A:G,7,FALSE),"")</f>
        <v>6125</v>
      </c>
      <c r="T2736">
        <f>IFERROR(VLOOKUP(B2736,Products!A:I,9,FALSE),"")</f>
        <v>118.5</v>
      </c>
      <c r="U2736">
        <f t="shared" si="336"/>
        <v>8</v>
      </c>
      <c r="V2736" t="str">
        <f t="shared" si="337"/>
        <v>No</v>
      </c>
      <c r="W2736">
        <f t="shared" si="338"/>
        <v>2005</v>
      </c>
      <c r="X2736">
        <f t="shared" si="339"/>
        <v>3</v>
      </c>
      <c r="Y2736">
        <f>IFERROR(VLOOKUP(B2736,Products!A:I,8,FALSE),"")</f>
        <v>55.7</v>
      </c>
      <c r="Z2736">
        <f t="shared" si="340"/>
        <v>3185.28</v>
      </c>
      <c r="AA2736">
        <f t="shared" si="341"/>
        <v>78.707360861759426</v>
      </c>
      <c r="AB2736">
        <f t="shared" si="342"/>
        <v>1</v>
      </c>
      <c r="AC2736">
        <f t="shared" si="343"/>
        <v>1402.88</v>
      </c>
    </row>
    <row r="2737" spans="1:29">
      <c r="A2737">
        <v>10393</v>
      </c>
      <c r="B2737" t="s">
        <v>152</v>
      </c>
      <c r="C2737">
        <v>20</v>
      </c>
      <c r="D2737">
        <v>137.53</v>
      </c>
      <c r="E2737">
        <v>11</v>
      </c>
      <c r="F2737" s="6">
        <f>IFERROR(VLOOKUP(A2737,Orders!A:B,2,FALSE),"")</f>
        <v>38422</v>
      </c>
      <c r="G2737" s="6">
        <f>IFERROR(VLOOKUP(A2737,Orders!A:C,3,FALSE),"")</f>
        <v>38433</v>
      </c>
      <c r="H2737" s="6">
        <f>IFERROR(VLOOKUP(A2737,Orders!A:D,4,FALSE),"")</f>
        <v>38425</v>
      </c>
      <c r="I2737" t="str">
        <f>IFERROR(VLOOKUP(A2737,Orders!A:E,5,FALSE),"")</f>
        <v>Shipped</v>
      </c>
      <c r="J2737">
        <f>IFERROR(VLOOKUP(A2737,Orders!A:G,7,FALSE),"")</f>
        <v>323</v>
      </c>
      <c r="K2737">
        <f>IFERROR(VLOOKUP(J2737,Customers!A:L,12,FALSE),"")</f>
        <v>1612</v>
      </c>
      <c r="L2737">
        <f>IFERROR(VLOOKUP(J2737,Customers!A:M,13,FALSE),"")</f>
        <v>88000</v>
      </c>
      <c r="M2737" t="str">
        <f>IFERROR(VLOOKUP(J2737,Customers!A:H,8,FALSE),"")</f>
        <v xml:space="preserve">Auckland  </v>
      </c>
      <c r="N2737">
        <f>IFERROR(VLOOKUP(K2737,Employees!A:F,6,FALSE),"")</f>
        <v>6</v>
      </c>
      <c r="O2737" t="str">
        <f>IFERROR(VLOOKUP(N2737,Offices!A:B,2,FALSE),"")</f>
        <v>Sydney</v>
      </c>
      <c r="P2737" s="6">
        <f>IFERROR(VLOOKUP(J2737,Payments!A:C,3,FALSE),"")</f>
        <v>38495</v>
      </c>
      <c r="Q2737">
        <f>IFERROR(VLOOKUP(J2737,Payments!A:D,4,FALSE),"")</f>
        <v>75020.13</v>
      </c>
      <c r="R2737" t="str">
        <f>IFERROR(VLOOKUP(B2737,Products!A:C,3,FALSE),"")</f>
        <v>Classic Cars</v>
      </c>
      <c r="S2737">
        <f>IFERROR(VLOOKUP(B2737,Products!A:G,7,FALSE),"")</f>
        <v>4724</v>
      </c>
      <c r="T2737">
        <f>IFERROR(VLOOKUP(B2737,Products!A:I,9,FALSE),"")</f>
        <v>163.72999999999999</v>
      </c>
      <c r="U2737">
        <f t="shared" si="336"/>
        <v>8</v>
      </c>
      <c r="V2737" t="str">
        <f t="shared" si="337"/>
        <v>No</v>
      </c>
      <c r="W2737">
        <f t="shared" si="338"/>
        <v>2005</v>
      </c>
      <c r="X2737">
        <f t="shared" si="339"/>
        <v>3</v>
      </c>
      <c r="Y2737">
        <f>IFERROR(VLOOKUP(B2737,Products!A:I,8,FALSE),"")</f>
        <v>101.51</v>
      </c>
      <c r="Z2737">
        <f t="shared" si="340"/>
        <v>2750.6</v>
      </c>
      <c r="AA2737">
        <f t="shared" si="341"/>
        <v>35.484188749876857</v>
      </c>
      <c r="AB2737">
        <f t="shared" si="342"/>
        <v>0</v>
      </c>
      <c r="AC2737">
        <f t="shared" si="343"/>
        <v>720.39999999999986</v>
      </c>
    </row>
    <row r="2738" spans="1:29">
      <c r="A2738">
        <v>10393</v>
      </c>
      <c r="B2738" t="s">
        <v>153</v>
      </c>
      <c r="C2738">
        <v>38</v>
      </c>
      <c r="D2738">
        <v>104.32</v>
      </c>
      <c r="E2738">
        <v>7</v>
      </c>
      <c r="F2738" s="6">
        <f>IFERROR(VLOOKUP(A2738,Orders!A:B,2,FALSE),"")</f>
        <v>38422</v>
      </c>
      <c r="G2738" s="6">
        <f>IFERROR(VLOOKUP(A2738,Orders!A:C,3,FALSE),"")</f>
        <v>38433</v>
      </c>
      <c r="H2738" s="6">
        <f>IFERROR(VLOOKUP(A2738,Orders!A:D,4,FALSE),"")</f>
        <v>38425</v>
      </c>
      <c r="I2738" t="str">
        <f>IFERROR(VLOOKUP(A2738,Orders!A:E,5,FALSE),"")</f>
        <v>Shipped</v>
      </c>
      <c r="J2738">
        <f>IFERROR(VLOOKUP(A2738,Orders!A:G,7,FALSE),"")</f>
        <v>323</v>
      </c>
      <c r="K2738">
        <f>IFERROR(VLOOKUP(J2738,Customers!A:L,12,FALSE),"")</f>
        <v>1612</v>
      </c>
      <c r="L2738">
        <f>IFERROR(VLOOKUP(J2738,Customers!A:M,13,FALSE),"")</f>
        <v>88000</v>
      </c>
      <c r="M2738" t="str">
        <f>IFERROR(VLOOKUP(J2738,Customers!A:H,8,FALSE),"")</f>
        <v xml:space="preserve">Auckland  </v>
      </c>
      <c r="N2738">
        <f>IFERROR(VLOOKUP(K2738,Employees!A:F,6,FALSE),"")</f>
        <v>6</v>
      </c>
      <c r="O2738" t="str">
        <f>IFERROR(VLOOKUP(N2738,Offices!A:B,2,FALSE),"")</f>
        <v>Sydney</v>
      </c>
      <c r="P2738" s="6">
        <f>IFERROR(VLOOKUP(J2738,Payments!A:C,3,FALSE),"")</f>
        <v>38495</v>
      </c>
      <c r="Q2738">
        <f>IFERROR(VLOOKUP(J2738,Payments!A:D,4,FALSE),"")</f>
        <v>75020.13</v>
      </c>
      <c r="R2738" t="str">
        <f>IFERROR(VLOOKUP(B2738,Products!A:C,3,FALSE),"")</f>
        <v>Trucks and Buses</v>
      </c>
      <c r="S2738">
        <f>IFERROR(VLOOKUP(B2738,Products!A:G,7,FALSE),"")</f>
        <v>8258</v>
      </c>
      <c r="T2738">
        <f>IFERROR(VLOOKUP(B2738,Products!A:I,9,FALSE),"")</f>
        <v>122.73</v>
      </c>
      <c r="U2738">
        <f t="shared" si="336"/>
        <v>8</v>
      </c>
      <c r="V2738" t="str">
        <f t="shared" si="337"/>
        <v>No</v>
      </c>
      <c r="W2738">
        <f t="shared" si="338"/>
        <v>2005</v>
      </c>
      <c r="X2738">
        <f t="shared" si="339"/>
        <v>3</v>
      </c>
      <c r="Y2738">
        <f>IFERROR(VLOOKUP(B2738,Products!A:I,8,FALSE),"")</f>
        <v>74.86</v>
      </c>
      <c r="Z2738">
        <f t="shared" si="340"/>
        <v>3964.16</v>
      </c>
      <c r="AA2738">
        <f t="shared" si="341"/>
        <v>39.353459791611002</v>
      </c>
      <c r="AB2738">
        <f t="shared" si="342"/>
        <v>0</v>
      </c>
      <c r="AC2738">
        <f t="shared" si="343"/>
        <v>1119.4799999999998</v>
      </c>
    </row>
    <row r="2739" spans="1:29">
      <c r="A2739">
        <v>10393</v>
      </c>
      <c r="B2739" t="s">
        <v>143</v>
      </c>
      <c r="C2739">
        <v>30</v>
      </c>
      <c r="D2739">
        <v>106.55</v>
      </c>
      <c r="E2739">
        <v>9</v>
      </c>
      <c r="F2739" s="6">
        <f>IFERROR(VLOOKUP(A2739,Orders!A:B,2,FALSE),"")</f>
        <v>38422</v>
      </c>
      <c r="G2739" s="6">
        <f>IFERROR(VLOOKUP(A2739,Orders!A:C,3,FALSE),"")</f>
        <v>38433</v>
      </c>
      <c r="H2739" s="6">
        <f>IFERROR(VLOOKUP(A2739,Orders!A:D,4,FALSE),"")</f>
        <v>38425</v>
      </c>
      <c r="I2739" t="str">
        <f>IFERROR(VLOOKUP(A2739,Orders!A:E,5,FALSE),"")</f>
        <v>Shipped</v>
      </c>
      <c r="J2739">
        <f>IFERROR(VLOOKUP(A2739,Orders!A:G,7,FALSE),"")</f>
        <v>323</v>
      </c>
      <c r="K2739">
        <f>IFERROR(VLOOKUP(J2739,Customers!A:L,12,FALSE),"")</f>
        <v>1612</v>
      </c>
      <c r="L2739">
        <f>IFERROR(VLOOKUP(J2739,Customers!A:M,13,FALSE),"")</f>
        <v>88000</v>
      </c>
      <c r="M2739" t="str">
        <f>IFERROR(VLOOKUP(J2739,Customers!A:H,8,FALSE),"")</f>
        <v xml:space="preserve">Auckland  </v>
      </c>
      <c r="N2739">
        <f>IFERROR(VLOOKUP(K2739,Employees!A:F,6,FALSE),"")</f>
        <v>6</v>
      </c>
      <c r="O2739" t="str">
        <f>IFERROR(VLOOKUP(N2739,Offices!A:B,2,FALSE),"")</f>
        <v>Sydney</v>
      </c>
      <c r="P2739" s="6">
        <f>IFERROR(VLOOKUP(J2739,Payments!A:C,3,FALSE),"")</f>
        <v>38495</v>
      </c>
      <c r="Q2739">
        <f>IFERROR(VLOOKUP(J2739,Payments!A:D,4,FALSE),"")</f>
        <v>75020.13</v>
      </c>
      <c r="R2739" t="str">
        <f>IFERROR(VLOOKUP(B2739,Products!A:C,3,FALSE),"")</f>
        <v>Trucks and Buses</v>
      </c>
      <c r="S2739">
        <f>IFERROR(VLOOKUP(B2739,Products!A:G,7,FALSE),"")</f>
        <v>3128</v>
      </c>
      <c r="T2739">
        <f>IFERROR(VLOOKUP(B2739,Products!A:I,9,FALSE),"")</f>
        <v>121.08</v>
      </c>
      <c r="U2739">
        <f t="shared" si="336"/>
        <v>8</v>
      </c>
      <c r="V2739" t="str">
        <f t="shared" si="337"/>
        <v>No</v>
      </c>
      <c r="W2739">
        <f t="shared" si="338"/>
        <v>2005</v>
      </c>
      <c r="X2739">
        <f t="shared" si="339"/>
        <v>3</v>
      </c>
      <c r="Y2739">
        <f>IFERROR(VLOOKUP(B2739,Products!A:I,8,FALSE),"")</f>
        <v>84.76</v>
      </c>
      <c r="Z2739">
        <f t="shared" si="340"/>
        <v>3196.5</v>
      </c>
      <c r="AA2739">
        <f t="shared" si="341"/>
        <v>25.707881075979223</v>
      </c>
      <c r="AB2739">
        <f t="shared" si="342"/>
        <v>0</v>
      </c>
      <c r="AC2739">
        <f t="shared" si="343"/>
        <v>653.69999999999982</v>
      </c>
    </row>
    <row r="2740" spans="1:29">
      <c r="A2740">
        <v>10393</v>
      </c>
      <c r="B2740" t="s">
        <v>144</v>
      </c>
      <c r="C2740">
        <v>44</v>
      </c>
      <c r="D2740">
        <v>41.76</v>
      </c>
      <c r="E2740">
        <v>1</v>
      </c>
      <c r="F2740" s="6">
        <f>IFERROR(VLOOKUP(A2740,Orders!A:B,2,FALSE),"")</f>
        <v>38422</v>
      </c>
      <c r="G2740" s="6">
        <f>IFERROR(VLOOKUP(A2740,Orders!A:C,3,FALSE),"")</f>
        <v>38433</v>
      </c>
      <c r="H2740" s="6">
        <f>IFERROR(VLOOKUP(A2740,Orders!A:D,4,FALSE),"")</f>
        <v>38425</v>
      </c>
      <c r="I2740" t="str">
        <f>IFERROR(VLOOKUP(A2740,Orders!A:E,5,FALSE),"")</f>
        <v>Shipped</v>
      </c>
      <c r="J2740">
        <f>IFERROR(VLOOKUP(A2740,Orders!A:G,7,FALSE),"")</f>
        <v>323</v>
      </c>
      <c r="K2740">
        <f>IFERROR(VLOOKUP(J2740,Customers!A:L,12,FALSE),"")</f>
        <v>1612</v>
      </c>
      <c r="L2740">
        <f>IFERROR(VLOOKUP(J2740,Customers!A:M,13,FALSE),"")</f>
        <v>88000</v>
      </c>
      <c r="M2740" t="str">
        <f>IFERROR(VLOOKUP(J2740,Customers!A:H,8,FALSE),"")</f>
        <v xml:space="preserve">Auckland  </v>
      </c>
      <c r="N2740">
        <f>IFERROR(VLOOKUP(K2740,Employees!A:F,6,FALSE),"")</f>
        <v>6</v>
      </c>
      <c r="O2740" t="str">
        <f>IFERROR(VLOOKUP(N2740,Offices!A:B,2,FALSE),"")</f>
        <v>Sydney</v>
      </c>
      <c r="P2740" s="6">
        <f>IFERROR(VLOOKUP(J2740,Payments!A:C,3,FALSE),"")</f>
        <v>38495</v>
      </c>
      <c r="Q2740">
        <f>IFERROR(VLOOKUP(J2740,Payments!A:D,4,FALSE),"")</f>
        <v>75020.13</v>
      </c>
      <c r="R2740" t="str">
        <f>IFERROR(VLOOKUP(B2740,Products!A:C,3,FALSE),"")</f>
        <v>Vintage Cars</v>
      </c>
      <c r="S2740">
        <f>IFERROR(VLOOKUP(B2740,Products!A:G,7,FALSE),"")</f>
        <v>6645</v>
      </c>
      <c r="T2740">
        <f>IFERROR(VLOOKUP(B2740,Products!A:I,9,FALSE),"")</f>
        <v>50.31</v>
      </c>
      <c r="U2740">
        <f t="shared" si="336"/>
        <v>8</v>
      </c>
      <c r="V2740" t="str">
        <f t="shared" si="337"/>
        <v>No</v>
      </c>
      <c r="W2740">
        <f t="shared" si="338"/>
        <v>2005</v>
      </c>
      <c r="X2740">
        <f t="shared" si="339"/>
        <v>3</v>
      </c>
      <c r="Y2740">
        <f>IFERROR(VLOOKUP(B2740,Products!A:I,8,FALSE),"")</f>
        <v>23.14</v>
      </c>
      <c r="Z2740">
        <f t="shared" si="340"/>
        <v>1837.4399999999998</v>
      </c>
      <c r="AA2740">
        <f t="shared" si="341"/>
        <v>80.466724286949002</v>
      </c>
      <c r="AB2740">
        <f t="shared" si="342"/>
        <v>1</v>
      </c>
      <c r="AC2740">
        <f t="shared" si="343"/>
        <v>819.27999999999986</v>
      </c>
    </row>
    <row r="2741" spans="1:29">
      <c r="A2741">
        <v>10393</v>
      </c>
      <c r="B2741" t="s">
        <v>145</v>
      </c>
      <c r="C2741">
        <v>33</v>
      </c>
      <c r="D2741">
        <v>112.46</v>
      </c>
      <c r="E2741">
        <v>2</v>
      </c>
      <c r="F2741" s="6">
        <f>IFERROR(VLOOKUP(A2741,Orders!A:B,2,FALSE),"")</f>
        <v>38422</v>
      </c>
      <c r="G2741" s="6">
        <f>IFERROR(VLOOKUP(A2741,Orders!A:C,3,FALSE),"")</f>
        <v>38433</v>
      </c>
      <c r="H2741" s="6">
        <f>IFERROR(VLOOKUP(A2741,Orders!A:D,4,FALSE),"")</f>
        <v>38425</v>
      </c>
      <c r="I2741" t="str">
        <f>IFERROR(VLOOKUP(A2741,Orders!A:E,5,FALSE),"")</f>
        <v>Shipped</v>
      </c>
      <c r="J2741">
        <f>IFERROR(VLOOKUP(A2741,Orders!A:G,7,FALSE),"")</f>
        <v>323</v>
      </c>
      <c r="K2741">
        <f>IFERROR(VLOOKUP(J2741,Customers!A:L,12,FALSE),"")</f>
        <v>1612</v>
      </c>
      <c r="L2741">
        <f>IFERROR(VLOOKUP(J2741,Customers!A:M,13,FALSE),"")</f>
        <v>88000</v>
      </c>
      <c r="M2741" t="str">
        <f>IFERROR(VLOOKUP(J2741,Customers!A:H,8,FALSE),"")</f>
        <v xml:space="preserve">Auckland  </v>
      </c>
      <c r="N2741">
        <f>IFERROR(VLOOKUP(K2741,Employees!A:F,6,FALSE),"")</f>
        <v>6</v>
      </c>
      <c r="O2741" t="str">
        <f>IFERROR(VLOOKUP(N2741,Offices!A:B,2,FALSE),"")</f>
        <v>Sydney</v>
      </c>
      <c r="P2741" s="6">
        <f>IFERROR(VLOOKUP(J2741,Payments!A:C,3,FALSE),"")</f>
        <v>38495</v>
      </c>
      <c r="Q2741">
        <f>IFERROR(VLOOKUP(J2741,Payments!A:D,4,FALSE),"")</f>
        <v>75020.13</v>
      </c>
      <c r="R2741" t="str">
        <f>IFERROR(VLOOKUP(B2741,Products!A:C,3,FALSE),"")</f>
        <v>Trucks and Buses</v>
      </c>
      <c r="S2741">
        <f>IFERROR(VLOOKUP(B2741,Products!A:G,7,FALSE),"")</f>
        <v>2327</v>
      </c>
      <c r="T2741">
        <f>IFERROR(VLOOKUP(B2741,Products!A:I,9,FALSE),"")</f>
        <v>127.79</v>
      </c>
      <c r="U2741">
        <f t="shared" si="336"/>
        <v>8</v>
      </c>
      <c r="V2741" t="str">
        <f t="shared" si="337"/>
        <v>No</v>
      </c>
      <c r="W2741">
        <f t="shared" si="338"/>
        <v>2005</v>
      </c>
      <c r="X2741">
        <f t="shared" si="339"/>
        <v>3</v>
      </c>
      <c r="Y2741">
        <f>IFERROR(VLOOKUP(B2741,Products!A:I,8,FALSE),"")</f>
        <v>61.34</v>
      </c>
      <c r="Z2741">
        <f t="shared" si="340"/>
        <v>3711.18</v>
      </c>
      <c r="AA2741">
        <f t="shared" si="341"/>
        <v>83.338767525268977</v>
      </c>
      <c r="AB2741">
        <f t="shared" si="342"/>
        <v>1</v>
      </c>
      <c r="AC2741">
        <f t="shared" si="343"/>
        <v>1686.9599999999996</v>
      </c>
    </row>
    <row r="2742" spans="1:29">
      <c r="A2742">
        <v>10393</v>
      </c>
      <c r="B2742" t="s">
        <v>146</v>
      </c>
      <c r="C2742">
        <v>33</v>
      </c>
      <c r="D2742">
        <v>88.62</v>
      </c>
      <c r="E2742">
        <v>3</v>
      </c>
      <c r="F2742" s="6">
        <f>IFERROR(VLOOKUP(A2742,Orders!A:B,2,FALSE),"")</f>
        <v>38422</v>
      </c>
      <c r="G2742" s="6">
        <f>IFERROR(VLOOKUP(A2742,Orders!A:C,3,FALSE),"")</f>
        <v>38433</v>
      </c>
      <c r="H2742" s="6">
        <f>IFERROR(VLOOKUP(A2742,Orders!A:D,4,FALSE),"")</f>
        <v>38425</v>
      </c>
      <c r="I2742" t="str">
        <f>IFERROR(VLOOKUP(A2742,Orders!A:E,5,FALSE),"")</f>
        <v>Shipped</v>
      </c>
      <c r="J2742">
        <f>IFERROR(VLOOKUP(A2742,Orders!A:G,7,FALSE),"")</f>
        <v>323</v>
      </c>
      <c r="K2742">
        <f>IFERROR(VLOOKUP(J2742,Customers!A:L,12,FALSE),"")</f>
        <v>1612</v>
      </c>
      <c r="L2742">
        <f>IFERROR(VLOOKUP(J2742,Customers!A:M,13,FALSE),"")</f>
        <v>88000</v>
      </c>
      <c r="M2742" t="str">
        <f>IFERROR(VLOOKUP(J2742,Customers!A:H,8,FALSE),"")</f>
        <v xml:space="preserve">Auckland  </v>
      </c>
      <c r="N2742">
        <f>IFERROR(VLOOKUP(K2742,Employees!A:F,6,FALSE),"")</f>
        <v>6</v>
      </c>
      <c r="O2742" t="str">
        <f>IFERROR(VLOOKUP(N2742,Offices!A:B,2,FALSE),"")</f>
        <v>Sydney</v>
      </c>
      <c r="P2742" s="6">
        <f>IFERROR(VLOOKUP(J2742,Payments!A:C,3,FALSE),"")</f>
        <v>38495</v>
      </c>
      <c r="Q2742">
        <f>IFERROR(VLOOKUP(J2742,Payments!A:D,4,FALSE),"")</f>
        <v>75020.13</v>
      </c>
      <c r="R2742" t="str">
        <f>IFERROR(VLOOKUP(B2742,Products!A:C,3,FALSE),"")</f>
        <v>Vintage Cars</v>
      </c>
      <c r="S2742">
        <f>IFERROR(VLOOKUP(B2742,Products!A:G,7,FALSE),"")</f>
        <v>4710</v>
      </c>
      <c r="T2742">
        <f>IFERROR(VLOOKUP(B2742,Products!A:I,9,FALSE),"")</f>
        <v>97.39</v>
      </c>
      <c r="U2742">
        <f t="shared" si="336"/>
        <v>8</v>
      </c>
      <c r="V2742" t="str">
        <f t="shared" si="337"/>
        <v>No</v>
      </c>
      <c r="W2742">
        <f t="shared" si="338"/>
        <v>2005</v>
      </c>
      <c r="X2742">
        <f t="shared" si="339"/>
        <v>3</v>
      </c>
      <c r="Y2742">
        <f>IFERROR(VLOOKUP(B2742,Products!A:I,8,FALSE),"")</f>
        <v>57.46</v>
      </c>
      <c r="Z2742">
        <f t="shared" si="340"/>
        <v>2924.46</v>
      </c>
      <c r="AA2742">
        <f t="shared" si="341"/>
        <v>54.229028889662381</v>
      </c>
      <c r="AB2742">
        <f t="shared" si="342"/>
        <v>0</v>
      </c>
      <c r="AC2742">
        <f t="shared" si="343"/>
        <v>1028.2800000000002</v>
      </c>
    </row>
    <row r="2743" spans="1:29">
      <c r="A2743">
        <v>10393</v>
      </c>
      <c r="B2743" t="s">
        <v>147</v>
      </c>
      <c r="C2743">
        <v>38</v>
      </c>
      <c r="D2743">
        <v>84.75</v>
      </c>
      <c r="E2743">
        <v>4</v>
      </c>
      <c r="F2743" s="6">
        <f>IFERROR(VLOOKUP(A2743,Orders!A:B,2,FALSE),"")</f>
        <v>38422</v>
      </c>
      <c r="G2743" s="6">
        <f>IFERROR(VLOOKUP(A2743,Orders!A:C,3,FALSE),"")</f>
        <v>38433</v>
      </c>
      <c r="H2743" s="6">
        <f>IFERROR(VLOOKUP(A2743,Orders!A:D,4,FALSE),"")</f>
        <v>38425</v>
      </c>
      <c r="I2743" t="str">
        <f>IFERROR(VLOOKUP(A2743,Orders!A:E,5,FALSE),"")</f>
        <v>Shipped</v>
      </c>
      <c r="J2743">
        <f>IFERROR(VLOOKUP(A2743,Orders!A:G,7,FALSE),"")</f>
        <v>323</v>
      </c>
      <c r="K2743">
        <f>IFERROR(VLOOKUP(J2743,Customers!A:L,12,FALSE),"")</f>
        <v>1612</v>
      </c>
      <c r="L2743">
        <f>IFERROR(VLOOKUP(J2743,Customers!A:M,13,FALSE),"")</f>
        <v>88000</v>
      </c>
      <c r="M2743" t="str">
        <f>IFERROR(VLOOKUP(J2743,Customers!A:H,8,FALSE),"")</f>
        <v xml:space="preserve">Auckland  </v>
      </c>
      <c r="N2743">
        <f>IFERROR(VLOOKUP(K2743,Employees!A:F,6,FALSE),"")</f>
        <v>6</v>
      </c>
      <c r="O2743" t="str">
        <f>IFERROR(VLOOKUP(N2743,Offices!A:B,2,FALSE),"")</f>
        <v>Sydney</v>
      </c>
      <c r="P2743" s="6">
        <f>IFERROR(VLOOKUP(J2743,Payments!A:C,3,FALSE),"")</f>
        <v>38495</v>
      </c>
      <c r="Q2743">
        <f>IFERROR(VLOOKUP(J2743,Payments!A:D,4,FALSE),"")</f>
        <v>75020.13</v>
      </c>
      <c r="R2743" t="str">
        <f>IFERROR(VLOOKUP(B2743,Products!A:C,3,FALSE),"")</f>
        <v>Trucks and Buses</v>
      </c>
      <c r="S2743">
        <f>IFERROR(VLOOKUP(B2743,Products!A:G,7,FALSE),"")</f>
        <v>5099</v>
      </c>
      <c r="T2743">
        <f>IFERROR(VLOOKUP(B2743,Products!A:I,9,FALSE),"")</f>
        <v>96.31</v>
      </c>
      <c r="U2743">
        <f t="shared" si="336"/>
        <v>8</v>
      </c>
      <c r="V2743" t="str">
        <f t="shared" si="337"/>
        <v>No</v>
      </c>
      <c r="W2743">
        <f t="shared" si="338"/>
        <v>2005</v>
      </c>
      <c r="X2743">
        <f t="shared" si="339"/>
        <v>3</v>
      </c>
      <c r="Y2743">
        <f>IFERROR(VLOOKUP(B2743,Products!A:I,8,FALSE),"")</f>
        <v>53.93</v>
      </c>
      <c r="Z2743">
        <f t="shared" si="340"/>
        <v>3220.5</v>
      </c>
      <c r="AA2743">
        <f t="shared" si="341"/>
        <v>57.148155015761169</v>
      </c>
      <c r="AB2743">
        <f t="shared" si="342"/>
        <v>0</v>
      </c>
      <c r="AC2743">
        <f t="shared" si="343"/>
        <v>1171.1600000000001</v>
      </c>
    </row>
    <row r="2744" spans="1:29">
      <c r="A2744">
        <v>10393</v>
      </c>
      <c r="B2744" t="s">
        <v>148</v>
      </c>
      <c r="C2744">
        <v>31</v>
      </c>
      <c r="D2744">
        <v>63.35</v>
      </c>
      <c r="E2744">
        <v>5</v>
      </c>
      <c r="F2744" s="6">
        <f>IFERROR(VLOOKUP(A2744,Orders!A:B,2,FALSE),"")</f>
        <v>38422</v>
      </c>
      <c r="G2744" s="6">
        <f>IFERROR(VLOOKUP(A2744,Orders!A:C,3,FALSE),"")</f>
        <v>38433</v>
      </c>
      <c r="H2744" s="6">
        <f>IFERROR(VLOOKUP(A2744,Orders!A:D,4,FALSE),"")</f>
        <v>38425</v>
      </c>
      <c r="I2744" t="str">
        <f>IFERROR(VLOOKUP(A2744,Orders!A:E,5,FALSE),"")</f>
        <v>Shipped</v>
      </c>
      <c r="J2744">
        <f>IFERROR(VLOOKUP(A2744,Orders!A:G,7,FALSE),"")</f>
        <v>323</v>
      </c>
      <c r="K2744">
        <f>IFERROR(VLOOKUP(J2744,Customers!A:L,12,FALSE),"")</f>
        <v>1612</v>
      </c>
      <c r="L2744">
        <f>IFERROR(VLOOKUP(J2744,Customers!A:M,13,FALSE),"")</f>
        <v>88000</v>
      </c>
      <c r="M2744" t="str">
        <f>IFERROR(VLOOKUP(J2744,Customers!A:H,8,FALSE),"")</f>
        <v xml:space="preserve">Auckland  </v>
      </c>
      <c r="N2744">
        <f>IFERROR(VLOOKUP(K2744,Employees!A:F,6,FALSE),"")</f>
        <v>6</v>
      </c>
      <c r="O2744" t="str">
        <f>IFERROR(VLOOKUP(N2744,Offices!A:B,2,FALSE),"")</f>
        <v>Sydney</v>
      </c>
      <c r="P2744" s="6">
        <f>IFERROR(VLOOKUP(J2744,Payments!A:C,3,FALSE),"")</f>
        <v>38495</v>
      </c>
      <c r="Q2744">
        <f>IFERROR(VLOOKUP(J2744,Payments!A:D,4,FALSE),"")</f>
        <v>75020.13</v>
      </c>
      <c r="R2744" t="str">
        <f>IFERROR(VLOOKUP(B2744,Products!A:C,3,FALSE),"")</f>
        <v>Trucks and Buses</v>
      </c>
      <c r="S2744">
        <f>IFERROR(VLOOKUP(B2744,Products!A:G,7,FALSE),"")</f>
        <v>814</v>
      </c>
      <c r="T2744">
        <f>IFERROR(VLOOKUP(B2744,Products!A:I,9,FALSE),"")</f>
        <v>64.64</v>
      </c>
      <c r="U2744">
        <f t="shared" si="336"/>
        <v>8</v>
      </c>
      <c r="V2744" t="str">
        <f t="shared" si="337"/>
        <v>No</v>
      </c>
      <c r="W2744">
        <f t="shared" si="338"/>
        <v>2005</v>
      </c>
      <c r="X2744">
        <f t="shared" si="339"/>
        <v>3</v>
      </c>
      <c r="Y2744">
        <f>IFERROR(VLOOKUP(B2744,Products!A:I,8,FALSE),"")</f>
        <v>33.61</v>
      </c>
      <c r="Z2744">
        <f t="shared" si="340"/>
        <v>1963.8500000000001</v>
      </c>
      <c r="AA2744">
        <f t="shared" si="341"/>
        <v>88.485569770901535</v>
      </c>
      <c r="AB2744">
        <f t="shared" si="342"/>
        <v>1</v>
      </c>
      <c r="AC2744">
        <f t="shared" si="343"/>
        <v>921.94</v>
      </c>
    </row>
    <row r="2745" spans="1:29">
      <c r="A2745">
        <v>10393</v>
      </c>
      <c r="B2745" t="s">
        <v>149</v>
      </c>
      <c r="C2745">
        <v>21</v>
      </c>
      <c r="D2745">
        <v>83.95</v>
      </c>
      <c r="E2745">
        <v>6</v>
      </c>
      <c r="F2745" s="6">
        <f>IFERROR(VLOOKUP(A2745,Orders!A:B,2,FALSE),"")</f>
        <v>38422</v>
      </c>
      <c r="G2745" s="6">
        <f>IFERROR(VLOOKUP(A2745,Orders!A:C,3,FALSE),"")</f>
        <v>38433</v>
      </c>
      <c r="H2745" s="6">
        <f>IFERROR(VLOOKUP(A2745,Orders!A:D,4,FALSE),"")</f>
        <v>38425</v>
      </c>
      <c r="I2745" t="str">
        <f>IFERROR(VLOOKUP(A2745,Orders!A:E,5,FALSE),"")</f>
        <v>Shipped</v>
      </c>
      <c r="J2745">
        <f>IFERROR(VLOOKUP(A2745,Orders!A:G,7,FALSE),"")</f>
        <v>323</v>
      </c>
      <c r="K2745">
        <f>IFERROR(VLOOKUP(J2745,Customers!A:L,12,FALSE),"")</f>
        <v>1612</v>
      </c>
      <c r="L2745">
        <f>IFERROR(VLOOKUP(J2745,Customers!A:M,13,FALSE),"")</f>
        <v>88000</v>
      </c>
      <c r="M2745" t="str">
        <f>IFERROR(VLOOKUP(J2745,Customers!A:H,8,FALSE),"")</f>
        <v xml:space="preserve">Auckland  </v>
      </c>
      <c r="N2745">
        <f>IFERROR(VLOOKUP(K2745,Employees!A:F,6,FALSE),"")</f>
        <v>6</v>
      </c>
      <c r="O2745" t="str">
        <f>IFERROR(VLOOKUP(N2745,Offices!A:B,2,FALSE),"")</f>
        <v>Sydney</v>
      </c>
      <c r="P2745" s="6">
        <f>IFERROR(VLOOKUP(J2745,Payments!A:C,3,FALSE),"")</f>
        <v>38495</v>
      </c>
      <c r="Q2745">
        <f>IFERROR(VLOOKUP(J2745,Payments!A:D,4,FALSE),"")</f>
        <v>75020.13</v>
      </c>
      <c r="R2745" t="str">
        <f>IFERROR(VLOOKUP(B2745,Products!A:C,3,FALSE),"")</f>
        <v>Classic Cars</v>
      </c>
      <c r="S2745">
        <f>IFERROR(VLOOKUP(B2745,Products!A:G,7,FALSE),"")</f>
        <v>6934</v>
      </c>
      <c r="T2745">
        <f>IFERROR(VLOOKUP(B2745,Products!A:I,9,FALSE),"")</f>
        <v>101.15</v>
      </c>
      <c r="U2745">
        <f t="shared" si="336"/>
        <v>8</v>
      </c>
      <c r="V2745" t="str">
        <f t="shared" si="337"/>
        <v>No</v>
      </c>
      <c r="W2745">
        <f t="shared" si="338"/>
        <v>2005</v>
      </c>
      <c r="X2745">
        <f t="shared" si="339"/>
        <v>3</v>
      </c>
      <c r="Y2745">
        <f>IFERROR(VLOOKUP(B2745,Products!A:I,8,FALSE),"")</f>
        <v>46.53</v>
      </c>
      <c r="Z2745">
        <f t="shared" si="340"/>
        <v>1762.95</v>
      </c>
      <c r="AA2745">
        <f t="shared" si="341"/>
        <v>80.421233612722972</v>
      </c>
      <c r="AB2745">
        <f t="shared" si="342"/>
        <v>1</v>
      </c>
      <c r="AC2745">
        <f t="shared" si="343"/>
        <v>785.82</v>
      </c>
    </row>
    <row r="2746" spans="1:29">
      <c r="A2746">
        <v>10394</v>
      </c>
      <c r="B2746" t="s">
        <v>154</v>
      </c>
      <c r="C2746">
        <v>22</v>
      </c>
      <c r="D2746">
        <v>135.47</v>
      </c>
      <c r="E2746">
        <v>5</v>
      </c>
      <c r="F2746" s="6">
        <f>IFERROR(VLOOKUP(A2746,Orders!A:B,2,FALSE),"")</f>
        <v>38426</v>
      </c>
      <c r="G2746" s="6">
        <f>IFERROR(VLOOKUP(A2746,Orders!A:C,3,FALSE),"")</f>
        <v>38436</v>
      </c>
      <c r="H2746" s="6">
        <f>IFERROR(VLOOKUP(A2746,Orders!A:D,4,FALSE),"")</f>
        <v>38430</v>
      </c>
      <c r="I2746" t="str">
        <f>IFERROR(VLOOKUP(A2746,Orders!A:E,5,FALSE),"")</f>
        <v>Shipped</v>
      </c>
      <c r="J2746">
        <f>IFERROR(VLOOKUP(A2746,Orders!A:G,7,FALSE),"")</f>
        <v>141</v>
      </c>
      <c r="K2746">
        <f>IFERROR(VLOOKUP(J2746,Customers!A:L,12,FALSE),"")</f>
        <v>1370</v>
      </c>
      <c r="L2746">
        <f>IFERROR(VLOOKUP(J2746,Customers!A:M,13,FALSE),"")</f>
        <v>227600</v>
      </c>
      <c r="M2746" t="str">
        <f>IFERROR(VLOOKUP(J2746,Customers!A:H,8,FALSE),"")</f>
        <v>Madrid</v>
      </c>
      <c r="N2746">
        <f>IFERROR(VLOOKUP(K2746,Employees!A:F,6,FALSE),"")</f>
        <v>4</v>
      </c>
      <c r="O2746" t="str">
        <f>IFERROR(VLOOKUP(N2746,Offices!A:B,2,FALSE),"")</f>
        <v>Paris</v>
      </c>
      <c r="P2746" s="6">
        <f>IFERROR(VLOOKUP(J2746,Payments!A:C,3,FALSE),"")</f>
        <v>37821</v>
      </c>
      <c r="Q2746">
        <f>IFERROR(VLOOKUP(J2746,Payments!A:D,4,FALSE),"")</f>
        <v>36251.03</v>
      </c>
      <c r="R2746" t="str">
        <f>IFERROR(VLOOKUP(B2746,Products!A:C,3,FALSE),"")</f>
        <v>Classic Cars</v>
      </c>
      <c r="S2746">
        <f>IFERROR(VLOOKUP(B2746,Products!A:G,7,FALSE),"")</f>
        <v>8347</v>
      </c>
      <c r="T2746">
        <f>IFERROR(VLOOKUP(B2746,Products!A:I,9,FALSE),"")</f>
        <v>169.34</v>
      </c>
      <c r="U2746">
        <f t="shared" si="336"/>
        <v>6</v>
      </c>
      <c r="V2746" t="str">
        <f t="shared" si="337"/>
        <v>Yes</v>
      </c>
      <c r="W2746">
        <f t="shared" si="338"/>
        <v>2005</v>
      </c>
      <c r="X2746">
        <f t="shared" si="339"/>
        <v>3</v>
      </c>
      <c r="Y2746">
        <f>IFERROR(VLOOKUP(B2746,Products!A:I,8,FALSE),"")</f>
        <v>77.900000000000006</v>
      </c>
      <c r="Z2746">
        <f t="shared" si="340"/>
        <v>2980.34</v>
      </c>
      <c r="AA2746">
        <f t="shared" si="341"/>
        <v>73.902439024390233</v>
      </c>
      <c r="AB2746">
        <f t="shared" si="342"/>
        <v>1</v>
      </c>
      <c r="AC2746">
        <f t="shared" si="343"/>
        <v>1266.54</v>
      </c>
    </row>
    <row r="2747" spans="1:29">
      <c r="A2747">
        <v>10394</v>
      </c>
      <c r="B2747" t="s">
        <v>155</v>
      </c>
      <c r="C2747">
        <v>37</v>
      </c>
      <c r="D2747">
        <v>124.95</v>
      </c>
      <c r="E2747">
        <v>1</v>
      </c>
      <c r="F2747" s="6">
        <f>IFERROR(VLOOKUP(A2747,Orders!A:B,2,FALSE),"")</f>
        <v>38426</v>
      </c>
      <c r="G2747" s="6">
        <f>IFERROR(VLOOKUP(A2747,Orders!A:C,3,FALSE),"")</f>
        <v>38436</v>
      </c>
      <c r="H2747" s="6">
        <f>IFERROR(VLOOKUP(A2747,Orders!A:D,4,FALSE),"")</f>
        <v>38430</v>
      </c>
      <c r="I2747" t="str">
        <f>IFERROR(VLOOKUP(A2747,Orders!A:E,5,FALSE),"")</f>
        <v>Shipped</v>
      </c>
      <c r="J2747">
        <f>IFERROR(VLOOKUP(A2747,Orders!A:G,7,FALSE),"")</f>
        <v>141</v>
      </c>
      <c r="K2747">
        <f>IFERROR(VLOOKUP(J2747,Customers!A:L,12,FALSE),"")</f>
        <v>1370</v>
      </c>
      <c r="L2747">
        <f>IFERROR(VLOOKUP(J2747,Customers!A:M,13,FALSE),"")</f>
        <v>227600</v>
      </c>
      <c r="M2747" t="str">
        <f>IFERROR(VLOOKUP(J2747,Customers!A:H,8,FALSE),"")</f>
        <v>Madrid</v>
      </c>
      <c r="N2747">
        <f>IFERROR(VLOOKUP(K2747,Employees!A:F,6,FALSE),"")</f>
        <v>4</v>
      </c>
      <c r="O2747" t="str">
        <f>IFERROR(VLOOKUP(N2747,Offices!A:B,2,FALSE),"")</f>
        <v>Paris</v>
      </c>
      <c r="P2747" s="6">
        <f>IFERROR(VLOOKUP(J2747,Payments!A:C,3,FALSE),"")</f>
        <v>37821</v>
      </c>
      <c r="Q2747">
        <f>IFERROR(VLOOKUP(J2747,Payments!A:D,4,FALSE),"")</f>
        <v>36251.03</v>
      </c>
      <c r="R2747" t="str">
        <f>IFERROR(VLOOKUP(B2747,Products!A:C,3,FALSE),"")</f>
        <v>Classic Cars</v>
      </c>
      <c r="S2747">
        <f>IFERROR(VLOOKUP(B2747,Products!A:G,7,FALSE),"")</f>
        <v>5545</v>
      </c>
      <c r="T2747">
        <f>IFERROR(VLOOKUP(B2747,Products!A:I,9,FALSE),"")</f>
        <v>143.62</v>
      </c>
      <c r="U2747">
        <f t="shared" si="336"/>
        <v>6</v>
      </c>
      <c r="V2747" t="str">
        <f t="shared" si="337"/>
        <v>Yes</v>
      </c>
      <c r="W2747">
        <f t="shared" si="338"/>
        <v>2005</v>
      </c>
      <c r="X2747">
        <f t="shared" si="339"/>
        <v>3</v>
      </c>
      <c r="Y2747">
        <f>IFERROR(VLOOKUP(B2747,Products!A:I,8,FALSE),"")</f>
        <v>91.92</v>
      </c>
      <c r="Z2747">
        <f t="shared" si="340"/>
        <v>4623.1500000000005</v>
      </c>
      <c r="AA2747">
        <f t="shared" si="341"/>
        <v>35.933420365535248</v>
      </c>
      <c r="AB2747">
        <f t="shared" si="342"/>
        <v>0</v>
      </c>
      <c r="AC2747">
        <f t="shared" si="343"/>
        <v>1222.1100000000001</v>
      </c>
    </row>
    <row r="2748" spans="1:29">
      <c r="A2748">
        <v>10394</v>
      </c>
      <c r="B2748" t="s">
        <v>156</v>
      </c>
      <c r="C2748">
        <v>31</v>
      </c>
      <c r="D2748">
        <v>53.18</v>
      </c>
      <c r="E2748">
        <v>2</v>
      </c>
      <c r="F2748" s="6">
        <f>IFERROR(VLOOKUP(A2748,Orders!A:B,2,FALSE),"")</f>
        <v>38426</v>
      </c>
      <c r="G2748" s="6">
        <f>IFERROR(VLOOKUP(A2748,Orders!A:C,3,FALSE),"")</f>
        <v>38436</v>
      </c>
      <c r="H2748" s="6">
        <f>IFERROR(VLOOKUP(A2748,Orders!A:D,4,FALSE),"")</f>
        <v>38430</v>
      </c>
      <c r="I2748" t="str">
        <f>IFERROR(VLOOKUP(A2748,Orders!A:E,5,FALSE),"")</f>
        <v>Shipped</v>
      </c>
      <c r="J2748">
        <f>IFERROR(VLOOKUP(A2748,Orders!A:G,7,FALSE),"")</f>
        <v>141</v>
      </c>
      <c r="K2748">
        <f>IFERROR(VLOOKUP(J2748,Customers!A:L,12,FALSE),"")</f>
        <v>1370</v>
      </c>
      <c r="L2748">
        <f>IFERROR(VLOOKUP(J2748,Customers!A:M,13,FALSE),"")</f>
        <v>227600</v>
      </c>
      <c r="M2748" t="str">
        <f>IFERROR(VLOOKUP(J2748,Customers!A:H,8,FALSE),"")</f>
        <v>Madrid</v>
      </c>
      <c r="N2748">
        <f>IFERROR(VLOOKUP(K2748,Employees!A:F,6,FALSE),"")</f>
        <v>4</v>
      </c>
      <c r="O2748" t="str">
        <f>IFERROR(VLOOKUP(N2748,Offices!A:B,2,FALSE),"")</f>
        <v>Paris</v>
      </c>
      <c r="P2748" s="6">
        <f>IFERROR(VLOOKUP(J2748,Payments!A:C,3,FALSE),"")</f>
        <v>37821</v>
      </c>
      <c r="Q2748">
        <f>IFERROR(VLOOKUP(J2748,Payments!A:D,4,FALSE),"")</f>
        <v>36251.03</v>
      </c>
      <c r="R2748" t="str">
        <f>IFERROR(VLOOKUP(B2748,Products!A:C,3,FALSE),"")</f>
        <v>Classic Cars</v>
      </c>
      <c r="S2748">
        <f>IFERROR(VLOOKUP(B2748,Products!A:G,7,FALSE),"")</f>
        <v>4074</v>
      </c>
      <c r="T2748">
        <f>IFERROR(VLOOKUP(B2748,Products!A:I,9,FALSE),"")</f>
        <v>57.8</v>
      </c>
      <c r="U2748">
        <f t="shared" si="336"/>
        <v>6</v>
      </c>
      <c r="V2748" t="str">
        <f t="shared" si="337"/>
        <v>Yes</v>
      </c>
      <c r="W2748">
        <f t="shared" si="338"/>
        <v>2005</v>
      </c>
      <c r="X2748">
        <f t="shared" si="339"/>
        <v>3</v>
      </c>
      <c r="Y2748">
        <f>IFERROR(VLOOKUP(B2748,Products!A:I,8,FALSE),"")</f>
        <v>32.369999999999997</v>
      </c>
      <c r="Z2748">
        <f t="shared" si="340"/>
        <v>1648.58</v>
      </c>
      <c r="AA2748">
        <f t="shared" si="341"/>
        <v>64.287920914426948</v>
      </c>
      <c r="AB2748">
        <f t="shared" si="342"/>
        <v>0</v>
      </c>
      <c r="AC2748">
        <f t="shared" si="343"/>
        <v>645.11000000000013</v>
      </c>
    </row>
    <row r="2749" spans="1:29">
      <c r="A2749">
        <v>10394</v>
      </c>
      <c r="B2749" t="s">
        <v>157</v>
      </c>
      <c r="C2749">
        <v>46</v>
      </c>
      <c r="D2749">
        <v>35.36</v>
      </c>
      <c r="E2749">
        <v>6</v>
      </c>
      <c r="F2749" s="6">
        <f>IFERROR(VLOOKUP(A2749,Orders!A:B,2,FALSE),"")</f>
        <v>38426</v>
      </c>
      <c r="G2749" s="6">
        <f>IFERROR(VLOOKUP(A2749,Orders!A:C,3,FALSE),"")</f>
        <v>38436</v>
      </c>
      <c r="H2749" s="6">
        <f>IFERROR(VLOOKUP(A2749,Orders!A:D,4,FALSE),"")</f>
        <v>38430</v>
      </c>
      <c r="I2749" t="str">
        <f>IFERROR(VLOOKUP(A2749,Orders!A:E,5,FALSE),"")</f>
        <v>Shipped</v>
      </c>
      <c r="J2749">
        <f>IFERROR(VLOOKUP(A2749,Orders!A:G,7,FALSE),"")</f>
        <v>141</v>
      </c>
      <c r="K2749">
        <f>IFERROR(VLOOKUP(J2749,Customers!A:L,12,FALSE),"")</f>
        <v>1370</v>
      </c>
      <c r="L2749">
        <f>IFERROR(VLOOKUP(J2749,Customers!A:M,13,FALSE),"")</f>
        <v>227600</v>
      </c>
      <c r="M2749" t="str">
        <f>IFERROR(VLOOKUP(J2749,Customers!A:H,8,FALSE),"")</f>
        <v>Madrid</v>
      </c>
      <c r="N2749">
        <f>IFERROR(VLOOKUP(K2749,Employees!A:F,6,FALSE),"")</f>
        <v>4</v>
      </c>
      <c r="O2749" t="str">
        <f>IFERROR(VLOOKUP(N2749,Offices!A:B,2,FALSE),"")</f>
        <v>Paris</v>
      </c>
      <c r="P2749" s="6">
        <f>IFERROR(VLOOKUP(J2749,Payments!A:C,3,FALSE),"")</f>
        <v>37821</v>
      </c>
      <c r="Q2749">
        <f>IFERROR(VLOOKUP(J2749,Payments!A:D,4,FALSE),"")</f>
        <v>36251.03</v>
      </c>
      <c r="R2749" t="str">
        <f>IFERROR(VLOOKUP(B2749,Products!A:C,3,FALSE),"")</f>
        <v>Classic Cars</v>
      </c>
      <c r="S2749">
        <f>IFERROR(VLOOKUP(B2749,Products!A:G,7,FALSE),"")</f>
        <v>2542</v>
      </c>
      <c r="T2749">
        <f>IFERROR(VLOOKUP(B2749,Products!A:I,9,FALSE),"")</f>
        <v>35.36</v>
      </c>
      <c r="U2749">
        <f t="shared" si="336"/>
        <v>6</v>
      </c>
      <c r="V2749" t="str">
        <f t="shared" si="337"/>
        <v>Yes</v>
      </c>
      <c r="W2749">
        <f t="shared" si="338"/>
        <v>2005</v>
      </c>
      <c r="X2749">
        <f t="shared" si="339"/>
        <v>3</v>
      </c>
      <c r="Y2749">
        <f>IFERROR(VLOOKUP(B2749,Products!A:I,8,FALSE),"")</f>
        <v>15.91</v>
      </c>
      <c r="Z2749">
        <f t="shared" si="340"/>
        <v>1626.56</v>
      </c>
      <c r="AA2749">
        <f t="shared" si="341"/>
        <v>122.25015713387806</v>
      </c>
      <c r="AB2749">
        <f t="shared" si="342"/>
        <v>1</v>
      </c>
      <c r="AC2749">
        <f t="shared" si="343"/>
        <v>894.69999999999993</v>
      </c>
    </row>
    <row r="2750" spans="1:29">
      <c r="A2750">
        <v>10394</v>
      </c>
      <c r="B2750" t="s">
        <v>158</v>
      </c>
      <c r="C2750">
        <v>37</v>
      </c>
      <c r="D2750">
        <v>104.09</v>
      </c>
      <c r="E2750">
        <v>7</v>
      </c>
      <c r="F2750" s="6">
        <f>IFERROR(VLOOKUP(A2750,Orders!A:B,2,FALSE),"")</f>
        <v>38426</v>
      </c>
      <c r="G2750" s="6">
        <f>IFERROR(VLOOKUP(A2750,Orders!A:C,3,FALSE),"")</f>
        <v>38436</v>
      </c>
      <c r="H2750" s="6">
        <f>IFERROR(VLOOKUP(A2750,Orders!A:D,4,FALSE),"")</f>
        <v>38430</v>
      </c>
      <c r="I2750" t="str">
        <f>IFERROR(VLOOKUP(A2750,Orders!A:E,5,FALSE),"")</f>
        <v>Shipped</v>
      </c>
      <c r="J2750">
        <f>IFERROR(VLOOKUP(A2750,Orders!A:G,7,FALSE),"")</f>
        <v>141</v>
      </c>
      <c r="K2750">
        <f>IFERROR(VLOOKUP(J2750,Customers!A:L,12,FALSE),"")</f>
        <v>1370</v>
      </c>
      <c r="L2750">
        <f>IFERROR(VLOOKUP(J2750,Customers!A:M,13,FALSE),"")</f>
        <v>227600</v>
      </c>
      <c r="M2750" t="str">
        <f>IFERROR(VLOOKUP(J2750,Customers!A:H,8,FALSE),"")</f>
        <v>Madrid</v>
      </c>
      <c r="N2750">
        <f>IFERROR(VLOOKUP(K2750,Employees!A:F,6,FALSE),"")</f>
        <v>4</v>
      </c>
      <c r="O2750" t="str">
        <f>IFERROR(VLOOKUP(N2750,Offices!A:B,2,FALSE),"")</f>
        <v>Paris</v>
      </c>
      <c r="P2750" s="6">
        <f>IFERROR(VLOOKUP(J2750,Payments!A:C,3,FALSE),"")</f>
        <v>37821</v>
      </c>
      <c r="Q2750">
        <f>IFERROR(VLOOKUP(J2750,Payments!A:D,4,FALSE),"")</f>
        <v>36251.03</v>
      </c>
      <c r="R2750" t="str">
        <f>IFERROR(VLOOKUP(B2750,Products!A:C,3,FALSE),"")</f>
        <v>Classic Cars</v>
      </c>
      <c r="S2750">
        <f>IFERROR(VLOOKUP(B2750,Products!A:G,7,FALSE),"")</f>
        <v>6582</v>
      </c>
      <c r="T2750">
        <f>IFERROR(VLOOKUP(B2750,Products!A:I,9,FALSE),"")</f>
        <v>118.28</v>
      </c>
      <c r="U2750">
        <f t="shared" si="336"/>
        <v>6</v>
      </c>
      <c r="V2750" t="str">
        <f t="shared" si="337"/>
        <v>Yes</v>
      </c>
      <c r="W2750">
        <f t="shared" si="338"/>
        <v>2005</v>
      </c>
      <c r="X2750">
        <f t="shared" si="339"/>
        <v>3</v>
      </c>
      <c r="Y2750">
        <f>IFERROR(VLOOKUP(B2750,Products!A:I,8,FALSE),"")</f>
        <v>69.78</v>
      </c>
      <c r="Z2750">
        <f t="shared" si="340"/>
        <v>3851.33</v>
      </c>
      <c r="AA2750">
        <f t="shared" si="341"/>
        <v>49.168816279736319</v>
      </c>
      <c r="AB2750">
        <f t="shared" si="342"/>
        <v>0</v>
      </c>
      <c r="AC2750">
        <f t="shared" si="343"/>
        <v>1269.47</v>
      </c>
    </row>
    <row r="2751" spans="1:29">
      <c r="A2751">
        <v>10394</v>
      </c>
      <c r="B2751" t="s">
        <v>159</v>
      </c>
      <c r="C2751">
        <v>36</v>
      </c>
      <c r="D2751">
        <v>47.08</v>
      </c>
      <c r="E2751">
        <v>3</v>
      </c>
      <c r="F2751" s="6">
        <f>IFERROR(VLOOKUP(A2751,Orders!A:B,2,FALSE),"")</f>
        <v>38426</v>
      </c>
      <c r="G2751" s="6">
        <f>IFERROR(VLOOKUP(A2751,Orders!A:C,3,FALSE),"")</f>
        <v>38436</v>
      </c>
      <c r="H2751" s="6">
        <f>IFERROR(VLOOKUP(A2751,Orders!A:D,4,FALSE),"")</f>
        <v>38430</v>
      </c>
      <c r="I2751" t="str">
        <f>IFERROR(VLOOKUP(A2751,Orders!A:E,5,FALSE),"")</f>
        <v>Shipped</v>
      </c>
      <c r="J2751">
        <f>IFERROR(VLOOKUP(A2751,Orders!A:G,7,FALSE),"")</f>
        <v>141</v>
      </c>
      <c r="K2751">
        <f>IFERROR(VLOOKUP(J2751,Customers!A:L,12,FALSE),"")</f>
        <v>1370</v>
      </c>
      <c r="L2751">
        <f>IFERROR(VLOOKUP(J2751,Customers!A:M,13,FALSE),"")</f>
        <v>227600</v>
      </c>
      <c r="M2751" t="str">
        <f>IFERROR(VLOOKUP(J2751,Customers!A:H,8,FALSE),"")</f>
        <v>Madrid</v>
      </c>
      <c r="N2751">
        <f>IFERROR(VLOOKUP(K2751,Employees!A:F,6,FALSE),"")</f>
        <v>4</v>
      </c>
      <c r="O2751" t="str">
        <f>IFERROR(VLOOKUP(N2751,Offices!A:B,2,FALSE),"")</f>
        <v>Paris</v>
      </c>
      <c r="P2751" s="6">
        <f>IFERROR(VLOOKUP(J2751,Payments!A:C,3,FALSE),"")</f>
        <v>37821</v>
      </c>
      <c r="Q2751">
        <f>IFERROR(VLOOKUP(J2751,Payments!A:D,4,FALSE),"")</f>
        <v>36251.03</v>
      </c>
      <c r="R2751" t="str">
        <f>IFERROR(VLOOKUP(B2751,Products!A:C,3,FALSE),"")</f>
        <v>Trucks and Buses</v>
      </c>
      <c r="S2751">
        <f>IFERROR(VLOOKUP(B2751,Products!A:G,7,FALSE),"")</f>
        <v>2874</v>
      </c>
      <c r="T2751">
        <f>IFERROR(VLOOKUP(B2751,Products!A:I,9,FALSE),"")</f>
        <v>54.11</v>
      </c>
      <c r="U2751">
        <f t="shared" si="336"/>
        <v>6</v>
      </c>
      <c r="V2751" t="str">
        <f t="shared" si="337"/>
        <v>Yes</v>
      </c>
      <c r="W2751">
        <f t="shared" si="338"/>
        <v>2005</v>
      </c>
      <c r="X2751">
        <f t="shared" si="339"/>
        <v>3</v>
      </c>
      <c r="Y2751">
        <f>IFERROR(VLOOKUP(B2751,Products!A:I,8,FALSE),"")</f>
        <v>25.98</v>
      </c>
      <c r="Z2751">
        <f t="shared" si="340"/>
        <v>1694.8799999999999</v>
      </c>
      <c r="AA2751">
        <f t="shared" si="341"/>
        <v>81.216320246343329</v>
      </c>
      <c r="AB2751">
        <f t="shared" si="342"/>
        <v>1</v>
      </c>
      <c r="AC2751">
        <f t="shared" si="343"/>
        <v>759.59999999999991</v>
      </c>
    </row>
    <row r="2752" spans="1:29">
      <c r="A2752">
        <v>10394</v>
      </c>
      <c r="B2752" t="s">
        <v>160</v>
      </c>
      <c r="C2752">
        <v>30</v>
      </c>
      <c r="D2752">
        <v>55.93</v>
      </c>
      <c r="E2752">
        <v>4</v>
      </c>
      <c r="F2752" s="6">
        <f>IFERROR(VLOOKUP(A2752,Orders!A:B,2,FALSE),"")</f>
        <v>38426</v>
      </c>
      <c r="G2752" s="6">
        <f>IFERROR(VLOOKUP(A2752,Orders!A:C,3,FALSE),"")</f>
        <v>38436</v>
      </c>
      <c r="H2752" s="6">
        <f>IFERROR(VLOOKUP(A2752,Orders!A:D,4,FALSE),"")</f>
        <v>38430</v>
      </c>
      <c r="I2752" t="str">
        <f>IFERROR(VLOOKUP(A2752,Orders!A:E,5,FALSE),"")</f>
        <v>Shipped</v>
      </c>
      <c r="J2752">
        <f>IFERROR(VLOOKUP(A2752,Orders!A:G,7,FALSE),"")</f>
        <v>141</v>
      </c>
      <c r="K2752">
        <f>IFERROR(VLOOKUP(J2752,Customers!A:L,12,FALSE),"")</f>
        <v>1370</v>
      </c>
      <c r="L2752">
        <f>IFERROR(VLOOKUP(J2752,Customers!A:M,13,FALSE),"")</f>
        <v>227600</v>
      </c>
      <c r="M2752" t="str">
        <f>IFERROR(VLOOKUP(J2752,Customers!A:H,8,FALSE),"")</f>
        <v>Madrid</v>
      </c>
      <c r="N2752">
        <f>IFERROR(VLOOKUP(K2752,Employees!A:F,6,FALSE),"")</f>
        <v>4</v>
      </c>
      <c r="O2752" t="str">
        <f>IFERROR(VLOOKUP(N2752,Offices!A:B,2,FALSE),"")</f>
        <v>Paris</v>
      </c>
      <c r="P2752" s="6">
        <f>IFERROR(VLOOKUP(J2752,Payments!A:C,3,FALSE),"")</f>
        <v>37821</v>
      </c>
      <c r="Q2752">
        <f>IFERROR(VLOOKUP(J2752,Payments!A:D,4,FALSE),"")</f>
        <v>36251.03</v>
      </c>
      <c r="R2752" t="str">
        <f>IFERROR(VLOOKUP(B2752,Products!A:C,3,FALSE),"")</f>
        <v>Trains</v>
      </c>
      <c r="S2752">
        <f>IFERROR(VLOOKUP(B2752,Products!A:G,7,FALSE),"")</f>
        <v>8601</v>
      </c>
      <c r="T2752">
        <f>IFERROR(VLOOKUP(B2752,Products!A:I,9,FALSE),"")</f>
        <v>62.14</v>
      </c>
      <c r="U2752">
        <f t="shared" si="336"/>
        <v>6</v>
      </c>
      <c r="V2752" t="str">
        <f t="shared" si="337"/>
        <v>Yes</v>
      </c>
      <c r="W2752">
        <f t="shared" si="338"/>
        <v>2005</v>
      </c>
      <c r="X2752">
        <f t="shared" si="339"/>
        <v>3</v>
      </c>
      <c r="Y2752">
        <f>IFERROR(VLOOKUP(B2752,Products!A:I,8,FALSE),"")</f>
        <v>26.72</v>
      </c>
      <c r="Z2752">
        <f t="shared" si="340"/>
        <v>1677.9</v>
      </c>
      <c r="AA2752">
        <f t="shared" si="341"/>
        <v>109.31886227544911</v>
      </c>
      <c r="AB2752">
        <f t="shared" si="342"/>
        <v>1</v>
      </c>
      <c r="AC2752">
        <f t="shared" si="343"/>
        <v>876.30000000000007</v>
      </c>
    </row>
    <row r="2753" spans="1:29">
      <c r="A2753">
        <v>10395</v>
      </c>
      <c r="B2753" t="s">
        <v>163</v>
      </c>
      <c r="C2753">
        <v>32</v>
      </c>
      <c r="D2753">
        <v>125.12</v>
      </c>
      <c r="E2753">
        <v>2</v>
      </c>
      <c r="F2753" s="6">
        <f>IFERROR(VLOOKUP(A2753,Orders!A:B,2,FALSE),"")</f>
        <v>38428</v>
      </c>
      <c r="G2753" s="6">
        <f>IFERROR(VLOOKUP(A2753,Orders!A:C,3,FALSE),"")</f>
        <v>38435</v>
      </c>
      <c r="H2753" s="6">
        <f>IFERROR(VLOOKUP(A2753,Orders!A:D,4,FALSE),"")</f>
        <v>38434</v>
      </c>
      <c r="I2753" t="str">
        <f>IFERROR(VLOOKUP(A2753,Orders!A:E,5,FALSE),"")</f>
        <v>Shipped</v>
      </c>
      <c r="J2753">
        <f>IFERROR(VLOOKUP(A2753,Orders!A:G,7,FALSE),"")</f>
        <v>250</v>
      </c>
      <c r="K2753">
        <f>IFERROR(VLOOKUP(J2753,Customers!A:L,12,FALSE),"")</f>
        <v>1337</v>
      </c>
      <c r="L2753">
        <f>IFERROR(VLOOKUP(J2753,Customers!A:M,13,FALSE),"")</f>
        <v>68100</v>
      </c>
      <c r="M2753" t="str">
        <f>IFERROR(VLOOKUP(J2753,Customers!A:H,8,FALSE),"")</f>
        <v>Paris</v>
      </c>
      <c r="N2753">
        <f>IFERROR(VLOOKUP(K2753,Employees!A:F,6,FALSE),"")</f>
        <v>4</v>
      </c>
      <c r="O2753" t="str">
        <f>IFERROR(VLOOKUP(N2753,Offices!A:B,2,FALSE),"")</f>
        <v>Paris</v>
      </c>
      <c r="P2753" s="6">
        <f>IFERROR(VLOOKUP(J2753,Payments!A:C,3,FALSE),"")</f>
        <v>38489</v>
      </c>
      <c r="Q2753">
        <f>IFERROR(VLOOKUP(J2753,Payments!A:D,4,FALSE),"")</f>
        <v>17928.09</v>
      </c>
      <c r="R2753" t="str">
        <f>IFERROR(VLOOKUP(B2753,Products!A:C,3,FALSE),"")</f>
        <v>Classic Cars</v>
      </c>
      <c r="S2753">
        <f>IFERROR(VLOOKUP(B2753,Products!A:G,7,FALSE),"")</f>
        <v>3252</v>
      </c>
      <c r="T2753">
        <f>IFERROR(VLOOKUP(B2753,Products!A:I,9,FALSE),"")</f>
        <v>136</v>
      </c>
      <c r="U2753">
        <f t="shared" si="336"/>
        <v>1</v>
      </c>
      <c r="V2753" t="str">
        <f t="shared" si="337"/>
        <v>Yes</v>
      </c>
      <c r="W2753">
        <f t="shared" si="338"/>
        <v>2005</v>
      </c>
      <c r="X2753">
        <f t="shared" si="339"/>
        <v>3</v>
      </c>
      <c r="Y2753">
        <f>IFERROR(VLOOKUP(B2753,Products!A:I,8,FALSE),"")</f>
        <v>85.68</v>
      </c>
      <c r="Z2753">
        <f t="shared" si="340"/>
        <v>4003.84</v>
      </c>
      <c r="AA2753">
        <f t="shared" si="341"/>
        <v>46.031746031746025</v>
      </c>
      <c r="AB2753">
        <f t="shared" si="342"/>
        <v>0</v>
      </c>
      <c r="AC2753">
        <f t="shared" si="343"/>
        <v>1262.08</v>
      </c>
    </row>
    <row r="2754" spans="1:29">
      <c r="A2754">
        <v>10395</v>
      </c>
      <c r="B2754" t="s">
        <v>164</v>
      </c>
      <c r="C2754">
        <v>33</v>
      </c>
      <c r="D2754">
        <v>205.72</v>
      </c>
      <c r="E2754">
        <v>1</v>
      </c>
      <c r="F2754" s="6">
        <f>IFERROR(VLOOKUP(A2754,Orders!A:B,2,FALSE),"")</f>
        <v>38428</v>
      </c>
      <c r="G2754" s="6">
        <f>IFERROR(VLOOKUP(A2754,Orders!A:C,3,FALSE),"")</f>
        <v>38435</v>
      </c>
      <c r="H2754" s="6">
        <f>IFERROR(VLOOKUP(A2754,Orders!A:D,4,FALSE),"")</f>
        <v>38434</v>
      </c>
      <c r="I2754" t="str">
        <f>IFERROR(VLOOKUP(A2754,Orders!A:E,5,FALSE),"")</f>
        <v>Shipped</v>
      </c>
      <c r="J2754">
        <f>IFERROR(VLOOKUP(A2754,Orders!A:G,7,FALSE),"")</f>
        <v>250</v>
      </c>
      <c r="K2754">
        <f>IFERROR(VLOOKUP(J2754,Customers!A:L,12,FALSE),"")</f>
        <v>1337</v>
      </c>
      <c r="L2754">
        <f>IFERROR(VLOOKUP(J2754,Customers!A:M,13,FALSE),"")</f>
        <v>68100</v>
      </c>
      <c r="M2754" t="str">
        <f>IFERROR(VLOOKUP(J2754,Customers!A:H,8,FALSE),"")</f>
        <v>Paris</v>
      </c>
      <c r="N2754">
        <f>IFERROR(VLOOKUP(K2754,Employees!A:F,6,FALSE),"")</f>
        <v>4</v>
      </c>
      <c r="O2754" t="str">
        <f>IFERROR(VLOOKUP(N2754,Offices!A:B,2,FALSE),"")</f>
        <v>Paris</v>
      </c>
      <c r="P2754" s="6">
        <f>IFERROR(VLOOKUP(J2754,Payments!A:C,3,FALSE),"")</f>
        <v>38489</v>
      </c>
      <c r="Q2754">
        <f>IFERROR(VLOOKUP(J2754,Payments!A:D,4,FALSE),"")</f>
        <v>17928.09</v>
      </c>
      <c r="R2754" t="str">
        <f>IFERROR(VLOOKUP(B2754,Products!A:C,3,FALSE),"")</f>
        <v>Classic Cars</v>
      </c>
      <c r="S2754">
        <f>IFERROR(VLOOKUP(B2754,Products!A:G,7,FALSE),"")</f>
        <v>3619</v>
      </c>
      <c r="T2754">
        <f>IFERROR(VLOOKUP(B2754,Products!A:I,9,FALSE),"")</f>
        <v>207.8</v>
      </c>
      <c r="U2754">
        <f t="shared" ref="U2754:U2817" si="344">G2754-H2754</f>
        <v>1</v>
      </c>
      <c r="V2754" t="str">
        <f t="shared" ref="V2754:V2817" si="345">IF(OR(I2754="Shipped",I2754="Resolved"),IF(U2754&lt;=6,"Yes","No"),"")</f>
        <v>Yes</v>
      </c>
      <c r="W2754">
        <f t="shared" ref="W2754:W2817" si="346">YEAR(F2754)</f>
        <v>2005</v>
      </c>
      <c r="X2754">
        <f t="shared" ref="X2754:X2817" si="347">MONTH(F2754)</f>
        <v>3</v>
      </c>
      <c r="Y2754">
        <f>IFERROR(VLOOKUP(B2754,Products!A:I,8,FALSE),"")</f>
        <v>95.59</v>
      </c>
      <c r="Z2754">
        <f t="shared" ref="Z2754:Z2817" si="348">C2754*D2754</f>
        <v>6788.76</v>
      </c>
      <c r="AA2754">
        <f t="shared" ref="AA2754:AA2817" si="349">((D2754-Y2754)/Y2754)*100</f>
        <v>115.21079610837953</v>
      </c>
      <c r="AB2754">
        <f t="shared" ref="AB2754:AB2817" si="350">IF(AA2754&gt;=67, 1,0)</f>
        <v>1</v>
      </c>
      <c r="AC2754">
        <f t="shared" ref="AC2754:AC2817" si="351">C2754*(D2754-Y2754)</f>
        <v>3634.29</v>
      </c>
    </row>
    <row r="2755" spans="1:29">
      <c r="A2755">
        <v>10395</v>
      </c>
      <c r="B2755" t="s">
        <v>161</v>
      </c>
      <c r="C2755">
        <v>46</v>
      </c>
      <c r="D2755">
        <v>98.39</v>
      </c>
      <c r="E2755">
        <v>4</v>
      </c>
      <c r="F2755" s="6">
        <f>IFERROR(VLOOKUP(A2755,Orders!A:B,2,FALSE),"")</f>
        <v>38428</v>
      </c>
      <c r="G2755" s="6">
        <f>IFERROR(VLOOKUP(A2755,Orders!A:C,3,FALSE),"")</f>
        <v>38435</v>
      </c>
      <c r="H2755" s="6">
        <f>IFERROR(VLOOKUP(A2755,Orders!A:D,4,FALSE),"")</f>
        <v>38434</v>
      </c>
      <c r="I2755" t="str">
        <f>IFERROR(VLOOKUP(A2755,Orders!A:E,5,FALSE),"")</f>
        <v>Shipped</v>
      </c>
      <c r="J2755">
        <f>IFERROR(VLOOKUP(A2755,Orders!A:G,7,FALSE),"")</f>
        <v>250</v>
      </c>
      <c r="K2755">
        <f>IFERROR(VLOOKUP(J2755,Customers!A:L,12,FALSE),"")</f>
        <v>1337</v>
      </c>
      <c r="L2755">
        <f>IFERROR(VLOOKUP(J2755,Customers!A:M,13,FALSE),"")</f>
        <v>68100</v>
      </c>
      <c r="M2755" t="str">
        <f>IFERROR(VLOOKUP(J2755,Customers!A:H,8,FALSE),"")</f>
        <v>Paris</v>
      </c>
      <c r="N2755">
        <f>IFERROR(VLOOKUP(K2755,Employees!A:F,6,FALSE),"")</f>
        <v>4</v>
      </c>
      <c r="O2755" t="str">
        <f>IFERROR(VLOOKUP(N2755,Offices!A:B,2,FALSE),"")</f>
        <v>Paris</v>
      </c>
      <c r="P2755" s="6">
        <f>IFERROR(VLOOKUP(J2755,Payments!A:C,3,FALSE),"")</f>
        <v>38489</v>
      </c>
      <c r="Q2755">
        <f>IFERROR(VLOOKUP(J2755,Payments!A:D,4,FALSE),"")</f>
        <v>17928.09</v>
      </c>
      <c r="R2755" t="str">
        <f>IFERROR(VLOOKUP(B2755,Products!A:C,3,FALSE),"")</f>
        <v>Trucks and Buses</v>
      </c>
      <c r="S2755">
        <f>IFERROR(VLOOKUP(B2755,Products!A:G,7,FALSE),"")</f>
        <v>1016</v>
      </c>
      <c r="T2755">
        <f>IFERROR(VLOOKUP(B2755,Products!A:I,9,FALSE),"")</f>
        <v>115.75</v>
      </c>
      <c r="U2755">
        <f t="shared" si="344"/>
        <v>1</v>
      </c>
      <c r="V2755" t="str">
        <f t="shared" si="345"/>
        <v>Yes</v>
      </c>
      <c r="W2755">
        <f t="shared" si="346"/>
        <v>2005</v>
      </c>
      <c r="X2755">
        <f t="shared" si="347"/>
        <v>3</v>
      </c>
      <c r="Y2755">
        <f>IFERROR(VLOOKUP(B2755,Products!A:I,8,FALSE),"")</f>
        <v>68.290000000000006</v>
      </c>
      <c r="Z2755">
        <f t="shared" si="348"/>
        <v>4525.9399999999996</v>
      </c>
      <c r="AA2755">
        <f t="shared" si="349"/>
        <v>44.076731585883714</v>
      </c>
      <c r="AB2755">
        <f t="shared" si="350"/>
        <v>0</v>
      </c>
      <c r="AC2755">
        <f t="shared" si="351"/>
        <v>1384.5999999999997</v>
      </c>
    </row>
    <row r="2756" spans="1:29">
      <c r="A2756">
        <v>10395</v>
      </c>
      <c r="B2756" t="s">
        <v>162</v>
      </c>
      <c r="C2756">
        <v>45</v>
      </c>
      <c r="D2756">
        <v>57.99</v>
      </c>
      <c r="E2756">
        <v>3</v>
      </c>
      <c r="F2756" s="6">
        <f>IFERROR(VLOOKUP(A2756,Orders!A:B,2,FALSE),"")</f>
        <v>38428</v>
      </c>
      <c r="G2756" s="6">
        <f>IFERROR(VLOOKUP(A2756,Orders!A:C,3,FALSE),"")</f>
        <v>38435</v>
      </c>
      <c r="H2756" s="6">
        <f>IFERROR(VLOOKUP(A2756,Orders!A:D,4,FALSE),"")</f>
        <v>38434</v>
      </c>
      <c r="I2756" t="str">
        <f>IFERROR(VLOOKUP(A2756,Orders!A:E,5,FALSE),"")</f>
        <v>Shipped</v>
      </c>
      <c r="J2756">
        <f>IFERROR(VLOOKUP(A2756,Orders!A:G,7,FALSE),"")</f>
        <v>250</v>
      </c>
      <c r="K2756">
        <f>IFERROR(VLOOKUP(J2756,Customers!A:L,12,FALSE),"")</f>
        <v>1337</v>
      </c>
      <c r="L2756">
        <f>IFERROR(VLOOKUP(J2756,Customers!A:M,13,FALSE),"")</f>
        <v>68100</v>
      </c>
      <c r="M2756" t="str">
        <f>IFERROR(VLOOKUP(J2756,Customers!A:H,8,FALSE),"")</f>
        <v>Paris</v>
      </c>
      <c r="N2756">
        <f>IFERROR(VLOOKUP(K2756,Employees!A:F,6,FALSE),"")</f>
        <v>4</v>
      </c>
      <c r="O2756" t="str">
        <f>IFERROR(VLOOKUP(N2756,Offices!A:B,2,FALSE),"")</f>
        <v>Paris</v>
      </c>
      <c r="P2756" s="6">
        <f>IFERROR(VLOOKUP(J2756,Payments!A:C,3,FALSE),"")</f>
        <v>38489</v>
      </c>
      <c r="Q2756">
        <f>IFERROR(VLOOKUP(J2756,Payments!A:D,4,FALSE),"")</f>
        <v>17928.09</v>
      </c>
      <c r="R2756" t="str">
        <f>IFERROR(VLOOKUP(B2756,Products!A:C,3,FALSE),"")</f>
        <v>Trains</v>
      </c>
      <c r="S2756">
        <f>IFERROR(VLOOKUP(B2756,Products!A:G,7,FALSE),"")</f>
        <v>1645</v>
      </c>
      <c r="T2756">
        <f>IFERROR(VLOOKUP(B2756,Products!A:I,9,FALSE),"")</f>
        <v>58.58</v>
      </c>
      <c r="U2756">
        <f t="shared" si="344"/>
        <v>1</v>
      </c>
      <c r="V2756" t="str">
        <f t="shared" si="345"/>
        <v>Yes</v>
      </c>
      <c r="W2756">
        <f t="shared" si="346"/>
        <v>2005</v>
      </c>
      <c r="X2756">
        <f t="shared" si="347"/>
        <v>3</v>
      </c>
      <c r="Y2756">
        <f>IFERROR(VLOOKUP(B2756,Products!A:I,8,FALSE),"")</f>
        <v>37.49</v>
      </c>
      <c r="Z2756">
        <f t="shared" si="348"/>
        <v>2609.5500000000002</v>
      </c>
      <c r="AA2756">
        <f t="shared" si="349"/>
        <v>54.681248332888764</v>
      </c>
      <c r="AB2756">
        <f t="shared" si="350"/>
        <v>0</v>
      </c>
      <c r="AC2756">
        <f t="shared" si="351"/>
        <v>922.5</v>
      </c>
    </row>
    <row r="2757" spans="1:29">
      <c r="A2757">
        <v>10396</v>
      </c>
      <c r="B2757" t="s">
        <v>165</v>
      </c>
      <c r="C2757">
        <v>33</v>
      </c>
      <c r="D2757">
        <v>155.72</v>
      </c>
      <c r="E2757">
        <v>3</v>
      </c>
      <c r="F2757" s="6">
        <f>IFERROR(VLOOKUP(A2757,Orders!A:B,2,FALSE),"")</f>
        <v>38434</v>
      </c>
      <c r="G2757" s="6">
        <f>IFERROR(VLOOKUP(A2757,Orders!A:C,3,FALSE),"")</f>
        <v>38444</v>
      </c>
      <c r="H2757" s="6">
        <f>IFERROR(VLOOKUP(A2757,Orders!A:D,4,FALSE),"")</f>
        <v>38439</v>
      </c>
      <c r="I2757" t="str">
        <f>IFERROR(VLOOKUP(A2757,Orders!A:E,5,FALSE),"")</f>
        <v>Shipped</v>
      </c>
      <c r="J2757">
        <f>IFERROR(VLOOKUP(A2757,Orders!A:G,7,FALSE),"")</f>
        <v>124</v>
      </c>
      <c r="K2757">
        <f>IFERROR(VLOOKUP(J2757,Customers!A:L,12,FALSE),"")</f>
        <v>1165</v>
      </c>
      <c r="L2757">
        <f>IFERROR(VLOOKUP(J2757,Customers!A:M,13,FALSE),"")</f>
        <v>210500</v>
      </c>
      <c r="M2757" t="str">
        <f>IFERROR(VLOOKUP(J2757,Customers!A:H,8,FALSE),"")</f>
        <v>San Rafael</v>
      </c>
      <c r="N2757">
        <f>IFERROR(VLOOKUP(K2757,Employees!A:F,6,FALSE),"")</f>
        <v>1</v>
      </c>
      <c r="O2757" t="str">
        <f>IFERROR(VLOOKUP(N2757,Offices!A:B,2,FALSE),"")</f>
        <v>San Francisco</v>
      </c>
      <c r="P2757" s="6">
        <f>IFERROR(VLOOKUP(J2757,Payments!A:C,3,FALSE),"")</f>
        <v>38416</v>
      </c>
      <c r="Q2757">
        <f>IFERROR(VLOOKUP(J2757,Payments!A:D,4,FALSE),"")</f>
        <v>101244.59</v>
      </c>
      <c r="R2757" t="str">
        <f>IFERROR(VLOOKUP(B2757,Products!A:C,3,FALSE),"")</f>
        <v>Classic Cars</v>
      </c>
      <c r="S2757">
        <f>IFERROR(VLOOKUP(B2757,Products!A:G,7,FALSE),"")</f>
        <v>1049</v>
      </c>
      <c r="T2757">
        <f>IFERROR(VLOOKUP(B2757,Products!A:I,9,FALSE),"")</f>
        <v>173.02</v>
      </c>
      <c r="U2757">
        <f t="shared" si="344"/>
        <v>5</v>
      </c>
      <c r="V2757" t="str">
        <f t="shared" si="345"/>
        <v>Yes</v>
      </c>
      <c r="W2757">
        <f t="shared" si="346"/>
        <v>2005</v>
      </c>
      <c r="X2757">
        <f t="shared" si="347"/>
        <v>3</v>
      </c>
      <c r="Y2757">
        <f>IFERROR(VLOOKUP(B2757,Products!A:I,8,FALSE),"")</f>
        <v>83.05</v>
      </c>
      <c r="Z2757">
        <f t="shared" si="348"/>
        <v>5138.76</v>
      </c>
      <c r="AA2757">
        <f t="shared" si="349"/>
        <v>87.501505117399162</v>
      </c>
      <c r="AB2757">
        <f t="shared" si="350"/>
        <v>1</v>
      </c>
      <c r="AC2757">
        <f t="shared" si="351"/>
        <v>2398.11</v>
      </c>
    </row>
    <row r="2758" spans="1:29">
      <c r="A2758">
        <v>10396</v>
      </c>
      <c r="B2758" t="s">
        <v>166</v>
      </c>
      <c r="C2758">
        <v>33</v>
      </c>
      <c r="D2758">
        <v>129.76</v>
      </c>
      <c r="E2758">
        <v>2</v>
      </c>
      <c r="F2758" s="6">
        <f>IFERROR(VLOOKUP(A2758,Orders!A:B,2,FALSE),"")</f>
        <v>38434</v>
      </c>
      <c r="G2758" s="6">
        <f>IFERROR(VLOOKUP(A2758,Orders!A:C,3,FALSE),"")</f>
        <v>38444</v>
      </c>
      <c r="H2758" s="6">
        <f>IFERROR(VLOOKUP(A2758,Orders!A:D,4,FALSE),"")</f>
        <v>38439</v>
      </c>
      <c r="I2758" t="str">
        <f>IFERROR(VLOOKUP(A2758,Orders!A:E,5,FALSE),"")</f>
        <v>Shipped</v>
      </c>
      <c r="J2758">
        <f>IFERROR(VLOOKUP(A2758,Orders!A:G,7,FALSE),"")</f>
        <v>124</v>
      </c>
      <c r="K2758">
        <f>IFERROR(VLOOKUP(J2758,Customers!A:L,12,FALSE),"")</f>
        <v>1165</v>
      </c>
      <c r="L2758">
        <f>IFERROR(VLOOKUP(J2758,Customers!A:M,13,FALSE),"")</f>
        <v>210500</v>
      </c>
      <c r="M2758" t="str">
        <f>IFERROR(VLOOKUP(J2758,Customers!A:H,8,FALSE),"")</f>
        <v>San Rafael</v>
      </c>
      <c r="N2758">
        <f>IFERROR(VLOOKUP(K2758,Employees!A:F,6,FALSE),"")</f>
        <v>1</v>
      </c>
      <c r="O2758" t="str">
        <f>IFERROR(VLOOKUP(N2758,Offices!A:B,2,FALSE),"")</f>
        <v>San Francisco</v>
      </c>
      <c r="P2758" s="6">
        <f>IFERROR(VLOOKUP(J2758,Payments!A:C,3,FALSE),"")</f>
        <v>38416</v>
      </c>
      <c r="Q2758">
        <f>IFERROR(VLOOKUP(J2758,Payments!A:D,4,FALSE),"")</f>
        <v>101244.59</v>
      </c>
      <c r="R2758" t="str">
        <f>IFERROR(VLOOKUP(B2758,Products!A:C,3,FALSE),"")</f>
        <v>Vintage Cars</v>
      </c>
      <c r="S2758">
        <f>IFERROR(VLOOKUP(B2758,Products!A:G,7,FALSE),"")</f>
        <v>3913</v>
      </c>
      <c r="T2758">
        <f>IFERROR(VLOOKUP(B2758,Products!A:I,9,FALSE),"")</f>
        <v>136.59</v>
      </c>
      <c r="U2758">
        <f t="shared" si="344"/>
        <v>5</v>
      </c>
      <c r="V2758" t="str">
        <f t="shared" si="345"/>
        <v>Yes</v>
      </c>
      <c r="W2758">
        <f t="shared" si="346"/>
        <v>2005</v>
      </c>
      <c r="X2758">
        <f t="shared" si="347"/>
        <v>3</v>
      </c>
      <c r="Y2758">
        <f>IFERROR(VLOOKUP(B2758,Products!A:I,8,FALSE),"")</f>
        <v>68.3</v>
      </c>
      <c r="Z2758">
        <f t="shared" si="348"/>
        <v>4282.08</v>
      </c>
      <c r="AA2758">
        <f t="shared" si="349"/>
        <v>89.985358711566604</v>
      </c>
      <c r="AB2758">
        <f t="shared" si="350"/>
        <v>1</v>
      </c>
      <c r="AC2758">
        <f t="shared" si="351"/>
        <v>2028.1799999999998</v>
      </c>
    </row>
    <row r="2759" spans="1:29">
      <c r="A2759">
        <v>10396</v>
      </c>
      <c r="B2759" t="s">
        <v>167</v>
      </c>
      <c r="C2759">
        <v>24</v>
      </c>
      <c r="D2759">
        <v>91.76</v>
      </c>
      <c r="E2759">
        <v>4</v>
      </c>
      <c r="F2759" s="6">
        <f>IFERROR(VLOOKUP(A2759,Orders!A:B,2,FALSE),"")</f>
        <v>38434</v>
      </c>
      <c r="G2759" s="6">
        <f>IFERROR(VLOOKUP(A2759,Orders!A:C,3,FALSE),"")</f>
        <v>38444</v>
      </c>
      <c r="H2759" s="6">
        <f>IFERROR(VLOOKUP(A2759,Orders!A:D,4,FALSE),"")</f>
        <v>38439</v>
      </c>
      <c r="I2759" t="str">
        <f>IFERROR(VLOOKUP(A2759,Orders!A:E,5,FALSE),"")</f>
        <v>Shipped</v>
      </c>
      <c r="J2759">
        <f>IFERROR(VLOOKUP(A2759,Orders!A:G,7,FALSE),"")</f>
        <v>124</v>
      </c>
      <c r="K2759">
        <f>IFERROR(VLOOKUP(J2759,Customers!A:L,12,FALSE),"")</f>
        <v>1165</v>
      </c>
      <c r="L2759">
        <f>IFERROR(VLOOKUP(J2759,Customers!A:M,13,FALSE),"")</f>
        <v>210500</v>
      </c>
      <c r="M2759" t="str">
        <f>IFERROR(VLOOKUP(J2759,Customers!A:H,8,FALSE),"")</f>
        <v>San Rafael</v>
      </c>
      <c r="N2759">
        <f>IFERROR(VLOOKUP(K2759,Employees!A:F,6,FALSE),"")</f>
        <v>1</v>
      </c>
      <c r="O2759" t="str">
        <f>IFERROR(VLOOKUP(N2759,Offices!A:B,2,FALSE),"")</f>
        <v>San Francisco</v>
      </c>
      <c r="P2759" s="6">
        <f>IFERROR(VLOOKUP(J2759,Payments!A:C,3,FALSE),"")</f>
        <v>38416</v>
      </c>
      <c r="Q2759">
        <f>IFERROR(VLOOKUP(J2759,Payments!A:D,4,FALSE),"")</f>
        <v>101244.59</v>
      </c>
      <c r="R2759" t="str">
        <f>IFERROR(VLOOKUP(B2759,Products!A:C,3,FALSE),"")</f>
        <v>Trains</v>
      </c>
      <c r="S2759">
        <f>IFERROR(VLOOKUP(B2759,Products!A:G,7,FALSE),"")</f>
        <v>6450</v>
      </c>
      <c r="T2759">
        <f>IFERROR(VLOOKUP(B2759,Products!A:I,9,FALSE),"")</f>
        <v>100.84</v>
      </c>
      <c r="U2759">
        <f t="shared" si="344"/>
        <v>5</v>
      </c>
      <c r="V2759" t="str">
        <f t="shared" si="345"/>
        <v>Yes</v>
      </c>
      <c r="W2759">
        <f t="shared" si="346"/>
        <v>2005</v>
      </c>
      <c r="X2759">
        <f t="shared" si="347"/>
        <v>3</v>
      </c>
      <c r="Y2759">
        <f>IFERROR(VLOOKUP(B2759,Products!A:I,8,FALSE),"")</f>
        <v>67.56</v>
      </c>
      <c r="Z2759">
        <f t="shared" si="348"/>
        <v>2202.2400000000002</v>
      </c>
      <c r="AA2759">
        <f t="shared" si="349"/>
        <v>35.820011841326235</v>
      </c>
      <c r="AB2759">
        <f t="shared" si="350"/>
        <v>0</v>
      </c>
      <c r="AC2759">
        <f t="shared" si="351"/>
        <v>580.80000000000007</v>
      </c>
    </row>
    <row r="2760" spans="1:29">
      <c r="A2760">
        <v>10396</v>
      </c>
      <c r="B2760" t="s">
        <v>168</v>
      </c>
      <c r="C2760">
        <v>45</v>
      </c>
      <c r="D2760">
        <v>83.38</v>
      </c>
      <c r="E2760">
        <v>5</v>
      </c>
      <c r="F2760" s="6">
        <f>IFERROR(VLOOKUP(A2760,Orders!A:B,2,FALSE),"")</f>
        <v>38434</v>
      </c>
      <c r="G2760" s="6">
        <f>IFERROR(VLOOKUP(A2760,Orders!A:C,3,FALSE),"")</f>
        <v>38444</v>
      </c>
      <c r="H2760" s="6">
        <f>IFERROR(VLOOKUP(A2760,Orders!A:D,4,FALSE),"")</f>
        <v>38439</v>
      </c>
      <c r="I2760" t="str">
        <f>IFERROR(VLOOKUP(A2760,Orders!A:E,5,FALSE),"")</f>
        <v>Shipped</v>
      </c>
      <c r="J2760">
        <f>IFERROR(VLOOKUP(A2760,Orders!A:G,7,FALSE),"")</f>
        <v>124</v>
      </c>
      <c r="K2760">
        <f>IFERROR(VLOOKUP(J2760,Customers!A:L,12,FALSE),"")</f>
        <v>1165</v>
      </c>
      <c r="L2760">
        <f>IFERROR(VLOOKUP(J2760,Customers!A:M,13,FALSE),"")</f>
        <v>210500</v>
      </c>
      <c r="M2760" t="str">
        <f>IFERROR(VLOOKUP(J2760,Customers!A:H,8,FALSE),"")</f>
        <v>San Rafael</v>
      </c>
      <c r="N2760">
        <f>IFERROR(VLOOKUP(K2760,Employees!A:F,6,FALSE),"")</f>
        <v>1</v>
      </c>
      <c r="O2760" t="str">
        <f>IFERROR(VLOOKUP(N2760,Offices!A:B,2,FALSE),"")</f>
        <v>San Francisco</v>
      </c>
      <c r="P2760" s="6">
        <f>IFERROR(VLOOKUP(J2760,Payments!A:C,3,FALSE),"")</f>
        <v>38416</v>
      </c>
      <c r="Q2760">
        <f>IFERROR(VLOOKUP(J2760,Payments!A:D,4,FALSE),"")</f>
        <v>101244.59</v>
      </c>
      <c r="R2760" t="str">
        <f>IFERROR(VLOOKUP(B2760,Products!A:C,3,FALSE),"")</f>
        <v>Vintage Cars</v>
      </c>
      <c r="S2760">
        <f>IFERROR(VLOOKUP(B2760,Products!A:G,7,FALSE),"")</f>
        <v>8290</v>
      </c>
      <c r="T2760">
        <f>IFERROR(VLOOKUP(B2760,Products!A:I,9,FALSE),"")</f>
        <v>87.77</v>
      </c>
      <c r="U2760">
        <f t="shared" si="344"/>
        <v>5</v>
      </c>
      <c r="V2760" t="str">
        <f t="shared" si="345"/>
        <v>Yes</v>
      </c>
      <c r="W2760">
        <f t="shared" si="346"/>
        <v>2005</v>
      </c>
      <c r="X2760">
        <f t="shared" si="347"/>
        <v>3</v>
      </c>
      <c r="Y2760">
        <f>IFERROR(VLOOKUP(B2760,Products!A:I,8,FALSE),"")</f>
        <v>52.66</v>
      </c>
      <c r="Z2760">
        <f t="shared" si="348"/>
        <v>3752.1</v>
      </c>
      <c r="AA2760">
        <f t="shared" si="349"/>
        <v>58.336498290922897</v>
      </c>
      <c r="AB2760">
        <f t="shared" si="350"/>
        <v>0</v>
      </c>
      <c r="AC2760">
        <f t="shared" si="351"/>
        <v>1382.3999999999999</v>
      </c>
    </row>
    <row r="2761" spans="1:29">
      <c r="A2761">
        <v>10396</v>
      </c>
      <c r="B2761" t="s">
        <v>169</v>
      </c>
      <c r="C2761">
        <v>49</v>
      </c>
      <c r="D2761">
        <v>100.77</v>
      </c>
      <c r="E2761">
        <v>6</v>
      </c>
      <c r="F2761" s="6">
        <f>IFERROR(VLOOKUP(A2761,Orders!A:B,2,FALSE),"")</f>
        <v>38434</v>
      </c>
      <c r="G2761" s="6">
        <f>IFERROR(VLOOKUP(A2761,Orders!A:C,3,FALSE),"")</f>
        <v>38444</v>
      </c>
      <c r="H2761" s="6">
        <f>IFERROR(VLOOKUP(A2761,Orders!A:D,4,FALSE),"")</f>
        <v>38439</v>
      </c>
      <c r="I2761" t="str">
        <f>IFERROR(VLOOKUP(A2761,Orders!A:E,5,FALSE),"")</f>
        <v>Shipped</v>
      </c>
      <c r="J2761">
        <f>IFERROR(VLOOKUP(A2761,Orders!A:G,7,FALSE),"")</f>
        <v>124</v>
      </c>
      <c r="K2761">
        <f>IFERROR(VLOOKUP(J2761,Customers!A:L,12,FALSE),"")</f>
        <v>1165</v>
      </c>
      <c r="L2761">
        <f>IFERROR(VLOOKUP(J2761,Customers!A:M,13,FALSE),"")</f>
        <v>210500</v>
      </c>
      <c r="M2761" t="str">
        <f>IFERROR(VLOOKUP(J2761,Customers!A:H,8,FALSE),"")</f>
        <v>San Rafael</v>
      </c>
      <c r="N2761">
        <f>IFERROR(VLOOKUP(K2761,Employees!A:F,6,FALSE),"")</f>
        <v>1</v>
      </c>
      <c r="O2761" t="str">
        <f>IFERROR(VLOOKUP(N2761,Offices!A:B,2,FALSE),"")</f>
        <v>San Francisco</v>
      </c>
      <c r="P2761" s="6">
        <f>IFERROR(VLOOKUP(J2761,Payments!A:C,3,FALSE),"")</f>
        <v>38416</v>
      </c>
      <c r="Q2761">
        <f>IFERROR(VLOOKUP(J2761,Payments!A:D,4,FALSE),"")</f>
        <v>101244.59</v>
      </c>
      <c r="R2761" t="str">
        <f>IFERROR(VLOOKUP(B2761,Products!A:C,3,FALSE),"")</f>
        <v>Ships</v>
      </c>
      <c r="S2761">
        <f>IFERROR(VLOOKUP(B2761,Products!A:G,7,FALSE),"")</f>
        <v>1898</v>
      </c>
      <c r="T2761">
        <f>IFERROR(VLOOKUP(B2761,Products!A:I,9,FALSE),"")</f>
        <v>122.89</v>
      </c>
      <c r="U2761">
        <f t="shared" si="344"/>
        <v>5</v>
      </c>
      <c r="V2761" t="str">
        <f t="shared" si="345"/>
        <v>Yes</v>
      </c>
      <c r="W2761">
        <f t="shared" si="346"/>
        <v>2005</v>
      </c>
      <c r="X2761">
        <f t="shared" si="347"/>
        <v>3</v>
      </c>
      <c r="Y2761">
        <f>IFERROR(VLOOKUP(B2761,Products!A:I,8,FALSE),"")</f>
        <v>82.34</v>
      </c>
      <c r="Z2761">
        <f t="shared" si="348"/>
        <v>4937.7299999999996</v>
      </c>
      <c r="AA2761">
        <f t="shared" si="349"/>
        <v>22.38280301190186</v>
      </c>
      <c r="AB2761">
        <f t="shared" si="350"/>
        <v>0</v>
      </c>
      <c r="AC2761">
        <f t="shared" si="351"/>
        <v>903.0699999999996</v>
      </c>
    </row>
    <row r="2762" spans="1:29">
      <c r="A2762">
        <v>10396</v>
      </c>
      <c r="B2762" t="s">
        <v>170</v>
      </c>
      <c r="C2762">
        <v>27</v>
      </c>
      <c r="D2762">
        <v>77</v>
      </c>
      <c r="E2762">
        <v>7</v>
      </c>
      <c r="F2762" s="6">
        <f>IFERROR(VLOOKUP(A2762,Orders!A:B,2,FALSE),"")</f>
        <v>38434</v>
      </c>
      <c r="G2762" s="6">
        <f>IFERROR(VLOOKUP(A2762,Orders!A:C,3,FALSE),"")</f>
        <v>38444</v>
      </c>
      <c r="H2762" s="6">
        <f>IFERROR(VLOOKUP(A2762,Orders!A:D,4,FALSE),"")</f>
        <v>38439</v>
      </c>
      <c r="I2762" t="str">
        <f>IFERROR(VLOOKUP(A2762,Orders!A:E,5,FALSE),"")</f>
        <v>Shipped</v>
      </c>
      <c r="J2762">
        <f>IFERROR(VLOOKUP(A2762,Orders!A:G,7,FALSE),"")</f>
        <v>124</v>
      </c>
      <c r="K2762">
        <f>IFERROR(VLOOKUP(J2762,Customers!A:L,12,FALSE),"")</f>
        <v>1165</v>
      </c>
      <c r="L2762">
        <f>IFERROR(VLOOKUP(J2762,Customers!A:M,13,FALSE),"")</f>
        <v>210500</v>
      </c>
      <c r="M2762" t="str">
        <f>IFERROR(VLOOKUP(J2762,Customers!A:H,8,FALSE),"")</f>
        <v>San Rafael</v>
      </c>
      <c r="N2762">
        <f>IFERROR(VLOOKUP(K2762,Employees!A:F,6,FALSE),"")</f>
        <v>1</v>
      </c>
      <c r="O2762" t="str">
        <f>IFERROR(VLOOKUP(N2762,Offices!A:B,2,FALSE),"")</f>
        <v>San Francisco</v>
      </c>
      <c r="P2762" s="6">
        <f>IFERROR(VLOOKUP(J2762,Payments!A:C,3,FALSE),"")</f>
        <v>38416</v>
      </c>
      <c r="Q2762">
        <f>IFERROR(VLOOKUP(J2762,Payments!A:D,4,FALSE),"")</f>
        <v>101244.59</v>
      </c>
      <c r="R2762" t="str">
        <f>IFERROR(VLOOKUP(B2762,Products!A:C,3,FALSE),"")</f>
        <v>Vintage Cars</v>
      </c>
      <c r="S2762">
        <f>IFERROR(VLOOKUP(B2762,Products!A:G,7,FALSE),"")</f>
        <v>9173</v>
      </c>
      <c r="T2762">
        <f>IFERROR(VLOOKUP(B2762,Products!A:I,9,FALSE),"")</f>
        <v>88.51</v>
      </c>
      <c r="U2762">
        <f t="shared" si="344"/>
        <v>5</v>
      </c>
      <c r="V2762" t="str">
        <f t="shared" si="345"/>
        <v>Yes</v>
      </c>
      <c r="W2762">
        <f t="shared" si="346"/>
        <v>2005</v>
      </c>
      <c r="X2762">
        <f t="shared" si="347"/>
        <v>3</v>
      </c>
      <c r="Y2762">
        <f>IFERROR(VLOOKUP(B2762,Products!A:I,8,FALSE),"")</f>
        <v>46.91</v>
      </c>
      <c r="Z2762">
        <f t="shared" si="348"/>
        <v>2079</v>
      </c>
      <c r="AA2762">
        <f t="shared" si="349"/>
        <v>64.144105734385008</v>
      </c>
      <c r="AB2762">
        <f t="shared" si="350"/>
        <v>0</v>
      </c>
      <c r="AC2762">
        <f t="shared" si="351"/>
        <v>812.43000000000006</v>
      </c>
    </row>
    <row r="2763" spans="1:29">
      <c r="A2763">
        <v>10396</v>
      </c>
      <c r="B2763" t="s">
        <v>171</v>
      </c>
      <c r="C2763">
        <v>37</v>
      </c>
      <c r="D2763">
        <v>77.989999999999995</v>
      </c>
      <c r="E2763">
        <v>8</v>
      </c>
      <c r="F2763" s="6">
        <f>IFERROR(VLOOKUP(A2763,Orders!A:B,2,FALSE),"")</f>
        <v>38434</v>
      </c>
      <c r="G2763" s="6">
        <f>IFERROR(VLOOKUP(A2763,Orders!A:C,3,FALSE),"")</f>
        <v>38444</v>
      </c>
      <c r="H2763" s="6">
        <f>IFERROR(VLOOKUP(A2763,Orders!A:D,4,FALSE),"")</f>
        <v>38439</v>
      </c>
      <c r="I2763" t="str">
        <f>IFERROR(VLOOKUP(A2763,Orders!A:E,5,FALSE),"")</f>
        <v>Shipped</v>
      </c>
      <c r="J2763">
        <f>IFERROR(VLOOKUP(A2763,Orders!A:G,7,FALSE),"")</f>
        <v>124</v>
      </c>
      <c r="K2763">
        <f>IFERROR(VLOOKUP(J2763,Customers!A:L,12,FALSE),"")</f>
        <v>1165</v>
      </c>
      <c r="L2763">
        <f>IFERROR(VLOOKUP(J2763,Customers!A:M,13,FALSE),"")</f>
        <v>210500</v>
      </c>
      <c r="M2763" t="str">
        <f>IFERROR(VLOOKUP(J2763,Customers!A:H,8,FALSE),"")</f>
        <v>San Rafael</v>
      </c>
      <c r="N2763">
        <f>IFERROR(VLOOKUP(K2763,Employees!A:F,6,FALSE),"")</f>
        <v>1</v>
      </c>
      <c r="O2763" t="str">
        <f>IFERROR(VLOOKUP(N2763,Offices!A:B,2,FALSE),"")</f>
        <v>San Francisco</v>
      </c>
      <c r="P2763" s="6">
        <f>IFERROR(VLOOKUP(J2763,Payments!A:C,3,FALSE),"")</f>
        <v>38416</v>
      </c>
      <c r="Q2763">
        <f>IFERROR(VLOOKUP(J2763,Payments!A:D,4,FALSE),"")</f>
        <v>101244.59</v>
      </c>
      <c r="R2763" t="str">
        <f>IFERROR(VLOOKUP(B2763,Products!A:C,3,FALSE),"")</f>
        <v>Vintage Cars</v>
      </c>
      <c r="S2763">
        <f>IFERROR(VLOOKUP(B2763,Products!A:G,7,FALSE),"")</f>
        <v>6621</v>
      </c>
      <c r="T2763">
        <f>IFERROR(VLOOKUP(B2763,Products!A:I,9,FALSE),"")</f>
        <v>83.86</v>
      </c>
      <c r="U2763">
        <f t="shared" si="344"/>
        <v>5</v>
      </c>
      <c r="V2763" t="str">
        <f t="shared" si="345"/>
        <v>Yes</v>
      </c>
      <c r="W2763">
        <f t="shared" si="346"/>
        <v>2005</v>
      </c>
      <c r="X2763">
        <f t="shared" si="347"/>
        <v>3</v>
      </c>
      <c r="Y2763">
        <f>IFERROR(VLOOKUP(B2763,Products!A:I,8,FALSE),"")</f>
        <v>48.64</v>
      </c>
      <c r="Z2763">
        <f t="shared" si="348"/>
        <v>2885.6299999999997</v>
      </c>
      <c r="AA2763">
        <f t="shared" si="349"/>
        <v>60.341282894736828</v>
      </c>
      <c r="AB2763">
        <f t="shared" si="350"/>
        <v>0</v>
      </c>
      <c r="AC2763">
        <f t="shared" si="351"/>
        <v>1085.9499999999998</v>
      </c>
    </row>
    <row r="2764" spans="1:29">
      <c r="A2764">
        <v>10396</v>
      </c>
      <c r="B2764" t="s">
        <v>172</v>
      </c>
      <c r="C2764">
        <v>39</v>
      </c>
      <c r="D2764">
        <v>62</v>
      </c>
      <c r="E2764">
        <v>1</v>
      </c>
      <c r="F2764" s="6">
        <f>IFERROR(VLOOKUP(A2764,Orders!A:B,2,FALSE),"")</f>
        <v>38434</v>
      </c>
      <c r="G2764" s="6">
        <f>IFERROR(VLOOKUP(A2764,Orders!A:C,3,FALSE),"")</f>
        <v>38444</v>
      </c>
      <c r="H2764" s="6">
        <f>IFERROR(VLOOKUP(A2764,Orders!A:D,4,FALSE),"")</f>
        <v>38439</v>
      </c>
      <c r="I2764" t="str">
        <f>IFERROR(VLOOKUP(A2764,Orders!A:E,5,FALSE),"")</f>
        <v>Shipped</v>
      </c>
      <c r="J2764">
        <f>IFERROR(VLOOKUP(A2764,Orders!A:G,7,FALSE),"")</f>
        <v>124</v>
      </c>
      <c r="K2764">
        <f>IFERROR(VLOOKUP(J2764,Customers!A:L,12,FALSE),"")</f>
        <v>1165</v>
      </c>
      <c r="L2764">
        <f>IFERROR(VLOOKUP(J2764,Customers!A:M,13,FALSE),"")</f>
        <v>210500</v>
      </c>
      <c r="M2764" t="str">
        <f>IFERROR(VLOOKUP(J2764,Customers!A:H,8,FALSE),"")</f>
        <v>San Rafael</v>
      </c>
      <c r="N2764">
        <f>IFERROR(VLOOKUP(K2764,Employees!A:F,6,FALSE),"")</f>
        <v>1</v>
      </c>
      <c r="O2764" t="str">
        <f>IFERROR(VLOOKUP(N2764,Offices!A:B,2,FALSE),"")</f>
        <v>San Francisco</v>
      </c>
      <c r="P2764" s="6">
        <f>IFERROR(VLOOKUP(J2764,Payments!A:C,3,FALSE),"")</f>
        <v>38416</v>
      </c>
      <c r="Q2764">
        <f>IFERROR(VLOOKUP(J2764,Payments!A:D,4,FALSE),"")</f>
        <v>101244.59</v>
      </c>
      <c r="R2764" t="str">
        <f>IFERROR(VLOOKUP(B2764,Products!A:C,3,FALSE),"")</f>
        <v>Ships</v>
      </c>
      <c r="S2764">
        <f>IFERROR(VLOOKUP(B2764,Products!A:G,7,FALSE),"")</f>
        <v>1897</v>
      </c>
      <c r="T2764">
        <f>IFERROR(VLOOKUP(B2764,Products!A:I,9,FALSE),"")</f>
        <v>66.67</v>
      </c>
      <c r="U2764">
        <f t="shared" si="344"/>
        <v>5</v>
      </c>
      <c r="V2764" t="str">
        <f t="shared" si="345"/>
        <v>Yes</v>
      </c>
      <c r="W2764">
        <f t="shared" si="346"/>
        <v>2005</v>
      </c>
      <c r="X2764">
        <f t="shared" si="347"/>
        <v>3</v>
      </c>
      <c r="Y2764">
        <f>IFERROR(VLOOKUP(B2764,Products!A:I,8,FALSE),"")</f>
        <v>34</v>
      </c>
      <c r="Z2764">
        <f t="shared" si="348"/>
        <v>2418</v>
      </c>
      <c r="AA2764">
        <f t="shared" si="349"/>
        <v>82.35294117647058</v>
      </c>
      <c r="AB2764">
        <f t="shared" si="350"/>
        <v>1</v>
      </c>
      <c r="AC2764">
        <f t="shared" si="351"/>
        <v>1092</v>
      </c>
    </row>
    <row r="2765" spans="1:29">
      <c r="A2765">
        <v>10397</v>
      </c>
      <c r="B2765" t="s">
        <v>173</v>
      </c>
      <c r="C2765">
        <v>32</v>
      </c>
      <c r="D2765">
        <v>69.290000000000006</v>
      </c>
      <c r="E2765">
        <v>5</v>
      </c>
      <c r="F2765" s="6">
        <f>IFERROR(VLOOKUP(A2765,Orders!A:B,2,FALSE),"")</f>
        <v>38439</v>
      </c>
      <c r="G2765" s="6">
        <f>IFERROR(VLOOKUP(A2765,Orders!A:C,3,FALSE),"")</f>
        <v>38451</v>
      </c>
      <c r="H2765" s="6">
        <f>IFERROR(VLOOKUP(A2765,Orders!A:D,4,FALSE),"")</f>
        <v>38443</v>
      </c>
      <c r="I2765" t="str">
        <f>IFERROR(VLOOKUP(A2765,Orders!A:E,5,FALSE),"")</f>
        <v>Shipped</v>
      </c>
      <c r="J2765">
        <f>IFERROR(VLOOKUP(A2765,Orders!A:G,7,FALSE),"")</f>
        <v>242</v>
      </c>
      <c r="K2765">
        <f>IFERROR(VLOOKUP(J2765,Customers!A:L,12,FALSE),"")</f>
        <v>1370</v>
      </c>
      <c r="L2765">
        <f>IFERROR(VLOOKUP(J2765,Customers!A:M,13,FALSE),"")</f>
        <v>61100</v>
      </c>
      <c r="M2765" t="str">
        <f>IFERROR(VLOOKUP(J2765,Customers!A:H,8,FALSE),"")</f>
        <v>Toulouse</v>
      </c>
      <c r="N2765">
        <f>IFERROR(VLOOKUP(K2765,Employees!A:F,6,FALSE),"")</f>
        <v>4</v>
      </c>
      <c r="O2765" t="str">
        <f>IFERROR(VLOOKUP(N2765,Offices!A:B,2,FALSE),"")</f>
        <v>Paris</v>
      </c>
      <c r="P2765" s="6">
        <f>IFERROR(VLOOKUP(J2765,Payments!A:C,3,FALSE),"")</f>
        <v>37947</v>
      </c>
      <c r="Q2765">
        <f>IFERROR(VLOOKUP(J2765,Payments!A:D,4,FALSE),"")</f>
        <v>33818.339999999997</v>
      </c>
      <c r="R2765" t="str">
        <f>IFERROR(VLOOKUP(B2765,Products!A:C,3,FALSE),"")</f>
        <v>Ships</v>
      </c>
      <c r="S2765">
        <f>IFERROR(VLOOKUP(B2765,Products!A:G,7,FALSE),"")</f>
        <v>737</v>
      </c>
      <c r="T2765">
        <f>IFERROR(VLOOKUP(B2765,Products!A:I,9,FALSE),"")</f>
        <v>86.61</v>
      </c>
      <c r="U2765">
        <f t="shared" si="344"/>
        <v>8</v>
      </c>
      <c r="V2765" t="str">
        <f t="shared" si="345"/>
        <v>No</v>
      </c>
      <c r="W2765">
        <f t="shared" si="346"/>
        <v>2005</v>
      </c>
      <c r="X2765">
        <f t="shared" si="347"/>
        <v>3</v>
      </c>
      <c r="Y2765">
        <f>IFERROR(VLOOKUP(B2765,Products!A:I,8,FALSE),"")</f>
        <v>43.3</v>
      </c>
      <c r="Z2765">
        <f t="shared" si="348"/>
        <v>2217.2800000000002</v>
      </c>
      <c r="AA2765">
        <f t="shared" si="349"/>
        <v>60.023094688221732</v>
      </c>
      <c r="AB2765">
        <f t="shared" si="350"/>
        <v>0</v>
      </c>
      <c r="AC2765">
        <f t="shared" si="351"/>
        <v>831.68000000000029</v>
      </c>
    </row>
    <row r="2766" spans="1:29">
      <c r="A2766">
        <v>10397</v>
      </c>
      <c r="B2766" t="s">
        <v>174</v>
      </c>
      <c r="C2766">
        <v>22</v>
      </c>
      <c r="D2766">
        <v>62.88</v>
      </c>
      <c r="E2766">
        <v>4</v>
      </c>
      <c r="F2766" s="6">
        <f>IFERROR(VLOOKUP(A2766,Orders!A:B,2,FALSE),"")</f>
        <v>38439</v>
      </c>
      <c r="G2766" s="6">
        <f>IFERROR(VLOOKUP(A2766,Orders!A:C,3,FALSE),"")</f>
        <v>38451</v>
      </c>
      <c r="H2766" s="6">
        <f>IFERROR(VLOOKUP(A2766,Orders!A:D,4,FALSE),"")</f>
        <v>38443</v>
      </c>
      <c r="I2766" t="str">
        <f>IFERROR(VLOOKUP(A2766,Orders!A:E,5,FALSE),"")</f>
        <v>Shipped</v>
      </c>
      <c r="J2766">
        <f>IFERROR(VLOOKUP(A2766,Orders!A:G,7,FALSE),"")</f>
        <v>242</v>
      </c>
      <c r="K2766">
        <f>IFERROR(VLOOKUP(J2766,Customers!A:L,12,FALSE),"")</f>
        <v>1370</v>
      </c>
      <c r="L2766">
        <f>IFERROR(VLOOKUP(J2766,Customers!A:M,13,FALSE),"")</f>
        <v>61100</v>
      </c>
      <c r="M2766" t="str">
        <f>IFERROR(VLOOKUP(J2766,Customers!A:H,8,FALSE),"")</f>
        <v>Toulouse</v>
      </c>
      <c r="N2766">
        <f>IFERROR(VLOOKUP(K2766,Employees!A:F,6,FALSE),"")</f>
        <v>4</v>
      </c>
      <c r="O2766" t="str">
        <f>IFERROR(VLOOKUP(N2766,Offices!A:B,2,FALSE),"")</f>
        <v>Paris</v>
      </c>
      <c r="P2766" s="6">
        <f>IFERROR(VLOOKUP(J2766,Payments!A:C,3,FALSE),"")</f>
        <v>37947</v>
      </c>
      <c r="Q2766">
        <f>IFERROR(VLOOKUP(J2766,Payments!A:D,4,FALSE),"")</f>
        <v>33818.339999999997</v>
      </c>
      <c r="R2766" t="str">
        <f>IFERROR(VLOOKUP(B2766,Products!A:C,3,FALSE),"")</f>
        <v>Ships</v>
      </c>
      <c r="S2766">
        <f>IFERROR(VLOOKUP(B2766,Products!A:G,7,FALSE),"")</f>
        <v>7083</v>
      </c>
      <c r="T2766">
        <f>IFERROR(VLOOKUP(B2766,Products!A:I,9,FALSE),"")</f>
        <v>72.28</v>
      </c>
      <c r="U2766">
        <f t="shared" si="344"/>
        <v>8</v>
      </c>
      <c r="V2766" t="str">
        <f t="shared" si="345"/>
        <v>No</v>
      </c>
      <c r="W2766">
        <f t="shared" si="346"/>
        <v>2005</v>
      </c>
      <c r="X2766">
        <f t="shared" si="347"/>
        <v>3</v>
      </c>
      <c r="Y2766">
        <f>IFERROR(VLOOKUP(B2766,Products!A:I,8,FALSE),"")</f>
        <v>33.97</v>
      </c>
      <c r="Z2766">
        <f t="shared" si="348"/>
        <v>1383.3600000000001</v>
      </c>
      <c r="AA2766">
        <f t="shared" si="349"/>
        <v>85.104503974094797</v>
      </c>
      <c r="AB2766">
        <f t="shared" si="350"/>
        <v>1</v>
      </c>
      <c r="AC2766">
        <f t="shared" si="351"/>
        <v>636.0200000000001</v>
      </c>
    </row>
    <row r="2767" spans="1:29">
      <c r="A2767">
        <v>10397</v>
      </c>
      <c r="B2767" t="s">
        <v>175</v>
      </c>
      <c r="C2767">
        <v>48</v>
      </c>
      <c r="D2767">
        <v>86.15</v>
      </c>
      <c r="E2767">
        <v>3</v>
      </c>
      <c r="F2767" s="6">
        <f>IFERROR(VLOOKUP(A2767,Orders!A:B,2,FALSE),"")</f>
        <v>38439</v>
      </c>
      <c r="G2767" s="6">
        <f>IFERROR(VLOOKUP(A2767,Orders!A:C,3,FALSE),"")</f>
        <v>38451</v>
      </c>
      <c r="H2767" s="6">
        <f>IFERROR(VLOOKUP(A2767,Orders!A:D,4,FALSE),"")</f>
        <v>38443</v>
      </c>
      <c r="I2767" t="str">
        <f>IFERROR(VLOOKUP(A2767,Orders!A:E,5,FALSE),"")</f>
        <v>Shipped</v>
      </c>
      <c r="J2767">
        <f>IFERROR(VLOOKUP(A2767,Orders!A:G,7,FALSE),"")</f>
        <v>242</v>
      </c>
      <c r="K2767">
        <f>IFERROR(VLOOKUP(J2767,Customers!A:L,12,FALSE),"")</f>
        <v>1370</v>
      </c>
      <c r="L2767">
        <f>IFERROR(VLOOKUP(J2767,Customers!A:M,13,FALSE),"")</f>
        <v>61100</v>
      </c>
      <c r="M2767" t="str">
        <f>IFERROR(VLOOKUP(J2767,Customers!A:H,8,FALSE),"")</f>
        <v>Toulouse</v>
      </c>
      <c r="N2767">
        <f>IFERROR(VLOOKUP(K2767,Employees!A:F,6,FALSE),"")</f>
        <v>4</v>
      </c>
      <c r="O2767" t="str">
        <f>IFERROR(VLOOKUP(N2767,Offices!A:B,2,FALSE),"")</f>
        <v>Paris</v>
      </c>
      <c r="P2767" s="6">
        <f>IFERROR(VLOOKUP(J2767,Payments!A:C,3,FALSE),"")</f>
        <v>37947</v>
      </c>
      <c r="Q2767">
        <f>IFERROR(VLOOKUP(J2767,Payments!A:D,4,FALSE),"")</f>
        <v>33818.339999999997</v>
      </c>
      <c r="R2767" t="str">
        <f>IFERROR(VLOOKUP(B2767,Products!A:C,3,FALSE),"")</f>
        <v>Ships</v>
      </c>
      <c r="S2767">
        <f>IFERROR(VLOOKUP(B2767,Products!A:G,7,FALSE),"")</f>
        <v>1956</v>
      </c>
      <c r="T2767">
        <f>IFERROR(VLOOKUP(B2767,Products!A:I,9,FALSE),"")</f>
        <v>100.17</v>
      </c>
      <c r="U2767">
        <f t="shared" si="344"/>
        <v>8</v>
      </c>
      <c r="V2767" t="str">
        <f t="shared" si="345"/>
        <v>No</v>
      </c>
      <c r="W2767">
        <f t="shared" si="346"/>
        <v>2005</v>
      </c>
      <c r="X2767">
        <f t="shared" si="347"/>
        <v>3</v>
      </c>
      <c r="Y2767">
        <f>IFERROR(VLOOKUP(B2767,Products!A:I,8,FALSE),"")</f>
        <v>51.09</v>
      </c>
      <c r="Z2767">
        <f t="shared" si="348"/>
        <v>4135.2000000000007</v>
      </c>
      <c r="AA2767">
        <f t="shared" si="349"/>
        <v>68.623996868271675</v>
      </c>
      <c r="AB2767">
        <f t="shared" si="350"/>
        <v>1</v>
      </c>
      <c r="AC2767">
        <f t="shared" si="351"/>
        <v>1682.88</v>
      </c>
    </row>
    <row r="2768" spans="1:29">
      <c r="A2768">
        <v>10397</v>
      </c>
      <c r="B2768" t="s">
        <v>176</v>
      </c>
      <c r="C2768">
        <v>36</v>
      </c>
      <c r="D2768">
        <v>80.44</v>
      </c>
      <c r="E2768">
        <v>2</v>
      </c>
      <c r="F2768" s="6">
        <f>IFERROR(VLOOKUP(A2768,Orders!A:B,2,FALSE),"")</f>
        <v>38439</v>
      </c>
      <c r="G2768" s="6">
        <f>IFERROR(VLOOKUP(A2768,Orders!A:C,3,FALSE),"")</f>
        <v>38451</v>
      </c>
      <c r="H2768" s="6">
        <f>IFERROR(VLOOKUP(A2768,Orders!A:D,4,FALSE),"")</f>
        <v>38443</v>
      </c>
      <c r="I2768" t="str">
        <f>IFERROR(VLOOKUP(A2768,Orders!A:E,5,FALSE),"")</f>
        <v>Shipped</v>
      </c>
      <c r="J2768">
        <f>IFERROR(VLOOKUP(A2768,Orders!A:G,7,FALSE),"")</f>
        <v>242</v>
      </c>
      <c r="K2768">
        <f>IFERROR(VLOOKUP(J2768,Customers!A:L,12,FALSE),"")</f>
        <v>1370</v>
      </c>
      <c r="L2768">
        <f>IFERROR(VLOOKUP(J2768,Customers!A:M,13,FALSE),"")</f>
        <v>61100</v>
      </c>
      <c r="M2768" t="str">
        <f>IFERROR(VLOOKUP(J2768,Customers!A:H,8,FALSE),"")</f>
        <v>Toulouse</v>
      </c>
      <c r="N2768">
        <f>IFERROR(VLOOKUP(K2768,Employees!A:F,6,FALSE),"")</f>
        <v>4</v>
      </c>
      <c r="O2768" t="str">
        <f>IFERROR(VLOOKUP(N2768,Offices!A:B,2,FALSE),"")</f>
        <v>Paris</v>
      </c>
      <c r="P2768" s="6">
        <f>IFERROR(VLOOKUP(J2768,Payments!A:C,3,FALSE),"")</f>
        <v>37947</v>
      </c>
      <c r="Q2768">
        <f>IFERROR(VLOOKUP(J2768,Payments!A:D,4,FALSE),"")</f>
        <v>33818.339999999997</v>
      </c>
      <c r="R2768" t="str">
        <f>IFERROR(VLOOKUP(B2768,Products!A:C,3,FALSE),"")</f>
        <v>Ships</v>
      </c>
      <c r="S2768">
        <f>IFERROR(VLOOKUP(B2768,Products!A:G,7,FALSE),"")</f>
        <v>5088</v>
      </c>
      <c r="T2768">
        <f>IFERROR(VLOOKUP(B2768,Products!A:I,9,FALSE),"")</f>
        <v>99.31</v>
      </c>
      <c r="U2768">
        <f t="shared" si="344"/>
        <v>8</v>
      </c>
      <c r="V2768" t="str">
        <f t="shared" si="345"/>
        <v>No</v>
      </c>
      <c r="W2768">
        <f t="shared" si="346"/>
        <v>2005</v>
      </c>
      <c r="X2768">
        <f t="shared" si="347"/>
        <v>3</v>
      </c>
      <c r="Y2768">
        <f>IFERROR(VLOOKUP(B2768,Products!A:I,8,FALSE),"")</f>
        <v>53.63</v>
      </c>
      <c r="Z2768">
        <f t="shared" si="348"/>
        <v>2895.84</v>
      </c>
      <c r="AA2768">
        <f t="shared" si="349"/>
        <v>49.990676859966428</v>
      </c>
      <c r="AB2768">
        <f t="shared" si="350"/>
        <v>0</v>
      </c>
      <c r="AC2768">
        <f t="shared" si="351"/>
        <v>965.15999999999985</v>
      </c>
    </row>
    <row r="2769" spans="1:29">
      <c r="A2769">
        <v>10397</v>
      </c>
      <c r="B2769" t="s">
        <v>177</v>
      </c>
      <c r="C2769">
        <v>34</v>
      </c>
      <c r="D2769">
        <v>52.96</v>
      </c>
      <c r="E2769">
        <v>1</v>
      </c>
      <c r="F2769" s="6">
        <f>IFERROR(VLOOKUP(A2769,Orders!A:B,2,FALSE),"")</f>
        <v>38439</v>
      </c>
      <c r="G2769" s="6">
        <f>IFERROR(VLOOKUP(A2769,Orders!A:C,3,FALSE),"")</f>
        <v>38451</v>
      </c>
      <c r="H2769" s="6">
        <f>IFERROR(VLOOKUP(A2769,Orders!A:D,4,FALSE),"")</f>
        <v>38443</v>
      </c>
      <c r="I2769" t="str">
        <f>IFERROR(VLOOKUP(A2769,Orders!A:E,5,FALSE),"")</f>
        <v>Shipped</v>
      </c>
      <c r="J2769">
        <f>IFERROR(VLOOKUP(A2769,Orders!A:G,7,FALSE),"")</f>
        <v>242</v>
      </c>
      <c r="K2769">
        <f>IFERROR(VLOOKUP(J2769,Customers!A:L,12,FALSE),"")</f>
        <v>1370</v>
      </c>
      <c r="L2769">
        <f>IFERROR(VLOOKUP(J2769,Customers!A:M,13,FALSE),"")</f>
        <v>61100</v>
      </c>
      <c r="M2769" t="str">
        <f>IFERROR(VLOOKUP(J2769,Customers!A:H,8,FALSE),"")</f>
        <v>Toulouse</v>
      </c>
      <c r="N2769">
        <f>IFERROR(VLOOKUP(K2769,Employees!A:F,6,FALSE),"")</f>
        <v>4</v>
      </c>
      <c r="O2769" t="str">
        <f>IFERROR(VLOOKUP(N2769,Offices!A:B,2,FALSE),"")</f>
        <v>Paris</v>
      </c>
      <c r="P2769" s="6">
        <f>IFERROR(VLOOKUP(J2769,Payments!A:C,3,FALSE),"")</f>
        <v>37947</v>
      </c>
      <c r="Q2769">
        <f>IFERROR(VLOOKUP(J2769,Payments!A:D,4,FALSE),"")</f>
        <v>33818.339999999997</v>
      </c>
      <c r="R2769" t="str">
        <f>IFERROR(VLOOKUP(B2769,Products!A:C,3,FALSE),"")</f>
        <v>Ships</v>
      </c>
      <c r="S2769">
        <f>IFERROR(VLOOKUP(B2769,Products!A:G,7,FALSE),"")</f>
        <v>414</v>
      </c>
      <c r="T2769">
        <f>IFERROR(VLOOKUP(B2769,Products!A:I,9,FALSE),"")</f>
        <v>54.6</v>
      </c>
      <c r="U2769">
        <f t="shared" si="344"/>
        <v>8</v>
      </c>
      <c r="V2769" t="str">
        <f t="shared" si="345"/>
        <v>No</v>
      </c>
      <c r="W2769">
        <f t="shared" si="346"/>
        <v>2005</v>
      </c>
      <c r="X2769">
        <f t="shared" si="347"/>
        <v>3</v>
      </c>
      <c r="Y2769">
        <f>IFERROR(VLOOKUP(B2769,Products!A:I,8,FALSE),"")</f>
        <v>33.299999999999997</v>
      </c>
      <c r="Z2769">
        <f t="shared" si="348"/>
        <v>1800.64</v>
      </c>
      <c r="AA2769">
        <f t="shared" si="349"/>
        <v>59.039039039039054</v>
      </c>
      <c r="AB2769">
        <f t="shared" si="350"/>
        <v>0</v>
      </c>
      <c r="AC2769">
        <f t="shared" si="351"/>
        <v>668.44000000000017</v>
      </c>
    </row>
    <row r="2770" spans="1:29">
      <c r="A2770">
        <v>10398</v>
      </c>
      <c r="B2770" t="s">
        <v>178</v>
      </c>
      <c r="C2770">
        <v>33</v>
      </c>
      <c r="D2770">
        <v>130.88</v>
      </c>
      <c r="E2770">
        <v>11</v>
      </c>
      <c r="F2770" s="6">
        <f>IFERROR(VLOOKUP(A2770,Orders!A:B,2,FALSE),"")</f>
        <v>38441</v>
      </c>
      <c r="G2770" s="6">
        <f>IFERROR(VLOOKUP(A2770,Orders!A:C,3,FALSE),"")</f>
        <v>38451</v>
      </c>
      <c r="H2770" s="6">
        <f>IFERROR(VLOOKUP(A2770,Orders!A:D,4,FALSE),"")</f>
        <v>38442</v>
      </c>
      <c r="I2770" t="str">
        <f>IFERROR(VLOOKUP(A2770,Orders!A:E,5,FALSE),"")</f>
        <v>Shipped</v>
      </c>
      <c r="J2770">
        <f>IFERROR(VLOOKUP(A2770,Orders!A:G,7,FALSE),"")</f>
        <v>353</v>
      </c>
      <c r="K2770">
        <f>IFERROR(VLOOKUP(J2770,Customers!A:L,12,FALSE),"")</f>
        <v>1337</v>
      </c>
      <c r="L2770">
        <f>IFERROR(VLOOKUP(J2770,Customers!A:M,13,FALSE),"")</f>
        <v>81100</v>
      </c>
      <c r="M2770" t="str">
        <f>IFERROR(VLOOKUP(J2770,Customers!A:H,8,FALSE),"")</f>
        <v>Reims</v>
      </c>
      <c r="N2770">
        <f>IFERROR(VLOOKUP(K2770,Employees!A:F,6,FALSE),"")</f>
        <v>4</v>
      </c>
      <c r="O2770" t="str">
        <f>IFERROR(VLOOKUP(N2770,Offices!A:B,2,FALSE),"")</f>
        <v>Paris</v>
      </c>
      <c r="P2770" s="6">
        <f>IFERROR(VLOOKUP(J2770,Payments!A:C,3,FALSE),"")</f>
        <v>38362</v>
      </c>
      <c r="Q2770">
        <f>IFERROR(VLOOKUP(J2770,Payments!A:D,4,FALSE),"")</f>
        <v>49705.52</v>
      </c>
      <c r="R2770" t="str">
        <f>IFERROR(VLOOKUP(B2770,Products!A:C,3,FALSE),"")</f>
        <v>Planes</v>
      </c>
      <c r="S2770">
        <f>IFERROR(VLOOKUP(B2770,Products!A:G,7,FALSE),"")</f>
        <v>5330</v>
      </c>
      <c r="T2770">
        <f>IFERROR(VLOOKUP(B2770,Products!A:I,9,FALSE),"")</f>
        <v>157.69</v>
      </c>
      <c r="U2770">
        <f t="shared" si="344"/>
        <v>9</v>
      </c>
      <c r="V2770" t="str">
        <f t="shared" si="345"/>
        <v>No</v>
      </c>
      <c r="W2770">
        <f t="shared" si="346"/>
        <v>2005</v>
      </c>
      <c r="X2770">
        <f t="shared" si="347"/>
        <v>3</v>
      </c>
      <c r="Y2770">
        <f>IFERROR(VLOOKUP(B2770,Products!A:I,8,FALSE),"")</f>
        <v>77.27</v>
      </c>
      <c r="Z2770">
        <f t="shared" si="348"/>
        <v>4319.04</v>
      </c>
      <c r="AA2770">
        <f t="shared" si="349"/>
        <v>69.380095768085937</v>
      </c>
      <c r="AB2770">
        <f t="shared" si="350"/>
        <v>1</v>
      </c>
      <c r="AC2770">
        <f t="shared" si="351"/>
        <v>1769.1299999999999</v>
      </c>
    </row>
    <row r="2771" spans="1:29">
      <c r="A2771">
        <v>10398</v>
      </c>
      <c r="B2771" t="s">
        <v>179</v>
      </c>
      <c r="C2771">
        <v>34</v>
      </c>
      <c r="D2771">
        <v>82.79</v>
      </c>
      <c r="E2771">
        <v>15</v>
      </c>
      <c r="F2771" s="6">
        <f>IFERROR(VLOOKUP(A2771,Orders!A:B,2,FALSE),"")</f>
        <v>38441</v>
      </c>
      <c r="G2771" s="6">
        <f>IFERROR(VLOOKUP(A2771,Orders!A:C,3,FALSE),"")</f>
        <v>38451</v>
      </c>
      <c r="H2771" s="6">
        <f>IFERROR(VLOOKUP(A2771,Orders!A:D,4,FALSE),"")</f>
        <v>38442</v>
      </c>
      <c r="I2771" t="str">
        <f>IFERROR(VLOOKUP(A2771,Orders!A:E,5,FALSE),"")</f>
        <v>Shipped</v>
      </c>
      <c r="J2771">
        <f>IFERROR(VLOOKUP(A2771,Orders!A:G,7,FALSE),"")</f>
        <v>353</v>
      </c>
      <c r="K2771">
        <f>IFERROR(VLOOKUP(J2771,Customers!A:L,12,FALSE),"")</f>
        <v>1337</v>
      </c>
      <c r="L2771">
        <f>IFERROR(VLOOKUP(J2771,Customers!A:M,13,FALSE),"")</f>
        <v>81100</v>
      </c>
      <c r="M2771" t="str">
        <f>IFERROR(VLOOKUP(J2771,Customers!A:H,8,FALSE),"")</f>
        <v>Reims</v>
      </c>
      <c r="N2771">
        <f>IFERROR(VLOOKUP(K2771,Employees!A:F,6,FALSE),"")</f>
        <v>4</v>
      </c>
      <c r="O2771" t="str">
        <f>IFERROR(VLOOKUP(N2771,Offices!A:B,2,FALSE),"")</f>
        <v>Paris</v>
      </c>
      <c r="P2771" s="6">
        <f>IFERROR(VLOOKUP(J2771,Payments!A:C,3,FALSE),"")</f>
        <v>38362</v>
      </c>
      <c r="Q2771">
        <f>IFERROR(VLOOKUP(J2771,Payments!A:D,4,FALSE),"")</f>
        <v>49705.52</v>
      </c>
      <c r="R2771" t="str">
        <f>IFERROR(VLOOKUP(B2771,Products!A:C,3,FALSE),"")</f>
        <v>Planes</v>
      </c>
      <c r="S2771">
        <f>IFERROR(VLOOKUP(B2771,Products!A:G,7,FALSE),"")</f>
        <v>992</v>
      </c>
      <c r="T2771">
        <f>IFERROR(VLOOKUP(B2771,Products!A:I,9,FALSE),"")</f>
        <v>84.48</v>
      </c>
      <c r="U2771">
        <f t="shared" si="344"/>
        <v>9</v>
      </c>
      <c r="V2771" t="str">
        <f t="shared" si="345"/>
        <v>No</v>
      </c>
      <c r="W2771">
        <f t="shared" si="346"/>
        <v>2005</v>
      </c>
      <c r="X2771">
        <f t="shared" si="347"/>
        <v>3</v>
      </c>
      <c r="Y2771">
        <f>IFERROR(VLOOKUP(B2771,Products!A:I,8,FALSE),"")</f>
        <v>49</v>
      </c>
      <c r="Z2771">
        <f t="shared" si="348"/>
        <v>2814.86</v>
      </c>
      <c r="AA2771">
        <f t="shared" si="349"/>
        <v>68.959183673469397</v>
      </c>
      <c r="AB2771">
        <f t="shared" si="350"/>
        <v>1</v>
      </c>
      <c r="AC2771">
        <f t="shared" si="351"/>
        <v>1148.8600000000001</v>
      </c>
    </row>
    <row r="2772" spans="1:29">
      <c r="A2772">
        <v>10398</v>
      </c>
      <c r="B2772" t="s">
        <v>180</v>
      </c>
      <c r="C2772">
        <v>28</v>
      </c>
      <c r="D2772">
        <v>70.540000000000006</v>
      </c>
      <c r="E2772">
        <v>18</v>
      </c>
      <c r="F2772" s="6">
        <f>IFERROR(VLOOKUP(A2772,Orders!A:B,2,FALSE),"")</f>
        <v>38441</v>
      </c>
      <c r="G2772" s="6">
        <f>IFERROR(VLOOKUP(A2772,Orders!A:C,3,FALSE),"")</f>
        <v>38451</v>
      </c>
      <c r="H2772" s="6">
        <f>IFERROR(VLOOKUP(A2772,Orders!A:D,4,FALSE),"")</f>
        <v>38442</v>
      </c>
      <c r="I2772" t="str">
        <f>IFERROR(VLOOKUP(A2772,Orders!A:E,5,FALSE),"")</f>
        <v>Shipped</v>
      </c>
      <c r="J2772">
        <f>IFERROR(VLOOKUP(A2772,Orders!A:G,7,FALSE),"")</f>
        <v>353</v>
      </c>
      <c r="K2772">
        <f>IFERROR(VLOOKUP(J2772,Customers!A:L,12,FALSE),"")</f>
        <v>1337</v>
      </c>
      <c r="L2772">
        <f>IFERROR(VLOOKUP(J2772,Customers!A:M,13,FALSE),"")</f>
        <v>81100</v>
      </c>
      <c r="M2772" t="str">
        <f>IFERROR(VLOOKUP(J2772,Customers!A:H,8,FALSE),"")</f>
        <v>Reims</v>
      </c>
      <c r="N2772">
        <f>IFERROR(VLOOKUP(K2772,Employees!A:F,6,FALSE),"")</f>
        <v>4</v>
      </c>
      <c r="O2772" t="str">
        <f>IFERROR(VLOOKUP(N2772,Offices!A:B,2,FALSE),"")</f>
        <v>Paris</v>
      </c>
      <c r="P2772" s="6">
        <f>IFERROR(VLOOKUP(J2772,Payments!A:C,3,FALSE),"")</f>
        <v>38362</v>
      </c>
      <c r="Q2772">
        <f>IFERROR(VLOOKUP(J2772,Payments!A:D,4,FALSE),"")</f>
        <v>49705.52</v>
      </c>
      <c r="R2772" t="str">
        <f>IFERROR(VLOOKUP(B2772,Products!A:C,3,FALSE),"")</f>
        <v>Ships</v>
      </c>
      <c r="S2772">
        <f>IFERROR(VLOOKUP(B2772,Products!A:G,7,FALSE),"")</f>
        <v>4259</v>
      </c>
      <c r="T2772">
        <f>IFERROR(VLOOKUP(B2772,Products!A:I,9,FALSE),"")</f>
        <v>86.02</v>
      </c>
      <c r="U2772">
        <f t="shared" si="344"/>
        <v>9</v>
      </c>
      <c r="V2772" t="str">
        <f t="shared" si="345"/>
        <v>No</v>
      </c>
      <c r="W2772">
        <f t="shared" si="346"/>
        <v>2005</v>
      </c>
      <c r="X2772">
        <f t="shared" si="347"/>
        <v>3</v>
      </c>
      <c r="Y2772">
        <f>IFERROR(VLOOKUP(B2772,Products!A:I,8,FALSE),"")</f>
        <v>51.61</v>
      </c>
      <c r="Z2772">
        <f t="shared" si="348"/>
        <v>1975.1200000000001</v>
      </c>
      <c r="AA2772">
        <f t="shared" si="349"/>
        <v>36.678938190273222</v>
      </c>
      <c r="AB2772">
        <f t="shared" si="350"/>
        <v>0</v>
      </c>
      <c r="AC2772">
        <f t="shared" si="351"/>
        <v>530.04000000000019</v>
      </c>
    </row>
    <row r="2773" spans="1:29">
      <c r="A2773">
        <v>10398</v>
      </c>
      <c r="B2773" t="s">
        <v>181</v>
      </c>
      <c r="C2773">
        <v>45</v>
      </c>
      <c r="D2773">
        <v>92.11</v>
      </c>
      <c r="E2773">
        <v>17</v>
      </c>
      <c r="F2773" s="6">
        <f>IFERROR(VLOOKUP(A2773,Orders!A:B,2,FALSE),"")</f>
        <v>38441</v>
      </c>
      <c r="G2773" s="6">
        <f>IFERROR(VLOOKUP(A2773,Orders!A:C,3,FALSE),"")</f>
        <v>38451</v>
      </c>
      <c r="H2773" s="6">
        <f>IFERROR(VLOOKUP(A2773,Orders!A:D,4,FALSE),"")</f>
        <v>38442</v>
      </c>
      <c r="I2773" t="str">
        <f>IFERROR(VLOOKUP(A2773,Orders!A:E,5,FALSE),"")</f>
        <v>Shipped</v>
      </c>
      <c r="J2773">
        <f>IFERROR(VLOOKUP(A2773,Orders!A:G,7,FALSE),"")</f>
        <v>353</v>
      </c>
      <c r="K2773">
        <f>IFERROR(VLOOKUP(J2773,Customers!A:L,12,FALSE),"")</f>
        <v>1337</v>
      </c>
      <c r="L2773">
        <f>IFERROR(VLOOKUP(J2773,Customers!A:M,13,FALSE),"")</f>
        <v>81100</v>
      </c>
      <c r="M2773" t="str">
        <f>IFERROR(VLOOKUP(J2773,Customers!A:H,8,FALSE),"")</f>
        <v>Reims</v>
      </c>
      <c r="N2773">
        <f>IFERROR(VLOOKUP(K2773,Employees!A:F,6,FALSE),"")</f>
        <v>4</v>
      </c>
      <c r="O2773" t="str">
        <f>IFERROR(VLOOKUP(N2773,Offices!A:B,2,FALSE),"")</f>
        <v>Paris</v>
      </c>
      <c r="P2773" s="6">
        <f>IFERROR(VLOOKUP(J2773,Payments!A:C,3,FALSE),"")</f>
        <v>38362</v>
      </c>
      <c r="Q2773">
        <f>IFERROR(VLOOKUP(J2773,Payments!A:D,4,FALSE),"")</f>
        <v>49705.52</v>
      </c>
      <c r="R2773" t="str">
        <f>IFERROR(VLOOKUP(B2773,Products!A:C,3,FALSE),"")</f>
        <v>Vintage Cars</v>
      </c>
      <c r="S2773">
        <f>IFERROR(VLOOKUP(B2773,Products!A:G,7,FALSE),"")</f>
        <v>2378</v>
      </c>
      <c r="T2773">
        <f>IFERROR(VLOOKUP(B2773,Products!A:I,9,FALSE),"")</f>
        <v>105.87</v>
      </c>
      <c r="U2773">
        <f t="shared" si="344"/>
        <v>9</v>
      </c>
      <c r="V2773" t="str">
        <f t="shared" si="345"/>
        <v>No</v>
      </c>
      <c r="W2773">
        <f t="shared" si="346"/>
        <v>2005</v>
      </c>
      <c r="X2773">
        <f t="shared" si="347"/>
        <v>3</v>
      </c>
      <c r="Y2773">
        <f>IFERROR(VLOOKUP(B2773,Products!A:I,8,FALSE),"")</f>
        <v>64.58</v>
      </c>
      <c r="Z2773">
        <f t="shared" si="348"/>
        <v>4144.95</v>
      </c>
      <c r="AA2773">
        <f t="shared" si="349"/>
        <v>42.629296995973988</v>
      </c>
      <c r="AB2773">
        <f t="shared" si="350"/>
        <v>0</v>
      </c>
      <c r="AC2773">
        <f t="shared" si="351"/>
        <v>1238.8500000000001</v>
      </c>
    </row>
    <row r="2774" spans="1:29">
      <c r="A2774">
        <v>10398</v>
      </c>
      <c r="B2774" t="s">
        <v>182</v>
      </c>
      <c r="C2774">
        <v>43</v>
      </c>
      <c r="D2774">
        <v>100.67</v>
      </c>
      <c r="E2774">
        <v>16</v>
      </c>
      <c r="F2774" s="6">
        <f>IFERROR(VLOOKUP(A2774,Orders!A:B,2,FALSE),"")</f>
        <v>38441</v>
      </c>
      <c r="G2774" s="6">
        <f>IFERROR(VLOOKUP(A2774,Orders!A:C,3,FALSE),"")</f>
        <v>38451</v>
      </c>
      <c r="H2774" s="6">
        <f>IFERROR(VLOOKUP(A2774,Orders!A:D,4,FALSE),"")</f>
        <v>38442</v>
      </c>
      <c r="I2774" t="str">
        <f>IFERROR(VLOOKUP(A2774,Orders!A:E,5,FALSE),"")</f>
        <v>Shipped</v>
      </c>
      <c r="J2774">
        <f>IFERROR(VLOOKUP(A2774,Orders!A:G,7,FALSE),"")</f>
        <v>353</v>
      </c>
      <c r="K2774">
        <f>IFERROR(VLOOKUP(J2774,Customers!A:L,12,FALSE),"")</f>
        <v>1337</v>
      </c>
      <c r="L2774">
        <f>IFERROR(VLOOKUP(J2774,Customers!A:M,13,FALSE),"")</f>
        <v>81100</v>
      </c>
      <c r="M2774" t="str">
        <f>IFERROR(VLOOKUP(J2774,Customers!A:H,8,FALSE),"")</f>
        <v>Reims</v>
      </c>
      <c r="N2774">
        <f>IFERROR(VLOOKUP(K2774,Employees!A:F,6,FALSE),"")</f>
        <v>4</v>
      </c>
      <c r="O2774" t="str">
        <f>IFERROR(VLOOKUP(N2774,Offices!A:B,2,FALSE),"")</f>
        <v>Paris</v>
      </c>
      <c r="P2774" s="6">
        <f>IFERROR(VLOOKUP(J2774,Payments!A:C,3,FALSE),"")</f>
        <v>38362</v>
      </c>
      <c r="Q2774">
        <f>IFERROR(VLOOKUP(J2774,Payments!A:D,4,FALSE),"")</f>
        <v>49705.52</v>
      </c>
      <c r="R2774" t="str">
        <f>IFERROR(VLOOKUP(B2774,Products!A:C,3,FALSE),"")</f>
        <v>Planes</v>
      </c>
      <c r="S2774">
        <f>IFERROR(VLOOKUP(B2774,Products!A:G,7,FALSE),"")</f>
        <v>3627</v>
      </c>
      <c r="T2774">
        <f>IFERROR(VLOOKUP(B2774,Products!A:I,9,FALSE),"")</f>
        <v>109.42</v>
      </c>
      <c r="U2774">
        <f t="shared" si="344"/>
        <v>9</v>
      </c>
      <c r="V2774" t="str">
        <f t="shared" si="345"/>
        <v>No</v>
      </c>
      <c r="W2774">
        <f t="shared" si="346"/>
        <v>2005</v>
      </c>
      <c r="X2774">
        <f t="shared" si="347"/>
        <v>3</v>
      </c>
      <c r="Y2774">
        <f>IFERROR(VLOOKUP(B2774,Products!A:I,8,FALSE),"")</f>
        <v>66.739999999999995</v>
      </c>
      <c r="Z2774">
        <f t="shared" si="348"/>
        <v>4328.8100000000004</v>
      </c>
      <c r="AA2774">
        <f t="shared" si="349"/>
        <v>50.839077015283209</v>
      </c>
      <c r="AB2774">
        <f t="shared" si="350"/>
        <v>0</v>
      </c>
      <c r="AC2774">
        <f t="shared" si="351"/>
        <v>1458.9900000000002</v>
      </c>
    </row>
    <row r="2775" spans="1:29">
      <c r="A2775">
        <v>10398</v>
      </c>
      <c r="B2775" t="s">
        <v>183</v>
      </c>
      <c r="C2775">
        <v>28</v>
      </c>
      <c r="D2775">
        <v>60.29</v>
      </c>
      <c r="E2775">
        <v>3</v>
      </c>
      <c r="F2775" s="6">
        <f>IFERROR(VLOOKUP(A2775,Orders!A:B,2,FALSE),"")</f>
        <v>38441</v>
      </c>
      <c r="G2775" s="6">
        <f>IFERROR(VLOOKUP(A2775,Orders!A:C,3,FALSE),"")</f>
        <v>38451</v>
      </c>
      <c r="H2775" s="6">
        <f>IFERROR(VLOOKUP(A2775,Orders!A:D,4,FALSE),"")</f>
        <v>38442</v>
      </c>
      <c r="I2775" t="str">
        <f>IFERROR(VLOOKUP(A2775,Orders!A:E,5,FALSE),"")</f>
        <v>Shipped</v>
      </c>
      <c r="J2775">
        <f>IFERROR(VLOOKUP(A2775,Orders!A:G,7,FALSE),"")</f>
        <v>353</v>
      </c>
      <c r="K2775">
        <f>IFERROR(VLOOKUP(J2775,Customers!A:L,12,FALSE),"")</f>
        <v>1337</v>
      </c>
      <c r="L2775">
        <f>IFERROR(VLOOKUP(J2775,Customers!A:M,13,FALSE),"")</f>
        <v>81100</v>
      </c>
      <c r="M2775" t="str">
        <f>IFERROR(VLOOKUP(J2775,Customers!A:H,8,FALSE),"")</f>
        <v>Reims</v>
      </c>
      <c r="N2775">
        <f>IFERROR(VLOOKUP(K2775,Employees!A:F,6,FALSE),"")</f>
        <v>4</v>
      </c>
      <c r="O2775" t="str">
        <f>IFERROR(VLOOKUP(N2775,Offices!A:B,2,FALSE),"")</f>
        <v>Paris</v>
      </c>
      <c r="P2775" s="6">
        <f>IFERROR(VLOOKUP(J2775,Payments!A:C,3,FALSE),"")</f>
        <v>38362</v>
      </c>
      <c r="Q2775">
        <f>IFERROR(VLOOKUP(J2775,Payments!A:D,4,FALSE),"")</f>
        <v>49705.52</v>
      </c>
      <c r="R2775" t="str">
        <f>IFERROR(VLOOKUP(B2775,Products!A:C,3,FALSE),"")</f>
        <v>Planes</v>
      </c>
      <c r="S2775">
        <f>IFERROR(VLOOKUP(B2775,Products!A:G,7,FALSE),"")</f>
        <v>5942</v>
      </c>
      <c r="T2775">
        <f>IFERROR(VLOOKUP(B2775,Products!A:I,9,FALSE),"")</f>
        <v>68.510000000000005</v>
      </c>
      <c r="U2775">
        <f t="shared" si="344"/>
        <v>9</v>
      </c>
      <c r="V2775" t="str">
        <f t="shared" si="345"/>
        <v>No</v>
      </c>
      <c r="W2775">
        <f t="shared" si="346"/>
        <v>2005</v>
      </c>
      <c r="X2775">
        <f t="shared" si="347"/>
        <v>3</v>
      </c>
      <c r="Y2775">
        <f>IFERROR(VLOOKUP(B2775,Products!A:I,8,FALSE),"")</f>
        <v>34.25</v>
      </c>
      <c r="Z2775">
        <f t="shared" si="348"/>
        <v>1688.12</v>
      </c>
      <c r="AA2775">
        <f t="shared" si="349"/>
        <v>76.029197080291965</v>
      </c>
      <c r="AB2775">
        <f t="shared" si="350"/>
        <v>1</v>
      </c>
      <c r="AC2775">
        <f t="shared" si="351"/>
        <v>729.12</v>
      </c>
    </row>
    <row r="2776" spans="1:29">
      <c r="A2776">
        <v>10398</v>
      </c>
      <c r="B2776" t="s">
        <v>184</v>
      </c>
      <c r="C2776">
        <v>34</v>
      </c>
      <c r="D2776">
        <v>61.15</v>
      </c>
      <c r="E2776">
        <v>13</v>
      </c>
      <c r="F2776" s="6">
        <f>IFERROR(VLOOKUP(A2776,Orders!A:B,2,FALSE),"")</f>
        <v>38441</v>
      </c>
      <c r="G2776" s="6">
        <f>IFERROR(VLOOKUP(A2776,Orders!A:C,3,FALSE),"")</f>
        <v>38451</v>
      </c>
      <c r="H2776" s="6">
        <f>IFERROR(VLOOKUP(A2776,Orders!A:D,4,FALSE),"")</f>
        <v>38442</v>
      </c>
      <c r="I2776" t="str">
        <f>IFERROR(VLOOKUP(A2776,Orders!A:E,5,FALSE),"")</f>
        <v>Shipped</v>
      </c>
      <c r="J2776">
        <f>IFERROR(VLOOKUP(A2776,Orders!A:G,7,FALSE),"")</f>
        <v>353</v>
      </c>
      <c r="K2776">
        <f>IFERROR(VLOOKUP(J2776,Customers!A:L,12,FALSE),"")</f>
        <v>1337</v>
      </c>
      <c r="L2776">
        <f>IFERROR(VLOOKUP(J2776,Customers!A:M,13,FALSE),"")</f>
        <v>81100</v>
      </c>
      <c r="M2776" t="str">
        <f>IFERROR(VLOOKUP(J2776,Customers!A:H,8,FALSE),"")</f>
        <v>Reims</v>
      </c>
      <c r="N2776">
        <f>IFERROR(VLOOKUP(K2776,Employees!A:F,6,FALSE),"")</f>
        <v>4</v>
      </c>
      <c r="O2776" t="str">
        <f>IFERROR(VLOOKUP(N2776,Offices!A:B,2,FALSE),"")</f>
        <v>Paris</v>
      </c>
      <c r="P2776" s="6">
        <f>IFERROR(VLOOKUP(J2776,Payments!A:C,3,FALSE),"")</f>
        <v>38362</v>
      </c>
      <c r="Q2776">
        <f>IFERROR(VLOOKUP(J2776,Payments!A:D,4,FALSE),"")</f>
        <v>49705.52</v>
      </c>
      <c r="R2776" t="str">
        <f>IFERROR(VLOOKUP(B2776,Products!A:C,3,FALSE),"")</f>
        <v>Vintage Cars</v>
      </c>
      <c r="S2776">
        <f>IFERROR(VLOOKUP(B2776,Products!A:G,7,FALSE),"")</f>
        <v>2902</v>
      </c>
      <c r="T2776">
        <f>IFERROR(VLOOKUP(B2776,Products!A:I,9,FALSE),"")</f>
        <v>65.75</v>
      </c>
      <c r="U2776">
        <f t="shared" si="344"/>
        <v>9</v>
      </c>
      <c r="V2776" t="str">
        <f t="shared" si="345"/>
        <v>No</v>
      </c>
      <c r="W2776">
        <f t="shared" si="346"/>
        <v>2005</v>
      </c>
      <c r="X2776">
        <f t="shared" si="347"/>
        <v>3</v>
      </c>
      <c r="Y2776">
        <f>IFERROR(VLOOKUP(B2776,Products!A:I,8,FALSE),"")</f>
        <v>26.3</v>
      </c>
      <c r="Z2776">
        <f t="shared" si="348"/>
        <v>2079.1</v>
      </c>
      <c r="AA2776">
        <f t="shared" si="349"/>
        <v>132.50950570342204</v>
      </c>
      <c r="AB2776">
        <f t="shared" si="350"/>
        <v>1</v>
      </c>
      <c r="AC2776">
        <f t="shared" si="351"/>
        <v>1184.8999999999999</v>
      </c>
    </row>
    <row r="2777" spans="1:29">
      <c r="A2777">
        <v>10398</v>
      </c>
      <c r="B2777" t="s">
        <v>185</v>
      </c>
      <c r="C2777">
        <v>41</v>
      </c>
      <c r="D2777">
        <v>56.64</v>
      </c>
      <c r="E2777">
        <v>2</v>
      </c>
      <c r="F2777" s="6">
        <f>IFERROR(VLOOKUP(A2777,Orders!A:B,2,FALSE),"")</f>
        <v>38441</v>
      </c>
      <c r="G2777" s="6">
        <f>IFERROR(VLOOKUP(A2777,Orders!A:C,3,FALSE),"")</f>
        <v>38451</v>
      </c>
      <c r="H2777" s="6">
        <f>IFERROR(VLOOKUP(A2777,Orders!A:D,4,FALSE),"")</f>
        <v>38442</v>
      </c>
      <c r="I2777" t="str">
        <f>IFERROR(VLOOKUP(A2777,Orders!A:E,5,FALSE),"")</f>
        <v>Shipped</v>
      </c>
      <c r="J2777">
        <f>IFERROR(VLOOKUP(A2777,Orders!A:G,7,FALSE),"")</f>
        <v>353</v>
      </c>
      <c r="K2777">
        <f>IFERROR(VLOOKUP(J2777,Customers!A:L,12,FALSE),"")</f>
        <v>1337</v>
      </c>
      <c r="L2777">
        <f>IFERROR(VLOOKUP(J2777,Customers!A:M,13,FALSE),"")</f>
        <v>81100</v>
      </c>
      <c r="M2777" t="str">
        <f>IFERROR(VLOOKUP(J2777,Customers!A:H,8,FALSE),"")</f>
        <v>Reims</v>
      </c>
      <c r="N2777">
        <f>IFERROR(VLOOKUP(K2777,Employees!A:F,6,FALSE),"")</f>
        <v>4</v>
      </c>
      <c r="O2777" t="str">
        <f>IFERROR(VLOOKUP(N2777,Offices!A:B,2,FALSE),"")</f>
        <v>Paris</v>
      </c>
      <c r="P2777" s="6">
        <f>IFERROR(VLOOKUP(J2777,Payments!A:C,3,FALSE),"")</f>
        <v>38362</v>
      </c>
      <c r="Q2777">
        <f>IFERROR(VLOOKUP(J2777,Payments!A:D,4,FALSE),"")</f>
        <v>49705.52</v>
      </c>
      <c r="R2777" t="str">
        <f>IFERROR(VLOOKUP(B2777,Products!A:C,3,FALSE),"")</f>
        <v>Planes</v>
      </c>
      <c r="S2777">
        <f>IFERROR(VLOOKUP(B2777,Products!A:G,7,FALSE),"")</f>
        <v>6812</v>
      </c>
      <c r="T2777">
        <f>IFERROR(VLOOKUP(B2777,Products!A:I,9,FALSE),"")</f>
        <v>68.239999999999995</v>
      </c>
      <c r="U2777">
        <f t="shared" si="344"/>
        <v>9</v>
      </c>
      <c r="V2777" t="str">
        <f t="shared" si="345"/>
        <v>No</v>
      </c>
      <c r="W2777">
        <f t="shared" si="346"/>
        <v>2005</v>
      </c>
      <c r="X2777">
        <f t="shared" si="347"/>
        <v>3</v>
      </c>
      <c r="Y2777">
        <f>IFERROR(VLOOKUP(B2777,Products!A:I,8,FALSE),"")</f>
        <v>29.34</v>
      </c>
      <c r="Z2777">
        <f t="shared" si="348"/>
        <v>2322.2400000000002</v>
      </c>
      <c r="AA2777">
        <f t="shared" si="349"/>
        <v>93.047034764826179</v>
      </c>
      <c r="AB2777">
        <f t="shared" si="350"/>
        <v>1</v>
      </c>
      <c r="AC2777">
        <f t="shared" si="351"/>
        <v>1119.3</v>
      </c>
    </row>
    <row r="2778" spans="1:29">
      <c r="A2778">
        <v>10398</v>
      </c>
      <c r="B2778" t="s">
        <v>186</v>
      </c>
      <c r="C2778">
        <v>45</v>
      </c>
      <c r="D2778">
        <v>65.930000000000007</v>
      </c>
      <c r="E2778">
        <v>14</v>
      </c>
      <c r="F2778" s="6">
        <f>IFERROR(VLOOKUP(A2778,Orders!A:B,2,FALSE),"")</f>
        <v>38441</v>
      </c>
      <c r="G2778" s="6">
        <f>IFERROR(VLOOKUP(A2778,Orders!A:C,3,FALSE),"")</f>
        <v>38451</v>
      </c>
      <c r="H2778" s="6">
        <f>IFERROR(VLOOKUP(A2778,Orders!A:D,4,FALSE),"")</f>
        <v>38442</v>
      </c>
      <c r="I2778" t="str">
        <f>IFERROR(VLOOKUP(A2778,Orders!A:E,5,FALSE),"")</f>
        <v>Shipped</v>
      </c>
      <c r="J2778">
        <f>IFERROR(VLOOKUP(A2778,Orders!A:G,7,FALSE),"")</f>
        <v>353</v>
      </c>
      <c r="K2778">
        <f>IFERROR(VLOOKUP(J2778,Customers!A:L,12,FALSE),"")</f>
        <v>1337</v>
      </c>
      <c r="L2778">
        <f>IFERROR(VLOOKUP(J2778,Customers!A:M,13,FALSE),"")</f>
        <v>81100</v>
      </c>
      <c r="M2778" t="str">
        <f>IFERROR(VLOOKUP(J2778,Customers!A:H,8,FALSE),"")</f>
        <v>Reims</v>
      </c>
      <c r="N2778">
        <f>IFERROR(VLOOKUP(K2778,Employees!A:F,6,FALSE),"")</f>
        <v>4</v>
      </c>
      <c r="O2778" t="str">
        <f>IFERROR(VLOOKUP(N2778,Offices!A:B,2,FALSE),"")</f>
        <v>Paris</v>
      </c>
      <c r="P2778" s="6">
        <f>IFERROR(VLOOKUP(J2778,Payments!A:C,3,FALSE),"")</f>
        <v>38362</v>
      </c>
      <c r="Q2778">
        <f>IFERROR(VLOOKUP(J2778,Payments!A:D,4,FALSE),"")</f>
        <v>49705.52</v>
      </c>
      <c r="R2778" t="str">
        <f>IFERROR(VLOOKUP(B2778,Products!A:C,3,FALSE),"")</f>
        <v>Planes</v>
      </c>
      <c r="S2778">
        <f>IFERROR(VLOOKUP(B2778,Products!A:G,7,FALSE),"")</f>
        <v>2756</v>
      </c>
      <c r="T2778">
        <f>IFERROR(VLOOKUP(B2778,Products!A:I,9,FALSE),"")</f>
        <v>72.45</v>
      </c>
      <c r="U2778">
        <f t="shared" si="344"/>
        <v>9</v>
      </c>
      <c r="V2778" t="str">
        <f t="shared" si="345"/>
        <v>No</v>
      </c>
      <c r="W2778">
        <f t="shared" si="346"/>
        <v>2005</v>
      </c>
      <c r="X2778">
        <f t="shared" si="347"/>
        <v>3</v>
      </c>
      <c r="Y2778">
        <f>IFERROR(VLOOKUP(B2778,Products!A:I,8,FALSE),"")</f>
        <v>36.229999999999997</v>
      </c>
      <c r="Z2778">
        <f t="shared" si="348"/>
        <v>2966.8500000000004</v>
      </c>
      <c r="AA2778">
        <f t="shared" si="349"/>
        <v>81.976262765663847</v>
      </c>
      <c r="AB2778">
        <f t="shared" si="350"/>
        <v>1</v>
      </c>
      <c r="AC2778">
        <f t="shared" si="351"/>
        <v>1336.5000000000005</v>
      </c>
    </row>
    <row r="2779" spans="1:29">
      <c r="A2779">
        <v>10398</v>
      </c>
      <c r="B2779" t="s">
        <v>187</v>
      </c>
      <c r="C2779">
        <v>22</v>
      </c>
      <c r="D2779">
        <v>60.54</v>
      </c>
      <c r="E2779">
        <v>4</v>
      </c>
      <c r="F2779" s="6">
        <f>IFERROR(VLOOKUP(A2779,Orders!A:B,2,FALSE),"")</f>
        <v>38441</v>
      </c>
      <c r="G2779" s="6">
        <f>IFERROR(VLOOKUP(A2779,Orders!A:C,3,FALSE),"")</f>
        <v>38451</v>
      </c>
      <c r="H2779" s="6">
        <f>IFERROR(VLOOKUP(A2779,Orders!A:D,4,FALSE),"")</f>
        <v>38442</v>
      </c>
      <c r="I2779" t="str">
        <f>IFERROR(VLOOKUP(A2779,Orders!A:E,5,FALSE),"")</f>
        <v>Shipped</v>
      </c>
      <c r="J2779">
        <f>IFERROR(VLOOKUP(A2779,Orders!A:G,7,FALSE),"")</f>
        <v>353</v>
      </c>
      <c r="K2779">
        <f>IFERROR(VLOOKUP(J2779,Customers!A:L,12,FALSE),"")</f>
        <v>1337</v>
      </c>
      <c r="L2779">
        <f>IFERROR(VLOOKUP(J2779,Customers!A:M,13,FALSE),"")</f>
        <v>81100</v>
      </c>
      <c r="M2779" t="str">
        <f>IFERROR(VLOOKUP(J2779,Customers!A:H,8,FALSE),"")</f>
        <v>Reims</v>
      </c>
      <c r="N2779">
        <f>IFERROR(VLOOKUP(K2779,Employees!A:F,6,FALSE),"")</f>
        <v>4</v>
      </c>
      <c r="O2779" t="str">
        <f>IFERROR(VLOOKUP(N2779,Offices!A:B,2,FALSE),"")</f>
        <v>Paris</v>
      </c>
      <c r="P2779" s="6">
        <f>IFERROR(VLOOKUP(J2779,Payments!A:C,3,FALSE),"")</f>
        <v>38362</v>
      </c>
      <c r="Q2779">
        <f>IFERROR(VLOOKUP(J2779,Payments!A:D,4,FALSE),"")</f>
        <v>49705.52</v>
      </c>
      <c r="R2779" t="str">
        <f>IFERROR(VLOOKUP(B2779,Products!A:C,3,FALSE),"")</f>
        <v>Vintage Cars</v>
      </c>
      <c r="S2779">
        <f>IFERROR(VLOOKUP(B2779,Products!A:G,7,FALSE),"")</f>
        <v>136</v>
      </c>
      <c r="T2779">
        <f>IFERROR(VLOOKUP(B2779,Products!A:I,9,FALSE),"")</f>
        <v>68.790000000000006</v>
      </c>
      <c r="U2779">
        <f t="shared" si="344"/>
        <v>9</v>
      </c>
      <c r="V2779" t="str">
        <f t="shared" si="345"/>
        <v>No</v>
      </c>
      <c r="W2779">
        <f t="shared" si="346"/>
        <v>2005</v>
      </c>
      <c r="X2779">
        <f t="shared" si="347"/>
        <v>3</v>
      </c>
      <c r="Y2779">
        <f>IFERROR(VLOOKUP(B2779,Products!A:I,8,FALSE),"")</f>
        <v>33.020000000000003</v>
      </c>
      <c r="Z2779">
        <f t="shared" si="348"/>
        <v>1331.8799999999999</v>
      </c>
      <c r="AA2779">
        <f t="shared" si="349"/>
        <v>83.343428225317979</v>
      </c>
      <c r="AB2779">
        <f t="shared" si="350"/>
        <v>1</v>
      </c>
      <c r="AC2779">
        <f t="shared" si="351"/>
        <v>605.43999999999994</v>
      </c>
    </row>
    <row r="2780" spans="1:29">
      <c r="A2780">
        <v>10398</v>
      </c>
      <c r="B2780" t="s">
        <v>188</v>
      </c>
      <c r="C2780">
        <v>49</v>
      </c>
      <c r="D2780">
        <v>38.840000000000003</v>
      </c>
      <c r="E2780">
        <v>5</v>
      </c>
      <c r="F2780" s="6">
        <f>IFERROR(VLOOKUP(A2780,Orders!A:B,2,FALSE),"")</f>
        <v>38441</v>
      </c>
      <c r="G2780" s="6">
        <f>IFERROR(VLOOKUP(A2780,Orders!A:C,3,FALSE),"")</f>
        <v>38451</v>
      </c>
      <c r="H2780" s="6">
        <f>IFERROR(VLOOKUP(A2780,Orders!A:D,4,FALSE),"")</f>
        <v>38442</v>
      </c>
      <c r="I2780" t="str">
        <f>IFERROR(VLOOKUP(A2780,Orders!A:E,5,FALSE),"")</f>
        <v>Shipped</v>
      </c>
      <c r="J2780">
        <f>IFERROR(VLOOKUP(A2780,Orders!A:G,7,FALSE),"")</f>
        <v>353</v>
      </c>
      <c r="K2780">
        <f>IFERROR(VLOOKUP(J2780,Customers!A:L,12,FALSE),"")</f>
        <v>1337</v>
      </c>
      <c r="L2780">
        <f>IFERROR(VLOOKUP(J2780,Customers!A:M,13,FALSE),"")</f>
        <v>81100</v>
      </c>
      <c r="M2780" t="str">
        <f>IFERROR(VLOOKUP(J2780,Customers!A:H,8,FALSE),"")</f>
        <v>Reims</v>
      </c>
      <c r="N2780">
        <f>IFERROR(VLOOKUP(K2780,Employees!A:F,6,FALSE),"")</f>
        <v>4</v>
      </c>
      <c r="O2780" t="str">
        <f>IFERROR(VLOOKUP(N2780,Offices!A:B,2,FALSE),"")</f>
        <v>Paris</v>
      </c>
      <c r="P2780" s="6">
        <f>IFERROR(VLOOKUP(J2780,Payments!A:C,3,FALSE),"")</f>
        <v>38362</v>
      </c>
      <c r="Q2780">
        <f>IFERROR(VLOOKUP(J2780,Payments!A:D,4,FALSE),"")</f>
        <v>49705.52</v>
      </c>
      <c r="R2780" t="str">
        <f>IFERROR(VLOOKUP(B2780,Products!A:C,3,FALSE),"")</f>
        <v>Vintage Cars</v>
      </c>
      <c r="S2780">
        <f>IFERROR(VLOOKUP(B2780,Products!A:G,7,FALSE),"")</f>
        <v>7062</v>
      </c>
      <c r="T2780">
        <f>IFERROR(VLOOKUP(B2780,Products!A:I,9,FALSE),"")</f>
        <v>43.64</v>
      </c>
      <c r="U2780">
        <f t="shared" si="344"/>
        <v>9</v>
      </c>
      <c r="V2780" t="str">
        <f t="shared" si="345"/>
        <v>No</v>
      </c>
      <c r="W2780">
        <f t="shared" si="346"/>
        <v>2005</v>
      </c>
      <c r="X2780">
        <f t="shared" si="347"/>
        <v>3</v>
      </c>
      <c r="Y2780">
        <f>IFERROR(VLOOKUP(B2780,Products!A:I,8,FALSE),"")</f>
        <v>27.06</v>
      </c>
      <c r="Z2780">
        <f t="shared" si="348"/>
        <v>1903.16</v>
      </c>
      <c r="AA2780">
        <f t="shared" si="349"/>
        <v>43.532889874353309</v>
      </c>
      <c r="AB2780">
        <f t="shared" si="350"/>
        <v>0</v>
      </c>
      <c r="AC2780">
        <f t="shared" si="351"/>
        <v>577.22000000000025</v>
      </c>
    </row>
    <row r="2781" spans="1:29">
      <c r="A2781">
        <v>10398</v>
      </c>
      <c r="B2781" t="s">
        <v>189</v>
      </c>
      <c r="C2781">
        <v>47</v>
      </c>
      <c r="D2781">
        <v>78.55</v>
      </c>
      <c r="E2781">
        <v>6</v>
      </c>
      <c r="F2781" s="6">
        <f>IFERROR(VLOOKUP(A2781,Orders!A:B,2,FALSE),"")</f>
        <v>38441</v>
      </c>
      <c r="G2781" s="6">
        <f>IFERROR(VLOOKUP(A2781,Orders!A:C,3,FALSE),"")</f>
        <v>38451</v>
      </c>
      <c r="H2781" s="6">
        <f>IFERROR(VLOOKUP(A2781,Orders!A:D,4,FALSE),"")</f>
        <v>38442</v>
      </c>
      <c r="I2781" t="str">
        <f>IFERROR(VLOOKUP(A2781,Orders!A:E,5,FALSE),"")</f>
        <v>Shipped</v>
      </c>
      <c r="J2781">
        <f>IFERROR(VLOOKUP(A2781,Orders!A:G,7,FALSE),"")</f>
        <v>353</v>
      </c>
      <c r="K2781">
        <f>IFERROR(VLOOKUP(J2781,Customers!A:L,12,FALSE),"")</f>
        <v>1337</v>
      </c>
      <c r="L2781">
        <f>IFERROR(VLOOKUP(J2781,Customers!A:M,13,FALSE),"")</f>
        <v>81100</v>
      </c>
      <c r="M2781" t="str">
        <f>IFERROR(VLOOKUP(J2781,Customers!A:H,8,FALSE),"")</f>
        <v>Reims</v>
      </c>
      <c r="N2781">
        <f>IFERROR(VLOOKUP(K2781,Employees!A:F,6,FALSE),"")</f>
        <v>4</v>
      </c>
      <c r="O2781" t="str">
        <f>IFERROR(VLOOKUP(N2781,Offices!A:B,2,FALSE),"")</f>
        <v>Paris</v>
      </c>
      <c r="P2781" s="6">
        <f>IFERROR(VLOOKUP(J2781,Payments!A:C,3,FALSE),"")</f>
        <v>38362</v>
      </c>
      <c r="Q2781">
        <f>IFERROR(VLOOKUP(J2781,Payments!A:D,4,FALSE),"")</f>
        <v>49705.52</v>
      </c>
      <c r="R2781" t="str">
        <f>IFERROR(VLOOKUP(B2781,Products!A:C,3,FALSE),"")</f>
        <v>Planes</v>
      </c>
      <c r="S2781">
        <f>IFERROR(VLOOKUP(B2781,Products!A:G,7,FALSE),"")</f>
        <v>5841</v>
      </c>
      <c r="T2781">
        <f>IFERROR(VLOOKUP(B2781,Products!A:I,9,FALSE),"")</f>
        <v>91.34</v>
      </c>
      <c r="U2781">
        <f t="shared" si="344"/>
        <v>9</v>
      </c>
      <c r="V2781" t="str">
        <f t="shared" si="345"/>
        <v>No</v>
      </c>
      <c r="W2781">
        <f t="shared" si="346"/>
        <v>2005</v>
      </c>
      <c r="X2781">
        <f t="shared" si="347"/>
        <v>3</v>
      </c>
      <c r="Y2781">
        <f>IFERROR(VLOOKUP(B2781,Products!A:I,8,FALSE),"")</f>
        <v>51.15</v>
      </c>
      <c r="Z2781">
        <f t="shared" si="348"/>
        <v>3691.85</v>
      </c>
      <c r="AA2781">
        <f t="shared" si="349"/>
        <v>53.567937438905176</v>
      </c>
      <c r="AB2781">
        <f t="shared" si="350"/>
        <v>0</v>
      </c>
      <c r="AC2781">
        <f t="shared" si="351"/>
        <v>1287.8</v>
      </c>
    </row>
    <row r="2782" spans="1:29">
      <c r="A2782">
        <v>10398</v>
      </c>
      <c r="B2782" t="s">
        <v>190</v>
      </c>
      <c r="C2782">
        <v>36</v>
      </c>
      <c r="D2782">
        <v>75.13</v>
      </c>
      <c r="E2782">
        <v>7</v>
      </c>
      <c r="F2782" s="6">
        <f>IFERROR(VLOOKUP(A2782,Orders!A:B,2,FALSE),"")</f>
        <v>38441</v>
      </c>
      <c r="G2782" s="6">
        <f>IFERROR(VLOOKUP(A2782,Orders!A:C,3,FALSE),"")</f>
        <v>38451</v>
      </c>
      <c r="H2782" s="6">
        <f>IFERROR(VLOOKUP(A2782,Orders!A:D,4,FALSE),"")</f>
        <v>38442</v>
      </c>
      <c r="I2782" t="str">
        <f>IFERROR(VLOOKUP(A2782,Orders!A:E,5,FALSE),"")</f>
        <v>Shipped</v>
      </c>
      <c r="J2782">
        <f>IFERROR(VLOOKUP(A2782,Orders!A:G,7,FALSE),"")</f>
        <v>353</v>
      </c>
      <c r="K2782">
        <f>IFERROR(VLOOKUP(J2782,Customers!A:L,12,FALSE),"")</f>
        <v>1337</v>
      </c>
      <c r="L2782">
        <f>IFERROR(VLOOKUP(J2782,Customers!A:M,13,FALSE),"")</f>
        <v>81100</v>
      </c>
      <c r="M2782" t="str">
        <f>IFERROR(VLOOKUP(J2782,Customers!A:H,8,FALSE),"")</f>
        <v>Reims</v>
      </c>
      <c r="N2782">
        <f>IFERROR(VLOOKUP(K2782,Employees!A:F,6,FALSE),"")</f>
        <v>4</v>
      </c>
      <c r="O2782" t="str">
        <f>IFERROR(VLOOKUP(N2782,Offices!A:B,2,FALSE),"")</f>
        <v>Paris</v>
      </c>
      <c r="P2782" s="6">
        <f>IFERROR(VLOOKUP(J2782,Payments!A:C,3,FALSE),"")</f>
        <v>38362</v>
      </c>
      <c r="Q2782">
        <f>IFERROR(VLOOKUP(J2782,Payments!A:D,4,FALSE),"")</f>
        <v>49705.52</v>
      </c>
      <c r="R2782" t="str">
        <f>IFERROR(VLOOKUP(B2782,Products!A:C,3,FALSE),"")</f>
        <v>Ships</v>
      </c>
      <c r="S2782">
        <f>IFERROR(VLOOKUP(B2782,Products!A:G,7,FALSE),"")</f>
        <v>3501</v>
      </c>
      <c r="T2782">
        <f>IFERROR(VLOOKUP(B2782,Products!A:I,9,FALSE),"")</f>
        <v>90.52</v>
      </c>
      <c r="U2782">
        <f t="shared" si="344"/>
        <v>9</v>
      </c>
      <c r="V2782" t="str">
        <f t="shared" si="345"/>
        <v>No</v>
      </c>
      <c r="W2782">
        <f t="shared" si="346"/>
        <v>2005</v>
      </c>
      <c r="X2782">
        <f t="shared" si="347"/>
        <v>3</v>
      </c>
      <c r="Y2782">
        <f>IFERROR(VLOOKUP(B2782,Products!A:I,8,FALSE),"")</f>
        <v>39.83</v>
      </c>
      <c r="Z2782">
        <f t="shared" si="348"/>
        <v>2704.68</v>
      </c>
      <c r="AA2782">
        <f t="shared" si="349"/>
        <v>88.6266633191062</v>
      </c>
      <c r="AB2782">
        <f t="shared" si="350"/>
        <v>1</v>
      </c>
      <c r="AC2782">
        <f t="shared" si="351"/>
        <v>1270.8</v>
      </c>
    </row>
    <row r="2783" spans="1:29">
      <c r="A2783">
        <v>10398</v>
      </c>
      <c r="B2783" t="s">
        <v>191</v>
      </c>
      <c r="C2783">
        <v>22</v>
      </c>
      <c r="D2783">
        <v>98.72</v>
      </c>
      <c r="E2783">
        <v>8</v>
      </c>
      <c r="F2783" s="6">
        <f>IFERROR(VLOOKUP(A2783,Orders!A:B,2,FALSE),"")</f>
        <v>38441</v>
      </c>
      <c r="G2783" s="6">
        <f>IFERROR(VLOOKUP(A2783,Orders!A:C,3,FALSE),"")</f>
        <v>38451</v>
      </c>
      <c r="H2783" s="6">
        <f>IFERROR(VLOOKUP(A2783,Orders!A:D,4,FALSE),"")</f>
        <v>38442</v>
      </c>
      <c r="I2783" t="str">
        <f>IFERROR(VLOOKUP(A2783,Orders!A:E,5,FALSE),"")</f>
        <v>Shipped</v>
      </c>
      <c r="J2783">
        <f>IFERROR(VLOOKUP(A2783,Orders!A:G,7,FALSE),"")</f>
        <v>353</v>
      </c>
      <c r="K2783">
        <f>IFERROR(VLOOKUP(J2783,Customers!A:L,12,FALSE),"")</f>
        <v>1337</v>
      </c>
      <c r="L2783">
        <f>IFERROR(VLOOKUP(J2783,Customers!A:M,13,FALSE),"")</f>
        <v>81100</v>
      </c>
      <c r="M2783" t="str">
        <f>IFERROR(VLOOKUP(J2783,Customers!A:H,8,FALSE),"")</f>
        <v>Reims</v>
      </c>
      <c r="N2783">
        <f>IFERROR(VLOOKUP(K2783,Employees!A:F,6,FALSE),"")</f>
        <v>4</v>
      </c>
      <c r="O2783" t="str">
        <f>IFERROR(VLOOKUP(N2783,Offices!A:B,2,FALSE),"")</f>
        <v>Paris</v>
      </c>
      <c r="P2783" s="6">
        <f>IFERROR(VLOOKUP(J2783,Payments!A:C,3,FALSE),"")</f>
        <v>38362</v>
      </c>
      <c r="Q2783">
        <f>IFERROR(VLOOKUP(J2783,Payments!A:D,4,FALSE),"")</f>
        <v>49705.52</v>
      </c>
      <c r="R2783" t="str">
        <f>IFERROR(VLOOKUP(B2783,Products!A:C,3,FALSE),"")</f>
        <v>Planes</v>
      </c>
      <c r="S2783">
        <f>IFERROR(VLOOKUP(B2783,Products!A:G,7,FALSE),"")</f>
        <v>9653</v>
      </c>
      <c r="T2783">
        <f>IFERROR(VLOOKUP(B2783,Products!A:I,9,FALSE),"")</f>
        <v>99.72</v>
      </c>
      <c r="U2783">
        <f t="shared" si="344"/>
        <v>9</v>
      </c>
      <c r="V2783" t="str">
        <f t="shared" si="345"/>
        <v>No</v>
      </c>
      <c r="W2783">
        <f t="shared" si="346"/>
        <v>2005</v>
      </c>
      <c r="X2783">
        <f t="shared" si="347"/>
        <v>3</v>
      </c>
      <c r="Y2783">
        <f>IFERROR(VLOOKUP(B2783,Products!A:I,8,FALSE),"")</f>
        <v>68.8</v>
      </c>
      <c r="Z2783">
        <f t="shared" si="348"/>
        <v>2171.84</v>
      </c>
      <c r="AA2783">
        <f t="shared" si="349"/>
        <v>43.488372093023258</v>
      </c>
      <c r="AB2783">
        <f t="shared" si="350"/>
        <v>0</v>
      </c>
      <c r="AC2783">
        <f t="shared" si="351"/>
        <v>658.24</v>
      </c>
    </row>
    <row r="2784" spans="1:29">
      <c r="A2784">
        <v>10398</v>
      </c>
      <c r="B2784" t="s">
        <v>192</v>
      </c>
      <c r="C2784">
        <v>23</v>
      </c>
      <c r="D2784">
        <v>102.04</v>
      </c>
      <c r="E2784">
        <v>9</v>
      </c>
      <c r="F2784" s="6">
        <f>IFERROR(VLOOKUP(A2784,Orders!A:B,2,FALSE),"")</f>
        <v>38441</v>
      </c>
      <c r="G2784" s="6">
        <f>IFERROR(VLOOKUP(A2784,Orders!A:C,3,FALSE),"")</f>
        <v>38451</v>
      </c>
      <c r="H2784" s="6">
        <f>IFERROR(VLOOKUP(A2784,Orders!A:D,4,FALSE),"")</f>
        <v>38442</v>
      </c>
      <c r="I2784" t="str">
        <f>IFERROR(VLOOKUP(A2784,Orders!A:E,5,FALSE),"")</f>
        <v>Shipped</v>
      </c>
      <c r="J2784">
        <f>IFERROR(VLOOKUP(A2784,Orders!A:G,7,FALSE),"")</f>
        <v>353</v>
      </c>
      <c r="K2784">
        <f>IFERROR(VLOOKUP(J2784,Customers!A:L,12,FALSE),"")</f>
        <v>1337</v>
      </c>
      <c r="L2784">
        <f>IFERROR(VLOOKUP(J2784,Customers!A:M,13,FALSE),"")</f>
        <v>81100</v>
      </c>
      <c r="M2784" t="str">
        <f>IFERROR(VLOOKUP(J2784,Customers!A:H,8,FALSE),"")</f>
        <v>Reims</v>
      </c>
      <c r="N2784">
        <f>IFERROR(VLOOKUP(K2784,Employees!A:F,6,FALSE),"")</f>
        <v>4</v>
      </c>
      <c r="O2784" t="str">
        <f>IFERROR(VLOOKUP(N2784,Offices!A:B,2,FALSE),"")</f>
        <v>Paris</v>
      </c>
      <c r="P2784" s="6">
        <f>IFERROR(VLOOKUP(J2784,Payments!A:C,3,FALSE),"")</f>
        <v>38362</v>
      </c>
      <c r="Q2784">
        <f>IFERROR(VLOOKUP(J2784,Payments!A:D,4,FALSE),"")</f>
        <v>49705.52</v>
      </c>
      <c r="R2784" t="str">
        <f>IFERROR(VLOOKUP(B2784,Products!A:C,3,FALSE),"")</f>
        <v>Planes</v>
      </c>
      <c r="S2784">
        <f>IFERROR(VLOOKUP(B2784,Products!A:G,7,FALSE),"")</f>
        <v>7106</v>
      </c>
      <c r="T2784">
        <f>IFERROR(VLOOKUP(B2784,Products!A:I,9,FALSE),"")</f>
        <v>118.65</v>
      </c>
      <c r="U2784">
        <f t="shared" si="344"/>
        <v>9</v>
      </c>
      <c r="V2784" t="str">
        <f t="shared" si="345"/>
        <v>No</v>
      </c>
      <c r="W2784">
        <f t="shared" si="346"/>
        <v>2005</v>
      </c>
      <c r="X2784">
        <f t="shared" si="347"/>
        <v>3</v>
      </c>
      <c r="Y2784">
        <f>IFERROR(VLOOKUP(B2784,Products!A:I,8,FALSE),"")</f>
        <v>59.33</v>
      </c>
      <c r="Z2784">
        <f t="shared" si="348"/>
        <v>2346.92</v>
      </c>
      <c r="AA2784">
        <f t="shared" si="349"/>
        <v>71.987190291589428</v>
      </c>
      <c r="AB2784">
        <f t="shared" si="350"/>
        <v>1</v>
      </c>
      <c r="AC2784">
        <f t="shared" si="351"/>
        <v>982.33000000000015</v>
      </c>
    </row>
    <row r="2785" spans="1:29">
      <c r="A2785">
        <v>10398</v>
      </c>
      <c r="B2785" t="s">
        <v>193</v>
      </c>
      <c r="C2785">
        <v>29</v>
      </c>
      <c r="D2785">
        <v>76.8</v>
      </c>
      <c r="E2785">
        <v>10</v>
      </c>
      <c r="F2785" s="6">
        <f>IFERROR(VLOOKUP(A2785,Orders!A:B,2,FALSE),"")</f>
        <v>38441</v>
      </c>
      <c r="G2785" s="6">
        <f>IFERROR(VLOOKUP(A2785,Orders!A:C,3,FALSE),"")</f>
        <v>38451</v>
      </c>
      <c r="H2785" s="6">
        <f>IFERROR(VLOOKUP(A2785,Orders!A:D,4,FALSE),"")</f>
        <v>38442</v>
      </c>
      <c r="I2785" t="str">
        <f>IFERROR(VLOOKUP(A2785,Orders!A:E,5,FALSE),"")</f>
        <v>Shipped</v>
      </c>
      <c r="J2785">
        <f>IFERROR(VLOOKUP(A2785,Orders!A:G,7,FALSE),"")</f>
        <v>353</v>
      </c>
      <c r="K2785">
        <f>IFERROR(VLOOKUP(J2785,Customers!A:L,12,FALSE),"")</f>
        <v>1337</v>
      </c>
      <c r="L2785">
        <f>IFERROR(VLOOKUP(J2785,Customers!A:M,13,FALSE),"")</f>
        <v>81100</v>
      </c>
      <c r="M2785" t="str">
        <f>IFERROR(VLOOKUP(J2785,Customers!A:H,8,FALSE),"")</f>
        <v>Reims</v>
      </c>
      <c r="N2785">
        <f>IFERROR(VLOOKUP(K2785,Employees!A:F,6,FALSE),"")</f>
        <v>4</v>
      </c>
      <c r="O2785" t="str">
        <f>IFERROR(VLOOKUP(N2785,Offices!A:B,2,FALSE),"")</f>
        <v>Paris</v>
      </c>
      <c r="P2785" s="6">
        <f>IFERROR(VLOOKUP(J2785,Payments!A:C,3,FALSE),"")</f>
        <v>38362</v>
      </c>
      <c r="Q2785">
        <f>IFERROR(VLOOKUP(J2785,Payments!A:D,4,FALSE),"")</f>
        <v>49705.52</v>
      </c>
      <c r="R2785" t="str">
        <f>IFERROR(VLOOKUP(B2785,Products!A:C,3,FALSE),"")</f>
        <v>Planes</v>
      </c>
      <c r="S2785">
        <f>IFERROR(VLOOKUP(B2785,Products!A:G,7,FALSE),"")</f>
        <v>551</v>
      </c>
      <c r="T2785">
        <f>IFERROR(VLOOKUP(B2785,Products!A:I,9,FALSE),"")</f>
        <v>80</v>
      </c>
      <c r="U2785">
        <f t="shared" si="344"/>
        <v>9</v>
      </c>
      <c r="V2785" t="str">
        <f t="shared" si="345"/>
        <v>No</v>
      </c>
      <c r="W2785">
        <f t="shared" si="346"/>
        <v>2005</v>
      </c>
      <c r="X2785">
        <f t="shared" si="347"/>
        <v>3</v>
      </c>
      <c r="Y2785">
        <f>IFERROR(VLOOKUP(B2785,Products!A:I,8,FALSE),"")</f>
        <v>54.4</v>
      </c>
      <c r="Z2785">
        <f t="shared" si="348"/>
        <v>2227.1999999999998</v>
      </c>
      <c r="AA2785">
        <f t="shared" si="349"/>
        <v>41.17647058823529</v>
      </c>
      <c r="AB2785">
        <f t="shared" si="350"/>
        <v>0</v>
      </c>
      <c r="AC2785">
        <f t="shared" si="351"/>
        <v>649.59999999999991</v>
      </c>
    </row>
    <row r="2786" spans="1:29">
      <c r="A2786">
        <v>10398</v>
      </c>
      <c r="B2786" t="s">
        <v>194</v>
      </c>
      <c r="C2786">
        <v>36</v>
      </c>
      <c r="D2786">
        <v>62.19</v>
      </c>
      <c r="E2786">
        <v>12</v>
      </c>
      <c r="F2786" s="6">
        <f>IFERROR(VLOOKUP(A2786,Orders!A:B,2,FALSE),"")</f>
        <v>38441</v>
      </c>
      <c r="G2786" s="6">
        <f>IFERROR(VLOOKUP(A2786,Orders!A:C,3,FALSE),"")</f>
        <v>38451</v>
      </c>
      <c r="H2786" s="6">
        <f>IFERROR(VLOOKUP(A2786,Orders!A:D,4,FALSE),"")</f>
        <v>38442</v>
      </c>
      <c r="I2786" t="str">
        <f>IFERROR(VLOOKUP(A2786,Orders!A:E,5,FALSE),"")</f>
        <v>Shipped</v>
      </c>
      <c r="J2786">
        <f>IFERROR(VLOOKUP(A2786,Orders!A:G,7,FALSE),"")</f>
        <v>353</v>
      </c>
      <c r="K2786">
        <f>IFERROR(VLOOKUP(J2786,Customers!A:L,12,FALSE),"")</f>
        <v>1337</v>
      </c>
      <c r="L2786">
        <f>IFERROR(VLOOKUP(J2786,Customers!A:M,13,FALSE),"")</f>
        <v>81100</v>
      </c>
      <c r="M2786" t="str">
        <f>IFERROR(VLOOKUP(J2786,Customers!A:H,8,FALSE),"")</f>
        <v>Reims</v>
      </c>
      <c r="N2786">
        <f>IFERROR(VLOOKUP(K2786,Employees!A:F,6,FALSE),"")</f>
        <v>4</v>
      </c>
      <c r="O2786" t="str">
        <f>IFERROR(VLOOKUP(N2786,Offices!A:B,2,FALSE),"")</f>
        <v>Paris</v>
      </c>
      <c r="P2786" s="6">
        <f>IFERROR(VLOOKUP(J2786,Payments!A:C,3,FALSE),"")</f>
        <v>38362</v>
      </c>
      <c r="Q2786">
        <f>IFERROR(VLOOKUP(J2786,Payments!A:D,4,FALSE),"")</f>
        <v>49705.52</v>
      </c>
      <c r="R2786" t="str">
        <f>IFERROR(VLOOKUP(B2786,Products!A:C,3,FALSE),"")</f>
        <v>Planes</v>
      </c>
      <c r="S2786">
        <f>IFERROR(VLOOKUP(B2786,Products!A:G,7,FALSE),"")</f>
        <v>8820</v>
      </c>
      <c r="T2786">
        <f>IFERROR(VLOOKUP(B2786,Products!A:I,9,FALSE),"")</f>
        <v>74.03</v>
      </c>
      <c r="U2786">
        <f t="shared" si="344"/>
        <v>9</v>
      </c>
      <c r="V2786" t="str">
        <f t="shared" si="345"/>
        <v>No</v>
      </c>
      <c r="W2786">
        <f t="shared" si="346"/>
        <v>2005</v>
      </c>
      <c r="X2786">
        <f t="shared" si="347"/>
        <v>3</v>
      </c>
      <c r="Y2786">
        <f>IFERROR(VLOOKUP(B2786,Products!A:I,8,FALSE),"")</f>
        <v>36.270000000000003</v>
      </c>
      <c r="Z2786">
        <f t="shared" si="348"/>
        <v>2238.84</v>
      </c>
      <c r="AA2786">
        <f t="shared" si="349"/>
        <v>71.464019851116603</v>
      </c>
      <c r="AB2786">
        <f t="shared" si="350"/>
        <v>1</v>
      </c>
      <c r="AC2786">
        <f t="shared" si="351"/>
        <v>933.11999999999978</v>
      </c>
    </row>
    <row r="2787" spans="1:29">
      <c r="A2787">
        <v>10398</v>
      </c>
      <c r="B2787" t="s">
        <v>195</v>
      </c>
      <c r="C2787">
        <v>34</v>
      </c>
      <c r="D2787">
        <v>41.22</v>
      </c>
      <c r="E2787">
        <v>1</v>
      </c>
      <c r="F2787" s="6">
        <f>IFERROR(VLOOKUP(A2787,Orders!A:B,2,FALSE),"")</f>
        <v>38441</v>
      </c>
      <c r="G2787" s="6">
        <f>IFERROR(VLOOKUP(A2787,Orders!A:C,3,FALSE),"")</f>
        <v>38451</v>
      </c>
      <c r="H2787" s="6">
        <f>IFERROR(VLOOKUP(A2787,Orders!A:D,4,FALSE),"")</f>
        <v>38442</v>
      </c>
      <c r="I2787" t="str">
        <f>IFERROR(VLOOKUP(A2787,Orders!A:E,5,FALSE),"")</f>
        <v>Shipped</v>
      </c>
      <c r="J2787">
        <f>IFERROR(VLOOKUP(A2787,Orders!A:G,7,FALSE),"")</f>
        <v>353</v>
      </c>
      <c r="K2787">
        <f>IFERROR(VLOOKUP(J2787,Customers!A:L,12,FALSE),"")</f>
        <v>1337</v>
      </c>
      <c r="L2787">
        <f>IFERROR(VLOOKUP(J2787,Customers!A:M,13,FALSE),"")</f>
        <v>81100</v>
      </c>
      <c r="M2787" t="str">
        <f>IFERROR(VLOOKUP(J2787,Customers!A:H,8,FALSE),"")</f>
        <v>Reims</v>
      </c>
      <c r="N2787">
        <f>IFERROR(VLOOKUP(K2787,Employees!A:F,6,FALSE),"")</f>
        <v>4</v>
      </c>
      <c r="O2787" t="str">
        <f>IFERROR(VLOOKUP(N2787,Offices!A:B,2,FALSE),"")</f>
        <v>Paris</v>
      </c>
      <c r="P2787" s="6">
        <f>IFERROR(VLOOKUP(J2787,Payments!A:C,3,FALSE),"")</f>
        <v>38362</v>
      </c>
      <c r="Q2787">
        <f>IFERROR(VLOOKUP(J2787,Payments!A:D,4,FALSE),"")</f>
        <v>49705.52</v>
      </c>
      <c r="R2787" t="str">
        <f>IFERROR(VLOOKUP(B2787,Products!A:C,3,FALSE),"")</f>
        <v>Planes</v>
      </c>
      <c r="S2787">
        <f>IFERROR(VLOOKUP(B2787,Products!A:G,7,FALSE),"")</f>
        <v>4857</v>
      </c>
      <c r="T2787">
        <f>IFERROR(VLOOKUP(B2787,Products!A:I,9,FALSE),"")</f>
        <v>49.66</v>
      </c>
      <c r="U2787">
        <f t="shared" si="344"/>
        <v>9</v>
      </c>
      <c r="V2787" t="str">
        <f t="shared" si="345"/>
        <v>No</v>
      </c>
      <c r="W2787">
        <f t="shared" si="346"/>
        <v>2005</v>
      </c>
      <c r="X2787">
        <f t="shared" si="347"/>
        <v>3</v>
      </c>
      <c r="Y2787">
        <f>IFERROR(VLOOKUP(B2787,Products!A:I,8,FALSE),"")</f>
        <v>32.770000000000003</v>
      </c>
      <c r="Z2787">
        <f t="shared" si="348"/>
        <v>1401.48</v>
      </c>
      <c r="AA2787">
        <f t="shared" si="349"/>
        <v>25.785779676533398</v>
      </c>
      <c r="AB2787">
        <f t="shared" si="350"/>
        <v>0</v>
      </c>
      <c r="AC2787">
        <f t="shared" si="351"/>
        <v>287.29999999999984</v>
      </c>
    </row>
    <row r="2788" spans="1:29">
      <c r="A2788">
        <v>10399</v>
      </c>
      <c r="B2788" t="s">
        <v>196</v>
      </c>
      <c r="C2788">
        <v>40</v>
      </c>
      <c r="D2788">
        <v>77.52</v>
      </c>
      <c r="E2788">
        <v>8</v>
      </c>
      <c r="F2788" s="6">
        <f>IFERROR(VLOOKUP(A2788,Orders!A:B,2,FALSE),"")</f>
        <v>38443</v>
      </c>
      <c r="G2788" s="6">
        <f>IFERROR(VLOOKUP(A2788,Orders!A:C,3,FALSE),"")</f>
        <v>38454</v>
      </c>
      <c r="H2788" s="6">
        <f>IFERROR(VLOOKUP(A2788,Orders!A:D,4,FALSE),"")</f>
        <v>38445</v>
      </c>
      <c r="I2788" t="str">
        <f>IFERROR(VLOOKUP(A2788,Orders!A:E,5,FALSE),"")</f>
        <v>Shipped</v>
      </c>
      <c r="J2788">
        <f>IFERROR(VLOOKUP(A2788,Orders!A:G,7,FALSE),"")</f>
        <v>496</v>
      </c>
      <c r="K2788">
        <f>IFERROR(VLOOKUP(J2788,Customers!A:L,12,FALSE),"")</f>
        <v>1612</v>
      </c>
      <c r="L2788">
        <f>IFERROR(VLOOKUP(J2788,Customers!A:M,13,FALSE),"")</f>
        <v>110000</v>
      </c>
      <c r="M2788" t="str">
        <f>IFERROR(VLOOKUP(J2788,Customers!A:H,8,FALSE),"")</f>
        <v xml:space="preserve">Auckland  </v>
      </c>
      <c r="N2788">
        <f>IFERROR(VLOOKUP(K2788,Employees!A:F,6,FALSE),"")</f>
        <v>6</v>
      </c>
      <c r="O2788" t="str">
        <f>IFERROR(VLOOKUP(N2788,Offices!A:B,2,FALSE),"")</f>
        <v>Sydney</v>
      </c>
      <c r="P2788" s="6">
        <f>IFERROR(VLOOKUP(J2788,Payments!A:C,3,FALSE),"")</f>
        <v>38497</v>
      </c>
      <c r="Q2788">
        <f>IFERROR(VLOOKUP(J2788,Payments!A:D,4,FALSE),"")</f>
        <v>30253.75</v>
      </c>
      <c r="R2788" t="str">
        <f>IFERROR(VLOOKUP(B2788,Products!A:C,3,FALSE),"")</f>
        <v>Motorcycles</v>
      </c>
      <c r="S2788">
        <f>IFERROR(VLOOKUP(B2788,Products!A:G,7,FALSE),"")</f>
        <v>7933</v>
      </c>
      <c r="T2788">
        <f>IFERROR(VLOOKUP(B2788,Products!A:I,9,FALSE),"")</f>
        <v>95.7</v>
      </c>
      <c r="U2788">
        <f t="shared" si="344"/>
        <v>9</v>
      </c>
      <c r="V2788" t="str">
        <f t="shared" si="345"/>
        <v>No</v>
      </c>
      <c r="W2788">
        <f t="shared" si="346"/>
        <v>2005</v>
      </c>
      <c r="X2788">
        <f t="shared" si="347"/>
        <v>4</v>
      </c>
      <c r="Y2788">
        <f>IFERROR(VLOOKUP(B2788,Products!A:I,8,FALSE),"")</f>
        <v>48.81</v>
      </c>
      <c r="Z2788">
        <f t="shared" si="348"/>
        <v>3100.7999999999997</v>
      </c>
      <c r="AA2788">
        <f t="shared" si="349"/>
        <v>58.81991395205899</v>
      </c>
      <c r="AB2788">
        <f t="shared" si="350"/>
        <v>0</v>
      </c>
      <c r="AC2788">
        <f t="shared" si="351"/>
        <v>1148.3999999999996</v>
      </c>
    </row>
    <row r="2789" spans="1:29">
      <c r="A2789">
        <v>10399</v>
      </c>
      <c r="B2789" t="s">
        <v>197</v>
      </c>
      <c r="C2789">
        <v>51</v>
      </c>
      <c r="D2789">
        <v>99.91</v>
      </c>
      <c r="E2789">
        <v>7</v>
      </c>
      <c r="F2789" s="6">
        <f>IFERROR(VLOOKUP(A2789,Orders!A:B,2,FALSE),"")</f>
        <v>38443</v>
      </c>
      <c r="G2789" s="6">
        <f>IFERROR(VLOOKUP(A2789,Orders!A:C,3,FALSE),"")</f>
        <v>38454</v>
      </c>
      <c r="H2789" s="6">
        <f>IFERROR(VLOOKUP(A2789,Orders!A:D,4,FALSE),"")</f>
        <v>38445</v>
      </c>
      <c r="I2789" t="str">
        <f>IFERROR(VLOOKUP(A2789,Orders!A:E,5,FALSE),"")</f>
        <v>Shipped</v>
      </c>
      <c r="J2789">
        <f>IFERROR(VLOOKUP(A2789,Orders!A:G,7,FALSE),"")</f>
        <v>496</v>
      </c>
      <c r="K2789">
        <f>IFERROR(VLOOKUP(J2789,Customers!A:L,12,FALSE),"")</f>
        <v>1612</v>
      </c>
      <c r="L2789">
        <f>IFERROR(VLOOKUP(J2789,Customers!A:M,13,FALSE),"")</f>
        <v>110000</v>
      </c>
      <c r="M2789" t="str">
        <f>IFERROR(VLOOKUP(J2789,Customers!A:H,8,FALSE),"")</f>
        <v xml:space="preserve">Auckland  </v>
      </c>
      <c r="N2789">
        <f>IFERROR(VLOOKUP(K2789,Employees!A:F,6,FALSE),"")</f>
        <v>6</v>
      </c>
      <c r="O2789" t="str">
        <f>IFERROR(VLOOKUP(N2789,Offices!A:B,2,FALSE),"")</f>
        <v>Sydney</v>
      </c>
      <c r="P2789" s="6">
        <f>IFERROR(VLOOKUP(J2789,Payments!A:C,3,FALSE),"")</f>
        <v>38497</v>
      </c>
      <c r="Q2789">
        <f>IFERROR(VLOOKUP(J2789,Payments!A:D,4,FALSE),"")</f>
        <v>30253.75</v>
      </c>
      <c r="R2789" t="str">
        <f>IFERROR(VLOOKUP(B2789,Products!A:C,3,FALSE),"")</f>
        <v>Motorcycles</v>
      </c>
      <c r="S2789">
        <f>IFERROR(VLOOKUP(B2789,Products!A:G,7,FALSE),"")</f>
        <v>6625</v>
      </c>
      <c r="T2789">
        <f>IFERROR(VLOOKUP(B2789,Products!A:I,9,FALSE),"")</f>
        <v>118.94</v>
      </c>
      <c r="U2789">
        <f t="shared" si="344"/>
        <v>9</v>
      </c>
      <c r="V2789" t="str">
        <f t="shared" si="345"/>
        <v>No</v>
      </c>
      <c r="W2789">
        <f t="shared" si="346"/>
        <v>2005</v>
      </c>
      <c r="X2789">
        <f t="shared" si="347"/>
        <v>4</v>
      </c>
      <c r="Y2789">
        <f>IFERROR(VLOOKUP(B2789,Products!A:I,8,FALSE),"")</f>
        <v>68.989999999999995</v>
      </c>
      <c r="Z2789">
        <f t="shared" si="348"/>
        <v>5095.41</v>
      </c>
      <c r="AA2789">
        <f t="shared" si="349"/>
        <v>44.818089578199746</v>
      </c>
      <c r="AB2789">
        <f t="shared" si="350"/>
        <v>0</v>
      </c>
      <c r="AC2789">
        <f t="shared" si="351"/>
        <v>1576.92</v>
      </c>
    </row>
    <row r="2790" spans="1:29">
      <c r="A2790">
        <v>10399</v>
      </c>
      <c r="B2790" t="s">
        <v>198</v>
      </c>
      <c r="C2790">
        <v>22</v>
      </c>
      <c r="D2790">
        <v>156.86000000000001</v>
      </c>
      <c r="E2790">
        <v>6</v>
      </c>
      <c r="F2790" s="6">
        <f>IFERROR(VLOOKUP(A2790,Orders!A:B,2,FALSE),"")</f>
        <v>38443</v>
      </c>
      <c r="G2790" s="6">
        <f>IFERROR(VLOOKUP(A2790,Orders!A:C,3,FALSE),"")</f>
        <v>38454</v>
      </c>
      <c r="H2790" s="6">
        <f>IFERROR(VLOOKUP(A2790,Orders!A:D,4,FALSE),"")</f>
        <v>38445</v>
      </c>
      <c r="I2790" t="str">
        <f>IFERROR(VLOOKUP(A2790,Orders!A:E,5,FALSE),"")</f>
        <v>Shipped</v>
      </c>
      <c r="J2790">
        <f>IFERROR(VLOOKUP(A2790,Orders!A:G,7,FALSE),"")</f>
        <v>496</v>
      </c>
      <c r="K2790">
        <f>IFERROR(VLOOKUP(J2790,Customers!A:L,12,FALSE),"")</f>
        <v>1612</v>
      </c>
      <c r="L2790">
        <f>IFERROR(VLOOKUP(J2790,Customers!A:M,13,FALSE),"")</f>
        <v>110000</v>
      </c>
      <c r="M2790" t="str">
        <f>IFERROR(VLOOKUP(J2790,Customers!A:H,8,FALSE),"")</f>
        <v xml:space="preserve">Auckland  </v>
      </c>
      <c r="N2790">
        <f>IFERROR(VLOOKUP(K2790,Employees!A:F,6,FALSE),"")</f>
        <v>6</v>
      </c>
      <c r="O2790" t="str">
        <f>IFERROR(VLOOKUP(N2790,Offices!A:B,2,FALSE),"")</f>
        <v>Sydney</v>
      </c>
      <c r="P2790" s="6">
        <f>IFERROR(VLOOKUP(J2790,Payments!A:C,3,FALSE),"")</f>
        <v>38497</v>
      </c>
      <c r="Q2790">
        <f>IFERROR(VLOOKUP(J2790,Payments!A:D,4,FALSE),"")</f>
        <v>30253.75</v>
      </c>
      <c r="R2790" t="str">
        <f>IFERROR(VLOOKUP(B2790,Products!A:C,3,FALSE),"")</f>
        <v>Motorcycles</v>
      </c>
      <c r="S2790">
        <f>IFERROR(VLOOKUP(B2790,Products!A:G,7,FALSE),"")</f>
        <v>5582</v>
      </c>
      <c r="T2790">
        <f>IFERROR(VLOOKUP(B2790,Products!A:I,9,FALSE),"")</f>
        <v>193.66</v>
      </c>
      <c r="U2790">
        <f t="shared" si="344"/>
        <v>9</v>
      </c>
      <c r="V2790" t="str">
        <f t="shared" si="345"/>
        <v>No</v>
      </c>
      <c r="W2790">
        <f t="shared" si="346"/>
        <v>2005</v>
      </c>
      <c r="X2790">
        <f t="shared" si="347"/>
        <v>4</v>
      </c>
      <c r="Y2790">
        <f>IFERROR(VLOOKUP(B2790,Products!A:I,8,FALSE),"")</f>
        <v>91.02</v>
      </c>
      <c r="Z2790">
        <f t="shared" si="348"/>
        <v>3450.92</v>
      </c>
      <c r="AA2790">
        <f t="shared" si="349"/>
        <v>72.335750384530897</v>
      </c>
      <c r="AB2790">
        <f t="shared" si="350"/>
        <v>1</v>
      </c>
      <c r="AC2790">
        <f t="shared" si="351"/>
        <v>1448.4800000000005</v>
      </c>
    </row>
    <row r="2791" spans="1:29">
      <c r="A2791">
        <v>10399</v>
      </c>
      <c r="B2791" t="s">
        <v>199</v>
      </c>
      <c r="C2791">
        <v>29</v>
      </c>
      <c r="D2791">
        <v>123.51</v>
      </c>
      <c r="E2791">
        <v>5</v>
      </c>
      <c r="F2791" s="6">
        <f>IFERROR(VLOOKUP(A2791,Orders!A:B,2,FALSE),"")</f>
        <v>38443</v>
      </c>
      <c r="G2791" s="6">
        <f>IFERROR(VLOOKUP(A2791,Orders!A:C,3,FALSE),"")</f>
        <v>38454</v>
      </c>
      <c r="H2791" s="6">
        <f>IFERROR(VLOOKUP(A2791,Orders!A:D,4,FALSE),"")</f>
        <v>38445</v>
      </c>
      <c r="I2791" t="str">
        <f>IFERROR(VLOOKUP(A2791,Orders!A:E,5,FALSE),"")</f>
        <v>Shipped</v>
      </c>
      <c r="J2791">
        <f>IFERROR(VLOOKUP(A2791,Orders!A:G,7,FALSE),"")</f>
        <v>496</v>
      </c>
      <c r="K2791">
        <f>IFERROR(VLOOKUP(J2791,Customers!A:L,12,FALSE),"")</f>
        <v>1612</v>
      </c>
      <c r="L2791">
        <f>IFERROR(VLOOKUP(J2791,Customers!A:M,13,FALSE),"")</f>
        <v>110000</v>
      </c>
      <c r="M2791" t="str">
        <f>IFERROR(VLOOKUP(J2791,Customers!A:H,8,FALSE),"")</f>
        <v xml:space="preserve">Auckland  </v>
      </c>
      <c r="N2791">
        <f>IFERROR(VLOOKUP(K2791,Employees!A:F,6,FALSE),"")</f>
        <v>6</v>
      </c>
      <c r="O2791" t="str">
        <f>IFERROR(VLOOKUP(N2791,Offices!A:B,2,FALSE),"")</f>
        <v>Sydney</v>
      </c>
      <c r="P2791" s="6">
        <f>IFERROR(VLOOKUP(J2791,Payments!A:C,3,FALSE),"")</f>
        <v>38497</v>
      </c>
      <c r="Q2791">
        <f>IFERROR(VLOOKUP(J2791,Payments!A:D,4,FALSE),"")</f>
        <v>30253.75</v>
      </c>
      <c r="R2791" t="str">
        <f>IFERROR(VLOOKUP(B2791,Products!A:C,3,FALSE),"")</f>
        <v>Motorcycles</v>
      </c>
      <c r="S2791">
        <f>IFERROR(VLOOKUP(B2791,Products!A:G,7,FALSE),"")</f>
        <v>9997</v>
      </c>
      <c r="T2791">
        <f>IFERROR(VLOOKUP(B2791,Products!A:I,9,FALSE),"")</f>
        <v>150.62</v>
      </c>
      <c r="U2791">
        <f t="shared" si="344"/>
        <v>9</v>
      </c>
      <c r="V2791" t="str">
        <f t="shared" si="345"/>
        <v>No</v>
      </c>
      <c r="W2791">
        <f t="shared" si="346"/>
        <v>2005</v>
      </c>
      <c r="X2791">
        <f t="shared" si="347"/>
        <v>4</v>
      </c>
      <c r="Y2791">
        <f>IFERROR(VLOOKUP(B2791,Products!A:I,8,FALSE),"")</f>
        <v>66.27</v>
      </c>
      <c r="Z2791">
        <f t="shared" si="348"/>
        <v>3581.79</v>
      </c>
      <c r="AA2791">
        <f t="shared" si="349"/>
        <v>86.373924852874623</v>
      </c>
      <c r="AB2791">
        <f t="shared" si="350"/>
        <v>1</v>
      </c>
      <c r="AC2791">
        <f t="shared" si="351"/>
        <v>1659.9600000000003</v>
      </c>
    </row>
    <row r="2792" spans="1:29">
      <c r="A2792">
        <v>10399</v>
      </c>
      <c r="B2792" t="s">
        <v>200</v>
      </c>
      <c r="C2792">
        <v>30</v>
      </c>
      <c r="D2792">
        <v>51.48</v>
      </c>
      <c r="E2792">
        <v>4</v>
      </c>
      <c r="F2792" s="6">
        <f>IFERROR(VLOOKUP(A2792,Orders!A:B,2,FALSE),"")</f>
        <v>38443</v>
      </c>
      <c r="G2792" s="6">
        <f>IFERROR(VLOOKUP(A2792,Orders!A:C,3,FALSE),"")</f>
        <v>38454</v>
      </c>
      <c r="H2792" s="6">
        <f>IFERROR(VLOOKUP(A2792,Orders!A:D,4,FALSE),"")</f>
        <v>38445</v>
      </c>
      <c r="I2792" t="str">
        <f>IFERROR(VLOOKUP(A2792,Orders!A:E,5,FALSE),"")</f>
        <v>Shipped</v>
      </c>
      <c r="J2792">
        <f>IFERROR(VLOOKUP(A2792,Orders!A:G,7,FALSE),"")</f>
        <v>496</v>
      </c>
      <c r="K2792">
        <f>IFERROR(VLOOKUP(J2792,Customers!A:L,12,FALSE),"")</f>
        <v>1612</v>
      </c>
      <c r="L2792">
        <f>IFERROR(VLOOKUP(J2792,Customers!A:M,13,FALSE),"")</f>
        <v>110000</v>
      </c>
      <c r="M2792" t="str">
        <f>IFERROR(VLOOKUP(J2792,Customers!A:H,8,FALSE),"")</f>
        <v xml:space="preserve">Auckland  </v>
      </c>
      <c r="N2792">
        <f>IFERROR(VLOOKUP(K2792,Employees!A:F,6,FALSE),"")</f>
        <v>6</v>
      </c>
      <c r="O2792" t="str">
        <f>IFERROR(VLOOKUP(N2792,Offices!A:B,2,FALSE),"")</f>
        <v>Sydney</v>
      </c>
      <c r="P2792" s="6">
        <f>IFERROR(VLOOKUP(J2792,Payments!A:C,3,FALSE),"")</f>
        <v>38497</v>
      </c>
      <c r="Q2792">
        <f>IFERROR(VLOOKUP(J2792,Payments!A:D,4,FALSE),"")</f>
        <v>30253.75</v>
      </c>
      <c r="R2792" t="str">
        <f>IFERROR(VLOOKUP(B2792,Products!A:C,3,FALSE),"")</f>
        <v>Motorcycles</v>
      </c>
      <c r="S2792">
        <f>IFERROR(VLOOKUP(B2792,Products!A:G,7,FALSE),"")</f>
        <v>4357</v>
      </c>
      <c r="T2792">
        <f>IFERROR(VLOOKUP(B2792,Products!A:I,9,FALSE),"")</f>
        <v>60.57</v>
      </c>
      <c r="U2792">
        <f t="shared" si="344"/>
        <v>9</v>
      </c>
      <c r="V2792" t="str">
        <f t="shared" si="345"/>
        <v>No</v>
      </c>
      <c r="W2792">
        <f t="shared" si="346"/>
        <v>2005</v>
      </c>
      <c r="X2792">
        <f t="shared" si="347"/>
        <v>4</v>
      </c>
      <c r="Y2792">
        <f>IFERROR(VLOOKUP(B2792,Products!A:I,8,FALSE),"")</f>
        <v>24.23</v>
      </c>
      <c r="Z2792">
        <f t="shared" si="348"/>
        <v>1544.3999999999999</v>
      </c>
      <c r="AA2792">
        <f t="shared" si="349"/>
        <v>112.463887742468</v>
      </c>
      <c r="AB2792">
        <f t="shared" si="350"/>
        <v>1</v>
      </c>
      <c r="AC2792">
        <f t="shared" si="351"/>
        <v>817.49999999999989</v>
      </c>
    </row>
    <row r="2793" spans="1:29">
      <c r="A2793">
        <v>10399</v>
      </c>
      <c r="B2793" t="s">
        <v>201</v>
      </c>
      <c r="C2793">
        <v>57</v>
      </c>
      <c r="D2793">
        <v>104.81</v>
      </c>
      <c r="E2793">
        <v>3</v>
      </c>
      <c r="F2793" s="6">
        <f>IFERROR(VLOOKUP(A2793,Orders!A:B,2,FALSE),"")</f>
        <v>38443</v>
      </c>
      <c r="G2793" s="6">
        <f>IFERROR(VLOOKUP(A2793,Orders!A:C,3,FALSE),"")</f>
        <v>38454</v>
      </c>
      <c r="H2793" s="6">
        <f>IFERROR(VLOOKUP(A2793,Orders!A:D,4,FALSE),"")</f>
        <v>38445</v>
      </c>
      <c r="I2793" t="str">
        <f>IFERROR(VLOOKUP(A2793,Orders!A:E,5,FALSE),"")</f>
        <v>Shipped</v>
      </c>
      <c r="J2793">
        <f>IFERROR(VLOOKUP(A2793,Orders!A:G,7,FALSE),"")</f>
        <v>496</v>
      </c>
      <c r="K2793">
        <f>IFERROR(VLOOKUP(J2793,Customers!A:L,12,FALSE),"")</f>
        <v>1612</v>
      </c>
      <c r="L2793">
        <f>IFERROR(VLOOKUP(J2793,Customers!A:M,13,FALSE),"")</f>
        <v>110000</v>
      </c>
      <c r="M2793" t="str">
        <f>IFERROR(VLOOKUP(J2793,Customers!A:H,8,FALSE),"")</f>
        <v xml:space="preserve">Auckland  </v>
      </c>
      <c r="N2793">
        <f>IFERROR(VLOOKUP(K2793,Employees!A:F,6,FALSE),"")</f>
        <v>6</v>
      </c>
      <c r="O2793" t="str">
        <f>IFERROR(VLOOKUP(N2793,Offices!A:B,2,FALSE),"")</f>
        <v>Sydney</v>
      </c>
      <c r="P2793" s="6">
        <f>IFERROR(VLOOKUP(J2793,Payments!A:C,3,FALSE),"")</f>
        <v>38497</v>
      </c>
      <c r="Q2793">
        <f>IFERROR(VLOOKUP(J2793,Payments!A:D,4,FALSE),"")</f>
        <v>30253.75</v>
      </c>
      <c r="R2793" t="str">
        <f>IFERROR(VLOOKUP(B2793,Products!A:C,3,FALSE),"")</f>
        <v>Motorcycles</v>
      </c>
      <c r="S2793">
        <f>IFERROR(VLOOKUP(B2793,Products!A:G,7,FALSE),"")</f>
        <v>7003</v>
      </c>
      <c r="T2793">
        <f>IFERROR(VLOOKUP(B2793,Products!A:I,9,FALSE),"")</f>
        <v>112.7</v>
      </c>
      <c r="U2793">
        <f t="shared" si="344"/>
        <v>9</v>
      </c>
      <c r="V2793" t="str">
        <f t="shared" si="345"/>
        <v>No</v>
      </c>
      <c r="W2793">
        <f t="shared" si="346"/>
        <v>2005</v>
      </c>
      <c r="X2793">
        <f t="shared" si="347"/>
        <v>4</v>
      </c>
      <c r="Y2793">
        <f>IFERROR(VLOOKUP(B2793,Products!A:I,8,FALSE),"")</f>
        <v>60.86</v>
      </c>
      <c r="Z2793">
        <f t="shared" si="348"/>
        <v>5974.17</v>
      </c>
      <c r="AA2793">
        <f t="shared" si="349"/>
        <v>72.214919487348013</v>
      </c>
      <c r="AB2793">
        <f t="shared" si="350"/>
        <v>1</v>
      </c>
      <c r="AC2793">
        <f t="shared" si="351"/>
        <v>2505.15</v>
      </c>
    </row>
    <row r="2794" spans="1:29">
      <c r="A2794">
        <v>10399</v>
      </c>
      <c r="B2794" t="s">
        <v>202</v>
      </c>
      <c r="C2794">
        <v>58</v>
      </c>
      <c r="D2794">
        <v>75.41</v>
      </c>
      <c r="E2794">
        <v>2</v>
      </c>
      <c r="F2794" s="6">
        <f>IFERROR(VLOOKUP(A2794,Orders!A:B,2,FALSE),"")</f>
        <v>38443</v>
      </c>
      <c r="G2794" s="6">
        <f>IFERROR(VLOOKUP(A2794,Orders!A:C,3,FALSE),"")</f>
        <v>38454</v>
      </c>
      <c r="H2794" s="6">
        <f>IFERROR(VLOOKUP(A2794,Orders!A:D,4,FALSE),"")</f>
        <v>38445</v>
      </c>
      <c r="I2794" t="str">
        <f>IFERROR(VLOOKUP(A2794,Orders!A:E,5,FALSE),"")</f>
        <v>Shipped</v>
      </c>
      <c r="J2794">
        <f>IFERROR(VLOOKUP(A2794,Orders!A:G,7,FALSE),"")</f>
        <v>496</v>
      </c>
      <c r="K2794">
        <f>IFERROR(VLOOKUP(J2794,Customers!A:L,12,FALSE),"")</f>
        <v>1612</v>
      </c>
      <c r="L2794">
        <f>IFERROR(VLOOKUP(J2794,Customers!A:M,13,FALSE),"")</f>
        <v>110000</v>
      </c>
      <c r="M2794" t="str">
        <f>IFERROR(VLOOKUP(J2794,Customers!A:H,8,FALSE),"")</f>
        <v xml:space="preserve">Auckland  </v>
      </c>
      <c r="N2794">
        <f>IFERROR(VLOOKUP(K2794,Employees!A:F,6,FALSE),"")</f>
        <v>6</v>
      </c>
      <c r="O2794" t="str">
        <f>IFERROR(VLOOKUP(N2794,Offices!A:B,2,FALSE),"")</f>
        <v>Sydney</v>
      </c>
      <c r="P2794" s="6">
        <f>IFERROR(VLOOKUP(J2794,Payments!A:C,3,FALSE),"")</f>
        <v>38497</v>
      </c>
      <c r="Q2794">
        <f>IFERROR(VLOOKUP(J2794,Payments!A:D,4,FALSE),"")</f>
        <v>30253.75</v>
      </c>
      <c r="R2794" t="str">
        <f>IFERROR(VLOOKUP(B2794,Products!A:C,3,FALSE),"")</f>
        <v>Motorcycles</v>
      </c>
      <c r="S2794">
        <f>IFERROR(VLOOKUP(B2794,Products!A:G,7,FALSE),"")</f>
        <v>15</v>
      </c>
      <c r="T2794">
        <f>IFERROR(VLOOKUP(B2794,Products!A:I,9,FALSE),"")</f>
        <v>76.17</v>
      </c>
      <c r="U2794">
        <f t="shared" si="344"/>
        <v>9</v>
      </c>
      <c r="V2794" t="str">
        <f t="shared" si="345"/>
        <v>No</v>
      </c>
      <c r="W2794">
        <f t="shared" si="346"/>
        <v>2005</v>
      </c>
      <c r="X2794">
        <f t="shared" si="347"/>
        <v>4</v>
      </c>
      <c r="Y2794">
        <f>IFERROR(VLOOKUP(B2794,Products!A:I,8,FALSE),"")</f>
        <v>37.32</v>
      </c>
      <c r="Z2794">
        <f t="shared" si="348"/>
        <v>4373.78</v>
      </c>
      <c r="AA2794">
        <f t="shared" si="349"/>
        <v>102.06323687031083</v>
      </c>
      <c r="AB2794">
        <f t="shared" si="350"/>
        <v>1</v>
      </c>
      <c r="AC2794">
        <f t="shared" si="351"/>
        <v>2209.2199999999998</v>
      </c>
    </row>
    <row r="2795" spans="1:29">
      <c r="A2795">
        <v>10399</v>
      </c>
      <c r="B2795" t="s">
        <v>203</v>
      </c>
      <c r="C2795">
        <v>32</v>
      </c>
      <c r="D2795">
        <v>97.89</v>
      </c>
      <c r="E2795">
        <v>1</v>
      </c>
      <c r="F2795" s="6">
        <f>IFERROR(VLOOKUP(A2795,Orders!A:B,2,FALSE),"")</f>
        <v>38443</v>
      </c>
      <c r="G2795" s="6">
        <f>IFERROR(VLOOKUP(A2795,Orders!A:C,3,FALSE),"")</f>
        <v>38454</v>
      </c>
      <c r="H2795" s="6">
        <f>IFERROR(VLOOKUP(A2795,Orders!A:D,4,FALSE),"")</f>
        <v>38445</v>
      </c>
      <c r="I2795" t="str">
        <f>IFERROR(VLOOKUP(A2795,Orders!A:E,5,FALSE),"")</f>
        <v>Shipped</v>
      </c>
      <c r="J2795">
        <f>IFERROR(VLOOKUP(A2795,Orders!A:G,7,FALSE),"")</f>
        <v>496</v>
      </c>
      <c r="K2795">
        <f>IFERROR(VLOOKUP(J2795,Customers!A:L,12,FALSE),"")</f>
        <v>1612</v>
      </c>
      <c r="L2795">
        <f>IFERROR(VLOOKUP(J2795,Customers!A:M,13,FALSE),"")</f>
        <v>110000</v>
      </c>
      <c r="M2795" t="str">
        <f>IFERROR(VLOOKUP(J2795,Customers!A:H,8,FALSE),"")</f>
        <v xml:space="preserve">Auckland  </v>
      </c>
      <c r="N2795">
        <f>IFERROR(VLOOKUP(K2795,Employees!A:F,6,FALSE),"")</f>
        <v>6</v>
      </c>
      <c r="O2795" t="str">
        <f>IFERROR(VLOOKUP(N2795,Offices!A:B,2,FALSE),"")</f>
        <v>Sydney</v>
      </c>
      <c r="P2795" s="6">
        <f>IFERROR(VLOOKUP(J2795,Payments!A:C,3,FALSE),"")</f>
        <v>38497</v>
      </c>
      <c r="Q2795">
        <f>IFERROR(VLOOKUP(J2795,Payments!A:D,4,FALSE),"")</f>
        <v>30253.75</v>
      </c>
      <c r="R2795" t="str">
        <f>IFERROR(VLOOKUP(B2795,Products!A:C,3,FALSE),"")</f>
        <v>Motorcycles</v>
      </c>
      <c r="S2795">
        <f>IFERROR(VLOOKUP(B2795,Products!A:G,7,FALSE),"")</f>
        <v>178</v>
      </c>
      <c r="T2795">
        <f>IFERROR(VLOOKUP(B2795,Products!A:I,9,FALSE),"")</f>
        <v>99.89</v>
      </c>
      <c r="U2795">
        <f t="shared" si="344"/>
        <v>9</v>
      </c>
      <c r="V2795" t="str">
        <f t="shared" si="345"/>
        <v>No</v>
      </c>
      <c r="W2795">
        <f t="shared" si="346"/>
        <v>2005</v>
      </c>
      <c r="X2795">
        <f t="shared" si="347"/>
        <v>4</v>
      </c>
      <c r="Y2795">
        <f>IFERROR(VLOOKUP(B2795,Products!A:I,8,FALSE),"")</f>
        <v>66.92</v>
      </c>
      <c r="Z2795">
        <f t="shared" si="348"/>
        <v>3132.48</v>
      </c>
      <c r="AA2795">
        <f t="shared" si="349"/>
        <v>46.279139270771068</v>
      </c>
      <c r="AB2795">
        <f t="shared" si="350"/>
        <v>0</v>
      </c>
      <c r="AC2795">
        <f t="shared" si="351"/>
        <v>991.04</v>
      </c>
    </row>
    <row r="2796" spans="1:29">
      <c r="A2796">
        <v>10400</v>
      </c>
      <c r="B2796" t="s">
        <v>163</v>
      </c>
      <c r="C2796">
        <v>64</v>
      </c>
      <c r="D2796">
        <v>134.63999999999999</v>
      </c>
      <c r="E2796">
        <v>9</v>
      </c>
      <c r="F2796" s="6">
        <f>IFERROR(VLOOKUP(A2796,Orders!A:B,2,FALSE),"")</f>
        <v>38443</v>
      </c>
      <c r="G2796" s="6">
        <f>IFERROR(VLOOKUP(A2796,Orders!A:C,3,FALSE),"")</f>
        <v>38453</v>
      </c>
      <c r="H2796" s="6">
        <f>IFERROR(VLOOKUP(A2796,Orders!A:D,4,FALSE),"")</f>
        <v>38446</v>
      </c>
      <c r="I2796" t="str">
        <f>IFERROR(VLOOKUP(A2796,Orders!A:E,5,FALSE),"")</f>
        <v>Shipped</v>
      </c>
      <c r="J2796">
        <f>IFERROR(VLOOKUP(A2796,Orders!A:G,7,FALSE),"")</f>
        <v>450</v>
      </c>
      <c r="K2796">
        <f>IFERROR(VLOOKUP(J2796,Customers!A:L,12,FALSE),"")</f>
        <v>1165</v>
      </c>
      <c r="L2796">
        <f>IFERROR(VLOOKUP(J2796,Customers!A:M,13,FALSE),"")</f>
        <v>77600</v>
      </c>
      <c r="M2796" t="str">
        <f>IFERROR(VLOOKUP(J2796,Customers!A:H,8,FALSE),"")</f>
        <v>San Jose</v>
      </c>
      <c r="N2796">
        <f>IFERROR(VLOOKUP(K2796,Employees!A:F,6,FALSE),"")</f>
        <v>1</v>
      </c>
      <c r="O2796" t="str">
        <f>IFERROR(VLOOKUP(N2796,Offices!A:B,2,FALSE),"")</f>
        <v>San Francisco</v>
      </c>
      <c r="P2796" s="6">
        <f>IFERROR(VLOOKUP(J2796,Payments!A:C,3,FALSE),"")</f>
        <v>38159</v>
      </c>
      <c r="Q2796">
        <f>IFERROR(VLOOKUP(J2796,Payments!A:D,4,FALSE),"")</f>
        <v>59551.38</v>
      </c>
      <c r="R2796" t="str">
        <f>IFERROR(VLOOKUP(B2796,Products!A:C,3,FALSE),"")</f>
        <v>Classic Cars</v>
      </c>
      <c r="S2796">
        <f>IFERROR(VLOOKUP(B2796,Products!A:G,7,FALSE),"")</f>
        <v>3252</v>
      </c>
      <c r="T2796">
        <f>IFERROR(VLOOKUP(B2796,Products!A:I,9,FALSE),"")</f>
        <v>136</v>
      </c>
      <c r="U2796">
        <f t="shared" si="344"/>
        <v>7</v>
      </c>
      <c r="V2796" t="str">
        <f t="shared" si="345"/>
        <v>No</v>
      </c>
      <c r="W2796">
        <f t="shared" si="346"/>
        <v>2005</v>
      </c>
      <c r="X2796">
        <f t="shared" si="347"/>
        <v>4</v>
      </c>
      <c r="Y2796">
        <f>IFERROR(VLOOKUP(B2796,Products!A:I,8,FALSE),"")</f>
        <v>85.68</v>
      </c>
      <c r="Z2796">
        <f t="shared" si="348"/>
        <v>8616.9599999999991</v>
      </c>
      <c r="AA2796">
        <f t="shared" si="349"/>
        <v>57.142857142857117</v>
      </c>
      <c r="AB2796">
        <f t="shared" si="350"/>
        <v>0</v>
      </c>
      <c r="AC2796">
        <f t="shared" si="351"/>
        <v>3133.4399999999987</v>
      </c>
    </row>
    <row r="2797" spans="1:29">
      <c r="A2797">
        <v>10400</v>
      </c>
      <c r="B2797" t="s">
        <v>178</v>
      </c>
      <c r="C2797">
        <v>34</v>
      </c>
      <c r="D2797">
        <v>129.31</v>
      </c>
      <c r="E2797">
        <v>1</v>
      </c>
      <c r="F2797" s="6">
        <f>IFERROR(VLOOKUP(A2797,Orders!A:B,2,FALSE),"")</f>
        <v>38443</v>
      </c>
      <c r="G2797" s="6">
        <f>IFERROR(VLOOKUP(A2797,Orders!A:C,3,FALSE),"")</f>
        <v>38453</v>
      </c>
      <c r="H2797" s="6">
        <f>IFERROR(VLOOKUP(A2797,Orders!A:D,4,FALSE),"")</f>
        <v>38446</v>
      </c>
      <c r="I2797" t="str">
        <f>IFERROR(VLOOKUP(A2797,Orders!A:E,5,FALSE),"")</f>
        <v>Shipped</v>
      </c>
      <c r="J2797">
        <f>IFERROR(VLOOKUP(A2797,Orders!A:G,7,FALSE),"")</f>
        <v>450</v>
      </c>
      <c r="K2797">
        <f>IFERROR(VLOOKUP(J2797,Customers!A:L,12,FALSE),"")</f>
        <v>1165</v>
      </c>
      <c r="L2797">
        <f>IFERROR(VLOOKUP(J2797,Customers!A:M,13,FALSE),"")</f>
        <v>77600</v>
      </c>
      <c r="M2797" t="str">
        <f>IFERROR(VLOOKUP(J2797,Customers!A:H,8,FALSE),"")</f>
        <v>San Jose</v>
      </c>
      <c r="N2797">
        <f>IFERROR(VLOOKUP(K2797,Employees!A:F,6,FALSE),"")</f>
        <v>1</v>
      </c>
      <c r="O2797" t="str">
        <f>IFERROR(VLOOKUP(N2797,Offices!A:B,2,FALSE),"")</f>
        <v>San Francisco</v>
      </c>
      <c r="P2797" s="6">
        <f>IFERROR(VLOOKUP(J2797,Payments!A:C,3,FALSE),"")</f>
        <v>38159</v>
      </c>
      <c r="Q2797">
        <f>IFERROR(VLOOKUP(J2797,Payments!A:D,4,FALSE),"")</f>
        <v>59551.38</v>
      </c>
      <c r="R2797" t="str">
        <f>IFERROR(VLOOKUP(B2797,Products!A:C,3,FALSE),"")</f>
        <v>Planes</v>
      </c>
      <c r="S2797">
        <f>IFERROR(VLOOKUP(B2797,Products!A:G,7,FALSE),"")</f>
        <v>5330</v>
      </c>
      <c r="T2797">
        <f>IFERROR(VLOOKUP(B2797,Products!A:I,9,FALSE),"")</f>
        <v>157.69</v>
      </c>
      <c r="U2797">
        <f t="shared" si="344"/>
        <v>7</v>
      </c>
      <c r="V2797" t="str">
        <f t="shared" si="345"/>
        <v>No</v>
      </c>
      <c r="W2797">
        <f t="shared" si="346"/>
        <v>2005</v>
      </c>
      <c r="X2797">
        <f t="shared" si="347"/>
        <v>4</v>
      </c>
      <c r="Y2797">
        <f>IFERROR(VLOOKUP(B2797,Products!A:I,8,FALSE),"")</f>
        <v>77.27</v>
      </c>
      <c r="Z2797">
        <f t="shared" si="348"/>
        <v>4396.54</v>
      </c>
      <c r="AA2797">
        <f t="shared" si="349"/>
        <v>67.348259350330025</v>
      </c>
      <c r="AB2797">
        <f t="shared" si="350"/>
        <v>1</v>
      </c>
      <c r="AC2797">
        <f t="shared" si="351"/>
        <v>1769.3600000000001</v>
      </c>
    </row>
    <row r="2798" spans="1:29">
      <c r="A2798">
        <v>10400</v>
      </c>
      <c r="B2798" t="s">
        <v>180</v>
      </c>
      <c r="C2798">
        <v>30</v>
      </c>
      <c r="D2798">
        <v>74.84</v>
      </c>
      <c r="E2798">
        <v>7</v>
      </c>
      <c r="F2798" s="6">
        <f>IFERROR(VLOOKUP(A2798,Orders!A:B,2,FALSE),"")</f>
        <v>38443</v>
      </c>
      <c r="G2798" s="6">
        <f>IFERROR(VLOOKUP(A2798,Orders!A:C,3,FALSE),"")</f>
        <v>38453</v>
      </c>
      <c r="H2798" s="6">
        <f>IFERROR(VLOOKUP(A2798,Orders!A:D,4,FALSE),"")</f>
        <v>38446</v>
      </c>
      <c r="I2798" t="str">
        <f>IFERROR(VLOOKUP(A2798,Orders!A:E,5,FALSE),"")</f>
        <v>Shipped</v>
      </c>
      <c r="J2798">
        <f>IFERROR(VLOOKUP(A2798,Orders!A:G,7,FALSE),"")</f>
        <v>450</v>
      </c>
      <c r="K2798">
        <f>IFERROR(VLOOKUP(J2798,Customers!A:L,12,FALSE),"")</f>
        <v>1165</v>
      </c>
      <c r="L2798">
        <f>IFERROR(VLOOKUP(J2798,Customers!A:M,13,FALSE),"")</f>
        <v>77600</v>
      </c>
      <c r="M2798" t="str">
        <f>IFERROR(VLOOKUP(J2798,Customers!A:H,8,FALSE),"")</f>
        <v>San Jose</v>
      </c>
      <c r="N2798">
        <f>IFERROR(VLOOKUP(K2798,Employees!A:F,6,FALSE),"")</f>
        <v>1</v>
      </c>
      <c r="O2798" t="str">
        <f>IFERROR(VLOOKUP(N2798,Offices!A:B,2,FALSE),"")</f>
        <v>San Francisco</v>
      </c>
      <c r="P2798" s="6">
        <f>IFERROR(VLOOKUP(J2798,Payments!A:C,3,FALSE),"")</f>
        <v>38159</v>
      </c>
      <c r="Q2798">
        <f>IFERROR(VLOOKUP(J2798,Payments!A:D,4,FALSE),"")</f>
        <v>59551.38</v>
      </c>
      <c r="R2798" t="str">
        <f>IFERROR(VLOOKUP(B2798,Products!A:C,3,FALSE),"")</f>
        <v>Ships</v>
      </c>
      <c r="S2798">
        <f>IFERROR(VLOOKUP(B2798,Products!A:G,7,FALSE),"")</f>
        <v>4259</v>
      </c>
      <c r="T2798">
        <f>IFERROR(VLOOKUP(B2798,Products!A:I,9,FALSE),"")</f>
        <v>86.02</v>
      </c>
      <c r="U2798">
        <f t="shared" si="344"/>
        <v>7</v>
      </c>
      <c r="V2798" t="str">
        <f t="shared" si="345"/>
        <v>No</v>
      </c>
      <c r="W2798">
        <f t="shared" si="346"/>
        <v>2005</v>
      </c>
      <c r="X2798">
        <f t="shared" si="347"/>
        <v>4</v>
      </c>
      <c r="Y2798">
        <f>IFERROR(VLOOKUP(B2798,Products!A:I,8,FALSE),"")</f>
        <v>51.61</v>
      </c>
      <c r="Z2798">
        <f t="shared" si="348"/>
        <v>2245.2000000000003</v>
      </c>
      <c r="AA2798">
        <f t="shared" si="349"/>
        <v>45.010656849447791</v>
      </c>
      <c r="AB2798">
        <f t="shared" si="350"/>
        <v>0</v>
      </c>
      <c r="AC2798">
        <f t="shared" si="351"/>
        <v>696.90000000000009</v>
      </c>
    </row>
    <row r="2799" spans="1:29">
      <c r="A2799">
        <v>10400</v>
      </c>
      <c r="B2799" t="s">
        <v>181</v>
      </c>
      <c r="C2799">
        <v>58</v>
      </c>
      <c r="D2799">
        <v>88.93</v>
      </c>
      <c r="E2799">
        <v>6</v>
      </c>
      <c r="F2799" s="6">
        <f>IFERROR(VLOOKUP(A2799,Orders!A:B,2,FALSE),"")</f>
        <v>38443</v>
      </c>
      <c r="G2799" s="6">
        <f>IFERROR(VLOOKUP(A2799,Orders!A:C,3,FALSE),"")</f>
        <v>38453</v>
      </c>
      <c r="H2799" s="6">
        <f>IFERROR(VLOOKUP(A2799,Orders!A:D,4,FALSE),"")</f>
        <v>38446</v>
      </c>
      <c r="I2799" t="str">
        <f>IFERROR(VLOOKUP(A2799,Orders!A:E,5,FALSE),"")</f>
        <v>Shipped</v>
      </c>
      <c r="J2799">
        <f>IFERROR(VLOOKUP(A2799,Orders!A:G,7,FALSE),"")</f>
        <v>450</v>
      </c>
      <c r="K2799">
        <f>IFERROR(VLOOKUP(J2799,Customers!A:L,12,FALSE),"")</f>
        <v>1165</v>
      </c>
      <c r="L2799">
        <f>IFERROR(VLOOKUP(J2799,Customers!A:M,13,FALSE),"")</f>
        <v>77600</v>
      </c>
      <c r="M2799" t="str">
        <f>IFERROR(VLOOKUP(J2799,Customers!A:H,8,FALSE),"")</f>
        <v>San Jose</v>
      </c>
      <c r="N2799">
        <f>IFERROR(VLOOKUP(K2799,Employees!A:F,6,FALSE),"")</f>
        <v>1</v>
      </c>
      <c r="O2799" t="str">
        <f>IFERROR(VLOOKUP(N2799,Offices!A:B,2,FALSE),"")</f>
        <v>San Francisco</v>
      </c>
      <c r="P2799" s="6">
        <f>IFERROR(VLOOKUP(J2799,Payments!A:C,3,FALSE),"")</f>
        <v>38159</v>
      </c>
      <c r="Q2799">
        <f>IFERROR(VLOOKUP(J2799,Payments!A:D,4,FALSE),"")</f>
        <v>59551.38</v>
      </c>
      <c r="R2799" t="str">
        <f>IFERROR(VLOOKUP(B2799,Products!A:C,3,FALSE),"")</f>
        <v>Vintage Cars</v>
      </c>
      <c r="S2799">
        <f>IFERROR(VLOOKUP(B2799,Products!A:G,7,FALSE),"")</f>
        <v>2378</v>
      </c>
      <c r="T2799">
        <f>IFERROR(VLOOKUP(B2799,Products!A:I,9,FALSE),"")</f>
        <v>105.87</v>
      </c>
      <c r="U2799">
        <f t="shared" si="344"/>
        <v>7</v>
      </c>
      <c r="V2799" t="str">
        <f t="shared" si="345"/>
        <v>No</v>
      </c>
      <c r="W2799">
        <f t="shared" si="346"/>
        <v>2005</v>
      </c>
      <c r="X2799">
        <f t="shared" si="347"/>
        <v>4</v>
      </c>
      <c r="Y2799">
        <f>IFERROR(VLOOKUP(B2799,Products!A:I,8,FALSE),"")</f>
        <v>64.58</v>
      </c>
      <c r="Z2799">
        <f t="shared" si="348"/>
        <v>5157.9400000000005</v>
      </c>
      <c r="AA2799">
        <f t="shared" si="349"/>
        <v>37.705171879838971</v>
      </c>
      <c r="AB2799">
        <f t="shared" si="350"/>
        <v>0</v>
      </c>
      <c r="AC2799">
        <f t="shared" si="351"/>
        <v>1412.3000000000004</v>
      </c>
    </row>
    <row r="2800" spans="1:29">
      <c r="A2800">
        <v>10400</v>
      </c>
      <c r="B2800" t="s">
        <v>183</v>
      </c>
      <c r="C2800">
        <v>24</v>
      </c>
      <c r="D2800">
        <v>55.49</v>
      </c>
      <c r="E2800">
        <v>2</v>
      </c>
      <c r="F2800" s="6">
        <f>IFERROR(VLOOKUP(A2800,Orders!A:B,2,FALSE),"")</f>
        <v>38443</v>
      </c>
      <c r="G2800" s="6">
        <f>IFERROR(VLOOKUP(A2800,Orders!A:C,3,FALSE),"")</f>
        <v>38453</v>
      </c>
      <c r="H2800" s="6">
        <f>IFERROR(VLOOKUP(A2800,Orders!A:D,4,FALSE),"")</f>
        <v>38446</v>
      </c>
      <c r="I2800" t="str">
        <f>IFERROR(VLOOKUP(A2800,Orders!A:E,5,FALSE),"")</f>
        <v>Shipped</v>
      </c>
      <c r="J2800">
        <f>IFERROR(VLOOKUP(A2800,Orders!A:G,7,FALSE),"")</f>
        <v>450</v>
      </c>
      <c r="K2800">
        <f>IFERROR(VLOOKUP(J2800,Customers!A:L,12,FALSE),"")</f>
        <v>1165</v>
      </c>
      <c r="L2800">
        <f>IFERROR(VLOOKUP(J2800,Customers!A:M,13,FALSE),"")</f>
        <v>77600</v>
      </c>
      <c r="M2800" t="str">
        <f>IFERROR(VLOOKUP(J2800,Customers!A:H,8,FALSE),"")</f>
        <v>San Jose</v>
      </c>
      <c r="N2800">
        <f>IFERROR(VLOOKUP(K2800,Employees!A:F,6,FALSE),"")</f>
        <v>1</v>
      </c>
      <c r="O2800" t="str">
        <f>IFERROR(VLOOKUP(N2800,Offices!A:B,2,FALSE),"")</f>
        <v>San Francisco</v>
      </c>
      <c r="P2800" s="6">
        <f>IFERROR(VLOOKUP(J2800,Payments!A:C,3,FALSE),"")</f>
        <v>38159</v>
      </c>
      <c r="Q2800">
        <f>IFERROR(VLOOKUP(J2800,Payments!A:D,4,FALSE),"")</f>
        <v>59551.38</v>
      </c>
      <c r="R2800" t="str">
        <f>IFERROR(VLOOKUP(B2800,Products!A:C,3,FALSE),"")</f>
        <v>Planes</v>
      </c>
      <c r="S2800">
        <f>IFERROR(VLOOKUP(B2800,Products!A:G,7,FALSE),"")</f>
        <v>5942</v>
      </c>
      <c r="T2800">
        <f>IFERROR(VLOOKUP(B2800,Products!A:I,9,FALSE),"")</f>
        <v>68.510000000000005</v>
      </c>
      <c r="U2800">
        <f t="shared" si="344"/>
        <v>7</v>
      </c>
      <c r="V2800" t="str">
        <f t="shared" si="345"/>
        <v>No</v>
      </c>
      <c r="W2800">
        <f t="shared" si="346"/>
        <v>2005</v>
      </c>
      <c r="X2800">
        <f t="shared" si="347"/>
        <v>4</v>
      </c>
      <c r="Y2800">
        <f>IFERROR(VLOOKUP(B2800,Products!A:I,8,FALSE),"")</f>
        <v>34.25</v>
      </c>
      <c r="Z2800">
        <f t="shared" si="348"/>
        <v>1331.76</v>
      </c>
      <c r="AA2800">
        <f t="shared" si="349"/>
        <v>62.014598540145997</v>
      </c>
      <c r="AB2800">
        <f t="shared" si="350"/>
        <v>0</v>
      </c>
      <c r="AC2800">
        <f t="shared" si="351"/>
        <v>509.76000000000005</v>
      </c>
    </row>
    <row r="2801" spans="1:29">
      <c r="A2801">
        <v>10400</v>
      </c>
      <c r="B2801" t="s">
        <v>184</v>
      </c>
      <c r="C2801">
        <v>38</v>
      </c>
      <c r="D2801">
        <v>59.18</v>
      </c>
      <c r="E2801">
        <v>3</v>
      </c>
      <c r="F2801" s="6">
        <f>IFERROR(VLOOKUP(A2801,Orders!A:B,2,FALSE),"")</f>
        <v>38443</v>
      </c>
      <c r="G2801" s="6">
        <f>IFERROR(VLOOKUP(A2801,Orders!A:C,3,FALSE),"")</f>
        <v>38453</v>
      </c>
      <c r="H2801" s="6">
        <f>IFERROR(VLOOKUP(A2801,Orders!A:D,4,FALSE),"")</f>
        <v>38446</v>
      </c>
      <c r="I2801" t="str">
        <f>IFERROR(VLOOKUP(A2801,Orders!A:E,5,FALSE),"")</f>
        <v>Shipped</v>
      </c>
      <c r="J2801">
        <f>IFERROR(VLOOKUP(A2801,Orders!A:G,7,FALSE),"")</f>
        <v>450</v>
      </c>
      <c r="K2801">
        <f>IFERROR(VLOOKUP(J2801,Customers!A:L,12,FALSE),"")</f>
        <v>1165</v>
      </c>
      <c r="L2801">
        <f>IFERROR(VLOOKUP(J2801,Customers!A:M,13,FALSE),"")</f>
        <v>77600</v>
      </c>
      <c r="M2801" t="str">
        <f>IFERROR(VLOOKUP(J2801,Customers!A:H,8,FALSE),"")</f>
        <v>San Jose</v>
      </c>
      <c r="N2801">
        <f>IFERROR(VLOOKUP(K2801,Employees!A:F,6,FALSE),"")</f>
        <v>1</v>
      </c>
      <c r="O2801" t="str">
        <f>IFERROR(VLOOKUP(N2801,Offices!A:B,2,FALSE),"")</f>
        <v>San Francisco</v>
      </c>
      <c r="P2801" s="6">
        <f>IFERROR(VLOOKUP(J2801,Payments!A:C,3,FALSE),"")</f>
        <v>38159</v>
      </c>
      <c r="Q2801">
        <f>IFERROR(VLOOKUP(J2801,Payments!A:D,4,FALSE),"")</f>
        <v>59551.38</v>
      </c>
      <c r="R2801" t="str">
        <f>IFERROR(VLOOKUP(B2801,Products!A:C,3,FALSE),"")</f>
        <v>Vintage Cars</v>
      </c>
      <c r="S2801">
        <f>IFERROR(VLOOKUP(B2801,Products!A:G,7,FALSE),"")</f>
        <v>2902</v>
      </c>
      <c r="T2801">
        <f>IFERROR(VLOOKUP(B2801,Products!A:I,9,FALSE),"")</f>
        <v>65.75</v>
      </c>
      <c r="U2801">
        <f t="shared" si="344"/>
        <v>7</v>
      </c>
      <c r="V2801" t="str">
        <f t="shared" si="345"/>
        <v>No</v>
      </c>
      <c r="W2801">
        <f t="shared" si="346"/>
        <v>2005</v>
      </c>
      <c r="X2801">
        <f t="shared" si="347"/>
        <v>4</v>
      </c>
      <c r="Y2801">
        <f>IFERROR(VLOOKUP(B2801,Products!A:I,8,FALSE),"")</f>
        <v>26.3</v>
      </c>
      <c r="Z2801">
        <f t="shared" si="348"/>
        <v>2248.84</v>
      </c>
      <c r="AA2801">
        <f t="shared" si="349"/>
        <v>125.01901140684409</v>
      </c>
      <c r="AB2801">
        <f t="shared" si="350"/>
        <v>1</v>
      </c>
      <c r="AC2801">
        <f t="shared" si="351"/>
        <v>1249.4399999999998</v>
      </c>
    </row>
    <row r="2802" spans="1:29">
      <c r="A2802">
        <v>10400</v>
      </c>
      <c r="B2802" t="s">
        <v>171</v>
      </c>
      <c r="C2802">
        <v>42</v>
      </c>
      <c r="D2802">
        <v>74.64</v>
      </c>
      <c r="E2802">
        <v>8</v>
      </c>
      <c r="F2802" s="6">
        <f>IFERROR(VLOOKUP(A2802,Orders!A:B,2,FALSE),"")</f>
        <v>38443</v>
      </c>
      <c r="G2802" s="6">
        <f>IFERROR(VLOOKUP(A2802,Orders!A:C,3,FALSE),"")</f>
        <v>38453</v>
      </c>
      <c r="H2802" s="6">
        <f>IFERROR(VLOOKUP(A2802,Orders!A:D,4,FALSE),"")</f>
        <v>38446</v>
      </c>
      <c r="I2802" t="str">
        <f>IFERROR(VLOOKUP(A2802,Orders!A:E,5,FALSE),"")</f>
        <v>Shipped</v>
      </c>
      <c r="J2802">
        <f>IFERROR(VLOOKUP(A2802,Orders!A:G,7,FALSE),"")</f>
        <v>450</v>
      </c>
      <c r="K2802">
        <f>IFERROR(VLOOKUP(J2802,Customers!A:L,12,FALSE),"")</f>
        <v>1165</v>
      </c>
      <c r="L2802">
        <f>IFERROR(VLOOKUP(J2802,Customers!A:M,13,FALSE),"")</f>
        <v>77600</v>
      </c>
      <c r="M2802" t="str">
        <f>IFERROR(VLOOKUP(J2802,Customers!A:H,8,FALSE),"")</f>
        <v>San Jose</v>
      </c>
      <c r="N2802">
        <f>IFERROR(VLOOKUP(K2802,Employees!A:F,6,FALSE),"")</f>
        <v>1</v>
      </c>
      <c r="O2802" t="str">
        <f>IFERROR(VLOOKUP(N2802,Offices!A:B,2,FALSE),"")</f>
        <v>San Francisco</v>
      </c>
      <c r="P2802" s="6">
        <f>IFERROR(VLOOKUP(J2802,Payments!A:C,3,FALSE),"")</f>
        <v>38159</v>
      </c>
      <c r="Q2802">
        <f>IFERROR(VLOOKUP(J2802,Payments!A:D,4,FALSE),"")</f>
        <v>59551.38</v>
      </c>
      <c r="R2802" t="str">
        <f>IFERROR(VLOOKUP(B2802,Products!A:C,3,FALSE),"")</f>
        <v>Vintage Cars</v>
      </c>
      <c r="S2802">
        <f>IFERROR(VLOOKUP(B2802,Products!A:G,7,FALSE),"")</f>
        <v>6621</v>
      </c>
      <c r="T2802">
        <f>IFERROR(VLOOKUP(B2802,Products!A:I,9,FALSE),"")</f>
        <v>83.86</v>
      </c>
      <c r="U2802">
        <f t="shared" si="344"/>
        <v>7</v>
      </c>
      <c r="V2802" t="str">
        <f t="shared" si="345"/>
        <v>No</v>
      </c>
      <c r="W2802">
        <f t="shared" si="346"/>
        <v>2005</v>
      </c>
      <c r="X2802">
        <f t="shared" si="347"/>
        <v>4</v>
      </c>
      <c r="Y2802">
        <f>IFERROR(VLOOKUP(B2802,Products!A:I,8,FALSE),"")</f>
        <v>48.64</v>
      </c>
      <c r="Z2802">
        <f t="shared" si="348"/>
        <v>3134.88</v>
      </c>
      <c r="AA2802">
        <f t="shared" si="349"/>
        <v>53.453947368421048</v>
      </c>
      <c r="AB2802">
        <f t="shared" si="350"/>
        <v>0</v>
      </c>
      <c r="AC2802">
        <f t="shared" si="351"/>
        <v>1092</v>
      </c>
    </row>
    <row r="2803" spans="1:29">
      <c r="A2803">
        <v>10400</v>
      </c>
      <c r="B2803" t="s">
        <v>190</v>
      </c>
      <c r="C2803">
        <v>46</v>
      </c>
      <c r="D2803">
        <v>82.37</v>
      </c>
      <c r="E2803">
        <v>5</v>
      </c>
      <c r="F2803" s="6">
        <f>IFERROR(VLOOKUP(A2803,Orders!A:B,2,FALSE),"")</f>
        <v>38443</v>
      </c>
      <c r="G2803" s="6">
        <f>IFERROR(VLOOKUP(A2803,Orders!A:C,3,FALSE),"")</f>
        <v>38453</v>
      </c>
      <c r="H2803" s="6">
        <f>IFERROR(VLOOKUP(A2803,Orders!A:D,4,FALSE),"")</f>
        <v>38446</v>
      </c>
      <c r="I2803" t="str">
        <f>IFERROR(VLOOKUP(A2803,Orders!A:E,5,FALSE),"")</f>
        <v>Shipped</v>
      </c>
      <c r="J2803">
        <f>IFERROR(VLOOKUP(A2803,Orders!A:G,7,FALSE),"")</f>
        <v>450</v>
      </c>
      <c r="K2803">
        <f>IFERROR(VLOOKUP(J2803,Customers!A:L,12,FALSE),"")</f>
        <v>1165</v>
      </c>
      <c r="L2803">
        <f>IFERROR(VLOOKUP(J2803,Customers!A:M,13,FALSE),"")</f>
        <v>77600</v>
      </c>
      <c r="M2803" t="str">
        <f>IFERROR(VLOOKUP(J2803,Customers!A:H,8,FALSE),"")</f>
        <v>San Jose</v>
      </c>
      <c r="N2803">
        <f>IFERROR(VLOOKUP(K2803,Employees!A:F,6,FALSE),"")</f>
        <v>1</v>
      </c>
      <c r="O2803" t="str">
        <f>IFERROR(VLOOKUP(N2803,Offices!A:B,2,FALSE),"")</f>
        <v>San Francisco</v>
      </c>
      <c r="P2803" s="6">
        <f>IFERROR(VLOOKUP(J2803,Payments!A:C,3,FALSE),"")</f>
        <v>38159</v>
      </c>
      <c r="Q2803">
        <f>IFERROR(VLOOKUP(J2803,Payments!A:D,4,FALSE),"")</f>
        <v>59551.38</v>
      </c>
      <c r="R2803" t="str">
        <f>IFERROR(VLOOKUP(B2803,Products!A:C,3,FALSE),"")</f>
        <v>Ships</v>
      </c>
      <c r="S2803">
        <f>IFERROR(VLOOKUP(B2803,Products!A:G,7,FALSE),"")</f>
        <v>3501</v>
      </c>
      <c r="T2803">
        <f>IFERROR(VLOOKUP(B2803,Products!A:I,9,FALSE),"")</f>
        <v>90.52</v>
      </c>
      <c r="U2803">
        <f t="shared" si="344"/>
        <v>7</v>
      </c>
      <c r="V2803" t="str">
        <f t="shared" si="345"/>
        <v>No</v>
      </c>
      <c r="W2803">
        <f t="shared" si="346"/>
        <v>2005</v>
      </c>
      <c r="X2803">
        <f t="shared" si="347"/>
        <v>4</v>
      </c>
      <c r="Y2803">
        <f>IFERROR(VLOOKUP(B2803,Products!A:I,8,FALSE),"")</f>
        <v>39.83</v>
      </c>
      <c r="Z2803">
        <f t="shared" si="348"/>
        <v>3789.0200000000004</v>
      </c>
      <c r="AA2803">
        <f t="shared" si="349"/>
        <v>106.80391664574442</v>
      </c>
      <c r="AB2803">
        <f t="shared" si="350"/>
        <v>1</v>
      </c>
      <c r="AC2803">
        <f t="shared" si="351"/>
        <v>1956.8400000000004</v>
      </c>
    </row>
    <row r="2804" spans="1:29">
      <c r="A2804">
        <v>10400</v>
      </c>
      <c r="B2804" t="s">
        <v>195</v>
      </c>
      <c r="C2804">
        <v>20</v>
      </c>
      <c r="D2804">
        <v>41.71</v>
      </c>
      <c r="E2804">
        <v>4</v>
      </c>
      <c r="F2804" s="6">
        <f>IFERROR(VLOOKUP(A2804,Orders!A:B,2,FALSE),"")</f>
        <v>38443</v>
      </c>
      <c r="G2804" s="6">
        <f>IFERROR(VLOOKUP(A2804,Orders!A:C,3,FALSE),"")</f>
        <v>38453</v>
      </c>
      <c r="H2804" s="6">
        <f>IFERROR(VLOOKUP(A2804,Orders!A:D,4,FALSE),"")</f>
        <v>38446</v>
      </c>
      <c r="I2804" t="str">
        <f>IFERROR(VLOOKUP(A2804,Orders!A:E,5,FALSE),"")</f>
        <v>Shipped</v>
      </c>
      <c r="J2804">
        <f>IFERROR(VLOOKUP(A2804,Orders!A:G,7,FALSE),"")</f>
        <v>450</v>
      </c>
      <c r="K2804">
        <f>IFERROR(VLOOKUP(J2804,Customers!A:L,12,FALSE),"")</f>
        <v>1165</v>
      </c>
      <c r="L2804">
        <f>IFERROR(VLOOKUP(J2804,Customers!A:M,13,FALSE),"")</f>
        <v>77600</v>
      </c>
      <c r="M2804" t="str">
        <f>IFERROR(VLOOKUP(J2804,Customers!A:H,8,FALSE),"")</f>
        <v>San Jose</v>
      </c>
      <c r="N2804">
        <f>IFERROR(VLOOKUP(K2804,Employees!A:F,6,FALSE),"")</f>
        <v>1</v>
      </c>
      <c r="O2804" t="str">
        <f>IFERROR(VLOOKUP(N2804,Offices!A:B,2,FALSE),"")</f>
        <v>San Francisco</v>
      </c>
      <c r="P2804" s="6">
        <f>IFERROR(VLOOKUP(J2804,Payments!A:C,3,FALSE),"")</f>
        <v>38159</v>
      </c>
      <c r="Q2804">
        <f>IFERROR(VLOOKUP(J2804,Payments!A:D,4,FALSE),"")</f>
        <v>59551.38</v>
      </c>
      <c r="R2804" t="str">
        <f>IFERROR(VLOOKUP(B2804,Products!A:C,3,FALSE),"")</f>
        <v>Planes</v>
      </c>
      <c r="S2804">
        <f>IFERROR(VLOOKUP(B2804,Products!A:G,7,FALSE),"")</f>
        <v>4857</v>
      </c>
      <c r="T2804">
        <f>IFERROR(VLOOKUP(B2804,Products!A:I,9,FALSE),"")</f>
        <v>49.66</v>
      </c>
      <c r="U2804">
        <f t="shared" si="344"/>
        <v>7</v>
      </c>
      <c r="V2804" t="str">
        <f t="shared" si="345"/>
        <v>No</v>
      </c>
      <c r="W2804">
        <f t="shared" si="346"/>
        <v>2005</v>
      </c>
      <c r="X2804">
        <f t="shared" si="347"/>
        <v>4</v>
      </c>
      <c r="Y2804">
        <f>IFERROR(VLOOKUP(B2804,Products!A:I,8,FALSE),"")</f>
        <v>32.770000000000003</v>
      </c>
      <c r="Z2804">
        <f t="shared" si="348"/>
        <v>834.2</v>
      </c>
      <c r="AA2804">
        <f t="shared" si="349"/>
        <v>27.28104974061641</v>
      </c>
      <c r="AB2804">
        <f t="shared" si="350"/>
        <v>0</v>
      </c>
      <c r="AC2804">
        <f t="shared" si="351"/>
        <v>178.79999999999995</v>
      </c>
    </row>
    <row r="2805" spans="1:29">
      <c r="A2805">
        <v>10401</v>
      </c>
      <c r="B2805" t="s">
        <v>179</v>
      </c>
      <c r="C2805">
        <v>42</v>
      </c>
      <c r="D2805">
        <v>75.19</v>
      </c>
      <c r="E2805">
        <v>3</v>
      </c>
      <c r="F2805" s="6">
        <f>IFERROR(VLOOKUP(A2805,Orders!A:B,2,FALSE),"")</f>
        <v>38445</v>
      </c>
      <c r="G2805" s="6">
        <f>IFERROR(VLOOKUP(A2805,Orders!A:C,3,FALSE),"")</f>
        <v>38456</v>
      </c>
      <c r="H2805" s="6" t="str">
        <f>IFERROR(VLOOKUP(A2805,Orders!A:D,4,FALSE),"")</f>
        <v>NULL</v>
      </c>
      <c r="I2805" t="str">
        <f>IFERROR(VLOOKUP(A2805,Orders!A:E,5,FALSE),"")</f>
        <v>On Hold</v>
      </c>
      <c r="J2805">
        <f>IFERROR(VLOOKUP(A2805,Orders!A:G,7,FALSE),"")</f>
        <v>328</v>
      </c>
      <c r="K2805">
        <f>IFERROR(VLOOKUP(J2805,Customers!A:L,12,FALSE),"")</f>
        <v>1323</v>
      </c>
      <c r="L2805">
        <f>IFERROR(VLOOKUP(J2805,Customers!A:M,13,FALSE),"")</f>
        <v>43000</v>
      </c>
      <c r="M2805" t="str">
        <f>IFERROR(VLOOKUP(J2805,Customers!A:H,8,FALSE),"")</f>
        <v>Newark</v>
      </c>
      <c r="N2805">
        <f>IFERROR(VLOOKUP(K2805,Employees!A:F,6,FALSE),"")</f>
        <v>3</v>
      </c>
      <c r="O2805" t="str">
        <f>IFERROR(VLOOKUP(N2805,Offices!A:B,2,FALSE),"")</f>
        <v>NYC</v>
      </c>
      <c r="P2805" s="6">
        <f>IFERROR(VLOOKUP(J2805,Payments!A:C,3,FALSE),"")</f>
        <v>38093</v>
      </c>
      <c r="Q2805">
        <f>IFERROR(VLOOKUP(J2805,Payments!A:D,4,FALSE),"")</f>
        <v>7178.66</v>
      </c>
      <c r="R2805" t="str">
        <f>IFERROR(VLOOKUP(B2805,Products!A:C,3,FALSE),"")</f>
        <v>Planes</v>
      </c>
      <c r="S2805">
        <f>IFERROR(VLOOKUP(B2805,Products!A:G,7,FALSE),"")</f>
        <v>992</v>
      </c>
      <c r="T2805">
        <f>IFERROR(VLOOKUP(B2805,Products!A:I,9,FALSE),"")</f>
        <v>84.48</v>
      </c>
      <c r="U2805" t="e">
        <f t="shared" si="344"/>
        <v>#VALUE!</v>
      </c>
      <c r="V2805" t="str">
        <f t="shared" si="345"/>
        <v/>
      </c>
      <c r="W2805">
        <f t="shared" si="346"/>
        <v>2005</v>
      </c>
      <c r="X2805">
        <f t="shared" si="347"/>
        <v>4</v>
      </c>
      <c r="Y2805">
        <f>IFERROR(VLOOKUP(B2805,Products!A:I,8,FALSE),"")</f>
        <v>49</v>
      </c>
      <c r="Z2805">
        <f t="shared" si="348"/>
        <v>3157.98</v>
      </c>
      <c r="AA2805">
        <f t="shared" si="349"/>
        <v>53.448979591836732</v>
      </c>
      <c r="AB2805">
        <f t="shared" si="350"/>
        <v>0</v>
      </c>
      <c r="AC2805">
        <f t="shared" si="351"/>
        <v>1099.98</v>
      </c>
    </row>
    <row r="2806" spans="1:29">
      <c r="A2806">
        <v>10401</v>
      </c>
      <c r="B2806" t="s">
        <v>182</v>
      </c>
      <c r="C2806">
        <v>38</v>
      </c>
      <c r="D2806">
        <v>87.54</v>
      </c>
      <c r="E2806">
        <v>5</v>
      </c>
      <c r="F2806" s="6">
        <f>IFERROR(VLOOKUP(A2806,Orders!A:B,2,FALSE),"")</f>
        <v>38445</v>
      </c>
      <c r="G2806" s="6">
        <f>IFERROR(VLOOKUP(A2806,Orders!A:C,3,FALSE),"")</f>
        <v>38456</v>
      </c>
      <c r="H2806" s="6" t="str">
        <f>IFERROR(VLOOKUP(A2806,Orders!A:D,4,FALSE),"")</f>
        <v>NULL</v>
      </c>
      <c r="I2806" t="str">
        <f>IFERROR(VLOOKUP(A2806,Orders!A:E,5,FALSE),"")</f>
        <v>On Hold</v>
      </c>
      <c r="J2806">
        <f>IFERROR(VLOOKUP(A2806,Orders!A:G,7,FALSE),"")</f>
        <v>328</v>
      </c>
      <c r="K2806">
        <f>IFERROR(VLOOKUP(J2806,Customers!A:L,12,FALSE),"")</f>
        <v>1323</v>
      </c>
      <c r="L2806">
        <f>IFERROR(VLOOKUP(J2806,Customers!A:M,13,FALSE),"")</f>
        <v>43000</v>
      </c>
      <c r="M2806" t="str">
        <f>IFERROR(VLOOKUP(J2806,Customers!A:H,8,FALSE),"")</f>
        <v>Newark</v>
      </c>
      <c r="N2806">
        <f>IFERROR(VLOOKUP(K2806,Employees!A:F,6,FALSE),"")</f>
        <v>3</v>
      </c>
      <c r="O2806" t="str">
        <f>IFERROR(VLOOKUP(N2806,Offices!A:B,2,FALSE),"")</f>
        <v>NYC</v>
      </c>
      <c r="P2806" s="6">
        <f>IFERROR(VLOOKUP(J2806,Payments!A:C,3,FALSE),"")</f>
        <v>38093</v>
      </c>
      <c r="Q2806">
        <f>IFERROR(VLOOKUP(J2806,Payments!A:D,4,FALSE),"")</f>
        <v>7178.66</v>
      </c>
      <c r="R2806" t="str">
        <f>IFERROR(VLOOKUP(B2806,Products!A:C,3,FALSE),"")</f>
        <v>Planes</v>
      </c>
      <c r="S2806">
        <f>IFERROR(VLOOKUP(B2806,Products!A:G,7,FALSE),"")</f>
        <v>3627</v>
      </c>
      <c r="T2806">
        <f>IFERROR(VLOOKUP(B2806,Products!A:I,9,FALSE),"")</f>
        <v>109.42</v>
      </c>
      <c r="U2806" t="e">
        <f t="shared" si="344"/>
        <v>#VALUE!</v>
      </c>
      <c r="V2806" t="str">
        <f t="shared" si="345"/>
        <v/>
      </c>
      <c r="W2806">
        <f t="shared" si="346"/>
        <v>2005</v>
      </c>
      <c r="X2806">
        <f t="shared" si="347"/>
        <v>4</v>
      </c>
      <c r="Y2806">
        <f>IFERROR(VLOOKUP(B2806,Products!A:I,8,FALSE),"")</f>
        <v>66.739999999999995</v>
      </c>
      <c r="Z2806">
        <f t="shared" si="348"/>
        <v>3326.5200000000004</v>
      </c>
      <c r="AA2806">
        <f t="shared" si="349"/>
        <v>31.165717710518447</v>
      </c>
      <c r="AB2806">
        <f t="shared" si="350"/>
        <v>0</v>
      </c>
      <c r="AC2806">
        <f t="shared" si="351"/>
        <v>790.40000000000043</v>
      </c>
    </row>
    <row r="2807" spans="1:29">
      <c r="A2807">
        <v>10401</v>
      </c>
      <c r="B2807" t="s">
        <v>185</v>
      </c>
      <c r="C2807">
        <v>64</v>
      </c>
      <c r="D2807">
        <v>59.37</v>
      </c>
      <c r="E2807">
        <v>12</v>
      </c>
      <c r="F2807" s="6">
        <f>IFERROR(VLOOKUP(A2807,Orders!A:B,2,FALSE),"")</f>
        <v>38445</v>
      </c>
      <c r="G2807" s="6">
        <f>IFERROR(VLOOKUP(A2807,Orders!A:C,3,FALSE),"")</f>
        <v>38456</v>
      </c>
      <c r="H2807" s="6" t="str">
        <f>IFERROR(VLOOKUP(A2807,Orders!A:D,4,FALSE),"")</f>
        <v>NULL</v>
      </c>
      <c r="I2807" t="str">
        <f>IFERROR(VLOOKUP(A2807,Orders!A:E,5,FALSE),"")</f>
        <v>On Hold</v>
      </c>
      <c r="J2807">
        <f>IFERROR(VLOOKUP(A2807,Orders!A:G,7,FALSE),"")</f>
        <v>328</v>
      </c>
      <c r="K2807">
        <f>IFERROR(VLOOKUP(J2807,Customers!A:L,12,FALSE),"")</f>
        <v>1323</v>
      </c>
      <c r="L2807">
        <f>IFERROR(VLOOKUP(J2807,Customers!A:M,13,FALSE),"")</f>
        <v>43000</v>
      </c>
      <c r="M2807" t="str">
        <f>IFERROR(VLOOKUP(J2807,Customers!A:H,8,FALSE),"")</f>
        <v>Newark</v>
      </c>
      <c r="N2807">
        <f>IFERROR(VLOOKUP(K2807,Employees!A:F,6,FALSE),"")</f>
        <v>3</v>
      </c>
      <c r="O2807" t="str">
        <f>IFERROR(VLOOKUP(N2807,Offices!A:B,2,FALSE),"")</f>
        <v>NYC</v>
      </c>
      <c r="P2807" s="6">
        <f>IFERROR(VLOOKUP(J2807,Payments!A:C,3,FALSE),"")</f>
        <v>38093</v>
      </c>
      <c r="Q2807">
        <f>IFERROR(VLOOKUP(J2807,Payments!A:D,4,FALSE),"")</f>
        <v>7178.66</v>
      </c>
      <c r="R2807" t="str">
        <f>IFERROR(VLOOKUP(B2807,Products!A:C,3,FALSE),"")</f>
        <v>Planes</v>
      </c>
      <c r="S2807">
        <f>IFERROR(VLOOKUP(B2807,Products!A:G,7,FALSE),"")</f>
        <v>6812</v>
      </c>
      <c r="T2807">
        <f>IFERROR(VLOOKUP(B2807,Products!A:I,9,FALSE),"")</f>
        <v>68.239999999999995</v>
      </c>
      <c r="U2807" t="e">
        <f t="shared" si="344"/>
        <v>#VALUE!</v>
      </c>
      <c r="V2807" t="str">
        <f t="shared" si="345"/>
        <v/>
      </c>
      <c r="W2807">
        <f t="shared" si="346"/>
        <v>2005</v>
      </c>
      <c r="X2807">
        <f t="shared" si="347"/>
        <v>4</v>
      </c>
      <c r="Y2807">
        <f>IFERROR(VLOOKUP(B2807,Products!A:I,8,FALSE),"")</f>
        <v>29.34</v>
      </c>
      <c r="Z2807">
        <f t="shared" si="348"/>
        <v>3799.68</v>
      </c>
      <c r="AA2807">
        <f t="shared" si="349"/>
        <v>102.35173824130879</v>
      </c>
      <c r="AB2807">
        <f t="shared" si="350"/>
        <v>1</v>
      </c>
      <c r="AC2807">
        <f t="shared" si="351"/>
        <v>1921.9199999999998</v>
      </c>
    </row>
    <row r="2808" spans="1:29">
      <c r="A2808">
        <v>10401</v>
      </c>
      <c r="B2808" t="s">
        <v>186</v>
      </c>
      <c r="C2808">
        <v>52</v>
      </c>
      <c r="D2808">
        <v>65.930000000000007</v>
      </c>
      <c r="E2808">
        <v>4</v>
      </c>
      <c r="F2808" s="6">
        <f>IFERROR(VLOOKUP(A2808,Orders!A:B,2,FALSE),"")</f>
        <v>38445</v>
      </c>
      <c r="G2808" s="6">
        <f>IFERROR(VLOOKUP(A2808,Orders!A:C,3,FALSE),"")</f>
        <v>38456</v>
      </c>
      <c r="H2808" s="6" t="str">
        <f>IFERROR(VLOOKUP(A2808,Orders!A:D,4,FALSE),"")</f>
        <v>NULL</v>
      </c>
      <c r="I2808" t="str">
        <f>IFERROR(VLOOKUP(A2808,Orders!A:E,5,FALSE),"")</f>
        <v>On Hold</v>
      </c>
      <c r="J2808">
        <f>IFERROR(VLOOKUP(A2808,Orders!A:G,7,FALSE),"")</f>
        <v>328</v>
      </c>
      <c r="K2808">
        <f>IFERROR(VLOOKUP(J2808,Customers!A:L,12,FALSE),"")</f>
        <v>1323</v>
      </c>
      <c r="L2808">
        <f>IFERROR(VLOOKUP(J2808,Customers!A:M,13,FALSE),"")</f>
        <v>43000</v>
      </c>
      <c r="M2808" t="str">
        <f>IFERROR(VLOOKUP(J2808,Customers!A:H,8,FALSE),"")</f>
        <v>Newark</v>
      </c>
      <c r="N2808">
        <f>IFERROR(VLOOKUP(K2808,Employees!A:F,6,FALSE),"")</f>
        <v>3</v>
      </c>
      <c r="O2808" t="str">
        <f>IFERROR(VLOOKUP(N2808,Offices!A:B,2,FALSE),"")</f>
        <v>NYC</v>
      </c>
      <c r="P2808" s="6">
        <f>IFERROR(VLOOKUP(J2808,Payments!A:C,3,FALSE),"")</f>
        <v>38093</v>
      </c>
      <c r="Q2808">
        <f>IFERROR(VLOOKUP(J2808,Payments!A:D,4,FALSE),"")</f>
        <v>7178.66</v>
      </c>
      <c r="R2808" t="str">
        <f>IFERROR(VLOOKUP(B2808,Products!A:C,3,FALSE),"")</f>
        <v>Planes</v>
      </c>
      <c r="S2808">
        <f>IFERROR(VLOOKUP(B2808,Products!A:G,7,FALSE),"")</f>
        <v>2756</v>
      </c>
      <c r="T2808">
        <f>IFERROR(VLOOKUP(B2808,Products!A:I,9,FALSE),"")</f>
        <v>72.45</v>
      </c>
      <c r="U2808" t="e">
        <f t="shared" si="344"/>
        <v>#VALUE!</v>
      </c>
      <c r="V2808" t="str">
        <f t="shared" si="345"/>
        <v/>
      </c>
      <c r="W2808">
        <f t="shared" si="346"/>
        <v>2005</v>
      </c>
      <c r="X2808">
        <f t="shared" si="347"/>
        <v>4</v>
      </c>
      <c r="Y2808">
        <f>IFERROR(VLOOKUP(B2808,Products!A:I,8,FALSE),"")</f>
        <v>36.229999999999997</v>
      </c>
      <c r="Z2808">
        <f t="shared" si="348"/>
        <v>3428.3600000000006</v>
      </c>
      <c r="AA2808">
        <f t="shared" si="349"/>
        <v>81.976262765663847</v>
      </c>
      <c r="AB2808">
        <f t="shared" si="350"/>
        <v>1</v>
      </c>
      <c r="AC2808">
        <f t="shared" si="351"/>
        <v>1544.4000000000005</v>
      </c>
    </row>
    <row r="2809" spans="1:29">
      <c r="A2809">
        <v>10401</v>
      </c>
      <c r="B2809" t="s">
        <v>203</v>
      </c>
      <c r="C2809">
        <v>49</v>
      </c>
      <c r="D2809">
        <v>81.91</v>
      </c>
      <c r="E2809">
        <v>1</v>
      </c>
      <c r="F2809" s="6">
        <f>IFERROR(VLOOKUP(A2809,Orders!A:B,2,FALSE),"")</f>
        <v>38445</v>
      </c>
      <c r="G2809" s="6">
        <f>IFERROR(VLOOKUP(A2809,Orders!A:C,3,FALSE),"")</f>
        <v>38456</v>
      </c>
      <c r="H2809" s="6" t="str">
        <f>IFERROR(VLOOKUP(A2809,Orders!A:D,4,FALSE),"")</f>
        <v>NULL</v>
      </c>
      <c r="I2809" t="str">
        <f>IFERROR(VLOOKUP(A2809,Orders!A:E,5,FALSE),"")</f>
        <v>On Hold</v>
      </c>
      <c r="J2809">
        <f>IFERROR(VLOOKUP(A2809,Orders!A:G,7,FALSE),"")</f>
        <v>328</v>
      </c>
      <c r="K2809">
        <f>IFERROR(VLOOKUP(J2809,Customers!A:L,12,FALSE),"")</f>
        <v>1323</v>
      </c>
      <c r="L2809">
        <f>IFERROR(VLOOKUP(J2809,Customers!A:M,13,FALSE),"")</f>
        <v>43000</v>
      </c>
      <c r="M2809" t="str">
        <f>IFERROR(VLOOKUP(J2809,Customers!A:H,8,FALSE),"")</f>
        <v>Newark</v>
      </c>
      <c r="N2809">
        <f>IFERROR(VLOOKUP(K2809,Employees!A:F,6,FALSE),"")</f>
        <v>3</v>
      </c>
      <c r="O2809" t="str">
        <f>IFERROR(VLOOKUP(N2809,Offices!A:B,2,FALSE),"")</f>
        <v>NYC</v>
      </c>
      <c r="P2809" s="6">
        <f>IFERROR(VLOOKUP(J2809,Payments!A:C,3,FALSE),"")</f>
        <v>38093</v>
      </c>
      <c r="Q2809">
        <f>IFERROR(VLOOKUP(J2809,Payments!A:D,4,FALSE),"")</f>
        <v>7178.66</v>
      </c>
      <c r="R2809" t="str">
        <f>IFERROR(VLOOKUP(B2809,Products!A:C,3,FALSE),"")</f>
        <v>Motorcycles</v>
      </c>
      <c r="S2809">
        <f>IFERROR(VLOOKUP(B2809,Products!A:G,7,FALSE),"")</f>
        <v>178</v>
      </c>
      <c r="T2809">
        <f>IFERROR(VLOOKUP(B2809,Products!A:I,9,FALSE),"")</f>
        <v>99.89</v>
      </c>
      <c r="U2809" t="e">
        <f t="shared" si="344"/>
        <v>#VALUE!</v>
      </c>
      <c r="V2809" t="str">
        <f t="shared" si="345"/>
        <v/>
      </c>
      <c r="W2809">
        <f t="shared" si="346"/>
        <v>2005</v>
      </c>
      <c r="X2809">
        <f t="shared" si="347"/>
        <v>4</v>
      </c>
      <c r="Y2809">
        <f>IFERROR(VLOOKUP(B2809,Products!A:I,8,FALSE),"")</f>
        <v>66.92</v>
      </c>
      <c r="Z2809">
        <f t="shared" si="348"/>
        <v>4013.5899999999997</v>
      </c>
      <c r="AA2809">
        <f t="shared" si="349"/>
        <v>22.399880454273752</v>
      </c>
      <c r="AB2809">
        <f t="shared" si="350"/>
        <v>0</v>
      </c>
      <c r="AC2809">
        <f t="shared" si="351"/>
        <v>734.50999999999976</v>
      </c>
    </row>
    <row r="2810" spans="1:29">
      <c r="A2810">
        <v>10401</v>
      </c>
      <c r="B2810" t="s">
        <v>187</v>
      </c>
      <c r="C2810">
        <v>62</v>
      </c>
      <c r="D2810">
        <v>62.6</v>
      </c>
      <c r="E2810">
        <v>6</v>
      </c>
      <c r="F2810" s="6">
        <f>IFERROR(VLOOKUP(A2810,Orders!A:B,2,FALSE),"")</f>
        <v>38445</v>
      </c>
      <c r="G2810" s="6">
        <f>IFERROR(VLOOKUP(A2810,Orders!A:C,3,FALSE),"")</f>
        <v>38456</v>
      </c>
      <c r="H2810" s="6" t="str">
        <f>IFERROR(VLOOKUP(A2810,Orders!A:D,4,FALSE),"")</f>
        <v>NULL</v>
      </c>
      <c r="I2810" t="str">
        <f>IFERROR(VLOOKUP(A2810,Orders!A:E,5,FALSE),"")</f>
        <v>On Hold</v>
      </c>
      <c r="J2810">
        <f>IFERROR(VLOOKUP(A2810,Orders!A:G,7,FALSE),"")</f>
        <v>328</v>
      </c>
      <c r="K2810">
        <f>IFERROR(VLOOKUP(J2810,Customers!A:L,12,FALSE),"")</f>
        <v>1323</v>
      </c>
      <c r="L2810">
        <f>IFERROR(VLOOKUP(J2810,Customers!A:M,13,FALSE),"")</f>
        <v>43000</v>
      </c>
      <c r="M2810" t="str">
        <f>IFERROR(VLOOKUP(J2810,Customers!A:H,8,FALSE),"")</f>
        <v>Newark</v>
      </c>
      <c r="N2810">
        <f>IFERROR(VLOOKUP(K2810,Employees!A:F,6,FALSE),"")</f>
        <v>3</v>
      </c>
      <c r="O2810" t="str">
        <f>IFERROR(VLOOKUP(N2810,Offices!A:B,2,FALSE),"")</f>
        <v>NYC</v>
      </c>
      <c r="P2810" s="6">
        <f>IFERROR(VLOOKUP(J2810,Payments!A:C,3,FALSE),"")</f>
        <v>38093</v>
      </c>
      <c r="Q2810">
        <f>IFERROR(VLOOKUP(J2810,Payments!A:D,4,FALSE),"")</f>
        <v>7178.66</v>
      </c>
      <c r="R2810" t="str">
        <f>IFERROR(VLOOKUP(B2810,Products!A:C,3,FALSE),"")</f>
        <v>Vintage Cars</v>
      </c>
      <c r="S2810">
        <f>IFERROR(VLOOKUP(B2810,Products!A:G,7,FALSE),"")</f>
        <v>136</v>
      </c>
      <c r="T2810">
        <f>IFERROR(VLOOKUP(B2810,Products!A:I,9,FALSE),"")</f>
        <v>68.790000000000006</v>
      </c>
      <c r="U2810" t="e">
        <f t="shared" si="344"/>
        <v>#VALUE!</v>
      </c>
      <c r="V2810" t="str">
        <f t="shared" si="345"/>
        <v/>
      </c>
      <c r="W2810">
        <f t="shared" si="346"/>
        <v>2005</v>
      </c>
      <c r="X2810">
        <f t="shared" si="347"/>
        <v>4</v>
      </c>
      <c r="Y2810">
        <f>IFERROR(VLOOKUP(B2810,Products!A:I,8,FALSE),"")</f>
        <v>33.020000000000003</v>
      </c>
      <c r="Z2810">
        <f t="shared" si="348"/>
        <v>3881.2000000000003</v>
      </c>
      <c r="AA2810">
        <f t="shared" si="349"/>
        <v>89.582071471835235</v>
      </c>
      <c r="AB2810">
        <f t="shared" si="350"/>
        <v>1</v>
      </c>
      <c r="AC2810">
        <f t="shared" si="351"/>
        <v>1833.9599999999998</v>
      </c>
    </row>
    <row r="2811" spans="1:29">
      <c r="A2811">
        <v>10401</v>
      </c>
      <c r="B2811" t="s">
        <v>188</v>
      </c>
      <c r="C2811">
        <v>56</v>
      </c>
      <c r="D2811">
        <v>41.46</v>
      </c>
      <c r="E2811">
        <v>7</v>
      </c>
      <c r="F2811" s="6">
        <f>IFERROR(VLOOKUP(A2811,Orders!A:B,2,FALSE),"")</f>
        <v>38445</v>
      </c>
      <c r="G2811" s="6">
        <f>IFERROR(VLOOKUP(A2811,Orders!A:C,3,FALSE),"")</f>
        <v>38456</v>
      </c>
      <c r="H2811" s="6" t="str">
        <f>IFERROR(VLOOKUP(A2811,Orders!A:D,4,FALSE),"")</f>
        <v>NULL</v>
      </c>
      <c r="I2811" t="str">
        <f>IFERROR(VLOOKUP(A2811,Orders!A:E,5,FALSE),"")</f>
        <v>On Hold</v>
      </c>
      <c r="J2811">
        <f>IFERROR(VLOOKUP(A2811,Orders!A:G,7,FALSE),"")</f>
        <v>328</v>
      </c>
      <c r="K2811">
        <f>IFERROR(VLOOKUP(J2811,Customers!A:L,12,FALSE),"")</f>
        <v>1323</v>
      </c>
      <c r="L2811">
        <f>IFERROR(VLOOKUP(J2811,Customers!A:M,13,FALSE),"")</f>
        <v>43000</v>
      </c>
      <c r="M2811" t="str">
        <f>IFERROR(VLOOKUP(J2811,Customers!A:H,8,FALSE),"")</f>
        <v>Newark</v>
      </c>
      <c r="N2811">
        <f>IFERROR(VLOOKUP(K2811,Employees!A:F,6,FALSE),"")</f>
        <v>3</v>
      </c>
      <c r="O2811" t="str">
        <f>IFERROR(VLOOKUP(N2811,Offices!A:B,2,FALSE),"")</f>
        <v>NYC</v>
      </c>
      <c r="P2811" s="6">
        <f>IFERROR(VLOOKUP(J2811,Payments!A:C,3,FALSE),"")</f>
        <v>38093</v>
      </c>
      <c r="Q2811">
        <f>IFERROR(VLOOKUP(J2811,Payments!A:D,4,FALSE),"")</f>
        <v>7178.66</v>
      </c>
      <c r="R2811" t="str">
        <f>IFERROR(VLOOKUP(B2811,Products!A:C,3,FALSE),"")</f>
        <v>Vintage Cars</v>
      </c>
      <c r="S2811">
        <f>IFERROR(VLOOKUP(B2811,Products!A:G,7,FALSE),"")</f>
        <v>7062</v>
      </c>
      <c r="T2811">
        <f>IFERROR(VLOOKUP(B2811,Products!A:I,9,FALSE),"")</f>
        <v>43.64</v>
      </c>
      <c r="U2811" t="e">
        <f t="shared" si="344"/>
        <v>#VALUE!</v>
      </c>
      <c r="V2811" t="str">
        <f t="shared" si="345"/>
        <v/>
      </c>
      <c r="W2811">
        <f t="shared" si="346"/>
        <v>2005</v>
      </c>
      <c r="X2811">
        <f t="shared" si="347"/>
        <v>4</v>
      </c>
      <c r="Y2811">
        <f>IFERROR(VLOOKUP(B2811,Products!A:I,8,FALSE),"")</f>
        <v>27.06</v>
      </c>
      <c r="Z2811">
        <f t="shared" si="348"/>
        <v>2321.7600000000002</v>
      </c>
      <c r="AA2811">
        <f t="shared" si="349"/>
        <v>53.215077605321511</v>
      </c>
      <c r="AB2811">
        <f t="shared" si="350"/>
        <v>0</v>
      </c>
      <c r="AC2811">
        <f t="shared" si="351"/>
        <v>806.40000000000009</v>
      </c>
    </row>
    <row r="2812" spans="1:29">
      <c r="A2812">
        <v>10401</v>
      </c>
      <c r="B2812" t="s">
        <v>189</v>
      </c>
      <c r="C2812">
        <v>11</v>
      </c>
      <c r="D2812">
        <v>77.64</v>
      </c>
      <c r="E2812">
        <v>8</v>
      </c>
      <c r="F2812" s="6">
        <f>IFERROR(VLOOKUP(A2812,Orders!A:B,2,FALSE),"")</f>
        <v>38445</v>
      </c>
      <c r="G2812" s="6">
        <f>IFERROR(VLOOKUP(A2812,Orders!A:C,3,FALSE),"")</f>
        <v>38456</v>
      </c>
      <c r="H2812" s="6" t="str">
        <f>IFERROR(VLOOKUP(A2812,Orders!A:D,4,FALSE),"")</f>
        <v>NULL</v>
      </c>
      <c r="I2812" t="str">
        <f>IFERROR(VLOOKUP(A2812,Orders!A:E,5,FALSE),"")</f>
        <v>On Hold</v>
      </c>
      <c r="J2812">
        <f>IFERROR(VLOOKUP(A2812,Orders!A:G,7,FALSE),"")</f>
        <v>328</v>
      </c>
      <c r="K2812">
        <f>IFERROR(VLOOKUP(J2812,Customers!A:L,12,FALSE),"")</f>
        <v>1323</v>
      </c>
      <c r="L2812">
        <f>IFERROR(VLOOKUP(J2812,Customers!A:M,13,FALSE),"")</f>
        <v>43000</v>
      </c>
      <c r="M2812" t="str">
        <f>IFERROR(VLOOKUP(J2812,Customers!A:H,8,FALSE),"")</f>
        <v>Newark</v>
      </c>
      <c r="N2812">
        <f>IFERROR(VLOOKUP(K2812,Employees!A:F,6,FALSE),"")</f>
        <v>3</v>
      </c>
      <c r="O2812" t="str">
        <f>IFERROR(VLOOKUP(N2812,Offices!A:B,2,FALSE),"")</f>
        <v>NYC</v>
      </c>
      <c r="P2812" s="6">
        <f>IFERROR(VLOOKUP(J2812,Payments!A:C,3,FALSE),"")</f>
        <v>38093</v>
      </c>
      <c r="Q2812">
        <f>IFERROR(VLOOKUP(J2812,Payments!A:D,4,FALSE),"")</f>
        <v>7178.66</v>
      </c>
      <c r="R2812" t="str">
        <f>IFERROR(VLOOKUP(B2812,Products!A:C,3,FALSE),"")</f>
        <v>Planes</v>
      </c>
      <c r="S2812">
        <f>IFERROR(VLOOKUP(B2812,Products!A:G,7,FALSE),"")</f>
        <v>5841</v>
      </c>
      <c r="T2812">
        <f>IFERROR(VLOOKUP(B2812,Products!A:I,9,FALSE),"")</f>
        <v>91.34</v>
      </c>
      <c r="U2812" t="e">
        <f t="shared" si="344"/>
        <v>#VALUE!</v>
      </c>
      <c r="V2812" t="str">
        <f t="shared" si="345"/>
        <v/>
      </c>
      <c r="W2812">
        <f t="shared" si="346"/>
        <v>2005</v>
      </c>
      <c r="X2812">
        <f t="shared" si="347"/>
        <v>4</v>
      </c>
      <c r="Y2812">
        <f>IFERROR(VLOOKUP(B2812,Products!A:I,8,FALSE),"")</f>
        <v>51.15</v>
      </c>
      <c r="Z2812">
        <f t="shared" si="348"/>
        <v>854.04</v>
      </c>
      <c r="AA2812">
        <f t="shared" si="349"/>
        <v>51.788856304985345</v>
      </c>
      <c r="AB2812">
        <f t="shared" si="350"/>
        <v>0</v>
      </c>
      <c r="AC2812">
        <f t="shared" si="351"/>
        <v>291.39000000000004</v>
      </c>
    </row>
    <row r="2813" spans="1:29">
      <c r="A2813">
        <v>10401</v>
      </c>
      <c r="B2813" t="s">
        <v>191</v>
      </c>
      <c r="C2813">
        <v>85</v>
      </c>
      <c r="D2813">
        <v>98.72</v>
      </c>
      <c r="E2813">
        <v>10</v>
      </c>
      <c r="F2813" s="6">
        <f>IFERROR(VLOOKUP(A2813,Orders!A:B,2,FALSE),"")</f>
        <v>38445</v>
      </c>
      <c r="G2813" s="6">
        <f>IFERROR(VLOOKUP(A2813,Orders!A:C,3,FALSE),"")</f>
        <v>38456</v>
      </c>
      <c r="H2813" s="6" t="str">
        <f>IFERROR(VLOOKUP(A2813,Orders!A:D,4,FALSE),"")</f>
        <v>NULL</v>
      </c>
      <c r="I2813" t="str">
        <f>IFERROR(VLOOKUP(A2813,Orders!A:E,5,FALSE),"")</f>
        <v>On Hold</v>
      </c>
      <c r="J2813">
        <f>IFERROR(VLOOKUP(A2813,Orders!A:G,7,FALSE),"")</f>
        <v>328</v>
      </c>
      <c r="K2813">
        <f>IFERROR(VLOOKUP(J2813,Customers!A:L,12,FALSE),"")</f>
        <v>1323</v>
      </c>
      <c r="L2813">
        <f>IFERROR(VLOOKUP(J2813,Customers!A:M,13,FALSE),"")</f>
        <v>43000</v>
      </c>
      <c r="M2813" t="str">
        <f>IFERROR(VLOOKUP(J2813,Customers!A:H,8,FALSE),"")</f>
        <v>Newark</v>
      </c>
      <c r="N2813">
        <f>IFERROR(VLOOKUP(K2813,Employees!A:F,6,FALSE),"")</f>
        <v>3</v>
      </c>
      <c r="O2813" t="str">
        <f>IFERROR(VLOOKUP(N2813,Offices!A:B,2,FALSE),"")</f>
        <v>NYC</v>
      </c>
      <c r="P2813" s="6">
        <f>IFERROR(VLOOKUP(J2813,Payments!A:C,3,FALSE),"")</f>
        <v>38093</v>
      </c>
      <c r="Q2813">
        <f>IFERROR(VLOOKUP(J2813,Payments!A:D,4,FALSE),"")</f>
        <v>7178.66</v>
      </c>
      <c r="R2813" t="str">
        <f>IFERROR(VLOOKUP(B2813,Products!A:C,3,FALSE),"")</f>
        <v>Planes</v>
      </c>
      <c r="S2813">
        <f>IFERROR(VLOOKUP(B2813,Products!A:G,7,FALSE),"")</f>
        <v>9653</v>
      </c>
      <c r="T2813">
        <f>IFERROR(VLOOKUP(B2813,Products!A:I,9,FALSE),"")</f>
        <v>99.72</v>
      </c>
      <c r="U2813" t="e">
        <f t="shared" si="344"/>
        <v>#VALUE!</v>
      </c>
      <c r="V2813" t="str">
        <f t="shared" si="345"/>
        <v/>
      </c>
      <c r="W2813">
        <f t="shared" si="346"/>
        <v>2005</v>
      </c>
      <c r="X2813">
        <f t="shared" si="347"/>
        <v>4</v>
      </c>
      <c r="Y2813">
        <f>IFERROR(VLOOKUP(B2813,Products!A:I,8,FALSE),"")</f>
        <v>68.8</v>
      </c>
      <c r="Z2813">
        <f t="shared" si="348"/>
        <v>8391.2000000000007</v>
      </c>
      <c r="AA2813">
        <f t="shared" si="349"/>
        <v>43.488372093023258</v>
      </c>
      <c r="AB2813">
        <f t="shared" si="350"/>
        <v>0</v>
      </c>
      <c r="AC2813">
        <f t="shared" si="351"/>
        <v>2543.2000000000003</v>
      </c>
    </row>
    <row r="2814" spans="1:29">
      <c r="A2814">
        <v>10401</v>
      </c>
      <c r="B2814" t="s">
        <v>192</v>
      </c>
      <c r="C2814">
        <v>21</v>
      </c>
      <c r="D2814">
        <v>96.11</v>
      </c>
      <c r="E2814">
        <v>2</v>
      </c>
      <c r="F2814" s="6">
        <f>IFERROR(VLOOKUP(A2814,Orders!A:B,2,FALSE),"")</f>
        <v>38445</v>
      </c>
      <c r="G2814" s="6">
        <f>IFERROR(VLOOKUP(A2814,Orders!A:C,3,FALSE),"")</f>
        <v>38456</v>
      </c>
      <c r="H2814" s="6" t="str">
        <f>IFERROR(VLOOKUP(A2814,Orders!A:D,4,FALSE),"")</f>
        <v>NULL</v>
      </c>
      <c r="I2814" t="str">
        <f>IFERROR(VLOOKUP(A2814,Orders!A:E,5,FALSE),"")</f>
        <v>On Hold</v>
      </c>
      <c r="J2814">
        <f>IFERROR(VLOOKUP(A2814,Orders!A:G,7,FALSE),"")</f>
        <v>328</v>
      </c>
      <c r="K2814">
        <f>IFERROR(VLOOKUP(J2814,Customers!A:L,12,FALSE),"")</f>
        <v>1323</v>
      </c>
      <c r="L2814">
        <f>IFERROR(VLOOKUP(J2814,Customers!A:M,13,FALSE),"")</f>
        <v>43000</v>
      </c>
      <c r="M2814" t="str">
        <f>IFERROR(VLOOKUP(J2814,Customers!A:H,8,FALSE),"")</f>
        <v>Newark</v>
      </c>
      <c r="N2814">
        <f>IFERROR(VLOOKUP(K2814,Employees!A:F,6,FALSE),"")</f>
        <v>3</v>
      </c>
      <c r="O2814" t="str">
        <f>IFERROR(VLOOKUP(N2814,Offices!A:B,2,FALSE),"")</f>
        <v>NYC</v>
      </c>
      <c r="P2814" s="6">
        <f>IFERROR(VLOOKUP(J2814,Payments!A:C,3,FALSE),"")</f>
        <v>38093</v>
      </c>
      <c r="Q2814">
        <f>IFERROR(VLOOKUP(J2814,Payments!A:D,4,FALSE),"")</f>
        <v>7178.66</v>
      </c>
      <c r="R2814" t="str">
        <f>IFERROR(VLOOKUP(B2814,Products!A:C,3,FALSE),"")</f>
        <v>Planes</v>
      </c>
      <c r="S2814">
        <f>IFERROR(VLOOKUP(B2814,Products!A:G,7,FALSE),"")</f>
        <v>7106</v>
      </c>
      <c r="T2814">
        <f>IFERROR(VLOOKUP(B2814,Products!A:I,9,FALSE),"")</f>
        <v>118.65</v>
      </c>
      <c r="U2814" t="e">
        <f t="shared" si="344"/>
        <v>#VALUE!</v>
      </c>
      <c r="V2814" t="str">
        <f t="shared" si="345"/>
        <v/>
      </c>
      <c r="W2814">
        <f t="shared" si="346"/>
        <v>2005</v>
      </c>
      <c r="X2814">
        <f t="shared" si="347"/>
        <v>4</v>
      </c>
      <c r="Y2814">
        <f>IFERROR(VLOOKUP(B2814,Products!A:I,8,FALSE),"")</f>
        <v>59.33</v>
      </c>
      <c r="Z2814">
        <f t="shared" si="348"/>
        <v>2018.31</v>
      </c>
      <c r="AA2814">
        <f t="shared" si="349"/>
        <v>61.992246755435701</v>
      </c>
      <c r="AB2814">
        <f t="shared" si="350"/>
        <v>0</v>
      </c>
      <c r="AC2814">
        <f t="shared" si="351"/>
        <v>772.38</v>
      </c>
    </row>
    <row r="2815" spans="1:29">
      <c r="A2815">
        <v>10401</v>
      </c>
      <c r="B2815" t="s">
        <v>193</v>
      </c>
      <c r="C2815">
        <v>77</v>
      </c>
      <c r="D2815">
        <v>73.599999999999994</v>
      </c>
      <c r="E2815">
        <v>9</v>
      </c>
      <c r="F2815" s="6">
        <f>IFERROR(VLOOKUP(A2815,Orders!A:B,2,FALSE),"")</f>
        <v>38445</v>
      </c>
      <c r="G2815" s="6">
        <f>IFERROR(VLOOKUP(A2815,Orders!A:C,3,FALSE),"")</f>
        <v>38456</v>
      </c>
      <c r="H2815" s="6" t="str">
        <f>IFERROR(VLOOKUP(A2815,Orders!A:D,4,FALSE),"")</f>
        <v>NULL</v>
      </c>
      <c r="I2815" t="str">
        <f>IFERROR(VLOOKUP(A2815,Orders!A:E,5,FALSE),"")</f>
        <v>On Hold</v>
      </c>
      <c r="J2815">
        <f>IFERROR(VLOOKUP(A2815,Orders!A:G,7,FALSE),"")</f>
        <v>328</v>
      </c>
      <c r="K2815">
        <f>IFERROR(VLOOKUP(J2815,Customers!A:L,12,FALSE),"")</f>
        <v>1323</v>
      </c>
      <c r="L2815">
        <f>IFERROR(VLOOKUP(J2815,Customers!A:M,13,FALSE),"")</f>
        <v>43000</v>
      </c>
      <c r="M2815" t="str">
        <f>IFERROR(VLOOKUP(J2815,Customers!A:H,8,FALSE),"")</f>
        <v>Newark</v>
      </c>
      <c r="N2815">
        <f>IFERROR(VLOOKUP(K2815,Employees!A:F,6,FALSE),"")</f>
        <v>3</v>
      </c>
      <c r="O2815" t="str">
        <f>IFERROR(VLOOKUP(N2815,Offices!A:B,2,FALSE),"")</f>
        <v>NYC</v>
      </c>
      <c r="P2815" s="6">
        <f>IFERROR(VLOOKUP(J2815,Payments!A:C,3,FALSE),"")</f>
        <v>38093</v>
      </c>
      <c r="Q2815">
        <f>IFERROR(VLOOKUP(J2815,Payments!A:D,4,FALSE),"")</f>
        <v>7178.66</v>
      </c>
      <c r="R2815" t="str">
        <f>IFERROR(VLOOKUP(B2815,Products!A:C,3,FALSE),"")</f>
        <v>Planes</v>
      </c>
      <c r="S2815">
        <f>IFERROR(VLOOKUP(B2815,Products!A:G,7,FALSE),"")</f>
        <v>551</v>
      </c>
      <c r="T2815">
        <f>IFERROR(VLOOKUP(B2815,Products!A:I,9,FALSE),"")</f>
        <v>80</v>
      </c>
      <c r="U2815" t="e">
        <f t="shared" si="344"/>
        <v>#VALUE!</v>
      </c>
      <c r="V2815" t="str">
        <f t="shared" si="345"/>
        <v/>
      </c>
      <c r="W2815">
        <f t="shared" si="346"/>
        <v>2005</v>
      </c>
      <c r="X2815">
        <f t="shared" si="347"/>
        <v>4</v>
      </c>
      <c r="Y2815">
        <f>IFERROR(VLOOKUP(B2815,Products!A:I,8,FALSE),"")</f>
        <v>54.4</v>
      </c>
      <c r="Z2815">
        <f t="shared" si="348"/>
        <v>5667.2</v>
      </c>
      <c r="AA2815">
        <f t="shared" si="349"/>
        <v>35.294117647058812</v>
      </c>
      <c r="AB2815">
        <f t="shared" si="350"/>
        <v>0</v>
      </c>
      <c r="AC2815">
        <f t="shared" si="351"/>
        <v>1478.3999999999996</v>
      </c>
    </row>
    <row r="2816" spans="1:29">
      <c r="A2816">
        <v>10401</v>
      </c>
      <c r="B2816" t="s">
        <v>194</v>
      </c>
      <c r="C2816">
        <v>40</v>
      </c>
      <c r="D2816">
        <v>66.63</v>
      </c>
      <c r="E2816">
        <v>11</v>
      </c>
      <c r="F2816" s="6">
        <f>IFERROR(VLOOKUP(A2816,Orders!A:B,2,FALSE),"")</f>
        <v>38445</v>
      </c>
      <c r="G2816" s="6">
        <f>IFERROR(VLOOKUP(A2816,Orders!A:C,3,FALSE),"")</f>
        <v>38456</v>
      </c>
      <c r="H2816" s="6" t="str">
        <f>IFERROR(VLOOKUP(A2816,Orders!A:D,4,FALSE),"")</f>
        <v>NULL</v>
      </c>
      <c r="I2816" t="str">
        <f>IFERROR(VLOOKUP(A2816,Orders!A:E,5,FALSE),"")</f>
        <v>On Hold</v>
      </c>
      <c r="J2816">
        <f>IFERROR(VLOOKUP(A2816,Orders!A:G,7,FALSE),"")</f>
        <v>328</v>
      </c>
      <c r="K2816">
        <f>IFERROR(VLOOKUP(J2816,Customers!A:L,12,FALSE),"")</f>
        <v>1323</v>
      </c>
      <c r="L2816">
        <f>IFERROR(VLOOKUP(J2816,Customers!A:M,13,FALSE),"")</f>
        <v>43000</v>
      </c>
      <c r="M2816" t="str">
        <f>IFERROR(VLOOKUP(J2816,Customers!A:H,8,FALSE),"")</f>
        <v>Newark</v>
      </c>
      <c r="N2816">
        <f>IFERROR(VLOOKUP(K2816,Employees!A:F,6,FALSE),"")</f>
        <v>3</v>
      </c>
      <c r="O2816" t="str">
        <f>IFERROR(VLOOKUP(N2816,Offices!A:B,2,FALSE),"")</f>
        <v>NYC</v>
      </c>
      <c r="P2816" s="6">
        <f>IFERROR(VLOOKUP(J2816,Payments!A:C,3,FALSE),"")</f>
        <v>38093</v>
      </c>
      <c r="Q2816">
        <f>IFERROR(VLOOKUP(J2816,Payments!A:D,4,FALSE),"")</f>
        <v>7178.66</v>
      </c>
      <c r="R2816" t="str">
        <f>IFERROR(VLOOKUP(B2816,Products!A:C,3,FALSE),"")</f>
        <v>Planes</v>
      </c>
      <c r="S2816">
        <f>IFERROR(VLOOKUP(B2816,Products!A:G,7,FALSE),"")</f>
        <v>8820</v>
      </c>
      <c r="T2816">
        <f>IFERROR(VLOOKUP(B2816,Products!A:I,9,FALSE),"")</f>
        <v>74.03</v>
      </c>
      <c r="U2816" t="e">
        <f t="shared" si="344"/>
        <v>#VALUE!</v>
      </c>
      <c r="V2816" t="str">
        <f t="shared" si="345"/>
        <v/>
      </c>
      <c r="W2816">
        <f t="shared" si="346"/>
        <v>2005</v>
      </c>
      <c r="X2816">
        <f t="shared" si="347"/>
        <v>4</v>
      </c>
      <c r="Y2816">
        <f>IFERROR(VLOOKUP(B2816,Products!A:I,8,FALSE),"")</f>
        <v>36.270000000000003</v>
      </c>
      <c r="Z2816">
        <f t="shared" si="348"/>
        <v>2665.2</v>
      </c>
      <c r="AA2816">
        <f t="shared" si="349"/>
        <v>83.705541770057863</v>
      </c>
      <c r="AB2816">
        <f t="shared" si="350"/>
        <v>1</v>
      </c>
      <c r="AC2816">
        <f t="shared" si="351"/>
        <v>1214.3999999999996</v>
      </c>
    </row>
    <row r="2817" spans="1:29">
      <c r="A2817">
        <v>10402</v>
      </c>
      <c r="B2817" t="s">
        <v>197</v>
      </c>
      <c r="C2817">
        <v>45</v>
      </c>
      <c r="D2817">
        <v>118.94</v>
      </c>
      <c r="E2817">
        <v>1</v>
      </c>
      <c r="F2817" s="6">
        <f>IFERROR(VLOOKUP(A2817,Orders!A:B,2,FALSE),"")</f>
        <v>38449</v>
      </c>
      <c r="G2817" s="6">
        <f>IFERROR(VLOOKUP(A2817,Orders!A:C,3,FALSE),"")</f>
        <v>38456</v>
      </c>
      <c r="H2817" s="6">
        <f>IFERROR(VLOOKUP(A2817,Orders!A:D,4,FALSE),"")</f>
        <v>38454</v>
      </c>
      <c r="I2817" t="str">
        <f>IFERROR(VLOOKUP(A2817,Orders!A:E,5,FALSE),"")</f>
        <v>Shipped</v>
      </c>
      <c r="J2817">
        <f>IFERROR(VLOOKUP(A2817,Orders!A:G,7,FALSE),"")</f>
        <v>406</v>
      </c>
      <c r="K2817">
        <f>IFERROR(VLOOKUP(J2817,Customers!A:L,12,FALSE),"")</f>
        <v>1337</v>
      </c>
      <c r="L2817">
        <f>IFERROR(VLOOKUP(J2817,Customers!A:M,13,FALSE),"")</f>
        <v>95000</v>
      </c>
      <c r="M2817" t="str">
        <f>IFERROR(VLOOKUP(J2817,Customers!A:H,8,FALSE),"")</f>
        <v>Paris</v>
      </c>
      <c r="N2817">
        <f>IFERROR(VLOOKUP(K2817,Employees!A:F,6,FALSE),"")</f>
        <v>4</v>
      </c>
      <c r="O2817" t="str">
        <f>IFERROR(VLOOKUP(N2817,Offices!A:B,2,FALSE),"")</f>
        <v>Paris</v>
      </c>
      <c r="P2817" s="6">
        <f>IFERROR(VLOOKUP(J2817,Payments!A:C,3,FALSE),"")</f>
        <v>38465</v>
      </c>
      <c r="Q2817">
        <f>IFERROR(VLOOKUP(J2817,Payments!A:D,4,FALSE),"")</f>
        <v>12190.85</v>
      </c>
      <c r="R2817" t="str">
        <f>IFERROR(VLOOKUP(B2817,Products!A:C,3,FALSE),"")</f>
        <v>Motorcycles</v>
      </c>
      <c r="S2817">
        <f>IFERROR(VLOOKUP(B2817,Products!A:G,7,FALSE),"")</f>
        <v>6625</v>
      </c>
      <c r="T2817">
        <f>IFERROR(VLOOKUP(B2817,Products!A:I,9,FALSE),"")</f>
        <v>118.94</v>
      </c>
      <c r="U2817">
        <f t="shared" si="344"/>
        <v>2</v>
      </c>
      <c r="V2817" t="str">
        <f t="shared" si="345"/>
        <v>Yes</v>
      </c>
      <c r="W2817">
        <f t="shared" si="346"/>
        <v>2005</v>
      </c>
      <c r="X2817">
        <f t="shared" si="347"/>
        <v>4</v>
      </c>
      <c r="Y2817">
        <f>IFERROR(VLOOKUP(B2817,Products!A:I,8,FALSE),"")</f>
        <v>68.989999999999995</v>
      </c>
      <c r="Z2817">
        <f t="shared" si="348"/>
        <v>5352.3</v>
      </c>
      <c r="AA2817">
        <f t="shared" si="349"/>
        <v>72.401797361936531</v>
      </c>
      <c r="AB2817">
        <f t="shared" si="350"/>
        <v>1</v>
      </c>
      <c r="AC2817">
        <f t="shared" si="351"/>
        <v>2247.75</v>
      </c>
    </row>
    <row r="2818" spans="1:29">
      <c r="A2818">
        <v>10402</v>
      </c>
      <c r="B2818" t="s">
        <v>200</v>
      </c>
      <c r="C2818">
        <v>55</v>
      </c>
      <c r="D2818">
        <v>58.15</v>
      </c>
      <c r="E2818">
        <v>2</v>
      </c>
      <c r="F2818" s="6">
        <f>IFERROR(VLOOKUP(A2818,Orders!A:B,2,FALSE),"")</f>
        <v>38449</v>
      </c>
      <c r="G2818" s="6">
        <f>IFERROR(VLOOKUP(A2818,Orders!A:C,3,FALSE),"")</f>
        <v>38456</v>
      </c>
      <c r="H2818" s="6">
        <f>IFERROR(VLOOKUP(A2818,Orders!A:D,4,FALSE),"")</f>
        <v>38454</v>
      </c>
      <c r="I2818" t="str">
        <f>IFERROR(VLOOKUP(A2818,Orders!A:E,5,FALSE),"")</f>
        <v>Shipped</v>
      </c>
      <c r="J2818">
        <f>IFERROR(VLOOKUP(A2818,Orders!A:G,7,FALSE),"")</f>
        <v>406</v>
      </c>
      <c r="K2818">
        <f>IFERROR(VLOOKUP(J2818,Customers!A:L,12,FALSE),"")</f>
        <v>1337</v>
      </c>
      <c r="L2818">
        <f>IFERROR(VLOOKUP(J2818,Customers!A:M,13,FALSE),"")</f>
        <v>95000</v>
      </c>
      <c r="M2818" t="str">
        <f>IFERROR(VLOOKUP(J2818,Customers!A:H,8,FALSE),"")</f>
        <v>Paris</v>
      </c>
      <c r="N2818">
        <f>IFERROR(VLOOKUP(K2818,Employees!A:F,6,FALSE),"")</f>
        <v>4</v>
      </c>
      <c r="O2818" t="str">
        <f>IFERROR(VLOOKUP(N2818,Offices!A:B,2,FALSE),"")</f>
        <v>Paris</v>
      </c>
      <c r="P2818" s="6">
        <f>IFERROR(VLOOKUP(J2818,Payments!A:C,3,FALSE),"")</f>
        <v>38465</v>
      </c>
      <c r="Q2818">
        <f>IFERROR(VLOOKUP(J2818,Payments!A:D,4,FALSE),"")</f>
        <v>12190.85</v>
      </c>
      <c r="R2818" t="str">
        <f>IFERROR(VLOOKUP(B2818,Products!A:C,3,FALSE),"")</f>
        <v>Motorcycles</v>
      </c>
      <c r="S2818">
        <f>IFERROR(VLOOKUP(B2818,Products!A:G,7,FALSE),"")</f>
        <v>4357</v>
      </c>
      <c r="T2818">
        <f>IFERROR(VLOOKUP(B2818,Products!A:I,9,FALSE),"")</f>
        <v>60.57</v>
      </c>
      <c r="U2818">
        <f t="shared" ref="U2818:U2881" si="352">G2818-H2818</f>
        <v>2</v>
      </c>
      <c r="V2818" t="str">
        <f t="shared" ref="V2818:V2881" si="353">IF(OR(I2818="Shipped",I2818="Resolved"),IF(U2818&lt;=6,"Yes","No"),"")</f>
        <v>Yes</v>
      </c>
      <c r="W2818">
        <f t="shared" ref="W2818:W2881" si="354">YEAR(F2818)</f>
        <v>2005</v>
      </c>
      <c r="X2818">
        <f t="shared" ref="X2818:X2881" si="355">MONTH(F2818)</f>
        <v>4</v>
      </c>
      <c r="Y2818">
        <f>IFERROR(VLOOKUP(B2818,Products!A:I,8,FALSE),"")</f>
        <v>24.23</v>
      </c>
      <c r="Z2818">
        <f t="shared" ref="Z2818:Z2881" si="356">C2818*D2818</f>
        <v>3198.25</v>
      </c>
      <c r="AA2818">
        <f t="shared" ref="AA2818:AA2881" si="357">((D2818-Y2818)/Y2818)*100</f>
        <v>139.99174576970699</v>
      </c>
      <c r="AB2818">
        <f t="shared" ref="AB2818:AB2881" si="358">IF(AA2818&gt;=67, 1,0)</f>
        <v>1</v>
      </c>
      <c r="AC2818">
        <f t="shared" ref="AC2818:AC2881" si="359">C2818*(D2818-Y2818)</f>
        <v>1865.6000000000001</v>
      </c>
    </row>
    <row r="2819" spans="1:29">
      <c r="A2819">
        <v>10402</v>
      </c>
      <c r="B2819" t="s">
        <v>202</v>
      </c>
      <c r="C2819">
        <v>59</v>
      </c>
      <c r="D2819">
        <v>61.7</v>
      </c>
      <c r="E2819">
        <v>3</v>
      </c>
      <c r="F2819" s="6">
        <f>IFERROR(VLOOKUP(A2819,Orders!A:B,2,FALSE),"")</f>
        <v>38449</v>
      </c>
      <c r="G2819" s="6">
        <f>IFERROR(VLOOKUP(A2819,Orders!A:C,3,FALSE),"")</f>
        <v>38456</v>
      </c>
      <c r="H2819" s="6">
        <f>IFERROR(VLOOKUP(A2819,Orders!A:D,4,FALSE),"")</f>
        <v>38454</v>
      </c>
      <c r="I2819" t="str">
        <f>IFERROR(VLOOKUP(A2819,Orders!A:E,5,FALSE),"")</f>
        <v>Shipped</v>
      </c>
      <c r="J2819">
        <f>IFERROR(VLOOKUP(A2819,Orders!A:G,7,FALSE),"")</f>
        <v>406</v>
      </c>
      <c r="K2819">
        <f>IFERROR(VLOOKUP(J2819,Customers!A:L,12,FALSE),"")</f>
        <v>1337</v>
      </c>
      <c r="L2819">
        <f>IFERROR(VLOOKUP(J2819,Customers!A:M,13,FALSE),"")</f>
        <v>95000</v>
      </c>
      <c r="M2819" t="str">
        <f>IFERROR(VLOOKUP(J2819,Customers!A:H,8,FALSE),"")</f>
        <v>Paris</v>
      </c>
      <c r="N2819">
        <f>IFERROR(VLOOKUP(K2819,Employees!A:F,6,FALSE),"")</f>
        <v>4</v>
      </c>
      <c r="O2819" t="str">
        <f>IFERROR(VLOOKUP(N2819,Offices!A:B,2,FALSE),"")</f>
        <v>Paris</v>
      </c>
      <c r="P2819" s="6">
        <f>IFERROR(VLOOKUP(J2819,Payments!A:C,3,FALSE),"")</f>
        <v>38465</v>
      </c>
      <c r="Q2819">
        <f>IFERROR(VLOOKUP(J2819,Payments!A:D,4,FALSE),"")</f>
        <v>12190.85</v>
      </c>
      <c r="R2819" t="str">
        <f>IFERROR(VLOOKUP(B2819,Products!A:C,3,FALSE),"")</f>
        <v>Motorcycles</v>
      </c>
      <c r="S2819">
        <f>IFERROR(VLOOKUP(B2819,Products!A:G,7,FALSE),"")</f>
        <v>15</v>
      </c>
      <c r="T2819">
        <f>IFERROR(VLOOKUP(B2819,Products!A:I,9,FALSE),"")</f>
        <v>76.17</v>
      </c>
      <c r="U2819">
        <f t="shared" si="352"/>
        <v>2</v>
      </c>
      <c r="V2819" t="str">
        <f t="shared" si="353"/>
        <v>Yes</v>
      </c>
      <c r="W2819">
        <f t="shared" si="354"/>
        <v>2005</v>
      </c>
      <c r="X2819">
        <f t="shared" si="355"/>
        <v>4</v>
      </c>
      <c r="Y2819">
        <f>IFERROR(VLOOKUP(B2819,Products!A:I,8,FALSE),"")</f>
        <v>37.32</v>
      </c>
      <c r="Z2819">
        <f t="shared" si="356"/>
        <v>3640.3</v>
      </c>
      <c r="AA2819">
        <f t="shared" si="357"/>
        <v>65.326902465166143</v>
      </c>
      <c r="AB2819">
        <f t="shared" si="358"/>
        <v>0</v>
      </c>
      <c r="AC2819">
        <f t="shared" si="359"/>
        <v>1438.42</v>
      </c>
    </row>
    <row r="2820" spans="1:29">
      <c r="A2820">
        <v>10403</v>
      </c>
      <c r="B2820" t="s">
        <v>196</v>
      </c>
      <c r="C2820">
        <v>24</v>
      </c>
      <c r="D2820">
        <v>85.17</v>
      </c>
      <c r="E2820">
        <v>7</v>
      </c>
      <c r="F2820" s="6">
        <f>IFERROR(VLOOKUP(A2820,Orders!A:B,2,FALSE),"")</f>
        <v>38450</v>
      </c>
      <c r="G2820" s="6">
        <f>IFERROR(VLOOKUP(A2820,Orders!A:C,3,FALSE),"")</f>
        <v>38460</v>
      </c>
      <c r="H2820" s="6">
        <f>IFERROR(VLOOKUP(A2820,Orders!A:D,4,FALSE),"")</f>
        <v>38453</v>
      </c>
      <c r="I2820" t="str">
        <f>IFERROR(VLOOKUP(A2820,Orders!A:E,5,FALSE),"")</f>
        <v>Shipped</v>
      </c>
      <c r="J2820">
        <f>IFERROR(VLOOKUP(A2820,Orders!A:G,7,FALSE),"")</f>
        <v>201</v>
      </c>
      <c r="K2820">
        <f>IFERROR(VLOOKUP(J2820,Customers!A:L,12,FALSE),"")</f>
        <v>1501</v>
      </c>
      <c r="L2820">
        <f>IFERROR(VLOOKUP(J2820,Customers!A:M,13,FALSE),"")</f>
        <v>92700</v>
      </c>
      <c r="M2820" t="str">
        <f>IFERROR(VLOOKUP(J2820,Customers!A:H,8,FALSE),"")</f>
        <v>Liverpool</v>
      </c>
      <c r="N2820">
        <f>IFERROR(VLOOKUP(K2820,Employees!A:F,6,FALSE),"")</f>
        <v>7</v>
      </c>
      <c r="O2820" t="str">
        <f>IFERROR(VLOOKUP(N2820,Offices!A:B,2,FALSE),"")</f>
        <v>London</v>
      </c>
      <c r="P2820" s="6">
        <f>IFERROR(VLOOKUP(J2820,Payments!A:C,3,FALSE),"")</f>
        <v>37914</v>
      </c>
      <c r="Q2820">
        <f>IFERROR(VLOOKUP(J2820,Payments!A:D,4,FALSE),"")</f>
        <v>23908.240000000002</v>
      </c>
      <c r="R2820" t="str">
        <f>IFERROR(VLOOKUP(B2820,Products!A:C,3,FALSE),"")</f>
        <v>Motorcycles</v>
      </c>
      <c r="S2820">
        <f>IFERROR(VLOOKUP(B2820,Products!A:G,7,FALSE),"")</f>
        <v>7933</v>
      </c>
      <c r="T2820">
        <f>IFERROR(VLOOKUP(B2820,Products!A:I,9,FALSE),"")</f>
        <v>95.7</v>
      </c>
      <c r="U2820">
        <f t="shared" si="352"/>
        <v>7</v>
      </c>
      <c r="V2820" t="str">
        <f t="shared" si="353"/>
        <v>No</v>
      </c>
      <c r="W2820">
        <f t="shared" si="354"/>
        <v>2005</v>
      </c>
      <c r="X2820">
        <f t="shared" si="355"/>
        <v>4</v>
      </c>
      <c r="Y2820">
        <f>IFERROR(VLOOKUP(B2820,Products!A:I,8,FALSE),"")</f>
        <v>48.81</v>
      </c>
      <c r="Z2820">
        <f t="shared" si="356"/>
        <v>2044.08</v>
      </c>
      <c r="AA2820">
        <f t="shared" si="357"/>
        <v>74.492931776275356</v>
      </c>
      <c r="AB2820">
        <f t="shared" si="358"/>
        <v>1</v>
      </c>
      <c r="AC2820">
        <f t="shared" si="359"/>
        <v>872.64</v>
      </c>
    </row>
    <row r="2821" spans="1:29">
      <c r="A2821">
        <v>10403</v>
      </c>
      <c r="B2821" t="s">
        <v>198</v>
      </c>
      <c r="C2821">
        <v>66</v>
      </c>
      <c r="D2821">
        <v>174.29</v>
      </c>
      <c r="E2821">
        <v>9</v>
      </c>
      <c r="F2821" s="6">
        <f>IFERROR(VLOOKUP(A2821,Orders!A:B,2,FALSE),"")</f>
        <v>38450</v>
      </c>
      <c r="G2821" s="6">
        <f>IFERROR(VLOOKUP(A2821,Orders!A:C,3,FALSE),"")</f>
        <v>38460</v>
      </c>
      <c r="H2821" s="6">
        <f>IFERROR(VLOOKUP(A2821,Orders!A:D,4,FALSE),"")</f>
        <v>38453</v>
      </c>
      <c r="I2821" t="str">
        <f>IFERROR(VLOOKUP(A2821,Orders!A:E,5,FALSE),"")</f>
        <v>Shipped</v>
      </c>
      <c r="J2821">
        <f>IFERROR(VLOOKUP(A2821,Orders!A:G,7,FALSE),"")</f>
        <v>201</v>
      </c>
      <c r="K2821">
        <f>IFERROR(VLOOKUP(J2821,Customers!A:L,12,FALSE),"")</f>
        <v>1501</v>
      </c>
      <c r="L2821">
        <f>IFERROR(VLOOKUP(J2821,Customers!A:M,13,FALSE),"")</f>
        <v>92700</v>
      </c>
      <c r="M2821" t="str">
        <f>IFERROR(VLOOKUP(J2821,Customers!A:H,8,FALSE),"")</f>
        <v>Liverpool</v>
      </c>
      <c r="N2821">
        <f>IFERROR(VLOOKUP(K2821,Employees!A:F,6,FALSE),"")</f>
        <v>7</v>
      </c>
      <c r="O2821" t="str">
        <f>IFERROR(VLOOKUP(N2821,Offices!A:B,2,FALSE),"")</f>
        <v>London</v>
      </c>
      <c r="P2821" s="6">
        <f>IFERROR(VLOOKUP(J2821,Payments!A:C,3,FALSE),"")</f>
        <v>37914</v>
      </c>
      <c r="Q2821">
        <f>IFERROR(VLOOKUP(J2821,Payments!A:D,4,FALSE),"")</f>
        <v>23908.240000000002</v>
      </c>
      <c r="R2821" t="str">
        <f>IFERROR(VLOOKUP(B2821,Products!A:C,3,FALSE),"")</f>
        <v>Motorcycles</v>
      </c>
      <c r="S2821">
        <f>IFERROR(VLOOKUP(B2821,Products!A:G,7,FALSE),"")</f>
        <v>5582</v>
      </c>
      <c r="T2821">
        <f>IFERROR(VLOOKUP(B2821,Products!A:I,9,FALSE),"")</f>
        <v>193.66</v>
      </c>
      <c r="U2821">
        <f t="shared" si="352"/>
        <v>7</v>
      </c>
      <c r="V2821" t="str">
        <f t="shared" si="353"/>
        <v>No</v>
      </c>
      <c r="W2821">
        <f t="shared" si="354"/>
        <v>2005</v>
      </c>
      <c r="X2821">
        <f t="shared" si="355"/>
        <v>4</v>
      </c>
      <c r="Y2821">
        <f>IFERROR(VLOOKUP(B2821,Products!A:I,8,FALSE),"")</f>
        <v>91.02</v>
      </c>
      <c r="Z2821">
        <f t="shared" si="356"/>
        <v>11503.14</v>
      </c>
      <c r="AA2821">
        <f t="shared" si="357"/>
        <v>91.485387826851237</v>
      </c>
      <c r="AB2821">
        <f t="shared" si="358"/>
        <v>1</v>
      </c>
      <c r="AC2821">
        <f t="shared" si="359"/>
        <v>5495.82</v>
      </c>
    </row>
    <row r="2822" spans="1:29">
      <c r="A2822">
        <v>10403</v>
      </c>
      <c r="B2822" t="s">
        <v>199</v>
      </c>
      <c r="C2822">
        <v>66</v>
      </c>
      <c r="D2822">
        <v>122</v>
      </c>
      <c r="E2822">
        <v>6</v>
      </c>
      <c r="F2822" s="6">
        <f>IFERROR(VLOOKUP(A2822,Orders!A:B,2,FALSE),"")</f>
        <v>38450</v>
      </c>
      <c r="G2822" s="6">
        <f>IFERROR(VLOOKUP(A2822,Orders!A:C,3,FALSE),"")</f>
        <v>38460</v>
      </c>
      <c r="H2822" s="6">
        <f>IFERROR(VLOOKUP(A2822,Orders!A:D,4,FALSE),"")</f>
        <v>38453</v>
      </c>
      <c r="I2822" t="str">
        <f>IFERROR(VLOOKUP(A2822,Orders!A:E,5,FALSE),"")</f>
        <v>Shipped</v>
      </c>
      <c r="J2822">
        <f>IFERROR(VLOOKUP(A2822,Orders!A:G,7,FALSE),"")</f>
        <v>201</v>
      </c>
      <c r="K2822">
        <f>IFERROR(VLOOKUP(J2822,Customers!A:L,12,FALSE),"")</f>
        <v>1501</v>
      </c>
      <c r="L2822">
        <f>IFERROR(VLOOKUP(J2822,Customers!A:M,13,FALSE),"")</f>
        <v>92700</v>
      </c>
      <c r="M2822" t="str">
        <f>IFERROR(VLOOKUP(J2822,Customers!A:H,8,FALSE),"")</f>
        <v>Liverpool</v>
      </c>
      <c r="N2822">
        <f>IFERROR(VLOOKUP(K2822,Employees!A:F,6,FALSE),"")</f>
        <v>7</v>
      </c>
      <c r="O2822" t="str">
        <f>IFERROR(VLOOKUP(N2822,Offices!A:B,2,FALSE),"")</f>
        <v>London</v>
      </c>
      <c r="P2822" s="6">
        <f>IFERROR(VLOOKUP(J2822,Payments!A:C,3,FALSE),"")</f>
        <v>37914</v>
      </c>
      <c r="Q2822">
        <f>IFERROR(VLOOKUP(J2822,Payments!A:D,4,FALSE),"")</f>
        <v>23908.240000000002</v>
      </c>
      <c r="R2822" t="str">
        <f>IFERROR(VLOOKUP(B2822,Products!A:C,3,FALSE),"")</f>
        <v>Motorcycles</v>
      </c>
      <c r="S2822">
        <f>IFERROR(VLOOKUP(B2822,Products!A:G,7,FALSE),"")</f>
        <v>9997</v>
      </c>
      <c r="T2822">
        <f>IFERROR(VLOOKUP(B2822,Products!A:I,9,FALSE),"")</f>
        <v>150.62</v>
      </c>
      <c r="U2822">
        <f t="shared" si="352"/>
        <v>7</v>
      </c>
      <c r="V2822" t="str">
        <f t="shared" si="353"/>
        <v>No</v>
      </c>
      <c r="W2822">
        <f t="shared" si="354"/>
        <v>2005</v>
      </c>
      <c r="X2822">
        <f t="shared" si="355"/>
        <v>4</v>
      </c>
      <c r="Y2822">
        <f>IFERROR(VLOOKUP(B2822,Products!A:I,8,FALSE),"")</f>
        <v>66.27</v>
      </c>
      <c r="Z2822">
        <f t="shared" si="356"/>
        <v>8052</v>
      </c>
      <c r="AA2822">
        <f t="shared" si="357"/>
        <v>84.095367436245667</v>
      </c>
      <c r="AB2822">
        <f t="shared" si="358"/>
        <v>1</v>
      </c>
      <c r="AC2822">
        <f t="shared" si="359"/>
        <v>3678.1800000000003</v>
      </c>
    </row>
    <row r="2823" spans="1:29">
      <c r="A2823">
        <v>10403</v>
      </c>
      <c r="B2823" t="s">
        <v>211</v>
      </c>
      <c r="C2823">
        <v>36</v>
      </c>
      <c r="D2823">
        <v>55.33</v>
      </c>
      <c r="E2823">
        <v>1</v>
      </c>
      <c r="F2823" s="6">
        <f>IFERROR(VLOOKUP(A2823,Orders!A:B,2,FALSE),"")</f>
        <v>38450</v>
      </c>
      <c r="G2823" s="6">
        <f>IFERROR(VLOOKUP(A2823,Orders!A:C,3,FALSE),"")</f>
        <v>38460</v>
      </c>
      <c r="H2823" s="6">
        <f>IFERROR(VLOOKUP(A2823,Orders!A:D,4,FALSE),"")</f>
        <v>38453</v>
      </c>
      <c r="I2823" t="str">
        <f>IFERROR(VLOOKUP(A2823,Orders!A:E,5,FALSE),"")</f>
        <v>Shipped</v>
      </c>
      <c r="J2823">
        <f>IFERROR(VLOOKUP(A2823,Orders!A:G,7,FALSE),"")</f>
        <v>201</v>
      </c>
      <c r="K2823">
        <f>IFERROR(VLOOKUP(J2823,Customers!A:L,12,FALSE),"")</f>
        <v>1501</v>
      </c>
      <c r="L2823">
        <f>IFERROR(VLOOKUP(J2823,Customers!A:M,13,FALSE),"")</f>
        <v>92700</v>
      </c>
      <c r="M2823" t="str">
        <f>IFERROR(VLOOKUP(J2823,Customers!A:H,8,FALSE),"")</f>
        <v>Liverpool</v>
      </c>
      <c r="N2823">
        <f>IFERROR(VLOOKUP(K2823,Employees!A:F,6,FALSE),"")</f>
        <v>7</v>
      </c>
      <c r="O2823" t="str">
        <f>IFERROR(VLOOKUP(N2823,Offices!A:B,2,FALSE),"")</f>
        <v>London</v>
      </c>
      <c r="P2823" s="6">
        <f>IFERROR(VLOOKUP(J2823,Payments!A:C,3,FALSE),"")</f>
        <v>37914</v>
      </c>
      <c r="Q2823">
        <f>IFERROR(VLOOKUP(J2823,Payments!A:D,4,FALSE),"")</f>
        <v>23908.240000000002</v>
      </c>
      <c r="R2823" t="str">
        <f>IFERROR(VLOOKUP(B2823,Products!A:C,3,FALSE),"")</f>
        <v>Motorcycles</v>
      </c>
      <c r="S2823">
        <f>IFERROR(VLOOKUP(B2823,Products!A:G,7,FALSE),"")</f>
        <v>7689</v>
      </c>
      <c r="T2823">
        <f>IFERROR(VLOOKUP(B2823,Products!A:I,9,FALSE),"")</f>
        <v>62.17</v>
      </c>
      <c r="U2823">
        <f t="shared" si="352"/>
        <v>7</v>
      </c>
      <c r="V2823" t="str">
        <f t="shared" si="353"/>
        <v>No</v>
      </c>
      <c r="W2823">
        <f t="shared" si="354"/>
        <v>2005</v>
      </c>
      <c r="X2823">
        <f t="shared" si="355"/>
        <v>4</v>
      </c>
      <c r="Y2823">
        <f>IFERROR(VLOOKUP(B2823,Products!A:I,8,FALSE),"")</f>
        <v>32.950000000000003</v>
      </c>
      <c r="Z2823">
        <f t="shared" si="356"/>
        <v>1991.8799999999999</v>
      </c>
      <c r="AA2823">
        <f t="shared" si="357"/>
        <v>67.92109256449163</v>
      </c>
      <c r="AB2823">
        <f t="shared" si="358"/>
        <v>1</v>
      </c>
      <c r="AC2823">
        <f t="shared" si="359"/>
        <v>805.67999999999984</v>
      </c>
    </row>
    <row r="2824" spans="1:29">
      <c r="A2824">
        <v>10403</v>
      </c>
      <c r="B2824" t="s">
        <v>201</v>
      </c>
      <c r="C2824">
        <v>46</v>
      </c>
      <c r="D2824">
        <v>109.32</v>
      </c>
      <c r="E2824">
        <v>8</v>
      </c>
      <c r="F2824" s="6">
        <f>IFERROR(VLOOKUP(A2824,Orders!A:B,2,FALSE),"")</f>
        <v>38450</v>
      </c>
      <c r="G2824" s="6">
        <f>IFERROR(VLOOKUP(A2824,Orders!A:C,3,FALSE),"")</f>
        <v>38460</v>
      </c>
      <c r="H2824" s="6">
        <f>IFERROR(VLOOKUP(A2824,Orders!A:D,4,FALSE),"")</f>
        <v>38453</v>
      </c>
      <c r="I2824" t="str">
        <f>IFERROR(VLOOKUP(A2824,Orders!A:E,5,FALSE),"")</f>
        <v>Shipped</v>
      </c>
      <c r="J2824">
        <f>IFERROR(VLOOKUP(A2824,Orders!A:G,7,FALSE),"")</f>
        <v>201</v>
      </c>
      <c r="K2824">
        <f>IFERROR(VLOOKUP(J2824,Customers!A:L,12,FALSE),"")</f>
        <v>1501</v>
      </c>
      <c r="L2824">
        <f>IFERROR(VLOOKUP(J2824,Customers!A:M,13,FALSE),"")</f>
        <v>92700</v>
      </c>
      <c r="M2824" t="str">
        <f>IFERROR(VLOOKUP(J2824,Customers!A:H,8,FALSE),"")</f>
        <v>Liverpool</v>
      </c>
      <c r="N2824">
        <f>IFERROR(VLOOKUP(K2824,Employees!A:F,6,FALSE),"")</f>
        <v>7</v>
      </c>
      <c r="O2824" t="str">
        <f>IFERROR(VLOOKUP(N2824,Offices!A:B,2,FALSE),"")</f>
        <v>London</v>
      </c>
      <c r="P2824" s="6">
        <f>IFERROR(VLOOKUP(J2824,Payments!A:C,3,FALSE),"")</f>
        <v>37914</v>
      </c>
      <c r="Q2824">
        <f>IFERROR(VLOOKUP(J2824,Payments!A:D,4,FALSE),"")</f>
        <v>23908.240000000002</v>
      </c>
      <c r="R2824" t="str">
        <f>IFERROR(VLOOKUP(B2824,Products!A:C,3,FALSE),"")</f>
        <v>Motorcycles</v>
      </c>
      <c r="S2824">
        <f>IFERROR(VLOOKUP(B2824,Products!A:G,7,FALSE),"")</f>
        <v>7003</v>
      </c>
      <c r="T2824">
        <f>IFERROR(VLOOKUP(B2824,Products!A:I,9,FALSE),"")</f>
        <v>112.7</v>
      </c>
      <c r="U2824">
        <f t="shared" si="352"/>
        <v>7</v>
      </c>
      <c r="V2824" t="str">
        <f t="shared" si="353"/>
        <v>No</v>
      </c>
      <c r="W2824">
        <f t="shared" si="354"/>
        <v>2005</v>
      </c>
      <c r="X2824">
        <f t="shared" si="355"/>
        <v>4</v>
      </c>
      <c r="Y2824">
        <f>IFERROR(VLOOKUP(B2824,Products!A:I,8,FALSE),"")</f>
        <v>60.86</v>
      </c>
      <c r="Z2824">
        <f t="shared" si="356"/>
        <v>5028.7199999999993</v>
      </c>
      <c r="AA2824">
        <f t="shared" si="357"/>
        <v>79.625369700953001</v>
      </c>
      <c r="AB2824">
        <f t="shared" si="358"/>
        <v>1</v>
      </c>
      <c r="AC2824">
        <f t="shared" si="359"/>
        <v>2229.16</v>
      </c>
    </row>
    <row r="2825" spans="1:29">
      <c r="A2825">
        <v>10403</v>
      </c>
      <c r="B2825" t="s">
        <v>213</v>
      </c>
      <c r="C2825">
        <v>27</v>
      </c>
      <c r="D2825">
        <v>57.49</v>
      </c>
      <c r="E2825">
        <v>4</v>
      </c>
      <c r="F2825" s="6">
        <f>IFERROR(VLOOKUP(A2825,Orders!A:B,2,FALSE),"")</f>
        <v>38450</v>
      </c>
      <c r="G2825" s="6">
        <f>IFERROR(VLOOKUP(A2825,Orders!A:C,3,FALSE),"")</f>
        <v>38460</v>
      </c>
      <c r="H2825" s="6">
        <f>IFERROR(VLOOKUP(A2825,Orders!A:D,4,FALSE),"")</f>
        <v>38453</v>
      </c>
      <c r="I2825" t="str">
        <f>IFERROR(VLOOKUP(A2825,Orders!A:E,5,FALSE),"")</f>
        <v>Shipped</v>
      </c>
      <c r="J2825">
        <f>IFERROR(VLOOKUP(A2825,Orders!A:G,7,FALSE),"")</f>
        <v>201</v>
      </c>
      <c r="K2825">
        <f>IFERROR(VLOOKUP(J2825,Customers!A:L,12,FALSE),"")</f>
        <v>1501</v>
      </c>
      <c r="L2825">
        <f>IFERROR(VLOOKUP(J2825,Customers!A:M,13,FALSE),"")</f>
        <v>92700</v>
      </c>
      <c r="M2825" t="str">
        <f>IFERROR(VLOOKUP(J2825,Customers!A:H,8,FALSE),"")</f>
        <v>Liverpool</v>
      </c>
      <c r="N2825">
        <f>IFERROR(VLOOKUP(K2825,Employees!A:F,6,FALSE),"")</f>
        <v>7</v>
      </c>
      <c r="O2825" t="str">
        <f>IFERROR(VLOOKUP(N2825,Offices!A:B,2,FALSE),"")</f>
        <v>London</v>
      </c>
      <c r="P2825" s="6">
        <f>IFERROR(VLOOKUP(J2825,Payments!A:C,3,FALSE),"")</f>
        <v>37914</v>
      </c>
      <c r="Q2825">
        <f>IFERROR(VLOOKUP(J2825,Payments!A:D,4,FALSE),"")</f>
        <v>23908.240000000002</v>
      </c>
      <c r="R2825" t="str">
        <f>IFERROR(VLOOKUP(B2825,Products!A:C,3,FALSE),"")</f>
        <v>Motorcycles</v>
      </c>
      <c r="S2825">
        <f>IFERROR(VLOOKUP(B2825,Products!A:G,7,FALSE),"")</f>
        <v>6840</v>
      </c>
      <c r="T2825">
        <f>IFERROR(VLOOKUP(B2825,Products!A:I,9,FALSE),"")</f>
        <v>69.260000000000005</v>
      </c>
      <c r="U2825">
        <f t="shared" si="352"/>
        <v>7</v>
      </c>
      <c r="V2825" t="str">
        <f t="shared" si="353"/>
        <v>No</v>
      </c>
      <c r="W2825">
        <f t="shared" si="354"/>
        <v>2005</v>
      </c>
      <c r="X2825">
        <f t="shared" si="355"/>
        <v>4</v>
      </c>
      <c r="Y2825">
        <f>IFERROR(VLOOKUP(B2825,Products!A:I,8,FALSE),"")</f>
        <v>47.1</v>
      </c>
      <c r="Z2825">
        <f t="shared" si="356"/>
        <v>1552.23</v>
      </c>
      <c r="AA2825">
        <f t="shared" si="357"/>
        <v>22.059447983014863</v>
      </c>
      <c r="AB2825">
        <f t="shared" si="358"/>
        <v>0</v>
      </c>
      <c r="AC2825">
        <f t="shared" si="359"/>
        <v>280.53000000000003</v>
      </c>
    </row>
    <row r="2826" spans="1:29">
      <c r="A2826">
        <v>10403</v>
      </c>
      <c r="B2826" t="s">
        <v>217</v>
      </c>
      <c r="C2826">
        <v>30</v>
      </c>
      <c r="D2826">
        <v>35.799999999999997</v>
      </c>
      <c r="E2826">
        <v>2</v>
      </c>
      <c r="F2826" s="6">
        <f>IFERROR(VLOOKUP(A2826,Orders!A:B,2,FALSE),"")</f>
        <v>38450</v>
      </c>
      <c r="G2826" s="6">
        <f>IFERROR(VLOOKUP(A2826,Orders!A:C,3,FALSE),"")</f>
        <v>38460</v>
      </c>
      <c r="H2826" s="6">
        <f>IFERROR(VLOOKUP(A2826,Orders!A:D,4,FALSE),"")</f>
        <v>38453</v>
      </c>
      <c r="I2826" t="str">
        <f>IFERROR(VLOOKUP(A2826,Orders!A:E,5,FALSE),"")</f>
        <v>Shipped</v>
      </c>
      <c r="J2826">
        <f>IFERROR(VLOOKUP(A2826,Orders!A:G,7,FALSE),"")</f>
        <v>201</v>
      </c>
      <c r="K2826">
        <f>IFERROR(VLOOKUP(J2826,Customers!A:L,12,FALSE),"")</f>
        <v>1501</v>
      </c>
      <c r="L2826">
        <f>IFERROR(VLOOKUP(J2826,Customers!A:M,13,FALSE),"")</f>
        <v>92700</v>
      </c>
      <c r="M2826" t="str">
        <f>IFERROR(VLOOKUP(J2826,Customers!A:H,8,FALSE),"")</f>
        <v>Liverpool</v>
      </c>
      <c r="N2826">
        <f>IFERROR(VLOOKUP(K2826,Employees!A:F,6,FALSE),"")</f>
        <v>7</v>
      </c>
      <c r="O2826" t="str">
        <f>IFERROR(VLOOKUP(N2826,Offices!A:B,2,FALSE),"")</f>
        <v>London</v>
      </c>
      <c r="P2826" s="6">
        <f>IFERROR(VLOOKUP(J2826,Payments!A:C,3,FALSE),"")</f>
        <v>37914</v>
      </c>
      <c r="Q2826">
        <f>IFERROR(VLOOKUP(J2826,Payments!A:D,4,FALSE),"")</f>
        <v>23908.240000000002</v>
      </c>
      <c r="R2826" t="str">
        <f>IFERROR(VLOOKUP(B2826,Products!A:C,3,FALSE),"")</f>
        <v>Motorcycles</v>
      </c>
      <c r="S2826">
        <f>IFERROR(VLOOKUP(B2826,Products!A:G,7,FALSE),"")</f>
        <v>9241</v>
      </c>
      <c r="T2826">
        <f>IFERROR(VLOOKUP(B2826,Products!A:I,9,FALSE),"")</f>
        <v>40.229999999999997</v>
      </c>
      <c r="U2826">
        <f t="shared" si="352"/>
        <v>7</v>
      </c>
      <c r="V2826" t="str">
        <f t="shared" si="353"/>
        <v>No</v>
      </c>
      <c r="W2826">
        <f t="shared" si="354"/>
        <v>2005</v>
      </c>
      <c r="X2826">
        <f t="shared" si="355"/>
        <v>4</v>
      </c>
      <c r="Y2826">
        <f>IFERROR(VLOOKUP(B2826,Products!A:I,8,FALSE),"")</f>
        <v>24.14</v>
      </c>
      <c r="Z2826">
        <f t="shared" si="356"/>
        <v>1074</v>
      </c>
      <c r="AA2826">
        <f t="shared" si="357"/>
        <v>48.301574150787054</v>
      </c>
      <c r="AB2826">
        <f t="shared" si="358"/>
        <v>0</v>
      </c>
      <c r="AC2826">
        <f t="shared" si="359"/>
        <v>349.7999999999999</v>
      </c>
    </row>
    <row r="2827" spans="1:29">
      <c r="A2827">
        <v>10403</v>
      </c>
      <c r="B2827" t="s">
        <v>218</v>
      </c>
      <c r="C2827">
        <v>45</v>
      </c>
      <c r="D2827">
        <v>88.78</v>
      </c>
      <c r="E2827">
        <v>5</v>
      </c>
      <c r="F2827" s="6">
        <f>IFERROR(VLOOKUP(A2827,Orders!A:B,2,FALSE),"")</f>
        <v>38450</v>
      </c>
      <c r="G2827" s="6">
        <f>IFERROR(VLOOKUP(A2827,Orders!A:C,3,FALSE),"")</f>
        <v>38460</v>
      </c>
      <c r="H2827" s="6">
        <f>IFERROR(VLOOKUP(A2827,Orders!A:D,4,FALSE),"")</f>
        <v>38453</v>
      </c>
      <c r="I2827" t="str">
        <f>IFERROR(VLOOKUP(A2827,Orders!A:E,5,FALSE),"")</f>
        <v>Shipped</v>
      </c>
      <c r="J2827">
        <f>IFERROR(VLOOKUP(A2827,Orders!A:G,7,FALSE),"")</f>
        <v>201</v>
      </c>
      <c r="K2827">
        <f>IFERROR(VLOOKUP(J2827,Customers!A:L,12,FALSE),"")</f>
        <v>1501</v>
      </c>
      <c r="L2827">
        <f>IFERROR(VLOOKUP(J2827,Customers!A:M,13,FALSE),"")</f>
        <v>92700</v>
      </c>
      <c r="M2827" t="str">
        <f>IFERROR(VLOOKUP(J2827,Customers!A:H,8,FALSE),"")</f>
        <v>Liverpool</v>
      </c>
      <c r="N2827">
        <f>IFERROR(VLOOKUP(K2827,Employees!A:F,6,FALSE),"")</f>
        <v>7</v>
      </c>
      <c r="O2827" t="str">
        <f>IFERROR(VLOOKUP(N2827,Offices!A:B,2,FALSE),"")</f>
        <v>London</v>
      </c>
      <c r="P2827" s="6">
        <f>IFERROR(VLOOKUP(J2827,Payments!A:C,3,FALSE),"")</f>
        <v>37914</v>
      </c>
      <c r="Q2827">
        <f>IFERROR(VLOOKUP(J2827,Payments!A:D,4,FALSE),"")</f>
        <v>23908.240000000002</v>
      </c>
      <c r="R2827" t="str">
        <f>IFERROR(VLOOKUP(B2827,Products!A:C,3,FALSE),"")</f>
        <v>Motorcycles</v>
      </c>
      <c r="S2827">
        <f>IFERROR(VLOOKUP(B2827,Products!A:G,7,FALSE),"")</f>
        <v>3341</v>
      </c>
      <c r="T2827">
        <f>IFERROR(VLOOKUP(B2827,Products!A:I,9,FALSE),"")</f>
        <v>102.05</v>
      </c>
      <c r="U2827">
        <f t="shared" si="352"/>
        <v>7</v>
      </c>
      <c r="V2827" t="str">
        <f t="shared" si="353"/>
        <v>No</v>
      </c>
      <c r="W2827">
        <f t="shared" si="354"/>
        <v>2005</v>
      </c>
      <c r="X2827">
        <f t="shared" si="355"/>
        <v>4</v>
      </c>
      <c r="Y2827">
        <f>IFERROR(VLOOKUP(B2827,Products!A:I,8,FALSE),"")</f>
        <v>56.13</v>
      </c>
      <c r="Z2827">
        <f t="shared" si="356"/>
        <v>3995.1</v>
      </c>
      <c r="AA2827">
        <f t="shared" si="357"/>
        <v>58.168537324069128</v>
      </c>
      <c r="AB2827">
        <f t="shared" si="358"/>
        <v>0</v>
      </c>
      <c r="AC2827">
        <f t="shared" si="359"/>
        <v>1469.25</v>
      </c>
    </row>
    <row r="2828" spans="1:29">
      <c r="A2828">
        <v>10403</v>
      </c>
      <c r="B2828" t="s">
        <v>219</v>
      </c>
      <c r="C2828">
        <v>31</v>
      </c>
      <c r="D2828">
        <v>65.09</v>
      </c>
      <c r="E2828">
        <v>3</v>
      </c>
      <c r="F2828" s="6">
        <f>IFERROR(VLOOKUP(A2828,Orders!A:B,2,FALSE),"")</f>
        <v>38450</v>
      </c>
      <c r="G2828" s="6">
        <f>IFERROR(VLOOKUP(A2828,Orders!A:C,3,FALSE),"")</f>
        <v>38460</v>
      </c>
      <c r="H2828" s="6">
        <f>IFERROR(VLOOKUP(A2828,Orders!A:D,4,FALSE),"")</f>
        <v>38453</v>
      </c>
      <c r="I2828" t="str">
        <f>IFERROR(VLOOKUP(A2828,Orders!A:E,5,FALSE),"")</f>
        <v>Shipped</v>
      </c>
      <c r="J2828">
        <f>IFERROR(VLOOKUP(A2828,Orders!A:G,7,FALSE),"")</f>
        <v>201</v>
      </c>
      <c r="K2828">
        <f>IFERROR(VLOOKUP(J2828,Customers!A:L,12,FALSE),"")</f>
        <v>1501</v>
      </c>
      <c r="L2828">
        <f>IFERROR(VLOOKUP(J2828,Customers!A:M,13,FALSE),"")</f>
        <v>92700</v>
      </c>
      <c r="M2828" t="str">
        <f>IFERROR(VLOOKUP(J2828,Customers!A:H,8,FALSE),"")</f>
        <v>Liverpool</v>
      </c>
      <c r="N2828">
        <f>IFERROR(VLOOKUP(K2828,Employees!A:F,6,FALSE),"")</f>
        <v>7</v>
      </c>
      <c r="O2828" t="str">
        <f>IFERROR(VLOOKUP(N2828,Offices!A:B,2,FALSE),"")</f>
        <v>London</v>
      </c>
      <c r="P2828" s="6">
        <f>IFERROR(VLOOKUP(J2828,Payments!A:C,3,FALSE),"")</f>
        <v>37914</v>
      </c>
      <c r="Q2828">
        <f>IFERROR(VLOOKUP(J2828,Payments!A:D,4,FALSE),"")</f>
        <v>23908.240000000002</v>
      </c>
      <c r="R2828" t="str">
        <f>IFERROR(VLOOKUP(B2828,Products!A:C,3,FALSE),"")</f>
        <v>Motorcycles</v>
      </c>
      <c r="S2828">
        <f>IFERROR(VLOOKUP(B2828,Products!A:G,7,FALSE),"")</f>
        <v>600</v>
      </c>
      <c r="T2828">
        <f>IFERROR(VLOOKUP(B2828,Products!A:I,9,FALSE),"")</f>
        <v>81.36</v>
      </c>
      <c r="U2828">
        <f t="shared" si="352"/>
        <v>7</v>
      </c>
      <c r="V2828" t="str">
        <f t="shared" si="353"/>
        <v>No</v>
      </c>
      <c r="W2828">
        <f t="shared" si="354"/>
        <v>2005</v>
      </c>
      <c r="X2828">
        <f t="shared" si="355"/>
        <v>4</v>
      </c>
      <c r="Y2828">
        <f>IFERROR(VLOOKUP(B2828,Products!A:I,8,FALSE),"")</f>
        <v>34.17</v>
      </c>
      <c r="Z2828">
        <f t="shared" si="356"/>
        <v>2017.7900000000002</v>
      </c>
      <c r="AA2828">
        <f t="shared" si="357"/>
        <v>90.488732806555461</v>
      </c>
      <c r="AB2828">
        <f t="shared" si="358"/>
        <v>1</v>
      </c>
      <c r="AC2828">
        <f t="shared" si="359"/>
        <v>958.5200000000001</v>
      </c>
    </row>
    <row r="2829" spans="1:29">
      <c r="A2829">
        <v>10404</v>
      </c>
      <c r="B2829" t="s">
        <v>204</v>
      </c>
      <c r="C2829">
        <v>64</v>
      </c>
      <c r="D2829">
        <v>163.44</v>
      </c>
      <c r="E2829">
        <v>3</v>
      </c>
      <c r="F2829" s="6">
        <f>IFERROR(VLOOKUP(A2829,Orders!A:B,2,FALSE),"")</f>
        <v>38450</v>
      </c>
      <c r="G2829" s="6">
        <f>IFERROR(VLOOKUP(A2829,Orders!A:C,3,FALSE),"")</f>
        <v>38456</v>
      </c>
      <c r="H2829" s="6">
        <f>IFERROR(VLOOKUP(A2829,Orders!A:D,4,FALSE),"")</f>
        <v>38453</v>
      </c>
      <c r="I2829" t="str">
        <f>IFERROR(VLOOKUP(A2829,Orders!A:E,5,FALSE),"")</f>
        <v>Shipped</v>
      </c>
      <c r="J2829">
        <f>IFERROR(VLOOKUP(A2829,Orders!A:G,7,FALSE),"")</f>
        <v>323</v>
      </c>
      <c r="K2829">
        <f>IFERROR(VLOOKUP(J2829,Customers!A:L,12,FALSE),"")</f>
        <v>1612</v>
      </c>
      <c r="L2829">
        <f>IFERROR(VLOOKUP(J2829,Customers!A:M,13,FALSE),"")</f>
        <v>88000</v>
      </c>
      <c r="M2829" t="str">
        <f>IFERROR(VLOOKUP(J2829,Customers!A:H,8,FALSE),"")</f>
        <v xml:space="preserve">Auckland  </v>
      </c>
      <c r="N2829">
        <f>IFERROR(VLOOKUP(K2829,Employees!A:F,6,FALSE),"")</f>
        <v>6</v>
      </c>
      <c r="O2829" t="str">
        <f>IFERROR(VLOOKUP(N2829,Offices!A:B,2,FALSE),"")</f>
        <v>Sydney</v>
      </c>
      <c r="P2829" s="6">
        <f>IFERROR(VLOOKUP(J2829,Payments!A:C,3,FALSE),"")</f>
        <v>38495</v>
      </c>
      <c r="Q2829">
        <f>IFERROR(VLOOKUP(J2829,Payments!A:D,4,FALSE),"")</f>
        <v>75020.13</v>
      </c>
      <c r="R2829" t="str">
        <f>IFERROR(VLOOKUP(B2829,Products!A:C,3,FALSE),"")</f>
        <v>Classic Cars</v>
      </c>
      <c r="S2829">
        <f>IFERROR(VLOOKUP(B2829,Products!A:G,7,FALSE),"")</f>
        <v>68</v>
      </c>
      <c r="T2829">
        <f>IFERROR(VLOOKUP(B2829,Products!A:I,9,FALSE),"")</f>
        <v>194.57</v>
      </c>
      <c r="U2829">
        <f t="shared" si="352"/>
        <v>3</v>
      </c>
      <c r="V2829" t="str">
        <f t="shared" si="353"/>
        <v>Yes</v>
      </c>
      <c r="W2829">
        <f t="shared" si="354"/>
        <v>2005</v>
      </c>
      <c r="X2829">
        <f t="shared" si="355"/>
        <v>4</v>
      </c>
      <c r="Y2829">
        <f>IFERROR(VLOOKUP(B2829,Products!A:I,8,FALSE),"")</f>
        <v>95.34</v>
      </c>
      <c r="Z2829">
        <f t="shared" si="356"/>
        <v>10460.16</v>
      </c>
      <c r="AA2829">
        <f t="shared" si="357"/>
        <v>71.428571428571416</v>
      </c>
      <c r="AB2829">
        <f t="shared" si="358"/>
        <v>1</v>
      </c>
      <c r="AC2829">
        <f t="shared" si="359"/>
        <v>4358.3999999999996</v>
      </c>
    </row>
    <row r="2830" spans="1:29">
      <c r="A2830">
        <v>10404</v>
      </c>
      <c r="B2830" t="s">
        <v>205</v>
      </c>
      <c r="C2830">
        <v>43</v>
      </c>
      <c r="D2830">
        <v>102.17</v>
      </c>
      <c r="E2830">
        <v>1</v>
      </c>
      <c r="F2830" s="6">
        <f>IFERROR(VLOOKUP(A2830,Orders!A:B,2,FALSE),"")</f>
        <v>38450</v>
      </c>
      <c r="G2830" s="6">
        <f>IFERROR(VLOOKUP(A2830,Orders!A:C,3,FALSE),"")</f>
        <v>38456</v>
      </c>
      <c r="H2830" s="6">
        <f>IFERROR(VLOOKUP(A2830,Orders!A:D,4,FALSE),"")</f>
        <v>38453</v>
      </c>
      <c r="I2830" t="str">
        <f>IFERROR(VLOOKUP(A2830,Orders!A:E,5,FALSE),"")</f>
        <v>Shipped</v>
      </c>
      <c r="J2830">
        <f>IFERROR(VLOOKUP(A2830,Orders!A:G,7,FALSE),"")</f>
        <v>323</v>
      </c>
      <c r="K2830">
        <f>IFERROR(VLOOKUP(J2830,Customers!A:L,12,FALSE),"")</f>
        <v>1612</v>
      </c>
      <c r="L2830">
        <f>IFERROR(VLOOKUP(J2830,Customers!A:M,13,FALSE),"")</f>
        <v>88000</v>
      </c>
      <c r="M2830" t="str">
        <f>IFERROR(VLOOKUP(J2830,Customers!A:H,8,FALSE),"")</f>
        <v xml:space="preserve">Auckland  </v>
      </c>
      <c r="N2830">
        <f>IFERROR(VLOOKUP(K2830,Employees!A:F,6,FALSE),"")</f>
        <v>6</v>
      </c>
      <c r="O2830" t="str">
        <f>IFERROR(VLOOKUP(N2830,Offices!A:B,2,FALSE),"")</f>
        <v>Sydney</v>
      </c>
      <c r="P2830" s="6">
        <f>IFERROR(VLOOKUP(J2830,Payments!A:C,3,FALSE),"")</f>
        <v>38495</v>
      </c>
      <c r="Q2830">
        <f>IFERROR(VLOOKUP(J2830,Payments!A:D,4,FALSE),"")</f>
        <v>75020.13</v>
      </c>
      <c r="R2830" t="str">
        <f>IFERROR(VLOOKUP(B2830,Products!A:C,3,FALSE),"")</f>
        <v>Classic Cars</v>
      </c>
      <c r="S2830">
        <f>IFERROR(VLOOKUP(B2830,Products!A:G,7,FALSE),"")</f>
        <v>9123</v>
      </c>
      <c r="T2830">
        <f>IFERROR(VLOOKUP(B2830,Products!A:I,9,FALSE),"")</f>
        <v>117.44</v>
      </c>
      <c r="U2830">
        <f t="shared" si="352"/>
        <v>3</v>
      </c>
      <c r="V2830" t="str">
        <f t="shared" si="353"/>
        <v>Yes</v>
      </c>
      <c r="W2830">
        <f t="shared" si="354"/>
        <v>2005</v>
      </c>
      <c r="X2830">
        <f t="shared" si="355"/>
        <v>4</v>
      </c>
      <c r="Y2830">
        <f>IFERROR(VLOOKUP(B2830,Products!A:I,8,FALSE),"")</f>
        <v>75.16</v>
      </c>
      <c r="Z2830">
        <f t="shared" si="356"/>
        <v>4393.3100000000004</v>
      </c>
      <c r="AA2830">
        <f t="shared" si="357"/>
        <v>35.936668440659936</v>
      </c>
      <c r="AB2830">
        <f t="shared" si="358"/>
        <v>0</v>
      </c>
      <c r="AC2830">
        <f t="shared" si="359"/>
        <v>1161.4300000000003</v>
      </c>
    </row>
    <row r="2831" spans="1:29">
      <c r="A2831">
        <v>10404</v>
      </c>
      <c r="B2831" t="s">
        <v>206</v>
      </c>
      <c r="C2831">
        <v>77</v>
      </c>
      <c r="D2831">
        <v>67.03</v>
      </c>
      <c r="E2831">
        <v>4</v>
      </c>
      <c r="F2831" s="6">
        <f>IFERROR(VLOOKUP(A2831,Orders!A:B,2,FALSE),"")</f>
        <v>38450</v>
      </c>
      <c r="G2831" s="6">
        <f>IFERROR(VLOOKUP(A2831,Orders!A:C,3,FALSE),"")</f>
        <v>38456</v>
      </c>
      <c r="H2831" s="6">
        <f>IFERROR(VLOOKUP(A2831,Orders!A:D,4,FALSE),"")</f>
        <v>38453</v>
      </c>
      <c r="I2831" t="str">
        <f>IFERROR(VLOOKUP(A2831,Orders!A:E,5,FALSE),"")</f>
        <v>Shipped</v>
      </c>
      <c r="J2831">
        <f>IFERROR(VLOOKUP(A2831,Orders!A:G,7,FALSE),"")</f>
        <v>323</v>
      </c>
      <c r="K2831">
        <f>IFERROR(VLOOKUP(J2831,Customers!A:L,12,FALSE),"")</f>
        <v>1612</v>
      </c>
      <c r="L2831">
        <f>IFERROR(VLOOKUP(J2831,Customers!A:M,13,FALSE),"")</f>
        <v>88000</v>
      </c>
      <c r="M2831" t="str">
        <f>IFERROR(VLOOKUP(J2831,Customers!A:H,8,FALSE),"")</f>
        <v xml:space="preserve">Auckland  </v>
      </c>
      <c r="N2831">
        <f>IFERROR(VLOOKUP(K2831,Employees!A:F,6,FALSE),"")</f>
        <v>6</v>
      </c>
      <c r="O2831" t="str">
        <f>IFERROR(VLOOKUP(N2831,Offices!A:B,2,FALSE),"")</f>
        <v>Sydney</v>
      </c>
      <c r="P2831" s="6">
        <f>IFERROR(VLOOKUP(J2831,Payments!A:C,3,FALSE),"")</f>
        <v>38495</v>
      </c>
      <c r="Q2831">
        <f>IFERROR(VLOOKUP(J2831,Payments!A:D,4,FALSE),"")</f>
        <v>75020.13</v>
      </c>
      <c r="R2831" t="str">
        <f>IFERROR(VLOOKUP(B2831,Products!A:C,3,FALSE),"")</f>
        <v>Classic Cars</v>
      </c>
      <c r="S2831">
        <f>IFERROR(VLOOKUP(B2831,Products!A:G,7,FALSE),"")</f>
        <v>5663</v>
      </c>
      <c r="T2831">
        <f>IFERROR(VLOOKUP(B2831,Products!A:I,9,FALSE),"")</f>
        <v>79.8</v>
      </c>
      <c r="U2831">
        <f t="shared" si="352"/>
        <v>3</v>
      </c>
      <c r="V2831" t="str">
        <f t="shared" si="353"/>
        <v>Yes</v>
      </c>
      <c r="W2831">
        <f t="shared" si="354"/>
        <v>2005</v>
      </c>
      <c r="X2831">
        <f t="shared" si="355"/>
        <v>4</v>
      </c>
      <c r="Y2831">
        <f>IFERROR(VLOOKUP(B2831,Products!A:I,8,FALSE),"")</f>
        <v>31.92</v>
      </c>
      <c r="Z2831">
        <f t="shared" si="356"/>
        <v>5161.3100000000004</v>
      </c>
      <c r="AA2831">
        <f t="shared" si="357"/>
        <v>109.99373433583959</v>
      </c>
      <c r="AB2831">
        <f t="shared" si="358"/>
        <v>1</v>
      </c>
      <c r="AC2831">
        <f t="shared" si="359"/>
        <v>2703.47</v>
      </c>
    </row>
    <row r="2832" spans="1:29">
      <c r="A2832">
        <v>10404</v>
      </c>
      <c r="B2832" t="s">
        <v>209</v>
      </c>
      <c r="C2832">
        <v>90</v>
      </c>
      <c r="D2832">
        <v>67.540000000000006</v>
      </c>
      <c r="E2832">
        <v>6</v>
      </c>
      <c r="F2832" s="6">
        <f>IFERROR(VLOOKUP(A2832,Orders!A:B,2,FALSE),"")</f>
        <v>38450</v>
      </c>
      <c r="G2832" s="6">
        <f>IFERROR(VLOOKUP(A2832,Orders!A:C,3,FALSE),"")</f>
        <v>38456</v>
      </c>
      <c r="H2832" s="6">
        <f>IFERROR(VLOOKUP(A2832,Orders!A:D,4,FALSE),"")</f>
        <v>38453</v>
      </c>
      <c r="I2832" t="str">
        <f>IFERROR(VLOOKUP(A2832,Orders!A:E,5,FALSE),"")</f>
        <v>Shipped</v>
      </c>
      <c r="J2832">
        <f>IFERROR(VLOOKUP(A2832,Orders!A:G,7,FALSE),"")</f>
        <v>323</v>
      </c>
      <c r="K2832">
        <f>IFERROR(VLOOKUP(J2832,Customers!A:L,12,FALSE),"")</f>
        <v>1612</v>
      </c>
      <c r="L2832">
        <f>IFERROR(VLOOKUP(J2832,Customers!A:M,13,FALSE),"")</f>
        <v>88000</v>
      </c>
      <c r="M2832" t="str">
        <f>IFERROR(VLOOKUP(J2832,Customers!A:H,8,FALSE),"")</f>
        <v xml:space="preserve">Auckland  </v>
      </c>
      <c r="N2832">
        <f>IFERROR(VLOOKUP(K2832,Employees!A:F,6,FALSE),"")</f>
        <v>6</v>
      </c>
      <c r="O2832" t="str">
        <f>IFERROR(VLOOKUP(N2832,Offices!A:B,2,FALSE),"")</f>
        <v>Sydney</v>
      </c>
      <c r="P2832" s="6">
        <f>IFERROR(VLOOKUP(J2832,Payments!A:C,3,FALSE),"")</f>
        <v>38495</v>
      </c>
      <c r="Q2832">
        <f>IFERROR(VLOOKUP(J2832,Payments!A:D,4,FALSE),"")</f>
        <v>75020.13</v>
      </c>
      <c r="R2832" t="str">
        <f>IFERROR(VLOOKUP(B2832,Products!A:C,3,FALSE),"")</f>
        <v>Classic Cars</v>
      </c>
      <c r="S2832">
        <f>IFERROR(VLOOKUP(B2832,Products!A:G,7,FALSE),"")</f>
        <v>1917</v>
      </c>
      <c r="T2832">
        <f>IFERROR(VLOOKUP(B2832,Products!A:I,9,FALSE),"")</f>
        <v>80.41</v>
      </c>
      <c r="U2832">
        <f t="shared" si="352"/>
        <v>3</v>
      </c>
      <c r="V2832" t="str">
        <f t="shared" si="353"/>
        <v>Yes</v>
      </c>
      <c r="W2832">
        <f t="shared" si="354"/>
        <v>2005</v>
      </c>
      <c r="X2832">
        <f t="shared" si="355"/>
        <v>4</v>
      </c>
      <c r="Y2832">
        <f>IFERROR(VLOOKUP(B2832,Products!A:I,8,FALSE),"")</f>
        <v>49.05</v>
      </c>
      <c r="Z2832">
        <f t="shared" si="356"/>
        <v>6078.6</v>
      </c>
      <c r="AA2832">
        <f t="shared" si="357"/>
        <v>37.696228338430195</v>
      </c>
      <c r="AB2832">
        <f t="shared" si="358"/>
        <v>0</v>
      </c>
      <c r="AC2832">
        <f t="shared" si="359"/>
        <v>1664.1000000000008</v>
      </c>
    </row>
    <row r="2833" spans="1:29">
      <c r="A2833">
        <v>10404</v>
      </c>
      <c r="B2833" t="s">
        <v>210</v>
      </c>
      <c r="C2833">
        <v>28</v>
      </c>
      <c r="D2833">
        <v>127.88</v>
      </c>
      <c r="E2833">
        <v>5</v>
      </c>
      <c r="F2833" s="6">
        <f>IFERROR(VLOOKUP(A2833,Orders!A:B,2,FALSE),"")</f>
        <v>38450</v>
      </c>
      <c r="G2833" s="6">
        <f>IFERROR(VLOOKUP(A2833,Orders!A:C,3,FALSE),"")</f>
        <v>38456</v>
      </c>
      <c r="H2833" s="6">
        <f>IFERROR(VLOOKUP(A2833,Orders!A:D,4,FALSE),"")</f>
        <v>38453</v>
      </c>
      <c r="I2833" t="str">
        <f>IFERROR(VLOOKUP(A2833,Orders!A:E,5,FALSE),"")</f>
        <v>Shipped</v>
      </c>
      <c r="J2833">
        <f>IFERROR(VLOOKUP(A2833,Orders!A:G,7,FALSE),"")</f>
        <v>323</v>
      </c>
      <c r="K2833">
        <f>IFERROR(VLOOKUP(J2833,Customers!A:L,12,FALSE),"")</f>
        <v>1612</v>
      </c>
      <c r="L2833">
        <f>IFERROR(VLOOKUP(J2833,Customers!A:M,13,FALSE),"")</f>
        <v>88000</v>
      </c>
      <c r="M2833" t="str">
        <f>IFERROR(VLOOKUP(J2833,Customers!A:H,8,FALSE),"")</f>
        <v xml:space="preserve">Auckland  </v>
      </c>
      <c r="N2833">
        <f>IFERROR(VLOOKUP(K2833,Employees!A:F,6,FALSE),"")</f>
        <v>6</v>
      </c>
      <c r="O2833" t="str">
        <f>IFERROR(VLOOKUP(N2833,Offices!A:B,2,FALSE),"")</f>
        <v>Sydney</v>
      </c>
      <c r="P2833" s="6">
        <f>IFERROR(VLOOKUP(J2833,Payments!A:C,3,FALSE),"")</f>
        <v>38495</v>
      </c>
      <c r="Q2833">
        <f>IFERROR(VLOOKUP(J2833,Payments!A:D,4,FALSE),"")</f>
        <v>75020.13</v>
      </c>
      <c r="R2833" t="str">
        <f>IFERROR(VLOOKUP(B2833,Products!A:C,3,FALSE),"")</f>
        <v>Classic Cars</v>
      </c>
      <c r="S2833">
        <f>IFERROR(VLOOKUP(B2833,Products!A:G,7,FALSE),"")</f>
        <v>9127</v>
      </c>
      <c r="T2833">
        <f>IFERROR(VLOOKUP(B2833,Products!A:I,9,FALSE),"")</f>
        <v>146.99</v>
      </c>
      <c r="U2833">
        <f t="shared" si="352"/>
        <v>3</v>
      </c>
      <c r="V2833" t="str">
        <f t="shared" si="353"/>
        <v>Yes</v>
      </c>
      <c r="W2833">
        <f t="shared" si="354"/>
        <v>2005</v>
      </c>
      <c r="X2833">
        <f t="shared" si="355"/>
        <v>4</v>
      </c>
      <c r="Y2833">
        <f>IFERROR(VLOOKUP(B2833,Products!A:I,8,FALSE),"")</f>
        <v>73.489999999999995</v>
      </c>
      <c r="Z2833">
        <f t="shared" si="356"/>
        <v>3580.64</v>
      </c>
      <c r="AA2833">
        <f t="shared" si="357"/>
        <v>74.010069397196901</v>
      </c>
      <c r="AB2833">
        <f t="shared" si="358"/>
        <v>1</v>
      </c>
      <c r="AC2833">
        <f t="shared" si="359"/>
        <v>1522.92</v>
      </c>
    </row>
    <row r="2834" spans="1:29">
      <c r="A2834">
        <v>10404</v>
      </c>
      <c r="B2834" t="s">
        <v>212</v>
      </c>
      <c r="C2834">
        <v>48</v>
      </c>
      <c r="D2834">
        <v>124.99</v>
      </c>
      <c r="E2834">
        <v>8</v>
      </c>
      <c r="F2834" s="6">
        <f>IFERROR(VLOOKUP(A2834,Orders!A:B,2,FALSE),"")</f>
        <v>38450</v>
      </c>
      <c r="G2834" s="6">
        <f>IFERROR(VLOOKUP(A2834,Orders!A:C,3,FALSE),"")</f>
        <v>38456</v>
      </c>
      <c r="H2834" s="6">
        <f>IFERROR(VLOOKUP(A2834,Orders!A:D,4,FALSE),"")</f>
        <v>38453</v>
      </c>
      <c r="I2834" t="str">
        <f>IFERROR(VLOOKUP(A2834,Orders!A:E,5,FALSE),"")</f>
        <v>Shipped</v>
      </c>
      <c r="J2834">
        <f>IFERROR(VLOOKUP(A2834,Orders!A:G,7,FALSE),"")</f>
        <v>323</v>
      </c>
      <c r="K2834">
        <f>IFERROR(VLOOKUP(J2834,Customers!A:L,12,FALSE),"")</f>
        <v>1612</v>
      </c>
      <c r="L2834">
        <f>IFERROR(VLOOKUP(J2834,Customers!A:M,13,FALSE),"")</f>
        <v>88000</v>
      </c>
      <c r="M2834" t="str">
        <f>IFERROR(VLOOKUP(J2834,Customers!A:H,8,FALSE),"")</f>
        <v xml:space="preserve">Auckland  </v>
      </c>
      <c r="N2834">
        <f>IFERROR(VLOOKUP(K2834,Employees!A:F,6,FALSE),"")</f>
        <v>6</v>
      </c>
      <c r="O2834" t="str">
        <f>IFERROR(VLOOKUP(N2834,Offices!A:B,2,FALSE),"")</f>
        <v>Sydney</v>
      </c>
      <c r="P2834" s="6">
        <f>IFERROR(VLOOKUP(J2834,Payments!A:C,3,FALSE),"")</f>
        <v>38495</v>
      </c>
      <c r="Q2834">
        <f>IFERROR(VLOOKUP(J2834,Payments!A:D,4,FALSE),"")</f>
        <v>75020.13</v>
      </c>
      <c r="R2834" t="str">
        <f>IFERROR(VLOOKUP(B2834,Products!A:C,3,FALSE),"")</f>
        <v>Classic Cars</v>
      </c>
      <c r="S2834">
        <f>IFERROR(VLOOKUP(B2834,Products!A:G,7,FALSE),"")</f>
        <v>1249</v>
      </c>
      <c r="T2834">
        <f>IFERROR(VLOOKUP(B2834,Products!A:I,9,FALSE),"")</f>
        <v>148.80000000000001</v>
      </c>
      <c r="U2834">
        <f t="shared" si="352"/>
        <v>3</v>
      </c>
      <c r="V2834" t="str">
        <f t="shared" si="353"/>
        <v>Yes</v>
      </c>
      <c r="W2834">
        <f t="shared" si="354"/>
        <v>2005</v>
      </c>
      <c r="X2834">
        <f t="shared" si="355"/>
        <v>4</v>
      </c>
      <c r="Y2834">
        <f>IFERROR(VLOOKUP(B2834,Products!A:I,8,FALSE),"")</f>
        <v>69.930000000000007</v>
      </c>
      <c r="Z2834">
        <f t="shared" si="356"/>
        <v>5999.5199999999995</v>
      </c>
      <c r="AA2834">
        <f t="shared" si="357"/>
        <v>78.7358787358787</v>
      </c>
      <c r="AB2834">
        <f t="shared" si="358"/>
        <v>1</v>
      </c>
      <c r="AC2834">
        <f t="shared" si="359"/>
        <v>2642.8799999999992</v>
      </c>
    </row>
    <row r="2835" spans="1:29">
      <c r="A2835">
        <v>10404</v>
      </c>
      <c r="B2835" t="s">
        <v>214</v>
      </c>
      <c r="C2835">
        <v>49</v>
      </c>
      <c r="D2835">
        <v>53.27</v>
      </c>
      <c r="E2835">
        <v>2</v>
      </c>
      <c r="F2835" s="6">
        <f>IFERROR(VLOOKUP(A2835,Orders!A:B,2,FALSE),"")</f>
        <v>38450</v>
      </c>
      <c r="G2835" s="6">
        <f>IFERROR(VLOOKUP(A2835,Orders!A:C,3,FALSE),"")</f>
        <v>38456</v>
      </c>
      <c r="H2835" s="6">
        <f>IFERROR(VLOOKUP(A2835,Orders!A:D,4,FALSE),"")</f>
        <v>38453</v>
      </c>
      <c r="I2835" t="str">
        <f>IFERROR(VLOOKUP(A2835,Orders!A:E,5,FALSE),"")</f>
        <v>Shipped</v>
      </c>
      <c r="J2835">
        <f>IFERROR(VLOOKUP(A2835,Orders!A:G,7,FALSE),"")</f>
        <v>323</v>
      </c>
      <c r="K2835">
        <f>IFERROR(VLOOKUP(J2835,Customers!A:L,12,FALSE),"")</f>
        <v>1612</v>
      </c>
      <c r="L2835">
        <f>IFERROR(VLOOKUP(J2835,Customers!A:M,13,FALSE),"")</f>
        <v>88000</v>
      </c>
      <c r="M2835" t="str">
        <f>IFERROR(VLOOKUP(J2835,Customers!A:H,8,FALSE),"")</f>
        <v xml:space="preserve">Auckland  </v>
      </c>
      <c r="N2835">
        <f>IFERROR(VLOOKUP(K2835,Employees!A:F,6,FALSE),"")</f>
        <v>6</v>
      </c>
      <c r="O2835" t="str">
        <f>IFERROR(VLOOKUP(N2835,Offices!A:B,2,FALSE),"")</f>
        <v>Sydney</v>
      </c>
      <c r="P2835" s="6">
        <f>IFERROR(VLOOKUP(J2835,Payments!A:C,3,FALSE),"")</f>
        <v>38495</v>
      </c>
      <c r="Q2835">
        <f>IFERROR(VLOOKUP(J2835,Payments!A:D,4,FALSE),"")</f>
        <v>75020.13</v>
      </c>
      <c r="R2835" t="str">
        <f>IFERROR(VLOOKUP(B2835,Products!A:C,3,FALSE),"")</f>
        <v>Classic Cars</v>
      </c>
      <c r="S2835">
        <f>IFERROR(VLOOKUP(B2835,Products!A:G,7,FALSE),"")</f>
        <v>7995</v>
      </c>
      <c r="T2835">
        <f>IFERROR(VLOOKUP(B2835,Products!A:I,9,FALSE),"")</f>
        <v>61.23</v>
      </c>
      <c r="U2835">
        <f t="shared" si="352"/>
        <v>3</v>
      </c>
      <c r="V2835" t="str">
        <f t="shared" si="353"/>
        <v>Yes</v>
      </c>
      <c r="W2835">
        <f t="shared" si="354"/>
        <v>2005</v>
      </c>
      <c r="X2835">
        <f t="shared" si="355"/>
        <v>4</v>
      </c>
      <c r="Y2835">
        <f>IFERROR(VLOOKUP(B2835,Products!A:I,8,FALSE),"")</f>
        <v>38.58</v>
      </c>
      <c r="Z2835">
        <f t="shared" si="356"/>
        <v>2610.23</v>
      </c>
      <c r="AA2835">
        <f t="shared" si="357"/>
        <v>38.076723691031638</v>
      </c>
      <c r="AB2835">
        <f t="shared" si="358"/>
        <v>0</v>
      </c>
      <c r="AC2835">
        <f t="shared" si="359"/>
        <v>719.81000000000029</v>
      </c>
    </row>
    <row r="2836" spans="1:29">
      <c r="A2836">
        <v>10404</v>
      </c>
      <c r="B2836" t="s">
        <v>216</v>
      </c>
      <c r="C2836">
        <v>48</v>
      </c>
      <c r="D2836">
        <v>65.48</v>
      </c>
      <c r="E2836">
        <v>7</v>
      </c>
      <c r="F2836" s="6">
        <f>IFERROR(VLOOKUP(A2836,Orders!A:B,2,FALSE),"")</f>
        <v>38450</v>
      </c>
      <c r="G2836" s="6">
        <f>IFERROR(VLOOKUP(A2836,Orders!A:C,3,FALSE),"")</f>
        <v>38456</v>
      </c>
      <c r="H2836" s="6">
        <f>IFERROR(VLOOKUP(A2836,Orders!A:D,4,FALSE),"")</f>
        <v>38453</v>
      </c>
      <c r="I2836" t="str">
        <f>IFERROR(VLOOKUP(A2836,Orders!A:E,5,FALSE),"")</f>
        <v>Shipped</v>
      </c>
      <c r="J2836">
        <f>IFERROR(VLOOKUP(A2836,Orders!A:G,7,FALSE),"")</f>
        <v>323</v>
      </c>
      <c r="K2836">
        <f>IFERROR(VLOOKUP(J2836,Customers!A:L,12,FALSE),"")</f>
        <v>1612</v>
      </c>
      <c r="L2836">
        <f>IFERROR(VLOOKUP(J2836,Customers!A:M,13,FALSE),"")</f>
        <v>88000</v>
      </c>
      <c r="M2836" t="str">
        <f>IFERROR(VLOOKUP(J2836,Customers!A:H,8,FALSE),"")</f>
        <v xml:space="preserve">Auckland  </v>
      </c>
      <c r="N2836">
        <f>IFERROR(VLOOKUP(K2836,Employees!A:F,6,FALSE),"")</f>
        <v>6</v>
      </c>
      <c r="O2836" t="str">
        <f>IFERROR(VLOOKUP(N2836,Offices!A:B,2,FALSE),"")</f>
        <v>Sydney</v>
      </c>
      <c r="P2836" s="6">
        <f>IFERROR(VLOOKUP(J2836,Payments!A:C,3,FALSE),"")</f>
        <v>38495</v>
      </c>
      <c r="Q2836">
        <f>IFERROR(VLOOKUP(J2836,Payments!A:D,4,FALSE),"")</f>
        <v>75020.13</v>
      </c>
      <c r="R2836" t="str">
        <f>IFERROR(VLOOKUP(B2836,Products!A:C,3,FALSE),"")</f>
        <v>Classic Cars</v>
      </c>
      <c r="S2836">
        <f>IFERROR(VLOOKUP(B2836,Products!A:G,7,FALSE),"")</f>
        <v>7869</v>
      </c>
      <c r="T2836">
        <f>IFERROR(VLOOKUP(B2836,Products!A:I,9,FALSE),"")</f>
        <v>80.84</v>
      </c>
      <c r="U2836">
        <f t="shared" si="352"/>
        <v>3</v>
      </c>
      <c r="V2836" t="str">
        <f t="shared" si="353"/>
        <v>Yes</v>
      </c>
      <c r="W2836">
        <f t="shared" si="354"/>
        <v>2005</v>
      </c>
      <c r="X2836">
        <f t="shared" si="355"/>
        <v>4</v>
      </c>
      <c r="Y2836">
        <f>IFERROR(VLOOKUP(B2836,Products!A:I,8,FALSE),"")</f>
        <v>32.33</v>
      </c>
      <c r="Z2836">
        <f t="shared" si="356"/>
        <v>3143.04</v>
      </c>
      <c r="AA2836">
        <f t="shared" si="357"/>
        <v>102.53634395298488</v>
      </c>
      <c r="AB2836">
        <f t="shared" si="358"/>
        <v>1</v>
      </c>
      <c r="AC2836">
        <f t="shared" si="359"/>
        <v>1591.2000000000003</v>
      </c>
    </row>
    <row r="2837" spans="1:29">
      <c r="A2837">
        <v>10405</v>
      </c>
      <c r="B2837" t="s">
        <v>207</v>
      </c>
      <c r="C2837">
        <v>97</v>
      </c>
      <c r="D2837">
        <v>115.16</v>
      </c>
      <c r="E2837">
        <v>5</v>
      </c>
      <c r="F2837" s="6">
        <f>IFERROR(VLOOKUP(A2837,Orders!A:B,2,FALSE),"")</f>
        <v>38456</v>
      </c>
      <c r="G2837" s="6">
        <f>IFERROR(VLOOKUP(A2837,Orders!A:C,3,FALSE),"")</f>
        <v>38466</v>
      </c>
      <c r="H2837" s="6">
        <f>IFERROR(VLOOKUP(A2837,Orders!A:D,4,FALSE),"")</f>
        <v>38462</v>
      </c>
      <c r="I2837" t="str">
        <f>IFERROR(VLOOKUP(A2837,Orders!A:E,5,FALSE),"")</f>
        <v>Shipped</v>
      </c>
      <c r="J2837">
        <f>IFERROR(VLOOKUP(A2837,Orders!A:G,7,FALSE),"")</f>
        <v>209</v>
      </c>
      <c r="K2837">
        <f>IFERROR(VLOOKUP(J2837,Customers!A:L,12,FALSE),"")</f>
        <v>1370</v>
      </c>
      <c r="L2837">
        <f>IFERROR(VLOOKUP(J2837,Customers!A:M,13,FALSE),"")</f>
        <v>53800</v>
      </c>
      <c r="M2837" t="str">
        <f>IFERROR(VLOOKUP(J2837,Customers!A:H,8,FALSE),"")</f>
        <v>Strasbourg</v>
      </c>
      <c r="N2837">
        <f>IFERROR(VLOOKUP(K2837,Employees!A:F,6,FALSE),"")</f>
        <v>4</v>
      </c>
      <c r="O2837" t="str">
        <f>IFERROR(VLOOKUP(N2837,Offices!A:B,2,FALSE),"")</f>
        <v>Paris</v>
      </c>
      <c r="P2837" s="6">
        <f>IFERROR(VLOOKUP(J2837,Payments!A:C,3,FALSE),"")</f>
        <v>38475</v>
      </c>
      <c r="Q2837">
        <f>IFERROR(VLOOKUP(J2837,Payments!A:D,4,FALSE),"")</f>
        <v>35157.75</v>
      </c>
      <c r="R2837" t="str">
        <f>IFERROR(VLOOKUP(B2837,Products!A:C,3,FALSE),"")</f>
        <v>Classic Cars</v>
      </c>
      <c r="S2837">
        <f>IFERROR(VLOOKUP(B2837,Products!A:G,7,FALSE),"")</f>
        <v>7323</v>
      </c>
      <c r="T2837">
        <f>IFERROR(VLOOKUP(B2837,Products!A:I,9,FALSE),"")</f>
        <v>115.16</v>
      </c>
      <c r="U2837">
        <f t="shared" si="352"/>
        <v>4</v>
      </c>
      <c r="V2837" t="str">
        <f t="shared" si="353"/>
        <v>Yes</v>
      </c>
      <c r="W2837">
        <f t="shared" si="354"/>
        <v>2005</v>
      </c>
      <c r="X2837">
        <f t="shared" si="355"/>
        <v>4</v>
      </c>
      <c r="Y2837">
        <f>IFERROR(VLOOKUP(B2837,Products!A:I,8,FALSE),"")</f>
        <v>58.73</v>
      </c>
      <c r="Z2837">
        <f t="shared" si="356"/>
        <v>11170.52</v>
      </c>
      <c r="AA2837">
        <f t="shared" si="357"/>
        <v>96.083773199387039</v>
      </c>
      <c r="AB2837">
        <f t="shared" si="358"/>
        <v>1</v>
      </c>
      <c r="AC2837">
        <f t="shared" si="359"/>
        <v>5473.71</v>
      </c>
    </row>
    <row r="2838" spans="1:29">
      <c r="A2838">
        <v>10405</v>
      </c>
      <c r="B2838" t="s">
        <v>208</v>
      </c>
      <c r="C2838">
        <v>61</v>
      </c>
      <c r="D2838">
        <v>72.38</v>
      </c>
      <c r="E2838">
        <v>4</v>
      </c>
      <c r="F2838" s="6">
        <f>IFERROR(VLOOKUP(A2838,Orders!A:B,2,FALSE),"")</f>
        <v>38456</v>
      </c>
      <c r="G2838" s="6">
        <f>IFERROR(VLOOKUP(A2838,Orders!A:C,3,FALSE),"")</f>
        <v>38466</v>
      </c>
      <c r="H2838" s="6">
        <f>IFERROR(VLOOKUP(A2838,Orders!A:D,4,FALSE),"")</f>
        <v>38462</v>
      </c>
      <c r="I2838" t="str">
        <f>IFERROR(VLOOKUP(A2838,Orders!A:E,5,FALSE),"")</f>
        <v>Shipped</v>
      </c>
      <c r="J2838">
        <f>IFERROR(VLOOKUP(A2838,Orders!A:G,7,FALSE),"")</f>
        <v>209</v>
      </c>
      <c r="K2838">
        <f>IFERROR(VLOOKUP(J2838,Customers!A:L,12,FALSE),"")</f>
        <v>1370</v>
      </c>
      <c r="L2838">
        <f>IFERROR(VLOOKUP(J2838,Customers!A:M,13,FALSE),"")</f>
        <v>53800</v>
      </c>
      <c r="M2838" t="str">
        <f>IFERROR(VLOOKUP(J2838,Customers!A:H,8,FALSE),"")</f>
        <v>Strasbourg</v>
      </c>
      <c r="N2838">
        <f>IFERROR(VLOOKUP(K2838,Employees!A:F,6,FALSE),"")</f>
        <v>4</v>
      </c>
      <c r="O2838" t="str">
        <f>IFERROR(VLOOKUP(N2838,Offices!A:B,2,FALSE),"")</f>
        <v>Paris</v>
      </c>
      <c r="P2838" s="6">
        <f>IFERROR(VLOOKUP(J2838,Payments!A:C,3,FALSE),"")</f>
        <v>38475</v>
      </c>
      <c r="Q2838">
        <f>IFERROR(VLOOKUP(J2838,Payments!A:D,4,FALSE),"")</f>
        <v>35157.75</v>
      </c>
      <c r="R2838" t="str">
        <f>IFERROR(VLOOKUP(B2838,Products!A:C,3,FALSE),"")</f>
        <v>Classic Cars</v>
      </c>
      <c r="S2838">
        <f>IFERROR(VLOOKUP(B2838,Products!A:G,7,FALSE),"")</f>
        <v>8826</v>
      </c>
      <c r="T2838">
        <f>IFERROR(VLOOKUP(B2838,Products!A:I,9,FALSE),"")</f>
        <v>77</v>
      </c>
      <c r="U2838">
        <f t="shared" si="352"/>
        <v>4</v>
      </c>
      <c r="V2838" t="str">
        <f t="shared" si="353"/>
        <v>Yes</v>
      </c>
      <c r="W2838">
        <f t="shared" si="354"/>
        <v>2005</v>
      </c>
      <c r="X2838">
        <f t="shared" si="355"/>
        <v>4</v>
      </c>
      <c r="Y2838">
        <f>IFERROR(VLOOKUP(B2838,Products!A:I,8,FALSE),"")</f>
        <v>53.9</v>
      </c>
      <c r="Z2838">
        <f t="shared" si="356"/>
        <v>4415.1799999999994</v>
      </c>
      <c r="AA2838">
        <f t="shared" si="357"/>
        <v>34.285714285714278</v>
      </c>
      <c r="AB2838">
        <f t="shared" si="358"/>
        <v>0</v>
      </c>
      <c r="AC2838">
        <f t="shared" si="359"/>
        <v>1127.2799999999997</v>
      </c>
    </row>
    <row r="2839" spans="1:29">
      <c r="A2839">
        <v>10405</v>
      </c>
      <c r="B2839" t="s">
        <v>154</v>
      </c>
      <c r="C2839">
        <v>55</v>
      </c>
      <c r="D2839">
        <v>147.33000000000001</v>
      </c>
      <c r="E2839">
        <v>1</v>
      </c>
      <c r="F2839" s="6">
        <f>IFERROR(VLOOKUP(A2839,Orders!A:B,2,FALSE),"")</f>
        <v>38456</v>
      </c>
      <c r="G2839" s="6">
        <f>IFERROR(VLOOKUP(A2839,Orders!A:C,3,FALSE),"")</f>
        <v>38466</v>
      </c>
      <c r="H2839" s="6">
        <f>IFERROR(VLOOKUP(A2839,Orders!A:D,4,FALSE),"")</f>
        <v>38462</v>
      </c>
      <c r="I2839" t="str">
        <f>IFERROR(VLOOKUP(A2839,Orders!A:E,5,FALSE),"")</f>
        <v>Shipped</v>
      </c>
      <c r="J2839">
        <f>IFERROR(VLOOKUP(A2839,Orders!A:G,7,FALSE),"")</f>
        <v>209</v>
      </c>
      <c r="K2839">
        <f>IFERROR(VLOOKUP(J2839,Customers!A:L,12,FALSE),"")</f>
        <v>1370</v>
      </c>
      <c r="L2839">
        <f>IFERROR(VLOOKUP(J2839,Customers!A:M,13,FALSE),"")</f>
        <v>53800</v>
      </c>
      <c r="M2839" t="str">
        <f>IFERROR(VLOOKUP(J2839,Customers!A:H,8,FALSE),"")</f>
        <v>Strasbourg</v>
      </c>
      <c r="N2839">
        <f>IFERROR(VLOOKUP(K2839,Employees!A:F,6,FALSE),"")</f>
        <v>4</v>
      </c>
      <c r="O2839" t="str">
        <f>IFERROR(VLOOKUP(N2839,Offices!A:B,2,FALSE),"")</f>
        <v>Paris</v>
      </c>
      <c r="P2839" s="6">
        <f>IFERROR(VLOOKUP(J2839,Payments!A:C,3,FALSE),"")</f>
        <v>38475</v>
      </c>
      <c r="Q2839">
        <f>IFERROR(VLOOKUP(J2839,Payments!A:D,4,FALSE),"")</f>
        <v>35157.75</v>
      </c>
      <c r="R2839" t="str">
        <f>IFERROR(VLOOKUP(B2839,Products!A:C,3,FALSE),"")</f>
        <v>Classic Cars</v>
      </c>
      <c r="S2839">
        <f>IFERROR(VLOOKUP(B2839,Products!A:G,7,FALSE),"")</f>
        <v>8347</v>
      </c>
      <c r="T2839">
        <f>IFERROR(VLOOKUP(B2839,Products!A:I,9,FALSE),"")</f>
        <v>169.34</v>
      </c>
      <c r="U2839">
        <f t="shared" si="352"/>
        <v>4</v>
      </c>
      <c r="V2839" t="str">
        <f t="shared" si="353"/>
        <v>Yes</v>
      </c>
      <c r="W2839">
        <f t="shared" si="354"/>
        <v>2005</v>
      </c>
      <c r="X2839">
        <f t="shared" si="355"/>
        <v>4</v>
      </c>
      <c r="Y2839">
        <f>IFERROR(VLOOKUP(B2839,Products!A:I,8,FALSE),"")</f>
        <v>77.900000000000006</v>
      </c>
      <c r="Z2839">
        <f t="shared" si="356"/>
        <v>8103.1500000000005</v>
      </c>
      <c r="AA2839">
        <f t="shared" si="357"/>
        <v>89.127086007702189</v>
      </c>
      <c r="AB2839">
        <f t="shared" si="358"/>
        <v>1</v>
      </c>
      <c r="AC2839">
        <f t="shared" si="359"/>
        <v>3818.6500000000005</v>
      </c>
    </row>
    <row r="2840" spans="1:29">
      <c r="A2840">
        <v>10405</v>
      </c>
      <c r="B2840" t="s">
        <v>224</v>
      </c>
      <c r="C2840">
        <v>47</v>
      </c>
      <c r="D2840">
        <v>37.380000000000003</v>
      </c>
      <c r="E2840">
        <v>2</v>
      </c>
      <c r="F2840" s="6">
        <f>IFERROR(VLOOKUP(A2840,Orders!A:B,2,FALSE),"")</f>
        <v>38456</v>
      </c>
      <c r="G2840" s="6">
        <f>IFERROR(VLOOKUP(A2840,Orders!A:C,3,FALSE),"")</f>
        <v>38466</v>
      </c>
      <c r="H2840" s="6">
        <f>IFERROR(VLOOKUP(A2840,Orders!A:D,4,FALSE),"")</f>
        <v>38462</v>
      </c>
      <c r="I2840" t="str">
        <f>IFERROR(VLOOKUP(A2840,Orders!A:E,5,FALSE),"")</f>
        <v>Shipped</v>
      </c>
      <c r="J2840">
        <f>IFERROR(VLOOKUP(A2840,Orders!A:G,7,FALSE),"")</f>
        <v>209</v>
      </c>
      <c r="K2840">
        <f>IFERROR(VLOOKUP(J2840,Customers!A:L,12,FALSE),"")</f>
        <v>1370</v>
      </c>
      <c r="L2840">
        <f>IFERROR(VLOOKUP(J2840,Customers!A:M,13,FALSE),"")</f>
        <v>53800</v>
      </c>
      <c r="M2840" t="str">
        <f>IFERROR(VLOOKUP(J2840,Customers!A:H,8,FALSE),"")</f>
        <v>Strasbourg</v>
      </c>
      <c r="N2840">
        <f>IFERROR(VLOOKUP(K2840,Employees!A:F,6,FALSE),"")</f>
        <v>4</v>
      </c>
      <c r="O2840" t="str">
        <f>IFERROR(VLOOKUP(N2840,Offices!A:B,2,FALSE),"")</f>
        <v>Paris</v>
      </c>
      <c r="P2840" s="6">
        <f>IFERROR(VLOOKUP(J2840,Payments!A:C,3,FALSE),"")</f>
        <v>38475</v>
      </c>
      <c r="Q2840">
        <f>IFERROR(VLOOKUP(J2840,Payments!A:D,4,FALSE),"")</f>
        <v>35157.75</v>
      </c>
      <c r="R2840" t="str">
        <f>IFERROR(VLOOKUP(B2840,Products!A:C,3,FALSE),"")</f>
        <v>Classic Cars</v>
      </c>
      <c r="S2840">
        <f>IFERROR(VLOOKUP(B2840,Products!A:G,7,FALSE),"")</f>
        <v>7723</v>
      </c>
      <c r="T2840">
        <f>IFERROR(VLOOKUP(B2840,Products!A:I,9,FALSE),"")</f>
        <v>37.76</v>
      </c>
      <c r="U2840">
        <f t="shared" si="352"/>
        <v>4</v>
      </c>
      <c r="V2840" t="str">
        <f t="shared" si="353"/>
        <v>Yes</v>
      </c>
      <c r="W2840">
        <f t="shared" si="354"/>
        <v>2005</v>
      </c>
      <c r="X2840">
        <f t="shared" si="355"/>
        <v>4</v>
      </c>
      <c r="Y2840">
        <f>IFERROR(VLOOKUP(B2840,Products!A:I,8,FALSE),"")</f>
        <v>16.239999999999998</v>
      </c>
      <c r="Z2840">
        <f t="shared" si="356"/>
        <v>1756.8600000000001</v>
      </c>
      <c r="AA2840">
        <f t="shared" si="357"/>
        <v>130.17241379310349</v>
      </c>
      <c r="AB2840">
        <f t="shared" si="358"/>
        <v>1</v>
      </c>
      <c r="AC2840">
        <f t="shared" si="359"/>
        <v>993.58000000000015</v>
      </c>
    </row>
    <row r="2841" spans="1:29">
      <c r="A2841">
        <v>10405</v>
      </c>
      <c r="B2841" t="s">
        <v>215</v>
      </c>
      <c r="C2841">
        <v>76</v>
      </c>
      <c r="D2841">
        <v>127.79</v>
      </c>
      <c r="E2841">
        <v>3</v>
      </c>
      <c r="F2841" s="6">
        <f>IFERROR(VLOOKUP(A2841,Orders!A:B,2,FALSE),"")</f>
        <v>38456</v>
      </c>
      <c r="G2841" s="6">
        <f>IFERROR(VLOOKUP(A2841,Orders!A:C,3,FALSE),"")</f>
        <v>38466</v>
      </c>
      <c r="H2841" s="6">
        <f>IFERROR(VLOOKUP(A2841,Orders!A:D,4,FALSE),"")</f>
        <v>38462</v>
      </c>
      <c r="I2841" t="str">
        <f>IFERROR(VLOOKUP(A2841,Orders!A:E,5,FALSE),"")</f>
        <v>Shipped</v>
      </c>
      <c r="J2841">
        <f>IFERROR(VLOOKUP(A2841,Orders!A:G,7,FALSE),"")</f>
        <v>209</v>
      </c>
      <c r="K2841">
        <f>IFERROR(VLOOKUP(J2841,Customers!A:L,12,FALSE),"")</f>
        <v>1370</v>
      </c>
      <c r="L2841">
        <f>IFERROR(VLOOKUP(J2841,Customers!A:M,13,FALSE),"")</f>
        <v>53800</v>
      </c>
      <c r="M2841" t="str">
        <f>IFERROR(VLOOKUP(J2841,Customers!A:H,8,FALSE),"")</f>
        <v>Strasbourg</v>
      </c>
      <c r="N2841">
        <f>IFERROR(VLOOKUP(K2841,Employees!A:F,6,FALSE),"")</f>
        <v>4</v>
      </c>
      <c r="O2841" t="str">
        <f>IFERROR(VLOOKUP(N2841,Offices!A:B,2,FALSE),"")</f>
        <v>Paris</v>
      </c>
      <c r="P2841" s="6">
        <f>IFERROR(VLOOKUP(J2841,Payments!A:C,3,FALSE),"")</f>
        <v>38475</v>
      </c>
      <c r="Q2841">
        <f>IFERROR(VLOOKUP(J2841,Payments!A:D,4,FALSE),"")</f>
        <v>35157.75</v>
      </c>
      <c r="R2841" t="str">
        <f>IFERROR(VLOOKUP(B2841,Products!A:C,3,FALSE),"")</f>
        <v>Classic Cars</v>
      </c>
      <c r="S2841">
        <f>IFERROR(VLOOKUP(B2841,Products!A:G,7,FALSE),"")</f>
        <v>6600</v>
      </c>
      <c r="T2841">
        <f>IFERROR(VLOOKUP(B2841,Products!A:I,9,FALSE),"")</f>
        <v>140.43</v>
      </c>
      <c r="U2841">
        <f t="shared" si="352"/>
        <v>4</v>
      </c>
      <c r="V2841" t="str">
        <f t="shared" si="353"/>
        <v>Yes</v>
      </c>
      <c r="W2841">
        <f t="shared" si="354"/>
        <v>2005</v>
      </c>
      <c r="X2841">
        <f t="shared" si="355"/>
        <v>4</v>
      </c>
      <c r="Y2841">
        <f>IFERROR(VLOOKUP(B2841,Products!A:I,8,FALSE),"")</f>
        <v>98.3</v>
      </c>
      <c r="Z2841">
        <f t="shared" si="356"/>
        <v>9712.0400000000009</v>
      </c>
      <c r="AA2841">
        <f t="shared" si="357"/>
        <v>30.000000000000011</v>
      </c>
      <c r="AB2841">
        <f t="shared" si="358"/>
        <v>0</v>
      </c>
      <c r="AC2841">
        <f t="shared" si="359"/>
        <v>2241.2400000000007</v>
      </c>
    </row>
    <row r="2842" spans="1:29">
      <c r="A2842">
        <v>10406</v>
      </c>
      <c r="B2842" t="s">
        <v>220</v>
      </c>
      <c r="C2842">
        <v>61</v>
      </c>
      <c r="D2842">
        <v>124.56</v>
      </c>
      <c r="E2842">
        <v>3</v>
      </c>
      <c r="F2842" s="6">
        <f>IFERROR(VLOOKUP(A2842,Orders!A:B,2,FALSE),"")</f>
        <v>38457</v>
      </c>
      <c r="G2842" s="6">
        <f>IFERROR(VLOOKUP(A2842,Orders!A:C,3,FALSE),"")</f>
        <v>38467</v>
      </c>
      <c r="H2842" s="6">
        <f>IFERROR(VLOOKUP(A2842,Orders!A:D,4,FALSE),"")</f>
        <v>38463</v>
      </c>
      <c r="I2842" t="str">
        <f>IFERROR(VLOOKUP(A2842,Orders!A:E,5,FALSE),"")</f>
        <v>Disputed</v>
      </c>
      <c r="J2842">
        <f>IFERROR(VLOOKUP(A2842,Orders!A:G,7,FALSE),"")</f>
        <v>145</v>
      </c>
      <c r="K2842">
        <f>IFERROR(VLOOKUP(J2842,Customers!A:L,12,FALSE),"")</f>
        <v>1401</v>
      </c>
      <c r="L2842">
        <f>IFERROR(VLOOKUP(J2842,Customers!A:M,13,FALSE),"")</f>
        <v>83400</v>
      </c>
      <c r="M2842" t="str">
        <f>IFERROR(VLOOKUP(J2842,Customers!A:H,8,FALSE),"")</f>
        <v>Kobenhavn</v>
      </c>
      <c r="N2842">
        <f>IFERROR(VLOOKUP(K2842,Employees!A:F,6,FALSE),"")</f>
        <v>4</v>
      </c>
      <c r="O2842" t="str">
        <f>IFERROR(VLOOKUP(N2842,Offices!A:B,2,FALSE),"")</f>
        <v>Paris</v>
      </c>
      <c r="P2842" s="6">
        <f>IFERROR(VLOOKUP(J2842,Payments!A:C,3,FALSE),"")</f>
        <v>38171</v>
      </c>
      <c r="Q2842">
        <f>IFERROR(VLOOKUP(J2842,Payments!A:D,4,FALSE),"")</f>
        <v>4710.7299999999996</v>
      </c>
      <c r="R2842" t="str">
        <f>IFERROR(VLOOKUP(B2842,Products!A:C,3,FALSE),"")</f>
        <v>Classic Cars</v>
      </c>
      <c r="S2842">
        <f>IFERROR(VLOOKUP(B2842,Products!A:G,7,FALSE),"")</f>
        <v>3975</v>
      </c>
      <c r="T2842">
        <f>IFERROR(VLOOKUP(B2842,Products!A:I,9,FALSE),"")</f>
        <v>141.54</v>
      </c>
      <c r="U2842">
        <f t="shared" si="352"/>
        <v>4</v>
      </c>
      <c r="V2842" t="str">
        <f t="shared" si="353"/>
        <v/>
      </c>
      <c r="W2842">
        <f t="shared" si="354"/>
        <v>2005</v>
      </c>
      <c r="X2842">
        <f t="shared" si="355"/>
        <v>4</v>
      </c>
      <c r="Y2842">
        <f>IFERROR(VLOOKUP(B2842,Products!A:I,8,FALSE),"")</f>
        <v>83.51</v>
      </c>
      <c r="Z2842">
        <f t="shared" si="356"/>
        <v>7598.16</v>
      </c>
      <c r="AA2842">
        <f t="shared" si="357"/>
        <v>49.155789725781332</v>
      </c>
      <c r="AB2842">
        <f t="shared" si="358"/>
        <v>0</v>
      </c>
      <c r="AC2842">
        <f t="shared" si="359"/>
        <v>2504.0499999999997</v>
      </c>
    </row>
    <row r="2843" spans="1:29">
      <c r="A2843">
        <v>10406</v>
      </c>
      <c r="B2843" t="s">
        <v>221</v>
      </c>
      <c r="C2843">
        <v>48</v>
      </c>
      <c r="D2843">
        <v>133.72</v>
      </c>
      <c r="E2843">
        <v>2</v>
      </c>
      <c r="F2843" s="6">
        <f>IFERROR(VLOOKUP(A2843,Orders!A:B,2,FALSE),"")</f>
        <v>38457</v>
      </c>
      <c r="G2843" s="6">
        <f>IFERROR(VLOOKUP(A2843,Orders!A:C,3,FALSE),"")</f>
        <v>38467</v>
      </c>
      <c r="H2843" s="6">
        <f>IFERROR(VLOOKUP(A2843,Orders!A:D,4,FALSE),"")</f>
        <v>38463</v>
      </c>
      <c r="I2843" t="str">
        <f>IFERROR(VLOOKUP(A2843,Orders!A:E,5,FALSE),"")</f>
        <v>Disputed</v>
      </c>
      <c r="J2843">
        <f>IFERROR(VLOOKUP(A2843,Orders!A:G,7,FALSE),"")</f>
        <v>145</v>
      </c>
      <c r="K2843">
        <f>IFERROR(VLOOKUP(J2843,Customers!A:L,12,FALSE),"")</f>
        <v>1401</v>
      </c>
      <c r="L2843">
        <f>IFERROR(VLOOKUP(J2843,Customers!A:M,13,FALSE),"")</f>
        <v>83400</v>
      </c>
      <c r="M2843" t="str">
        <f>IFERROR(VLOOKUP(J2843,Customers!A:H,8,FALSE),"")</f>
        <v>Kobenhavn</v>
      </c>
      <c r="N2843">
        <f>IFERROR(VLOOKUP(K2843,Employees!A:F,6,FALSE),"")</f>
        <v>4</v>
      </c>
      <c r="O2843" t="str">
        <f>IFERROR(VLOOKUP(N2843,Offices!A:B,2,FALSE),"")</f>
        <v>Paris</v>
      </c>
      <c r="P2843" s="6">
        <f>IFERROR(VLOOKUP(J2843,Payments!A:C,3,FALSE),"")</f>
        <v>38171</v>
      </c>
      <c r="Q2843">
        <f>IFERROR(VLOOKUP(J2843,Payments!A:D,4,FALSE),"")</f>
        <v>4710.7299999999996</v>
      </c>
      <c r="R2843" t="str">
        <f>IFERROR(VLOOKUP(B2843,Products!A:C,3,FALSE),"")</f>
        <v>Classic Cars</v>
      </c>
      <c r="S2843">
        <f>IFERROR(VLOOKUP(B2843,Products!A:G,7,FALSE),"")</f>
        <v>9772</v>
      </c>
      <c r="T2843">
        <f>IFERROR(VLOOKUP(B2843,Products!A:I,9,FALSE),"")</f>
        <v>142.25</v>
      </c>
      <c r="U2843">
        <f t="shared" si="352"/>
        <v>4</v>
      </c>
      <c r="V2843" t="str">
        <f t="shared" si="353"/>
        <v/>
      </c>
      <c r="W2843">
        <f t="shared" si="354"/>
        <v>2005</v>
      </c>
      <c r="X2843">
        <f t="shared" si="355"/>
        <v>4</v>
      </c>
      <c r="Y2843">
        <f>IFERROR(VLOOKUP(B2843,Products!A:I,8,FALSE),"")</f>
        <v>93.89</v>
      </c>
      <c r="Z2843">
        <f t="shared" si="356"/>
        <v>6418.5599999999995</v>
      </c>
      <c r="AA2843">
        <f t="shared" si="357"/>
        <v>42.421983171796782</v>
      </c>
      <c r="AB2843">
        <f t="shared" si="358"/>
        <v>0</v>
      </c>
      <c r="AC2843">
        <f t="shared" si="359"/>
        <v>1911.84</v>
      </c>
    </row>
    <row r="2844" spans="1:29">
      <c r="A2844">
        <v>10406</v>
      </c>
      <c r="B2844" t="s">
        <v>223</v>
      </c>
      <c r="C2844">
        <v>65</v>
      </c>
      <c r="D2844">
        <v>117.26</v>
      </c>
      <c r="E2844">
        <v>1</v>
      </c>
      <c r="F2844" s="6">
        <f>IFERROR(VLOOKUP(A2844,Orders!A:B,2,FALSE),"")</f>
        <v>38457</v>
      </c>
      <c r="G2844" s="6">
        <f>IFERROR(VLOOKUP(A2844,Orders!A:C,3,FALSE),"")</f>
        <v>38467</v>
      </c>
      <c r="H2844" s="6">
        <f>IFERROR(VLOOKUP(A2844,Orders!A:D,4,FALSE),"")</f>
        <v>38463</v>
      </c>
      <c r="I2844" t="str">
        <f>IFERROR(VLOOKUP(A2844,Orders!A:E,5,FALSE),"")</f>
        <v>Disputed</v>
      </c>
      <c r="J2844">
        <f>IFERROR(VLOOKUP(A2844,Orders!A:G,7,FALSE),"")</f>
        <v>145</v>
      </c>
      <c r="K2844">
        <f>IFERROR(VLOOKUP(J2844,Customers!A:L,12,FALSE),"")</f>
        <v>1401</v>
      </c>
      <c r="L2844">
        <f>IFERROR(VLOOKUP(J2844,Customers!A:M,13,FALSE),"")</f>
        <v>83400</v>
      </c>
      <c r="M2844" t="str">
        <f>IFERROR(VLOOKUP(J2844,Customers!A:H,8,FALSE),"")</f>
        <v>Kobenhavn</v>
      </c>
      <c r="N2844">
        <f>IFERROR(VLOOKUP(K2844,Employees!A:F,6,FALSE),"")</f>
        <v>4</v>
      </c>
      <c r="O2844" t="str">
        <f>IFERROR(VLOOKUP(N2844,Offices!A:B,2,FALSE),"")</f>
        <v>Paris</v>
      </c>
      <c r="P2844" s="6">
        <f>IFERROR(VLOOKUP(J2844,Payments!A:C,3,FALSE),"")</f>
        <v>38171</v>
      </c>
      <c r="Q2844">
        <f>IFERROR(VLOOKUP(J2844,Payments!A:D,4,FALSE),"")</f>
        <v>4710.7299999999996</v>
      </c>
      <c r="R2844" t="str">
        <f>IFERROR(VLOOKUP(B2844,Products!A:C,3,FALSE),"")</f>
        <v>Classic Cars</v>
      </c>
      <c r="S2844">
        <f>IFERROR(VLOOKUP(B2844,Products!A:G,7,FALSE),"")</f>
        <v>8990</v>
      </c>
      <c r="T2844">
        <f>IFERROR(VLOOKUP(B2844,Products!A:I,9,FALSE),"")</f>
        <v>141.28</v>
      </c>
      <c r="U2844">
        <f t="shared" si="352"/>
        <v>4</v>
      </c>
      <c r="V2844" t="str">
        <f t="shared" si="353"/>
        <v/>
      </c>
      <c r="W2844">
        <f t="shared" si="354"/>
        <v>2005</v>
      </c>
      <c r="X2844">
        <f t="shared" si="355"/>
        <v>4</v>
      </c>
      <c r="Y2844">
        <f>IFERROR(VLOOKUP(B2844,Products!A:I,8,FALSE),"")</f>
        <v>62.16</v>
      </c>
      <c r="Z2844">
        <f t="shared" si="356"/>
        <v>7621.9000000000005</v>
      </c>
      <c r="AA2844">
        <f t="shared" si="357"/>
        <v>88.642213642213662</v>
      </c>
      <c r="AB2844">
        <f t="shared" si="358"/>
        <v>1</v>
      </c>
      <c r="AC2844">
        <f t="shared" si="359"/>
        <v>3581.5000000000005</v>
      </c>
    </row>
    <row r="2845" spans="1:29">
      <c r="A2845">
        <v>10407</v>
      </c>
      <c r="B2845" t="s">
        <v>225</v>
      </c>
      <c r="C2845">
        <v>59</v>
      </c>
      <c r="D2845">
        <v>114.48</v>
      </c>
      <c r="E2845">
        <v>11</v>
      </c>
      <c r="F2845" s="6">
        <f>IFERROR(VLOOKUP(A2845,Orders!A:B,2,FALSE),"")</f>
        <v>38464</v>
      </c>
      <c r="G2845" s="6">
        <f>IFERROR(VLOOKUP(A2845,Orders!A:C,3,FALSE),"")</f>
        <v>38476</v>
      </c>
      <c r="H2845" s="6" t="str">
        <f>IFERROR(VLOOKUP(A2845,Orders!A:D,4,FALSE),"")</f>
        <v>NULL</v>
      </c>
      <c r="I2845" t="str">
        <f>IFERROR(VLOOKUP(A2845,Orders!A:E,5,FALSE),"")</f>
        <v>On Hold</v>
      </c>
      <c r="J2845">
        <f>IFERROR(VLOOKUP(A2845,Orders!A:G,7,FALSE),"")</f>
        <v>450</v>
      </c>
      <c r="K2845">
        <f>IFERROR(VLOOKUP(J2845,Customers!A:L,12,FALSE),"")</f>
        <v>1165</v>
      </c>
      <c r="L2845">
        <f>IFERROR(VLOOKUP(J2845,Customers!A:M,13,FALSE),"")</f>
        <v>77600</v>
      </c>
      <c r="M2845" t="str">
        <f>IFERROR(VLOOKUP(J2845,Customers!A:H,8,FALSE),"")</f>
        <v>San Jose</v>
      </c>
      <c r="N2845">
        <f>IFERROR(VLOOKUP(K2845,Employees!A:F,6,FALSE),"")</f>
        <v>1</v>
      </c>
      <c r="O2845" t="str">
        <f>IFERROR(VLOOKUP(N2845,Offices!A:B,2,FALSE),"")</f>
        <v>San Francisco</v>
      </c>
      <c r="P2845" s="6">
        <f>IFERROR(VLOOKUP(J2845,Payments!A:C,3,FALSE),"")</f>
        <v>38159</v>
      </c>
      <c r="Q2845">
        <f>IFERROR(VLOOKUP(J2845,Payments!A:D,4,FALSE),"")</f>
        <v>59551.38</v>
      </c>
      <c r="R2845" t="str">
        <f>IFERROR(VLOOKUP(B2845,Products!A:C,3,FALSE),"")</f>
        <v>Classic Cars</v>
      </c>
      <c r="S2845">
        <f>IFERROR(VLOOKUP(B2845,Products!A:G,7,FALSE),"")</f>
        <v>9042</v>
      </c>
      <c r="T2845">
        <f>IFERROR(VLOOKUP(B2845,Products!A:I,9,FALSE),"")</f>
        <v>124.44</v>
      </c>
      <c r="U2845" t="e">
        <f t="shared" si="352"/>
        <v>#VALUE!</v>
      </c>
      <c r="V2845" t="str">
        <f t="shared" si="353"/>
        <v/>
      </c>
      <c r="W2845">
        <f t="shared" si="354"/>
        <v>2005</v>
      </c>
      <c r="X2845">
        <f t="shared" si="355"/>
        <v>4</v>
      </c>
      <c r="Y2845">
        <f>IFERROR(VLOOKUP(B2845,Products!A:I,8,FALSE),"")</f>
        <v>65.959999999999994</v>
      </c>
      <c r="Z2845">
        <f t="shared" si="356"/>
        <v>6754.3200000000006</v>
      </c>
      <c r="AA2845">
        <f t="shared" si="357"/>
        <v>73.559733171619186</v>
      </c>
      <c r="AB2845">
        <f t="shared" si="358"/>
        <v>1</v>
      </c>
      <c r="AC2845">
        <f t="shared" si="359"/>
        <v>2862.6800000000007</v>
      </c>
    </row>
    <row r="2846" spans="1:29">
      <c r="A2846">
        <v>10407</v>
      </c>
      <c r="B2846" t="s">
        <v>124</v>
      </c>
      <c r="C2846">
        <v>76</v>
      </c>
      <c r="D2846">
        <v>141.1</v>
      </c>
      <c r="E2846">
        <v>2</v>
      </c>
      <c r="F2846" s="6">
        <f>IFERROR(VLOOKUP(A2846,Orders!A:B,2,FALSE),"")</f>
        <v>38464</v>
      </c>
      <c r="G2846" s="6">
        <f>IFERROR(VLOOKUP(A2846,Orders!A:C,3,FALSE),"")</f>
        <v>38476</v>
      </c>
      <c r="H2846" s="6" t="str">
        <f>IFERROR(VLOOKUP(A2846,Orders!A:D,4,FALSE),"")</f>
        <v>NULL</v>
      </c>
      <c r="I2846" t="str">
        <f>IFERROR(VLOOKUP(A2846,Orders!A:E,5,FALSE),"")</f>
        <v>On Hold</v>
      </c>
      <c r="J2846">
        <f>IFERROR(VLOOKUP(A2846,Orders!A:G,7,FALSE),"")</f>
        <v>450</v>
      </c>
      <c r="K2846">
        <f>IFERROR(VLOOKUP(J2846,Customers!A:L,12,FALSE),"")</f>
        <v>1165</v>
      </c>
      <c r="L2846">
        <f>IFERROR(VLOOKUP(J2846,Customers!A:M,13,FALSE),"")</f>
        <v>77600</v>
      </c>
      <c r="M2846" t="str">
        <f>IFERROR(VLOOKUP(J2846,Customers!A:H,8,FALSE),"")</f>
        <v>San Jose</v>
      </c>
      <c r="N2846">
        <f>IFERROR(VLOOKUP(K2846,Employees!A:F,6,FALSE),"")</f>
        <v>1</v>
      </c>
      <c r="O2846" t="str">
        <f>IFERROR(VLOOKUP(N2846,Offices!A:B,2,FALSE),"")</f>
        <v>San Francisco</v>
      </c>
      <c r="P2846" s="6">
        <f>IFERROR(VLOOKUP(J2846,Payments!A:C,3,FALSE),"")</f>
        <v>38159</v>
      </c>
      <c r="Q2846">
        <f>IFERROR(VLOOKUP(J2846,Payments!A:D,4,FALSE),"")</f>
        <v>59551.38</v>
      </c>
      <c r="R2846" t="str">
        <f>IFERROR(VLOOKUP(B2846,Products!A:C,3,FALSE),"")</f>
        <v>Vintage Cars</v>
      </c>
      <c r="S2846">
        <f>IFERROR(VLOOKUP(B2846,Products!A:G,7,FALSE),"")</f>
        <v>2724</v>
      </c>
      <c r="T2846">
        <f>IFERROR(VLOOKUP(B2846,Products!A:I,9,FALSE),"")</f>
        <v>170</v>
      </c>
      <c r="U2846" t="e">
        <f t="shared" si="352"/>
        <v>#VALUE!</v>
      </c>
      <c r="V2846" t="str">
        <f t="shared" si="353"/>
        <v/>
      </c>
      <c r="W2846">
        <f t="shared" si="354"/>
        <v>2005</v>
      </c>
      <c r="X2846">
        <f t="shared" si="355"/>
        <v>4</v>
      </c>
      <c r="Y2846">
        <f>IFERROR(VLOOKUP(B2846,Products!A:I,8,FALSE),"")</f>
        <v>86.7</v>
      </c>
      <c r="Z2846">
        <f t="shared" si="356"/>
        <v>10723.6</v>
      </c>
      <c r="AA2846">
        <f t="shared" si="357"/>
        <v>62.745098039215677</v>
      </c>
      <c r="AB2846">
        <f t="shared" si="358"/>
        <v>0</v>
      </c>
      <c r="AC2846">
        <f t="shared" si="359"/>
        <v>4134.3999999999996</v>
      </c>
    </row>
    <row r="2847" spans="1:29">
      <c r="A2847">
        <v>10407</v>
      </c>
      <c r="B2847" t="s">
        <v>125</v>
      </c>
      <c r="C2847">
        <v>42</v>
      </c>
      <c r="D2847">
        <v>58.12</v>
      </c>
      <c r="E2847">
        <v>1</v>
      </c>
      <c r="F2847" s="6">
        <f>IFERROR(VLOOKUP(A2847,Orders!A:B,2,FALSE),"")</f>
        <v>38464</v>
      </c>
      <c r="G2847" s="6">
        <f>IFERROR(VLOOKUP(A2847,Orders!A:C,3,FALSE),"")</f>
        <v>38476</v>
      </c>
      <c r="H2847" s="6" t="str">
        <f>IFERROR(VLOOKUP(A2847,Orders!A:D,4,FALSE),"")</f>
        <v>NULL</v>
      </c>
      <c r="I2847" t="str">
        <f>IFERROR(VLOOKUP(A2847,Orders!A:E,5,FALSE),"")</f>
        <v>On Hold</v>
      </c>
      <c r="J2847">
        <f>IFERROR(VLOOKUP(A2847,Orders!A:G,7,FALSE),"")</f>
        <v>450</v>
      </c>
      <c r="K2847">
        <f>IFERROR(VLOOKUP(J2847,Customers!A:L,12,FALSE),"")</f>
        <v>1165</v>
      </c>
      <c r="L2847">
        <f>IFERROR(VLOOKUP(J2847,Customers!A:M,13,FALSE),"")</f>
        <v>77600</v>
      </c>
      <c r="M2847" t="str">
        <f>IFERROR(VLOOKUP(J2847,Customers!A:H,8,FALSE),"")</f>
        <v>San Jose</v>
      </c>
      <c r="N2847">
        <f>IFERROR(VLOOKUP(K2847,Employees!A:F,6,FALSE),"")</f>
        <v>1</v>
      </c>
      <c r="O2847" t="str">
        <f>IFERROR(VLOOKUP(N2847,Offices!A:B,2,FALSE),"")</f>
        <v>San Francisco</v>
      </c>
      <c r="P2847" s="6">
        <f>IFERROR(VLOOKUP(J2847,Payments!A:C,3,FALSE),"")</f>
        <v>38159</v>
      </c>
      <c r="Q2847">
        <f>IFERROR(VLOOKUP(J2847,Payments!A:D,4,FALSE),"")</f>
        <v>59551.38</v>
      </c>
      <c r="R2847" t="str">
        <f>IFERROR(VLOOKUP(B2847,Products!A:C,3,FALSE),"")</f>
        <v>Vintage Cars</v>
      </c>
      <c r="S2847">
        <f>IFERROR(VLOOKUP(B2847,Products!A:G,7,FALSE),"")</f>
        <v>540</v>
      </c>
      <c r="T2847">
        <f>IFERROR(VLOOKUP(B2847,Products!A:I,9,FALSE),"")</f>
        <v>60.54</v>
      </c>
      <c r="U2847" t="e">
        <f t="shared" si="352"/>
        <v>#VALUE!</v>
      </c>
      <c r="V2847" t="str">
        <f t="shared" si="353"/>
        <v/>
      </c>
      <c r="W2847">
        <f t="shared" si="354"/>
        <v>2005</v>
      </c>
      <c r="X2847">
        <f t="shared" si="355"/>
        <v>4</v>
      </c>
      <c r="Y2847">
        <f>IFERROR(VLOOKUP(B2847,Products!A:I,8,FALSE),"")</f>
        <v>33.299999999999997</v>
      </c>
      <c r="Z2847">
        <f t="shared" si="356"/>
        <v>2441.04</v>
      </c>
      <c r="AA2847">
        <f t="shared" si="357"/>
        <v>74.534534534534544</v>
      </c>
      <c r="AB2847">
        <f t="shared" si="358"/>
        <v>1</v>
      </c>
      <c r="AC2847">
        <f t="shared" si="359"/>
        <v>1042.44</v>
      </c>
    </row>
    <row r="2848" spans="1:29">
      <c r="A2848">
        <v>10407</v>
      </c>
      <c r="B2848" t="s">
        <v>222</v>
      </c>
      <c r="C2848">
        <v>41</v>
      </c>
      <c r="D2848">
        <v>132</v>
      </c>
      <c r="E2848">
        <v>12</v>
      </c>
      <c r="F2848" s="6">
        <f>IFERROR(VLOOKUP(A2848,Orders!A:B,2,FALSE),"")</f>
        <v>38464</v>
      </c>
      <c r="G2848" s="6">
        <f>IFERROR(VLOOKUP(A2848,Orders!A:C,3,FALSE),"")</f>
        <v>38476</v>
      </c>
      <c r="H2848" s="6" t="str">
        <f>IFERROR(VLOOKUP(A2848,Orders!A:D,4,FALSE),"")</f>
        <v>NULL</v>
      </c>
      <c r="I2848" t="str">
        <f>IFERROR(VLOOKUP(A2848,Orders!A:E,5,FALSE),"")</f>
        <v>On Hold</v>
      </c>
      <c r="J2848">
        <f>IFERROR(VLOOKUP(A2848,Orders!A:G,7,FALSE),"")</f>
        <v>450</v>
      </c>
      <c r="K2848">
        <f>IFERROR(VLOOKUP(J2848,Customers!A:L,12,FALSE),"")</f>
        <v>1165</v>
      </c>
      <c r="L2848">
        <f>IFERROR(VLOOKUP(J2848,Customers!A:M,13,FALSE),"")</f>
        <v>77600</v>
      </c>
      <c r="M2848" t="str">
        <f>IFERROR(VLOOKUP(J2848,Customers!A:H,8,FALSE),"")</f>
        <v>San Jose</v>
      </c>
      <c r="N2848">
        <f>IFERROR(VLOOKUP(K2848,Employees!A:F,6,FALSE),"")</f>
        <v>1</v>
      </c>
      <c r="O2848" t="str">
        <f>IFERROR(VLOOKUP(N2848,Offices!A:B,2,FALSE),"")</f>
        <v>San Francisco</v>
      </c>
      <c r="P2848" s="6">
        <f>IFERROR(VLOOKUP(J2848,Payments!A:C,3,FALSE),"")</f>
        <v>38159</v>
      </c>
      <c r="Q2848">
        <f>IFERROR(VLOOKUP(J2848,Payments!A:D,4,FALSE),"")</f>
        <v>59551.38</v>
      </c>
      <c r="R2848" t="str">
        <f>IFERROR(VLOOKUP(B2848,Products!A:C,3,FALSE),"")</f>
        <v>Classic Cars</v>
      </c>
      <c r="S2848">
        <f>IFERROR(VLOOKUP(B2848,Products!A:G,7,FALSE),"")</f>
        <v>8164</v>
      </c>
      <c r="T2848">
        <f>IFERROR(VLOOKUP(B2848,Products!A:I,9,FALSE),"")</f>
        <v>132</v>
      </c>
      <c r="U2848" t="e">
        <f t="shared" si="352"/>
        <v>#VALUE!</v>
      </c>
      <c r="V2848" t="str">
        <f t="shared" si="353"/>
        <v/>
      </c>
      <c r="W2848">
        <f t="shared" si="354"/>
        <v>2005</v>
      </c>
      <c r="X2848">
        <f t="shared" si="355"/>
        <v>4</v>
      </c>
      <c r="Y2848">
        <f>IFERROR(VLOOKUP(B2848,Products!A:I,8,FALSE),"")</f>
        <v>56.76</v>
      </c>
      <c r="Z2848">
        <f t="shared" si="356"/>
        <v>5412</v>
      </c>
      <c r="AA2848">
        <f t="shared" si="357"/>
        <v>132.55813953488374</v>
      </c>
      <c r="AB2848">
        <f t="shared" si="358"/>
        <v>1</v>
      </c>
      <c r="AC2848">
        <f t="shared" si="359"/>
        <v>3084.84</v>
      </c>
    </row>
    <row r="2849" spans="1:29">
      <c r="A2849">
        <v>10407</v>
      </c>
      <c r="B2849" t="s">
        <v>126</v>
      </c>
      <c r="C2849">
        <v>6</v>
      </c>
      <c r="D2849">
        <v>91.11</v>
      </c>
      <c r="E2849">
        <v>3</v>
      </c>
      <c r="F2849" s="6">
        <f>IFERROR(VLOOKUP(A2849,Orders!A:B,2,FALSE),"")</f>
        <v>38464</v>
      </c>
      <c r="G2849" s="6">
        <f>IFERROR(VLOOKUP(A2849,Orders!A:C,3,FALSE),"")</f>
        <v>38476</v>
      </c>
      <c r="H2849" s="6" t="str">
        <f>IFERROR(VLOOKUP(A2849,Orders!A:D,4,FALSE),"")</f>
        <v>NULL</v>
      </c>
      <c r="I2849" t="str">
        <f>IFERROR(VLOOKUP(A2849,Orders!A:E,5,FALSE),"")</f>
        <v>On Hold</v>
      </c>
      <c r="J2849">
        <f>IFERROR(VLOOKUP(A2849,Orders!A:G,7,FALSE),"")</f>
        <v>450</v>
      </c>
      <c r="K2849">
        <f>IFERROR(VLOOKUP(J2849,Customers!A:L,12,FALSE),"")</f>
        <v>1165</v>
      </c>
      <c r="L2849">
        <f>IFERROR(VLOOKUP(J2849,Customers!A:M,13,FALSE),"")</f>
        <v>77600</v>
      </c>
      <c r="M2849" t="str">
        <f>IFERROR(VLOOKUP(J2849,Customers!A:H,8,FALSE),"")</f>
        <v>San Jose</v>
      </c>
      <c r="N2849">
        <f>IFERROR(VLOOKUP(K2849,Employees!A:F,6,FALSE),"")</f>
        <v>1</v>
      </c>
      <c r="O2849" t="str">
        <f>IFERROR(VLOOKUP(N2849,Offices!A:B,2,FALSE),"")</f>
        <v>San Francisco</v>
      </c>
      <c r="P2849" s="6">
        <f>IFERROR(VLOOKUP(J2849,Payments!A:C,3,FALSE),"")</f>
        <v>38159</v>
      </c>
      <c r="Q2849">
        <f>IFERROR(VLOOKUP(J2849,Payments!A:D,4,FALSE),"")</f>
        <v>59551.38</v>
      </c>
      <c r="R2849" t="str">
        <f>IFERROR(VLOOKUP(B2849,Products!A:C,3,FALSE),"")</f>
        <v>Vintage Cars</v>
      </c>
      <c r="S2849">
        <f>IFERROR(VLOOKUP(B2849,Products!A:G,7,FALSE),"")</f>
        <v>6553</v>
      </c>
      <c r="T2849">
        <f>IFERROR(VLOOKUP(B2849,Products!A:I,9,FALSE),"")</f>
        <v>92.03</v>
      </c>
      <c r="U2849" t="e">
        <f t="shared" si="352"/>
        <v>#VALUE!</v>
      </c>
      <c r="V2849" t="str">
        <f t="shared" si="353"/>
        <v/>
      </c>
      <c r="W2849">
        <f t="shared" si="354"/>
        <v>2005</v>
      </c>
      <c r="X2849">
        <f t="shared" si="355"/>
        <v>4</v>
      </c>
      <c r="Y2849">
        <f>IFERROR(VLOOKUP(B2849,Products!A:I,8,FALSE),"")</f>
        <v>43.26</v>
      </c>
      <c r="Z2849">
        <f t="shared" si="356"/>
        <v>546.66</v>
      </c>
      <c r="AA2849">
        <f t="shared" si="357"/>
        <v>110.61026352288491</v>
      </c>
      <c r="AB2849">
        <f t="shared" si="358"/>
        <v>1</v>
      </c>
      <c r="AC2849">
        <f t="shared" si="359"/>
        <v>287.10000000000002</v>
      </c>
    </row>
    <row r="2850" spans="1:29">
      <c r="A2850">
        <v>10407</v>
      </c>
      <c r="B2850" t="s">
        <v>226</v>
      </c>
      <c r="C2850">
        <v>66</v>
      </c>
      <c r="D2850">
        <v>64.14</v>
      </c>
      <c r="E2850">
        <v>4</v>
      </c>
      <c r="F2850" s="6">
        <f>IFERROR(VLOOKUP(A2850,Orders!A:B,2,FALSE),"")</f>
        <v>38464</v>
      </c>
      <c r="G2850" s="6">
        <f>IFERROR(VLOOKUP(A2850,Orders!A:C,3,FALSE),"")</f>
        <v>38476</v>
      </c>
      <c r="H2850" s="6" t="str">
        <f>IFERROR(VLOOKUP(A2850,Orders!A:D,4,FALSE),"")</f>
        <v>NULL</v>
      </c>
      <c r="I2850" t="str">
        <f>IFERROR(VLOOKUP(A2850,Orders!A:E,5,FALSE),"")</f>
        <v>On Hold</v>
      </c>
      <c r="J2850">
        <f>IFERROR(VLOOKUP(A2850,Orders!A:G,7,FALSE),"")</f>
        <v>450</v>
      </c>
      <c r="K2850">
        <f>IFERROR(VLOOKUP(J2850,Customers!A:L,12,FALSE),"")</f>
        <v>1165</v>
      </c>
      <c r="L2850">
        <f>IFERROR(VLOOKUP(J2850,Customers!A:M,13,FALSE),"")</f>
        <v>77600</v>
      </c>
      <c r="M2850" t="str">
        <f>IFERROR(VLOOKUP(J2850,Customers!A:H,8,FALSE),"")</f>
        <v>San Jose</v>
      </c>
      <c r="N2850">
        <f>IFERROR(VLOOKUP(K2850,Employees!A:F,6,FALSE),"")</f>
        <v>1</v>
      </c>
      <c r="O2850" t="str">
        <f>IFERROR(VLOOKUP(N2850,Offices!A:B,2,FALSE),"")</f>
        <v>San Francisco</v>
      </c>
      <c r="P2850" s="6">
        <f>IFERROR(VLOOKUP(J2850,Payments!A:C,3,FALSE),"")</f>
        <v>38159</v>
      </c>
      <c r="Q2850">
        <f>IFERROR(VLOOKUP(J2850,Payments!A:D,4,FALSE),"")</f>
        <v>59551.38</v>
      </c>
      <c r="R2850" t="str">
        <f>IFERROR(VLOOKUP(B2850,Products!A:C,3,FALSE),"")</f>
        <v>Classic Cars</v>
      </c>
      <c r="S2850">
        <f>IFERROR(VLOOKUP(B2850,Products!A:G,7,FALSE),"")</f>
        <v>3209</v>
      </c>
      <c r="T2850">
        <f>IFERROR(VLOOKUP(B2850,Products!A:I,9,FALSE),"")</f>
        <v>71.27</v>
      </c>
      <c r="U2850" t="e">
        <f t="shared" si="352"/>
        <v>#VALUE!</v>
      </c>
      <c r="V2850" t="str">
        <f t="shared" si="353"/>
        <v/>
      </c>
      <c r="W2850">
        <f t="shared" si="354"/>
        <v>2005</v>
      </c>
      <c r="X2850">
        <f t="shared" si="355"/>
        <v>4</v>
      </c>
      <c r="Y2850">
        <f>IFERROR(VLOOKUP(B2850,Products!A:I,8,FALSE),"")</f>
        <v>34.21</v>
      </c>
      <c r="Z2850">
        <f t="shared" si="356"/>
        <v>4233.24</v>
      </c>
      <c r="AA2850">
        <f t="shared" si="357"/>
        <v>87.489038292896808</v>
      </c>
      <c r="AB2850">
        <f t="shared" si="358"/>
        <v>1</v>
      </c>
      <c r="AC2850">
        <f t="shared" si="359"/>
        <v>1975.3799999999999</v>
      </c>
    </row>
    <row r="2851" spans="1:29">
      <c r="A2851">
        <v>10407</v>
      </c>
      <c r="B2851" t="s">
        <v>227</v>
      </c>
      <c r="C2851">
        <v>26</v>
      </c>
      <c r="D2851">
        <v>68.349999999999994</v>
      </c>
      <c r="E2851">
        <v>8</v>
      </c>
      <c r="F2851" s="6">
        <f>IFERROR(VLOOKUP(A2851,Orders!A:B,2,FALSE),"")</f>
        <v>38464</v>
      </c>
      <c r="G2851" s="6">
        <f>IFERROR(VLOOKUP(A2851,Orders!A:C,3,FALSE),"")</f>
        <v>38476</v>
      </c>
      <c r="H2851" s="6" t="str">
        <f>IFERROR(VLOOKUP(A2851,Orders!A:D,4,FALSE),"")</f>
        <v>NULL</v>
      </c>
      <c r="I2851" t="str">
        <f>IFERROR(VLOOKUP(A2851,Orders!A:E,5,FALSE),"")</f>
        <v>On Hold</v>
      </c>
      <c r="J2851">
        <f>IFERROR(VLOOKUP(A2851,Orders!A:G,7,FALSE),"")</f>
        <v>450</v>
      </c>
      <c r="K2851">
        <f>IFERROR(VLOOKUP(J2851,Customers!A:L,12,FALSE),"")</f>
        <v>1165</v>
      </c>
      <c r="L2851">
        <f>IFERROR(VLOOKUP(J2851,Customers!A:M,13,FALSE),"")</f>
        <v>77600</v>
      </c>
      <c r="M2851" t="str">
        <f>IFERROR(VLOOKUP(J2851,Customers!A:H,8,FALSE),"")</f>
        <v>San Jose</v>
      </c>
      <c r="N2851">
        <f>IFERROR(VLOOKUP(K2851,Employees!A:F,6,FALSE),"")</f>
        <v>1</v>
      </c>
      <c r="O2851" t="str">
        <f>IFERROR(VLOOKUP(N2851,Offices!A:B,2,FALSE),"")</f>
        <v>San Francisco</v>
      </c>
      <c r="P2851" s="6">
        <f>IFERROR(VLOOKUP(J2851,Payments!A:C,3,FALSE),"")</f>
        <v>38159</v>
      </c>
      <c r="Q2851">
        <f>IFERROR(VLOOKUP(J2851,Payments!A:D,4,FALSE),"")</f>
        <v>59551.38</v>
      </c>
      <c r="R2851" t="str">
        <f>IFERROR(VLOOKUP(B2851,Products!A:C,3,FALSE),"")</f>
        <v>Classic Cars</v>
      </c>
      <c r="S2851">
        <f>IFERROR(VLOOKUP(B2851,Products!A:G,7,FALSE),"")</f>
        <v>1005</v>
      </c>
      <c r="T2851">
        <f>IFERROR(VLOOKUP(B2851,Products!A:I,9,FALSE),"")</f>
        <v>73.489999999999995</v>
      </c>
      <c r="U2851" t="e">
        <f t="shared" si="352"/>
        <v>#VALUE!</v>
      </c>
      <c r="V2851" t="str">
        <f t="shared" si="353"/>
        <v/>
      </c>
      <c r="W2851">
        <f t="shared" si="354"/>
        <v>2005</v>
      </c>
      <c r="X2851">
        <f t="shared" si="355"/>
        <v>4</v>
      </c>
      <c r="Y2851">
        <f>IFERROR(VLOOKUP(B2851,Products!A:I,8,FALSE),"")</f>
        <v>49.24</v>
      </c>
      <c r="Z2851">
        <f t="shared" si="356"/>
        <v>1777.1</v>
      </c>
      <c r="AA2851">
        <f t="shared" si="357"/>
        <v>38.809910641754655</v>
      </c>
      <c r="AB2851">
        <f t="shared" si="358"/>
        <v>0</v>
      </c>
      <c r="AC2851">
        <f t="shared" si="359"/>
        <v>496.85999999999979</v>
      </c>
    </row>
    <row r="2852" spans="1:29">
      <c r="A2852">
        <v>10407</v>
      </c>
      <c r="B2852" t="s">
        <v>228</v>
      </c>
      <c r="C2852">
        <v>64</v>
      </c>
      <c r="D2852">
        <v>45.78</v>
      </c>
      <c r="E2852">
        <v>10</v>
      </c>
      <c r="F2852" s="6">
        <f>IFERROR(VLOOKUP(A2852,Orders!A:B,2,FALSE),"")</f>
        <v>38464</v>
      </c>
      <c r="G2852" s="6">
        <f>IFERROR(VLOOKUP(A2852,Orders!A:C,3,FALSE),"")</f>
        <v>38476</v>
      </c>
      <c r="H2852" s="6" t="str">
        <f>IFERROR(VLOOKUP(A2852,Orders!A:D,4,FALSE),"")</f>
        <v>NULL</v>
      </c>
      <c r="I2852" t="str">
        <f>IFERROR(VLOOKUP(A2852,Orders!A:E,5,FALSE),"")</f>
        <v>On Hold</v>
      </c>
      <c r="J2852">
        <f>IFERROR(VLOOKUP(A2852,Orders!A:G,7,FALSE),"")</f>
        <v>450</v>
      </c>
      <c r="K2852">
        <f>IFERROR(VLOOKUP(J2852,Customers!A:L,12,FALSE),"")</f>
        <v>1165</v>
      </c>
      <c r="L2852">
        <f>IFERROR(VLOOKUP(J2852,Customers!A:M,13,FALSE),"")</f>
        <v>77600</v>
      </c>
      <c r="M2852" t="str">
        <f>IFERROR(VLOOKUP(J2852,Customers!A:H,8,FALSE),"")</f>
        <v>San Jose</v>
      </c>
      <c r="N2852">
        <f>IFERROR(VLOOKUP(K2852,Employees!A:F,6,FALSE),"")</f>
        <v>1</v>
      </c>
      <c r="O2852" t="str">
        <f>IFERROR(VLOOKUP(N2852,Offices!A:B,2,FALSE),"")</f>
        <v>San Francisco</v>
      </c>
      <c r="P2852" s="6">
        <f>IFERROR(VLOOKUP(J2852,Payments!A:C,3,FALSE),"")</f>
        <v>38159</v>
      </c>
      <c r="Q2852">
        <f>IFERROR(VLOOKUP(J2852,Payments!A:D,4,FALSE),"")</f>
        <v>59551.38</v>
      </c>
      <c r="R2852" t="str">
        <f>IFERROR(VLOOKUP(B2852,Products!A:C,3,FALSE),"")</f>
        <v>Classic Cars</v>
      </c>
      <c r="S2852">
        <f>IFERROR(VLOOKUP(B2852,Products!A:G,7,FALSE),"")</f>
        <v>8197</v>
      </c>
      <c r="T2852">
        <f>IFERROR(VLOOKUP(B2852,Products!A:I,9,FALSE),"")</f>
        <v>50.31</v>
      </c>
      <c r="U2852" t="e">
        <f t="shared" si="352"/>
        <v>#VALUE!</v>
      </c>
      <c r="V2852" t="str">
        <f t="shared" si="353"/>
        <v/>
      </c>
      <c r="W2852">
        <f t="shared" si="354"/>
        <v>2005</v>
      </c>
      <c r="X2852">
        <f t="shared" si="355"/>
        <v>4</v>
      </c>
      <c r="Y2852">
        <f>IFERROR(VLOOKUP(B2852,Products!A:I,8,FALSE),"")</f>
        <v>29.18</v>
      </c>
      <c r="Z2852">
        <f t="shared" si="356"/>
        <v>2929.92</v>
      </c>
      <c r="AA2852">
        <f t="shared" si="357"/>
        <v>56.88827964359151</v>
      </c>
      <c r="AB2852">
        <f t="shared" si="358"/>
        <v>0</v>
      </c>
      <c r="AC2852">
        <f t="shared" si="359"/>
        <v>1062.4000000000001</v>
      </c>
    </row>
    <row r="2853" spans="1:29">
      <c r="A2853">
        <v>10407</v>
      </c>
      <c r="B2853" t="s">
        <v>229</v>
      </c>
      <c r="C2853">
        <v>76</v>
      </c>
      <c r="D2853">
        <v>81.78</v>
      </c>
      <c r="E2853">
        <v>6</v>
      </c>
      <c r="F2853" s="6">
        <f>IFERROR(VLOOKUP(A2853,Orders!A:B,2,FALSE),"")</f>
        <v>38464</v>
      </c>
      <c r="G2853" s="6">
        <f>IFERROR(VLOOKUP(A2853,Orders!A:C,3,FALSE),"")</f>
        <v>38476</v>
      </c>
      <c r="H2853" s="6" t="str">
        <f>IFERROR(VLOOKUP(A2853,Orders!A:D,4,FALSE),"")</f>
        <v>NULL</v>
      </c>
      <c r="I2853" t="str">
        <f>IFERROR(VLOOKUP(A2853,Orders!A:E,5,FALSE),"")</f>
        <v>On Hold</v>
      </c>
      <c r="J2853">
        <f>IFERROR(VLOOKUP(A2853,Orders!A:G,7,FALSE),"")</f>
        <v>450</v>
      </c>
      <c r="K2853">
        <f>IFERROR(VLOOKUP(J2853,Customers!A:L,12,FALSE),"")</f>
        <v>1165</v>
      </c>
      <c r="L2853">
        <f>IFERROR(VLOOKUP(J2853,Customers!A:M,13,FALSE),"")</f>
        <v>77600</v>
      </c>
      <c r="M2853" t="str">
        <f>IFERROR(VLOOKUP(J2853,Customers!A:H,8,FALSE),"")</f>
        <v>San Jose</v>
      </c>
      <c r="N2853">
        <f>IFERROR(VLOOKUP(K2853,Employees!A:F,6,FALSE),"")</f>
        <v>1</v>
      </c>
      <c r="O2853" t="str">
        <f>IFERROR(VLOOKUP(N2853,Offices!A:B,2,FALSE),"")</f>
        <v>San Francisco</v>
      </c>
      <c r="P2853" s="6">
        <f>IFERROR(VLOOKUP(J2853,Payments!A:C,3,FALSE),"")</f>
        <v>38159</v>
      </c>
      <c r="Q2853">
        <f>IFERROR(VLOOKUP(J2853,Payments!A:D,4,FALSE),"")</f>
        <v>59551.38</v>
      </c>
      <c r="R2853" t="str">
        <f>IFERROR(VLOOKUP(B2853,Products!A:C,3,FALSE),"")</f>
        <v>Classic Cars</v>
      </c>
      <c r="S2853">
        <f>IFERROR(VLOOKUP(B2853,Products!A:G,7,FALSE),"")</f>
        <v>2350</v>
      </c>
      <c r="T2853">
        <f>IFERROR(VLOOKUP(B2853,Products!A:I,9,FALSE),"")</f>
        <v>90.87</v>
      </c>
      <c r="U2853" t="e">
        <f t="shared" si="352"/>
        <v>#VALUE!</v>
      </c>
      <c r="V2853" t="str">
        <f t="shared" si="353"/>
        <v/>
      </c>
      <c r="W2853">
        <f t="shared" si="354"/>
        <v>2005</v>
      </c>
      <c r="X2853">
        <f t="shared" si="355"/>
        <v>4</v>
      </c>
      <c r="Y2853">
        <f>IFERROR(VLOOKUP(B2853,Products!A:I,8,FALSE),"")</f>
        <v>47.25</v>
      </c>
      <c r="Z2853">
        <f t="shared" si="356"/>
        <v>6215.28</v>
      </c>
      <c r="AA2853">
        <f t="shared" si="357"/>
        <v>73.079365079365076</v>
      </c>
      <c r="AB2853">
        <f t="shared" si="358"/>
        <v>1</v>
      </c>
      <c r="AC2853">
        <f t="shared" si="359"/>
        <v>2624.28</v>
      </c>
    </row>
    <row r="2854" spans="1:29">
      <c r="A2854">
        <v>10407</v>
      </c>
      <c r="B2854" t="s">
        <v>230</v>
      </c>
      <c r="C2854">
        <v>59</v>
      </c>
      <c r="D2854">
        <v>98.65</v>
      </c>
      <c r="E2854">
        <v>5</v>
      </c>
      <c r="F2854" s="6">
        <f>IFERROR(VLOOKUP(A2854,Orders!A:B,2,FALSE),"")</f>
        <v>38464</v>
      </c>
      <c r="G2854" s="6">
        <f>IFERROR(VLOOKUP(A2854,Orders!A:C,3,FALSE),"")</f>
        <v>38476</v>
      </c>
      <c r="H2854" s="6" t="str">
        <f>IFERROR(VLOOKUP(A2854,Orders!A:D,4,FALSE),"")</f>
        <v>NULL</v>
      </c>
      <c r="I2854" t="str">
        <f>IFERROR(VLOOKUP(A2854,Orders!A:E,5,FALSE),"")</f>
        <v>On Hold</v>
      </c>
      <c r="J2854">
        <f>IFERROR(VLOOKUP(A2854,Orders!A:G,7,FALSE),"")</f>
        <v>450</v>
      </c>
      <c r="K2854">
        <f>IFERROR(VLOOKUP(J2854,Customers!A:L,12,FALSE),"")</f>
        <v>1165</v>
      </c>
      <c r="L2854">
        <f>IFERROR(VLOOKUP(J2854,Customers!A:M,13,FALSE),"")</f>
        <v>77600</v>
      </c>
      <c r="M2854" t="str">
        <f>IFERROR(VLOOKUP(J2854,Customers!A:H,8,FALSE),"")</f>
        <v>San Jose</v>
      </c>
      <c r="N2854">
        <f>IFERROR(VLOOKUP(K2854,Employees!A:F,6,FALSE),"")</f>
        <v>1</v>
      </c>
      <c r="O2854" t="str">
        <f>IFERROR(VLOOKUP(N2854,Offices!A:B,2,FALSE),"")</f>
        <v>San Francisco</v>
      </c>
      <c r="P2854" s="6">
        <f>IFERROR(VLOOKUP(J2854,Payments!A:C,3,FALSE),"")</f>
        <v>38159</v>
      </c>
      <c r="Q2854">
        <f>IFERROR(VLOOKUP(J2854,Payments!A:D,4,FALSE),"")</f>
        <v>59551.38</v>
      </c>
      <c r="R2854" t="str">
        <f>IFERROR(VLOOKUP(B2854,Products!A:C,3,FALSE),"")</f>
        <v>Classic Cars</v>
      </c>
      <c r="S2854">
        <f>IFERROR(VLOOKUP(B2854,Products!A:G,7,FALSE),"")</f>
        <v>1452</v>
      </c>
      <c r="T2854">
        <f>IFERROR(VLOOKUP(B2854,Products!A:I,9,FALSE),"")</f>
        <v>117.44</v>
      </c>
      <c r="U2854" t="e">
        <f t="shared" si="352"/>
        <v>#VALUE!</v>
      </c>
      <c r="V2854" t="str">
        <f t="shared" si="353"/>
        <v/>
      </c>
      <c r="W2854">
        <f t="shared" si="354"/>
        <v>2005</v>
      </c>
      <c r="X2854">
        <f t="shared" si="355"/>
        <v>4</v>
      </c>
      <c r="Y2854">
        <f>IFERROR(VLOOKUP(B2854,Products!A:I,8,FALSE),"")</f>
        <v>72.819999999999993</v>
      </c>
      <c r="Z2854">
        <f t="shared" si="356"/>
        <v>5820.35</v>
      </c>
      <c r="AA2854">
        <f t="shared" si="357"/>
        <v>35.471024443834132</v>
      </c>
      <c r="AB2854">
        <f t="shared" si="358"/>
        <v>0</v>
      </c>
      <c r="AC2854">
        <f t="shared" si="359"/>
        <v>1523.9700000000007</v>
      </c>
    </row>
    <row r="2855" spans="1:29">
      <c r="A2855">
        <v>10407</v>
      </c>
      <c r="B2855" t="s">
        <v>231</v>
      </c>
      <c r="C2855">
        <v>13</v>
      </c>
      <c r="D2855">
        <v>77.05</v>
      </c>
      <c r="E2855">
        <v>7</v>
      </c>
      <c r="F2855" s="6">
        <f>IFERROR(VLOOKUP(A2855,Orders!A:B,2,FALSE),"")</f>
        <v>38464</v>
      </c>
      <c r="G2855" s="6">
        <f>IFERROR(VLOOKUP(A2855,Orders!A:C,3,FALSE),"")</f>
        <v>38476</v>
      </c>
      <c r="H2855" s="6" t="str">
        <f>IFERROR(VLOOKUP(A2855,Orders!A:D,4,FALSE),"")</f>
        <v>NULL</v>
      </c>
      <c r="I2855" t="str">
        <f>IFERROR(VLOOKUP(A2855,Orders!A:E,5,FALSE),"")</f>
        <v>On Hold</v>
      </c>
      <c r="J2855">
        <f>IFERROR(VLOOKUP(A2855,Orders!A:G,7,FALSE),"")</f>
        <v>450</v>
      </c>
      <c r="K2855">
        <f>IFERROR(VLOOKUP(J2855,Customers!A:L,12,FALSE),"")</f>
        <v>1165</v>
      </c>
      <c r="L2855">
        <f>IFERROR(VLOOKUP(J2855,Customers!A:M,13,FALSE),"")</f>
        <v>77600</v>
      </c>
      <c r="M2855" t="str">
        <f>IFERROR(VLOOKUP(J2855,Customers!A:H,8,FALSE),"")</f>
        <v>San Jose</v>
      </c>
      <c r="N2855">
        <f>IFERROR(VLOOKUP(K2855,Employees!A:F,6,FALSE),"")</f>
        <v>1</v>
      </c>
      <c r="O2855" t="str">
        <f>IFERROR(VLOOKUP(N2855,Offices!A:B,2,FALSE),"")</f>
        <v>San Francisco</v>
      </c>
      <c r="P2855" s="6">
        <f>IFERROR(VLOOKUP(J2855,Payments!A:C,3,FALSE),"")</f>
        <v>38159</v>
      </c>
      <c r="Q2855">
        <f>IFERROR(VLOOKUP(J2855,Payments!A:D,4,FALSE),"")</f>
        <v>59551.38</v>
      </c>
      <c r="R2855" t="str">
        <f>IFERROR(VLOOKUP(B2855,Products!A:C,3,FALSE),"")</f>
        <v>Classic Cars</v>
      </c>
      <c r="S2855">
        <f>IFERROR(VLOOKUP(B2855,Products!A:G,7,FALSE),"")</f>
        <v>4695</v>
      </c>
      <c r="T2855">
        <f>IFERROR(VLOOKUP(B2855,Products!A:I,9,FALSE),"")</f>
        <v>85.61</v>
      </c>
      <c r="U2855" t="e">
        <f t="shared" si="352"/>
        <v>#VALUE!</v>
      </c>
      <c r="V2855" t="str">
        <f t="shared" si="353"/>
        <v/>
      </c>
      <c r="W2855">
        <f t="shared" si="354"/>
        <v>2005</v>
      </c>
      <c r="X2855">
        <f t="shared" si="355"/>
        <v>4</v>
      </c>
      <c r="Y2855">
        <f>IFERROR(VLOOKUP(B2855,Products!A:I,8,FALSE),"")</f>
        <v>50.51</v>
      </c>
      <c r="Z2855">
        <f t="shared" si="356"/>
        <v>1001.65</v>
      </c>
      <c r="AA2855">
        <f t="shared" si="357"/>
        <v>52.544050683033063</v>
      </c>
      <c r="AB2855">
        <f t="shared" si="358"/>
        <v>0</v>
      </c>
      <c r="AC2855">
        <f t="shared" si="359"/>
        <v>345.02</v>
      </c>
    </row>
    <row r="2856" spans="1:29">
      <c r="A2856">
        <v>10407</v>
      </c>
      <c r="B2856" t="s">
        <v>232</v>
      </c>
      <c r="C2856">
        <v>43</v>
      </c>
      <c r="D2856">
        <v>101.73</v>
      </c>
      <c r="E2856">
        <v>9</v>
      </c>
      <c r="F2856" s="6">
        <f>IFERROR(VLOOKUP(A2856,Orders!A:B,2,FALSE),"")</f>
        <v>38464</v>
      </c>
      <c r="G2856" s="6">
        <f>IFERROR(VLOOKUP(A2856,Orders!A:C,3,FALSE),"")</f>
        <v>38476</v>
      </c>
      <c r="H2856" s="6" t="str">
        <f>IFERROR(VLOOKUP(A2856,Orders!A:D,4,FALSE),"")</f>
        <v>NULL</v>
      </c>
      <c r="I2856" t="str">
        <f>IFERROR(VLOOKUP(A2856,Orders!A:E,5,FALSE),"")</f>
        <v>On Hold</v>
      </c>
      <c r="J2856">
        <f>IFERROR(VLOOKUP(A2856,Orders!A:G,7,FALSE),"")</f>
        <v>450</v>
      </c>
      <c r="K2856">
        <f>IFERROR(VLOOKUP(J2856,Customers!A:L,12,FALSE),"")</f>
        <v>1165</v>
      </c>
      <c r="L2856">
        <f>IFERROR(VLOOKUP(J2856,Customers!A:M,13,FALSE),"")</f>
        <v>77600</v>
      </c>
      <c r="M2856" t="str">
        <f>IFERROR(VLOOKUP(J2856,Customers!A:H,8,FALSE),"")</f>
        <v>San Jose</v>
      </c>
      <c r="N2856">
        <f>IFERROR(VLOOKUP(K2856,Employees!A:F,6,FALSE),"")</f>
        <v>1</v>
      </c>
      <c r="O2856" t="str">
        <f>IFERROR(VLOOKUP(N2856,Offices!A:B,2,FALSE),"")</f>
        <v>San Francisco</v>
      </c>
      <c r="P2856" s="6">
        <f>IFERROR(VLOOKUP(J2856,Payments!A:C,3,FALSE),"")</f>
        <v>38159</v>
      </c>
      <c r="Q2856">
        <f>IFERROR(VLOOKUP(J2856,Payments!A:D,4,FALSE),"")</f>
        <v>59551.38</v>
      </c>
      <c r="R2856" t="str">
        <f>IFERROR(VLOOKUP(B2856,Products!A:C,3,FALSE),"")</f>
        <v>Classic Cars</v>
      </c>
      <c r="S2856">
        <f>IFERROR(VLOOKUP(B2856,Products!A:G,7,FALSE),"")</f>
        <v>9446</v>
      </c>
      <c r="T2856">
        <f>IFERROR(VLOOKUP(B2856,Products!A:I,9,FALSE),"")</f>
        <v>107.08</v>
      </c>
      <c r="U2856" t="e">
        <f t="shared" si="352"/>
        <v>#VALUE!</v>
      </c>
      <c r="V2856" t="str">
        <f t="shared" si="353"/>
        <v/>
      </c>
      <c r="W2856">
        <f t="shared" si="354"/>
        <v>2005</v>
      </c>
      <c r="X2856">
        <f t="shared" si="355"/>
        <v>4</v>
      </c>
      <c r="Y2856">
        <f>IFERROR(VLOOKUP(B2856,Products!A:I,8,FALSE),"")</f>
        <v>62.11</v>
      </c>
      <c r="Z2856">
        <f t="shared" si="356"/>
        <v>4374.3900000000003</v>
      </c>
      <c r="AA2856">
        <f t="shared" si="357"/>
        <v>63.790049911447447</v>
      </c>
      <c r="AB2856">
        <f t="shared" si="358"/>
        <v>0</v>
      </c>
      <c r="AC2856">
        <f t="shared" si="359"/>
        <v>1703.6600000000003</v>
      </c>
    </row>
    <row r="2857" spans="1:29">
      <c r="A2857">
        <v>10408</v>
      </c>
      <c r="B2857" t="s">
        <v>127</v>
      </c>
      <c r="C2857">
        <v>15</v>
      </c>
      <c r="D2857">
        <v>41.03</v>
      </c>
      <c r="E2857">
        <v>1</v>
      </c>
      <c r="F2857" s="6">
        <f>IFERROR(VLOOKUP(A2857,Orders!A:B,2,FALSE),"")</f>
        <v>38464</v>
      </c>
      <c r="G2857" s="6">
        <f>IFERROR(VLOOKUP(A2857,Orders!A:C,3,FALSE),"")</f>
        <v>38471</v>
      </c>
      <c r="H2857" s="6">
        <f>IFERROR(VLOOKUP(A2857,Orders!A:D,4,FALSE),"")</f>
        <v>38469</v>
      </c>
      <c r="I2857" t="str">
        <f>IFERROR(VLOOKUP(A2857,Orders!A:E,5,FALSE),"")</f>
        <v>Shipped</v>
      </c>
      <c r="J2857">
        <f>IFERROR(VLOOKUP(A2857,Orders!A:G,7,FALSE),"")</f>
        <v>398</v>
      </c>
      <c r="K2857">
        <f>IFERROR(VLOOKUP(J2857,Customers!A:L,12,FALSE),"")</f>
        <v>1621</v>
      </c>
      <c r="L2857">
        <f>IFERROR(VLOOKUP(J2857,Customers!A:M,13,FALSE),"")</f>
        <v>94400</v>
      </c>
      <c r="M2857" t="str">
        <f>IFERROR(VLOOKUP(J2857,Customers!A:H,8,FALSE),"")</f>
        <v>Minato-ku</v>
      </c>
      <c r="N2857">
        <f>IFERROR(VLOOKUP(K2857,Employees!A:F,6,FALSE),"")</f>
        <v>5</v>
      </c>
      <c r="O2857" t="str">
        <f>IFERROR(VLOOKUP(N2857,Offices!A:B,2,FALSE),"")</f>
        <v>Tokyo</v>
      </c>
      <c r="P2857" s="6">
        <f>IFERROR(VLOOKUP(J2857,Payments!A:C,3,FALSE),"")</f>
        <v>38397</v>
      </c>
      <c r="Q2857">
        <f>IFERROR(VLOOKUP(J2857,Payments!A:D,4,FALSE),"")</f>
        <v>33967.730000000003</v>
      </c>
      <c r="R2857" t="str">
        <f>IFERROR(VLOOKUP(B2857,Products!A:C,3,FALSE),"")</f>
        <v>Vintage Cars</v>
      </c>
      <c r="S2857">
        <f>IFERROR(VLOOKUP(B2857,Products!A:G,7,FALSE),"")</f>
        <v>2081</v>
      </c>
      <c r="T2857">
        <f>IFERROR(VLOOKUP(B2857,Products!A:I,9,FALSE),"")</f>
        <v>41.03</v>
      </c>
      <c r="U2857">
        <f t="shared" si="352"/>
        <v>2</v>
      </c>
      <c r="V2857" t="str">
        <f t="shared" si="353"/>
        <v>Yes</v>
      </c>
      <c r="W2857">
        <f t="shared" si="354"/>
        <v>2005</v>
      </c>
      <c r="X2857">
        <f t="shared" si="355"/>
        <v>4</v>
      </c>
      <c r="Y2857">
        <f>IFERROR(VLOOKUP(B2857,Products!A:I,8,FALSE),"")</f>
        <v>21.75</v>
      </c>
      <c r="Z2857">
        <f t="shared" si="356"/>
        <v>615.45000000000005</v>
      </c>
      <c r="AA2857">
        <f t="shared" si="357"/>
        <v>88.643678160919549</v>
      </c>
      <c r="AB2857">
        <f t="shared" si="358"/>
        <v>1</v>
      </c>
      <c r="AC2857">
        <f t="shared" si="359"/>
        <v>289.20000000000005</v>
      </c>
    </row>
    <row r="2858" spans="1:29">
      <c r="A2858">
        <v>10409</v>
      </c>
      <c r="B2858" t="s">
        <v>128</v>
      </c>
      <c r="C2858">
        <v>6</v>
      </c>
      <c r="D2858">
        <v>104.25</v>
      </c>
      <c r="E2858">
        <v>2</v>
      </c>
      <c r="F2858" s="6">
        <f>IFERROR(VLOOKUP(A2858,Orders!A:B,2,FALSE),"")</f>
        <v>38465</v>
      </c>
      <c r="G2858" s="6">
        <f>IFERROR(VLOOKUP(A2858,Orders!A:C,3,FALSE),"")</f>
        <v>38477</v>
      </c>
      <c r="H2858" s="6">
        <f>IFERROR(VLOOKUP(A2858,Orders!A:D,4,FALSE),"")</f>
        <v>38466</v>
      </c>
      <c r="I2858" t="str">
        <f>IFERROR(VLOOKUP(A2858,Orders!A:E,5,FALSE),"")</f>
        <v>Shipped</v>
      </c>
      <c r="J2858">
        <f>IFERROR(VLOOKUP(A2858,Orders!A:G,7,FALSE),"")</f>
        <v>166</v>
      </c>
      <c r="K2858">
        <f>IFERROR(VLOOKUP(J2858,Customers!A:L,12,FALSE),"")</f>
        <v>1612</v>
      </c>
      <c r="L2858">
        <f>IFERROR(VLOOKUP(J2858,Customers!A:M,13,FALSE),"")</f>
        <v>97900</v>
      </c>
      <c r="M2858" t="str">
        <f>IFERROR(VLOOKUP(J2858,Customers!A:H,8,FALSE),"")</f>
        <v>Singapore</v>
      </c>
      <c r="N2858">
        <f>IFERROR(VLOOKUP(K2858,Employees!A:F,6,FALSE),"")</f>
        <v>6</v>
      </c>
      <c r="O2858" t="str">
        <f>IFERROR(VLOOKUP(N2858,Offices!A:B,2,FALSE),"")</f>
        <v>Sydney</v>
      </c>
      <c r="P2858" s="6">
        <f>IFERROR(VLOOKUP(J2858,Payments!A:C,3,FALSE),"")</f>
        <v>38246</v>
      </c>
      <c r="Q2858">
        <f>IFERROR(VLOOKUP(J2858,Payments!A:D,4,FALSE),"")</f>
        <v>38785.480000000003</v>
      </c>
      <c r="R2858" t="str">
        <f>IFERROR(VLOOKUP(B2858,Products!A:C,3,FALSE),"")</f>
        <v>Vintage Cars</v>
      </c>
      <c r="S2858">
        <f>IFERROR(VLOOKUP(B2858,Products!A:G,7,FALSE),"")</f>
        <v>9354</v>
      </c>
      <c r="T2858">
        <f>IFERROR(VLOOKUP(B2858,Products!A:I,9,FALSE),"")</f>
        <v>127.13</v>
      </c>
      <c r="U2858">
        <f t="shared" si="352"/>
        <v>11</v>
      </c>
      <c r="V2858" t="str">
        <f t="shared" si="353"/>
        <v>No</v>
      </c>
      <c r="W2858">
        <f t="shared" si="354"/>
        <v>2005</v>
      </c>
      <c r="X2858">
        <f t="shared" si="355"/>
        <v>4</v>
      </c>
      <c r="Y2858">
        <f>IFERROR(VLOOKUP(B2858,Products!A:I,8,FALSE),"")</f>
        <v>58.48</v>
      </c>
      <c r="Z2858">
        <f t="shared" si="356"/>
        <v>625.5</v>
      </c>
      <c r="AA2858">
        <f t="shared" si="357"/>
        <v>78.266073871409034</v>
      </c>
      <c r="AB2858">
        <f t="shared" si="358"/>
        <v>1</v>
      </c>
      <c r="AC2858">
        <f t="shared" si="359"/>
        <v>274.62</v>
      </c>
    </row>
    <row r="2859" spans="1:29">
      <c r="A2859">
        <v>10409</v>
      </c>
      <c r="B2859" t="s">
        <v>130</v>
      </c>
      <c r="C2859">
        <v>61</v>
      </c>
      <c r="D2859">
        <v>27.88</v>
      </c>
      <c r="E2859">
        <v>1</v>
      </c>
      <c r="F2859" s="6">
        <f>IFERROR(VLOOKUP(A2859,Orders!A:B,2,FALSE),"")</f>
        <v>38465</v>
      </c>
      <c r="G2859" s="6">
        <f>IFERROR(VLOOKUP(A2859,Orders!A:C,3,FALSE),"")</f>
        <v>38477</v>
      </c>
      <c r="H2859" s="6">
        <f>IFERROR(VLOOKUP(A2859,Orders!A:D,4,FALSE),"")</f>
        <v>38466</v>
      </c>
      <c r="I2859" t="str">
        <f>IFERROR(VLOOKUP(A2859,Orders!A:E,5,FALSE),"")</f>
        <v>Shipped</v>
      </c>
      <c r="J2859">
        <f>IFERROR(VLOOKUP(A2859,Orders!A:G,7,FALSE),"")</f>
        <v>166</v>
      </c>
      <c r="K2859">
        <f>IFERROR(VLOOKUP(J2859,Customers!A:L,12,FALSE),"")</f>
        <v>1612</v>
      </c>
      <c r="L2859">
        <f>IFERROR(VLOOKUP(J2859,Customers!A:M,13,FALSE),"")</f>
        <v>97900</v>
      </c>
      <c r="M2859" t="str">
        <f>IFERROR(VLOOKUP(J2859,Customers!A:H,8,FALSE),"")</f>
        <v>Singapore</v>
      </c>
      <c r="N2859">
        <f>IFERROR(VLOOKUP(K2859,Employees!A:F,6,FALSE),"")</f>
        <v>6</v>
      </c>
      <c r="O2859" t="str">
        <f>IFERROR(VLOOKUP(N2859,Offices!A:B,2,FALSE),"")</f>
        <v>Sydney</v>
      </c>
      <c r="P2859" s="6">
        <f>IFERROR(VLOOKUP(J2859,Payments!A:C,3,FALSE),"")</f>
        <v>38246</v>
      </c>
      <c r="Q2859">
        <f>IFERROR(VLOOKUP(J2859,Payments!A:D,4,FALSE),"")</f>
        <v>38785.480000000003</v>
      </c>
      <c r="R2859" t="str">
        <f>IFERROR(VLOOKUP(B2859,Products!A:C,3,FALSE),"")</f>
        <v>Vintage Cars</v>
      </c>
      <c r="S2859">
        <f>IFERROR(VLOOKUP(B2859,Products!A:G,7,FALSE),"")</f>
        <v>7332</v>
      </c>
      <c r="T2859">
        <f>IFERROR(VLOOKUP(B2859,Products!A:I,9,FALSE),"")</f>
        <v>33.19</v>
      </c>
      <c r="U2859">
        <f t="shared" si="352"/>
        <v>11</v>
      </c>
      <c r="V2859" t="str">
        <f t="shared" si="353"/>
        <v>No</v>
      </c>
      <c r="W2859">
        <f t="shared" si="354"/>
        <v>2005</v>
      </c>
      <c r="X2859">
        <f t="shared" si="355"/>
        <v>4</v>
      </c>
      <c r="Y2859">
        <f>IFERROR(VLOOKUP(B2859,Products!A:I,8,FALSE),"")</f>
        <v>22.57</v>
      </c>
      <c r="Z2859">
        <f t="shared" si="356"/>
        <v>1700.6799999999998</v>
      </c>
      <c r="AA2859">
        <f t="shared" si="357"/>
        <v>23.526805494018603</v>
      </c>
      <c r="AB2859">
        <f t="shared" si="358"/>
        <v>0</v>
      </c>
      <c r="AC2859">
        <f t="shared" si="359"/>
        <v>323.90999999999991</v>
      </c>
    </row>
    <row r="2860" spans="1:29">
      <c r="A2860">
        <v>10410</v>
      </c>
      <c r="B2860" t="s">
        <v>132</v>
      </c>
      <c r="C2860">
        <v>65</v>
      </c>
      <c r="D2860">
        <v>99.66</v>
      </c>
      <c r="E2860">
        <v>7</v>
      </c>
      <c r="F2860" s="6">
        <f>IFERROR(VLOOKUP(A2860,Orders!A:B,2,FALSE),"")</f>
        <v>38471</v>
      </c>
      <c r="G2860" s="6">
        <f>IFERROR(VLOOKUP(A2860,Orders!A:C,3,FALSE),"")</f>
        <v>38482</v>
      </c>
      <c r="H2860" s="6">
        <f>IFERROR(VLOOKUP(A2860,Orders!A:D,4,FALSE),"")</f>
        <v>38472</v>
      </c>
      <c r="I2860" t="str">
        <f>IFERROR(VLOOKUP(A2860,Orders!A:E,5,FALSE),"")</f>
        <v>Shipped</v>
      </c>
      <c r="J2860">
        <f>IFERROR(VLOOKUP(A2860,Orders!A:G,7,FALSE),"")</f>
        <v>357</v>
      </c>
      <c r="K2860">
        <f>IFERROR(VLOOKUP(J2860,Customers!A:L,12,FALSE),"")</f>
        <v>1612</v>
      </c>
      <c r="L2860">
        <f>IFERROR(VLOOKUP(J2860,Customers!A:M,13,FALSE),"")</f>
        <v>77700</v>
      </c>
      <c r="M2860" t="str">
        <f>IFERROR(VLOOKUP(J2860,Customers!A:H,8,FALSE),"")</f>
        <v>Auckland</v>
      </c>
      <c r="N2860">
        <f>IFERROR(VLOOKUP(K2860,Employees!A:F,6,FALSE),"")</f>
        <v>6</v>
      </c>
      <c r="O2860" t="str">
        <f>IFERROR(VLOOKUP(N2860,Offices!A:B,2,FALSE),"")</f>
        <v>Sydney</v>
      </c>
      <c r="P2860" s="6">
        <f>IFERROR(VLOOKUP(J2860,Payments!A:C,3,FALSE),"")</f>
        <v>37971</v>
      </c>
      <c r="Q2860">
        <f>IFERROR(VLOOKUP(J2860,Payments!A:D,4,FALSE),"")</f>
        <v>20220.04</v>
      </c>
      <c r="R2860" t="str">
        <f>IFERROR(VLOOKUP(B2860,Products!A:C,3,FALSE),"")</f>
        <v>Vintage Cars</v>
      </c>
      <c r="S2860">
        <f>IFERROR(VLOOKUP(B2860,Products!A:G,7,FALSE),"")</f>
        <v>8693</v>
      </c>
      <c r="T2860">
        <f>IFERROR(VLOOKUP(B2860,Products!A:I,9,FALSE),"")</f>
        <v>102.74</v>
      </c>
      <c r="U2860">
        <f t="shared" si="352"/>
        <v>10</v>
      </c>
      <c r="V2860" t="str">
        <f t="shared" si="353"/>
        <v>No</v>
      </c>
      <c r="W2860">
        <f t="shared" si="354"/>
        <v>2005</v>
      </c>
      <c r="X2860">
        <f t="shared" si="355"/>
        <v>4</v>
      </c>
      <c r="Y2860">
        <f>IFERROR(VLOOKUP(B2860,Products!A:I,8,FALSE),"")</f>
        <v>60.62</v>
      </c>
      <c r="Z2860">
        <f t="shared" si="356"/>
        <v>6477.9</v>
      </c>
      <c r="AA2860">
        <f t="shared" si="357"/>
        <v>64.401187726822826</v>
      </c>
      <c r="AB2860">
        <f t="shared" si="358"/>
        <v>0</v>
      </c>
      <c r="AC2860">
        <f t="shared" si="359"/>
        <v>2537.6</v>
      </c>
    </row>
    <row r="2861" spans="1:29">
      <c r="A2861">
        <v>10410</v>
      </c>
      <c r="B2861" t="s">
        <v>133</v>
      </c>
      <c r="C2861">
        <v>44</v>
      </c>
      <c r="D2861">
        <v>51.21</v>
      </c>
      <c r="E2861">
        <v>6</v>
      </c>
      <c r="F2861" s="6">
        <f>IFERROR(VLOOKUP(A2861,Orders!A:B,2,FALSE),"")</f>
        <v>38471</v>
      </c>
      <c r="G2861" s="6">
        <f>IFERROR(VLOOKUP(A2861,Orders!A:C,3,FALSE),"")</f>
        <v>38482</v>
      </c>
      <c r="H2861" s="6">
        <f>IFERROR(VLOOKUP(A2861,Orders!A:D,4,FALSE),"")</f>
        <v>38472</v>
      </c>
      <c r="I2861" t="str">
        <f>IFERROR(VLOOKUP(A2861,Orders!A:E,5,FALSE),"")</f>
        <v>Shipped</v>
      </c>
      <c r="J2861">
        <f>IFERROR(VLOOKUP(A2861,Orders!A:G,7,FALSE),"")</f>
        <v>357</v>
      </c>
      <c r="K2861">
        <f>IFERROR(VLOOKUP(J2861,Customers!A:L,12,FALSE),"")</f>
        <v>1612</v>
      </c>
      <c r="L2861">
        <f>IFERROR(VLOOKUP(J2861,Customers!A:M,13,FALSE),"")</f>
        <v>77700</v>
      </c>
      <c r="M2861" t="str">
        <f>IFERROR(VLOOKUP(J2861,Customers!A:H,8,FALSE),"")</f>
        <v>Auckland</v>
      </c>
      <c r="N2861">
        <f>IFERROR(VLOOKUP(K2861,Employees!A:F,6,FALSE),"")</f>
        <v>6</v>
      </c>
      <c r="O2861" t="str">
        <f>IFERROR(VLOOKUP(N2861,Offices!A:B,2,FALSE),"")</f>
        <v>Sydney</v>
      </c>
      <c r="P2861" s="6">
        <f>IFERROR(VLOOKUP(J2861,Payments!A:C,3,FALSE),"")</f>
        <v>37971</v>
      </c>
      <c r="Q2861">
        <f>IFERROR(VLOOKUP(J2861,Payments!A:D,4,FALSE),"")</f>
        <v>20220.04</v>
      </c>
      <c r="R2861" t="str">
        <f>IFERROR(VLOOKUP(B2861,Products!A:C,3,FALSE),"")</f>
        <v>Vintage Cars</v>
      </c>
      <c r="S2861">
        <f>IFERROR(VLOOKUP(B2861,Products!A:G,7,FALSE),"")</f>
        <v>8635</v>
      </c>
      <c r="T2861">
        <f>IFERROR(VLOOKUP(B2861,Products!A:I,9,FALSE),"")</f>
        <v>53.91</v>
      </c>
      <c r="U2861">
        <f t="shared" si="352"/>
        <v>10</v>
      </c>
      <c r="V2861" t="str">
        <f t="shared" si="353"/>
        <v>No</v>
      </c>
      <c r="W2861">
        <f t="shared" si="354"/>
        <v>2005</v>
      </c>
      <c r="X2861">
        <f t="shared" si="355"/>
        <v>4</v>
      </c>
      <c r="Y2861">
        <f>IFERROR(VLOOKUP(B2861,Products!A:I,8,FALSE),"")</f>
        <v>24.26</v>
      </c>
      <c r="Z2861">
        <f t="shared" si="356"/>
        <v>2253.2400000000002</v>
      </c>
      <c r="AA2861">
        <f t="shared" si="357"/>
        <v>111.08821104699092</v>
      </c>
      <c r="AB2861">
        <f t="shared" si="358"/>
        <v>1</v>
      </c>
      <c r="AC2861">
        <f t="shared" si="359"/>
        <v>1185.8</v>
      </c>
    </row>
    <row r="2862" spans="1:29">
      <c r="A2862">
        <v>10410</v>
      </c>
      <c r="B2862" t="s">
        <v>129</v>
      </c>
      <c r="C2862">
        <v>56</v>
      </c>
      <c r="D2862">
        <v>145.13</v>
      </c>
      <c r="E2862">
        <v>8</v>
      </c>
      <c r="F2862" s="6">
        <f>IFERROR(VLOOKUP(A2862,Orders!A:B,2,FALSE),"")</f>
        <v>38471</v>
      </c>
      <c r="G2862" s="6">
        <f>IFERROR(VLOOKUP(A2862,Orders!A:C,3,FALSE),"")</f>
        <v>38482</v>
      </c>
      <c r="H2862" s="6">
        <f>IFERROR(VLOOKUP(A2862,Orders!A:D,4,FALSE),"")</f>
        <v>38472</v>
      </c>
      <c r="I2862" t="str">
        <f>IFERROR(VLOOKUP(A2862,Orders!A:E,5,FALSE),"")</f>
        <v>Shipped</v>
      </c>
      <c r="J2862">
        <f>IFERROR(VLOOKUP(A2862,Orders!A:G,7,FALSE),"")</f>
        <v>357</v>
      </c>
      <c r="K2862">
        <f>IFERROR(VLOOKUP(J2862,Customers!A:L,12,FALSE),"")</f>
        <v>1612</v>
      </c>
      <c r="L2862">
        <f>IFERROR(VLOOKUP(J2862,Customers!A:M,13,FALSE),"")</f>
        <v>77700</v>
      </c>
      <c r="M2862" t="str">
        <f>IFERROR(VLOOKUP(J2862,Customers!A:H,8,FALSE),"")</f>
        <v>Auckland</v>
      </c>
      <c r="N2862">
        <f>IFERROR(VLOOKUP(K2862,Employees!A:F,6,FALSE),"")</f>
        <v>6</v>
      </c>
      <c r="O2862" t="str">
        <f>IFERROR(VLOOKUP(N2862,Offices!A:B,2,FALSE),"")</f>
        <v>Sydney</v>
      </c>
      <c r="P2862" s="6">
        <f>IFERROR(VLOOKUP(J2862,Payments!A:C,3,FALSE),"")</f>
        <v>37971</v>
      </c>
      <c r="Q2862">
        <f>IFERROR(VLOOKUP(J2862,Payments!A:D,4,FALSE),"")</f>
        <v>20220.04</v>
      </c>
      <c r="R2862" t="str">
        <f>IFERROR(VLOOKUP(B2862,Products!A:C,3,FALSE),"")</f>
        <v>Vintage Cars</v>
      </c>
      <c r="S2862">
        <f>IFERROR(VLOOKUP(B2862,Products!A:G,7,FALSE),"")</f>
        <v>548</v>
      </c>
      <c r="T2862">
        <f>IFERROR(VLOOKUP(B2862,Products!A:I,9,FALSE),"")</f>
        <v>168.75</v>
      </c>
      <c r="U2862">
        <f t="shared" si="352"/>
        <v>10</v>
      </c>
      <c r="V2862" t="str">
        <f t="shared" si="353"/>
        <v>No</v>
      </c>
      <c r="W2862">
        <f t="shared" si="354"/>
        <v>2005</v>
      </c>
      <c r="X2862">
        <f t="shared" si="355"/>
        <v>4</v>
      </c>
      <c r="Y2862">
        <f>IFERROR(VLOOKUP(B2862,Products!A:I,8,FALSE),"")</f>
        <v>72.56</v>
      </c>
      <c r="Z2862">
        <f t="shared" si="356"/>
        <v>8127.28</v>
      </c>
      <c r="AA2862">
        <f t="shared" si="357"/>
        <v>100.01378169790517</v>
      </c>
      <c r="AB2862">
        <f t="shared" si="358"/>
        <v>1</v>
      </c>
      <c r="AC2862">
        <f t="shared" si="359"/>
        <v>4063.9199999999996</v>
      </c>
    </row>
    <row r="2863" spans="1:29">
      <c r="A2863">
        <v>10410</v>
      </c>
      <c r="B2863" t="s">
        <v>139</v>
      </c>
      <c r="C2863">
        <v>47</v>
      </c>
      <c r="D2863">
        <v>93.21</v>
      </c>
      <c r="E2863">
        <v>1</v>
      </c>
      <c r="F2863" s="6">
        <f>IFERROR(VLOOKUP(A2863,Orders!A:B,2,FALSE),"")</f>
        <v>38471</v>
      </c>
      <c r="G2863" s="6">
        <f>IFERROR(VLOOKUP(A2863,Orders!A:C,3,FALSE),"")</f>
        <v>38482</v>
      </c>
      <c r="H2863" s="6">
        <f>IFERROR(VLOOKUP(A2863,Orders!A:D,4,FALSE),"")</f>
        <v>38472</v>
      </c>
      <c r="I2863" t="str">
        <f>IFERROR(VLOOKUP(A2863,Orders!A:E,5,FALSE),"")</f>
        <v>Shipped</v>
      </c>
      <c r="J2863">
        <f>IFERROR(VLOOKUP(A2863,Orders!A:G,7,FALSE),"")</f>
        <v>357</v>
      </c>
      <c r="K2863">
        <f>IFERROR(VLOOKUP(J2863,Customers!A:L,12,FALSE),"")</f>
        <v>1612</v>
      </c>
      <c r="L2863">
        <f>IFERROR(VLOOKUP(J2863,Customers!A:M,13,FALSE),"")</f>
        <v>77700</v>
      </c>
      <c r="M2863" t="str">
        <f>IFERROR(VLOOKUP(J2863,Customers!A:H,8,FALSE),"")</f>
        <v>Auckland</v>
      </c>
      <c r="N2863">
        <f>IFERROR(VLOOKUP(K2863,Employees!A:F,6,FALSE),"")</f>
        <v>6</v>
      </c>
      <c r="O2863" t="str">
        <f>IFERROR(VLOOKUP(N2863,Offices!A:B,2,FALSE),"")</f>
        <v>Sydney</v>
      </c>
      <c r="P2863" s="6">
        <f>IFERROR(VLOOKUP(J2863,Payments!A:C,3,FALSE),"")</f>
        <v>37971</v>
      </c>
      <c r="Q2863">
        <f>IFERROR(VLOOKUP(J2863,Payments!A:D,4,FALSE),"")</f>
        <v>20220.04</v>
      </c>
      <c r="R2863" t="str">
        <f>IFERROR(VLOOKUP(B2863,Products!A:C,3,FALSE),"")</f>
        <v>Vintage Cars</v>
      </c>
      <c r="S2863">
        <f>IFERROR(VLOOKUP(B2863,Products!A:G,7,FALSE),"")</f>
        <v>4189</v>
      </c>
      <c r="T2863">
        <f>IFERROR(VLOOKUP(B2863,Products!A:I,9,FALSE),"")</f>
        <v>101.31</v>
      </c>
      <c r="U2863">
        <f t="shared" si="352"/>
        <v>10</v>
      </c>
      <c r="V2863" t="str">
        <f t="shared" si="353"/>
        <v>No</v>
      </c>
      <c r="W2863">
        <f t="shared" si="354"/>
        <v>2005</v>
      </c>
      <c r="X2863">
        <f t="shared" si="355"/>
        <v>4</v>
      </c>
      <c r="Y2863">
        <f>IFERROR(VLOOKUP(B2863,Products!A:I,8,FALSE),"")</f>
        <v>60.78</v>
      </c>
      <c r="Z2863">
        <f t="shared" si="356"/>
        <v>4380.87</v>
      </c>
      <c r="AA2863">
        <f t="shared" si="357"/>
        <v>53.356367226061195</v>
      </c>
      <c r="AB2863">
        <f t="shared" si="358"/>
        <v>0</v>
      </c>
      <c r="AC2863">
        <f t="shared" si="359"/>
        <v>1524.2099999999996</v>
      </c>
    </row>
    <row r="2864" spans="1:29">
      <c r="A2864">
        <v>10410</v>
      </c>
      <c r="B2864" t="s">
        <v>140</v>
      </c>
      <c r="C2864">
        <v>53</v>
      </c>
      <c r="D2864">
        <v>49.97</v>
      </c>
      <c r="E2864">
        <v>3</v>
      </c>
      <c r="F2864" s="6">
        <f>IFERROR(VLOOKUP(A2864,Orders!A:B,2,FALSE),"")</f>
        <v>38471</v>
      </c>
      <c r="G2864" s="6">
        <f>IFERROR(VLOOKUP(A2864,Orders!A:C,3,FALSE),"")</f>
        <v>38482</v>
      </c>
      <c r="H2864" s="6">
        <f>IFERROR(VLOOKUP(A2864,Orders!A:D,4,FALSE),"")</f>
        <v>38472</v>
      </c>
      <c r="I2864" t="str">
        <f>IFERROR(VLOOKUP(A2864,Orders!A:E,5,FALSE),"")</f>
        <v>Shipped</v>
      </c>
      <c r="J2864">
        <f>IFERROR(VLOOKUP(A2864,Orders!A:G,7,FALSE),"")</f>
        <v>357</v>
      </c>
      <c r="K2864">
        <f>IFERROR(VLOOKUP(J2864,Customers!A:L,12,FALSE),"")</f>
        <v>1612</v>
      </c>
      <c r="L2864">
        <f>IFERROR(VLOOKUP(J2864,Customers!A:M,13,FALSE),"")</f>
        <v>77700</v>
      </c>
      <c r="M2864" t="str">
        <f>IFERROR(VLOOKUP(J2864,Customers!A:H,8,FALSE),"")</f>
        <v>Auckland</v>
      </c>
      <c r="N2864">
        <f>IFERROR(VLOOKUP(K2864,Employees!A:F,6,FALSE),"")</f>
        <v>6</v>
      </c>
      <c r="O2864" t="str">
        <f>IFERROR(VLOOKUP(N2864,Offices!A:B,2,FALSE),"")</f>
        <v>Sydney</v>
      </c>
      <c r="P2864" s="6">
        <f>IFERROR(VLOOKUP(J2864,Payments!A:C,3,FALSE),"")</f>
        <v>37971</v>
      </c>
      <c r="Q2864">
        <f>IFERROR(VLOOKUP(J2864,Payments!A:D,4,FALSE),"")</f>
        <v>20220.04</v>
      </c>
      <c r="R2864" t="str">
        <f>IFERROR(VLOOKUP(B2864,Products!A:C,3,FALSE),"")</f>
        <v>Vintage Cars</v>
      </c>
      <c r="S2864">
        <f>IFERROR(VLOOKUP(B2864,Products!A:G,7,FALSE),"")</f>
        <v>5649</v>
      </c>
      <c r="T2864">
        <f>IFERROR(VLOOKUP(B2864,Products!A:I,9,FALSE),"")</f>
        <v>62.46</v>
      </c>
      <c r="U2864">
        <f t="shared" si="352"/>
        <v>10</v>
      </c>
      <c r="V2864" t="str">
        <f t="shared" si="353"/>
        <v>No</v>
      </c>
      <c r="W2864">
        <f t="shared" si="354"/>
        <v>2005</v>
      </c>
      <c r="X2864">
        <f t="shared" si="355"/>
        <v>4</v>
      </c>
      <c r="Y2864">
        <f>IFERROR(VLOOKUP(B2864,Products!A:I,8,FALSE),"")</f>
        <v>34.35</v>
      </c>
      <c r="Z2864">
        <f t="shared" si="356"/>
        <v>2648.41</v>
      </c>
      <c r="AA2864">
        <f t="shared" si="357"/>
        <v>45.473071324599701</v>
      </c>
      <c r="AB2864">
        <f t="shared" si="358"/>
        <v>0</v>
      </c>
      <c r="AC2864">
        <f t="shared" si="359"/>
        <v>827.8599999999999</v>
      </c>
    </row>
    <row r="2865" spans="1:29">
      <c r="A2865">
        <v>10410</v>
      </c>
      <c r="B2865" t="s">
        <v>141</v>
      </c>
      <c r="C2865">
        <v>34</v>
      </c>
      <c r="D2865">
        <v>84.82</v>
      </c>
      <c r="E2865">
        <v>2</v>
      </c>
      <c r="F2865" s="6">
        <f>IFERROR(VLOOKUP(A2865,Orders!A:B,2,FALSE),"")</f>
        <v>38471</v>
      </c>
      <c r="G2865" s="6">
        <f>IFERROR(VLOOKUP(A2865,Orders!A:C,3,FALSE),"")</f>
        <v>38482</v>
      </c>
      <c r="H2865" s="6">
        <f>IFERROR(VLOOKUP(A2865,Orders!A:D,4,FALSE),"")</f>
        <v>38472</v>
      </c>
      <c r="I2865" t="str">
        <f>IFERROR(VLOOKUP(A2865,Orders!A:E,5,FALSE),"")</f>
        <v>Shipped</v>
      </c>
      <c r="J2865">
        <f>IFERROR(VLOOKUP(A2865,Orders!A:G,7,FALSE),"")</f>
        <v>357</v>
      </c>
      <c r="K2865">
        <f>IFERROR(VLOOKUP(J2865,Customers!A:L,12,FALSE),"")</f>
        <v>1612</v>
      </c>
      <c r="L2865">
        <f>IFERROR(VLOOKUP(J2865,Customers!A:M,13,FALSE),"")</f>
        <v>77700</v>
      </c>
      <c r="M2865" t="str">
        <f>IFERROR(VLOOKUP(J2865,Customers!A:H,8,FALSE),"")</f>
        <v>Auckland</v>
      </c>
      <c r="N2865">
        <f>IFERROR(VLOOKUP(K2865,Employees!A:F,6,FALSE),"")</f>
        <v>6</v>
      </c>
      <c r="O2865" t="str">
        <f>IFERROR(VLOOKUP(N2865,Offices!A:B,2,FALSE),"")</f>
        <v>Sydney</v>
      </c>
      <c r="P2865" s="6">
        <f>IFERROR(VLOOKUP(J2865,Payments!A:C,3,FALSE),"")</f>
        <v>37971</v>
      </c>
      <c r="Q2865">
        <f>IFERROR(VLOOKUP(J2865,Payments!A:D,4,FALSE),"")</f>
        <v>20220.04</v>
      </c>
      <c r="R2865" t="str">
        <f>IFERROR(VLOOKUP(B2865,Products!A:C,3,FALSE),"")</f>
        <v>Vintage Cars</v>
      </c>
      <c r="S2865">
        <f>IFERROR(VLOOKUP(B2865,Products!A:G,7,FALSE),"")</f>
        <v>5992</v>
      </c>
      <c r="T2865">
        <f>IFERROR(VLOOKUP(B2865,Products!A:I,9,FALSE),"")</f>
        <v>104.72</v>
      </c>
      <c r="U2865">
        <f t="shared" si="352"/>
        <v>10</v>
      </c>
      <c r="V2865" t="str">
        <f t="shared" si="353"/>
        <v>No</v>
      </c>
      <c r="W2865">
        <f t="shared" si="354"/>
        <v>2005</v>
      </c>
      <c r="X2865">
        <f t="shared" si="355"/>
        <v>4</v>
      </c>
      <c r="Y2865">
        <f>IFERROR(VLOOKUP(B2865,Products!A:I,8,FALSE),"")</f>
        <v>60.74</v>
      </c>
      <c r="Z2865">
        <f t="shared" si="356"/>
        <v>2883.8799999999997</v>
      </c>
      <c r="AA2865">
        <f t="shared" si="357"/>
        <v>39.644385907145193</v>
      </c>
      <c r="AB2865">
        <f t="shared" si="358"/>
        <v>0</v>
      </c>
      <c r="AC2865">
        <f t="shared" si="359"/>
        <v>818.71999999999969</v>
      </c>
    </row>
    <row r="2866" spans="1:29">
      <c r="A2866">
        <v>10410</v>
      </c>
      <c r="B2866" t="s">
        <v>142</v>
      </c>
      <c r="C2866">
        <v>44</v>
      </c>
      <c r="D2866">
        <v>81.349999999999994</v>
      </c>
      <c r="E2866">
        <v>5</v>
      </c>
      <c r="F2866" s="6">
        <f>IFERROR(VLOOKUP(A2866,Orders!A:B,2,FALSE),"")</f>
        <v>38471</v>
      </c>
      <c r="G2866" s="6">
        <f>IFERROR(VLOOKUP(A2866,Orders!A:C,3,FALSE),"")</f>
        <v>38482</v>
      </c>
      <c r="H2866" s="6">
        <f>IFERROR(VLOOKUP(A2866,Orders!A:D,4,FALSE),"")</f>
        <v>38472</v>
      </c>
      <c r="I2866" t="str">
        <f>IFERROR(VLOOKUP(A2866,Orders!A:E,5,FALSE),"")</f>
        <v>Shipped</v>
      </c>
      <c r="J2866">
        <f>IFERROR(VLOOKUP(A2866,Orders!A:G,7,FALSE),"")</f>
        <v>357</v>
      </c>
      <c r="K2866">
        <f>IFERROR(VLOOKUP(J2866,Customers!A:L,12,FALSE),"")</f>
        <v>1612</v>
      </c>
      <c r="L2866">
        <f>IFERROR(VLOOKUP(J2866,Customers!A:M,13,FALSE),"")</f>
        <v>77700</v>
      </c>
      <c r="M2866" t="str">
        <f>IFERROR(VLOOKUP(J2866,Customers!A:H,8,FALSE),"")</f>
        <v>Auckland</v>
      </c>
      <c r="N2866">
        <f>IFERROR(VLOOKUP(K2866,Employees!A:F,6,FALSE),"")</f>
        <v>6</v>
      </c>
      <c r="O2866" t="str">
        <f>IFERROR(VLOOKUP(N2866,Offices!A:B,2,FALSE),"")</f>
        <v>Sydney</v>
      </c>
      <c r="P2866" s="6">
        <f>IFERROR(VLOOKUP(J2866,Payments!A:C,3,FALSE),"")</f>
        <v>37971</v>
      </c>
      <c r="Q2866">
        <f>IFERROR(VLOOKUP(J2866,Payments!A:D,4,FALSE),"")</f>
        <v>20220.04</v>
      </c>
      <c r="R2866" t="str">
        <f>IFERROR(VLOOKUP(B2866,Products!A:C,3,FALSE),"")</f>
        <v>Vintage Cars</v>
      </c>
      <c r="S2866">
        <f>IFERROR(VLOOKUP(B2866,Products!A:G,7,FALSE),"")</f>
        <v>7913</v>
      </c>
      <c r="T2866">
        <f>IFERROR(VLOOKUP(B2866,Products!A:I,9,FALSE),"")</f>
        <v>99.21</v>
      </c>
      <c r="U2866">
        <f t="shared" si="352"/>
        <v>10</v>
      </c>
      <c r="V2866" t="str">
        <f t="shared" si="353"/>
        <v>No</v>
      </c>
      <c r="W2866">
        <f t="shared" si="354"/>
        <v>2005</v>
      </c>
      <c r="X2866">
        <f t="shared" si="355"/>
        <v>4</v>
      </c>
      <c r="Y2866">
        <f>IFERROR(VLOOKUP(B2866,Products!A:I,8,FALSE),"")</f>
        <v>57.54</v>
      </c>
      <c r="Z2866">
        <f t="shared" si="356"/>
        <v>3579.3999999999996</v>
      </c>
      <c r="AA2866">
        <f t="shared" si="357"/>
        <v>41.379909628084803</v>
      </c>
      <c r="AB2866">
        <f t="shared" si="358"/>
        <v>0</v>
      </c>
      <c r="AC2866">
        <f t="shared" si="359"/>
        <v>1047.6399999999999</v>
      </c>
    </row>
    <row r="2867" spans="1:29">
      <c r="A2867">
        <v>10410</v>
      </c>
      <c r="B2867" t="s">
        <v>131</v>
      </c>
      <c r="C2867">
        <v>31</v>
      </c>
      <c r="D2867">
        <v>42.56</v>
      </c>
      <c r="E2867">
        <v>9</v>
      </c>
      <c r="F2867" s="6">
        <f>IFERROR(VLOOKUP(A2867,Orders!A:B,2,FALSE),"")</f>
        <v>38471</v>
      </c>
      <c r="G2867" s="6">
        <f>IFERROR(VLOOKUP(A2867,Orders!A:C,3,FALSE),"")</f>
        <v>38482</v>
      </c>
      <c r="H2867" s="6">
        <f>IFERROR(VLOOKUP(A2867,Orders!A:D,4,FALSE),"")</f>
        <v>38472</v>
      </c>
      <c r="I2867" t="str">
        <f>IFERROR(VLOOKUP(A2867,Orders!A:E,5,FALSE),"")</f>
        <v>Shipped</v>
      </c>
      <c r="J2867">
        <f>IFERROR(VLOOKUP(A2867,Orders!A:G,7,FALSE),"")</f>
        <v>357</v>
      </c>
      <c r="K2867">
        <f>IFERROR(VLOOKUP(J2867,Customers!A:L,12,FALSE),"")</f>
        <v>1612</v>
      </c>
      <c r="L2867">
        <f>IFERROR(VLOOKUP(J2867,Customers!A:M,13,FALSE),"")</f>
        <v>77700</v>
      </c>
      <c r="M2867" t="str">
        <f>IFERROR(VLOOKUP(J2867,Customers!A:H,8,FALSE),"")</f>
        <v>Auckland</v>
      </c>
      <c r="N2867">
        <f>IFERROR(VLOOKUP(K2867,Employees!A:F,6,FALSE),"")</f>
        <v>6</v>
      </c>
      <c r="O2867" t="str">
        <f>IFERROR(VLOOKUP(N2867,Offices!A:B,2,FALSE),"")</f>
        <v>Sydney</v>
      </c>
      <c r="P2867" s="6">
        <f>IFERROR(VLOOKUP(J2867,Payments!A:C,3,FALSE),"")</f>
        <v>37971</v>
      </c>
      <c r="Q2867">
        <f>IFERROR(VLOOKUP(J2867,Payments!A:D,4,FALSE),"")</f>
        <v>20220.04</v>
      </c>
      <c r="R2867" t="str">
        <f>IFERROR(VLOOKUP(B2867,Products!A:C,3,FALSE),"")</f>
        <v>Vintage Cars</v>
      </c>
      <c r="S2867">
        <f>IFERROR(VLOOKUP(B2867,Products!A:G,7,FALSE),"")</f>
        <v>2847</v>
      </c>
      <c r="T2867">
        <f>IFERROR(VLOOKUP(B2867,Products!A:I,9,FALSE),"")</f>
        <v>44.8</v>
      </c>
      <c r="U2867">
        <f t="shared" si="352"/>
        <v>10</v>
      </c>
      <c r="V2867" t="str">
        <f t="shared" si="353"/>
        <v>No</v>
      </c>
      <c r="W2867">
        <f t="shared" si="354"/>
        <v>2005</v>
      </c>
      <c r="X2867">
        <f t="shared" si="355"/>
        <v>4</v>
      </c>
      <c r="Y2867">
        <f>IFERROR(VLOOKUP(B2867,Products!A:I,8,FALSE),"")</f>
        <v>20.61</v>
      </c>
      <c r="Z2867">
        <f t="shared" si="356"/>
        <v>1319.3600000000001</v>
      </c>
      <c r="AA2867">
        <f t="shared" si="357"/>
        <v>106.50169820475499</v>
      </c>
      <c r="AB2867">
        <f t="shared" si="358"/>
        <v>1</v>
      </c>
      <c r="AC2867">
        <f t="shared" si="359"/>
        <v>680.45</v>
      </c>
    </row>
    <row r="2868" spans="1:29">
      <c r="A2868">
        <v>10410</v>
      </c>
      <c r="B2868" t="s">
        <v>146</v>
      </c>
      <c r="C2868">
        <v>50</v>
      </c>
      <c r="D2868">
        <v>95.44</v>
      </c>
      <c r="E2868">
        <v>4</v>
      </c>
      <c r="F2868" s="6">
        <f>IFERROR(VLOOKUP(A2868,Orders!A:B,2,FALSE),"")</f>
        <v>38471</v>
      </c>
      <c r="G2868" s="6">
        <f>IFERROR(VLOOKUP(A2868,Orders!A:C,3,FALSE),"")</f>
        <v>38482</v>
      </c>
      <c r="H2868" s="6">
        <f>IFERROR(VLOOKUP(A2868,Orders!A:D,4,FALSE),"")</f>
        <v>38472</v>
      </c>
      <c r="I2868" t="str">
        <f>IFERROR(VLOOKUP(A2868,Orders!A:E,5,FALSE),"")</f>
        <v>Shipped</v>
      </c>
      <c r="J2868">
        <f>IFERROR(VLOOKUP(A2868,Orders!A:G,7,FALSE),"")</f>
        <v>357</v>
      </c>
      <c r="K2868">
        <f>IFERROR(VLOOKUP(J2868,Customers!A:L,12,FALSE),"")</f>
        <v>1612</v>
      </c>
      <c r="L2868">
        <f>IFERROR(VLOOKUP(J2868,Customers!A:M,13,FALSE),"")</f>
        <v>77700</v>
      </c>
      <c r="M2868" t="str">
        <f>IFERROR(VLOOKUP(J2868,Customers!A:H,8,FALSE),"")</f>
        <v>Auckland</v>
      </c>
      <c r="N2868">
        <f>IFERROR(VLOOKUP(K2868,Employees!A:F,6,FALSE),"")</f>
        <v>6</v>
      </c>
      <c r="O2868" t="str">
        <f>IFERROR(VLOOKUP(N2868,Offices!A:B,2,FALSE),"")</f>
        <v>Sydney</v>
      </c>
      <c r="P2868" s="6">
        <f>IFERROR(VLOOKUP(J2868,Payments!A:C,3,FALSE),"")</f>
        <v>37971</v>
      </c>
      <c r="Q2868">
        <f>IFERROR(VLOOKUP(J2868,Payments!A:D,4,FALSE),"")</f>
        <v>20220.04</v>
      </c>
      <c r="R2868" t="str">
        <f>IFERROR(VLOOKUP(B2868,Products!A:C,3,FALSE),"")</f>
        <v>Vintage Cars</v>
      </c>
      <c r="S2868">
        <f>IFERROR(VLOOKUP(B2868,Products!A:G,7,FALSE),"")</f>
        <v>4710</v>
      </c>
      <c r="T2868">
        <f>IFERROR(VLOOKUP(B2868,Products!A:I,9,FALSE),"")</f>
        <v>97.39</v>
      </c>
      <c r="U2868">
        <f t="shared" si="352"/>
        <v>10</v>
      </c>
      <c r="V2868" t="str">
        <f t="shared" si="353"/>
        <v>No</v>
      </c>
      <c r="W2868">
        <f t="shared" si="354"/>
        <v>2005</v>
      </c>
      <c r="X2868">
        <f t="shared" si="355"/>
        <v>4</v>
      </c>
      <c r="Y2868">
        <f>IFERROR(VLOOKUP(B2868,Products!A:I,8,FALSE),"")</f>
        <v>57.46</v>
      </c>
      <c r="Z2868">
        <f t="shared" si="356"/>
        <v>4772</v>
      </c>
      <c r="AA2868">
        <f t="shared" si="357"/>
        <v>66.098155238426727</v>
      </c>
      <c r="AB2868">
        <f t="shared" si="358"/>
        <v>0</v>
      </c>
      <c r="AC2868">
        <f t="shared" si="359"/>
        <v>1898.9999999999998</v>
      </c>
    </row>
    <row r="2869" spans="1:29">
      <c r="A2869">
        <v>10411</v>
      </c>
      <c r="B2869" t="s">
        <v>134</v>
      </c>
      <c r="C2869">
        <v>23</v>
      </c>
      <c r="D2869">
        <v>205.73</v>
      </c>
      <c r="E2869">
        <v>9</v>
      </c>
      <c r="F2869" s="6">
        <f>IFERROR(VLOOKUP(A2869,Orders!A:B,2,FALSE),"")</f>
        <v>38473</v>
      </c>
      <c r="G2869" s="6">
        <f>IFERROR(VLOOKUP(A2869,Orders!A:C,3,FALSE),"")</f>
        <v>38480</v>
      </c>
      <c r="H2869" s="6">
        <f>IFERROR(VLOOKUP(A2869,Orders!A:D,4,FALSE),"")</f>
        <v>38478</v>
      </c>
      <c r="I2869" t="str">
        <f>IFERROR(VLOOKUP(A2869,Orders!A:E,5,FALSE),"")</f>
        <v>Shipped</v>
      </c>
      <c r="J2869">
        <f>IFERROR(VLOOKUP(A2869,Orders!A:G,7,FALSE),"")</f>
        <v>233</v>
      </c>
      <c r="K2869">
        <f>IFERROR(VLOOKUP(J2869,Customers!A:L,12,FALSE),"")</f>
        <v>1286</v>
      </c>
      <c r="L2869">
        <f>IFERROR(VLOOKUP(J2869,Customers!A:M,13,FALSE),"")</f>
        <v>48700</v>
      </c>
      <c r="M2869" t="str">
        <f>IFERROR(VLOOKUP(J2869,Customers!A:H,8,FALSE),"")</f>
        <v>MontrÃ©al</v>
      </c>
      <c r="N2869">
        <f>IFERROR(VLOOKUP(K2869,Employees!A:F,6,FALSE),"")</f>
        <v>3</v>
      </c>
      <c r="O2869" t="str">
        <f>IFERROR(VLOOKUP(N2869,Offices!A:B,2,FALSE),"")</f>
        <v>NYC</v>
      </c>
      <c r="P2869" s="6">
        <f>IFERROR(VLOOKUP(J2869,Payments!A:C,3,FALSE),"")</f>
        <v>38492</v>
      </c>
      <c r="Q2869">
        <f>IFERROR(VLOOKUP(J2869,Payments!A:D,4,FALSE),"")</f>
        <v>29070.38</v>
      </c>
      <c r="R2869" t="str">
        <f>IFERROR(VLOOKUP(B2869,Products!A:C,3,FALSE),"")</f>
        <v>Classic Cars</v>
      </c>
      <c r="S2869">
        <f>IFERROR(VLOOKUP(B2869,Products!A:G,7,FALSE),"")</f>
        <v>7305</v>
      </c>
      <c r="T2869">
        <f>IFERROR(VLOOKUP(B2869,Products!A:I,9,FALSE),"")</f>
        <v>214.3</v>
      </c>
      <c r="U2869">
        <f t="shared" si="352"/>
        <v>2</v>
      </c>
      <c r="V2869" t="str">
        <f t="shared" si="353"/>
        <v>Yes</v>
      </c>
      <c r="W2869">
        <f t="shared" si="354"/>
        <v>2005</v>
      </c>
      <c r="X2869">
        <f t="shared" si="355"/>
        <v>5</v>
      </c>
      <c r="Y2869">
        <f>IFERROR(VLOOKUP(B2869,Products!A:I,8,FALSE),"")</f>
        <v>98.58</v>
      </c>
      <c r="Z2869">
        <f t="shared" si="356"/>
        <v>4731.79</v>
      </c>
      <c r="AA2869">
        <f t="shared" si="357"/>
        <v>108.69344694664231</v>
      </c>
      <c r="AB2869">
        <f t="shared" si="358"/>
        <v>1</v>
      </c>
      <c r="AC2869">
        <f t="shared" si="359"/>
        <v>2464.4499999999998</v>
      </c>
    </row>
    <row r="2870" spans="1:29">
      <c r="A2870">
        <v>10411</v>
      </c>
      <c r="B2870" t="s">
        <v>135</v>
      </c>
      <c r="C2870">
        <v>27</v>
      </c>
      <c r="D2870">
        <v>144.79</v>
      </c>
      <c r="E2870">
        <v>2</v>
      </c>
      <c r="F2870" s="6">
        <f>IFERROR(VLOOKUP(A2870,Orders!A:B,2,FALSE),"")</f>
        <v>38473</v>
      </c>
      <c r="G2870" s="6">
        <f>IFERROR(VLOOKUP(A2870,Orders!A:C,3,FALSE),"")</f>
        <v>38480</v>
      </c>
      <c r="H2870" s="6">
        <f>IFERROR(VLOOKUP(A2870,Orders!A:D,4,FALSE),"")</f>
        <v>38478</v>
      </c>
      <c r="I2870" t="str">
        <f>IFERROR(VLOOKUP(A2870,Orders!A:E,5,FALSE),"")</f>
        <v>Shipped</v>
      </c>
      <c r="J2870">
        <f>IFERROR(VLOOKUP(A2870,Orders!A:G,7,FALSE),"")</f>
        <v>233</v>
      </c>
      <c r="K2870">
        <f>IFERROR(VLOOKUP(J2870,Customers!A:L,12,FALSE),"")</f>
        <v>1286</v>
      </c>
      <c r="L2870">
        <f>IFERROR(VLOOKUP(J2870,Customers!A:M,13,FALSE),"")</f>
        <v>48700</v>
      </c>
      <c r="M2870" t="str">
        <f>IFERROR(VLOOKUP(J2870,Customers!A:H,8,FALSE),"")</f>
        <v>MontrÃ©al</v>
      </c>
      <c r="N2870">
        <f>IFERROR(VLOOKUP(K2870,Employees!A:F,6,FALSE),"")</f>
        <v>3</v>
      </c>
      <c r="O2870" t="str">
        <f>IFERROR(VLOOKUP(N2870,Offices!A:B,2,FALSE),"")</f>
        <v>NYC</v>
      </c>
      <c r="P2870" s="6">
        <f>IFERROR(VLOOKUP(J2870,Payments!A:C,3,FALSE),"")</f>
        <v>38492</v>
      </c>
      <c r="Q2870">
        <f>IFERROR(VLOOKUP(J2870,Payments!A:D,4,FALSE),"")</f>
        <v>29070.38</v>
      </c>
      <c r="R2870" t="str">
        <f>IFERROR(VLOOKUP(B2870,Products!A:C,3,FALSE),"")</f>
        <v>Classic Cars</v>
      </c>
      <c r="S2870">
        <f>IFERROR(VLOOKUP(B2870,Products!A:G,7,FALSE),"")</f>
        <v>6791</v>
      </c>
      <c r="T2870">
        <f>IFERROR(VLOOKUP(B2870,Products!A:I,9,FALSE),"")</f>
        <v>147.74</v>
      </c>
      <c r="U2870">
        <f t="shared" si="352"/>
        <v>2</v>
      </c>
      <c r="V2870" t="str">
        <f t="shared" si="353"/>
        <v>Yes</v>
      </c>
      <c r="W2870">
        <f t="shared" si="354"/>
        <v>2005</v>
      </c>
      <c r="X2870">
        <f t="shared" si="355"/>
        <v>5</v>
      </c>
      <c r="Y2870">
        <f>IFERROR(VLOOKUP(B2870,Products!A:I,8,FALSE),"")</f>
        <v>103.42</v>
      </c>
      <c r="Z2870">
        <f t="shared" si="356"/>
        <v>3909.33</v>
      </c>
      <c r="AA2870">
        <f t="shared" si="357"/>
        <v>40.001933861922254</v>
      </c>
      <c r="AB2870">
        <f t="shared" si="358"/>
        <v>0</v>
      </c>
      <c r="AC2870">
        <f t="shared" si="359"/>
        <v>1116.9899999999998</v>
      </c>
    </row>
    <row r="2871" spans="1:29">
      <c r="A2871">
        <v>10411</v>
      </c>
      <c r="B2871" t="s">
        <v>136</v>
      </c>
      <c r="C2871">
        <v>40</v>
      </c>
      <c r="D2871">
        <v>110.7</v>
      </c>
      <c r="E2871">
        <v>6</v>
      </c>
      <c r="F2871" s="6">
        <f>IFERROR(VLOOKUP(A2871,Orders!A:B,2,FALSE),"")</f>
        <v>38473</v>
      </c>
      <c r="G2871" s="6">
        <f>IFERROR(VLOOKUP(A2871,Orders!A:C,3,FALSE),"")</f>
        <v>38480</v>
      </c>
      <c r="H2871" s="6">
        <f>IFERROR(VLOOKUP(A2871,Orders!A:D,4,FALSE),"")</f>
        <v>38478</v>
      </c>
      <c r="I2871" t="str">
        <f>IFERROR(VLOOKUP(A2871,Orders!A:E,5,FALSE),"")</f>
        <v>Shipped</v>
      </c>
      <c r="J2871">
        <f>IFERROR(VLOOKUP(A2871,Orders!A:G,7,FALSE),"")</f>
        <v>233</v>
      </c>
      <c r="K2871">
        <f>IFERROR(VLOOKUP(J2871,Customers!A:L,12,FALSE),"")</f>
        <v>1286</v>
      </c>
      <c r="L2871">
        <f>IFERROR(VLOOKUP(J2871,Customers!A:M,13,FALSE),"")</f>
        <v>48700</v>
      </c>
      <c r="M2871" t="str">
        <f>IFERROR(VLOOKUP(J2871,Customers!A:H,8,FALSE),"")</f>
        <v>MontrÃ©al</v>
      </c>
      <c r="N2871">
        <f>IFERROR(VLOOKUP(K2871,Employees!A:F,6,FALSE),"")</f>
        <v>3</v>
      </c>
      <c r="O2871" t="str">
        <f>IFERROR(VLOOKUP(N2871,Offices!A:B,2,FALSE),"")</f>
        <v>NYC</v>
      </c>
      <c r="P2871" s="6">
        <f>IFERROR(VLOOKUP(J2871,Payments!A:C,3,FALSE),"")</f>
        <v>38492</v>
      </c>
      <c r="Q2871">
        <f>IFERROR(VLOOKUP(J2871,Payments!A:D,4,FALSE),"")</f>
        <v>29070.38</v>
      </c>
      <c r="R2871" t="str">
        <f>IFERROR(VLOOKUP(B2871,Products!A:C,3,FALSE),"")</f>
        <v>Trucks and Buses</v>
      </c>
      <c r="S2871">
        <f>IFERROR(VLOOKUP(B2871,Products!A:G,7,FALSE),"")</f>
        <v>1579</v>
      </c>
      <c r="T2871">
        <f>IFERROR(VLOOKUP(B2871,Products!A:I,9,FALSE),"")</f>
        <v>136.66999999999999</v>
      </c>
      <c r="U2871">
        <f t="shared" si="352"/>
        <v>2</v>
      </c>
      <c r="V2871" t="str">
        <f t="shared" si="353"/>
        <v>Yes</v>
      </c>
      <c r="W2871">
        <f t="shared" si="354"/>
        <v>2005</v>
      </c>
      <c r="X2871">
        <f t="shared" si="355"/>
        <v>5</v>
      </c>
      <c r="Y2871">
        <f>IFERROR(VLOOKUP(B2871,Products!A:I,8,FALSE),"")</f>
        <v>77.900000000000006</v>
      </c>
      <c r="Z2871">
        <f t="shared" si="356"/>
        <v>4428</v>
      </c>
      <c r="AA2871">
        <f t="shared" si="357"/>
        <v>42.105263157894726</v>
      </c>
      <c r="AB2871">
        <f t="shared" si="358"/>
        <v>0</v>
      </c>
      <c r="AC2871">
        <f t="shared" si="359"/>
        <v>1312</v>
      </c>
    </row>
    <row r="2872" spans="1:29">
      <c r="A2872">
        <v>10411</v>
      </c>
      <c r="B2872" t="s">
        <v>137</v>
      </c>
      <c r="C2872">
        <v>27</v>
      </c>
      <c r="D2872">
        <v>109.67</v>
      </c>
      <c r="E2872">
        <v>8</v>
      </c>
      <c r="F2872" s="6">
        <f>IFERROR(VLOOKUP(A2872,Orders!A:B,2,FALSE),"")</f>
        <v>38473</v>
      </c>
      <c r="G2872" s="6">
        <f>IFERROR(VLOOKUP(A2872,Orders!A:C,3,FALSE),"")</f>
        <v>38480</v>
      </c>
      <c r="H2872" s="6">
        <f>IFERROR(VLOOKUP(A2872,Orders!A:D,4,FALSE),"")</f>
        <v>38478</v>
      </c>
      <c r="I2872" t="str">
        <f>IFERROR(VLOOKUP(A2872,Orders!A:E,5,FALSE),"")</f>
        <v>Shipped</v>
      </c>
      <c r="J2872">
        <f>IFERROR(VLOOKUP(A2872,Orders!A:G,7,FALSE),"")</f>
        <v>233</v>
      </c>
      <c r="K2872">
        <f>IFERROR(VLOOKUP(J2872,Customers!A:L,12,FALSE),"")</f>
        <v>1286</v>
      </c>
      <c r="L2872">
        <f>IFERROR(VLOOKUP(J2872,Customers!A:M,13,FALSE),"")</f>
        <v>48700</v>
      </c>
      <c r="M2872" t="str">
        <f>IFERROR(VLOOKUP(J2872,Customers!A:H,8,FALSE),"")</f>
        <v>MontrÃ©al</v>
      </c>
      <c r="N2872">
        <f>IFERROR(VLOOKUP(K2872,Employees!A:F,6,FALSE),"")</f>
        <v>3</v>
      </c>
      <c r="O2872" t="str">
        <f>IFERROR(VLOOKUP(N2872,Offices!A:B,2,FALSE),"")</f>
        <v>NYC</v>
      </c>
      <c r="P2872" s="6">
        <f>IFERROR(VLOOKUP(J2872,Payments!A:C,3,FALSE),"")</f>
        <v>38492</v>
      </c>
      <c r="Q2872">
        <f>IFERROR(VLOOKUP(J2872,Payments!A:D,4,FALSE),"")</f>
        <v>29070.38</v>
      </c>
      <c r="R2872" t="str">
        <f>IFERROR(VLOOKUP(B2872,Products!A:C,3,FALSE),"")</f>
        <v>Trucks and Buses</v>
      </c>
      <c r="S2872">
        <f>IFERROR(VLOOKUP(B2872,Products!A:G,7,FALSE),"")</f>
        <v>2613</v>
      </c>
      <c r="T2872">
        <f>IFERROR(VLOOKUP(B2872,Products!A:I,9,FALSE),"")</f>
        <v>116.67</v>
      </c>
      <c r="U2872">
        <f t="shared" si="352"/>
        <v>2</v>
      </c>
      <c r="V2872" t="str">
        <f t="shared" si="353"/>
        <v>Yes</v>
      </c>
      <c r="W2872">
        <f t="shared" si="354"/>
        <v>2005</v>
      </c>
      <c r="X2872">
        <f t="shared" si="355"/>
        <v>5</v>
      </c>
      <c r="Y2872">
        <f>IFERROR(VLOOKUP(B2872,Products!A:I,8,FALSE),"")</f>
        <v>58.33</v>
      </c>
      <c r="Z2872">
        <f t="shared" si="356"/>
        <v>2961.09</v>
      </c>
      <c r="AA2872">
        <f t="shared" si="357"/>
        <v>88.016458083319066</v>
      </c>
      <c r="AB2872">
        <f t="shared" si="358"/>
        <v>1</v>
      </c>
      <c r="AC2872">
        <f t="shared" si="359"/>
        <v>1386.18</v>
      </c>
    </row>
    <row r="2873" spans="1:29">
      <c r="A2873">
        <v>10411</v>
      </c>
      <c r="B2873" t="s">
        <v>143</v>
      </c>
      <c r="C2873">
        <v>46</v>
      </c>
      <c r="D2873">
        <v>106.55</v>
      </c>
      <c r="E2873">
        <v>3</v>
      </c>
      <c r="F2873" s="6">
        <f>IFERROR(VLOOKUP(A2873,Orders!A:B,2,FALSE),"")</f>
        <v>38473</v>
      </c>
      <c r="G2873" s="6">
        <f>IFERROR(VLOOKUP(A2873,Orders!A:C,3,FALSE),"")</f>
        <v>38480</v>
      </c>
      <c r="H2873" s="6">
        <f>IFERROR(VLOOKUP(A2873,Orders!A:D,4,FALSE),"")</f>
        <v>38478</v>
      </c>
      <c r="I2873" t="str">
        <f>IFERROR(VLOOKUP(A2873,Orders!A:E,5,FALSE),"")</f>
        <v>Shipped</v>
      </c>
      <c r="J2873">
        <f>IFERROR(VLOOKUP(A2873,Orders!A:G,7,FALSE),"")</f>
        <v>233</v>
      </c>
      <c r="K2873">
        <f>IFERROR(VLOOKUP(J2873,Customers!A:L,12,FALSE),"")</f>
        <v>1286</v>
      </c>
      <c r="L2873">
        <f>IFERROR(VLOOKUP(J2873,Customers!A:M,13,FALSE),"")</f>
        <v>48700</v>
      </c>
      <c r="M2873" t="str">
        <f>IFERROR(VLOOKUP(J2873,Customers!A:H,8,FALSE),"")</f>
        <v>MontrÃ©al</v>
      </c>
      <c r="N2873">
        <f>IFERROR(VLOOKUP(K2873,Employees!A:F,6,FALSE),"")</f>
        <v>3</v>
      </c>
      <c r="O2873" t="str">
        <f>IFERROR(VLOOKUP(N2873,Offices!A:B,2,FALSE),"")</f>
        <v>NYC</v>
      </c>
      <c r="P2873" s="6">
        <f>IFERROR(VLOOKUP(J2873,Payments!A:C,3,FALSE),"")</f>
        <v>38492</v>
      </c>
      <c r="Q2873">
        <f>IFERROR(VLOOKUP(J2873,Payments!A:D,4,FALSE),"")</f>
        <v>29070.38</v>
      </c>
      <c r="R2873" t="str">
        <f>IFERROR(VLOOKUP(B2873,Products!A:C,3,FALSE),"")</f>
        <v>Trucks and Buses</v>
      </c>
      <c r="S2873">
        <f>IFERROR(VLOOKUP(B2873,Products!A:G,7,FALSE),"")</f>
        <v>3128</v>
      </c>
      <c r="T2873">
        <f>IFERROR(VLOOKUP(B2873,Products!A:I,9,FALSE),"")</f>
        <v>121.08</v>
      </c>
      <c r="U2873">
        <f t="shared" si="352"/>
        <v>2</v>
      </c>
      <c r="V2873" t="str">
        <f t="shared" si="353"/>
        <v>Yes</v>
      </c>
      <c r="W2873">
        <f t="shared" si="354"/>
        <v>2005</v>
      </c>
      <c r="X2873">
        <f t="shared" si="355"/>
        <v>5</v>
      </c>
      <c r="Y2873">
        <f>IFERROR(VLOOKUP(B2873,Products!A:I,8,FALSE),"")</f>
        <v>84.76</v>
      </c>
      <c r="Z2873">
        <f t="shared" si="356"/>
        <v>4901.3</v>
      </c>
      <c r="AA2873">
        <f t="shared" si="357"/>
        <v>25.707881075979223</v>
      </c>
      <c r="AB2873">
        <f t="shared" si="358"/>
        <v>0</v>
      </c>
      <c r="AC2873">
        <f t="shared" si="359"/>
        <v>1002.3399999999997</v>
      </c>
    </row>
    <row r="2874" spans="1:29">
      <c r="A2874">
        <v>10411</v>
      </c>
      <c r="B2874" t="s">
        <v>144</v>
      </c>
      <c r="C2874">
        <v>35</v>
      </c>
      <c r="D2874">
        <v>41.25</v>
      </c>
      <c r="E2874">
        <v>7</v>
      </c>
      <c r="F2874" s="6">
        <f>IFERROR(VLOOKUP(A2874,Orders!A:B,2,FALSE),"")</f>
        <v>38473</v>
      </c>
      <c r="G2874" s="6">
        <f>IFERROR(VLOOKUP(A2874,Orders!A:C,3,FALSE),"")</f>
        <v>38480</v>
      </c>
      <c r="H2874" s="6">
        <f>IFERROR(VLOOKUP(A2874,Orders!A:D,4,FALSE),"")</f>
        <v>38478</v>
      </c>
      <c r="I2874" t="str">
        <f>IFERROR(VLOOKUP(A2874,Orders!A:E,5,FALSE),"")</f>
        <v>Shipped</v>
      </c>
      <c r="J2874">
        <f>IFERROR(VLOOKUP(A2874,Orders!A:G,7,FALSE),"")</f>
        <v>233</v>
      </c>
      <c r="K2874">
        <f>IFERROR(VLOOKUP(J2874,Customers!A:L,12,FALSE),"")</f>
        <v>1286</v>
      </c>
      <c r="L2874">
        <f>IFERROR(VLOOKUP(J2874,Customers!A:M,13,FALSE),"")</f>
        <v>48700</v>
      </c>
      <c r="M2874" t="str">
        <f>IFERROR(VLOOKUP(J2874,Customers!A:H,8,FALSE),"")</f>
        <v>MontrÃ©al</v>
      </c>
      <c r="N2874">
        <f>IFERROR(VLOOKUP(K2874,Employees!A:F,6,FALSE),"")</f>
        <v>3</v>
      </c>
      <c r="O2874" t="str">
        <f>IFERROR(VLOOKUP(N2874,Offices!A:B,2,FALSE),"")</f>
        <v>NYC</v>
      </c>
      <c r="P2874" s="6">
        <f>IFERROR(VLOOKUP(J2874,Payments!A:C,3,FALSE),"")</f>
        <v>38492</v>
      </c>
      <c r="Q2874">
        <f>IFERROR(VLOOKUP(J2874,Payments!A:D,4,FALSE),"")</f>
        <v>29070.38</v>
      </c>
      <c r="R2874" t="str">
        <f>IFERROR(VLOOKUP(B2874,Products!A:C,3,FALSE),"")</f>
        <v>Vintage Cars</v>
      </c>
      <c r="S2874">
        <f>IFERROR(VLOOKUP(B2874,Products!A:G,7,FALSE),"")</f>
        <v>6645</v>
      </c>
      <c r="T2874">
        <f>IFERROR(VLOOKUP(B2874,Products!A:I,9,FALSE),"")</f>
        <v>50.31</v>
      </c>
      <c r="U2874">
        <f t="shared" si="352"/>
        <v>2</v>
      </c>
      <c r="V2874" t="str">
        <f t="shared" si="353"/>
        <v>Yes</v>
      </c>
      <c r="W2874">
        <f t="shared" si="354"/>
        <v>2005</v>
      </c>
      <c r="X2874">
        <f t="shared" si="355"/>
        <v>5</v>
      </c>
      <c r="Y2874">
        <f>IFERROR(VLOOKUP(B2874,Products!A:I,8,FALSE),"")</f>
        <v>23.14</v>
      </c>
      <c r="Z2874">
        <f t="shared" si="356"/>
        <v>1443.75</v>
      </c>
      <c r="AA2874">
        <f t="shared" si="357"/>
        <v>78.262748487467576</v>
      </c>
      <c r="AB2874">
        <f t="shared" si="358"/>
        <v>1</v>
      </c>
      <c r="AC2874">
        <f t="shared" si="359"/>
        <v>633.85</v>
      </c>
    </row>
    <row r="2875" spans="1:29">
      <c r="A2875">
        <v>10411</v>
      </c>
      <c r="B2875" t="s">
        <v>147</v>
      </c>
      <c r="C2875">
        <v>26</v>
      </c>
      <c r="D2875">
        <v>78.010000000000005</v>
      </c>
      <c r="E2875">
        <v>1</v>
      </c>
      <c r="F2875" s="6">
        <f>IFERROR(VLOOKUP(A2875,Orders!A:B,2,FALSE),"")</f>
        <v>38473</v>
      </c>
      <c r="G2875" s="6">
        <f>IFERROR(VLOOKUP(A2875,Orders!A:C,3,FALSE),"")</f>
        <v>38480</v>
      </c>
      <c r="H2875" s="6">
        <f>IFERROR(VLOOKUP(A2875,Orders!A:D,4,FALSE),"")</f>
        <v>38478</v>
      </c>
      <c r="I2875" t="str">
        <f>IFERROR(VLOOKUP(A2875,Orders!A:E,5,FALSE),"")</f>
        <v>Shipped</v>
      </c>
      <c r="J2875">
        <f>IFERROR(VLOOKUP(A2875,Orders!A:G,7,FALSE),"")</f>
        <v>233</v>
      </c>
      <c r="K2875">
        <f>IFERROR(VLOOKUP(J2875,Customers!A:L,12,FALSE),"")</f>
        <v>1286</v>
      </c>
      <c r="L2875">
        <f>IFERROR(VLOOKUP(J2875,Customers!A:M,13,FALSE),"")</f>
        <v>48700</v>
      </c>
      <c r="M2875" t="str">
        <f>IFERROR(VLOOKUP(J2875,Customers!A:H,8,FALSE),"")</f>
        <v>MontrÃ©al</v>
      </c>
      <c r="N2875">
        <f>IFERROR(VLOOKUP(K2875,Employees!A:F,6,FALSE),"")</f>
        <v>3</v>
      </c>
      <c r="O2875" t="str">
        <f>IFERROR(VLOOKUP(N2875,Offices!A:B,2,FALSE),"")</f>
        <v>NYC</v>
      </c>
      <c r="P2875" s="6">
        <f>IFERROR(VLOOKUP(J2875,Payments!A:C,3,FALSE),"")</f>
        <v>38492</v>
      </c>
      <c r="Q2875">
        <f>IFERROR(VLOOKUP(J2875,Payments!A:D,4,FALSE),"")</f>
        <v>29070.38</v>
      </c>
      <c r="R2875" t="str">
        <f>IFERROR(VLOOKUP(B2875,Products!A:C,3,FALSE),"")</f>
        <v>Trucks and Buses</v>
      </c>
      <c r="S2875">
        <f>IFERROR(VLOOKUP(B2875,Products!A:G,7,FALSE),"")</f>
        <v>5099</v>
      </c>
      <c r="T2875">
        <f>IFERROR(VLOOKUP(B2875,Products!A:I,9,FALSE),"")</f>
        <v>96.31</v>
      </c>
      <c r="U2875">
        <f t="shared" si="352"/>
        <v>2</v>
      </c>
      <c r="V2875" t="str">
        <f t="shared" si="353"/>
        <v>Yes</v>
      </c>
      <c r="W2875">
        <f t="shared" si="354"/>
        <v>2005</v>
      </c>
      <c r="X2875">
        <f t="shared" si="355"/>
        <v>5</v>
      </c>
      <c r="Y2875">
        <f>IFERROR(VLOOKUP(B2875,Products!A:I,8,FALSE),"")</f>
        <v>53.93</v>
      </c>
      <c r="Z2875">
        <f t="shared" si="356"/>
        <v>2028.2600000000002</v>
      </c>
      <c r="AA2875">
        <f t="shared" si="357"/>
        <v>44.650472835156698</v>
      </c>
      <c r="AB2875">
        <f t="shared" si="358"/>
        <v>0</v>
      </c>
      <c r="AC2875">
        <f t="shared" si="359"/>
        <v>626.08000000000015</v>
      </c>
    </row>
    <row r="2876" spans="1:29">
      <c r="A2876">
        <v>10411</v>
      </c>
      <c r="B2876" t="s">
        <v>148</v>
      </c>
      <c r="C2876">
        <v>27</v>
      </c>
      <c r="D2876">
        <v>60.76</v>
      </c>
      <c r="E2876">
        <v>5</v>
      </c>
      <c r="F2876" s="6">
        <f>IFERROR(VLOOKUP(A2876,Orders!A:B,2,FALSE),"")</f>
        <v>38473</v>
      </c>
      <c r="G2876" s="6">
        <f>IFERROR(VLOOKUP(A2876,Orders!A:C,3,FALSE),"")</f>
        <v>38480</v>
      </c>
      <c r="H2876" s="6">
        <f>IFERROR(VLOOKUP(A2876,Orders!A:D,4,FALSE),"")</f>
        <v>38478</v>
      </c>
      <c r="I2876" t="str">
        <f>IFERROR(VLOOKUP(A2876,Orders!A:E,5,FALSE),"")</f>
        <v>Shipped</v>
      </c>
      <c r="J2876">
        <f>IFERROR(VLOOKUP(A2876,Orders!A:G,7,FALSE),"")</f>
        <v>233</v>
      </c>
      <c r="K2876">
        <f>IFERROR(VLOOKUP(J2876,Customers!A:L,12,FALSE),"")</f>
        <v>1286</v>
      </c>
      <c r="L2876">
        <f>IFERROR(VLOOKUP(J2876,Customers!A:M,13,FALSE),"")</f>
        <v>48700</v>
      </c>
      <c r="M2876" t="str">
        <f>IFERROR(VLOOKUP(J2876,Customers!A:H,8,FALSE),"")</f>
        <v>MontrÃ©al</v>
      </c>
      <c r="N2876">
        <f>IFERROR(VLOOKUP(K2876,Employees!A:F,6,FALSE),"")</f>
        <v>3</v>
      </c>
      <c r="O2876" t="str">
        <f>IFERROR(VLOOKUP(N2876,Offices!A:B,2,FALSE),"")</f>
        <v>NYC</v>
      </c>
      <c r="P2876" s="6">
        <f>IFERROR(VLOOKUP(J2876,Payments!A:C,3,FALSE),"")</f>
        <v>38492</v>
      </c>
      <c r="Q2876">
        <f>IFERROR(VLOOKUP(J2876,Payments!A:D,4,FALSE),"")</f>
        <v>29070.38</v>
      </c>
      <c r="R2876" t="str">
        <f>IFERROR(VLOOKUP(B2876,Products!A:C,3,FALSE),"")</f>
        <v>Trucks and Buses</v>
      </c>
      <c r="S2876">
        <f>IFERROR(VLOOKUP(B2876,Products!A:G,7,FALSE),"")</f>
        <v>814</v>
      </c>
      <c r="T2876">
        <f>IFERROR(VLOOKUP(B2876,Products!A:I,9,FALSE),"")</f>
        <v>64.64</v>
      </c>
      <c r="U2876">
        <f t="shared" si="352"/>
        <v>2</v>
      </c>
      <c r="V2876" t="str">
        <f t="shared" si="353"/>
        <v>Yes</v>
      </c>
      <c r="W2876">
        <f t="shared" si="354"/>
        <v>2005</v>
      </c>
      <c r="X2876">
        <f t="shared" si="355"/>
        <v>5</v>
      </c>
      <c r="Y2876">
        <f>IFERROR(VLOOKUP(B2876,Products!A:I,8,FALSE),"")</f>
        <v>33.61</v>
      </c>
      <c r="Z2876">
        <f t="shared" si="356"/>
        <v>1640.52</v>
      </c>
      <c r="AA2876">
        <f t="shared" si="357"/>
        <v>80.779529901814925</v>
      </c>
      <c r="AB2876">
        <f t="shared" si="358"/>
        <v>1</v>
      </c>
      <c r="AC2876">
        <f t="shared" si="359"/>
        <v>733.05</v>
      </c>
    </row>
    <row r="2877" spans="1:29">
      <c r="A2877">
        <v>10411</v>
      </c>
      <c r="B2877" t="s">
        <v>149</v>
      </c>
      <c r="C2877">
        <v>34</v>
      </c>
      <c r="D2877">
        <v>89.01</v>
      </c>
      <c r="E2877">
        <v>4</v>
      </c>
      <c r="F2877" s="6">
        <f>IFERROR(VLOOKUP(A2877,Orders!A:B,2,FALSE),"")</f>
        <v>38473</v>
      </c>
      <c r="G2877" s="6">
        <f>IFERROR(VLOOKUP(A2877,Orders!A:C,3,FALSE),"")</f>
        <v>38480</v>
      </c>
      <c r="H2877" s="6">
        <f>IFERROR(VLOOKUP(A2877,Orders!A:D,4,FALSE),"")</f>
        <v>38478</v>
      </c>
      <c r="I2877" t="str">
        <f>IFERROR(VLOOKUP(A2877,Orders!A:E,5,FALSE),"")</f>
        <v>Shipped</v>
      </c>
      <c r="J2877">
        <f>IFERROR(VLOOKUP(A2877,Orders!A:G,7,FALSE),"")</f>
        <v>233</v>
      </c>
      <c r="K2877">
        <f>IFERROR(VLOOKUP(J2877,Customers!A:L,12,FALSE),"")</f>
        <v>1286</v>
      </c>
      <c r="L2877">
        <f>IFERROR(VLOOKUP(J2877,Customers!A:M,13,FALSE),"")</f>
        <v>48700</v>
      </c>
      <c r="M2877" t="str">
        <f>IFERROR(VLOOKUP(J2877,Customers!A:H,8,FALSE),"")</f>
        <v>MontrÃ©al</v>
      </c>
      <c r="N2877">
        <f>IFERROR(VLOOKUP(K2877,Employees!A:F,6,FALSE),"")</f>
        <v>3</v>
      </c>
      <c r="O2877" t="str">
        <f>IFERROR(VLOOKUP(N2877,Offices!A:B,2,FALSE),"")</f>
        <v>NYC</v>
      </c>
      <c r="P2877" s="6">
        <f>IFERROR(VLOOKUP(J2877,Payments!A:C,3,FALSE),"")</f>
        <v>38492</v>
      </c>
      <c r="Q2877">
        <f>IFERROR(VLOOKUP(J2877,Payments!A:D,4,FALSE),"")</f>
        <v>29070.38</v>
      </c>
      <c r="R2877" t="str">
        <f>IFERROR(VLOOKUP(B2877,Products!A:C,3,FALSE),"")</f>
        <v>Classic Cars</v>
      </c>
      <c r="S2877">
        <f>IFERROR(VLOOKUP(B2877,Products!A:G,7,FALSE),"")</f>
        <v>6934</v>
      </c>
      <c r="T2877">
        <f>IFERROR(VLOOKUP(B2877,Products!A:I,9,FALSE),"")</f>
        <v>101.15</v>
      </c>
      <c r="U2877">
        <f t="shared" si="352"/>
        <v>2</v>
      </c>
      <c r="V2877" t="str">
        <f t="shared" si="353"/>
        <v>Yes</v>
      </c>
      <c r="W2877">
        <f t="shared" si="354"/>
        <v>2005</v>
      </c>
      <c r="X2877">
        <f t="shared" si="355"/>
        <v>5</v>
      </c>
      <c r="Y2877">
        <f>IFERROR(VLOOKUP(B2877,Products!A:I,8,FALSE),"")</f>
        <v>46.53</v>
      </c>
      <c r="Z2877">
        <f t="shared" si="356"/>
        <v>3026.34</v>
      </c>
      <c r="AA2877">
        <f t="shared" si="357"/>
        <v>91.295938104448751</v>
      </c>
      <c r="AB2877">
        <f t="shared" si="358"/>
        <v>1</v>
      </c>
      <c r="AC2877">
        <f t="shared" si="359"/>
        <v>1444.3200000000002</v>
      </c>
    </row>
    <row r="2878" spans="1:29">
      <c r="A2878">
        <v>10412</v>
      </c>
      <c r="B2878" t="s">
        <v>151</v>
      </c>
      <c r="C2878">
        <v>54</v>
      </c>
      <c r="D2878">
        <v>100.73</v>
      </c>
      <c r="E2878">
        <v>5</v>
      </c>
      <c r="F2878" s="6">
        <f>IFERROR(VLOOKUP(A2878,Orders!A:B,2,FALSE),"")</f>
        <v>38475</v>
      </c>
      <c r="G2878" s="6">
        <f>IFERROR(VLOOKUP(A2878,Orders!A:C,3,FALSE),"")</f>
        <v>38485</v>
      </c>
      <c r="H2878" s="6">
        <f>IFERROR(VLOOKUP(A2878,Orders!A:D,4,FALSE),"")</f>
        <v>38477</v>
      </c>
      <c r="I2878" t="str">
        <f>IFERROR(VLOOKUP(A2878,Orders!A:E,5,FALSE),"")</f>
        <v>Shipped</v>
      </c>
      <c r="J2878">
        <f>IFERROR(VLOOKUP(A2878,Orders!A:G,7,FALSE),"")</f>
        <v>141</v>
      </c>
      <c r="K2878">
        <f>IFERROR(VLOOKUP(J2878,Customers!A:L,12,FALSE),"")</f>
        <v>1370</v>
      </c>
      <c r="L2878">
        <f>IFERROR(VLOOKUP(J2878,Customers!A:M,13,FALSE),"")</f>
        <v>227600</v>
      </c>
      <c r="M2878" t="str">
        <f>IFERROR(VLOOKUP(J2878,Customers!A:H,8,FALSE),"")</f>
        <v>Madrid</v>
      </c>
      <c r="N2878">
        <f>IFERROR(VLOOKUP(K2878,Employees!A:F,6,FALSE),"")</f>
        <v>4</v>
      </c>
      <c r="O2878" t="str">
        <f>IFERROR(VLOOKUP(N2878,Offices!A:B,2,FALSE),"")</f>
        <v>Paris</v>
      </c>
      <c r="P2878" s="6">
        <f>IFERROR(VLOOKUP(J2878,Payments!A:C,3,FALSE),"")</f>
        <v>37821</v>
      </c>
      <c r="Q2878">
        <f>IFERROR(VLOOKUP(J2878,Payments!A:D,4,FALSE),"")</f>
        <v>36251.03</v>
      </c>
      <c r="R2878" t="str">
        <f>IFERROR(VLOOKUP(B2878,Products!A:C,3,FALSE),"")</f>
        <v>Trucks and Buses</v>
      </c>
      <c r="S2878">
        <f>IFERROR(VLOOKUP(B2878,Products!A:G,7,FALSE),"")</f>
        <v>6125</v>
      </c>
      <c r="T2878">
        <f>IFERROR(VLOOKUP(B2878,Products!A:I,9,FALSE),"")</f>
        <v>118.5</v>
      </c>
      <c r="U2878">
        <f t="shared" si="352"/>
        <v>8</v>
      </c>
      <c r="V2878" t="str">
        <f t="shared" si="353"/>
        <v>No</v>
      </c>
      <c r="W2878">
        <f t="shared" si="354"/>
        <v>2005</v>
      </c>
      <c r="X2878">
        <f t="shared" si="355"/>
        <v>5</v>
      </c>
      <c r="Y2878">
        <f>IFERROR(VLOOKUP(B2878,Products!A:I,8,FALSE),"")</f>
        <v>55.7</v>
      </c>
      <c r="Z2878">
        <f t="shared" si="356"/>
        <v>5439.42</v>
      </c>
      <c r="AA2878">
        <f t="shared" si="357"/>
        <v>80.843806104129257</v>
      </c>
      <c r="AB2878">
        <f t="shared" si="358"/>
        <v>1</v>
      </c>
      <c r="AC2878">
        <f t="shared" si="359"/>
        <v>2431.62</v>
      </c>
    </row>
    <row r="2879" spans="1:29">
      <c r="A2879">
        <v>10412</v>
      </c>
      <c r="B2879" t="s">
        <v>152</v>
      </c>
      <c r="C2879">
        <v>41</v>
      </c>
      <c r="D2879">
        <v>150.63</v>
      </c>
      <c r="E2879">
        <v>4</v>
      </c>
      <c r="F2879" s="6">
        <f>IFERROR(VLOOKUP(A2879,Orders!A:B,2,FALSE),"")</f>
        <v>38475</v>
      </c>
      <c r="G2879" s="6">
        <f>IFERROR(VLOOKUP(A2879,Orders!A:C,3,FALSE),"")</f>
        <v>38485</v>
      </c>
      <c r="H2879" s="6">
        <f>IFERROR(VLOOKUP(A2879,Orders!A:D,4,FALSE),"")</f>
        <v>38477</v>
      </c>
      <c r="I2879" t="str">
        <f>IFERROR(VLOOKUP(A2879,Orders!A:E,5,FALSE),"")</f>
        <v>Shipped</v>
      </c>
      <c r="J2879">
        <f>IFERROR(VLOOKUP(A2879,Orders!A:G,7,FALSE),"")</f>
        <v>141</v>
      </c>
      <c r="K2879">
        <f>IFERROR(VLOOKUP(J2879,Customers!A:L,12,FALSE),"")</f>
        <v>1370</v>
      </c>
      <c r="L2879">
        <f>IFERROR(VLOOKUP(J2879,Customers!A:M,13,FALSE),"")</f>
        <v>227600</v>
      </c>
      <c r="M2879" t="str">
        <f>IFERROR(VLOOKUP(J2879,Customers!A:H,8,FALSE),"")</f>
        <v>Madrid</v>
      </c>
      <c r="N2879">
        <f>IFERROR(VLOOKUP(K2879,Employees!A:F,6,FALSE),"")</f>
        <v>4</v>
      </c>
      <c r="O2879" t="str">
        <f>IFERROR(VLOOKUP(N2879,Offices!A:B,2,FALSE),"")</f>
        <v>Paris</v>
      </c>
      <c r="P2879" s="6">
        <f>IFERROR(VLOOKUP(J2879,Payments!A:C,3,FALSE),"")</f>
        <v>37821</v>
      </c>
      <c r="Q2879">
        <f>IFERROR(VLOOKUP(J2879,Payments!A:D,4,FALSE),"")</f>
        <v>36251.03</v>
      </c>
      <c r="R2879" t="str">
        <f>IFERROR(VLOOKUP(B2879,Products!A:C,3,FALSE),"")</f>
        <v>Classic Cars</v>
      </c>
      <c r="S2879">
        <f>IFERROR(VLOOKUP(B2879,Products!A:G,7,FALSE),"")</f>
        <v>4724</v>
      </c>
      <c r="T2879">
        <f>IFERROR(VLOOKUP(B2879,Products!A:I,9,FALSE),"")</f>
        <v>163.72999999999999</v>
      </c>
      <c r="U2879">
        <f t="shared" si="352"/>
        <v>8</v>
      </c>
      <c r="V2879" t="str">
        <f t="shared" si="353"/>
        <v>No</v>
      </c>
      <c r="W2879">
        <f t="shared" si="354"/>
        <v>2005</v>
      </c>
      <c r="X2879">
        <f t="shared" si="355"/>
        <v>5</v>
      </c>
      <c r="Y2879">
        <f>IFERROR(VLOOKUP(B2879,Products!A:I,8,FALSE),"")</f>
        <v>101.51</v>
      </c>
      <c r="Z2879">
        <f t="shared" si="356"/>
        <v>6175.83</v>
      </c>
      <c r="AA2879">
        <f t="shared" si="357"/>
        <v>48.389321249138007</v>
      </c>
      <c r="AB2879">
        <f t="shared" si="358"/>
        <v>0</v>
      </c>
      <c r="AC2879">
        <f t="shared" si="359"/>
        <v>2013.9199999999996</v>
      </c>
    </row>
    <row r="2880" spans="1:29">
      <c r="A2880">
        <v>10412</v>
      </c>
      <c r="B2880" t="s">
        <v>153</v>
      </c>
      <c r="C2880">
        <v>56</v>
      </c>
      <c r="D2880">
        <v>120.28</v>
      </c>
      <c r="E2880">
        <v>8</v>
      </c>
      <c r="F2880" s="6">
        <f>IFERROR(VLOOKUP(A2880,Orders!A:B,2,FALSE),"")</f>
        <v>38475</v>
      </c>
      <c r="G2880" s="6">
        <f>IFERROR(VLOOKUP(A2880,Orders!A:C,3,FALSE),"")</f>
        <v>38485</v>
      </c>
      <c r="H2880" s="6">
        <f>IFERROR(VLOOKUP(A2880,Orders!A:D,4,FALSE),"")</f>
        <v>38477</v>
      </c>
      <c r="I2880" t="str">
        <f>IFERROR(VLOOKUP(A2880,Orders!A:E,5,FALSE),"")</f>
        <v>Shipped</v>
      </c>
      <c r="J2880">
        <f>IFERROR(VLOOKUP(A2880,Orders!A:G,7,FALSE),"")</f>
        <v>141</v>
      </c>
      <c r="K2880">
        <f>IFERROR(VLOOKUP(J2880,Customers!A:L,12,FALSE),"")</f>
        <v>1370</v>
      </c>
      <c r="L2880">
        <f>IFERROR(VLOOKUP(J2880,Customers!A:M,13,FALSE),"")</f>
        <v>227600</v>
      </c>
      <c r="M2880" t="str">
        <f>IFERROR(VLOOKUP(J2880,Customers!A:H,8,FALSE),"")</f>
        <v>Madrid</v>
      </c>
      <c r="N2880">
        <f>IFERROR(VLOOKUP(K2880,Employees!A:F,6,FALSE),"")</f>
        <v>4</v>
      </c>
      <c r="O2880" t="str">
        <f>IFERROR(VLOOKUP(N2880,Offices!A:B,2,FALSE),"")</f>
        <v>Paris</v>
      </c>
      <c r="P2880" s="6">
        <f>IFERROR(VLOOKUP(J2880,Payments!A:C,3,FALSE),"")</f>
        <v>37821</v>
      </c>
      <c r="Q2880">
        <f>IFERROR(VLOOKUP(J2880,Payments!A:D,4,FALSE),"")</f>
        <v>36251.03</v>
      </c>
      <c r="R2880" t="str">
        <f>IFERROR(VLOOKUP(B2880,Products!A:C,3,FALSE),"")</f>
        <v>Trucks and Buses</v>
      </c>
      <c r="S2880">
        <f>IFERROR(VLOOKUP(B2880,Products!A:G,7,FALSE),"")</f>
        <v>8258</v>
      </c>
      <c r="T2880">
        <f>IFERROR(VLOOKUP(B2880,Products!A:I,9,FALSE),"")</f>
        <v>122.73</v>
      </c>
      <c r="U2880">
        <f t="shared" si="352"/>
        <v>8</v>
      </c>
      <c r="V2880" t="str">
        <f t="shared" si="353"/>
        <v>No</v>
      </c>
      <c r="W2880">
        <f t="shared" si="354"/>
        <v>2005</v>
      </c>
      <c r="X2880">
        <f t="shared" si="355"/>
        <v>5</v>
      </c>
      <c r="Y2880">
        <f>IFERROR(VLOOKUP(B2880,Products!A:I,8,FALSE),"")</f>
        <v>74.86</v>
      </c>
      <c r="Z2880">
        <f t="shared" si="356"/>
        <v>6735.68</v>
      </c>
      <c r="AA2880">
        <f t="shared" si="357"/>
        <v>60.673256745925727</v>
      </c>
      <c r="AB2880">
        <f t="shared" si="358"/>
        <v>0</v>
      </c>
      <c r="AC2880">
        <f t="shared" si="359"/>
        <v>2543.52</v>
      </c>
    </row>
    <row r="2881" spans="1:29">
      <c r="A2881">
        <v>10412</v>
      </c>
      <c r="B2881" t="s">
        <v>138</v>
      </c>
      <c r="C2881">
        <v>47</v>
      </c>
      <c r="D2881">
        <v>49.83</v>
      </c>
      <c r="E2881">
        <v>11</v>
      </c>
      <c r="F2881" s="6">
        <f>IFERROR(VLOOKUP(A2881,Orders!A:B,2,FALSE),"")</f>
        <v>38475</v>
      </c>
      <c r="G2881" s="6">
        <f>IFERROR(VLOOKUP(A2881,Orders!A:C,3,FALSE),"")</f>
        <v>38485</v>
      </c>
      <c r="H2881" s="6">
        <f>IFERROR(VLOOKUP(A2881,Orders!A:D,4,FALSE),"")</f>
        <v>38477</v>
      </c>
      <c r="I2881" t="str">
        <f>IFERROR(VLOOKUP(A2881,Orders!A:E,5,FALSE),"")</f>
        <v>Shipped</v>
      </c>
      <c r="J2881">
        <f>IFERROR(VLOOKUP(A2881,Orders!A:G,7,FALSE),"")</f>
        <v>141</v>
      </c>
      <c r="K2881">
        <f>IFERROR(VLOOKUP(J2881,Customers!A:L,12,FALSE),"")</f>
        <v>1370</v>
      </c>
      <c r="L2881">
        <f>IFERROR(VLOOKUP(J2881,Customers!A:M,13,FALSE),"")</f>
        <v>227600</v>
      </c>
      <c r="M2881" t="str">
        <f>IFERROR(VLOOKUP(J2881,Customers!A:H,8,FALSE),"")</f>
        <v>Madrid</v>
      </c>
      <c r="N2881">
        <f>IFERROR(VLOOKUP(K2881,Employees!A:F,6,FALSE),"")</f>
        <v>4</v>
      </c>
      <c r="O2881" t="str">
        <f>IFERROR(VLOOKUP(N2881,Offices!A:B,2,FALSE),"")</f>
        <v>Paris</v>
      </c>
      <c r="P2881" s="6">
        <f>IFERROR(VLOOKUP(J2881,Payments!A:C,3,FALSE),"")</f>
        <v>37821</v>
      </c>
      <c r="Q2881">
        <f>IFERROR(VLOOKUP(J2881,Payments!A:D,4,FALSE),"")</f>
        <v>36251.03</v>
      </c>
      <c r="R2881" t="str">
        <f>IFERROR(VLOOKUP(B2881,Products!A:C,3,FALSE),"")</f>
        <v>Trucks and Buses</v>
      </c>
      <c r="S2881">
        <f>IFERROR(VLOOKUP(B2881,Products!A:G,7,FALSE),"")</f>
        <v>2018</v>
      </c>
      <c r="T2881">
        <f>IFERROR(VLOOKUP(B2881,Products!A:I,9,FALSE),"")</f>
        <v>60.77</v>
      </c>
      <c r="U2881">
        <f t="shared" si="352"/>
        <v>8</v>
      </c>
      <c r="V2881" t="str">
        <f t="shared" si="353"/>
        <v>No</v>
      </c>
      <c r="W2881">
        <f t="shared" si="354"/>
        <v>2005</v>
      </c>
      <c r="X2881">
        <f t="shared" si="355"/>
        <v>5</v>
      </c>
      <c r="Y2881">
        <f>IFERROR(VLOOKUP(B2881,Products!A:I,8,FALSE),"")</f>
        <v>24.92</v>
      </c>
      <c r="Z2881">
        <f t="shared" si="356"/>
        <v>2342.0099999999998</v>
      </c>
      <c r="AA2881">
        <f t="shared" si="357"/>
        <v>99.959871589085054</v>
      </c>
      <c r="AB2881">
        <f t="shared" si="358"/>
        <v>1</v>
      </c>
      <c r="AC2881">
        <f t="shared" si="359"/>
        <v>1170.7699999999998</v>
      </c>
    </row>
    <row r="2882" spans="1:29">
      <c r="A2882">
        <v>10412</v>
      </c>
      <c r="B2882" t="s">
        <v>154</v>
      </c>
      <c r="C2882">
        <v>60</v>
      </c>
      <c r="D2882">
        <v>157.49</v>
      </c>
      <c r="E2882">
        <v>9</v>
      </c>
      <c r="F2882" s="6">
        <f>IFERROR(VLOOKUP(A2882,Orders!A:B,2,FALSE),"")</f>
        <v>38475</v>
      </c>
      <c r="G2882" s="6">
        <f>IFERROR(VLOOKUP(A2882,Orders!A:C,3,FALSE),"")</f>
        <v>38485</v>
      </c>
      <c r="H2882" s="6">
        <f>IFERROR(VLOOKUP(A2882,Orders!A:D,4,FALSE),"")</f>
        <v>38477</v>
      </c>
      <c r="I2882" t="str">
        <f>IFERROR(VLOOKUP(A2882,Orders!A:E,5,FALSE),"")</f>
        <v>Shipped</v>
      </c>
      <c r="J2882">
        <f>IFERROR(VLOOKUP(A2882,Orders!A:G,7,FALSE),"")</f>
        <v>141</v>
      </c>
      <c r="K2882">
        <f>IFERROR(VLOOKUP(J2882,Customers!A:L,12,FALSE),"")</f>
        <v>1370</v>
      </c>
      <c r="L2882">
        <f>IFERROR(VLOOKUP(J2882,Customers!A:M,13,FALSE),"")</f>
        <v>227600</v>
      </c>
      <c r="M2882" t="str">
        <f>IFERROR(VLOOKUP(J2882,Customers!A:H,8,FALSE),"")</f>
        <v>Madrid</v>
      </c>
      <c r="N2882">
        <f>IFERROR(VLOOKUP(K2882,Employees!A:F,6,FALSE),"")</f>
        <v>4</v>
      </c>
      <c r="O2882" t="str">
        <f>IFERROR(VLOOKUP(N2882,Offices!A:B,2,FALSE),"")</f>
        <v>Paris</v>
      </c>
      <c r="P2882" s="6">
        <f>IFERROR(VLOOKUP(J2882,Payments!A:C,3,FALSE),"")</f>
        <v>37821</v>
      </c>
      <c r="Q2882">
        <f>IFERROR(VLOOKUP(J2882,Payments!A:D,4,FALSE),"")</f>
        <v>36251.03</v>
      </c>
      <c r="R2882" t="str">
        <f>IFERROR(VLOOKUP(B2882,Products!A:C,3,FALSE),"")</f>
        <v>Classic Cars</v>
      </c>
      <c r="S2882">
        <f>IFERROR(VLOOKUP(B2882,Products!A:G,7,FALSE),"")</f>
        <v>8347</v>
      </c>
      <c r="T2882">
        <f>IFERROR(VLOOKUP(B2882,Products!A:I,9,FALSE),"")</f>
        <v>169.34</v>
      </c>
      <c r="U2882">
        <f t="shared" ref="U2882:U2945" si="360">G2882-H2882</f>
        <v>8</v>
      </c>
      <c r="V2882" t="str">
        <f t="shared" ref="V2882:V2945" si="361">IF(OR(I2882="Shipped",I2882="Resolved"),IF(U2882&lt;=6,"Yes","No"),"")</f>
        <v>No</v>
      </c>
      <c r="W2882">
        <f t="shared" ref="W2882:W2945" si="362">YEAR(F2882)</f>
        <v>2005</v>
      </c>
      <c r="X2882">
        <f t="shared" ref="X2882:X2945" si="363">MONTH(F2882)</f>
        <v>5</v>
      </c>
      <c r="Y2882">
        <f>IFERROR(VLOOKUP(B2882,Products!A:I,8,FALSE),"")</f>
        <v>77.900000000000006</v>
      </c>
      <c r="Z2882">
        <f t="shared" ref="Z2882:Z2945" si="364">C2882*D2882</f>
        <v>9449.4000000000015</v>
      </c>
      <c r="AA2882">
        <f t="shared" ref="AA2882:AA2945" si="365">((D2882-Y2882)/Y2882)*100</f>
        <v>102.16944801026958</v>
      </c>
      <c r="AB2882">
        <f t="shared" ref="AB2882:AB2945" si="366">IF(AA2882&gt;=67, 1,0)</f>
        <v>1</v>
      </c>
      <c r="AC2882">
        <f t="shared" ref="AC2882:AC2945" si="367">C2882*(D2882-Y2882)</f>
        <v>4775.4000000000005</v>
      </c>
    </row>
    <row r="2883" spans="1:29">
      <c r="A2883">
        <v>10412</v>
      </c>
      <c r="B2883" t="s">
        <v>156</v>
      </c>
      <c r="C2883">
        <v>21</v>
      </c>
      <c r="D2883">
        <v>47.4</v>
      </c>
      <c r="E2883">
        <v>2</v>
      </c>
      <c r="F2883" s="6">
        <f>IFERROR(VLOOKUP(A2883,Orders!A:B,2,FALSE),"")</f>
        <v>38475</v>
      </c>
      <c r="G2883" s="6">
        <f>IFERROR(VLOOKUP(A2883,Orders!A:C,3,FALSE),"")</f>
        <v>38485</v>
      </c>
      <c r="H2883" s="6">
        <f>IFERROR(VLOOKUP(A2883,Orders!A:D,4,FALSE),"")</f>
        <v>38477</v>
      </c>
      <c r="I2883" t="str">
        <f>IFERROR(VLOOKUP(A2883,Orders!A:E,5,FALSE),"")</f>
        <v>Shipped</v>
      </c>
      <c r="J2883">
        <f>IFERROR(VLOOKUP(A2883,Orders!A:G,7,FALSE),"")</f>
        <v>141</v>
      </c>
      <c r="K2883">
        <f>IFERROR(VLOOKUP(J2883,Customers!A:L,12,FALSE),"")</f>
        <v>1370</v>
      </c>
      <c r="L2883">
        <f>IFERROR(VLOOKUP(J2883,Customers!A:M,13,FALSE),"")</f>
        <v>227600</v>
      </c>
      <c r="M2883" t="str">
        <f>IFERROR(VLOOKUP(J2883,Customers!A:H,8,FALSE),"")</f>
        <v>Madrid</v>
      </c>
      <c r="N2883">
        <f>IFERROR(VLOOKUP(K2883,Employees!A:F,6,FALSE),"")</f>
        <v>4</v>
      </c>
      <c r="O2883" t="str">
        <f>IFERROR(VLOOKUP(N2883,Offices!A:B,2,FALSE),"")</f>
        <v>Paris</v>
      </c>
      <c r="P2883" s="6">
        <f>IFERROR(VLOOKUP(J2883,Payments!A:C,3,FALSE),"")</f>
        <v>37821</v>
      </c>
      <c r="Q2883">
        <f>IFERROR(VLOOKUP(J2883,Payments!A:D,4,FALSE),"")</f>
        <v>36251.03</v>
      </c>
      <c r="R2883" t="str">
        <f>IFERROR(VLOOKUP(B2883,Products!A:C,3,FALSE),"")</f>
        <v>Classic Cars</v>
      </c>
      <c r="S2883">
        <f>IFERROR(VLOOKUP(B2883,Products!A:G,7,FALSE),"")</f>
        <v>4074</v>
      </c>
      <c r="T2883">
        <f>IFERROR(VLOOKUP(B2883,Products!A:I,9,FALSE),"")</f>
        <v>57.8</v>
      </c>
      <c r="U2883">
        <f t="shared" si="360"/>
        <v>8</v>
      </c>
      <c r="V2883" t="str">
        <f t="shared" si="361"/>
        <v>No</v>
      </c>
      <c r="W2883">
        <f t="shared" si="362"/>
        <v>2005</v>
      </c>
      <c r="X2883">
        <f t="shared" si="363"/>
        <v>5</v>
      </c>
      <c r="Y2883">
        <f>IFERROR(VLOOKUP(B2883,Products!A:I,8,FALSE),"")</f>
        <v>32.369999999999997</v>
      </c>
      <c r="Z2883">
        <f t="shared" si="364"/>
        <v>995.4</v>
      </c>
      <c r="AA2883">
        <f t="shared" si="365"/>
        <v>46.431881371640415</v>
      </c>
      <c r="AB2883">
        <f t="shared" si="366"/>
        <v>0</v>
      </c>
      <c r="AC2883">
        <f t="shared" si="367"/>
        <v>315.63</v>
      </c>
    </row>
    <row r="2884" spans="1:29">
      <c r="A2884">
        <v>10412</v>
      </c>
      <c r="B2884" t="s">
        <v>145</v>
      </c>
      <c r="C2884">
        <v>70</v>
      </c>
      <c r="D2884">
        <v>109.9</v>
      </c>
      <c r="E2884">
        <v>10</v>
      </c>
      <c r="F2884" s="6">
        <f>IFERROR(VLOOKUP(A2884,Orders!A:B,2,FALSE),"")</f>
        <v>38475</v>
      </c>
      <c r="G2884" s="6">
        <f>IFERROR(VLOOKUP(A2884,Orders!A:C,3,FALSE),"")</f>
        <v>38485</v>
      </c>
      <c r="H2884" s="6">
        <f>IFERROR(VLOOKUP(A2884,Orders!A:D,4,FALSE),"")</f>
        <v>38477</v>
      </c>
      <c r="I2884" t="str">
        <f>IFERROR(VLOOKUP(A2884,Orders!A:E,5,FALSE),"")</f>
        <v>Shipped</v>
      </c>
      <c r="J2884">
        <f>IFERROR(VLOOKUP(A2884,Orders!A:G,7,FALSE),"")</f>
        <v>141</v>
      </c>
      <c r="K2884">
        <f>IFERROR(VLOOKUP(J2884,Customers!A:L,12,FALSE),"")</f>
        <v>1370</v>
      </c>
      <c r="L2884">
        <f>IFERROR(VLOOKUP(J2884,Customers!A:M,13,FALSE),"")</f>
        <v>227600</v>
      </c>
      <c r="M2884" t="str">
        <f>IFERROR(VLOOKUP(J2884,Customers!A:H,8,FALSE),"")</f>
        <v>Madrid</v>
      </c>
      <c r="N2884">
        <f>IFERROR(VLOOKUP(K2884,Employees!A:F,6,FALSE),"")</f>
        <v>4</v>
      </c>
      <c r="O2884" t="str">
        <f>IFERROR(VLOOKUP(N2884,Offices!A:B,2,FALSE),"")</f>
        <v>Paris</v>
      </c>
      <c r="P2884" s="6">
        <f>IFERROR(VLOOKUP(J2884,Payments!A:C,3,FALSE),"")</f>
        <v>37821</v>
      </c>
      <c r="Q2884">
        <f>IFERROR(VLOOKUP(J2884,Payments!A:D,4,FALSE),"")</f>
        <v>36251.03</v>
      </c>
      <c r="R2884" t="str">
        <f>IFERROR(VLOOKUP(B2884,Products!A:C,3,FALSE),"")</f>
        <v>Trucks and Buses</v>
      </c>
      <c r="S2884">
        <f>IFERROR(VLOOKUP(B2884,Products!A:G,7,FALSE),"")</f>
        <v>2327</v>
      </c>
      <c r="T2884">
        <f>IFERROR(VLOOKUP(B2884,Products!A:I,9,FALSE),"")</f>
        <v>127.79</v>
      </c>
      <c r="U2884">
        <f t="shared" si="360"/>
        <v>8</v>
      </c>
      <c r="V2884" t="str">
        <f t="shared" si="361"/>
        <v>No</v>
      </c>
      <c r="W2884">
        <f t="shared" si="362"/>
        <v>2005</v>
      </c>
      <c r="X2884">
        <f t="shared" si="363"/>
        <v>5</v>
      </c>
      <c r="Y2884">
        <f>IFERROR(VLOOKUP(B2884,Products!A:I,8,FALSE),"")</f>
        <v>61.34</v>
      </c>
      <c r="Z2884">
        <f t="shared" si="364"/>
        <v>7693</v>
      </c>
      <c r="AA2884">
        <f t="shared" si="365"/>
        <v>79.165308118682759</v>
      </c>
      <c r="AB2884">
        <f t="shared" si="366"/>
        <v>1</v>
      </c>
      <c r="AC2884">
        <f t="shared" si="367"/>
        <v>3399.2000000000003</v>
      </c>
    </row>
    <row r="2885" spans="1:29">
      <c r="A2885">
        <v>10412</v>
      </c>
      <c r="B2885" t="s">
        <v>157</v>
      </c>
      <c r="C2885">
        <v>30</v>
      </c>
      <c r="D2885">
        <v>32.880000000000003</v>
      </c>
      <c r="E2885">
        <v>6</v>
      </c>
      <c r="F2885" s="6">
        <f>IFERROR(VLOOKUP(A2885,Orders!A:B,2,FALSE),"")</f>
        <v>38475</v>
      </c>
      <c r="G2885" s="6">
        <f>IFERROR(VLOOKUP(A2885,Orders!A:C,3,FALSE),"")</f>
        <v>38485</v>
      </c>
      <c r="H2885" s="6">
        <f>IFERROR(VLOOKUP(A2885,Orders!A:D,4,FALSE),"")</f>
        <v>38477</v>
      </c>
      <c r="I2885" t="str">
        <f>IFERROR(VLOOKUP(A2885,Orders!A:E,5,FALSE),"")</f>
        <v>Shipped</v>
      </c>
      <c r="J2885">
        <f>IFERROR(VLOOKUP(A2885,Orders!A:G,7,FALSE),"")</f>
        <v>141</v>
      </c>
      <c r="K2885">
        <f>IFERROR(VLOOKUP(J2885,Customers!A:L,12,FALSE),"")</f>
        <v>1370</v>
      </c>
      <c r="L2885">
        <f>IFERROR(VLOOKUP(J2885,Customers!A:M,13,FALSE),"")</f>
        <v>227600</v>
      </c>
      <c r="M2885" t="str">
        <f>IFERROR(VLOOKUP(J2885,Customers!A:H,8,FALSE),"")</f>
        <v>Madrid</v>
      </c>
      <c r="N2885">
        <f>IFERROR(VLOOKUP(K2885,Employees!A:F,6,FALSE),"")</f>
        <v>4</v>
      </c>
      <c r="O2885" t="str">
        <f>IFERROR(VLOOKUP(N2885,Offices!A:B,2,FALSE),"")</f>
        <v>Paris</v>
      </c>
      <c r="P2885" s="6">
        <f>IFERROR(VLOOKUP(J2885,Payments!A:C,3,FALSE),"")</f>
        <v>37821</v>
      </c>
      <c r="Q2885">
        <f>IFERROR(VLOOKUP(J2885,Payments!A:D,4,FALSE),"")</f>
        <v>36251.03</v>
      </c>
      <c r="R2885" t="str">
        <f>IFERROR(VLOOKUP(B2885,Products!A:C,3,FALSE),"")</f>
        <v>Classic Cars</v>
      </c>
      <c r="S2885">
        <f>IFERROR(VLOOKUP(B2885,Products!A:G,7,FALSE),"")</f>
        <v>2542</v>
      </c>
      <c r="T2885">
        <f>IFERROR(VLOOKUP(B2885,Products!A:I,9,FALSE),"")</f>
        <v>35.36</v>
      </c>
      <c r="U2885">
        <f t="shared" si="360"/>
        <v>8</v>
      </c>
      <c r="V2885" t="str">
        <f t="shared" si="361"/>
        <v>No</v>
      </c>
      <c r="W2885">
        <f t="shared" si="362"/>
        <v>2005</v>
      </c>
      <c r="X2885">
        <f t="shared" si="363"/>
        <v>5</v>
      </c>
      <c r="Y2885">
        <f>IFERROR(VLOOKUP(B2885,Products!A:I,8,FALSE),"")</f>
        <v>15.91</v>
      </c>
      <c r="Z2885">
        <f t="shared" si="364"/>
        <v>986.40000000000009</v>
      </c>
      <c r="AA2885">
        <f t="shared" si="365"/>
        <v>106.66247642991831</v>
      </c>
      <c r="AB2885">
        <f t="shared" si="366"/>
        <v>1</v>
      </c>
      <c r="AC2885">
        <f t="shared" si="367"/>
        <v>509.10000000000008</v>
      </c>
    </row>
    <row r="2886" spans="1:29">
      <c r="A2886">
        <v>10412</v>
      </c>
      <c r="B2886" t="s">
        <v>158</v>
      </c>
      <c r="C2886">
        <v>31</v>
      </c>
      <c r="D2886">
        <v>108.82</v>
      </c>
      <c r="E2886">
        <v>1</v>
      </c>
      <c r="F2886" s="6">
        <f>IFERROR(VLOOKUP(A2886,Orders!A:B,2,FALSE),"")</f>
        <v>38475</v>
      </c>
      <c r="G2886" s="6">
        <f>IFERROR(VLOOKUP(A2886,Orders!A:C,3,FALSE),"")</f>
        <v>38485</v>
      </c>
      <c r="H2886" s="6">
        <f>IFERROR(VLOOKUP(A2886,Orders!A:D,4,FALSE),"")</f>
        <v>38477</v>
      </c>
      <c r="I2886" t="str">
        <f>IFERROR(VLOOKUP(A2886,Orders!A:E,5,FALSE),"")</f>
        <v>Shipped</v>
      </c>
      <c r="J2886">
        <f>IFERROR(VLOOKUP(A2886,Orders!A:G,7,FALSE),"")</f>
        <v>141</v>
      </c>
      <c r="K2886">
        <f>IFERROR(VLOOKUP(J2886,Customers!A:L,12,FALSE),"")</f>
        <v>1370</v>
      </c>
      <c r="L2886">
        <f>IFERROR(VLOOKUP(J2886,Customers!A:M,13,FALSE),"")</f>
        <v>227600</v>
      </c>
      <c r="M2886" t="str">
        <f>IFERROR(VLOOKUP(J2886,Customers!A:H,8,FALSE),"")</f>
        <v>Madrid</v>
      </c>
      <c r="N2886">
        <f>IFERROR(VLOOKUP(K2886,Employees!A:F,6,FALSE),"")</f>
        <v>4</v>
      </c>
      <c r="O2886" t="str">
        <f>IFERROR(VLOOKUP(N2886,Offices!A:B,2,FALSE),"")</f>
        <v>Paris</v>
      </c>
      <c r="P2886" s="6">
        <f>IFERROR(VLOOKUP(J2886,Payments!A:C,3,FALSE),"")</f>
        <v>37821</v>
      </c>
      <c r="Q2886">
        <f>IFERROR(VLOOKUP(J2886,Payments!A:D,4,FALSE),"")</f>
        <v>36251.03</v>
      </c>
      <c r="R2886" t="str">
        <f>IFERROR(VLOOKUP(B2886,Products!A:C,3,FALSE),"")</f>
        <v>Classic Cars</v>
      </c>
      <c r="S2886">
        <f>IFERROR(VLOOKUP(B2886,Products!A:G,7,FALSE),"")</f>
        <v>6582</v>
      </c>
      <c r="T2886">
        <f>IFERROR(VLOOKUP(B2886,Products!A:I,9,FALSE),"")</f>
        <v>118.28</v>
      </c>
      <c r="U2886">
        <f t="shared" si="360"/>
        <v>8</v>
      </c>
      <c r="V2886" t="str">
        <f t="shared" si="361"/>
        <v>No</v>
      </c>
      <c r="W2886">
        <f t="shared" si="362"/>
        <v>2005</v>
      </c>
      <c r="X2886">
        <f t="shared" si="363"/>
        <v>5</v>
      </c>
      <c r="Y2886">
        <f>IFERROR(VLOOKUP(B2886,Products!A:I,8,FALSE),"")</f>
        <v>69.78</v>
      </c>
      <c r="Z2886">
        <f t="shared" si="364"/>
        <v>3373.4199999999996</v>
      </c>
      <c r="AA2886">
        <f t="shared" si="365"/>
        <v>55.947262826024634</v>
      </c>
      <c r="AB2886">
        <f t="shared" si="366"/>
        <v>0</v>
      </c>
      <c r="AC2886">
        <f t="shared" si="367"/>
        <v>1210.2399999999998</v>
      </c>
    </row>
    <row r="2887" spans="1:29">
      <c r="A2887">
        <v>10412</v>
      </c>
      <c r="B2887" t="s">
        <v>159</v>
      </c>
      <c r="C2887">
        <v>19</v>
      </c>
      <c r="D2887">
        <v>50.86</v>
      </c>
      <c r="E2887">
        <v>7</v>
      </c>
      <c r="F2887" s="6">
        <f>IFERROR(VLOOKUP(A2887,Orders!A:B,2,FALSE),"")</f>
        <v>38475</v>
      </c>
      <c r="G2887" s="6">
        <f>IFERROR(VLOOKUP(A2887,Orders!A:C,3,FALSE),"")</f>
        <v>38485</v>
      </c>
      <c r="H2887" s="6">
        <f>IFERROR(VLOOKUP(A2887,Orders!A:D,4,FALSE),"")</f>
        <v>38477</v>
      </c>
      <c r="I2887" t="str">
        <f>IFERROR(VLOOKUP(A2887,Orders!A:E,5,FALSE),"")</f>
        <v>Shipped</v>
      </c>
      <c r="J2887">
        <f>IFERROR(VLOOKUP(A2887,Orders!A:G,7,FALSE),"")</f>
        <v>141</v>
      </c>
      <c r="K2887">
        <f>IFERROR(VLOOKUP(J2887,Customers!A:L,12,FALSE),"")</f>
        <v>1370</v>
      </c>
      <c r="L2887">
        <f>IFERROR(VLOOKUP(J2887,Customers!A:M,13,FALSE),"")</f>
        <v>227600</v>
      </c>
      <c r="M2887" t="str">
        <f>IFERROR(VLOOKUP(J2887,Customers!A:H,8,FALSE),"")</f>
        <v>Madrid</v>
      </c>
      <c r="N2887">
        <f>IFERROR(VLOOKUP(K2887,Employees!A:F,6,FALSE),"")</f>
        <v>4</v>
      </c>
      <c r="O2887" t="str">
        <f>IFERROR(VLOOKUP(N2887,Offices!A:B,2,FALSE),"")</f>
        <v>Paris</v>
      </c>
      <c r="P2887" s="6">
        <f>IFERROR(VLOOKUP(J2887,Payments!A:C,3,FALSE),"")</f>
        <v>37821</v>
      </c>
      <c r="Q2887">
        <f>IFERROR(VLOOKUP(J2887,Payments!A:D,4,FALSE),"")</f>
        <v>36251.03</v>
      </c>
      <c r="R2887" t="str">
        <f>IFERROR(VLOOKUP(B2887,Products!A:C,3,FALSE),"")</f>
        <v>Trucks and Buses</v>
      </c>
      <c r="S2887">
        <f>IFERROR(VLOOKUP(B2887,Products!A:G,7,FALSE),"")</f>
        <v>2874</v>
      </c>
      <c r="T2887">
        <f>IFERROR(VLOOKUP(B2887,Products!A:I,9,FALSE),"")</f>
        <v>54.11</v>
      </c>
      <c r="U2887">
        <f t="shared" si="360"/>
        <v>8</v>
      </c>
      <c r="V2887" t="str">
        <f t="shared" si="361"/>
        <v>No</v>
      </c>
      <c r="W2887">
        <f t="shared" si="362"/>
        <v>2005</v>
      </c>
      <c r="X2887">
        <f t="shared" si="363"/>
        <v>5</v>
      </c>
      <c r="Y2887">
        <f>IFERROR(VLOOKUP(B2887,Products!A:I,8,FALSE),"")</f>
        <v>25.98</v>
      </c>
      <c r="Z2887">
        <f t="shared" si="364"/>
        <v>966.34</v>
      </c>
      <c r="AA2887">
        <f t="shared" si="365"/>
        <v>95.765973826020016</v>
      </c>
      <c r="AB2887">
        <f t="shared" si="366"/>
        <v>1</v>
      </c>
      <c r="AC2887">
        <f t="shared" si="367"/>
        <v>472.71999999999997</v>
      </c>
    </row>
    <row r="2888" spans="1:29">
      <c r="A2888">
        <v>10412</v>
      </c>
      <c r="B2888" t="s">
        <v>161</v>
      </c>
      <c r="C2888">
        <v>26</v>
      </c>
      <c r="D2888">
        <v>105.33</v>
      </c>
      <c r="E2888">
        <v>3</v>
      </c>
      <c r="F2888" s="6">
        <f>IFERROR(VLOOKUP(A2888,Orders!A:B,2,FALSE),"")</f>
        <v>38475</v>
      </c>
      <c r="G2888" s="6">
        <f>IFERROR(VLOOKUP(A2888,Orders!A:C,3,FALSE),"")</f>
        <v>38485</v>
      </c>
      <c r="H2888" s="6">
        <f>IFERROR(VLOOKUP(A2888,Orders!A:D,4,FALSE),"")</f>
        <v>38477</v>
      </c>
      <c r="I2888" t="str">
        <f>IFERROR(VLOOKUP(A2888,Orders!A:E,5,FALSE),"")</f>
        <v>Shipped</v>
      </c>
      <c r="J2888">
        <f>IFERROR(VLOOKUP(A2888,Orders!A:G,7,FALSE),"")</f>
        <v>141</v>
      </c>
      <c r="K2888">
        <f>IFERROR(VLOOKUP(J2888,Customers!A:L,12,FALSE),"")</f>
        <v>1370</v>
      </c>
      <c r="L2888">
        <f>IFERROR(VLOOKUP(J2888,Customers!A:M,13,FALSE),"")</f>
        <v>227600</v>
      </c>
      <c r="M2888" t="str">
        <f>IFERROR(VLOOKUP(J2888,Customers!A:H,8,FALSE),"")</f>
        <v>Madrid</v>
      </c>
      <c r="N2888">
        <f>IFERROR(VLOOKUP(K2888,Employees!A:F,6,FALSE),"")</f>
        <v>4</v>
      </c>
      <c r="O2888" t="str">
        <f>IFERROR(VLOOKUP(N2888,Offices!A:B,2,FALSE),"")</f>
        <v>Paris</v>
      </c>
      <c r="P2888" s="6">
        <f>IFERROR(VLOOKUP(J2888,Payments!A:C,3,FALSE),"")</f>
        <v>37821</v>
      </c>
      <c r="Q2888">
        <f>IFERROR(VLOOKUP(J2888,Payments!A:D,4,FALSE),"")</f>
        <v>36251.03</v>
      </c>
      <c r="R2888" t="str">
        <f>IFERROR(VLOOKUP(B2888,Products!A:C,3,FALSE),"")</f>
        <v>Trucks and Buses</v>
      </c>
      <c r="S2888">
        <f>IFERROR(VLOOKUP(B2888,Products!A:G,7,FALSE),"")</f>
        <v>1016</v>
      </c>
      <c r="T2888">
        <f>IFERROR(VLOOKUP(B2888,Products!A:I,9,FALSE),"")</f>
        <v>115.75</v>
      </c>
      <c r="U2888">
        <f t="shared" si="360"/>
        <v>8</v>
      </c>
      <c r="V2888" t="str">
        <f t="shared" si="361"/>
        <v>No</v>
      </c>
      <c r="W2888">
        <f t="shared" si="362"/>
        <v>2005</v>
      </c>
      <c r="X2888">
        <f t="shared" si="363"/>
        <v>5</v>
      </c>
      <c r="Y2888">
        <f>IFERROR(VLOOKUP(B2888,Products!A:I,8,FALSE),"")</f>
        <v>68.290000000000006</v>
      </c>
      <c r="Z2888">
        <f t="shared" si="364"/>
        <v>2738.58</v>
      </c>
      <c r="AA2888">
        <f t="shared" si="365"/>
        <v>54.239273685751918</v>
      </c>
      <c r="AB2888">
        <f t="shared" si="366"/>
        <v>0</v>
      </c>
      <c r="AC2888">
        <f t="shared" si="367"/>
        <v>963.03999999999974</v>
      </c>
    </row>
    <row r="2889" spans="1:29">
      <c r="A2889">
        <v>10413</v>
      </c>
      <c r="B2889" t="s">
        <v>164</v>
      </c>
      <c r="C2889">
        <v>36</v>
      </c>
      <c r="D2889">
        <v>201.57</v>
      </c>
      <c r="E2889">
        <v>2</v>
      </c>
      <c r="F2889" s="6">
        <f>IFERROR(VLOOKUP(A2889,Orders!A:B,2,FALSE),"")</f>
        <v>38477</v>
      </c>
      <c r="G2889" s="6">
        <f>IFERROR(VLOOKUP(A2889,Orders!A:C,3,FALSE),"")</f>
        <v>38486</v>
      </c>
      <c r="H2889" s="6">
        <f>IFERROR(VLOOKUP(A2889,Orders!A:D,4,FALSE),"")</f>
        <v>38481</v>
      </c>
      <c r="I2889" t="str">
        <f>IFERROR(VLOOKUP(A2889,Orders!A:E,5,FALSE),"")</f>
        <v>Shipped</v>
      </c>
      <c r="J2889">
        <f>IFERROR(VLOOKUP(A2889,Orders!A:G,7,FALSE),"")</f>
        <v>175</v>
      </c>
      <c r="K2889">
        <f>IFERROR(VLOOKUP(J2889,Customers!A:L,12,FALSE),"")</f>
        <v>1323</v>
      </c>
      <c r="L2889">
        <f>IFERROR(VLOOKUP(J2889,Customers!A:M,13,FALSE),"")</f>
        <v>84300</v>
      </c>
      <c r="M2889" t="str">
        <f>IFERROR(VLOOKUP(J2889,Customers!A:H,8,FALSE),"")</f>
        <v>Bridgewater</v>
      </c>
      <c r="N2889">
        <f>IFERROR(VLOOKUP(K2889,Employees!A:F,6,FALSE),"")</f>
        <v>3</v>
      </c>
      <c r="O2889" t="str">
        <f>IFERROR(VLOOKUP(N2889,Offices!A:B,2,FALSE),"")</f>
        <v>NYC</v>
      </c>
      <c r="P2889" s="6">
        <f>IFERROR(VLOOKUP(J2889,Payments!A:C,3,FALSE),"")</f>
        <v>38491</v>
      </c>
      <c r="Q2889">
        <f>IFERROR(VLOOKUP(J2889,Payments!A:D,4,FALSE),"")</f>
        <v>28500.78</v>
      </c>
      <c r="R2889" t="str">
        <f>IFERROR(VLOOKUP(B2889,Products!A:C,3,FALSE),"")</f>
        <v>Classic Cars</v>
      </c>
      <c r="S2889">
        <f>IFERROR(VLOOKUP(B2889,Products!A:G,7,FALSE),"")</f>
        <v>3619</v>
      </c>
      <c r="T2889">
        <f>IFERROR(VLOOKUP(B2889,Products!A:I,9,FALSE),"")</f>
        <v>207.8</v>
      </c>
      <c r="U2889">
        <f t="shared" si="360"/>
        <v>5</v>
      </c>
      <c r="V2889" t="str">
        <f t="shared" si="361"/>
        <v>Yes</v>
      </c>
      <c r="W2889">
        <f t="shared" si="362"/>
        <v>2005</v>
      </c>
      <c r="X2889">
        <f t="shared" si="363"/>
        <v>5</v>
      </c>
      <c r="Y2889">
        <f>IFERROR(VLOOKUP(B2889,Products!A:I,8,FALSE),"")</f>
        <v>95.59</v>
      </c>
      <c r="Z2889">
        <f t="shared" si="364"/>
        <v>7256.5199999999995</v>
      </c>
      <c r="AA2889">
        <f t="shared" si="365"/>
        <v>110.86933779684065</v>
      </c>
      <c r="AB2889">
        <f t="shared" si="366"/>
        <v>1</v>
      </c>
      <c r="AC2889">
        <f t="shared" si="367"/>
        <v>3815.2799999999997</v>
      </c>
    </row>
    <row r="2890" spans="1:29">
      <c r="A2890">
        <v>10413</v>
      </c>
      <c r="B2890" t="s">
        <v>150</v>
      </c>
      <c r="C2890">
        <v>47</v>
      </c>
      <c r="D2890">
        <v>145.04</v>
      </c>
      <c r="E2890">
        <v>3</v>
      </c>
      <c r="F2890" s="6">
        <f>IFERROR(VLOOKUP(A2890,Orders!A:B,2,FALSE),"")</f>
        <v>38477</v>
      </c>
      <c r="G2890" s="6">
        <f>IFERROR(VLOOKUP(A2890,Orders!A:C,3,FALSE),"")</f>
        <v>38486</v>
      </c>
      <c r="H2890" s="6">
        <f>IFERROR(VLOOKUP(A2890,Orders!A:D,4,FALSE),"")</f>
        <v>38481</v>
      </c>
      <c r="I2890" t="str">
        <f>IFERROR(VLOOKUP(A2890,Orders!A:E,5,FALSE),"")</f>
        <v>Shipped</v>
      </c>
      <c r="J2890">
        <f>IFERROR(VLOOKUP(A2890,Orders!A:G,7,FALSE),"")</f>
        <v>175</v>
      </c>
      <c r="K2890">
        <f>IFERROR(VLOOKUP(J2890,Customers!A:L,12,FALSE),"")</f>
        <v>1323</v>
      </c>
      <c r="L2890">
        <f>IFERROR(VLOOKUP(J2890,Customers!A:M,13,FALSE),"")</f>
        <v>84300</v>
      </c>
      <c r="M2890" t="str">
        <f>IFERROR(VLOOKUP(J2890,Customers!A:H,8,FALSE),"")</f>
        <v>Bridgewater</v>
      </c>
      <c r="N2890">
        <f>IFERROR(VLOOKUP(K2890,Employees!A:F,6,FALSE),"")</f>
        <v>3</v>
      </c>
      <c r="O2890" t="str">
        <f>IFERROR(VLOOKUP(N2890,Offices!A:B,2,FALSE),"")</f>
        <v>NYC</v>
      </c>
      <c r="P2890" s="6">
        <f>IFERROR(VLOOKUP(J2890,Payments!A:C,3,FALSE),"")</f>
        <v>38491</v>
      </c>
      <c r="Q2890">
        <f>IFERROR(VLOOKUP(J2890,Payments!A:D,4,FALSE),"")</f>
        <v>28500.78</v>
      </c>
      <c r="R2890" t="str">
        <f>IFERROR(VLOOKUP(B2890,Products!A:C,3,FALSE),"")</f>
        <v>Classic Cars</v>
      </c>
      <c r="S2890">
        <f>IFERROR(VLOOKUP(B2890,Products!A:G,7,FALSE),"")</f>
        <v>6906</v>
      </c>
      <c r="T2890">
        <f>IFERROR(VLOOKUP(B2890,Products!A:I,9,FALSE),"")</f>
        <v>151.08000000000001</v>
      </c>
      <c r="U2890">
        <f t="shared" si="360"/>
        <v>5</v>
      </c>
      <c r="V2890" t="str">
        <f t="shared" si="361"/>
        <v>Yes</v>
      </c>
      <c r="W2890">
        <f t="shared" si="362"/>
        <v>2005</v>
      </c>
      <c r="X2890">
        <f t="shared" si="363"/>
        <v>5</v>
      </c>
      <c r="Y2890">
        <f>IFERROR(VLOOKUP(B2890,Products!A:I,8,FALSE),"")</f>
        <v>89.14</v>
      </c>
      <c r="Z2890">
        <f t="shared" si="364"/>
        <v>6816.8799999999992</v>
      </c>
      <c r="AA2890">
        <f t="shared" si="365"/>
        <v>62.710343280233324</v>
      </c>
      <c r="AB2890">
        <f t="shared" si="366"/>
        <v>0</v>
      </c>
      <c r="AC2890">
        <f t="shared" si="367"/>
        <v>2627.2999999999997</v>
      </c>
    </row>
    <row r="2891" spans="1:29">
      <c r="A2891">
        <v>10413</v>
      </c>
      <c r="B2891" t="s">
        <v>165</v>
      </c>
      <c r="C2891">
        <v>22</v>
      </c>
      <c r="D2891">
        <v>173.02</v>
      </c>
      <c r="E2891">
        <v>1</v>
      </c>
      <c r="F2891" s="6">
        <f>IFERROR(VLOOKUP(A2891,Orders!A:B,2,FALSE),"")</f>
        <v>38477</v>
      </c>
      <c r="G2891" s="6">
        <f>IFERROR(VLOOKUP(A2891,Orders!A:C,3,FALSE),"")</f>
        <v>38486</v>
      </c>
      <c r="H2891" s="6">
        <f>IFERROR(VLOOKUP(A2891,Orders!A:D,4,FALSE),"")</f>
        <v>38481</v>
      </c>
      <c r="I2891" t="str">
        <f>IFERROR(VLOOKUP(A2891,Orders!A:E,5,FALSE),"")</f>
        <v>Shipped</v>
      </c>
      <c r="J2891">
        <f>IFERROR(VLOOKUP(A2891,Orders!A:G,7,FALSE),"")</f>
        <v>175</v>
      </c>
      <c r="K2891">
        <f>IFERROR(VLOOKUP(J2891,Customers!A:L,12,FALSE),"")</f>
        <v>1323</v>
      </c>
      <c r="L2891">
        <f>IFERROR(VLOOKUP(J2891,Customers!A:M,13,FALSE),"")</f>
        <v>84300</v>
      </c>
      <c r="M2891" t="str">
        <f>IFERROR(VLOOKUP(J2891,Customers!A:H,8,FALSE),"")</f>
        <v>Bridgewater</v>
      </c>
      <c r="N2891">
        <f>IFERROR(VLOOKUP(K2891,Employees!A:F,6,FALSE),"")</f>
        <v>3</v>
      </c>
      <c r="O2891" t="str">
        <f>IFERROR(VLOOKUP(N2891,Offices!A:B,2,FALSE),"")</f>
        <v>NYC</v>
      </c>
      <c r="P2891" s="6">
        <f>IFERROR(VLOOKUP(J2891,Payments!A:C,3,FALSE),"")</f>
        <v>38491</v>
      </c>
      <c r="Q2891">
        <f>IFERROR(VLOOKUP(J2891,Payments!A:D,4,FALSE),"")</f>
        <v>28500.78</v>
      </c>
      <c r="R2891" t="str">
        <f>IFERROR(VLOOKUP(B2891,Products!A:C,3,FALSE),"")</f>
        <v>Classic Cars</v>
      </c>
      <c r="S2891">
        <f>IFERROR(VLOOKUP(B2891,Products!A:G,7,FALSE),"")</f>
        <v>1049</v>
      </c>
      <c r="T2891">
        <f>IFERROR(VLOOKUP(B2891,Products!A:I,9,FALSE),"")</f>
        <v>173.02</v>
      </c>
      <c r="U2891">
        <f t="shared" si="360"/>
        <v>5</v>
      </c>
      <c r="V2891" t="str">
        <f t="shared" si="361"/>
        <v>Yes</v>
      </c>
      <c r="W2891">
        <f t="shared" si="362"/>
        <v>2005</v>
      </c>
      <c r="X2891">
        <f t="shared" si="363"/>
        <v>5</v>
      </c>
      <c r="Y2891">
        <f>IFERROR(VLOOKUP(B2891,Products!A:I,8,FALSE),"")</f>
        <v>83.05</v>
      </c>
      <c r="Z2891">
        <f t="shared" si="364"/>
        <v>3806.44</v>
      </c>
      <c r="AA2891">
        <f t="shared" si="365"/>
        <v>108.33232992173392</v>
      </c>
      <c r="AB2891">
        <f t="shared" si="366"/>
        <v>1</v>
      </c>
      <c r="AC2891">
        <f t="shared" si="367"/>
        <v>1979.3400000000004</v>
      </c>
    </row>
    <row r="2892" spans="1:29">
      <c r="A2892">
        <v>10413</v>
      </c>
      <c r="B2892" t="s">
        <v>155</v>
      </c>
      <c r="C2892">
        <v>49</v>
      </c>
      <c r="D2892">
        <v>133.57</v>
      </c>
      <c r="E2892">
        <v>5</v>
      </c>
      <c r="F2892" s="6">
        <f>IFERROR(VLOOKUP(A2892,Orders!A:B,2,FALSE),"")</f>
        <v>38477</v>
      </c>
      <c r="G2892" s="6">
        <f>IFERROR(VLOOKUP(A2892,Orders!A:C,3,FALSE),"")</f>
        <v>38486</v>
      </c>
      <c r="H2892" s="6">
        <f>IFERROR(VLOOKUP(A2892,Orders!A:D,4,FALSE),"")</f>
        <v>38481</v>
      </c>
      <c r="I2892" t="str">
        <f>IFERROR(VLOOKUP(A2892,Orders!A:E,5,FALSE),"")</f>
        <v>Shipped</v>
      </c>
      <c r="J2892">
        <f>IFERROR(VLOOKUP(A2892,Orders!A:G,7,FALSE),"")</f>
        <v>175</v>
      </c>
      <c r="K2892">
        <f>IFERROR(VLOOKUP(J2892,Customers!A:L,12,FALSE),"")</f>
        <v>1323</v>
      </c>
      <c r="L2892">
        <f>IFERROR(VLOOKUP(J2892,Customers!A:M,13,FALSE),"")</f>
        <v>84300</v>
      </c>
      <c r="M2892" t="str">
        <f>IFERROR(VLOOKUP(J2892,Customers!A:H,8,FALSE),"")</f>
        <v>Bridgewater</v>
      </c>
      <c r="N2892">
        <f>IFERROR(VLOOKUP(K2892,Employees!A:F,6,FALSE),"")</f>
        <v>3</v>
      </c>
      <c r="O2892" t="str">
        <f>IFERROR(VLOOKUP(N2892,Offices!A:B,2,FALSE),"")</f>
        <v>NYC</v>
      </c>
      <c r="P2892" s="6">
        <f>IFERROR(VLOOKUP(J2892,Payments!A:C,3,FALSE),"")</f>
        <v>38491</v>
      </c>
      <c r="Q2892">
        <f>IFERROR(VLOOKUP(J2892,Payments!A:D,4,FALSE),"")</f>
        <v>28500.78</v>
      </c>
      <c r="R2892" t="str">
        <f>IFERROR(VLOOKUP(B2892,Products!A:C,3,FALSE),"")</f>
        <v>Classic Cars</v>
      </c>
      <c r="S2892">
        <f>IFERROR(VLOOKUP(B2892,Products!A:G,7,FALSE),"")</f>
        <v>5545</v>
      </c>
      <c r="T2892">
        <f>IFERROR(VLOOKUP(B2892,Products!A:I,9,FALSE),"")</f>
        <v>143.62</v>
      </c>
      <c r="U2892">
        <f t="shared" si="360"/>
        <v>5</v>
      </c>
      <c r="V2892" t="str">
        <f t="shared" si="361"/>
        <v>Yes</v>
      </c>
      <c r="W2892">
        <f t="shared" si="362"/>
        <v>2005</v>
      </c>
      <c r="X2892">
        <f t="shared" si="363"/>
        <v>5</v>
      </c>
      <c r="Y2892">
        <f>IFERROR(VLOOKUP(B2892,Products!A:I,8,FALSE),"")</f>
        <v>91.92</v>
      </c>
      <c r="Z2892">
        <f t="shared" si="364"/>
        <v>6544.9299999999994</v>
      </c>
      <c r="AA2892">
        <f t="shared" si="365"/>
        <v>45.311140121845071</v>
      </c>
      <c r="AB2892">
        <f t="shared" si="366"/>
        <v>0</v>
      </c>
      <c r="AC2892">
        <f t="shared" si="367"/>
        <v>2040.8499999999997</v>
      </c>
    </row>
    <row r="2893" spans="1:29">
      <c r="A2893">
        <v>10413</v>
      </c>
      <c r="B2893" t="s">
        <v>160</v>
      </c>
      <c r="C2893">
        <v>24</v>
      </c>
      <c r="D2893">
        <v>56.55</v>
      </c>
      <c r="E2893">
        <v>6</v>
      </c>
      <c r="F2893" s="6">
        <f>IFERROR(VLOOKUP(A2893,Orders!A:B,2,FALSE),"")</f>
        <v>38477</v>
      </c>
      <c r="G2893" s="6">
        <f>IFERROR(VLOOKUP(A2893,Orders!A:C,3,FALSE),"")</f>
        <v>38486</v>
      </c>
      <c r="H2893" s="6">
        <f>IFERROR(VLOOKUP(A2893,Orders!A:D,4,FALSE),"")</f>
        <v>38481</v>
      </c>
      <c r="I2893" t="str">
        <f>IFERROR(VLOOKUP(A2893,Orders!A:E,5,FALSE),"")</f>
        <v>Shipped</v>
      </c>
      <c r="J2893">
        <f>IFERROR(VLOOKUP(A2893,Orders!A:G,7,FALSE),"")</f>
        <v>175</v>
      </c>
      <c r="K2893">
        <f>IFERROR(VLOOKUP(J2893,Customers!A:L,12,FALSE),"")</f>
        <v>1323</v>
      </c>
      <c r="L2893">
        <f>IFERROR(VLOOKUP(J2893,Customers!A:M,13,FALSE),"")</f>
        <v>84300</v>
      </c>
      <c r="M2893" t="str">
        <f>IFERROR(VLOOKUP(J2893,Customers!A:H,8,FALSE),"")</f>
        <v>Bridgewater</v>
      </c>
      <c r="N2893">
        <f>IFERROR(VLOOKUP(K2893,Employees!A:F,6,FALSE),"")</f>
        <v>3</v>
      </c>
      <c r="O2893" t="str">
        <f>IFERROR(VLOOKUP(N2893,Offices!A:B,2,FALSE),"")</f>
        <v>NYC</v>
      </c>
      <c r="P2893" s="6">
        <f>IFERROR(VLOOKUP(J2893,Payments!A:C,3,FALSE),"")</f>
        <v>38491</v>
      </c>
      <c r="Q2893">
        <f>IFERROR(VLOOKUP(J2893,Payments!A:D,4,FALSE),"")</f>
        <v>28500.78</v>
      </c>
      <c r="R2893" t="str">
        <f>IFERROR(VLOOKUP(B2893,Products!A:C,3,FALSE),"")</f>
        <v>Trains</v>
      </c>
      <c r="S2893">
        <f>IFERROR(VLOOKUP(B2893,Products!A:G,7,FALSE),"")</f>
        <v>8601</v>
      </c>
      <c r="T2893">
        <f>IFERROR(VLOOKUP(B2893,Products!A:I,9,FALSE),"")</f>
        <v>62.14</v>
      </c>
      <c r="U2893">
        <f t="shared" si="360"/>
        <v>5</v>
      </c>
      <c r="V2893" t="str">
        <f t="shared" si="361"/>
        <v>Yes</v>
      </c>
      <c r="W2893">
        <f t="shared" si="362"/>
        <v>2005</v>
      </c>
      <c r="X2893">
        <f t="shared" si="363"/>
        <v>5</v>
      </c>
      <c r="Y2893">
        <f>IFERROR(VLOOKUP(B2893,Products!A:I,8,FALSE),"")</f>
        <v>26.72</v>
      </c>
      <c r="Z2893">
        <f t="shared" si="364"/>
        <v>1357.1999999999998</v>
      </c>
      <c r="AA2893">
        <f t="shared" si="365"/>
        <v>111.63922155688624</v>
      </c>
      <c r="AB2893">
        <f t="shared" si="366"/>
        <v>1</v>
      </c>
      <c r="AC2893">
        <f t="shared" si="367"/>
        <v>715.92</v>
      </c>
    </row>
    <row r="2894" spans="1:29">
      <c r="A2894">
        <v>10413</v>
      </c>
      <c r="B2894" t="s">
        <v>162</v>
      </c>
      <c r="C2894">
        <v>51</v>
      </c>
      <c r="D2894">
        <v>53.31</v>
      </c>
      <c r="E2894">
        <v>4</v>
      </c>
      <c r="F2894" s="6">
        <f>IFERROR(VLOOKUP(A2894,Orders!A:B,2,FALSE),"")</f>
        <v>38477</v>
      </c>
      <c r="G2894" s="6">
        <f>IFERROR(VLOOKUP(A2894,Orders!A:C,3,FALSE),"")</f>
        <v>38486</v>
      </c>
      <c r="H2894" s="6">
        <f>IFERROR(VLOOKUP(A2894,Orders!A:D,4,FALSE),"")</f>
        <v>38481</v>
      </c>
      <c r="I2894" t="str">
        <f>IFERROR(VLOOKUP(A2894,Orders!A:E,5,FALSE),"")</f>
        <v>Shipped</v>
      </c>
      <c r="J2894">
        <f>IFERROR(VLOOKUP(A2894,Orders!A:G,7,FALSE),"")</f>
        <v>175</v>
      </c>
      <c r="K2894">
        <f>IFERROR(VLOOKUP(J2894,Customers!A:L,12,FALSE),"")</f>
        <v>1323</v>
      </c>
      <c r="L2894">
        <f>IFERROR(VLOOKUP(J2894,Customers!A:M,13,FALSE),"")</f>
        <v>84300</v>
      </c>
      <c r="M2894" t="str">
        <f>IFERROR(VLOOKUP(J2894,Customers!A:H,8,FALSE),"")</f>
        <v>Bridgewater</v>
      </c>
      <c r="N2894">
        <f>IFERROR(VLOOKUP(K2894,Employees!A:F,6,FALSE),"")</f>
        <v>3</v>
      </c>
      <c r="O2894" t="str">
        <f>IFERROR(VLOOKUP(N2894,Offices!A:B,2,FALSE),"")</f>
        <v>NYC</v>
      </c>
      <c r="P2894" s="6">
        <f>IFERROR(VLOOKUP(J2894,Payments!A:C,3,FALSE),"")</f>
        <v>38491</v>
      </c>
      <c r="Q2894">
        <f>IFERROR(VLOOKUP(J2894,Payments!A:D,4,FALSE),"")</f>
        <v>28500.78</v>
      </c>
      <c r="R2894" t="str">
        <f>IFERROR(VLOOKUP(B2894,Products!A:C,3,FALSE),"")</f>
        <v>Trains</v>
      </c>
      <c r="S2894">
        <f>IFERROR(VLOOKUP(B2894,Products!A:G,7,FALSE),"")</f>
        <v>1645</v>
      </c>
      <c r="T2894">
        <f>IFERROR(VLOOKUP(B2894,Products!A:I,9,FALSE),"")</f>
        <v>58.58</v>
      </c>
      <c r="U2894">
        <f t="shared" si="360"/>
        <v>5</v>
      </c>
      <c r="V2894" t="str">
        <f t="shared" si="361"/>
        <v>Yes</v>
      </c>
      <c r="W2894">
        <f t="shared" si="362"/>
        <v>2005</v>
      </c>
      <c r="X2894">
        <f t="shared" si="363"/>
        <v>5</v>
      </c>
      <c r="Y2894">
        <f>IFERROR(VLOOKUP(B2894,Products!A:I,8,FALSE),"")</f>
        <v>37.49</v>
      </c>
      <c r="Z2894">
        <f t="shared" si="364"/>
        <v>2718.81</v>
      </c>
      <c r="AA2894">
        <f t="shared" si="365"/>
        <v>42.197919445185384</v>
      </c>
      <c r="AB2894">
        <f t="shared" si="366"/>
        <v>0</v>
      </c>
      <c r="AC2894">
        <f t="shared" si="367"/>
        <v>806.82</v>
      </c>
    </row>
    <row r="2895" spans="1:29">
      <c r="A2895">
        <v>10414</v>
      </c>
      <c r="B2895" t="s">
        <v>163</v>
      </c>
      <c r="C2895">
        <v>49</v>
      </c>
      <c r="D2895">
        <v>114.24</v>
      </c>
      <c r="E2895">
        <v>3</v>
      </c>
      <c r="F2895" s="6">
        <f>IFERROR(VLOOKUP(A2895,Orders!A:B,2,FALSE),"")</f>
        <v>38478</v>
      </c>
      <c r="G2895" s="6">
        <f>IFERROR(VLOOKUP(A2895,Orders!A:C,3,FALSE),"")</f>
        <v>38485</v>
      </c>
      <c r="H2895" s="6" t="str">
        <f>IFERROR(VLOOKUP(A2895,Orders!A:D,4,FALSE),"")</f>
        <v>NULL</v>
      </c>
      <c r="I2895" t="str">
        <f>IFERROR(VLOOKUP(A2895,Orders!A:E,5,FALSE),"")</f>
        <v>On Hold</v>
      </c>
      <c r="J2895">
        <f>IFERROR(VLOOKUP(A2895,Orders!A:G,7,FALSE),"")</f>
        <v>362</v>
      </c>
      <c r="K2895">
        <f>IFERROR(VLOOKUP(J2895,Customers!A:L,12,FALSE),"")</f>
        <v>1216</v>
      </c>
      <c r="L2895">
        <f>IFERROR(VLOOKUP(J2895,Customers!A:M,13,FALSE),"")</f>
        <v>41900</v>
      </c>
      <c r="M2895" t="str">
        <f>IFERROR(VLOOKUP(J2895,Customers!A:H,8,FALSE),"")</f>
        <v>Boston</v>
      </c>
      <c r="N2895">
        <f>IFERROR(VLOOKUP(K2895,Employees!A:F,6,FALSE),"")</f>
        <v>2</v>
      </c>
      <c r="O2895" t="str">
        <f>IFERROR(VLOOKUP(N2895,Offices!A:B,2,FALSE),"")</f>
        <v>Boston</v>
      </c>
      <c r="P2895" s="6">
        <f>IFERROR(VLOOKUP(J2895,Payments!A:C,3,FALSE),"")</f>
        <v>38179</v>
      </c>
      <c r="Q2895">
        <f>IFERROR(VLOOKUP(J2895,Payments!A:D,4,FALSE),"")</f>
        <v>18473.71</v>
      </c>
      <c r="R2895" t="str">
        <f>IFERROR(VLOOKUP(B2895,Products!A:C,3,FALSE),"")</f>
        <v>Classic Cars</v>
      </c>
      <c r="S2895">
        <f>IFERROR(VLOOKUP(B2895,Products!A:G,7,FALSE),"")</f>
        <v>3252</v>
      </c>
      <c r="T2895">
        <f>IFERROR(VLOOKUP(B2895,Products!A:I,9,FALSE),"")</f>
        <v>136</v>
      </c>
      <c r="U2895" t="e">
        <f t="shared" si="360"/>
        <v>#VALUE!</v>
      </c>
      <c r="V2895" t="str">
        <f t="shared" si="361"/>
        <v/>
      </c>
      <c r="W2895">
        <f t="shared" si="362"/>
        <v>2005</v>
      </c>
      <c r="X2895">
        <f t="shared" si="363"/>
        <v>5</v>
      </c>
      <c r="Y2895">
        <f>IFERROR(VLOOKUP(B2895,Products!A:I,8,FALSE),"")</f>
        <v>85.68</v>
      </c>
      <c r="Z2895">
        <f t="shared" si="364"/>
        <v>5597.7599999999993</v>
      </c>
      <c r="AA2895">
        <f t="shared" si="365"/>
        <v>33.333333333333314</v>
      </c>
      <c r="AB2895">
        <f t="shared" si="366"/>
        <v>0</v>
      </c>
      <c r="AC2895">
        <f t="shared" si="367"/>
        <v>1399.4399999999994</v>
      </c>
    </row>
    <row r="2896" spans="1:29">
      <c r="A2896">
        <v>10414</v>
      </c>
      <c r="B2896" t="s">
        <v>180</v>
      </c>
      <c r="C2896">
        <v>44</v>
      </c>
      <c r="D2896">
        <v>77.42</v>
      </c>
      <c r="E2896">
        <v>1</v>
      </c>
      <c r="F2896" s="6">
        <f>IFERROR(VLOOKUP(A2896,Orders!A:B,2,FALSE),"")</f>
        <v>38478</v>
      </c>
      <c r="G2896" s="6">
        <f>IFERROR(VLOOKUP(A2896,Orders!A:C,3,FALSE),"")</f>
        <v>38485</v>
      </c>
      <c r="H2896" s="6" t="str">
        <f>IFERROR(VLOOKUP(A2896,Orders!A:D,4,FALSE),"")</f>
        <v>NULL</v>
      </c>
      <c r="I2896" t="str">
        <f>IFERROR(VLOOKUP(A2896,Orders!A:E,5,FALSE),"")</f>
        <v>On Hold</v>
      </c>
      <c r="J2896">
        <f>IFERROR(VLOOKUP(A2896,Orders!A:G,7,FALSE),"")</f>
        <v>362</v>
      </c>
      <c r="K2896">
        <f>IFERROR(VLOOKUP(J2896,Customers!A:L,12,FALSE),"")</f>
        <v>1216</v>
      </c>
      <c r="L2896">
        <f>IFERROR(VLOOKUP(J2896,Customers!A:M,13,FALSE),"")</f>
        <v>41900</v>
      </c>
      <c r="M2896" t="str">
        <f>IFERROR(VLOOKUP(J2896,Customers!A:H,8,FALSE),"")</f>
        <v>Boston</v>
      </c>
      <c r="N2896">
        <f>IFERROR(VLOOKUP(K2896,Employees!A:F,6,FALSE),"")</f>
        <v>2</v>
      </c>
      <c r="O2896" t="str">
        <f>IFERROR(VLOOKUP(N2896,Offices!A:B,2,FALSE),"")</f>
        <v>Boston</v>
      </c>
      <c r="P2896" s="6">
        <f>IFERROR(VLOOKUP(J2896,Payments!A:C,3,FALSE),"")</f>
        <v>38179</v>
      </c>
      <c r="Q2896">
        <f>IFERROR(VLOOKUP(J2896,Payments!A:D,4,FALSE),"")</f>
        <v>18473.71</v>
      </c>
      <c r="R2896" t="str">
        <f>IFERROR(VLOOKUP(B2896,Products!A:C,3,FALSE),"")</f>
        <v>Ships</v>
      </c>
      <c r="S2896">
        <f>IFERROR(VLOOKUP(B2896,Products!A:G,7,FALSE),"")</f>
        <v>4259</v>
      </c>
      <c r="T2896">
        <f>IFERROR(VLOOKUP(B2896,Products!A:I,9,FALSE),"")</f>
        <v>86.02</v>
      </c>
      <c r="U2896" t="e">
        <f t="shared" si="360"/>
        <v>#VALUE!</v>
      </c>
      <c r="V2896" t="str">
        <f t="shared" si="361"/>
        <v/>
      </c>
      <c r="W2896">
        <f t="shared" si="362"/>
        <v>2005</v>
      </c>
      <c r="X2896">
        <f t="shared" si="363"/>
        <v>5</v>
      </c>
      <c r="Y2896">
        <f>IFERROR(VLOOKUP(B2896,Products!A:I,8,FALSE),"")</f>
        <v>51.61</v>
      </c>
      <c r="Z2896">
        <f t="shared" si="364"/>
        <v>3406.48</v>
      </c>
      <c r="AA2896">
        <f t="shared" si="365"/>
        <v>50.00968804495254</v>
      </c>
      <c r="AB2896">
        <f t="shared" si="366"/>
        <v>0</v>
      </c>
      <c r="AC2896">
        <f t="shared" si="367"/>
        <v>1135.6400000000001</v>
      </c>
    </row>
    <row r="2897" spans="1:29">
      <c r="A2897">
        <v>10414</v>
      </c>
      <c r="B2897" t="s">
        <v>166</v>
      </c>
      <c r="C2897">
        <v>41</v>
      </c>
      <c r="D2897">
        <v>128.38999999999999</v>
      </c>
      <c r="E2897">
        <v>12</v>
      </c>
      <c r="F2897" s="6">
        <f>IFERROR(VLOOKUP(A2897,Orders!A:B,2,FALSE),"")</f>
        <v>38478</v>
      </c>
      <c r="G2897" s="6">
        <f>IFERROR(VLOOKUP(A2897,Orders!A:C,3,FALSE),"")</f>
        <v>38485</v>
      </c>
      <c r="H2897" s="6" t="str">
        <f>IFERROR(VLOOKUP(A2897,Orders!A:D,4,FALSE),"")</f>
        <v>NULL</v>
      </c>
      <c r="I2897" t="str">
        <f>IFERROR(VLOOKUP(A2897,Orders!A:E,5,FALSE),"")</f>
        <v>On Hold</v>
      </c>
      <c r="J2897">
        <f>IFERROR(VLOOKUP(A2897,Orders!A:G,7,FALSE),"")</f>
        <v>362</v>
      </c>
      <c r="K2897">
        <f>IFERROR(VLOOKUP(J2897,Customers!A:L,12,FALSE),"")</f>
        <v>1216</v>
      </c>
      <c r="L2897">
        <f>IFERROR(VLOOKUP(J2897,Customers!A:M,13,FALSE),"")</f>
        <v>41900</v>
      </c>
      <c r="M2897" t="str">
        <f>IFERROR(VLOOKUP(J2897,Customers!A:H,8,FALSE),"")</f>
        <v>Boston</v>
      </c>
      <c r="N2897">
        <f>IFERROR(VLOOKUP(K2897,Employees!A:F,6,FALSE),"")</f>
        <v>2</v>
      </c>
      <c r="O2897" t="str">
        <f>IFERROR(VLOOKUP(N2897,Offices!A:B,2,FALSE),"")</f>
        <v>Boston</v>
      </c>
      <c r="P2897" s="6">
        <f>IFERROR(VLOOKUP(J2897,Payments!A:C,3,FALSE),"")</f>
        <v>38179</v>
      </c>
      <c r="Q2897">
        <f>IFERROR(VLOOKUP(J2897,Payments!A:D,4,FALSE),"")</f>
        <v>18473.71</v>
      </c>
      <c r="R2897" t="str">
        <f>IFERROR(VLOOKUP(B2897,Products!A:C,3,FALSE),"")</f>
        <v>Vintage Cars</v>
      </c>
      <c r="S2897">
        <f>IFERROR(VLOOKUP(B2897,Products!A:G,7,FALSE),"")</f>
        <v>3913</v>
      </c>
      <c r="T2897">
        <f>IFERROR(VLOOKUP(B2897,Products!A:I,9,FALSE),"")</f>
        <v>136.59</v>
      </c>
      <c r="U2897" t="e">
        <f t="shared" si="360"/>
        <v>#VALUE!</v>
      </c>
      <c r="V2897" t="str">
        <f t="shared" si="361"/>
        <v/>
      </c>
      <c r="W2897">
        <f t="shared" si="362"/>
        <v>2005</v>
      </c>
      <c r="X2897">
        <f t="shared" si="363"/>
        <v>5</v>
      </c>
      <c r="Y2897">
        <f>IFERROR(VLOOKUP(B2897,Products!A:I,8,FALSE),"")</f>
        <v>68.3</v>
      </c>
      <c r="Z2897">
        <f t="shared" si="364"/>
        <v>5263.99</v>
      </c>
      <c r="AA2897">
        <f t="shared" si="365"/>
        <v>87.979502196193252</v>
      </c>
      <c r="AB2897">
        <f t="shared" si="366"/>
        <v>1</v>
      </c>
      <c r="AC2897">
        <f t="shared" si="367"/>
        <v>2463.6899999999996</v>
      </c>
    </row>
    <row r="2898" spans="1:29">
      <c r="A2898">
        <v>10414</v>
      </c>
      <c r="B2898" t="s">
        <v>167</v>
      </c>
      <c r="C2898">
        <v>48</v>
      </c>
      <c r="D2898">
        <v>85.71</v>
      </c>
      <c r="E2898">
        <v>14</v>
      </c>
      <c r="F2898" s="6">
        <f>IFERROR(VLOOKUP(A2898,Orders!A:B,2,FALSE),"")</f>
        <v>38478</v>
      </c>
      <c r="G2898" s="6">
        <f>IFERROR(VLOOKUP(A2898,Orders!A:C,3,FALSE),"")</f>
        <v>38485</v>
      </c>
      <c r="H2898" s="6" t="str">
        <f>IFERROR(VLOOKUP(A2898,Orders!A:D,4,FALSE),"")</f>
        <v>NULL</v>
      </c>
      <c r="I2898" t="str">
        <f>IFERROR(VLOOKUP(A2898,Orders!A:E,5,FALSE),"")</f>
        <v>On Hold</v>
      </c>
      <c r="J2898">
        <f>IFERROR(VLOOKUP(A2898,Orders!A:G,7,FALSE),"")</f>
        <v>362</v>
      </c>
      <c r="K2898">
        <f>IFERROR(VLOOKUP(J2898,Customers!A:L,12,FALSE),"")</f>
        <v>1216</v>
      </c>
      <c r="L2898">
        <f>IFERROR(VLOOKUP(J2898,Customers!A:M,13,FALSE),"")</f>
        <v>41900</v>
      </c>
      <c r="M2898" t="str">
        <f>IFERROR(VLOOKUP(J2898,Customers!A:H,8,FALSE),"")</f>
        <v>Boston</v>
      </c>
      <c r="N2898">
        <f>IFERROR(VLOOKUP(K2898,Employees!A:F,6,FALSE),"")</f>
        <v>2</v>
      </c>
      <c r="O2898" t="str">
        <f>IFERROR(VLOOKUP(N2898,Offices!A:B,2,FALSE),"")</f>
        <v>Boston</v>
      </c>
      <c r="P2898" s="6">
        <f>IFERROR(VLOOKUP(J2898,Payments!A:C,3,FALSE),"")</f>
        <v>38179</v>
      </c>
      <c r="Q2898">
        <f>IFERROR(VLOOKUP(J2898,Payments!A:D,4,FALSE),"")</f>
        <v>18473.71</v>
      </c>
      <c r="R2898" t="str">
        <f>IFERROR(VLOOKUP(B2898,Products!A:C,3,FALSE),"")</f>
        <v>Trains</v>
      </c>
      <c r="S2898">
        <f>IFERROR(VLOOKUP(B2898,Products!A:G,7,FALSE),"")</f>
        <v>6450</v>
      </c>
      <c r="T2898">
        <f>IFERROR(VLOOKUP(B2898,Products!A:I,9,FALSE),"")</f>
        <v>100.84</v>
      </c>
      <c r="U2898" t="e">
        <f t="shared" si="360"/>
        <v>#VALUE!</v>
      </c>
      <c r="V2898" t="str">
        <f t="shared" si="361"/>
        <v/>
      </c>
      <c r="W2898">
        <f t="shared" si="362"/>
        <v>2005</v>
      </c>
      <c r="X2898">
        <f t="shared" si="363"/>
        <v>5</v>
      </c>
      <c r="Y2898">
        <f>IFERROR(VLOOKUP(B2898,Products!A:I,8,FALSE),"")</f>
        <v>67.56</v>
      </c>
      <c r="Z2898">
        <f t="shared" si="364"/>
        <v>4114.08</v>
      </c>
      <c r="AA2898">
        <f t="shared" si="365"/>
        <v>26.865008880994658</v>
      </c>
      <c r="AB2898">
        <f t="shared" si="366"/>
        <v>0</v>
      </c>
      <c r="AC2898">
        <f t="shared" si="367"/>
        <v>871.19999999999959</v>
      </c>
    </row>
    <row r="2899" spans="1:29">
      <c r="A2899">
        <v>10414</v>
      </c>
      <c r="B2899" t="s">
        <v>168</v>
      </c>
      <c r="C2899">
        <v>56</v>
      </c>
      <c r="D2899">
        <v>83.38</v>
      </c>
      <c r="E2899">
        <v>11</v>
      </c>
      <c r="F2899" s="6">
        <f>IFERROR(VLOOKUP(A2899,Orders!A:B,2,FALSE),"")</f>
        <v>38478</v>
      </c>
      <c r="G2899" s="6">
        <f>IFERROR(VLOOKUP(A2899,Orders!A:C,3,FALSE),"")</f>
        <v>38485</v>
      </c>
      <c r="H2899" s="6" t="str">
        <f>IFERROR(VLOOKUP(A2899,Orders!A:D,4,FALSE),"")</f>
        <v>NULL</v>
      </c>
      <c r="I2899" t="str">
        <f>IFERROR(VLOOKUP(A2899,Orders!A:E,5,FALSE),"")</f>
        <v>On Hold</v>
      </c>
      <c r="J2899">
        <f>IFERROR(VLOOKUP(A2899,Orders!A:G,7,FALSE),"")</f>
        <v>362</v>
      </c>
      <c r="K2899">
        <f>IFERROR(VLOOKUP(J2899,Customers!A:L,12,FALSE),"")</f>
        <v>1216</v>
      </c>
      <c r="L2899">
        <f>IFERROR(VLOOKUP(J2899,Customers!A:M,13,FALSE),"")</f>
        <v>41900</v>
      </c>
      <c r="M2899" t="str">
        <f>IFERROR(VLOOKUP(J2899,Customers!A:H,8,FALSE),"")</f>
        <v>Boston</v>
      </c>
      <c r="N2899">
        <f>IFERROR(VLOOKUP(K2899,Employees!A:F,6,FALSE),"")</f>
        <v>2</v>
      </c>
      <c r="O2899" t="str">
        <f>IFERROR(VLOOKUP(N2899,Offices!A:B,2,FALSE),"")</f>
        <v>Boston</v>
      </c>
      <c r="P2899" s="6">
        <f>IFERROR(VLOOKUP(J2899,Payments!A:C,3,FALSE),"")</f>
        <v>38179</v>
      </c>
      <c r="Q2899">
        <f>IFERROR(VLOOKUP(J2899,Payments!A:D,4,FALSE),"")</f>
        <v>18473.71</v>
      </c>
      <c r="R2899" t="str">
        <f>IFERROR(VLOOKUP(B2899,Products!A:C,3,FALSE),"")</f>
        <v>Vintage Cars</v>
      </c>
      <c r="S2899">
        <f>IFERROR(VLOOKUP(B2899,Products!A:G,7,FALSE),"")</f>
        <v>8290</v>
      </c>
      <c r="T2899">
        <f>IFERROR(VLOOKUP(B2899,Products!A:I,9,FALSE),"")</f>
        <v>87.77</v>
      </c>
      <c r="U2899" t="e">
        <f t="shared" si="360"/>
        <v>#VALUE!</v>
      </c>
      <c r="V2899" t="str">
        <f t="shared" si="361"/>
        <v/>
      </c>
      <c r="W2899">
        <f t="shared" si="362"/>
        <v>2005</v>
      </c>
      <c r="X2899">
        <f t="shared" si="363"/>
        <v>5</v>
      </c>
      <c r="Y2899">
        <f>IFERROR(VLOOKUP(B2899,Products!A:I,8,FALSE),"")</f>
        <v>52.66</v>
      </c>
      <c r="Z2899">
        <f t="shared" si="364"/>
        <v>4669.28</v>
      </c>
      <c r="AA2899">
        <f t="shared" si="365"/>
        <v>58.336498290922897</v>
      </c>
      <c r="AB2899">
        <f t="shared" si="366"/>
        <v>0</v>
      </c>
      <c r="AC2899">
        <f t="shared" si="367"/>
        <v>1720.32</v>
      </c>
    </row>
    <row r="2900" spans="1:29">
      <c r="A2900">
        <v>10414</v>
      </c>
      <c r="B2900" t="s">
        <v>169</v>
      </c>
      <c r="C2900">
        <v>43</v>
      </c>
      <c r="D2900">
        <v>108.14</v>
      </c>
      <c r="E2900">
        <v>10</v>
      </c>
      <c r="F2900" s="6">
        <f>IFERROR(VLOOKUP(A2900,Orders!A:B,2,FALSE),"")</f>
        <v>38478</v>
      </c>
      <c r="G2900" s="6">
        <f>IFERROR(VLOOKUP(A2900,Orders!A:C,3,FALSE),"")</f>
        <v>38485</v>
      </c>
      <c r="H2900" s="6" t="str">
        <f>IFERROR(VLOOKUP(A2900,Orders!A:D,4,FALSE),"")</f>
        <v>NULL</v>
      </c>
      <c r="I2900" t="str">
        <f>IFERROR(VLOOKUP(A2900,Orders!A:E,5,FALSE),"")</f>
        <v>On Hold</v>
      </c>
      <c r="J2900">
        <f>IFERROR(VLOOKUP(A2900,Orders!A:G,7,FALSE),"")</f>
        <v>362</v>
      </c>
      <c r="K2900">
        <f>IFERROR(VLOOKUP(J2900,Customers!A:L,12,FALSE),"")</f>
        <v>1216</v>
      </c>
      <c r="L2900">
        <f>IFERROR(VLOOKUP(J2900,Customers!A:M,13,FALSE),"")</f>
        <v>41900</v>
      </c>
      <c r="M2900" t="str">
        <f>IFERROR(VLOOKUP(J2900,Customers!A:H,8,FALSE),"")</f>
        <v>Boston</v>
      </c>
      <c r="N2900">
        <f>IFERROR(VLOOKUP(K2900,Employees!A:F,6,FALSE),"")</f>
        <v>2</v>
      </c>
      <c r="O2900" t="str">
        <f>IFERROR(VLOOKUP(N2900,Offices!A:B,2,FALSE),"")</f>
        <v>Boston</v>
      </c>
      <c r="P2900" s="6">
        <f>IFERROR(VLOOKUP(J2900,Payments!A:C,3,FALSE),"")</f>
        <v>38179</v>
      </c>
      <c r="Q2900">
        <f>IFERROR(VLOOKUP(J2900,Payments!A:D,4,FALSE),"")</f>
        <v>18473.71</v>
      </c>
      <c r="R2900" t="str">
        <f>IFERROR(VLOOKUP(B2900,Products!A:C,3,FALSE),"")</f>
        <v>Ships</v>
      </c>
      <c r="S2900">
        <f>IFERROR(VLOOKUP(B2900,Products!A:G,7,FALSE),"")</f>
        <v>1898</v>
      </c>
      <c r="T2900">
        <f>IFERROR(VLOOKUP(B2900,Products!A:I,9,FALSE),"")</f>
        <v>122.89</v>
      </c>
      <c r="U2900" t="e">
        <f t="shared" si="360"/>
        <v>#VALUE!</v>
      </c>
      <c r="V2900" t="str">
        <f t="shared" si="361"/>
        <v/>
      </c>
      <c r="W2900">
        <f t="shared" si="362"/>
        <v>2005</v>
      </c>
      <c r="X2900">
        <f t="shared" si="363"/>
        <v>5</v>
      </c>
      <c r="Y2900">
        <f>IFERROR(VLOOKUP(B2900,Products!A:I,8,FALSE),"")</f>
        <v>82.34</v>
      </c>
      <c r="Z2900">
        <f t="shared" si="364"/>
        <v>4650.0200000000004</v>
      </c>
      <c r="AA2900">
        <f t="shared" si="365"/>
        <v>31.333495263541412</v>
      </c>
      <c r="AB2900">
        <f t="shared" si="366"/>
        <v>0</v>
      </c>
      <c r="AC2900">
        <f t="shared" si="367"/>
        <v>1109.3999999999999</v>
      </c>
    </row>
    <row r="2901" spans="1:29">
      <c r="A2901">
        <v>10414</v>
      </c>
      <c r="B2901" t="s">
        <v>170</v>
      </c>
      <c r="C2901">
        <v>60</v>
      </c>
      <c r="D2901">
        <v>72.58</v>
      </c>
      <c r="E2901">
        <v>5</v>
      </c>
      <c r="F2901" s="6">
        <f>IFERROR(VLOOKUP(A2901,Orders!A:B,2,FALSE),"")</f>
        <v>38478</v>
      </c>
      <c r="G2901" s="6">
        <f>IFERROR(VLOOKUP(A2901,Orders!A:C,3,FALSE),"")</f>
        <v>38485</v>
      </c>
      <c r="H2901" s="6" t="str">
        <f>IFERROR(VLOOKUP(A2901,Orders!A:D,4,FALSE),"")</f>
        <v>NULL</v>
      </c>
      <c r="I2901" t="str">
        <f>IFERROR(VLOOKUP(A2901,Orders!A:E,5,FALSE),"")</f>
        <v>On Hold</v>
      </c>
      <c r="J2901">
        <f>IFERROR(VLOOKUP(A2901,Orders!A:G,7,FALSE),"")</f>
        <v>362</v>
      </c>
      <c r="K2901">
        <f>IFERROR(VLOOKUP(J2901,Customers!A:L,12,FALSE),"")</f>
        <v>1216</v>
      </c>
      <c r="L2901">
        <f>IFERROR(VLOOKUP(J2901,Customers!A:M,13,FALSE),"")</f>
        <v>41900</v>
      </c>
      <c r="M2901" t="str">
        <f>IFERROR(VLOOKUP(J2901,Customers!A:H,8,FALSE),"")</f>
        <v>Boston</v>
      </c>
      <c r="N2901">
        <f>IFERROR(VLOOKUP(K2901,Employees!A:F,6,FALSE),"")</f>
        <v>2</v>
      </c>
      <c r="O2901" t="str">
        <f>IFERROR(VLOOKUP(N2901,Offices!A:B,2,FALSE),"")</f>
        <v>Boston</v>
      </c>
      <c r="P2901" s="6">
        <f>IFERROR(VLOOKUP(J2901,Payments!A:C,3,FALSE),"")</f>
        <v>38179</v>
      </c>
      <c r="Q2901">
        <f>IFERROR(VLOOKUP(J2901,Payments!A:D,4,FALSE),"")</f>
        <v>18473.71</v>
      </c>
      <c r="R2901" t="str">
        <f>IFERROR(VLOOKUP(B2901,Products!A:C,3,FALSE),"")</f>
        <v>Vintage Cars</v>
      </c>
      <c r="S2901">
        <f>IFERROR(VLOOKUP(B2901,Products!A:G,7,FALSE),"")</f>
        <v>9173</v>
      </c>
      <c r="T2901">
        <f>IFERROR(VLOOKUP(B2901,Products!A:I,9,FALSE),"")</f>
        <v>88.51</v>
      </c>
      <c r="U2901" t="e">
        <f t="shared" si="360"/>
        <v>#VALUE!</v>
      </c>
      <c r="V2901" t="str">
        <f t="shared" si="361"/>
        <v/>
      </c>
      <c r="W2901">
        <f t="shared" si="362"/>
        <v>2005</v>
      </c>
      <c r="X2901">
        <f t="shared" si="363"/>
        <v>5</v>
      </c>
      <c r="Y2901">
        <f>IFERROR(VLOOKUP(B2901,Products!A:I,8,FALSE),"")</f>
        <v>46.91</v>
      </c>
      <c r="Z2901">
        <f t="shared" si="364"/>
        <v>4354.8</v>
      </c>
      <c r="AA2901">
        <f t="shared" si="365"/>
        <v>54.721807716904713</v>
      </c>
      <c r="AB2901">
        <f t="shared" si="366"/>
        <v>0</v>
      </c>
      <c r="AC2901">
        <f t="shared" si="367"/>
        <v>1540.2</v>
      </c>
    </row>
    <row r="2902" spans="1:29">
      <c r="A2902">
        <v>10414</v>
      </c>
      <c r="B2902" t="s">
        <v>171</v>
      </c>
      <c r="C2902">
        <v>51</v>
      </c>
      <c r="D2902">
        <v>72.959999999999994</v>
      </c>
      <c r="E2902">
        <v>2</v>
      </c>
      <c r="F2902" s="6">
        <f>IFERROR(VLOOKUP(A2902,Orders!A:B,2,FALSE),"")</f>
        <v>38478</v>
      </c>
      <c r="G2902" s="6">
        <f>IFERROR(VLOOKUP(A2902,Orders!A:C,3,FALSE),"")</f>
        <v>38485</v>
      </c>
      <c r="H2902" s="6" t="str">
        <f>IFERROR(VLOOKUP(A2902,Orders!A:D,4,FALSE),"")</f>
        <v>NULL</v>
      </c>
      <c r="I2902" t="str">
        <f>IFERROR(VLOOKUP(A2902,Orders!A:E,5,FALSE),"")</f>
        <v>On Hold</v>
      </c>
      <c r="J2902">
        <f>IFERROR(VLOOKUP(A2902,Orders!A:G,7,FALSE),"")</f>
        <v>362</v>
      </c>
      <c r="K2902">
        <f>IFERROR(VLOOKUP(J2902,Customers!A:L,12,FALSE),"")</f>
        <v>1216</v>
      </c>
      <c r="L2902">
        <f>IFERROR(VLOOKUP(J2902,Customers!A:M,13,FALSE),"")</f>
        <v>41900</v>
      </c>
      <c r="M2902" t="str">
        <f>IFERROR(VLOOKUP(J2902,Customers!A:H,8,FALSE),"")</f>
        <v>Boston</v>
      </c>
      <c r="N2902">
        <f>IFERROR(VLOOKUP(K2902,Employees!A:F,6,FALSE),"")</f>
        <v>2</v>
      </c>
      <c r="O2902" t="str">
        <f>IFERROR(VLOOKUP(N2902,Offices!A:B,2,FALSE),"")</f>
        <v>Boston</v>
      </c>
      <c r="P2902" s="6">
        <f>IFERROR(VLOOKUP(J2902,Payments!A:C,3,FALSE),"")</f>
        <v>38179</v>
      </c>
      <c r="Q2902">
        <f>IFERROR(VLOOKUP(J2902,Payments!A:D,4,FALSE),"")</f>
        <v>18473.71</v>
      </c>
      <c r="R2902" t="str">
        <f>IFERROR(VLOOKUP(B2902,Products!A:C,3,FALSE),"")</f>
        <v>Vintage Cars</v>
      </c>
      <c r="S2902">
        <f>IFERROR(VLOOKUP(B2902,Products!A:G,7,FALSE),"")</f>
        <v>6621</v>
      </c>
      <c r="T2902">
        <f>IFERROR(VLOOKUP(B2902,Products!A:I,9,FALSE),"")</f>
        <v>83.86</v>
      </c>
      <c r="U2902" t="e">
        <f t="shared" si="360"/>
        <v>#VALUE!</v>
      </c>
      <c r="V2902" t="str">
        <f t="shared" si="361"/>
        <v/>
      </c>
      <c r="W2902">
        <f t="shared" si="362"/>
        <v>2005</v>
      </c>
      <c r="X2902">
        <f t="shared" si="363"/>
        <v>5</v>
      </c>
      <c r="Y2902">
        <f>IFERROR(VLOOKUP(B2902,Products!A:I,8,FALSE),"")</f>
        <v>48.64</v>
      </c>
      <c r="Z2902">
        <f t="shared" si="364"/>
        <v>3720.9599999999996</v>
      </c>
      <c r="AA2902">
        <f t="shared" si="365"/>
        <v>49.999999999999986</v>
      </c>
      <c r="AB2902">
        <f t="shared" si="366"/>
        <v>0</v>
      </c>
      <c r="AC2902">
        <f t="shared" si="367"/>
        <v>1240.3199999999997</v>
      </c>
    </row>
    <row r="2903" spans="1:29">
      <c r="A2903">
        <v>10414</v>
      </c>
      <c r="B2903" t="s">
        <v>172</v>
      </c>
      <c r="C2903">
        <v>37</v>
      </c>
      <c r="D2903">
        <v>62</v>
      </c>
      <c r="E2903">
        <v>6</v>
      </c>
      <c r="F2903" s="6">
        <f>IFERROR(VLOOKUP(A2903,Orders!A:B,2,FALSE),"")</f>
        <v>38478</v>
      </c>
      <c r="G2903" s="6">
        <f>IFERROR(VLOOKUP(A2903,Orders!A:C,3,FALSE),"")</f>
        <v>38485</v>
      </c>
      <c r="H2903" s="6" t="str">
        <f>IFERROR(VLOOKUP(A2903,Orders!A:D,4,FALSE),"")</f>
        <v>NULL</v>
      </c>
      <c r="I2903" t="str">
        <f>IFERROR(VLOOKUP(A2903,Orders!A:E,5,FALSE),"")</f>
        <v>On Hold</v>
      </c>
      <c r="J2903">
        <f>IFERROR(VLOOKUP(A2903,Orders!A:G,7,FALSE),"")</f>
        <v>362</v>
      </c>
      <c r="K2903">
        <f>IFERROR(VLOOKUP(J2903,Customers!A:L,12,FALSE),"")</f>
        <v>1216</v>
      </c>
      <c r="L2903">
        <f>IFERROR(VLOOKUP(J2903,Customers!A:M,13,FALSE),"")</f>
        <v>41900</v>
      </c>
      <c r="M2903" t="str">
        <f>IFERROR(VLOOKUP(J2903,Customers!A:H,8,FALSE),"")</f>
        <v>Boston</v>
      </c>
      <c r="N2903">
        <f>IFERROR(VLOOKUP(K2903,Employees!A:F,6,FALSE),"")</f>
        <v>2</v>
      </c>
      <c r="O2903" t="str">
        <f>IFERROR(VLOOKUP(N2903,Offices!A:B,2,FALSE),"")</f>
        <v>Boston</v>
      </c>
      <c r="P2903" s="6">
        <f>IFERROR(VLOOKUP(J2903,Payments!A:C,3,FALSE),"")</f>
        <v>38179</v>
      </c>
      <c r="Q2903">
        <f>IFERROR(VLOOKUP(J2903,Payments!A:D,4,FALSE),"")</f>
        <v>18473.71</v>
      </c>
      <c r="R2903" t="str">
        <f>IFERROR(VLOOKUP(B2903,Products!A:C,3,FALSE),"")</f>
        <v>Ships</v>
      </c>
      <c r="S2903">
        <f>IFERROR(VLOOKUP(B2903,Products!A:G,7,FALSE),"")</f>
        <v>1897</v>
      </c>
      <c r="T2903">
        <f>IFERROR(VLOOKUP(B2903,Products!A:I,9,FALSE),"")</f>
        <v>66.67</v>
      </c>
      <c r="U2903" t="e">
        <f t="shared" si="360"/>
        <v>#VALUE!</v>
      </c>
      <c r="V2903" t="str">
        <f t="shared" si="361"/>
        <v/>
      </c>
      <c r="W2903">
        <f t="shared" si="362"/>
        <v>2005</v>
      </c>
      <c r="X2903">
        <f t="shared" si="363"/>
        <v>5</v>
      </c>
      <c r="Y2903">
        <f>IFERROR(VLOOKUP(B2903,Products!A:I,8,FALSE),"")</f>
        <v>34</v>
      </c>
      <c r="Z2903">
        <f t="shared" si="364"/>
        <v>2294</v>
      </c>
      <c r="AA2903">
        <f t="shared" si="365"/>
        <v>82.35294117647058</v>
      </c>
      <c r="AB2903">
        <f t="shared" si="366"/>
        <v>1</v>
      </c>
      <c r="AC2903">
        <f t="shared" si="367"/>
        <v>1036</v>
      </c>
    </row>
    <row r="2904" spans="1:29">
      <c r="A2904">
        <v>10414</v>
      </c>
      <c r="B2904" t="s">
        <v>173</v>
      </c>
      <c r="C2904">
        <v>34</v>
      </c>
      <c r="D2904">
        <v>74.48</v>
      </c>
      <c r="E2904">
        <v>13</v>
      </c>
      <c r="F2904" s="6">
        <f>IFERROR(VLOOKUP(A2904,Orders!A:B,2,FALSE),"")</f>
        <v>38478</v>
      </c>
      <c r="G2904" s="6">
        <f>IFERROR(VLOOKUP(A2904,Orders!A:C,3,FALSE),"")</f>
        <v>38485</v>
      </c>
      <c r="H2904" s="6" t="str">
        <f>IFERROR(VLOOKUP(A2904,Orders!A:D,4,FALSE),"")</f>
        <v>NULL</v>
      </c>
      <c r="I2904" t="str">
        <f>IFERROR(VLOOKUP(A2904,Orders!A:E,5,FALSE),"")</f>
        <v>On Hold</v>
      </c>
      <c r="J2904">
        <f>IFERROR(VLOOKUP(A2904,Orders!A:G,7,FALSE),"")</f>
        <v>362</v>
      </c>
      <c r="K2904">
        <f>IFERROR(VLOOKUP(J2904,Customers!A:L,12,FALSE),"")</f>
        <v>1216</v>
      </c>
      <c r="L2904">
        <f>IFERROR(VLOOKUP(J2904,Customers!A:M,13,FALSE),"")</f>
        <v>41900</v>
      </c>
      <c r="M2904" t="str">
        <f>IFERROR(VLOOKUP(J2904,Customers!A:H,8,FALSE),"")</f>
        <v>Boston</v>
      </c>
      <c r="N2904">
        <f>IFERROR(VLOOKUP(K2904,Employees!A:F,6,FALSE),"")</f>
        <v>2</v>
      </c>
      <c r="O2904" t="str">
        <f>IFERROR(VLOOKUP(N2904,Offices!A:B,2,FALSE),"")</f>
        <v>Boston</v>
      </c>
      <c r="P2904" s="6">
        <f>IFERROR(VLOOKUP(J2904,Payments!A:C,3,FALSE),"")</f>
        <v>38179</v>
      </c>
      <c r="Q2904">
        <f>IFERROR(VLOOKUP(J2904,Payments!A:D,4,FALSE),"")</f>
        <v>18473.71</v>
      </c>
      <c r="R2904" t="str">
        <f>IFERROR(VLOOKUP(B2904,Products!A:C,3,FALSE),"")</f>
        <v>Ships</v>
      </c>
      <c r="S2904">
        <f>IFERROR(VLOOKUP(B2904,Products!A:G,7,FALSE),"")</f>
        <v>737</v>
      </c>
      <c r="T2904">
        <f>IFERROR(VLOOKUP(B2904,Products!A:I,9,FALSE),"")</f>
        <v>86.61</v>
      </c>
      <c r="U2904" t="e">
        <f t="shared" si="360"/>
        <v>#VALUE!</v>
      </c>
      <c r="V2904" t="str">
        <f t="shared" si="361"/>
        <v/>
      </c>
      <c r="W2904">
        <f t="shared" si="362"/>
        <v>2005</v>
      </c>
      <c r="X2904">
        <f t="shared" si="363"/>
        <v>5</v>
      </c>
      <c r="Y2904">
        <f>IFERROR(VLOOKUP(B2904,Products!A:I,8,FALSE),"")</f>
        <v>43.3</v>
      </c>
      <c r="Z2904">
        <f t="shared" si="364"/>
        <v>2532.3200000000002</v>
      </c>
      <c r="AA2904">
        <f t="shared" si="365"/>
        <v>72.009237875288704</v>
      </c>
      <c r="AB2904">
        <f t="shared" si="366"/>
        <v>1</v>
      </c>
      <c r="AC2904">
        <f t="shared" si="367"/>
        <v>1060.1200000000003</v>
      </c>
    </row>
    <row r="2905" spans="1:29">
      <c r="A2905">
        <v>10414</v>
      </c>
      <c r="B2905" t="s">
        <v>174</v>
      </c>
      <c r="C2905">
        <v>31</v>
      </c>
      <c r="D2905">
        <v>61.44</v>
      </c>
      <c r="E2905">
        <v>4</v>
      </c>
      <c r="F2905" s="6">
        <f>IFERROR(VLOOKUP(A2905,Orders!A:B,2,FALSE),"")</f>
        <v>38478</v>
      </c>
      <c r="G2905" s="6">
        <f>IFERROR(VLOOKUP(A2905,Orders!A:C,3,FALSE),"")</f>
        <v>38485</v>
      </c>
      <c r="H2905" s="6" t="str">
        <f>IFERROR(VLOOKUP(A2905,Orders!A:D,4,FALSE),"")</f>
        <v>NULL</v>
      </c>
      <c r="I2905" t="str">
        <f>IFERROR(VLOOKUP(A2905,Orders!A:E,5,FALSE),"")</f>
        <v>On Hold</v>
      </c>
      <c r="J2905">
        <f>IFERROR(VLOOKUP(A2905,Orders!A:G,7,FALSE),"")</f>
        <v>362</v>
      </c>
      <c r="K2905">
        <f>IFERROR(VLOOKUP(J2905,Customers!A:L,12,FALSE),"")</f>
        <v>1216</v>
      </c>
      <c r="L2905">
        <f>IFERROR(VLOOKUP(J2905,Customers!A:M,13,FALSE),"")</f>
        <v>41900</v>
      </c>
      <c r="M2905" t="str">
        <f>IFERROR(VLOOKUP(J2905,Customers!A:H,8,FALSE),"")</f>
        <v>Boston</v>
      </c>
      <c r="N2905">
        <f>IFERROR(VLOOKUP(K2905,Employees!A:F,6,FALSE),"")</f>
        <v>2</v>
      </c>
      <c r="O2905" t="str">
        <f>IFERROR(VLOOKUP(N2905,Offices!A:B,2,FALSE),"")</f>
        <v>Boston</v>
      </c>
      <c r="P2905" s="6">
        <f>IFERROR(VLOOKUP(J2905,Payments!A:C,3,FALSE),"")</f>
        <v>38179</v>
      </c>
      <c r="Q2905">
        <f>IFERROR(VLOOKUP(J2905,Payments!A:D,4,FALSE),"")</f>
        <v>18473.71</v>
      </c>
      <c r="R2905" t="str">
        <f>IFERROR(VLOOKUP(B2905,Products!A:C,3,FALSE),"")</f>
        <v>Ships</v>
      </c>
      <c r="S2905">
        <f>IFERROR(VLOOKUP(B2905,Products!A:G,7,FALSE),"")</f>
        <v>7083</v>
      </c>
      <c r="T2905">
        <f>IFERROR(VLOOKUP(B2905,Products!A:I,9,FALSE),"")</f>
        <v>72.28</v>
      </c>
      <c r="U2905" t="e">
        <f t="shared" si="360"/>
        <v>#VALUE!</v>
      </c>
      <c r="V2905" t="str">
        <f t="shared" si="361"/>
        <v/>
      </c>
      <c r="W2905">
        <f t="shared" si="362"/>
        <v>2005</v>
      </c>
      <c r="X2905">
        <f t="shared" si="363"/>
        <v>5</v>
      </c>
      <c r="Y2905">
        <f>IFERROR(VLOOKUP(B2905,Products!A:I,8,FALSE),"")</f>
        <v>33.97</v>
      </c>
      <c r="Z2905">
        <f t="shared" si="364"/>
        <v>1904.6399999999999</v>
      </c>
      <c r="AA2905">
        <f t="shared" si="365"/>
        <v>80.865469531939951</v>
      </c>
      <c r="AB2905">
        <f t="shared" si="366"/>
        <v>1</v>
      </c>
      <c r="AC2905">
        <f t="shared" si="367"/>
        <v>851.56999999999994</v>
      </c>
    </row>
    <row r="2906" spans="1:29">
      <c r="A2906">
        <v>10414</v>
      </c>
      <c r="B2906" t="s">
        <v>175</v>
      </c>
      <c r="C2906">
        <v>28</v>
      </c>
      <c r="D2906">
        <v>84.14</v>
      </c>
      <c r="E2906">
        <v>7</v>
      </c>
      <c r="F2906" s="6">
        <f>IFERROR(VLOOKUP(A2906,Orders!A:B,2,FALSE),"")</f>
        <v>38478</v>
      </c>
      <c r="G2906" s="6">
        <f>IFERROR(VLOOKUP(A2906,Orders!A:C,3,FALSE),"")</f>
        <v>38485</v>
      </c>
      <c r="H2906" s="6" t="str">
        <f>IFERROR(VLOOKUP(A2906,Orders!A:D,4,FALSE),"")</f>
        <v>NULL</v>
      </c>
      <c r="I2906" t="str">
        <f>IFERROR(VLOOKUP(A2906,Orders!A:E,5,FALSE),"")</f>
        <v>On Hold</v>
      </c>
      <c r="J2906">
        <f>IFERROR(VLOOKUP(A2906,Orders!A:G,7,FALSE),"")</f>
        <v>362</v>
      </c>
      <c r="K2906">
        <f>IFERROR(VLOOKUP(J2906,Customers!A:L,12,FALSE),"")</f>
        <v>1216</v>
      </c>
      <c r="L2906">
        <f>IFERROR(VLOOKUP(J2906,Customers!A:M,13,FALSE),"")</f>
        <v>41900</v>
      </c>
      <c r="M2906" t="str">
        <f>IFERROR(VLOOKUP(J2906,Customers!A:H,8,FALSE),"")</f>
        <v>Boston</v>
      </c>
      <c r="N2906">
        <f>IFERROR(VLOOKUP(K2906,Employees!A:F,6,FALSE),"")</f>
        <v>2</v>
      </c>
      <c r="O2906" t="str">
        <f>IFERROR(VLOOKUP(N2906,Offices!A:B,2,FALSE),"")</f>
        <v>Boston</v>
      </c>
      <c r="P2906" s="6">
        <f>IFERROR(VLOOKUP(J2906,Payments!A:C,3,FALSE),"")</f>
        <v>38179</v>
      </c>
      <c r="Q2906">
        <f>IFERROR(VLOOKUP(J2906,Payments!A:D,4,FALSE),"")</f>
        <v>18473.71</v>
      </c>
      <c r="R2906" t="str">
        <f>IFERROR(VLOOKUP(B2906,Products!A:C,3,FALSE),"")</f>
        <v>Ships</v>
      </c>
      <c r="S2906">
        <f>IFERROR(VLOOKUP(B2906,Products!A:G,7,FALSE),"")</f>
        <v>1956</v>
      </c>
      <c r="T2906">
        <f>IFERROR(VLOOKUP(B2906,Products!A:I,9,FALSE),"")</f>
        <v>100.17</v>
      </c>
      <c r="U2906" t="e">
        <f t="shared" si="360"/>
        <v>#VALUE!</v>
      </c>
      <c r="V2906" t="str">
        <f t="shared" si="361"/>
        <v/>
      </c>
      <c r="W2906">
        <f t="shared" si="362"/>
        <v>2005</v>
      </c>
      <c r="X2906">
        <f t="shared" si="363"/>
        <v>5</v>
      </c>
      <c r="Y2906">
        <f>IFERROR(VLOOKUP(B2906,Products!A:I,8,FALSE),"")</f>
        <v>51.09</v>
      </c>
      <c r="Z2906">
        <f t="shared" si="364"/>
        <v>2355.92</v>
      </c>
      <c r="AA2906">
        <f t="shared" si="365"/>
        <v>64.689763163045598</v>
      </c>
      <c r="AB2906">
        <f t="shared" si="366"/>
        <v>0</v>
      </c>
      <c r="AC2906">
        <f t="shared" si="367"/>
        <v>925.39999999999986</v>
      </c>
    </row>
    <row r="2907" spans="1:29">
      <c r="A2907">
        <v>10414</v>
      </c>
      <c r="B2907" t="s">
        <v>176</v>
      </c>
      <c r="C2907">
        <v>40</v>
      </c>
      <c r="D2907">
        <v>84.41</v>
      </c>
      <c r="E2907">
        <v>8</v>
      </c>
      <c r="F2907" s="6">
        <f>IFERROR(VLOOKUP(A2907,Orders!A:B,2,FALSE),"")</f>
        <v>38478</v>
      </c>
      <c r="G2907" s="6">
        <f>IFERROR(VLOOKUP(A2907,Orders!A:C,3,FALSE),"")</f>
        <v>38485</v>
      </c>
      <c r="H2907" s="6" t="str">
        <f>IFERROR(VLOOKUP(A2907,Orders!A:D,4,FALSE),"")</f>
        <v>NULL</v>
      </c>
      <c r="I2907" t="str">
        <f>IFERROR(VLOOKUP(A2907,Orders!A:E,5,FALSE),"")</f>
        <v>On Hold</v>
      </c>
      <c r="J2907">
        <f>IFERROR(VLOOKUP(A2907,Orders!A:G,7,FALSE),"")</f>
        <v>362</v>
      </c>
      <c r="K2907">
        <f>IFERROR(VLOOKUP(J2907,Customers!A:L,12,FALSE),"")</f>
        <v>1216</v>
      </c>
      <c r="L2907">
        <f>IFERROR(VLOOKUP(J2907,Customers!A:M,13,FALSE),"")</f>
        <v>41900</v>
      </c>
      <c r="M2907" t="str">
        <f>IFERROR(VLOOKUP(J2907,Customers!A:H,8,FALSE),"")</f>
        <v>Boston</v>
      </c>
      <c r="N2907">
        <f>IFERROR(VLOOKUP(K2907,Employees!A:F,6,FALSE),"")</f>
        <v>2</v>
      </c>
      <c r="O2907" t="str">
        <f>IFERROR(VLOOKUP(N2907,Offices!A:B,2,FALSE),"")</f>
        <v>Boston</v>
      </c>
      <c r="P2907" s="6">
        <f>IFERROR(VLOOKUP(J2907,Payments!A:C,3,FALSE),"")</f>
        <v>38179</v>
      </c>
      <c r="Q2907">
        <f>IFERROR(VLOOKUP(J2907,Payments!A:D,4,FALSE),"")</f>
        <v>18473.71</v>
      </c>
      <c r="R2907" t="str">
        <f>IFERROR(VLOOKUP(B2907,Products!A:C,3,FALSE),"")</f>
        <v>Ships</v>
      </c>
      <c r="S2907">
        <f>IFERROR(VLOOKUP(B2907,Products!A:G,7,FALSE),"")</f>
        <v>5088</v>
      </c>
      <c r="T2907">
        <f>IFERROR(VLOOKUP(B2907,Products!A:I,9,FALSE),"")</f>
        <v>99.31</v>
      </c>
      <c r="U2907" t="e">
        <f t="shared" si="360"/>
        <v>#VALUE!</v>
      </c>
      <c r="V2907" t="str">
        <f t="shared" si="361"/>
        <v/>
      </c>
      <c r="W2907">
        <f t="shared" si="362"/>
        <v>2005</v>
      </c>
      <c r="X2907">
        <f t="shared" si="363"/>
        <v>5</v>
      </c>
      <c r="Y2907">
        <f>IFERROR(VLOOKUP(B2907,Products!A:I,8,FALSE),"")</f>
        <v>53.63</v>
      </c>
      <c r="Z2907">
        <f t="shared" si="364"/>
        <v>3376.3999999999996</v>
      </c>
      <c r="AA2907">
        <f t="shared" si="365"/>
        <v>57.393250046615684</v>
      </c>
      <c r="AB2907">
        <f t="shared" si="366"/>
        <v>0</v>
      </c>
      <c r="AC2907">
        <f t="shared" si="367"/>
        <v>1231.1999999999998</v>
      </c>
    </row>
    <row r="2908" spans="1:29">
      <c r="A2908">
        <v>10414</v>
      </c>
      <c r="B2908" t="s">
        <v>177</v>
      </c>
      <c r="C2908">
        <v>47</v>
      </c>
      <c r="D2908">
        <v>54.6</v>
      </c>
      <c r="E2908">
        <v>9</v>
      </c>
      <c r="F2908" s="6">
        <f>IFERROR(VLOOKUP(A2908,Orders!A:B,2,FALSE),"")</f>
        <v>38478</v>
      </c>
      <c r="G2908" s="6">
        <f>IFERROR(VLOOKUP(A2908,Orders!A:C,3,FALSE),"")</f>
        <v>38485</v>
      </c>
      <c r="H2908" s="6" t="str">
        <f>IFERROR(VLOOKUP(A2908,Orders!A:D,4,FALSE),"")</f>
        <v>NULL</v>
      </c>
      <c r="I2908" t="str">
        <f>IFERROR(VLOOKUP(A2908,Orders!A:E,5,FALSE),"")</f>
        <v>On Hold</v>
      </c>
      <c r="J2908">
        <f>IFERROR(VLOOKUP(A2908,Orders!A:G,7,FALSE),"")</f>
        <v>362</v>
      </c>
      <c r="K2908">
        <f>IFERROR(VLOOKUP(J2908,Customers!A:L,12,FALSE),"")</f>
        <v>1216</v>
      </c>
      <c r="L2908">
        <f>IFERROR(VLOOKUP(J2908,Customers!A:M,13,FALSE),"")</f>
        <v>41900</v>
      </c>
      <c r="M2908" t="str">
        <f>IFERROR(VLOOKUP(J2908,Customers!A:H,8,FALSE),"")</f>
        <v>Boston</v>
      </c>
      <c r="N2908">
        <f>IFERROR(VLOOKUP(K2908,Employees!A:F,6,FALSE),"")</f>
        <v>2</v>
      </c>
      <c r="O2908" t="str">
        <f>IFERROR(VLOOKUP(N2908,Offices!A:B,2,FALSE),"")</f>
        <v>Boston</v>
      </c>
      <c r="P2908" s="6">
        <f>IFERROR(VLOOKUP(J2908,Payments!A:C,3,FALSE),"")</f>
        <v>38179</v>
      </c>
      <c r="Q2908">
        <f>IFERROR(VLOOKUP(J2908,Payments!A:D,4,FALSE),"")</f>
        <v>18473.71</v>
      </c>
      <c r="R2908" t="str">
        <f>IFERROR(VLOOKUP(B2908,Products!A:C,3,FALSE),"")</f>
        <v>Ships</v>
      </c>
      <c r="S2908">
        <f>IFERROR(VLOOKUP(B2908,Products!A:G,7,FALSE),"")</f>
        <v>414</v>
      </c>
      <c r="T2908">
        <f>IFERROR(VLOOKUP(B2908,Products!A:I,9,FALSE),"")</f>
        <v>54.6</v>
      </c>
      <c r="U2908" t="e">
        <f t="shared" si="360"/>
        <v>#VALUE!</v>
      </c>
      <c r="V2908" t="str">
        <f t="shared" si="361"/>
        <v/>
      </c>
      <c r="W2908">
        <f t="shared" si="362"/>
        <v>2005</v>
      </c>
      <c r="X2908">
        <f t="shared" si="363"/>
        <v>5</v>
      </c>
      <c r="Y2908">
        <f>IFERROR(VLOOKUP(B2908,Products!A:I,8,FALSE),"")</f>
        <v>33.299999999999997</v>
      </c>
      <c r="Z2908">
        <f t="shared" si="364"/>
        <v>2566.2000000000003</v>
      </c>
      <c r="AA2908">
        <f t="shared" si="365"/>
        <v>63.963963963963977</v>
      </c>
      <c r="AB2908">
        <f t="shared" si="366"/>
        <v>0</v>
      </c>
      <c r="AC2908">
        <f t="shared" si="367"/>
        <v>1001.1000000000003</v>
      </c>
    </row>
    <row r="2909" spans="1:29">
      <c r="A2909">
        <v>10415</v>
      </c>
      <c r="B2909" t="s">
        <v>181</v>
      </c>
      <c r="C2909">
        <v>51</v>
      </c>
      <c r="D2909">
        <v>86.81</v>
      </c>
      <c r="E2909">
        <v>5</v>
      </c>
      <c r="F2909" s="6">
        <f>IFERROR(VLOOKUP(A2909,Orders!A:B,2,FALSE),"")</f>
        <v>38481</v>
      </c>
      <c r="G2909" s="6">
        <f>IFERROR(VLOOKUP(A2909,Orders!A:C,3,FALSE),"")</f>
        <v>38492</v>
      </c>
      <c r="H2909" s="6">
        <f>IFERROR(VLOOKUP(A2909,Orders!A:D,4,FALSE),"")</f>
        <v>38484</v>
      </c>
      <c r="I2909" t="str">
        <f>IFERROR(VLOOKUP(A2909,Orders!A:E,5,FALSE),"")</f>
        <v>Disputed</v>
      </c>
      <c r="J2909">
        <f>IFERROR(VLOOKUP(A2909,Orders!A:G,7,FALSE),"")</f>
        <v>471</v>
      </c>
      <c r="K2909">
        <f>IFERROR(VLOOKUP(J2909,Customers!A:L,12,FALSE),"")</f>
        <v>1611</v>
      </c>
      <c r="L2909">
        <f>IFERROR(VLOOKUP(J2909,Customers!A:M,13,FALSE),"")</f>
        <v>60300</v>
      </c>
      <c r="M2909" t="str">
        <f>IFERROR(VLOOKUP(J2909,Customers!A:H,8,FALSE),"")</f>
        <v>Glen Waverly</v>
      </c>
      <c r="N2909">
        <f>IFERROR(VLOOKUP(K2909,Employees!A:F,6,FALSE),"")</f>
        <v>6</v>
      </c>
      <c r="O2909" t="str">
        <f>IFERROR(VLOOKUP(N2909,Offices!A:B,2,FALSE),"")</f>
        <v>Sydney</v>
      </c>
      <c r="P2909" s="6">
        <f>IFERROR(VLOOKUP(J2909,Payments!A:C,3,FALSE),"")</f>
        <v>38196</v>
      </c>
      <c r="Q2909">
        <f>IFERROR(VLOOKUP(J2909,Payments!A:D,4,FALSE),"")</f>
        <v>9415.1299999999992</v>
      </c>
      <c r="R2909" t="str">
        <f>IFERROR(VLOOKUP(B2909,Products!A:C,3,FALSE),"")</f>
        <v>Vintage Cars</v>
      </c>
      <c r="S2909">
        <f>IFERROR(VLOOKUP(B2909,Products!A:G,7,FALSE),"")</f>
        <v>2378</v>
      </c>
      <c r="T2909">
        <f>IFERROR(VLOOKUP(B2909,Products!A:I,9,FALSE),"")</f>
        <v>105.87</v>
      </c>
      <c r="U2909">
        <f t="shared" si="360"/>
        <v>8</v>
      </c>
      <c r="V2909" t="str">
        <f t="shared" si="361"/>
        <v/>
      </c>
      <c r="W2909">
        <f t="shared" si="362"/>
        <v>2005</v>
      </c>
      <c r="X2909">
        <f t="shared" si="363"/>
        <v>5</v>
      </c>
      <c r="Y2909">
        <f>IFERROR(VLOOKUP(B2909,Products!A:I,8,FALSE),"")</f>
        <v>64.58</v>
      </c>
      <c r="Z2909">
        <f t="shared" si="364"/>
        <v>4427.3100000000004</v>
      </c>
      <c r="AA2909">
        <f t="shared" si="365"/>
        <v>34.422421802415613</v>
      </c>
      <c r="AB2909">
        <f t="shared" si="366"/>
        <v>0</v>
      </c>
      <c r="AC2909">
        <f t="shared" si="367"/>
        <v>1133.7300000000002</v>
      </c>
    </row>
    <row r="2910" spans="1:29">
      <c r="A2910">
        <v>10415</v>
      </c>
      <c r="B2910" t="s">
        <v>183</v>
      </c>
      <c r="C2910">
        <v>21</v>
      </c>
      <c r="D2910">
        <v>60.97</v>
      </c>
      <c r="E2910">
        <v>1</v>
      </c>
      <c r="F2910" s="6">
        <f>IFERROR(VLOOKUP(A2910,Orders!A:B,2,FALSE),"")</f>
        <v>38481</v>
      </c>
      <c r="G2910" s="6">
        <f>IFERROR(VLOOKUP(A2910,Orders!A:C,3,FALSE),"")</f>
        <v>38492</v>
      </c>
      <c r="H2910" s="6">
        <f>IFERROR(VLOOKUP(A2910,Orders!A:D,4,FALSE),"")</f>
        <v>38484</v>
      </c>
      <c r="I2910" t="str">
        <f>IFERROR(VLOOKUP(A2910,Orders!A:E,5,FALSE),"")</f>
        <v>Disputed</v>
      </c>
      <c r="J2910">
        <f>IFERROR(VLOOKUP(A2910,Orders!A:G,7,FALSE),"")</f>
        <v>471</v>
      </c>
      <c r="K2910">
        <f>IFERROR(VLOOKUP(J2910,Customers!A:L,12,FALSE),"")</f>
        <v>1611</v>
      </c>
      <c r="L2910">
        <f>IFERROR(VLOOKUP(J2910,Customers!A:M,13,FALSE),"")</f>
        <v>60300</v>
      </c>
      <c r="M2910" t="str">
        <f>IFERROR(VLOOKUP(J2910,Customers!A:H,8,FALSE),"")</f>
        <v>Glen Waverly</v>
      </c>
      <c r="N2910">
        <f>IFERROR(VLOOKUP(K2910,Employees!A:F,6,FALSE),"")</f>
        <v>6</v>
      </c>
      <c r="O2910" t="str">
        <f>IFERROR(VLOOKUP(N2910,Offices!A:B,2,FALSE),"")</f>
        <v>Sydney</v>
      </c>
      <c r="P2910" s="6">
        <f>IFERROR(VLOOKUP(J2910,Payments!A:C,3,FALSE),"")</f>
        <v>38196</v>
      </c>
      <c r="Q2910">
        <f>IFERROR(VLOOKUP(J2910,Payments!A:D,4,FALSE),"")</f>
        <v>9415.1299999999992</v>
      </c>
      <c r="R2910" t="str">
        <f>IFERROR(VLOOKUP(B2910,Products!A:C,3,FALSE),"")</f>
        <v>Planes</v>
      </c>
      <c r="S2910">
        <f>IFERROR(VLOOKUP(B2910,Products!A:G,7,FALSE),"")</f>
        <v>5942</v>
      </c>
      <c r="T2910">
        <f>IFERROR(VLOOKUP(B2910,Products!A:I,9,FALSE),"")</f>
        <v>68.510000000000005</v>
      </c>
      <c r="U2910">
        <f t="shared" si="360"/>
        <v>8</v>
      </c>
      <c r="V2910" t="str">
        <f t="shared" si="361"/>
        <v/>
      </c>
      <c r="W2910">
        <f t="shared" si="362"/>
        <v>2005</v>
      </c>
      <c r="X2910">
        <f t="shared" si="363"/>
        <v>5</v>
      </c>
      <c r="Y2910">
        <f>IFERROR(VLOOKUP(B2910,Products!A:I,8,FALSE),"")</f>
        <v>34.25</v>
      </c>
      <c r="Z2910">
        <f t="shared" si="364"/>
        <v>1280.3699999999999</v>
      </c>
      <c r="AA2910">
        <f t="shared" si="365"/>
        <v>78.014598540145982</v>
      </c>
      <c r="AB2910">
        <f t="shared" si="366"/>
        <v>1</v>
      </c>
      <c r="AC2910">
        <f t="shared" si="367"/>
        <v>561.12</v>
      </c>
    </row>
    <row r="2911" spans="1:29">
      <c r="A2911">
        <v>10415</v>
      </c>
      <c r="B2911" t="s">
        <v>184</v>
      </c>
      <c r="C2911">
        <v>18</v>
      </c>
      <c r="D2911">
        <v>59.83</v>
      </c>
      <c r="E2911">
        <v>2</v>
      </c>
      <c r="F2911" s="6">
        <f>IFERROR(VLOOKUP(A2911,Orders!A:B,2,FALSE),"")</f>
        <v>38481</v>
      </c>
      <c r="G2911" s="6">
        <f>IFERROR(VLOOKUP(A2911,Orders!A:C,3,FALSE),"")</f>
        <v>38492</v>
      </c>
      <c r="H2911" s="6">
        <f>IFERROR(VLOOKUP(A2911,Orders!A:D,4,FALSE),"")</f>
        <v>38484</v>
      </c>
      <c r="I2911" t="str">
        <f>IFERROR(VLOOKUP(A2911,Orders!A:E,5,FALSE),"")</f>
        <v>Disputed</v>
      </c>
      <c r="J2911">
        <f>IFERROR(VLOOKUP(A2911,Orders!A:G,7,FALSE),"")</f>
        <v>471</v>
      </c>
      <c r="K2911">
        <f>IFERROR(VLOOKUP(J2911,Customers!A:L,12,FALSE),"")</f>
        <v>1611</v>
      </c>
      <c r="L2911">
        <f>IFERROR(VLOOKUP(J2911,Customers!A:M,13,FALSE),"")</f>
        <v>60300</v>
      </c>
      <c r="M2911" t="str">
        <f>IFERROR(VLOOKUP(J2911,Customers!A:H,8,FALSE),"")</f>
        <v>Glen Waverly</v>
      </c>
      <c r="N2911">
        <f>IFERROR(VLOOKUP(K2911,Employees!A:F,6,FALSE),"")</f>
        <v>6</v>
      </c>
      <c r="O2911" t="str">
        <f>IFERROR(VLOOKUP(N2911,Offices!A:B,2,FALSE),"")</f>
        <v>Sydney</v>
      </c>
      <c r="P2911" s="6">
        <f>IFERROR(VLOOKUP(J2911,Payments!A:C,3,FALSE),"")</f>
        <v>38196</v>
      </c>
      <c r="Q2911">
        <f>IFERROR(VLOOKUP(J2911,Payments!A:D,4,FALSE),"")</f>
        <v>9415.1299999999992</v>
      </c>
      <c r="R2911" t="str">
        <f>IFERROR(VLOOKUP(B2911,Products!A:C,3,FALSE),"")</f>
        <v>Vintage Cars</v>
      </c>
      <c r="S2911">
        <f>IFERROR(VLOOKUP(B2911,Products!A:G,7,FALSE),"")</f>
        <v>2902</v>
      </c>
      <c r="T2911">
        <f>IFERROR(VLOOKUP(B2911,Products!A:I,9,FALSE),"")</f>
        <v>65.75</v>
      </c>
      <c r="U2911">
        <f t="shared" si="360"/>
        <v>8</v>
      </c>
      <c r="V2911" t="str">
        <f t="shared" si="361"/>
        <v/>
      </c>
      <c r="W2911">
        <f t="shared" si="362"/>
        <v>2005</v>
      </c>
      <c r="X2911">
        <f t="shared" si="363"/>
        <v>5</v>
      </c>
      <c r="Y2911">
        <f>IFERROR(VLOOKUP(B2911,Products!A:I,8,FALSE),"")</f>
        <v>26.3</v>
      </c>
      <c r="Z2911">
        <f t="shared" si="364"/>
        <v>1076.94</v>
      </c>
      <c r="AA2911">
        <f t="shared" si="365"/>
        <v>127.49049429657795</v>
      </c>
      <c r="AB2911">
        <f t="shared" si="366"/>
        <v>1</v>
      </c>
      <c r="AC2911">
        <f t="shared" si="367"/>
        <v>603.54</v>
      </c>
    </row>
    <row r="2912" spans="1:29">
      <c r="A2912">
        <v>10415</v>
      </c>
      <c r="B2912" t="s">
        <v>190</v>
      </c>
      <c r="C2912">
        <v>32</v>
      </c>
      <c r="D2912">
        <v>73.319999999999993</v>
      </c>
      <c r="E2912">
        <v>4</v>
      </c>
      <c r="F2912" s="6">
        <f>IFERROR(VLOOKUP(A2912,Orders!A:B,2,FALSE),"")</f>
        <v>38481</v>
      </c>
      <c r="G2912" s="6">
        <f>IFERROR(VLOOKUP(A2912,Orders!A:C,3,FALSE),"")</f>
        <v>38492</v>
      </c>
      <c r="H2912" s="6">
        <f>IFERROR(VLOOKUP(A2912,Orders!A:D,4,FALSE),"")</f>
        <v>38484</v>
      </c>
      <c r="I2912" t="str">
        <f>IFERROR(VLOOKUP(A2912,Orders!A:E,5,FALSE),"")</f>
        <v>Disputed</v>
      </c>
      <c r="J2912">
        <f>IFERROR(VLOOKUP(A2912,Orders!A:G,7,FALSE),"")</f>
        <v>471</v>
      </c>
      <c r="K2912">
        <f>IFERROR(VLOOKUP(J2912,Customers!A:L,12,FALSE),"")</f>
        <v>1611</v>
      </c>
      <c r="L2912">
        <f>IFERROR(VLOOKUP(J2912,Customers!A:M,13,FALSE),"")</f>
        <v>60300</v>
      </c>
      <c r="M2912" t="str">
        <f>IFERROR(VLOOKUP(J2912,Customers!A:H,8,FALSE),"")</f>
        <v>Glen Waverly</v>
      </c>
      <c r="N2912">
        <f>IFERROR(VLOOKUP(K2912,Employees!A:F,6,FALSE),"")</f>
        <v>6</v>
      </c>
      <c r="O2912" t="str">
        <f>IFERROR(VLOOKUP(N2912,Offices!A:B,2,FALSE),"")</f>
        <v>Sydney</v>
      </c>
      <c r="P2912" s="6">
        <f>IFERROR(VLOOKUP(J2912,Payments!A:C,3,FALSE),"")</f>
        <v>38196</v>
      </c>
      <c r="Q2912">
        <f>IFERROR(VLOOKUP(J2912,Payments!A:D,4,FALSE),"")</f>
        <v>9415.1299999999992</v>
      </c>
      <c r="R2912" t="str">
        <f>IFERROR(VLOOKUP(B2912,Products!A:C,3,FALSE),"")</f>
        <v>Ships</v>
      </c>
      <c r="S2912">
        <f>IFERROR(VLOOKUP(B2912,Products!A:G,7,FALSE),"")</f>
        <v>3501</v>
      </c>
      <c r="T2912">
        <f>IFERROR(VLOOKUP(B2912,Products!A:I,9,FALSE),"")</f>
        <v>90.52</v>
      </c>
      <c r="U2912">
        <f t="shared" si="360"/>
        <v>8</v>
      </c>
      <c r="V2912" t="str">
        <f t="shared" si="361"/>
        <v/>
      </c>
      <c r="W2912">
        <f t="shared" si="362"/>
        <v>2005</v>
      </c>
      <c r="X2912">
        <f t="shared" si="363"/>
        <v>5</v>
      </c>
      <c r="Y2912">
        <f>IFERROR(VLOOKUP(B2912,Products!A:I,8,FALSE),"")</f>
        <v>39.83</v>
      </c>
      <c r="Z2912">
        <f t="shared" si="364"/>
        <v>2346.2399999999998</v>
      </c>
      <c r="AA2912">
        <f t="shared" si="365"/>
        <v>84.082349987446634</v>
      </c>
      <c r="AB2912">
        <f t="shared" si="366"/>
        <v>1</v>
      </c>
      <c r="AC2912">
        <f t="shared" si="367"/>
        <v>1071.6799999999998</v>
      </c>
    </row>
    <row r="2913" spans="1:29">
      <c r="A2913">
        <v>10415</v>
      </c>
      <c r="B2913" t="s">
        <v>195</v>
      </c>
      <c r="C2913">
        <v>42</v>
      </c>
      <c r="D2913">
        <v>43.2</v>
      </c>
      <c r="E2913">
        <v>3</v>
      </c>
      <c r="F2913" s="6">
        <f>IFERROR(VLOOKUP(A2913,Orders!A:B,2,FALSE),"")</f>
        <v>38481</v>
      </c>
      <c r="G2913" s="6">
        <f>IFERROR(VLOOKUP(A2913,Orders!A:C,3,FALSE),"")</f>
        <v>38492</v>
      </c>
      <c r="H2913" s="6">
        <f>IFERROR(VLOOKUP(A2913,Orders!A:D,4,FALSE),"")</f>
        <v>38484</v>
      </c>
      <c r="I2913" t="str">
        <f>IFERROR(VLOOKUP(A2913,Orders!A:E,5,FALSE),"")</f>
        <v>Disputed</v>
      </c>
      <c r="J2913">
        <f>IFERROR(VLOOKUP(A2913,Orders!A:G,7,FALSE),"")</f>
        <v>471</v>
      </c>
      <c r="K2913">
        <f>IFERROR(VLOOKUP(J2913,Customers!A:L,12,FALSE),"")</f>
        <v>1611</v>
      </c>
      <c r="L2913">
        <f>IFERROR(VLOOKUP(J2913,Customers!A:M,13,FALSE),"")</f>
        <v>60300</v>
      </c>
      <c r="M2913" t="str">
        <f>IFERROR(VLOOKUP(J2913,Customers!A:H,8,FALSE),"")</f>
        <v>Glen Waverly</v>
      </c>
      <c r="N2913">
        <f>IFERROR(VLOOKUP(K2913,Employees!A:F,6,FALSE),"")</f>
        <v>6</v>
      </c>
      <c r="O2913" t="str">
        <f>IFERROR(VLOOKUP(N2913,Offices!A:B,2,FALSE),"")</f>
        <v>Sydney</v>
      </c>
      <c r="P2913" s="6">
        <f>IFERROR(VLOOKUP(J2913,Payments!A:C,3,FALSE),"")</f>
        <v>38196</v>
      </c>
      <c r="Q2913">
        <f>IFERROR(VLOOKUP(J2913,Payments!A:D,4,FALSE),"")</f>
        <v>9415.1299999999992</v>
      </c>
      <c r="R2913" t="str">
        <f>IFERROR(VLOOKUP(B2913,Products!A:C,3,FALSE),"")</f>
        <v>Planes</v>
      </c>
      <c r="S2913">
        <f>IFERROR(VLOOKUP(B2913,Products!A:G,7,FALSE),"")</f>
        <v>4857</v>
      </c>
      <c r="T2913">
        <f>IFERROR(VLOOKUP(B2913,Products!A:I,9,FALSE),"")</f>
        <v>49.66</v>
      </c>
      <c r="U2913">
        <f t="shared" si="360"/>
        <v>8</v>
      </c>
      <c r="V2913" t="str">
        <f t="shared" si="361"/>
        <v/>
      </c>
      <c r="W2913">
        <f t="shared" si="362"/>
        <v>2005</v>
      </c>
      <c r="X2913">
        <f t="shared" si="363"/>
        <v>5</v>
      </c>
      <c r="Y2913">
        <f>IFERROR(VLOOKUP(B2913,Products!A:I,8,FALSE),"")</f>
        <v>32.770000000000003</v>
      </c>
      <c r="Z2913">
        <f t="shared" si="364"/>
        <v>1814.4</v>
      </c>
      <c r="AA2913">
        <f t="shared" si="365"/>
        <v>31.827891364052483</v>
      </c>
      <c r="AB2913">
        <f t="shared" si="366"/>
        <v>0</v>
      </c>
      <c r="AC2913">
        <f t="shared" si="367"/>
        <v>438.06</v>
      </c>
    </row>
    <row r="2914" spans="1:29">
      <c r="A2914">
        <v>10416</v>
      </c>
      <c r="B2914" t="s">
        <v>178</v>
      </c>
      <c r="C2914">
        <v>24</v>
      </c>
      <c r="D2914">
        <v>129.31</v>
      </c>
      <c r="E2914">
        <v>14</v>
      </c>
      <c r="F2914" s="6">
        <f>IFERROR(VLOOKUP(A2914,Orders!A:B,2,FALSE),"")</f>
        <v>38482</v>
      </c>
      <c r="G2914" s="6">
        <f>IFERROR(VLOOKUP(A2914,Orders!A:C,3,FALSE),"")</f>
        <v>38488</v>
      </c>
      <c r="H2914" s="6">
        <f>IFERROR(VLOOKUP(A2914,Orders!A:D,4,FALSE),"")</f>
        <v>38486</v>
      </c>
      <c r="I2914" t="str">
        <f>IFERROR(VLOOKUP(A2914,Orders!A:E,5,FALSE),"")</f>
        <v>Shipped</v>
      </c>
      <c r="J2914">
        <f>IFERROR(VLOOKUP(A2914,Orders!A:G,7,FALSE),"")</f>
        <v>386</v>
      </c>
      <c r="K2914">
        <f>IFERROR(VLOOKUP(J2914,Customers!A:L,12,FALSE),"")</f>
        <v>1401</v>
      </c>
      <c r="L2914">
        <f>IFERROR(VLOOKUP(J2914,Customers!A:M,13,FALSE),"")</f>
        <v>121400</v>
      </c>
      <c r="M2914" t="str">
        <f>IFERROR(VLOOKUP(J2914,Customers!A:H,8,FALSE),"")</f>
        <v>Reggio Emilia</v>
      </c>
      <c r="N2914">
        <f>IFERROR(VLOOKUP(K2914,Employees!A:F,6,FALSE),"")</f>
        <v>4</v>
      </c>
      <c r="O2914" t="str">
        <f>IFERROR(VLOOKUP(N2914,Offices!A:B,2,FALSE),"")</f>
        <v>Paris</v>
      </c>
      <c r="P2914" s="6">
        <f>IFERROR(VLOOKUP(J2914,Payments!A:C,3,FALSE),"")</f>
        <v>37943</v>
      </c>
      <c r="Q2914">
        <f>IFERROR(VLOOKUP(J2914,Payments!A:D,4,FALSE),"")</f>
        <v>38524.29</v>
      </c>
      <c r="R2914" t="str">
        <f>IFERROR(VLOOKUP(B2914,Products!A:C,3,FALSE),"")</f>
        <v>Planes</v>
      </c>
      <c r="S2914">
        <f>IFERROR(VLOOKUP(B2914,Products!A:G,7,FALSE),"")</f>
        <v>5330</v>
      </c>
      <c r="T2914">
        <f>IFERROR(VLOOKUP(B2914,Products!A:I,9,FALSE),"")</f>
        <v>157.69</v>
      </c>
      <c r="U2914">
        <f t="shared" si="360"/>
        <v>2</v>
      </c>
      <c r="V2914" t="str">
        <f t="shared" si="361"/>
        <v>Yes</v>
      </c>
      <c r="W2914">
        <f t="shared" si="362"/>
        <v>2005</v>
      </c>
      <c r="X2914">
        <f t="shared" si="363"/>
        <v>5</v>
      </c>
      <c r="Y2914">
        <f>IFERROR(VLOOKUP(B2914,Products!A:I,8,FALSE),"")</f>
        <v>77.27</v>
      </c>
      <c r="Z2914">
        <f t="shared" si="364"/>
        <v>3103.44</v>
      </c>
      <c r="AA2914">
        <f t="shared" si="365"/>
        <v>67.348259350330025</v>
      </c>
      <c r="AB2914">
        <f t="shared" si="366"/>
        <v>1</v>
      </c>
      <c r="AC2914">
        <f t="shared" si="367"/>
        <v>1248.96</v>
      </c>
    </row>
    <row r="2915" spans="1:29">
      <c r="A2915">
        <v>10416</v>
      </c>
      <c r="B2915" t="s">
        <v>179</v>
      </c>
      <c r="C2915">
        <v>15</v>
      </c>
      <c r="D2915">
        <v>70.959999999999994</v>
      </c>
      <c r="E2915">
        <v>4</v>
      </c>
      <c r="F2915" s="6">
        <f>IFERROR(VLOOKUP(A2915,Orders!A:B,2,FALSE),"")</f>
        <v>38482</v>
      </c>
      <c r="G2915" s="6">
        <f>IFERROR(VLOOKUP(A2915,Orders!A:C,3,FALSE),"")</f>
        <v>38488</v>
      </c>
      <c r="H2915" s="6">
        <f>IFERROR(VLOOKUP(A2915,Orders!A:D,4,FALSE),"")</f>
        <v>38486</v>
      </c>
      <c r="I2915" t="str">
        <f>IFERROR(VLOOKUP(A2915,Orders!A:E,5,FALSE),"")</f>
        <v>Shipped</v>
      </c>
      <c r="J2915">
        <f>IFERROR(VLOOKUP(A2915,Orders!A:G,7,FALSE),"")</f>
        <v>386</v>
      </c>
      <c r="K2915">
        <f>IFERROR(VLOOKUP(J2915,Customers!A:L,12,FALSE),"")</f>
        <v>1401</v>
      </c>
      <c r="L2915">
        <f>IFERROR(VLOOKUP(J2915,Customers!A:M,13,FALSE),"")</f>
        <v>121400</v>
      </c>
      <c r="M2915" t="str">
        <f>IFERROR(VLOOKUP(J2915,Customers!A:H,8,FALSE),"")</f>
        <v>Reggio Emilia</v>
      </c>
      <c r="N2915">
        <f>IFERROR(VLOOKUP(K2915,Employees!A:F,6,FALSE),"")</f>
        <v>4</v>
      </c>
      <c r="O2915" t="str">
        <f>IFERROR(VLOOKUP(N2915,Offices!A:B,2,FALSE),"")</f>
        <v>Paris</v>
      </c>
      <c r="P2915" s="6">
        <f>IFERROR(VLOOKUP(J2915,Payments!A:C,3,FALSE),"")</f>
        <v>37943</v>
      </c>
      <c r="Q2915">
        <f>IFERROR(VLOOKUP(J2915,Payments!A:D,4,FALSE),"")</f>
        <v>38524.29</v>
      </c>
      <c r="R2915" t="str">
        <f>IFERROR(VLOOKUP(B2915,Products!A:C,3,FALSE),"")</f>
        <v>Planes</v>
      </c>
      <c r="S2915">
        <f>IFERROR(VLOOKUP(B2915,Products!A:G,7,FALSE),"")</f>
        <v>992</v>
      </c>
      <c r="T2915">
        <f>IFERROR(VLOOKUP(B2915,Products!A:I,9,FALSE),"")</f>
        <v>84.48</v>
      </c>
      <c r="U2915">
        <f t="shared" si="360"/>
        <v>2</v>
      </c>
      <c r="V2915" t="str">
        <f t="shared" si="361"/>
        <v>Yes</v>
      </c>
      <c r="W2915">
        <f t="shared" si="362"/>
        <v>2005</v>
      </c>
      <c r="X2915">
        <f t="shared" si="363"/>
        <v>5</v>
      </c>
      <c r="Y2915">
        <f>IFERROR(VLOOKUP(B2915,Products!A:I,8,FALSE),"")</f>
        <v>49</v>
      </c>
      <c r="Z2915">
        <f t="shared" si="364"/>
        <v>1064.3999999999999</v>
      </c>
      <c r="AA2915">
        <f t="shared" si="365"/>
        <v>44.81632653061223</v>
      </c>
      <c r="AB2915">
        <f t="shared" si="366"/>
        <v>0</v>
      </c>
      <c r="AC2915">
        <f t="shared" si="367"/>
        <v>329.39999999999992</v>
      </c>
    </row>
    <row r="2916" spans="1:29">
      <c r="A2916">
        <v>10416</v>
      </c>
      <c r="B2916" t="s">
        <v>182</v>
      </c>
      <c r="C2916">
        <v>47</v>
      </c>
      <c r="D2916">
        <v>90.82</v>
      </c>
      <c r="E2916">
        <v>6</v>
      </c>
      <c r="F2916" s="6">
        <f>IFERROR(VLOOKUP(A2916,Orders!A:B,2,FALSE),"")</f>
        <v>38482</v>
      </c>
      <c r="G2916" s="6">
        <f>IFERROR(VLOOKUP(A2916,Orders!A:C,3,FALSE),"")</f>
        <v>38488</v>
      </c>
      <c r="H2916" s="6">
        <f>IFERROR(VLOOKUP(A2916,Orders!A:D,4,FALSE),"")</f>
        <v>38486</v>
      </c>
      <c r="I2916" t="str">
        <f>IFERROR(VLOOKUP(A2916,Orders!A:E,5,FALSE),"")</f>
        <v>Shipped</v>
      </c>
      <c r="J2916">
        <f>IFERROR(VLOOKUP(A2916,Orders!A:G,7,FALSE),"")</f>
        <v>386</v>
      </c>
      <c r="K2916">
        <f>IFERROR(VLOOKUP(J2916,Customers!A:L,12,FALSE),"")</f>
        <v>1401</v>
      </c>
      <c r="L2916">
        <f>IFERROR(VLOOKUP(J2916,Customers!A:M,13,FALSE),"")</f>
        <v>121400</v>
      </c>
      <c r="M2916" t="str">
        <f>IFERROR(VLOOKUP(J2916,Customers!A:H,8,FALSE),"")</f>
        <v>Reggio Emilia</v>
      </c>
      <c r="N2916">
        <f>IFERROR(VLOOKUP(K2916,Employees!A:F,6,FALSE),"")</f>
        <v>4</v>
      </c>
      <c r="O2916" t="str">
        <f>IFERROR(VLOOKUP(N2916,Offices!A:B,2,FALSE),"")</f>
        <v>Paris</v>
      </c>
      <c r="P2916" s="6">
        <f>IFERROR(VLOOKUP(J2916,Payments!A:C,3,FALSE),"")</f>
        <v>37943</v>
      </c>
      <c r="Q2916">
        <f>IFERROR(VLOOKUP(J2916,Payments!A:D,4,FALSE),"")</f>
        <v>38524.29</v>
      </c>
      <c r="R2916" t="str">
        <f>IFERROR(VLOOKUP(B2916,Products!A:C,3,FALSE),"")</f>
        <v>Planes</v>
      </c>
      <c r="S2916">
        <f>IFERROR(VLOOKUP(B2916,Products!A:G,7,FALSE),"")</f>
        <v>3627</v>
      </c>
      <c r="T2916">
        <f>IFERROR(VLOOKUP(B2916,Products!A:I,9,FALSE),"")</f>
        <v>109.42</v>
      </c>
      <c r="U2916">
        <f t="shared" si="360"/>
        <v>2</v>
      </c>
      <c r="V2916" t="str">
        <f t="shared" si="361"/>
        <v>Yes</v>
      </c>
      <c r="W2916">
        <f t="shared" si="362"/>
        <v>2005</v>
      </c>
      <c r="X2916">
        <f t="shared" si="363"/>
        <v>5</v>
      </c>
      <c r="Y2916">
        <f>IFERROR(VLOOKUP(B2916,Products!A:I,8,FALSE),"")</f>
        <v>66.739999999999995</v>
      </c>
      <c r="Z2916">
        <f t="shared" si="364"/>
        <v>4268.54</v>
      </c>
      <c r="AA2916">
        <f t="shared" si="365"/>
        <v>36.080311657177106</v>
      </c>
      <c r="AB2916">
        <f t="shared" si="366"/>
        <v>0</v>
      </c>
      <c r="AC2916">
        <f t="shared" si="367"/>
        <v>1131.76</v>
      </c>
    </row>
    <row r="2917" spans="1:29">
      <c r="A2917">
        <v>10416</v>
      </c>
      <c r="B2917" t="s">
        <v>202</v>
      </c>
      <c r="C2917">
        <v>32</v>
      </c>
      <c r="D2917">
        <v>62.46</v>
      </c>
      <c r="E2917">
        <v>1</v>
      </c>
      <c r="F2917" s="6">
        <f>IFERROR(VLOOKUP(A2917,Orders!A:B,2,FALSE),"")</f>
        <v>38482</v>
      </c>
      <c r="G2917" s="6">
        <f>IFERROR(VLOOKUP(A2917,Orders!A:C,3,FALSE),"")</f>
        <v>38488</v>
      </c>
      <c r="H2917" s="6">
        <f>IFERROR(VLOOKUP(A2917,Orders!A:D,4,FALSE),"")</f>
        <v>38486</v>
      </c>
      <c r="I2917" t="str">
        <f>IFERROR(VLOOKUP(A2917,Orders!A:E,5,FALSE),"")</f>
        <v>Shipped</v>
      </c>
      <c r="J2917">
        <f>IFERROR(VLOOKUP(A2917,Orders!A:G,7,FALSE),"")</f>
        <v>386</v>
      </c>
      <c r="K2917">
        <f>IFERROR(VLOOKUP(J2917,Customers!A:L,12,FALSE),"")</f>
        <v>1401</v>
      </c>
      <c r="L2917">
        <f>IFERROR(VLOOKUP(J2917,Customers!A:M,13,FALSE),"")</f>
        <v>121400</v>
      </c>
      <c r="M2917" t="str">
        <f>IFERROR(VLOOKUP(J2917,Customers!A:H,8,FALSE),"")</f>
        <v>Reggio Emilia</v>
      </c>
      <c r="N2917">
        <f>IFERROR(VLOOKUP(K2917,Employees!A:F,6,FALSE),"")</f>
        <v>4</v>
      </c>
      <c r="O2917" t="str">
        <f>IFERROR(VLOOKUP(N2917,Offices!A:B,2,FALSE),"")</f>
        <v>Paris</v>
      </c>
      <c r="P2917" s="6">
        <f>IFERROR(VLOOKUP(J2917,Payments!A:C,3,FALSE),"")</f>
        <v>37943</v>
      </c>
      <c r="Q2917">
        <f>IFERROR(VLOOKUP(J2917,Payments!A:D,4,FALSE),"")</f>
        <v>38524.29</v>
      </c>
      <c r="R2917" t="str">
        <f>IFERROR(VLOOKUP(B2917,Products!A:C,3,FALSE),"")</f>
        <v>Motorcycles</v>
      </c>
      <c r="S2917">
        <f>IFERROR(VLOOKUP(B2917,Products!A:G,7,FALSE),"")</f>
        <v>15</v>
      </c>
      <c r="T2917">
        <f>IFERROR(VLOOKUP(B2917,Products!A:I,9,FALSE),"")</f>
        <v>76.17</v>
      </c>
      <c r="U2917">
        <f t="shared" si="360"/>
        <v>2</v>
      </c>
      <c r="V2917" t="str">
        <f t="shared" si="361"/>
        <v>Yes</v>
      </c>
      <c r="W2917">
        <f t="shared" si="362"/>
        <v>2005</v>
      </c>
      <c r="X2917">
        <f t="shared" si="363"/>
        <v>5</v>
      </c>
      <c r="Y2917">
        <f>IFERROR(VLOOKUP(B2917,Products!A:I,8,FALSE),"")</f>
        <v>37.32</v>
      </c>
      <c r="Z2917">
        <f t="shared" si="364"/>
        <v>1998.72</v>
      </c>
      <c r="AA2917">
        <f t="shared" si="365"/>
        <v>67.363344051446944</v>
      </c>
      <c r="AB2917">
        <f t="shared" si="366"/>
        <v>1</v>
      </c>
      <c r="AC2917">
        <f t="shared" si="367"/>
        <v>804.48</v>
      </c>
    </row>
    <row r="2918" spans="1:29">
      <c r="A2918">
        <v>10416</v>
      </c>
      <c r="B2918" t="s">
        <v>185</v>
      </c>
      <c r="C2918">
        <v>18</v>
      </c>
      <c r="D2918">
        <v>64.83</v>
      </c>
      <c r="E2918">
        <v>13</v>
      </c>
      <c r="F2918" s="6">
        <f>IFERROR(VLOOKUP(A2918,Orders!A:B,2,FALSE),"")</f>
        <v>38482</v>
      </c>
      <c r="G2918" s="6">
        <f>IFERROR(VLOOKUP(A2918,Orders!A:C,3,FALSE),"")</f>
        <v>38488</v>
      </c>
      <c r="H2918" s="6">
        <f>IFERROR(VLOOKUP(A2918,Orders!A:D,4,FALSE),"")</f>
        <v>38486</v>
      </c>
      <c r="I2918" t="str">
        <f>IFERROR(VLOOKUP(A2918,Orders!A:E,5,FALSE),"")</f>
        <v>Shipped</v>
      </c>
      <c r="J2918">
        <f>IFERROR(VLOOKUP(A2918,Orders!A:G,7,FALSE),"")</f>
        <v>386</v>
      </c>
      <c r="K2918">
        <f>IFERROR(VLOOKUP(J2918,Customers!A:L,12,FALSE),"")</f>
        <v>1401</v>
      </c>
      <c r="L2918">
        <f>IFERROR(VLOOKUP(J2918,Customers!A:M,13,FALSE),"")</f>
        <v>121400</v>
      </c>
      <c r="M2918" t="str">
        <f>IFERROR(VLOOKUP(J2918,Customers!A:H,8,FALSE),"")</f>
        <v>Reggio Emilia</v>
      </c>
      <c r="N2918">
        <f>IFERROR(VLOOKUP(K2918,Employees!A:F,6,FALSE),"")</f>
        <v>4</v>
      </c>
      <c r="O2918" t="str">
        <f>IFERROR(VLOOKUP(N2918,Offices!A:B,2,FALSE),"")</f>
        <v>Paris</v>
      </c>
      <c r="P2918" s="6">
        <f>IFERROR(VLOOKUP(J2918,Payments!A:C,3,FALSE),"")</f>
        <v>37943</v>
      </c>
      <c r="Q2918">
        <f>IFERROR(VLOOKUP(J2918,Payments!A:D,4,FALSE),"")</f>
        <v>38524.29</v>
      </c>
      <c r="R2918" t="str">
        <f>IFERROR(VLOOKUP(B2918,Products!A:C,3,FALSE),"")</f>
        <v>Planes</v>
      </c>
      <c r="S2918">
        <f>IFERROR(VLOOKUP(B2918,Products!A:G,7,FALSE),"")</f>
        <v>6812</v>
      </c>
      <c r="T2918">
        <f>IFERROR(VLOOKUP(B2918,Products!A:I,9,FALSE),"")</f>
        <v>68.239999999999995</v>
      </c>
      <c r="U2918">
        <f t="shared" si="360"/>
        <v>2</v>
      </c>
      <c r="V2918" t="str">
        <f t="shared" si="361"/>
        <v>Yes</v>
      </c>
      <c r="W2918">
        <f t="shared" si="362"/>
        <v>2005</v>
      </c>
      <c r="X2918">
        <f t="shared" si="363"/>
        <v>5</v>
      </c>
      <c r="Y2918">
        <f>IFERROR(VLOOKUP(B2918,Products!A:I,8,FALSE),"")</f>
        <v>29.34</v>
      </c>
      <c r="Z2918">
        <f t="shared" si="364"/>
        <v>1166.94</v>
      </c>
      <c r="AA2918">
        <f t="shared" si="365"/>
        <v>120.96114519427401</v>
      </c>
      <c r="AB2918">
        <f t="shared" si="366"/>
        <v>1</v>
      </c>
      <c r="AC2918">
        <f t="shared" si="367"/>
        <v>638.81999999999994</v>
      </c>
    </row>
    <row r="2919" spans="1:29">
      <c r="A2919">
        <v>10416</v>
      </c>
      <c r="B2919" t="s">
        <v>186</v>
      </c>
      <c r="C2919">
        <v>48</v>
      </c>
      <c r="D2919">
        <v>70.28</v>
      </c>
      <c r="E2919">
        <v>5</v>
      </c>
      <c r="F2919" s="6">
        <f>IFERROR(VLOOKUP(A2919,Orders!A:B,2,FALSE),"")</f>
        <v>38482</v>
      </c>
      <c r="G2919" s="6">
        <f>IFERROR(VLOOKUP(A2919,Orders!A:C,3,FALSE),"")</f>
        <v>38488</v>
      </c>
      <c r="H2919" s="6">
        <f>IFERROR(VLOOKUP(A2919,Orders!A:D,4,FALSE),"")</f>
        <v>38486</v>
      </c>
      <c r="I2919" t="str">
        <f>IFERROR(VLOOKUP(A2919,Orders!A:E,5,FALSE),"")</f>
        <v>Shipped</v>
      </c>
      <c r="J2919">
        <f>IFERROR(VLOOKUP(A2919,Orders!A:G,7,FALSE),"")</f>
        <v>386</v>
      </c>
      <c r="K2919">
        <f>IFERROR(VLOOKUP(J2919,Customers!A:L,12,FALSE),"")</f>
        <v>1401</v>
      </c>
      <c r="L2919">
        <f>IFERROR(VLOOKUP(J2919,Customers!A:M,13,FALSE),"")</f>
        <v>121400</v>
      </c>
      <c r="M2919" t="str">
        <f>IFERROR(VLOOKUP(J2919,Customers!A:H,8,FALSE),"")</f>
        <v>Reggio Emilia</v>
      </c>
      <c r="N2919">
        <f>IFERROR(VLOOKUP(K2919,Employees!A:F,6,FALSE),"")</f>
        <v>4</v>
      </c>
      <c r="O2919" t="str">
        <f>IFERROR(VLOOKUP(N2919,Offices!A:B,2,FALSE),"")</f>
        <v>Paris</v>
      </c>
      <c r="P2919" s="6">
        <f>IFERROR(VLOOKUP(J2919,Payments!A:C,3,FALSE),"")</f>
        <v>37943</v>
      </c>
      <c r="Q2919">
        <f>IFERROR(VLOOKUP(J2919,Payments!A:D,4,FALSE),"")</f>
        <v>38524.29</v>
      </c>
      <c r="R2919" t="str">
        <f>IFERROR(VLOOKUP(B2919,Products!A:C,3,FALSE),"")</f>
        <v>Planes</v>
      </c>
      <c r="S2919">
        <f>IFERROR(VLOOKUP(B2919,Products!A:G,7,FALSE),"")</f>
        <v>2756</v>
      </c>
      <c r="T2919">
        <f>IFERROR(VLOOKUP(B2919,Products!A:I,9,FALSE),"")</f>
        <v>72.45</v>
      </c>
      <c r="U2919">
        <f t="shared" si="360"/>
        <v>2</v>
      </c>
      <c r="V2919" t="str">
        <f t="shared" si="361"/>
        <v>Yes</v>
      </c>
      <c r="W2919">
        <f t="shared" si="362"/>
        <v>2005</v>
      </c>
      <c r="X2919">
        <f t="shared" si="363"/>
        <v>5</v>
      </c>
      <c r="Y2919">
        <f>IFERROR(VLOOKUP(B2919,Products!A:I,8,FALSE),"")</f>
        <v>36.229999999999997</v>
      </c>
      <c r="Z2919">
        <f t="shared" si="364"/>
        <v>3373.44</v>
      </c>
      <c r="AA2919">
        <f t="shared" si="365"/>
        <v>93.982887110129738</v>
      </c>
      <c r="AB2919">
        <f t="shared" si="366"/>
        <v>1</v>
      </c>
      <c r="AC2919">
        <f t="shared" si="367"/>
        <v>1634.4</v>
      </c>
    </row>
    <row r="2920" spans="1:29">
      <c r="A2920">
        <v>10416</v>
      </c>
      <c r="B2920" t="s">
        <v>203</v>
      </c>
      <c r="C2920">
        <v>45</v>
      </c>
      <c r="D2920">
        <v>86.9</v>
      </c>
      <c r="E2920">
        <v>2</v>
      </c>
      <c r="F2920" s="6">
        <f>IFERROR(VLOOKUP(A2920,Orders!A:B,2,FALSE),"")</f>
        <v>38482</v>
      </c>
      <c r="G2920" s="6">
        <f>IFERROR(VLOOKUP(A2920,Orders!A:C,3,FALSE),"")</f>
        <v>38488</v>
      </c>
      <c r="H2920" s="6">
        <f>IFERROR(VLOOKUP(A2920,Orders!A:D,4,FALSE),"")</f>
        <v>38486</v>
      </c>
      <c r="I2920" t="str">
        <f>IFERROR(VLOOKUP(A2920,Orders!A:E,5,FALSE),"")</f>
        <v>Shipped</v>
      </c>
      <c r="J2920">
        <f>IFERROR(VLOOKUP(A2920,Orders!A:G,7,FALSE),"")</f>
        <v>386</v>
      </c>
      <c r="K2920">
        <f>IFERROR(VLOOKUP(J2920,Customers!A:L,12,FALSE),"")</f>
        <v>1401</v>
      </c>
      <c r="L2920">
        <f>IFERROR(VLOOKUP(J2920,Customers!A:M,13,FALSE),"")</f>
        <v>121400</v>
      </c>
      <c r="M2920" t="str">
        <f>IFERROR(VLOOKUP(J2920,Customers!A:H,8,FALSE),"")</f>
        <v>Reggio Emilia</v>
      </c>
      <c r="N2920">
        <f>IFERROR(VLOOKUP(K2920,Employees!A:F,6,FALSE),"")</f>
        <v>4</v>
      </c>
      <c r="O2920" t="str">
        <f>IFERROR(VLOOKUP(N2920,Offices!A:B,2,FALSE),"")</f>
        <v>Paris</v>
      </c>
      <c r="P2920" s="6">
        <f>IFERROR(VLOOKUP(J2920,Payments!A:C,3,FALSE),"")</f>
        <v>37943</v>
      </c>
      <c r="Q2920">
        <f>IFERROR(VLOOKUP(J2920,Payments!A:D,4,FALSE),"")</f>
        <v>38524.29</v>
      </c>
      <c r="R2920" t="str">
        <f>IFERROR(VLOOKUP(B2920,Products!A:C,3,FALSE),"")</f>
        <v>Motorcycles</v>
      </c>
      <c r="S2920">
        <f>IFERROR(VLOOKUP(B2920,Products!A:G,7,FALSE),"")</f>
        <v>178</v>
      </c>
      <c r="T2920">
        <f>IFERROR(VLOOKUP(B2920,Products!A:I,9,FALSE),"")</f>
        <v>99.89</v>
      </c>
      <c r="U2920">
        <f t="shared" si="360"/>
        <v>2</v>
      </c>
      <c r="V2920" t="str">
        <f t="shared" si="361"/>
        <v>Yes</v>
      </c>
      <c r="W2920">
        <f t="shared" si="362"/>
        <v>2005</v>
      </c>
      <c r="X2920">
        <f t="shared" si="363"/>
        <v>5</v>
      </c>
      <c r="Y2920">
        <f>IFERROR(VLOOKUP(B2920,Products!A:I,8,FALSE),"")</f>
        <v>66.92</v>
      </c>
      <c r="Z2920">
        <f t="shared" si="364"/>
        <v>3910.5000000000005</v>
      </c>
      <c r="AA2920">
        <f t="shared" si="365"/>
        <v>29.856545128511662</v>
      </c>
      <c r="AB2920">
        <f t="shared" si="366"/>
        <v>0</v>
      </c>
      <c r="AC2920">
        <f t="shared" si="367"/>
        <v>899.10000000000014</v>
      </c>
    </row>
    <row r="2921" spans="1:29">
      <c r="A2921">
        <v>10416</v>
      </c>
      <c r="B2921" t="s">
        <v>187</v>
      </c>
      <c r="C2921">
        <v>26</v>
      </c>
      <c r="D2921">
        <v>68.099999999999994</v>
      </c>
      <c r="E2921">
        <v>7</v>
      </c>
      <c r="F2921" s="6">
        <f>IFERROR(VLOOKUP(A2921,Orders!A:B,2,FALSE),"")</f>
        <v>38482</v>
      </c>
      <c r="G2921" s="6">
        <f>IFERROR(VLOOKUP(A2921,Orders!A:C,3,FALSE),"")</f>
        <v>38488</v>
      </c>
      <c r="H2921" s="6">
        <f>IFERROR(VLOOKUP(A2921,Orders!A:D,4,FALSE),"")</f>
        <v>38486</v>
      </c>
      <c r="I2921" t="str">
        <f>IFERROR(VLOOKUP(A2921,Orders!A:E,5,FALSE),"")</f>
        <v>Shipped</v>
      </c>
      <c r="J2921">
        <f>IFERROR(VLOOKUP(A2921,Orders!A:G,7,FALSE),"")</f>
        <v>386</v>
      </c>
      <c r="K2921">
        <f>IFERROR(VLOOKUP(J2921,Customers!A:L,12,FALSE),"")</f>
        <v>1401</v>
      </c>
      <c r="L2921">
        <f>IFERROR(VLOOKUP(J2921,Customers!A:M,13,FALSE),"")</f>
        <v>121400</v>
      </c>
      <c r="M2921" t="str">
        <f>IFERROR(VLOOKUP(J2921,Customers!A:H,8,FALSE),"")</f>
        <v>Reggio Emilia</v>
      </c>
      <c r="N2921">
        <f>IFERROR(VLOOKUP(K2921,Employees!A:F,6,FALSE),"")</f>
        <v>4</v>
      </c>
      <c r="O2921" t="str">
        <f>IFERROR(VLOOKUP(N2921,Offices!A:B,2,FALSE),"")</f>
        <v>Paris</v>
      </c>
      <c r="P2921" s="6">
        <f>IFERROR(VLOOKUP(J2921,Payments!A:C,3,FALSE),"")</f>
        <v>37943</v>
      </c>
      <c r="Q2921">
        <f>IFERROR(VLOOKUP(J2921,Payments!A:D,4,FALSE),"")</f>
        <v>38524.29</v>
      </c>
      <c r="R2921" t="str">
        <f>IFERROR(VLOOKUP(B2921,Products!A:C,3,FALSE),"")</f>
        <v>Vintage Cars</v>
      </c>
      <c r="S2921">
        <f>IFERROR(VLOOKUP(B2921,Products!A:G,7,FALSE),"")</f>
        <v>136</v>
      </c>
      <c r="T2921">
        <f>IFERROR(VLOOKUP(B2921,Products!A:I,9,FALSE),"")</f>
        <v>68.790000000000006</v>
      </c>
      <c r="U2921">
        <f t="shared" si="360"/>
        <v>2</v>
      </c>
      <c r="V2921" t="str">
        <f t="shared" si="361"/>
        <v>Yes</v>
      </c>
      <c r="W2921">
        <f t="shared" si="362"/>
        <v>2005</v>
      </c>
      <c r="X2921">
        <f t="shared" si="363"/>
        <v>5</v>
      </c>
      <c r="Y2921">
        <f>IFERROR(VLOOKUP(B2921,Products!A:I,8,FALSE),"")</f>
        <v>33.020000000000003</v>
      </c>
      <c r="Z2921">
        <f t="shared" si="364"/>
        <v>1770.6</v>
      </c>
      <c r="AA2921">
        <f t="shared" si="365"/>
        <v>106.23864324651721</v>
      </c>
      <c r="AB2921">
        <f t="shared" si="366"/>
        <v>1</v>
      </c>
      <c r="AC2921">
        <f t="shared" si="367"/>
        <v>912.07999999999981</v>
      </c>
    </row>
    <row r="2922" spans="1:29">
      <c r="A2922">
        <v>10416</v>
      </c>
      <c r="B2922" t="s">
        <v>188</v>
      </c>
      <c r="C2922">
        <v>37</v>
      </c>
      <c r="D2922">
        <v>39.71</v>
      </c>
      <c r="E2922">
        <v>8</v>
      </c>
      <c r="F2922" s="6">
        <f>IFERROR(VLOOKUP(A2922,Orders!A:B,2,FALSE),"")</f>
        <v>38482</v>
      </c>
      <c r="G2922" s="6">
        <f>IFERROR(VLOOKUP(A2922,Orders!A:C,3,FALSE),"")</f>
        <v>38488</v>
      </c>
      <c r="H2922" s="6">
        <f>IFERROR(VLOOKUP(A2922,Orders!A:D,4,FALSE),"")</f>
        <v>38486</v>
      </c>
      <c r="I2922" t="str">
        <f>IFERROR(VLOOKUP(A2922,Orders!A:E,5,FALSE),"")</f>
        <v>Shipped</v>
      </c>
      <c r="J2922">
        <f>IFERROR(VLOOKUP(A2922,Orders!A:G,7,FALSE),"")</f>
        <v>386</v>
      </c>
      <c r="K2922">
        <f>IFERROR(VLOOKUP(J2922,Customers!A:L,12,FALSE),"")</f>
        <v>1401</v>
      </c>
      <c r="L2922">
        <f>IFERROR(VLOOKUP(J2922,Customers!A:M,13,FALSE),"")</f>
        <v>121400</v>
      </c>
      <c r="M2922" t="str">
        <f>IFERROR(VLOOKUP(J2922,Customers!A:H,8,FALSE),"")</f>
        <v>Reggio Emilia</v>
      </c>
      <c r="N2922">
        <f>IFERROR(VLOOKUP(K2922,Employees!A:F,6,FALSE),"")</f>
        <v>4</v>
      </c>
      <c r="O2922" t="str">
        <f>IFERROR(VLOOKUP(N2922,Offices!A:B,2,FALSE),"")</f>
        <v>Paris</v>
      </c>
      <c r="P2922" s="6">
        <f>IFERROR(VLOOKUP(J2922,Payments!A:C,3,FALSE),"")</f>
        <v>37943</v>
      </c>
      <c r="Q2922">
        <f>IFERROR(VLOOKUP(J2922,Payments!A:D,4,FALSE),"")</f>
        <v>38524.29</v>
      </c>
      <c r="R2922" t="str">
        <f>IFERROR(VLOOKUP(B2922,Products!A:C,3,FALSE),"")</f>
        <v>Vintage Cars</v>
      </c>
      <c r="S2922">
        <f>IFERROR(VLOOKUP(B2922,Products!A:G,7,FALSE),"")</f>
        <v>7062</v>
      </c>
      <c r="T2922">
        <f>IFERROR(VLOOKUP(B2922,Products!A:I,9,FALSE),"")</f>
        <v>43.64</v>
      </c>
      <c r="U2922">
        <f t="shared" si="360"/>
        <v>2</v>
      </c>
      <c r="V2922" t="str">
        <f t="shared" si="361"/>
        <v>Yes</v>
      </c>
      <c r="W2922">
        <f t="shared" si="362"/>
        <v>2005</v>
      </c>
      <c r="X2922">
        <f t="shared" si="363"/>
        <v>5</v>
      </c>
      <c r="Y2922">
        <f>IFERROR(VLOOKUP(B2922,Products!A:I,8,FALSE),"")</f>
        <v>27.06</v>
      </c>
      <c r="Z2922">
        <f t="shared" si="364"/>
        <v>1469.27</v>
      </c>
      <c r="AA2922">
        <f t="shared" si="365"/>
        <v>46.747967479674806</v>
      </c>
      <c r="AB2922">
        <f t="shared" si="366"/>
        <v>0</v>
      </c>
      <c r="AC2922">
        <f t="shared" si="367"/>
        <v>468.05000000000007</v>
      </c>
    </row>
    <row r="2923" spans="1:29">
      <c r="A2923">
        <v>10416</v>
      </c>
      <c r="B2923" t="s">
        <v>189</v>
      </c>
      <c r="C2923">
        <v>23</v>
      </c>
      <c r="D2923">
        <v>88.6</v>
      </c>
      <c r="E2923">
        <v>9</v>
      </c>
      <c r="F2923" s="6">
        <f>IFERROR(VLOOKUP(A2923,Orders!A:B,2,FALSE),"")</f>
        <v>38482</v>
      </c>
      <c r="G2923" s="6">
        <f>IFERROR(VLOOKUP(A2923,Orders!A:C,3,FALSE),"")</f>
        <v>38488</v>
      </c>
      <c r="H2923" s="6">
        <f>IFERROR(VLOOKUP(A2923,Orders!A:D,4,FALSE),"")</f>
        <v>38486</v>
      </c>
      <c r="I2923" t="str">
        <f>IFERROR(VLOOKUP(A2923,Orders!A:E,5,FALSE),"")</f>
        <v>Shipped</v>
      </c>
      <c r="J2923">
        <f>IFERROR(VLOOKUP(A2923,Orders!A:G,7,FALSE),"")</f>
        <v>386</v>
      </c>
      <c r="K2923">
        <f>IFERROR(VLOOKUP(J2923,Customers!A:L,12,FALSE),"")</f>
        <v>1401</v>
      </c>
      <c r="L2923">
        <f>IFERROR(VLOOKUP(J2923,Customers!A:M,13,FALSE),"")</f>
        <v>121400</v>
      </c>
      <c r="M2923" t="str">
        <f>IFERROR(VLOOKUP(J2923,Customers!A:H,8,FALSE),"")</f>
        <v>Reggio Emilia</v>
      </c>
      <c r="N2923">
        <f>IFERROR(VLOOKUP(K2923,Employees!A:F,6,FALSE),"")</f>
        <v>4</v>
      </c>
      <c r="O2923" t="str">
        <f>IFERROR(VLOOKUP(N2923,Offices!A:B,2,FALSE),"")</f>
        <v>Paris</v>
      </c>
      <c r="P2923" s="6">
        <f>IFERROR(VLOOKUP(J2923,Payments!A:C,3,FALSE),"")</f>
        <v>37943</v>
      </c>
      <c r="Q2923">
        <f>IFERROR(VLOOKUP(J2923,Payments!A:D,4,FALSE),"")</f>
        <v>38524.29</v>
      </c>
      <c r="R2923" t="str">
        <f>IFERROR(VLOOKUP(B2923,Products!A:C,3,FALSE),"")</f>
        <v>Planes</v>
      </c>
      <c r="S2923">
        <f>IFERROR(VLOOKUP(B2923,Products!A:G,7,FALSE),"")</f>
        <v>5841</v>
      </c>
      <c r="T2923">
        <f>IFERROR(VLOOKUP(B2923,Products!A:I,9,FALSE),"")</f>
        <v>91.34</v>
      </c>
      <c r="U2923">
        <f t="shared" si="360"/>
        <v>2</v>
      </c>
      <c r="V2923" t="str">
        <f t="shared" si="361"/>
        <v>Yes</v>
      </c>
      <c r="W2923">
        <f t="shared" si="362"/>
        <v>2005</v>
      </c>
      <c r="X2923">
        <f t="shared" si="363"/>
        <v>5</v>
      </c>
      <c r="Y2923">
        <f>IFERROR(VLOOKUP(B2923,Products!A:I,8,FALSE),"")</f>
        <v>51.15</v>
      </c>
      <c r="Z2923">
        <f t="shared" si="364"/>
        <v>2037.8</v>
      </c>
      <c r="AA2923">
        <f t="shared" si="365"/>
        <v>73.216031280547398</v>
      </c>
      <c r="AB2923">
        <f t="shared" si="366"/>
        <v>1</v>
      </c>
      <c r="AC2923">
        <f t="shared" si="367"/>
        <v>861.34999999999991</v>
      </c>
    </row>
    <row r="2924" spans="1:29">
      <c r="A2924">
        <v>10416</v>
      </c>
      <c r="B2924" t="s">
        <v>191</v>
      </c>
      <c r="C2924">
        <v>22</v>
      </c>
      <c r="D2924">
        <v>84.76</v>
      </c>
      <c r="E2924">
        <v>11</v>
      </c>
      <c r="F2924" s="6">
        <f>IFERROR(VLOOKUP(A2924,Orders!A:B,2,FALSE),"")</f>
        <v>38482</v>
      </c>
      <c r="G2924" s="6">
        <f>IFERROR(VLOOKUP(A2924,Orders!A:C,3,FALSE),"")</f>
        <v>38488</v>
      </c>
      <c r="H2924" s="6">
        <f>IFERROR(VLOOKUP(A2924,Orders!A:D,4,FALSE),"")</f>
        <v>38486</v>
      </c>
      <c r="I2924" t="str">
        <f>IFERROR(VLOOKUP(A2924,Orders!A:E,5,FALSE),"")</f>
        <v>Shipped</v>
      </c>
      <c r="J2924">
        <f>IFERROR(VLOOKUP(A2924,Orders!A:G,7,FALSE),"")</f>
        <v>386</v>
      </c>
      <c r="K2924">
        <f>IFERROR(VLOOKUP(J2924,Customers!A:L,12,FALSE),"")</f>
        <v>1401</v>
      </c>
      <c r="L2924">
        <f>IFERROR(VLOOKUP(J2924,Customers!A:M,13,FALSE),"")</f>
        <v>121400</v>
      </c>
      <c r="M2924" t="str">
        <f>IFERROR(VLOOKUP(J2924,Customers!A:H,8,FALSE),"")</f>
        <v>Reggio Emilia</v>
      </c>
      <c r="N2924">
        <f>IFERROR(VLOOKUP(K2924,Employees!A:F,6,FALSE),"")</f>
        <v>4</v>
      </c>
      <c r="O2924" t="str">
        <f>IFERROR(VLOOKUP(N2924,Offices!A:B,2,FALSE),"")</f>
        <v>Paris</v>
      </c>
      <c r="P2924" s="6">
        <f>IFERROR(VLOOKUP(J2924,Payments!A:C,3,FALSE),"")</f>
        <v>37943</v>
      </c>
      <c r="Q2924">
        <f>IFERROR(VLOOKUP(J2924,Payments!A:D,4,FALSE),"")</f>
        <v>38524.29</v>
      </c>
      <c r="R2924" t="str">
        <f>IFERROR(VLOOKUP(B2924,Products!A:C,3,FALSE),"")</f>
        <v>Planes</v>
      </c>
      <c r="S2924">
        <f>IFERROR(VLOOKUP(B2924,Products!A:G,7,FALSE),"")</f>
        <v>9653</v>
      </c>
      <c r="T2924">
        <f>IFERROR(VLOOKUP(B2924,Products!A:I,9,FALSE),"")</f>
        <v>99.72</v>
      </c>
      <c r="U2924">
        <f t="shared" si="360"/>
        <v>2</v>
      </c>
      <c r="V2924" t="str">
        <f t="shared" si="361"/>
        <v>Yes</v>
      </c>
      <c r="W2924">
        <f t="shared" si="362"/>
        <v>2005</v>
      </c>
      <c r="X2924">
        <f t="shared" si="363"/>
        <v>5</v>
      </c>
      <c r="Y2924">
        <f>IFERROR(VLOOKUP(B2924,Products!A:I,8,FALSE),"")</f>
        <v>68.8</v>
      </c>
      <c r="Z2924">
        <f t="shared" si="364"/>
        <v>1864.72</v>
      </c>
      <c r="AA2924">
        <f t="shared" si="365"/>
        <v>23.197674418604663</v>
      </c>
      <c r="AB2924">
        <f t="shared" si="366"/>
        <v>0</v>
      </c>
      <c r="AC2924">
        <f t="shared" si="367"/>
        <v>351.12000000000018</v>
      </c>
    </row>
    <row r="2925" spans="1:29">
      <c r="A2925">
        <v>10416</v>
      </c>
      <c r="B2925" t="s">
        <v>192</v>
      </c>
      <c r="C2925">
        <v>41</v>
      </c>
      <c r="D2925">
        <v>98.48</v>
      </c>
      <c r="E2925">
        <v>3</v>
      </c>
      <c r="F2925" s="6">
        <f>IFERROR(VLOOKUP(A2925,Orders!A:B,2,FALSE),"")</f>
        <v>38482</v>
      </c>
      <c r="G2925" s="6">
        <f>IFERROR(VLOOKUP(A2925,Orders!A:C,3,FALSE),"")</f>
        <v>38488</v>
      </c>
      <c r="H2925" s="6">
        <f>IFERROR(VLOOKUP(A2925,Orders!A:D,4,FALSE),"")</f>
        <v>38486</v>
      </c>
      <c r="I2925" t="str">
        <f>IFERROR(VLOOKUP(A2925,Orders!A:E,5,FALSE),"")</f>
        <v>Shipped</v>
      </c>
      <c r="J2925">
        <f>IFERROR(VLOOKUP(A2925,Orders!A:G,7,FALSE),"")</f>
        <v>386</v>
      </c>
      <c r="K2925">
        <f>IFERROR(VLOOKUP(J2925,Customers!A:L,12,FALSE),"")</f>
        <v>1401</v>
      </c>
      <c r="L2925">
        <f>IFERROR(VLOOKUP(J2925,Customers!A:M,13,FALSE),"")</f>
        <v>121400</v>
      </c>
      <c r="M2925" t="str">
        <f>IFERROR(VLOOKUP(J2925,Customers!A:H,8,FALSE),"")</f>
        <v>Reggio Emilia</v>
      </c>
      <c r="N2925">
        <f>IFERROR(VLOOKUP(K2925,Employees!A:F,6,FALSE),"")</f>
        <v>4</v>
      </c>
      <c r="O2925" t="str">
        <f>IFERROR(VLOOKUP(N2925,Offices!A:B,2,FALSE),"")</f>
        <v>Paris</v>
      </c>
      <c r="P2925" s="6">
        <f>IFERROR(VLOOKUP(J2925,Payments!A:C,3,FALSE),"")</f>
        <v>37943</v>
      </c>
      <c r="Q2925">
        <f>IFERROR(VLOOKUP(J2925,Payments!A:D,4,FALSE),"")</f>
        <v>38524.29</v>
      </c>
      <c r="R2925" t="str">
        <f>IFERROR(VLOOKUP(B2925,Products!A:C,3,FALSE),"")</f>
        <v>Planes</v>
      </c>
      <c r="S2925">
        <f>IFERROR(VLOOKUP(B2925,Products!A:G,7,FALSE),"")</f>
        <v>7106</v>
      </c>
      <c r="T2925">
        <f>IFERROR(VLOOKUP(B2925,Products!A:I,9,FALSE),"")</f>
        <v>118.65</v>
      </c>
      <c r="U2925">
        <f t="shared" si="360"/>
        <v>2</v>
      </c>
      <c r="V2925" t="str">
        <f t="shared" si="361"/>
        <v>Yes</v>
      </c>
      <c r="W2925">
        <f t="shared" si="362"/>
        <v>2005</v>
      </c>
      <c r="X2925">
        <f t="shared" si="363"/>
        <v>5</v>
      </c>
      <c r="Y2925">
        <f>IFERROR(VLOOKUP(B2925,Products!A:I,8,FALSE),"")</f>
        <v>59.33</v>
      </c>
      <c r="Z2925">
        <f t="shared" si="364"/>
        <v>4037.6800000000003</v>
      </c>
      <c r="AA2925">
        <f t="shared" si="365"/>
        <v>65.986853193999679</v>
      </c>
      <c r="AB2925">
        <f t="shared" si="366"/>
        <v>0</v>
      </c>
      <c r="AC2925">
        <f t="shared" si="367"/>
        <v>1605.1500000000003</v>
      </c>
    </row>
    <row r="2926" spans="1:29">
      <c r="A2926">
        <v>10416</v>
      </c>
      <c r="B2926" t="s">
        <v>193</v>
      </c>
      <c r="C2926">
        <v>39</v>
      </c>
      <c r="D2926">
        <v>65.599999999999994</v>
      </c>
      <c r="E2926">
        <v>10</v>
      </c>
      <c r="F2926" s="6">
        <f>IFERROR(VLOOKUP(A2926,Orders!A:B,2,FALSE),"")</f>
        <v>38482</v>
      </c>
      <c r="G2926" s="6">
        <f>IFERROR(VLOOKUP(A2926,Orders!A:C,3,FALSE),"")</f>
        <v>38488</v>
      </c>
      <c r="H2926" s="6">
        <f>IFERROR(VLOOKUP(A2926,Orders!A:D,4,FALSE),"")</f>
        <v>38486</v>
      </c>
      <c r="I2926" t="str">
        <f>IFERROR(VLOOKUP(A2926,Orders!A:E,5,FALSE),"")</f>
        <v>Shipped</v>
      </c>
      <c r="J2926">
        <f>IFERROR(VLOOKUP(A2926,Orders!A:G,7,FALSE),"")</f>
        <v>386</v>
      </c>
      <c r="K2926">
        <f>IFERROR(VLOOKUP(J2926,Customers!A:L,12,FALSE),"")</f>
        <v>1401</v>
      </c>
      <c r="L2926">
        <f>IFERROR(VLOOKUP(J2926,Customers!A:M,13,FALSE),"")</f>
        <v>121400</v>
      </c>
      <c r="M2926" t="str">
        <f>IFERROR(VLOOKUP(J2926,Customers!A:H,8,FALSE),"")</f>
        <v>Reggio Emilia</v>
      </c>
      <c r="N2926">
        <f>IFERROR(VLOOKUP(K2926,Employees!A:F,6,FALSE),"")</f>
        <v>4</v>
      </c>
      <c r="O2926" t="str">
        <f>IFERROR(VLOOKUP(N2926,Offices!A:B,2,FALSE),"")</f>
        <v>Paris</v>
      </c>
      <c r="P2926" s="6">
        <f>IFERROR(VLOOKUP(J2926,Payments!A:C,3,FALSE),"")</f>
        <v>37943</v>
      </c>
      <c r="Q2926">
        <f>IFERROR(VLOOKUP(J2926,Payments!A:D,4,FALSE),"")</f>
        <v>38524.29</v>
      </c>
      <c r="R2926" t="str">
        <f>IFERROR(VLOOKUP(B2926,Products!A:C,3,FALSE),"")</f>
        <v>Planes</v>
      </c>
      <c r="S2926">
        <f>IFERROR(VLOOKUP(B2926,Products!A:G,7,FALSE),"")</f>
        <v>551</v>
      </c>
      <c r="T2926">
        <f>IFERROR(VLOOKUP(B2926,Products!A:I,9,FALSE),"")</f>
        <v>80</v>
      </c>
      <c r="U2926">
        <f t="shared" si="360"/>
        <v>2</v>
      </c>
      <c r="V2926" t="str">
        <f t="shared" si="361"/>
        <v>Yes</v>
      </c>
      <c r="W2926">
        <f t="shared" si="362"/>
        <v>2005</v>
      </c>
      <c r="X2926">
        <f t="shared" si="363"/>
        <v>5</v>
      </c>
      <c r="Y2926">
        <f>IFERROR(VLOOKUP(B2926,Products!A:I,8,FALSE),"")</f>
        <v>54.4</v>
      </c>
      <c r="Z2926">
        <f t="shared" si="364"/>
        <v>2558.3999999999996</v>
      </c>
      <c r="AA2926">
        <f t="shared" si="365"/>
        <v>20.588235294117641</v>
      </c>
      <c r="AB2926">
        <f t="shared" si="366"/>
        <v>0</v>
      </c>
      <c r="AC2926">
        <f t="shared" si="367"/>
        <v>436.79999999999984</v>
      </c>
    </row>
    <row r="2927" spans="1:29">
      <c r="A2927">
        <v>10416</v>
      </c>
      <c r="B2927" t="s">
        <v>194</v>
      </c>
      <c r="C2927">
        <v>43</v>
      </c>
      <c r="D2927">
        <v>63.67</v>
      </c>
      <c r="E2927">
        <v>12</v>
      </c>
      <c r="F2927" s="6">
        <f>IFERROR(VLOOKUP(A2927,Orders!A:B,2,FALSE),"")</f>
        <v>38482</v>
      </c>
      <c r="G2927" s="6">
        <f>IFERROR(VLOOKUP(A2927,Orders!A:C,3,FALSE),"")</f>
        <v>38488</v>
      </c>
      <c r="H2927" s="6">
        <f>IFERROR(VLOOKUP(A2927,Orders!A:D,4,FALSE),"")</f>
        <v>38486</v>
      </c>
      <c r="I2927" t="str">
        <f>IFERROR(VLOOKUP(A2927,Orders!A:E,5,FALSE),"")</f>
        <v>Shipped</v>
      </c>
      <c r="J2927">
        <f>IFERROR(VLOOKUP(A2927,Orders!A:G,7,FALSE),"")</f>
        <v>386</v>
      </c>
      <c r="K2927">
        <f>IFERROR(VLOOKUP(J2927,Customers!A:L,12,FALSE),"")</f>
        <v>1401</v>
      </c>
      <c r="L2927">
        <f>IFERROR(VLOOKUP(J2927,Customers!A:M,13,FALSE),"")</f>
        <v>121400</v>
      </c>
      <c r="M2927" t="str">
        <f>IFERROR(VLOOKUP(J2927,Customers!A:H,8,FALSE),"")</f>
        <v>Reggio Emilia</v>
      </c>
      <c r="N2927">
        <f>IFERROR(VLOOKUP(K2927,Employees!A:F,6,FALSE),"")</f>
        <v>4</v>
      </c>
      <c r="O2927" t="str">
        <f>IFERROR(VLOOKUP(N2927,Offices!A:B,2,FALSE),"")</f>
        <v>Paris</v>
      </c>
      <c r="P2927" s="6">
        <f>IFERROR(VLOOKUP(J2927,Payments!A:C,3,FALSE),"")</f>
        <v>37943</v>
      </c>
      <c r="Q2927">
        <f>IFERROR(VLOOKUP(J2927,Payments!A:D,4,FALSE),"")</f>
        <v>38524.29</v>
      </c>
      <c r="R2927" t="str">
        <f>IFERROR(VLOOKUP(B2927,Products!A:C,3,FALSE),"")</f>
        <v>Planes</v>
      </c>
      <c r="S2927">
        <f>IFERROR(VLOOKUP(B2927,Products!A:G,7,FALSE),"")</f>
        <v>8820</v>
      </c>
      <c r="T2927">
        <f>IFERROR(VLOOKUP(B2927,Products!A:I,9,FALSE),"")</f>
        <v>74.03</v>
      </c>
      <c r="U2927">
        <f t="shared" si="360"/>
        <v>2</v>
      </c>
      <c r="V2927" t="str">
        <f t="shared" si="361"/>
        <v>Yes</v>
      </c>
      <c r="W2927">
        <f t="shared" si="362"/>
        <v>2005</v>
      </c>
      <c r="X2927">
        <f t="shared" si="363"/>
        <v>5</v>
      </c>
      <c r="Y2927">
        <f>IFERROR(VLOOKUP(B2927,Products!A:I,8,FALSE),"")</f>
        <v>36.270000000000003</v>
      </c>
      <c r="Z2927">
        <f t="shared" si="364"/>
        <v>2737.81</v>
      </c>
      <c r="AA2927">
        <f t="shared" si="365"/>
        <v>75.54452715743038</v>
      </c>
      <c r="AB2927">
        <f t="shared" si="366"/>
        <v>1</v>
      </c>
      <c r="AC2927">
        <f t="shared" si="367"/>
        <v>1178.2</v>
      </c>
    </row>
    <row r="2928" spans="1:29">
      <c r="A2928">
        <v>10417</v>
      </c>
      <c r="B2928" t="s">
        <v>196</v>
      </c>
      <c r="C2928">
        <v>66</v>
      </c>
      <c r="D2928">
        <v>79.430000000000007</v>
      </c>
      <c r="E2928">
        <v>2</v>
      </c>
      <c r="F2928" s="6">
        <f>IFERROR(VLOOKUP(A2928,Orders!A:B,2,FALSE),"")</f>
        <v>38485</v>
      </c>
      <c r="G2928" s="6">
        <f>IFERROR(VLOOKUP(A2928,Orders!A:C,3,FALSE),"")</f>
        <v>38491</v>
      </c>
      <c r="H2928" s="6">
        <f>IFERROR(VLOOKUP(A2928,Orders!A:D,4,FALSE),"")</f>
        <v>38491</v>
      </c>
      <c r="I2928" t="str">
        <f>IFERROR(VLOOKUP(A2928,Orders!A:E,5,FALSE),"")</f>
        <v>Disputed</v>
      </c>
      <c r="J2928">
        <f>IFERROR(VLOOKUP(A2928,Orders!A:G,7,FALSE),"")</f>
        <v>141</v>
      </c>
      <c r="K2928">
        <f>IFERROR(VLOOKUP(J2928,Customers!A:L,12,FALSE),"")</f>
        <v>1370</v>
      </c>
      <c r="L2928">
        <f>IFERROR(VLOOKUP(J2928,Customers!A:M,13,FALSE),"")</f>
        <v>227600</v>
      </c>
      <c r="M2928" t="str">
        <f>IFERROR(VLOOKUP(J2928,Customers!A:H,8,FALSE),"")</f>
        <v>Madrid</v>
      </c>
      <c r="N2928">
        <f>IFERROR(VLOOKUP(K2928,Employees!A:F,6,FALSE),"")</f>
        <v>4</v>
      </c>
      <c r="O2928" t="str">
        <f>IFERROR(VLOOKUP(N2928,Offices!A:B,2,FALSE),"")</f>
        <v>Paris</v>
      </c>
      <c r="P2928" s="6">
        <f>IFERROR(VLOOKUP(J2928,Payments!A:C,3,FALSE),"")</f>
        <v>37821</v>
      </c>
      <c r="Q2928">
        <f>IFERROR(VLOOKUP(J2928,Payments!A:D,4,FALSE),"")</f>
        <v>36251.03</v>
      </c>
      <c r="R2928" t="str">
        <f>IFERROR(VLOOKUP(B2928,Products!A:C,3,FALSE),"")</f>
        <v>Motorcycles</v>
      </c>
      <c r="S2928">
        <f>IFERROR(VLOOKUP(B2928,Products!A:G,7,FALSE),"")</f>
        <v>7933</v>
      </c>
      <c r="T2928">
        <f>IFERROR(VLOOKUP(B2928,Products!A:I,9,FALSE),"")</f>
        <v>95.7</v>
      </c>
      <c r="U2928">
        <f t="shared" si="360"/>
        <v>0</v>
      </c>
      <c r="V2928" t="str">
        <f t="shared" si="361"/>
        <v/>
      </c>
      <c r="W2928">
        <f t="shared" si="362"/>
        <v>2005</v>
      </c>
      <c r="X2928">
        <f t="shared" si="363"/>
        <v>5</v>
      </c>
      <c r="Y2928">
        <f>IFERROR(VLOOKUP(B2928,Products!A:I,8,FALSE),"")</f>
        <v>48.81</v>
      </c>
      <c r="Z2928">
        <f t="shared" si="364"/>
        <v>5242.38</v>
      </c>
      <c r="AA2928">
        <f t="shared" si="365"/>
        <v>62.733046506863353</v>
      </c>
      <c r="AB2928">
        <f t="shared" si="366"/>
        <v>0</v>
      </c>
      <c r="AC2928">
        <f t="shared" si="367"/>
        <v>2020.9200000000003</v>
      </c>
    </row>
    <row r="2929" spans="1:29">
      <c r="A2929">
        <v>10417</v>
      </c>
      <c r="B2929" t="s">
        <v>197</v>
      </c>
      <c r="C2929">
        <v>45</v>
      </c>
      <c r="D2929">
        <v>116.56</v>
      </c>
      <c r="E2929">
        <v>5</v>
      </c>
      <c r="F2929" s="6">
        <f>IFERROR(VLOOKUP(A2929,Orders!A:B,2,FALSE),"")</f>
        <v>38485</v>
      </c>
      <c r="G2929" s="6">
        <f>IFERROR(VLOOKUP(A2929,Orders!A:C,3,FALSE),"")</f>
        <v>38491</v>
      </c>
      <c r="H2929" s="6">
        <f>IFERROR(VLOOKUP(A2929,Orders!A:D,4,FALSE),"")</f>
        <v>38491</v>
      </c>
      <c r="I2929" t="str">
        <f>IFERROR(VLOOKUP(A2929,Orders!A:E,5,FALSE),"")</f>
        <v>Disputed</v>
      </c>
      <c r="J2929">
        <f>IFERROR(VLOOKUP(A2929,Orders!A:G,7,FALSE),"")</f>
        <v>141</v>
      </c>
      <c r="K2929">
        <f>IFERROR(VLOOKUP(J2929,Customers!A:L,12,FALSE),"")</f>
        <v>1370</v>
      </c>
      <c r="L2929">
        <f>IFERROR(VLOOKUP(J2929,Customers!A:M,13,FALSE),"")</f>
        <v>227600</v>
      </c>
      <c r="M2929" t="str">
        <f>IFERROR(VLOOKUP(J2929,Customers!A:H,8,FALSE),"")</f>
        <v>Madrid</v>
      </c>
      <c r="N2929">
        <f>IFERROR(VLOOKUP(K2929,Employees!A:F,6,FALSE),"")</f>
        <v>4</v>
      </c>
      <c r="O2929" t="str">
        <f>IFERROR(VLOOKUP(N2929,Offices!A:B,2,FALSE),"")</f>
        <v>Paris</v>
      </c>
      <c r="P2929" s="6">
        <f>IFERROR(VLOOKUP(J2929,Payments!A:C,3,FALSE),"")</f>
        <v>37821</v>
      </c>
      <c r="Q2929">
        <f>IFERROR(VLOOKUP(J2929,Payments!A:D,4,FALSE),"")</f>
        <v>36251.03</v>
      </c>
      <c r="R2929" t="str">
        <f>IFERROR(VLOOKUP(B2929,Products!A:C,3,FALSE),"")</f>
        <v>Motorcycles</v>
      </c>
      <c r="S2929">
        <f>IFERROR(VLOOKUP(B2929,Products!A:G,7,FALSE),"")</f>
        <v>6625</v>
      </c>
      <c r="T2929">
        <f>IFERROR(VLOOKUP(B2929,Products!A:I,9,FALSE),"")</f>
        <v>118.94</v>
      </c>
      <c r="U2929">
        <f t="shared" si="360"/>
        <v>0</v>
      </c>
      <c r="V2929" t="str">
        <f t="shared" si="361"/>
        <v/>
      </c>
      <c r="W2929">
        <f t="shared" si="362"/>
        <v>2005</v>
      </c>
      <c r="X2929">
        <f t="shared" si="363"/>
        <v>5</v>
      </c>
      <c r="Y2929">
        <f>IFERROR(VLOOKUP(B2929,Products!A:I,8,FALSE),"")</f>
        <v>68.989999999999995</v>
      </c>
      <c r="Z2929">
        <f t="shared" si="364"/>
        <v>5245.2</v>
      </c>
      <c r="AA2929">
        <f t="shared" si="365"/>
        <v>68.95202203217859</v>
      </c>
      <c r="AB2929">
        <f t="shared" si="366"/>
        <v>1</v>
      </c>
      <c r="AC2929">
        <f t="shared" si="367"/>
        <v>2140.6500000000005</v>
      </c>
    </row>
    <row r="2930" spans="1:29">
      <c r="A2930">
        <v>10417</v>
      </c>
      <c r="B2930" t="s">
        <v>198</v>
      </c>
      <c r="C2930">
        <v>56</v>
      </c>
      <c r="D2930">
        <v>162.66999999999999</v>
      </c>
      <c r="E2930">
        <v>4</v>
      </c>
      <c r="F2930" s="6">
        <f>IFERROR(VLOOKUP(A2930,Orders!A:B,2,FALSE),"")</f>
        <v>38485</v>
      </c>
      <c r="G2930" s="6">
        <f>IFERROR(VLOOKUP(A2930,Orders!A:C,3,FALSE),"")</f>
        <v>38491</v>
      </c>
      <c r="H2930" s="6">
        <f>IFERROR(VLOOKUP(A2930,Orders!A:D,4,FALSE),"")</f>
        <v>38491</v>
      </c>
      <c r="I2930" t="str">
        <f>IFERROR(VLOOKUP(A2930,Orders!A:E,5,FALSE),"")</f>
        <v>Disputed</v>
      </c>
      <c r="J2930">
        <f>IFERROR(VLOOKUP(A2930,Orders!A:G,7,FALSE),"")</f>
        <v>141</v>
      </c>
      <c r="K2930">
        <f>IFERROR(VLOOKUP(J2930,Customers!A:L,12,FALSE),"")</f>
        <v>1370</v>
      </c>
      <c r="L2930">
        <f>IFERROR(VLOOKUP(J2930,Customers!A:M,13,FALSE),"")</f>
        <v>227600</v>
      </c>
      <c r="M2930" t="str">
        <f>IFERROR(VLOOKUP(J2930,Customers!A:H,8,FALSE),"")</f>
        <v>Madrid</v>
      </c>
      <c r="N2930">
        <f>IFERROR(VLOOKUP(K2930,Employees!A:F,6,FALSE),"")</f>
        <v>4</v>
      </c>
      <c r="O2930" t="str">
        <f>IFERROR(VLOOKUP(N2930,Offices!A:B,2,FALSE),"")</f>
        <v>Paris</v>
      </c>
      <c r="P2930" s="6">
        <f>IFERROR(VLOOKUP(J2930,Payments!A:C,3,FALSE),"")</f>
        <v>37821</v>
      </c>
      <c r="Q2930">
        <f>IFERROR(VLOOKUP(J2930,Payments!A:D,4,FALSE),"")</f>
        <v>36251.03</v>
      </c>
      <c r="R2930" t="str">
        <f>IFERROR(VLOOKUP(B2930,Products!A:C,3,FALSE),"")</f>
        <v>Motorcycles</v>
      </c>
      <c r="S2930">
        <f>IFERROR(VLOOKUP(B2930,Products!A:G,7,FALSE),"")</f>
        <v>5582</v>
      </c>
      <c r="T2930">
        <f>IFERROR(VLOOKUP(B2930,Products!A:I,9,FALSE),"")</f>
        <v>193.66</v>
      </c>
      <c r="U2930">
        <f t="shared" si="360"/>
        <v>0</v>
      </c>
      <c r="V2930" t="str">
        <f t="shared" si="361"/>
        <v/>
      </c>
      <c r="W2930">
        <f t="shared" si="362"/>
        <v>2005</v>
      </c>
      <c r="X2930">
        <f t="shared" si="363"/>
        <v>5</v>
      </c>
      <c r="Y2930">
        <f>IFERROR(VLOOKUP(B2930,Products!A:I,8,FALSE),"")</f>
        <v>91.02</v>
      </c>
      <c r="Z2930">
        <f t="shared" si="364"/>
        <v>9109.5199999999986</v>
      </c>
      <c r="AA2930">
        <f t="shared" si="365"/>
        <v>78.71896286530432</v>
      </c>
      <c r="AB2930">
        <f t="shared" si="366"/>
        <v>1</v>
      </c>
      <c r="AC2930">
        <f t="shared" si="367"/>
        <v>4012.3999999999996</v>
      </c>
    </row>
    <row r="2931" spans="1:29">
      <c r="A2931">
        <v>10417</v>
      </c>
      <c r="B2931" t="s">
        <v>199</v>
      </c>
      <c r="C2931">
        <v>21</v>
      </c>
      <c r="D2931">
        <v>144.6</v>
      </c>
      <c r="E2931">
        <v>1</v>
      </c>
      <c r="F2931" s="6">
        <f>IFERROR(VLOOKUP(A2931,Orders!A:B,2,FALSE),"")</f>
        <v>38485</v>
      </c>
      <c r="G2931" s="6">
        <f>IFERROR(VLOOKUP(A2931,Orders!A:C,3,FALSE),"")</f>
        <v>38491</v>
      </c>
      <c r="H2931" s="6">
        <f>IFERROR(VLOOKUP(A2931,Orders!A:D,4,FALSE),"")</f>
        <v>38491</v>
      </c>
      <c r="I2931" t="str">
        <f>IFERROR(VLOOKUP(A2931,Orders!A:E,5,FALSE),"")</f>
        <v>Disputed</v>
      </c>
      <c r="J2931">
        <f>IFERROR(VLOOKUP(A2931,Orders!A:G,7,FALSE),"")</f>
        <v>141</v>
      </c>
      <c r="K2931">
        <f>IFERROR(VLOOKUP(J2931,Customers!A:L,12,FALSE),"")</f>
        <v>1370</v>
      </c>
      <c r="L2931">
        <f>IFERROR(VLOOKUP(J2931,Customers!A:M,13,FALSE),"")</f>
        <v>227600</v>
      </c>
      <c r="M2931" t="str">
        <f>IFERROR(VLOOKUP(J2931,Customers!A:H,8,FALSE),"")</f>
        <v>Madrid</v>
      </c>
      <c r="N2931">
        <f>IFERROR(VLOOKUP(K2931,Employees!A:F,6,FALSE),"")</f>
        <v>4</v>
      </c>
      <c r="O2931" t="str">
        <f>IFERROR(VLOOKUP(N2931,Offices!A:B,2,FALSE),"")</f>
        <v>Paris</v>
      </c>
      <c r="P2931" s="6">
        <f>IFERROR(VLOOKUP(J2931,Payments!A:C,3,FALSE),"")</f>
        <v>37821</v>
      </c>
      <c r="Q2931">
        <f>IFERROR(VLOOKUP(J2931,Payments!A:D,4,FALSE),"")</f>
        <v>36251.03</v>
      </c>
      <c r="R2931" t="str">
        <f>IFERROR(VLOOKUP(B2931,Products!A:C,3,FALSE),"")</f>
        <v>Motorcycles</v>
      </c>
      <c r="S2931">
        <f>IFERROR(VLOOKUP(B2931,Products!A:G,7,FALSE),"")</f>
        <v>9997</v>
      </c>
      <c r="T2931">
        <f>IFERROR(VLOOKUP(B2931,Products!A:I,9,FALSE),"")</f>
        <v>150.62</v>
      </c>
      <c r="U2931">
        <f t="shared" si="360"/>
        <v>0</v>
      </c>
      <c r="V2931" t="str">
        <f t="shared" si="361"/>
        <v/>
      </c>
      <c r="W2931">
        <f t="shared" si="362"/>
        <v>2005</v>
      </c>
      <c r="X2931">
        <f t="shared" si="363"/>
        <v>5</v>
      </c>
      <c r="Y2931">
        <f>IFERROR(VLOOKUP(B2931,Products!A:I,8,FALSE),"")</f>
        <v>66.27</v>
      </c>
      <c r="Z2931">
        <f t="shared" si="364"/>
        <v>3036.6</v>
      </c>
      <c r="AA2931">
        <f t="shared" si="365"/>
        <v>118.19827976459938</v>
      </c>
      <c r="AB2931">
        <f t="shared" si="366"/>
        <v>1</v>
      </c>
      <c r="AC2931">
        <f t="shared" si="367"/>
        <v>1644.93</v>
      </c>
    </row>
    <row r="2932" spans="1:29">
      <c r="A2932">
        <v>10417</v>
      </c>
      <c r="B2932" t="s">
        <v>200</v>
      </c>
      <c r="C2932">
        <v>36</v>
      </c>
      <c r="D2932">
        <v>58.75</v>
      </c>
      <c r="E2932">
        <v>6</v>
      </c>
      <c r="F2932" s="6">
        <f>IFERROR(VLOOKUP(A2932,Orders!A:B,2,FALSE),"")</f>
        <v>38485</v>
      </c>
      <c r="G2932" s="6">
        <f>IFERROR(VLOOKUP(A2932,Orders!A:C,3,FALSE),"")</f>
        <v>38491</v>
      </c>
      <c r="H2932" s="6">
        <f>IFERROR(VLOOKUP(A2932,Orders!A:D,4,FALSE),"")</f>
        <v>38491</v>
      </c>
      <c r="I2932" t="str">
        <f>IFERROR(VLOOKUP(A2932,Orders!A:E,5,FALSE),"")</f>
        <v>Disputed</v>
      </c>
      <c r="J2932">
        <f>IFERROR(VLOOKUP(A2932,Orders!A:G,7,FALSE),"")</f>
        <v>141</v>
      </c>
      <c r="K2932">
        <f>IFERROR(VLOOKUP(J2932,Customers!A:L,12,FALSE),"")</f>
        <v>1370</v>
      </c>
      <c r="L2932">
        <f>IFERROR(VLOOKUP(J2932,Customers!A:M,13,FALSE),"")</f>
        <v>227600</v>
      </c>
      <c r="M2932" t="str">
        <f>IFERROR(VLOOKUP(J2932,Customers!A:H,8,FALSE),"")</f>
        <v>Madrid</v>
      </c>
      <c r="N2932">
        <f>IFERROR(VLOOKUP(K2932,Employees!A:F,6,FALSE),"")</f>
        <v>4</v>
      </c>
      <c r="O2932" t="str">
        <f>IFERROR(VLOOKUP(N2932,Offices!A:B,2,FALSE),"")</f>
        <v>Paris</v>
      </c>
      <c r="P2932" s="6">
        <f>IFERROR(VLOOKUP(J2932,Payments!A:C,3,FALSE),"")</f>
        <v>37821</v>
      </c>
      <c r="Q2932">
        <f>IFERROR(VLOOKUP(J2932,Payments!A:D,4,FALSE),"")</f>
        <v>36251.03</v>
      </c>
      <c r="R2932" t="str">
        <f>IFERROR(VLOOKUP(B2932,Products!A:C,3,FALSE),"")</f>
        <v>Motorcycles</v>
      </c>
      <c r="S2932">
        <f>IFERROR(VLOOKUP(B2932,Products!A:G,7,FALSE),"")</f>
        <v>4357</v>
      </c>
      <c r="T2932">
        <f>IFERROR(VLOOKUP(B2932,Products!A:I,9,FALSE),"")</f>
        <v>60.57</v>
      </c>
      <c r="U2932">
        <f t="shared" si="360"/>
        <v>0</v>
      </c>
      <c r="V2932" t="str">
        <f t="shared" si="361"/>
        <v/>
      </c>
      <c r="W2932">
        <f t="shared" si="362"/>
        <v>2005</v>
      </c>
      <c r="X2932">
        <f t="shared" si="363"/>
        <v>5</v>
      </c>
      <c r="Y2932">
        <f>IFERROR(VLOOKUP(B2932,Products!A:I,8,FALSE),"")</f>
        <v>24.23</v>
      </c>
      <c r="Z2932">
        <f t="shared" si="364"/>
        <v>2115</v>
      </c>
      <c r="AA2932">
        <f t="shared" si="365"/>
        <v>142.46801485761452</v>
      </c>
      <c r="AB2932">
        <f t="shared" si="366"/>
        <v>1</v>
      </c>
      <c r="AC2932">
        <f t="shared" si="367"/>
        <v>1242.7199999999998</v>
      </c>
    </row>
    <row r="2933" spans="1:29">
      <c r="A2933">
        <v>10417</v>
      </c>
      <c r="B2933" t="s">
        <v>201</v>
      </c>
      <c r="C2933">
        <v>35</v>
      </c>
      <c r="D2933">
        <v>109.32</v>
      </c>
      <c r="E2933">
        <v>3</v>
      </c>
      <c r="F2933" s="6">
        <f>IFERROR(VLOOKUP(A2933,Orders!A:B,2,FALSE),"")</f>
        <v>38485</v>
      </c>
      <c r="G2933" s="6">
        <f>IFERROR(VLOOKUP(A2933,Orders!A:C,3,FALSE),"")</f>
        <v>38491</v>
      </c>
      <c r="H2933" s="6">
        <f>IFERROR(VLOOKUP(A2933,Orders!A:D,4,FALSE),"")</f>
        <v>38491</v>
      </c>
      <c r="I2933" t="str">
        <f>IFERROR(VLOOKUP(A2933,Orders!A:E,5,FALSE),"")</f>
        <v>Disputed</v>
      </c>
      <c r="J2933">
        <f>IFERROR(VLOOKUP(A2933,Orders!A:G,7,FALSE),"")</f>
        <v>141</v>
      </c>
      <c r="K2933">
        <f>IFERROR(VLOOKUP(J2933,Customers!A:L,12,FALSE),"")</f>
        <v>1370</v>
      </c>
      <c r="L2933">
        <f>IFERROR(VLOOKUP(J2933,Customers!A:M,13,FALSE),"")</f>
        <v>227600</v>
      </c>
      <c r="M2933" t="str">
        <f>IFERROR(VLOOKUP(J2933,Customers!A:H,8,FALSE),"")</f>
        <v>Madrid</v>
      </c>
      <c r="N2933">
        <f>IFERROR(VLOOKUP(K2933,Employees!A:F,6,FALSE),"")</f>
        <v>4</v>
      </c>
      <c r="O2933" t="str">
        <f>IFERROR(VLOOKUP(N2933,Offices!A:B,2,FALSE),"")</f>
        <v>Paris</v>
      </c>
      <c r="P2933" s="6">
        <f>IFERROR(VLOOKUP(J2933,Payments!A:C,3,FALSE),"")</f>
        <v>37821</v>
      </c>
      <c r="Q2933">
        <f>IFERROR(VLOOKUP(J2933,Payments!A:D,4,FALSE),"")</f>
        <v>36251.03</v>
      </c>
      <c r="R2933" t="str">
        <f>IFERROR(VLOOKUP(B2933,Products!A:C,3,FALSE),"")</f>
        <v>Motorcycles</v>
      </c>
      <c r="S2933">
        <f>IFERROR(VLOOKUP(B2933,Products!A:G,7,FALSE),"")</f>
        <v>7003</v>
      </c>
      <c r="T2933">
        <f>IFERROR(VLOOKUP(B2933,Products!A:I,9,FALSE),"")</f>
        <v>112.7</v>
      </c>
      <c r="U2933">
        <f t="shared" si="360"/>
        <v>0</v>
      </c>
      <c r="V2933" t="str">
        <f t="shared" si="361"/>
        <v/>
      </c>
      <c r="W2933">
        <f t="shared" si="362"/>
        <v>2005</v>
      </c>
      <c r="X2933">
        <f t="shared" si="363"/>
        <v>5</v>
      </c>
      <c r="Y2933">
        <f>IFERROR(VLOOKUP(B2933,Products!A:I,8,FALSE),"")</f>
        <v>60.86</v>
      </c>
      <c r="Z2933">
        <f t="shared" si="364"/>
        <v>3826.2</v>
      </c>
      <c r="AA2933">
        <f t="shared" si="365"/>
        <v>79.625369700953001</v>
      </c>
      <c r="AB2933">
        <f t="shared" si="366"/>
        <v>1</v>
      </c>
      <c r="AC2933">
        <f t="shared" si="367"/>
        <v>1696.0999999999997</v>
      </c>
    </row>
    <row r="2934" spans="1:29">
      <c r="A2934">
        <v>10418</v>
      </c>
      <c r="B2934" t="s">
        <v>209</v>
      </c>
      <c r="C2934">
        <v>16</v>
      </c>
      <c r="D2934">
        <v>70.760000000000005</v>
      </c>
      <c r="E2934">
        <v>2</v>
      </c>
      <c r="F2934" s="6">
        <f>IFERROR(VLOOKUP(A2934,Orders!A:B,2,FALSE),"")</f>
        <v>38488</v>
      </c>
      <c r="G2934" s="6">
        <f>IFERROR(VLOOKUP(A2934,Orders!A:C,3,FALSE),"")</f>
        <v>38496</v>
      </c>
      <c r="H2934" s="6">
        <f>IFERROR(VLOOKUP(A2934,Orders!A:D,4,FALSE),"")</f>
        <v>38492</v>
      </c>
      <c r="I2934" t="str">
        <f>IFERROR(VLOOKUP(A2934,Orders!A:E,5,FALSE),"")</f>
        <v>Shipped</v>
      </c>
      <c r="J2934">
        <f>IFERROR(VLOOKUP(A2934,Orders!A:G,7,FALSE),"")</f>
        <v>412</v>
      </c>
      <c r="K2934">
        <f>IFERROR(VLOOKUP(J2934,Customers!A:L,12,FALSE),"")</f>
        <v>1612</v>
      </c>
      <c r="L2934">
        <f>IFERROR(VLOOKUP(J2934,Customers!A:M,13,FALSE),"")</f>
        <v>86800</v>
      </c>
      <c r="M2934" t="str">
        <f>IFERROR(VLOOKUP(J2934,Customers!A:H,8,FALSE),"")</f>
        <v>Wellington</v>
      </c>
      <c r="N2934">
        <f>IFERROR(VLOOKUP(K2934,Employees!A:F,6,FALSE),"")</f>
        <v>6</v>
      </c>
      <c r="O2934" t="str">
        <f>IFERROR(VLOOKUP(N2934,Offices!A:B,2,FALSE),"")</f>
        <v>Sydney</v>
      </c>
      <c r="P2934" s="6">
        <f>IFERROR(VLOOKUP(J2934,Payments!A:C,3,FALSE),"")</f>
        <v>38193</v>
      </c>
      <c r="Q2934">
        <f>IFERROR(VLOOKUP(J2934,Payments!A:D,4,FALSE),"")</f>
        <v>35034.57</v>
      </c>
      <c r="R2934" t="str">
        <f>IFERROR(VLOOKUP(B2934,Products!A:C,3,FALSE),"")</f>
        <v>Classic Cars</v>
      </c>
      <c r="S2934">
        <f>IFERROR(VLOOKUP(B2934,Products!A:G,7,FALSE),"")</f>
        <v>1917</v>
      </c>
      <c r="T2934">
        <f>IFERROR(VLOOKUP(B2934,Products!A:I,9,FALSE),"")</f>
        <v>80.41</v>
      </c>
      <c r="U2934">
        <f t="shared" si="360"/>
        <v>4</v>
      </c>
      <c r="V2934" t="str">
        <f t="shared" si="361"/>
        <v>Yes</v>
      </c>
      <c r="W2934">
        <f t="shared" si="362"/>
        <v>2005</v>
      </c>
      <c r="X2934">
        <f t="shared" si="363"/>
        <v>5</v>
      </c>
      <c r="Y2934">
        <f>IFERROR(VLOOKUP(B2934,Products!A:I,8,FALSE),"")</f>
        <v>49.05</v>
      </c>
      <c r="Z2934">
        <f t="shared" si="364"/>
        <v>1132.1600000000001</v>
      </c>
      <c r="AA2934">
        <f t="shared" si="365"/>
        <v>44.260958205912353</v>
      </c>
      <c r="AB2934">
        <f t="shared" si="366"/>
        <v>0</v>
      </c>
      <c r="AC2934">
        <f t="shared" si="367"/>
        <v>347.36000000000013</v>
      </c>
    </row>
    <row r="2935" spans="1:29">
      <c r="A2935">
        <v>10418</v>
      </c>
      <c r="B2935" t="s">
        <v>210</v>
      </c>
      <c r="C2935">
        <v>27</v>
      </c>
      <c r="D2935">
        <v>139.63999999999999</v>
      </c>
      <c r="E2935">
        <v>1</v>
      </c>
      <c r="F2935" s="6">
        <f>IFERROR(VLOOKUP(A2935,Orders!A:B,2,FALSE),"")</f>
        <v>38488</v>
      </c>
      <c r="G2935" s="6">
        <f>IFERROR(VLOOKUP(A2935,Orders!A:C,3,FALSE),"")</f>
        <v>38496</v>
      </c>
      <c r="H2935" s="6">
        <f>IFERROR(VLOOKUP(A2935,Orders!A:D,4,FALSE),"")</f>
        <v>38492</v>
      </c>
      <c r="I2935" t="str">
        <f>IFERROR(VLOOKUP(A2935,Orders!A:E,5,FALSE),"")</f>
        <v>Shipped</v>
      </c>
      <c r="J2935">
        <f>IFERROR(VLOOKUP(A2935,Orders!A:G,7,FALSE),"")</f>
        <v>412</v>
      </c>
      <c r="K2935">
        <f>IFERROR(VLOOKUP(J2935,Customers!A:L,12,FALSE),"")</f>
        <v>1612</v>
      </c>
      <c r="L2935">
        <f>IFERROR(VLOOKUP(J2935,Customers!A:M,13,FALSE),"")</f>
        <v>86800</v>
      </c>
      <c r="M2935" t="str">
        <f>IFERROR(VLOOKUP(J2935,Customers!A:H,8,FALSE),"")</f>
        <v>Wellington</v>
      </c>
      <c r="N2935">
        <f>IFERROR(VLOOKUP(K2935,Employees!A:F,6,FALSE),"")</f>
        <v>6</v>
      </c>
      <c r="O2935" t="str">
        <f>IFERROR(VLOOKUP(N2935,Offices!A:B,2,FALSE),"")</f>
        <v>Sydney</v>
      </c>
      <c r="P2935" s="6">
        <f>IFERROR(VLOOKUP(J2935,Payments!A:C,3,FALSE),"")</f>
        <v>38193</v>
      </c>
      <c r="Q2935">
        <f>IFERROR(VLOOKUP(J2935,Payments!A:D,4,FALSE),"")</f>
        <v>35034.57</v>
      </c>
      <c r="R2935" t="str">
        <f>IFERROR(VLOOKUP(B2935,Products!A:C,3,FALSE),"")</f>
        <v>Classic Cars</v>
      </c>
      <c r="S2935">
        <f>IFERROR(VLOOKUP(B2935,Products!A:G,7,FALSE),"")</f>
        <v>9127</v>
      </c>
      <c r="T2935">
        <f>IFERROR(VLOOKUP(B2935,Products!A:I,9,FALSE),"")</f>
        <v>146.99</v>
      </c>
      <c r="U2935">
        <f t="shared" si="360"/>
        <v>4</v>
      </c>
      <c r="V2935" t="str">
        <f t="shared" si="361"/>
        <v>Yes</v>
      </c>
      <c r="W2935">
        <f t="shared" si="362"/>
        <v>2005</v>
      </c>
      <c r="X2935">
        <f t="shared" si="363"/>
        <v>5</v>
      </c>
      <c r="Y2935">
        <f>IFERROR(VLOOKUP(B2935,Products!A:I,8,FALSE),"")</f>
        <v>73.489999999999995</v>
      </c>
      <c r="Z2935">
        <f t="shared" si="364"/>
        <v>3770.2799999999997</v>
      </c>
      <c r="AA2935">
        <f t="shared" si="365"/>
        <v>90.012246564158389</v>
      </c>
      <c r="AB2935">
        <f t="shared" si="366"/>
        <v>1</v>
      </c>
      <c r="AC2935">
        <f t="shared" si="367"/>
        <v>1786.0499999999997</v>
      </c>
    </row>
    <row r="2936" spans="1:29">
      <c r="A2936">
        <v>10418</v>
      </c>
      <c r="B2936" t="s">
        <v>211</v>
      </c>
      <c r="C2936">
        <v>33</v>
      </c>
      <c r="D2936">
        <v>56.57</v>
      </c>
      <c r="E2936">
        <v>5</v>
      </c>
      <c r="F2936" s="6">
        <f>IFERROR(VLOOKUP(A2936,Orders!A:B,2,FALSE),"")</f>
        <v>38488</v>
      </c>
      <c r="G2936" s="6">
        <f>IFERROR(VLOOKUP(A2936,Orders!A:C,3,FALSE),"")</f>
        <v>38496</v>
      </c>
      <c r="H2936" s="6">
        <f>IFERROR(VLOOKUP(A2936,Orders!A:D,4,FALSE),"")</f>
        <v>38492</v>
      </c>
      <c r="I2936" t="str">
        <f>IFERROR(VLOOKUP(A2936,Orders!A:E,5,FALSE),"")</f>
        <v>Shipped</v>
      </c>
      <c r="J2936">
        <f>IFERROR(VLOOKUP(A2936,Orders!A:G,7,FALSE),"")</f>
        <v>412</v>
      </c>
      <c r="K2936">
        <f>IFERROR(VLOOKUP(J2936,Customers!A:L,12,FALSE),"")</f>
        <v>1612</v>
      </c>
      <c r="L2936">
        <f>IFERROR(VLOOKUP(J2936,Customers!A:M,13,FALSE),"")</f>
        <v>86800</v>
      </c>
      <c r="M2936" t="str">
        <f>IFERROR(VLOOKUP(J2936,Customers!A:H,8,FALSE),"")</f>
        <v>Wellington</v>
      </c>
      <c r="N2936">
        <f>IFERROR(VLOOKUP(K2936,Employees!A:F,6,FALSE),"")</f>
        <v>6</v>
      </c>
      <c r="O2936" t="str">
        <f>IFERROR(VLOOKUP(N2936,Offices!A:B,2,FALSE),"")</f>
        <v>Sydney</v>
      </c>
      <c r="P2936" s="6">
        <f>IFERROR(VLOOKUP(J2936,Payments!A:C,3,FALSE),"")</f>
        <v>38193</v>
      </c>
      <c r="Q2936">
        <f>IFERROR(VLOOKUP(J2936,Payments!A:D,4,FALSE),"")</f>
        <v>35034.57</v>
      </c>
      <c r="R2936" t="str">
        <f>IFERROR(VLOOKUP(B2936,Products!A:C,3,FALSE),"")</f>
        <v>Motorcycles</v>
      </c>
      <c r="S2936">
        <f>IFERROR(VLOOKUP(B2936,Products!A:G,7,FALSE),"")</f>
        <v>7689</v>
      </c>
      <c r="T2936">
        <f>IFERROR(VLOOKUP(B2936,Products!A:I,9,FALSE),"")</f>
        <v>62.17</v>
      </c>
      <c r="U2936">
        <f t="shared" si="360"/>
        <v>4</v>
      </c>
      <c r="V2936" t="str">
        <f t="shared" si="361"/>
        <v>Yes</v>
      </c>
      <c r="W2936">
        <f t="shared" si="362"/>
        <v>2005</v>
      </c>
      <c r="X2936">
        <f t="shared" si="363"/>
        <v>5</v>
      </c>
      <c r="Y2936">
        <f>IFERROR(VLOOKUP(B2936,Products!A:I,8,FALSE),"")</f>
        <v>32.950000000000003</v>
      </c>
      <c r="Z2936">
        <f t="shared" si="364"/>
        <v>1866.81</v>
      </c>
      <c r="AA2936">
        <f t="shared" si="365"/>
        <v>71.684370257966606</v>
      </c>
      <c r="AB2936">
        <f t="shared" si="366"/>
        <v>1</v>
      </c>
      <c r="AC2936">
        <f t="shared" si="367"/>
        <v>779.45999999999992</v>
      </c>
    </row>
    <row r="2937" spans="1:29">
      <c r="A2937">
        <v>10418</v>
      </c>
      <c r="B2937" t="s">
        <v>212</v>
      </c>
      <c r="C2937">
        <v>28</v>
      </c>
      <c r="D2937">
        <v>120.53</v>
      </c>
      <c r="E2937">
        <v>4</v>
      </c>
      <c r="F2937" s="6">
        <f>IFERROR(VLOOKUP(A2937,Orders!A:B,2,FALSE),"")</f>
        <v>38488</v>
      </c>
      <c r="G2937" s="6">
        <f>IFERROR(VLOOKUP(A2937,Orders!A:C,3,FALSE),"")</f>
        <v>38496</v>
      </c>
      <c r="H2937" s="6">
        <f>IFERROR(VLOOKUP(A2937,Orders!A:D,4,FALSE),"")</f>
        <v>38492</v>
      </c>
      <c r="I2937" t="str">
        <f>IFERROR(VLOOKUP(A2937,Orders!A:E,5,FALSE),"")</f>
        <v>Shipped</v>
      </c>
      <c r="J2937">
        <f>IFERROR(VLOOKUP(A2937,Orders!A:G,7,FALSE),"")</f>
        <v>412</v>
      </c>
      <c r="K2937">
        <f>IFERROR(VLOOKUP(J2937,Customers!A:L,12,FALSE),"")</f>
        <v>1612</v>
      </c>
      <c r="L2937">
        <f>IFERROR(VLOOKUP(J2937,Customers!A:M,13,FALSE),"")</f>
        <v>86800</v>
      </c>
      <c r="M2937" t="str">
        <f>IFERROR(VLOOKUP(J2937,Customers!A:H,8,FALSE),"")</f>
        <v>Wellington</v>
      </c>
      <c r="N2937">
        <f>IFERROR(VLOOKUP(K2937,Employees!A:F,6,FALSE),"")</f>
        <v>6</v>
      </c>
      <c r="O2937" t="str">
        <f>IFERROR(VLOOKUP(N2937,Offices!A:B,2,FALSE),"")</f>
        <v>Sydney</v>
      </c>
      <c r="P2937" s="6">
        <f>IFERROR(VLOOKUP(J2937,Payments!A:C,3,FALSE),"")</f>
        <v>38193</v>
      </c>
      <c r="Q2937">
        <f>IFERROR(VLOOKUP(J2937,Payments!A:D,4,FALSE),"")</f>
        <v>35034.57</v>
      </c>
      <c r="R2937" t="str">
        <f>IFERROR(VLOOKUP(B2937,Products!A:C,3,FALSE),"")</f>
        <v>Classic Cars</v>
      </c>
      <c r="S2937">
        <f>IFERROR(VLOOKUP(B2937,Products!A:G,7,FALSE),"")</f>
        <v>1249</v>
      </c>
      <c r="T2937">
        <f>IFERROR(VLOOKUP(B2937,Products!A:I,9,FALSE),"")</f>
        <v>148.80000000000001</v>
      </c>
      <c r="U2937">
        <f t="shared" si="360"/>
        <v>4</v>
      </c>
      <c r="V2937" t="str">
        <f t="shared" si="361"/>
        <v>Yes</v>
      </c>
      <c r="W2937">
        <f t="shared" si="362"/>
        <v>2005</v>
      </c>
      <c r="X2937">
        <f t="shared" si="363"/>
        <v>5</v>
      </c>
      <c r="Y2937">
        <f>IFERROR(VLOOKUP(B2937,Products!A:I,8,FALSE),"")</f>
        <v>69.930000000000007</v>
      </c>
      <c r="Z2937">
        <f t="shared" si="364"/>
        <v>3374.84</v>
      </c>
      <c r="AA2937">
        <f t="shared" si="365"/>
        <v>72.358072358072349</v>
      </c>
      <c r="AB2937">
        <f t="shared" si="366"/>
        <v>1</v>
      </c>
      <c r="AC2937">
        <f t="shared" si="367"/>
        <v>1416.7999999999997</v>
      </c>
    </row>
    <row r="2938" spans="1:29">
      <c r="A2938">
        <v>10418</v>
      </c>
      <c r="B2938" t="s">
        <v>213</v>
      </c>
      <c r="C2938">
        <v>52</v>
      </c>
      <c r="D2938">
        <v>64.41</v>
      </c>
      <c r="E2938">
        <v>8</v>
      </c>
      <c r="F2938" s="6">
        <f>IFERROR(VLOOKUP(A2938,Orders!A:B,2,FALSE),"")</f>
        <v>38488</v>
      </c>
      <c r="G2938" s="6">
        <f>IFERROR(VLOOKUP(A2938,Orders!A:C,3,FALSE),"")</f>
        <v>38496</v>
      </c>
      <c r="H2938" s="6">
        <f>IFERROR(VLOOKUP(A2938,Orders!A:D,4,FALSE),"")</f>
        <v>38492</v>
      </c>
      <c r="I2938" t="str">
        <f>IFERROR(VLOOKUP(A2938,Orders!A:E,5,FALSE),"")</f>
        <v>Shipped</v>
      </c>
      <c r="J2938">
        <f>IFERROR(VLOOKUP(A2938,Orders!A:G,7,FALSE),"")</f>
        <v>412</v>
      </c>
      <c r="K2938">
        <f>IFERROR(VLOOKUP(J2938,Customers!A:L,12,FALSE),"")</f>
        <v>1612</v>
      </c>
      <c r="L2938">
        <f>IFERROR(VLOOKUP(J2938,Customers!A:M,13,FALSE),"")</f>
        <v>86800</v>
      </c>
      <c r="M2938" t="str">
        <f>IFERROR(VLOOKUP(J2938,Customers!A:H,8,FALSE),"")</f>
        <v>Wellington</v>
      </c>
      <c r="N2938">
        <f>IFERROR(VLOOKUP(K2938,Employees!A:F,6,FALSE),"")</f>
        <v>6</v>
      </c>
      <c r="O2938" t="str">
        <f>IFERROR(VLOOKUP(N2938,Offices!A:B,2,FALSE),"")</f>
        <v>Sydney</v>
      </c>
      <c r="P2938" s="6">
        <f>IFERROR(VLOOKUP(J2938,Payments!A:C,3,FALSE),"")</f>
        <v>38193</v>
      </c>
      <c r="Q2938">
        <f>IFERROR(VLOOKUP(J2938,Payments!A:D,4,FALSE),"")</f>
        <v>35034.57</v>
      </c>
      <c r="R2938" t="str">
        <f>IFERROR(VLOOKUP(B2938,Products!A:C,3,FALSE),"")</f>
        <v>Motorcycles</v>
      </c>
      <c r="S2938">
        <f>IFERROR(VLOOKUP(B2938,Products!A:G,7,FALSE),"")</f>
        <v>6840</v>
      </c>
      <c r="T2938">
        <f>IFERROR(VLOOKUP(B2938,Products!A:I,9,FALSE),"")</f>
        <v>69.260000000000005</v>
      </c>
      <c r="U2938">
        <f t="shared" si="360"/>
        <v>4</v>
      </c>
      <c r="V2938" t="str">
        <f t="shared" si="361"/>
        <v>Yes</v>
      </c>
      <c r="W2938">
        <f t="shared" si="362"/>
        <v>2005</v>
      </c>
      <c r="X2938">
        <f t="shared" si="363"/>
        <v>5</v>
      </c>
      <c r="Y2938">
        <f>IFERROR(VLOOKUP(B2938,Products!A:I,8,FALSE),"")</f>
        <v>47.1</v>
      </c>
      <c r="Z2938">
        <f t="shared" si="364"/>
        <v>3349.3199999999997</v>
      </c>
      <c r="AA2938">
        <f t="shared" si="365"/>
        <v>36.751592356687887</v>
      </c>
      <c r="AB2938">
        <f t="shared" si="366"/>
        <v>0</v>
      </c>
      <c r="AC2938">
        <f t="shared" si="367"/>
        <v>900.11999999999978</v>
      </c>
    </row>
    <row r="2939" spans="1:29">
      <c r="A2939">
        <v>10418</v>
      </c>
      <c r="B2939" t="s">
        <v>216</v>
      </c>
      <c r="C2939">
        <v>10</v>
      </c>
      <c r="D2939">
        <v>66.290000000000006</v>
      </c>
      <c r="E2939">
        <v>3</v>
      </c>
      <c r="F2939" s="6">
        <f>IFERROR(VLOOKUP(A2939,Orders!A:B,2,FALSE),"")</f>
        <v>38488</v>
      </c>
      <c r="G2939" s="6">
        <f>IFERROR(VLOOKUP(A2939,Orders!A:C,3,FALSE),"")</f>
        <v>38496</v>
      </c>
      <c r="H2939" s="6">
        <f>IFERROR(VLOOKUP(A2939,Orders!A:D,4,FALSE),"")</f>
        <v>38492</v>
      </c>
      <c r="I2939" t="str">
        <f>IFERROR(VLOOKUP(A2939,Orders!A:E,5,FALSE),"")</f>
        <v>Shipped</v>
      </c>
      <c r="J2939">
        <f>IFERROR(VLOOKUP(A2939,Orders!A:G,7,FALSE),"")</f>
        <v>412</v>
      </c>
      <c r="K2939">
        <f>IFERROR(VLOOKUP(J2939,Customers!A:L,12,FALSE),"")</f>
        <v>1612</v>
      </c>
      <c r="L2939">
        <f>IFERROR(VLOOKUP(J2939,Customers!A:M,13,FALSE),"")</f>
        <v>86800</v>
      </c>
      <c r="M2939" t="str">
        <f>IFERROR(VLOOKUP(J2939,Customers!A:H,8,FALSE),"")</f>
        <v>Wellington</v>
      </c>
      <c r="N2939">
        <f>IFERROR(VLOOKUP(K2939,Employees!A:F,6,FALSE),"")</f>
        <v>6</v>
      </c>
      <c r="O2939" t="str">
        <f>IFERROR(VLOOKUP(N2939,Offices!A:B,2,FALSE),"")</f>
        <v>Sydney</v>
      </c>
      <c r="P2939" s="6">
        <f>IFERROR(VLOOKUP(J2939,Payments!A:C,3,FALSE),"")</f>
        <v>38193</v>
      </c>
      <c r="Q2939">
        <f>IFERROR(VLOOKUP(J2939,Payments!A:D,4,FALSE),"")</f>
        <v>35034.57</v>
      </c>
      <c r="R2939" t="str">
        <f>IFERROR(VLOOKUP(B2939,Products!A:C,3,FALSE),"")</f>
        <v>Classic Cars</v>
      </c>
      <c r="S2939">
        <f>IFERROR(VLOOKUP(B2939,Products!A:G,7,FALSE),"")</f>
        <v>7869</v>
      </c>
      <c r="T2939">
        <f>IFERROR(VLOOKUP(B2939,Products!A:I,9,FALSE),"")</f>
        <v>80.84</v>
      </c>
      <c r="U2939">
        <f t="shared" si="360"/>
        <v>4</v>
      </c>
      <c r="V2939" t="str">
        <f t="shared" si="361"/>
        <v>Yes</v>
      </c>
      <c r="W2939">
        <f t="shared" si="362"/>
        <v>2005</v>
      </c>
      <c r="X2939">
        <f t="shared" si="363"/>
        <v>5</v>
      </c>
      <c r="Y2939">
        <f>IFERROR(VLOOKUP(B2939,Products!A:I,8,FALSE),"")</f>
        <v>32.33</v>
      </c>
      <c r="Z2939">
        <f t="shared" si="364"/>
        <v>662.90000000000009</v>
      </c>
      <c r="AA2939">
        <f t="shared" si="365"/>
        <v>105.04175688215282</v>
      </c>
      <c r="AB2939">
        <f t="shared" si="366"/>
        <v>1</v>
      </c>
      <c r="AC2939">
        <f t="shared" si="367"/>
        <v>339.60000000000008</v>
      </c>
    </row>
    <row r="2940" spans="1:29">
      <c r="A2940">
        <v>10418</v>
      </c>
      <c r="B2940" t="s">
        <v>217</v>
      </c>
      <c r="C2940">
        <v>43</v>
      </c>
      <c r="D2940">
        <v>36.61</v>
      </c>
      <c r="E2940">
        <v>6</v>
      </c>
      <c r="F2940" s="6">
        <f>IFERROR(VLOOKUP(A2940,Orders!A:B,2,FALSE),"")</f>
        <v>38488</v>
      </c>
      <c r="G2940" s="6">
        <f>IFERROR(VLOOKUP(A2940,Orders!A:C,3,FALSE),"")</f>
        <v>38496</v>
      </c>
      <c r="H2940" s="6">
        <f>IFERROR(VLOOKUP(A2940,Orders!A:D,4,FALSE),"")</f>
        <v>38492</v>
      </c>
      <c r="I2940" t="str">
        <f>IFERROR(VLOOKUP(A2940,Orders!A:E,5,FALSE),"")</f>
        <v>Shipped</v>
      </c>
      <c r="J2940">
        <f>IFERROR(VLOOKUP(A2940,Orders!A:G,7,FALSE),"")</f>
        <v>412</v>
      </c>
      <c r="K2940">
        <f>IFERROR(VLOOKUP(J2940,Customers!A:L,12,FALSE),"")</f>
        <v>1612</v>
      </c>
      <c r="L2940">
        <f>IFERROR(VLOOKUP(J2940,Customers!A:M,13,FALSE),"")</f>
        <v>86800</v>
      </c>
      <c r="M2940" t="str">
        <f>IFERROR(VLOOKUP(J2940,Customers!A:H,8,FALSE),"")</f>
        <v>Wellington</v>
      </c>
      <c r="N2940">
        <f>IFERROR(VLOOKUP(K2940,Employees!A:F,6,FALSE),"")</f>
        <v>6</v>
      </c>
      <c r="O2940" t="str">
        <f>IFERROR(VLOOKUP(N2940,Offices!A:B,2,FALSE),"")</f>
        <v>Sydney</v>
      </c>
      <c r="P2940" s="6">
        <f>IFERROR(VLOOKUP(J2940,Payments!A:C,3,FALSE),"")</f>
        <v>38193</v>
      </c>
      <c r="Q2940">
        <f>IFERROR(VLOOKUP(J2940,Payments!A:D,4,FALSE),"")</f>
        <v>35034.57</v>
      </c>
      <c r="R2940" t="str">
        <f>IFERROR(VLOOKUP(B2940,Products!A:C,3,FALSE),"")</f>
        <v>Motorcycles</v>
      </c>
      <c r="S2940">
        <f>IFERROR(VLOOKUP(B2940,Products!A:G,7,FALSE),"")</f>
        <v>9241</v>
      </c>
      <c r="T2940">
        <f>IFERROR(VLOOKUP(B2940,Products!A:I,9,FALSE),"")</f>
        <v>40.229999999999997</v>
      </c>
      <c r="U2940">
        <f t="shared" si="360"/>
        <v>4</v>
      </c>
      <c r="V2940" t="str">
        <f t="shared" si="361"/>
        <v>Yes</v>
      </c>
      <c r="W2940">
        <f t="shared" si="362"/>
        <v>2005</v>
      </c>
      <c r="X2940">
        <f t="shared" si="363"/>
        <v>5</v>
      </c>
      <c r="Y2940">
        <f>IFERROR(VLOOKUP(B2940,Products!A:I,8,FALSE),"")</f>
        <v>24.14</v>
      </c>
      <c r="Z2940">
        <f t="shared" si="364"/>
        <v>1574.23</v>
      </c>
      <c r="AA2940">
        <f t="shared" si="365"/>
        <v>51.657000828500408</v>
      </c>
      <c r="AB2940">
        <f t="shared" si="366"/>
        <v>0</v>
      </c>
      <c r="AC2940">
        <f t="shared" si="367"/>
        <v>536.20999999999992</v>
      </c>
    </row>
    <row r="2941" spans="1:29">
      <c r="A2941">
        <v>10418</v>
      </c>
      <c r="B2941" t="s">
        <v>218</v>
      </c>
      <c r="C2941">
        <v>50</v>
      </c>
      <c r="D2941">
        <v>100.01</v>
      </c>
      <c r="E2941">
        <v>9</v>
      </c>
      <c r="F2941" s="6">
        <f>IFERROR(VLOOKUP(A2941,Orders!A:B,2,FALSE),"")</f>
        <v>38488</v>
      </c>
      <c r="G2941" s="6">
        <f>IFERROR(VLOOKUP(A2941,Orders!A:C,3,FALSE),"")</f>
        <v>38496</v>
      </c>
      <c r="H2941" s="6">
        <f>IFERROR(VLOOKUP(A2941,Orders!A:D,4,FALSE),"")</f>
        <v>38492</v>
      </c>
      <c r="I2941" t="str">
        <f>IFERROR(VLOOKUP(A2941,Orders!A:E,5,FALSE),"")</f>
        <v>Shipped</v>
      </c>
      <c r="J2941">
        <f>IFERROR(VLOOKUP(A2941,Orders!A:G,7,FALSE),"")</f>
        <v>412</v>
      </c>
      <c r="K2941">
        <f>IFERROR(VLOOKUP(J2941,Customers!A:L,12,FALSE),"")</f>
        <v>1612</v>
      </c>
      <c r="L2941">
        <f>IFERROR(VLOOKUP(J2941,Customers!A:M,13,FALSE),"")</f>
        <v>86800</v>
      </c>
      <c r="M2941" t="str">
        <f>IFERROR(VLOOKUP(J2941,Customers!A:H,8,FALSE),"")</f>
        <v>Wellington</v>
      </c>
      <c r="N2941">
        <f>IFERROR(VLOOKUP(K2941,Employees!A:F,6,FALSE),"")</f>
        <v>6</v>
      </c>
      <c r="O2941" t="str">
        <f>IFERROR(VLOOKUP(N2941,Offices!A:B,2,FALSE),"")</f>
        <v>Sydney</v>
      </c>
      <c r="P2941" s="6">
        <f>IFERROR(VLOOKUP(J2941,Payments!A:C,3,FALSE),"")</f>
        <v>38193</v>
      </c>
      <c r="Q2941">
        <f>IFERROR(VLOOKUP(J2941,Payments!A:D,4,FALSE),"")</f>
        <v>35034.57</v>
      </c>
      <c r="R2941" t="str">
        <f>IFERROR(VLOOKUP(B2941,Products!A:C,3,FALSE),"")</f>
        <v>Motorcycles</v>
      </c>
      <c r="S2941">
        <f>IFERROR(VLOOKUP(B2941,Products!A:G,7,FALSE),"")</f>
        <v>3341</v>
      </c>
      <c r="T2941">
        <f>IFERROR(VLOOKUP(B2941,Products!A:I,9,FALSE),"")</f>
        <v>102.05</v>
      </c>
      <c r="U2941">
        <f t="shared" si="360"/>
        <v>4</v>
      </c>
      <c r="V2941" t="str">
        <f t="shared" si="361"/>
        <v>Yes</v>
      </c>
      <c r="W2941">
        <f t="shared" si="362"/>
        <v>2005</v>
      </c>
      <c r="X2941">
        <f t="shared" si="363"/>
        <v>5</v>
      </c>
      <c r="Y2941">
        <f>IFERROR(VLOOKUP(B2941,Products!A:I,8,FALSE),"")</f>
        <v>56.13</v>
      </c>
      <c r="Z2941">
        <f t="shared" si="364"/>
        <v>5000.5</v>
      </c>
      <c r="AA2941">
        <f t="shared" si="365"/>
        <v>78.175663637983249</v>
      </c>
      <c r="AB2941">
        <f t="shared" si="366"/>
        <v>1</v>
      </c>
      <c r="AC2941">
        <f t="shared" si="367"/>
        <v>2194</v>
      </c>
    </row>
    <row r="2942" spans="1:29">
      <c r="A2942">
        <v>10418</v>
      </c>
      <c r="B2942" t="s">
        <v>219</v>
      </c>
      <c r="C2942">
        <v>40</v>
      </c>
      <c r="D2942">
        <v>72.41</v>
      </c>
      <c r="E2942">
        <v>7</v>
      </c>
      <c r="F2942" s="6">
        <f>IFERROR(VLOOKUP(A2942,Orders!A:B,2,FALSE),"")</f>
        <v>38488</v>
      </c>
      <c r="G2942" s="6">
        <f>IFERROR(VLOOKUP(A2942,Orders!A:C,3,FALSE),"")</f>
        <v>38496</v>
      </c>
      <c r="H2942" s="6">
        <f>IFERROR(VLOOKUP(A2942,Orders!A:D,4,FALSE),"")</f>
        <v>38492</v>
      </c>
      <c r="I2942" t="str">
        <f>IFERROR(VLOOKUP(A2942,Orders!A:E,5,FALSE),"")</f>
        <v>Shipped</v>
      </c>
      <c r="J2942">
        <f>IFERROR(VLOOKUP(A2942,Orders!A:G,7,FALSE),"")</f>
        <v>412</v>
      </c>
      <c r="K2942">
        <f>IFERROR(VLOOKUP(J2942,Customers!A:L,12,FALSE),"")</f>
        <v>1612</v>
      </c>
      <c r="L2942">
        <f>IFERROR(VLOOKUP(J2942,Customers!A:M,13,FALSE),"")</f>
        <v>86800</v>
      </c>
      <c r="M2942" t="str">
        <f>IFERROR(VLOOKUP(J2942,Customers!A:H,8,FALSE),"")</f>
        <v>Wellington</v>
      </c>
      <c r="N2942">
        <f>IFERROR(VLOOKUP(K2942,Employees!A:F,6,FALSE),"")</f>
        <v>6</v>
      </c>
      <c r="O2942" t="str">
        <f>IFERROR(VLOOKUP(N2942,Offices!A:B,2,FALSE),"")</f>
        <v>Sydney</v>
      </c>
      <c r="P2942" s="6">
        <f>IFERROR(VLOOKUP(J2942,Payments!A:C,3,FALSE),"")</f>
        <v>38193</v>
      </c>
      <c r="Q2942">
        <f>IFERROR(VLOOKUP(J2942,Payments!A:D,4,FALSE),"")</f>
        <v>35034.57</v>
      </c>
      <c r="R2942" t="str">
        <f>IFERROR(VLOOKUP(B2942,Products!A:C,3,FALSE),"")</f>
        <v>Motorcycles</v>
      </c>
      <c r="S2942">
        <f>IFERROR(VLOOKUP(B2942,Products!A:G,7,FALSE),"")</f>
        <v>600</v>
      </c>
      <c r="T2942">
        <f>IFERROR(VLOOKUP(B2942,Products!A:I,9,FALSE),"")</f>
        <v>81.36</v>
      </c>
      <c r="U2942">
        <f t="shared" si="360"/>
        <v>4</v>
      </c>
      <c r="V2942" t="str">
        <f t="shared" si="361"/>
        <v>Yes</v>
      </c>
      <c r="W2942">
        <f t="shared" si="362"/>
        <v>2005</v>
      </c>
      <c r="X2942">
        <f t="shared" si="363"/>
        <v>5</v>
      </c>
      <c r="Y2942">
        <f>IFERROR(VLOOKUP(B2942,Products!A:I,8,FALSE),"")</f>
        <v>34.17</v>
      </c>
      <c r="Z2942">
        <f t="shared" si="364"/>
        <v>2896.3999999999996</v>
      </c>
      <c r="AA2942">
        <f t="shared" si="365"/>
        <v>111.91103306994437</v>
      </c>
      <c r="AB2942">
        <f t="shared" si="366"/>
        <v>1</v>
      </c>
      <c r="AC2942">
        <f t="shared" si="367"/>
        <v>1529.6</v>
      </c>
    </row>
    <row r="2943" spans="1:29">
      <c r="A2943">
        <v>10419</v>
      </c>
      <c r="B2943" t="s">
        <v>204</v>
      </c>
      <c r="C2943">
        <v>12</v>
      </c>
      <c r="D2943">
        <v>182.9</v>
      </c>
      <c r="E2943">
        <v>13</v>
      </c>
      <c r="F2943" s="6">
        <f>IFERROR(VLOOKUP(A2943,Orders!A:B,2,FALSE),"")</f>
        <v>38489</v>
      </c>
      <c r="G2943" s="6">
        <f>IFERROR(VLOOKUP(A2943,Orders!A:C,3,FALSE),"")</f>
        <v>38500</v>
      </c>
      <c r="H2943" s="6">
        <f>IFERROR(VLOOKUP(A2943,Orders!A:D,4,FALSE),"")</f>
        <v>38491</v>
      </c>
      <c r="I2943" t="str">
        <f>IFERROR(VLOOKUP(A2943,Orders!A:E,5,FALSE),"")</f>
        <v>Shipped</v>
      </c>
      <c r="J2943">
        <f>IFERROR(VLOOKUP(A2943,Orders!A:G,7,FALSE),"")</f>
        <v>382</v>
      </c>
      <c r="K2943">
        <f>IFERROR(VLOOKUP(J2943,Customers!A:L,12,FALSE),"")</f>
        <v>1401</v>
      </c>
      <c r="L2943">
        <f>IFERROR(VLOOKUP(J2943,Customers!A:M,13,FALSE),"")</f>
        <v>71700</v>
      </c>
      <c r="M2943" t="str">
        <f>IFERROR(VLOOKUP(J2943,Customers!A:H,8,FALSE),"")</f>
        <v>Salzburg</v>
      </c>
      <c r="N2943">
        <f>IFERROR(VLOOKUP(K2943,Employees!A:F,6,FALSE),"")</f>
        <v>4</v>
      </c>
      <c r="O2943" t="str">
        <f>IFERROR(VLOOKUP(N2943,Offices!A:B,2,FALSE),"")</f>
        <v>Paris</v>
      </c>
      <c r="P2943" s="6">
        <f>IFERROR(VLOOKUP(J2943,Payments!A:C,3,FALSE),"")</f>
        <v>37753</v>
      </c>
      <c r="Q2943">
        <f>IFERROR(VLOOKUP(J2943,Payments!A:D,4,FALSE),"")</f>
        <v>35826.33</v>
      </c>
      <c r="R2943" t="str">
        <f>IFERROR(VLOOKUP(B2943,Products!A:C,3,FALSE),"")</f>
        <v>Classic Cars</v>
      </c>
      <c r="S2943">
        <f>IFERROR(VLOOKUP(B2943,Products!A:G,7,FALSE),"")</f>
        <v>68</v>
      </c>
      <c r="T2943">
        <f>IFERROR(VLOOKUP(B2943,Products!A:I,9,FALSE),"")</f>
        <v>194.57</v>
      </c>
      <c r="U2943">
        <f t="shared" si="360"/>
        <v>9</v>
      </c>
      <c r="V2943" t="str">
        <f t="shared" si="361"/>
        <v>No</v>
      </c>
      <c r="W2943">
        <f t="shared" si="362"/>
        <v>2005</v>
      </c>
      <c r="X2943">
        <f t="shared" si="363"/>
        <v>5</v>
      </c>
      <c r="Y2943">
        <f>IFERROR(VLOOKUP(B2943,Products!A:I,8,FALSE),"")</f>
        <v>95.34</v>
      </c>
      <c r="Z2943">
        <f t="shared" si="364"/>
        <v>2194.8000000000002</v>
      </c>
      <c r="AA2943">
        <f t="shared" si="365"/>
        <v>91.839731487308569</v>
      </c>
      <c r="AB2943">
        <f t="shared" si="366"/>
        <v>1</v>
      </c>
      <c r="AC2943">
        <f t="shared" si="367"/>
        <v>1050.72</v>
      </c>
    </row>
    <row r="2944" spans="1:29">
      <c r="A2944">
        <v>10419</v>
      </c>
      <c r="B2944" t="s">
        <v>205</v>
      </c>
      <c r="C2944">
        <v>10</v>
      </c>
      <c r="D2944">
        <v>111.57</v>
      </c>
      <c r="E2944">
        <v>11</v>
      </c>
      <c r="F2944" s="6">
        <f>IFERROR(VLOOKUP(A2944,Orders!A:B,2,FALSE),"")</f>
        <v>38489</v>
      </c>
      <c r="G2944" s="6">
        <f>IFERROR(VLOOKUP(A2944,Orders!A:C,3,FALSE),"")</f>
        <v>38500</v>
      </c>
      <c r="H2944" s="6">
        <f>IFERROR(VLOOKUP(A2944,Orders!A:D,4,FALSE),"")</f>
        <v>38491</v>
      </c>
      <c r="I2944" t="str">
        <f>IFERROR(VLOOKUP(A2944,Orders!A:E,5,FALSE),"")</f>
        <v>Shipped</v>
      </c>
      <c r="J2944">
        <f>IFERROR(VLOOKUP(A2944,Orders!A:G,7,FALSE),"")</f>
        <v>382</v>
      </c>
      <c r="K2944">
        <f>IFERROR(VLOOKUP(J2944,Customers!A:L,12,FALSE),"")</f>
        <v>1401</v>
      </c>
      <c r="L2944">
        <f>IFERROR(VLOOKUP(J2944,Customers!A:M,13,FALSE),"")</f>
        <v>71700</v>
      </c>
      <c r="M2944" t="str">
        <f>IFERROR(VLOOKUP(J2944,Customers!A:H,8,FALSE),"")</f>
        <v>Salzburg</v>
      </c>
      <c r="N2944">
        <f>IFERROR(VLOOKUP(K2944,Employees!A:F,6,FALSE),"")</f>
        <v>4</v>
      </c>
      <c r="O2944" t="str">
        <f>IFERROR(VLOOKUP(N2944,Offices!A:B,2,FALSE),"")</f>
        <v>Paris</v>
      </c>
      <c r="P2944" s="6">
        <f>IFERROR(VLOOKUP(J2944,Payments!A:C,3,FALSE),"")</f>
        <v>37753</v>
      </c>
      <c r="Q2944">
        <f>IFERROR(VLOOKUP(J2944,Payments!A:D,4,FALSE),"")</f>
        <v>35826.33</v>
      </c>
      <c r="R2944" t="str">
        <f>IFERROR(VLOOKUP(B2944,Products!A:C,3,FALSE),"")</f>
        <v>Classic Cars</v>
      </c>
      <c r="S2944">
        <f>IFERROR(VLOOKUP(B2944,Products!A:G,7,FALSE),"")</f>
        <v>9123</v>
      </c>
      <c r="T2944">
        <f>IFERROR(VLOOKUP(B2944,Products!A:I,9,FALSE),"")</f>
        <v>117.44</v>
      </c>
      <c r="U2944">
        <f t="shared" si="360"/>
        <v>9</v>
      </c>
      <c r="V2944" t="str">
        <f t="shared" si="361"/>
        <v>No</v>
      </c>
      <c r="W2944">
        <f t="shared" si="362"/>
        <v>2005</v>
      </c>
      <c r="X2944">
        <f t="shared" si="363"/>
        <v>5</v>
      </c>
      <c r="Y2944">
        <f>IFERROR(VLOOKUP(B2944,Products!A:I,8,FALSE),"")</f>
        <v>75.16</v>
      </c>
      <c r="Z2944">
        <f t="shared" si="364"/>
        <v>1115.6999999999998</v>
      </c>
      <c r="AA2944">
        <f t="shared" si="365"/>
        <v>48.443320915380518</v>
      </c>
      <c r="AB2944">
        <f t="shared" si="366"/>
        <v>0</v>
      </c>
      <c r="AC2944">
        <f t="shared" si="367"/>
        <v>364.09999999999997</v>
      </c>
    </row>
    <row r="2945" spans="1:29">
      <c r="A2945">
        <v>10419</v>
      </c>
      <c r="B2945" t="s">
        <v>206</v>
      </c>
      <c r="C2945">
        <v>34</v>
      </c>
      <c r="D2945">
        <v>64.64</v>
      </c>
      <c r="E2945">
        <v>14</v>
      </c>
      <c r="F2945" s="6">
        <f>IFERROR(VLOOKUP(A2945,Orders!A:B,2,FALSE),"")</f>
        <v>38489</v>
      </c>
      <c r="G2945" s="6">
        <f>IFERROR(VLOOKUP(A2945,Orders!A:C,3,FALSE),"")</f>
        <v>38500</v>
      </c>
      <c r="H2945" s="6">
        <f>IFERROR(VLOOKUP(A2945,Orders!A:D,4,FALSE),"")</f>
        <v>38491</v>
      </c>
      <c r="I2945" t="str">
        <f>IFERROR(VLOOKUP(A2945,Orders!A:E,5,FALSE),"")</f>
        <v>Shipped</v>
      </c>
      <c r="J2945">
        <f>IFERROR(VLOOKUP(A2945,Orders!A:G,7,FALSE),"")</f>
        <v>382</v>
      </c>
      <c r="K2945">
        <f>IFERROR(VLOOKUP(J2945,Customers!A:L,12,FALSE),"")</f>
        <v>1401</v>
      </c>
      <c r="L2945">
        <f>IFERROR(VLOOKUP(J2945,Customers!A:M,13,FALSE),"")</f>
        <v>71700</v>
      </c>
      <c r="M2945" t="str">
        <f>IFERROR(VLOOKUP(J2945,Customers!A:H,8,FALSE),"")</f>
        <v>Salzburg</v>
      </c>
      <c r="N2945">
        <f>IFERROR(VLOOKUP(K2945,Employees!A:F,6,FALSE),"")</f>
        <v>4</v>
      </c>
      <c r="O2945" t="str">
        <f>IFERROR(VLOOKUP(N2945,Offices!A:B,2,FALSE),"")</f>
        <v>Paris</v>
      </c>
      <c r="P2945" s="6">
        <f>IFERROR(VLOOKUP(J2945,Payments!A:C,3,FALSE),"")</f>
        <v>37753</v>
      </c>
      <c r="Q2945">
        <f>IFERROR(VLOOKUP(J2945,Payments!A:D,4,FALSE),"")</f>
        <v>35826.33</v>
      </c>
      <c r="R2945" t="str">
        <f>IFERROR(VLOOKUP(B2945,Products!A:C,3,FALSE),"")</f>
        <v>Classic Cars</v>
      </c>
      <c r="S2945">
        <f>IFERROR(VLOOKUP(B2945,Products!A:G,7,FALSE),"")</f>
        <v>5663</v>
      </c>
      <c r="T2945">
        <f>IFERROR(VLOOKUP(B2945,Products!A:I,9,FALSE),"")</f>
        <v>79.8</v>
      </c>
      <c r="U2945">
        <f t="shared" si="360"/>
        <v>9</v>
      </c>
      <c r="V2945" t="str">
        <f t="shared" si="361"/>
        <v>No</v>
      </c>
      <c r="W2945">
        <f t="shared" si="362"/>
        <v>2005</v>
      </c>
      <c r="X2945">
        <f t="shared" si="363"/>
        <v>5</v>
      </c>
      <c r="Y2945">
        <f>IFERROR(VLOOKUP(B2945,Products!A:I,8,FALSE),"")</f>
        <v>31.92</v>
      </c>
      <c r="Z2945">
        <f t="shared" si="364"/>
        <v>2197.7600000000002</v>
      </c>
      <c r="AA2945">
        <f t="shared" si="365"/>
        <v>102.5062656641604</v>
      </c>
      <c r="AB2945">
        <f t="shared" si="366"/>
        <v>1</v>
      </c>
      <c r="AC2945">
        <f t="shared" si="367"/>
        <v>1112.48</v>
      </c>
    </row>
    <row r="2946" spans="1:29">
      <c r="A2946">
        <v>10419</v>
      </c>
      <c r="B2946" t="s">
        <v>207</v>
      </c>
      <c r="C2946">
        <v>32</v>
      </c>
      <c r="D2946">
        <v>99.04</v>
      </c>
      <c r="E2946">
        <v>10</v>
      </c>
      <c r="F2946" s="6">
        <f>IFERROR(VLOOKUP(A2946,Orders!A:B,2,FALSE),"")</f>
        <v>38489</v>
      </c>
      <c r="G2946" s="6">
        <f>IFERROR(VLOOKUP(A2946,Orders!A:C,3,FALSE),"")</f>
        <v>38500</v>
      </c>
      <c r="H2946" s="6">
        <f>IFERROR(VLOOKUP(A2946,Orders!A:D,4,FALSE),"")</f>
        <v>38491</v>
      </c>
      <c r="I2946" t="str">
        <f>IFERROR(VLOOKUP(A2946,Orders!A:E,5,FALSE),"")</f>
        <v>Shipped</v>
      </c>
      <c r="J2946">
        <f>IFERROR(VLOOKUP(A2946,Orders!A:G,7,FALSE),"")</f>
        <v>382</v>
      </c>
      <c r="K2946">
        <f>IFERROR(VLOOKUP(J2946,Customers!A:L,12,FALSE),"")</f>
        <v>1401</v>
      </c>
      <c r="L2946">
        <f>IFERROR(VLOOKUP(J2946,Customers!A:M,13,FALSE),"")</f>
        <v>71700</v>
      </c>
      <c r="M2946" t="str">
        <f>IFERROR(VLOOKUP(J2946,Customers!A:H,8,FALSE),"")</f>
        <v>Salzburg</v>
      </c>
      <c r="N2946">
        <f>IFERROR(VLOOKUP(K2946,Employees!A:F,6,FALSE),"")</f>
        <v>4</v>
      </c>
      <c r="O2946" t="str">
        <f>IFERROR(VLOOKUP(N2946,Offices!A:B,2,FALSE),"")</f>
        <v>Paris</v>
      </c>
      <c r="P2946" s="6">
        <f>IFERROR(VLOOKUP(J2946,Payments!A:C,3,FALSE),"")</f>
        <v>37753</v>
      </c>
      <c r="Q2946">
        <f>IFERROR(VLOOKUP(J2946,Payments!A:D,4,FALSE),"")</f>
        <v>35826.33</v>
      </c>
      <c r="R2946" t="str">
        <f>IFERROR(VLOOKUP(B2946,Products!A:C,3,FALSE),"")</f>
        <v>Classic Cars</v>
      </c>
      <c r="S2946">
        <f>IFERROR(VLOOKUP(B2946,Products!A:G,7,FALSE),"")</f>
        <v>7323</v>
      </c>
      <c r="T2946">
        <f>IFERROR(VLOOKUP(B2946,Products!A:I,9,FALSE),"")</f>
        <v>115.16</v>
      </c>
      <c r="U2946">
        <f t="shared" ref="U2946:U2997" si="368">G2946-H2946</f>
        <v>9</v>
      </c>
      <c r="V2946" t="str">
        <f t="shared" ref="V2946:V3009" si="369">IF(OR(I2946="Shipped",I2946="Resolved"),IF(U2946&lt;=6,"Yes","No"),"")</f>
        <v>No</v>
      </c>
      <c r="W2946">
        <f t="shared" ref="W2946:W2997" si="370">YEAR(F2946)</f>
        <v>2005</v>
      </c>
      <c r="X2946">
        <f t="shared" ref="X2946:X2997" si="371">MONTH(F2946)</f>
        <v>5</v>
      </c>
      <c r="Y2946">
        <f>IFERROR(VLOOKUP(B2946,Products!A:I,8,FALSE),"")</f>
        <v>58.73</v>
      </c>
      <c r="Z2946">
        <f t="shared" ref="Z2946:Z2997" si="372">C2946*D2946</f>
        <v>3169.28</v>
      </c>
      <c r="AA2946">
        <f t="shared" ref="AA2946:AA2997" si="373">((D2946-Y2946)/Y2946)*100</f>
        <v>68.63613144900394</v>
      </c>
      <c r="AB2946">
        <f t="shared" ref="AB2946:AB3009" si="374">IF(AA2946&gt;=67, 1,0)</f>
        <v>1</v>
      </c>
      <c r="AC2946">
        <f t="shared" ref="AC2946:AC2997" si="375">C2946*(D2946-Y2946)</f>
        <v>1289.9200000000003</v>
      </c>
    </row>
    <row r="2947" spans="1:29">
      <c r="A2947">
        <v>10419</v>
      </c>
      <c r="B2947" t="s">
        <v>220</v>
      </c>
      <c r="C2947">
        <v>38</v>
      </c>
      <c r="D2947">
        <v>117.48</v>
      </c>
      <c r="E2947">
        <v>5</v>
      </c>
      <c r="F2947" s="6">
        <f>IFERROR(VLOOKUP(A2947,Orders!A:B,2,FALSE),"")</f>
        <v>38489</v>
      </c>
      <c r="G2947" s="6">
        <f>IFERROR(VLOOKUP(A2947,Orders!A:C,3,FALSE),"")</f>
        <v>38500</v>
      </c>
      <c r="H2947" s="6">
        <f>IFERROR(VLOOKUP(A2947,Orders!A:D,4,FALSE),"")</f>
        <v>38491</v>
      </c>
      <c r="I2947" t="str">
        <f>IFERROR(VLOOKUP(A2947,Orders!A:E,5,FALSE),"")</f>
        <v>Shipped</v>
      </c>
      <c r="J2947">
        <f>IFERROR(VLOOKUP(A2947,Orders!A:G,7,FALSE),"")</f>
        <v>382</v>
      </c>
      <c r="K2947">
        <f>IFERROR(VLOOKUP(J2947,Customers!A:L,12,FALSE),"")</f>
        <v>1401</v>
      </c>
      <c r="L2947">
        <f>IFERROR(VLOOKUP(J2947,Customers!A:M,13,FALSE),"")</f>
        <v>71700</v>
      </c>
      <c r="M2947" t="str">
        <f>IFERROR(VLOOKUP(J2947,Customers!A:H,8,FALSE),"")</f>
        <v>Salzburg</v>
      </c>
      <c r="N2947">
        <f>IFERROR(VLOOKUP(K2947,Employees!A:F,6,FALSE),"")</f>
        <v>4</v>
      </c>
      <c r="O2947" t="str">
        <f>IFERROR(VLOOKUP(N2947,Offices!A:B,2,FALSE),"")</f>
        <v>Paris</v>
      </c>
      <c r="P2947" s="6">
        <f>IFERROR(VLOOKUP(J2947,Payments!A:C,3,FALSE),"")</f>
        <v>37753</v>
      </c>
      <c r="Q2947">
        <f>IFERROR(VLOOKUP(J2947,Payments!A:D,4,FALSE),"")</f>
        <v>35826.33</v>
      </c>
      <c r="R2947" t="str">
        <f>IFERROR(VLOOKUP(B2947,Products!A:C,3,FALSE),"")</f>
        <v>Classic Cars</v>
      </c>
      <c r="S2947">
        <f>IFERROR(VLOOKUP(B2947,Products!A:G,7,FALSE),"")</f>
        <v>3975</v>
      </c>
      <c r="T2947">
        <f>IFERROR(VLOOKUP(B2947,Products!A:I,9,FALSE),"")</f>
        <v>141.54</v>
      </c>
      <c r="U2947">
        <f t="shared" si="368"/>
        <v>9</v>
      </c>
      <c r="V2947" t="str">
        <f t="shared" si="369"/>
        <v>No</v>
      </c>
      <c r="W2947">
        <f t="shared" si="370"/>
        <v>2005</v>
      </c>
      <c r="X2947">
        <f t="shared" si="371"/>
        <v>5</v>
      </c>
      <c r="Y2947">
        <f>IFERROR(VLOOKUP(B2947,Products!A:I,8,FALSE),"")</f>
        <v>83.51</v>
      </c>
      <c r="Z2947">
        <f t="shared" si="372"/>
        <v>4464.24</v>
      </c>
      <c r="AA2947">
        <f t="shared" si="373"/>
        <v>40.677763142138659</v>
      </c>
      <c r="AB2947">
        <f t="shared" si="374"/>
        <v>0</v>
      </c>
      <c r="AC2947">
        <f t="shared" si="375"/>
        <v>1290.8599999999999</v>
      </c>
    </row>
    <row r="2948" spans="1:29">
      <c r="A2948">
        <v>10419</v>
      </c>
      <c r="B2948" t="s">
        <v>225</v>
      </c>
      <c r="C2948">
        <v>37</v>
      </c>
      <c r="D2948">
        <v>100.8</v>
      </c>
      <c r="E2948">
        <v>1</v>
      </c>
      <c r="F2948" s="6">
        <f>IFERROR(VLOOKUP(A2948,Orders!A:B,2,FALSE),"")</f>
        <v>38489</v>
      </c>
      <c r="G2948" s="6">
        <f>IFERROR(VLOOKUP(A2948,Orders!A:C,3,FALSE),"")</f>
        <v>38500</v>
      </c>
      <c r="H2948" s="6">
        <f>IFERROR(VLOOKUP(A2948,Orders!A:D,4,FALSE),"")</f>
        <v>38491</v>
      </c>
      <c r="I2948" t="str">
        <f>IFERROR(VLOOKUP(A2948,Orders!A:E,5,FALSE),"")</f>
        <v>Shipped</v>
      </c>
      <c r="J2948">
        <f>IFERROR(VLOOKUP(A2948,Orders!A:G,7,FALSE),"")</f>
        <v>382</v>
      </c>
      <c r="K2948">
        <f>IFERROR(VLOOKUP(J2948,Customers!A:L,12,FALSE),"")</f>
        <v>1401</v>
      </c>
      <c r="L2948">
        <f>IFERROR(VLOOKUP(J2948,Customers!A:M,13,FALSE),"")</f>
        <v>71700</v>
      </c>
      <c r="M2948" t="str">
        <f>IFERROR(VLOOKUP(J2948,Customers!A:H,8,FALSE),"")</f>
        <v>Salzburg</v>
      </c>
      <c r="N2948">
        <f>IFERROR(VLOOKUP(K2948,Employees!A:F,6,FALSE),"")</f>
        <v>4</v>
      </c>
      <c r="O2948" t="str">
        <f>IFERROR(VLOOKUP(N2948,Offices!A:B,2,FALSE),"")</f>
        <v>Paris</v>
      </c>
      <c r="P2948" s="6">
        <f>IFERROR(VLOOKUP(J2948,Payments!A:C,3,FALSE),"")</f>
        <v>37753</v>
      </c>
      <c r="Q2948">
        <f>IFERROR(VLOOKUP(J2948,Payments!A:D,4,FALSE),"")</f>
        <v>35826.33</v>
      </c>
      <c r="R2948" t="str">
        <f>IFERROR(VLOOKUP(B2948,Products!A:C,3,FALSE),"")</f>
        <v>Classic Cars</v>
      </c>
      <c r="S2948">
        <f>IFERROR(VLOOKUP(B2948,Products!A:G,7,FALSE),"")</f>
        <v>9042</v>
      </c>
      <c r="T2948">
        <f>IFERROR(VLOOKUP(B2948,Products!A:I,9,FALSE),"")</f>
        <v>124.44</v>
      </c>
      <c r="U2948">
        <f t="shared" si="368"/>
        <v>9</v>
      </c>
      <c r="V2948" t="str">
        <f t="shared" si="369"/>
        <v>No</v>
      </c>
      <c r="W2948">
        <f t="shared" si="370"/>
        <v>2005</v>
      </c>
      <c r="X2948">
        <f t="shared" si="371"/>
        <v>5</v>
      </c>
      <c r="Y2948">
        <f>IFERROR(VLOOKUP(B2948,Products!A:I,8,FALSE),"")</f>
        <v>65.959999999999994</v>
      </c>
      <c r="Z2948">
        <f t="shared" si="372"/>
        <v>3729.6</v>
      </c>
      <c r="AA2948">
        <f t="shared" si="373"/>
        <v>52.819890842935123</v>
      </c>
      <c r="AB2948">
        <f t="shared" si="374"/>
        <v>0</v>
      </c>
      <c r="AC2948">
        <f t="shared" si="375"/>
        <v>1289.0800000000002</v>
      </c>
    </row>
    <row r="2949" spans="1:29">
      <c r="A2949">
        <v>10419</v>
      </c>
      <c r="B2949" t="s">
        <v>208</v>
      </c>
      <c r="C2949">
        <v>39</v>
      </c>
      <c r="D2949">
        <v>67.760000000000005</v>
      </c>
      <c r="E2949">
        <v>9</v>
      </c>
      <c r="F2949" s="6">
        <f>IFERROR(VLOOKUP(A2949,Orders!A:B,2,FALSE),"")</f>
        <v>38489</v>
      </c>
      <c r="G2949" s="6">
        <f>IFERROR(VLOOKUP(A2949,Orders!A:C,3,FALSE),"")</f>
        <v>38500</v>
      </c>
      <c r="H2949" s="6">
        <f>IFERROR(VLOOKUP(A2949,Orders!A:D,4,FALSE),"")</f>
        <v>38491</v>
      </c>
      <c r="I2949" t="str">
        <f>IFERROR(VLOOKUP(A2949,Orders!A:E,5,FALSE),"")</f>
        <v>Shipped</v>
      </c>
      <c r="J2949">
        <f>IFERROR(VLOOKUP(A2949,Orders!A:G,7,FALSE),"")</f>
        <v>382</v>
      </c>
      <c r="K2949">
        <f>IFERROR(VLOOKUP(J2949,Customers!A:L,12,FALSE),"")</f>
        <v>1401</v>
      </c>
      <c r="L2949">
        <f>IFERROR(VLOOKUP(J2949,Customers!A:M,13,FALSE),"")</f>
        <v>71700</v>
      </c>
      <c r="M2949" t="str">
        <f>IFERROR(VLOOKUP(J2949,Customers!A:H,8,FALSE),"")</f>
        <v>Salzburg</v>
      </c>
      <c r="N2949">
        <f>IFERROR(VLOOKUP(K2949,Employees!A:F,6,FALSE),"")</f>
        <v>4</v>
      </c>
      <c r="O2949" t="str">
        <f>IFERROR(VLOOKUP(N2949,Offices!A:B,2,FALSE),"")</f>
        <v>Paris</v>
      </c>
      <c r="P2949" s="6">
        <f>IFERROR(VLOOKUP(J2949,Payments!A:C,3,FALSE),"")</f>
        <v>37753</v>
      </c>
      <c r="Q2949">
        <f>IFERROR(VLOOKUP(J2949,Payments!A:D,4,FALSE),"")</f>
        <v>35826.33</v>
      </c>
      <c r="R2949" t="str">
        <f>IFERROR(VLOOKUP(B2949,Products!A:C,3,FALSE),"")</f>
        <v>Classic Cars</v>
      </c>
      <c r="S2949">
        <f>IFERROR(VLOOKUP(B2949,Products!A:G,7,FALSE),"")</f>
        <v>8826</v>
      </c>
      <c r="T2949">
        <f>IFERROR(VLOOKUP(B2949,Products!A:I,9,FALSE),"")</f>
        <v>77</v>
      </c>
      <c r="U2949">
        <f t="shared" si="368"/>
        <v>9</v>
      </c>
      <c r="V2949" t="str">
        <f t="shared" si="369"/>
        <v>No</v>
      </c>
      <c r="W2949">
        <f t="shared" si="370"/>
        <v>2005</v>
      </c>
      <c r="X2949">
        <f t="shared" si="371"/>
        <v>5</v>
      </c>
      <c r="Y2949">
        <f>IFERROR(VLOOKUP(B2949,Products!A:I,8,FALSE),"")</f>
        <v>53.9</v>
      </c>
      <c r="Z2949">
        <f t="shared" si="372"/>
        <v>2642.6400000000003</v>
      </c>
      <c r="AA2949">
        <f t="shared" si="373"/>
        <v>25.71428571428573</v>
      </c>
      <c r="AB2949">
        <f t="shared" si="374"/>
        <v>0</v>
      </c>
      <c r="AC2949">
        <f t="shared" si="375"/>
        <v>540.5400000000003</v>
      </c>
    </row>
    <row r="2950" spans="1:29">
      <c r="A2950">
        <v>10419</v>
      </c>
      <c r="B2950" t="s">
        <v>221</v>
      </c>
      <c r="C2950">
        <v>34</v>
      </c>
      <c r="D2950">
        <v>133.72</v>
      </c>
      <c r="E2950">
        <v>4</v>
      </c>
      <c r="F2950" s="6">
        <f>IFERROR(VLOOKUP(A2950,Orders!A:B,2,FALSE),"")</f>
        <v>38489</v>
      </c>
      <c r="G2950" s="6">
        <f>IFERROR(VLOOKUP(A2950,Orders!A:C,3,FALSE),"")</f>
        <v>38500</v>
      </c>
      <c r="H2950" s="6">
        <f>IFERROR(VLOOKUP(A2950,Orders!A:D,4,FALSE),"")</f>
        <v>38491</v>
      </c>
      <c r="I2950" t="str">
        <f>IFERROR(VLOOKUP(A2950,Orders!A:E,5,FALSE),"")</f>
        <v>Shipped</v>
      </c>
      <c r="J2950">
        <f>IFERROR(VLOOKUP(A2950,Orders!A:G,7,FALSE),"")</f>
        <v>382</v>
      </c>
      <c r="K2950">
        <f>IFERROR(VLOOKUP(J2950,Customers!A:L,12,FALSE),"")</f>
        <v>1401</v>
      </c>
      <c r="L2950">
        <f>IFERROR(VLOOKUP(J2950,Customers!A:M,13,FALSE),"")</f>
        <v>71700</v>
      </c>
      <c r="M2950" t="str">
        <f>IFERROR(VLOOKUP(J2950,Customers!A:H,8,FALSE),"")</f>
        <v>Salzburg</v>
      </c>
      <c r="N2950">
        <f>IFERROR(VLOOKUP(K2950,Employees!A:F,6,FALSE),"")</f>
        <v>4</v>
      </c>
      <c r="O2950" t="str">
        <f>IFERROR(VLOOKUP(N2950,Offices!A:B,2,FALSE),"")</f>
        <v>Paris</v>
      </c>
      <c r="P2950" s="6">
        <f>IFERROR(VLOOKUP(J2950,Payments!A:C,3,FALSE),"")</f>
        <v>37753</v>
      </c>
      <c r="Q2950">
        <f>IFERROR(VLOOKUP(J2950,Payments!A:D,4,FALSE),"")</f>
        <v>35826.33</v>
      </c>
      <c r="R2950" t="str">
        <f>IFERROR(VLOOKUP(B2950,Products!A:C,3,FALSE),"")</f>
        <v>Classic Cars</v>
      </c>
      <c r="S2950">
        <f>IFERROR(VLOOKUP(B2950,Products!A:G,7,FALSE),"")</f>
        <v>9772</v>
      </c>
      <c r="T2950">
        <f>IFERROR(VLOOKUP(B2950,Products!A:I,9,FALSE),"")</f>
        <v>142.25</v>
      </c>
      <c r="U2950">
        <f t="shared" si="368"/>
        <v>9</v>
      </c>
      <c r="V2950" t="str">
        <f t="shared" si="369"/>
        <v>No</v>
      </c>
      <c r="W2950">
        <f t="shared" si="370"/>
        <v>2005</v>
      </c>
      <c r="X2950">
        <f t="shared" si="371"/>
        <v>5</v>
      </c>
      <c r="Y2950">
        <f>IFERROR(VLOOKUP(B2950,Products!A:I,8,FALSE),"")</f>
        <v>93.89</v>
      </c>
      <c r="Z2950">
        <f t="shared" si="372"/>
        <v>4546.4799999999996</v>
      </c>
      <c r="AA2950">
        <f t="shared" si="373"/>
        <v>42.421983171796782</v>
      </c>
      <c r="AB2950">
        <f t="shared" si="374"/>
        <v>0</v>
      </c>
      <c r="AC2950">
        <f t="shared" si="375"/>
        <v>1354.22</v>
      </c>
    </row>
    <row r="2951" spans="1:29">
      <c r="A2951">
        <v>10419</v>
      </c>
      <c r="B2951" t="s">
        <v>222</v>
      </c>
      <c r="C2951">
        <v>55</v>
      </c>
      <c r="D2951">
        <v>116.16</v>
      </c>
      <c r="E2951">
        <v>2</v>
      </c>
      <c r="F2951" s="6">
        <f>IFERROR(VLOOKUP(A2951,Orders!A:B,2,FALSE),"")</f>
        <v>38489</v>
      </c>
      <c r="G2951" s="6">
        <f>IFERROR(VLOOKUP(A2951,Orders!A:C,3,FALSE),"")</f>
        <v>38500</v>
      </c>
      <c r="H2951" s="6">
        <f>IFERROR(VLOOKUP(A2951,Orders!A:D,4,FALSE),"")</f>
        <v>38491</v>
      </c>
      <c r="I2951" t="str">
        <f>IFERROR(VLOOKUP(A2951,Orders!A:E,5,FALSE),"")</f>
        <v>Shipped</v>
      </c>
      <c r="J2951">
        <f>IFERROR(VLOOKUP(A2951,Orders!A:G,7,FALSE),"")</f>
        <v>382</v>
      </c>
      <c r="K2951">
        <f>IFERROR(VLOOKUP(J2951,Customers!A:L,12,FALSE),"")</f>
        <v>1401</v>
      </c>
      <c r="L2951">
        <f>IFERROR(VLOOKUP(J2951,Customers!A:M,13,FALSE),"")</f>
        <v>71700</v>
      </c>
      <c r="M2951" t="str">
        <f>IFERROR(VLOOKUP(J2951,Customers!A:H,8,FALSE),"")</f>
        <v>Salzburg</v>
      </c>
      <c r="N2951">
        <f>IFERROR(VLOOKUP(K2951,Employees!A:F,6,FALSE),"")</f>
        <v>4</v>
      </c>
      <c r="O2951" t="str">
        <f>IFERROR(VLOOKUP(N2951,Offices!A:B,2,FALSE),"")</f>
        <v>Paris</v>
      </c>
      <c r="P2951" s="6">
        <f>IFERROR(VLOOKUP(J2951,Payments!A:C,3,FALSE),"")</f>
        <v>37753</v>
      </c>
      <c r="Q2951">
        <f>IFERROR(VLOOKUP(J2951,Payments!A:D,4,FALSE),"")</f>
        <v>35826.33</v>
      </c>
      <c r="R2951" t="str">
        <f>IFERROR(VLOOKUP(B2951,Products!A:C,3,FALSE),"")</f>
        <v>Classic Cars</v>
      </c>
      <c r="S2951">
        <f>IFERROR(VLOOKUP(B2951,Products!A:G,7,FALSE),"")</f>
        <v>8164</v>
      </c>
      <c r="T2951">
        <f>IFERROR(VLOOKUP(B2951,Products!A:I,9,FALSE),"")</f>
        <v>132</v>
      </c>
      <c r="U2951">
        <f t="shared" si="368"/>
        <v>9</v>
      </c>
      <c r="V2951" t="str">
        <f t="shared" si="369"/>
        <v>No</v>
      </c>
      <c r="W2951">
        <f t="shared" si="370"/>
        <v>2005</v>
      </c>
      <c r="X2951">
        <f t="shared" si="371"/>
        <v>5</v>
      </c>
      <c r="Y2951">
        <f>IFERROR(VLOOKUP(B2951,Products!A:I,8,FALSE),"")</f>
        <v>56.76</v>
      </c>
      <c r="Z2951">
        <f t="shared" si="372"/>
        <v>6388.8</v>
      </c>
      <c r="AA2951">
        <f t="shared" si="373"/>
        <v>104.65116279069768</v>
      </c>
      <c r="AB2951">
        <f t="shared" si="374"/>
        <v>1</v>
      </c>
      <c r="AC2951">
        <f t="shared" si="375"/>
        <v>3267</v>
      </c>
    </row>
    <row r="2952" spans="1:29">
      <c r="A2952">
        <v>10419</v>
      </c>
      <c r="B2952" t="s">
        <v>154</v>
      </c>
      <c r="C2952">
        <v>35</v>
      </c>
      <c r="D2952">
        <v>165.95</v>
      </c>
      <c r="E2952">
        <v>6</v>
      </c>
      <c r="F2952" s="6">
        <f>IFERROR(VLOOKUP(A2952,Orders!A:B,2,FALSE),"")</f>
        <v>38489</v>
      </c>
      <c r="G2952" s="6">
        <f>IFERROR(VLOOKUP(A2952,Orders!A:C,3,FALSE),"")</f>
        <v>38500</v>
      </c>
      <c r="H2952" s="6">
        <f>IFERROR(VLOOKUP(A2952,Orders!A:D,4,FALSE),"")</f>
        <v>38491</v>
      </c>
      <c r="I2952" t="str">
        <f>IFERROR(VLOOKUP(A2952,Orders!A:E,5,FALSE),"")</f>
        <v>Shipped</v>
      </c>
      <c r="J2952">
        <f>IFERROR(VLOOKUP(A2952,Orders!A:G,7,FALSE),"")</f>
        <v>382</v>
      </c>
      <c r="K2952">
        <f>IFERROR(VLOOKUP(J2952,Customers!A:L,12,FALSE),"")</f>
        <v>1401</v>
      </c>
      <c r="L2952">
        <f>IFERROR(VLOOKUP(J2952,Customers!A:M,13,FALSE),"")</f>
        <v>71700</v>
      </c>
      <c r="M2952" t="str">
        <f>IFERROR(VLOOKUP(J2952,Customers!A:H,8,FALSE),"")</f>
        <v>Salzburg</v>
      </c>
      <c r="N2952">
        <f>IFERROR(VLOOKUP(K2952,Employees!A:F,6,FALSE),"")</f>
        <v>4</v>
      </c>
      <c r="O2952" t="str">
        <f>IFERROR(VLOOKUP(N2952,Offices!A:B,2,FALSE),"")</f>
        <v>Paris</v>
      </c>
      <c r="P2952" s="6">
        <f>IFERROR(VLOOKUP(J2952,Payments!A:C,3,FALSE),"")</f>
        <v>37753</v>
      </c>
      <c r="Q2952">
        <f>IFERROR(VLOOKUP(J2952,Payments!A:D,4,FALSE),"")</f>
        <v>35826.33</v>
      </c>
      <c r="R2952" t="str">
        <f>IFERROR(VLOOKUP(B2952,Products!A:C,3,FALSE),"")</f>
        <v>Classic Cars</v>
      </c>
      <c r="S2952">
        <f>IFERROR(VLOOKUP(B2952,Products!A:G,7,FALSE),"")</f>
        <v>8347</v>
      </c>
      <c r="T2952">
        <f>IFERROR(VLOOKUP(B2952,Products!A:I,9,FALSE),"")</f>
        <v>169.34</v>
      </c>
      <c r="U2952">
        <f t="shared" si="368"/>
        <v>9</v>
      </c>
      <c r="V2952" t="str">
        <f t="shared" si="369"/>
        <v>No</v>
      </c>
      <c r="W2952">
        <f t="shared" si="370"/>
        <v>2005</v>
      </c>
      <c r="X2952">
        <f t="shared" si="371"/>
        <v>5</v>
      </c>
      <c r="Y2952">
        <f>IFERROR(VLOOKUP(B2952,Products!A:I,8,FALSE),"")</f>
        <v>77.900000000000006</v>
      </c>
      <c r="Z2952">
        <f t="shared" si="372"/>
        <v>5808.25</v>
      </c>
      <c r="AA2952">
        <f t="shared" si="373"/>
        <v>113.02952503209241</v>
      </c>
      <c r="AB2952">
        <f t="shared" si="374"/>
        <v>1</v>
      </c>
      <c r="AC2952">
        <f t="shared" si="375"/>
        <v>3081.7499999999995</v>
      </c>
    </row>
    <row r="2953" spans="1:29">
      <c r="A2953">
        <v>10419</v>
      </c>
      <c r="B2953" t="s">
        <v>223</v>
      </c>
      <c r="C2953">
        <v>43</v>
      </c>
      <c r="D2953">
        <v>114.44</v>
      </c>
      <c r="E2953">
        <v>3</v>
      </c>
      <c r="F2953" s="6">
        <f>IFERROR(VLOOKUP(A2953,Orders!A:B,2,FALSE),"")</f>
        <v>38489</v>
      </c>
      <c r="G2953" s="6">
        <f>IFERROR(VLOOKUP(A2953,Orders!A:C,3,FALSE),"")</f>
        <v>38500</v>
      </c>
      <c r="H2953" s="6">
        <f>IFERROR(VLOOKUP(A2953,Orders!A:D,4,FALSE),"")</f>
        <v>38491</v>
      </c>
      <c r="I2953" t="str">
        <f>IFERROR(VLOOKUP(A2953,Orders!A:E,5,FALSE),"")</f>
        <v>Shipped</v>
      </c>
      <c r="J2953">
        <f>IFERROR(VLOOKUP(A2953,Orders!A:G,7,FALSE),"")</f>
        <v>382</v>
      </c>
      <c r="K2953">
        <f>IFERROR(VLOOKUP(J2953,Customers!A:L,12,FALSE),"")</f>
        <v>1401</v>
      </c>
      <c r="L2953">
        <f>IFERROR(VLOOKUP(J2953,Customers!A:M,13,FALSE),"")</f>
        <v>71700</v>
      </c>
      <c r="M2953" t="str">
        <f>IFERROR(VLOOKUP(J2953,Customers!A:H,8,FALSE),"")</f>
        <v>Salzburg</v>
      </c>
      <c r="N2953">
        <f>IFERROR(VLOOKUP(K2953,Employees!A:F,6,FALSE),"")</f>
        <v>4</v>
      </c>
      <c r="O2953" t="str">
        <f>IFERROR(VLOOKUP(N2953,Offices!A:B,2,FALSE),"")</f>
        <v>Paris</v>
      </c>
      <c r="P2953" s="6">
        <f>IFERROR(VLOOKUP(J2953,Payments!A:C,3,FALSE),"")</f>
        <v>37753</v>
      </c>
      <c r="Q2953">
        <f>IFERROR(VLOOKUP(J2953,Payments!A:D,4,FALSE),"")</f>
        <v>35826.33</v>
      </c>
      <c r="R2953" t="str">
        <f>IFERROR(VLOOKUP(B2953,Products!A:C,3,FALSE),"")</f>
        <v>Classic Cars</v>
      </c>
      <c r="S2953">
        <f>IFERROR(VLOOKUP(B2953,Products!A:G,7,FALSE),"")</f>
        <v>8990</v>
      </c>
      <c r="T2953">
        <f>IFERROR(VLOOKUP(B2953,Products!A:I,9,FALSE),"")</f>
        <v>141.28</v>
      </c>
      <c r="U2953">
        <f t="shared" si="368"/>
        <v>9</v>
      </c>
      <c r="V2953" t="str">
        <f t="shared" si="369"/>
        <v>No</v>
      </c>
      <c r="W2953">
        <f t="shared" si="370"/>
        <v>2005</v>
      </c>
      <c r="X2953">
        <f t="shared" si="371"/>
        <v>5</v>
      </c>
      <c r="Y2953">
        <f>IFERROR(VLOOKUP(B2953,Products!A:I,8,FALSE),"")</f>
        <v>62.16</v>
      </c>
      <c r="Z2953">
        <f t="shared" si="372"/>
        <v>4920.92</v>
      </c>
      <c r="AA2953">
        <f t="shared" si="373"/>
        <v>84.105534105534105</v>
      </c>
      <c r="AB2953">
        <f t="shared" si="374"/>
        <v>1</v>
      </c>
      <c r="AC2953">
        <f t="shared" si="375"/>
        <v>2248.04</v>
      </c>
    </row>
    <row r="2954" spans="1:29">
      <c r="A2954">
        <v>10419</v>
      </c>
      <c r="B2954" t="s">
        <v>224</v>
      </c>
      <c r="C2954">
        <v>15</v>
      </c>
      <c r="D2954">
        <v>32.1</v>
      </c>
      <c r="E2954">
        <v>7</v>
      </c>
      <c r="F2954" s="6">
        <f>IFERROR(VLOOKUP(A2954,Orders!A:B,2,FALSE),"")</f>
        <v>38489</v>
      </c>
      <c r="G2954" s="6">
        <f>IFERROR(VLOOKUP(A2954,Orders!A:C,3,FALSE),"")</f>
        <v>38500</v>
      </c>
      <c r="H2954" s="6">
        <f>IFERROR(VLOOKUP(A2954,Orders!A:D,4,FALSE),"")</f>
        <v>38491</v>
      </c>
      <c r="I2954" t="str">
        <f>IFERROR(VLOOKUP(A2954,Orders!A:E,5,FALSE),"")</f>
        <v>Shipped</v>
      </c>
      <c r="J2954">
        <f>IFERROR(VLOOKUP(A2954,Orders!A:G,7,FALSE),"")</f>
        <v>382</v>
      </c>
      <c r="K2954">
        <f>IFERROR(VLOOKUP(J2954,Customers!A:L,12,FALSE),"")</f>
        <v>1401</v>
      </c>
      <c r="L2954">
        <f>IFERROR(VLOOKUP(J2954,Customers!A:M,13,FALSE),"")</f>
        <v>71700</v>
      </c>
      <c r="M2954" t="str">
        <f>IFERROR(VLOOKUP(J2954,Customers!A:H,8,FALSE),"")</f>
        <v>Salzburg</v>
      </c>
      <c r="N2954">
        <f>IFERROR(VLOOKUP(K2954,Employees!A:F,6,FALSE),"")</f>
        <v>4</v>
      </c>
      <c r="O2954" t="str">
        <f>IFERROR(VLOOKUP(N2954,Offices!A:B,2,FALSE),"")</f>
        <v>Paris</v>
      </c>
      <c r="P2954" s="6">
        <f>IFERROR(VLOOKUP(J2954,Payments!A:C,3,FALSE),"")</f>
        <v>37753</v>
      </c>
      <c r="Q2954">
        <f>IFERROR(VLOOKUP(J2954,Payments!A:D,4,FALSE),"")</f>
        <v>35826.33</v>
      </c>
      <c r="R2954" t="str">
        <f>IFERROR(VLOOKUP(B2954,Products!A:C,3,FALSE),"")</f>
        <v>Classic Cars</v>
      </c>
      <c r="S2954">
        <f>IFERROR(VLOOKUP(B2954,Products!A:G,7,FALSE),"")</f>
        <v>7723</v>
      </c>
      <c r="T2954">
        <f>IFERROR(VLOOKUP(B2954,Products!A:I,9,FALSE),"")</f>
        <v>37.76</v>
      </c>
      <c r="U2954">
        <f t="shared" si="368"/>
        <v>9</v>
      </c>
      <c r="V2954" t="str">
        <f t="shared" si="369"/>
        <v>No</v>
      </c>
      <c r="W2954">
        <f t="shared" si="370"/>
        <v>2005</v>
      </c>
      <c r="X2954">
        <f t="shared" si="371"/>
        <v>5</v>
      </c>
      <c r="Y2954">
        <f>IFERROR(VLOOKUP(B2954,Products!A:I,8,FALSE),"")</f>
        <v>16.239999999999998</v>
      </c>
      <c r="Z2954">
        <f t="shared" si="372"/>
        <v>481.5</v>
      </c>
      <c r="AA2954">
        <f t="shared" si="373"/>
        <v>97.660098522167516</v>
      </c>
      <c r="AB2954">
        <f t="shared" si="374"/>
        <v>1</v>
      </c>
      <c r="AC2954">
        <f t="shared" si="375"/>
        <v>237.90000000000003</v>
      </c>
    </row>
    <row r="2955" spans="1:29">
      <c r="A2955">
        <v>10419</v>
      </c>
      <c r="B2955" t="s">
        <v>214</v>
      </c>
      <c r="C2955">
        <v>55</v>
      </c>
      <c r="D2955">
        <v>52.66</v>
      </c>
      <c r="E2955">
        <v>12</v>
      </c>
      <c r="F2955" s="6">
        <f>IFERROR(VLOOKUP(A2955,Orders!A:B,2,FALSE),"")</f>
        <v>38489</v>
      </c>
      <c r="G2955" s="6">
        <f>IFERROR(VLOOKUP(A2955,Orders!A:C,3,FALSE),"")</f>
        <v>38500</v>
      </c>
      <c r="H2955" s="6">
        <f>IFERROR(VLOOKUP(A2955,Orders!A:D,4,FALSE),"")</f>
        <v>38491</v>
      </c>
      <c r="I2955" t="str">
        <f>IFERROR(VLOOKUP(A2955,Orders!A:E,5,FALSE),"")</f>
        <v>Shipped</v>
      </c>
      <c r="J2955">
        <f>IFERROR(VLOOKUP(A2955,Orders!A:G,7,FALSE),"")</f>
        <v>382</v>
      </c>
      <c r="K2955">
        <f>IFERROR(VLOOKUP(J2955,Customers!A:L,12,FALSE),"")</f>
        <v>1401</v>
      </c>
      <c r="L2955">
        <f>IFERROR(VLOOKUP(J2955,Customers!A:M,13,FALSE),"")</f>
        <v>71700</v>
      </c>
      <c r="M2955" t="str">
        <f>IFERROR(VLOOKUP(J2955,Customers!A:H,8,FALSE),"")</f>
        <v>Salzburg</v>
      </c>
      <c r="N2955">
        <f>IFERROR(VLOOKUP(K2955,Employees!A:F,6,FALSE),"")</f>
        <v>4</v>
      </c>
      <c r="O2955" t="str">
        <f>IFERROR(VLOOKUP(N2955,Offices!A:B,2,FALSE),"")</f>
        <v>Paris</v>
      </c>
      <c r="P2955" s="6">
        <f>IFERROR(VLOOKUP(J2955,Payments!A:C,3,FALSE),"")</f>
        <v>37753</v>
      </c>
      <c r="Q2955">
        <f>IFERROR(VLOOKUP(J2955,Payments!A:D,4,FALSE),"")</f>
        <v>35826.33</v>
      </c>
      <c r="R2955" t="str">
        <f>IFERROR(VLOOKUP(B2955,Products!A:C,3,FALSE),"")</f>
        <v>Classic Cars</v>
      </c>
      <c r="S2955">
        <f>IFERROR(VLOOKUP(B2955,Products!A:G,7,FALSE),"")</f>
        <v>7995</v>
      </c>
      <c r="T2955">
        <f>IFERROR(VLOOKUP(B2955,Products!A:I,9,FALSE),"")</f>
        <v>61.23</v>
      </c>
      <c r="U2955">
        <f t="shared" si="368"/>
        <v>9</v>
      </c>
      <c r="V2955" t="str">
        <f t="shared" si="369"/>
        <v>No</v>
      </c>
      <c r="W2955">
        <f t="shared" si="370"/>
        <v>2005</v>
      </c>
      <c r="X2955">
        <f t="shared" si="371"/>
        <v>5</v>
      </c>
      <c r="Y2955">
        <f>IFERROR(VLOOKUP(B2955,Products!A:I,8,FALSE),"")</f>
        <v>38.58</v>
      </c>
      <c r="Z2955">
        <f t="shared" si="372"/>
        <v>2896.2999999999997</v>
      </c>
      <c r="AA2955">
        <f t="shared" si="373"/>
        <v>36.495593571798857</v>
      </c>
      <c r="AB2955">
        <f t="shared" si="374"/>
        <v>0</v>
      </c>
      <c r="AC2955">
        <f t="shared" si="375"/>
        <v>774.39999999999986</v>
      </c>
    </row>
    <row r="2956" spans="1:29">
      <c r="A2956">
        <v>10419</v>
      </c>
      <c r="B2956" t="s">
        <v>215</v>
      </c>
      <c r="C2956">
        <v>70</v>
      </c>
      <c r="D2956">
        <v>112.34</v>
      </c>
      <c r="E2956">
        <v>8</v>
      </c>
      <c r="F2956" s="6">
        <f>IFERROR(VLOOKUP(A2956,Orders!A:B,2,FALSE),"")</f>
        <v>38489</v>
      </c>
      <c r="G2956" s="6">
        <f>IFERROR(VLOOKUP(A2956,Orders!A:C,3,FALSE),"")</f>
        <v>38500</v>
      </c>
      <c r="H2956" s="6">
        <f>IFERROR(VLOOKUP(A2956,Orders!A:D,4,FALSE),"")</f>
        <v>38491</v>
      </c>
      <c r="I2956" t="str">
        <f>IFERROR(VLOOKUP(A2956,Orders!A:E,5,FALSE),"")</f>
        <v>Shipped</v>
      </c>
      <c r="J2956">
        <f>IFERROR(VLOOKUP(A2956,Orders!A:G,7,FALSE),"")</f>
        <v>382</v>
      </c>
      <c r="K2956">
        <f>IFERROR(VLOOKUP(J2956,Customers!A:L,12,FALSE),"")</f>
        <v>1401</v>
      </c>
      <c r="L2956">
        <f>IFERROR(VLOOKUP(J2956,Customers!A:M,13,FALSE),"")</f>
        <v>71700</v>
      </c>
      <c r="M2956" t="str">
        <f>IFERROR(VLOOKUP(J2956,Customers!A:H,8,FALSE),"")</f>
        <v>Salzburg</v>
      </c>
      <c r="N2956">
        <f>IFERROR(VLOOKUP(K2956,Employees!A:F,6,FALSE),"")</f>
        <v>4</v>
      </c>
      <c r="O2956" t="str">
        <f>IFERROR(VLOOKUP(N2956,Offices!A:B,2,FALSE),"")</f>
        <v>Paris</v>
      </c>
      <c r="P2956" s="6">
        <f>IFERROR(VLOOKUP(J2956,Payments!A:C,3,FALSE),"")</f>
        <v>37753</v>
      </c>
      <c r="Q2956">
        <f>IFERROR(VLOOKUP(J2956,Payments!A:D,4,FALSE),"")</f>
        <v>35826.33</v>
      </c>
      <c r="R2956" t="str">
        <f>IFERROR(VLOOKUP(B2956,Products!A:C,3,FALSE),"")</f>
        <v>Classic Cars</v>
      </c>
      <c r="S2956">
        <f>IFERROR(VLOOKUP(B2956,Products!A:G,7,FALSE),"")</f>
        <v>6600</v>
      </c>
      <c r="T2956">
        <f>IFERROR(VLOOKUP(B2956,Products!A:I,9,FALSE),"")</f>
        <v>140.43</v>
      </c>
      <c r="U2956">
        <f t="shared" si="368"/>
        <v>9</v>
      </c>
      <c r="V2956" t="str">
        <f t="shared" si="369"/>
        <v>No</v>
      </c>
      <c r="W2956">
        <f t="shared" si="370"/>
        <v>2005</v>
      </c>
      <c r="X2956">
        <f t="shared" si="371"/>
        <v>5</v>
      </c>
      <c r="Y2956">
        <f>IFERROR(VLOOKUP(B2956,Products!A:I,8,FALSE),"")</f>
        <v>98.3</v>
      </c>
      <c r="Z2956">
        <f t="shared" si="372"/>
        <v>7863.8</v>
      </c>
      <c r="AA2956">
        <f t="shared" si="373"/>
        <v>14.28280773143439</v>
      </c>
      <c r="AB2956">
        <f t="shared" si="374"/>
        <v>0</v>
      </c>
      <c r="AC2956">
        <f t="shared" si="375"/>
        <v>982.80000000000041</v>
      </c>
    </row>
    <row r="2957" spans="1:29">
      <c r="A2957">
        <v>10420</v>
      </c>
      <c r="B2957" t="s">
        <v>124</v>
      </c>
      <c r="C2957">
        <v>37</v>
      </c>
      <c r="D2957">
        <v>153</v>
      </c>
      <c r="E2957">
        <v>5</v>
      </c>
      <c r="F2957" s="6">
        <f>IFERROR(VLOOKUP(A2957,Orders!A:B,2,FALSE),"")</f>
        <v>38501</v>
      </c>
      <c r="G2957" s="6">
        <f>IFERROR(VLOOKUP(A2957,Orders!A:C,3,FALSE),"")</f>
        <v>38510</v>
      </c>
      <c r="H2957" s="6" t="str">
        <f>IFERROR(VLOOKUP(A2957,Orders!A:D,4,FALSE),"")</f>
        <v>NULL</v>
      </c>
      <c r="I2957" t="str">
        <f>IFERROR(VLOOKUP(A2957,Orders!A:E,5,FALSE),"")</f>
        <v>In Process</v>
      </c>
      <c r="J2957">
        <f>IFERROR(VLOOKUP(A2957,Orders!A:G,7,FALSE),"")</f>
        <v>282</v>
      </c>
      <c r="K2957">
        <f>IFERROR(VLOOKUP(J2957,Customers!A:L,12,FALSE),"")</f>
        <v>1611</v>
      </c>
      <c r="L2957">
        <f>IFERROR(VLOOKUP(J2957,Customers!A:M,13,FALSE),"")</f>
        <v>93300</v>
      </c>
      <c r="M2957" t="str">
        <f>IFERROR(VLOOKUP(J2957,Customers!A:H,8,FALSE),"")</f>
        <v>Chatswood</v>
      </c>
      <c r="N2957">
        <f>IFERROR(VLOOKUP(K2957,Employees!A:F,6,FALSE),"")</f>
        <v>6</v>
      </c>
      <c r="O2957" t="str">
        <f>IFERROR(VLOOKUP(N2957,Offices!A:B,2,FALSE),"")</f>
        <v>Sydney</v>
      </c>
      <c r="P2957" s="6">
        <f>IFERROR(VLOOKUP(J2957,Payments!A:C,3,FALSE),"")</f>
        <v>37836</v>
      </c>
      <c r="Q2957">
        <f>IFERROR(VLOOKUP(J2957,Payments!A:D,4,FALSE),"")</f>
        <v>24013.52</v>
      </c>
      <c r="R2957" t="str">
        <f>IFERROR(VLOOKUP(B2957,Products!A:C,3,FALSE),"")</f>
        <v>Vintage Cars</v>
      </c>
      <c r="S2957">
        <f>IFERROR(VLOOKUP(B2957,Products!A:G,7,FALSE),"")</f>
        <v>2724</v>
      </c>
      <c r="T2957">
        <f>IFERROR(VLOOKUP(B2957,Products!A:I,9,FALSE),"")</f>
        <v>170</v>
      </c>
      <c r="U2957" t="e">
        <f t="shared" si="368"/>
        <v>#VALUE!</v>
      </c>
      <c r="V2957" t="str">
        <f t="shared" si="369"/>
        <v/>
      </c>
      <c r="W2957">
        <f t="shared" si="370"/>
        <v>2005</v>
      </c>
      <c r="X2957">
        <f t="shared" si="371"/>
        <v>5</v>
      </c>
      <c r="Y2957">
        <f>IFERROR(VLOOKUP(B2957,Products!A:I,8,FALSE),"")</f>
        <v>86.7</v>
      </c>
      <c r="Z2957">
        <f t="shared" si="372"/>
        <v>5661</v>
      </c>
      <c r="AA2957">
        <f t="shared" si="373"/>
        <v>76.470588235294116</v>
      </c>
      <c r="AB2957">
        <f t="shared" si="374"/>
        <v>1</v>
      </c>
      <c r="AC2957">
        <f t="shared" si="375"/>
        <v>2453.1</v>
      </c>
    </row>
    <row r="2958" spans="1:29">
      <c r="A2958">
        <v>10420</v>
      </c>
      <c r="B2958" t="s">
        <v>125</v>
      </c>
      <c r="C2958">
        <v>36</v>
      </c>
      <c r="D2958">
        <v>52.06</v>
      </c>
      <c r="E2958">
        <v>4</v>
      </c>
      <c r="F2958" s="6">
        <f>IFERROR(VLOOKUP(A2958,Orders!A:B,2,FALSE),"")</f>
        <v>38501</v>
      </c>
      <c r="G2958" s="6">
        <f>IFERROR(VLOOKUP(A2958,Orders!A:C,3,FALSE),"")</f>
        <v>38510</v>
      </c>
      <c r="H2958" s="6" t="str">
        <f>IFERROR(VLOOKUP(A2958,Orders!A:D,4,FALSE),"")</f>
        <v>NULL</v>
      </c>
      <c r="I2958" t="str">
        <f>IFERROR(VLOOKUP(A2958,Orders!A:E,5,FALSE),"")</f>
        <v>In Process</v>
      </c>
      <c r="J2958">
        <f>IFERROR(VLOOKUP(A2958,Orders!A:G,7,FALSE),"")</f>
        <v>282</v>
      </c>
      <c r="K2958">
        <f>IFERROR(VLOOKUP(J2958,Customers!A:L,12,FALSE),"")</f>
        <v>1611</v>
      </c>
      <c r="L2958">
        <f>IFERROR(VLOOKUP(J2958,Customers!A:M,13,FALSE),"")</f>
        <v>93300</v>
      </c>
      <c r="M2958" t="str">
        <f>IFERROR(VLOOKUP(J2958,Customers!A:H,8,FALSE),"")</f>
        <v>Chatswood</v>
      </c>
      <c r="N2958">
        <f>IFERROR(VLOOKUP(K2958,Employees!A:F,6,FALSE),"")</f>
        <v>6</v>
      </c>
      <c r="O2958" t="str">
        <f>IFERROR(VLOOKUP(N2958,Offices!A:B,2,FALSE),"")</f>
        <v>Sydney</v>
      </c>
      <c r="P2958" s="6">
        <f>IFERROR(VLOOKUP(J2958,Payments!A:C,3,FALSE),"")</f>
        <v>37836</v>
      </c>
      <c r="Q2958">
        <f>IFERROR(VLOOKUP(J2958,Payments!A:D,4,FALSE),"")</f>
        <v>24013.52</v>
      </c>
      <c r="R2958" t="str">
        <f>IFERROR(VLOOKUP(B2958,Products!A:C,3,FALSE),"")</f>
        <v>Vintage Cars</v>
      </c>
      <c r="S2958">
        <f>IFERROR(VLOOKUP(B2958,Products!A:G,7,FALSE),"")</f>
        <v>540</v>
      </c>
      <c r="T2958">
        <f>IFERROR(VLOOKUP(B2958,Products!A:I,9,FALSE),"")</f>
        <v>60.54</v>
      </c>
      <c r="U2958" t="e">
        <f t="shared" si="368"/>
        <v>#VALUE!</v>
      </c>
      <c r="V2958" t="str">
        <f t="shared" si="369"/>
        <v/>
      </c>
      <c r="W2958">
        <f t="shared" si="370"/>
        <v>2005</v>
      </c>
      <c r="X2958">
        <f t="shared" si="371"/>
        <v>5</v>
      </c>
      <c r="Y2958">
        <f>IFERROR(VLOOKUP(B2958,Products!A:I,8,FALSE),"")</f>
        <v>33.299999999999997</v>
      </c>
      <c r="Z2958">
        <f t="shared" si="372"/>
        <v>1874.16</v>
      </c>
      <c r="AA2958">
        <f t="shared" si="373"/>
        <v>56.336336336336359</v>
      </c>
      <c r="AB2958">
        <f t="shared" si="374"/>
        <v>0</v>
      </c>
      <c r="AC2958">
        <f t="shared" si="375"/>
        <v>675.36000000000013</v>
      </c>
    </row>
    <row r="2959" spans="1:29">
      <c r="A2959">
        <v>10420</v>
      </c>
      <c r="B2959" t="s">
        <v>128</v>
      </c>
      <c r="C2959">
        <v>45</v>
      </c>
      <c r="D2959">
        <v>116.96</v>
      </c>
      <c r="E2959">
        <v>2</v>
      </c>
      <c r="F2959" s="6">
        <f>IFERROR(VLOOKUP(A2959,Orders!A:B,2,FALSE),"")</f>
        <v>38501</v>
      </c>
      <c r="G2959" s="6">
        <f>IFERROR(VLOOKUP(A2959,Orders!A:C,3,FALSE),"")</f>
        <v>38510</v>
      </c>
      <c r="H2959" s="6" t="str">
        <f>IFERROR(VLOOKUP(A2959,Orders!A:D,4,FALSE),"")</f>
        <v>NULL</v>
      </c>
      <c r="I2959" t="str">
        <f>IFERROR(VLOOKUP(A2959,Orders!A:E,5,FALSE),"")</f>
        <v>In Process</v>
      </c>
      <c r="J2959">
        <f>IFERROR(VLOOKUP(A2959,Orders!A:G,7,FALSE),"")</f>
        <v>282</v>
      </c>
      <c r="K2959">
        <f>IFERROR(VLOOKUP(J2959,Customers!A:L,12,FALSE),"")</f>
        <v>1611</v>
      </c>
      <c r="L2959">
        <f>IFERROR(VLOOKUP(J2959,Customers!A:M,13,FALSE),"")</f>
        <v>93300</v>
      </c>
      <c r="M2959" t="str">
        <f>IFERROR(VLOOKUP(J2959,Customers!A:H,8,FALSE),"")</f>
        <v>Chatswood</v>
      </c>
      <c r="N2959">
        <f>IFERROR(VLOOKUP(K2959,Employees!A:F,6,FALSE),"")</f>
        <v>6</v>
      </c>
      <c r="O2959" t="str">
        <f>IFERROR(VLOOKUP(N2959,Offices!A:B,2,FALSE),"")</f>
        <v>Sydney</v>
      </c>
      <c r="P2959" s="6">
        <f>IFERROR(VLOOKUP(J2959,Payments!A:C,3,FALSE),"")</f>
        <v>37836</v>
      </c>
      <c r="Q2959">
        <f>IFERROR(VLOOKUP(J2959,Payments!A:D,4,FALSE),"")</f>
        <v>24013.52</v>
      </c>
      <c r="R2959" t="str">
        <f>IFERROR(VLOOKUP(B2959,Products!A:C,3,FALSE),"")</f>
        <v>Vintage Cars</v>
      </c>
      <c r="S2959">
        <f>IFERROR(VLOOKUP(B2959,Products!A:G,7,FALSE),"")</f>
        <v>9354</v>
      </c>
      <c r="T2959">
        <f>IFERROR(VLOOKUP(B2959,Products!A:I,9,FALSE),"")</f>
        <v>127.13</v>
      </c>
      <c r="U2959" t="e">
        <f t="shared" si="368"/>
        <v>#VALUE!</v>
      </c>
      <c r="V2959" t="str">
        <f t="shared" si="369"/>
        <v/>
      </c>
      <c r="W2959">
        <f t="shared" si="370"/>
        <v>2005</v>
      </c>
      <c r="X2959">
        <f t="shared" si="371"/>
        <v>5</v>
      </c>
      <c r="Y2959">
        <f>IFERROR(VLOOKUP(B2959,Products!A:I,8,FALSE),"")</f>
        <v>58.48</v>
      </c>
      <c r="Z2959">
        <f t="shared" si="372"/>
        <v>5263.2</v>
      </c>
      <c r="AA2959">
        <f t="shared" si="373"/>
        <v>100</v>
      </c>
      <c r="AB2959">
        <f t="shared" si="374"/>
        <v>1</v>
      </c>
      <c r="AC2959">
        <f t="shared" si="375"/>
        <v>2631.6</v>
      </c>
    </row>
    <row r="2960" spans="1:29">
      <c r="A2960">
        <v>10420</v>
      </c>
      <c r="B2960" t="s">
        <v>126</v>
      </c>
      <c r="C2960">
        <v>66</v>
      </c>
      <c r="D2960">
        <v>73.62</v>
      </c>
      <c r="E2960">
        <v>6</v>
      </c>
      <c r="F2960" s="6">
        <f>IFERROR(VLOOKUP(A2960,Orders!A:B,2,FALSE),"")</f>
        <v>38501</v>
      </c>
      <c r="G2960" s="6">
        <f>IFERROR(VLOOKUP(A2960,Orders!A:C,3,FALSE),"")</f>
        <v>38510</v>
      </c>
      <c r="H2960" s="6" t="str">
        <f>IFERROR(VLOOKUP(A2960,Orders!A:D,4,FALSE),"")</f>
        <v>NULL</v>
      </c>
      <c r="I2960" t="str">
        <f>IFERROR(VLOOKUP(A2960,Orders!A:E,5,FALSE),"")</f>
        <v>In Process</v>
      </c>
      <c r="J2960">
        <f>IFERROR(VLOOKUP(A2960,Orders!A:G,7,FALSE),"")</f>
        <v>282</v>
      </c>
      <c r="K2960">
        <f>IFERROR(VLOOKUP(J2960,Customers!A:L,12,FALSE),"")</f>
        <v>1611</v>
      </c>
      <c r="L2960">
        <f>IFERROR(VLOOKUP(J2960,Customers!A:M,13,FALSE),"")</f>
        <v>93300</v>
      </c>
      <c r="M2960" t="str">
        <f>IFERROR(VLOOKUP(J2960,Customers!A:H,8,FALSE),"")</f>
        <v>Chatswood</v>
      </c>
      <c r="N2960">
        <f>IFERROR(VLOOKUP(K2960,Employees!A:F,6,FALSE),"")</f>
        <v>6</v>
      </c>
      <c r="O2960" t="str">
        <f>IFERROR(VLOOKUP(N2960,Offices!A:B,2,FALSE),"")</f>
        <v>Sydney</v>
      </c>
      <c r="P2960" s="6">
        <f>IFERROR(VLOOKUP(J2960,Payments!A:C,3,FALSE),"")</f>
        <v>37836</v>
      </c>
      <c r="Q2960">
        <f>IFERROR(VLOOKUP(J2960,Payments!A:D,4,FALSE),"")</f>
        <v>24013.52</v>
      </c>
      <c r="R2960" t="str">
        <f>IFERROR(VLOOKUP(B2960,Products!A:C,3,FALSE),"")</f>
        <v>Vintage Cars</v>
      </c>
      <c r="S2960">
        <f>IFERROR(VLOOKUP(B2960,Products!A:G,7,FALSE),"")</f>
        <v>6553</v>
      </c>
      <c r="T2960">
        <f>IFERROR(VLOOKUP(B2960,Products!A:I,9,FALSE),"")</f>
        <v>92.03</v>
      </c>
      <c r="U2960" t="e">
        <f t="shared" si="368"/>
        <v>#VALUE!</v>
      </c>
      <c r="V2960" t="str">
        <f t="shared" si="369"/>
        <v/>
      </c>
      <c r="W2960">
        <f t="shared" si="370"/>
        <v>2005</v>
      </c>
      <c r="X2960">
        <f t="shared" si="371"/>
        <v>5</v>
      </c>
      <c r="Y2960">
        <f>IFERROR(VLOOKUP(B2960,Products!A:I,8,FALSE),"")</f>
        <v>43.26</v>
      </c>
      <c r="Z2960">
        <f t="shared" si="372"/>
        <v>4858.92</v>
      </c>
      <c r="AA2960">
        <f t="shared" si="373"/>
        <v>70.180305131761457</v>
      </c>
      <c r="AB2960">
        <f t="shared" si="374"/>
        <v>1</v>
      </c>
      <c r="AC2960">
        <f t="shared" si="375"/>
        <v>2003.7600000000004</v>
      </c>
    </row>
    <row r="2961" spans="1:29">
      <c r="A2961">
        <v>10420</v>
      </c>
      <c r="B2961" t="s">
        <v>226</v>
      </c>
      <c r="C2961">
        <v>36</v>
      </c>
      <c r="D2961">
        <v>68.42</v>
      </c>
      <c r="E2961">
        <v>7</v>
      </c>
      <c r="F2961" s="6">
        <f>IFERROR(VLOOKUP(A2961,Orders!A:B,2,FALSE),"")</f>
        <v>38501</v>
      </c>
      <c r="G2961" s="6">
        <f>IFERROR(VLOOKUP(A2961,Orders!A:C,3,FALSE),"")</f>
        <v>38510</v>
      </c>
      <c r="H2961" s="6" t="str">
        <f>IFERROR(VLOOKUP(A2961,Orders!A:D,4,FALSE),"")</f>
        <v>NULL</v>
      </c>
      <c r="I2961" t="str">
        <f>IFERROR(VLOOKUP(A2961,Orders!A:E,5,FALSE),"")</f>
        <v>In Process</v>
      </c>
      <c r="J2961">
        <f>IFERROR(VLOOKUP(A2961,Orders!A:G,7,FALSE),"")</f>
        <v>282</v>
      </c>
      <c r="K2961">
        <f>IFERROR(VLOOKUP(J2961,Customers!A:L,12,FALSE),"")</f>
        <v>1611</v>
      </c>
      <c r="L2961">
        <f>IFERROR(VLOOKUP(J2961,Customers!A:M,13,FALSE),"")</f>
        <v>93300</v>
      </c>
      <c r="M2961" t="str">
        <f>IFERROR(VLOOKUP(J2961,Customers!A:H,8,FALSE),"")</f>
        <v>Chatswood</v>
      </c>
      <c r="N2961">
        <f>IFERROR(VLOOKUP(K2961,Employees!A:F,6,FALSE),"")</f>
        <v>6</v>
      </c>
      <c r="O2961" t="str">
        <f>IFERROR(VLOOKUP(N2961,Offices!A:B,2,FALSE),"")</f>
        <v>Sydney</v>
      </c>
      <c r="P2961" s="6">
        <f>IFERROR(VLOOKUP(J2961,Payments!A:C,3,FALSE),"")</f>
        <v>37836</v>
      </c>
      <c r="Q2961">
        <f>IFERROR(VLOOKUP(J2961,Payments!A:D,4,FALSE),"")</f>
        <v>24013.52</v>
      </c>
      <c r="R2961" t="str">
        <f>IFERROR(VLOOKUP(B2961,Products!A:C,3,FALSE),"")</f>
        <v>Classic Cars</v>
      </c>
      <c r="S2961">
        <f>IFERROR(VLOOKUP(B2961,Products!A:G,7,FALSE),"")</f>
        <v>3209</v>
      </c>
      <c r="T2961">
        <f>IFERROR(VLOOKUP(B2961,Products!A:I,9,FALSE),"")</f>
        <v>71.27</v>
      </c>
      <c r="U2961" t="e">
        <f t="shared" si="368"/>
        <v>#VALUE!</v>
      </c>
      <c r="V2961" t="str">
        <f t="shared" si="369"/>
        <v/>
      </c>
      <c r="W2961">
        <f t="shared" si="370"/>
        <v>2005</v>
      </c>
      <c r="X2961">
        <f t="shared" si="371"/>
        <v>5</v>
      </c>
      <c r="Y2961">
        <f>IFERROR(VLOOKUP(B2961,Products!A:I,8,FALSE),"")</f>
        <v>34.21</v>
      </c>
      <c r="Z2961">
        <f t="shared" si="372"/>
        <v>2463.12</v>
      </c>
      <c r="AA2961">
        <f t="shared" si="373"/>
        <v>100</v>
      </c>
      <c r="AB2961">
        <f t="shared" si="374"/>
        <v>1</v>
      </c>
      <c r="AC2961">
        <f t="shared" si="375"/>
        <v>1231.56</v>
      </c>
    </row>
    <row r="2962" spans="1:29">
      <c r="A2962">
        <v>10420</v>
      </c>
      <c r="B2962" t="s">
        <v>227</v>
      </c>
      <c r="C2962">
        <v>60</v>
      </c>
      <c r="D2962">
        <v>60.26</v>
      </c>
      <c r="E2962">
        <v>11</v>
      </c>
      <c r="F2962" s="6">
        <f>IFERROR(VLOOKUP(A2962,Orders!A:B,2,FALSE),"")</f>
        <v>38501</v>
      </c>
      <c r="G2962" s="6">
        <f>IFERROR(VLOOKUP(A2962,Orders!A:C,3,FALSE),"")</f>
        <v>38510</v>
      </c>
      <c r="H2962" s="6" t="str">
        <f>IFERROR(VLOOKUP(A2962,Orders!A:D,4,FALSE),"")</f>
        <v>NULL</v>
      </c>
      <c r="I2962" t="str">
        <f>IFERROR(VLOOKUP(A2962,Orders!A:E,5,FALSE),"")</f>
        <v>In Process</v>
      </c>
      <c r="J2962">
        <f>IFERROR(VLOOKUP(A2962,Orders!A:G,7,FALSE),"")</f>
        <v>282</v>
      </c>
      <c r="K2962">
        <f>IFERROR(VLOOKUP(J2962,Customers!A:L,12,FALSE),"")</f>
        <v>1611</v>
      </c>
      <c r="L2962">
        <f>IFERROR(VLOOKUP(J2962,Customers!A:M,13,FALSE),"")</f>
        <v>93300</v>
      </c>
      <c r="M2962" t="str">
        <f>IFERROR(VLOOKUP(J2962,Customers!A:H,8,FALSE),"")</f>
        <v>Chatswood</v>
      </c>
      <c r="N2962">
        <f>IFERROR(VLOOKUP(K2962,Employees!A:F,6,FALSE),"")</f>
        <v>6</v>
      </c>
      <c r="O2962" t="str">
        <f>IFERROR(VLOOKUP(N2962,Offices!A:B,2,FALSE),"")</f>
        <v>Sydney</v>
      </c>
      <c r="P2962" s="6">
        <f>IFERROR(VLOOKUP(J2962,Payments!A:C,3,FALSE),"")</f>
        <v>37836</v>
      </c>
      <c r="Q2962">
        <f>IFERROR(VLOOKUP(J2962,Payments!A:D,4,FALSE),"")</f>
        <v>24013.52</v>
      </c>
      <c r="R2962" t="str">
        <f>IFERROR(VLOOKUP(B2962,Products!A:C,3,FALSE),"")</f>
        <v>Classic Cars</v>
      </c>
      <c r="S2962">
        <f>IFERROR(VLOOKUP(B2962,Products!A:G,7,FALSE),"")</f>
        <v>1005</v>
      </c>
      <c r="T2962">
        <f>IFERROR(VLOOKUP(B2962,Products!A:I,9,FALSE),"")</f>
        <v>73.489999999999995</v>
      </c>
      <c r="U2962" t="e">
        <f t="shared" si="368"/>
        <v>#VALUE!</v>
      </c>
      <c r="V2962" t="str">
        <f t="shared" si="369"/>
        <v/>
      </c>
      <c r="W2962">
        <f t="shared" si="370"/>
        <v>2005</v>
      </c>
      <c r="X2962">
        <f t="shared" si="371"/>
        <v>5</v>
      </c>
      <c r="Y2962">
        <f>IFERROR(VLOOKUP(B2962,Products!A:I,8,FALSE),"")</f>
        <v>49.24</v>
      </c>
      <c r="Z2962">
        <f t="shared" si="372"/>
        <v>3615.6</v>
      </c>
      <c r="AA2962">
        <f t="shared" si="373"/>
        <v>22.380178716490647</v>
      </c>
      <c r="AB2962">
        <f t="shared" si="374"/>
        <v>0</v>
      </c>
      <c r="AC2962">
        <f t="shared" si="375"/>
        <v>661.19999999999982</v>
      </c>
    </row>
    <row r="2963" spans="1:29">
      <c r="A2963">
        <v>10420</v>
      </c>
      <c r="B2963" t="s">
        <v>228</v>
      </c>
      <c r="C2963">
        <v>37</v>
      </c>
      <c r="D2963">
        <v>48.8</v>
      </c>
      <c r="E2963">
        <v>13</v>
      </c>
      <c r="F2963" s="6">
        <f>IFERROR(VLOOKUP(A2963,Orders!A:B,2,FALSE),"")</f>
        <v>38501</v>
      </c>
      <c r="G2963" s="6">
        <f>IFERROR(VLOOKUP(A2963,Orders!A:C,3,FALSE),"")</f>
        <v>38510</v>
      </c>
      <c r="H2963" s="6" t="str">
        <f>IFERROR(VLOOKUP(A2963,Orders!A:D,4,FALSE),"")</f>
        <v>NULL</v>
      </c>
      <c r="I2963" t="str">
        <f>IFERROR(VLOOKUP(A2963,Orders!A:E,5,FALSE),"")</f>
        <v>In Process</v>
      </c>
      <c r="J2963">
        <f>IFERROR(VLOOKUP(A2963,Orders!A:G,7,FALSE),"")</f>
        <v>282</v>
      </c>
      <c r="K2963">
        <f>IFERROR(VLOOKUP(J2963,Customers!A:L,12,FALSE),"")</f>
        <v>1611</v>
      </c>
      <c r="L2963">
        <f>IFERROR(VLOOKUP(J2963,Customers!A:M,13,FALSE),"")</f>
        <v>93300</v>
      </c>
      <c r="M2963" t="str">
        <f>IFERROR(VLOOKUP(J2963,Customers!A:H,8,FALSE),"")</f>
        <v>Chatswood</v>
      </c>
      <c r="N2963">
        <f>IFERROR(VLOOKUP(K2963,Employees!A:F,6,FALSE),"")</f>
        <v>6</v>
      </c>
      <c r="O2963" t="str">
        <f>IFERROR(VLOOKUP(N2963,Offices!A:B,2,FALSE),"")</f>
        <v>Sydney</v>
      </c>
      <c r="P2963" s="6">
        <f>IFERROR(VLOOKUP(J2963,Payments!A:C,3,FALSE),"")</f>
        <v>37836</v>
      </c>
      <c r="Q2963">
        <f>IFERROR(VLOOKUP(J2963,Payments!A:D,4,FALSE),"")</f>
        <v>24013.52</v>
      </c>
      <c r="R2963" t="str">
        <f>IFERROR(VLOOKUP(B2963,Products!A:C,3,FALSE),"")</f>
        <v>Classic Cars</v>
      </c>
      <c r="S2963">
        <f>IFERROR(VLOOKUP(B2963,Products!A:G,7,FALSE),"")</f>
        <v>8197</v>
      </c>
      <c r="T2963">
        <f>IFERROR(VLOOKUP(B2963,Products!A:I,9,FALSE),"")</f>
        <v>50.31</v>
      </c>
      <c r="U2963" t="e">
        <f t="shared" si="368"/>
        <v>#VALUE!</v>
      </c>
      <c r="V2963" t="str">
        <f t="shared" si="369"/>
        <v/>
      </c>
      <c r="W2963">
        <f t="shared" si="370"/>
        <v>2005</v>
      </c>
      <c r="X2963">
        <f t="shared" si="371"/>
        <v>5</v>
      </c>
      <c r="Y2963">
        <f>IFERROR(VLOOKUP(B2963,Products!A:I,8,FALSE),"")</f>
        <v>29.18</v>
      </c>
      <c r="Z2963">
        <f t="shared" si="372"/>
        <v>1805.6</v>
      </c>
      <c r="AA2963">
        <f t="shared" si="373"/>
        <v>67.237834132967777</v>
      </c>
      <c r="AB2963">
        <f t="shared" si="374"/>
        <v>1</v>
      </c>
      <c r="AC2963">
        <f t="shared" si="375"/>
        <v>725.93999999999994</v>
      </c>
    </row>
    <row r="2964" spans="1:29">
      <c r="A2964">
        <v>10420</v>
      </c>
      <c r="B2964" t="s">
        <v>130</v>
      </c>
      <c r="C2964">
        <v>45</v>
      </c>
      <c r="D2964">
        <v>32.19</v>
      </c>
      <c r="E2964">
        <v>1</v>
      </c>
      <c r="F2964" s="6">
        <f>IFERROR(VLOOKUP(A2964,Orders!A:B,2,FALSE),"")</f>
        <v>38501</v>
      </c>
      <c r="G2964" s="6">
        <f>IFERROR(VLOOKUP(A2964,Orders!A:C,3,FALSE),"")</f>
        <v>38510</v>
      </c>
      <c r="H2964" s="6" t="str">
        <f>IFERROR(VLOOKUP(A2964,Orders!A:D,4,FALSE),"")</f>
        <v>NULL</v>
      </c>
      <c r="I2964" t="str">
        <f>IFERROR(VLOOKUP(A2964,Orders!A:E,5,FALSE),"")</f>
        <v>In Process</v>
      </c>
      <c r="J2964">
        <f>IFERROR(VLOOKUP(A2964,Orders!A:G,7,FALSE),"")</f>
        <v>282</v>
      </c>
      <c r="K2964">
        <f>IFERROR(VLOOKUP(J2964,Customers!A:L,12,FALSE),"")</f>
        <v>1611</v>
      </c>
      <c r="L2964">
        <f>IFERROR(VLOOKUP(J2964,Customers!A:M,13,FALSE),"")</f>
        <v>93300</v>
      </c>
      <c r="M2964" t="str">
        <f>IFERROR(VLOOKUP(J2964,Customers!A:H,8,FALSE),"")</f>
        <v>Chatswood</v>
      </c>
      <c r="N2964">
        <f>IFERROR(VLOOKUP(K2964,Employees!A:F,6,FALSE),"")</f>
        <v>6</v>
      </c>
      <c r="O2964" t="str">
        <f>IFERROR(VLOOKUP(N2964,Offices!A:B,2,FALSE),"")</f>
        <v>Sydney</v>
      </c>
      <c r="P2964" s="6">
        <f>IFERROR(VLOOKUP(J2964,Payments!A:C,3,FALSE),"")</f>
        <v>37836</v>
      </c>
      <c r="Q2964">
        <f>IFERROR(VLOOKUP(J2964,Payments!A:D,4,FALSE),"")</f>
        <v>24013.52</v>
      </c>
      <c r="R2964" t="str">
        <f>IFERROR(VLOOKUP(B2964,Products!A:C,3,FALSE),"")</f>
        <v>Vintage Cars</v>
      </c>
      <c r="S2964">
        <f>IFERROR(VLOOKUP(B2964,Products!A:G,7,FALSE),"")</f>
        <v>7332</v>
      </c>
      <c r="T2964">
        <f>IFERROR(VLOOKUP(B2964,Products!A:I,9,FALSE),"")</f>
        <v>33.19</v>
      </c>
      <c r="U2964" t="e">
        <f t="shared" si="368"/>
        <v>#VALUE!</v>
      </c>
      <c r="V2964" t="str">
        <f t="shared" si="369"/>
        <v/>
      </c>
      <c r="W2964">
        <f t="shared" si="370"/>
        <v>2005</v>
      </c>
      <c r="X2964">
        <f t="shared" si="371"/>
        <v>5</v>
      </c>
      <c r="Y2964">
        <f>IFERROR(VLOOKUP(B2964,Products!A:I,8,FALSE),"")</f>
        <v>22.57</v>
      </c>
      <c r="Z2964">
        <f t="shared" si="372"/>
        <v>1448.55</v>
      </c>
      <c r="AA2964">
        <f t="shared" si="373"/>
        <v>42.62295081967212</v>
      </c>
      <c r="AB2964">
        <f t="shared" si="374"/>
        <v>0</v>
      </c>
      <c r="AC2964">
        <f t="shared" si="375"/>
        <v>432.89999999999986</v>
      </c>
    </row>
    <row r="2965" spans="1:29">
      <c r="A2965">
        <v>10420</v>
      </c>
      <c r="B2965" t="s">
        <v>229</v>
      </c>
      <c r="C2965">
        <v>39</v>
      </c>
      <c r="D2965">
        <v>76.33</v>
      </c>
      <c r="E2965">
        <v>9</v>
      </c>
      <c r="F2965" s="6">
        <f>IFERROR(VLOOKUP(A2965,Orders!A:B,2,FALSE),"")</f>
        <v>38501</v>
      </c>
      <c r="G2965" s="6">
        <f>IFERROR(VLOOKUP(A2965,Orders!A:C,3,FALSE),"")</f>
        <v>38510</v>
      </c>
      <c r="H2965" s="6" t="str">
        <f>IFERROR(VLOOKUP(A2965,Orders!A:D,4,FALSE),"")</f>
        <v>NULL</v>
      </c>
      <c r="I2965" t="str">
        <f>IFERROR(VLOOKUP(A2965,Orders!A:E,5,FALSE),"")</f>
        <v>In Process</v>
      </c>
      <c r="J2965">
        <f>IFERROR(VLOOKUP(A2965,Orders!A:G,7,FALSE),"")</f>
        <v>282</v>
      </c>
      <c r="K2965">
        <f>IFERROR(VLOOKUP(J2965,Customers!A:L,12,FALSE),"")</f>
        <v>1611</v>
      </c>
      <c r="L2965">
        <f>IFERROR(VLOOKUP(J2965,Customers!A:M,13,FALSE),"")</f>
        <v>93300</v>
      </c>
      <c r="M2965" t="str">
        <f>IFERROR(VLOOKUP(J2965,Customers!A:H,8,FALSE),"")</f>
        <v>Chatswood</v>
      </c>
      <c r="N2965">
        <f>IFERROR(VLOOKUP(K2965,Employees!A:F,6,FALSE),"")</f>
        <v>6</v>
      </c>
      <c r="O2965" t="str">
        <f>IFERROR(VLOOKUP(N2965,Offices!A:B,2,FALSE),"")</f>
        <v>Sydney</v>
      </c>
      <c r="P2965" s="6">
        <f>IFERROR(VLOOKUP(J2965,Payments!A:C,3,FALSE),"")</f>
        <v>37836</v>
      </c>
      <c r="Q2965">
        <f>IFERROR(VLOOKUP(J2965,Payments!A:D,4,FALSE),"")</f>
        <v>24013.52</v>
      </c>
      <c r="R2965" t="str">
        <f>IFERROR(VLOOKUP(B2965,Products!A:C,3,FALSE),"")</f>
        <v>Classic Cars</v>
      </c>
      <c r="S2965">
        <f>IFERROR(VLOOKUP(B2965,Products!A:G,7,FALSE),"")</f>
        <v>2350</v>
      </c>
      <c r="T2965">
        <f>IFERROR(VLOOKUP(B2965,Products!A:I,9,FALSE),"")</f>
        <v>90.87</v>
      </c>
      <c r="U2965" t="e">
        <f t="shared" si="368"/>
        <v>#VALUE!</v>
      </c>
      <c r="V2965" t="str">
        <f t="shared" si="369"/>
        <v/>
      </c>
      <c r="W2965">
        <f t="shared" si="370"/>
        <v>2005</v>
      </c>
      <c r="X2965">
        <f t="shared" si="371"/>
        <v>5</v>
      </c>
      <c r="Y2965">
        <f>IFERROR(VLOOKUP(B2965,Products!A:I,8,FALSE),"")</f>
        <v>47.25</v>
      </c>
      <c r="Z2965">
        <f t="shared" si="372"/>
        <v>2976.87</v>
      </c>
      <c r="AA2965">
        <f t="shared" si="373"/>
        <v>61.544973544973544</v>
      </c>
      <c r="AB2965">
        <f t="shared" si="374"/>
        <v>0</v>
      </c>
      <c r="AC2965">
        <f t="shared" si="375"/>
        <v>1134.1199999999999</v>
      </c>
    </row>
    <row r="2966" spans="1:29">
      <c r="A2966">
        <v>10420</v>
      </c>
      <c r="B2966" t="s">
        <v>230</v>
      </c>
      <c r="C2966">
        <v>55</v>
      </c>
      <c r="D2966">
        <v>115.09</v>
      </c>
      <c r="E2966">
        <v>8</v>
      </c>
      <c r="F2966" s="6">
        <f>IFERROR(VLOOKUP(A2966,Orders!A:B,2,FALSE),"")</f>
        <v>38501</v>
      </c>
      <c r="G2966" s="6">
        <f>IFERROR(VLOOKUP(A2966,Orders!A:C,3,FALSE),"")</f>
        <v>38510</v>
      </c>
      <c r="H2966" s="6" t="str">
        <f>IFERROR(VLOOKUP(A2966,Orders!A:D,4,FALSE),"")</f>
        <v>NULL</v>
      </c>
      <c r="I2966" t="str">
        <f>IFERROR(VLOOKUP(A2966,Orders!A:E,5,FALSE),"")</f>
        <v>In Process</v>
      </c>
      <c r="J2966">
        <f>IFERROR(VLOOKUP(A2966,Orders!A:G,7,FALSE),"")</f>
        <v>282</v>
      </c>
      <c r="K2966">
        <f>IFERROR(VLOOKUP(J2966,Customers!A:L,12,FALSE),"")</f>
        <v>1611</v>
      </c>
      <c r="L2966">
        <f>IFERROR(VLOOKUP(J2966,Customers!A:M,13,FALSE),"")</f>
        <v>93300</v>
      </c>
      <c r="M2966" t="str">
        <f>IFERROR(VLOOKUP(J2966,Customers!A:H,8,FALSE),"")</f>
        <v>Chatswood</v>
      </c>
      <c r="N2966">
        <f>IFERROR(VLOOKUP(K2966,Employees!A:F,6,FALSE),"")</f>
        <v>6</v>
      </c>
      <c r="O2966" t="str">
        <f>IFERROR(VLOOKUP(N2966,Offices!A:B,2,FALSE),"")</f>
        <v>Sydney</v>
      </c>
      <c r="P2966" s="6">
        <f>IFERROR(VLOOKUP(J2966,Payments!A:C,3,FALSE),"")</f>
        <v>37836</v>
      </c>
      <c r="Q2966">
        <f>IFERROR(VLOOKUP(J2966,Payments!A:D,4,FALSE),"")</f>
        <v>24013.52</v>
      </c>
      <c r="R2966" t="str">
        <f>IFERROR(VLOOKUP(B2966,Products!A:C,3,FALSE),"")</f>
        <v>Classic Cars</v>
      </c>
      <c r="S2966">
        <f>IFERROR(VLOOKUP(B2966,Products!A:G,7,FALSE),"")</f>
        <v>1452</v>
      </c>
      <c r="T2966">
        <f>IFERROR(VLOOKUP(B2966,Products!A:I,9,FALSE),"")</f>
        <v>117.44</v>
      </c>
      <c r="U2966" t="e">
        <f t="shared" si="368"/>
        <v>#VALUE!</v>
      </c>
      <c r="V2966" t="str">
        <f t="shared" si="369"/>
        <v/>
      </c>
      <c r="W2966">
        <f t="shared" si="370"/>
        <v>2005</v>
      </c>
      <c r="X2966">
        <f t="shared" si="371"/>
        <v>5</v>
      </c>
      <c r="Y2966">
        <f>IFERROR(VLOOKUP(B2966,Products!A:I,8,FALSE),"")</f>
        <v>72.819999999999993</v>
      </c>
      <c r="Z2966">
        <f t="shared" si="372"/>
        <v>6329.95</v>
      </c>
      <c r="AA2966">
        <f t="shared" si="373"/>
        <v>58.047239769294166</v>
      </c>
      <c r="AB2966">
        <f t="shared" si="374"/>
        <v>0</v>
      </c>
      <c r="AC2966">
        <f t="shared" si="375"/>
        <v>2324.8500000000004</v>
      </c>
    </row>
    <row r="2967" spans="1:29">
      <c r="A2967">
        <v>10420</v>
      </c>
      <c r="B2967" t="s">
        <v>231</v>
      </c>
      <c r="C2967">
        <v>35</v>
      </c>
      <c r="D2967">
        <v>77.05</v>
      </c>
      <c r="E2967">
        <v>10</v>
      </c>
      <c r="F2967" s="6">
        <f>IFERROR(VLOOKUP(A2967,Orders!A:B,2,FALSE),"")</f>
        <v>38501</v>
      </c>
      <c r="G2967" s="6">
        <f>IFERROR(VLOOKUP(A2967,Orders!A:C,3,FALSE),"")</f>
        <v>38510</v>
      </c>
      <c r="H2967" s="6" t="str">
        <f>IFERROR(VLOOKUP(A2967,Orders!A:D,4,FALSE),"")</f>
        <v>NULL</v>
      </c>
      <c r="I2967" t="str">
        <f>IFERROR(VLOOKUP(A2967,Orders!A:E,5,FALSE),"")</f>
        <v>In Process</v>
      </c>
      <c r="J2967">
        <f>IFERROR(VLOOKUP(A2967,Orders!A:G,7,FALSE),"")</f>
        <v>282</v>
      </c>
      <c r="K2967">
        <f>IFERROR(VLOOKUP(J2967,Customers!A:L,12,FALSE),"")</f>
        <v>1611</v>
      </c>
      <c r="L2967">
        <f>IFERROR(VLOOKUP(J2967,Customers!A:M,13,FALSE),"")</f>
        <v>93300</v>
      </c>
      <c r="M2967" t="str">
        <f>IFERROR(VLOOKUP(J2967,Customers!A:H,8,FALSE),"")</f>
        <v>Chatswood</v>
      </c>
      <c r="N2967">
        <f>IFERROR(VLOOKUP(K2967,Employees!A:F,6,FALSE),"")</f>
        <v>6</v>
      </c>
      <c r="O2967" t="str">
        <f>IFERROR(VLOOKUP(N2967,Offices!A:B,2,FALSE),"")</f>
        <v>Sydney</v>
      </c>
      <c r="P2967" s="6">
        <f>IFERROR(VLOOKUP(J2967,Payments!A:C,3,FALSE),"")</f>
        <v>37836</v>
      </c>
      <c r="Q2967">
        <f>IFERROR(VLOOKUP(J2967,Payments!A:D,4,FALSE),"")</f>
        <v>24013.52</v>
      </c>
      <c r="R2967" t="str">
        <f>IFERROR(VLOOKUP(B2967,Products!A:C,3,FALSE),"")</f>
        <v>Classic Cars</v>
      </c>
      <c r="S2967">
        <f>IFERROR(VLOOKUP(B2967,Products!A:G,7,FALSE),"")</f>
        <v>4695</v>
      </c>
      <c r="T2967">
        <f>IFERROR(VLOOKUP(B2967,Products!A:I,9,FALSE),"")</f>
        <v>85.61</v>
      </c>
      <c r="U2967" t="e">
        <f t="shared" si="368"/>
        <v>#VALUE!</v>
      </c>
      <c r="V2967" t="str">
        <f t="shared" si="369"/>
        <v/>
      </c>
      <c r="W2967">
        <f t="shared" si="370"/>
        <v>2005</v>
      </c>
      <c r="X2967">
        <f t="shared" si="371"/>
        <v>5</v>
      </c>
      <c r="Y2967">
        <f>IFERROR(VLOOKUP(B2967,Products!A:I,8,FALSE),"")</f>
        <v>50.51</v>
      </c>
      <c r="Z2967">
        <f t="shared" si="372"/>
        <v>2696.75</v>
      </c>
      <c r="AA2967">
        <f t="shared" si="373"/>
        <v>52.544050683033063</v>
      </c>
      <c r="AB2967">
        <f t="shared" si="374"/>
        <v>0</v>
      </c>
      <c r="AC2967">
        <f t="shared" si="375"/>
        <v>928.9</v>
      </c>
    </row>
    <row r="2968" spans="1:29">
      <c r="A2968">
        <v>10420</v>
      </c>
      <c r="B2968" t="s">
        <v>232</v>
      </c>
      <c r="C2968">
        <v>26</v>
      </c>
      <c r="D2968">
        <v>104.94</v>
      </c>
      <c r="E2968">
        <v>12</v>
      </c>
      <c r="F2968" s="6">
        <f>IFERROR(VLOOKUP(A2968,Orders!A:B,2,FALSE),"")</f>
        <v>38501</v>
      </c>
      <c r="G2968" s="6">
        <f>IFERROR(VLOOKUP(A2968,Orders!A:C,3,FALSE),"")</f>
        <v>38510</v>
      </c>
      <c r="H2968" s="6" t="str">
        <f>IFERROR(VLOOKUP(A2968,Orders!A:D,4,FALSE),"")</f>
        <v>NULL</v>
      </c>
      <c r="I2968" t="str">
        <f>IFERROR(VLOOKUP(A2968,Orders!A:E,5,FALSE),"")</f>
        <v>In Process</v>
      </c>
      <c r="J2968">
        <f>IFERROR(VLOOKUP(A2968,Orders!A:G,7,FALSE),"")</f>
        <v>282</v>
      </c>
      <c r="K2968">
        <f>IFERROR(VLOOKUP(J2968,Customers!A:L,12,FALSE),"")</f>
        <v>1611</v>
      </c>
      <c r="L2968">
        <f>IFERROR(VLOOKUP(J2968,Customers!A:M,13,FALSE),"")</f>
        <v>93300</v>
      </c>
      <c r="M2968" t="str">
        <f>IFERROR(VLOOKUP(J2968,Customers!A:H,8,FALSE),"")</f>
        <v>Chatswood</v>
      </c>
      <c r="N2968">
        <f>IFERROR(VLOOKUP(K2968,Employees!A:F,6,FALSE),"")</f>
        <v>6</v>
      </c>
      <c r="O2968" t="str">
        <f>IFERROR(VLOOKUP(N2968,Offices!A:B,2,FALSE),"")</f>
        <v>Sydney</v>
      </c>
      <c r="P2968" s="6">
        <f>IFERROR(VLOOKUP(J2968,Payments!A:C,3,FALSE),"")</f>
        <v>37836</v>
      </c>
      <c r="Q2968">
        <f>IFERROR(VLOOKUP(J2968,Payments!A:D,4,FALSE),"")</f>
        <v>24013.52</v>
      </c>
      <c r="R2968" t="str">
        <f>IFERROR(VLOOKUP(B2968,Products!A:C,3,FALSE),"")</f>
        <v>Classic Cars</v>
      </c>
      <c r="S2968">
        <f>IFERROR(VLOOKUP(B2968,Products!A:G,7,FALSE),"")</f>
        <v>9446</v>
      </c>
      <c r="T2968">
        <f>IFERROR(VLOOKUP(B2968,Products!A:I,9,FALSE),"")</f>
        <v>107.08</v>
      </c>
      <c r="U2968" t="e">
        <f t="shared" si="368"/>
        <v>#VALUE!</v>
      </c>
      <c r="V2968" t="str">
        <f t="shared" si="369"/>
        <v/>
      </c>
      <c r="W2968">
        <f t="shared" si="370"/>
        <v>2005</v>
      </c>
      <c r="X2968">
        <f t="shared" si="371"/>
        <v>5</v>
      </c>
      <c r="Y2968">
        <f>IFERROR(VLOOKUP(B2968,Products!A:I,8,FALSE),"")</f>
        <v>62.11</v>
      </c>
      <c r="Z2968">
        <f t="shared" si="372"/>
        <v>2728.44</v>
      </c>
      <c r="AA2968">
        <f t="shared" si="373"/>
        <v>68.958299790693928</v>
      </c>
      <c r="AB2968">
        <f t="shared" si="374"/>
        <v>1</v>
      </c>
      <c r="AC2968">
        <f t="shared" si="375"/>
        <v>1113.58</v>
      </c>
    </row>
    <row r="2969" spans="1:29">
      <c r="A2969">
        <v>10420</v>
      </c>
      <c r="B2969" t="s">
        <v>127</v>
      </c>
      <c r="C2969">
        <v>15</v>
      </c>
      <c r="D2969">
        <v>35.29</v>
      </c>
      <c r="E2969">
        <v>3</v>
      </c>
      <c r="F2969" s="6">
        <f>IFERROR(VLOOKUP(A2969,Orders!A:B,2,FALSE),"")</f>
        <v>38501</v>
      </c>
      <c r="G2969" s="6">
        <f>IFERROR(VLOOKUP(A2969,Orders!A:C,3,FALSE),"")</f>
        <v>38510</v>
      </c>
      <c r="H2969" s="6" t="str">
        <f>IFERROR(VLOOKUP(A2969,Orders!A:D,4,FALSE),"")</f>
        <v>NULL</v>
      </c>
      <c r="I2969" t="str">
        <f>IFERROR(VLOOKUP(A2969,Orders!A:E,5,FALSE),"")</f>
        <v>In Process</v>
      </c>
      <c r="J2969">
        <f>IFERROR(VLOOKUP(A2969,Orders!A:G,7,FALSE),"")</f>
        <v>282</v>
      </c>
      <c r="K2969">
        <f>IFERROR(VLOOKUP(J2969,Customers!A:L,12,FALSE),"")</f>
        <v>1611</v>
      </c>
      <c r="L2969">
        <f>IFERROR(VLOOKUP(J2969,Customers!A:M,13,FALSE),"")</f>
        <v>93300</v>
      </c>
      <c r="M2969" t="str">
        <f>IFERROR(VLOOKUP(J2969,Customers!A:H,8,FALSE),"")</f>
        <v>Chatswood</v>
      </c>
      <c r="N2969">
        <f>IFERROR(VLOOKUP(K2969,Employees!A:F,6,FALSE),"")</f>
        <v>6</v>
      </c>
      <c r="O2969" t="str">
        <f>IFERROR(VLOOKUP(N2969,Offices!A:B,2,FALSE),"")</f>
        <v>Sydney</v>
      </c>
      <c r="P2969" s="6">
        <f>IFERROR(VLOOKUP(J2969,Payments!A:C,3,FALSE),"")</f>
        <v>37836</v>
      </c>
      <c r="Q2969">
        <f>IFERROR(VLOOKUP(J2969,Payments!A:D,4,FALSE),"")</f>
        <v>24013.52</v>
      </c>
      <c r="R2969" t="str">
        <f>IFERROR(VLOOKUP(B2969,Products!A:C,3,FALSE),"")</f>
        <v>Vintage Cars</v>
      </c>
      <c r="S2969">
        <f>IFERROR(VLOOKUP(B2969,Products!A:G,7,FALSE),"")</f>
        <v>2081</v>
      </c>
      <c r="T2969">
        <f>IFERROR(VLOOKUP(B2969,Products!A:I,9,FALSE),"")</f>
        <v>41.03</v>
      </c>
      <c r="U2969" t="e">
        <f t="shared" si="368"/>
        <v>#VALUE!</v>
      </c>
      <c r="V2969" t="str">
        <f t="shared" si="369"/>
        <v/>
      </c>
      <c r="W2969">
        <f t="shared" si="370"/>
        <v>2005</v>
      </c>
      <c r="X2969">
        <f t="shared" si="371"/>
        <v>5</v>
      </c>
      <c r="Y2969">
        <f>IFERROR(VLOOKUP(B2969,Products!A:I,8,FALSE),"")</f>
        <v>21.75</v>
      </c>
      <c r="Z2969">
        <f t="shared" si="372"/>
        <v>529.35</v>
      </c>
      <c r="AA2969">
        <f t="shared" si="373"/>
        <v>62.252873563218394</v>
      </c>
      <c r="AB2969">
        <f t="shared" si="374"/>
        <v>0</v>
      </c>
      <c r="AC2969">
        <f t="shared" si="375"/>
        <v>203.1</v>
      </c>
    </row>
    <row r="2970" spans="1:29">
      <c r="A2970">
        <v>10421</v>
      </c>
      <c r="B2970" t="s">
        <v>129</v>
      </c>
      <c r="C2970">
        <v>35</v>
      </c>
      <c r="D2970">
        <v>167.06</v>
      </c>
      <c r="E2970">
        <v>1</v>
      </c>
      <c r="F2970" s="6">
        <f>IFERROR(VLOOKUP(A2970,Orders!A:B,2,FALSE),"")</f>
        <v>38501</v>
      </c>
      <c r="G2970" s="6">
        <f>IFERROR(VLOOKUP(A2970,Orders!A:C,3,FALSE),"")</f>
        <v>38509</v>
      </c>
      <c r="H2970" s="6" t="str">
        <f>IFERROR(VLOOKUP(A2970,Orders!A:D,4,FALSE),"")</f>
        <v>NULL</v>
      </c>
      <c r="I2970" t="str">
        <f>IFERROR(VLOOKUP(A2970,Orders!A:E,5,FALSE),"")</f>
        <v>In Process</v>
      </c>
      <c r="J2970">
        <f>IFERROR(VLOOKUP(A2970,Orders!A:G,7,FALSE),"")</f>
        <v>124</v>
      </c>
      <c r="K2970">
        <f>IFERROR(VLOOKUP(J2970,Customers!A:L,12,FALSE),"")</f>
        <v>1165</v>
      </c>
      <c r="L2970">
        <f>IFERROR(VLOOKUP(J2970,Customers!A:M,13,FALSE),"")</f>
        <v>210500</v>
      </c>
      <c r="M2970" t="str">
        <f>IFERROR(VLOOKUP(J2970,Customers!A:H,8,FALSE),"")</f>
        <v>San Rafael</v>
      </c>
      <c r="N2970">
        <f>IFERROR(VLOOKUP(K2970,Employees!A:F,6,FALSE),"")</f>
        <v>1</v>
      </c>
      <c r="O2970" t="str">
        <f>IFERROR(VLOOKUP(N2970,Offices!A:B,2,FALSE),"")</f>
        <v>San Francisco</v>
      </c>
      <c r="P2970" s="6">
        <f>IFERROR(VLOOKUP(J2970,Payments!A:C,3,FALSE),"")</f>
        <v>38416</v>
      </c>
      <c r="Q2970">
        <f>IFERROR(VLOOKUP(J2970,Payments!A:D,4,FALSE),"")</f>
        <v>101244.59</v>
      </c>
      <c r="R2970" t="str">
        <f>IFERROR(VLOOKUP(B2970,Products!A:C,3,FALSE),"")</f>
        <v>Vintage Cars</v>
      </c>
      <c r="S2970">
        <f>IFERROR(VLOOKUP(B2970,Products!A:G,7,FALSE),"")</f>
        <v>548</v>
      </c>
      <c r="T2970">
        <f>IFERROR(VLOOKUP(B2970,Products!A:I,9,FALSE),"")</f>
        <v>168.75</v>
      </c>
      <c r="U2970" t="e">
        <f t="shared" si="368"/>
        <v>#VALUE!</v>
      </c>
      <c r="V2970" t="str">
        <f t="shared" si="369"/>
        <v/>
      </c>
      <c r="W2970">
        <f t="shared" si="370"/>
        <v>2005</v>
      </c>
      <c r="X2970">
        <f t="shared" si="371"/>
        <v>5</v>
      </c>
      <c r="Y2970">
        <f>IFERROR(VLOOKUP(B2970,Products!A:I,8,FALSE),"")</f>
        <v>72.56</v>
      </c>
      <c r="Z2970">
        <f t="shared" si="372"/>
        <v>5847.1</v>
      </c>
      <c r="AA2970">
        <f t="shared" si="373"/>
        <v>130.23704520396913</v>
      </c>
      <c r="AB2970">
        <f t="shared" si="374"/>
        <v>1</v>
      </c>
      <c r="AC2970">
        <f t="shared" si="375"/>
        <v>3307.5</v>
      </c>
    </row>
    <row r="2971" spans="1:29">
      <c r="A2971">
        <v>10421</v>
      </c>
      <c r="B2971" t="s">
        <v>131</v>
      </c>
      <c r="C2971">
        <v>40</v>
      </c>
      <c r="D2971">
        <v>44.8</v>
      </c>
      <c r="E2971">
        <v>2</v>
      </c>
      <c r="F2971" s="6">
        <f>IFERROR(VLOOKUP(A2971,Orders!A:B,2,FALSE),"")</f>
        <v>38501</v>
      </c>
      <c r="G2971" s="6">
        <f>IFERROR(VLOOKUP(A2971,Orders!A:C,3,FALSE),"")</f>
        <v>38509</v>
      </c>
      <c r="H2971" s="6" t="str">
        <f>IFERROR(VLOOKUP(A2971,Orders!A:D,4,FALSE),"")</f>
        <v>NULL</v>
      </c>
      <c r="I2971" t="str">
        <f>IFERROR(VLOOKUP(A2971,Orders!A:E,5,FALSE),"")</f>
        <v>In Process</v>
      </c>
      <c r="J2971">
        <f>IFERROR(VLOOKUP(A2971,Orders!A:G,7,FALSE),"")</f>
        <v>124</v>
      </c>
      <c r="K2971">
        <f>IFERROR(VLOOKUP(J2971,Customers!A:L,12,FALSE),"")</f>
        <v>1165</v>
      </c>
      <c r="L2971">
        <f>IFERROR(VLOOKUP(J2971,Customers!A:M,13,FALSE),"")</f>
        <v>210500</v>
      </c>
      <c r="M2971" t="str">
        <f>IFERROR(VLOOKUP(J2971,Customers!A:H,8,FALSE),"")</f>
        <v>San Rafael</v>
      </c>
      <c r="N2971">
        <f>IFERROR(VLOOKUP(K2971,Employees!A:F,6,FALSE),"")</f>
        <v>1</v>
      </c>
      <c r="O2971" t="str">
        <f>IFERROR(VLOOKUP(N2971,Offices!A:B,2,FALSE),"")</f>
        <v>San Francisco</v>
      </c>
      <c r="P2971" s="6">
        <f>IFERROR(VLOOKUP(J2971,Payments!A:C,3,FALSE),"")</f>
        <v>38416</v>
      </c>
      <c r="Q2971">
        <f>IFERROR(VLOOKUP(J2971,Payments!A:D,4,FALSE),"")</f>
        <v>101244.59</v>
      </c>
      <c r="R2971" t="str">
        <f>IFERROR(VLOOKUP(B2971,Products!A:C,3,FALSE),"")</f>
        <v>Vintage Cars</v>
      </c>
      <c r="S2971">
        <f>IFERROR(VLOOKUP(B2971,Products!A:G,7,FALSE),"")</f>
        <v>2847</v>
      </c>
      <c r="T2971">
        <f>IFERROR(VLOOKUP(B2971,Products!A:I,9,FALSE),"")</f>
        <v>44.8</v>
      </c>
      <c r="U2971" t="e">
        <f t="shared" si="368"/>
        <v>#VALUE!</v>
      </c>
      <c r="V2971" t="str">
        <f t="shared" si="369"/>
        <v/>
      </c>
      <c r="W2971">
        <f t="shared" si="370"/>
        <v>2005</v>
      </c>
      <c r="X2971">
        <f t="shared" si="371"/>
        <v>5</v>
      </c>
      <c r="Y2971">
        <f>IFERROR(VLOOKUP(B2971,Products!A:I,8,FALSE),"")</f>
        <v>20.61</v>
      </c>
      <c r="Z2971">
        <f t="shared" si="372"/>
        <v>1792</v>
      </c>
      <c r="AA2971">
        <f t="shared" si="373"/>
        <v>117.37020863658418</v>
      </c>
      <c r="AB2971">
        <f t="shared" si="374"/>
        <v>1</v>
      </c>
      <c r="AC2971">
        <f t="shared" si="375"/>
        <v>967.59999999999991</v>
      </c>
    </row>
    <row r="2972" spans="1:29">
      <c r="A2972">
        <v>10422</v>
      </c>
      <c r="B2972" t="s">
        <v>132</v>
      </c>
      <c r="C2972">
        <v>51</v>
      </c>
      <c r="D2972">
        <v>91.44</v>
      </c>
      <c r="E2972">
        <v>2</v>
      </c>
      <c r="F2972" s="6">
        <f>IFERROR(VLOOKUP(A2972,Orders!A:B,2,FALSE),"")</f>
        <v>38502</v>
      </c>
      <c r="G2972" s="6">
        <f>IFERROR(VLOOKUP(A2972,Orders!A:C,3,FALSE),"")</f>
        <v>38514</v>
      </c>
      <c r="H2972" s="6" t="str">
        <f>IFERROR(VLOOKUP(A2972,Orders!A:D,4,FALSE),"")</f>
        <v>NULL</v>
      </c>
      <c r="I2972" t="str">
        <f>IFERROR(VLOOKUP(A2972,Orders!A:E,5,FALSE),"")</f>
        <v>In Process</v>
      </c>
      <c r="J2972">
        <f>IFERROR(VLOOKUP(A2972,Orders!A:G,7,FALSE),"")</f>
        <v>157</v>
      </c>
      <c r="K2972">
        <f>IFERROR(VLOOKUP(J2972,Customers!A:L,12,FALSE),"")</f>
        <v>1216</v>
      </c>
      <c r="L2972">
        <f>IFERROR(VLOOKUP(J2972,Customers!A:M,13,FALSE),"")</f>
        <v>100600</v>
      </c>
      <c r="M2972" t="str">
        <f>IFERROR(VLOOKUP(J2972,Customers!A:H,8,FALSE),"")</f>
        <v>Allentown</v>
      </c>
      <c r="N2972">
        <f>IFERROR(VLOOKUP(K2972,Employees!A:F,6,FALSE),"")</f>
        <v>2</v>
      </c>
      <c r="O2972" t="str">
        <f>IFERROR(VLOOKUP(N2972,Offices!A:B,2,FALSE),"")</f>
        <v>Boston</v>
      </c>
      <c r="P2972" s="6">
        <f>IFERROR(VLOOKUP(J2972,Payments!A:C,3,FALSE),"")</f>
        <v>38310</v>
      </c>
      <c r="Q2972">
        <f>IFERROR(VLOOKUP(J2972,Payments!A:D,4,FALSE),"")</f>
        <v>35152.120000000003</v>
      </c>
      <c r="R2972" t="str">
        <f>IFERROR(VLOOKUP(B2972,Products!A:C,3,FALSE),"")</f>
        <v>Vintage Cars</v>
      </c>
      <c r="S2972">
        <f>IFERROR(VLOOKUP(B2972,Products!A:G,7,FALSE),"")</f>
        <v>8693</v>
      </c>
      <c r="T2972">
        <f>IFERROR(VLOOKUP(B2972,Products!A:I,9,FALSE),"")</f>
        <v>102.74</v>
      </c>
      <c r="U2972" t="e">
        <f t="shared" si="368"/>
        <v>#VALUE!</v>
      </c>
      <c r="V2972" t="str">
        <f t="shared" si="369"/>
        <v/>
      </c>
      <c r="W2972">
        <f t="shared" si="370"/>
        <v>2005</v>
      </c>
      <c r="X2972">
        <f t="shared" si="371"/>
        <v>5</v>
      </c>
      <c r="Y2972">
        <f>IFERROR(VLOOKUP(B2972,Products!A:I,8,FALSE),"")</f>
        <v>60.62</v>
      </c>
      <c r="Z2972">
        <f t="shared" si="372"/>
        <v>4663.4399999999996</v>
      </c>
      <c r="AA2972">
        <f t="shared" si="373"/>
        <v>50.841306499505109</v>
      </c>
      <c r="AB2972">
        <f t="shared" si="374"/>
        <v>0</v>
      </c>
      <c r="AC2972">
        <f t="shared" si="375"/>
        <v>1571.82</v>
      </c>
    </row>
    <row r="2973" spans="1:29">
      <c r="A2973">
        <v>10422</v>
      </c>
      <c r="B2973" t="s">
        <v>133</v>
      </c>
      <c r="C2973">
        <v>25</v>
      </c>
      <c r="D2973">
        <v>47.44</v>
      </c>
      <c r="E2973">
        <v>1</v>
      </c>
      <c r="F2973" s="6">
        <f>IFERROR(VLOOKUP(A2973,Orders!A:B,2,FALSE),"")</f>
        <v>38502</v>
      </c>
      <c r="G2973" s="6">
        <f>IFERROR(VLOOKUP(A2973,Orders!A:C,3,FALSE),"")</f>
        <v>38514</v>
      </c>
      <c r="H2973" s="6" t="str">
        <f>IFERROR(VLOOKUP(A2973,Orders!A:D,4,FALSE),"")</f>
        <v>NULL</v>
      </c>
      <c r="I2973" t="str">
        <f>IFERROR(VLOOKUP(A2973,Orders!A:E,5,FALSE),"")</f>
        <v>In Process</v>
      </c>
      <c r="J2973">
        <f>IFERROR(VLOOKUP(A2973,Orders!A:G,7,FALSE),"")</f>
        <v>157</v>
      </c>
      <c r="K2973">
        <f>IFERROR(VLOOKUP(J2973,Customers!A:L,12,FALSE),"")</f>
        <v>1216</v>
      </c>
      <c r="L2973">
        <f>IFERROR(VLOOKUP(J2973,Customers!A:M,13,FALSE),"")</f>
        <v>100600</v>
      </c>
      <c r="M2973" t="str">
        <f>IFERROR(VLOOKUP(J2973,Customers!A:H,8,FALSE),"")</f>
        <v>Allentown</v>
      </c>
      <c r="N2973">
        <f>IFERROR(VLOOKUP(K2973,Employees!A:F,6,FALSE),"")</f>
        <v>2</v>
      </c>
      <c r="O2973" t="str">
        <f>IFERROR(VLOOKUP(N2973,Offices!A:B,2,FALSE),"")</f>
        <v>Boston</v>
      </c>
      <c r="P2973" s="6">
        <f>IFERROR(VLOOKUP(J2973,Payments!A:C,3,FALSE),"")</f>
        <v>38310</v>
      </c>
      <c r="Q2973">
        <f>IFERROR(VLOOKUP(J2973,Payments!A:D,4,FALSE),"")</f>
        <v>35152.120000000003</v>
      </c>
      <c r="R2973" t="str">
        <f>IFERROR(VLOOKUP(B2973,Products!A:C,3,FALSE),"")</f>
        <v>Vintage Cars</v>
      </c>
      <c r="S2973">
        <f>IFERROR(VLOOKUP(B2973,Products!A:G,7,FALSE),"")</f>
        <v>8635</v>
      </c>
      <c r="T2973">
        <f>IFERROR(VLOOKUP(B2973,Products!A:I,9,FALSE),"")</f>
        <v>53.91</v>
      </c>
      <c r="U2973" t="e">
        <f t="shared" si="368"/>
        <v>#VALUE!</v>
      </c>
      <c r="V2973" t="str">
        <f t="shared" si="369"/>
        <v/>
      </c>
      <c r="W2973">
        <f t="shared" si="370"/>
        <v>2005</v>
      </c>
      <c r="X2973">
        <f t="shared" si="371"/>
        <v>5</v>
      </c>
      <c r="Y2973">
        <f>IFERROR(VLOOKUP(B2973,Products!A:I,8,FALSE),"")</f>
        <v>24.26</v>
      </c>
      <c r="Z2973">
        <f t="shared" si="372"/>
        <v>1186</v>
      </c>
      <c r="AA2973">
        <f t="shared" si="373"/>
        <v>95.548227535037071</v>
      </c>
      <c r="AB2973">
        <f t="shared" si="374"/>
        <v>1</v>
      </c>
      <c r="AC2973">
        <f t="shared" si="375"/>
        <v>579.49999999999989</v>
      </c>
    </row>
    <row r="2974" spans="1:29">
      <c r="A2974">
        <v>10423</v>
      </c>
      <c r="B2974" t="s">
        <v>139</v>
      </c>
      <c r="C2974">
        <v>10</v>
      </c>
      <c r="D2974">
        <v>89.15</v>
      </c>
      <c r="E2974">
        <v>1</v>
      </c>
      <c r="F2974" s="6">
        <f>IFERROR(VLOOKUP(A2974,Orders!A:B,2,FALSE),"")</f>
        <v>38502</v>
      </c>
      <c r="G2974" s="6">
        <f>IFERROR(VLOOKUP(A2974,Orders!A:C,3,FALSE),"")</f>
        <v>38508</v>
      </c>
      <c r="H2974" s="6" t="str">
        <f>IFERROR(VLOOKUP(A2974,Orders!A:D,4,FALSE),"")</f>
        <v>NULL</v>
      </c>
      <c r="I2974" t="str">
        <f>IFERROR(VLOOKUP(A2974,Orders!A:E,5,FALSE),"")</f>
        <v>In Process</v>
      </c>
      <c r="J2974">
        <f>IFERROR(VLOOKUP(A2974,Orders!A:G,7,FALSE),"")</f>
        <v>314</v>
      </c>
      <c r="K2974">
        <f>IFERROR(VLOOKUP(J2974,Customers!A:L,12,FALSE),"")</f>
        <v>1401</v>
      </c>
      <c r="L2974">
        <f>IFERROR(VLOOKUP(J2974,Customers!A:M,13,FALSE),"")</f>
        <v>79900</v>
      </c>
      <c r="M2974" t="str">
        <f>IFERROR(VLOOKUP(J2974,Customers!A:H,8,FALSE),"")</f>
        <v>Bruxelles</v>
      </c>
      <c r="N2974">
        <f>IFERROR(VLOOKUP(K2974,Employees!A:F,6,FALSE),"")</f>
        <v>4</v>
      </c>
      <c r="O2974" t="str">
        <f>IFERROR(VLOOKUP(N2974,Offices!A:B,2,FALSE),"")</f>
        <v>Paris</v>
      </c>
      <c r="P2974" s="6">
        <f>IFERROR(VLOOKUP(J2974,Payments!A:C,3,FALSE),"")</f>
        <v>38208</v>
      </c>
      <c r="Q2974">
        <f>IFERROR(VLOOKUP(J2974,Payments!A:D,4,FALSE),"")</f>
        <v>45352.47</v>
      </c>
      <c r="R2974" t="str">
        <f>IFERROR(VLOOKUP(B2974,Products!A:C,3,FALSE),"")</f>
        <v>Vintage Cars</v>
      </c>
      <c r="S2974">
        <f>IFERROR(VLOOKUP(B2974,Products!A:G,7,FALSE),"")</f>
        <v>4189</v>
      </c>
      <c r="T2974">
        <f>IFERROR(VLOOKUP(B2974,Products!A:I,9,FALSE),"")</f>
        <v>101.31</v>
      </c>
      <c r="U2974" t="e">
        <f t="shared" si="368"/>
        <v>#VALUE!</v>
      </c>
      <c r="V2974" t="str">
        <f t="shared" si="369"/>
        <v/>
      </c>
      <c r="W2974">
        <f t="shared" si="370"/>
        <v>2005</v>
      </c>
      <c r="X2974">
        <f t="shared" si="371"/>
        <v>5</v>
      </c>
      <c r="Y2974">
        <f>IFERROR(VLOOKUP(B2974,Products!A:I,8,FALSE),"")</f>
        <v>60.78</v>
      </c>
      <c r="Z2974">
        <f t="shared" si="372"/>
        <v>891.5</v>
      </c>
      <c r="AA2974">
        <f t="shared" si="373"/>
        <v>46.676538334978616</v>
      </c>
      <c r="AB2974">
        <f t="shared" si="374"/>
        <v>0</v>
      </c>
      <c r="AC2974">
        <f t="shared" si="375"/>
        <v>283.70000000000005</v>
      </c>
    </row>
    <row r="2975" spans="1:29">
      <c r="A2975">
        <v>10423</v>
      </c>
      <c r="B2975" t="s">
        <v>140</v>
      </c>
      <c r="C2975">
        <v>31</v>
      </c>
      <c r="D2975">
        <v>56.21</v>
      </c>
      <c r="E2975">
        <v>3</v>
      </c>
      <c r="F2975" s="6">
        <f>IFERROR(VLOOKUP(A2975,Orders!A:B,2,FALSE),"")</f>
        <v>38502</v>
      </c>
      <c r="G2975" s="6">
        <f>IFERROR(VLOOKUP(A2975,Orders!A:C,3,FALSE),"")</f>
        <v>38508</v>
      </c>
      <c r="H2975" s="6" t="str">
        <f>IFERROR(VLOOKUP(A2975,Orders!A:D,4,FALSE),"")</f>
        <v>NULL</v>
      </c>
      <c r="I2975" t="str">
        <f>IFERROR(VLOOKUP(A2975,Orders!A:E,5,FALSE),"")</f>
        <v>In Process</v>
      </c>
      <c r="J2975">
        <f>IFERROR(VLOOKUP(A2975,Orders!A:G,7,FALSE),"")</f>
        <v>314</v>
      </c>
      <c r="K2975">
        <f>IFERROR(VLOOKUP(J2975,Customers!A:L,12,FALSE),"")</f>
        <v>1401</v>
      </c>
      <c r="L2975">
        <f>IFERROR(VLOOKUP(J2975,Customers!A:M,13,FALSE),"")</f>
        <v>79900</v>
      </c>
      <c r="M2975" t="str">
        <f>IFERROR(VLOOKUP(J2975,Customers!A:H,8,FALSE),"")</f>
        <v>Bruxelles</v>
      </c>
      <c r="N2975">
        <f>IFERROR(VLOOKUP(K2975,Employees!A:F,6,FALSE),"")</f>
        <v>4</v>
      </c>
      <c r="O2975" t="str">
        <f>IFERROR(VLOOKUP(N2975,Offices!A:B,2,FALSE),"")</f>
        <v>Paris</v>
      </c>
      <c r="P2975" s="6">
        <f>IFERROR(VLOOKUP(J2975,Payments!A:C,3,FALSE),"")</f>
        <v>38208</v>
      </c>
      <c r="Q2975">
        <f>IFERROR(VLOOKUP(J2975,Payments!A:D,4,FALSE),"")</f>
        <v>45352.47</v>
      </c>
      <c r="R2975" t="str">
        <f>IFERROR(VLOOKUP(B2975,Products!A:C,3,FALSE),"")</f>
        <v>Vintage Cars</v>
      </c>
      <c r="S2975">
        <f>IFERROR(VLOOKUP(B2975,Products!A:G,7,FALSE),"")</f>
        <v>5649</v>
      </c>
      <c r="T2975">
        <f>IFERROR(VLOOKUP(B2975,Products!A:I,9,FALSE),"")</f>
        <v>62.46</v>
      </c>
      <c r="U2975" t="e">
        <f t="shared" si="368"/>
        <v>#VALUE!</v>
      </c>
      <c r="V2975" t="str">
        <f t="shared" si="369"/>
        <v/>
      </c>
      <c r="W2975">
        <f t="shared" si="370"/>
        <v>2005</v>
      </c>
      <c r="X2975">
        <f t="shared" si="371"/>
        <v>5</v>
      </c>
      <c r="Y2975">
        <f>IFERROR(VLOOKUP(B2975,Products!A:I,8,FALSE),"")</f>
        <v>34.35</v>
      </c>
      <c r="Z2975">
        <f t="shared" si="372"/>
        <v>1742.51</v>
      </c>
      <c r="AA2975">
        <f t="shared" si="373"/>
        <v>63.639010189228529</v>
      </c>
      <c r="AB2975">
        <f t="shared" si="374"/>
        <v>0</v>
      </c>
      <c r="AC2975">
        <f t="shared" si="375"/>
        <v>677.66</v>
      </c>
    </row>
    <row r="2976" spans="1:29">
      <c r="A2976">
        <v>10423</v>
      </c>
      <c r="B2976" t="s">
        <v>141</v>
      </c>
      <c r="C2976">
        <v>21</v>
      </c>
      <c r="D2976">
        <v>98.44</v>
      </c>
      <c r="E2976">
        <v>2</v>
      </c>
      <c r="F2976" s="6">
        <f>IFERROR(VLOOKUP(A2976,Orders!A:B,2,FALSE),"")</f>
        <v>38502</v>
      </c>
      <c r="G2976" s="6">
        <f>IFERROR(VLOOKUP(A2976,Orders!A:C,3,FALSE),"")</f>
        <v>38508</v>
      </c>
      <c r="H2976" s="6" t="str">
        <f>IFERROR(VLOOKUP(A2976,Orders!A:D,4,FALSE),"")</f>
        <v>NULL</v>
      </c>
      <c r="I2976" t="str">
        <f>IFERROR(VLOOKUP(A2976,Orders!A:E,5,FALSE),"")</f>
        <v>In Process</v>
      </c>
      <c r="J2976">
        <f>IFERROR(VLOOKUP(A2976,Orders!A:G,7,FALSE),"")</f>
        <v>314</v>
      </c>
      <c r="K2976">
        <f>IFERROR(VLOOKUP(J2976,Customers!A:L,12,FALSE),"")</f>
        <v>1401</v>
      </c>
      <c r="L2976">
        <f>IFERROR(VLOOKUP(J2976,Customers!A:M,13,FALSE),"")</f>
        <v>79900</v>
      </c>
      <c r="M2976" t="str">
        <f>IFERROR(VLOOKUP(J2976,Customers!A:H,8,FALSE),"")</f>
        <v>Bruxelles</v>
      </c>
      <c r="N2976">
        <f>IFERROR(VLOOKUP(K2976,Employees!A:F,6,FALSE),"")</f>
        <v>4</v>
      </c>
      <c r="O2976" t="str">
        <f>IFERROR(VLOOKUP(N2976,Offices!A:B,2,FALSE),"")</f>
        <v>Paris</v>
      </c>
      <c r="P2976" s="6">
        <f>IFERROR(VLOOKUP(J2976,Payments!A:C,3,FALSE),"")</f>
        <v>38208</v>
      </c>
      <c r="Q2976">
        <f>IFERROR(VLOOKUP(J2976,Payments!A:D,4,FALSE),"")</f>
        <v>45352.47</v>
      </c>
      <c r="R2976" t="str">
        <f>IFERROR(VLOOKUP(B2976,Products!A:C,3,FALSE),"")</f>
        <v>Vintage Cars</v>
      </c>
      <c r="S2976">
        <f>IFERROR(VLOOKUP(B2976,Products!A:G,7,FALSE),"")</f>
        <v>5992</v>
      </c>
      <c r="T2976">
        <f>IFERROR(VLOOKUP(B2976,Products!A:I,9,FALSE),"")</f>
        <v>104.72</v>
      </c>
      <c r="U2976" t="e">
        <f t="shared" si="368"/>
        <v>#VALUE!</v>
      </c>
      <c r="V2976" t="str">
        <f t="shared" si="369"/>
        <v/>
      </c>
      <c r="W2976">
        <f t="shared" si="370"/>
        <v>2005</v>
      </c>
      <c r="X2976">
        <f t="shared" si="371"/>
        <v>5</v>
      </c>
      <c r="Y2976">
        <f>IFERROR(VLOOKUP(B2976,Products!A:I,8,FALSE),"")</f>
        <v>60.74</v>
      </c>
      <c r="Z2976">
        <f t="shared" si="372"/>
        <v>2067.2399999999998</v>
      </c>
      <c r="AA2976">
        <f t="shared" si="373"/>
        <v>62.067830095488965</v>
      </c>
      <c r="AB2976">
        <f t="shared" si="374"/>
        <v>0</v>
      </c>
      <c r="AC2976">
        <f t="shared" si="375"/>
        <v>791.69999999999993</v>
      </c>
    </row>
    <row r="2977" spans="1:29">
      <c r="A2977">
        <v>10423</v>
      </c>
      <c r="B2977" t="s">
        <v>142</v>
      </c>
      <c r="C2977">
        <v>21</v>
      </c>
      <c r="D2977">
        <v>80.36</v>
      </c>
      <c r="E2977">
        <v>5</v>
      </c>
      <c r="F2977" s="6">
        <f>IFERROR(VLOOKUP(A2977,Orders!A:B,2,FALSE),"")</f>
        <v>38502</v>
      </c>
      <c r="G2977" s="6">
        <f>IFERROR(VLOOKUP(A2977,Orders!A:C,3,FALSE),"")</f>
        <v>38508</v>
      </c>
      <c r="H2977" s="6" t="str">
        <f>IFERROR(VLOOKUP(A2977,Orders!A:D,4,FALSE),"")</f>
        <v>NULL</v>
      </c>
      <c r="I2977" t="str">
        <f>IFERROR(VLOOKUP(A2977,Orders!A:E,5,FALSE),"")</f>
        <v>In Process</v>
      </c>
      <c r="J2977">
        <f>IFERROR(VLOOKUP(A2977,Orders!A:G,7,FALSE),"")</f>
        <v>314</v>
      </c>
      <c r="K2977">
        <f>IFERROR(VLOOKUP(J2977,Customers!A:L,12,FALSE),"")</f>
        <v>1401</v>
      </c>
      <c r="L2977">
        <f>IFERROR(VLOOKUP(J2977,Customers!A:M,13,FALSE),"")</f>
        <v>79900</v>
      </c>
      <c r="M2977" t="str">
        <f>IFERROR(VLOOKUP(J2977,Customers!A:H,8,FALSE),"")</f>
        <v>Bruxelles</v>
      </c>
      <c r="N2977">
        <f>IFERROR(VLOOKUP(K2977,Employees!A:F,6,FALSE),"")</f>
        <v>4</v>
      </c>
      <c r="O2977" t="str">
        <f>IFERROR(VLOOKUP(N2977,Offices!A:B,2,FALSE),"")</f>
        <v>Paris</v>
      </c>
      <c r="P2977" s="6">
        <f>IFERROR(VLOOKUP(J2977,Payments!A:C,3,FALSE),"")</f>
        <v>38208</v>
      </c>
      <c r="Q2977">
        <f>IFERROR(VLOOKUP(J2977,Payments!A:D,4,FALSE),"")</f>
        <v>45352.47</v>
      </c>
      <c r="R2977" t="str">
        <f>IFERROR(VLOOKUP(B2977,Products!A:C,3,FALSE),"")</f>
        <v>Vintage Cars</v>
      </c>
      <c r="S2977">
        <f>IFERROR(VLOOKUP(B2977,Products!A:G,7,FALSE),"")</f>
        <v>7913</v>
      </c>
      <c r="T2977">
        <f>IFERROR(VLOOKUP(B2977,Products!A:I,9,FALSE),"")</f>
        <v>99.21</v>
      </c>
      <c r="U2977" t="e">
        <f t="shared" si="368"/>
        <v>#VALUE!</v>
      </c>
      <c r="V2977" t="str">
        <f t="shared" si="369"/>
        <v/>
      </c>
      <c r="W2977">
        <f t="shared" si="370"/>
        <v>2005</v>
      </c>
      <c r="X2977">
        <f t="shared" si="371"/>
        <v>5</v>
      </c>
      <c r="Y2977">
        <f>IFERROR(VLOOKUP(B2977,Products!A:I,8,FALSE),"")</f>
        <v>57.54</v>
      </c>
      <c r="Z2977">
        <f t="shared" si="372"/>
        <v>1687.56</v>
      </c>
      <c r="AA2977">
        <f t="shared" si="373"/>
        <v>39.659367396593673</v>
      </c>
      <c r="AB2977">
        <f t="shared" si="374"/>
        <v>0</v>
      </c>
      <c r="AC2977">
        <f t="shared" si="375"/>
        <v>479.22</v>
      </c>
    </row>
    <row r="2978" spans="1:29">
      <c r="A2978">
        <v>10423</v>
      </c>
      <c r="B2978" t="s">
        <v>146</v>
      </c>
      <c r="C2978">
        <v>28</v>
      </c>
      <c r="D2978">
        <v>78.89</v>
      </c>
      <c r="E2978">
        <v>4</v>
      </c>
      <c r="F2978" s="6">
        <f>IFERROR(VLOOKUP(A2978,Orders!A:B,2,FALSE),"")</f>
        <v>38502</v>
      </c>
      <c r="G2978" s="6">
        <f>IFERROR(VLOOKUP(A2978,Orders!A:C,3,FALSE),"")</f>
        <v>38508</v>
      </c>
      <c r="H2978" s="6" t="str">
        <f>IFERROR(VLOOKUP(A2978,Orders!A:D,4,FALSE),"")</f>
        <v>NULL</v>
      </c>
      <c r="I2978" t="str">
        <f>IFERROR(VLOOKUP(A2978,Orders!A:E,5,FALSE),"")</f>
        <v>In Process</v>
      </c>
      <c r="J2978">
        <f>IFERROR(VLOOKUP(A2978,Orders!A:G,7,FALSE),"")</f>
        <v>314</v>
      </c>
      <c r="K2978">
        <f>IFERROR(VLOOKUP(J2978,Customers!A:L,12,FALSE),"")</f>
        <v>1401</v>
      </c>
      <c r="L2978">
        <f>IFERROR(VLOOKUP(J2978,Customers!A:M,13,FALSE),"")</f>
        <v>79900</v>
      </c>
      <c r="M2978" t="str">
        <f>IFERROR(VLOOKUP(J2978,Customers!A:H,8,FALSE),"")</f>
        <v>Bruxelles</v>
      </c>
      <c r="N2978">
        <f>IFERROR(VLOOKUP(K2978,Employees!A:F,6,FALSE),"")</f>
        <v>4</v>
      </c>
      <c r="O2978" t="str">
        <f>IFERROR(VLOOKUP(N2978,Offices!A:B,2,FALSE),"")</f>
        <v>Paris</v>
      </c>
      <c r="P2978" s="6">
        <f>IFERROR(VLOOKUP(J2978,Payments!A:C,3,FALSE),"")</f>
        <v>38208</v>
      </c>
      <c r="Q2978">
        <f>IFERROR(VLOOKUP(J2978,Payments!A:D,4,FALSE),"")</f>
        <v>45352.47</v>
      </c>
      <c r="R2978" t="str">
        <f>IFERROR(VLOOKUP(B2978,Products!A:C,3,FALSE),"")</f>
        <v>Vintage Cars</v>
      </c>
      <c r="S2978">
        <f>IFERROR(VLOOKUP(B2978,Products!A:G,7,FALSE),"")</f>
        <v>4710</v>
      </c>
      <c r="T2978">
        <f>IFERROR(VLOOKUP(B2978,Products!A:I,9,FALSE),"")</f>
        <v>97.39</v>
      </c>
      <c r="U2978" t="e">
        <f t="shared" si="368"/>
        <v>#VALUE!</v>
      </c>
      <c r="V2978" t="str">
        <f t="shared" si="369"/>
        <v/>
      </c>
      <c r="W2978">
        <f t="shared" si="370"/>
        <v>2005</v>
      </c>
      <c r="X2978">
        <f t="shared" si="371"/>
        <v>5</v>
      </c>
      <c r="Y2978">
        <f>IFERROR(VLOOKUP(B2978,Products!A:I,8,FALSE),"")</f>
        <v>57.46</v>
      </c>
      <c r="Z2978">
        <f t="shared" si="372"/>
        <v>2208.92</v>
      </c>
      <c r="AA2978">
        <f t="shared" si="373"/>
        <v>37.295509919944308</v>
      </c>
      <c r="AB2978">
        <f t="shared" si="374"/>
        <v>0</v>
      </c>
      <c r="AC2978">
        <f t="shared" si="375"/>
        <v>600.04</v>
      </c>
    </row>
    <row r="2979" spans="1:29">
      <c r="A2979">
        <v>10424</v>
      </c>
      <c r="B2979" t="s">
        <v>134</v>
      </c>
      <c r="C2979">
        <v>50</v>
      </c>
      <c r="D2979">
        <v>201.44</v>
      </c>
      <c r="E2979">
        <v>6</v>
      </c>
      <c r="F2979" s="6">
        <f>IFERROR(VLOOKUP(A2979,Orders!A:B,2,FALSE),"")</f>
        <v>38503</v>
      </c>
      <c r="G2979" s="6">
        <f>IFERROR(VLOOKUP(A2979,Orders!A:C,3,FALSE),"")</f>
        <v>38511</v>
      </c>
      <c r="H2979" s="6" t="str">
        <f>IFERROR(VLOOKUP(A2979,Orders!A:D,4,FALSE),"")</f>
        <v>NULL</v>
      </c>
      <c r="I2979" t="str">
        <f>IFERROR(VLOOKUP(A2979,Orders!A:E,5,FALSE),"")</f>
        <v>In Process</v>
      </c>
      <c r="J2979">
        <f>IFERROR(VLOOKUP(A2979,Orders!A:G,7,FALSE),"")</f>
        <v>141</v>
      </c>
      <c r="K2979">
        <f>IFERROR(VLOOKUP(J2979,Customers!A:L,12,FALSE),"")</f>
        <v>1370</v>
      </c>
      <c r="L2979">
        <f>IFERROR(VLOOKUP(J2979,Customers!A:M,13,FALSE),"")</f>
        <v>227600</v>
      </c>
      <c r="M2979" t="str">
        <f>IFERROR(VLOOKUP(J2979,Customers!A:H,8,FALSE),"")</f>
        <v>Madrid</v>
      </c>
      <c r="N2979">
        <f>IFERROR(VLOOKUP(K2979,Employees!A:F,6,FALSE),"")</f>
        <v>4</v>
      </c>
      <c r="O2979" t="str">
        <f>IFERROR(VLOOKUP(N2979,Offices!A:B,2,FALSE),"")</f>
        <v>Paris</v>
      </c>
      <c r="P2979" s="6">
        <f>IFERROR(VLOOKUP(J2979,Payments!A:C,3,FALSE),"")</f>
        <v>37821</v>
      </c>
      <c r="Q2979">
        <f>IFERROR(VLOOKUP(J2979,Payments!A:D,4,FALSE),"")</f>
        <v>36251.03</v>
      </c>
      <c r="R2979" t="str">
        <f>IFERROR(VLOOKUP(B2979,Products!A:C,3,FALSE),"")</f>
        <v>Classic Cars</v>
      </c>
      <c r="S2979">
        <f>IFERROR(VLOOKUP(B2979,Products!A:G,7,FALSE),"")</f>
        <v>7305</v>
      </c>
      <c r="T2979">
        <f>IFERROR(VLOOKUP(B2979,Products!A:I,9,FALSE),"")</f>
        <v>214.3</v>
      </c>
      <c r="U2979" t="e">
        <f t="shared" si="368"/>
        <v>#VALUE!</v>
      </c>
      <c r="V2979" t="str">
        <f t="shared" si="369"/>
        <v/>
      </c>
      <c r="W2979">
        <f t="shared" si="370"/>
        <v>2005</v>
      </c>
      <c r="X2979">
        <f t="shared" si="371"/>
        <v>5</v>
      </c>
      <c r="Y2979">
        <f>IFERROR(VLOOKUP(B2979,Products!A:I,8,FALSE),"")</f>
        <v>98.58</v>
      </c>
      <c r="Z2979">
        <f t="shared" si="372"/>
        <v>10072</v>
      </c>
      <c r="AA2979">
        <f t="shared" si="373"/>
        <v>104.3416514505985</v>
      </c>
      <c r="AB2979">
        <f t="shared" si="374"/>
        <v>1</v>
      </c>
      <c r="AC2979">
        <f t="shared" si="375"/>
        <v>5143</v>
      </c>
    </row>
    <row r="2980" spans="1:29">
      <c r="A2980">
        <v>10424</v>
      </c>
      <c r="B2980" t="s">
        <v>136</v>
      </c>
      <c r="C2980">
        <v>49</v>
      </c>
      <c r="D2980">
        <v>121.64</v>
      </c>
      <c r="E2980">
        <v>3</v>
      </c>
      <c r="F2980" s="6">
        <f>IFERROR(VLOOKUP(A2980,Orders!A:B,2,FALSE),"")</f>
        <v>38503</v>
      </c>
      <c r="G2980" s="6">
        <f>IFERROR(VLOOKUP(A2980,Orders!A:C,3,FALSE),"")</f>
        <v>38511</v>
      </c>
      <c r="H2980" s="6" t="str">
        <f>IFERROR(VLOOKUP(A2980,Orders!A:D,4,FALSE),"")</f>
        <v>NULL</v>
      </c>
      <c r="I2980" t="str">
        <f>IFERROR(VLOOKUP(A2980,Orders!A:E,5,FALSE),"")</f>
        <v>In Process</v>
      </c>
      <c r="J2980">
        <f>IFERROR(VLOOKUP(A2980,Orders!A:G,7,FALSE),"")</f>
        <v>141</v>
      </c>
      <c r="K2980">
        <f>IFERROR(VLOOKUP(J2980,Customers!A:L,12,FALSE),"")</f>
        <v>1370</v>
      </c>
      <c r="L2980">
        <f>IFERROR(VLOOKUP(J2980,Customers!A:M,13,FALSE),"")</f>
        <v>227600</v>
      </c>
      <c r="M2980" t="str">
        <f>IFERROR(VLOOKUP(J2980,Customers!A:H,8,FALSE),"")</f>
        <v>Madrid</v>
      </c>
      <c r="N2980">
        <f>IFERROR(VLOOKUP(K2980,Employees!A:F,6,FALSE),"")</f>
        <v>4</v>
      </c>
      <c r="O2980" t="str">
        <f>IFERROR(VLOOKUP(N2980,Offices!A:B,2,FALSE),"")</f>
        <v>Paris</v>
      </c>
      <c r="P2980" s="6">
        <f>IFERROR(VLOOKUP(J2980,Payments!A:C,3,FALSE),"")</f>
        <v>37821</v>
      </c>
      <c r="Q2980">
        <f>IFERROR(VLOOKUP(J2980,Payments!A:D,4,FALSE),"")</f>
        <v>36251.03</v>
      </c>
      <c r="R2980" t="str">
        <f>IFERROR(VLOOKUP(B2980,Products!A:C,3,FALSE),"")</f>
        <v>Trucks and Buses</v>
      </c>
      <c r="S2980">
        <f>IFERROR(VLOOKUP(B2980,Products!A:G,7,FALSE),"")</f>
        <v>1579</v>
      </c>
      <c r="T2980">
        <f>IFERROR(VLOOKUP(B2980,Products!A:I,9,FALSE),"")</f>
        <v>136.66999999999999</v>
      </c>
      <c r="U2980" t="e">
        <f t="shared" si="368"/>
        <v>#VALUE!</v>
      </c>
      <c r="V2980" t="str">
        <f t="shared" si="369"/>
        <v/>
      </c>
      <c r="W2980">
        <f t="shared" si="370"/>
        <v>2005</v>
      </c>
      <c r="X2980">
        <f t="shared" si="371"/>
        <v>5</v>
      </c>
      <c r="Y2980">
        <f>IFERROR(VLOOKUP(B2980,Products!A:I,8,FALSE),"")</f>
        <v>77.900000000000006</v>
      </c>
      <c r="Z2980">
        <f t="shared" si="372"/>
        <v>5960.36</v>
      </c>
      <c r="AA2980">
        <f t="shared" si="373"/>
        <v>56.148908857509618</v>
      </c>
      <c r="AB2980">
        <f t="shared" si="374"/>
        <v>0</v>
      </c>
      <c r="AC2980">
        <f t="shared" si="375"/>
        <v>2143.2599999999998</v>
      </c>
    </row>
    <row r="2981" spans="1:29">
      <c r="A2981">
        <v>10424</v>
      </c>
      <c r="B2981" t="s">
        <v>137</v>
      </c>
      <c r="C2981">
        <v>54</v>
      </c>
      <c r="D2981">
        <v>108.5</v>
      </c>
      <c r="E2981">
        <v>5</v>
      </c>
      <c r="F2981" s="6">
        <f>IFERROR(VLOOKUP(A2981,Orders!A:B,2,FALSE),"")</f>
        <v>38503</v>
      </c>
      <c r="G2981" s="6">
        <f>IFERROR(VLOOKUP(A2981,Orders!A:C,3,FALSE),"")</f>
        <v>38511</v>
      </c>
      <c r="H2981" s="6" t="str">
        <f>IFERROR(VLOOKUP(A2981,Orders!A:D,4,FALSE),"")</f>
        <v>NULL</v>
      </c>
      <c r="I2981" t="str">
        <f>IFERROR(VLOOKUP(A2981,Orders!A:E,5,FALSE),"")</f>
        <v>In Process</v>
      </c>
      <c r="J2981">
        <f>IFERROR(VLOOKUP(A2981,Orders!A:G,7,FALSE),"")</f>
        <v>141</v>
      </c>
      <c r="K2981">
        <f>IFERROR(VLOOKUP(J2981,Customers!A:L,12,FALSE),"")</f>
        <v>1370</v>
      </c>
      <c r="L2981">
        <f>IFERROR(VLOOKUP(J2981,Customers!A:M,13,FALSE),"")</f>
        <v>227600</v>
      </c>
      <c r="M2981" t="str">
        <f>IFERROR(VLOOKUP(J2981,Customers!A:H,8,FALSE),"")</f>
        <v>Madrid</v>
      </c>
      <c r="N2981">
        <f>IFERROR(VLOOKUP(K2981,Employees!A:F,6,FALSE),"")</f>
        <v>4</v>
      </c>
      <c r="O2981" t="str">
        <f>IFERROR(VLOOKUP(N2981,Offices!A:B,2,FALSE),"")</f>
        <v>Paris</v>
      </c>
      <c r="P2981" s="6">
        <f>IFERROR(VLOOKUP(J2981,Payments!A:C,3,FALSE),"")</f>
        <v>37821</v>
      </c>
      <c r="Q2981">
        <f>IFERROR(VLOOKUP(J2981,Payments!A:D,4,FALSE),"")</f>
        <v>36251.03</v>
      </c>
      <c r="R2981" t="str">
        <f>IFERROR(VLOOKUP(B2981,Products!A:C,3,FALSE),"")</f>
        <v>Trucks and Buses</v>
      </c>
      <c r="S2981">
        <f>IFERROR(VLOOKUP(B2981,Products!A:G,7,FALSE),"")</f>
        <v>2613</v>
      </c>
      <c r="T2981">
        <f>IFERROR(VLOOKUP(B2981,Products!A:I,9,FALSE),"")</f>
        <v>116.67</v>
      </c>
      <c r="U2981" t="e">
        <f t="shared" si="368"/>
        <v>#VALUE!</v>
      </c>
      <c r="V2981" t="str">
        <f t="shared" si="369"/>
        <v/>
      </c>
      <c r="W2981">
        <f t="shared" si="370"/>
        <v>2005</v>
      </c>
      <c r="X2981">
        <f t="shared" si="371"/>
        <v>5</v>
      </c>
      <c r="Y2981">
        <f>IFERROR(VLOOKUP(B2981,Products!A:I,8,FALSE),"")</f>
        <v>58.33</v>
      </c>
      <c r="Z2981">
        <f t="shared" si="372"/>
        <v>5859</v>
      </c>
      <c r="AA2981">
        <f t="shared" si="373"/>
        <v>86.010629178810234</v>
      </c>
      <c r="AB2981">
        <f t="shared" si="374"/>
        <v>1</v>
      </c>
      <c r="AC2981">
        <f t="shared" si="375"/>
        <v>2709.1800000000003</v>
      </c>
    </row>
    <row r="2982" spans="1:29">
      <c r="A2982">
        <v>10424</v>
      </c>
      <c r="B2982" t="s">
        <v>144</v>
      </c>
      <c r="C2982">
        <v>26</v>
      </c>
      <c r="D2982">
        <v>40.25</v>
      </c>
      <c r="E2982">
        <v>4</v>
      </c>
      <c r="F2982" s="6">
        <f>IFERROR(VLOOKUP(A2982,Orders!A:B,2,FALSE),"")</f>
        <v>38503</v>
      </c>
      <c r="G2982" s="6">
        <f>IFERROR(VLOOKUP(A2982,Orders!A:C,3,FALSE),"")</f>
        <v>38511</v>
      </c>
      <c r="H2982" s="6" t="str">
        <f>IFERROR(VLOOKUP(A2982,Orders!A:D,4,FALSE),"")</f>
        <v>NULL</v>
      </c>
      <c r="I2982" t="str">
        <f>IFERROR(VLOOKUP(A2982,Orders!A:E,5,FALSE),"")</f>
        <v>In Process</v>
      </c>
      <c r="J2982">
        <f>IFERROR(VLOOKUP(A2982,Orders!A:G,7,FALSE),"")</f>
        <v>141</v>
      </c>
      <c r="K2982">
        <f>IFERROR(VLOOKUP(J2982,Customers!A:L,12,FALSE),"")</f>
        <v>1370</v>
      </c>
      <c r="L2982">
        <f>IFERROR(VLOOKUP(J2982,Customers!A:M,13,FALSE),"")</f>
        <v>227600</v>
      </c>
      <c r="M2982" t="str">
        <f>IFERROR(VLOOKUP(J2982,Customers!A:H,8,FALSE),"")</f>
        <v>Madrid</v>
      </c>
      <c r="N2982">
        <f>IFERROR(VLOOKUP(K2982,Employees!A:F,6,FALSE),"")</f>
        <v>4</v>
      </c>
      <c r="O2982" t="str">
        <f>IFERROR(VLOOKUP(N2982,Offices!A:B,2,FALSE),"")</f>
        <v>Paris</v>
      </c>
      <c r="P2982" s="6">
        <f>IFERROR(VLOOKUP(J2982,Payments!A:C,3,FALSE),"")</f>
        <v>37821</v>
      </c>
      <c r="Q2982">
        <f>IFERROR(VLOOKUP(J2982,Payments!A:D,4,FALSE),"")</f>
        <v>36251.03</v>
      </c>
      <c r="R2982" t="str">
        <f>IFERROR(VLOOKUP(B2982,Products!A:C,3,FALSE),"")</f>
        <v>Vintage Cars</v>
      </c>
      <c r="S2982">
        <f>IFERROR(VLOOKUP(B2982,Products!A:G,7,FALSE),"")</f>
        <v>6645</v>
      </c>
      <c r="T2982">
        <f>IFERROR(VLOOKUP(B2982,Products!A:I,9,FALSE),"")</f>
        <v>50.31</v>
      </c>
      <c r="U2982" t="e">
        <f t="shared" si="368"/>
        <v>#VALUE!</v>
      </c>
      <c r="V2982" t="str">
        <f t="shared" si="369"/>
        <v/>
      </c>
      <c r="W2982">
        <f t="shared" si="370"/>
        <v>2005</v>
      </c>
      <c r="X2982">
        <f t="shared" si="371"/>
        <v>5</v>
      </c>
      <c r="Y2982">
        <f>IFERROR(VLOOKUP(B2982,Products!A:I,8,FALSE),"")</f>
        <v>23.14</v>
      </c>
      <c r="Z2982">
        <f t="shared" si="372"/>
        <v>1046.5</v>
      </c>
      <c r="AA2982">
        <f t="shared" si="373"/>
        <v>73.941227312013822</v>
      </c>
      <c r="AB2982">
        <f t="shared" si="374"/>
        <v>1</v>
      </c>
      <c r="AC2982">
        <f t="shared" si="375"/>
        <v>444.86</v>
      </c>
    </row>
    <row r="2983" spans="1:29">
      <c r="A2983">
        <v>10424</v>
      </c>
      <c r="B2983" t="s">
        <v>148</v>
      </c>
      <c r="C2983">
        <v>44</v>
      </c>
      <c r="D2983">
        <v>54.94</v>
      </c>
      <c r="E2983">
        <v>2</v>
      </c>
      <c r="F2983" s="6">
        <f>IFERROR(VLOOKUP(A2983,Orders!A:B,2,FALSE),"")</f>
        <v>38503</v>
      </c>
      <c r="G2983" s="6">
        <f>IFERROR(VLOOKUP(A2983,Orders!A:C,3,FALSE),"")</f>
        <v>38511</v>
      </c>
      <c r="H2983" s="6" t="str">
        <f>IFERROR(VLOOKUP(A2983,Orders!A:D,4,FALSE),"")</f>
        <v>NULL</v>
      </c>
      <c r="I2983" t="str">
        <f>IFERROR(VLOOKUP(A2983,Orders!A:E,5,FALSE),"")</f>
        <v>In Process</v>
      </c>
      <c r="J2983">
        <f>IFERROR(VLOOKUP(A2983,Orders!A:G,7,FALSE),"")</f>
        <v>141</v>
      </c>
      <c r="K2983">
        <f>IFERROR(VLOOKUP(J2983,Customers!A:L,12,FALSE),"")</f>
        <v>1370</v>
      </c>
      <c r="L2983">
        <f>IFERROR(VLOOKUP(J2983,Customers!A:M,13,FALSE),"")</f>
        <v>227600</v>
      </c>
      <c r="M2983" t="str">
        <f>IFERROR(VLOOKUP(J2983,Customers!A:H,8,FALSE),"")</f>
        <v>Madrid</v>
      </c>
      <c r="N2983">
        <f>IFERROR(VLOOKUP(K2983,Employees!A:F,6,FALSE),"")</f>
        <v>4</v>
      </c>
      <c r="O2983" t="str">
        <f>IFERROR(VLOOKUP(N2983,Offices!A:B,2,FALSE),"")</f>
        <v>Paris</v>
      </c>
      <c r="P2983" s="6">
        <f>IFERROR(VLOOKUP(J2983,Payments!A:C,3,FALSE),"")</f>
        <v>37821</v>
      </c>
      <c r="Q2983">
        <f>IFERROR(VLOOKUP(J2983,Payments!A:D,4,FALSE),"")</f>
        <v>36251.03</v>
      </c>
      <c r="R2983" t="str">
        <f>IFERROR(VLOOKUP(B2983,Products!A:C,3,FALSE),"")</f>
        <v>Trucks and Buses</v>
      </c>
      <c r="S2983">
        <f>IFERROR(VLOOKUP(B2983,Products!A:G,7,FALSE),"")</f>
        <v>814</v>
      </c>
      <c r="T2983">
        <f>IFERROR(VLOOKUP(B2983,Products!A:I,9,FALSE),"")</f>
        <v>64.64</v>
      </c>
      <c r="U2983" t="e">
        <f t="shared" si="368"/>
        <v>#VALUE!</v>
      </c>
      <c r="V2983" t="str">
        <f t="shared" si="369"/>
        <v/>
      </c>
      <c r="W2983">
        <f t="shared" si="370"/>
        <v>2005</v>
      </c>
      <c r="X2983">
        <f t="shared" si="371"/>
        <v>5</v>
      </c>
      <c r="Y2983">
        <f>IFERROR(VLOOKUP(B2983,Products!A:I,8,FALSE),"")</f>
        <v>33.61</v>
      </c>
      <c r="Z2983">
        <f t="shared" si="372"/>
        <v>2417.3599999999997</v>
      </c>
      <c r="AA2983">
        <f t="shared" si="373"/>
        <v>63.463254983635821</v>
      </c>
      <c r="AB2983">
        <f t="shared" si="374"/>
        <v>0</v>
      </c>
      <c r="AC2983">
        <f t="shared" si="375"/>
        <v>938.52</v>
      </c>
    </row>
    <row r="2984" spans="1:29">
      <c r="A2984">
        <v>10424</v>
      </c>
      <c r="B2984" t="s">
        <v>149</v>
      </c>
      <c r="C2984">
        <v>46</v>
      </c>
      <c r="D2984">
        <v>85.98</v>
      </c>
      <c r="E2984">
        <v>1</v>
      </c>
      <c r="F2984" s="6">
        <f>IFERROR(VLOOKUP(A2984,Orders!A:B,2,FALSE),"")</f>
        <v>38503</v>
      </c>
      <c r="G2984" s="6">
        <f>IFERROR(VLOOKUP(A2984,Orders!A:C,3,FALSE),"")</f>
        <v>38511</v>
      </c>
      <c r="H2984" s="6" t="str">
        <f>IFERROR(VLOOKUP(A2984,Orders!A:D,4,FALSE),"")</f>
        <v>NULL</v>
      </c>
      <c r="I2984" t="str">
        <f>IFERROR(VLOOKUP(A2984,Orders!A:E,5,FALSE),"")</f>
        <v>In Process</v>
      </c>
      <c r="J2984">
        <f>IFERROR(VLOOKUP(A2984,Orders!A:G,7,FALSE),"")</f>
        <v>141</v>
      </c>
      <c r="K2984">
        <f>IFERROR(VLOOKUP(J2984,Customers!A:L,12,FALSE),"")</f>
        <v>1370</v>
      </c>
      <c r="L2984">
        <f>IFERROR(VLOOKUP(J2984,Customers!A:M,13,FALSE),"")</f>
        <v>227600</v>
      </c>
      <c r="M2984" t="str">
        <f>IFERROR(VLOOKUP(J2984,Customers!A:H,8,FALSE),"")</f>
        <v>Madrid</v>
      </c>
      <c r="N2984">
        <f>IFERROR(VLOOKUP(K2984,Employees!A:F,6,FALSE),"")</f>
        <v>4</v>
      </c>
      <c r="O2984" t="str">
        <f>IFERROR(VLOOKUP(N2984,Offices!A:B,2,FALSE),"")</f>
        <v>Paris</v>
      </c>
      <c r="P2984" s="6">
        <f>IFERROR(VLOOKUP(J2984,Payments!A:C,3,FALSE),"")</f>
        <v>37821</v>
      </c>
      <c r="Q2984">
        <f>IFERROR(VLOOKUP(J2984,Payments!A:D,4,FALSE),"")</f>
        <v>36251.03</v>
      </c>
      <c r="R2984" t="str">
        <f>IFERROR(VLOOKUP(B2984,Products!A:C,3,FALSE),"")</f>
        <v>Classic Cars</v>
      </c>
      <c r="S2984">
        <f>IFERROR(VLOOKUP(B2984,Products!A:G,7,FALSE),"")</f>
        <v>6934</v>
      </c>
      <c r="T2984">
        <f>IFERROR(VLOOKUP(B2984,Products!A:I,9,FALSE),"")</f>
        <v>101.15</v>
      </c>
      <c r="U2984" t="e">
        <f t="shared" si="368"/>
        <v>#VALUE!</v>
      </c>
      <c r="V2984" t="str">
        <f t="shared" si="369"/>
        <v/>
      </c>
      <c r="W2984">
        <f t="shared" si="370"/>
        <v>2005</v>
      </c>
      <c r="X2984">
        <f t="shared" si="371"/>
        <v>5</v>
      </c>
      <c r="Y2984">
        <f>IFERROR(VLOOKUP(B2984,Products!A:I,8,FALSE),"")</f>
        <v>46.53</v>
      </c>
      <c r="Z2984">
        <f t="shared" si="372"/>
        <v>3955.0800000000004</v>
      </c>
      <c r="AA2984">
        <f t="shared" si="373"/>
        <v>84.784010315925215</v>
      </c>
      <c r="AB2984">
        <f t="shared" si="374"/>
        <v>1</v>
      </c>
      <c r="AC2984">
        <f t="shared" si="375"/>
        <v>1814.7</v>
      </c>
    </row>
    <row r="2985" spans="1:29">
      <c r="A2985">
        <v>10425</v>
      </c>
      <c r="B2985" t="s">
        <v>135</v>
      </c>
      <c r="C2985">
        <v>38</v>
      </c>
      <c r="D2985">
        <v>131.49</v>
      </c>
      <c r="E2985">
        <v>12</v>
      </c>
      <c r="F2985" s="6">
        <f>IFERROR(VLOOKUP(A2985,Orders!A:B,2,FALSE),"")</f>
        <v>38503</v>
      </c>
      <c r="G2985" s="6">
        <f>IFERROR(VLOOKUP(A2985,Orders!A:C,3,FALSE),"")</f>
        <v>38510</v>
      </c>
      <c r="H2985" s="6" t="str">
        <f>IFERROR(VLOOKUP(A2985,Orders!A:D,4,FALSE),"")</f>
        <v>NULL</v>
      </c>
      <c r="I2985" t="str">
        <f>IFERROR(VLOOKUP(A2985,Orders!A:E,5,FALSE),"")</f>
        <v>In Process</v>
      </c>
      <c r="J2985">
        <f>IFERROR(VLOOKUP(A2985,Orders!A:G,7,FALSE),"")</f>
        <v>119</v>
      </c>
      <c r="K2985">
        <f>IFERROR(VLOOKUP(J2985,Customers!A:L,12,FALSE),"")</f>
        <v>1370</v>
      </c>
      <c r="L2985">
        <f>IFERROR(VLOOKUP(J2985,Customers!A:M,13,FALSE),"")</f>
        <v>118200</v>
      </c>
      <c r="M2985" t="str">
        <f>IFERROR(VLOOKUP(J2985,Customers!A:H,8,FALSE),"")</f>
        <v>Nantes</v>
      </c>
      <c r="N2985">
        <f>IFERROR(VLOOKUP(K2985,Employees!A:F,6,FALSE),"")</f>
        <v>4</v>
      </c>
      <c r="O2985" t="str">
        <f>IFERROR(VLOOKUP(N2985,Offices!A:B,2,FALSE),"")</f>
        <v>Paris</v>
      </c>
      <c r="P2985" s="6">
        <f>IFERROR(VLOOKUP(J2985,Payments!A:C,3,FALSE),"")</f>
        <v>38305</v>
      </c>
      <c r="Q2985">
        <f>IFERROR(VLOOKUP(J2985,Payments!A:D,4,FALSE),"")</f>
        <v>19501.82</v>
      </c>
      <c r="R2985" t="str">
        <f>IFERROR(VLOOKUP(B2985,Products!A:C,3,FALSE),"")</f>
        <v>Classic Cars</v>
      </c>
      <c r="S2985">
        <f>IFERROR(VLOOKUP(B2985,Products!A:G,7,FALSE),"")</f>
        <v>6791</v>
      </c>
      <c r="T2985">
        <f>IFERROR(VLOOKUP(B2985,Products!A:I,9,FALSE),"")</f>
        <v>147.74</v>
      </c>
      <c r="U2985" t="e">
        <f t="shared" si="368"/>
        <v>#VALUE!</v>
      </c>
      <c r="V2985" t="str">
        <f t="shared" si="369"/>
        <v/>
      </c>
      <c r="W2985">
        <f t="shared" si="370"/>
        <v>2005</v>
      </c>
      <c r="X2985">
        <f t="shared" si="371"/>
        <v>5</v>
      </c>
      <c r="Y2985">
        <f>IFERROR(VLOOKUP(B2985,Products!A:I,8,FALSE),"")</f>
        <v>103.42</v>
      </c>
      <c r="Z2985">
        <f t="shared" si="372"/>
        <v>4996.6200000000008</v>
      </c>
      <c r="AA2985">
        <f t="shared" si="373"/>
        <v>27.141752078901572</v>
      </c>
      <c r="AB2985">
        <f t="shared" si="374"/>
        <v>0</v>
      </c>
      <c r="AC2985">
        <f t="shared" si="375"/>
        <v>1066.6600000000003</v>
      </c>
    </row>
    <row r="2986" spans="1:29">
      <c r="A2986">
        <v>10425</v>
      </c>
      <c r="B2986" t="s">
        <v>151</v>
      </c>
      <c r="C2986">
        <v>33</v>
      </c>
      <c r="D2986">
        <v>95.99</v>
      </c>
      <c r="E2986">
        <v>4</v>
      </c>
      <c r="F2986" s="6">
        <f>IFERROR(VLOOKUP(A2986,Orders!A:B,2,FALSE),"")</f>
        <v>38503</v>
      </c>
      <c r="G2986" s="6">
        <f>IFERROR(VLOOKUP(A2986,Orders!A:C,3,FALSE),"")</f>
        <v>38510</v>
      </c>
      <c r="H2986" s="6" t="str">
        <f>IFERROR(VLOOKUP(A2986,Orders!A:D,4,FALSE),"")</f>
        <v>NULL</v>
      </c>
      <c r="I2986" t="str">
        <f>IFERROR(VLOOKUP(A2986,Orders!A:E,5,FALSE),"")</f>
        <v>In Process</v>
      </c>
      <c r="J2986">
        <f>IFERROR(VLOOKUP(A2986,Orders!A:G,7,FALSE),"")</f>
        <v>119</v>
      </c>
      <c r="K2986">
        <f>IFERROR(VLOOKUP(J2986,Customers!A:L,12,FALSE),"")</f>
        <v>1370</v>
      </c>
      <c r="L2986">
        <f>IFERROR(VLOOKUP(J2986,Customers!A:M,13,FALSE),"")</f>
        <v>118200</v>
      </c>
      <c r="M2986" t="str">
        <f>IFERROR(VLOOKUP(J2986,Customers!A:H,8,FALSE),"")</f>
        <v>Nantes</v>
      </c>
      <c r="N2986">
        <f>IFERROR(VLOOKUP(K2986,Employees!A:F,6,FALSE),"")</f>
        <v>4</v>
      </c>
      <c r="O2986" t="str">
        <f>IFERROR(VLOOKUP(N2986,Offices!A:B,2,FALSE),"")</f>
        <v>Paris</v>
      </c>
      <c r="P2986" s="6">
        <f>IFERROR(VLOOKUP(J2986,Payments!A:C,3,FALSE),"")</f>
        <v>38305</v>
      </c>
      <c r="Q2986">
        <f>IFERROR(VLOOKUP(J2986,Payments!A:D,4,FALSE),"")</f>
        <v>19501.82</v>
      </c>
      <c r="R2986" t="str">
        <f>IFERROR(VLOOKUP(B2986,Products!A:C,3,FALSE),"")</f>
        <v>Trucks and Buses</v>
      </c>
      <c r="S2986">
        <f>IFERROR(VLOOKUP(B2986,Products!A:G,7,FALSE),"")</f>
        <v>6125</v>
      </c>
      <c r="T2986">
        <f>IFERROR(VLOOKUP(B2986,Products!A:I,9,FALSE),"")</f>
        <v>118.5</v>
      </c>
      <c r="U2986" t="e">
        <f t="shared" si="368"/>
        <v>#VALUE!</v>
      </c>
      <c r="V2986" t="str">
        <f t="shared" si="369"/>
        <v/>
      </c>
      <c r="W2986">
        <f t="shared" si="370"/>
        <v>2005</v>
      </c>
      <c r="X2986">
        <f t="shared" si="371"/>
        <v>5</v>
      </c>
      <c r="Y2986">
        <f>IFERROR(VLOOKUP(B2986,Products!A:I,8,FALSE),"")</f>
        <v>55.7</v>
      </c>
      <c r="Z2986">
        <f t="shared" si="372"/>
        <v>3167.6699999999996</v>
      </c>
      <c r="AA2986">
        <f t="shared" si="373"/>
        <v>72.333931777378808</v>
      </c>
      <c r="AB2986">
        <f t="shared" si="374"/>
        <v>1</v>
      </c>
      <c r="AC2986">
        <f t="shared" si="375"/>
        <v>1329.5699999999997</v>
      </c>
    </row>
    <row r="2987" spans="1:29">
      <c r="A2987">
        <v>10425</v>
      </c>
      <c r="B2987" t="s">
        <v>152</v>
      </c>
      <c r="C2987">
        <v>28</v>
      </c>
      <c r="D2987">
        <v>147.36000000000001</v>
      </c>
      <c r="E2987">
        <v>3</v>
      </c>
      <c r="F2987" s="6">
        <f>IFERROR(VLOOKUP(A2987,Orders!A:B,2,FALSE),"")</f>
        <v>38503</v>
      </c>
      <c r="G2987" s="6">
        <f>IFERROR(VLOOKUP(A2987,Orders!A:C,3,FALSE),"")</f>
        <v>38510</v>
      </c>
      <c r="H2987" s="6" t="str">
        <f>IFERROR(VLOOKUP(A2987,Orders!A:D,4,FALSE),"")</f>
        <v>NULL</v>
      </c>
      <c r="I2987" t="str">
        <f>IFERROR(VLOOKUP(A2987,Orders!A:E,5,FALSE),"")</f>
        <v>In Process</v>
      </c>
      <c r="J2987">
        <f>IFERROR(VLOOKUP(A2987,Orders!A:G,7,FALSE),"")</f>
        <v>119</v>
      </c>
      <c r="K2987">
        <f>IFERROR(VLOOKUP(J2987,Customers!A:L,12,FALSE),"")</f>
        <v>1370</v>
      </c>
      <c r="L2987">
        <f>IFERROR(VLOOKUP(J2987,Customers!A:M,13,FALSE),"")</f>
        <v>118200</v>
      </c>
      <c r="M2987" t="str">
        <f>IFERROR(VLOOKUP(J2987,Customers!A:H,8,FALSE),"")</f>
        <v>Nantes</v>
      </c>
      <c r="N2987">
        <f>IFERROR(VLOOKUP(K2987,Employees!A:F,6,FALSE),"")</f>
        <v>4</v>
      </c>
      <c r="O2987" t="str">
        <f>IFERROR(VLOOKUP(N2987,Offices!A:B,2,FALSE),"")</f>
        <v>Paris</v>
      </c>
      <c r="P2987" s="6">
        <f>IFERROR(VLOOKUP(J2987,Payments!A:C,3,FALSE),"")</f>
        <v>38305</v>
      </c>
      <c r="Q2987">
        <f>IFERROR(VLOOKUP(J2987,Payments!A:D,4,FALSE),"")</f>
        <v>19501.82</v>
      </c>
      <c r="R2987" t="str">
        <f>IFERROR(VLOOKUP(B2987,Products!A:C,3,FALSE),"")</f>
        <v>Classic Cars</v>
      </c>
      <c r="S2987">
        <f>IFERROR(VLOOKUP(B2987,Products!A:G,7,FALSE),"")</f>
        <v>4724</v>
      </c>
      <c r="T2987">
        <f>IFERROR(VLOOKUP(B2987,Products!A:I,9,FALSE),"")</f>
        <v>163.72999999999999</v>
      </c>
      <c r="U2987" t="e">
        <f t="shared" si="368"/>
        <v>#VALUE!</v>
      </c>
      <c r="V2987" t="str">
        <f t="shared" si="369"/>
        <v/>
      </c>
      <c r="W2987">
        <f t="shared" si="370"/>
        <v>2005</v>
      </c>
      <c r="X2987">
        <f t="shared" si="371"/>
        <v>5</v>
      </c>
      <c r="Y2987">
        <f>IFERROR(VLOOKUP(B2987,Products!A:I,8,FALSE),"")</f>
        <v>101.51</v>
      </c>
      <c r="Z2987">
        <f t="shared" si="372"/>
        <v>4126.08</v>
      </c>
      <c r="AA2987">
        <f t="shared" si="373"/>
        <v>45.167963747414049</v>
      </c>
      <c r="AB2987">
        <f t="shared" si="374"/>
        <v>0</v>
      </c>
      <c r="AC2987">
        <f t="shared" si="375"/>
        <v>1283.8000000000002</v>
      </c>
    </row>
    <row r="2988" spans="1:29">
      <c r="A2988">
        <v>10425</v>
      </c>
      <c r="B2988" t="s">
        <v>153</v>
      </c>
      <c r="C2988">
        <v>38</v>
      </c>
      <c r="D2988">
        <v>117.82</v>
      </c>
      <c r="E2988">
        <v>7</v>
      </c>
      <c r="F2988" s="6">
        <f>IFERROR(VLOOKUP(A2988,Orders!A:B,2,FALSE),"")</f>
        <v>38503</v>
      </c>
      <c r="G2988" s="6">
        <f>IFERROR(VLOOKUP(A2988,Orders!A:C,3,FALSE),"")</f>
        <v>38510</v>
      </c>
      <c r="H2988" s="6" t="str">
        <f>IFERROR(VLOOKUP(A2988,Orders!A:D,4,FALSE),"")</f>
        <v>NULL</v>
      </c>
      <c r="I2988" t="str">
        <f>IFERROR(VLOOKUP(A2988,Orders!A:E,5,FALSE),"")</f>
        <v>In Process</v>
      </c>
      <c r="J2988">
        <f>IFERROR(VLOOKUP(A2988,Orders!A:G,7,FALSE),"")</f>
        <v>119</v>
      </c>
      <c r="K2988">
        <f>IFERROR(VLOOKUP(J2988,Customers!A:L,12,FALSE),"")</f>
        <v>1370</v>
      </c>
      <c r="L2988">
        <f>IFERROR(VLOOKUP(J2988,Customers!A:M,13,FALSE),"")</f>
        <v>118200</v>
      </c>
      <c r="M2988" t="str">
        <f>IFERROR(VLOOKUP(J2988,Customers!A:H,8,FALSE),"")</f>
        <v>Nantes</v>
      </c>
      <c r="N2988">
        <f>IFERROR(VLOOKUP(K2988,Employees!A:F,6,FALSE),"")</f>
        <v>4</v>
      </c>
      <c r="O2988" t="str">
        <f>IFERROR(VLOOKUP(N2988,Offices!A:B,2,FALSE),"")</f>
        <v>Paris</v>
      </c>
      <c r="P2988" s="6">
        <f>IFERROR(VLOOKUP(J2988,Payments!A:C,3,FALSE),"")</f>
        <v>38305</v>
      </c>
      <c r="Q2988">
        <f>IFERROR(VLOOKUP(J2988,Payments!A:D,4,FALSE),"")</f>
        <v>19501.82</v>
      </c>
      <c r="R2988" t="str">
        <f>IFERROR(VLOOKUP(B2988,Products!A:C,3,FALSE),"")</f>
        <v>Trucks and Buses</v>
      </c>
      <c r="S2988">
        <f>IFERROR(VLOOKUP(B2988,Products!A:G,7,FALSE),"")</f>
        <v>8258</v>
      </c>
      <c r="T2988">
        <f>IFERROR(VLOOKUP(B2988,Products!A:I,9,FALSE),"")</f>
        <v>122.73</v>
      </c>
      <c r="U2988" t="e">
        <f t="shared" si="368"/>
        <v>#VALUE!</v>
      </c>
      <c r="V2988" t="str">
        <f t="shared" si="369"/>
        <v/>
      </c>
      <c r="W2988">
        <f t="shared" si="370"/>
        <v>2005</v>
      </c>
      <c r="X2988">
        <f t="shared" si="371"/>
        <v>5</v>
      </c>
      <c r="Y2988">
        <f>IFERROR(VLOOKUP(B2988,Products!A:I,8,FALSE),"")</f>
        <v>74.86</v>
      </c>
      <c r="Z2988">
        <f t="shared" si="372"/>
        <v>4477.16</v>
      </c>
      <c r="AA2988">
        <f t="shared" si="373"/>
        <v>57.387122628907285</v>
      </c>
      <c r="AB2988">
        <f t="shared" si="374"/>
        <v>0</v>
      </c>
      <c r="AC2988">
        <f t="shared" si="375"/>
        <v>1632.4799999999998</v>
      </c>
    </row>
    <row r="2989" spans="1:29">
      <c r="A2989">
        <v>10425</v>
      </c>
      <c r="B2989" t="s">
        <v>138</v>
      </c>
      <c r="C2989">
        <v>19</v>
      </c>
      <c r="D2989">
        <v>48.62</v>
      </c>
      <c r="E2989">
        <v>10</v>
      </c>
      <c r="F2989" s="6">
        <f>IFERROR(VLOOKUP(A2989,Orders!A:B,2,FALSE),"")</f>
        <v>38503</v>
      </c>
      <c r="G2989" s="6">
        <f>IFERROR(VLOOKUP(A2989,Orders!A:C,3,FALSE),"")</f>
        <v>38510</v>
      </c>
      <c r="H2989" s="6" t="str">
        <f>IFERROR(VLOOKUP(A2989,Orders!A:D,4,FALSE),"")</f>
        <v>NULL</v>
      </c>
      <c r="I2989" t="str">
        <f>IFERROR(VLOOKUP(A2989,Orders!A:E,5,FALSE),"")</f>
        <v>In Process</v>
      </c>
      <c r="J2989">
        <f>IFERROR(VLOOKUP(A2989,Orders!A:G,7,FALSE),"")</f>
        <v>119</v>
      </c>
      <c r="K2989">
        <f>IFERROR(VLOOKUP(J2989,Customers!A:L,12,FALSE),"")</f>
        <v>1370</v>
      </c>
      <c r="L2989">
        <f>IFERROR(VLOOKUP(J2989,Customers!A:M,13,FALSE),"")</f>
        <v>118200</v>
      </c>
      <c r="M2989" t="str">
        <f>IFERROR(VLOOKUP(J2989,Customers!A:H,8,FALSE),"")</f>
        <v>Nantes</v>
      </c>
      <c r="N2989">
        <f>IFERROR(VLOOKUP(K2989,Employees!A:F,6,FALSE),"")</f>
        <v>4</v>
      </c>
      <c r="O2989" t="str">
        <f>IFERROR(VLOOKUP(N2989,Offices!A:B,2,FALSE),"")</f>
        <v>Paris</v>
      </c>
      <c r="P2989" s="6">
        <f>IFERROR(VLOOKUP(J2989,Payments!A:C,3,FALSE),"")</f>
        <v>38305</v>
      </c>
      <c r="Q2989">
        <f>IFERROR(VLOOKUP(J2989,Payments!A:D,4,FALSE),"")</f>
        <v>19501.82</v>
      </c>
      <c r="R2989" t="str">
        <f>IFERROR(VLOOKUP(B2989,Products!A:C,3,FALSE),"")</f>
        <v>Trucks and Buses</v>
      </c>
      <c r="S2989">
        <f>IFERROR(VLOOKUP(B2989,Products!A:G,7,FALSE),"")</f>
        <v>2018</v>
      </c>
      <c r="T2989">
        <f>IFERROR(VLOOKUP(B2989,Products!A:I,9,FALSE),"")</f>
        <v>60.77</v>
      </c>
      <c r="U2989" t="e">
        <f t="shared" si="368"/>
        <v>#VALUE!</v>
      </c>
      <c r="V2989" t="str">
        <f t="shared" si="369"/>
        <v/>
      </c>
      <c r="W2989">
        <f t="shared" si="370"/>
        <v>2005</v>
      </c>
      <c r="X2989">
        <f t="shared" si="371"/>
        <v>5</v>
      </c>
      <c r="Y2989">
        <f>IFERROR(VLOOKUP(B2989,Products!A:I,8,FALSE),"")</f>
        <v>24.92</v>
      </c>
      <c r="Z2989">
        <f t="shared" si="372"/>
        <v>923.78</v>
      </c>
      <c r="AA2989">
        <f t="shared" si="373"/>
        <v>95.104333868378788</v>
      </c>
      <c r="AB2989">
        <f t="shared" si="374"/>
        <v>1</v>
      </c>
      <c r="AC2989">
        <f t="shared" si="375"/>
        <v>450.2999999999999</v>
      </c>
    </row>
    <row r="2990" spans="1:29">
      <c r="A2990">
        <v>10425</v>
      </c>
      <c r="B2990" t="s">
        <v>154</v>
      </c>
      <c r="C2990">
        <v>28</v>
      </c>
      <c r="D2990">
        <v>140.55000000000001</v>
      </c>
      <c r="E2990">
        <v>8</v>
      </c>
      <c r="F2990" s="6">
        <f>IFERROR(VLOOKUP(A2990,Orders!A:B,2,FALSE),"")</f>
        <v>38503</v>
      </c>
      <c r="G2990" s="6">
        <f>IFERROR(VLOOKUP(A2990,Orders!A:C,3,FALSE),"")</f>
        <v>38510</v>
      </c>
      <c r="H2990" s="6" t="str">
        <f>IFERROR(VLOOKUP(A2990,Orders!A:D,4,FALSE),"")</f>
        <v>NULL</v>
      </c>
      <c r="I2990" t="str">
        <f>IFERROR(VLOOKUP(A2990,Orders!A:E,5,FALSE),"")</f>
        <v>In Process</v>
      </c>
      <c r="J2990">
        <f>IFERROR(VLOOKUP(A2990,Orders!A:G,7,FALSE),"")</f>
        <v>119</v>
      </c>
      <c r="K2990">
        <f>IFERROR(VLOOKUP(J2990,Customers!A:L,12,FALSE),"")</f>
        <v>1370</v>
      </c>
      <c r="L2990">
        <f>IFERROR(VLOOKUP(J2990,Customers!A:M,13,FALSE),"")</f>
        <v>118200</v>
      </c>
      <c r="M2990" t="str">
        <f>IFERROR(VLOOKUP(J2990,Customers!A:H,8,FALSE),"")</f>
        <v>Nantes</v>
      </c>
      <c r="N2990">
        <f>IFERROR(VLOOKUP(K2990,Employees!A:F,6,FALSE),"")</f>
        <v>4</v>
      </c>
      <c r="O2990" t="str">
        <f>IFERROR(VLOOKUP(N2990,Offices!A:B,2,FALSE),"")</f>
        <v>Paris</v>
      </c>
      <c r="P2990" s="6">
        <f>IFERROR(VLOOKUP(J2990,Payments!A:C,3,FALSE),"")</f>
        <v>38305</v>
      </c>
      <c r="Q2990">
        <f>IFERROR(VLOOKUP(J2990,Payments!A:D,4,FALSE),"")</f>
        <v>19501.82</v>
      </c>
      <c r="R2990" t="str">
        <f>IFERROR(VLOOKUP(B2990,Products!A:C,3,FALSE),"")</f>
        <v>Classic Cars</v>
      </c>
      <c r="S2990">
        <f>IFERROR(VLOOKUP(B2990,Products!A:G,7,FALSE),"")</f>
        <v>8347</v>
      </c>
      <c r="T2990">
        <f>IFERROR(VLOOKUP(B2990,Products!A:I,9,FALSE),"")</f>
        <v>169.34</v>
      </c>
      <c r="U2990" t="e">
        <f t="shared" si="368"/>
        <v>#VALUE!</v>
      </c>
      <c r="V2990" t="str">
        <f t="shared" si="369"/>
        <v/>
      </c>
      <c r="W2990">
        <f t="shared" si="370"/>
        <v>2005</v>
      </c>
      <c r="X2990">
        <f t="shared" si="371"/>
        <v>5</v>
      </c>
      <c r="Y2990">
        <f>IFERROR(VLOOKUP(B2990,Products!A:I,8,FALSE),"")</f>
        <v>77.900000000000006</v>
      </c>
      <c r="Z2990">
        <f t="shared" si="372"/>
        <v>3935.4000000000005</v>
      </c>
      <c r="AA2990">
        <f t="shared" si="373"/>
        <v>80.423620025673941</v>
      </c>
      <c r="AB2990">
        <f t="shared" si="374"/>
        <v>1</v>
      </c>
      <c r="AC2990">
        <f t="shared" si="375"/>
        <v>1754.2000000000003</v>
      </c>
    </row>
    <row r="2991" spans="1:29">
      <c r="A2991">
        <v>10425</v>
      </c>
      <c r="B2991" t="s">
        <v>143</v>
      </c>
      <c r="C2991">
        <v>38</v>
      </c>
      <c r="D2991">
        <v>107.76</v>
      </c>
      <c r="E2991">
        <v>13</v>
      </c>
      <c r="F2991" s="6">
        <f>IFERROR(VLOOKUP(A2991,Orders!A:B,2,FALSE),"")</f>
        <v>38503</v>
      </c>
      <c r="G2991" s="6">
        <f>IFERROR(VLOOKUP(A2991,Orders!A:C,3,FALSE),"")</f>
        <v>38510</v>
      </c>
      <c r="H2991" s="6" t="str">
        <f>IFERROR(VLOOKUP(A2991,Orders!A:D,4,FALSE),"")</f>
        <v>NULL</v>
      </c>
      <c r="I2991" t="str">
        <f>IFERROR(VLOOKUP(A2991,Orders!A:E,5,FALSE),"")</f>
        <v>In Process</v>
      </c>
      <c r="J2991">
        <f>IFERROR(VLOOKUP(A2991,Orders!A:G,7,FALSE),"")</f>
        <v>119</v>
      </c>
      <c r="K2991">
        <f>IFERROR(VLOOKUP(J2991,Customers!A:L,12,FALSE),"")</f>
        <v>1370</v>
      </c>
      <c r="L2991">
        <f>IFERROR(VLOOKUP(J2991,Customers!A:M,13,FALSE),"")</f>
        <v>118200</v>
      </c>
      <c r="M2991" t="str">
        <f>IFERROR(VLOOKUP(J2991,Customers!A:H,8,FALSE),"")</f>
        <v>Nantes</v>
      </c>
      <c r="N2991">
        <f>IFERROR(VLOOKUP(K2991,Employees!A:F,6,FALSE),"")</f>
        <v>4</v>
      </c>
      <c r="O2991" t="str">
        <f>IFERROR(VLOOKUP(N2991,Offices!A:B,2,FALSE),"")</f>
        <v>Paris</v>
      </c>
      <c r="P2991" s="6">
        <f>IFERROR(VLOOKUP(J2991,Payments!A:C,3,FALSE),"")</f>
        <v>38305</v>
      </c>
      <c r="Q2991">
        <f>IFERROR(VLOOKUP(J2991,Payments!A:D,4,FALSE),"")</f>
        <v>19501.82</v>
      </c>
      <c r="R2991" t="str">
        <f>IFERROR(VLOOKUP(B2991,Products!A:C,3,FALSE),"")</f>
        <v>Trucks and Buses</v>
      </c>
      <c r="S2991">
        <f>IFERROR(VLOOKUP(B2991,Products!A:G,7,FALSE),"")</f>
        <v>3128</v>
      </c>
      <c r="T2991">
        <f>IFERROR(VLOOKUP(B2991,Products!A:I,9,FALSE),"")</f>
        <v>121.08</v>
      </c>
      <c r="U2991" t="e">
        <f t="shared" si="368"/>
        <v>#VALUE!</v>
      </c>
      <c r="V2991" t="str">
        <f t="shared" si="369"/>
        <v/>
      </c>
      <c r="W2991">
        <f t="shared" si="370"/>
        <v>2005</v>
      </c>
      <c r="X2991">
        <f t="shared" si="371"/>
        <v>5</v>
      </c>
      <c r="Y2991">
        <f>IFERROR(VLOOKUP(B2991,Products!A:I,8,FALSE),"")</f>
        <v>84.76</v>
      </c>
      <c r="Z2991">
        <f t="shared" si="372"/>
        <v>4094.88</v>
      </c>
      <c r="AA2991">
        <f t="shared" si="373"/>
        <v>27.135441245870691</v>
      </c>
      <c r="AB2991">
        <f t="shared" si="374"/>
        <v>0</v>
      </c>
      <c r="AC2991">
        <f t="shared" si="375"/>
        <v>874</v>
      </c>
    </row>
    <row r="2992" spans="1:29">
      <c r="A2992">
        <v>10425</v>
      </c>
      <c r="B2992" t="s">
        <v>156</v>
      </c>
      <c r="C2992">
        <v>55</v>
      </c>
      <c r="D2992">
        <v>53.75</v>
      </c>
      <c r="E2992">
        <v>1</v>
      </c>
      <c r="F2992" s="6">
        <f>IFERROR(VLOOKUP(A2992,Orders!A:B,2,FALSE),"")</f>
        <v>38503</v>
      </c>
      <c r="G2992" s="6">
        <f>IFERROR(VLOOKUP(A2992,Orders!A:C,3,FALSE),"")</f>
        <v>38510</v>
      </c>
      <c r="H2992" s="6" t="str">
        <f>IFERROR(VLOOKUP(A2992,Orders!A:D,4,FALSE),"")</f>
        <v>NULL</v>
      </c>
      <c r="I2992" t="str">
        <f>IFERROR(VLOOKUP(A2992,Orders!A:E,5,FALSE),"")</f>
        <v>In Process</v>
      </c>
      <c r="J2992">
        <f>IFERROR(VLOOKUP(A2992,Orders!A:G,7,FALSE),"")</f>
        <v>119</v>
      </c>
      <c r="K2992">
        <f>IFERROR(VLOOKUP(J2992,Customers!A:L,12,FALSE),"")</f>
        <v>1370</v>
      </c>
      <c r="L2992">
        <f>IFERROR(VLOOKUP(J2992,Customers!A:M,13,FALSE),"")</f>
        <v>118200</v>
      </c>
      <c r="M2992" t="str">
        <f>IFERROR(VLOOKUP(J2992,Customers!A:H,8,FALSE),"")</f>
        <v>Nantes</v>
      </c>
      <c r="N2992">
        <f>IFERROR(VLOOKUP(K2992,Employees!A:F,6,FALSE),"")</f>
        <v>4</v>
      </c>
      <c r="O2992" t="str">
        <f>IFERROR(VLOOKUP(N2992,Offices!A:B,2,FALSE),"")</f>
        <v>Paris</v>
      </c>
      <c r="P2992" s="6">
        <f>IFERROR(VLOOKUP(J2992,Payments!A:C,3,FALSE),"")</f>
        <v>38305</v>
      </c>
      <c r="Q2992">
        <f>IFERROR(VLOOKUP(J2992,Payments!A:D,4,FALSE),"")</f>
        <v>19501.82</v>
      </c>
      <c r="R2992" t="str">
        <f>IFERROR(VLOOKUP(B2992,Products!A:C,3,FALSE),"")</f>
        <v>Classic Cars</v>
      </c>
      <c r="S2992">
        <f>IFERROR(VLOOKUP(B2992,Products!A:G,7,FALSE),"")</f>
        <v>4074</v>
      </c>
      <c r="T2992">
        <f>IFERROR(VLOOKUP(B2992,Products!A:I,9,FALSE),"")</f>
        <v>57.8</v>
      </c>
      <c r="U2992" t="e">
        <f t="shared" si="368"/>
        <v>#VALUE!</v>
      </c>
      <c r="V2992" t="str">
        <f t="shared" si="369"/>
        <v/>
      </c>
      <c r="W2992">
        <f t="shared" si="370"/>
        <v>2005</v>
      </c>
      <c r="X2992">
        <f t="shared" si="371"/>
        <v>5</v>
      </c>
      <c r="Y2992">
        <f>IFERROR(VLOOKUP(B2992,Products!A:I,8,FALSE),"")</f>
        <v>32.369999999999997</v>
      </c>
      <c r="Z2992">
        <f t="shared" si="372"/>
        <v>2956.25</v>
      </c>
      <c r="AA2992">
        <f t="shared" si="373"/>
        <v>66.048810627123885</v>
      </c>
      <c r="AB2992">
        <f t="shared" si="374"/>
        <v>0</v>
      </c>
      <c r="AC2992">
        <f t="shared" si="375"/>
        <v>1175.9000000000001</v>
      </c>
    </row>
    <row r="2993" spans="1:29">
      <c r="A2993">
        <v>10425</v>
      </c>
      <c r="B2993" t="s">
        <v>145</v>
      </c>
      <c r="C2993">
        <v>49</v>
      </c>
      <c r="D2993">
        <v>127.79</v>
      </c>
      <c r="E2993">
        <v>9</v>
      </c>
      <c r="F2993" s="6">
        <f>IFERROR(VLOOKUP(A2993,Orders!A:B,2,FALSE),"")</f>
        <v>38503</v>
      </c>
      <c r="G2993" s="6">
        <f>IFERROR(VLOOKUP(A2993,Orders!A:C,3,FALSE),"")</f>
        <v>38510</v>
      </c>
      <c r="H2993" s="6" t="str">
        <f>IFERROR(VLOOKUP(A2993,Orders!A:D,4,FALSE),"")</f>
        <v>NULL</v>
      </c>
      <c r="I2993" t="str">
        <f>IFERROR(VLOOKUP(A2993,Orders!A:E,5,FALSE),"")</f>
        <v>In Process</v>
      </c>
      <c r="J2993">
        <f>IFERROR(VLOOKUP(A2993,Orders!A:G,7,FALSE),"")</f>
        <v>119</v>
      </c>
      <c r="K2993">
        <f>IFERROR(VLOOKUP(J2993,Customers!A:L,12,FALSE),"")</f>
        <v>1370</v>
      </c>
      <c r="L2993">
        <f>IFERROR(VLOOKUP(J2993,Customers!A:M,13,FALSE),"")</f>
        <v>118200</v>
      </c>
      <c r="M2993" t="str">
        <f>IFERROR(VLOOKUP(J2993,Customers!A:H,8,FALSE),"")</f>
        <v>Nantes</v>
      </c>
      <c r="N2993">
        <f>IFERROR(VLOOKUP(K2993,Employees!A:F,6,FALSE),"")</f>
        <v>4</v>
      </c>
      <c r="O2993" t="str">
        <f>IFERROR(VLOOKUP(N2993,Offices!A:B,2,FALSE),"")</f>
        <v>Paris</v>
      </c>
      <c r="P2993" s="6">
        <f>IFERROR(VLOOKUP(J2993,Payments!A:C,3,FALSE),"")</f>
        <v>38305</v>
      </c>
      <c r="Q2993">
        <f>IFERROR(VLOOKUP(J2993,Payments!A:D,4,FALSE),"")</f>
        <v>19501.82</v>
      </c>
      <c r="R2993" t="str">
        <f>IFERROR(VLOOKUP(B2993,Products!A:C,3,FALSE),"")</f>
        <v>Trucks and Buses</v>
      </c>
      <c r="S2993">
        <f>IFERROR(VLOOKUP(B2993,Products!A:G,7,FALSE),"")</f>
        <v>2327</v>
      </c>
      <c r="T2993">
        <f>IFERROR(VLOOKUP(B2993,Products!A:I,9,FALSE),"")</f>
        <v>127.79</v>
      </c>
      <c r="U2993" t="e">
        <f t="shared" si="368"/>
        <v>#VALUE!</v>
      </c>
      <c r="V2993" t="str">
        <f t="shared" si="369"/>
        <v/>
      </c>
      <c r="W2993">
        <f t="shared" si="370"/>
        <v>2005</v>
      </c>
      <c r="X2993">
        <f t="shared" si="371"/>
        <v>5</v>
      </c>
      <c r="Y2993">
        <f>IFERROR(VLOOKUP(B2993,Products!A:I,8,FALSE),"")</f>
        <v>61.34</v>
      </c>
      <c r="Z2993">
        <f t="shared" si="372"/>
        <v>6261.71</v>
      </c>
      <c r="AA2993">
        <f t="shared" si="373"/>
        <v>108.3306162373655</v>
      </c>
      <c r="AB2993">
        <f t="shared" si="374"/>
        <v>1</v>
      </c>
      <c r="AC2993">
        <f t="shared" si="375"/>
        <v>3256.05</v>
      </c>
    </row>
    <row r="2994" spans="1:29">
      <c r="A2994">
        <v>10425</v>
      </c>
      <c r="B2994" t="s">
        <v>157</v>
      </c>
      <c r="C2994">
        <v>31</v>
      </c>
      <c r="D2994">
        <v>31.82</v>
      </c>
      <c r="E2994">
        <v>5</v>
      </c>
      <c r="F2994" s="6">
        <f>IFERROR(VLOOKUP(A2994,Orders!A:B,2,FALSE),"")</f>
        <v>38503</v>
      </c>
      <c r="G2994" s="6">
        <f>IFERROR(VLOOKUP(A2994,Orders!A:C,3,FALSE),"")</f>
        <v>38510</v>
      </c>
      <c r="H2994" s="6" t="str">
        <f>IFERROR(VLOOKUP(A2994,Orders!A:D,4,FALSE),"")</f>
        <v>NULL</v>
      </c>
      <c r="I2994" t="str">
        <f>IFERROR(VLOOKUP(A2994,Orders!A:E,5,FALSE),"")</f>
        <v>In Process</v>
      </c>
      <c r="J2994">
        <f>IFERROR(VLOOKUP(A2994,Orders!A:G,7,FALSE),"")</f>
        <v>119</v>
      </c>
      <c r="K2994">
        <f>IFERROR(VLOOKUP(J2994,Customers!A:L,12,FALSE),"")</f>
        <v>1370</v>
      </c>
      <c r="L2994">
        <f>IFERROR(VLOOKUP(J2994,Customers!A:M,13,FALSE),"")</f>
        <v>118200</v>
      </c>
      <c r="M2994" t="str">
        <f>IFERROR(VLOOKUP(J2994,Customers!A:H,8,FALSE),"")</f>
        <v>Nantes</v>
      </c>
      <c r="N2994">
        <f>IFERROR(VLOOKUP(K2994,Employees!A:F,6,FALSE),"")</f>
        <v>4</v>
      </c>
      <c r="O2994" t="str">
        <f>IFERROR(VLOOKUP(N2994,Offices!A:B,2,FALSE),"")</f>
        <v>Paris</v>
      </c>
      <c r="P2994" s="6">
        <f>IFERROR(VLOOKUP(J2994,Payments!A:C,3,FALSE),"")</f>
        <v>38305</v>
      </c>
      <c r="Q2994">
        <f>IFERROR(VLOOKUP(J2994,Payments!A:D,4,FALSE),"")</f>
        <v>19501.82</v>
      </c>
      <c r="R2994" t="str">
        <f>IFERROR(VLOOKUP(B2994,Products!A:C,3,FALSE),"")</f>
        <v>Classic Cars</v>
      </c>
      <c r="S2994">
        <f>IFERROR(VLOOKUP(B2994,Products!A:G,7,FALSE),"")</f>
        <v>2542</v>
      </c>
      <c r="T2994">
        <f>IFERROR(VLOOKUP(B2994,Products!A:I,9,FALSE),"")</f>
        <v>35.36</v>
      </c>
      <c r="U2994" t="e">
        <f t="shared" si="368"/>
        <v>#VALUE!</v>
      </c>
      <c r="V2994" t="str">
        <f t="shared" si="369"/>
        <v/>
      </c>
      <c r="W2994">
        <f t="shared" si="370"/>
        <v>2005</v>
      </c>
      <c r="X2994">
        <f t="shared" si="371"/>
        <v>5</v>
      </c>
      <c r="Y2994">
        <f>IFERROR(VLOOKUP(B2994,Products!A:I,8,FALSE),"")</f>
        <v>15.91</v>
      </c>
      <c r="Z2994">
        <f t="shared" si="372"/>
        <v>986.42</v>
      </c>
      <c r="AA2994">
        <f t="shared" si="373"/>
        <v>100</v>
      </c>
      <c r="AB2994">
        <f t="shared" si="374"/>
        <v>1</v>
      </c>
      <c r="AC2994">
        <f t="shared" si="375"/>
        <v>493.21</v>
      </c>
    </row>
    <row r="2995" spans="1:29">
      <c r="A2995">
        <v>10425</v>
      </c>
      <c r="B2995" t="s">
        <v>147</v>
      </c>
      <c r="C2995">
        <v>41</v>
      </c>
      <c r="D2995">
        <v>83.79</v>
      </c>
      <c r="E2995">
        <v>11</v>
      </c>
      <c r="F2995" s="6">
        <f>IFERROR(VLOOKUP(A2995,Orders!A:B,2,FALSE),"")</f>
        <v>38503</v>
      </c>
      <c r="G2995" s="6">
        <f>IFERROR(VLOOKUP(A2995,Orders!A:C,3,FALSE),"")</f>
        <v>38510</v>
      </c>
      <c r="H2995" s="6" t="str">
        <f>IFERROR(VLOOKUP(A2995,Orders!A:D,4,FALSE),"")</f>
        <v>NULL</v>
      </c>
      <c r="I2995" t="str">
        <f>IFERROR(VLOOKUP(A2995,Orders!A:E,5,FALSE),"")</f>
        <v>In Process</v>
      </c>
      <c r="J2995">
        <f>IFERROR(VLOOKUP(A2995,Orders!A:G,7,FALSE),"")</f>
        <v>119</v>
      </c>
      <c r="K2995">
        <f>IFERROR(VLOOKUP(J2995,Customers!A:L,12,FALSE),"")</f>
        <v>1370</v>
      </c>
      <c r="L2995">
        <f>IFERROR(VLOOKUP(J2995,Customers!A:M,13,FALSE),"")</f>
        <v>118200</v>
      </c>
      <c r="M2995" t="str">
        <f>IFERROR(VLOOKUP(J2995,Customers!A:H,8,FALSE),"")</f>
        <v>Nantes</v>
      </c>
      <c r="N2995">
        <f>IFERROR(VLOOKUP(K2995,Employees!A:F,6,FALSE),"")</f>
        <v>4</v>
      </c>
      <c r="O2995" t="str">
        <f>IFERROR(VLOOKUP(N2995,Offices!A:B,2,FALSE),"")</f>
        <v>Paris</v>
      </c>
      <c r="P2995" s="6">
        <f>IFERROR(VLOOKUP(J2995,Payments!A:C,3,FALSE),"")</f>
        <v>38305</v>
      </c>
      <c r="Q2995">
        <f>IFERROR(VLOOKUP(J2995,Payments!A:D,4,FALSE),"")</f>
        <v>19501.82</v>
      </c>
      <c r="R2995" t="str">
        <f>IFERROR(VLOOKUP(B2995,Products!A:C,3,FALSE),"")</f>
        <v>Trucks and Buses</v>
      </c>
      <c r="S2995">
        <f>IFERROR(VLOOKUP(B2995,Products!A:G,7,FALSE),"")</f>
        <v>5099</v>
      </c>
      <c r="T2995">
        <f>IFERROR(VLOOKUP(B2995,Products!A:I,9,FALSE),"")</f>
        <v>96.31</v>
      </c>
      <c r="U2995" t="e">
        <f t="shared" si="368"/>
        <v>#VALUE!</v>
      </c>
      <c r="V2995" t="str">
        <f t="shared" si="369"/>
        <v/>
      </c>
      <c r="W2995">
        <f t="shared" si="370"/>
        <v>2005</v>
      </c>
      <c r="X2995">
        <f t="shared" si="371"/>
        <v>5</v>
      </c>
      <c r="Y2995">
        <f>IFERROR(VLOOKUP(B2995,Products!A:I,8,FALSE),"")</f>
        <v>53.93</v>
      </c>
      <c r="Z2995">
        <f t="shared" si="372"/>
        <v>3435.3900000000003</v>
      </c>
      <c r="AA2995">
        <f t="shared" si="373"/>
        <v>55.368069720007426</v>
      </c>
      <c r="AB2995">
        <f t="shared" si="374"/>
        <v>0</v>
      </c>
      <c r="AC2995">
        <f t="shared" si="375"/>
        <v>1224.2600000000002</v>
      </c>
    </row>
    <row r="2996" spans="1:29">
      <c r="A2996">
        <v>10425</v>
      </c>
      <c r="B2996" t="s">
        <v>159</v>
      </c>
      <c r="C2996">
        <v>11</v>
      </c>
      <c r="D2996">
        <v>50.32</v>
      </c>
      <c r="E2996">
        <v>6</v>
      </c>
      <c r="F2996" s="6">
        <f>IFERROR(VLOOKUP(A2996,Orders!A:B,2,FALSE),"")</f>
        <v>38503</v>
      </c>
      <c r="G2996" s="6">
        <f>IFERROR(VLOOKUP(A2996,Orders!A:C,3,FALSE),"")</f>
        <v>38510</v>
      </c>
      <c r="H2996" s="6" t="str">
        <f>IFERROR(VLOOKUP(A2996,Orders!A:D,4,FALSE),"")</f>
        <v>NULL</v>
      </c>
      <c r="I2996" t="str">
        <f>IFERROR(VLOOKUP(A2996,Orders!A:E,5,FALSE),"")</f>
        <v>In Process</v>
      </c>
      <c r="J2996">
        <f>IFERROR(VLOOKUP(A2996,Orders!A:G,7,FALSE),"")</f>
        <v>119</v>
      </c>
      <c r="K2996">
        <f>IFERROR(VLOOKUP(J2996,Customers!A:L,12,FALSE),"")</f>
        <v>1370</v>
      </c>
      <c r="L2996">
        <f>IFERROR(VLOOKUP(J2996,Customers!A:M,13,FALSE),"")</f>
        <v>118200</v>
      </c>
      <c r="M2996" t="str">
        <f>IFERROR(VLOOKUP(J2996,Customers!A:H,8,FALSE),"")</f>
        <v>Nantes</v>
      </c>
      <c r="N2996">
        <f>IFERROR(VLOOKUP(K2996,Employees!A:F,6,FALSE),"")</f>
        <v>4</v>
      </c>
      <c r="O2996" t="str">
        <f>IFERROR(VLOOKUP(N2996,Offices!A:B,2,FALSE),"")</f>
        <v>Paris</v>
      </c>
      <c r="P2996" s="6">
        <f>IFERROR(VLOOKUP(J2996,Payments!A:C,3,FALSE),"")</f>
        <v>38305</v>
      </c>
      <c r="Q2996">
        <f>IFERROR(VLOOKUP(J2996,Payments!A:D,4,FALSE),"")</f>
        <v>19501.82</v>
      </c>
      <c r="R2996" t="str">
        <f>IFERROR(VLOOKUP(B2996,Products!A:C,3,FALSE),"")</f>
        <v>Trucks and Buses</v>
      </c>
      <c r="S2996">
        <f>IFERROR(VLOOKUP(B2996,Products!A:G,7,FALSE),"")</f>
        <v>2874</v>
      </c>
      <c r="T2996">
        <f>IFERROR(VLOOKUP(B2996,Products!A:I,9,FALSE),"")</f>
        <v>54.11</v>
      </c>
      <c r="U2996" t="e">
        <f t="shared" si="368"/>
        <v>#VALUE!</v>
      </c>
      <c r="V2996" t="str">
        <f t="shared" si="369"/>
        <v/>
      </c>
      <c r="W2996">
        <f t="shared" si="370"/>
        <v>2005</v>
      </c>
      <c r="X2996">
        <f t="shared" si="371"/>
        <v>5</v>
      </c>
      <c r="Y2996">
        <f>IFERROR(VLOOKUP(B2996,Products!A:I,8,FALSE),"")</f>
        <v>25.98</v>
      </c>
      <c r="Z2996">
        <f t="shared" si="372"/>
        <v>553.52</v>
      </c>
      <c r="AA2996">
        <f t="shared" si="373"/>
        <v>93.687451886066199</v>
      </c>
      <c r="AB2996">
        <f t="shared" si="374"/>
        <v>1</v>
      </c>
      <c r="AC2996">
        <f t="shared" si="375"/>
        <v>267.74</v>
      </c>
    </row>
    <row r="2997" spans="1:29">
      <c r="A2997">
        <v>10425</v>
      </c>
      <c r="B2997" t="s">
        <v>161</v>
      </c>
      <c r="C2997">
        <v>18</v>
      </c>
      <c r="D2997">
        <v>94.92</v>
      </c>
      <c r="E2997">
        <v>2</v>
      </c>
      <c r="F2997" s="6">
        <f>IFERROR(VLOOKUP(A2997,Orders!A:B,2,FALSE),"")</f>
        <v>38503</v>
      </c>
      <c r="G2997" s="6">
        <f>IFERROR(VLOOKUP(A2997,Orders!A:C,3,FALSE),"")</f>
        <v>38510</v>
      </c>
      <c r="H2997" s="6" t="str">
        <f>IFERROR(VLOOKUP(A2997,Orders!A:D,4,FALSE),"")</f>
        <v>NULL</v>
      </c>
      <c r="I2997" t="str">
        <f>IFERROR(VLOOKUP(A2997,Orders!A:E,5,FALSE),"")</f>
        <v>In Process</v>
      </c>
      <c r="J2997">
        <f>IFERROR(VLOOKUP(A2997,Orders!A:G,7,FALSE),"")</f>
        <v>119</v>
      </c>
      <c r="K2997">
        <f>IFERROR(VLOOKUP(J2997,Customers!A:L,12,FALSE),"")</f>
        <v>1370</v>
      </c>
      <c r="L2997">
        <f>IFERROR(VLOOKUP(J2997,Customers!A:M,13,FALSE),"")</f>
        <v>118200</v>
      </c>
      <c r="M2997" t="str">
        <f>IFERROR(VLOOKUP(J2997,Customers!A:H,8,FALSE),"")</f>
        <v>Nantes</v>
      </c>
      <c r="N2997">
        <f>IFERROR(VLOOKUP(K2997,Employees!A:F,6,FALSE),"")</f>
        <v>4</v>
      </c>
      <c r="O2997" t="str">
        <f>IFERROR(VLOOKUP(N2997,Offices!A:B,2,FALSE),"")</f>
        <v>Paris</v>
      </c>
      <c r="P2997" s="6">
        <f>IFERROR(VLOOKUP(J2997,Payments!A:C,3,FALSE),"")</f>
        <v>38305</v>
      </c>
      <c r="Q2997">
        <f>IFERROR(VLOOKUP(J2997,Payments!A:D,4,FALSE),"")</f>
        <v>19501.82</v>
      </c>
      <c r="R2997" t="str">
        <f>IFERROR(VLOOKUP(B2997,Products!A:C,3,FALSE),"")</f>
        <v>Trucks and Buses</v>
      </c>
      <c r="S2997">
        <f>IFERROR(VLOOKUP(B2997,Products!A:G,7,FALSE),"")</f>
        <v>1016</v>
      </c>
      <c r="T2997">
        <f>IFERROR(VLOOKUP(B2997,Products!A:I,9,FALSE),"")</f>
        <v>115.75</v>
      </c>
      <c r="U2997" t="e">
        <f t="shared" si="368"/>
        <v>#VALUE!</v>
      </c>
      <c r="V2997" t="str">
        <f t="shared" si="369"/>
        <v/>
      </c>
      <c r="W2997">
        <f t="shared" si="370"/>
        <v>2005</v>
      </c>
      <c r="X2997">
        <f t="shared" si="371"/>
        <v>5</v>
      </c>
      <c r="Y2997">
        <f>IFERROR(VLOOKUP(B2997,Products!A:I,8,FALSE),"")</f>
        <v>68.290000000000006</v>
      </c>
      <c r="Z2997">
        <f t="shared" si="372"/>
        <v>1708.56</v>
      </c>
      <c r="AA2997">
        <f t="shared" si="373"/>
        <v>38.995460535949618</v>
      </c>
      <c r="AB2997">
        <f t="shared" si="374"/>
        <v>0</v>
      </c>
      <c r="AC2997">
        <f t="shared" si="375"/>
        <v>479.33999999999992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1B7D2-4C83-46D8-BEEE-237060F5CCA4}">
  <sheetPr codeName="Sheet15"/>
  <dimension ref="A1:G274"/>
  <sheetViews>
    <sheetView workbookViewId="0"/>
  </sheetViews>
  <sheetFormatPr defaultRowHeight="15"/>
  <cols>
    <col min="1" max="1" width="16.5703125" bestFit="1" customWidth="1"/>
    <col min="2" max="2" width="13.42578125" bestFit="1" customWidth="1"/>
    <col min="3" max="3" width="12.5703125" style="14" bestFit="1" customWidth="1"/>
    <col min="4" max="4" width="10" bestFit="1" customWidth="1"/>
    <col min="5" max="5" width="5" bestFit="1" customWidth="1"/>
    <col min="6" max="6" width="6.5703125" bestFit="1" customWidth="1"/>
    <col min="7" max="7" width="13.5703125" bestFit="1" customWidth="1"/>
    <col min="9" max="9" width="16.85546875" bestFit="1" customWidth="1"/>
    <col min="10" max="10" width="13.28515625" bestFit="1" customWidth="1"/>
    <col min="12" max="12" width="11.5703125" bestFit="1" customWidth="1"/>
    <col min="13" max="13" width="13.28515625" bestFit="1" customWidth="1"/>
  </cols>
  <sheetData>
    <row r="1" spans="1:7">
      <c r="A1" t="s">
        <v>106</v>
      </c>
      <c r="B1" t="s">
        <v>233</v>
      </c>
      <c r="C1" s="14" t="s">
        <v>112</v>
      </c>
      <c r="D1" t="s">
        <v>113</v>
      </c>
      <c r="E1" t="s">
        <v>59</v>
      </c>
      <c r="F1" t="s">
        <v>60</v>
      </c>
      <c r="G1" t="s">
        <v>234</v>
      </c>
    </row>
    <row r="2" spans="1:7">
      <c r="A2">
        <v>103</v>
      </c>
      <c r="B2" t="s">
        <v>235</v>
      </c>
      <c r="C2" s="14">
        <v>38279</v>
      </c>
      <c r="D2">
        <v>6066.78</v>
      </c>
      <c r="E2">
        <f t="shared" ref="E2:E65" si="0">YEAR(C2)</f>
        <v>2004</v>
      </c>
      <c r="F2">
        <f t="shared" ref="F2:F65" si="1">MONTH(C2)</f>
        <v>10</v>
      </c>
      <c r="G2" t="str">
        <f>VLOOKUP(A2,'Master Sheet'!J:O,6,FALSE)</f>
        <v>Paris</v>
      </c>
    </row>
    <row r="3" spans="1:7">
      <c r="A3">
        <v>103</v>
      </c>
      <c r="B3" t="s">
        <v>236</v>
      </c>
      <c r="C3" s="14">
        <v>37777</v>
      </c>
      <c r="D3">
        <v>14571.44</v>
      </c>
      <c r="E3">
        <f t="shared" si="0"/>
        <v>2003</v>
      </c>
      <c r="F3">
        <f t="shared" si="1"/>
        <v>6</v>
      </c>
      <c r="G3" t="str">
        <f>VLOOKUP(A3,'Master Sheet'!J:O,6,FALSE)</f>
        <v>Paris</v>
      </c>
    </row>
    <row r="4" spans="1:7">
      <c r="A4">
        <v>103</v>
      </c>
      <c r="B4" t="s">
        <v>237</v>
      </c>
      <c r="C4" s="14">
        <v>38339</v>
      </c>
      <c r="D4">
        <v>1676.14</v>
      </c>
      <c r="E4">
        <f t="shared" si="0"/>
        <v>2004</v>
      </c>
      <c r="F4">
        <f t="shared" si="1"/>
        <v>12</v>
      </c>
      <c r="G4" t="str">
        <f>VLOOKUP(A4,'Master Sheet'!J:O,6,FALSE)</f>
        <v>Paris</v>
      </c>
    </row>
    <row r="5" spans="1:7">
      <c r="A5">
        <v>112</v>
      </c>
      <c r="B5" t="s">
        <v>238</v>
      </c>
      <c r="C5" s="14">
        <v>38338</v>
      </c>
      <c r="D5">
        <v>14191.12</v>
      </c>
      <c r="E5">
        <f t="shared" si="0"/>
        <v>2004</v>
      </c>
      <c r="F5">
        <f t="shared" si="1"/>
        <v>12</v>
      </c>
      <c r="G5" t="str">
        <f>VLOOKUP(A5,'Master Sheet'!J:O,6,FALSE)</f>
        <v>San Francisco</v>
      </c>
    </row>
    <row r="6" spans="1:7">
      <c r="A6">
        <v>112</v>
      </c>
      <c r="B6" t="s">
        <v>239</v>
      </c>
      <c r="C6" s="14">
        <v>37778</v>
      </c>
      <c r="D6">
        <v>32641.98</v>
      </c>
      <c r="E6">
        <f t="shared" si="0"/>
        <v>2003</v>
      </c>
      <c r="F6">
        <f t="shared" si="1"/>
        <v>6</v>
      </c>
      <c r="G6" t="str">
        <f>VLOOKUP(A6,'Master Sheet'!J:O,6,FALSE)</f>
        <v>San Francisco</v>
      </c>
    </row>
    <row r="7" spans="1:7">
      <c r="A7">
        <v>112</v>
      </c>
      <c r="B7" t="s">
        <v>240</v>
      </c>
      <c r="C7" s="14">
        <v>38219</v>
      </c>
      <c r="D7">
        <v>33347.879999999997</v>
      </c>
      <c r="E7">
        <f t="shared" si="0"/>
        <v>2004</v>
      </c>
      <c r="F7">
        <f t="shared" si="1"/>
        <v>8</v>
      </c>
      <c r="G7" t="str">
        <f>VLOOKUP(A7,'Master Sheet'!J:O,6,FALSE)</f>
        <v>San Francisco</v>
      </c>
    </row>
    <row r="8" spans="1:7">
      <c r="A8">
        <v>114</v>
      </c>
      <c r="B8" t="s">
        <v>241</v>
      </c>
      <c r="C8" s="14">
        <v>37761</v>
      </c>
      <c r="D8">
        <v>45864.03</v>
      </c>
      <c r="E8">
        <f t="shared" si="0"/>
        <v>2003</v>
      </c>
      <c r="F8">
        <f t="shared" si="1"/>
        <v>5</v>
      </c>
      <c r="G8" t="str">
        <f>VLOOKUP(A8,'Master Sheet'!J:O,6,FALSE)</f>
        <v>Sydney</v>
      </c>
    </row>
    <row r="9" spans="1:7">
      <c r="A9">
        <v>114</v>
      </c>
      <c r="B9" t="s">
        <v>242</v>
      </c>
      <c r="C9" s="14">
        <v>38336</v>
      </c>
      <c r="D9">
        <v>82261.22</v>
      </c>
      <c r="E9">
        <f t="shared" si="0"/>
        <v>2004</v>
      </c>
      <c r="F9">
        <f t="shared" si="1"/>
        <v>12</v>
      </c>
      <c r="G9" t="str">
        <f>VLOOKUP(A9,'Master Sheet'!J:O,6,FALSE)</f>
        <v>Sydney</v>
      </c>
    </row>
    <row r="10" spans="1:7">
      <c r="A10">
        <v>114</v>
      </c>
      <c r="B10" t="s">
        <v>243</v>
      </c>
      <c r="C10" s="14">
        <v>37772</v>
      </c>
      <c r="D10">
        <v>7565.08</v>
      </c>
      <c r="E10">
        <f t="shared" si="0"/>
        <v>2003</v>
      </c>
      <c r="F10">
        <f t="shared" si="1"/>
        <v>5</v>
      </c>
      <c r="G10" t="str">
        <f>VLOOKUP(A10,'Master Sheet'!J:O,6,FALSE)</f>
        <v>Sydney</v>
      </c>
    </row>
    <row r="11" spans="1:7">
      <c r="A11">
        <v>114</v>
      </c>
      <c r="B11" t="s">
        <v>244</v>
      </c>
      <c r="C11" s="14">
        <v>38056</v>
      </c>
      <c r="D11">
        <v>44894.74</v>
      </c>
      <c r="E11">
        <f t="shared" si="0"/>
        <v>2004</v>
      </c>
      <c r="F11">
        <f t="shared" si="1"/>
        <v>3</v>
      </c>
      <c r="G11" t="str">
        <f>VLOOKUP(A11,'Master Sheet'!J:O,6,FALSE)</f>
        <v>Sydney</v>
      </c>
    </row>
    <row r="12" spans="1:7">
      <c r="A12">
        <v>119</v>
      </c>
      <c r="B12" t="s">
        <v>245</v>
      </c>
      <c r="C12" s="14">
        <v>38305</v>
      </c>
      <c r="D12">
        <v>19501.82</v>
      </c>
      <c r="E12">
        <f t="shared" si="0"/>
        <v>2004</v>
      </c>
      <c r="F12">
        <f t="shared" si="1"/>
        <v>11</v>
      </c>
      <c r="G12" t="str">
        <f>VLOOKUP(A12,'Master Sheet'!J:O,6,FALSE)</f>
        <v>Paris</v>
      </c>
    </row>
    <row r="13" spans="1:7">
      <c r="A13">
        <v>119</v>
      </c>
      <c r="B13" t="s">
        <v>246</v>
      </c>
      <c r="C13" s="14">
        <v>38207</v>
      </c>
      <c r="D13">
        <v>47924.19</v>
      </c>
      <c r="E13">
        <f t="shared" si="0"/>
        <v>2004</v>
      </c>
      <c r="F13">
        <f t="shared" si="1"/>
        <v>8</v>
      </c>
      <c r="G13" t="str">
        <f>VLOOKUP(A13,'Master Sheet'!J:O,6,FALSE)</f>
        <v>Paris</v>
      </c>
    </row>
    <row r="14" spans="1:7">
      <c r="A14">
        <v>119</v>
      </c>
      <c r="B14" t="s">
        <v>247</v>
      </c>
      <c r="C14" s="14">
        <v>38405</v>
      </c>
      <c r="D14">
        <v>49523.67</v>
      </c>
      <c r="E14">
        <f t="shared" si="0"/>
        <v>2005</v>
      </c>
      <c r="F14">
        <f t="shared" si="1"/>
        <v>2</v>
      </c>
      <c r="G14" t="str">
        <f>VLOOKUP(A14,'Master Sheet'!J:O,6,FALSE)</f>
        <v>Paris</v>
      </c>
    </row>
    <row r="15" spans="1:7">
      <c r="A15">
        <v>121</v>
      </c>
      <c r="B15" t="s">
        <v>248</v>
      </c>
      <c r="C15" s="14">
        <v>37668</v>
      </c>
      <c r="D15">
        <v>50218.95</v>
      </c>
      <c r="E15">
        <f t="shared" si="0"/>
        <v>2003</v>
      </c>
      <c r="F15">
        <f t="shared" si="1"/>
        <v>2</v>
      </c>
      <c r="G15" t="str">
        <f>VLOOKUP(A15,'Master Sheet'!J:O,6,FALSE)</f>
        <v>London</v>
      </c>
    </row>
    <row r="16" spans="1:7">
      <c r="A16">
        <v>121</v>
      </c>
      <c r="B16" t="s">
        <v>249</v>
      </c>
      <c r="C16" s="14">
        <v>37922</v>
      </c>
      <c r="D16">
        <v>1491.38</v>
      </c>
      <c r="E16">
        <f t="shared" si="0"/>
        <v>2003</v>
      </c>
      <c r="F16">
        <f t="shared" si="1"/>
        <v>10</v>
      </c>
      <c r="G16" t="str">
        <f>VLOOKUP(A16,'Master Sheet'!J:O,6,FALSE)</f>
        <v>London</v>
      </c>
    </row>
    <row r="17" spans="1:7">
      <c r="A17">
        <v>121</v>
      </c>
      <c r="B17" t="s">
        <v>250</v>
      </c>
      <c r="C17" s="14">
        <v>38295</v>
      </c>
      <c r="D17">
        <v>17876.32</v>
      </c>
      <c r="E17">
        <f t="shared" si="0"/>
        <v>2004</v>
      </c>
      <c r="F17">
        <f t="shared" si="1"/>
        <v>11</v>
      </c>
      <c r="G17" t="str">
        <f>VLOOKUP(A17,'Master Sheet'!J:O,6,FALSE)</f>
        <v>London</v>
      </c>
    </row>
    <row r="18" spans="1:7">
      <c r="A18">
        <v>121</v>
      </c>
      <c r="B18" t="s">
        <v>251</v>
      </c>
      <c r="C18" s="14">
        <v>38319</v>
      </c>
      <c r="D18">
        <v>34638.14</v>
      </c>
      <c r="E18">
        <f t="shared" si="0"/>
        <v>2004</v>
      </c>
      <c r="F18">
        <f t="shared" si="1"/>
        <v>11</v>
      </c>
      <c r="G18" t="str">
        <f>VLOOKUP(A18,'Master Sheet'!J:O,6,FALSE)</f>
        <v>London</v>
      </c>
    </row>
    <row r="19" spans="1:7">
      <c r="A19">
        <v>124</v>
      </c>
      <c r="B19" t="s">
        <v>252</v>
      </c>
      <c r="C19" s="14">
        <v>38416</v>
      </c>
      <c r="D19">
        <v>101244.59</v>
      </c>
      <c r="E19">
        <f t="shared" si="0"/>
        <v>2005</v>
      </c>
      <c r="F19">
        <f t="shared" si="1"/>
        <v>3</v>
      </c>
      <c r="G19" t="str">
        <f>VLOOKUP(A19,'Master Sheet'!J:O,6,FALSE)</f>
        <v>San Francisco</v>
      </c>
    </row>
    <row r="20" spans="1:7">
      <c r="A20">
        <v>124</v>
      </c>
      <c r="B20" t="s">
        <v>253</v>
      </c>
      <c r="C20" s="14">
        <v>38227</v>
      </c>
      <c r="D20">
        <v>85410.87</v>
      </c>
      <c r="E20">
        <f t="shared" si="0"/>
        <v>2004</v>
      </c>
      <c r="F20">
        <f t="shared" si="1"/>
        <v>8</v>
      </c>
      <c r="G20" t="str">
        <f>VLOOKUP(A20,'Master Sheet'!J:O,6,FALSE)</f>
        <v>San Francisco</v>
      </c>
    </row>
    <row r="21" spans="1:7">
      <c r="A21">
        <v>124</v>
      </c>
      <c r="B21" t="s">
        <v>254</v>
      </c>
      <c r="C21" s="14">
        <v>37722</v>
      </c>
      <c r="D21">
        <v>11044.3</v>
      </c>
      <c r="E21">
        <f t="shared" si="0"/>
        <v>2003</v>
      </c>
      <c r="F21">
        <f t="shared" si="1"/>
        <v>4</v>
      </c>
      <c r="G21" t="str">
        <f>VLOOKUP(A21,'Master Sheet'!J:O,6,FALSE)</f>
        <v>San Francisco</v>
      </c>
    </row>
    <row r="22" spans="1:7">
      <c r="A22">
        <v>124</v>
      </c>
      <c r="B22" t="s">
        <v>255</v>
      </c>
      <c r="C22" s="14">
        <v>38458</v>
      </c>
      <c r="D22">
        <v>83598.039999999994</v>
      </c>
      <c r="E22">
        <f t="shared" si="0"/>
        <v>2005</v>
      </c>
      <c r="F22">
        <f t="shared" si="1"/>
        <v>4</v>
      </c>
      <c r="G22" t="str">
        <f>VLOOKUP(A22,'Master Sheet'!J:O,6,FALSE)</f>
        <v>San Francisco</v>
      </c>
    </row>
    <row r="23" spans="1:7">
      <c r="A23">
        <v>124</v>
      </c>
      <c r="B23" t="s">
        <v>256</v>
      </c>
      <c r="C23" s="14">
        <v>38348</v>
      </c>
      <c r="D23">
        <v>47142.7</v>
      </c>
      <c r="E23">
        <f t="shared" si="0"/>
        <v>2004</v>
      </c>
      <c r="F23">
        <f t="shared" si="1"/>
        <v>12</v>
      </c>
      <c r="G23" t="str">
        <f>VLOOKUP(A23,'Master Sheet'!J:O,6,FALSE)</f>
        <v>San Francisco</v>
      </c>
    </row>
    <row r="24" spans="1:7">
      <c r="A24">
        <v>124</v>
      </c>
      <c r="B24" t="s">
        <v>257</v>
      </c>
      <c r="C24" s="14">
        <v>38293</v>
      </c>
      <c r="D24">
        <v>55639.66</v>
      </c>
      <c r="E24">
        <f t="shared" si="0"/>
        <v>2004</v>
      </c>
      <c r="F24">
        <f t="shared" si="1"/>
        <v>11</v>
      </c>
      <c r="G24" t="str">
        <f>VLOOKUP(A24,'Master Sheet'!J:O,6,FALSE)</f>
        <v>San Francisco</v>
      </c>
    </row>
    <row r="25" spans="1:7">
      <c r="A25">
        <v>124</v>
      </c>
      <c r="B25" t="s">
        <v>258</v>
      </c>
      <c r="C25" s="14">
        <v>37848</v>
      </c>
      <c r="D25">
        <v>111654.39999999999</v>
      </c>
      <c r="E25">
        <f t="shared" si="0"/>
        <v>2003</v>
      </c>
      <c r="F25">
        <f t="shared" si="1"/>
        <v>8</v>
      </c>
      <c r="G25" t="str">
        <f>VLOOKUP(A25,'Master Sheet'!J:O,6,FALSE)</f>
        <v>San Francisco</v>
      </c>
    </row>
    <row r="26" spans="1:7">
      <c r="A26">
        <v>124</v>
      </c>
      <c r="B26" t="s">
        <v>259</v>
      </c>
      <c r="C26" s="14">
        <v>38072</v>
      </c>
      <c r="D26">
        <v>43369.3</v>
      </c>
      <c r="E26">
        <f t="shared" si="0"/>
        <v>2004</v>
      </c>
      <c r="F26">
        <f t="shared" si="1"/>
        <v>3</v>
      </c>
      <c r="G26" t="str">
        <f>VLOOKUP(A26,'Master Sheet'!J:O,6,FALSE)</f>
        <v>San Francisco</v>
      </c>
    </row>
    <row r="27" spans="1:7">
      <c r="A27">
        <v>124</v>
      </c>
      <c r="B27" t="s">
        <v>260</v>
      </c>
      <c r="C27" s="14">
        <v>37950</v>
      </c>
      <c r="D27">
        <v>45084.38</v>
      </c>
      <c r="E27">
        <f t="shared" si="0"/>
        <v>2003</v>
      </c>
      <c r="F27">
        <f t="shared" si="1"/>
        <v>11</v>
      </c>
      <c r="G27" t="str">
        <f>VLOOKUP(A27,'Master Sheet'!J:O,6,FALSE)</f>
        <v>San Francisco</v>
      </c>
    </row>
    <row r="28" spans="1:7">
      <c r="A28">
        <v>128</v>
      </c>
      <c r="B28" t="s">
        <v>261</v>
      </c>
      <c r="C28" s="14">
        <v>37649</v>
      </c>
      <c r="D28">
        <v>10549.01</v>
      </c>
      <c r="E28">
        <f t="shared" si="0"/>
        <v>2003</v>
      </c>
      <c r="F28">
        <f t="shared" si="1"/>
        <v>1</v>
      </c>
      <c r="G28" t="str">
        <f>VLOOKUP(A28,'Master Sheet'!J:O,6,FALSE)</f>
        <v>London</v>
      </c>
    </row>
    <row r="29" spans="1:7">
      <c r="A29">
        <v>128</v>
      </c>
      <c r="B29" t="s">
        <v>262</v>
      </c>
      <c r="C29" s="14">
        <v>37912</v>
      </c>
      <c r="D29">
        <v>24101.81</v>
      </c>
      <c r="E29">
        <f t="shared" si="0"/>
        <v>2003</v>
      </c>
      <c r="F29">
        <f t="shared" si="1"/>
        <v>10</v>
      </c>
      <c r="G29" t="str">
        <f>VLOOKUP(A29,'Master Sheet'!J:O,6,FALSE)</f>
        <v>London</v>
      </c>
    </row>
    <row r="30" spans="1:7">
      <c r="A30">
        <v>128</v>
      </c>
      <c r="B30" t="s">
        <v>263</v>
      </c>
      <c r="C30" s="14">
        <v>38070</v>
      </c>
      <c r="D30">
        <v>33820.620000000003</v>
      </c>
      <c r="E30">
        <f t="shared" si="0"/>
        <v>2004</v>
      </c>
      <c r="F30">
        <f t="shared" si="1"/>
        <v>3</v>
      </c>
      <c r="G30" t="str">
        <f>VLOOKUP(A30,'Master Sheet'!J:O,6,FALSE)</f>
        <v>London</v>
      </c>
    </row>
    <row r="31" spans="1:7">
      <c r="A31">
        <v>128</v>
      </c>
      <c r="B31" t="s">
        <v>264</v>
      </c>
      <c r="C31" s="14">
        <v>38309</v>
      </c>
      <c r="D31">
        <v>7466.32</v>
      </c>
      <c r="E31">
        <f t="shared" si="0"/>
        <v>2004</v>
      </c>
      <c r="F31">
        <f t="shared" si="1"/>
        <v>11</v>
      </c>
      <c r="G31" t="str">
        <f>VLOOKUP(A31,'Master Sheet'!J:O,6,FALSE)</f>
        <v>London</v>
      </c>
    </row>
    <row r="32" spans="1:7">
      <c r="A32">
        <v>129</v>
      </c>
      <c r="B32" t="s">
        <v>265</v>
      </c>
      <c r="C32" s="14">
        <v>38329</v>
      </c>
      <c r="D32">
        <v>26248.78</v>
      </c>
      <c r="E32">
        <f t="shared" si="0"/>
        <v>2004</v>
      </c>
      <c r="F32">
        <f t="shared" si="1"/>
        <v>12</v>
      </c>
      <c r="G32" t="str">
        <f>VLOOKUP(A32,'Master Sheet'!J:O,6,FALSE)</f>
        <v>San Francisco</v>
      </c>
    </row>
    <row r="33" spans="1:7">
      <c r="A33">
        <v>129</v>
      </c>
      <c r="B33" t="s">
        <v>266</v>
      </c>
      <c r="C33" s="14">
        <v>37966</v>
      </c>
      <c r="D33">
        <v>23923.93</v>
      </c>
      <c r="E33">
        <f t="shared" si="0"/>
        <v>2003</v>
      </c>
      <c r="F33">
        <f t="shared" si="1"/>
        <v>12</v>
      </c>
      <c r="G33" t="str">
        <f>VLOOKUP(A33,'Master Sheet'!J:O,6,FALSE)</f>
        <v>San Francisco</v>
      </c>
    </row>
    <row r="34" spans="1:7">
      <c r="A34">
        <v>129</v>
      </c>
      <c r="B34" t="s">
        <v>267</v>
      </c>
      <c r="C34" s="14">
        <v>37720</v>
      </c>
      <c r="D34">
        <v>16537.849999999999</v>
      </c>
      <c r="E34">
        <f t="shared" si="0"/>
        <v>2003</v>
      </c>
      <c r="F34">
        <f t="shared" si="1"/>
        <v>4</v>
      </c>
      <c r="G34" t="str">
        <f>VLOOKUP(A34,'Master Sheet'!J:O,6,FALSE)</f>
        <v>San Francisco</v>
      </c>
    </row>
    <row r="35" spans="1:7">
      <c r="A35">
        <v>131</v>
      </c>
      <c r="B35" t="s">
        <v>268</v>
      </c>
      <c r="C35" s="14">
        <v>37692</v>
      </c>
      <c r="D35">
        <v>22292.62</v>
      </c>
      <c r="E35">
        <f t="shared" si="0"/>
        <v>2003</v>
      </c>
      <c r="F35">
        <f t="shared" si="1"/>
        <v>3</v>
      </c>
      <c r="G35" t="str">
        <f>VLOOKUP(A35,'Master Sheet'!J:O,6,FALSE)</f>
        <v>NYC</v>
      </c>
    </row>
    <row r="36" spans="1:7">
      <c r="A36">
        <v>131</v>
      </c>
      <c r="B36" t="s">
        <v>269</v>
      </c>
      <c r="C36" s="14">
        <v>38323</v>
      </c>
      <c r="D36">
        <v>50025.35</v>
      </c>
      <c r="E36">
        <f t="shared" si="0"/>
        <v>2004</v>
      </c>
      <c r="F36">
        <f t="shared" si="1"/>
        <v>12</v>
      </c>
      <c r="G36" t="str">
        <f>VLOOKUP(A36,'Master Sheet'!J:O,6,FALSE)</f>
        <v>NYC</v>
      </c>
    </row>
    <row r="37" spans="1:7">
      <c r="A37">
        <v>131</v>
      </c>
      <c r="B37" t="s">
        <v>270</v>
      </c>
      <c r="C37" s="14">
        <v>38241</v>
      </c>
      <c r="D37">
        <v>35321.97</v>
      </c>
      <c r="E37">
        <f t="shared" si="0"/>
        <v>2004</v>
      </c>
      <c r="F37">
        <f t="shared" si="1"/>
        <v>9</v>
      </c>
      <c r="G37" t="str">
        <f>VLOOKUP(A37,'Master Sheet'!J:O,6,FALSE)</f>
        <v>NYC</v>
      </c>
    </row>
    <row r="38" spans="1:7">
      <c r="A38">
        <v>141</v>
      </c>
      <c r="B38" t="s">
        <v>271</v>
      </c>
      <c r="C38" s="14">
        <v>37821</v>
      </c>
      <c r="D38">
        <v>36251.03</v>
      </c>
      <c r="E38">
        <f t="shared" si="0"/>
        <v>2003</v>
      </c>
      <c r="F38">
        <f t="shared" si="1"/>
        <v>7</v>
      </c>
      <c r="G38" t="str">
        <f>VLOOKUP(A38,'Master Sheet'!J:O,6,FALSE)</f>
        <v>Paris</v>
      </c>
    </row>
    <row r="39" spans="1:7">
      <c r="A39">
        <v>141</v>
      </c>
      <c r="B39" t="s">
        <v>272</v>
      </c>
      <c r="C39" s="14">
        <v>38292</v>
      </c>
      <c r="D39">
        <v>36140.379999999997</v>
      </c>
      <c r="E39">
        <f t="shared" si="0"/>
        <v>2004</v>
      </c>
      <c r="F39">
        <f t="shared" si="1"/>
        <v>11</v>
      </c>
      <c r="G39" t="str">
        <f>VLOOKUP(A39,'Master Sheet'!J:O,6,FALSE)</f>
        <v>Paris</v>
      </c>
    </row>
    <row r="40" spans="1:7">
      <c r="A40">
        <v>141</v>
      </c>
      <c r="B40" t="s">
        <v>273</v>
      </c>
      <c r="C40" s="14">
        <v>38491</v>
      </c>
      <c r="D40">
        <v>46895.48</v>
      </c>
      <c r="E40">
        <f t="shared" si="0"/>
        <v>2005</v>
      </c>
      <c r="F40">
        <f t="shared" si="1"/>
        <v>5</v>
      </c>
      <c r="G40" t="str">
        <f>VLOOKUP(A40,'Master Sheet'!J:O,6,FALSE)</f>
        <v>Paris</v>
      </c>
    </row>
    <row r="41" spans="1:7">
      <c r="A41">
        <v>141</v>
      </c>
      <c r="B41" t="s">
        <v>274</v>
      </c>
      <c r="C41" s="14">
        <v>38016</v>
      </c>
      <c r="D41">
        <v>59830.55</v>
      </c>
      <c r="E41">
        <f t="shared" si="0"/>
        <v>2004</v>
      </c>
      <c r="F41">
        <f t="shared" si="1"/>
        <v>1</v>
      </c>
      <c r="G41" t="str">
        <f>VLOOKUP(A41,'Master Sheet'!J:O,6,FALSE)</f>
        <v>Paris</v>
      </c>
    </row>
    <row r="42" spans="1:7">
      <c r="A42">
        <v>141</v>
      </c>
      <c r="B42" t="s">
        <v>275</v>
      </c>
      <c r="C42" s="14">
        <v>38352</v>
      </c>
      <c r="D42">
        <v>116208.4</v>
      </c>
      <c r="E42">
        <f t="shared" si="0"/>
        <v>2004</v>
      </c>
      <c r="F42">
        <f t="shared" si="1"/>
        <v>12</v>
      </c>
      <c r="G42" t="str">
        <f>VLOOKUP(A42,'Master Sheet'!J:O,6,FALSE)</f>
        <v>Paris</v>
      </c>
    </row>
    <row r="43" spans="1:7">
      <c r="A43">
        <v>141</v>
      </c>
      <c r="B43" t="s">
        <v>276</v>
      </c>
      <c r="C43" s="14">
        <v>38436</v>
      </c>
      <c r="D43">
        <v>65071.26</v>
      </c>
      <c r="E43">
        <f t="shared" si="0"/>
        <v>2005</v>
      </c>
      <c r="F43">
        <f t="shared" si="1"/>
        <v>3</v>
      </c>
      <c r="G43" t="str">
        <f>VLOOKUP(A43,'Master Sheet'!J:O,6,FALSE)</f>
        <v>Paris</v>
      </c>
    </row>
    <row r="44" spans="1:7">
      <c r="A44">
        <v>141</v>
      </c>
      <c r="B44" t="s">
        <v>277</v>
      </c>
      <c r="C44" s="14">
        <v>38429</v>
      </c>
      <c r="D44">
        <v>120166.58</v>
      </c>
      <c r="E44">
        <f t="shared" si="0"/>
        <v>2005</v>
      </c>
      <c r="F44">
        <f t="shared" si="1"/>
        <v>3</v>
      </c>
      <c r="G44" t="str">
        <f>VLOOKUP(A44,'Master Sheet'!J:O,6,FALSE)</f>
        <v>Paris</v>
      </c>
    </row>
    <row r="45" spans="1:7">
      <c r="A45">
        <v>141</v>
      </c>
      <c r="B45" t="s">
        <v>278</v>
      </c>
      <c r="C45" s="14">
        <v>37920</v>
      </c>
      <c r="D45">
        <v>49539.37</v>
      </c>
      <c r="E45">
        <f t="shared" si="0"/>
        <v>2003</v>
      </c>
      <c r="F45">
        <f t="shared" si="1"/>
        <v>10</v>
      </c>
      <c r="G45" t="str">
        <f>VLOOKUP(A45,'Master Sheet'!J:O,6,FALSE)</f>
        <v>Paris</v>
      </c>
    </row>
    <row r="46" spans="1:7">
      <c r="A46">
        <v>141</v>
      </c>
      <c r="B46" t="s">
        <v>279</v>
      </c>
      <c r="C46" s="14">
        <v>37677</v>
      </c>
      <c r="D46">
        <v>40206.199999999997</v>
      </c>
      <c r="E46">
        <f t="shared" si="0"/>
        <v>2003</v>
      </c>
      <c r="F46">
        <f t="shared" si="1"/>
        <v>2</v>
      </c>
      <c r="G46" t="str">
        <f>VLOOKUP(A46,'Master Sheet'!J:O,6,FALSE)</f>
        <v>Paris</v>
      </c>
    </row>
    <row r="47" spans="1:7">
      <c r="A47">
        <v>141</v>
      </c>
      <c r="B47" t="s">
        <v>280</v>
      </c>
      <c r="C47" s="14">
        <v>37964</v>
      </c>
      <c r="D47">
        <v>63843.55</v>
      </c>
      <c r="E47">
        <f t="shared" si="0"/>
        <v>2003</v>
      </c>
      <c r="F47">
        <f t="shared" si="1"/>
        <v>12</v>
      </c>
      <c r="G47" t="str">
        <f>VLOOKUP(A47,'Master Sheet'!J:O,6,FALSE)</f>
        <v>Paris</v>
      </c>
    </row>
    <row r="48" spans="1:7">
      <c r="A48">
        <v>141</v>
      </c>
      <c r="B48" t="s">
        <v>281</v>
      </c>
      <c r="C48" s="14">
        <v>38177</v>
      </c>
      <c r="D48">
        <v>35420.74</v>
      </c>
      <c r="E48">
        <f t="shared" si="0"/>
        <v>2004</v>
      </c>
      <c r="F48">
        <f t="shared" si="1"/>
        <v>7</v>
      </c>
      <c r="G48" t="str">
        <f>VLOOKUP(A48,'Master Sheet'!J:O,6,FALSE)</f>
        <v>Paris</v>
      </c>
    </row>
    <row r="49" spans="1:7">
      <c r="A49">
        <v>141</v>
      </c>
      <c r="B49" t="s">
        <v>282</v>
      </c>
      <c r="C49" s="14">
        <v>38215</v>
      </c>
      <c r="D49">
        <v>20009.53</v>
      </c>
      <c r="E49">
        <f t="shared" si="0"/>
        <v>2004</v>
      </c>
      <c r="F49">
        <f t="shared" si="1"/>
        <v>8</v>
      </c>
      <c r="G49" t="str">
        <f>VLOOKUP(A49,'Master Sheet'!J:O,6,FALSE)</f>
        <v>Paris</v>
      </c>
    </row>
    <row r="50" spans="1:7">
      <c r="A50">
        <v>141</v>
      </c>
      <c r="B50" t="s">
        <v>283</v>
      </c>
      <c r="C50" s="14">
        <v>38124</v>
      </c>
      <c r="D50">
        <v>26155.91</v>
      </c>
      <c r="E50">
        <f t="shared" si="0"/>
        <v>2004</v>
      </c>
      <c r="F50">
        <f t="shared" si="1"/>
        <v>5</v>
      </c>
      <c r="G50" t="str">
        <f>VLOOKUP(A50,'Master Sheet'!J:O,6,FALSE)</f>
        <v>Paris</v>
      </c>
    </row>
    <row r="51" spans="1:7">
      <c r="A51">
        <v>144</v>
      </c>
      <c r="B51" t="s">
        <v>284</v>
      </c>
      <c r="C51" s="14">
        <v>38333</v>
      </c>
      <c r="D51">
        <v>36005.71</v>
      </c>
      <c r="E51">
        <f t="shared" si="0"/>
        <v>2004</v>
      </c>
      <c r="F51">
        <f t="shared" si="1"/>
        <v>12</v>
      </c>
      <c r="G51" t="str">
        <f>VLOOKUP(A51,'Master Sheet'!J:O,6,FALSE)</f>
        <v>London</v>
      </c>
    </row>
    <row r="52" spans="1:7">
      <c r="A52">
        <v>144</v>
      </c>
      <c r="B52" t="s">
        <v>285</v>
      </c>
      <c r="C52" s="14">
        <v>37720</v>
      </c>
      <c r="D52">
        <v>7674.94</v>
      </c>
      <c r="E52">
        <f t="shared" si="0"/>
        <v>2003</v>
      </c>
      <c r="F52">
        <f t="shared" si="1"/>
        <v>4</v>
      </c>
      <c r="G52" t="str">
        <f>VLOOKUP(A52,'Master Sheet'!J:O,6,FALSE)</f>
        <v>London</v>
      </c>
    </row>
    <row r="53" spans="1:7">
      <c r="A53">
        <v>145</v>
      </c>
      <c r="B53" t="s">
        <v>286</v>
      </c>
      <c r="C53" s="14">
        <v>38171</v>
      </c>
      <c r="D53">
        <v>4710.7299999999996</v>
      </c>
      <c r="E53">
        <f t="shared" si="0"/>
        <v>2004</v>
      </c>
      <c r="F53">
        <f t="shared" si="1"/>
        <v>7</v>
      </c>
      <c r="G53" t="str">
        <f>VLOOKUP(A53,'Master Sheet'!J:O,6,FALSE)</f>
        <v>Paris</v>
      </c>
    </row>
    <row r="54" spans="1:7">
      <c r="A54">
        <v>145</v>
      </c>
      <c r="B54" t="s">
        <v>287</v>
      </c>
      <c r="C54" s="14">
        <v>38103</v>
      </c>
      <c r="D54">
        <v>28211.7</v>
      </c>
      <c r="E54">
        <f t="shared" si="0"/>
        <v>2004</v>
      </c>
      <c r="F54">
        <f t="shared" si="1"/>
        <v>4</v>
      </c>
      <c r="G54" t="str">
        <f>VLOOKUP(A54,'Master Sheet'!J:O,6,FALSE)</f>
        <v>Paris</v>
      </c>
    </row>
    <row r="55" spans="1:7">
      <c r="A55">
        <v>145</v>
      </c>
      <c r="B55" t="s">
        <v>288</v>
      </c>
      <c r="C55" s="14">
        <v>38322</v>
      </c>
      <c r="D55">
        <v>20564.86</v>
      </c>
      <c r="E55">
        <f t="shared" si="0"/>
        <v>2004</v>
      </c>
      <c r="F55">
        <f t="shared" si="1"/>
        <v>12</v>
      </c>
      <c r="G55" t="str">
        <f>VLOOKUP(A55,'Master Sheet'!J:O,6,FALSE)</f>
        <v>Paris</v>
      </c>
    </row>
    <row r="56" spans="1:7">
      <c r="A56">
        <v>145</v>
      </c>
      <c r="B56" t="s">
        <v>289</v>
      </c>
      <c r="C56" s="14">
        <v>37672</v>
      </c>
      <c r="D56">
        <v>53959.21</v>
      </c>
      <c r="E56">
        <f t="shared" si="0"/>
        <v>2003</v>
      </c>
      <c r="F56">
        <f t="shared" si="1"/>
        <v>2</v>
      </c>
      <c r="G56" t="str">
        <f>VLOOKUP(A56,'Master Sheet'!J:O,6,FALSE)</f>
        <v>Paris</v>
      </c>
    </row>
    <row r="57" spans="1:7">
      <c r="A57">
        <v>146</v>
      </c>
      <c r="B57" t="s">
        <v>290</v>
      </c>
      <c r="C57" s="14">
        <v>38064</v>
      </c>
      <c r="D57">
        <v>40978.53</v>
      </c>
      <c r="E57">
        <f t="shared" si="0"/>
        <v>2004</v>
      </c>
      <c r="F57">
        <f t="shared" si="1"/>
        <v>3</v>
      </c>
      <c r="G57" t="str">
        <f>VLOOKUP(A57,'Master Sheet'!J:O,6,FALSE)</f>
        <v>Paris</v>
      </c>
    </row>
    <row r="58" spans="1:7">
      <c r="A58">
        <v>146</v>
      </c>
      <c r="B58" t="s">
        <v>291</v>
      </c>
      <c r="C58" s="14">
        <v>38002</v>
      </c>
      <c r="D58">
        <v>49614.720000000001</v>
      </c>
      <c r="E58">
        <f t="shared" si="0"/>
        <v>2004</v>
      </c>
      <c r="F58">
        <f t="shared" si="1"/>
        <v>1</v>
      </c>
      <c r="G58" t="str">
        <f>VLOOKUP(A58,'Master Sheet'!J:O,6,FALSE)</f>
        <v>Paris</v>
      </c>
    </row>
    <row r="59" spans="1:7">
      <c r="A59">
        <v>146</v>
      </c>
      <c r="B59" t="s">
        <v>292</v>
      </c>
      <c r="C59" s="14">
        <v>37965</v>
      </c>
      <c r="D59">
        <v>39712.1</v>
      </c>
      <c r="E59">
        <f t="shared" si="0"/>
        <v>2003</v>
      </c>
      <c r="F59">
        <f t="shared" si="1"/>
        <v>12</v>
      </c>
      <c r="G59" t="str">
        <f>VLOOKUP(A59,'Master Sheet'!J:O,6,FALSE)</f>
        <v>Paris</v>
      </c>
    </row>
    <row r="60" spans="1:7">
      <c r="A60">
        <v>148</v>
      </c>
      <c r="B60" t="s">
        <v>293</v>
      </c>
      <c r="C60" s="14">
        <v>37733</v>
      </c>
      <c r="D60">
        <v>44380.15</v>
      </c>
      <c r="E60">
        <f t="shared" si="0"/>
        <v>2003</v>
      </c>
      <c r="F60">
        <f t="shared" si="1"/>
        <v>4</v>
      </c>
      <c r="G60" t="str">
        <f>VLOOKUP(A60,'Master Sheet'!J:O,6,FALSE)</f>
        <v>Tokyo</v>
      </c>
    </row>
    <row r="61" spans="1:7">
      <c r="A61">
        <v>148</v>
      </c>
      <c r="B61" t="s">
        <v>294</v>
      </c>
      <c r="C61" s="14">
        <v>38210</v>
      </c>
      <c r="D61">
        <v>2611.84</v>
      </c>
      <c r="E61">
        <f t="shared" si="0"/>
        <v>2004</v>
      </c>
      <c r="F61">
        <f t="shared" si="1"/>
        <v>8</v>
      </c>
      <c r="G61" t="str">
        <f>VLOOKUP(A61,'Master Sheet'!J:O,6,FALSE)</f>
        <v>Tokyo</v>
      </c>
    </row>
    <row r="62" spans="1:7">
      <c r="A62">
        <v>148</v>
      </c>
      <c r="B62" t="s">
        <v>295</v>
      </c>
      <c r="C62" s="14">
        <v>37981</v>
      </c>
      <c r="D62">
        <v>105743</v>
      </c>
      <c r="E62">
        <f t="shared" si="0"/>
        <v>2003</v>
      </c>
      <c r="F62">
        <f t="shared" si="1"/>
        <v>12</v>
      </c>
      <c r="G62" t="str">
        <f>VLOOKUP(A62,'Master Sheet'!J:O,6,FALSE)</f>
        <v>Tokyo</v>
      </c>
    </row>
    <row r="63" spans="1:7">
      <c r="A63">
        <v>148</v>
      </c>
      <c r="B63" t="s">
        <v>296</v>
      </c>
      <c r="C63" s="14">
        <v>38438</v>
      </c>
      <c r="D63">
        <v>3516.04</v>
      </c>
      <c r="E63">
        <f t="shared" si="0"/>
        <v>2005</v>
      </c>
      <c r="F63">
        <f t="shared" si="1"/>
        <v>3</v>
      </c>
      <c r="G63" t="str">
        <f>VLOOKUP(A63,'Master Sheet'!J:O,6,FALSE)</f>
        <v>Tokyo</v>
      </c>
    </row>
    <row r="64" spans="1:7">
      <c r="A64">
        <v>151</v>
      </c>
      <c r="B64" t="s">
        <v>297</v>
      </c>
      <c r="C64" s="14">
        <v>37977</v>
      </c>
      <c r="D64">
        <v>58793.53</v>
      </c>
      <c r="E64">
        <f t="shared" si="0"/>
        <v>2003</v>
      </c>
      <c r="F64">
        <f t="shared" si="1"/>
        <v>12</v>
      </c>
      <c r="G64" t="str">
        <f>VLOOKUP(A64,'Master Sheet'!J:O,6,FALSE)</f>
        <v>NYC</v>
      </c>
    </row>
    <row r="65" spans="1:7">
      <c r="A65">
        <v>151</v>
      </c>
      <c r="B65" t="s">
        <v>298</v>
      </c>
      <c r="C65" s="14">
        <v>38194</v>
      </c>
      <c r="D65">
        <v>20314.439999999999</v>
      </c>
      <c r="E65">
        <f t="shared" si="0"/>
        <v>2004</v>
      </c>
      <c r="F65">
        <f t="shared" si="1"/>
        <v>7</v>
      </c>
      <c r="G65" t="str">
        <f>VLOOKUP(A65,'Master Sheet'!J:O,6,FALSE)</f>
        <v>NYC</v>
      </c>
    </row>
    <row r="66" spans="1:7">
      <c r="A66">
        <v>151</v>
      </c>
      <c r="B66" t="s">
        <v>299</v>
      </c>
      <c r="C66" s="14">
        <v>37790</v>
      </c>
      <c r="D66">
        <v>58841.35</v>
      </c>
      <c r="E66">
        <f t="shared" ref="E66:E129" si="2">YEAR(C66)</f>
        <v>2003</v>
      </c>
      <c r="F66">
        <f t="shared" ref="F66:F129" si="3">MONTH(C66)</f>
        <v>6</v>
      </c>
      <c r="G66" t="str">
        <f>VLOOKUP(A66,'Master Sheet'!J:O,6,FALSE)</f>
        <v>NYC</v>
      </c>
    </row>
    <row r="67" spans="1:7">
      <c r="A67">
        <v>151</v>
      </c>
      <c r="B67" t="s">
        <v>300</v>
      </c>
      <c r="C67" s="14">
        <v>38335</v>
      </c>
      <c r="D67">
        <v>39964.629999999997</v>
      </c>
      <c r="E67">
        <f t="shared" si="2"/>
        <v>2004</v>
      </c>
      <c r="F67">
        <f t="shared" si="3"/>
        <v>12</v>
      </c>
      <c r="G67" t="str">
        <f>VLOOKUP(A67,'Master Sheet'!J:O,6,FALSE)</f>
        <v>NYC</v>
      </c>
    </row>
    <row r="68" spans="1:7">
      <c r="A68">
        <v>157</v>
      </c>
      <c r="B68" t="s">
        <v>301</v>
      </c>
      <c r="C68" s="14">
        <v>38310</v>
      </c>
      <c r="D68">
        <v>35152.120000000003</v>
      </c>
      <c r="E68">
        <f t="shared" si="2"/>
        <v>2004</v>
      </c>
      <c r="F68">
        <f t="shared" si="3"/>
        <v>11</v>
      </c>
      <c r="G68" t="str">
        <f>VLOOKUP(A68,'Master Sheet'!J:O,6,FALSE)</f>
        <v>Boston</v>
      </c>
    </row>
    <row r="69" spans="1:7">
      <c r="A69">
        <v>157</v>
      </c>
      <c r="B69" t="s">
        <v>302</v>
      </c>
      <c r="C69" s="14">
        <v>38237</v>
      </c>
      <c r="D69">
        <v>63357.13</v>
      </c>
      <c r="E69">
        <f t="shared" si="2"/>
        <v>2004</v>
      </c>
      <c r="F69">
        <f t="shared" si="3"/>
        <v>9</v>
      </c>
      <c r="G69" t="str">
        <f>VLOOKUP(A69,'Master Sheet'!J:O,6,FALSE)</f>
        <v>Boston</v>
      </c>
    </row>
    <row r="70" spans="1:7">
      <c r="A70">
        <v>161</v>
      </c>
      <c r="B70" t="s">
        <v>303</v>
      </c>
      <c r="C70" s="14">
        <v>38305</v>
      </c>
      <c r="D70">
        <v>2434.25</v>
      </c>
      <c r="E70">
        <f t="shared" si="2"/>
        <v>2004</v>
      </c>
      <c r="F70">
        <f t="shared" si="3"/>
        <v>11</v>
      </c>
      <c r="G70" t="str">
        <f>VLOOKUP(A70,'Master Sheet'!J:O,6,FALSE)</f>
        <v>San Francisco</v>
      </c>
    </row>
    <row r="71" spans="1:7">
      <c r="A71">
        <v>161</v>
      </c>
      <c r="B71" t="s">
        <v>304</v>
      </c>
      <c r="C71" s="14">
        <v>37943</v>
      </c>
      <c r="D71">
        <v>50743.65</v>
      </c>
      <c r="E71">
        <f t="shared" si="2"/>
        <v>2003</v>
      </c>
      <c r="F71">
        <f t="shared" si="3"/>
        <v>11</v>
      </c>
      <c r="G71" t="str">
        <f>VLOOKUP(A71,'Master Sheet'!J:O,6,FALSE)</f>
        <v>San Francisco</v>
      </c>
    </row>
    <row r="72" spans="1:7">
      <c r="A72">
        <v>161</v>
      </c>
      <c r="B72" t="s">
        <v>305</v>
      </c>
      <c r="C72" s="14">
        <v>38385</v>
      </c>
      <c r="D72">
        <v>12692.19</v>
      </c>
      <c r="E72">
        <f t="shared" si="2"/>
        <v>2005</v>
      </c>
      <c r="F72">
        <f t="shared" si="3"/>
        <v>2</v>
      </c>
      <c r="G72" t="str">
        <f>VLOOKUP(A72,'Master Sheet'!J:O,6,FALSE)</f>
        <v>San Francisco</v>
      </c>
    </row>
    <row r="73" spans="1:7">
      <c r="A73">
        <v>161</v>
      </c>
      <c r="B73" t="s">
        <v>306</v>
      </c>
      <c r="C73" s="14">
        <v>37838</v>
      </c>
      <c r="D73">
        <v>38675.129999999997</v>
      </c>
      <c r="E73">
        <f t="shared" si="2"/>
        <v>2003</v>
      </c>
      <c r="F73">
        <f t="shared" si="3"/>
        <v>8</v>
      </c>
      <c r="G73" t="str">
        <f>VLOOKUP(A73,'Master Sheet'!J:O,6,FALSE)</f>
        <v>San Francisco</v>
      </c>
    </row>
    <row r="74" spans="1:7">
      <c r="A74">
        <v>166</v>
      </c>
      <c r="B74" t="s">
        <v>307</v>
      </c>
      <c r="C74" s="14">
        <v>38246</v>
      </c>
      <c r="D74">
        <v>38785.480000000003</v>
      </c>
      <c r="E74">
        <f t="shared" si="2"/>
        <v>2004</v>
      </c>
      <c r="F74">
        <f t="shared" si="3"/>
        <v>9</v>
      </c>
      <c r="G74" t="str">
        <f>VLOOKUP(A74,'Master Sheet'!J:O,6,FALSE)</f>
        <v>Sydney</v>
      </c>
    </row>
    <row r="75" spans="1:7">
      <c r="A75">
        <v>166</v>
      </c>
      <c r="B75" t="s">
        <v>308</v>
      </c>
      <c r="C75" s="14">
        <v>38175</v>
      </c>
      <c r="D75">
        <v>44160.92</v>
      </c>
      <c r="E75">
        <f t="shared" si="2"/>
        <v>2004</v>
      </c>
      <c r="F75">
        <f t="shared" si="3"/>
        <v>7</v>
      </c>
      <c r="G75" t="str">
        <f>VLOOKUP(A75,'Master Sheet'!J:O,6,FALSE)</f>
        <v>Sydney</v>
      </c>
    </row>
    <row r="76" spans="1:7">
      <c r="A76">
        <v>166</v>
      </c>
      <c r="B76" t="s">
        <v>309</v>
      </c>
      <c r="C76" s="14">
        <v>38045</v>
      </c>
      <c r="D76">
        <v>22474.17</v>
      </c>
      <c r="E76">
        <f t="shared" si="2"/>
        <v>2004</v>
      </c>
      <c r="F76">
        <f t="shared" si="3"/>
        <v>2</v>
      </c>
      <c r="G76" t="str">
        <f>VLOOKUP(A76,'Master Sheet'!J:O,6,FALSE)</f>
        <v>Sydney</v>
      </c>
    </row>
    <row r="77" spans="1:7">
      <c r="A77">
        <v>167</v>
      </c>
      <c r="B77" t="s">
        <v>310</v>
      </c>
      <c r="C77" s="14">
        <v>38249</v>
      </c>
      <c r="D77">
        <v>12538.01</v>
      </c>
      <c r="E77">
        <f t="shared" si="2"/>
        <v>2004</v>
      </c>
      <c r="F77">
        <f t="shared" si="3"/>
        <v>9</v>
      </c>
      <c r="G77" t="str">
        <f>VLOOKUP(A77,'Master Sheet'!J:O,6,FALSE)</f>
        <v>London</v>
      </c>
    </row>
    <row r="78" spans="1:7">
      <c r="A78">
        <v>167</v>
      </c>
      <c r="B78" t="s">
        <v>311</v>
      </c>
      <c r="C78" s="14">
        <v>37958</v>
      </c>
      <c r="D78">
        <v>85024.46</v>
      </c>
      <c r="E78">
        <f t="shared" si="2"/>
        <v>2003</v>
      </c>
      <c r="F78">
        <f t="shared" si="3"/>
        <v>12</v>
      </c>
      <c r="G78" t="str">
        <f>VLOOKUP(A78,'Master Sheet'!J:O,6,FALSE)</f>
        <v>London</v>
      </c>
    </row>
    <row r="79" spans="1:7">
      <c r="A79">
        <v>171</v>
      </c>
      <c r="B79" t="s">
        <v>312</v>
      </c>
      <c r="C79" s="14">
        <v>38061</v>
      </c>
      <c r="D79">
        <v>18997.89</v>
      </c>
      <c r="E79">
        <f t="shared" si="2"/>
        <v>2004</v>
      </c>
      <c r="F79">
        <f t="shared" si="3"/>
        <v>3</v>
      </c>
      <c r="G79" t="str">
        <f>VLOOKUP(A79,'Master Sheet'!J:O,6,FALSE)</f>
        <v>Paris</v>
      </c>
    </row>
    <row r="80" spans="1:7">
      <c r="A80">
        <v>171</v>
      </c>
      <c r="B80" t="s">
        <v>313</v>
      </c>
      <c r="C80" s="14">
        <v>37947</v>
      </c>
      <c r="D80">
        <v>42783.81</v>
      </c>
      <c r="E80">
        <f t="shared" si="2"/>
        <v>2003</v>
      </c>
      <c r="F80">
        <f t="shared" si="3"/>
        <v>11</v>
      </c>
      <c r="G80" t="str">
        <f>VLOOKUP(A80,'Master Sheet'!J:O,6,FALSE)</f>
        <v>Paris</v>
      </c>
    </row>
    <row r="81" spans="1:7">
      <c r="A81">
        <v>172</v>
      </c>
      <c r="B81" t="s">
        <v>314</v>
      </c>
      <c r="C81" s="14">
        <v>38239</v>
      </c>
      <c r="D81">
        <v>1960.8</v>
      </c>
      <c r="E81">
        <f t="shared" si="2"/>
        <v>2004</v>
      </c>
      <c r="F81">
        <f t="shared" si="3"/>
        <v>9</v>
      </c>
      <c r="G81" t="str">
        <f>VLOOKUP(A81,'Master Sheet'!J:O,6,FALSE)</f>
        <v>Paris</v>
      </c>
    </row>
    <row r="82" spans="1:7">
      <c r="A82">
        <v>172</v>
      </c>
      <c r="B82" t="s">
        <v>315</v>
      </c>
      <c r="C82" s="14">
        <v>38325</v>
      </c>
      <c r="D82">
        <v>51209.58</v>
      </c>
      <c r="E82">
        <f t="shared" si="2"/>
        <v>2004</v>
      </c>
      <c r="F82">
        <f t="shared" si="3"/>
        <v>12</v>
      </c>
      <c r="G82" t="str">
        <f>VLOOKUP(A82,'Master Sheet'!J:O,6,FALSE)</f>
        <v>Paris</v>
      </c>
    </row>
    <row r="83" spans="1:7">
      <c r="A83">
        <v>172</v>
      </c>
      <c r="B83" t="s">
        <v>316</v>
      </c>
      <c r="C83" s="14">
        <v>37731</v>
      </c>
      <c r="D83">
        <v>33383.14</v>
      </c>
      <c r="E83">
        <f t="shared" si="2"/>
        <v>2003</v>
      </c>
      <c r="F83">
        <f t="shared" si="3"/>
        <v>4</v>
      </c>
      <c r="G83" t="str">
        <f>VLOOKUP(A83,'Master Sheet'!J:O,6,FALSE)</f>
        <v>Paris</v>
      </c>
    </row>
    <row r="84" spans="1:7">
      <c r="A84">
        <v>173</v>
      </c>
      <c r="B84" t="s">
        <v>317</v>
      </c>
      <c r="C84" s="14">
        <v>38120</v>
      </c>
      <c r="D84">
        <v>11843.45</v>
      </c>
      <c r="E84">
        <f t="shared" si="2"/>
        <v>2004</v>
      </c>
      <c r="F84">
        <f t="shared" si="3"/>
        <v>5</v>
      </c>
      <c r="G84" t="str">
        <f>VLOOKUP(A84,'Master Sheet'!J:O,6,FALSE)</f>
        <v>Boston</v>
      </c>
    </row>
    <row r="85" spans="1:7">
      <c r="A85">
        <v>173</v>
      </c>
      <c r="B85" t="s">
        <v>318</v>
      </c>
      <c r="C85" s="14">
        <v>38075</v>
      </c>
      <c r="D85">
        <v>20355.240000000002</v>
      </c>
      <c r="E85">
        <f t="shared" si="2"/>
        <v>2004</v>
      </c>
      <c r="F85">
        <f t="shared" si="3"/>
        <v>3</v>
      </c>
      <c r="G85" t="str">
        <f>VLOOKUP(A85,'Master Sheet'!J:O,6,FALSE)</f>
        <v>Boston</v>
      </c>
    </row>
    <row r="86" spans="1:7">
      <c r="A86">
        <v>175</v>
      </c>
      <c r="B86" t="s">
        <v>319</v>
      </c>
      <c r="C86" s="14">
        <v>38491</v>
      </c>
      <c r="D86">
        <v>28500.78</v>
      </c>
      <c r="E86">
        <f t="shared" si="2"/>
        <v>2005</v>
      </c>
      <c r="F86">
        <f t="shared" si="3"/>
        <v>5</v>
      </c>
      <c r="G86" t="str">
        <f>VLOOKUP(A86,'Master Sheet'!J:O,6,FALSE)</f>
        <v>NYC</v>
      </c>
    </row>
    <row r="87" spans="1:7">
      <c r="A87">
        <v>175</v>
      </c>
      <c r="B87" t="s">
        <v>320</v>
      </c>
      <c r="C87" s="14">
        <v>37944</v>
      </c>
      <c r="D87">
        <v>24879.08</v>
      </c>
      <c r="E87">
        <f t="shared" si="2"/>
        <v>2003</v>
      </c>
      <c r="F87">
        <f t="shared" si="3"/>
        <v>11</v>
      </c>
      <c r="G87" t="str">
        <f>VLOOKUP(A87,'Master Sheet'!J:O,6,FALSE)</f>
        <v>NYC</v>
      </c>
    </row>
    <row r="88" spans="1:7">
      <c r="A88">
        <v>175</v>
      </c>
      <c r="B88" t="s">
        <v>321</v>
      </c>
      <c r="C88" s="14">
        <v>38178</v>
      </c>
      <c r="D88">
        <v>42044.77</v>
      </c>
      <c r="E88">
        <f t="shared" si="2"/>
        <v>2004</v>
      </c>
      <c r="F88">
        <f t="shared" si="3"/>
        <v>7</v>
      </c>
      <c r="G88" t="str">
        <f>VLOOKUP(A88,'Master Sheet'!J:O,6,FALSE)</f>
        <v>NYC</v>
      </c>
    </row>
    <row r="89" spans="1:7">
      <c r="A89">
        <v>177</v>
      </c>
      <c r="B89" t="s">
        <v>322</v>
      </c>
      <c r="C89" s="14">
        <v>38094</v>
      </c>
      <c r="D89">
        <v>15183.63</v>
      </c>
      <c r="E89">
        <f t="shared" si="2"/>
        <v>2004</v>
      </c>
      <c r="F89">
        <f t="shared" si="3"/>
        <v>4</v>
      </c>
      <c r="G89" t="str">
        <f>VLOOKUP(A89,'Master Sheet'!J:O,6,FALSE)</f>
        <v>Tokyo</v>
      </c>
    </row>
    <row r="90" spans="1:7">
      <c r="A90">
        <v>177</v>
      </c>
      <c r="B90" t="s">
        <v>323</v>
      </c>
      <c r="C90" s="14">
        <v>38005</v>
      </c>
      <c r="D90">
        <v>47177.59</v>
      </c>
      <c r="E90">
        <f t="shared" si="2"/>
        <v>2004</v>
      </c>
      <c r="F90">
        <f t="shared" si="3"/>
        <v>1</v>
      </c>
      <c r="G90" t="str">
        <f>VLOOKUP(A90,'Master Sheet'!J:O,6,FALSE)</f>
        <v>Tokyo</v>
      </c>
    </row>
    <row r="91" spans="1:7">
      <c r="A91">
        <v>181</v>
      </c>
      <c r="B91" t="s">
        <v>324</v>
      </c>
      <c r="C91" s="14">
        <v>38102</v>
      </c>
      <c r="D91">
        <v>22602.36</v>
      </c>
      <c r="E91">
        <f t="shared" si="2"/>
        <v>2004</v>
      </c>
      <c r="F91">
        <f t="shared" si="3"/>
        <v>4</v>
      </c>
      <c r="G91" t="str">
        <f>VLOOKUP(A91,'Master Sheet'!J:O,6,FALSE)</f>
        <v>NYC</v>
      </c>
    </row>
    <row r="92" spans="1:7">
      <c r="A92">
        <v>181</v>
      </c>
      <c r="B92" t="s">
        <v>325</v>
      </c>
      <c r="C92" s="14">
        <v>37651</v>
      </c>
      <c r="D92">
        <v>5494.78</v>
      </c>
      <c r="E92">
        <f t="shared" si="2"/>
        <v>2003</v>
      </c>
      <c r="F92">
        <f t="shared" si="3"/>
        <v>1</v>
      </c>
      <c r="G92" t="str">
        <f>VLOOKUP(A92,'Master Sheet'!J:O,6,FALSE)</f>
        <v>NYC</v>
      </c>
    </row>
    <row r="93" spans="1:7">
      <c r="A93">
        <v>181</v>
      </c>
      <c r="B93" t="s">
        <v>326</v>
      </c>
      <c r="C93" s="14">
        <v>38307</v>
      </c>
      <c r="D93">
        <v>44400.5</v>
      </c>
      <c r="E93">
        <f t="shared" si="2"/>
        <v>2004</v>
      </c>
      <c r="F93">
        <f t="shared" si="3"/>
        <v>11</v>
      </c>
      <c r="G93" t="str">
        <f>VLOOKUP(A93,'Master Sheet'!J:O,6,FALSE)</f>
        <v>NYC</v>
      </c>
    </row>
    <row r="94" spans="1:7">
      <c r="A94">
        <v>186</v>
      </c>
      <c r="B94" t="s">
        <v>327</v>
      </c>
      <c r="C94" s="14">
        <v>38421</v>
      </c>
      <c r="D94">
        <v>23602.9</v>
      </c>
      <c r="E94">
        <f t="shared" si="2"/>
        <v>2005</v>
      </c>
      <c r="F94">
        <f t="shared" si="3"/>
        <v>3</v>
      </c>
      <c r="G94" t="str">
        <f>VLOOKUP(A94,'Master Sheet'!J:O,6,FALSE)</f>
        <v>London</v>
      </c>
    </row>
    <row r="95" spans="1:7">
      <c r="A95">
        <v>186</v>
      </c>
      <c r="B95" t="s">
        <v>328</v>
      </c>
      <c r="C95" s="14">
        <v>37921</v>
      </c>
      <c r="D95">
        <v>37602.480000000003</v>
      </c>
      <c r="E95">
        <f t="shared" si="2"/>
        <v>2003</v>
      </c>
      <c r="F95">
        <f t="shared" si="3"/>
        <v>10</v>
      </c>
      <c r="G95" t="str">
        <f>VLOOKUP(A95,'Master Sheet'!J:O,6,FALSE)</f>
        <v>London</v>
      </c>
    </row>
    <row r="96" spans="1:7">
      <c r="A96">
        <v>186</v>
      </c>
      <c r="B96" t="s">
        <v>329</v>
      </c>
      <c r="C96" s="14">
        <v>38281</v>
      </c>
      <c r="D96">
        <v>34341.08</v>
      </c>
      <c r="E96">
        <f t="shared" si="2"/>
        <v>2004</v>
      </c>
      <c r="F96">
        <f t="shared" si="3"/>
        <v>10</v>
      </c>
      <c r="G96" t="str">
        <f>VLOOKUP(A96,'Master Sheet'!J:O,6,FALSE)</f>
        <v>London</v>
      </c>
    </row>
    <row r="97" spans="1:7">
      <c r="A97">
        <v>187</v>
      </c>
      <c r="B97" t="s">
        <v>330</v>
      </c>
      <c r="C97" s="14">
        <v>38294</v>
      </c>
      <c r="D97">
        <v>52825.29</v>
      </c>
      <c r="E97">
        <f t="shared" si="2"/>
        <v>2004</v>
      </c>
      <c r="F97">
        <f t="shared" si="3"/>
        <v>11</v>
      </c>
      <c r="G97" t="str">
        <f>VLOOKUP(A97,'Master Sheet'!J:O,6,FALSE)</f>
        <v>London</v>
      </c>
    </row>
    <row r="98" spans="1:7">
      <c r="A98">
        <v>187</v>
      </c>
      <c r="B98" t="s">
        <v>331</v>
      </c>
      <c r="C98" s="14">
        <v>38329</v>
      </c>
      <c r="D98">
        <v>47159.11</v>
      </c>
      <c r="E98">
        <f t="shared" si="2"/>
        <v>2004</v>
      </c>
      <c r="F98">
        <f t="shared" si="3"/>
        <v>12</v>
      </c>
      <c r="G98" t="str">
        <f>VLOOKUP(A98,'Master Sheet'!J:O,6,FALSE)</f>
        <v>London</v>
      </c>
    </row>
    <row r="99" spans="1:7">
      <c r="A99">
        <v>187</v>
      </c>
      <c r="B99" t="s">
        <v>332</v>
      </c>
      <c r="C99" s="14">
        <v>37707</v>
      </c>
      <c r="D99">
        <v>48425.69</v>
      </c>
      <c r="E99">
        <f t="shared" si="2"/>
        <v>2003</v>
      </c>
      <c r="F99">
        <f t="shared" si="3"/>
        <v>3</v>
      </c>
      <c r="G99" t="str">
        <f>VLOOKUP(A99,'Master Sheet'!J:O,6,FALSE)</f>
        <v>London</v>
      </c>
    </row>
    <row r="100" spans="1:7">
      <c r="A100">
        <v>189</v>
      </c>
      <c r="B100" t="s">
        <v>333</v>
      </c>
      <c r="C100" s="14">
        <v>38263</v>
      </c>
      <c r="D100">
        <v>17359.53</v>
      </c>
      <c r="E100">
        <f t="shared" si="2"/>
        <v>2004</v>
      </c>
      <c r="F100">
        <f t="shared" si="3"/>
        <v>10</v>
      </c>
      <c r="G100" t="str">
        <f>VLOOKUP(A100,'Master Sheet'!J:O,6,FALSE)</f>
        <v>London</v>
      </c>
    </row>
    <row r="101" spans="1:7">
      <c r="A101">
        <v>189</v>
      </c>
      <c r="B101" t="s">
        <v>334</v>
      </c>
      <c r="C101" s="14">
        <v>38047</v>
      </c>
      <c r="D101">
        <v>32538.74</v>
      </c>
      <c r="E101">
        <f t="shared" si="2"/>
        <v>2004</v>
      </c>
      <c r="F101">
        <f t="shared" si="3"/>
        <v>3</v>
      </c>
      <c r="G101" t="str">
        <f>VLOOKUP(A101,'Master Sheet'!J:O,6,FALSE)</f>
        <v>London</v>
      </c>
    </row>
    <row r="102" spans="1:7">
      <c r="A102">
        <v>198</v>
      </c>
      <c r="B102" t="s">
        <v>335</v>
      </c>
      <c r="C102" s="14">
        <v>38327</v>
      </c>
      <c r="D102">
        <v>9658.74</v>
      </c>
      <c r="E102">
        <f t="shared" si="2"/>
        <v>2004</v>
      </c>
      <c r="F102">
        <f t="shared" si="3"/>
        <v>12</v>
      </c>
      <c r="G102" t="str">
        <f>VLOOKUP(A102,'Master Sheet'!J:O,6,FALSE)</f>
        <v>Boston</v>
      </c>
    </row>
    <row r="103" spans="1:7">
      <c r="A103">
        <v>198</v>
      </c>
      <c r="B103" t="s">
        <v>336</v>
      </c>
      <c r="C103" s="14">
        <v>37808</v>
      </c>
      <c r="D103">
        <v>6036.96</v>
      </c>
      <c r="E103">
        <f t="shared" si="2"/>
        <v>2003</v>
      </c>
      <c r="F103">
        <f t="shared" si="3"/>
        <v>7</v>
      </c>
      <c r="G103" t="str">
        <f>VLOOKUP(A103,'Master Sheet'!J:O,6,FALSE)</f>
        <v>Boston</v>
      </c>
    </row>
    <row r="104" spans="1:7">
      <c r="A104">
        <v>198</v>
      </c>
      <c r="B104" t="s">
        <v>337</v>
      </c>
      <c r="C104" s="14">
        <v>38251</v>
      </c>
      <c r="D104">
        <v>5858.56</v>
      </c>
      <c r="E104">
        <f t="shared" si="2"/>
        <v>2004</v>
      </c>
      <c r="F104">
        <f t="shared" si="3"/>
        <v>9</v>
      </c>
      <c r="G104" t="str">
        <f>VLOOKUP(A104,'Master Sheet'!J:O,6,FALSE)</f>
        <v>Boston</v>
      </c>
    </row>
    <row r="105" spans="1:7">
      <c r="A105">
        <v>201</v>
      </c>
      <c r="B105" t="s">
        <v>338</v>
      </c>
      <c r="C105" s="14">
        <v>37914</v>
      </c>
      <c r="D105">
        <v>23908.240000000002</v>
      </c>
      <c r="E105">
        <f t="shared" si="2"/>
        <v>2003</v>
      </c>
      <c r="F105">
        <f t="shared" si="3"/>
        <v>10</v>
      </c>
      <c r="G105" t="str">
        <f>VLOOKUP(A105,'Master Sheet'!J:O,6,FALSE)</f>
        <v>London</v>
      </c>
    </row>
    <row r="106" spans="1:7">
      <c r="A106">
        <v>201</v>
      </c>
      <c r="B106" t="s">
        <v>339</v>
      </c>
      <c r="C106" s="14">
        <v>38153</v>
      </c>
      <c r="D106">
        <v>37258.94</v>
      </c>
      <c r="E106">
        <f t="shared" si="2"/>
        <v>2004</v>
      </c>
      <c r="F106">
        <f t="shared" si="3"/>
        <v>6</v>
      </c>
      <c r="G106" t="str">
        <f>VLOOKUP(A106,'Master Sheet'!J:O,6,FALSE)</f>
        <v>London</v>
      </c>
    </row>
    <row r="107" spans="1:7">
      <c r="A107">
        <v>202</v>
      </c>
      <c r="B107" t="s">
        <v>340</v>
      </c>
      <c r="C107" s="14">
        <v>37973</v>
      </c>
      <c r="D107">
        <v>36527.61</v>
      </c>
      <c r="E107">
        <f t="shared" si="2"/>
        <v>2003</v>
      </c>
      <c r="F107">
        <f t="shared" si="3"/>
        <v>12</v>
      </c>
      <c r="G107" t="str">
        <f>VLOOKUP(A107,'Master Sheet'!J:O,6,FALSE)</f>
        <v>NYC</v>
      </c>
    </row>
    <row r="108" spans="1:7">
      <c r="A108">
        <v>202</v>
      </c>
      <c r="B108" t="s">
        <v>341</v>
      </c>
      <c r="C108" s="14">
        <v>38299</v>
      </c>
      <c r="D108">
        <v>33594.58</v>
      </c>
      <c r="E108">
        <f t="shared" si="2"/>
        <v>2004</v>
      </c>
      <c r="F108">
        <f t="shared" si="3"/>
        <v>11</v>
      </c>
      <c r="G108" t="str">
        <f>VLOOKUP(A108,'Master Sheet'!J:O,6,FALSE)</f>
        <v>NYC</v>
      </c>
    </row>
    <row r="109" spans="1:7">
      <c r="A109">
        <v>204</v>
      </c>
      <c r="B109" t="s">
        <v>342</v>
      </c>
      <c r="C109" s="14">
        <v>38212</v>
      </c>
      <c r="D109">
        <v>51152.86</v>
      </c>
      <c r="E109">
        <f t="shared" si="2"/>
        <v>2004</v>
      </c>
      <c r="F109">
        <f t="shared" si="3"/>
        <v>8</v>
      </c>
      <c r="G109" t="str">
        <f>VLOOKUP(A109,'Master Sheet'!J:O,6,FALSE)</f>
        <v>Boston</v>
      </c>
    </row>
    <row r="110" spans="1:7">
      <c r="A110">
        <v>204</v>
      </c>
      <c r="B110" t="s">
        <v>343</v>
      </c>
      <c r="C110" s="14">
        <v>38254</v>
      </c>
      <c r="D110">
        <v>4424.3999999999996</v>
      </c>
      <c r="E110">
        <f t="shared" si="2"/>
        <v>2004</v>
      </c>
      <c r="F110">
        <f t="shared" si="3"/>
        <v>9</v>
      </c>
      <c r="G110" t="str">
        <f>VLOOKUP(A110,'Master Sheet'!J:O,6,FALSE)</f>
        <v>Boston</v>
      </c>
    </row>
    <row r="111" spans="1:7">
      <c r="A111">
        <v>205</v>
      </c>
      <c r="B111" t="s">
        <v>344</v>
      </c>
      <c r="C111" s="14">
        <v>37959</v>
      </c>
      <c r="D111">
        <v>3879.96</v>
      </c>
      <c r="E111">
        <f t="shared" si="2"/>
        <v>2003</v>
      </c>
      <c r="F111">
        <f t="shared" si="3"/>
        <v>12</v>
      </c>
      <c r="G111" t="str">
        <f>VLOOKUP(A111,'Master Sheet'!J:O,6,FALSE)</f>
        <v>San Francisco</v>
      </c>
    </row>
    <row r="112" spans="1:7">
      <c r="A112">
        <v>205</v>
      </c>
      <c r="B112" t="s">
        <v>345</v>
      </c>
      <c r="C112" s="14">
        <v>37869</v>
      </c>
      <c r="D112">
        <v>50342.74</v>
      </c>
      <c r="E112">
        <f t="shared" si="2"/>
        <v>2003</v>
      </c>
      <c r="F112">
        <f t="shared" si="3"/>
        <v>9</v>
      </c>
      <c r="G112" t="str">
        <f>VLOOKUP(A112,'Master Sheet'!J:O,6,FALSE)</f>
        <v>San Francisco</v>
      </c>
    </row>
    <row r="113" spans="1:7">
      <c r="A113">
        <v>205</v>
      </c>
      <c r="B113" t="s">
        <v>346</v>
      </c>
      <c r="C113" s="14">
        <v>38389</v>
      </c>
      <c r="D113">
        <v>39580.6</v>
      </c>
      <c r="E113">
        <f t="shared" si="2"/>
        <v>2005</v>
      </c>
      <c r="F113">
        <f t="shared" si="3"/>
        <v>2</v>
      </c>
      <c r="G113" t="str">
        <f>VLOOKUP(A113,'Master Sheet'!J:O,6,FALSE)</f>
        <v>San Francisco</v>
      </c>
    </row>
    <row r="114" spans="1:7">
      <c r="A114">
        <v>209</v>
      </c>
      <c r="B114" t="s">
        <v>347</v>
      </c>
      <c r="C114" s="14">
        <v>38475</v>
      </c>
      <c r="D114">
        <v>35157.75</v>
      </c>
      <c r="E114">
        <f t="shared" si="2"/>
        <v>2005</v>
      </c>
      <c r="F114">
        <f t="shared" si="3"/>
        <v>5</v>
      </c>
      <c r="G114" t="str">
        <f>VLOOKUP(A114,'Master Sheet'!J:O,6,FALSE)</f>
        <v>Paris</v>
      </c>
    </row>
    <row r="115" spans="1:7">
      <c r="A115">
        <v>209</v>
      </c>
      <c r="B115" t="s">
        <v>348</v>
      </c>
      <c r="C115" s="14">
        <v>38159</v>
      </c>
      <c r="D115">
        <v>4632.3100000000004</v>
      </c>
      <c r="E115">
        <f t="shared" si="2"/>
        <v>2004</v>
      </c>
      <c r="F115">
        <f t="shared" si="3"/>
        <v>6</v>
      </c>
      <c r="G115" t="str">
        <f>VLOOKUP(A115,'Master Sheet'!J:O,6,FALSE)</f>
        <v>Paris</v>
      </c>
    </row>
    <row r="116" spans="1:7">
      <c r="A116">
        <v>209</v>
      </c>
      <c r="B116" t="s">
        <v>349</v>
      </c>
      <c r="C116" s="14">
        <v>38111</v>
      </c>
      <c r="D116">
        <v>36069.26</v>
      </c>
      <c r="E116">
        <f t="shared" si="2"/>
        <v>2004</v>
      </c>
      <c r="F116">
        <f t="shared" si="3"/>
        <v>5</v>
      </c>
      <c r="G116" t="str">
        <f>VLOOKUP(A116,'Master Sheet'!J:O,6,FALSE)</f>
        <v>Paris</v>
      </c>
    </row>
    <row r="117" spans="1:7">
      <c r="A117">
        <v>211</v>
      </c>
      <c r="B117" t="s">
        <v>350</v>
      </c>
      <c r="C117" s="14">
        <v>37964</v>
      </c>
      <c r="D117">
        <v>45480.79</v>
      </c>
      <c r="E117">
        <f t="shared" si="2"/>
        <v>2003</v>
      </c>
      <c r="F117">
        <f t="shared" si="3"/>
        <v>12</v>
      </c>
      <c r="G117" t="str">
        <f>VLOOKUP(A117,'Master Sheet'!J:O,6,FALSE)</f>
        <v>Tokyo</v>
      </c>
    </row>
    <row r="118" spans="1:7">
      <c r="A118">
        <v>216</v>
      </c>
      <c r="B118" t="s">
        <v>351</v>
      </c>
      <c r="C118" s="14">
        <v>37750</v>
      </c>
      <c r="D118">
        <v>3101.4</v>
      </c>
      <c r="E118">
        <f t="shared" si="2"/>
        <v>2003</v>
      </c>
      <c r="F118">
        <f t="shared" si="3"/>
        <v>5</v>
      </c>
      <c r="G118" t="str">
        <f>VLOOKUP(A118,'Master Sheet'!J:O,6,FALSE)</f>
        <v>Paris</v>
      </c>
    </row>
    <row r="119" spans="1:7">
      <c r="A119">
        <v>216</v>
      </c>
      <c r="B119" t="s">
        <v>352</v>
      </c>
      <c r="C119" s="14">
        <v>38327</v>
      </c>
      <c r="D119">
        <v>24945.21</v>
      </c>
      <c r="E119">
        <f t="shared" si="2"/>
        <v>2004</v>
      </c>
      <c r="F119">
        <f t="shared" si="3"/>
        <v>12</v>
      </c>
      <c r="G119" t="str">
        <f>VLOOKUP(A119,'Master Sheet'!J:O,6,FALSE)</f>
        <v>Paris</v>
      </c>
    </row>
    <row r="120" spans="1:7">
      <c r="A120">
        <v>216</v>
      </c>
      <c r="B120" t="s">
        <v>353</v>
      </c>
      <c r="C120" s="14">
        <v>37969</v>
      </c>
      <c r="D120">
        <v>40473.86</v>
      </c>
      <c r="E120">
        <f t="shared" si="2"/>
        <v>2003</v>
      </c>
      <c r="F120">
        <f t="shared" si="3"/>
        <v>12</v>
      </c>
      <c r="G120" t="str">
        <f>VLOOKUP(A120,'Master Sheet'!J:O,6,FALSE)</f>
        <v>Paris</v>
      </c>
    </row>
    <row r="121" spans="1:7">
      <c r="A121">
        <v>219</v>
      </c>
      <c r="B121" t="s">
        <v>354</v>
      </c>
      <c r="C121" s="14">
        <v>38413</v>
      </c>
      <c r="D121">
        <v>3452.75</v>
      </c>
      <c r="E121">
        <f t="shared" si="2"/>
        <v>2005</v>
      </c>
      <c r="F121">
        <f t="shared" si="3"/>
        <v>3</v>
      </c>
      <c r="G121" t="str">
        <f>VLOOKUP(A121,'Master Sheet'!J:O,6,FALSE)</f>
        <v>San Francisco</v>
      </c>
    </row>
    <row r="122" spans="1:7">
      <c r="A122">
        <v>219</v>
      </c>
      <c r="B122" t="s">
        <v>355</v>
      </c>
      <c r="C122" s="14">
        <v>37912</v>
      </c>
      <c r="D122">
        <v>4465.8500000000004</v>
      </c>
      <c r="E122">
        <f t="shared" si="2"/>
        <v>2003</v>
      </c>
      <c r="F122">
        <f t="shared" si="3"/>
        <v>10</v>
      </c>
      <c r="G122" t="str">
        <f>VLOOKUP(A122,'Master Sheet'!J:O,6,FALSE)</f>
        <v>San Francisco</v>
      </c>
    </row>
    <row r="123" spans="1:7">
      <c r="A123">
        <v>227</v>
      </c>
      <c r="B123" t="s">
        <v>356</v>
      </c>
      <c r="C123" s="14">
        <v>37925</v>
      </c>
      <c r="D123">
        <v>36164.46</v>
      </c>
      <c r="E123">
        <f t="shared" si="2"/>
        <v>2003</v>
      </c>
      <c r="F123">
        <f t="shared" si="3"/>
        <v>10</v>
      </c>
      <c r="G123" t="str">
        <f>VLOOKUP(A123,'Master Sheet'!J:O,6,FALSE)</f>
        <v>Paris</v>
      </c>
    </row>
    <row r="124" spans="1:7">
      <c r="A124">
        <v>227</v>
      </c>
      <c r="B124" t="s">
        <v>357</v>
      </c>
      <c r="C124" s="14">
        <v>38293</v>
      </c>
      <c r="D124">
        <v>53745.34</v>
      </c>
      <c r="E124">
        <f t="shared" si="2"/>
        <v>2004</v>
      </c>
      <c r="F124">
        <f t="shared" si="3"/>
        <v>11</v>
      </c>
      <c r="G124" t="str">
        <f>VLOOKUP(A124,'Master Sheet'!J:O,6,FALSE)</f>
        <v>Paris</v>
      </c>
    </row>
    <row r="125" spans="1:7">
      <c r="A125">
        <v>233</v>
      </c>
      <c r="B125" t="s">
        <v>358</v>
      </c>
      <c r="C125" s="14">
        <v>38492</v>
      </c>
      <c r="D125">
        <v>29070.38</v>
      </c>
      <c r="E125">
        <f t="shared" si="2"/>
        <v>2005</v>
      </c>
      <c r="F125">
        <f t="shared" si="3"/>
        <v>5</v>
      </c>
      <c r="G125" t="str">
        <f>VLOOKUP(A125,'Master Sheet'!J:O,6,FALSE)</f>
        <v>NYC</v>
      </c>
    </row>
    <row r="126" spans="1:7">
      <c r="A126">
        <v>233</v>
      </c>
      <c r="B126" t="s">
        <v>359</v>
      </c>
      <c r="C126" s="14">
        <v>38169</v>
      </c>
      <c r="D126">
        <v>22997.45</v>
      </c>
      <c r="E126">
        <f t="shared" si="2"/>
        <v>2004</v>
      </c>
      <c r="F126">
        <f t="shared" si="3"/>
        <v>7</v>
      </c>
      <c r="G126" t="str">
        <f>VLOOKUP(A126,'Master Sheet'!J:O,6,FALSE)</f>
        <v>NYC</v>
      </c>
    </row>
    <row r="127" spans="1:7">
      <c r="A127">
        <v>233</v>
      </c>
      <c r="B127" t="s">
        <v>360</v>
      </c>
      <c r="C127" s="14">
        <v>37943</v>
      </c>
      <c r="D127">
        <v>16909.84</v>
      </c>
      <c r="E127">
        <f t="shared" si="2"/>
        <v>2003</v>
      </c>
      <c r="F127">
        <f t="shared" si="3"/>
        <v>11</v>
      </c>
      <c r="G127" t="str">
        <f>VLOOKUP(A127,'Master Sheet'!J:O,6,FALSE)</f>
        <v>NYC</v>
      </c>
    </row>
    <row r="128" spans="1:7">
      <c r="A128">
        <v>239</v>
      </c>
      <c r="B128" t="s">
        <v>361</v>
      </c>
      <c r="C128" s="14">
        <v>38061</v>
      </c>
      <c r="D128">
        <v>80375.240000000005</v>
      </c>
      <c r="E128">
        <f t="shared" si="2"/>
        <v>2004</v>
      </c>
      <c r="F128">
        <f t="shared" si="3"/>
        <v>3</v>
      </c>
      <c r="G128" t="str">
        <f>VLOOKUP(A128,'Master Sheet'!J:O,6,FALSE)</f>
        <v>San Francisco</v>
      </c>
    </row>
    <row r="129" spans="1:7">
      <c r="A129">
        <v>240</v>
      </c>
      <c r="B129" t="s">
        <v>362</v>
      </c>
      <c r="C129" s="14">
        <v>38307</v>
      </c>
      <c r="D129">
        <v>46788.14</v>
      </c>
      <c r="E129">
        <f t="shared" si="2"/>
        <v>2004</v>
      </c>
      <c r="F129">
        <f t="shared" si="3"/>
        <v>11</v>
      </c>
      <c r="G129" t="str">
        <f>VLOOKUP(A129,'Master Sheet'!J:O,6,FALSE)</f>
        <v>London</v>
      </c>
    </row>
    <row r="130" spans="1:7">
      <c r="A130">
        <v>240</v>
      </c>
      <c r="B130" t="s">
        <v>363</v>
      </c>
      <c r="C130" s="14">
        <v>38074</v>
      </c>
      <c r="D130">
        <v>24995.61</v>
      </c>
      <c r="E130">
        <f t="shared" ref="E130:E193" si="4">YEAR(C130)</f>
        <v>2004</v>
      </c>
      <c r="F130">
        <f t="shared" ref="F130:F193" si="5">MONTH(C130)</f>
        <v>3</v>
      </c>
      <c r="G130" t="str">
        <f>VLOOKUP(A130,'Master Sheet'!J:O,6,FALSE)</f>
        <v>London</v>
      </c>
    </row>
    <row r="131" spans="1:7">
      <c r="A131">
        <v>242</v>
      </c>
      <c r="B131" t="s">
        <v>364</v>
      </c>
      <c r="C131" s="14">
        <v>37947</v>
      </c>
      <c r="D131">
        <v>33818.339999999997</v>
      </c>
      <c r="E131">
        <f t="shared" si="4"/>
        <v>2003</v>
      </c>
      <c r="F131">
        <f t="shared" si="5"/>
        <v>11</v>
      </c>
      <c r="G131" t="str">
        <f>VLOOKUP(A131,'Master Sheet'!J:O,6,FALSE)</f>
        <v>Paris</v>
      </c>
    </row>
    <row r="132" spans="1:7">
      <c r="A132">
        <v>242</v>
      </c>
      <c r="B132" t="s">
        <v>365</v>
      </c>
      <c r="C132" s="14">
        <v>38506</v>
      </c>
      <c r="D132">
        <v>12432.32</v>
      </c>
      <c r="E132">
        <f t="shared" si="4"/>
        <v>2005</v>
      </c>
      <c r="F132">
        <f t="shared" si="5"/>
        <v>6</v>
      </c>
      <c r="G132" t="str">
        <f>VLOOKUP(A132,'Master Sheet'!J:O,6,FALSE)</f>
        <v>Paris</v>
      </c>
    </row>
    <row r="133" spans="1:7">
      <c r="A133">
        <v>242</v>
      </c>
      <c r="B133" t="s">
        <v>366</v>
      </c>
      <c r="C133" s="14">
        <v>37823</v>
      </c>
      <c r="D133">
        <v>14232.7</v>
      </c>
      <c r="E133">
        <f t="shared" si="4"/>
        <v>2003</v>
      </c>
      <c r="F133">
        <f t="shared" si="5"/>
        <v>7</v>
      </c>
      <c r="G133" t="str">
        <f>VLOOKUP(A133,'Master Sheet'!J:O,6,FALSE)</f>
        <v>Paris</v>
      </c>
    </row>
    <row r="134" spans="1:7">
      <c r="A134">
        <v>249</v>
      </c>
      <c r="B134" t="s">
        <v>367</v>
      </c>
      <c r="C134" s="14">
        <v>38249</v>
      </c>
      <c r="D134">
        <v>33924.239999999998</v>
      </c>
      <c r="E134">
        <f t="shared" si="4"/>
        <v>2004</v>
      </c>
      <c r="F134">
        <f t="shared" si="5"/>
        <v>9</v>
      </c>
      <c r="G134" t="str">
        <f>VLOOKUP(A134,'Master Sheet'!J:O,6,FALSE)</f>
        <v>Paris</v>
      </c>
    </row>
    <row r="135" spans="1:7">
      <c r="A135">
        <v>249</v>
      </c>
      <c r="B135" t="s">
        <v>368</v>
      </c>
      <c r="C135" s="14">
        <v>38234</v>
      </c>
      <c r="D135">
        <v>48298.99</v>
      </c>
      <c r="E135">
        <f t="shared" si="4"/>
        <v>2004</v>
      </c>
      <c r="F135">
        <f t="shared" si="5"/>
        <v>9</v>
      </c>
      <c r="G135" t="str">
        <f>VLOOKUP(A135,'Master Sheet'!J:O,6,FALSE)</f>
        <v>Paris</v>
      </c>
    </row>
    <row r="136" spans="1:7">
      <c r="A136">
        <v>250</v>
      </c>
      <c r="B136" t="s">
        <v>369</v>
      </c>
      <c r="C136" s="14">
        <v>38489</v>
      </c>
      <c r="D136">
        <v>17928.09</v>
      </c>
      <c r="E136">
        <f t="shared" si="4"/>
        <v>2005</v>
      </c>
      <c r="F136">
        <f t="shared" si="5"/>
        <v>5</v>
      </c>
      <c r="G136" t="str">
        <f>VLOOKUP(A136,'Master Sheet'!J:O,6,FALSE)</f>
        <v>Paris</v>
      </c>
    </row>
    <row r="137" spans="1:7">
      <c r="A137">
        <v>250</v>
      </c>
      <c r="B137" t="s">
        <v>370</v>
      </c>
      <c r="C137" s="14">
        <v>38351</v>
      </c>
      <c r="D137">
        <v>26311.63</v>
      </c>
      <c r="E137">
        <f t="shared" si="4"/>
        <v>2004</v>
      </c>
      <c r="F137">
        <f t="shared" si="5"/>
        <v>12</v>
      </c>
      <c r="G137" t="str">
        <f>VLOOKUP(A137,'Master Sheet'!J:O,6,FALSE)</f>
        <v>Paris</v>
      </c>
    </row>
    <row r="138" spans="1:7">
      <c r="A138">
        <v>250</v>
      </c>
      <c r="B138" t="s">
        <v>371</v>
      </c>
      <c r="C138" s="14">
        <v>37820</v>
      </c>
      <c r="D138">
        <v>23419.47</v>
      </c>
      <c r="E138">
        <f t="shared" si="4"/>
        <v>2003</v>
      </c>
      <c r="F138">
        <f t="shared" si="5"/>
        <v>7</v>
      </c>
      <c r="G138" t="str">
        <f>VLOOKUP(A138,'Master Sheet'!J:O,6,FALSE)</f>
        <v>Paris</v>
      </c>
    </row>
    <row r="139" spans="1:7">
      <c r="A139">
        <v>256</v>
      </c>
      <c r="B139" t="s">
        <v>372</v>
      </c>
      <c r="C139" s="14">
        <v>38027</v>
      </c>
      <c r="D139">
        <v>5759.42</v>
      </c>
      <c r="E139">
        <f t="shared" si="4"/>
        <v>2004</v>
      </c>
      <c r="F139">
        <f t="shared" si="5"/>
        <v>2</v>
      </c>
      <c r="G139" t="str">
        <f>VLOOKUP(A139,'Master Sheet'!J:O,6,FALSE)</f>
        <v>Paris</v>
      </c>
    </row>
    <row r="140" spans="1:7">
      <c r="A140">
        <v>256</v>
      </c>
      <c r="B140" t="s">
        <v>373</v>
      </c>
      <c r="C140" s="14">
        <v>38282</v>
      </c>
      <c r="D140">
        <v>53116.99</v>
      </c>
      <c r="E140">
        <f t="shared" si="4"/>
        <v>2004</v>
      </c>
      <c r="F140">
        <f t="shared" si="5"/>
        <v>10</v>
      </c>
      <c r="G140" t="str">
        <f>VLOOKUP(A140,'Master Sheet'!J:O,6,FALSE)</f>
        <v>Paris</v>
      </c>
    </row>
    <row r="141" spans="1:7">
      <c r="A141">
        <v>259</v>
      </c>
      <c r="B141" t="s">
        <v>374</v>
      </c>
      <c r="C141" s="14">
        <v>38297</v>
      </c>
      <c r="D141">
        <v>61234.67</v>
      </c>
      <c r="E141">
        <f t="shared" si="4"/>
        <v>2004</v>
      </c>
      <c r="F141">
        <f t="shared" si="5"/>
        <v>11</v>
      </c>
      <c r="G141" t="str">
        <f>VLOOKUP(A141,'Master Sheet'!J:O,6,FALSE)</f>
        <v>London</v>
      </c>
    </row>
    <row r="142" spans="1:7">
      <c r="A142">
        <v>259</v>
      </c>
      <c r="B142" t="s">
        <v>375</v>
      </c>
      <c r="C142" s="14">
        <v>37962</v>
      </c>
      <c r="D142">
        <v>27988.47</v>
      </c>
      <c r="E142">
        <f t="shared" si="4"/>
        <v>2003</v>
      </c>
      <c r="F142">
        <f t="shared" si="5"/>
        <v>12</v>
      </c>
      <c r="G142" t="str">
        <f>VLOOKUP(A142,'Master Sheet'!J:O,6,FALSE)</f>
        <v>London</v>
      </c>
    </row>
    <row r="143" spans="1:7">
      <c r="A143">
        <v>260</v>
      </c>
      <c r="B143" t="s">
        <v>376</v>
      </c>
      <c r="C143" s="14">
        <v>38229</v>
      </c>
      <c r="D143">
        <v>37527.58</v>
      </c>
      <c r="E143">
        <f t="shared" si="4"/>
        <v>2004</v>
      </c>
      <c r="F143">
        <f t="shared" si="5"/>
        <v>8</v>
      </c>
      <c r="G143" t="str">
        <f>VLOOKUP(A143,'Master Sheet'!J:O,6,FALSE)</f>
        <v>NYC</v>
      </c>
    </row>
    <row r="144" spans="1:7">
      <c r="A144">
        <v>260</v>
      </c>
      <c r="B144" t="s">
        <v>377</v>
      </c>
      <c r="C144" s="14">
        <v>38101</v>
      </c>
      <c r="D144">
        <v>29284.42</v>
      </c>
      <c r="E144">
        <f t="shared" si="4"/>
        <v>2004</v>
      </c>
      <c r="F144">
        <f t="shared" si="5"/>
        <v>4</v>
      </c>
      <c r="G144" t="str">
        <f>VLOOKUP(A144,'Master Sheet'!J:O,6,FALSE)</f>
        <v>NYC</v>
      </c>
    </row>
    <row r="145" spans="1:7">
      <c r="A145">
        <v>276</v>
      </c>
      <c r="B145" t="s">
        <v>378</v>
      </c>
      <c r="C145" s="14">
        <v>38392</v>
      </c>
      <c r="D145">
        <v>27083.78</v>
      </c>
      <c r="E145">
        <f t="shared" si="4"/>
        <v>2005</v>
      </c>
      <c r="F145">
        <f t="shared" si="5"/>
        <v>2</v>
      </c>
      <c r="G145" t="str">
        <f>VLOOKUP(A145,'Master Sheet'!J:O,6,FALSE)</f>
        <v>Sydney</v>
      </c>
    </row>
    <row r="146" spans="1:7">
      <c r="A146">
        <v>276</v>
      </c>
      <c r="B146" t="s">
        <v>379</v>
      </c>
      <c r="C146" s="14">
        <v>37938</v>
      </c>
      <c r="D146">
        <v>38547.19</v>
      </c>
      <c r="E146">
        <f t="shared" si="4"/>
        <v>2003</v>
      </c>
      <c r="F146">
        <f t="shared" si="5"/>
        <v>11</v>
      </c>
      <c r="G146" t="str">
        <f>VLOOKUP(A146,'Master Sheet'!J:O,6,FALSE)</f>
        <v>Sydney</v>
      </c>
    </row>
    <row r="147" spans="1:7">
      <c r="A147">
        <v>276</v>
      </c>
      <c r="B147" t="s">
        <v>380</v>
      </c>
      <c r="C147" s="14">
        <v>37892</v>
      </c>
      <c r="D147">
        <v>41554.730000000003</v>
      </c>
      <c r="E147">
        <f t="shared" si="4"/>
        <v>2003</v>
      </c>
      <c r="F147">
        <f t="shared" si="5"/>
        <v>9</v>
      </c>
      <c r="G147" t="str">
        <f>VLOOKUP(A147,'Master Sheet'!J:O,6,FALSE)</f>
        <v>Sydney</v>
      </c>
    </row>
    <row r="148" spans="1:7">
      <c r="A148">
        <v>276</v>
      </c>
      <c r="B148" t="s">
        <v>381</v>
      </c>
      <c r="C148" s="14">
        <v>38472</v>
      </c>
      <c r="D148">
        <v>29848.52</v>
      </c>
      <c r="E148">
        <f t="shared" si="4"/>
        <v>2005</v>
      </c>
      <c r="F148">
        <f t="shared" si="5"/>
        <v>4</v>
      </c>
      <c r="G148" t="str">
        <f>VLOOKUP(A148,'Master Sheet'!J:O,6,FALSE)</f>
        <v>Sydney</v>
      </c>
    </row>
    <row r="149" spans="1:7">
      <c r="A149">
        <v>278</v>
      </c>
      <c r="B149" t="s">
        <v>382</v>
      </c>
      <c r="C149" s="14">
        <v>38326</v>
      </c>
      <c r="D149">
        <v>37654.089999999997</v>
      </c>
      <c r="E149">
        <f t="shared" si="4"/>
        <v>2004</v>
      </c>
      <c r="F149">
        <f t="shared" si="5"/>
        <v>12</v>
      </c>
      <c r="G149" t="str">
        <f>VLOOKUP(A149,'Master Sheet'!J:O,6,FALSE)</f>
        <v>Paris</v>
      </c>
    </row>
    <row r="150" spans="1:7">
      <c r="A150">
        <v>278</v>
      </c>
      <c r="B150" t="s">
        <v>383</v>
      </c>
      <c r="C150" s="14">
        <v>37682</v>
      </c>
      <c r="D150">
        <v>52151.81</v>
      </c>
      <c r="E150">
        <f t="shared" si="4"/>
        <v>2003</v>
      </c>
      <c r="F150">
        <f t="shared" si="5"/>
        <v>3</v>
      </c>
      <c r="G150" t="str">
        <f>VLOOKUP(A150,'Master Sheet'!J:O,6,FALSE)</f>
        <v>Paris</v>
      </c>
    </row>
    <row r="151" spans="1:7">
      <c r="A151">
        <v>278</v>
      </c>
      <c r="B151" t="s">
        <v>384</v>
      </c>
      <c r="C151" s="14">
        <v>37949</v>
      </c>
      <c r="D151">
        <v>37723.79</v>
      </c>
      <c r="E151">
        <f t="shared" si="4"/>
        <v>2003</v>
      </c>
      <c r="F151">
        <f t="shared" si="5"/>
        <v>11</v>
      </c>
      <c r="G151" t="str">
        <f>VLOOKUP(A151,'Master Sheet'!J:O,6,FALSE)</f>
        <v>Paris</v>
      </c>
    </row>
    <row r="152" spans="1:7">
      <c r="A152">
        <v>282</v>
      </c>
      <c r="B152" t="s">
        <v>385</v>
      </c>
      <c r="C152" s="14">
        <v>37836</v>
      </c>
      <c r="D152">
        <v>24013.52</v>
      </c>
      <c r="E152">
        <f t="shared" si="4"/>
        <v>2003</v>
      </c>
      <c r="F152">
        <f t="shared" si="5"/>
        <v>8</v>
      </c>
      <c r="G152" t="str">
        <f>VLOOKUP(A152,'Master Sheet'!J:O,6,FALSE)</f>
        <v>Sydney</v>
      </c>
    </row>
    <row r="153" spans="1:7">
      <c r="A153">
        <v>282</v>
      </c>
      <c r="B153" t="s">
        <v>386</v>
      </c>
      <c r="C153" s="14">
        <v>38201</v>
      </c>
      <c r="D153">
        <v>35806.730000000003</v>
      </c>
      <c r="E153">
        <f t="shared" si="4"/>
        <v>2004</v>
      </c>
      <c r="F153">
        <f t="shared" si="5"/>
        <v>8</v>
      </c>
      <c r="G153" t="str">
        <f>VLOOKUP(A153,'Master Sheet'!J:O,6,FALSE)</f>
        <v>Sydney</v>
      </c>
    </row>
    <row r="154" spans="1:7">
      <c r="A154">
        <v>282</v>
      </c>
      <c r="B154" t="s">
        <v>387</v>
      </c>
      <c r="C154" s="14">
        <v>38355</v>
      </c>
      <c r="D154">
        <v>31835.360000000001</v>
      </c>
      <c r="E154">
        <f t="shared" si="4"/>
        <v>2005</v>
      </c>
      <c r="F154">
        <f t="shared" si="5"/>
        <v>1</v>
      </c>
      <c r="G154" t="str">
        <f>VLOOKUP(A154,'Master Sheet'!J:O,6,FALSE)</f>
        <v>Sydney</v>
      </c>
    </row>
    <row r="155" spans="1:7">
      <c r="A155">
        <v>286</v>
      </c>
      <c r="B155" t="s">
        <v>388</v>
      </c>
      <c r="C155" s="14">
        <v>38288</v>
      </c>
      <c r="D155">
        <v>47411.33</v>
      </c>
      <c r="E155">
        <f t="shared" si="4"/>
        <v>2004</v>
      </c>
      <c r="F155">
        <f t="shared" si="5"/>
        <v>10</v>
      </c>
      <c r="G155" t="str">
        <f>VLOOKUP(A155,'Master Sheet'!J:O,6,FALSE)</f>
        <v>Boston</v>
      </c>
    </row>
    <row r="156" spans="1:7">
      <c r="A156">
        <v>286</v>
      </c>
      <c r="B156" t="s">
        <v>389</v>
      </c>
      <c r="C156" s="14">
        <v>38235</v>
      </c>
      <c r="D156">
        <v>43134.04</v>
      </c>
      <c r="E156">
        <f t="shared" si="4"/>
        <v>2004</v>
      </c>
      <c r="F156">
        <f t="shared" si="5"/>
        <v>9</v>
      </c>
      <c r="G156" t="str">
        <f>VLOOKUP(A156,'Master Sheet'!J:O,6,FALSE)</f>
        <v>Boston</v>
      </c>
    </row>
    <row r="157" spans="1:7">
      <c r="A157">
        <v>298</v>
      </c>
      <c r="B157" t="s">
        <v>390</v>
      </c>
      <c r="C157" s="14">
        <v>38059</v>
      </c>
      <c r="D157">
        <v>47375.92</v>
      </c>
      <c r="E157">
        <f t="shared" si="4"/>
        <v>2004</v>
      </c>
      <c r="F157">
        <f t="shared" si="5"/>
        <v>3</v>
      </c>
      <c r="G157" t="str">
        <f>VLOOKUP(A157,'Master Sheet'!J:O,6,FALSE)</f>
        <v>Paris</v>
      </c>
    </row>
    <row r="158" spans="1:7">
      <c r="A158">
        <v>298</v>
      </c>
      <c r="B158" t="s">
        <v>391</v>
      </c>
      <c r="C158" s="14">
        <v>38248</v>
      </c>
      <c r="D158">
        <v>61402</v>
      </c>
      <c r="E158">
        <f t="shared" si="4"/>
        <v>2004</v>
      </c>
      <c r="F158">
        <f t="shared" si="5"/>
        <v>9</v>
      </c>
      <c r="G158" t="str">
        <f>VLOOKUP(A158,'Master Sheet'!J:O,6,FALSE)</f>
        <v>Paris</v>
      </c>
    </row>
    <row r="159" spans="1:7">
      <c r="A159">
        <v>299</v>
      </c>
      <c r="B159" t="s">
        <v>392</v>
      </c>
      <c r="C159" s="14">
        <v>37918</v>
      </c>
      <c r="D159">
        <v>36798.879999999997</v>
      </c>
      <c r="E159">
        <f t="shared" si="4"/>
        <v>2003</v>
      </c>
      <c r="F159">
        <f t="shared" si="5"/>
        <v>10</v>
      </c>
      <c r="G159" t="str">
        <f>VLOOKUP(A159,'Master Sheet'!J:O,6,FALSE)</f>
        <v>London</v>
      </c>
    </row>
    <row r="160" spans="1:7">
      <c r="A160">
        <v>299</v>
      </c>
      <c r="B160" t="s">
        <v>393</v>
      </c>
      <c r="C160" s="14">
        <v>38235</v>
      </c>
      <c r="D160">
        <v>32260.16</v>
      </c>
      <c r="E160">
        <f t="shared" si="4"/>
        <v>2004</v>
      </c>
      <c r="F160">
        <f t="shared" si="5"/>
        <v>9</v>
      </c>
      <c r="G160" t="str">
        <f>VLOOKUP(A160,'Master Sheet'!J:O,6,FALSE)</f>
        <v>London</v>
      </c>
    </row>
    <row r="161" spans="1:7">
      <c r="A161">
        <v>311</v>
      </c>
      <c r="B161" t="s">
        <v>394</v>
      </c>
      <c r="C161" s="14">
        <v>38398</v>
      </c>
      <c r="D161">
        <v>46770.52</v>
      </c>
      <c r="E161">
        <f t="shared" si="4"/>
        <v>2005</v>
      </c>
      <c r="F161">
        <f t="shared" si="5"/>
        <v>2</v>
      </c>
      <c r="G161" t="str">
        <f>VLOOKUP(A161,'Master Sheet'!J:O,6,FALSE)</f>
        <v>London</v>
      </c>
    </row>
    <row r="162" spans="1:7">
      <c r="A162">
        <v>311</v>
      </c>
      <c r="B162" t="s">
        <v>395</v>
      </c>
      <c r="C162" s="14">
        <v>37900</v>
      </c>
      <c r="D162">
        <v>32723.040000000001</v>
      </c>
      <c r="E162">
        <f t="shared" si="4"/>
        <v>2003</v>
      </c>
      <c r="F162">
        <f t="shared" si="5"/>
        <v>10</v>
      </c>
      <c r="G162" t="str">
        <f>VLOOKUP(A162,'Master Sheet'!J:O,6,FALSE)</f>
        <v>London</v>
      </c>
    </row>
    <row r="163" spans="1:7">
      <c r="A163">
        <v>311</v>
      </c>
      <c r="B163" t="s">
        <v>396</v>
      </c>
      <c r="C163" s="14">
        <v>38102</v>
      </c>
      <c r="D163">
        <v>16212.59</v>
      </c>
      <c r="E163">
        <f t="shared" si="4"/>
        <v>2004</v>
      </c>
      <c r="F163">
        <f t="shared" si="5"/>
        <v>4</v>
      </c>
      <c r="G163" t="str">
        <f>VLOOKUP(A163,'Master Sheet'!J:O,6,FALSE)</f>
        <v>London</v>
      </c>
    </row>
    <row r="164" spans="1:7">
      <c r="A164">
        <v>314</v>
      </c>
      <c r="B164" t="s">
        <v>397</v>
      </c>
      <c r="C164" s="14">
        <v>38208</v>
      </c>
      <c r="D164">
        <v>45352.47</v>
      </c>
      <c r="E164">
        <f t="shared" si="4"/>
        <v>2004</v>
      </c>
      <c r="F164">
        <f t="shared" si="5"/>
        <v>8</v>
      </c>
      <c r="G164" t="str">
        <f>VLOOKUP(A164,'Master Sheet'!J:O,6,FALSE)</f>
        <v>Paris</v>
      </c>
    </row>
    <row r="165" spans="1:7">
      <c r="A165">
        <v>314</v>
      </c>
      <c r="B165" t="s">
        <v>398</v>
      </c>
      <c r="C165" s="14">
        <v>38049</v>
      </c>
      <c r="D165">
        <v>16901.38</v>
      </c>
      <c r="E165">
        <f t="shared" si="4"/>
        <v>2004</v>
      </c>
      <c r="F165">
        <f t="shared" si="5"/>
        <v>3</v>
      </c>
      <c r="G165" t="str">
        <f>VLOOKUP(A165,'Master Sheet'!J:O,6,FALSE)</f>
        <v>Paris</v>
      </c>
    </row>
    <row r="166" spans="1:7">
      <c r="A166">
        <v>319</v>
      </c>
      <c r="B166" t="s">
        <v>399</v>
      </c>
      <c r="C166" s="14">
        <v>38297</v>
      </c>
      <c r="D166">
        <v>42339.76</v>
      </c>
      <c r="E166">
        <f t="shared" si="4"/>
        <v>2004</v>
      </c>
      <c r="F166">
        <f t="shared" si="5"/>
        <v>11</v>
      </c>
      <c r="G166" t="str">
        <f>VLOOKUP(A166,'Master Sheet'!J:O,6,FALSE)</f>
        <v>NYC</v>
      </c>
    </row>
    <row r="167" spans="1:7">
      <c r="A167">
        <v>319</v>
      </c>
      <c r="B167" t="s">
        <v>400</v>
      </c>
      <c r="C167" s="14">
        <v>37962</v>
      </c>
      <c r="D167">
        <v>36092.400000000001</v>
      </c>
      <c r="E167">
        <f t="shared" si="4"/>
        <v>2003</v>
      </c>
      <c r="F167">
        <f t="shared" si="5"/>
        <v>12</v>
      </c>
      <c r="G167" t="str">
        <f>VLOOKUP(A167,'Master Sheet'!J:O,6,FALSE)</f>
        <v>NYC</v>
      </c>
    </row>
    <row r="168" spans="1:7">
      <c r="A168">
        <v>320</v>
      </c>
      <c r="B168" t="s">
        <v>401</v>
      </c>
      <c r="C168" s="14">
        <v>38370</v>
      </c>
      <c r="D168">
        <v>8307.2800000000007</v>
      </c>
      <c r="E168">
        <f t="shared" si="4"/>
        <v>2005</v>
      </c>
      <c r="F168">
        <f t="shared" si="5"/>
        <v>1</v>
      </c>
      <c r="G168" t="str">
        <f>VLOOKUP(A168,'Master Sheet'!J:O,6,FALSE)</f>
        <v>Boston</v>
      </c>
    </row>
    <row r="169" spans="1:7">
      <c r="A169">
        <v>320</v>
      </c>
      <c r="B169" t="s">
        <v>402</v>
      </c>
      <c r="C169" s="14">
        <v>37853</v>
      </c>
      <c r="D169">
        <v>41016.75</v>
      </c>
      <c r="E169">
        <f t="shared" si="4"/>
        <v>2003</v>
      </c>
      <c r="F169">
        <f t="shared" si="5"/>
        <v>8</v>
      </c>
      <c r="G169" t="str">
        <f>VLOOKUP(A169,'Master Sheet'!J:O,6,FALSE)</f>
        <v>Boston</v>
      </c>
    </row>
    <row r="170" spans="1:7">
      <c r="A170">
        <v>320</v>
      </c>
      <c r="B170" t="s">
        <v>403</v>
      </c>
      <c r="C170" s="14">
        <v>37949</v>
      </c>
      <c r="D170">
        <v>52548.49</v>
      </c>
      <c r="E170">
        <f t="shared" si="4"/>
        <v>2003</v>
      </c>
      <c r="F170">
        <f t="shared" si="5"/>
        <v>11</v>
      </c>
      <c r="G170" t="str">
        <f>VLOOKUP(A170,'Master Sheet'!J:O,6,FALSE)</f>
        <v>Boston</v>
      </c>
    </row>
    <row r="171" spans="1:7">
      <c r="A171">
        <v>321</v>
      </c>
      <c r="B171" t="s">
        <v>404</v>
      </c>
      <c r="C171" s="14">
        <v>37928</v>
      </c>
      <c r="D171">
        <v>85559.12</v>
      </c>
      <c r="E171">
        <f t="shared" si="4"/>
        <v>2003</v>
      </c>
      <c r="F171">
        <f t="shared" si="5"/>
        <v>11</v>
      </c>
      <c r="G171" t="str">
        <f>VLOOKUP(A171,'Master Sheet'!J:O,6,FALSE)</f>
        <v>San Francisco</v>
      </c>
    </row>
    <row r="172" spans="1:7">
      <c r="A172">
        <v>321</v>
      </c>
      <c r="B172" t="s">
        <v>405</v>
      </c>
      <c r="C172" s="14">
        <v>38426</v>
      </c>
      <c r="D172">
        <v>46781.66</v>
      </c>
      <c r="E172">
        <f t="shared" si="4"/>
        <v>2005</v>
      </c>
      <c r="F172">
        <f t="shared" si="5"/>
        <v>3</v>
      </c>
      <c r="G172" t="str">
        <f>VLOOKUP(A172,'Master Sheet'!J:O,6,FALSE)</f>
        <v>San Francisco</v>
      </c>
    </row>
    <row r="173" spans="1:7">
      <c r="A173">
        <v>323</v>
      </c>
      <c r="B173" t="s">
        <v>406</v>
      </c>
      <c r="C173" s="14">
        <v>38495</v>
      </c>
      <c r="D173">
        <v>75020.13</v>
      </c>
      <c r="E173">
        <f t="shared" si="4"/>
        <v>2005</v>
      </c>
      <c r="F173">
        <f t="shared" si="5"/>
        <v>5</v>
      </c>
      <c r="G173" t="str">
        <f>VLOOKUP(A173,'Master Sheet'!J:O,6,FALSE)</f>
        <v>Sydney</v>
      </c>
    </row>
    <row r="174" spans="1:7">
      <c r="A174">
        <v>323</v>
      </c>
      <c r="B174" t="s">
        <v>407</v>
      </c>
      <c r="C174" s="14">
        <v>38162</v>
      </c>
      <c r="D174">
        <v>37281.360000000001</v>
      </c>
      <c r="E174">
        <f t="shared" si="4"/>
        <v>2004</v>
      </c>
      <c r="F174">
        <f t="shared" si="5"/>
        <v>6</v>
      </c>
      <c r="G174" t="str">
        <f>VLOOKUP(A174,'Master Sheet'!J:O,6,FALSE)</f>
        <v>Sydney</v>
      </c>
    </row>
    <row r="175" spans="1:7">
      <c r="A175">
        <v>323</v>
      </c>
      <c r="B175" t="s">
        <v>408</v>
      </c>
      <c r="C175" s="14">
        <v>37807</v>
      </c>
      <c r="D175">
        <v>2880</v>
      </c>
      <c r="E175">
        <f t="shared" si="4"/>
        <v>2003</v>
      </c>
      <c r="F175">
        <f t="shared" si="5"/>
        <v>7</v>
      </c>
      <c r="G175" t="str">
        <f>VLOOKUP(A175,'Master Sheet'!J:O,6,FALSE)</f>
        <v>Sydney</v>
      </c>
    </row>
    <row r="176" spans="1:7">
      <c r="A176">
        <v>323</v>
      </c>
      <c r="B176" t="s">
        <v>409</v>
      </c>
      <c r="C176" s="14">
        <v>38345</v>
      </c>
      <c r="D176">
        <v>39440.589999999997</v>
      </c>
      <c r="E176">
        <f t="shared" si="4"/>
        <v>2004</v>
      </c>
      <c r="F176">
        <f t="shared" si="5"/>
        <v>12</v>
      </c>
      <c r="G176" t="str">
        <f>VLOOKUP(A176,'Master Sheet'!J:O,6,FALSE)</f>
        <v>Sydney</v>
      </c>
    </row>
    <row r="177" spans="1:7">
      <c r="A177">
        <v>324</v>
      </c>
      <c r="B177" t="s">
        <v>410</v>
      </c>
      <c r="C177" s="14">
        <v>38334</v>
      </c>
      <c r="D177">
        <v>13671.82</v>
      </c>
      <c r="E177">
        <f t="shared" si="4"/>
        <v>2004</v>
      </c>
      <c r="F177">
        <f t="shared" si="5"/>
        <v>12</v>
      </c>
      <c r="G177" t="str">
        <f>VLOOKUP(A177,'Master Sheet'!J:O,6,FALSE)</f>
        <v>London</v>
      </c>
    </row>
    <row r="178" spans="1:7">
      <c r="A178">
        <v>324</v>
      </c>
      <c r="B178" t="s">
        <v>411</v>
      </c>
      <c r="C178" s="14">
        <v>37809</v>
      </c>
      <c r="D178">
        <v>29429.14</v>
      </c>
      <c r="E178">
        <f t="shared" si="4"/>
        <v>2003</v>
      </c>
      <c r="F178">
        <f t="shared" si="5"/>
        <v>7</v>
      </c>
      <c r="G178" t="str">
        <f>VLOOKUP(A178,'Master Sheet'!J:O,6,FALSE)</f>
        <v>London</v>
      </c>
    </row>
    <row r="179" spans="1:7">
      <c r="A179">
        <v>324</v>
      </c>
      <c r="B179" t="s">
        <v>412</v>
      </c>
      <c r="C179" s="14">
        <v>37948</v>
      </c>
      <c r="D179">
        <v>37455.769999999997</v>
      </c>
      <c r="E179">
        <f t="shared" si="4"/>
        <v>2003</v>
      </c>
      <c r="F179">
        <f t="shared" si="5"/>
        <v>11</v>
      </c>
      <c r="G179" t="str">
        <f>VLOOKUP(A179,'Master Sheet'!J:O,6,FALSE)</f>
        <v>London</v>
      </c>
    </row>
    <row r="180" spans="1:7">
      <c r="A180">
        <v>328</v>
      </c>
      <c r="B180" t="s">
        <v>413</v>
      </c>
      <c r="C180" s="14">
        <v>38093</v>
      </c>
      <c r="D180">
        <v>7178.66</v>
      </c>
      <c r="E180">
        <f t="shared" si="4"/>
        <v>2004</v>
      </c>
      <c r="F180">
        <f t="shared" si="5"/>
        <v>4</v>
      </c>
      <c r="G180" t="str">
        <f>VLOOKUP(A180,'Master Sheet'!J:O,6,FALSE)</f>
        <v>NYC</v>
      </c>
    </row>
    <row r="181" spans="1:7">
      <c r="A181">
        <v>328</v>
      </c>
      <c r="B181" t="s">
        <v>414</v>
      </c>
      <c r="C181" s="14">
        <v>38137</v>
      </c>
      <c r="D181">
        <v>31102.85</v>
      </c>
      <c r="E181">
        <f t="shared" si="4"/>
        <v>2004</v>
      </c>
      <c r="F181">
        <f t="shared" si="5"/>
        <v>5</v>
      </c>
      <c r="G181" t="str">
        <f>VLOOKUP(A181,'Master Sheet'!J:O,6,FALSE)</f>
        <v>NYC</v>
      </c>
    </row>
    <row r="182" spans="1:7">
      <c r="A182">
        <v>333</v>
      </c>
      <c r="B182" t="s">
        <v>415</v>
      </c>
      <c r="C182" s="14">
        <v>37940</v>
      </c>
      <c r="D182">
        <v>23936.53</v>
      </c>
      <c r="E182">
        <f t="shared" si="4"/>
        <v>2003</v>
      </c>
      <c r="F182">
        <f t="shared" si="5"/>
        <v>11</v>
      </c>
      <c r="G182" t="str">
        <f>VLOOKUP(A182,'Master Sheet'!J:O,6,FALSE)</f>
        <v>Sydney</v>
      </c>
    </row>
    <row r="183" spans="1:7">
      <c r="A183">
        <v>333</v>
      </c>
      <c r="B183" t="s">
        <v>416</v>
      </c>
      <c r="C183" s="14">
        <v>37911</v>
      </c>
      <c r="D183">
        <v>9821.32</v>
      </c>
      <c r="E183">
        <f t="shared" si="4"/>
        <v>2003</v>
      </c>
      <c r="F183">
        <f t="shared" si="5"/>
        <v>10</v>
      </c>
      <c r="G183" t="str">
        <f>VLOOKUP(A183,'Master Sheet'!J:O,6,FALSE)</f>
        <v>Sydney</v>
      </c>
    </row>
    <row r="184" spans="1:7">
      <c r="A184">
        <v>333</v>
      </c>
      <c r="B184" t="s">
        <v>417</v>
      </c>
      <c r="C184" s="14">
        <v>38412</v>
      </c>
      <c r="D184">
        <v>21432.31</v>
      </c>
      <c r="E184">
        <f t="shared" si="4"/>
        <v>2005</v>
      </c>
      <c r="F184">
        <f t="shared" si="5"/>
        <v>3</v>
      </c>
      <c r="G184" t="str">
        <f>VLOOKUP(A184,'Master Sheet'!J:O,6,FALSE)</f>
        <v>Sydney</v>
      </c>
    </row>
    <row r="185" spans="1:7">
      <c r="A185">
        <v>334</v>
      </c>
      <c r="B185" t="s">
        <v>418</v>
      </c>
      <c r="C185" s="14">
        <v>38379</v>
      </c>
      <c r="D185">
        <v>45785.34</v>
      </c>
      <c r="E185">
        <f t="shared" si="4"/>
        <v>2005</v>
      </c>
      <c r="F185">
        <f t="shared" si="5"/>
        <v>1</v>
      </c>
      <c r="G185" t="str">
        <f>VLOOKUP(A185,'Master Sheet'!J:O,6,FALSE)</f>
        <v>London</v>
      </c>
    </row>
    <row r="186" spans="1:7">
      <c r="A186">
        <v>334</v>
      </c>
      <c r="B186" t="s">
        <v>419</v>
      </c>
      <c r="C186" s="14">
        <v>37849</v>
      </c>
      <c r="D186">
        <v>29716.86</v>
      </c>
      <c r="E186">
        <f t="shared" si="4"/>
        <v>2003</v>
      </c>
      <c r="F186">
        <f t="shared" si="5"/>
        <v>8</v>
      </c>
      <c r="G186" t="str">
        <f>VLOOKUP(A186,'Master Sheet'!J:O,6,FALSE)</f>
        <v>London</v>
      </c>
    </row>
    <row r="187" spans="1:7">
      <c r="A187">
        <v>334</v>
      </c>
      <c r="B187" t="s">
        <v>420</v>
      </c>
      <c r="C187" s="14">
        <v>38129</v>
      </c>
      <c r="D187">
        <v>28394.54</v>
      </c>
      <c r="E187">
        <f t="shared" si="4"/>
        <v>2004</v>
      </c>
      <c r="F187">
        <f t="shared" si="5"/>
        <v>5</v>
      </c>
      <c r="G187" t="str">
        <f>VLOOKUP(A187,'Master Sheet'!J:O,6,FALSE)</f>
        <v>London</v>
      </c>
    </row>
    <row r="188" spans="1:7">
      <c r="A188">
        <v>339</v>
      </c>
      <c r="B188" t="s">
        <v>421</v>
      </c>
      <c r="C188" s="14">
        <v>38284</v>
      </c>
      <c r="D188">
        <v>23333.06</v>
      </c>
      <c r="E188">
        <f t="shared" si="4"/>
        <v>2004</v>
      </c>
      <c r="F188">
        <f t="shared" si="5"/>
        <v>10</v>
      </c>
      <c r="G188" t="str">
        <f>VLOOKUP(A188,'Master Sheet'!J:O,6,FALSE)</f>
        <v>Boston</v>
      </c>
    </row>
    <row r="189" spans="1:7">
      <c r="A189">
        <v>339</v>
      </c>
      <c r="B189" t="s">
        <v>422</v>
      </c>
      <c r="C189" s="14">
        <v>37953</v>
      </c>
      <c r="D189">
        <v>34606.28</v>
      </c>
      <c r="E189">
        <f t="shared" si="4"/>
        <v>2003</v>
      </c>
      <c r="F189">
        <f t="shared" si="5"/>
        <v>11</v>
      </c>
      <c r="G189" t="str">
        <f>VLOOKUP(A189,'Master Sheet'!J:O,6,FALSE)</f>
        <v>Boston</v>
      </c>
    </row>
    <row r="190" spans="1:7">
      <c r="A190">
        <v>344</v>
      </c>
      <c r="B190" t="s">
        <v>423</v>
      </c>
      <c r="C190" s="14">
        <v>37949</v>
      </c>
      <c r="D190">
        <v>31428.21</v>
      </c>
      <c r="E190">
        <f t="shared" si="4"/>
        <v>2003</v>
      </c>
      <c r="F190">
        <f t="shared" si="5"/>
        <v>11</v>
      </c>
      <c r="G190" t="str">
        <f>VLOOKUP(A190,'Master Sheet'!J:O,6,FALSE)</f>
        <v>Paris</v>
      </c>
    </row>
    <row r="191" spans="1:7">
      <c r="A191">
        <v>344</v>
      </c>
      <c r="B191" t="s">
        <v>424</v>
      </c>
      <c r="C191" s="14">
        <v>38079</v>
      </c>
      <c r="D191">
        <v>15322.93</v>
      </c>
      <c r="E191">
        <f t="shared" si="4"/>
        <v>2004</v>
      </c>
      <c r="F191">
        <f t="shared" si="5"/>
        <v>4</v>
      </c>
      <c r="G191" t="str">
        <f>VLOOKUP(A191,'Master Sheet'!J:O,6,FALSE)</f>
        <v>Paris</v>
      </c>
    </row>
    <row r="192" spans="1:7">
      <c r="A192">
        <v>347</v>
      </c>
      <c r="B192" t="s">
        <v>425</v>
      </c>
      <c r="C192" s="14">
        <v>38004</v>
      </c>
      <c r="D192">
        <v>21053.69</v>
      </c>
      <c r="E192">
        <f t="shared" si="4"/>
        <v>2004</v>
      </c>
      <c r="F192">
        <f t="shared" si="5"/>
        <v>1</v>
      </c>
      <c r="G192" t="str">
        <f>VLOOKUP(A192,'Master Sheet'!J:O,6,FALSE)</f>
        <v>San Francisco</v>
      </c>
    </row>
    <row r="193" spans="1:7">
      <c r="A193">
        <v>347</v>
      </c>
      <c r="B193" t="s">
        <v>426</v>
      </c>
      <c r="C193" s="14">
        <v>37918</v>
      </c>
      <c r="D193">
        <v>20452.5</v>
      </c>
      <c r="E193">
        <f t="shared" si="4"/>
        <v>2003</v>
      </c>
      <c r="F193">
        <f t="shared" si="5"/>
        <v>10</v>
      </c>
      <c r="G193" t="str">
        <f>VLOOKUP(A193,'Master Sheet'!J:O,6,FALSE)</f>
        <v>San Francisco</v>
      </c>
    </row>
    <row r="194" spans="1:7">
      <c r="A194">
        <v>350</v>
      </c>
      <c r="B194" t="s">
        <v>427</v>
      </c>
      <c r="C194" s="14">
        <v>38332</v>
      </c>
      <c r="D194">
        <v>18888.310000000001</v>
      </c>
      <c r="E194">
        <f t="shared" ref="E194:E257" si="6">YEAR(C194)</f>
        <v>2004</v>
      </c>
      <c r="F194">
        <f t="shared" ref="F194:F257" si="7">MONTH(C194)</f>
        <v>12</v>
      </c>
      <c r="G194" t="str">
        <f>VLOOKUP(A194,'Master Sheet'!J:O,6,FALSE)</f>
        <v>Paris</v>
      </c>
    </row>
    <row r="195" spans="1:7">
      <c r="A195">
        <v>350</v>
      </c>
      <c r="B195" t="s">
        <v>428</v>
      </c>
      <c r="C195" s="14">
        <v>37766</v>
      </c>
      <c r="D195">
        <v>50824.66</v>
      </c>
      <c r="E195">
        <f t="shared" si="6"/>
        <v>2003</v>
      </c>
      <c r="F195">
        <f t="shared" si="7"/>
        <v>5</v>
      </c>
      <c r="G195" t="str">
        <f>VLOOKUP(A195,'Master Sheet'!J:O,6,FALSE)</f>
        <v>Paris</v>
      </c>
    </row>
    <row r="196" spans="1:7">
      <c r="A196">
        <v>350</v>
      </c>
      <c r="B196" t="s">
        <v>429</v>
      </c>
      <c r="C196" s="14">
        <v>38381</v>
      </c>
      <c r="D196">
        <v>1834.56</v>
      </c>
      <c r="E196">
        <f t="shared" si="6"/>
        <v>2005</v>
      </c>
      <c r="F196">
        <f t="shared" si="7"/>
        <v>1</v>
      </c>
      <c r="G196" t="str">
        <f>VLOOKUP(A196,'Master Sheet'!J:O,6,FALSE)</f>
        <v>Paris</v>
      </c>
    </row>
    <row r="197" spans="1:7">
      <c r="A197">
        <v>353</v>
      </c>
      <c r="B197" t="s">
        <v>430</v>
      </c>
      <c r="C197" s="14">
        <v>38362</v>
      </c>
      <c r="D197">
        <v>49705.52</v>
      </c>
      <c r="E197">
        <f t="shared" si="6"/>
        <v>2005</v>
      </c>
      <c r="F197">
        <f t="shared" si="7"/>
        <v>1</v>
      </c>
      <c r="G197" t="str">
        <f>VLOOKUP(A197,'Master Sheet'!J:O,6,FALSE)</f>
        <v>Paris</v>
      </c>
    </row>
    <row r="198" spans="1:7">
      <c r="A198">
        <v>353</v>
      </c>
      <c r="B198" t="s">
        <v>431</v>
      </c>
      <c r="C198" s="14">
        <v>37823</v>
      </c>
      <c r="D198">
        <v>13920.26</v>
      </c>
      <c r="E198">
        <f t="shared" si="6"/>
        <v>2003</v>
      </c>
      <c r="F198">
        <f t="shared" si="7"/>
        <v>7</v>
      </c>
      <c r="G198" t="str">
        <f>VLOOKUP(A198,'Master Sheet'!J:O,6,FALSE)</f>
        <v>Paris</v>
      </c>
    </row>
    <row r="199" spans="1:7">
      <c r="A199">
        <v>353</v>
      </c>
      <c r="B199" t="s">
        <v>432</v>
      </c>
      <c r="C199" s="14">
        <v>37762</v>
      </c>
      <c r="D199">
        <v>16700.47</v>
      </c>
      <c r="E199">
        <f t="shared" si="6"/>
        <v>2003</v>
      </c>
      <c r="F199">
        <f t="shared" si="7"/>
        <v>5</v>
      </c>
      <c r="G199" t="str">
        <f>VLOOKUP(A199,'Master Sheet'!J:O,6,FALSE)</f>
        <v>Paris</v>
      </c>
    </row>
    <row r="200" spans="1:7">
      <c r="A200">
        <v>353</v>
      </c>
      <c r="B200" t="s">
        <v>433</v>
      </c>
      <c r="C200" s="14">
        <v>38512</v>
      </c>
      <c r="D200">
        <v>46656.94</v>
      </c>
      <c r="E200">
        <f t="shared" si="6"/>
        <v>2005</v>
      </c>
      <c r="F200">
        <f t="shared" si="7"/>
        <v>6</v>
      </c>
      <c r="G200" t="str">
        <f>VLOOKUP(A200,'Master Sheet'!J:O,6,FALSE)</f>
        <v>Paris</v>
      </c>
    </row>
    <row r="201" spans="1:7">
      <c r="A201">
        <v>357</v>
      </c>
      <c r="B201" t="s">
        <v>434</v>
      </c>
      <c r="C201" s="14">
        <v>37971</v>
      </c>
      <c r="D201">
        <v>20220.04</v>
      </c>
      <c r="E201">
        <f t="shared" si="6"/>
        <v>2003</v>
      </c>
      <c r="F201">
        <f t="shared" si="7"/>
        <v>12</v>
      </c>
      <c r="G201" t="str">
        <f>VLOOKUP(A201,'Master Sheet'!J:O,6,FALSE)</f>
        <v>Sydney</v>
      </c>
    </row>
    <row r="202" spans="1:7">
      <c r="A202">
        <v>357</v>
      </c>
      <c r="B202" t="s">
        <v>435</v>
      </c>
      <c r="C202" s="14">
        <v>38122</v>
      </c>
      <c r="D202">
        <v>36442.339999999997</v>
      </c>
      <c r="E202">
        <f t="shared" si="6"/>
        <v>2004</v>
      </c>
      <c r="F202">
        <f t="shared" si="7"/>
        <v>5</v>
      </c>
      <c r="G202" t="str">
        <f>VLOOKUP(A202,'Master Sheet'!J:O,6,FALSE)</f>
        <v>Sydney</v>
      </c>
    </row>
    <row r="203" spans="1:7">
      <c r="A203">
        <v>362</v>
      </c>
      <c r="B203" t="s">
        <v>436</v>
      </c>
      <c r="C203" s="14">
        <v>38179</v>
      </c>
      <c r="D203">
        <v>18473.71</v>
      </c>
      <c r="E203">
        <f t="shared" si="6"/>
        <v>2004</v>
      </c>
      <c r="F203">
        <f t="shared" si="7"/>
        <v>7</v>
      </c>
      <c r="G203" t="str">
        <f>VLOOKUP(A203,'Master Sheet'!J:O,6,FALSE)</f>
        <v>Boston</v>
      </c>
    </row>
    <row r="204" spans="1:7">
      <c r="A204">
        <v>362</v>
      </c>
      <c r="B204" t="s">
        <v>437</v>
      </c>
      <c r="C204" s="14">
        <v>38251</v>
      </c>
      <c r="D204">
        <v>15059.76</v>
      </c>
      <c r="E204">
        <f t="shared" si="6"/>
        <v>2004</v>
      </c>
      <c r="F204">
        <f t="shared" si="7"/>
        <v>9</v>
      </c>
      <c r="G204" t="str">
        <f>VLOOKUP(A204,'Master Sheet'!J:O,6,FALSE)</f>
        <v>Boston</v>
      </c>
    </row>
    <row r="205" spans="1:7">
      <c r="A205">
        <v>363</v>
      </c>
      <c r="B205" t="s">
        <v>438</v>
      </c>
      <c r="C205" s="14">
        <v>38308</v>
      </c>
      <c r="D205">
        <v>50799.69</v>
      </c>
      <c r="E205">
        <f t="shared" si="6"/>
        <v>2004</v>
      </c>
      <c r="F205">
        <f t="shared" si="7"/>
        <v>11</v>
      </c>
      <c r="G205" t="str">
        <f>VLOOKUP(A205,'Master Sheet'!J:O,6,FALSE)</f>
        <v>Boston</v>
      </c>
    </row>
    <row r="206" spans="1:7">
      <c r="A206">
        <v>363</v>
      </c>
      <c r="B206" t="s">
        <v>439</v>
      </c>
      <c r="C206" s="14">
        <v>37637</v>
      </c>
      <c r="D206">
        <v>10223.83</v>
      </c>
      <c r="E206">
        <f t="shared" si="6"/>
        <v>2003</v>
      </c>
      <c r="F206">
        <f t="shared" si="7"/>
        <v>1</v>
      </c>
      <c r="G206" t="str">
        <f>VLOOKUP(A206,'Master Sheet'!J:O,6,FALSE)</f>
        <v>Boston</v>
      </c>
    </row>
    <row r="207" spans="1:7">
      <c r="A207">
        <v>363</v>
      </c>
      <c r="B207" t="s">
        <v>440</v>
      </c>
      <c r="C207" s="14">
        <v>37960</v>
      </c>
      <c r="D207">
        <v>55425.77</v>
      </c>
      <c r="E207">
        <f t="shared" si="6"/>
        <v>2003</v>
      </c>
      <c r="F207">
        <f t="shared" si="7"/>
        <v>12</v>
      </c>
      <c r="G207" t="str">
        <f>VLOOKUP(A207,'Master Sheet'!J:O,6,FALSE)</f>
        <v>Boston</v>
      </c>
    </row>
    <row r="208" spans="1:7">
      <c r="A208">
        <v>379</v>
      </c>
      <c r="B208" t="s">
        <v>441</v>
      </c>
      <c r="C208" s="14">
        <v>38395</v>
      </c>
      <c r="D208">
        <v>28322.83</v>
      </c>
      <c r="E208">
        <f t="shared" si="6"/>
        <v>2005</v>
      </c>
      <c r="F208">
        <f t="shared" si="7"/>
        <v>2</v>
      </c>
      <c r="G208" t="str">
        <f>VLOOKUP(A208,'Master Sheet'!J:O,6,FALSE)</f>
        <v>Boston</v>
      </c>
    </row>
    <row r="209" spans="1:7">
      <c r="A209">
        <v>379</v>
      </c>
      <c r="B209" t="s">
        <v>442</v>
      </c>
      <c r="C209" s="14">
        <v>37880</v>
      </c>
      <c r="D209">
        <v>32680.31</v>
      </c>
      <c r="E209">
        <f t="shared" si="6"/>
        <v>2003</v>
      </c>
      <c r="F209">
        <f t="shared" si="7"/>
        <v>9</v>
      </c>
      <c r="G209" t="str">
        <f>VLOOKUP(A209,'Master Sheet'!J:O,6,FALSE)</f>
        <v>Boston</v>
      </c>
    </row>
    <row r="210" spans="1:7">
      <c r="A210">
        <v>379</v>
      </c>
      <c r="B210" t="s">
        <v>443</v>
      </c>
      <c r="C210" s="14">
        <v>38201</v>
      </c>
      <c r="D210">
        <v>12530.51</v>
      </c>
      <c r="E210">
        <f t="shared" si="6"/>
        <v>2004</v>
      </c>
      <c r="F210">
        <f t="shared" si="7"/>
        <v>8</v>
      </c>
      <c r="G210" t="str">
        <f>VLOOKUP(A210,'Master Sheet'!J:O,6,FALSE)</f>
        <v>Boston</v>
      </c>
    </row>
    <row r="211" spans="1:7">
      <c r="A211">
        <v>381</v>
      </c>
      <c r="B211" t="s">
        <v>444</v>
      </c>
      <c r="C211" s="14">
        <v>38324</v>
      </c>
      <c r="D211">
        <v>12081.52</v>
      </c>
      <c r="E211">
        <f t="shared" si="6"/>
        <v>2004</v>
      </c>
      <c r="F211">
        <f t="shared" si="7"/>
        <v>12</v>
      </c>
      <c r="G211" t="str">
        <f>VLOOKUP(A211,'Master Sheet'!J:O,6,FALSE)</f>
        <v>Paris</v>
      </c>
    </row>
    <row r="212" spans="1:7">
      <c r="A212">
        <v>381</v>
      </c>
      <c r="B212" t="s">
        <v>445</v>
      </c>
      <c r="C212" s="14">
        <v>37730</v>
      </c>
      <c r="D212">
        <v>1627.56</v>
      </c>
      <c r="E212">
        <f t="shared" si="6"/>
        <v>2003</v>
      </c>
      <c r="F212">
        <f t="shared" si="7"/>
        <v>4</v>
      </c>
      <c r="G212" t="str">
        <f>VLOOKUP(A212,'Master Sheet'!J:O,6,FALSE)</f>
        <v>Paris</v>
      </c>
    </row>
    <row r="213" spans="1:7">
      <c r="A213">
        <v>381</v>
      </c>
      <c r="B213" t="s">
        <v>446</v>
      </c>
      <c r="C213" s="14">
        <v>38386</v>
      </c>
      <c r="D213">
        <v>14379.9</v>
      </c>
      <c r="E213">
        <f t="shared" si="6"/>
        <v>2005</v>
      </c>
      <c r="F213">
        <f t="shared" si="7"/>
        <v>2</v>
      </c>
      <c r="G213" t="str">
        <f>VLOOKUP(A213,'Master Sheet'!J:O,6,FALSE)</f>
        <v>Paris</v>
      </c>
    </row>
    <row r="214" spans="1:7">
      <c r="A214">
        <v>381</v>
      </c>
      <c r="B214" t="s">
        <v>447</v>
      </c>
      <c r="C214" s="14">
        <v>37855</v>
      </c>
      <c r="D214">
        <v>1128.2</v>
      </c>
      <c r="E214">
        <f t="shared" si="6"/>
        <v>2003</v>
      </c>
      <c r="F214">
        <f t="shared" si="7"/>
        <v>8</v>
      </c>
      <c r="G214" t="str">
        <f>VLOOKUP(A214,'Master Sheet'!J:O,6,FALSE)</f>
        <v>Paris</v>
      </c>
    </row>
    <row r="215" spans="1:7">
      <c r="A215">
        <v>382</v>
      </c>
      <c r="B215" t="s">
        <v>448</v>
      </c>
      <c r="C215" s="14">
        <v>37753</v>
      </c>
      <c r="D215">
        <v>35826.33</v>
      </c>
      <c r="E215">
        <f t="shared" si="6"/>
        <v>2003</v>
      </c>
      <c r="F215">
        <f t="shared" si="7"/>
        <v>5</v>
      </c>
      <c r="G215" t="str">
        <f>VLOOKUP(A215,'Master Sheet'!J:O,6,FALSE)</f>
        <v>Paris</v>
      </c>
    </row>
    <row r="216" spans="1:7">
      <c r="A216">
        <v>382</v>
      </c>
      <c r="B216" t="s">
        <v>449</v>
      </c>
      <c r="C216" s="14">
        <v>38200</v>
      </c>
      <c r="D216">
        <v>6419.84</v>
      </c>
      <c r="E216">
        <f t="shared" si="6"/>
        <v>2004</v>
      </c>
      <c r="F216">
        <f t="shared" si="7"/>
        <v>8</v>
      </c>
      <c r="G216" t="str">
        <f>VLOOKUP(A216,'Master Sheet'!J:O,6,FALSE)</f>
        <v>Paris</v>
      </c>
    </row>
    <row r="217" spans="1:7">
      <c r="A217">
        <v>382</v>
      </c>
      <c r="B217" t="s">
        <v>450</v>
      </c>
      <c r="C217" s="14">
        <v>38318</v>
      </c>
      <c r="D217">
        <v>42813.83</v>
      </c>
      <c r="E217">
        <f t="shared" si="6"/>
        <v>2004</v>
      </c>
      <c r="F217">
        <f t="shared" si="7"/>
        <v>11</v>
      </c>
      <c r="G217" t="str">
        <f>VLOOKUP(A217,'Master Sheet'!J:O,6,FALSE)</f>
        <v>Paris</v>
      </c>
    </row>
    <row r="218" spans="1:7">
      <c r="A218">
        <v>385</v>
      </c>
      <c r="B218" t="s">
        <v>451</v>
      </c>
      <c r="C218" s="14">
        <v>37957</v>
      </c>
      <c r="D218">
        <v>20644.240000000002</v>
      </c>
      <c r="E218">
        <f t="shared" si="6"/>
        <v>2003</v>
      </c>
      <c r="F218">
        <f t="shared" si="7"/>
        <v>12</v>
      </c>
      <c r="G218" t="str">
        <f>VLOOKUP(A218,'Master Sheet'!J:O,6,FALSE)</f>
        <v>Tokyo</v>
      </c>
    </row>
    <row r="219" spans="1:7">
      <c r="A219">
        <v>385</v>
      </c>
      <c r="B219" t="s">
        <v>452</v>
      </c>
      <c r="C219" s="14">
        <v>38310</v>
      </c>
      <c r="D219">
        <v>15822.84</v>
      </c>
      <c r="E219">
        <f t="shared" si="6"/>
        <v>2004</v>
      </c>
      <c r="F219">
        <f t="shared" si="7"/>
        <v>11</v>
      </c>
      <c r="G219" t="str">
        <f>VLOOKUP(A219,'Master Sheet'!J:O,6,FALSE)</f>
        <v>Tokyo</v>
      </c>
    </row>
    <row r="220" spans="1:7">
      <c r="A220">
        <v>385</v>
      </c>
      <c r="B220" t="s">
        <v>453</v>
      </c>
      <c r="C220" s="14">
        <v>37689</v>
      </c>
      <c r="D220">
        <v>51001.22</v>
      </c>
      <c r="E220">
        <f t="shared" si="6"/>
        <v>2003</v>
      </c>
      <c r="F220">
        <f t="shared" si="7"/>
        <v>3</v>
      </c>
      <c r="G220" t="str">
        <f>VLOOKUP(A220,'Master Sheet'!J:O,6,FALSE)</f>
        <v>Tokyo</v>
      </c>
    </row>
    <row r="221" spans="1:7">
      <c r="A221">
        <v>386</v>
      </c>
      <c r="B221" t="s">
        <v>454</v>
      </c>
      <c r="C221" s="14">
        <v>37943</v>
      </c>
      <c r="D221">
        <v>38524.29</v>
      </c>
      <c r="E221">
        <f t="shared" si="6"/>
        <v>2003</v>
      </c>
      <c r="F221">
        <f t="shared" si="7"/>
        <v>11</v>
      </c>
      <c r="G221" t="str">
        <f>VLOOKUP(A221,'Master Sheet'!J:O,6,FALSE)</f>
        <v>Paris</v>
      </c>
    </row>
    <row r="222" spans="1:7">
      <c r="A222">
        <v>386</v>
      </c>
      <c r="B222" t="s">
        <v>455</v>
      </c>
      <c r="C222" s="14">
        <v>38186</v>
      </c>
      <c r="D222">
        <v>51619.02</v>
      </c>
      <c r="E222">
        <f t="shared" si="6"/>
        <v>2004</v>
      </c>
      <c r="F222">
        <f t="shared" si="7"/>
        <v>7</v>
      </c>
      <c r="G222" t="str">
        <f>VLOOKUP(A222,'Master Sheet'!J:O,6,FALSE)</f>
        <v>Paris</v>
      </c>
    </row>
    <row r="223" spans="1:7">
      <c r="A223">
        <v>398</v>
      </c>
      <c r="B223" t="s">
        <v>456</v>
      </c>
      <c r="C223" s="14">
        <v>38397</v>
      </c>
      <c r="D223">
        <v>33967.730000000003</v>
      </c>
      <c r="E223">
        <f t="shared" si="6"/>
        <v>2005</v>
      </c>
      <c r="F223">
        <f t="shared" si="7"/>
        <v>2</v>
      </c>
      <c r="G223" t="str">
        <f>VLOOKUP(A223,'Master Sheet'!J:O,6,FALSE)</f>
        <v>Tokyo</v>
      </c>
    </row>
    <row r="224" spans="1:7">
      <c r="A224">
        <v>398</v>
      </c>
      <c r="B224" t="s">
        <v>457</v>
      </c>
      <c r="C224" s="14">
        <v>38159</v>
      </c>
      <c r="D224">
        <v>22037.91</v>
      </c>
      <c r="E224">
        <f t="shared" si="6"/>
        <v>2004</v>
      </c>
      <c r="F224">
        <f t="shared" si="7"/>
        <v>6</v>
      </c>
      <c r="G224" t="str">
        <f>VLOOKUP(A224,'Master Sheet'!J:O,6,FALSE)</f>
        <v>Tokyo</v>
      </c>
    </row>
    <row r="225" spans="1:7">
      <c r="A225">
        <v>398</v>
      </c>
      <c r="B225" t="s">
        <v>458</v>
      </c>
      <c r="C225" s="14">
        <v>38490</v>
      </c>
      <c r="D225">
        <v>615.45000000000005</v>
      </c>
      <c r="E225">
        <f t="shared" si="6"/>
        <v>2005</v>
      </c>
      <c r="F225">
        <f t="shared" si="7"/>
        <v>5</v>
      </c>
      <c r="G225" t="str">
        <f>VLOOKUP(A225,'Master Sheet'!J:O,6,FALSE)</f>
        <v>Tokyo</v>
      </c>
    </row>
    <row r="226" spans="1:7">
      <c r="A226">
        <v>398</v>
      </c>
      <c r="B226" t="s">
        <v>459</v>
      </c>
      <c r="C226" s="14">
        <v>38320</v>
      </c>
      <c r="D226">
        <v>48927.64</v>
      </c>
      <c r="E226">
        <f t="shared" si="6"/>
        <v>2004</v>
      </c>
      <c r="F226">
        <f t="shared" si="7"/>
        <v>11</v>
      </c>
      <c r="G226" t="str">
        <f>VLOOKUP(A226,'Master Sheet'!J:O,6,FALSE)</f>
        <v>Tokyo</v>
      </c>
    </row>
    <row r="227" spans="1:7">
      <c r="A227">
        <v>406</v>
      </c>
      <c r="B227" t="s">
        <v>460</v>
      </c>
      <c r="C227" s="14">
        <v>38465</v>
      </c>
      <c r="D227">
        <v>12190.85</v>
      </c>
      <c r="E227">
        <f t="shared" si="6"/>
        <v>2005</v>
      </c>
      <c r="F227">
        <f t="shared" si="7"/>
        <v>4</v>
      </c>
      <c r="G227" t="str">
        <f>VLOOKUP(A227,'Master Sheet'!J:O,6,FALSE)</f>
        <v>Paris</v>
      </c>
    </row>
    <row r="228" spans="1:7">
      <c r="A228">
        <v>406</v>
      </c>
      <c r="B228" t="s">
        <v>461</v>
      </c>
      <c r="C228" s="14">
        <v>38014</v>
      </c>
      <c r="D228">
        <v>49165.16</v>
      </c>
      <c r="E228">
        <f t="shared" si="6"/>
        <v>2004</v>
      </c>
      <c r="F228">
        <f t="shared" si="7"/>
        <v>1</v>
      </c>
      <c r="G228" t="str">
        <f>VLOOKUP(A228,'Master Sheet'!J:O,6,FALSE)</f>
        <v>Paris</v>
      </c>
    </row>
    <row r="229" spans="1:7">
      <c r="A229">
        <v>406</v>
      </c>
      <c r="B229" t="s">
        <v>462</v>
      </c>
      <c r="C229" s="14">
        <v>38155</v>
      </c>
      <c r="D229">
        <v>25080.959999999999</v>
      </c>
      <c r="E229">
        <f t="shared" si="6"/>
        <v>2004</v>
      </c>
      <c r="F229">
        <f t="shared" si="7"/>
        <v>6</v>
      </c>
      <c r="G229" t="str">
        <f>VLOOKUP(A229,'Master Sheet'!J:O,6,FALSE)</f>
        <v>Paris</v>
      </c>
    </row>
    <row r="230" spans="1:7">
      <c r="A230">
        <v>412</v>
      </c>
      <c r="B230" t="s">
        <v>463</v>
      </c>
      <c r="C230" s="14">
        <v>38193</v>
      </c>
      <c r="D230">
        <v>35034.57</v>
      </c>
      <c r="E230">
        <f t="shared" si="6"/>
        <v>2004</v>
      </c>
      <c r="F230">
        <f t="shared" si="7"/>
        <v>7</v>
      </c>
      <c r="G230" t="str">
        <f>VLOOKUP(A230,'Master Sheet'!J:O,6,FALSE)</f>
        <v>Sydney</v>
      </c>
    </row>
    <row r="231" spans="1:7">
      <c r="A231">
        <v>412</v>
      </c>
      <c r="B231" t="s">
        <v>464</v>
      </c>
      <c r="C231" s="14">
        <v>38091</v>
      </c>
      <c r="D231">
        <v>31670.37</v>
      </c>
      <c r="E231">
        <f t="shared" si="6"/>
        <v>2004</v>
      </c>
      <c r="F231">
        <f t="shared" si="7"/>
        <v>4</v>
      </c>
      <c r="G231" t="str">
        <f>VLOOKUP(A231,'Master Sheet'!J:O,6,FALSE)</f>
        <v>Sydney</v>
      </c>
    </row>
    <row r="232" spans="1:7">
      <c r="A232">
        <v>415</v>
      </c>
      <c r="B232" t="s">
        <v>465</v>
      </c>
      <c r="C232" s="14">
        <v>38258</v>
      </c>
      <c r="D232">
        <v>31310.09</v>
      </c>
      <c r="E232">
        <f t="shared" si="6"/>
        <v>2004</v>
      </c>
      <c r="F232">
        <f t="shared" si="7"/>
        <v>9</v>
      </c>
      <c r="G232" t="str">
        <f>VLOOKUP(A232,'Master Sheet'!J:O,6,FALSE)</f>
        <v>London</v>
      </c>
    </row>
    <row r="233" spans="1:7">
      <c r="A233">
        <v>424</v>
      </c>
      <c r="B233" t="s">
        <v>466</v>
      </c>
      <c r="C233" s="14">
        <v>38328</v>
      </c>
      <c r="D233">
        <v>25505.98</v>
      </c>
      <c r="E233">
        <f t="shared" si="6"/>
        <v>2004</v>
      </c>
      <c r="F233">
        <f t="shared" si="7"/>
        <v>12</v>
      </c>
      <c r="G233" t="str">
        <f>VLOOKUP(A233,'Master Sheet'!J:O,6,FALSE)</f>
        <v>NYC</v>
      </c>
    </row>
    <row r="234" spans="1:7">
      <c r="A234">
        <v>424</v>
      </c>
      <c r="B234" t="s">
        <v>467</v>
      </c>
      <c r="C234" s="14">
        <v>37727</v>
      </c>
      <c r="D234">
        <v>21665.98</v>
      </c>
      <c r="E234">
        <f t="shared" si="6"/>
        <v>2003</v>
      </c>
      <c r="F234">
        <f t="shared" si="7"/>
        <v>4</v>
      </c>
      <c r="G234" t="str">
        <f>VLOOKUP(A234,'Master Sheet'!J:O,6,FALSE)</f>
        <v>NYC</v>
      </c>
    </row>
    <row r="235" spans="1:7">
      <c r="A235">
        <v>424</v>
      </c>
      <c r="B235" t="s">
        <v>468</v>
      </c>
      <c r="C235" s="14">
        <v>37925</v>
      </c>
      <c r="D235">
        <v>22042.37</v>
      </c>
      <c r="E235">
        <f t="shared" si="6"/>
        <v>2003</v>
      </c>
      <c r="F235">
        <f t="shared" si="7"/>
        <v>10</v>
      </c>
      <c r="G235" t="str">
        <f>VLOOKUP(A235,'Master Sheet'!J:O,6,FALSE)</f>
        <v>NYC</v>
      </c>
    </row>
    <row r="236" spans="1:7">
      <c r="A236">
        <v>447</v>
      </c>
      <c r="B236" t="s">
        <v>469</v>
      </c>
      <c r="C236" s="14">
        <v>37879</v>
      </c>
      <c r="D236">
        <v>6631.36</v>
      </c>
      <c r="E236">
        <f t="shared" si="6"/>
        <v>2003</v>
      </c>
      <c r="F236">
        <f t="shared" si="7"/>
        <v>9</v>
      </c>
      <c r="G236" t="str">
        <f>VLOOKUP(A236,'Master Sheet'!J:O,6,FALSE)</f>
        <v>NYC</v>
      </c>
    </row>
    <row r="237" spans="1:7">
      <c r="A237">
        <v>447</v>
      </c>
      <c r="B237" t="s">
        <v>470</v>
      </c>
      <c r="C237" s="14">
        <v>37797</v>
      </c>
      <c r="D237">
        <v>17032.29</v>
      </c>
      <c r="E237">
        <f t="shared" si="6"/>
        <v>2003</v>
      </c>
      <c r="F237">
        <f t="shared" si="7"/>
        <v>6</v>
      </c>
      <c r="G237" t="str">
        <f>VLOOKUP(A237,'Master Sheet'!J:O,6,FALSE)</f>
        <v>NYC</v>
      </c>
    </row>
    <row r="238" spans="1:7">
      <c r="A238">
        <v>447</v>
      </c>
      <c r="B238" t="s">
        <v>471</v>
      </c>
      <c r="C238" s="14">
        <v>38338</v>
      </c>
      <c r="D238">
        <v>26304.13</v>
      </c>
      <c r="E238">
        <f t="shared" si="6"/>
        <v>2004</v>
      </c>
      <c r="F238">
        <f t="shared" si="7"/>
        <v>12</v>
      </c>
      <c r="G238" t="str">
        <f>VLOOKUP(A238,'Master Sheet'!J:O,6,FALSE)</f>
        <v>NYC</v>
      </c>
    </row>
    <row r="239" spans="1:7">
      <c r="A239">
        <v>448</v>
      </c>
      <c r="B239" t="s">
        <v>472</v>
      </c>
      <c r="C239" s="14">
        <v>38460</v>
      </c>
      <c r="D239">
        <v>27966.54</v>
      </c>
      <c r="E239">
        <f t="shared" si="6"/>
        <v>2005</v>
      </c>
      <c r="F239">
        <f t="shared" si="7"/>
        <v>4</v>
      </c>
      <c r="G239" t="str">
        <f>VLOOKUP(A239,'Master Sheet'!J:O,6,FALSE)</f>
        <v>London</v>
      </c>
    </row>
    <row r="240" spans="1:7">
      <c r="A240">
        <v>448</v>
      </c>
      <c r="B240" t="s">
        <v>473</v>
      </c>
      <c r="C240" s="14">
        <v>38260</v>
      </c>
      <c r="D240">
        <v>48809.9</v>
      </c>
      <c r="E240">
        <f t="shared" si="6"/>
        <v>2004</v>
      </c>
      <c r="F240">
        <f t="shared" si="7"/>
        <v>9</v>
      </c>
      <c r="G240" t="str">
        <f>VLOOKUP(A240,'Master Sheet'!J:O,6,FALSE)</f>
        <v>London</v>
      </c>
    </row>
    <row r="241" spans="1:7">
      <c r="A241">
        <v>450</v>
      </c>
      <c r="B241" t="s">
        <v>474</v>
      </c>
      <c r="C241" s="14">
        <v>38159</v>
      </c>
      <c r="D241">
        <v>59551.38</v>
      </c>
      <c r="E241">
        <f t="shared" si="6"/>
        <v>2004</v>
      </c>
      <c r="F241">
        <f t="shared" si="7"/>
        <v>6</v>
      </c>
      <c r="G241" t="str">
        <f>VLOOKUP(A241,'Master Sheet'!J:O,6,FALSE)</f>
        <v>San Francisco</v>
      </c>
    </row>
    <row r="242" spans="1:7">
      <c r="A242">
        <v>452</v>
      </c>
      <c r="B242" t="s">
        <v>475</v>
      </c>
      <c r="C242" s="14">
        <v>37940</v>
      </c>
      <c r="D242">
        <v>27121.9</v>
      </c>
      <c r="E242">
        <f t="shared" si="6"/>
        <v>2003</v>
      </c>
      <c r="F242">
        <f t="shared" si="7"/>
        <v>11</v>
      </c>
      <c r="G242" t="str">
        <f>VLOOKUP(A242,'Master Sheet'!J:O,6,FALSE)</f>
        <v>Paris</v>
      </c>
    </row>
    <row r="243" spans="1:7">
      <c r="A243">
        <v>452</v>
      </c>
      <c r="B243" t="s">
        <v>476</v>
      </c>
      <c r="C243" s="14">
        <v>37945</v>
      </c>
      <c r="D243">
        <v>15130.97</v>
      </c>
      <c r="E243">
        <f t="shared" si="6"/>
        <v>2003</v>
      </c>
      <c r="F243">
        <f t="shared" si="7"/>
        <v>11</v>
      </c>
      <c r="G243" t="str">
        <f>VLOOKUP(A243,'Master Sheet'!J:O,6,FALSE)</f>
        <v>Paris</v>
      </c>
    </row>
    <row r="244" spans="1:7">
      <c r="A244">
        <v>452</v>
      </c>
      <c r="B244" t="s">
        <v>477</v>
      </c>
      <c r="C244" s="14">
        <v>38475</v>
      </c>
      <c r="D244">
        <v>8807.1200000000008</v>
      </c>
      <c r="E244">
        <f t="shared" si="6"/>
        <v>2005</v>
      </c>
      <c r="F244">
        <f t="shared" si="7"/>
        <v>5</v>
      </c>
      <c r="G244" t="str">
        <f>VLOOKUP(A244,'Master Sheet'!J:O,6,FALSE)</f>
        <v>Paris</v>
      </c>
    </row>
    <row r="245" spans="1:7">
      <c r="A245">
        <v>455</v>
      </c>
      <c r="B245" t="s">
        <v>478</v>
      </c>
      <c r="C245" s="14">
        <v>37960</v>
      </c>
      <c r="D245">
        <v>38139.18</v>
      </c>
      <c r="E245">
        <f t="shared" si="6"/>
        <v>2003</v>
      </c>
      <c r="F245">
        <f t="shared" si="7"/>
        <v>12</v>
      </c>
      <c r="G245" t="str">
        <f>VLOOKUP(A245,'Master Sheet'!J:O,6,FALSE)</f>
        <v>NYC</v>
      </c>
    </row>
    <row r="246" spans="1:7">
      <c r="A246">
        <v>455</v>
      </c>
      <c r="B246" t="s">
        <v>479</v>
      </c>
      <c r="C246" s="14">
        <v>38119</v>
      </c>
      <c r="D246">
        <v>32239.47</v>
      </c>
      <c r="E246">
        <f t="shared" si="6"/>
        <v>2004</v>
      </c>
      <c r="F246">
        <f t="shared" si="7"/>
        <v>5</v>
      </c>
      <c r="G246" t="str">
        <f>VLOOKUP(A246,'Master Sheet'!J:O,6,FALSE)</f>
        <v>NYC</v>
      </c>
    </row>
    <row r="247" spans="1:7">
      <c r="A247">
        <v>456</v>
      </c>
      <c r="B247" t="s">
        <v>480</v>
      </c>
      <c r="C247" s="14">
        <v>38304</v>
      </c>
      <c r="D247">
        <v>27550.51</v>
      </c>
      <c r="E247">
        <f t="shared" si="6"/>
        <v>2004</v>
      </c>
      <c r="F247">
        <f t="shared" si="7"/>
        <v>11</v>
      </c>
      <c r="G247" t="str">
        <f>VLOOKUP(A247,'Master Sheet'!J:O,6,FALSE)</f>
        <v>NYC</v>
      </c>
    </row>
    <row r="248" spans="1:7">
      <c r="A248">
        <v>456</v>
      </c>
      <c r="B248" t="s">
        <v>481</v>
      </c>
      <c r="C248" s="14">
        <v>38107</v>
      </c>
      <c r="D248">
        <v>1679.92</v>
      </c>
      <c r="E248">
        <f t="shared" si="6"/>
        <v>2004</v>
      </c>
      <c r="F248">
        <f t="shared" si="7"/>
        <v>4</v>
      </c>
      <c r="G248" t="str">
        <f>VLOOKUP(A248,'Master Sheet'!J:O,6,FALSE)</f>
        <v>NYC</v>
      </c>
    </row>
    <row r="249" spans="1:7">
      <c r="A249">
        <v>458</v>
      </c>
      <c r="B249" t="s">
        <v>482</v>
      </c>
      <c r="C249" s="14">
        <v>38306</v>
      </c>
      <c r="D249">
        <v>33145.56</v>
      </c>
      <c r="E249">
        <f t="shared" si="6"/>
        <v>2004</v>
      </c>
      <c r="F249">
        <f t="shared" si="7"/>
        <v>11</v>
      </c>
      <c r="G249" t="str">
        <f>VLOOKUP(A249,'Master Sheet'!J:O,6,FALSE)</f>
        <v>Paris</v>
      </c>
    </row>
    <row r="250" spans="1:7">
      <c r="A250">
        <v>458</v>
      </c>
      <c r="B250" t="s">
        <v>483</v>
      </c>
      <c r="C250" s="14">
        <v>38023</v>
      </c>
      <c r="D250">
        <v>22162.61</v>
      </c>
      <c r="E250">
        <f t="shared" si="6"/>
        <v>2004</v>
      </c>
      <c r="F250">
        <f t="shared" si="7"/>
        <v>2</v>
      </c>
      <c r="G250" t="str">
        <f>VLOOKUP(A250,'Master Sheet'!J:O,6,FALSE)</f>
        <v>Paris</v>
      </c>
    </row>
    <row r="251" spans="1:7">
      <c r="A251">
        <v>458</v>
      </c>
      <c r="B251" t="s">
        <v>484</v>
      </c>
      <c r="C251" s="14">
        <v>37785</v>
      </c>
      <c r="D251">
        <v>57131.92</v>
      </c>
      <c r="E251">
        <f t="shared" si="6"/>
        <v>2003</v>
      </c>
      <c r="F251">
        <f t="shared" si="7"/>
        <v>6</v>
      </c>
      <c r="G251" t="str">
        <f>VLOOKUP(A251,'Master Sheet'!J:O,6,FALSE)</f>
        <v>Paris</v>
      </c>
    </row>
    <row r="252" spans="1:7">
      <c r="A252">
        <v>462</v>
      </c>
      <c r="B252" t="s">
        <v>485</v>
      </c>
      <c r="C252" s="14">
        <v>38457</v>
      </c>
      <c r="D252">
        <v>30293.77</v>
      </c>
      <c r="E252">
        <f t="shared" si="6"/>
        <v>2005</v>
      </c>
      <c r="F252">
        <f t="shared" si="7"/>
        <v>4</v>
      </c>
      <c r="G252" t="str">
        <f>VLOOKUP(A252,'Master Sheet'!J:O,6,FALSE)</f>
        <v>Boston</v>
      </c>
    </row>
    <row r="253" spans="1:7">
      <c r="A253">
        <v>462</v>
      </c>
      <c r="B253" t="s">
        <v>486</v>
      </c>
      <c r="C253" s="14">
        <v>37933</v>
      </c>
      <c r="D253">
        <v>9977.85</v>
      </c>
      <c r="E253">
        <f t="shared" si="6"/>
        <v>2003</v>
      </c>
      <c r="F253">
        <f t="shared" si="7"/>
        <v>11</v>
      </c>
      <c r="G253" t="str">
        <f>VLOOKUP(A253,'Master Sheet'!J:O,6,FALSE)</f>
        <v>Boston</v>
      </c>
    </row>
    <row r="254" spans="1:7">
      <c r="A254">
        <v>462</v>
      </c>
      <c r="B254" t="s">
        <v>487</v>
      </c>
      <c r="C254" s="14">
        <v>38318</v>
      </c>
      <c r="D254">
        <v>48355.87</v>
      </c>
      <c r="E254">
        <f t="shared" si="6"/>
        <v>2004</v>
      </c>
      <c r="F254">
        <f t="shared" si="7"/>
        <v>11</v>
      </c>
      <c r="G254" t="str">
        <f>VLOOKUP(A254,'Master Sheet'!J:O,6,FALSE)</f>
        <v>Boston</v>
      </c>
    </row>
    <row r="255" spans="1:7">
      <c r="A255">
        <v>471</v>
      </c>
      <c r="B255" t="s">
        <v>488</v>
      </c>
      <c r="C255" s="14">
        <v>38196</v>
      </c>
      <c r="D255">
        <v>9415.1299999999992</v>
      </c>
      <c r="E255">
        <f t="shared" si="6"/>
        <v>2004</v>
      </c>
      <c r="F255">
        <f t="shared" si="7"/>
        <v>7</v>
      </c>
      <c r="G255" t="str">
        <f>VLOOKUP(A255,'Master Sheet'!J:O,6,FALSE)</f>
        <v>Sydney</v>
      </c>
    </row>
    <row r="256" spans="1:7">
      <c r="A256">
        <v>471</v>
      </c>
      <c r="B256" t="s">
        <v>489</v>
      </c>
      <c r="C256" s="14">
        <v>37965</v>
      </c>
      <c r="D256">
        <v>35505.629999999997</v>
      </c>
      <c r="E256">
        <f t="shared" si="6"/>
        <v>2003</v>
      </c>
      <c r="F256">
        <f t="shared" si="7"/>
        <v>12</v>
      </c>
      <c r="G256" t="str">
        <f>VLOOKUP(A256,'Master Sheet'!J:O,6,FALSE)</f>
        <v>Sydney</v>
      </c>
    </row>
    <row r="257" spans="1:7">
      <c r="A257">
        <v>473</v>
      </c>
      <c r="B257" t="s">
        <v>490</v>
      </c>
      <c r="C257" s="14">
        <v>38034</v>
      </c>
      <c r="D257">
        <v>7612.06</v>
      </c>
      <c r="E257">
        <f t="shared" si="6"/>
        <v>2004</v>
      </c>
      <c r="F257">
        <f t="shared" si="7"/>
        <v>2</v>
      </c>
      <c r="G257" t="str">
        <f>VLOOKUP(A257,'Master Sheet'!J:O,6,FALSE)</f>
        <v>Paris</v>
      </c>
    </row>
    <row r="258" spans="1:7">
      <c r="A258">
        <v>473</v>
      </c>
      <c r="B258" t="s">
        <v>491</v>
      </c>
      <c r="C258" s="14">
        <v>37921</v>
      </c>
      <c r="D258">
        <v>17746.259999999998</v>
      </c>
      <c r="E258">
        <f t="shared" ref="E258:E274" si="8">YEAR(C258)</f>
        <v>2003</v>
      </c>
      <c r="F258">
        <f t="shared" ref="F258:F274" si="9">MONTH(C258)</f>
        <v>10</v>
      </c>
      <c r="G258" t="str">
        <f>VLOOKUP(A258,'Master Sheet'!J:O,6,FALSE)</f>
        <v>Paris</v>
      </c>
    </row>
    <row r="259" spans="1:7">
      <c r="A259">
        <v>475</v>
      </c>
      <c r="B259" t="s">
        <v>492</v>
      </c>
      <c r="C259" s="14">
        <v>37964</v>
      </c>
      <c r="D259">
        <v>7678.25</v>
      </c>
      <c r="E259">
        <f t="shared" si="8"/>
        <v>2003</v>
      </c>
      <c r="F259">
        <f t="shared" si="9"/>
        <v>12</v>
      </c>
      <c r="G259" t="str">
        <f>VLOOKUP(A259,'Master Sheet'!J:O,6,FALSE)</f>
        <v>San Francisco</v>
      </c>
    </row>
    <row r="260" spans="1:7">
      <c r="A260">
        <v>475</v>
      </c>
      <c r="B260" t="s">
        <v>493</v>
      </c>
      <c r="C260" s="14">
        <v>38030</v>
      </c>
      <c r="D260">
        <v>36070.47</v>
      </c>
      <c r="E260">
        <f t="shared" si="8"/>
        <v>2004</v>
      </c>
      <c r="F260">
        <f t="shared" si="9"/>
        <v>2</v>
      </c>
      <c r="G260" t="str">
        <f>VLOOKUP(A260,'Master Sheet'!J:O,6,FALSE)</f>
        <v>San Francisco</v>
      </c>
    </row>
    <row r="261" spans="1:7">
      <c r="A261">
        <v>484</v>
      </c>
      <c r="B261" t="s">
        <v>494</v>
      </c>
      <c r="C261" s="14">
        <v>38286</v>
      </c>
      <c r="D261">
        <v>3474.66</v>
      </c>
      <c r="E261">
        <f t="shared" si="8"/>
        <v>2004</v>
      </c>
      <c r="F261">
        <f t="shared" si="9"/>
        <v>10</v>
      </c>
      <c r="G261" t="str">
        <f>VLOOKUP(A261,'Master Sheet'!J:O,6,FALSE)</f>
        <v>Paris</v>
      </c>
    </row>
    <row r="262" spans="1:7">
      <c r="A262">
        <v>484</v>
      </c>
      <c r="B262" t="s">
        <v>495</v>
      </c>
      <c r="C262" s="14">
        <v>37954</v>
      </c>
      <c r="D262">
        <v>47513.19</v>
      </c>
      <c r="E262">
        <f t="shared" si="8"/>
        <v>2003</v>
      </c>
      <c r="F262">
        <f t="shared" si="9"/>
        <v>11</v>
      </c>
      <c r="G262" t="str">
        <f>VLOOKUP(A262,'Master Sheet'!J:O,6,FALSE)</f>
        <v>Paris</v>
      </c>
    </row>
    <row r="263" spans="1:7">
      <c r="A263">
        <v>486</v>
      </c>
      <c r="B263" t="s">
        <v>496</v>
      </c>
      <c r="C263" s="14">
        <v>38091</v>
      </c>
      <c r="D263">
        <v>5899.38</v>
      </c>
      <c r="E263">
        <f t="shared" si="8"/>
        <v>2004</v>
      </c>
      <c r="F263">
        <f t="shared" si="9"/>
        <v>4</v>
      </c>
      <c r="G263" t="str">
        <f>VLOOKUP(A263,'Master Sheet'!J:O,6,FALSE)</f>
        <v>NYC</v>
      </c>
    </row>
    <row r="264" spans="1:7">
      <c r="A264">
        <v>486</v>
      </c>
      <c r="B264" t="s">
        <v>497</v>
      </c>
      <c r="C264" s="14">
        <v>38314</v>
      </c>
      <c r="D264">
        <v>45994.07</v>
      </c>
      <c r="E264">
        <f t="shared" si="8"/>
        <v>2004</v>
      </c>
      <c r="F264">
        <f t="shared" si="9"/>
        <v>11</v>
      </c>
      <c r="G264" t="str">
        <f>VLOOKUP(A264,'Master Sheet'!J:O,6,FALSE)</f>
        <v>NYC</v>
      </c>
    </row>
    <row r="265" spans="1:7">
      <c r="A265">
        <v>486</v>
      </c>
      <c r="B265" t="s">
        <v>498</v>
      </c>
      <c r="C265" s="14">
        <v>37700</v>
      </c>
      <c r="D265">
        <v>25833.14</v>
      </c>
      <c r="E265">
        <f t="shared" si="8"/>
        <v>2003</v>
      </c>
      <c r="F265">
        <f t="shared" si="9"/>
        <v>3</v>
      </c>
      <c r="G265" t="str">
        <f>VLOOKUP(A265,'Master Sheet'!J:O,6,FALSE)</f>
        <v>NYC</v>
      </c>
    </row>
    <row r="266" spans="1:7">
      <c r="A266">
        <v>487</v>
      </c>
      <c r="B266" t="s">
        <v>499</v>
      </c>
      <c r="C266" s="14">
        <v>37892</v>
      </c>
      <c r="D266">
        <v>29997.09</v>
      </c>
      <c r="E266">
        <f t="shared" si="8"/>
        <v>2003</v>
      </c>
      <c r="F266">
        <f t="shared" si="9"/>
        <v>9</v>
      </c>
      <c r="G266" t="str">
        <f>VLOOKUP(A266,'Master Sheet'!J:O,6,FALSE)</f>
        <v>San Francisco</v>
      </c>
    </row>
    <row r="267" spans="1:7">
      <c r="A267">
        <v>487</v>
      </c>
      <c r="B267" t="s">
        <v>500</v>
      </c>
      <c r="C267" s="14">
        <v>38046</v>
      </c>
      <c r="D267">
        <v>12573.28</v>
      </c>
      <c r="E267">
        <f t="shared" si="8"/>
        <v>2004</v>
      </c>
      <c r="F267">
        <f t="shared" si="9"/>
        <v>2</v>
      </c>
      <c r="G267" t="str">
        <f>VLOOKUP(A267,'Master Sheet'!J:O,6,FALSE)</f>
        <v>San Francisco</v>
      </c>
    </row>
    <row r="268" spans="1:7">
      <c r="A268">
        <v>489</v>
      </c>
      <c r="B268" t="s">
        <v>501</v>
      </c>
      <c r="C268" s="14">
        <v>37959</v>
      </c>
      <c r="D268">
        <v>22275.73</v>
      </c>
      <c r="E268">
        <f t="shared" si="8"/>
        <v>2003</v>
      </c>
      <c r="F268">
        <f t="shared" si="9"/>
        <v>12</v>
      </c>
      <c r="G268" t="str">
        <f>VLOOKUP(A268,'Master Sheet'!J:O,6,FALSE)</f>
        <v>London</v>
      </c>
    </row>
    <row r="269" spans="1:7">
      <c r="A269">
        <v>489</v>
      </c>
      <c r="B269" t="s">
        <v>502</v>
      </c>
      <c r="C269" s="14">
        <v>38017</v>
      </c>
      <c r="D269">
        <v>7310.42</v>
      </c>
      <c r="E269">
        <f t="shared" si="8"/>
        <v>2004</v>
      </c>
      <c r="F269">
        <f t="shared" si="9"/>
        <v>1</v>
      </c>
      <c r="G269" t="str">
        <f>VLOOKUP(A269,'Master Sheet'!J:O,6,FALSE)</f>
        <v>London</v>
      </c>
    </row>
    <row r="270" spans="1:7">
      <c r="A270">
        <v>495</v>
      </c>
      <c r="B270" t="s">
        <v>503</v>
      </c>
      <c r="C270" s="14">
        <v>37981</v>
      </c>
      <c r="D270">
        <v>59265.14</v>
      </c>
      <c r="E270">
        <f t="shared" si="8"/>
        <v>2003</v>
      </c>
      <c r="F270">
        <f t="shared" si="9"/>
        <v>12</v>
      </c>
      <c r="G270" t="str">
        <f>VLOOKUP(A270,'Master Sheet'!J:O,6,FALSE)</f>
        <v>Boston</v>
      </c>
    </row>
    <row r="271" spans="1:7">
      <c r="A271">
        <v>495</v>
      </c>
      <c r="B271" t="s">
        <v>504</v>
      </c>
      <c r="C271" s="14">
        <v>38121</v>
      </c>
      <c r="D271">
        <v>6276.6</v>
      </c>
      <c r="E271">
        <f t="shared" si="8"/>
        <v>2004</v>
      </c>
      <c r="F271">
        <f t="shared" si="9"/>
        <v>5</v>
      </c>
      <c r="G271" t="str">
        <f>VLOOKUP(A271,'Master Sheet'!J:O,6,FALSE)</f>
        <v>Boston</v>
      </c>
    </row>
    <row r="272" spans="1:7">
      <c r="A272">
        <v>496</v>
      </c>
      <c r="B272" t="s">
        <v>505</v>
      </c>
      <c r="C272" s="14">
        <v>38497</v>
      </c>
      <c r="D272">
        <v>30253.75</v>
      </c>
      <c r="E272">
        <f t="shared" si="8"/>
        <v>2005</v>
      </c>
      <c r="F272">
        <f t="shared" si="9"/>
        <v>5</v>
      </c>
      <c r="G272" t="str">
        <f>VLOOKUP(A272,'Master Sheet'!J:O,6,FALSE)</f>
        <v>Sydney</v>
      </c>
    </row>
    <row r="273" spans="1:7">
      <c r="A273">
        <v>496</v>
      </c>
      <c r="B273" t="s">
        <v>506</v>
      </c>
      <c r="C273" s="14">
        <v>37818</v>
      </c>
      <c r="D273">
        <v>32077.439999999999</v>
      </c>
      <c r="E273">
        <f t="shared" si="8"/>
        <v>2003</v>
      </c>
      <c r="F273">
        <f t="shared" si="9"/>
        <v>7</v>
      </c>
      <c r="G273" t="str">
        <f>VLOOKUP(A273,'Master Sheet'!J:O,6,FALSE)</f>
        <v>Sydney</v>
      </c>
    </row>
    <row r="274" spans="1:7">
      <c r="A274">
        <v>496</v>
      </c>
      <c r="B274" t="s">
        <v>507</v>
      </c>
      <c r="C274" s="14">
        <v>38352</v>
      </c>
      <c r="D274">
        <v>52166</v>
      </c>
      <c r="E274">
        <f t="shared" si="8"/>
        <v>2004</v>
      </c>
      <c r="F274">
        <f t="shared" si="9"/>
        <v>12</v>
      </c>
      <c r="G274" t="str">
        <f>VLOOKUP(A274,'Master Sheet'!J:O,6,FALSE)</f>
        <v>Sydney</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69901-56B8-4D8F-B0CE-9A28827A3527}">
  <sheetPr codeName="Sheet16"/>
  <dimension ref="A1:O2819"/>
  <sheetViews>
    <sheetView workbookViewId="0">
      <selection sqref="A1:E2997"/>
    </sheetView>
  </sheetViews>
  <sheetFormatPr defaultRowHeight="15"/>
  <cols>
    <col min="1" max="1" width="12.85546875" bestFit="1" customWidth="1"/>
    <col min="2" max="2" width="12.28515625" bestFit="1" customWidth="1"/>
    <col min="3" max="3" width="15.42578125" bestFit="1" customWidth="1"/>
    <col min="4" max="4" width="9.7109375" bestFit="1" customWidth="1"/>
    <col min="5" max="5" width="16.5703125" bestFit="1" customWidth="1"/>
    <col min="6" max="6" width="10.42578125" style="14" bestFit="1" customWidth="1"/>
    <col min="7" max="7" width="10.140625" bestFit="1" customWidth="1"/>
    <col min="8" max="8" width="10.140625" customWidth="1"/>
    <col min="9" max="9" width="12.7109375" bestFit="1" customWidth="1"/>
    <col min="10" max="10" width="10.5703125" bestFit="1" customWidth="1"/>
    <col min="15" max="15" width="11.5703125" bestFit="1" customWidth="1"/>
  </cols>
  <sheetData>
    <row r="1" spans="1:15">
      <c r="A1" t="s">
        <v>97</v>
      </c>
      <c r="B1" t="s">
        <v>98</v>
      </c>
      <c r="C1" t="s">
        <v>99</v>
      </c>
      <c r="D1" t="s">
        <v>100</v>
      </c>
      <c r="E1" t="s">
        <v>101</v>
      </c>
      <c r="F1" s="14" t="s">
        <v>508</v>
      </c>
      <c r="G1" t="s">
        <v>509</v>
      </c>
      <c r="H1" t="s">
        <v>119</v>
      </c>
      <c r="I1" t="s">
        <v>510</v>
      </c>
      <c r="J1" t="s">
        <v>511</v>
      </c>
      <c r="K1" t="s">
        <v>59</v>
      </c>
      <c r="L1" t="s">
        <v>60</v>
      </c>
      <c r="M1" t="s">
        <v>111</v>
      </c>
    </row>
    <row r="2" spans="1:15">
      <c r="A2">
        <v>10100</v>
      </c>
      <c r="B2" t="s">
        <v>124</v>
      </c>
      <c r="C2">
        <v>30</v>
      </c>
      <c r="D2">
        <v>136</v>
      </c>
      <c r="E2">
        <v>3</v>
      </c>
      <c r="F2" s="14">
        <f>VLOOKUP($A2,Orders!$A:$B,2,FALSE)</f>
        <v>37627</v>
      </c>
      <c r="G2" t="str">
        <f>VLOOKUP($A2,Orders!$A:$E,5,FALSE)</f>
        <v>Shipped</v>
      </c>
      <c r="H2">
        <f>VLOOKUP(B2,Products!A:H,8)</f>
        <v>86.7</v>
      </c>
      <c r="I2">
        <f t="shared" ref="I2:I65" si="0">C2*D2</f>
        <v>4080</v>
      </c>
      <c r="J2">
        <f t="shared" ref="J2:J65" si="1">(D2-H2)*C2</f>
        <v>1479</v>
      </c>
      <c r="K2">
        <f t="shared" ref="K2:K65" si="2">YEAR(F2)</f>
        <v>2003</v>
      </c>
      <c r="L2">
        <f t="shared" ref="L2:L65" si="3">MONTH(F2)</f>
        <v>1</v>
      </c>
      <c r="M2" t="str">
        <f>VLOOKUP(A2,'Master Sheet'!A:O,15)</f>
        <v>Boston</v>
      </c>
    </row>
    <row r="3" spans="1:15">
      <c r="A3">
        <v>10100</v>
      </c>
      <c r="B3" t="s">
        <v>125</v>
      </c>
      <c r="C3">
        <v>50</v>
      </c>
      <c r="D3">
        <v>55.09</v>
      </c>
      <c r="E3">
        <v>2</v>
      </c>
      <c r="F3" s="14">
        <f>VLOOKUP($A3,Orders!$A:$B,2,FALSE)</f>
        <v>37627</v>
      </c>
      <c r="G3" t="str">
        <f>VLOOKUP($A3,Orders!$A:$E,5,FALSE)</f>
        <v>Shipped</v>
      </c>
      <c r="H3">
        <f>VLOOKUP(B3,Products!A:H,8)</f>
        <v>33.299999999999997</v>
      </c>
      <c r="I3">
        <f t="shared" si="0"/>
        <v>2754.5</v>
      </c>
      <c r="J3">
        <f t="shared" si="1"/>
        <v>1089.5000000000002</v>
      </c>
      <c r="K3">
        <f t="shared" si="2"/>
        <v>2003</v>
      </c>
      <c r="L3">
        <f t="shared" si="3"/>
        <v>1</v>
      </c>
      <c r="M3" t="str">
        <f>VLOOKUP(A3,'Master Sheet'!A:O,15)</f>
        <v>Boston</v>
      </c>
      <c r="O3" s="16"/>
    </row>
    <row r="4" spans="1:15">
      <c r="A4">
        <v>10100</v>
      </c>
      <c r="B4" t="s">
        <v>126</v>
      </c>
      <c r="C4">
        <v>22</v>
      </c>
      <c r="D4">
        <v>75.459999999999994</v>
      </c>
      <c r="E4">
        <v>4</v>
      </c>
      <c r="F4" s="14">
        <f>VLOOKUP($A4,Orders!$A:$B,2,FALSE)</f>
        <v>37627</v>
      </c>
      <c r="G4" t="str">
        <f>VLOOKUP($A4,Orders!$A:$E,5,FALSE)</f>
        <v>Shipped</v>
      </c>
      <c r="H4">
        <f>VLOOKUP(B4,Products!A:H,8)</f>
        <v>43.26</v>
      </c>
      <c r="I4">
        <f t="shared" si="0"/>
        <v>1660.12</v>
      </c>
      <c r="J4">
        <f t="shared" si="1"/>
        <v>708.39999999999986</v>
      </c>
      <c r="K4">
        <f t="shared" si="2"/>
        <v>2003</v>
      </c>
      <c r="L4">
        <f t="shared" si="3"/>
        <v>1</v>
      </c>
      <c r="M4" t="str">
        <f>VLOOKUP(A4,'Master Sheet'!A:O,15)</f>
        <v>Boston</v>
      </c>
      <c r="O4" s="16"/>
    </row>
    <row r="5" spans="1:15">
      <c r="A5">
        <v>10100</v>
      </c>
      <c r="B5" t="s">
        <v>127</v>
      </c>
      <c r="C5">
        <v>49</v>
      </c>
      <c r="D5">
        <v>35.29</v>
      </c>
      <c r="E5">
        <v>1</v>
      </c>
      <c r="F5" s="14">
        <f>VLOOKUP($A5,Orders!$A:$B,2,FALSE)</f>
        <v>37627</v>
      </c>
      <c r="G5" t="str">
        <f>VLOOKUP($A5,Orders!$A:$E,5,FALSE)</f>
        <v>Shipped</v>
      </c>
      <c r="H5">
        <f>VLOOKUP(B5,Products!A:H,8)</f>
        <v>21.75</v>
      </c>
      <c r="I5">
        <f t="shared" si="0"/>
        <v>1729.21</v>
      </c>
      <c r="J5">
        <f t="shared" si="1"/>
        <v>663.45999999999992</v>
      </c>
      <c r="K5">
        <f t="shared" si="2"/>
        <v>2003</v>
      </c>
      <c r="L5">
        <f t="shared" si="3"/>
        <v>1</v>
      </c>
      <c r="M5" t="str">
        <f>VLOOKUP(A5,'Master Sheet'!A:O,15)</f>
        <v>Boston</v>
      </c>
      <c r="O5" s="16"/>
    </row>
    <row r="6" spans="1:15">
      <c r="A6">
        <v>10101</v>
      </c>
      <c r="B6" t="s">
        <v>128</v>
      </c>
      <c r="C6">
        <v>25</v>
      </c>
      <c r="D6">
        <v>108.06</v>
      </c>
      <c r="E6">
        <v>4</v>
      </c>
      <c r="F6" s="14">
        <f>VLOOKUP($A6,Orders!$A:$B,2,FALSE)</f>
        <v>37630</v>
      </c>
      <c r="G6" t="str">
        <f>VLOOKUP($A6,Orders!$A:$E,5,FALSE)</f>
        <v>Shipped</v>
      </c>
      <c r="H6">
        <f>VLOOKUP(B6,Products!A:H,8)</f>
        <v>58.48</v>
      </c>
      <c r="I6">
        <f t="shared" si="0"/>
        <v>2701.5</v>
      </c>
      <c r="J6">
        <f t="shared" si="1"/>
        <v>1239.5000000000002</v>
      </c>
      <c r="K6">
        <f t="shared" si="2"/>
        <v>2003</v>
      </c>
      <c r="L6">
        <f t="shared" si="3"/>
        <v>1</v>
      </c>
      <c r="M6" t="str">
        <f>VLOOKUP(A6,'Master Sheet'!A:O,15)</f>
        <v>London</v>
      </c>
      <c r="O6" s="16"/>
    </row>
    <row r="7" spans="1:15">
      <c r="A7">
        <v>10101</v>
      </c>
      <c r="B7" t="s">
        <v>129</v>
      </c>
      <c r="C7">
        <v>26</v>
      </c>
      <c r="D7">
        <v>167.06</v>
      </c>
      <c r="E7">
        <v>1</v>
      </c>
      <c r="F7" s="14">
        <f>VLOOKUP($A7,Orders!$A:$B,2,FALSE)</f>
        <v>37630</v>
      </c>
      <c r="G7" t="str">
        <f>VLOOKUP($A7,Orders!$A:$E,5,FALSE)</f>
        <v>Shipped</v>
      </c>
      <c r="H7">
        <f>VLOOKUP(B7,Products!A:H,8)</f>
        <v>72.56</v>
      </c>
      <c r="I7">
        <f t="shared" si="0"/>
        <v>4343.5600000000004</v>
      </c>
      <c r="J7">
        <f t="shared" si="1"/>
        <v>2457</v>
      </c>
      <c r="K7">
        <f t="shared" si="2"/>
        <v>2003</v>
      </c>
      <c r="L7">
        <f t="shared" si="3"/>
        <v>1</v>
      </c>
      <c r="M7" t="str">
        <f>VLOOKUP(A7,'Master Sheet'!A:O,15)</f>
        <v>London</v>
      </c>
      <c r="O7" s="16"/>
    </row>
    <row r="8" spans="1:15">
      <c r="A8">
        <v>10101</v>
      </c>
      <c r="B8" t="s">
        <v>130</v>
      </c>
      <c r="C8">
        <v>45</v>
      </c>
      <c r="D8">
        <v>32.53</v>
      </c>
      <c r="E8">
        <v>3</v>
      </c>
      <c r="F8" s="14">
        <f>VLOOKUP($A8,Orders!$A:$B,2,FALSE)</f>
        <v>37630</v>
      </c>
      <c r="G8" t="str">
        <f>VLOOKUP($A8,Orders!$A:$E,5,FALSE)</f>
        <v>Shipped</v>
      </c>
      <c r="H8">
        <f>VLOOKUP(B8,Products!A:H,8)</f>
        <v>22.57</v>
      </c>
      <c r="I8">
        <f t="shared" si="0"/>
        <v>1463.8500000000001</v>
      </c>
      <c r="J8">
        <f t="shared" si="1"/>
        <v>448.20000000000005</v>
      </c>
      <c r="K8">
        <f t="shared" si="2"/>
        <v>2003</v>
      </c>
      <c r="L8">
        <f t="shared" si="3"/>
        <v>1</v>
      </c>
      <c r="M8" t="str">
        <f>VLOOKUP(A8,'Master Sheet'!A:O,15)</f>
        <v>London</v>
      </c>
      <c r="O8" s="16"/>
    </row>
    <row r="9" spans="1:15">
      <c r="A9">
        <v>10101</v>
      </c>
      <c r="B9" t="s">
        <v>131</v>
      </c>
      <c r="C9">
        <v>46</v>
      </c>
      <c r="D9">
        <v>44.35</v>
      </c>
      <c r="E9">
        <v>2</v>
      </c>
      <c r="F9" s="14">
        <f>VLOOKUP($A9,Orders!$A:$B,2,FALSE)</f>
        <v>37630</v>
      </c>
      <c r="G9" t="str">
        <f>VLOOKUP($A9,Orders!$A:$E,5,FALSE)</f>
        <v>Shipped</v>
      </c>
      <c r="H9">
        <f>VLOOKUP(B9,Products!A:H,8)</f>
        <v>20.61</v>
      </c>
      <c r="I9">
        <f t="shared" si="0"/>
        <v>2040.1000000000001</v>
      </c>
      <c r="J9">
        <f t="shared" si="1"/>
        <v>1092.0400000000002</v>
      </c>
      <c r="K9">
        <f t="shared" si="2"/>
        <v>2003</v>
      </c>
      <c r="L9">
        <f t="shared" si="3"/>
        <v>1</v>
      </c>
      <c r="M9" t="str">
        <f>VLOOKUP(A9,'Master Sheet'!A:O,15)</f>
        <v>London</v>
      </c>
      <c r="O9" s="16"/>
    </row>
    <row r="10" spans="1:15">
      <c r="A10">
        <v>10102</v>
      </c>
      <c r="B10" t="s">
        <v>132</v>
      </c>
      <c r="C10">
        <v>39</v>
      </c>
      <c r="D10">
        <v>95.55</v>
      </c>
      <c r="E10">
        <v>2</v>
      </c>
      <c r="F10" s="14">
        <f>VLOOKUP($A10,Orders!$A:$B,2,FALSE)</f>
        <v>37631</v>
      </c>
      <c r="G10" t="str">
        <f>VLOOKUP($A10,Orders!$A:$E,5,FALSE)</f>
        <v>Shipped</v>
      </c>
      <c r="H10">
        <f>VLOOKUP(B10,Products!A:H,8)</f>
        <v>60.62</v>
      </c>
      <c r="I10">
        <f t="shared" si="0"/>
        <v>3726.45</v>
      </c>
      <c r="J10">
        <f t="shared" si="1"/>
        <v>1362.27</v>
      </c>
      <c r="K10">
        <f t="shared" si="2"/>
        <v>2003</v>
      </c>
      <c r="L10">
        <f t="shared" si="3"/>
        <v>1</v>
      </c>
      <c r="M10" t="str">
        <f>VLOOKUP(A10,'Master Sheet'!A:O,15)</f>
        <v>NYC</v>
      </c>
      <c r="O10" s="16"/>
    </row>
    <row r="11" spans="1:15">
      <c r="A11">
        <v>10102</v>
      </c>
      <c r="B11" t="s">
        <v>133</v>
      </c>
      <c r="C11">
        <v>41</v>
      </c>
      <c r="D11">
        <v>43.13</v>
      </c>
      <c r="E11">
        <v>1</v>
      </c>
      <c r="F11" s="14">
        <f>VLOOKUP($A11,Orders!$A:$B,2,FALSE)</f>
        <v>37631</v>
      </c>
      <c r="G11" t="str">
        <f>VLOOKUP($A11,Orders!$A:$E,5,FALSE)</f>
        <v>Shipped</v>
      </c>
      <c r="H11">
        <f>VLOOKUP(B11,Products!A:H,8)</f>
        <v>24.26</v>
      </c>
      <c r="I11">
        <f t="shared" si="0"/>
        <v>1768.3300000000002</v>
      </c>
      <c r="J11">
        <f t="shared" si="1"/>
        <v>773.67000000000007</v>
      </c>
      <c r="K11">
        <f t="shared" si="2"/>
        <v>2003</v>
      </c>
      <c r="L11">
        <f t="shared" si="3"/>
        <v>1</v>
      </c>
      <c r="M11" t="str">
        <f>VLOOKUP(A11,'Master Sheet'!A:O,15)</f>
        <v>NYC</v>
      </c>
      <c r="O11" s="16"/>
    </row>
    <row r="12" spans="1:15">
      <c r="A12">
        <v>10103</v>
      </c>
      <c r="B12" t="s">
        <v>134</v>
      </c>
      <c r="C12">
        <v>26</v>
      </c>
      <c r="D12">
        <v>214.3</v>
      </c>
      <c r="E12">
        <v>11</v>
      </c>
      <c r="F12" s="14">
        <f>VLOOKUP($A12,Orders!$A:$B,2,FALSE)</f>
        <v>37650</v>
      </c>
      <c r="G12" t="str">
        <f>VLOOKUP($A12,Orders!$A:$E,5,FALSE)</f>
        <v>Shipped</v>
      </c>
      <c r="H12">
        <f>VLOOKUP(B12,Products!A:H,8)</f>
        <v>98.58</v>
      </c>
      <c r="I12">
        <f t="shared" si="0"/>
        <v>5571.8</v>
      </c>
      <c r="J12">
        <f t="shared" si="1"/>
        <v>3008.7200000000003</v>
      </c>
      <c r="K12">
        <f t="shared" si="2"/>
        <v>2003</v>
      </c>
      <c r="L12">
        <f t="shared" si="3"/>
        <v>1</v>
      </c>
      <c r="M12" t="str">
        <f>VLOOKUP(A12,'Master Sheet'!A:O,15)</f>
        <v>London</v>
      </c>
      <c r="O12" s="16"/>
    </row>
    <row r="13" spans="1:15">
      <c r="A13">
        <v>10103</v>
      </c>
      <c r="B13" t="s">
        <v>135</v>
      </c>
      <c r="C13">
        <v>42</v>
      </c>
      <c r="D13">
        <v>119.67</v>
      </c>
      <c r="E13">
        <v>4</v>
      </c>
      <c r="F13" s="14">
        <f>VLOOKUP($A13,Orders!$A:$B,2,FALSE)</f>
        <v>37650</v>
      </c>
      <c r="G13" t="str">
        <f>VLOOKUP($A13,Orders!$A:$E,5,FALSE)</f>
        <v>Shipped</v>
      </c>
      <c r="H13">
        <f>VLOOKUP(B13,Products!A:H,8)</f>
        <v>103.42</v>
      </c>
      <c r="I13">
        <f t="shared" si="0"/>
        <v>5026.1400000000003</v>
      </c>
      <c r="J13">
        <f t="shared" si="1"/>
        <v>682.5</v>
      </c>
      <c r="K13">
        <f t="shared" si="2"/>
        <v>2003</v>
      </c>
      <c r="L13">
        <f t="shared" si="3"/>
        <v>1</v>
      </c>
      <c r="M13" t="str">
        <f>VLOOKUP(A13,'Master Sheet'!A:O,15)</f>
        <v>London</v>
      </c>
      <c r="O13" s="16"/>
    </row>
    <row r="14" spans="1:15">
      <c r="A14">
        <v>10103</v>
      </c>
      <c r="B14" t="s">
        <v>136</v>
      </c>
      <c r="C14">
        <v>27</v>
      </c>
      <c r="D14">
        <v>121.64</v>
      </c>
      <c r="E14">
        <v>8</v>
      </c>
      <c r="F14" s="14">
        <f>VLOOKUP($A14,Orders!$A:$B,2,FALSE)</f>
        <v>37650</v>
      </c>
      <c r="G14" t="str">
        <f>VLOOKUP($A14,Orders!$A:$E,5,FALSE)</f>
        <v>Shipped</v>
      </c>
      <c r="H14">
        <f>VLOOKUP(B14,Products!A:H,8)</f>
        <v>77.900000000000006</v>
      </c>
      <c r="I14">
        <f t="shared" si="0"/>
        <v>3284.28</v>
      </c>
      <c r="J14">
        <f t="shared" si="1"/>
        <v>1180.9799999999998</v>
      </c>
      <c r="K14">
        <f t="shared" si="2"/>
        <v>2003</v>
      </c>
      <c r="L14">
        <f t="shared" si="3"/>
        <v>1</v>
      </c>
      <c r="M14" t="str">
        <f>VLOOKUP(A14,'Master Sheet'!A:O,15)</f>
        <v>London</v>
      </c>
    </row>
    <row r="15" spans="1:15">
      <c r="A15">
        <v>10103</v>
      </c>
      <c r="B15" t="s">
        <v>137</v>
      </c>
      <c r="C15">
        <v>35</v>
      </c>
      <c r="D15">
        <v>94.5</v>
      </c>
      <c r="E15">
        <v>10</v>
      </c>
      <c r="F15" s="14">
        <f>VLOOKUP($A15,Orders!$A:$B,2,FALSE)</f>
        <v>37650</v>
      </c>
      <c r="G15" t="str">
        <f>VLOOKUP($A15,Orders!$A:$E,5,FALSE)</f>
        <v>Shipped</v>
      </c>
      <c r="H15">
        <f>VLOOKUP(B15,Products!A:H,8)</f>
        <v>58.33</v>
      </c>
      <c r="I15">
        <f t="shared" si="0"/>
        <v>3307.5</v>
      </c>
      <c r="J15">
        <f t="shared" si="1"/>
        <v>1265.95</v>
      </c>
      <c r="K15">
        <f t="shared" si="2"/>
        <v>2003</v>
      </c>
      <c r="L15">
        <f t="shared" si="3"/>
        <v>1</v>
      </c>
      <c r="M15" t="str">
        <f>VLOOKUP(A15,'Master Sheet'!A:O,15)</f>
        <v>London</v>
      </c>
    </row>
    <row r="16" spans="1:15">
      <c r="A16">
        <v>10103</v>
      </c>
      <c r="B16" t="s">
        <v>138</v>
      </c>
      <c r="C16">
        <v>22</v>
      </c>
      <c r="D16">
        <v>58.34</v>
      </c>
      <c r="E16">
        <v>2</v>
      </c>
      <c r="F16" s="14">
        <f>VLOOKUP($A16,Orders!$A:$B,2,FALSE)</f>
        <v>37650</v>
      </c>
      <c r="G16" t="str">
        <f>VLOOKUP($A16,Orders!$A:$E,5,FALSE)</f>
        <v>Shipped</v>
      </c>
      <c r="H16">
        <f>VLOOKUP(B16,Products!A:H,8)</f>
        <v>24.92</v>
      </c>
      <c r="I16">
        <f t="shared" si="0"/>
        <v>1283.48</v>
      </c>
      <c r="J16">
        <f t="shared" si="1"/>
        <v>735.24</v>
      </c>
      <c r="K16">
        <f t="shared" si="2"/>
        <v>2003</v>
      </c>
      <c r="L16">
        <f t="shared" si="3"/>
        <v>1</v>
      </c>
      <c r="M16" t="str">
        <f>VLOOKUP(A16,'Master Sheet'!A:O,15)</f>
        <v>London</v>
      </c>
    </row>
    <row r="17" spans="1:13">
      <c r="A17">
        <v>10103</v>
      </c>
      <c r="B17" t="s">
        <v>139</v>
      </c>
      <c r="C17">
        <v>27</v>
      </c>
      <c r="D17">
        <v>92.19</v>
      </c>
      <c r="E17">
        <v>12</v>
      </c>
      <c r="F17" s="14">
        <f>VLOOKUP($A17,Orders!$A:$B,2,FALSE)</f>
        <v>37650</v>
      </c>
      <c r="G17" t="str">
        <f>VLOOKUP($A17,Orders!$A:$E,5,FALSE)</f>
        <v>Shipped</v>
      </c>
      <c r="H17">
        <f>VLOOKUP(B17,Products!A:H,8)</f>
        <v>60.78</v>
      </c>
      <c r="I17">
        <f t="shared" si="0"/>
        <v>2489.13</v>
      </c>
      <c r="J17">
        <f t="shared" si="1"/>
        <v>848.06999999999994</v>
      </c>
      <c r="K17">
        <f t="shared" si="2"/>
        <v>2003</v>
      </c>
      <c r="L17">
        <f t="shared" si="3"/>
        <v>1</v>
      </c>
      <c r="M17" t="str">
        <f>VLOOKUP(A17,'Master Sheet'!A:O,15)</f>
        <v>London</v>
      </c>
    </row>
    <row r="18" spans="1:13">
      <c r="A18">
        <v>10103</v>
      </c>
      <c r="B18" t="s">
        <v>140</v>
      </c>
      <c r="C18">
        <v>35</v>
      </c>
      <c r="D18">
        <v>61.84</v>
      </c>
      <c r="E18">
        <v>14</v>
      </c>
      <c r="F18" s="14">
        <f>VLOOKUP($A18,Orders!$A:$B,2,FALSE)</f>
        <v>37650</v>
      </c>
      <c r="G18" t="str">
        <f>VLOOKUP($A18,Orders!$A:$E,5,FALSE)</f>
        <v>Shipped</v>
      </c>
      <c r="H18">
        <f>VLOOKUP(B18,Products!A:H,8)</f>
        <v>34.35</v>
      </c>
      <c r="I18">
        <f t="shared" si="0"/>
        <v>2164.4</v>
      </c>
      <c r="J18">
        <f t="shared" si="1"/>
        <v>962.15000000000009</v>
      </c>
      <c r="K18">
        <f t="shared" si="2"/>
        <v>2003</v>
      </c>
      <c r="L18">
        <f t="shared" si="3"/>
        <v>1</v>
      </c>
      <c r="M18" t="str">
        <f>VLOOKUP(A18,'Master Sheet'!A:O,15)</f>
        <v>London</v>
      </c>
    </row>
    <row r="19" spans="1:13">
      <c r="A19">
        <v>10103</v>
      </c>
      <c r="B19" t="s">
        <v>141</v>
      </c>
      <c r="C19">
        <v>25</v>
      </c>
      <c r="D19">
        <v>86.92</v>
      </c>
      <c r="E19">
        <v>13</v>
      </c>
      <c r="F19" s="14">
        <f>VLOOKUP($A19,Orders!$A:$B,2,FALSE)</f>
        <v>37650</v>
      </c>
      <c r="G19" t="str">
        <f>VLOOKUP($A19,Orders!$A:$E,5,FALSE)</f>
        <v>Shipped</v>
      </c>
      <c r="H19">
        <f>VLOOKUP(B19,Products!A:H,8)</f>
        <v>60.74</v>
      </c>
      <c r="I19">
        <f t="shared" si="0"/>
        <v>2173</v>
      </c>
      <c r="J19">
        <f t="shared" si="1"/>
        <v>654.5</v>
      </c>
      <c r="K19">
        <f t="shared" si="2"/>
        <v>2003</v>
      </c>
      <c r="L19">
        <f t="shared" si="3"/>
        <v>1</v>
      </c>
      <c r="M19" t="str">
        <f>VLOOKUP(A19,'Master Sheet'!A:O,15)</f>
        <v>London</v>
      </c>
    </row>
    <row r="20" spans="1:13">
      <c r="A20">
        <v>10103</v>
      </c>
      <c r="B20" t="s">
        <v>142</v>
      </c>
      <c r="C20">
        <v>46</v>
      </c>
      <c r="D20">
        <v>86.31</v>
      </c>
      <c r="E20">
        <v>16</v>
      </c>
      <c r="F20" s="14">
        <f>VLOOKUP($A20,Orders!$A:$B,2,FALSE)</f>
        <v>37650</v>
      </c>
      <c r="G20" t="str">
        <f>VLOOKUP($A20,Orders!$A:$E,5,FALSE)</f>
        <v>Shipped</v>
      </c>
      <c r="H20">
        <f>VLOOKUP(B20,Products!A:H,8)</f>
        <v>57.54</v>
      </c>
      <c r="I20">
        <f t="shared" si="0"/>
        <v>3970.26</v>
      </c>
      <c r="J20">
        <f t="shared" si="1"/>
        <v>1323.42</v>
      </c>
      <c r="K20">
        <f t="shared" si="2"/>
        <v>2003</v>
      </c>
      <c r="L20">
        <f t="shared" si="3"/>
        <v>1</v>
      </c>
      <c r="M20" t="str">
        <f>VLOOKUP(A20,'Master Sheet'!A:O,15)</f>
        <v>London</v>
      </c>
    </row>
    <row r="21" spans="1:13">
      <c r="A21">
        <v>10103</v>
      </c>
      <c r="B21" t="s">
        <v>143</v>
      </c>
      <c r="C21">
        <v>36</v>
      </c>
      <c r="D21">
        <v>98.07</v>
      </c>
      <c r="E21">
        <v>5</v>
      </c>
      <c r="F21" s="14">
        <f>VLOOKUP($A21,Orders!$A:$B,2,FALSE)</f>
        <v>37650</v>
      </c>
      <c r="G21" t="str">
        <f>VLOOKUP($A21,Orders!$A:$E,5,FALSE)</f>
        <v>Shipped</v>
      </c>
      <c r="H21">
        <f>VLOOKUP(B21,Products!A:H,8)</f>
        <v>84.76</v>
      </c>
      <c r="I21">
        <f t="shared" si="0"/>
        <v>3530.5199999999995</v>
      </c>
      <c r="J21">
        <f t="shared" si="1"/>
        <v>479.15999999999957</v>
      </c>
      <c r="K21">
        <f t="shared" si="2"/>
        <v>2003</v>
      </c>
      <c r="L21">
        <f t="shared" si="3"/>
        <v>1</v>
      </c>
      <c r="M21" t="str">
        <f>VLOOKUP(A21,'Master Sheet'!A:O,15)</f>
        <v>London</v>
      </c>
    </row>
    <row r="22" spans="1:13">
      <c r="A22">
        <v>10103</v>
      </c>
      <c r="B22" t="s">
        <v>144</v>
      </c>
      <c r="C22">
        <v>41</v>
      </c>
      <c r="D22">
        <v>40.75</v>
      </c>
      <c r="E22">
        <v>9</v>
      </c>
      <c r="F22" s="14">
        <f>VLOOKUP($A22,Orders!$A:$B,2,FALSE)</f>
        <v>37650</v>
      </c>
      <c r="G22" t="str">
        <f>VLOOKUP($A22,Orders!$A:$E,5,FALSE)</f>
        <v>Shipped</v>
      </c>
      <c r="H22">
        <f>VLOOKUP(B22,Products!A:H,8)</f>
        <v>23.14</v>
      </c>
      <c r="I22">
        <f t="shared" si="0"/>
        <v>1670.75</v>
      </c>
      <c r="J22">
        <f t="shared" si="1"/>
        <v>722.01</v>
      </c>
      <c r="K22">
        <f t="shared" si="2"/>
        <v>2003</v>
      </c>
      <c r="L22">
        <f t="shared" si="3"/>
        <v>1</v>
      </c>
      <c r="M22" t="str">
        <f>VLOOKUP(A22,'Master Sheet'!A:O,15)</f>
        <v>London</v>
      </c>
    </row>
    <row r="23" spans="1:13">
      <c r="A23">
        <v>10103</v>
      </c>
      <c r="B23" t="s">
        <v>145</v>
      </c>
      <c r="C23">
        <v>36</v>
      </c>
      <c r="D23">
        <v>107.34</v>
      </c>
      <c r="E23">
        <v>1</v>
      </c>
      <c r="F23" s="14">
        <f>VLOOKUP($A23,Orders!$A:$B,2,FALSE)</f>
        <v>37650</v>
      </c>
      <c r="G23" t="str">
        <f>VLOOKUP($A23,Orders!$A:$E,5,FALSE)</f>
        <v>Shipped</v>
      </c>
      <c r="H23">
        <f>VLOOKUP(B23,Products!A:H,8)</f>
        <v>61.34</v>
      </c>
      <c r="I23">
        <f t="shared" si="0"/>
        <v>3864.2400000000002</v>
      </c>
      <c r="J23">
        <f t="shared" si="1"/>
        <v>1656</v>
      </c>
      <c r="K23">
        <f t="shared" si="2"/>
        <v>2003</v>
      </c>
      <c r="L23">
        <f t="shared" si="3"/>
        <v>1</v>
      </c>
      <c r="M23" t="str">
        <f>VLOOKUP(A23,'Master Sheet'!A:O,15)</f>
        <v>London</v>
      </c>
    </row>
    <row r="24" spans="1:13">
      <c r="A24">
        <v>10103</v>
      </c>
      <c r="B24" t="s">
        <v>146</v>
      </c>
      <c r="C24">
        <v>25</v>
      </c>
      <c r="D24">
        <v>88.62</v>
      </c>
      <c r="E24">
        <v>15</v>
      </c>
      <c r="F24" s="14">
        <f>VLOOKUP($A24,Orders!$A:$B,2,FALSE)</f>
        <v>37650</v>
      </c>
      <c r="G24" t="str">
        <f>VLOOKUP($A24,Orders!$A:$E,5,FALSE)</f>
        <v>Shipped</v>
      </c>
      <c r="H24">
        <f>VLOOKUP(B24,Products!A:H,8)</f>
        <v>57.46</v>
      </c>
      <c r="I24">
        <f t="shared" si="0"/>
        <v>2215.5</v>
      </c>
      <c r="J24">
        <f t="shared" si="1"/>
        <v>779.00000000000011</v>
      </c>
      <c r="K24">
        <f t="shared" si="2"/>
        <v>2003</v>
      </c>
      <c r="L24">
        <f t="shared" si="3"/>
        <v>1</v>
      </c>
      <c r="M24" t="str">
        <f>VLOOKUP(A24,'Master Sheet'!A:O,15)</f>
        <v>London</v>
      </c>
    </row>
    <row r="25" spans="1:13">
      <c r="A25">
        <v>10103</v>
      </c>
      <c r="B25" t="s">
        <v>147</v>
      </c>
      <c r="C25">
        <v>31</v>
      </c>
      <c r="D25">
        <v>92.46</v>
      </c>
      <c r="E25">
        <v>3</v>
      </c>
      <c r="F25" s="14">
        <f>VLOOKUP($A25,Orders!$A:$B,2,FALSE)</f>
        <v>37650</v>
      </c>
      <c r="G25" t="str">
        <f>VLOOKUP($A25,Orders!$A:$E,5,FALSE)</f>
        <v>Shipped</v>
      </c>
      <c r="H25">
        <f>VLOOKUP(B25,Products!A:H,8)</f>
        <v>53.93</v>
      </c>
      <c r="I25">
        <f t="shared" si="0"/>
        <v>2866.2599999999998</v>
      </c>
      <c r="J25">
        <f t="shared" si="1"/>
        <v>1194.4299999999998</v>
      </c>
      <c r="K25">
        <f t="shared" si="2"/>
        <v>2003</v>
      </c>
      <c r="L25">
        <f t="shared" si="3"/>
        <v>1</v>
      </c>
      <c r="M25" t="str">
        <f>VLOOKUP(A25,'Master Sheet'!A:O,15)</f>
        <v>London</v>
      </c>
    </row>
    <row r="26" spans="1:13">
      <c r="A26">
        <v>10103</v>
      </c>
      <c r="B26" t="s">
        <v>148</v>
      </c>
      <c r="C26">
        <v>45</v>
      </c>
      <c r="D26">
        <v>63.35</v>
      </c>
      <c r="E26">
        <v>7</v>
      </c>
      <c r="F26" s="14">
        <f>VLOOKUP($A26,Orders!$A:$B,2,FALSE)</f>
        <v>37650</v>
      </c>
      <c r="G26" t="str">
        <f>VLOOKUP($A26,Orders!$A:$E,5,FALSE)</f>
        <v>Shipped</v>
      </c>
      <c r="H26">
        <f>VLOOKUP(B26,Products!A:H,8)</f>
        <v>33.61</v>
      </c>
      <c r="I26">
        <f t="shared" si="0"/>
        <v>2850.75</v>
      </c>
      <c r="J26">
        <f t="shared" si="1"/>
        <v>1338.3000000000002</v>
      </c>
      <c r="K26">
        <f t="shared" si="2"/>
        <v>2003</v>
      </c>
      <c r="L26">
        <f t="shared" si="3"/>
        <v>1</v>
      </c>
      <c r="M26" t="str">
        <f>VLOOKUP(A26,'Master Sheet'!A:O,15)</f>
        <v>London</v>
      </c>
    </row>
    <row r="27" spans="1:13">
      <c r="A27">
        <v>10103</v>
      </c>
      <c r="B27" t="s">
        <v>149</v>
      </c>
      <c r="C27">
        <v>42</v>
      </c>
      <c r="D27">
        <v>94.07</v>
      </c>
      <c r="E27">
        <v>6</v>
      </c>
      <c r="F27" s="14">
        <f>VLOOKUP($A27,Orders!$A:$B,2,FALSE)</f>
        <v>37650</v>
      </c>
      <c r="G27" t="str">
        <f>VLOOKUP($A27,Orders!$A:$E,5,FALSE)</f>
        <v>Shipped</v>
      </c>
      <c r="H27">
        <f>VLOOKUP(B27,Products!A:H,8)</f>
        <v>46.53</v>
      </c>
      <c r="I27">
        <f t="shared" si="0"/>
        <v>3950.9399999999996</v>
      </c>
      <c r="J27">
        <f t="shared" si="1"/>
        <v>1996.6799999999996</v>
      </c>
      <c r="K27">
        <f t="shared" si="2"/>
        <v>2003</v>
      </c>
      <c r="L27">
        <f t="shared" si="3"/>
        <v>1</v>
      </c>
      <c r="M27" t="str">
        <f>VLOOKUP(A27,'Master Sheet'!A:O,15)</f>
        <v>London</v>
      </c>
    </row>
    <row r="28" spans="1:13">
      <c r="A28">
        <v>10104</v>
      </c>
      <c r="B28" t="s">
        <v>150</v>
      </c>
      <c r="C28">
        <v>34</v>
      </c>
      <c r="D28">
        <v>131.44</v>
      </c>
      <c r="E28">
        <v>1</v>
      </c>
      <c r="F28" s="14">
        <f>VLOOKUP($A28,Orders!$A:$B,2,FALSE)</f>
        <v>37652</v>
      </c>
      <c r="G28" t="str">
        <f>VLOOKUP($A28,Orders!$A:$E,5,FALSE)</f>
        <v>Shipped</v>
      </c>
      <c r="H28">
        <f>VLOOKUP(B28,Products!A:H,8)</f>
        <v>89.14</v>
      </c>
      <c r="I28">
        <f t="shared" si="0"/>
        <v>4468.96</v>
      </c>
      <c r="J28">
        <f t="shared" si="1"/>
        <v>1438.1999999999998</v>
      </c>
      <c r="K28">
        <f t="shared" si="2"/>
        <v>2003</v>
      </c>
      <c r="L28">
        <f t="shared" si="3"/>
        <v>1</v>
      </c>
      <c r="M28" t="str">
        <f>VLOOKUP(A28,'Master Sheet'!A:O,15)</f>
        <v>Paris</v>
      </c>
    </row>
    <row r="29" spans="1:13">
      <c r="A29">
        <v>10104</v>
      </c>
      <c r="B29" t="s">
        <v>151</v>
      </c>
      <c r="C29">
        <v>41</v>
      </c>
      <c r="D29">
        <v>111.39</v>
      </c>
      <c r="E29">
        <v>9</v>
      </c>
      <c r="F29" s="14">
        <f>VLOOKUP($A29,Orders!$A:$B,2,FALSE)</f>
        <v>37652</v>
      </c>
      <c r="G29" t="str">
        <f>VLOOKUP($A29,Orders!$A:$E,5,FALSE)</f>
        <v>Shipped</v>
      </c>
      <c r="H29">
        <f>VLOOKUP(B29,Products!A:H,8)</f>
        <v>55.7</v>
      </c>
      <c r="I29">
        <f t="shared" si="0"/>
        <v>4566.99</v>
      </c>
      <c r="J29">
        <f t="shared" si="1"/>
        <v>2283.29</v>
      </c>
      <c r="K29">
        <f t="shared" si="2"/>
        <v>2003</v>
      </c>
      <c r="L29">
        <f t="shared" si="3"/>
        <v>1</v>
      </c>
      <c r="M29" t="str">
        <f>VLOOKUP(A29,'Master Sheet'!A:O,15)</f>
        <v>Paris</v>
      </c>
    </row>
    <row r="30" spans="1:13">
      <c r="A30">
        <v>10104</v>
      </c>
      <c r="B30" t="s">
        <v>152</v>
      </c>
      <c r="C30">
        <v>24</v>
      </c>
      <c r="D30">
        <v>135.9</v>
      </c>
      <c r="E30">
        <v>8</v>
      </c>
      <c r="F30" s="14">
        <f>VLOOKUP($A30,Orders!$A:$B,2,FALSE)</f>
        <v>37652</v>
      </c>
      <c r="G30" t="str">
        <f>VLOOKUP($A30,Orders!$A:$E,5,FALSE)</f>
        <v>Shipped</v>
      </c>
      <c r="H30">
        <f>VLOOKUP(B30,Products!A:H,8)</f>
        <v>101.51</v>
      </c>
      <c r="I30">
        <f t="shared" si="0"/>
        <v>3261.6000000000004</v>
      </c>
      <c r="J30">
        <f t="shared" si="1"/>
        <v>825.36</v>
      </c>
      <c r="K30">
        <f t="shared" si="2"/>
        <v>2003</v>
      </c>
      <c r="L30">
        <f t="shared" si="3"/>
        <v>1</v>
      </c>
      <c r="M30" t="str">
        <f>VLOOKUP(A30,'Master Sheet'!A:O,15)</f>
        <v>Paris</v>
      </c>
    </row>
    <row r="31" spans="1:13">
      <c r="A31">
        <v>10104</v>
      </c>
      <c r="B31" t="s">
        <v>153</v>
      </c>
      <c r="C31">
        <v>29</v>
      </c>
      <c r="D31">
        <v>122.73</v>
      </c>
      <c r="E31">
        <v>12</v>
      </c>
      <c r="F31" s="14">
        <f>VLOOKUP($A31,Orders!$A:$B,2,FALSE)</f>
        <v>37652</v>
      </c>
      <c r="G31" t="str">
        <f>VLOOKUP($A31,Orders!$A:$E,5,FALSE)</f>
        <v>Shipped</v>
      </c>
      <c r="H31">
        <f>VLOOKUP(B31,Products!A:H,8)</f>
        <v>74.86</v>
      </c>
      <c r="I31">
        <f t="shared" si="0"/>
        <v>3559.17</v>
      </c>
      <c r="J31">
        <f t="shared" si="1"/>
        <v>1388.23</v>
      </c>
      <c r="K31">
        <f t="shared" si="2"/>
        <v>2003</v>
      </c>
      <c r="L31">
        <f t="shared" si="3"/>
        <v>1</v>
      </c>
      <c r="M31" t="str">
        <f>VLOOKUP(A31,'Master Sheet'!A:O,15)</f>
        <v>Paris</v>
      </c>
    </row>
    <row r="32" spans="1:13">
      <c r="A32">
        <v>10104</v>
      </c>
      <c r="B32" t="s">
        <v>154</v>
      </c>
      <c r="C32">
        <v>23</v>
      </c>
      <c r="D32">
        <v>165.95</v>
      </c>
      <c r="E32">
        <v>13</v>
      </c>
      <c r="F32" s="14">
        <f>VLOOKUP($A32,Orders!$A:$B,2,FALSE)</f>
        <v>37652</v>
      </c>
      <c r="G32" t="str">
        <f>VLOOKUP($A32,Orders!$A:$E,5,FALSE)</f>
        <v>Shipped</v>
      </c>
      <c r="H32">
        <f>VLOOKUP(B32,Products!A:H,8)</f>
        <v>77.900000000000006</v>
      </c>
      <c r="I32">
        <f t="shared" si="0"/>
        <v>3816.85</v>
      </c>
      <c r="J32">
        <f t="shared" si="1"/>
        <v>2025.1499999999996</v>
      </c>
      <c r="K32">
        <f t="shared" si="2"/>
        <v>2003</v>
      </c>
      <c r="L32">
        <f t="shared" si="3"/>
        <v>1</v>
      </c>
      <c r="M32" t="str">
        <f>VLOOKUP(A32,'Master Sheet'!A:O,15)</f>
        <v>Paris</v>
      </c>
    </row>
    <row r="33" spans="1:13">
      <c r="A33">
        <v>10104</v>
      </c>
      <c r="B33" t="s">
        <v>155</v>
      </c>
      <c r="C33">
        <v>38</v>
      </c>
      <c r="D33">
        <v>119.2</v>
      </c>
      <c r="E33">
        <v>3</v>
      </c>
      <c r="F33" s="14">
        <f>VLOOKUP($A33,Orders!$A:$B,2,FALSE)</f>
        <v>37652</v>
      </c>
      <c r="G33" t="str">
        <f>VLOOKUP($A33,Orders!$A:$E,5,FALSE)</f>
        <v>Shipped</v>
      </c>
      <c r="H33">
        <f>VLOOKUP(B33,Products!A:H,8)</f>
        <v>91.92</v>
      </c>
      <c r="I33">
        <f t="shared" si="0"/>
        <v>4529.6000000000004</v>
      </c>
      <c r="J33">
        <f t="shared" si="1"/>
        <v>1036.6400000000001</v>
      </c>
      <c r="K33">
        <f t="shared" si="2"/>
        <v>2003</v>
      </c>
      <c r="L33">
        <f t="shared" si="3"/>
        <v>1</v>
      </c>
      <c r="M33" t="str">
        <f>VLOOKUP(A33,'Master Sheet'!A:O,15)</f>
        <v>Paris</v>
      </c>
    </row>
    <row r="34" spans="1:13">
      <c r="A34">
        <v>10104</v>
      </c>
      <c r="B34" t="s">
        <v>156</v>
      </c>
      <c r="C34">
        <v>35</v>
      </c>
      <c r="D34">
        <v>52.02</v>
      </c>
      <c r="E34">
        <v>6</v>
      </c>
      <c r="F34" s="14">
        <f>VLOOKUP($A34,Orders!$A:$B,2,FALSE)</f>
        <v>37652</v>
      </c>
      <c r="G34" t="str">
        <f>VLOOKUP($A34,Orders!$A:$E,5,FALSE)</f>
        <v>Shipped</v>
      </c>
      <c r="H34">
        <f>VLOOKUP(B34,Products!A:H,8)</f>
        <v>32.369999999999997</v>
      </c>
      <c r="I34">
        <f t="shared" si="0"/>
        <v>1820.7</v>
      </c>
      <c r="J34">
        <f t="shared" si="1"/>
        <v>687.75000000000023</v>
      </c>
      <c r="K34">
        <f t="shared" si="2"/>
        <v>2003</v>
      </c>
      <c r="L34">
        <f t="shared" si="3"/>
        <v>1</v>
      </c>
      <c r="M34" t="str">
        <f>VLOOKUP(A34,'Master Sheet'!A:O,15)</f>
        <v>Paris</v>
      </c>
    </row>
    <row r="35" spans="1:13">
      <c r="A35">
        <v>10104</v>
      </c>
      <c r="B35" t="s">
        <v>157</v>
      </c>
      <c r="C35">
        <v>44</v>
      </c>
      <c r="D35">
        <v>30.41</v>
      </c>
      <c r="E35">
        <v>10</v>
      </c>
      <c r="F35" s="14">
        <f>VLOOKUP($A35,Orders!$A:$B,2,FALSE)</f>
        <v>37652</v>
      </c>
      <c r="G35" t="str">
        <f>VLOOKUP($A35,Orders!$A:$E,5,FALSE)</f>
        <v>Shipped</v>
      </c>
      <c r="H35">
        <f>VLOOKUP(B35,Products!A:H,8)</f>
        <v>15.91</v>
      </c>
      <c r="I35">
        <f t="shared" si="0"/>
        <v>1338.04</v>
      </c>
      <c r="J35">
        <f t="shared" si="1"/>
        <v>638</v>
      </c>
      <c r="K35">
        <f t="shared" si="2"/>
        <v>2003</v>
      </c>
      <c r="L35">
        <f t="shared" si="3"/>
        <v>1</v>
      </c>
      <c r="M35" t="str">
        <f>VLOOKUP(A35,'Master Sheet'!A:O,15)</f>
        <v>Paris</v>
      </c>
    </row>
    <row r="36" spans="1:13">
      <c r="A36">
        <v>10104</v>
      </c>
      <c r="B36" t="s">
        <v>158</v>
      </c>
      <c r="C36">
        <v>26</v>
      </c>
      <c r="D36">
        <v>106.45</v>
      </c>
      <c r="E36">
        <v>5</v>
      </c>
      <c r="F36" s="14">
        <f>VLOOKUP($A36,Orders!$A:$B,2,FALSE)</f>
        <v>37652</v>
      </c>
      <c r="G36" t="str">
        <f>VLOOKUP($A36,Orders!$A:$E,5,FALSE)</f>
        <v>Shipped</v>
      </c>
      <c r="H36">
        <f>VLOOKUP(B36,Products!A:H,8)</f>
        <v>69.78</v>
      </c>
      <c r="I36">
        <f t="shared" si="0"/>
        <v>2767.7000000000003</v>
      </c>
      <c r="J36">
        <f t="shared" si="1"/>
        <v>953.42000000000007</v>
      </c>
      <c r="K36">
        <f t="shared" si="2"/>
        <v>2003</v>
      </c>
      <c r="L36">
        <f t="shared" si="3"/>
        <v>1</v>
      </c>
      <c r="M36" t="str">
        <f>VLOOKUP(A36,'Master Sheet'!A:O,15)</f>
        <v>Paris</v>
      </c>
    </row>
    <row r="37" spans="1:13">
      <c r="A37">
        <v>10104</v>
      </c>
      <c r="B37" t="s">
        <v>159</v>
      </c>
      <c r="C37">
        <v>35</v>
      </c>
      <c r="D37">
        <v>51.95</v>
      </c>
      <c r="E37">
        <v>11</v>
      </c>
      <c r="F37" s="14">
        <f>VLOOKUP($A37,Orders!$A:$B,2,FALSE)</f>
        <v>37652</v>
      </c>
      <c r="G37" t="str">
        <f>VLOOKUP($A37,Orders!$A:$E,5,FALSE)</f>
        <v>Shipped</v>
      </c>
      <c r="H37">
        <f>VLOOKUP(B37,Products!A:H,8)</f>
        <v>25.98</v>
      </c>
      <c r="I37">
        <f t="shared" si="0"/>
        <v>1818.25</v>
      </c>
      <c r="J37">
        <f t="shared" si="1"/>
        <v>908.95</v>
      </c>
      <c r="K37">
        <f t="shared" si="2"/>
        <v>2003</v>
      </c>
      <c r="L37">
        <f t="shared" si="3"/>
        <v>1</v>
      </c>
      <c r="M37" t="str">
        <f>VLOOKUP(A37,'Master Sheet'!A:O,15)</f>
        <v>Paris</v>
      </c>
    </row>
    <row r="38" spans="1:13">
      <c r="A38">
        <v>10104</v>
      </c>
      <c r="B38" t="s">
        <v>160</v>
      </c>
      <c r="C38">
        <v>49</v>
      </c>
      <c r="D38">
        <v>56.55</v>
      </c>
      <c r="E38">
        <v>4</v>
      </c>
      <c r="F38" s="14">
        <f>VLOOKUP($A38,Orders!$A:$B,2,FALSE)</f>
        <v>37652</v>
      </c>
      <c r="G38" t="str">
        <f>VLOOKUP($A38,Orders!$A:$E,5,FALSE)</f>
        <v>Shipped</v>
      </c>
      <c r="H38">
        <f>VLOOKUP(B38,Products!A:H,8)</f>
        <v>26.72</v>
      </c>
      <c r="I38">
        <f t="shared" si="0"/>
        <v>2770.95</v>
      </c>
      <c r="J38">
        <f t="shared" si="1"/>
        <v>1461.6699999999998</v>
      </c>
      <c r="K38">
        <f t="shared" si="2"/>
        <v>2003</v>
      </c>
      <c r="L38">
        <f t="shared" si="3"/>
        <v>1</v>
      </c>
      <c r="M38" t="str">
        <f>VLOOKUP(A38,'Master Sheet'!A:O,15)</f>
        <v>Paris</v>
      </c>
    </row>
    <row r="39" spans="1:13">
      <c r="A39">
        <v>10104</v>
      </c>
      <c r="B39" t="s">
        <v>161</v>
      </c>
      <c r="C39">
        <v>33</v>
      </c>
      <c r="D39">
        <v>114.59</v>
      </c>
      <c r="E39">
        <v>7</v>
      </c>
      <c r="F39" s="14">
        <f>VLOOKUP($A39,Orders!$A:$B,2,FALSE)</f>
        <v>37652</v>
      </c>
      <c r="G39" t="str">
        <f>VLOOKUP($A39,Orders!$A:$E,5,FALSE)</f>
        <v>Shipped</v>
      </c>
      <c r="H39">
        <f>VLOOKUP(B39,Products!A:H,8)</f>
        <v>68.290000000000006</v>
      </c>
      <c r="I39">
        <f t="shared" si="0"/>
        <v>3781.4700000000003</v>
      </c>
      <c r="J39">
        <f t="shared" si="1"/>
        <v>1527.8999999999999</v>
      </c>
      <c r="K39">
        <f t="shared" si="2"/>
        <v>2003</v>
      </c>
      <c r="L39">
        <f t="shared" si="3"/>
        <v>1</v>
      </c>
      <c r="M39" t="str">
        <f>VLOOKUP(A39,'Master Sheet'!A:O,15)</f>
        <v>Paris</v>
      </c>
    </row>
    <row r="40" spans="1:13">
      <c r="A40">
        <v>10104</v>
      </c>
      <c r="B40" t="s">
        <v>162</v>
      </c>
      <c r="C40">
        <v>32</v>
      </c>
      <c r="D40">
        <v>53.31</v>
      </c>
      <c r="E40">
        <v>2</v>
      </c>
      <c r="F40" s="14">
        <f>VLOOKUP($A40,Orders!$A:$B,2,FALSE)</f>
        <v>37652</v>
      </c>
      <c r="G40" t="str">
        <f>VLOOKUP($A40,Orders!$A:$E,5,FALSE)</f>
        <v>Shipped</v>
      </c>
      <c r="H40">
        <f>VLOOKUP(B40,Products!A:H,8)</f>
        <v>37.49</v>
      </c>
      <c r="I40">
        <f t="shared" si="0"/>
        <v>1705.92</v>
      </c>
      <c r="J40">
        <f t="shared" si="1"/>
        <v>506.24</v>
      </c>
      <c r="K40">
        <f t="shared" si="2"/>
        <v>2003</v>
      </c>
      <c r="L40">
        <f t="shared" si="3"/>
        <v>1</v>
      </c>
      <c r="M40" t="str">
        <f>VLOOKUP(A40,'Master Sheet'!A:O,15)</f>
        <v>Paris</v>
      </c>
    </row>
    <row r="41" spans="1:13">
      <c r="A41">
        <v>10105</v>
      </c>
      <c r="B41" t="s">
        <v>163</v>
      </c>
      <c r="C41">
        <v>50</v>
      </c>
      <c r="D41">
        <v>127.84</v>
      </c>
      <c r="E41">
        <v>2</v>
      </c>
      <c r="F41" s="14">
        <f>VLOOKUP($A41,Orders!$A:$B,2,FALSE)</f>
        <v>37663</v>
      </c>
      <c r="G41" t="str">
        <f>VLOOKUP($A41,Orders!$A:$E,5,FALSE)</f>
        <v>Shipped</v>
      </c>
      <c r="H41">
        <f>VLOOKUP(B41,Products!A:H,8)</f>
        <v>85.68</v>
      </c>
      <c r="I41">
        <f t="shared" si="0"/>
        <v>6392</v>
      </c>
      <c r="J41">
        <f t="shared" si="1"/>
        <v>2108</v>
      </c>
      <c r="K41">
        <f t="shared" si="2"/>
        <v>2003</v>
      </c>
      <c r="L41">
        <f t="shared" si="3"/>
        <v>2</v>
      </c>
      <c r="M41" t="str">
        <f>VLOOKUP(A41,'Master Sheet'!A:O,15)</f>
        <v>Paris</v>
      </c>
    </row>
    <row r="42" spans="1:13">
      <c r="A42">
        <v>10105</v>
      </c>
      <c r="B42" t="s">
        <v>164</v>
      </c>
      <c r="C42">
        <v>41</v>
      </c>
      <c r="D42">
        <v>205.72</v>
      </c>
      <c r="E42">
        <v>15</v>
      </c>
      <c r="F42" s="14">
        <f>VLOOKUP($A42,Orders!$A:$B,2,FALSE)</f>
        <v>37663</v>
      </c>
      <c r="G42" t="str">
        <f>VLOOKUP($A42,Orders!$A:$E,5,FALSE)</f>
        <v>Shipped</v>
      </c>
      <c r="H42">
        <f>VLOOKUP(B42,Products!A:H,8)</f>
        <v>95.59</v>
      </c>
      <c r="I42">
        <f t="shared" si="0"/>
        <v>8434.52</v>
      </c>
      <c r="J42">
        <f t="shared" si="1"/>
        <v>4515.33</v>
      </c>
      <c r="K42">
        <f t="shared" si="2"/>
        <v>2003</v>
      </c>
      <c r="L42">
        <f t="shared" si="3"/>
        <v>2</v>
      </c>
      <c r="M42" t="str">
        <f>VLOOKUP(A42,'Master Sheet'!A:O,15)</f>
        <v>Paris</v>
      </c>
    </row>
    <row r="43" spans="1:13">
      <c r="A43">
        <v>10105</v>
      </c>
      <c r="B43" t="s">
        <v>165</v>
      </c>
      <c r="C43">
        <v>29</v>
      </c>
      <c r="D43">
        <v>141.88</v>
      </c>
      <c r="E43">
        <v>14</v>
      </c>
      <c r="F43" s="14">
        <f>VLOOKUP($A43,Orders!$A:$B,2,FALSE)</f>
        <v>37663</v>
      </c>
      <c r="G43" t="str">
        <f>VLOOKUP($A43,Orders!$A:$E,5,FALSE)</f>
        <v>Shipped</v>
      </c>
      <c r="H43">
        <f>VLOOKUP(B43,Products!A:H,8)</f>
        <v>83.05</v>
      </c>
      <c r="I43">
        <f t="shared" si="0"/>
        <v>4114.5199999999995</v>
      </c>
      <c r="J43">
        <f t="shared" si="1"/>
        <v>1706.07</v>
      </c>
      <c r="K43">
        <f t="shared" si="2"/>
        <v>2003</v>
      </c>
      <c r="L43">
        <f t="shared" si="3"/>
        <v>2</v>
      </c>
      <c r="M43" t="str">
        <f>VLOOKUP(A43,'Master Sheet'!A:O,15)</f>
        <v>Paris</v>
      </c>
    </row>
    <row r="44" spans="1:13">
      <c r="A44">
        <v>10105</v>
      </c>
      <c r="B44" t="s">
        <v>166</v>
      </c>
      <c r="C44">
        <v>22</v>
      </c>
      <c r="D44">
        <v>136.59</v>
      </c>
      <c r="E44">
        <v>11</v>
      </c>
      <c r="F44" s="14">
        <f>VLOOKUP($A44,Orders!$A:$B,2,FALSE)</f>
        <v>37663</v>
      </c>
      <c r="G44" t="str">
        <f>VLOOKUP($A44,Orders!$A:$E,5,FALSE)</f>
        <v>Shipped</v>
      </c>
      <c r="H44">
        <f>VLOOKUP(B44,Products!A:H,8)</f>
        <v>68.3</v>
      </c>
      <c r="I44">
        <f t="shared" si="0"/>
        <v>3004.98</v>
      </c>
      <c r="J44">
        <f t="shared" si="1"/>
        <v>1502.38</v>
      </c>
      <c r="K44">
        <f t="shared" si="2"/>
        <v>2003</v>
      </c>
      <c r="L44">
        <f t="shared" si="3"/>
        <v>2</v>
      </c>
      <c r="M44" t="str">
        <f>VLOOKUP(A44,'Master Sheet'!A:O,15)</f>
        <v>Paris</v>
      </c>
    </row>
    <row r="45" spans="1:13">
      <c r="A45">
        <v>10105</v>
      </c>
      <c r="B45" t="s">
        <v>167</v>
      </c>
      <c r="C45">
        <v>38</v>
      </c>
      <c r="D45">
        <v>87.73</v>
      </c>
      <c r="E45">
        <v>13</v>
      </c>
      <c r="F45" s="14">
        <f>VLOOKUP($A45,Orders!$A:$B,2,FALSE)</f>
        <v>37663</v>
      </c>
      <c r="G45" t="str">
        <f>VLOOKUP($A45,Orders!$A:$E,5,FALSE)</f>
        <v>Shipped</v>
      </c>
      <c r="H45">
        <f>VLOOKUP(B45,Products!A:H,8)</f>
        <v>67.56</v>
      </c>
      <c r="I45">
        <f t="shared" si="0"/>
        <v>3333.7400000000002</v>
      </c>
      <c r="J45">
        <f t="shared" si="1"/>
        <v>766.46</v>
      </c>
      <c r="K45">
        <f t="shared" si="2"/>
        <v>2003</v>
      </c>
      <c r="L45">
        <f t="shared" si="3"/>
        <v>2</v>
      </c>
      <c r="M45" t="str">
        <f>VLOOKUP(A45,'Master Sheet'!A:O,15)</f>
        <v>Paris</v>
      </c>
    </row>
    <row r="46" spans="1:13">
      <c r="A46">
        <v>10105</v>
      </c>
      <c r="B46" t="s">
        <v>168</v>
      </c>
      <c r="C46">
        <v>41</v>
      </c>
      <c r="D46">
        <v>75.48</v>
      </c>
      <c r="E46">
        <v>10</v>
      </c>
      <c r="F46" s="14">
        <f>VLOOKUP($A46,Orders!$A:$B,2,FALSE)</f>
        <v>37663</v>
      </c>
      <c r="G46" t="str">
        <f>VLOOKUP($A46,Orders!$A:$E,5,FALSE)</f>
        <v>Shipped</v>
      </c>
      <c r="H46">
        <f>VLOOKUP(B46,Products!A:H,8)</f>
        <v>52.66</v>
      </c>
      <c r="I46">
        <f t="shared" si="0"/>
        <v>3094.6800000000003</v>
      </c>
      <c r="J46">
        <f t="shared" si="1"/>
        <v>935.62000000000035</v>
      </c>
      <c r="K46">
        <f t="shared" si="2"/>
        <v>2003</v>
      </c>
      <c r="L46">
        <f t="shared" si="3"/>
        <v>2</v>
      </c>
      <c r="M46" t="str">
        <f>VLOOKUP(A46,'Master Sheet'!A:O,15)</f>
        <v>Paris</v>
      </c>
    </row>
    <row r="47" spans="1:13">
      <c r="A47">
        <v>10105</v>
      </c>
      <c r="B47" t="s">
        <v>169</v>
      </c>
      <c r="C47">
        <v>43</v>
      </c>
      <c r="D47">
        <v>117.97</v>
      </c>
      <c r="E47">
        <v>9</v>
      </c>
      <c r="F47" s="14">
        <f>VLOOKUP($A47,Orders!$A:$B,2,FALSE)</f>
        <v>37663</v>
      </c>
      <c r="G47" t="str">
        <f>VLOOKUP($A47,Orders!$A:$E,5,FALSE)</f>
        <v>Shipped</v>
      </c>
      <c r="H47">
        <f>VLOOKUP(B47,Products!A:H,8)</f>
        <v>82.34</v>
      </c>
      <c r="I47">
        <f t="shared" si="0"/>
        <v>5072.71</v>
      </c>
      <c r="J47">
        <f t="shared" si="1"/>
        <v>1532.0899999999997</v>
      </c>
      <c r="K47">
        <f t="shared" si="2"/>
        <v>2003</v>
      </c>
      <c r="L47">
        <f t="shared" si="3"/>
        <v>2</v>
      </c>
      <c r="M47" t="str">
        <f>VLOOKUP(A47,'Master Sheet'!A:O,15)</f>
        <v>Paris</v>
      </c>
    </row>
    <row r="48" spans="1:13">
      <c r="A48">
        <v>10105</v>
      </c>
      <c r="B48" t="s">
        <v>170</v>
      </c>
      <c r="C48">
        <v>44</v>
      </c>
      <c r="D48">
        <v>73.459999999999994</v>
      </c>
      <c r="E48">
        <v>4</v>
      </c>
      <c r="F48" s="14">
        <f>VLOOKUP($A48,Orders!$A:$B,2,FALSE)</f>
        <v>37663</v>
      </c>
      <c r="G48" t="str">
        <f>VLOOKUP($A48,Orders!$A:$E,5,FALSE)</f>
        <v>Shipped</v>
      </c>
      <c r="H48">
        <f>VLOOKUP(B48,Products!A:H,8)</f>
        <v>46.91</v>
      </c>
      <c r="I48">
        <f t="shared" si="0"/>
        <v>3232.24</v>
      </c>
      <c r="J48">
        <f t="shared" si="1"/>
        <v>1168.1999999999998</v>
      </c>
      <c r="K48">
        <f t="shared" si="2"/>
        <v>2003</v>
      </c>
      <c r="L48">
        <f t="shared" si="3"/>
        <v>2</v>
      </c>
      <c r="M48" t="str">
        <f>VLOOKUP(A48,'Master Sheet'!A:O,15)</f>
        <v>Paris</v>
      </c>
    </row>
    <row r="49" spans="1:13">
      <c r="A49">
        <v>10105</v>
      </c>
      <c r="B49" t="s">
        <v>171</v>
      </c>
      <c r="C49">
        <v>50</v>
      </c>
      <c r="D49">
        <v>75.47</v>
      </c>
      <c r="E49">
        <v>1</v>
      </c>
      <c r="F49" s="14">
        <f>VLOOKUP($A49,Orders!$A:$B,2,FALSE)</f>
        <v>37663</v>
      </c>
      <c r="G49" t="str">
        <f>VLOOKUP($A49,Orders!$A:$E,5,FALSE)</f>
        <v>Shipped</v>
      </c>
      <c r="H49">
        <f>VLOOKUP(B49,Products!A:H,8)</f>
        <v>48.64</v>
      </c>
      <c r="I49">
        <f t="shared" si="0"/>
        <v>3773.5</v>
      </c>
      <c r="J49">
        <f t="shared" si="1"/>
        <v>1341.5</v>
      </c>
      <c r="K49">
        <f t="shared" si="2"/>
        <v>2003</v>
      </c>
      <c r="L49">
        <f t="shared" si="3"/>
        <v>2</v>
      </c>
      <c r="M49" t="str">
        <f>VLOOKUP(A49,'Master Sheet'!A:O,15)</f>
        <v>Paris</v>
      </c>
    </row>
    <row r="50" spans="1:13">
      <c r="A50">
        <v>10105</v>
      </c>
      <c r="B50" t="s">
        <v>172</v>
      </c>
      <c r="C50">
        <v>41</v>
      </c>
      <c r="D50">
        <v>54</v>
      </c>
      <c r="E50">
        <v>5</v>
      </c>
      <c r="F50" s="14">
        <f>VLOOKUP($A50,Orders!$A:$B,2,FALSE)</f>
        <v>37663</v>
      </c>
      <c r="G50" t="str">
        <f>VLOOKUP($A50,Orders!$A:$E,5,FALSE)</f>
        <v>Shipped</v>
      </c>
      <c r="H50">
        <f>VLOOKUP(B50,Products!A:H,8)</f>
        <v>34</v>
      </c>
      <c r="I50">
        <f t="shared" si="0"/>
        <v>2214</v>
      </c>
      <c r="J50">
        <f t="shared" si="1"/>
        <v>820</v>
      </c>
      <c r="K50">
        <f t="shared" si="2"/>
        <v>2003</v>
      </c>
      <c r="L50">
        <f t="shared" si="3"/>
        <v>2</v>
      </c>
      <c r="M50" t="str">
        <f>VLOOKUP(A50,'Master Sheet'!A:O,15)</f>
        <v>Paris</v>
      </c>
    </row>
    <row r="51" spans="1:13">
      <c r="A51">
        <v>10105</v>
      </c>
      <c r="B51" t="s">
        <v>173</v>
      </c>
      <c r="C51">
        <v>29</v>
      </c>
      <c r="D51">
        <v>86.61</v>
      </c>
      <c r="E51">
        <v>12</v>
      </c>
      <c r="F51" s="14">
        <f>VLOOKUP($A51,Orders!$A:$B,2,FALSE)</f>
        <v>37663</v>
      </c>
      <c r="G51" t="str">
        <f>VLOOKUP($A51,Orders!$A:$E,5,FALSE)</f>
        <v>Shipped</v>
      </c>
      <c r="H51">
        <f>VLOOKUP(B51,Products!A:H,8)</f>
        <v>43.3</v>
      </c>
      <c r="I51">
        <f t="shared" si="0"/>
        <v>2511.69</v>
      </c>
      <c r="J51">
        <f t="shared" si="1"/>
        <v>1255.99</v>
      </c>
      <c r="K51">
        <f t="shared" si="2"/>
        <v>2003</v>
      </c>
      <c r="L51">
        <f t="shared" si="3"/>
        <v>2</v>
      </c>
      <c r="M51" t="str">
        <f>VLOOKUP(A51,'Master Sheet'!A:O,15)</f>
        <v>Paris</v>
      </c>
    </row>
    <row r="52" spans="1:13">
      <c r="A52">
        <v>10105</v>
      </c>
      <c r="B52" t="s">
        <v>174</v>
      </c>
      <c r="C52">
        <v>31</v>
      </c>
      <c r="D52">
        <v>60.72</v>
      </c>
      <c r="E52">
        <v>3</v>
      </c>
      <c r="F52" s="14">
        <f>VLOOKUP($A52,Orders!$A:$B,2,FALSE)</f>
        <v>37663</v>
      </c>
      <c r="G52" t="str">
        <f>VLOOKUP($A52,Orders!$A:$E,5,FALSE)</f>
        <v>Shipped</v>
      </c>
      <c r="H52">
        <f>VLOOKUP(B52,Products!A:H,8)</f>
        <v>33.97</v>
      </c>
      <c r="I52">
        <f t="shared" si="0"/>
        <v>1882.32</v>
      </c>
      <c r="J52">
        <f t="shared" si="1"/>
        <v>829.25</v>
      </c>
      <c r="K52">
        <f t="shared" si="2"/>
        <v>2003</v>
      </c>
      <c r="L52">
        <f t="shared" si="3"/>
        <v>2</v>
      </c>
      <c r="M52" t="str">
        <f>VLOOKUP(A52,'Master Sheet'!A:O,15)</f>
        <v>Paris</v>
      </c>
    </row>
    <row r="53" spans="1:13">
      <c r="A53">
        <v>10105</v>
      </c>
      <c r="B53" t="s">
        <v>175</v>
      </c>
      <c r="C53">
        <v>39</v>
      </c>
      <c r="D53">
        <v>92.16</v>
      </c>
      <c r="E53">
        <v>6</v>
      </c>
      <c r="F53" s="14">
        <f>VLOOKUP($A53,Orders!$A:$B,2,FALSE)</f>
        <v>37663</v>
      </c>
      <c r="G53" t="str">
        <f>VLOOKUP($A53,Orders!$A:$E,5,FALSE)</f>
        <v>Shipped</v>
      </c>
      <c r="H53">
        <f>VLOOKUP(B53,Products!A:H,8)</f>
        <v>51.09</v>
      </c>
      <c r="I53">
        <f t="shared" si="0"/>
        <v>3594.24</v>
      </c>
      <c r="J53">
        <f t="shared" si="1"/>
        <v>1601.7299999999998</v>
      </c>
      <c r="K53">
        <f t="shared" si="2"/>
        <v>2003</v>
      </c>
      <c r="L53">
        <f t="shared" si="3"/>
        <v>2</v>
      </c>
      <c r="M53" t="str">
        <f>VLOOKUP(A53,'Master Sheet'!A:O,15)</f>
        <v>Paris</v>
      </c>
    </row>
    <row r="54" spans="1:13">
      <c r="A54">
        <v>10105</v>
      </c>
      <c r="B54" t="s">
        <v>176</v>
      </c>
      <c r="C54">
        <v>22</v>
      </c>
      <c r="D54">
        <v>99.31</v>
      </c>
      <c r="E54">
        <v>7</v>
      </c>
      <c r="F54" s="14">
        <f>VLOOKUP($A54,Orders!$A:$B,2,FALSE)</f>
        <v>37663</v>
      </c>
      <c r="G54" t="str">
        <f>VLOOKUP($A54,Orders!$A:$E,5,FALSE)</f>
        <v>Shipped</v>
      </c>
      <c r="H54">
        <f>VLOOKUP(B54,Products!A:H,8)</f>
        <v>53.63</v>
      </c>
      <c r="I54">
        <f t="shared" si="0"/>
        <v>2184.8200000000002</v>
      </c>
      <c r="J54">
        <f t="shared" si="1"/>
        <v>1004.96</v>
      </c>
      <c r="K54">
        <f t="shared" si="2"/>
        <v>2003</v>
      </c>
      <c r="L54">
        <f t="shared" si="3"/>
        <v>2</v>
      </c>
      <c r="M54" t="str">
        <f>VLOOKUP(A54,'Master Sheet'!A:O,15)</f>
        <v>Paris</v>
      </c>
    </row>
    <row r="55" spans="1:13">
      <c r="A55">
        <v>10105</v>
      </c>
      <c r="B55" t="s">
        <v>177</v>
      </c>
      <c r="C55">
        <v>25</v>
      </c>
      <c r="D55">
        <v>44.77</v>
      </c>
      <c r="E55">
        <v>8</v>
      </c>
      <c r="F55" s="14">
        <f>VLOOKUP($A55,Orders!$A:$B,2,FALSE)</f>
        <v>37663</v>
      </c>
      <c r="G55" t="str">
        <f>VLOOKUP($A55,Orders!$A:$E,5,FALSE)</f>
        <v>Shipped</v>
      </c>
      <c r="H55">
        <f>VLOOKUP(B55,Products!A:H,8)</f>
        <v>33.299999999999997</v>
      </c>
      <c r="I55">
        <f t="shared" si="0"/>
        <v>1119.25</v>
      </c>
      <c r="J55">
        <f t="shared" si="1"/>
        <v>286.75000000000017</v>
      </c>
      <c r="K55">
        <f t="shared" si="2"/>
        <v>2003</v>
      </c>
      <c r="L55">
        <f t="shared" si="3"/>
        <v>2</v>
      </c>
      <c r="M55" t="str">
        <f>VLOOKUP(A55,'Master Sheet'!A:O,15)</f>
        <v>Paris</v>
      </c>
    </row>
    <row r="56" spans="1:13">
      <c r="A56">
        <v>10106</v>
      </c>
      <c r="B56" t="s">
        <v>178</v>
      </c>
      <c r="C56">
        <v>36</v>
      </c>
      <c r="D56">
        <v>134.04</v>
      </c>
      <c r="E56">
        <v>12</v>
      </c>
      <c r="F56" s="14">
        <f>VLOOKUP($A56,Orders!$A:$B,2,FALSE)</f>
        <v>37669</v>
      </c>
      <c r="G56" t="str">
        <f>VLOOKUP($A56,Orders!$A:$E,5,FALSE)</f>
        <v>Shipped</v>
      </c>
      <c r="H56">
        <f>VLOOKUP(B56,Products!A:H,8)</f>
        <v>77.27</v>
      </c>
      <c r="I56">
        <f t="shared" si="0"/>
        <v>4825.4399999999996</v>
      </c>
      <c r="J56">
        <f t="shared" si="1"/>
        <v>2043.7199999999998</v>
      </c>
      <c r="K56">
        <f t="shared" si="2"/>
        <v>2003</v>
      </c>
      <c r="L56">
        <f t="shared" si="3"/>
        <v>2</v>
      </c>
      <c r="M56" t="str">
        <f>VLOOKUP(A56,'Master Sheet'!A:O,15)</f>
        <v>Paris</v>
      </c>
    </row>
    <row r="57" spans="1:13">
      <c r="A57">
        <v>10106</v>
      </c>
      <c r="B57" t="s">
        <v>179</v>
      </c>
      <c r="C57">
        <v>34</v>
      </c>
      <c r="D57">
        <v>81.099999999999994</v>
      </c>
      <c r="E57">
        <v>2</v>
      </c>
      <c r="F57" s="14">
        <f>VLOOKUP($A57,Orders!$A:$B,2,FALSE)</f>
        <v>37669</v>
      </c>
      <c r="G57" t="str">
        <f>VLOOKUP($A57,Orders!$A:$E,5,FALSE)</f>
        <v>Shipped</v>
      </c>
      <c r="H57">
        <f>VLOOKUP(B57,Products!A:H,8)</f>
        <v>49</v>
      </c>
      <c r="I57">
        <f t="shared" si="0"/>
        <v>2757.3999999999996</v>
      </c>
      <c r="J57">
        <f t="shared" si="1"/>
        <v>1091.3999999999999</v>
      </c>
      <c r="K57">
        <f t="shared" si="2"/>
        <v>2003</v>
      </c>
      <c r="L57">
        <f t="shared" si="3"/>
        <v>2</v>
      </c>
      <c r="M57" t="str">
        <f>VLOOKUP(A57,'Master Sheet'!A:O,15)</f>
        <v>Paris</v>
      </c>
    </row>
    <row r="58" spans="1:13">
      <c r="A58">
        <v>10106</v>
      </c>
      <c r="B58" t="s">
        <v>180</v>
      </c>
      <c r="C58">
        <v>41</v>
      </c>
      <c r="D58">
        <v>80.86</v>
      </c>
      <c r="E58">
        <v>18</v>
      </c>
      <c r="F58" s="14">
        <f>VLOOKUP($A58,Orders!$A:$B,2,FALSE)</f>
        <v>37669</v>
      </c>
      <c r="G58" t="str">
        <f>VLOOKUP($A58,Orders!$A:$E,5,FALSE)</f>
        <v>Shipped</v>
      </c>
      <c r="H58">
        <f>VLOOKUP(B58,Products!A:H,8)</f>
        <v>51.61</v>
      </c>
      <c r="I58">
        <f t="shared" si="0"/>
        <v>3315.2599999999998</v>
      </c>
      <c r="J58">
        <f t="shared" si="1"/>
        <v>1199.25</v>
      </c>
      <c r="K58">
        <f t="shared" si="2"/>
        <v>2003</v>
      </c>
      <c r="L58">
        <f t="shared" si="3"/>
        <v>2</v>
      </c>
      <c r="M58" t="str">
        <f>VLOOKUP(A58,'Master Sheet'!A:O,15)</f>
        <v>Paris</v>
      </c>
    </row>
    <row r="59" spans="1:13">
      <c r="A59">
        <v>10106</v>
      </c>
      <c r="B59" t="s">
        <v>181</v>
      </c>
      <c r="C59">
        <v>41</v>
      </c>
      <c r="D59">
        <v>94.22</v>
      </c>
      <c r="E59">
        <v>17</v>
      </c>
      <c r="F59" s="14">
        <f>VLOOKUP($A59,Orders!$A:$B,2,FALSE)</f>
        <v>37669</v>
      </c>
      <c r="G59" t="str">
        <f>VLOOKUP($A59,Orders!$A:$E,5,FALSE)</f>
        <v>Shipped</v>
      </c>
      <c r="H59">
        <f>VLOOKUP(B59,Products!A:H,8)</f>
        <v>64.58</v>
      </c>
      <c r="I59">
        <f t="shared" si="0"/>
        <v>3863.02</v>
      </c>
      <c r="J59">
        <f t="shared" si="1"/>
        <v>1215.24</v>
      </c>
      <c r="K59">
        <f t="shared" si="2"/>
        <v>2003</v>
      </c>
      <c r="L59">
        <f t="shared" si="3"/>
        <v>2</v>
      </c>
      <c r="M59" t="str">
        <f>VLOOKUP(A59,'Master Sheet'!A:O,15)</f>
        <v>Paris</v>
      </c>
    </row>
    <row r="60" spans="1:13">
      <c r="A60">
        <v>10106</v>
      </c>
      <c r="B60" t="s">
        <v>182</v>
      </c>
      <c r="C60">
        <v>28</v>
      </c>
      <c r="D60">
        <v>107.23</v>
      </c>
      <c r="E60">
        <v>4</v>
      </c>
      <c r="F60" s="14">
        <f>VLOOKUP($A60,Orders!$A:$B,2,FALSE)</f>
        <v>37669</v>
      </c>
      <c r="G60" t="str">
        <f>VLOOKUP($A60,Orders!$A:$E,5,FALSE)</f>
        <v>Shipped</v>
      </c>
      <c r="H60">
        <f>VLOOKUP(B60,Products!A:H,8)</f>
        <v>66.739999999999995</v>
      </c>
      <c r="I60">
        <f t="shared" si="0"/>
        <v>3002.44</v>
      </c>
      <c r="J60">
        <f t="shared" si="1"/>
        <v>1133.7200000000003</v>
      </c>
      <c r="K60">
        <f t="shared" si="2"/>
        <v>2003</v>
      </c>
      <c r="L60">
        <f t="shared" si="3"/>
        <v>2</v>
      </c>
      <c r="M60" t="str">
        <f>VLOOKUP(A60,'Master Sheet'!A:O,15)</f>
        <v>Paris</v>
      </c>
    </row>
    <row r="61" spans="1:13">
      <c r="A61">
        <v>10106</v>
      </c>
      <c r="B61" t="s">
        <v>183</v>
      </c>
      <c r="C61">
        <v>49</v>
      </c>
      <c r="D61">
        <v>65.77</v>
      </c>
      <c r="E61">
        <v>13</v>
      </c>
      <c r="F61" s="14">
        <f>VLOOKUP($A61,Orders!$A:$B,2,FALSE)</f>
        <v>37669</v>
      </c>
      <c r="G61" t="str">
        <f>VLOOKUP($A61,Orders!$A:$E,5,FALSE)</f>
        <v>Shipped</v>
      </c>
      <c r="H61">
        <f>VLOOKUP(B61,Products!A:H,8)</f>
        <v>34.25</v>
      </c>
      <c r="I61">
        <f t="shared" si="0"/>
        <v>3222.73</v>
      </c>
      <c r="J61">
        <f t="shared" si="1"/>
        <v>1544.4799999999998</v>
      </c>
      <c r="K61">
        <f t="shared" si="2"/>
        <v>2003</v>
      </c>
      <c r="L61">
        <f t="shared" si="3"/>
        <v>2</v>
      </c>
      <c r="M61" t="str">
        <f>VLOOKUP(A61,'Master Sheet'!A:O,15)</f>
        <v>Paris</v>
      </c>
    </row>
    <row r="62" spans="1:13">
      <c r="A62">
        <v>10106</v>
      </c>
      <c r="B62" t="s">
        <v>184</v>
      </c>
      <c r="C62">
        <v>31</v>
      </c>
      <c r="D62">
        <v>55.89</v>
      </c>
      <c r="E62">
        <v>14</v>
      </c>
      <c r="F62" s="14">
        <f>VLOOKUP($A62,Orders!$A:$B,2,FALSE)</f>
        <v>37669</v>
      </c>
      <c r="G62" t="str">
        <f>VLOOKUP($A62,Orders!$A:$E,5,FALSE)</f>
        <v>Shipped</v>
      </c>
      <c r="H62">
        <f>VLOOKUP(B62,Products!A:H,8)</f>
        <v>26.3</v>
      </c>
      <c r="I62">
        <f t="shared" si="0"/>
        <v>1732.59</v>
      </c>
      <c r="J62">
        <f t="shared" si="1"/>
        <v>917.29</v>
      </c>
      <c r="K62">
        <f t="shared" si="2"/>
        <v>2003</v>
      </c>
      <c r="L62">
        <f t="shared" si="3"/>
        <v>2</v>
      </c>
      <c r="M62" t="str">
        <f>VLOOKUP(A62,'Master Sheet'!A:O,15)</f>
        <v>Paris</v>
      </c>
    </row>
    <row r="63" spans="1:13">
      <c r="A63">
        <v>10106</v>
      </c>
      <c r="B63" t="s">
        <v>185</v>
      </c>
      <c r="C63">
        <v>50</v>
      </c>
      <c r="D63">
        <v>55.96</v>
      </c>
      <c r="E63">
        <v>11</v>
      </c>
      <c r="F63" s="14">
        <f>VLOOKUP($A63,Orders!$A:$B,2,FALSE)</f>
        <v>37669</v>
      </c>
      <c r="G63" t="str">
        <f>VLOOKUP($A63,Orders!$A:$E,5,FALSE)</f>
        <v>Shipped</v>
      </c>
      <c r="H63">
        <f>VLOOKUP(B63,Products!A:H,8)</f>
        <v>29.34</v>
      </c>
      <c r="I63">
        <f t="shared" si="0"/>
        <v>2798</v>
      </c>
      <c r="J63">
        <f t="shared" si="1"/>
        <v>1331</v>
      </c>
      <c r="K63">
        <f t="shared" si="2"/>
        <v>2003</v>
      </c>
      <c r="L63">
        <f t="shared" si="3"/>
        <v>2</v>
      </c>
      <c r="M63" t="str">
        <f>VLOOKUP(A63,'Master Sheet'!A:O,15)</f>
        <v>Paris</v>
      </c>
    </row>
    <row r="64" spans="1:13">
      <c r="A64">
        <v>10106</v>
      </c>
      <c r="B64" t="s">
        <v>186</v>
      </c>
      <c r="C64">
        <v>26</v>
      </c>
      <c r="D64">
        <v>71</v>
      </c>
      <c r="E64">
        <v>3</v>
      </c>
      <c r="F64" s="14">
        <f>VLOOKUP($A64,Orders!$A:$B,2,FALSE)</f>
        <v>37669</v>
      </c>
      <c r="G64" t="str">
        <f>VLOOKUP($A64,Orders!$A:$E,5,FALSE)</f>
        <v>Shipped</v>
      </c>
      <c r="H64">
        <f>VLOOKUP(B64,Products!A:H,8)</f>
        <v>36.229999999999997</v>
      </c>
      <c r="I64">
        <f t="shared" si="0"/>
        <v>1846</v>
      </c>
      <c r="J64">
        <f t="shared" si="1"/>
        <v>904.0200000000001</v>
      </c>
      <c r="K64">
        <f t="shared" si="2"/>
        <v>2003</v>
      </c>
      <c r="L64">
        <f t="shared" si="3"/>
        <v>2</v>
      </c>
      <c r="M64" t="str">
        <f>VLOOKUP(A64,'Master Sheet'!A:O,15)</f>
        <v>Paris</v>
      </c>
    </row>
    <row r="65" spans="1:13">
      <c r="A65">
        <v>10106</v>
      </c>
      <c r="B65" t="s">
        <v>187</v>
      </c>
      <c r="C65">
        <v>33</v>
      </c>
      <c r="D65">
        <v>65.349999999999994</v>
      </c>
      <c r="E65">
        <v>5</v>
      </c>
      <c r="F65" s="14">
        <f>VLOOKUP($A65,Orders!$A:$B,2,FALSE)</f>
        <v>37669</v>
      </c>
      <c r="G65" t="str">
        <f>VLOOKUP($A65,Orders!$A:$E,5,FALSE)</f>
        <v>Shipped</v>
      </c>
      <c r="H65">
        <f>VLOOKUP(B65,Products!A:H,8)</f>
        <v>33.020000000000003</v>
      </c>
      <c r="I65">
        <f t="shared" si="0"/>
        <v>2156.5499999999997</v>
      </c>
      <c r="J65">
        <f t="shared" si="1"/>
        <v>1066.8899999999996</v>
      </c>
      <c r="K65">
        <f t="shared" si="2"/>
        <v>2003</v>
      </c>
      <c r="L65">
        <f t="shared" si="3"/>
        <v>2</v>
      </c>
      <c r="M65" t="str">
        <f>VLOOKUP(A65,'Master Sheet'!A:O,15)</f>
        <v>Paris</v>
      </c>
    </row>
    <row r="66" spans="1:13">
      <c r="A66">
        <v>10106</v>
      </c>
      <c r="B66" t="s">
        <v>188</v>
      </c>
      <c r="C66">
        <v>39</v>
      </c>
      <c r="D66">
        <v>35.78</v>
      </c>
      <c r="E66">
        <v>6</v>
      </c>
      <c r="F66" s="14">
        <f>VLOOKUP($A66,Orders!$A:$B,2,FALSE)</f>
        <v>37669</v>
      </c>
      <c r="G66" t="str">
        <f>VLOOKUP($A66,Orders!$A:$E,5,FALSE)</f>
        <v>Shipped</v>
      </c>
      <c r="H66">
        <f>VLOOKUP(B66,Products!A:H,8)</f>
        <v>27.06</v>
      </c>
      <c r="I66">
        <f t="shared" ref="I66:I129" si="4">C66*D66</f>
        <v>1395.42</v>
      </c>
      <c r="J66">
        <f t="shared" ref="J66:J129" si="5">(D66-H66)*C66</f>
        <v>340.0800000000001</v>
      </c>
      <c r="K66">
        <f t="shared" ref="K66:K129" si="6">YEAR(F66)</f>
        <v>2003</v>
      </c>
      <c r="L66">
        <f t="shared" ref="L66:L129" si="7">MONTH(F66)</f>
        <v>2</v>
      </c>
      <c r="M66" t="str">
        <f>VLOOKUP(A66,'Master Sheet'!A:O,15)</f>
        <v>Paris</v>
      </c>
    </row>
    <row r="67" spans="1:13">
      <c r="A67">
        <v>10106</v>
      </c>
      <c r="B67" t="s">
        <v>189</v>
      </c>
      <c r="C67">
        <v>31</v>
      </c>
      <c r="D67">
        <v>91.34</v>
      </c>
      <c r="E67">
        <v>7</v>
      </c>
      <c r="F67" s="14">
        <f>VLOOKUP($A67,Orders!$A:$B,2,FALSE)</f>
        <v>37669</v>
      </c>
      <c r="G67" t="str">
        <f>VLOOKUP($A67,Orders!$A:$E,5,FALSE)</f>
        <v>Shipped</v>
      </c>
      <c r="H67">
        <f>VLOOKUP(B67,Products!A:H,8)</f>
        <v>51.15</v>
      </c>
      <c r="I67">
        <f t="shared" si="4"/>
        <v>2831.54</v>
      </c>
      <c r="J67">
        <f t="shared" si="5"/>
        <v>1245.8900000000001</v>
      </c>
      <c r="K67">
        <f t="shared" si="6"/>
        <v>2003</v>
      </c>
      <c r="L67">
        <f t="shared" si="7"/>
        <v>2</v>
      </c>
      <c r="M67" t="str">
        <f>VLOOKUP(A67,'Master Sheet'!A:O,15)</f>
        <v>Paris</v>
      </c>
    </row>
    <row r="68" spans="1:13">
      <c r="A68">
        <v>10106</v>
      </c>
      <c r="B68" t="s">
        <v>190</v>
      </c>
      <c r="C68">
        <v>30</v>
      </c>
      <c r="D68">
        <v>85.09</v>
      </c>
      <c r="E68">
        <v>16</v>
      </c>
      <c r="F68" s="14">
        <f>VLOOKUP($A68,Orders!$A:$B,2,FALSE)</f>
        <v>37669</v>
      </c>
      <c r="G68" t="str">
        <f>VLOOKUP($A68,Orders!$A:$E,5,FALSE)</f>
        <v>Shipped</v>
      </c>
      <c r="H68">
        <f>VLOOKUP(B68,Products!A:H,8)</f>
        <v>39.83</v>
      </c>
      <c r="I68">
        <f t="shared" si="4"/>
        <v>2552.7000000000003</v>
      </c>
      <c r="J68">
        <f t="shared" si="5"/>
        <v>1357.8000000000002</v>
      </c>
      <c r="K68">
        <f t="shared" si="6"/>
        <v>2003</v>
      </c>
      <c r="L68">
        <f t="shared" si="7"/>
        <v>2</v>
      </c>
      <c r="M68" t="str">
        <f>VLOOKUP(A68,'Master Sheet'!A:O,15)</f>
        <v>Paris</v>
      </c>
    </row>
    <row r="69" spans="1:13">
      <c r="A69">
        <v>10106</v>
      </c>
      <c r="B69" t="s">
        <v>191</v>
      </c>
      <c r="C69">
        <v>34</v>
      </c>
      <c r="D69">
        <v>99.72</v>
      </c>
      <c r="E69">
        <v>9</v>
      </c>
      <c r="F69" s="14">
        <f>VLOOKUP($A69,Orders!$A:$B,2,FALSE)</f>
        <v>37669</v>
      </c>
      <c r="G69" t="str">
        <f>VLOOKUP($A69,Orders!$A:$E,5,FALSE)</f>
        <v>Shipped</v>
      </c>
      <c r="H69">
        <f>VLOOKUP(B69,Products!A:H,8)</f>
        <v>68.8</v>
      </c>
      <c r="I69">
        <f t="shared" si="4"/>
        <v>3390.48</v>
      </c>
      <c r="J69">
        <f t="shared" si="5"/>
        <v>1051.28</v>
      </c>
      <c r="K69">
        <f t="shared" si="6"/>
        <v>2003</v>
      </c>
      <c r="L69">
        <f t="shared" si="7"/>
        <v>2</v>
      </c>
      <c r="M69" t="str">
        <f>VLOOKUP(A69,'Master Sheet'!A:O,15)</f>
        <v>Paris</v>
      </c>
    </row>
    <row r="70" spans="1:13">
      <c r="A70">
        <v>10106</v>
      </c>
      <c r="B70" t="s">
        <v>192</v>
      </c>
      <c r="C70">
        <v>32</v>
      </c>
      <c r="D70">
        <v>113.9</v>
      </c>
      <c r="E70">
        <v>1</v>
      </c>
      <c r="F70" s="14">
        <f>VLOOKUP($A70,Orders!$A:$B,2,FALSE)</f>
        <v>37669</v>
      </c>
      <c r="G70" t="str">
        <f>VLOOKUP($A70,Orders!$A:$E,5,FALSE)</f>
        <v>Shipped</v>
      </c>
      <c r="H70">
        <f>VLOOKUP(B70,Products!A:H,8)</f>
        <v>59.33</v>
      </c>
      <c r="I70">
        <f t="shared" si="4"/>
        <v>3644.8</v>
      </c>
      <c r="J70">
        <f t="shared" si="5"/>
        <v>1746.2400000000002</v>
      </c>
      <c r="K70">
        <f t="shared" si="6"/>
        <v>2003</v>
      </c>
      <c r="L70">
        <f t="shared" si="7"/>
        <v>2</v>
      </c>
      <c r="M70" t="str">
        <f>VLOOKUP(A70,'Master Sheet'!A:O,15)</f>
        <v>Paris</v>
      </c>
    </row>
    <row r="71" spans="1:13">
      <c r="A71">
        <v>10106</v>
      </c>
      <c r="B71" t="s">
        <v>193</v>
      </c>
      <c r="C71">
        <v>44</v>
      </c>
      <c r="D71">
        <v>76</v>
      </c>
      <c r="E71">
        <v>8</v>
      </c>
      <c r="F71" s="14">
        <f>VLOOKUP($A71,Orders!$A:$B,2,FALSE)</f>
        <v>37669</v>
      </c>
      <c r="G71" t="str">
        <f>VLOOKUP($A71,Orders!$A:$E,5,FALSE)</f>
        <v>Shipped</v>
      </c>
      <c r="H71">
        <f>VLOOKUP(B71,Products!A:H,8)</f>
        <v>54.4</v>
      </c>
      <c r="I71">
        <f t="shared" si="4"/>
        <v>3344</v>
      </c>
      <c r="J71">
        <f t="shared" si="5"/>
        <v>950.40000000000009</v>
      </c>
      <c r="K71">
        <f t="shared" si="6"/>
        <v>2003</v>
      </c>
      <c r="L71">
        <f t="shared" si="7"/>
        <v>2</v>
      </c>
      <c r="M71" t="str">
        <f>VLOOKUP(A71,'Master Sheet'!A:O,15)</f>
        <v>Paris</v>
      </c>
    </row>
    <row r="72" spans="1:13">
      <c r="A72">
        <v>10106</v>
      </c>
      <c r="B72" t="s">
        <v>194</v>
      </c>
      <c r="C72">
        <v>48</v>
      </c>
      <c r="D72">
        <v>70.33</v>
      </c>
      <c r="E72">
        <v>10</v>
      </c>
      <c r="F72" s="14">
        <f>VLOOKUP($A72,Orders!$A:$B,2,FALSE)</f>
        <v>37669</v>
      </c>
      <c r="G72" t="str">
        <f>VLOOKUP($A72,Orders!$A:$E,5,FALSE)</f>
        <v>Shipped</v>
      </c>
      <c r="H72">
        <f>VLOOKUP(B72,Products!A:H,8)</f>
        <v>36.270000000000003</v>
      </c>
      <c r="I72">
        <f t="shared" si="4"/>
        <v>3375.84</v>
      </c>
      <c r="J72">
        <f t="shared" si="5"/>
        <v>1634.8799999999997</v>
      </c>
      <c r="K72">
        <f t="shared" si="6"/>
        <v>2003</v>
      </c>
      <c r="L72">
        <f t="shared" si="7"/>
        <v>2</v>
      </c>
      <c r="M72" t="str">
        <f>VLOOKUP(A72,'Master Sheet'!A:O,15)</f>
        <v>Paris</v>
      </c>
    </row>
    <row r="73" spans="1:13">
      <c r="A73">
        <v>10106</v>
      </c>
      <c r="B73" t="s">
        <v>195</v>
      </c>
      <c r="C73">
        <v>48</v>
      </c>
      <c r="D73">
        <v>43.7</v>
      </c>
      <c r="E73">
        <v>15</v>
      </c>
      <c r="F73" s="14">
        <f>VLOOKUP($A73,Orders!$A:$B,2,FALSE)</f>
        <v>37669</v>
      </c>
      <c r="G73" t="str">
        <f>VLOOKUP($A73,Orders!$A:$E,5,FALSE)</f>
        <v>Shipped</v>
      </c>
      <c r="H73">
        <f>VLOOKUP(B73,Products!A:H,8)</f>
        <v>32.770000000000003</v>
      </c>
      <c r="I73">
        <f t="shared" si="4"/>
        <v>2097.6000000000004</v>
      </c>
      <c r="J73">
        <f t="shared" si="5"/>
        <v>524.64</v>
      </c>
      <c r="K73">
        <f t="shared" si="6"/>
        <v>2003</v>
      </c>
      <c r="L73">
        <f t="shared" si="7"/>
        <v>2</v>
      </c>
      <c r="M73" t="str">
        <f>VLOOKUP(A73,'Master Sheet'!A:O,15)</f>
        <v>Paris</v>
      </c>
    </row>
    <row r="74" spans="1:13">
      <c r="A74">
        <v>10107</v>
      </c>
      <c r="B74" t="s">
        <v>196</v>
      </c>
      <c r="C74">
        <v>30</v>
      </c>
      <c r="D74">
        <v>81.349999999999994</v>
      </c>
      <c r="E74">
        <v>2</v>
      </c>
      <c r="F74" s="14">
        <f>VLOOKUP($A74,Orders!$A:$B,2,FALSE)</f>
        <v>37676</v>
      </c>
      <c r="G74" t="str">
        <f>VLOOKUP($A74,Orders!$A:$E,5,FALSE)</f>
        <v>Shipped</v>
      </c>
      <c r="H74">
        <f>VLOOKUP(B74,Products!A:H,8)</f>
        <v>48.81</v>
      </c>
      <c r="I74">
        <f t="shared" si="4"/>
        <v>2440.5</v>
      </c>
      <c r="J74">
        <f t="shared" si="5"/>
        <v>976.19999999999982</v>
      </c>
      <c r="K74">
        <f t="shared" si="6"/>
        <v>2003</v>
      </c>
      <c r="L74">
        <f t="shared" si="7"/>
        <v>2</v>
      </c>
      <c r="M74" t="str">
        <f>VLOOKUP(A74,'Master Sheet'!A:O,15)</f>
        <v>NYC</v>
      </c>
    </row>
    <row r="75" spans="1:13">
      <c r="A75">
        <v>10107</v>
      </c>
      <c r="B75" t="s">
        <v>197</v>
      </c>
      <c r="C75">
        <v>39</v>
      </c>
      <c r="D75">
        <v>105.86</v>
      </c>
      <c r="E75">
        <v>5</v>
      </c>
      <c r="F75" s="14">
        <f>VLOOKUP($A75,Orders!$A:$B,2,FALSE)</f>
        <v>37676</v>
      </c>
      <c r="G75" t="str">
        <f>VLOOKUP($A75,Orders!$A:$E,5,FALSE)</f>
        <v>Shipped</v>
      </c>
      <c r="H75">
        <f>VLOOKUP(B75,Products!A:H,8)</f>
        <v>68.989999999999995</v>
      </c>
      <c r="I75">
        <f t="shared" si="4"/>
        <v>4128.54</v>
      </c>
      <c r="J75">
        <f t="shared" si="5"/>
        <v>1437.9300000000003</v>
      </c>
      <c r="K75">
        <f t="shared" si="6"/>
        <v>2003</v>
      </c>
      <c r="L75">
        <f t="shared" si="7"/>
        <v>2</v>
      </c>
      <c r="M75" t="str">
        <f>VLOOKUP(A75,'Master Sheet'!A:O,15)</f>
        <v>NYC</v>
      </c>
    </row>
    <row r="76" spans="1:13">
      <c r="A76">
        <v>10107</v>
      </c>
      <c r="B76" t="s">
        <v>198</v>
      </c>
      <c r="C76">
        <v>27</v>
      </c>
      <c r="D76">
        <v>172.36</v>
      </c>
      <c r="E76">
        <v>4</v>
      </c>
      <c r="F76" s="14">
        <f>VLOOKUP($A76,Orders!$A:$B,2,FALSE)</f>
        <v>37676</v>
      </c>
      <c r="G76" t="str">
        <f>VLOOKUP($A76,Orders!$A:$E,5,FALSE)</f>
        <v>Shipped</v>
      </c>
      <c r="H76">
        <f>VLOOKUP(B76,Products!A:H,8)</f>
        <v>91.02</v>
      </c>
      <c r="I76">
        <f t="shared" si="4"/>
        <v>4653.72</v>
      </c>
      <c r="J76">
        <f t="shared" si="5"/>
        <v>2196.1800000000003</v>
      </c>
      <c r="K76">
        <f t="shared" si="6"/>
        <v>2003</v>
      </c>
      <c r="L76">
        <f t="shared" si="7"/>
        <v>2</v>
      </c>
      <c r="M76" t="str">
        <f>VLOOKUP(A76,'Master Sheet'!A:O,15)</f>
        <v>NYC</v>
      </c>
    </row>
    <row r="77" spans="1:13">
      <c r="A77">
        <v>10107</v>
      </c>
      <c r="B77" t="s">
        <v>199</v>
      </c>
      <c r="C77">
        <v>21</v>
      </c>
      <c r="D77">
        <v>122</v>
      </c>
      <c r="E77">
        <v>1</v>
      </c>
      <c r="F77" s="14">
        <f>VLOOKUP($A77,Orders!$A:$B,2,FALSE)</f>
        <v>37676</v>
      </c>
      <c r="G77" t="str">
        <f>VLOOKUP($A77,Orders!$A:$E,5,FALSE)</f>
        <v>Shipped</v>
      </c>
      <c r="H77">
        <f>VLOOKUP(B77,Products!A:H,8)</f>
        <v>66.27</v>
      </c>
      <c r="I77">
        <f t="shared" si="4"/>
        <v>2562</v>
      </c>
      <c r="J77">
        <f t="shared" si="5"/>
        <v>1170.3300000000002</v>
      </c>
      <c r="K77">
        <f t="shared" si="6"/>
        <v>2003</v>
      </c>
      <c r="L77">
        <f t="shared" si="7"/>
        <v>2</v>
      </c>
      <c r="M77" t="str">
        <f>VLOOKUP(A77,'Master Sheet'!A:O,15)</f>
        <v>NYC</v>
      </c>
    </row>
    <row r="78" spans="1:13">
      <c r="A78">
        <v>10107</v>
      </c>
      <c r="B78" t="s">
        <v>200</v>
      </c>
      <c r="C78">
        <v>29</v>
      </c>
      <c r="D78">
        <v>52.7</v>
      </c>
      <c r="E78">
        <v>6</v>
      </c>
      <c r="F78" s="14">
        <f>VLOOKUP($A78,Orders!$A:$B,2,FALSE)</f>
        <v>37676</v>
      </c>
      <c r="G78" t="str">
        <f>VLOOKUP($A78,Orders!$A:$E,5,FALSE)</f>
        <v>Shipped</v>
      </c>
      <c r="H78">
        <f>VLOOKUP(B78,Products!A:H,8)</f>
        <v>24.23</v>
      </c>
      <c r="I78">
        <f t="shared" si="4"/>
        <v>1528.3000000000002</v>
      </c>
      <c r="J78">
        <f t="shared" si="5"/>
        <v>825.63000000000011</v>
      </c>
      <c r="K78">
        <f t="shared" si="6"/>
        <v>2003</v>
      </c>
      <c r="L78">
        <f t="shared" si="7"/>
        <v>2</v>
      </c>
      <c r="M78" t="str">
        <f>VLOOKUP(A78,'Master Sheet'!A:O,15)</f>
        <v>NYC</v>
      </c>
    </row>
    <row r="79" spans="1:13">
      <c r="A79">
        <v>10107</v>
      </c>
      <c r="B79" t="s">
        <v>201</v>
      </c>
      <c r="C79">
        <v>25</v>
      </c>
      <c r="D79">
        <v>96.92</v>
      </c>
      <c r="E79">
        <v>3</v>
      </c>
      <c r="F79" s="14">
        <f>VLOOKUP($A79,Orders!$A:$B,2,FALSE)</f>
        <v>37676</v>
      </c>
      <c r="G79" t="str">
        <f>VLOOKUP($A79,Orders!$A:$E,5,FALSE)</f>
        <v>Shipped</v>
      </c>
      <c r="H79">
        <f>VLOOKUP(B79,Products!A:H,8)</f>
        <v>60.86</v>
      </c>
      <c r="I79">
        <f t="shared" si="4"/>
        <v>2423</v>
      </c>
      <c r="J79">
        <f t="shared" si="5"/>
        <v>901.5</v>
      </c>
      <c r="K79">
        <f t="shared" si="6"/>
        <v>2003</v>
      </c>
      <c r="L79">
        <f t="shared" si="7"/>
        <v>2</v>
      </c>
      <c r="M79" t="str">
        <f>VLOOKUP(A79,'Master Sheet'!A:O,15)</f>
        <v>NYC</v>
      </c>
    </row>
    <row r="80" spans="1:13">
      <c r="A80">
        <v>10107</v>
      </c>
      <c r="B80" t="s">
        <v>202</v>
      </c>
      <c r="C80">
        <v>38</v>
      </c>
      <c r="D80">
        <v>73.12</v>
      </c>
      <c r="E80">
        <v>7</v>
      </c>
      <c r="F80" s="14">
        <f>VLOOKUP($A80,Orders!$A:$B,2,FALSE)</f>
        <v>37676</v>
      </c>
      <c r="G80" t="str">
        <f>VLOOKUP($A80,Orders!$A:$E,5,FALSE)</f>
        <v>Shipped</v>
      </c>
      <c r="H80">
        <f>VLOOKUP(B80,Products!A:H,8)</f>
        <v>37.32</v>
      </c>
      <c r="I80">
        <f t="shared" si="4"/>
        <v>2778.5600000000004</v>
      </c>
      <c r="J80">
        <f t="shared" si="5"/>
        <v>1360.4</v>
      </c>
      <c r="K80">
        <f t="shared" si="6"/>
        <v>2003</v>
      </c>
      <c r="L80">
        <f t="shared" si="7"/>
        <v>2</v>
      </c>
      <c r="M80" t="str">
        <f>VLOOKUP(A80,'Master Sheet'!A:O,15)</f>
        <v>NYC</v>
      </c>
    </row>
    <row r="81" spans="1:13">
      <c r="A81">
        <v>10107</v>
      </c>
      <c r="B81" t="s">
        <v>203</v>
      </c>
      <c r="C81">
        <v>20</v>
      </c>
      <c r="D81">
        <v>88.9</v>
      </c>
      <c r="E81">
        <v>8</v>
      </c>
      <c r="F81" s="14">
        <f>VLOOKUP($A81,Orders!$A:$B,2,FALSE)</f>
        <v>37676</v>
      </c>
      <c r="G81" t="str">
        <f>VLOOKUP($A81,Orders!$A:$E,5,FALSE)</f>
        <v>Shipped</v>
      </c>
      <c r="H81">
        <f>VLOOKUP(B81,Products!A:H,8)</f>
        <v>66.92</v>
      </c>
      <c r="I81">
        <f t="shared" si="4"/>
        <v>1778</v>
      </c>
      <c r="J81">
        <f t="shared" si="5"/>
        <v>439.60000000000008</v>
      </c>
      <c r="K81">
        <f t="shared" si="6"/>
        <v>2003</v>
      </c>
      <c r="L81">
        <f t="shared" si="7"/>
        <v>2</v>
      </c>
      <c r="M81" t="str">
        <f>VLOOKUP(A81,'Master Sheet'!A:O,15)</f>
        <v>NYC</v>
      </c>
    </row>
    <row r="82" spans="1:13">
      <c r="A82">
        <v>10108</v>
      </c>
      <c r="B82" t="s">
        <v>204</v>
      </c>
      <c r="C82">
        <v>33</v>
      </c>
      <c r="D82">
        <v>165.38</v>
      </c>
      <c r="E82">
        <v>6</v>
      </c>
      <c r="F82" s="14">
        <f>VLOOKUP($A82,Orders!$A:$B,2,FALSE)</f>
        <v>37683</v>
      </c>
      <c r="G82" t="str">
        <f>VLOOKUP($A82,Orders!$A:$E,5,FALSE)</f>
        <v>Shipped</v>
      </c>
      <c r="H82">
        <f>VLOOKUP(B82,Products!A:H,8)</f>
        <v>95.34</v>
      </c>
      <c r="I82">
        <f t="shared" si="4"/>
        <v>5457.54</v>
      </c>
      <c r="J82">
        <f t="shared" si="5"/>
        <v>2311.3199999999997</v>
      </c>
      <c r="K82">
        <f t="shared" si="6"/>
        <v>2003</v>
      </c>
      <c r="L82">
        <f t="shared" si="7"/>
        <v>3</v>
      </c>
      <c r="M82" t="str">
        <f>VLOOKUP(A82,'Master Sheet'!A:O,15)</f>
        <v>Tokyo</v>
      </c>
    </row>
    <row r="83" spans="1:13">
      <c r="A83">
        <v>10108</v>
      </c>
      <c r="B83" t="s">
        <v>205</v>
      </c>
      <c r="C83">
        <v>45</v>
      </c>
      <c r="D83">
        <v>96.3</v>
      </c>
      <c r="E83">
        <v>4</v>
      </c>
      <c r="F83" s="14">
        <f>VLOOKUP($A83,Orders!$A:$B,2,FALSE)</f>
        <v>37683</v>
      </c>
      <c r="G83" t="str">
        <f>VLOOKUP($A83,Orders!$A:$E,5,FALSE)</f>
        <v>Shipped</v>
      </c>
      <c r="H83">
        <f>VLOOKUP(B83,Products!A:H,8)</f>
        <v>75.16</v>
      </c>
      <c r="I83">
        <f t="shared" si="4"/>
        <v>4333.5</v>
      </c>
      <c r="J83">
        <f t="shared" si="5"/>
        <v>951.30000000000007</v>
      </c>
      <c r="K83">
        <f t="shared" si="6"/>
        <v>2003</v>
      </c>
      <c r="L83">
        <f t="shared" si="7"/>
        <v>3</v>
      </c>
      <c r="M83" t="str">
        <f>VLOOKUP(A83,'Master Sheet'!A:O,15)</f>
        <v>Tokyo</v>
      </c>
    </row>
    <row r="84" spans="1:13">
      <c r="A84">
        <v>10108</v>
      </c>
      <c r="B84" t="s">
        <v>206</v>
      </c>
      <c r="C84">
        <v>39</v>
      </c>
      <c r="D84">
        <v>75.81</v>
      </c>
      <c r="E84">
        <v>7</v>
      </c>
      <c r="F84" s="14">
        <f>VLOOKUP($A84,Orders!$A:$B,2,FALSE)</f>
        <v>37683</v>
      </c>
      <c r="G84" t="str">
        <f>VLOOKUP($A84,Orders!$A:$E,5,FALSE)</f>
        <v>Shipped</v>
      </c>
      <c r="H84">
        <f>VLOOKUP(B84,Products!A:H,8)</f>
        <v>31.92</v>
      </c>
      <c r="I84">
        <f t="shared" si="4"/>
        <v>2956.59</v>
      </c>
      <c r="J84">
        <f t="shared" si="5"/>
        <v>1711.71</v>
      </c>
      <c r="K84">
        <f t="shared" si="6"/>
        <v>2003</v>
      </c>
      <c r="L84">
        <f t="shared" si="7"/>
        <v>3</v>
      </c>
      <c r="M84" t="str">
        <f>VLOOKUP(A84,'Master Sheet'!A:O,15)</f>
        <v>Tokyo</v>
      </c>
    </row>
    <row r="85" spans="1:13">
      <c r="A85">
        <v>10108</v>
      </c>
      <c r="B85" t="s">
        <v>207</v>
      </c>
      <c r="C85">
        <v>36</v>
      </c>
      <c r="D85">
        <v>107.1</v>
      </c>
      <c r="E85">
        <v>3</v>
      </c>
      <c r="F85" s="14">
        <f>VLOOKUP($A85,Orders!$A:$B,2,FALSE)</f>
        <v>37683</v>
      </c>
      <c r="G85" t="str">
        <f>VLOOKUP($A85,Orders!$A:$E,5,FALSE)</f>
        <v>Shipped</v>
      </c>
      <c r="H85">
        <f>VLOOKUP(B85,Products!A:H,8)</f>
        <v>58.73</v>
      </c>
      <c r="I85">
        <f t="shared" si="4"/>
        <v>3855.6</v>
      </c>
      <c r="J85">
        <f t="shared" si="5"/>
        <v>1741.32</v>
      </c>
      <c r="K85">
        <f t="shared" si="6"/>
        <v>2003</v>
      </c>
      <c r="L85">
        <f t="shared" si="7"/>
        <v>3</v>
      </c>
      <c r="M85" t="str">
        <f>VLOOKUP(A85,'Master Sheet'!A:O,15)</f>
        <v>Tokyo</v>
      </c>
    </row>
    <row r="86" spans="1:13">
      <c r="A86">
        <v>10108</v>
      </c>
      <c r="B86" t="s">
        <v>208</v>
      </c>
      <c r="C86">
        <v>38</v>
      </c>
      <c r="D86">
        <v>67.760000000000005</v>
      </c>
      <c r="E86">
        <v>2</v>
      </c>
      <c r="F86" s="14">
        <f>VLOOKUP($A86,Orders!$A:$B,2,FALSE)</f>
        <v>37683</v>
      </c>
      <c r="G86" t="str">
        <f>VLOOKUP($A86,Orders!$A:$E,5,FALSE)</f>
        <v>Shipped</v>
      </c>
      <c r="H86">
        <f>VLOOKUP(B86,Products!A:H,8)</f>
        <v>53.9</v>
      </c>
      <c r="I86">
        <f t="shared" si="4"/>
        <v>2574.88</v>
      </c>
      <c r="J86">
        <f t="shared" si="5"/>
        <v>526.68000000000029</v>
      </c>
      <c r="K86">
        <f t="shared" si="6"/>
        <v>2003</v>
      </c>
      <c r="L86">
        <f t="shared" si="7"/>
        <v>3</v>
      </c>
      <c r="M86" t="str">
        <f>VLOOKUP(A86,'Master Sheet'!A:O,15)</f>
        <v>Tokyo</v>
      </c>
    </row>
    <row r="87" spans="1:13">
      <c r="A87">
        <v>10108</v>
      </c>
      <c r="B87" t="s">
        <v>209</v>
      </c>
      <c r="C87">
        <v>26</v>
      </c>
      <c r="D87">
        <v>73.17</v>
      </c>
      <c r="E87">
        <v>9</v>
      </c>
      <c r="F87" s="14">
        <f>VLOOKUP($A87,Orders!$A:$B,2,FALSE)</f>
        <v>37683</v>
      </c>
      <c r="G87" t="str">
        <f>VLOOKUP($A87,Orders!$A:$E,5,FALSE)</f>
        <v>Shipped</v>
      </c>
      <c r="H87">
        <f>VLOOKUP(B87,Products!A:H,8)</f>
        <v>49.05</v>
      </c>
      <c r="I87">
        <f t="shared" si="4"/>
        <v>1902.42</v>
      </c>
      <c r="J87">
        <f t="shared" si="5"/>
        <v>627.12000000000012</v>
      </c>
      <c r="K87">
        <f t="shared" si="6"/>
        <v>2003</v>
      </c>
      <c r="L87">
        <f t="shared" si="7"/>
        <v>3</v>
      </c>
      <c r="M87" t="str">
        <f>VLOOKUP(A87,'Master Sheet'!A:O,15)</f>
        <v>Tokyo</v>
      </c>
    </row>
    <row r="88" spans="1:13">
      <c r="A88">
        <v>10108</v>
      </c>
      <c r="B88" t="s">
        <v>210</v>
      </c>
      <c r="C88">
        <v>29</v>
      </c>
      <c r="D88">
        <v>132.29</v>
      </c>
      <c r="E88">
        <v>8</v>
      </c>
      <c r="F88" s="14">
        <f>VLOOKUP($A88,Orders!$A:$B,2,FALSE)</f>
        <v>37683</v>
      </c>
      <c r="G88" t="str">
        <f>VLOOKUP($A88,Orders!$A:$E,5,FALSE)</f>
        <v>Shipped</v>
      </c>
      <c r="H88">
        <f>VLOOKUP(B88,Products!A:H,8)</f>
        <v>73.489999999999995</v>
      </c>
      <c r="I88">
        <f t="shared" si="4"/>
        <v>3836.41</v>
      </c>
      <c r="J88">
        <f t="shared" si="5"/>
        <v>1705.1999999999998</v>
      </c>
      <c r="K88">
        <f t="shared" si="6"/>
        <v>2003</v>
      </c>
      <c r="L88">
        <f t="shared" si="7"/>
        <v>3</v>
      </c>
      <c r="M88" t="str">
        <f>VLOOKUP(A88,'Master Sheet'!A:O,15)</f>
        <v>Tokyo</v>
      </c>
    </row>
    <row r="89" spans="1:13">
      <c r="A89">
        <v>10108</v>
      </c>
      <c r="B89" t="s">
        <v>211</v>
      </c>
      <c r="C89">
        <v>43</v>
      </c>
      <c r="D89">
        <v>52.84</v>
      </c>
      <c r="E89">
        <v>12</v>
      </c>
      <c r="F89" s="14">
        <f>VLOOKUP($A89,Orders!$A:$B,2,FALSE)</f>
        <v>37683</v>
      </c>
      <c r="G89" t="str">
        <f>VLOOKUP($A89,Orders!$A:$E,5,FALSE)</f>
        <v>Shipped</v>
      </c>
      <c r="H89">
        <f>VLOOKUP(B89,Products!A:H,8)</f>
        <v>32.950000000000003</v>
      </c>
      <c r="I89">
        <f t="shared" si="4"/>
        <v>2272.1200000000003</v>
      </c>
      <c r="J89">
        <f t="shared" si="5"/>
        <v>855.27</v>
      </c>
      <c r="K89">
        <f t="shared" si="6"/>
        <v>2003</v>
      </c>
      <c r="L89">
        <f t="shared" si="7"/>
        <v>3</v>
      </c>
      <c r="M89" t="str">
        <f>VLOOKUP(A89,'Master Sheet'!A:O,15)</f>
        <v>Tokyo</v>
      </c>
    </row>
    <row r="90" spans="1:13">
      <c r="A90">
        <v>10108</v>
      </c>
      <c r="B90" t="s">
        <v>212</v>
      </c>
      <c r="C90">
        <v>44</v>
      </c>
      <c r="D90">
        <v>139.87</v>
      </c>
      <c r="E90">
        <v>11</v>
      </c>
      <c r="F90" s="14">
        <f>VLOOKUP($A90,Orders!$A:$B,2,FALSE)</f>
        <v>37683</v>
      </c>
      <c r="G90" t="str">
        <f>VLOOKUP($A90,Orders!$A:$E,5,FALSE)</f>
        <v>Shipped</v>
      </c>
      <c r="H90">
        <f>VLOOKUP(B90,Products!A:H,8)</f>
        <v>69.930000000000007</v>
      </c>
      <c r="I90">
        <f t="shared" si="4"/>
        <v>6154.2800000000007</v>
      </c>
      <c r="J90">
        <f t="shared" si="5"/>
        <v>3077.3599999999997</v>
      </c>
      <c r="K90">
        <f t="shared" si="6"/>
        <v>2003</v>
      </c>
      <c r="L90">
        <f t="shared" si="7"/>
        <v>3</v>
      </c>
      <c r="M90" t="str">
        <f>VLOOKUP(A90,'Master Sheet'!A:O,15)</f>
        <v>Tokyo</v>
      </c>
    </row>
    <row r="91" spans="1:13">
      <c r="A91">
        <v>10108</v>
      </c>
      <c r="B91" t="s">
        <v>213</v>
      </c>
      <c r="C91">
        <v>35</v>
      </c>
      <c r="D91">
        <v>64.41</v>
      </c>
      <c r="E91">
        <v>15</v>
      </c>
      <c r="F91" s="14">
        <f>VLOOKUP($A91,Orders!$A:$B,2,FALSE)</f>
        <v>37683</v>
      </c>
      <c r="G91" t="str">
        <f>VLOOKUP($A91,Orders!$A:$E,5,FALSE)</f>
        <v>Shipped</v>
      </c>
      <c r="H91">
        <f>VLOOKUP(B91,Products!A:H,8)</f>
        <v>47.1</v>
      </c>
      <c r="I91">
        <f t="shared" si="4"/>
        <v>2254.35</v>
      </c>
      <c r="J91">
        <f t="shared" si="5"/>
        <v>605.8499999999998</v>
      </c>
      <c r="K91">
        <f t="shared" si="6"/>
        <v>2003</v>
      </c>
      <c r="L91">
        <f t="shared" si="7"/>
        <v>3</v>
      </c>
      <c r="M91" t="str">
        <f>VLOOKUP(A91,'Master Sheet'!A:O,15)</f>
        <v>Tokyo</v>
      </c>
    </row>
    <row r="92" spans="1:13">
      <c r="A92">
        <v>10108</v>
      </c>
      <c r="B92" t="s">
        <v>214</v>
      </c>
      <c r="C92">
        <v>30</v>
      </c>
      <c r="D92">
        <v>60.01</v>
      </c>
      <c r="E92">
        <v>5</v>
      </c>
      <c r="F92" s="14">
        <f>VLOOKUP($A92,Orders!$A:$B,2,FALSE)</f>
        <v>37683</v>
      </c>
      <c r="G92" t="str">
        <f>VLOOKUP($A92,Orders!$A:$E,5,FALSE)</f>
        <v>Shipped</v>
      </c>
      <c r="H92">
        <f>VLOOKUP(B92,Products!A:H,8)</f>
        <v>38.58</v>
      </c>
      <c r="I92">
        <f t="shared" si="4"/>
        <v>1800.3</v>
      </c>
      <c r="J92">
        <f t="shared" si="5"/>
        <v>642.9</v>
      </c>
      <c r="K92">
        <f t="shared" si="6"/>
        <v>2003</v>
      </c>
      <c r="L92">
        <f t="shared" si="7"/>
        <v>3</v>
      </c>
      <c r="M92" t="str">
        <f>VLOOKUP(A92,'Master Sheet'!A:O,15)</f>
        <v>Tokyo</v>
      </c>
    </row>
    <row r="93" spans="1:13">
      <c r="A93">
        <v>10108</v>
      </c>
      <c r="B93" t="s">
        <v>215</v>
      </c>
      <c r="C93">
        <v>40</v>
      </c>
      <c r="D93">
        <v>132</v>
      </c>
      <c r="E93">
        <v>1</v>
      </c>
      <c r="F93" s="14">
        <f>VLOOKUP($A93,Orders!$A:$B,2,FALSE)</f>
        <v>37683</v>
      </c>
      <c r="G93" t="str">
        <f>VLOOKUP($A93,Orders!$A:$E,5,FALSE)</f>
        <v>Shipped</v>
      </c>
      <c r="H93">
        <f>VLOOKUP(B93,Products!A:H,8)</f>
        <v>98.3</v>
      </c>
      <c r="I93">
        <f t="shared" si="4"/>
        <v>5280</v>
      </c>
      <c r="J93">
        <f t="shared" si="5"/>
        <v>1348</v>
      </c>
      <c r="K93">
        <f t="shared" si="6"/>
        <v>2003</v>
      </c>
      <c r="L93">
        <f t="shared" si="7"/>
        <v>3</v>
      </c>
      <c r="M93" t="str">
        <f>VLOOKUP(A93,'Master Sheet'!A:O,15)</f>
        <v>Tokyo</v>
      </c>
    </row>
    <row r="94" spans="1:13">
      <c r="A94">
        <v>10108</v>
      </c>
      <c r="B94" t="s">
        <v>216</v>
      </c>
      <c r="C94">
        <v>31</v>
      </c>
      <c r="D94">
        <v>67.099999999999994</v>
      </c>
      <c r="E94">
        <v>10</v>
      </c>
      <c r="F94" s="14">
        <f>VLOOKUP($A94,Orders!$A:$B,2,FALSE)</f>
        <v>37683</v>
      </c>
      <c r="G94" t="str">
        <f>VLOOKUP($A94,Orders!$A:$E,5,FALSE)</f>
        <v>Shipped</v>
      </c>
      <c r="H94">
        <f>VLOOKUP(B94,Products!A:H,8)</f>
        <v>32.33</v>
      </c>
      <c r="I94">
        <f t="shared" si="4"/>
        <v>2080.1</v>
      </c>
      <c r="J94">
        <f t="shared" si="5"/>
        <v>1077.8699999999999</v>
      </c>
      <c r="K94">
        <f t="shared" si="6"/>
        <v>2003</v>
      </c>
      <c r="L94">
        <f t="shared" si="7"/>
        <v>3</v>
      </c>
      <c r="M94" t="str">
        <f>VLOOKUP(A94,'Master Sheet'!A:O,15)</f>
        <v>Tokyo</v>
      </c>
    </row>
    <row r="95" spans="1:13">
      <c r="A95">
        <v>10108</v>
      </c>
      <c r="B95" t="s">
        <v>217</v>
      </c>
      <c r="C95">
        <v>27</v>
      </c>
      <c r="D95">
        <v>36.21</v>
      </c>
      <c r="E95">
        <v>13</v>
      </c>
      <c r="F95" s="14">
        <f>VLOOKUP($A95,Orders!$A:$B,2,FALSE)</f>
        <v>37683</v>
      </c>
      <c r="G95" t="str">
        <f>VLOOKUP($A95,Orders!$A:$E,5,FALSE)</f>
        <v>Shipped</v>
      </c>
      <c r="H95">
        <f>VLOOKUP(B95,Products!A:H,8)</f>
        <v>24.14</v>
      </c>
      <c r="I95">
        <f t="shared" si="4"/>
        <v>977.67000000000007</v>
      </c>
      <c r="J95">
        <f t="shared" si="5"/>
        <v>325.89</v>
      </c>
      <c r="K95">
        <f t="shared" si="6"/>
        <v>2003</v>
      </c>
      <c r="L95">
        <f t="shared" si="7"/>
        <v>3</v>
      </c>
      <c r="M95" t="str">
        <f>VLOOKUP(A95,'Master Sheet'!A:O,15)</f>
        <v>Tokyo</v>
      </c>
    </row>
    <row r="96" spans="1:13">
      <c r="A96">
        <v>10108</v>
      </c>
      <c r="B96" t="s">
        <v>218</v>
      </c>
      <c r="C96">
        <v>31</v>
      </c>
      <c r="D96">
        <v>87.76</v>
      </c>
      <c r="E96">
        <v>16</v>
      </c>
      <c r="F96" s="14">
        <f>VLOOKUP($A96,Orders!$A:$B,2,FALSE)</f>
        <v>37683</v>
      </c>
      <c r="G96" t="str">
        <f>VLOOKUP($A96,Orders!$A:$E,5,FALSE)</f>
        <v>Shipped</v>
      </c>
      <c r="H96">
        <f>VLOOKUP(B96,Products!A:H,8)</f>
        <v>56.13</v>
      </c>
      <c r="I96">
        <f t="shared" si="4"/>
        <v>2720.56</v>
      </c>
      <c r="J96">
        <f t="shared" si="5"/>
        <v>980.53000000000009</v>
      </c>
      <c r="K96">
        <f t="shared" si="6"/>
        <v>2003</v>
      </c>
      <c r="L96">
        <f t="shared" si="7"/>
        <v>3</v>
      </c>
      <c r="M96" t="str">
        <f>VLOOKUP(A96,'Master Sheet'!A:O,15)</f>
        <v>Tokyo</v>
      </c>
    </row>
    <row r="97" spans="1:13">
      <c r="A97">
        <v>10108</v>
      </c>
      <c r="B97" t="s">
        <v>219</v>
      </c>
      <c r="C97">
        <v>34</v>
      </c>
      <c r="D97">
        <v>74.849999999999994</v>
      </c>
      <c r="E97">
        <v>14</v>
      </c>
      <c r="F97" s="14">
        <f>VLOOKUP($A97,Orders!$A:$B,2,FALSE)</f>
        <v>37683</v>
      </c>
      <c r="G97" t="str">
        <f>VLOOKUP($A97,Orders!$A:$E,5,FALSE)</f>
        <v>Shipped</v>
      </c>
      <c r="H97">
        <f>VLOOKUP(B97,Products!A:H,8)</f>
        <v>34.17</v>
      </c>
      <c r="I97">
        <f t="shared" si="4"/>
        <v>2544.8999999999996</v>
      </c>
      <c r="J97">
        <f t="shared" si="5"/>
        <v>1383.1199999999997</v>
      </c>
      <c r="K97">
        <f t="shared" si="6"/>
        <v>2003</v>
      </c>
      <c r="L97">
        <f t="shared" si="7"/>
        <v>3</v>
      </c>
      <c r="M97" t="str">
        <f>VLOOKUP(A97,'Master Sheet'!A:O,15)</f>
        <v>Tokyo</v>
      </c>
    </row>
    <row r="98" spans="1:13">
      <c r="A98">
        <v>10109</v>
      </c>
      <c r="B98" t="s">
        <v>220</v>
      </c>
      <c r="C98">
        <v>26</v>
      </c>
      <c r="D98">
        <v>117.48</v>
      </c>
      <c r="E98">
        <v>4</v>
      </c>
      <c r="F98" s="14">
        <f>VLOOKUP($A98,Orders!$A:$B,2,FALSE)</f>
        <v>37690</v>
      </c>
      <c r="G98" t="str">
        <f>VLOOKUP($A98,Orders!$A:$E,5,FALSE)</f>
        <v>Shipped</v>
      </c>
      <c r="H98">
        <f>VLOOKUP(B98,Products!A:H,8)</f>
        <v>83.51</v>
      </c>
      <c r="I98">
        <f t="shared" si="4"/>
        <v>3054.48</v>
      </c>
      <c r="J98">
        <f t="shared" si="5"/>
        <v>883.22</v>
      </c>
      <c r="K98">
        <f t="shared" si="6"/>
        <v>2003</v>
      </c>
      <c r="L98">
        <f t="shared" si="7"/>
        <v>3</v>
      </c>
      <c r="M98" t="str">
        <f>VLOOKUP(A98,'Master Sheet'!A:O,15)</f>
        <v>NYC</v>
      </c>
    </row>
    <row r="99" spans="1:13">
      <c r="A99">
        <v>10109</v>
      </c>
      <c r="B99" t="s">
        <v>221</v>
      </c>
      <c r="C99">
        <v>38</v>
      </c>
      <c r="D99">
        <v>137.97999999999999</v>
      </c>
      <c r="E99">
        <v>3</v>
      </c>
      <c r="F99" s="14">
        <f>VLOOKUP($A99,Orders!$A:$B,2,FALSE)</f>
        <v>37690</v>
      </c>
      <c r="G99" t="str">
        <f>VLOOKUP($A99,Orders!$A:$E,5,FALSE)</f>
        <v>Shipped</v>
      </c>
      <c r="H99">
        <f>VLOOKUP(B99,Products!A:H,8)</f>
        <v>93.89</v>
      </c>
      <c r="I99">
        <f t="shared" si="4"/>
        <v>5243.24</v>
      </c>
      <c r="J99">
        <f t="shared" si="5"/>
        <v>1675.4199999999996</v>
      </c>
      <c r="K99">
        <f t="shared" si="6"/>
        <v>2003</v>
      </c>
      <c r="L99">
        <f t="shared" si="7"/>
        <v>3</v>
      </c>
      <c r="M99" t="str">
        <f>VLOOKUP(A99,'Master Sheet'!A:O,15)</f>
        <v>NYC</v>
      </c>
    </row>
    <row r="100" spans="1:13">
      <c r="A100">
        <v>10109</v>
      </c>
      <c r="B100" t="s">
        <v>222</v>
      </c>
      <c r="C100">
        <v>26</v>
      </c>
      <c r="D100">
        <v>126.72</v>
      </c>
      <c r="E100">
        <v>1</v>
      </c>
      <c r="F100" s="14">
        <f>VLOOKUP($A100,Orders!$A:$B,2,FALSE)</f>
        <v>37690</v>
      </c>
      <c r="G100" t="str">
        <f>VLOOKUP($A100,Orders!$A:$E,5,FALSE)</f>
        <v>Shipped</v>
      </c>
      <c r="H100">
        <f>VLOOKUP(B100,Products!A:H,8)</f>
        <v>56.76</v>
      </c>
      <c r="I100">
        <f t="shared" si="4"/>
        <v>3294.72</v>
      </c>
      <c r="J100">
        <f t="shared" si="5"/>
        <v>1818.9600000000003</v>
      </c>
      <c r="K100">
        <f t="shared" si="6"/>
        <v>2003</v>
      </c>
      <c r="L100">
        <f t="shared" si="7"/>
        <v>3</v>
      </c>
      <c r="M100" t="str">
        <f>VLOOKUP(A100,'Master Sheet'!A:O,15)</f>
        <v>NYC</v>
      </c>
    </row>
    <row r="101" spans="1:13">
      <c r="A101">
        <v>10109</v>
      </c>
      <c r="B101" t="s">
        <v>154</v>
      </c>
      <c r="C101">
        <v>46</v>
      </c>
      <c r="D101">
        <v>160.87</v>
      </c>
      <c r="E101">
        <v>5</v>
      </c>
      <c r="F101" s="14">
        <f>VLOOKUP($A101,Orders!$A:$B,2,FALSE)</f>
        <v>37690</v>
      </c>
      <c r="G101" t="str">
        <f>VLOOKUP($A101,Orders!$A:$E,5,FALSE)</f>
        <v>Shipped</v>
      </c>
      <c r="H101">
        <f>VLOOKUP(B101,Products!A:H,8)</f>
        <v>77.900000000000006</v>
      </c>
      <c r="I101">
        <f t="shared" si="4"/>
        <v>7400.02</v>
      </c>
      <c r="J101">
        <f t="shared" si="5"/>
        <v>3816.62</v>
      </c>
      <c r="K101">
        <f t="shared" si="6"/>
        <v>2003</v>
      </c>
      <c r="L101">
        <f t="shared" si="7"/>
        <v>3</v>
      </c>
      <c r="M101" t="str">
        <f>VLOOKUP(A101,'Master Sheet'!A:O,15)</f>
        <v>NYC</v>
      </c>
    </row>
    <row r="102" spans="1:13">
      <c r="A102">
        <v>10109</v>
      </c>
      <c r="B102" t="s">
        <v>223</v>
      </c>
      <c r="C102">
        <v>47</v>
      </c>
      <c r="D102">
        <v>125.74</v>
      </c>
      <c r="E102">
        <v>2</v>
      </c>
      <c r="F102" s="14">
        <f>VLOOKUP($A102,Orders!$A:$B,2,FALSE)</f>
        <v>37690</v>
      </c>
      <c r="G102" t="str">
        <f>VLOOKUP($A102,Orders!$A:$E,5,FALSE)</f>
        <v>Shipped</v>
      </c>
      <c r="H102">
        <f>VLOOKUP(B102,Products!A:H,8)</f>
        <v>62.16</v>
      </c>
      <c r="I102">
        <f t="shared" si="4"/>
        <v>5909.78</v>
      </c>
      <c r="J102">
        <f t="shared" si="5"/>
        <v>2988.2599999999998</v>
      </c>
      <c r="K102">
        <f t="shared" si="6"/>
        <v>2003</v>
      </c>
      <c r="L102">
        <f t="shared" si="7"/>
        <v>3</v>
      </c>
      <c r="M102" t="str">
        <f>VLOOKUP(A102,'Master Sheet'!A:O,15)</f>
        <v>NYC</v>
      </c>
    </row>
    <row r="103" spans="1:13">
      <c r="A103">
        <v>10109</v>
      </c>
      <c r="B103" t="s">
        <v>224</v>
      </c>
      <c r="C103">
        <v>29</v>
      </c>
      <c r="D103">
        <v>32.1</v>
      </c>
      <c r="E103">
        <v>6</v>
      </c>
      <c r="F103" s="14">
        <f>VLOOKUP($A103,Orders!$A:$B,2,FALSE)</f>
        <v>37690</v>
      </c>
      <c r="G103" t="str">
        <f>VLOOKUP($A103,Orders!$A:$E,5,FALSE)</f>
        <v>Shipped</v>
      </c>
      <c r="H103">
        <f>VLOOKUP(B103,Products!A:H,8)</f>
        <v>16.239999999999998</v>
      </c>
      <c r="I103">
        <f t="shared" si="4"/>
        <v>930.90000000000009</v>
      </c>
      <c r="J103">
        <f t="shared" si="5"/>
        <v>459.94000000000011</v>
      </c>
      <c r="K103">
        <f t="shared" si="6"/>
        <v>2003</v>
      </c>
      <c r="L103">
        <f t="shared" si="7"/>
        <v>3</v>
      </c>
      <c r="M103" t="str">
        <f>VLOOKUP(A103,'Master Sheet'!A:O,15)</f>
        <v>NYC</v>
      </c>
    </row>
    <row r="104" spans="1:13">
      <c r="A104">
        <v>10110</v>
      </c>
      <c r="B104" t="s">
        <v>225</v>
      </c>
      <c r="C104">
        <v>37</v>
      </c>
      <c r="D104">
        <v>118.22</v>
      </c>
      <c r="E104">
        <v>16</v>
      </c>
      <c r="F104" s="14">
        <f>VLOOKUP($A104,Orders!$A:$B,2,FALSE)</f>
        <v>37698</v>
      </c>
      <c r="G104" t="str">
        <f>VLOOKUP($A104,Orders!$A:$E,5,FALSE)</f>
        <v>Shipped</v>
      </c>
      <c r="H104">
        <f>VLOOKUP(B104,Products!A:H,8)</f>
        <v>65.959999999999994</v>
      </c>
      <c r="I104">
        <f t="shared" si="4"/>
        <v>4374.1400000000003</v>
      </c>
      <c r="J104">
        <f t="shared" si="5"/>
        <v>1933.6200000000001</v>
      </c>
      <c r="K104">
        <f t="shared" si="6"/>
        <v>2003</v>
      </c>
      <c r="L104">
        <f t="shared" si="7"/>
        <v>3</v>
      </c>
      <c r="M104" t="str">
        <f>VLOOKUP(A104,'Master Sheet'!A:O,15)</f>
        <v>London</v>
      </c>
    </row>
    <row r="105" spans="1:13">
      <c r="A105">
        <v>10110</v>
      </c>
      <c r="B105" t="s">
        <v>124</v>
      </c>
      <c r="C105">
        <v>42</v>
      </c>
      <c r="D105">
        <v>153</v>
      </c>
      <c r="E105">
        <v>7</v>
      </c>
      <c r="F105" s="14">
        <f>VLOOKUP($A105,Orders!$A:$B,2,FALSE)</f>
        <v>37698</v>
      </c>
      <c r="G105" t="str">
        <f>VLOOKUP($A105,Orders!$A:$E,5,FALSE)</f>
        <v>Shipped</v>
      </c>
      <c r="H105">
        <f>VLOOKUP(B105,Products!A:H,8)</f>
        <v>86.7</v>
      </c>
      <c r="I105">
        <f t="shared" si="4"/>
        <v>6426</v>
      </c>
      <c r="J105">
        <f t="shared" si="5"/>
        <v>2784.6</v>
      </c>
      <c r="K105">
        <f t="shared" si="6"/>
        <v>2003</v>
      </c>
      <c r="L105">
        <f t="shared" si="7"/>
        <v>3</v>
      </c>
      <c r="M105" t="str">
        <f>VLOOKUP(A105,'Master Sheet'!A:O,15)</f>
        <v>London</v>
      </c>
    </row>
    <row r="106" spans="1:13">
      <c r="A106">
        <v>10110</v>
      </c>
      <c r="B106" t="s">
        <v>125</v>
      </c>
      <c r="C106">
        <v>32</v>
      </c>
      <c r="D106">
        <v>51.46</v>
      </c>
      <c r="E106">
        <v>6</v>
      </c>
      <c r="F106" s="14">
        <f>VLOOKUP($A106,Orders!$A:$B,2,FALSE)</f>
        <v>37698</v>
      </c>
      <c r="G106" t="str">
        <f>VLOOKUP($A106,Orders!$A:$E,5,FALSE)</f>
        <v>Shipped</v>
      </c>
      <c r="H106">
        <f>VLOOKUP(B106,Products!A:H,8)</f>
        <v>33.299999999999997</v>
      </c>
      <c r="I106">
        <f t="shared" si="4"/>
        <v>1646.72</v>
      </c>
      <c r="J106">
        <f t="shared" si="5"/>
        <v>581.12000000000012</v>
      </c>
      <c r="K106">
        <f t="shared" si="6"/>
        <v>2003</v>
      </c>
      <c r="L106">
        <f t="shared" si="7"/>
        <v>3</v>
      </c>
      <c r="M106" t="str">
        <f>VLOOKUP(A106,'Master Sheet'!A:O,15)</f>
        <v>London</v>
      </c>
    </row>
    <row r="107" spans="1:13">
      <c r="A107">
        <v>10110</v>
      </c>
      <c r="B107" t="s">
        <v>128</v>
      </c>
      <c r="C107">
        <v>33</v>
      </c>
      <c r="D107">
        <v>115.69</v>
      </c>
      <c r="E107">
        <v>4</v>
      </c>
      <c r="F107" s="14">
        <f>VLOOKUP($A107,Orders!$A:$B,2,FALSE)</f>
        <v>37698</v>
      </c>
      <c r="G107" t="str">
        <f>VLOOKUP($A107,Orders!$A:$E,5,FALSE)</f>
        <v>Shipped</v>
      </c>
      <c r="H107">
        <f>VLOOKUP(B107,Products!A:H,8)</f>
        <v>58.48</v>
      </c>
      <c r="I107">
        <f t="shared" si="4"/>
        <v>3817.77</v>
      </c>
      <c r="J107">
        <f t="shared" si="5"/>
        <v>1887.93</v>
      </c>
      <c r="K107">
        <f t="shared" si="6"/>
        <v>2003</v>
      </c>
      <c r="L107">
        <f t="shared" si="7"/>
        <v>3</v>
      </c>
      <c r="M107" t="str">
        <f>VLOOKUP(A107,'Master Sheet'!A:O,15)</f>
        <v>London</v>
      </c>
    </row>
    <row r="108" spans="1:13">
      <c r="A108">
        <v>10110</v>
      </c>
      <c r="B108" t="s">
        <v>129</v>
      </c>
      <c r="C108">
        <v>31</v>
      </c>
      <c r="D108">
        <v>163.69</v>
      </c>
      <c r="E108">
        <v>1</v>
      </c>
      <c r="F108" s="14">
        <f>VLOOKUP($A108,Orders!$A:$B,2,FALSE)</f>
        <v>37698</v>
      </c>
      <c r="G108" t="str">
        <f>VLOOKUP($A108,Orders!$A:$E,5,FALSE)</f>
        <v>Shipped</v>
      </c>
      <c r="H108">
        <f>VLOOKUP(B108,Products!A:H,8)</f>
        <v>72.56</v>
      </c>
      <c r="I108">
        <f t="shared" si="4"/>
        <v>5074.3900000000003</v>
      </c>
      <c r="J108">
        <f t="shared" si="5"/>
        <v>2825.0299999999997</v>
      </c>
      <c r="K108">
        <f t="shared" si="6"/>
        <v>2003</v>
      </c>
      <c r="L108">
        <f t="shared" si="7"/>
        <v>3</v>
      </c>
      <c r="M108" t="str">
        <f>VLOOKUP(A108,'Master Sheet'!A:O,15)</f>
        <v>London</v>
      </c>
    </row>
    <row r="109" spans="1:13">
      <c r="A109">
        <v>10110</v>
      </c>
      <c r="B109" t="s">
        <v>126</v>
      </c>
      <c r="C109">
        <v>28</v>
      </c>
      <c r="D109">
        <v>81.91</v>
      </c>
      <c r="E109">
        <v>8</v>
      </c>
      <c r="F109" s="14">
        <f>VLOOKUP($A109,Orders!$A:$B,2,FALSE)</f>
        <v>37698</v>
      </c>
      <c r="G109" t="str">
        <f>VLOOKUP($A109,Orders!$A:$E,5,FALSE)</f>
        <v>Shipped</v>
      </c>
      <c r="H109">
        <f>VLOOKUP(B109,Products!A:H,8)</f>
        <v>43.26</v>
      </c>
      <c r="I109">
        <f t="shared" si="4"/>
        <v>2293.48</v>
      </c>
      <c r="J109">
        <f t="shared" si="5"/>
        <v>1082.2</v>
      </c>
      <c r="K109">
        <f t="shared" si="6"/>
        <v>2003</v>
      </c>
      <c r="L109">
        <f t="shared" si="7"/>
        <v>3</v>
      </c>
      <c r="M109" t="str">
        <f>VLOOKUP(A109,'Master Sheet'!A:O,15)</f>
        <v>London</v>
      </c>
    </row>
    <row r="110" spans="1:13">
      <c r="A110">
        <v>10110</v>
      </c>
      <c r="B110" t="s">
        <v>226</v>
      </c>
      <c r="C110">
        <v>42</v>
      </c>
      <c r="D110">
        <v>62</v>
      </c>
      <c r="E110">
        <v>9</v>
      </c>
      <c r="F110" s="14">
        <f>VLOOKUP($A110,Orders!$A:$B,2,FALSE)</f>
        <v>37698</v>
      </c>
      <c r="G110" t="str">
        <f>VLOOKUP($A110,Orders!$A:$E,5,FALSE)</f>
        <v>Shipped</v>
      </c>
      <c r="H110">
        <f>VLOOKUP(B110,Products!A:H,8)</f>
        <v>34.21</v>
      </c>
      <c r="I110">
        <f t="shared" si="4"/>
        <v>2604</v>
      </c>
      <c r="J110">
        <f t="shared" si="5"/>
        <v>1167.18</v>
      </c>
      <c r="K110">
        <f t="shared" si="6"/>
        <v>2003</v>
      </c>
      <c r="L110">
        <f t="shared" si="7"/>
        <v>3</v>
      </c>
      <c r="M110" t="str">
        <f>VLOOKUP(A110,'Master Sheet'!A:O,15)</f>
        <v>London</v>
      </c>
    </row>
    <row r="111" spans="1:13">
      <c r="A111">
        <v>10110</v>
      </c>
      <c r="B111" t="s">
        <v>227</v>
      </c>
      <c r="C111">
        <v>36</v>
      </c>
      <c r="D111">
        <v>72.02</v>
      </c>
      <c r="E111">
        <v>13</v>
      </c>
      <c r="F111" s="14">
        <f>VLOOKUP($A111,Orders!$A:$B,2,FALSE)</f>
        <v>37698</v>
      </c>
      <c r="G111" t="str">
        <f>VLOOKUP($A111,Orders!$A:$E,5,FALSE)</f>
        <v>Shipped</v>
      </c>
      <c r="H111">
        <f>VLOOKUP(B111,Products!A:H,8)</f>
        <v>49.24</v>
      </c>
      <c r="I111">
        <f t="shared" si="4"/>
        <v>2592.7199999999998</v>
      </c>
      <c r="J111">
        <f t="shared" si="5"/>
        <v>820.07999999999981</v>
      </c>
      <c r="K111">
        <f t="shared" si="6"/>
        <v>2003</v>
      </c>
      <c r="L111">
        <f t="shared" si="7"/>
        <v>3</v>
      </c>
      <c r="M111" t="str">
        <f>VLOOKUP(A111,'Master Sheet'!A:O,15)</f>
        <v>London</v>
      </c>
    </row>
    <row r="112" spans="1:13">
      <c r="A112">
        <v>10110</v>
      </c>
      <c r="B112" t="s">
        <v>228</v>
      </c>
      <c r="C112">
        <v>29</v>
      </c>
      <c r="D112">
        <v>43.27</v>
      </c>
      <c r="E112">
        <v>15</v>
      </c>
      <c r="F112" s="14">
        <f>VLOOKUP($A112,Orders!$A:$B,2,FALSE)</f>
        <v>37698</v>
      </c>
      <c r="G112" t="str">
        <f>VLOOKUP($A112,Orders!$A:$E,5,FALSE)</f>
        <v>Shipped</v>
      </c>
      <c r="H112">
        <f>VLOOKUP(B112,Products!A:H,8)</f>
        <v>29.18</v>
      </c>
      <c r="I112">
        <f t="shared" si="4"/>
        <v>1254.8300000000002</v>
      </c>
      <c r="J112">
        <f t="shared" si="5"/>
        <v>408.61000000000013</v>
      </c>
      <c r="K112">
        <f t="shared" si="6"/>
        <v>2003</v>
      </c>
      <c r="L112">
        <f t="shared" si="7"/>
        <v>3</v>
      </c>
      <c r="M112" t="str">
        <f>VLOOKUP(A112,'Master Sheet'!A:O,15)</f>
        <v>London</v>
      </c>
    </row>
    <row r="113" spans="1:13">
      <c r="A113">
        <v>10110</v>
      </c>
      <c r="B113" t="s">
        <v>130</v>
      </c>
      <c r="C113">
        <v>20</v>
      </c>
      <c r="D113">
        <v>28.88</v>
      </c>
      <c r="E113">
        <v>3</v>
      </c>
      <c r="F113" s="14">
        <f>VLOOKUP($A113,Orders!$A:$B,2,FALSE)</f>
        <v>37698</v>
      </c>
      <c r="G113" t="str">
        <f>VLOOKUP($A113,Orders!$A:$E,5,FALSE)</f>
        <v>Shipped</v>
      </c>
      <c r="H113">
        <f>VLOOKUP(B113,Products!A:H,8)</f>
        <v>22.57</v>
      </c>
      <c r="I113">
        <f t="shared" si="4"/>
        <v>577.6</v>
      </c>
      <c r="J113">
        <f t="shared" si="5"/>
        <v>126.19999999999997</v>
      </c>
      <c r="K113">
        <f t="shared" si="6"/>
        <v>2003</v>
      </c>
      <c r="L113">
        <f t="shared" si="7"/>
        <v>3</v>
      </c>
      <c r="M113" t="str">
        <f>VLOOKUP(A113,'Master Sheet'!A:O,15)</f>
        <v>London</v>
      </c>
    </row>
    <row r="114" spans="1:13">
      <c r="A114">
        <v>10110</v>
      </c>
      <c r="B114" t="s">
        <v>131</v>
      </c>
      <c r="C114">
        <v>39</v>
      </c>
      <c r="D114">
        <v>40.770000000000003</v>
      </c>
      <c r="E114">
        <v>2</v>
      </c>
      <c r="F114" s="14">
        <f>VLOOKUP($A114,Orders!$A:$B,2,FALSE)</f>
        <v>37698</v>
      </c>
      <c r="G114" t="str">
        <f>VLOOKUP($A114,Orders!$A:$E,5,FALSE)</f>
        <v>Shipped</v>
      </c>
      <c r="H114">
        <f>VLOOKUP(B114,Products!A:H,8)</f>
        <v>20.61</v>
      </c>
      <c r="I114">
        <f t="shared" si="4"/>
        <v>1590.0300000000002</v>
      </c>
      <c r="J114">
        <f t="shared" si="5"/>
        <v>786.24000000000012</v>
      </c>
      <c r="K114">
        <f t="shared" si="6"/>
        <v>2003</v>
      </c>
      <c r="L114">
        <f t="shared" si="7"/>
        <v>3</v>
      </c>
      <c r="M114" t="str">
        <f>VLOOKUP(A114,'Master Sheet'!A:O,15)</f>
        <v>London</v>
      </c>
    </row>
    <row r="115" spans="1:13">
      <c r="A115">
        <v>10110</v>
      </c>
      <c r="B115" t="s">
        <v>229</v>
      </c>
      <c r="C115">
        <v>43</v>
      </c>
      <c r="D115">
        <v>82.69</v>
      </c>
      <c r="E115">
        <v>11</v>
      </c>
      <c r="F115" s="14">
        <f>VLOOKUP($A115,Orders!$A:$B,2,FALSE)</f>
        <v>37698</v>
      </c>
      <c r="G115" t="str">
        <f>VLOOKUP($A115,Orders!$A:$E,5,FALSE)</f>
        <v>Shipped</v>
      </c>
      <c r="H115">
        <f>VLOOKUP(B115,Products!A:H,8)</f>
        <v>47.25</v>
      </c>
      <c r="I115">
        <f t="shared" si="4"/>
        <v>3555.67</v>
      </c>
      <c r="J115">
        <f t="shared" si="5"/>
        <v>1523.9199999999998</v>
      </c>
      <c r="K115">
        <f t="shared" si="6"/>
        <v>2003</v>
      </c>
      <c r="L115">
        <f t="shared" si="7"/>
        <v>3</v>
      </c>
      <c r="M115" t="str">
        <f>VLOOKUP(A115,'Master Sheet'!A:O,15)</f>
        <v>London</v>
      </c>
    </row>
    <row r="116" spans="1:13">
      <c r="A116">
        <v>10110</v>
      </c>
      <c r="B116" t="s">
        <v>230</v>
      </c>
      <c r="C116">
        <v>46</v>
      </c>
      <c r="D116">
        <v>112.74</v>
      </c>
      <c r="E116">
        <v>10</v>
      </c>
      <c r="F116" s="14">
        <f>VLOOKUP($A116,Orders!$A:$B,2,FALSE)</f>
        <v>37698</v>
      </c>
      <c r="G116" t="str">
        <f>VLOOKUP($A116,Orders!$A:$E,5,FALSE)</f>
        <v>Shipped</v>
      </c>
      <c r="H116">
        <f>VLOOKUP(B116,Products!A:H,8)</f>
        <v>72.819999999999993</v>
      </c>
      <c r="I116">
        <f t="shared" si="4"/>
        <v>5186.04</v>
      </c>
      <c r="J116">
        <f t="shared" si="5"/>
        <v>1836.3200000000002</v>
      </c>
      <c r="K116">
        <f t="shared" si="6"/>
        <v>2003</v>
      </c>
      <c r="L116">
        <f t="shared" si="7"/>
        <v>3</v>
      </c>
      <c r="M116" t="str">
        <f>VLOOKUP(A116,'Master Sheet'!A:O,15)</f>
        <v>London</v>
      </c>
    </row>
    <row r="117" spans="1:13">
      <c r="A117">
        <v>10110</v>
      </c>
      <c r="B117" t="s">
        <v>231</v>
      </c>
      <c r="C117">
        <v>27</v>
      </c>
      <c r="D117">
        <v>80.47</v>
      </c>
      <c r="E117">
        <v>12</v>
      </c>
      <c r="F117" s="14">
        <f>VLOOKUP($A117,Orders!$A:$B,2,FALSE)</f>
        <v>37698</v>
      </c>
      <c r="G117" t="str">
        <f>VLOOKUP($A117,Orders!$A:$E,5,FALSE)</f>
        <v>Shipped</v>
      </c>
      <c r="H117">
        <f>VLOOKUP(B117,Products!A:H,8)</f>
        <v>50.51</v>
      </c>
      <c r="I117">
        <f t="shared" si="4"/>
        <v>2172.69</v>
      </c>
      <c r="J117">
        <f t="shared" si="5"/>
        <v>808.92000000000007</v>
      </c>
      <c r="K117">
        <f t="shared" si="6"/>
        <v>2003</v>
      </c>
      <c r="L117">
        <f t="shared" si="7"/>
        <v>3</v>
      </c>
      <c r="M117" t="str">
        <f>VLOOKUP(A117,'Master Sheet'!A:O,15)</f>
        <v>London</v>
      </c>
    </row>
    <row r="118" spans="1:13">
      <c r="A118">
        <v>10110</v>
      </c>
      <c r="B118" t="s">
        <v>232</v>
      </c>
      <c r="C118">
        <v>37</v>
      </c>
      <c r="D118">
        <v>96.37</v>
      </c>
      <c r="E118">
        <v>14</v>
      </c>
      <c r="F118" s="14">
        <f>VLOOKUP($A118,Orders!$A:$B,2,FALSE)</f>
        <v>37698</v>
      </c>
      <c r="G118" t="str">
        <f>VLOOKUP($A118,Orders!$A:$E,5,FALSE)</f>
        <v>Shipped</v>
      </c>
      <c r="H118">
        <f>VLOOKUP(B118,Products!A:H,8)</f>
        <v>62.11</v>
      </c>
      <c r="I118">
        <f t="shared" si="4"/>
        <v>3565.69</v>
      </c>
      <c r="J118">
        <f t="shared" si="5"/>
        <v>1267.6200000000001</v>
      </c>
      <c r="K118">
        <f t="shared" si="6"/>
        <v>2003</v>
      </c>
      <c r="L118">
        <f t="shared" si="7"/>
        <v>3</v>
      </c>
      <c r="M118" t="str">
        <f>VLOOKUP(A118,'Master Sheet'!A:O,15)</f>
        <v>London</v>
      </c>
    </row>
    <row r="119" spans="1:13">
      <c r="A119">
        <v>10110</v>
      </c>
      <c r="B119" t="s">
        <v>127</v>
      </c>
      <c r="C119">
        <v>48</v>
      </c>
      <c r="D119">
        <v>35.29</v>
      </c>
      <c r="E119">
        <v>5</v>
      </c>
      <c r="F119" s="14">
        <f>VLOOKUP($A119,Orders!$A:$B,2,FALSE)</f>
        <v>37698</v>
      </c>
      <c r="G119" t="str">
        <f>VLOOKUP($A119,Orders!$A:$E,5,FALSE)</f>
        <v>Shipped</v>
      </c>
      <c r="H119">
        <f>VLOOKUP(B119,Products!A:H,8)</f>
        <v>21.75</v>
      </c>
      <c r="I119">
        <f t="shared" si="4"/>
        <v>1693.92</v>
      </c>
      <c r="J119">
        <f t="shared" si="5"/>
        <v>649.91999999999996</v>
      </c>
      <c r="K119">
        <f t="shared" si="6"/>
        <v>2003</v>
      </c>
      <c r="L119">
        <f t="shared" si="7"/>
        <v>3</v>
      </c>
      <c r="M119" t="str">
        <f>VLOOKUP(A119,'Master Sheet'!A:O,15)</f>
        <v>London</v>
      </c>
    </row>
    <row r="120" spans="1:13">
      <c r="A120">
        <v>10111</v>
      </c>
      <c r="B120" t="s">
        <v>132</v>
      </c>
      <c r="C120">
        <v>33</v>
      </c>
      <c r="D120">
        <v>87.33</v>
      </c>
      <c r="E120">
        <v>6</v>
      </c>
      <c r="F120" s="14">
        <f>VLOOKUP($A120,Orders!$A:$B,2,FALSE)</f>
        <v>37705</v>
      </c>
      <c r="G120" t="str">
        <f>VLOOKUP($A120,Orders!$A:$E,5,FALSE)</f>
        <v>Shipped</v>
      </c>
      <c r="H120">
        <f>VLOOKUP(B120,Products!A:H,8)</f>
        <v>60.62</v>
      </c>
      <c r="I120">
        <f t="shared" si="4"/>
        <v>2881.89</v>
      </c>
      <c r="J120">
        <f t="shared" si="5"/>
        <v>881.43000000000006</v>
      </c>
      <c r="K120">
        <f t="shared" si="6"/>
        <v>2003</v>
      </c>
      <c r="L120">
        <f t="shared" si="7"/>
        <v>3</v>
      </c>
      <c r="M120" t="str">
        <f>VLOOKUP(A120,'Master Sheet'!A:O,15)</f>
        <v>San Francisco</v>
      </c>
    </row>
    <row r="121" spans="1:13">
      <c r="A121">
        <v>10111</v>
      </c>
      <c r="B121" t="s">
        <v>133</v>
      </c>
      <c r="C121">
        <v>48</v>
      </c>
      <c r="D121">
        <v>48.52</v>
      </c>
      <c r="E121">
        <v>5</v>
      </c>
      <c r="F121" s="14">
        <f>VLOOKUP($A121,Orders!$A:$B,2,FALSE)</f>
        <v>37705</v>
      </c>
      <c r="G121" t="str">
        <f>VLOOKUP($A121,Orders!$A:$E,5,FALSE)</f>
        <v>Shipped</v>
      </c>
      <c r="H121">
        <f>VLOOKUP(B121,Products!A:H,8)</f>
        <v>24.26</v>
      </c>
      <c r="I121">
        <f t="shared" si="4"/>
        <v>2328.96</v>
      </c>
      <c r="J121">
        <f t="shared" si="5"/>
        <v>1164.48</v>
      </c>
      <c r="K121">
        <f t="shared" si="6"/>
        <v>2003</v>
      </c>
      <c r="L121">
        <f t="shared" si="7"/>
        <v>3</v>
      </c>
      <c r="M121" t="str">
        <f>VLOOKUP(A121,'Master Sheet'!A:O,15)</f>
        <v>San Francisco</v>
      </c>
    </row>
    <row r="122" spans="1:13">
      <c r="A122">
        <v>10111</v>
      </c>
      <c r="B122" t="s">
        <v>140</v>
      </c>
      <c r="C122">
        <v>28</v>
      </c>
      <c r="D122">
        <v>53.09</v>
      </c>
      <c r="E122">
        <v>2</v>
      </c>
      <c r="F122" s="14">
        <f>VLOOKUP($A122,Orders!$A:$B,2,FALSE)</f>
        <v>37705</v>
      </c>
      <c r="G122" t="str">
        <f>VLOOKUP($A122,Orders!$A:$E,5,FALSE)</f>
        <v>Shipped</v>
      </c>
      <c r="H122">
        <f>VLOOKUP(B122,Products!A:H,8)</f>
        <v>34.35</v>
      </c>
      <c r="I122">
        <f t="shared" si="4"/>
        <v>1486.52</v>
      </c>
      <c r="J122">
        <f t="shared" si="5"/>
        <v>524.72</v>
      </c>
      <c r="K122">
        <f t="shared" si="6"/>
        <v>2003</v>
      </c>
      <c r="L122">
        <f t="shared" si="7"/>
        <v>3</v>
      </c>
      <c r="M122" t="str">
        <f>VLOOKUP(A122,'Master Sheet'!A:O,15)</f>
        <v>San Francisco</v>
      </c>
    </row>
    <row r="123" spans="1:13">
      <c r="A123">
        <v>10111</v>
      </c>
      <c r="B123" t="s">
        <v>141</v>
      </c>
      <c r="C123">
        <v>43</v>
      </c>
      <c r="D123">
        <v>94.25</v>
      </c>
      <c r="E123">
        <v>1</v>
      </c>
      <c r="F123" s="14">
        <f>VLOOKUP($A123,Orders!$A:$B,2,FALSE)</f>
        <v>37705</v>
      </c>
      <c r="G123" t="str">
        <f>VLOOKUP($A123,Orders!$A:$E,5,FALSE)</f>
        <v>Shipped</v>
      </c>
      <c r="H123">
        <f>VLOOKUP(B123,Products!A:H,8)</f>
        <v>60.74</v>
      </c>
      <c r="I123">
        <f t="shared" si="4"/>
        <v>4052.75</v>
      </c>
      <c r="J123">
        <f t="shared" si="5"/>
        <v>1440.9299999999998</v>
      </c>
      <c r="K123">
        <f t="shared" si="6"/>
        <v>2003</v>
      </c>
      <c r="L123">
        <f t="shared" si="7"/>
        <v>3</v>
      </c>
      <c r="M123" t="str">
        <f>VLOOKUP(A123,'Master Sheet'!A:O,15)</f>
        <v>San Francisco</v>
      </c>
    </row>
    <row r="124" spans="1:13">
      <c r="A124">
        <v>10111</v>
      </c>
      <c r="B124" t="s">
        <v>142</v>
      </c>
      <c r="C124">
        <v>39</v>
      </c>
      <c r="D124">
        <v>91.27</v>
      </c>
      <c r="E124">
        <v>4</v>
      </c>
      <c r="F124" s="14">
        <f>VLOOKUP($A124,Orders!$A:$B,2,FALSE)</f>
        <v>37705</v>
      </c>
      <c r="G124" t="str">
        <f>VLOOKUP($A124,Orders!$A:$E,5,FALSE)</f>
        <v>Shipped</v>
      </c>
      <c r="H124">
        <f>VLOOKUP(B124,Products!A:H,8)</f>
        <v>57.54</v>
      </c>
      <c r="I124">
        <f t="shared" si="4"/>
        <v>3559.5299999999997</v>
      </c>
      <c r="J124">
        <f t="shared" si="5"/>
        <v>1315.4699999999998</v>
      </c>
      <c r="K124">
        <f t="shared" si="6"/>
        <v>2003</v>
      </c>
      <c r="L124">
        <f t="shared" si="7"/>
        <v>3</v>
      </c>
      <c r="M124" t="str">
        <f>VLOOKUP(A124,'Master Sheet'!A:O,15)</f>
        <v>San Francisco</v>
      </c>
    </row>
    <row r="125" spans="1:13">
      <c r="A125">
        <v>10111</v>
      </c>
      <c r="B125" t="s">
        <v>146</v>
      </c>
      <c r="C125">
        <v>26</v>
      </c>
      <c r="D125">
        <v>85.7</v>
      </c>
      <c r="E125">
        <v>3</v>
      </c>
      <c r="F125" s="14">
        <f>VLOOKUP($A125,Orders!$A:$B,2,FALSE)</f>
        <v>37705</v>
      </c>
      <c r="G125" t="str">
        <f>VLOOKUP($A125,Orders!$A:$E,5,FALSE)</f>
        <v>Shipped</v>
      </c>
      <c r="H125">
        <f>VLOOKUP(B125,Products!A:H,8)</f>
        <v>57.46</v>
      </c>
      <c r="I125">
        <f t="shared" si="4"/>
        <v>2228.2000000000003</v>
      </c>
      <c r="J125">
        <f t="shared" si="5"/>
        <v>734.24</v>
      </c>
      <c r="K125">
        <f t="shared" si="6"/>
        <v>2003</v>
      </c>
      <c r="L125">
        <f t="shared" si="7"/>
        <v>3</v>
      </c>
      <c r="M125" t="str">
        <f>VLOOKUP(A125,'Master Sheet'!A:O,15)</f>
        <v>San Francisco</v>
      </c>
    </row>
    <row r="126" spans="1:13">
      <c r="A126">
        <v>10112</v>
      </c>
      <c r="B126" t="s">
        <v>134</v>
      </c>
      <c r="C126">
        <v>29</v>
      </c>
      <c r="D126">
        <v>197.16</v>
      </c>
      <c r="E126">
        <v>1</v>
      </c>
      <c r="F126" s="14">
        <f>VLOOKUP($A126,Orders!$A:$B,2,FALSE)</f>
        <v>37704</v>
      </c>
      <c r="G126" t="str">
        <f>VLOOKUP($A126,Orders!$A:$E,5,FALSE)</f>
        <v>Shipped</v>
      </c>
      <c r="H126">
        <f>VLOOKUP(B126,Products!A:H,8)</f>
        <v>98.58</v>
      </c>
      <c r="I126">
        <f t="shared" si="4"/>
        <v>5717.64</v>
      </c>
      <c r="J126">
        <f t="shared" si="5"/>
        <v>2858.82</v>
      </c>
      <c r="K126">
        <f t="shared" si="6"/>
        <v>2003</v>
      </c>
      <c r="L126">
        <f t="shared" si="7"/>
        <v>3</v>
      </c>
      <c r="M126" t="str">
        <f>VLOOKUP(A126,'Master Sheet'!A:O,15)</f>
        <v>London</v>
      </c>
    </row>
    <row r="127" spans="1:13">
      <c r="A127">
        <v>10112</v>
      </c>
      <c r="B127" t="s">
        <v>139</v>
      </c>
      <c r="C127">
        <v>23</v>
      </c>
      <c r="D127">
        <v>85.1</v>
      </c>
      <c r="E127">
        <v>2</v>
      </c>
      <c r="F127" s="14">
        <f>VLOOKUP($A127,Orders!$A:$B,2,FALSE)</f>
        <v>37704</v>
      </c>
      <c r="G127" t="str">
        <f>VLOOKUP($A127,Orders!$A:$E,5,FALSE)</f>
        <v>Shipped</v>
      </c>
      <c r="H127">
        <f>VLOOKUP(B127,Products!A:H,8)</f>
        <v>60.78</v>
      </c>
      <c r="I127">
        <f t="shared" si="4"/>
        <v>1957.3</v>
      </c>
      <c r="J127">
        <f t="shared" si="5"/>
        <v>559.3599999999999</v>
      </c>
      <c r="K127">
        <f t="shared" si="6"/>
        <v>2003</v>
      </c>
      <c r="L127">
        <f t="shared" si="7"/>
        <v>3</v>
      </c>
      <c r="M127" t="str">
        <f>VLOOKUP(A127,'Master Sheet'!A:O,15)</f>
        <v>London</v>
      </c>
    </row>
    <row r="128" spans="1:13">
      <c r="A128">
        <v>10113</v>
      </c>
      <c r="B128" t="s">
        <v>136</v>
      </c>
      <c r="C128">
        <v>21</v>
      </c>
      <c r="D128">
        <v>121.64</v>
      </c>
      <c r="E128">
        <v>2</v>
      </c>
      <c r="F128" s="14">
        <f>VLOOKUP($A128,Orders!$A:$B,2,FALSE)</f>
        <v>37706</v>
      </c>
      <c r="G128" t="str">
        <f>VLOOKUP($A128,Orders!$A:$E,5,FALSE)</f>
        <v>Shipped</v>
      </c>
      <c r="H128">
        <f>VLOOKUP(B128,Products!A:H,8)</f>
        <v>77.900000000000006</v>
      </c>
      <c r="I128">
        <f t="shared" si="4"/>
        <v>2554.44</v>
      </c>
      <c r="J128">
        <f t="shared" si="5"/>
        <v>918.53999999999985</v>
      </c>
      <c r="K128">
        <f t="shared" si="6"/>
        <v>2003</v>
      </c>
      <c r="L128">
        <f t="shared" si="7"/>
        <v>3</v>
      </c>
      <c r="M128" t="str">
        <f>VLOOKUP(A128,'Master Sheet'!A:O,15)</f>
        <v>San Francisco</v>
      </c>
    </row>
    <row r="129" spans="1:13">
      <c r="A129">
        <v>10113</v>
      </c>
      <c r="B129" t="s">
        <v>137</v>
      </c>
      <c r="C129">
        <v>49</v>
      </c>
      <c r="D129">
        <v>101.5</v>
      </c>
      <c r="E129">
        <v>4</v>
      </c>
      <c r="F129" s="14">
        <f>VLOOKUP($A129,Orders!$A:$B,2,FALSE)</f>
        <v>37706</v>
      </c>
      <c r="G129" t="str">
        <f>VLOOKUP($A129,Orders!$A:$E,5,FALSE)</f>
        <v>Shipped</v>
      </c>
      <c r="H129">
        <f>VLOOKUP(B129,Products!A:H,8)</f>
        <v>58.33</v>
      </c>
      <c r="I129">
        <f t="shared" si="4"/>
        <v>4973.5</v>
      </c>
      <c r="J129">
        <f t="shared" si="5"/>
        <v>2115.33</v>
      </c>
      <c r="K129">
        <f t="shared" si="6"/>
        <v>2003</v>
      </c>
      <c r="L129">
        <f t="shared" si="7"/>
        <v>3</v>
      </c>
      <c r="M129" t="str">
        <f>VLOOKUP(A129,'Master Sheet'!A:O,15)</f>
        <v>San Francisco</v>
      </c>
    </row>
    <row r="130" spans="1:13">
      <c r="A130">
        <v>10113</v>
      </c>
      <c r="B130" t="s">
        <v>144</v>
      </c>
      <c r="C130">
        <v>50</v>
      </c>
      <c r="D130">
        <v>43.27</v>
      </c>
      <c r="E130">
        <v>3</v>
      </c>
      <c r="F130" s="14">
        <f>VLOOKUP($A130,Orders!$A:$B,2,FALSE)</f>
        <v>37706</v>
      </c>
      <c r="G130" t="str">
        <f>VLOOKUP($A130,Orders!$A:$E,5,FALSE)</f>
        <v>Shipped</v>
      </c>
      <c r="H130">
        <f>VLOOKUP(B130,Products!A:H,8)</f>
        <v>23.14</v>
      </c>
      <c r="I130">
        <f t="shared" ref="I130:I193" si="8">C130*D130</f>
        <v>2163.5</v>
      </c>
      <c r="J130">
        <f t="shared" ref="J130:J193" si="9">(D130-H130)*C130</f>
        <v>1006.5000000000001</v>
      </c>
      <c r="K130">
        <f t="shared" ref="K130:K193" si="10">YEAR(F130)</f>
        <v>2003</v>
      </c>
      <c r="L130">
        <f t="shared" ref="L130:L193" si="11">MONTH(F130)</f>
        <v>3</v>
      </c>
      <c r="M130" t="str">
        <f>VLOOKUP(A130,'Master Sheet'!A:O,15)</f>
        <v>San Francisco</v>
      </c>
    </row>
    <row r="131" spans="1:13">
      <c r="A131">
        <v>10113</v>
      </c>
      <c r="B131" t="s">
        <v>148</v>
      </c>
      <c r="C131">
        <v>23</v>
      </c>
      <c r="D131">
        <v>58.82</v>
      </c>
      <c r="E131">
        <v>1</v>
      </c>
      <c r="F131" s="14">
        <f>VLOOKUP($A131,Orders!$A:$B,2,FALSE)</f>
        <v>37706</v>
      </c>
      <c r="G131" t="str">
        <f>VLOOKUP($A131,Orders!$A:$E,5,FALSE)</f>
        <v>Shipped</v>
      </c>
      <c r="H131">
        <f>VLOOKUP(B131,Products!A:H,8)</f>
        <v>33.61</v>
      </c>
      <c r="I131">
        <f t="shared" si="8"/>
        <v>1352.86</v>
      </c>
      <c r="J131">
        <f t="shared" si="9"/>
        <v>579.83000000000004</v>
      </c>
      <c r="K131">
        <f t="shared" si="10"/>
        <v>2003</v>
      </c>
      <c r="L131">
        <f t="shared" si="11"/>
        <v>3</v>
      </c>
      <c r="M131" t="str">
        <f>VLOOKUP(A131,'Master Sheet'!A:O,15)</f>
        <v>San Francisco</v>
      </c>
    </row>
    <row r="132" spans="1:13">
      <c r="A132">
        <v>10114</v>
      </c>
      <c r="B132" t="s">
        <v>135</v>
      </c>
      <c r="C132">
        <v>31</v>
      </c>
      <c r="D132">
        <v>128.53</v>
      </c>
      <c r="E132">
        <v>8</v>
      </c>
      <c r="F132" s="14">
        <f>VLOOKUP($A132,Orders!$A:$B,2,FALSE)</f>
        <v>37712</v>
      </c>
      <c r="G132" t="str">
        <f>VLOOKUP($A132,Orders!$A:$E,5,FALSE)</f>
        <v>Shipped</v>
      </c>
      <c r="H132">
        <f>VLOOKUP(B132,Products!A:H,8)</f>
        <v>103.42</v>
      </c>
      <c r="I132">
        <f t="shared" si="8"/>
        <v>3984.43</v>
      </c>
      <c r="J132">
        <f t="shared" si="9"/>
        <v>778.41</v>
      </c>
      <c r="K132">
        <f t="shared" si="10"/>
        <v>2003</v>
      </c>
      <c r="L132">
        <f t="shared" si="11"/>
        <v>4</v>
      </c>
      <c r="M132" t="str">
        <f>VLOOKUP(A132,'Master Sheet'!A:O,15)</f>
        <v>Paris</v>
      </c>
    </row>
    <row r="133" spans="1:13">
      <c r="A133">
        <v>10114</v>
      </c>
      <c r="B133" t="s">
        <v>153</v>
      </c>
      <c r="C133">
        <v>39</v>
      </c>
      <c r="D133">
        <v>106.78</v>
      </c>
      <c r="E133">
        <v>3</v>
      </c>
      <c r="F133" s="14">
        <f>VLOOKUP($A133,Orders!$A:$B,2,FALSE)</f>
        <v>37712</v>
      </c>
      <c r="G133" t="str">
        <f>VLOOKUP($A133,Orders!$A:$E,5,FALSE)</f>
        <v>Shipped</v>
      </c>
      <c r="H133">
        <f>VLOOKUP(B133,Products!A:H,8)</f>
        <v>74.86</v>
      </c>
      <c r="I133">
        <f t="shared" si="8"/>
        <v>4164.42</v>
      </c>
      <c r="J133">
        <f t="shared" si="9"/>
        <v>1244.8800000000001</v>
      </c>
      <c r="K133">
        <f t="shared" si="10"/>
        <v>2003</v>
      </c>
      <c r="L133">
        <f t="shared" si="11"/>
        <v>4</v>
      </c>
      <c r="M133" t="str">
        <f>VLOOKUP(A133,'Master Sheet'!A:O,15)</f>
        <v>Paris</v>
      </c>
    </row>
    <row r="134" spans="1:13">
      <c r="A134">
        <v>10114</v>
      </c>
      <c r="B134" t="s">
        <v>138</v>
      </c>
      <c r="C134">
        <v>45</v>
      </c>
      <c r="D134">
        <v>53.48</v>
      </c>
      <c r="E134">
        <v>6</v>
      </c>
      <c r="F134" s="14">
        <f>VLOOKUP($A134,Orders!$A:$B,2,FALSE)</f>
        <v>37712</v>
      </c>
      <c r="G134" t="str">
        <f>VLOOKUP($A134,Orders!$A:$E,5,FALSE)</f>
        <v>Shipped</v>
      </c>
      <c r="H134">
        <f>VLOOKUP(B134,Products!A:H,8)</f>
        <v>24.92</v>
      </c>
      <c r="I134">
        <f t="shared" si="8"/>
        <v>2406.6</v>
      </c>
      <c r="J134">
        <f t="shared" si="9"/>
        <v>1285.1999999999998</v>
      </c>
      <c r="K134">
        <f t="shared" si="10"/>
        <v>2003</v>
      </c>
      <c r="L134">
        <f t="shared" si="11"/>
        <v>4</v>
      </c>
      <c r="M134" t="str">
        <f>VLOOKUP(A134,'Master Sheet'!A:O,15)</f>
        <v>Paris</v>
      </c>
    </row>
    <row r="135" spans="1:13">
      <c r="A135">
        <v>10114</v>
      </c>
      <c r="B135" t="s">
        <v>154</v>
      </c>
      <c r="C135">
        <v>48</v>
      </c>
      <c r="D135">
        <v>169.34</v>
      </c>
      <c r="E135">
        <v>4</v>
      </c>
      <c r="F135" s="14">
        <f>VLOOKUP($A135,Orders!$A:$B,2,FALSE)</f>
        <v>37712</v>
      </c>
      <c r="G135" t="str">
        <f>VLOOKUP($A135,Orders!$A:$E,5,FALSE)</f>
        <v>Shipped</v>
      </c>
      <c r="H135">
        <f>VLOOKUP(B135,Products!A:H,8)</f>
        <v>77.900000000000006</v>
      </c>
      <c r="I135">
        <f t="shared" si="8"/>
        <v>8128.32</v>
      </c>
      <c r="J135">
        <f t="shared" si="9"/>
        <v>4389.12</v>
      </c>
      <c r="K135">
        <f t="shared" si="10"/>
        <v>2003</v>
      </c>
      <c r="L135">
        <f t="shared" si="11"/>
        <v>4</v>
      </c>
      <c r="M135" t="str">
        <f>VLOOKUP(A135,'Master Sheet'!A:O,15)</f>
        <v>Paris</v>
      </c>
    </row>
    <row r="136" spans="1:13">
      <c r="A136">
        <v>10114</v>
      </c>
      <c r="B136" t="s">
        <v>143</v>
      </c>
      <c r="C136">
        <v>41</v>
      </c>
      <c r="D136">
        <v>105.34</v>
      </c>
      <c r="E136">
        <v>9</v>
      </c>
      <c r="F136" s="14">
        <f>VLOOKUP($A136,Orders!$A:$B,2,FALSE)</f>
        <v>37712</v>
      </c>
      <c r="G136" t="str">
        <f>VLOOKUP($A136,Orders!$A:$E,5,FALSE)</f>
        <v>Shipped</v>
      </c>
      <c r="H136">
        <f>VLOOKUP(B136,Products!A:H,8)</f>
        <v>84.76</v>
      </c>
      <c r="I136">
        <f t="shared" si="8"/>
        <v>4318.9400000000005</v>
      </c>
      <c r="J136">
        <f t="shared" si="9"/>
        <v>843.78</v>
      </c>
      <c r="K136">
        <f t="shared" si="10"/>
        <v>2003</v>
      </c>
      <c r="L136">
        <f t="shared" si="11"/>
        <v>4</v>
      </c>
      <c r="M136" t="str">
        <f>VLOOKUP(A136,'Master Sheet'!A:O,15)</f>
        <v>Paris</v>
      </c>
    </row>
    <row r="137" spans="1:13">
      <c r="A137">
        <v>10114</v>
      </c>
      <c r="B137" t="s">
        <v>145</v>
      </c>
      <c r="C137">
        <v>21</v>
      </c>
      <c r="D137">
        <v>102.23</v>
      </c>
      <c r="E137">
        <v>5</v>
      </c>
      <c r="F137" s="14">
        <f>VLOOKUP($A137,Orders!$A:$B,2,FALSE)</f>
        <v>37712</v>
      </c>
      <c r="G137" t="str">
        <f>VLOOKUP($A137,Orders!$A:$E,5,FALSE)</f>
        <v>Shipped</v>
      </c>
      <c r="H137">
        <f>VLOOKUP(B137,Products!A:H,8)</f>
        <v>61.34</v>
      </c>
      <c r="I137">
        <f t="shared" si="8"/>
        <v>2146.83</v>
      </c>
      <c r="J137">
        <f t="shared" si="9"/>
        <v>858.69</v>
      </c>
      <c r="K137">
        <f t="shared" si="10"/>
        <v>2003</v>
      </c>
      <c r="L137">
        <f t="shared" si="11"/>
        <v>4</v>
      </c>
      <c r="M137" t="str">
        <f>VLOOKUP(A137,'Master Sheet'!A:O,15)</f>
        <v>Paris</v>
      </c>
    </row>
    <row r="138" spans="1:13">
      <c r="A138">
        <v>10114</v>
      </c>
      <c r="B138" t="s">
        <v>157</v>
      </c>
      <c r="C138">
        <v>24</v>
      </c>
      <c r="D138">
        <v>28.64</v>
      </c>
      <c r="E138">
        <v>1</v>
      </c>
      <c r="F138" s="14">
        <f>VLOOKUP($A138,Orders!$A:$B,2,FALSE)</f>
        <v>37712</v>
      </c>
      <c r="G138" t="str">
        <f>VLOOKUP($A138,Orders!$A:$E,5,FALSE)</f>
        <v>Shipped</v>
      </c>
      <c r="H138">
        <f>VLOOKUP(B138,Products!A:H,8)</f>
        <v>15.91</v>
      </c>
      <c r="I138">
        <f t="shared" si="8"/>
        <v>687.36</v>
      </c>
      <c r="J138">
        <f t="shared" si="9"/>
        <v>305.52</v>
      </c>
      <c r="K138">
        <f t="shared" si="10"/>
        <v>2003</v>
      </c>
      <c r="L138">
        <f t="shared" si="11"/>
        <v>4</v>
      </c>
      <c r="M138" t="str">
        <f>VLOOKUP(A138,'Master Sheet'!A:O,15)</f>
        <v>Paris</v>
      </c>
    </row>
    <row r="139" spans="1:13">
      <c r="A139">
        <v>10114</v>
      </c>
      <c r="B139" t="s">
        <v>147</v>
      </c>
      <c r="C139">
        <v>32</v>
      </c>
      <c r="D139">
        <v>88.61</v>
      </c>
      <c r="E139">
        <v>7</v>
      </c>
      <c r="F139" s="14">
        <f>VLOOKUP($A139,Orders!$A:$B,2,FALSE)</f>
        <v>37712</v>
      </c>
      <c r="G139" t="str">
        <f>VLOOKUP($A139,Orders!$A:$E,5,FALSE)</f>
        <v>Shipped</v>
      </c>
      <c r="H139">
        <f>VLOOKUP(B139,Products!A:H,8)</f>
        <v>53.93</v>
      </c>
      <c r="I139">
        <f t="shared" si="8"/>
        <v>2835.52</v>
      </c>
      <c r="J139">
        <f t="shared" si="9"/>
        <v>1109.76</v>
      </c>
      <c r="K139">
        <f t="shared" si="10"/>
        <v>2003</v>
      </c>
      <c r="L139">
        <f t="shared" si="11"/>
        <v>4</v>
      </c>
      <c r="M139" t="str">
        <f>VLOOKUP(A139,'Master Sheet'!A:O,15)</f>
        <v>Paris</v>
      </c>
    </row>
    <row r="140" spans="1:13">
      <c r="A140">
        <v>10114</v>
      </c>
      <c r="B140" t="s">
        <v>159</v>
      </c>
      <c r="C140">
        <v>28</v>
      </c>
      <c r="D140">
        <v>43.83</v>
      </c>
      <c r="E140">
        <v>2</v>
      </c>
      <c r="F140" s="14">
        <f>VLOOKUP($A140,Orders!$A:$B,2,FALSE)</f>
        <v>37712</v>
      </c>
      <c r="G140" t="str">
        <f>VLOOKUP($A140,Orders!$A:$E,5,FALSE)</f>
        <v>Shipped</v>
      </c>
      <c r="H140">
        <f>VLOOKUP(B140,Products!A:H,8)</f>
        <v>25.98</v>
      </c>
      <c r="I140">
        <f t="shared" si="8"/>
        <v>1227.24</v>
      </c>
      <c r="J140">
        <f t="shared" si="9"/>
        <v>499.79999999999995</v>
      </c>
      <c r="K140">
        <f t="shared" si="10"/>
        <v>2003</v>
      </c>
      <c r="L140">
        <f t="shared" si="11"/>
        <v>4</v>
      </c>
      <c r="M140" t="str">
        <f>VLOOKUP(A140,'Master Sheet'!A:O,15)</f>
        <v>Paris</v>
      </c>
    </row>
    <row r="141" spans="1:13">
      <c r="A141">
        <v>10114</v>
      </c>
      <c r="B141" t="s">
        <v>149</v>
      </c>
      <c r="C141">
        <v>42</v>
      </c>
      <c r="D141">
        <v>82.94</v>
      </c>
      <c r="E141">
        <v>10</v>
      </c>
      <c r="F141" s="14">
        <f>VLOOKUP($A141,Orders!$A:$B,2,FALSE)</f>
        <v>37712</v>
      </c>
      <c r="G141" t="str">
        <f>VLOOKUP($A141,Orders!$A:$E,5,FALSE)</f>
        <v>Shipped</v>
      </c>
      <c r="H141">
        <f>VLOOKUP(B141,Products!A:H,8)</f>
        <v>46.53</v>
      </c>
      <c r="I141">
        <f t="shared" si="8"/>
        <v>3483.48</v>
      </c>
      <c r="J141">
        <f t="shared" si="9"/>
        <v>1529.2199999999998</v>
      </c>
      <c r="K141">
        <f t="shared" si="10"/>
        <v>2003</v>
      </c>
      <c r="L141">
        <f t="shared" si="11"/>
        <v>4</v>
      </c>
      <c r="M141" t="str">
        <f>VLOOKUP(A141,'Master Sheet'!A:O,15)</f>
        <v>Paris</v>
      </c>
    </row>
    <row r="142" spans="1:13">
      <c r="A142">
        <v>10115</v>
      </c>
      <c r="B142" t="s">
        <v>151</v>
      </c>
      <c r="C142">
        <v>46</v>
      </c>
      <c r="D142">
        <v>111.39</v>
      </c>
      <c r="E142">
        <v>5</v>
      </c>
      <c r="F142" s="14">
        <f>VLOOKUP($A142,Orders!$A:$B,2,FALSE)</f>
        <v>37715</v>
      </c>
      <c r="G142" t="str">
        <f>VLOOKUP($A142,Orders!$A:$E,5,FALSE)</f>
        <v>Shipped</v>
      </c>
      <c r="H142">
        <f>VLOOKUP(B142,Products!A:H,8)</f>
        <v>55.7</v>
      </c>
      <c r="I142">
        <f t="shared" si="8"/>
        <v>5123.9399999999996</v>
      </c>
      <c r="J142">
        <f t="shared" si="9"/>
        <v>2561.7399999999998</v>
      </c>
      <c r="K142">
        <f t="shared" si="10"/>
        <v>2003</v>
      </c>
      <c r="L142">
        <f t="shared" si="11"/>
        <v>4</v>
      </c>
      <c r="M142" t="str">
        <f>VLOOKUP(A142,'Master Sheet'!A:O,15)</f>
        <v>NYC</v>
      </c>
    </row>
    <row r="143" spans="1:13">
      <c r="A143">
        <v>10115</v>
      </c>
      <c r="B143" t="s">
        <v>152</v>
      </c>
      <c r="C143">
        <v>46</v>
      </c>
      <c r="D143">
        <v>140.81</v>
      </c>
      <c r="E143">
        <v>4</v>
      </c>
      <c r="F143" s="14">
        <f>VLOOKUP($A143,Orders!$A:$B,2,FALSE)</f>
        <v>37715</v>
      </c>
      <c r="G143" t="str">
        <f>VLOOKUP($A143,Orders!$A:$E,5,FALSE)</f>
        <v>Shipped</v>
      </c>
      <c r="H143">
        <f>VLOOKUP(B143,Products!A:H,8)</f>
        <v>101.51</v>
      </c>
      <c r="I143">
        <f t="shared" si="8"/>
        <v>6477.26</v>
      </c>
      <c r="J143">
        <f t="shared" si="9"/>
        <v>1807.8</v>
      </c>
      <c r="K143">
        <f t="shared" si="10"/>
        <v>2003</v>
      </c>
      <c r="L143">
        <f t="shared" si="11"/>
        <v>4</v>
      </c>
      <c r="M143" t="str">
        <f>VLOOKUP(A143,'Master Sheet'!A:O,15)</f>
        <v>NYC</v>
      </c>
    </row>
    <row r="144" spans="1:13">
      <c r="A144">
        <v>10115</v>
      </c>
      <c r="B144" t="s">
        <v>156</v>
      </c>
      <c r="C144">
        <v>47</v>
      </c>
      <c r="D144">
        <v>56.64</v>
      </c>
      <c r="E144">
        <v>2</v>
      </c>
      <c r="F144" s="14">
        <f>VLOOKUP($A144,Orders!$A:$B,2,FALSE)</f>
        <v>37715</v>
      </c>
      <c r="G144" t="str">
        <f>VLOOKUP($A144,Orders!$A:$E,5,FALSE)</f>
        <v>Shipped</v>
      </c>
      <c r="H144">
        <f>VLOOKUP(B144,Products!A:H,8)</f>
        <v>32.369999999999997</v>
      </c>
      <c r="I144">
        <f t="shared" si="8"/>
        <v>2662.08</v>
      </c>
      <c r="J144">
        <f t="shared" si="9"/>
        <v>1140.69</v>
      </c>
      <c r="K144">
        <f t="shared" si="10"/>
        <v>2003</v>
      </c>
      <c r="L144">
        <f t="shared" si="11"/>
        <v>4</v>
      </c>
      <c r="M144" t="str">
        <f>VLOOKUP(A144,'Master Sheet'!A:O,15)</f>
        <v>NYC</v>
      </c>
    </row>
    <row r="145" spans="1:13">
      <c r="A145">
        <v>10115</v>
      </c>
      <c r="B145" t="s">
        <v>158</v>
      </c>
      <c r="C145">
        <v>44</v>
      </c>
      <c r="D145">
        <v>106.45</v>
      </c>
      <c r="E145">
        <v>1</v>
      </c>
      <c r="F145" s="14">
        <f>VLOOKUP($A145,Orders!$A:$B,2,FALSE)</f>
        <v>37715</v>
      </c>
      <c r="G145" t="str">
        <f>VLOOKUP($A145,Orders!$A:$E,5,FALSE)</f>
        <v>Shipped</v>
      </c>
      <c r="H145">
        <f>VLOOKUP(B145,Products!A:H,8)</f>
        <v>69.78</v>
      </c>
      <c r="I145">
        <f t="shared" si="8"/>
        <v>4683.8</v>
      </c>
      <c r="J145">
        <f t="shared" si="9"/>
        <v>1613.48</v>
      </c>
      <c r="K145">
        <f t="shared" si="10"/>
        <v>2003</v>
      </c>
      <c r="L145">
        <f t="shared" si="11"/>
        <v>4</v>
      </c>
      <c r="M145" t="str">
        <f>VLOOKUP(A145,'Master Sheet'!A:O,15)</f>
        <v>NYC</v>
      </c>
    </row>
    <row r="146" spans="1:13">
      <c r="A146">
        <v>10115</v>
      </c>
      <c r="B146" t="s">
        <v>161</v>
      </c>
      <c r="C146">
        <v>27</v>
      </c>
      <c r="D146">
        <v>100.7</v>
      </c>
      <c r="E146">
        <v>3</v>
      </c>
      <c r="F146" s="14">
        <f>VLOOKUP($A146,Orders!$A:$B,2,FALSE)</f>
        <v>37715</v>
      </c>
      <c r="G146" t="str">
        <f>VLOOKUP($A146,Orders!$A:$E,5,FALSE)</f>
        <v>Shipped</v>
      </c>
      <c r="H146">
        <f>VLOOKUP(B146,Products!A:H,8)</f>
        <v>68.290000000000006</v>
      </c>
      <c r="I146">
        <f t="shared" si="8"/>
        <v>2718.9</v>
      </c>
      <c r="J146">
        <f t="shared" si="9"/>
        <v>875.06999999999994</v>
      </c>
      <c r="K146">
        <f t="shared" si="10"/>
        <v>2003</v>
      </c>
      <c r="L146">
        <f t="shared" si="11"/>
        <v>4</v>
      </c>
      <c r="M146" t="str">
        <f>VLOOKUP(A146,'Master Sheet'!A:O,15)</f>
        <v>NYC</v>
      </c>
    </row>
    <row r="147" spans="1:13">
      <c r="A147">
        <v>10116</v>
      </c>
      <c r="B147" t="s">
        <v>160</v>
      </c>
      <c r="C147">
        <v>27</v>
      </c>
      <c r="D147">
        <v>60.28</v>
      </c>
      <c r="E147">
        <v>1</v>
      </c>
      <c r="F147" s="14">
        <f>VLOOKUP($A147,Orders!$A:$B,2,FALSE)</f>
        <v>37722</v>
      </c>
      <c r="G147" t="str">
        <f>VLOOKUP($A147,Orders!$A:$E,5,FALSE)</f>
        <v>Shipped</v>
      </c>
      <c r="H147">
        <f>VLOOKUP(B147,Products!A:H,8)</f>
        <v>26.72</v>
      </c>
      <c r="I147">
        <f t="shared" si="8"/>
        <v>1627.56</v>
      </c>
      <c r="J147">
        <f t="shared" si="9"/>
        <v>906.12000000000012</v>
      </c>
      <c r="K147">
        <f t="shared" si="10"/>
        <v>2003</v>
      </c>
      <c r="L147">
        <f t="shared" si="11"/>
        <v>4</v>
      </c>
      <c r="M147" t="str">
        <f>VLOOKUP(A147,'Master Sheet'!A:O,15)</f>
        <v>Paris</v>
      </c>
    </row>
    <row r="148" spans="1:13">
      <c r="A148">
        <v>10117</v>
      </c>
      <c r="B148" t="s">
        <v>164</v>
      </c>
      <c r="C148">
        <v>33</v>
      </c>
      <c r="D148">
        <v>195.33</v>
      </c>
      <c r="E148">
        <v>9</v>
      </c>
      <c r="F148" s="14">
        <f>VLOOKUP($A148,Orders!$A:$B,2,FALSE)</f>
        <v>37727</v>
      </c>
      <c r="G148" t="str">
        <f>VLOOKUP($A148,Orders!$A:$E,5,FALSE)</f>
        <v>Shipped</v>
      </c>
      <c r="H148">
        <f>VLOOKUP(B148,Products!A:H,8)</f>
        <v>95.59</v>
      </c>
      <c r="I148">
        <f t="shared" si="8"/>
        <v>6445.89</v>
      </c>
      <c r="J148">
        <f t="shared" si="9"/>
        <v>3291.42</v>
      </c>
      <c r="K148">
        <f t="shared" si="10"/>
        <v>2003</v>
      </c>
      <c r="L148">
        <f t="shared" si="11"/>
        <v>4</v>
      </c>
      <c r="M148" t="str">
        <f>VLOOKUP(A148,'Master Sheet'!A:O,15)</f>
        <v>Tokyo</v>
      </c>
    </row>
    <row r="149" spans="1:13">
      <c r="A149">
        <v>10117</v>
      </c>
      <c r="B149" t="s">
        <v>150</v>
      </c>
      <c r="C149">
        <v>43</v>
      </c>
      <c r="D149">
        <v>148.06</v>
      </c>
      <c r="E149">
        <v>10</v>
      </c>
      <c r="F149" s="14">
        <f>VLOOKUP($A149,Orders!$A:$B,2,FALSE)</f>
        <v>37727</v>
      </c>
      <c r="G149" t="str">
        <f>VLOOKUP($A149,Orders!$A:$E,5,FALSE)</f>
        <v>Shipped</v>
      </c>
      <c r="H149">
        <f>VLOOKUP(B149,Products!A:H,8)</f>
        <v>89.14</v>
      </c>
      <c r="I149">
        <f t="shared" si="8"/>
        <v>6366.58</v>
      </c>
      <c r="J149">
        <f t="shared" si="9"/>
        <v>2533.56</v>
      </c>
      <c r="K149">
        <f t="shared" si="10"/>
        <v>2003</v>
      </c>
      <c r="L149">
        <f t="shared" si="11"/>
        <v>4</v>
      </c>
      <c r="M149" t="str">
        <f>VLOOKUP(A149,'Master Sheet'!A:O,15)</f>
        <v>Tokyo</v>
      </c>
    </row>
    <row r="150" spans="1:13">
      <c r="A150">
        <v>10117</v>
      </c>
      <c r="B150" t="s">
        <v>165</v>
      </c>
      <c r="C150">
        <v>39</v>
      </c>
      <c r="D150">
        <v>173.02</v>
      </c>
      <c r="E150">
        <v>8</v>
      </c>
      <c r="F150" s="14">
        <f>VLOOKUP($A150,Orders!$A:$B,2,FALSE)</f>
        <v>37727</v>
      </c>
      <c r="G150" t="str">
        <f>VLOOKUP($A150,Orders!$A:$E,5,FALSE)</f>
        <v>Shipped</v>
      </c>
      <c r="H150">
        <f>VLOOKUP(B150,Products!A:H,8)</f>
        <v>83.05</v>
      </c>
      <c r="I150">
        <f t="shared" si="8"/>
        <v>6747.7800000000007</v>
      </c>
      <c r="J150">
        <f t="shared" si="9"/>
        <v>3508.8300000000004</v>
      </c>
      <c r="K150">
        <f t="shared" si="10"/>
        <v>2003</v>
      </c>
      <c r="L150">
        <f t="shared" si="11"/>
        <v>4</v>
      </c>
      <c r="M150" t="str">
        <f>VLOOKUP(A150,'Master Sheet'!A:O,15)</f>
        <v>Tokyo</v>
      </c>
    </row>
    <row r="151" spans="1:13">
      <c r="A151">
        <v>10117</v>
      </c>
      <c r="B151" t="s">
        <v>166</v>
      </c>
      <c r="C151">
        <v>26</v>
      </c>
      <c r="D151">
        <v>121.57</v>
      </c>
      <c r="E151">
        <v>5</v>
      </c>
      <c r="F151" s="14">
        <f>VLOOKUP($A151,Orders!$A:$B,2,FALSE)</f>
        <v>37727</v>
      </c>
      <c r="G151" t="str">
        <f>VLOOKUP($A151,Orders!$A:$E,5,FALSE)</f>
        <v>Shipped</v>
      </c>
      <c r="H151">
        <f>VLOOKUP(B151,Products!A:H,8)</f>
        <v>68.3</v>
      </c>
      <c r="I151">
        <f t="shared" si="8"/>
        <v>3160.8199999999997</v>
      </c>
      <c r="J151">
        <f t="shared" si="9"/>
        <v>1385.02</v>
      </c>
      <c r="K151">
        <f t="shared" si="10"/>
        <v>2003</v>
      </c>
      <c r="L151">
        <f t="shared" si="11"/>
        <v>4</v>
      </c>
      <c r="M151" t="str">
        <f>VLOOKUP(A151,'Master Sheet'!A:O,15)</f>
        <v>Tokyo</v>
      </c>
    </row>
    <row r="152" spans="1:13">
      <c r="A152">
        <v>10117</v>
      </c>
      <c r="B152" t="s">
        <v>167</v>
      </c>
      <c r="C152">
        <v>21</v>
      </c>
      <c r="D152">
        <v>81.680000000000007</v>
      </c>
      <c r="E152">
        <v>7</v>
      </c>
      <c r="F152" s="14">
        <f>VLOOKUP($A152,Orders!$A:$B,2,FALSE)</f>
        <v>37727</v>
      </c>
      <c r="G152" t="str">
        <f>VLOOKUP($A152,Orders!$A:$E,5,FALSE)</f>
        <v>Shipped</v>
      </c>
      <c r="H152">
        <f>VLOOKUP(B152,Products!A:H,8)</f>
        <v>67.56</v>
      </c>
      <c r="I152">
        <f t="shared" si="8"/>
        <v>1715.2800000000002</v>
      </c>
      <c r="J152">
        <f t="shared" si="9"/>
        <v>296.5200000000001</v>
      </c>
      <c r="K152">
        <f t="shared" si="10"/>
        <v>2003</v>
      </c>
      <c r="L152">
        <f t="shared" si="11"/>
        <v>4</v>
      </c>
      <c r="M152" t="str">
        <f>VLOOKUP(A152,'Master Sheet'!A:O,15)</f>
        <v>Tokyo</v>
      </c>
    </row>
    <row r="153" spans="1:13">
      <c r="A153">
        <v>10117</v>
      </c>
      <c r="B153" t="s">
        <v>155</v>
      </c>
      <c r="C153">
        <v>22</v>
      </c>
      <c r="D153">
        <v>122.08</v>
      </c>
      <c r="E153">
        <v>12</v>
      </c>
      <c r="F153" s="14">
        <f>VLOOKUP($A153,Orders!$A:$B,2,FALSE)</f>
        <v>37727</v>
      </c>
      <c r="G153" t="str">
        <f>VLOOKUP($A153,Orders!$A:$E,5,FALSE)</f>
        <v>Shipped</v>
      </c>
      <c r="H153">
        <f>VLOOKUP(B153,Products!A:H,8)</f>
        <v>91.92</v>
      </c>
      <c r="I153">
        <f t="shared" si="8"/>
        <v>2685.7599999999998</v>
      </c>
      <c r="J153">
        <f t="shared" si="9"/>
        <v>663.52</v>
      </c>
      <c r="K153">
        <f t="shared" si="10"/>
        <v>2003</v>
      </c>
      <c r="L153">
        <f t="shared" si="11"/>
        <v>4</v>
      </c>
      <c r="M153" t="str">
        <f>VLOOKUP(A153,'Master Sheet'!A:O,15)</f>
        <v>Tokyo</v>
      </c>
    </row>
    <row r="154" spans="1:13">
      <c r="A154">
        <v>10117</v>
      </c>
      <c r="B154" t="s">
        <v>168</v>
      </c>
      <c r="C154">
        <v>23</v>
      </c>
      <c r="D154">
        <v>73.73</v>
      </c>
      <c r="E154">
        <v>4</v>
      </c>
      <c r="F154" s="14">
        <f>VLOOKUP($A154,Orders!$A:$B,2,FALSE)</f>
        <v>37727</v>
      </c>
      <c r="G154" t="str">
        <f>VLOOKUP($A154,Orders!$A:$E,5,FALSE)</f>
        <v>Shipped</v>
      </c>
      <c r="H154">
        <f>VLOOKUP(B154,Products!A:H,8)</f>
        <v>52.66</v>
      </c>
      <c r="I154">
        <f t="shared" si="8"/>
        <v>1695.7900000000002</v>
      </c>
      <c r="J154">
        <f t="shared" si="9"/>
        <v>484.61000000000018</v>
      </c>
      <c r="K154">
        <f t="shared" si="10"/>
        <v>2003</v>
      </c>
      <c r="L154">
        <f t="shared" si="11"/>
        <v>4</v>
      </c>
      <c r="M154" t="str">
        <f>VLOOKUP(A154,'Master Sheet'!A:O,15)</f>
        <v>Tokyo</v>
      </c>
    </row>
    <row r="155" spans="1:13">
      <c r="A155">
        <v>10117</v>
      </c>
      <c r="B155" t="s">
        <v>169</v>
      </c>
      <c r="C155">
        <v>41</v>
      </c>
      <c r="D155">
        <v>119.2</v>
      </c>
      <c r="E155">
        <v>3</v>
      </c>
      <c r="F155" s="14">
        <f>VLOOKUP($A155,Orders!$A:$B,2,FALSE)</f>
        <v>37727</v>
      </c>
      <c r="G155" t="str">
        <f>VLOOKUP($A155,Orders!$A:$E,5,FALSE)</f>
        <v>Shipped</v>
      </c>
      <c r="H155">
        <f>VLOOKUP(B155,Products!A:H,8)</f>
        <v>82.34</v>
      </c>
      <c r="I155">
        <f t="shared" si="8"/>
        <v>4887.2</v>
      </c>
      <c r="J155">
        <f t="shared" si="9"/>
        <v>1511.26</v>
      </c>
      <c r="K155">
        <f t="shared" si="10"/>
        <v>2003</v>
      </c>
      <c r="L155">
        <f t="shared" si="11"/>
        <v>4</v>
      </c>
      <c r="M155" t="str">
        <f>VLOOKUP(A155,'Master Sheet'!A:O,15)</f>
        <v>Tokyo</v>
      </c>
    </row>
    <row r="156" spans="1:13">
      <c r="A156">
        <v>10117</v>
      </c>
      <c r="B156" t="s">
        <v>162</v>
      </c>
      <c r="C156">
        <v>21</v>
      </c>
      <c r="D156">
        <v>55.65</v>
      </c>
      <c r="E156">
        <v>11</v>
      </c>
      <c r="F156" s="14">
        <f>VLOOKUP($A156,Orders!$A:$B,2,FALSE)</f>
        <v>37727</v>
      </c>
      <c r="G156" t="str">
        <f>VLOOKUP($A156,Orders!$A:$E,5,FALSE)</f>
        <v>Shipped</v>
      </c>
      <c r="H156">
        <f>VLOOKUP(B156,Products!A:H,8)</f>
        <v>37.49</v>
      </c>
      <c r="I156">
        <f t="shared" si="8"/>
        <v>1168.6499999999999</v>
      </c>
      <c r="J156">
        <f t="shared" si="9"/>
        <v>381.3599999999999</v>
      </c>
      <c r="K156">
        <f t="shared" si="10"/>
        <v>2003</v>
      </c>
      <c r="L156">
        <f t="shared" si="11"/>
        <v>4</v>
      </c>
      <c r="M156" t="str">
        <f>VLOOKUP(A156,'Master Sheet'!A:O,15)</f>
        <v>Tokyo</v>
      </c>
    </row>
    <row r="157" spans="1:13">
      <c r="A157">
        <v>10117</v>
      </c>
      <c r="B157" t="s">
        <v>173</v>
      </c>
      <c r="C157">
        <v>38</v>
      </c>
      <c r="D157">
        <v>75.349999999999994</v>
      </c>
      <c r="E157">
        <v>6</v>
      </c>
      <c r="F157" s="14">
        <f>VLOOKUP($A157,Orders!$A:$B,2,FALSE)</f>
        <v>37727</v>
      </c>
      <c r="G157" t="str">
        <f>VLOOKUP($A157,Orders!$A:$E,5,FALSE)</f>
        <v>Shipped</v>
      </c>
      <c r="H157">
        <f>VLOOKUP(B157,Products!A:H,8)</f>
        <v>43.3</v>
      </c>
      <c r="I157">
        <f t="shared" si="8"/>
        <v>2863.2999999999997</v>
      </c>
      <c r="J157">
        <f t="shared" si="9"/>
        <v>1217.8999999999999</v>
      </c>
      <c r="K157">
        <f t="shared" si="10"/>
        <v>2003</v>
      </c>
      <c r="L157">
        <f t="shared" si="11"/>
        <v>4</v>
      </c>
      <c r="M157" t="str">
        <f>VLOOKUP(A157,'Master Sheet'!A:O,15)</f>
        <v>Tokyo</v>
      </c>
    </row>
    <row r="158" spans="1:13">
      <c r="A158">
        <v>10117</v>
      </c>
      <c r="B158" t="s">
        <v>176</v>
      </c>
      <c r="C158">
        <v>45</v>
      </c>
      <c r="D158">
        <v>89.38</v>
      </c>
      <c r="E158">
        <v>1</v>
      </c>
      <c r="F158" s="14">
        <f>VLOOKUP($A158,Orders!$A:$B,2,FALSE)</f>
        <v>37727</v>
      </c>
      <c r="G158" t="str">
        <f>VLOOKUP($A158,Orders!$A:$E,5,FALSE)</f>
        <v>Shipped</v>
      </c>
      <c r="H158">
        <f>VLOOKUP(B158,Products!A:H,8)</f>
        <v>53.63</v>
      </c>
      <c r="I158">
        <f t="shared" si="8"/>
        <v>4022.1</v>
      </c>
      <c r="J158">
        <f t="shared" si="9"/>
        <v>1608.7499999999998</v>
      </c>
      <c r="K158">
        <f t="shared" si="10"/>
        <v>2003</v>
      </c>
      <c r="L158">
        <f t="shared" si="11"/>
        <v>4</v>
      </c>
      <c r="M158" t="str">
        <f>VLOOKUP(A158,'Master Sheet'!A:O,15)</f>
        <v>Tokyo</v>
      </c>
    </row>
    <row r="159" spans="1:13">
      <c r="A159">
        <v>10117</v>
      </c>
      <c r="B159" t="s">
        <v>177</v>
      </c>
      <c r="C159">
        <v>50</v>
      </c>
      <c r="D159">
        <v>52.42</v>
      </c>
      <c r="E159">
        <v>2</v>
      </c>
      <c r="F159" s="14">
        <f>VLOOKUP($A159,Orders!$A:$B,2,FALSE)</f>
        <v>37727</v>
      </c>
      <c r="G159" t="str">
        <f>VLOOKUP($A159,Orders!$A:$E,5,FALSE)</f>
        <v>Shipped</v>
      </c>
      <c r="H159">
        <f>VLOOKUP(B159,Products!A:H,8)</f>
        <v>33.299999999999997</v>
      </c>
      <c r="I159">
        <f t="shared" si="8"/>
        <v>2621</v>
      </c>
      <c r="J159">
        <f t="shared" si="9"/>
        <v>956.00000000000023</v>
      </c>
      <c r="K159">
        <f t="shared" si="10"/>
        <v>2003</v>
      </c>
      <c r="L159">
        <f t="shared" si="11"/>
        <v>4</v>
      </c>
      <c r="M159" t="str">
        <f>VLOOKUP(A159,'Master Sheet'!A:O,15)</f>
        <v>Tokyo</v>
      </c>
    </row>
    <row r="160" spans="1:13">
      <c r="A160">
        <v>10118</v>
      </c>
      <c r="B160" t="s">
        <v>175</v>
      </c>
      <c r="C160">
        <v>36</v>
      </c>
      <c r="D160">
        <v>86.15</v>
      </c>
      <c r="E160">
        <v>1</v>
      </c>
      <c r="F160" s="14">
        <f>VLOOKUP($A160,Orders!$A:$B,2,FALSE)</f>
        <v>37732</v>
      </c>
      <c r="G160" t="str">
        <f>VLOOKUP($A160,Orders!$A:$E,5,FALSE)</f>
        <v>Shipped</v>
      </c>
      <c r="H160">
        <f>VLOOKUP(B160,Products!A:H,8)</f>
        <v>51.09</v>
      </c>
      <c r="I160">
        <f t="shared" si="8"/>
        <v>3101.4</v>
      </c>
      <c r="J160">
        <f t="shared" si="9"/>
        <v>1262.1600000000001</v>
      </c>
      <c r="K160">
        <f t="shared" si="10"/>
        <v>2003</v>
      </c>
      <c r="L160">
        <f t="shared" si="11"/>
        <v>4</v>
      </c>
      <c r="M160" t="str">
        <f>VLOOKUP(A160,'Master Sheet'!A:O,15)</f>
        <v>Paris</v>
      </c>
    </row>
    <row r="161" spans="1:13">
      <c r="A161">
        <v>10119</v>
      </c>
      <c r="B161" t="s">
        <v>163</v>
      </c>
      <c r="C161">
        <v>46</v>
      </c>
      <c r="D161">
        <v>112.88</v>
      </c>
      <c r="E161">
        <v>11</v>
      </c>
      <c r="F161" s="14">
        <f>VLOOKUP($A161,Orders!$A:$B,2,FALSE)</f>
        <v>37739</v>
      </c>
      <c r="G161" t="str">
        <f>VLOOKUP($A161,Orders!$A:$E,5,FALSE)</f>
        <v>Shipped</v>
      </c>
      <c r="H161">
        <f>VLOOKUP(B161,Products!A:H,8)</f>
        <v>85.68</v>
      </c>
      <c r="I161">
        <f t="shared" si="8"/>
        <v>5192.4799999999996</v>
      </c>
      <c r="J161">
        <f t="shared" si="9"/>
        <v>1251.1999999999994</v>
      </c>
      <c r="K161">
        <f t="shared" si="10"/>
        <v>2003</v>
      </c>
      <c r="L161">
        <f t="shared" si="11"/>
        <v>4</v>
      </c>
      <c r="M161" t="str">
        <f>VLOOKUP(A161,'Master Sheet'!A:O,15)</f>
        <v>Paris</v>
      </c>
    </row>
    <row r="162" spans="1:13">
      <c r="A162">
        <v>10119</v>
      </c>
      <c r="B162" t="s">
        <v>178</v>
      </c>
      <c r="C162">
        <v>43</v>
      </c>
      <c r="D162">
        <v>151.38</v>
      </c>
      <c r="E162">
        <v>3</v>
      </c>
      <c r="F162" s="14">
        <f>VLOOKUP($A162,Orders!$A:$B,2,FALSE)</f>
        <v>37739</v>
      </c>
      <c r="G162" t="str">
        <f>VLOOKUP($A162,Orders!$A:$E,5,FALSE)</f>
        <v>Shipped</v>
      </c>
      <c r="H162">
        <f>VLOOKUP(B162,Products!A:H,8)</f>
        <v>77.27</v>
      </c>
      <c r="I162">
        <f t="shared" si="8"/>
        <v>6509.34</v>
      </c>
      <c r="J162">
        <f t="shared" si="9"/>
        <v>3186.73</v>
      </c>
      <c r="K162">
        <f t="shared" si="10"/>
        <v>2003</v>
      </c>
      <c r="L162">
        <f t="shared" si="11"/>
        <v>4</v>
      </c>
      <c r="M162" t="str">
        <f>VLOOKUP(A162,'Master Sheet'!A:O,15)</f>
        <v>Paris</v>
      </c>
    </row>
    <row r="163" spans="1:13">
      <c r="A163">
        <v>10119</v>
      </c>
      <c r="B163" t="s">
        <v>180</v>
      </c>
      <c r="C163">
        <v>21</v>
      </c>
      <c r="D163">
        <v>74.84</v>
      </c>
      <c r="E163">
        <v>9</v>
      </c>
      <c r="F163" s="14">
        <f>VLOOKUP($A163,Orders!$A:$B,2,FALSE)</f>
        <v>37739</v>
      </c>
      <c r="G163" t="str">
        <f>VLOOKUP($A163,Orders!$A:$E,5,FALSE)</f>
        <v>Shipped</v>
      </c>
      <c r="H163">
        <f>VLOOKUP(B163,Products!A:H,8)</f>
        <v>51.61</v>
      </c>
      <c r="I163">
        <f t="shared" si="8"/>
        <v>1571.64</v>
      </c>
      <c r="J163">
        <f t="shared" si="9"/>
        <v>487.8300000000001</v>
      </c>
      <c r="K163">
        <f t="shared" si="10"/>
        <v>2003</v>
      </c>
      <c r="L163">
        <f t="shared" si="11"/>
        <v>4</v>
      </c>
      <c r="M163" t="str">
        <f>VLOOKUP(A163,'Master Sheet'!A:O,15)</f>
        <v>Paris</v>
      </c>
    </row>
    <row r="164" spans="1:13">
      <c r="A164">
        <v>10119</v>
      </c>
      <c r="B164" t="s">
        <v>181</v>
      </c>
      <c r="C164">
        <v>27</v>
      </c>
      <c r="D164">
        <v>95.28</v>
      </c>
      <c r="E164">
        <v>8</v>
      </c>
      <c r="F164" s="14">
        <f>VLOOKUP($A164,Orders!$A:$B,2,FALSE)</f>
        <v>37739</v>
      </c>
      <c r="G164" t="str">
        <f>VLOOKUP($A164,Orders!$A:$E,5,FALSE)</f>
        <v>Shipped</v>
      </c>
      <c r="H164">
        <f>VLOOKUP(B164,Products!A:H,8)</f>
        <v>64.58</v>
      </c>
      <c r="I164">
        <f t="shared" si="8"/>
        <v>2572.56</v>
      </c>
      <c r="J164">
        <f t="shared" si="9"/>
        <v>828.90000000000009</v>
      </c>
      <c r="K164">
        <f t="shared" si="10"/>
        <v>2003</v>
      </c>
      <c r="L164">
        <f t="shared" si="11"/>
        <v>4</v>
      </c>
      <c r="M164" t="str">
        <f>VLOOKUP(A164,'Master Sheet'!A:O,15)</f>
        <v>Paris</v>
      </c>
    </row>
    <row r="165" spans="1:13">
      <c r="A165">
        <v>10119</v>
      </c>
      <c r="B165" t="s">
        <v>183</v>
      </c>
      <c r="C165">
        <v>41</v>
      </c>
      <c r="D165">
        <v>64.400000000000006</v>
      </c>
      <c r="E165">
        <v>4</v>
      </c>
      <c r="F165" s="14">
        <f>VLOOKUP($A165,Orders!$A:$B,2,FALSE)</f>
        <v>37739</v>
      </c>
      <c r="G165" t="str">
        <f>VLOOKUP($A165,Orders!$A:$E,5,FALSE)</f>
        <v>Shipped</v>
      </c>
      <c r="H165">
        <f>VLOOKUP(B165,Products!A:H,8)</f>
        <v>34.25</v>
      </c>
      <c r="I165">
        <f t="shared" si="8"/>
        <v>2640.4</v>
      </c>
      <c r="J165">
        <f t="shared" si="9"/>
        <v>1236.1500000000003</v>
      </c>
      <c r="K165">
        <f t="shared" si="10"/>
        <v>2003</v>
      </c>
      <c r="L165">
        <f t="shared" si="11"/>
        <v>4</v>
      </c>
      <c r="M165" t="str">
        <f>VLOOKUP(A165,'Master Sheet'!A:O,15)</f>
        <v>Paris</v>
      </c>
    </row>
    <row r="166" spans="1:13">
      <c r="A166">
        <v>10119</v>
      </c>
      <c r="B166" t="s">
        <v>170</v>
      </c>
      <c r="C166">
        <v>35</v>
      </c>
      <c r="D166">
        <v>72.58</v>
      </c>
      <c r="E166">
        <v>13</v>
      </c>
      <c r="F166" s="14">
        <f>VLOOKUP($A166,Orders!$A:$B,2,FALSE)</f>
        <v>37739</v>
      </c>
      <c r="G166" t="str">
        <f>VLOOKUP($A166,Orders!$A:$E,5,FALSE)</f>
        <v>Shipped</v>
      </c>
      <c r="H166">
        <f>VLOOKUP(B166,Products!A:H,8)</f>
        <v>46.91</v>
      </c>
      <c r="I166">
        <f t="shared" si="8"/>
        <v>2540.2999999999997</v>
      </c>
      <c r="J166">
        <f t="shared" si="9"/>
        <v>898.45</v>
      </c>
      <c r="K166">
        <f t="shared" si="10"/>
        <v>2003</v>
      </c>
      <c r="L166">
        <f t="shared" si="11"/>
        <v>4</v>
      </c>
      <c r="M166" t="str">
        <f>VLOOKUP(A166,'Master Sheet'!A:O,15)</f>
        <v>Paris</v>
      </c>
    </row>
    <row r="167" spans="1:13">
      <c r="A167">
        <v>10119</v>
      </c>
      <c r="B167" t="s">
        <v>184</v>
      </c>
      <c r="C167">
        <v>20</v>
      </c>
      <c r="D167">
        <v>63.12</v>
      </c>
      <c r="E167">
        <v>5</v>
      </c>
      <c r="F167" s="14">
        <f>VLOOKUP($A167,Orders!$A:$B,2,FALSE)</f>
        <v>37739</v>
      </c>
      <c r="G167" t="str">
        <f>VLOOKUP($A167,Orders!$A:$E,5,FALSE)</f>
        <v>Shipped</v>
      </c>
      <c r="H167">
        <f>VLOOKUP(B167,Products!A:H,8)</f>
        <v>26.3</v>
      </c>
      <c r="I167">
        <f t="shared" si="8"/>
        <v>1262.3999999999999</v>
      </c>
      <c r="J167">
        <f t="shared" si="9"/>
        <v>736.39999999999986</v>
      </c>
      <c r="K167">
        <f t="shared" si="10"/>
        <v>2003</v>
      </c>
      <c r="L167">
        <f t="shared" si="11"/>
        <v>4</v>
      </c>
      <c r="M167" t="str">
        <f>VLOOKUP(A167,'Master Sheet'!A:O,15)</f>
        <v>Paris</v>
      </c>
    </row>
    <row r="168" spans="1:13">
      <c r="A168">
        <v>10119</v>
      </c>
      <c r="B168" t="s">
        <v>171</v>
      </c>
      <c r="C168">
        <v>35</v>
      </c>
      <c r="D168">
        <v>82.18</v>
      </c>
      <c r="E168">
        <v>10</v>
      </c>
      <c r="F168" s="14">
        <f>VLOOKUP($A168,Orders!$A:$B,2,FALSE)</f>
        <v>37739</v>
      </c>
      <c r="G168" t="str">
        <f>VLOOKUP($A168,Orders!$A:$E,5,FALSE)</f>
        <v>Shipped</v>
      </c>
      <c r="H168">
        <f>VLOOKUP(B168,Products!A:H,8)</f>
        <v>48.64</v>
      </c>
      <c r="I168">
        <f t="shared" si="8"/>
        <v>2876.3</v>
      </c>
      <c r="J168">
        <f t="shared" si="9"/>
        <v>1173.9000000000003</v>
      </c>
      <c r="K168">
        <f t="shared" si="10"/>
        <v>2003</v>
      </c>
      <c r="L168">
        <f t="shared" si="11"/>
        <v>4</v>
      </c>
      <c r="M168" t="str">
        <f>VLOOKUP(A168,'Master Sheet'!A:O,15)</f>
        <v>Paris</v>
      </c>
    </row>
    <row r="169" spans="1:13">
      <c r="A169">
        <v>10119</v>
      </c>
      <c r="B169" t="s">
        <v>185</v>
      </c>
      <c r="C169">
        <v>28</v>
      </c>
      <c r="D169">
        <v>62.1</v>
      </c>
      <c r="E169">
        <v>2</v>
      </c>
      <c r="F169" s="14">
        <f>VLOOKUP($A169,Orders!$A:$B,2,FALSE)</f>
        <v>37739</v>
      </c>
      <c r="G169" t="str">
        <f>VLOOKUP($A169,Orders!$A:$E,5,FALSE)</f>
        <v>Shipped</v>
      </c>
      <c r="H169">
        <f>VLOOKUP(B169,Products!A:H,8)</f>
        <v>29.34</v>
      </c>
      <c r="I169">
        <f t="shared" si="8"/>
        <v>1738.8</v>
      </c>
      <c r="J169">
        <f t="shared" si="9"/>
        <v>917.2800000000002</v>
      </c>
      <c r="K169">
        <f t="shared" si="10"/>
        <v>2003</v>
      </c>
      <c r="L169">
        <f t="shared" si="11"/>
        <v>4</v>
      </c>
      <c r="M169" t="str">
        <f>VLOOKUP(A169,'Master Sheet'!A:O,15)</f>
        <v>Paris</v>
      </c>
    </row>
    <row r="170" spans="1:13">
      <c r="A170">
        <v>10119</v>
      </c>
      <c r="B170" t="s">
        <v>172</v>
      </c>
      <c r="C170">
        <v>25</v>
      </c>
      <c r="D170">
        <v>57.34</v>
      </c>
      <c r="E170">
        <v>14</v>
      </c>
      <c r="F170" s="14">
        <f>VLOOKUP($A170,Orders!$A:$B,2,FALSE)</f>
        <v>37739</v>
      </c>
      <c r="G170" t="str">
        <f>VLOOKUP($A170,Orders!$A:$E,5,FALSE)</f>
        <v>Shipped</v>
      </c>
      <c r="H170">
        <f>VLOOKUP(B170,Products!A:H,8)</f>
        <v>34</v>
      </c>
      <c r="I170">
        <f t="shared" si="8"/>
        <v>1433.5</v>
      </c>
      <c r="J170">
        <f t="shared" si="9"/>
        <v>583.50000000000011</v>
      </c>
      <c r="K170">
        <f t="shared" si="10"/>
        <v>2003</v>
      </c>
      <c r="L170">
        <f t="shared" si="11"/>
        <v>4</v>
      </c>
      <c r="M170" t="str">
        <f>VLOOKUP(A170,'Master Sheet'!A:O,15)</f>
        <v>Paris</v>
      </c>
    </row>
    <row r="171" spans="1:13">
      <c r="A171">
        <v>10119</v>
      </c>
      <c r="B171" t="s">
        <v>190</v>
      </c>
      <c r="C171">
        <v>29</v>
      </c>
      <c r="D171">
        <v>74.23</v>
      </c>
      <c r="E171">
        <v>7</v>
      </c>
      <c r="F171" s="14">
        <f>VLOOKUP($A171,Orders!$A:$B,2,FALSE)</f>
        <v>37739</v>
      </c>
      <c r="G171" t="str">
        <f>VLOOKUP($A171,Orders!$A:$E,5,FALSE)</f>
        <v>Shipped</v>
      </c>
      <c r="H171">
        <f>VLOOKUP(B171,Products!A:H,8)</f>
        <v>39.83</v>
      </c>
      <c r="I171">
        <f t="shared" si="8"/>
        <v>2152.67</v>
      </c>
      <c r="J171">
        <f t="shared" si="9"/>
        <v>997.60000000000014</v>
      </c>
      <c r="K171">
        <f t="shared" si="10"/>
        <v>2003</v>
      </c>
      <c r="L171">
        <f t="shared" si="11"/>
        <v>4</v>
      </c>
      <c r="M171" t="str">
        <f>VLOOKUP(A171,'Master Sheet'!A:O,15)</f>
        <v>Paris</v>
      </c>
    </row>
    <row r="172" spans="1:13">
      <c r="A172">
        <v>10119</v>
      </c>
      <c r="B172" t="s">
        <v>174</v>
      </c>
      <c r="C172">
        <v>38</v>
      </c>
      <c r="D172">
        <v>67.22</v>
      </c>
      <c r="E172">
        <v>12</v>
      </c>
      <c r="F172" s="14">
        <f>VLOOKUP($A172,Orders!$A:$B,2,FALSE)</f>
        <v>37739</v>
      </c>
      <c r="G172" t="str">
        <f>VLOOKUP($A172,Orders!$A:$E,5,FALSE)</f>
        <v>Shipped</v>
      </c>
      <c r="H172">
        <f>VLOOKUP(B172,Products!A:H,8)</f>
        <v>33.97</v>
      </c>
      <c r="I172">
        <f t="shared" si="8"/>
        <v>2554.36</v>
      </c>
      <c r="J172">
        <f t="shared" si="9"/>
        <v>1263.5</v>
      </c>
      <c r="K172">
        <f t="shared" si="10"/>
        <v>2003</v>
      </c>
      <c r="L172">
        <f t="shared" si="11"/>
        <v>4</v>
      </c>
      <c r="M172" t="str">
        <f>VLOOKUP(A172,'Master Sheet'!A:O,15)</f>
        <v>Paris</v>
      </c>
    </row>
    <row r="173" spans="1:13">
      <c r="A173">
        <v>10119</v>
      </c>
      <c r="B173" t="s">
        <v>194</v>
      </c>
      <c r="C173">
        <v>26</v>
      </c>
      <c r="D173">
        <v>63.67</v>
      </c>
      <c r="E173">
        <v>1</v>
      </c>
      <c r="F173" s="14">
        <f>VLOOKUP($A173,Orders!$A:$B,2,FALSE)</f>
        <v>37739</v>
      </c>
      <c r="G173" t="str">
        <f>VLOOKUP($A173,Orders!$A:$E,5,FALSE)</f>
        <v>Shipped</v>
      </c>
      <c r="H173">
        <f>VLOOKUP(B173,Products!A:H,8)</f>
        <v>36.270000000000003</v>
      </c>
      <c r="I173">
        <f t="shared" si="8"/>
        <v>1655.42</v>
      </c>
      <c r="J173">
        <f t="shared" si="9"/>
        <v>712.4</v>
      </c>
      <c r="K173">
        <f t="shared" si="10"/>
        <v>2003</v>
      </c>
      <c r="L173">
        <f t="shared" si="11"/>
        <v>4</v>
      </c>
      <c r="M173" t="str">
        <f>VLOOKUP(A173,'Master Sheet'!A:O,15)</f>
        <v>Paris</v>
      </c>
    </row>
    <row r="174" spans="1:13">
      <c r="A174">
        <v>10119</v>
      </c>
      <c r="B174" t="s">
        <v>195</v>
      </c>
      <c r="C174">
        <v>28</v>
      </c>
      <c r="D174">
        <v>40.22</v>
      </c>
      <c r="E174">
        <v>6</v>
      </c>
      <c r="F174" s="14">
        <f>VLOOKUP($A174,Orders!$A:$B,2,FALSE)</f>
        <v>37739</v>
      </c>
      <c r="G174" t="str">
        <f>VLOOKUP($A174,Orders!$A:$E,5,FALSE)</f>
        <v>Shipped</v>
      </c>
      <c r="H174">
        <f>VLOOKUP(B174,Products!A:H,8)</f>
        <v>32.770000000000003</v>
      </c>
      <c r="I174">
        <f t="shared" si="8"/>
        <v>1126.1599999999999</v>
      </c>
      <c r="J174">
        <f t="shared" si="9"/>
        <v>208.59999999999988</v>
      </c>
      <c r="K174">
        <f t="shared" si="10"/>
        <v>2003</v>
      </c>
      <c r="L174">
        <f t="shared" si="11"/>
        <v>4</v>
      </c>
      <c r="M174" t="str">
        <f>VLOOKUP(A174,'Master Sheet'!A:O,15)</f>
        <v>Paris</v>
      </c>
    </row>
    <row r="175" spans="1:13">
      <c r="A175">
        <v>10120</v>
      </c>
      <c r="B175" t="s">
        <v>197</v>
      </c>
      <c r="C175">
        <v>29</v>
      </c>
      <c r="D175">
        <v>118.94</v>
      </c>
      <c r="E175">
        <v>3</v>
      </c>
      <c r="F175" s="14">
        <f>VLOOKUP($A175,Orders!$A:$B,2,FALSE)</f>
        <v>37740</v>
      </c>
      <c r="G175" t="str">
        <f>VLOOKUP($A175,Orders!$A:$E,5,FALSE)</f>
        <v>Shipped</v>
      </c>
      <c r="H175">
        <f>VLOOKUP(B175,Products!A:H,8)</f>
        <v>68.989999999999995</v>
      </c>
      <c r="I175">
        <f t="shared" si="8"/>
        <v>3449.2599999999998</v>
      </c>
      <c r="J175">
        <f t="shared" si="9"/>
        <v>1448.5500000000002</v>
      </c>
      <c r="K175">
        <f t="shared" si="10"/>
        <v>2003</v>
      </c>
      <c r="L175">
        <f t="shared" si="11"/>
        <v>4</v>
      </c>
      <c r="M175" t="str">
        <f>VLOOKUP(A175,'Master Sheet'!A:O,15)</f>
        <v>Sydney</v>
      </c>
    </row>
    <row r="176" spans="1:13">
      <c r="A176">
        <v>10120</v>
      </c>
      <c r="B176" t="s">
        <v>198</v>
      </c>
      <c r="C176">
        <v>46</v>
      </c>
      <c r="D176">
        <v>158.80000000000001</v>
      </c>
      <c r="E176">
        <v>2</v>
      </c>
      <c r="F176" s="14">
        <f>VLOOKUP($A176,Orders!$A:$B,2,FALSE)</f>
        <v>37740</v>
      </c>
      <c r="G176" t="str">
        <f>VLOOKUP($A176,Orders!$A:$E,5,FALSE)</f>
        <v>Shipped</v>
      </c>
      <c r="H176">
        <f>VLOOKUP(B176,Products!A:H,8)</f>
        <v>91.02</v>
      </c>
      <c r="I176">
        <f t="shared" si="8"/>
        <v>7304.8</v>
      </c>
      <c r="J176">
        <f t="shared" si="9"/>
        <v>3117.8800000000006</v>
      </c>
      <c r="K176">
        <f t="shared" si="10"/>
        <v>2003</v>
      </c>
      <c r="L176">
        <f t="shared" si="11"/>
        <v>4</v>
      </c>
      <c r="M176" t="str">
        <f>VLOOKUP(A176,'Master Sheet'!A:O,15)</f>
        <v>Sydney</v>
      </c>
    </row>
    <row r="177" spans="1:13">
      <c r="A177">
        <v>10120</v>
      </c>
      <c r="B177" t="s">
        <v>179</v>
      </c>
      <c r="C177">
        <v>29</v>
      </c>
      <c r="D177">
        <v>82.79</v>
      </c>
      <c r="E177">
        <v>8</v>
      </c>
      <c r="F177" s="14">
        <f>VLOOKUP($A177,Orders!$A:$B,2,FALSE)</f>
        <v>37740</v>
      </c>
      <c r="G177" t="str">
        <f>VLOOKUP($A177,Orders!$A:$E,5,FALSE)</f>
        <v>Shipped</v>
      </c>
      <c r="H177">
        <f>VLOOKUP(B177,Products!A:H,8)</f>
        <v>49</v>
      </c>
      <c r="I177">
        <f t="shared" si="8"/>
        <v>2400.9100000000003</v>
      </c>
      <c r="J177">
        <f t="shared" si="9"/>
        <v>979.9100000000002</v>
      </c>
      <c r="K177">
        <f t="shared" si="10"/>
        <v>2003</v>
      </c>
      <c r="L177">
        <f t="shared" si="11"/>
        <v>4</v>
      </c>
      <c r="M177" t="str">
        <f>VLOOKUP(A177,'Master Sheet'!A:O,15)</f>
        <v>Sydney</v>
      </c>
    </row>
    <row r="178" spans="1:13">
      <c r="A178">
        <v>10120</v>
      </c>
      <c r="B178" t="s">
        <v>200</v>
      </c>
      <c r="C178">
        <v>46</v>
      </c>
      <c r="D178">
        <v>57.54</v>
      </c>
      <c r="E178">
        <v>4</v>
      </c>
      <c r="F178" s="14">
        <f>VLOOKUP($A178,Orders!$A:$B,2,FALSE)</f>
        <v>37740</v>
      </c>
      <c r="G178" t="str">
        <f>VLOOKUP($A178,Orders!$A:$E,5,FALSE)</f>
        <v>Shipped</v>
      </c>
      <c r="H178">
        <f>VLOOKUP(B178,Products!A:H,8)</f>
        <v>24.23</v>
      </c>
      <c r="I178">
        <f t="shared" si="8"/>
        <v>2646.84</v>
      </c>
      <c r="J178">
        <f t="shared" si="9"/>
        <v>1532.2600000000002</v>
      </c>
      <c r="K178">
        <f t="shared" si="10"/>
        <v>2003</v>
      </c>
      <c r="L178">
        <f t="shared" si="11"/>
        <v>4</v>
      </c>
      <c r="M178" t="str">
        <f>VLOOKUP(A178,'Master Sheet'!A:O,15)</f>
        <v>Sydney</v>
      </c>
    </row>
    <row r="179" spans="1:13">
      <c r="A179">
        <v>10120</v>
      </c>
      <c r="B179" t="s">
        <v>201</v>
      </c>
      <c r="C179">
        <v>35</v>
      </c>
      <c r="D179">
        <v>110.45</v>
      </c>
      <c r="E179">
        <v>1</v>
      </c>
      <c r="F179" s="14">
        <f>VLOOKUP($A179,Orders!$A:$B,2,FALSE)</f>
        <v>37740</v>
      </c>
      <c r="G179" t="str">
        <f>VLOOKUP($A179,Orders!$A:$E,5,FALSE)</f>
        <v>Shipped</v>
      </c>
      <c r="H179">
        <f>VLOOKUP(B179,Products!A:H,8)</f>
        <v>60.86</v>
      </c>
      <c r="I179">
        <f t="shared" si="8"/>
        <v>3865.75</v>
      </c>
      <c r="J179">
        <f t="shared" si="9"/>
        <v>1735.65</v>
      </c>
      <c r="K179">
        <f t="shared" si="10"/>
        <v>2003</v>
      </c>
      <c r="L179">
        <f t="shared" si="11"/>
        <v>4</v>
      </c>
      <c r="M179" t="str">
        <f>VLOOKUP(A179,'Master Sheet'!A:O,15)</f>
        <v>Sydney</v>
      </c>
    </row>
    <row r="180" spans="1:13">
      <c r="A180">
        <v>10120</v>
      </c>
      <c r="B180" t="s">
        <v>182</v>
      </c>
      <c r="C180">
        <v>39</v>
      </c>
      <c r="D180">
        <v>93.01</v>
      </c>
      <c r="E180">
        <v>10</v>
      </c>
      <c r="F180" s="14">
        <f>VLOOKUP($A180,Orders!$A:$B,2,FALSE)</f>
        <v>37740</v>
      </c>
      <c r="G180" t="str">
        <f>VLOOKUP($A180,Orders!$A:$E,5,FALSE)</f>
        <v>Shipped</v>
      </c>
      <c r="H180">
        <f>VLOOKUP(B180,Products!A:H,8)</f>
        <v>66.739999999999995</v>
      </c>
      <c r="I180">
        <f t="shared" si="8"/>
        <v>3627.3900000000003</v>
      </c>
      <c r="J180">
        <f t="shared" si="9"/>
        <v>1024.5300000000004</v>
      </c>
      <c r="K180">
        <f t="shared" si="10"/>
        <v>2003</v>
      </c>
      <c r="L180">
        <f t="shared" si="11"/>
        <v>4</v>
      </c>
      <c r="M180" t="str">
        <f>VLOOKUP(A180,'Master Sheet'!A:O,15)</f>
        <v>Sydney</v>
      </c>
    </row>
    <row r="181" spans="1:13">
      <c r="A181">
        <v>10120</v>
      </c>
      <c r="B181" t="s">
        <v>202</v>
      </c>
      <c r="C181">
        <v>34</v>
      </c>
      <c r="D181">
        <v>72.36</v>
      </c>
      <c r="E181">
        <v>5</v>
      </c>
      <c r="F181" s="14">
        <f>VLOOKUP($A181,Orders!$A:$B,2,FALSE)</f>
        <v>37740</v>
      </c>
      <c r="G181" t="str">
        <f>VLOOKUP($A181,Orders!$A:$E,5,FALSE)</f>
        <v>Shipped</v>
      </c>
      <c r="H181">
        <f>VLOOKUP(B181,Products!A:H,8)</f>
        <v>37.32</v>
      </c>
      <c r="I181">
        <f t="shared" si="8"/>
        <v>2460.2399999999998</v>
      </c>
      <c r="J181">
        <f t="shared" si="9"/>
        <v>1191.3599999999999</v>
      </c>
      <c r="K181">
        <f t="shared" si="10"/>
        <v>2003</v>
      </c>
      <c r="L181">
        <f t="shared" si="11"/>
        <v>4</v>
      </c>
      <c r="M181" t="str">
        <f>VLOOKUP(A181,'Master Sheet'!A:O,15)</f>
        <v>Sydney</v>
      </c>
    </row>
    <row r="182" spans="1:13">
      <c r="A182">
        <v>10120</v>
      </c>
      <c r="B182" t="s">
        <v>186</v>
      </c>
      <c r="C182">
        <v>29</v>
      </c>
      <c r="D182">
        <v>71.73</v>
      </c>
      <c r="E182">
        <v>9</v>
      </c>
      <c r="F182" s="14">
        <f>VLOOKUP($A182,Orders!$A:$B,2,FALSE)</f>
        <v>37740</v>
      </c>
      <c r="G182" t="str">
        <f>VLOOKUP($A182,Orders!$A:$E,5,FALSE)</f>
        <v>Shipped</v>
      </c>
      <c r="H182">
        <f>VLOOKUP(B182,Products!A:H,8)</f>
        <v>36.229999999999997</v>
      </c>
      <c r="I182">
        <f t="shared" si="8"/>
        <v>2080.17</v>
      </c>
      <c r="J182">
        <f t="shared" si="9"/>
        <v>1029.5000000000002</v>
      </c>
      <c r="K182">
        <f t="shared" si="10"/>
        <v>2003</v>
      </c>
      <c r="L182">
        <f t="shared" si="11"/>
        <v>4</v>
      </c>
      <c r="M182" t="str">
        <f>VLOOKUP(A182,'Master Sheet'!A:O,15)</f>
        <v>Sydney</v>
      </c>
    </row>
    <row r="183" spans="1:13">
      <c r="A183">
        <v>10120</v>
      </c>
      <c r="B183" t="s">
        <v>203</v>
      </c>
      <c r="C183">
        <v>22</v>
      </c>
      <c r="D183">
        <v>94.9</v>
      </c>
      <c r="E183">
        <v>6</v>
      </c>
      <c r="F183" s="14">
        <f>VLOOKUP($A183,Orders!$A:$B,2,FALSE)</f>
        <v>37740</v>
      </c>
      <c r="G183" t="str">
        <f>VLOOKUP($A183,Orders!$A:$E,5,FALSE)</f>
        <v>Shipped</v>
      </c>
      <c r="H183">
        <f>VLOOKUP(B183,Products!A:H,8)</f>
        <v>66.92</v>
      </c>
      <c r="I183">
        <f t="shared" si="8"/>
        <v>2087.8000000000002</v>
      </c>
      <c r="J183">
        <f t="shared" si="9"/>
        <v>615.56000000000006</v>
      </c>
      <c r="K183">
        <f t="shared" si="10"/>
        <v>2003</v>
      </c>
      <c r="L183">
        <f t="shared" si="11"/>
        <v>4</v>
      </c>
      <c r="M183" t="str">
        <f>VLOOKUP(A183,'Master Sheet'!A:O,15)</f>
        <v>Sydney</v>
      </c>
    </row>
    <row r="184" spans="1:13">
      <c r="A184">
        <v>10120</v>
      </c>
      <c r="B184" t="s">
        <v>187</v>
      </c>
      <c r="C184">
        <v>29</v>
      </c>
      <c r="D184">
        <v>68.790000000000006</v>
      </c>
      <c r="E184">
        <v>11</v>
      </c>
      <c r="F184" s="14">
        <f>VLOOKUP($A184,Orders!$A:$B,2,FALSE)</f>
        <v>37740</v>
      </c>
      <c r="G184" t="str">
        <f>VLOOKUP($A184,Orders!$A:$E,5,FALSE)</f>
        <v>Shipped</v>
      </c>
      <c r="H184">
        <f>VLOOKUP(B184,Products!A:H,8)</f>
        <v>33.020000000000003</v>
      </c>
      <c r="I184">
        <f t="shared" si="8"/>
        <v>1994.91</v>
      </c>
      <c r="J184">
        <f t="shared" si="9"/>
        <v>1037.3300000000002</v>
      </c>
      <c r="K184">
        <f t="shared" si="10"/>
        <v>2003</v>
      </c>
      <c r="L184">
        <f t="shared" si="11"/>
        <v>4</v>
      </c>
      <c r="M184" t="str">
        <f>VLOOKUP(A184,'Master Sheet'!A:O,15)</f>
        <v>Sydney</v>
      </c>
    </row>
    <row r="185" spans="1:13">
      <c r="A185">
        <v>10120</v>
      </c>
      <c r="B185" t="s">
        <v>188</v>
      </c>
      <c r="C185">
        <v>49</v>
      </c>
      <c r="D185">
        <v>41.46</v>
      </c>
      <c r="E185">
        <v>12</v>
      </c>
      <c r="F185" s="14">
        <f>VLOOKUP($A185,Orders!$A:$B,2,FALSE)</f>
        <v>37740</v>
      </c>
      <c r="G185" t="str">
        <f>VLOOKUP($A185,Orders!$A:$E,5,FALSE)</f>
        <v>Shipped</v>
      </c>
      <c r="H185">
        <f>VLOOKUP(B185,Products!A:H,8)</f>
        <v>27.06</v>
      </c>
      <c r="I185">
        <f t="shared" si="8"/>
        <v>2031.54</v>
      </c>
      <c r="J185">
        <f t="shared" si="9"/>
        <v>705.60000000000014</v>
      </c>
      <c r="K185">
        <f t="shared" si="10"/>
        <v>2003</v>
      </c>
      <c r="L185">
        <f t="shared" si="11"/>
        <v>4</v>
      </c>
      <c r="M185" t="str">
        <f>VLOOKUP(A185,'Master Sheet'!A:O,15)</f>
        <v>Sydney</v>
      </c>
    </row>
    <row r="186" spans="1:13">
      <c r="A186">
        <v>10120</v>
      </c>
      <c r="B186" t="s">
        <v>189</v>
      </c>
      <c r="C186">
        <v>47</v>
      </c>
      <c r="D186">
        <v>91.34</v>
      </c>
      <c r="E186">
        <v>13</v>
      </c>
      <c r="F186" s="14">
        <f>VLOOKUP($A186,Orders!$A:$B,2,FALSE)</f>
        <v>37740</v>
      </c>
      <c r="G186" t="str">
        <f>VLOOKUP($A186,Orders!$A:$E,5,FALSE)</f>
        <v>Shipped</v>
      </c>
      <c r="H186">
        <f>VLOOKUP(B186,Products!A:H,8)</f>
        <v>51.15</v>
      </c>
      <c r="I186">
        <f t="shared" si="8"/>
        <v>4292.9800000000005</v>
      </c>
      <c r="J186">
        <f t="shared" si="9"/>
        <v>1888.9300000000003</v>
      </c>
      <c r="K186">
        <f t="shared" si="10"/>
        <v>2003</v>
      </c>
      <c r="L186">
        <f t="shared" si="11"/>
        <v>4</v>
      </c>
      <c r="M186" t="str">
        <f>VLOOKUP(A186,'Master Sheet'!A:O,15)</f>
        <v>Sydney</v>
      </c>
    </row>
    <row r="187" spans="1:13">
      <c r="A187">
        <v>10120</v>
      </c>
      <c r="B187" t="s">
        <v>191</v>
      </c>
      <c r="C187">
        <v>24</v>
      </c>
      <c r="D187">
        <v>81.77</v>
      </c>
      <c r="E187">
        <v>15</v>
      </c>
      <c r="F187" s="14">
        <f>VLOOKUP($A187,Orders!$A:$B,2,FALSE)</f>
        <v>37740</v>
      </c>
      <c r="G187" t="str">
        <f>VLOOKUP($A187,Orders!$A:$E,5,FALSE)</f>
        <v>Shipped</v>
      </c>
      <c r="H187">
        <f>VLOOKUP(B187,Products!A:H,8)</f>
        <v>68.8</v>
      </c>
      <c r="I187">
        <f t="shared" si="8"/>
        <v>1962.48</v>
      </c>
      <c r="J187">
        <f t="shared" si="9"/>
        <v>311.27999999999997</v>
      </c>
      <c r="K187">
        <f t="shared" si="10"/>
        <v>2003</v>
      </c>
      <c r="L187">
        <f t="shared" si="11"/>
        <v>4</v>
      </c>
      <c r="M187" t="str">
        <f>VLOOKUP(A187,'Master Sheet'!A:O,15)</f>
        <v>Sydney</v>
      </c>
    </row>
    <row r="188" spans="1:13">
      <c r="A188">
        <v>10120</v>
      </c>
      <c r="B188" t="s">
        <v>192</v>
      </c>
      <c r="C188">
        <v>24</v>
      </c>
      <c r="D188">
        <v>106.79</v>
      </c>
      <c r="E188">
        <v>7</v>
      </c>
      <c r="F188" s="14">
        <f>VLOOKUP($A188,Orders!$A:$B,2,FALSE)</f>
        <v>37740</v>
      </c>
      <c r="G188" t="str">
        <f>VLOOKUP($A188,Orders!$A:$E,5,FALSE)</f>
        <v>Shipped</v>
      </c>
      <c r="H188">
        <f>VLOOKUP(B188,Products!A:H,8)</f>
        <v>59.33</v>
      </c>
      <c r="I188">
        <f t="shared" si="8"/>
        <v>2562.96</v>
      </c>
      <c r="J188">
        <f t="shared" si="9"/>
        <v>1139.0400000000002</v>
      </c>
      <c r="K188">
        <f t="shared" si="10"/>
        <v>2003</v>
      </c>
      <c r="L188">
        <f t="shared" si="11"/>
        <v>4</v>
      </c>
      <c r="M188" t="str">
        <f>VLOOKUP(A188,'Master Sheet'!A:O,15)</f>
        <v>Sydney</v>
      </c>
    </row>
    <row r="189" spans="1:13">
      <c r="A189">
        <v>10120</v>
      </c>
      <c r="B189" t="s">
        <v>193</v>
      </c>
      <c r="C189">
        <v>43</v>
      </c>
      <c r="D189">
        <v>72</v>
      </c>
      <c r="E189">
        <v>14</v>
      </c>
      <c r="F189" s="14">
        <f>VLOOKUP($A189,Orders!$A:$B,2,FALSE)</f>
        <v>37740</v>
      </c>
      <c r="G189" t="str">
        <f>VLOOKUP($A189,Orders!$A:$E,5,FALSE)</f>
        <v>Shipped</v>
      </c>
      <c r="H189">
        <f>VLOOKUP(B189,Products!A:H,8)</f>
        <v>54.4</v>
      </c>
      <c r="I189">
        <f t="shared" si="8"/>
        <v>3096</v>
      </c>
      <c r="J189">
        <f t="shared" si="9"/>
        <v>756.80000000000007</v>
      </c>
      <c r="K189">
        <f t="shared" si="10"/>
        <v>2003</v>
      </c>
      <c r="L189">
        <f t="shared" si="11"/>
        <v>4</v>
      </c>
      <c r="M189" t="str">
        <f>VLOOKUP(A189,'Master Sheet'!A:O,15)</f>
        <v>Sydney</v>
      </c>
    </row>
    <row r="190" spans="1:13">
      <c r="A190">
        <v>10121</v>
      </c>
      <c r="B190" t="s">
        <v>196</v>
      </c>
      <c r="C190">
        <v>34</v>
      </c>
      <c r="D190">
        <v>86.13</v>
      </c>
      <c r="E190">
        <v>5</v>
      </c>
      <c r="F190" s="14">
        <f>VLOOKUP($A190,Orders!$A:$B,2,FALSE)</f>
        <v>37748</v>
      </c>
      <c r="G190" t="str">
        <f>VLOOKUP($A190,Orders!$A:$E,5,FALSE)</f>
        <v>Shipped</v>
      </c>
      <c r="H190">
        <f>VLOOKUP(B190,Products!A:H,8)</f>
        <v>48.81</v>
      </c>
      <c r="I190">
        <f t="shared" si="8"/>
        <v>2928.42</v>
      </c>
      <c r="J190">
        <f t="shared" si="9"/>
        <v>1268.8799999999997</v>
      </c>
      <c r="K190">
        <f t="shared" si="10"/>
        <v>2003</v>
      </c>
      <c r="L190">
        <f t="shared" si="11"/>
        <v>5</v>
      </c>
      <c r="M190" t="str">
        <f>VLOOKUP(A190,'Master Sheet'!A:O,15)</f>
        <v>Paris</v>
      </c>
    </row>
    <row r="191" spans="1:13">
      <c r="A191">
        <v>10121</v>
      </c>
      <c r="B191" t="s">
        <v>199</v>
      </c>
      <c r="C191">
        <v>50</v>
      </c>
      <c r="D191">
        <v>126.52</v>
      </c>
      <c r="E191">
        <v>4</v>
      </c>
      <c r="F191" s="14">
        <f>VLOOKUP($A191,Orders!$A:$B,2,FALSE)</f>
        <v>37748</v>
      </c>
      <c r="G191" t="str">
        <f>VLOOKUP($A191,Orders!$A:$E,5,FALSE)</f>
        <v>Shipped</v>
      </c>
      <c r="H191">
        <f>VLOOKUP(B191,Products!A:H,8)</f>
        <v>66.27</v>
      </c>
      <c r="I191">
        <f t="shared" si="8"/>
        <v>6326</v>
      </c>
      <c r="J191">
        <f t="shared" si="9"/>
        <v>3012.5</v>
      </c>
      <c r="K191">
        <f t="shared" si="10"/>
        <v>2003</v>
      </c>
      <c r="L191">
        <f t="shared" si="11"/>
        <v>5</v>
      </c>
      <c r="M191" t="str">
        <f>VLOOKUP(A191,'Master Sheet'!A:O,15)</f>
        <v>Paris</v>
      </c>
    </row>
    <row r="192" spans="1:13">
      <c r="A192">
        <v>10121</v>
      </c>
      <c r="B192" t="s">
        <v>213</v>
      </c>
      <c r="C192">
        <v>32</v>
      </c>
      <c r="D192">
        <v>58.18</v>
      </c>
      <c r="E192">
        <v>2</v>
      </c>
      <c r="F192" s="14">
        <f>VLOOKUP($A192,Orders!$A:$B,2,FALSE)</f>
        <v>37748</v>
      </c>
      <c r="G192" t="str">
        <f>VLOOKUP($A192,Orders!$A:$E,5,FALSE)</f>
        <v>Shipped</v>
      </c>
      <c r="H192">
        <f>VLOOKUP(B192,Products!A:H,8)</f>
        <v>47.1</v>
      </c>
      <c r="I192">
        <f t="shared" si="8"/>
        <v>1861.76</v>
      </c>
      <c r="J192">
        <f t="shared" si="9"/>
        <v>354.55999999999995</v>
      </c>
      <c r="K192">
        <f t="shared" si="10"/>
        <v>2003</v>
      </c>
      <c r="L192">
        <f t="shared" si="11"/>
        <v>5</v>
      </c>
      <c r="M192" t="str">
        <f>VLOOKUP(A192,'Master Sheet'!A:O,15)</f>
        <v>Paris</v>
      </c>
    </row>
    <row r="193" spans="1:13">
      <c r="A193">
        <v>10121</v>
      </c>
      <c r="B193" t="s">
        <v>218</v>
      </c>
      <c r="C193">
        <v>25</v>
      </c>
      <c r="D193">
        <v>95.93</v>
      </c>
      <c r="E193">
        <v>3</v>
      </c>
      <c r="F193" s="14">
        <f>VLOOKUP($A193,Orders!$A:$B,2,FALSE)</f>
        <v>37748</v>
      </c>
      <c r="G193" t="str">
        <f>VLOOKUP($A193,Orders!$A:$E,5,FALSE)</f>
        <v>Shipped</v>
      </c>
      <c r="H193">
        <f>VLOOKUP(B193,Products!A:H,8)</f>
        <v>56.13</v>
      </c>
      <c r="I193">
        <f t="shared" si="8"/>
        <v>2398.25</v>
      </c>
      <c r="J193">
        <f t="shared" si="9"/>
        <v>995.00000000000011</v>
      </c>
      <c r="K193">
        <f t="shared" si="10"/>
        <v>2003</v>
      </c>
      <c r="L193">
        <f t="shared" si="11"/>
        <v>5</v>
      </c>
      <c r="M193" t="str">
        <f>VLOOKUP(A193,'Master Sheet'!A:O,15)</f>
        <v>Paris</v>
      </c>
    </row>
    <row r="194" spans="1:13">
      <c r="A194">
        <v>10121</v>
      </c>
      <c r="B194" t="s">
        <v>219</v>
      </c>
      <c r="C194">
        <v>44</v>
      </c>
      <c r="D194">
        <v>72.41</v>
      </c>
      <c r="E194">
        <v>1</v>
      </c>
      <c r="F194" s="14">
        <f>VLOOKUP($A194,Orders!$A:$B,2,FALSE)</f>
        <v>37748</v>
      </c>
      <c r="G194" t="str">
        <f>VLOOKUP($A194,Orders!$A:$E,5,FALSE)</f>
        <v>Shipped</v>
      </c>
      <c r="H194">
        <f>VLOOKUP(B194,Products!A:H,8)</f>
        <v>34.17</v>
      </c>
      <c r="I194">
        <f t="shared" ref="I194:I257" si="12">C194*D194</f>
        <v>3186.04</v>
      </c>
      <c r="J194">
        <f t="shared" ref="J194:J257" si="13">(D194-H194)*C194</f>
        <v>1682.5599999999997</v>
      </c>
      <c r="K194">
        <f t="shared" ref="K194:K257" si="14">YEAR(F194)</f>
        <v>2003</v>
      </c>
      <c r="L194">
        <f t="shared" ref="L194:L257" si="15">MONTH(F194)</f>
        <v>5</v>
      </c>
      <c r="M194" t="str">
        <f>VLOOKUP(A194,'Master Sheet'!A:O,15)</f>
        <v>Paris</v>
      </c>
    </row>
    <row r="195" spans="1:13">
      <c r="A195">
        <v>10122</v>
      </c>
      <c r="B195" t="s">
        <v>204</v>
      </c>
      <c r="C195">
        <v>42</v>
      </c>
      <c r="D195">
        <v>155.66</v>
      </c>
      <c r="E195">
        <v>10</v>
      </c>
      <c r="F195" s="14">
        <f>VLOOKUP($A195,Orders!$A:$B,2,FALSE)</f>
        <v>37749</v>
      </c>
      <c r="G195" t="str">
        <f>VLOOKUP($A195,Orders!$A:$E,5,FALSE)</f>
        <v>Shipped</v>
      </c>
      <c r="H195">
        <f>VLOOKUP(B195,Products!A:H,8)</f>
        <v>95.34</v>
      </c>
      <c r="I195">
        <f t="shared" si="12"/>
        <v>6537.72</v>
      </c>
      <c r="J195">
        <f t="shared" si="13"/>
        <v>2533.4399999999996</v>
      </c>
      <c r="K195">
        <f t="shared" si="14"/>
        <v>2003</v>
      </c>
      <c r="L195">
        <f t="shared" si="15"/>
        <v>5</v>
      </c>
      <c r="M195" t="str">
        <f>VLOOKUP(A195,'Master Sheet'!A:O,15)</f>
        <v>Paris</v>
      </c>
    </row>
    <row r="196" spans="1:13">
      <c r="A196">
        <v>10122</v>
      </c>
      <c r="B196" t="s">
        <v>205</v>
      </c>
      <c r="C196">
        <v>37</v>
      </c>
      <c r="D196">
        <v>113.92</v>
      </c>
      <c r="E196">
        <v>8</v>
      </c>
      <c r="F196" s="14">
        <f>VLOOKUP($A196,Orders!$A:$B,2,FALSE)</f>
        <v>37749</v>
      </c>
      <c r="G196" t="str">
        <f>VLOOKUP($A196,Orders!$A:$E,5,FALSE)</f>
        <v>Shipped</v>
      </c>
      <c r="H196">
        <f>VLOOKUP(B196,Products!A:H,8)</f>
        <v>75.16</v>
      </c>
      <c r="I196">
        <f t="shared" si="12"/>
        <v>4215.04</v>
      </c>
      <c r="J196">
        <f t="shared" si="13"/>
        <v>1434.1200000000001</v>
      </c>
      <c r="K196">
        <f t="shared" si="14"/>
        <v>2003</v>
      </c>
      <c r="L196">
        <f t="shared" si="15"/>
        <v>5</v>
      </c>
      <c r="M196" t="str">
        <f>VLOOKUP(A196,'Master Sheet'!A:O,15)</f>
        <v>Paris</v>
      </c>
    </row>
    <row r="197" spans="1:13">
      <c r="A197">
        <v>10122</v>
      </c>
      <c r="B197" t="s">
        <v>206</v>
      </c>
      <c r="C197">
        <v>32</v>
      </c>
      <c r="D197">
        <v>65.44</v>
      </c>
      <c r="E197">
        <v>11</v>
      </c>
      <c r="F197" s="14">
        <f>VLOOKUP($A197,Orders!$A:$B,2,FALSE)</f>
        <v>37749</v>
      </c>
      <c r="G197" t="str">
        <f>VLOOKUP($A197,Orders!$A:$E,5,FALSE)</f>
        <v>Shipped</v>
      </c>
      <c r="H197">
        <f>VLOOKUP(B197,Products!A:H,8)</f>
        <v>31.92</v>
      </c>
      <c r="I197">
        <f t="shared" si="12"/>
        <v>2094.08</v>
      </c>
      <c r="J197">
        <f t="shared" si="13"/>
        <v>1072.6399999999999</v>
      </c>
      <c r="K197">
        <f t="shared" si="14"/>
        <v>2003</v>
      </c>
      <c r="L197">
        <f t="shared" si="15"/>
        <v>5</v>
      </c>
      <c r="M197" t="str">
        <f>VLOOKUP(A197,'Master Sheet'!A:O,15)</f>
        <v>Paris</v>
      </c>
    </row>
    <row r="198" spans="1:13">
      <c r="A198">
        <v>10122</v>
      </c>
      <c r="B198" t="s">
        <v>207</v>
      </c>
      <c r="C198">
        <v>20</v>
      </c>
      <c r="D198">
        <v>104.8</v>
      </c>
      <c r="E198">
        <v>7</v>
      </c>
      <c r="F198" s="14">
        <f>VLOOKUP($A198,Orders!$A:$B,2,FALSE)</f>
        <v>37749</v>
      </c>
      <c r="G198" t="str">
        <f>VLOOKUP($A198,Orders!$A:$E,5,FALSE)</f>
        <v>Shipped</v>
      </c>
      <c r="H198">
        <f>VLOOKUP(B198,Products!A:H,8)</f>
        <v>58.73</v>
      </c>
      <c r="I198">
        <f t="shared" si="12"/>
        <v>2096</v>
      </c>
      <c r="J198">
        <f t="shared" si="13"/>
        <v>921.4</v>
      </c>
      <c r="K198">
        <f t="shared" si="14"/>
        <v>2003</v>
      </c>
      <c r="L198">
        <f t="shared" si="15"/>
        <v>5</v>
      </c>
      <c r="M198" t="str">
        <f>VLOOKUP(A198,'Master Sheet'!A:O,15)</f>
        <v>Paris</v>
      </c>
    </row>
    <row r="199" spans="1:13">
      <c r="A199">
        <v>10122</v>
      </c>
      <c r="B199" t="s">
        <v>220</v>
      </c>
      <c r="C199">
        <v>34</v>
      </c>
      <c r="D199">
        <v>114.65</v>
      </c>
      <c r="E199">
        <v>2</v>
      </c>
      <c r="F199" s="14">
        <f>VLOOKUP($A199,Orders!$A:$B,2,FALSE)</f>
        <v>37749</v>
      </c>
      <c r="G199" t="str">
        <f>VLOOKUP($A199,Orders!$A:$E,5,FALSE)</f>
        <v>Shipped</v>
      </c>
      <c r="H199">
        <f>VLOOKUP(B199,Products!A:H,8)</f>
        <v>83.51</v>
      </c>
      <c r="I199">
        <f t="shared" si="12"/>
        <v>3898.1000000000004</v>
      </c>
      <c r="J199">
        <f t="shared" si="13"/>
        <v>1058.76</v>
      </c>
      <c r="K199">
        <f t="shared" si="14"/>
        <v>2003</v>
      </c>
      <c r="L199">
        <f t="shared" si="15"/>
        <v>5</v>
      </c>
      <c r="M199" t="str">
        <f>VLOOKUP(A199,'Master Sheet'!A:O,15)</f>
        <v>Paris</v>
      </c>
    </row>
    <row r="200" spans="1:13">
      <c r="A200">
        <v>10122</v>
      </c>
      <c r="B200" t="s">
        <v>208</v>
      </c>
      <c r="C200">
        <v>43</v>
      </c>
      <c r="D200">
        <v>62.37</v>
      </c>
      <c r="E200">
        <v>6</v>
      </c>
      <c r="F200" s="14">
        <f>VLOOKUP($A200,Orders!$A:$B,2,FALSE)</f>
        <v>37749</v>
      </c>
      <c r="G200" t="str">
        <f>VLOOKUP($A200,Orders!$A:$E,5,FALSE)</f>
        <v>Shipped</v>
      </c>
      <c r="H200">
        <f>VLOOKUP(B200,Products!A:H,8)</f>
        <v>53.9</v>
      </c>
      <c r="I200">
        <f t="shared" si="12"/>
        <v>2681.91</v>
      </c>
      <c r="J200">
        <f t="shared" si="13"/>
        <v>364.20999999999992</v>
      </c>
      <c r="K200">
        <f t="shared" si="14"/>
        <v>2003</v>
      </c>
      <c r="L200">
        <f t="shared" si="15"/>
        <v>5</v>
      </c>
      <c r="M200" t="str">
        <f>VLOOKUP(A200,'Master Sheet'!A:O,15)</f>
        <v>Paris</v>
      </c>
    </row>
    <row r="201" spans="1:13">
      <c r="A201">
        <v>10122</v>
      </c>
      <c r="B201" t="s">
        <v>221</v>
      </c>
      <c r="C201">
        <v>31</v>
      </c>
      <c r="D201">
        <v>113.8</v>
      </c>
      <c r="E201">
        <v>1</v>
      </c>
      <c r="F201" s="14">
        <f>VLOOKUP($A201,Orders!$A:$B,2,FALSE)</f>
        <v>37749</v>
      </c>
      <c r="G201" t="str">
        <f>VLOOKUP($A201,Orders!$A:$E,5,FALSE)</f>
        <v>Shipped</v>
      </c>
      <c r="H201">
        <f>VLOOKUP(B201,Products!A:H,8)</f>
        <v>93.89</v>
      </c>
      <c r="I201">
        <f t="shared" si="12"/>
        <v>3527.7999999999997</v>
      </c>
      <c r="J201">
        <f t="shared" si="13"/>
        <v>617.20999999999992</v>
      </c>
      <c r="K201">
        <f t="shared" si="14"/>
        <v>2003</v>
      </c>
      <c r="L201">
        <f t="shared" si="15"/>
        <v>5</v>
      </c>
      <c r="M201" t="str">
        <f>VLOOKUP(A201,'Master Sheet'!A:O,15)</f>
        <v>Paris</v>
      </c>
    </row>
    <row r="202" spans="1:13">
      <c r="A202">
        <v>10122</v>
      </c>
      <c r="B202" t="s">
        <v>154</v>
      </c>
      <c r="C202">
        <v>25</v>
      </c>
      <c r="D202">
        <v>137.16999999999999</v>
      </c>
      <c r="E202">
        <v>3</v>
      </c>
      <c r="F202" s="14">
        <f>VLOOKUP($A202,Orders!$A:$B,2,FALSE)</f>
        <v>37749</v>
      </c>
      <c r="G202" t="str">
        <f>VLOOKUP($A202,Orders!$A:$E,5,FALSE)</f>
        <v>Shipped</v>
      </c>
      <c r="H202">
        <f>VLOOKUP(B202,Products!A:H,8)</f>
        <v>77.900000000000006</v>
      </c>
      <c r="I202">
        <f t="shared" si="12"/>
        <v>3429.2499999999995</v>
      </c>
      <c r="J202">
        <f t="shared" si="13"/>
        <v>1481.7499999999995</v>
      </c>
      <c r="K202">
        <f t="shared" si="14"/>
        <v>2003</v>
      </c>
      <c r="L202">
        <f t="shared" si="15"/>
        <v>5</v>
      </c>
      <c r="M202" t="str">
        <f>VLOOKUP(A202,'Master Sheet'!A:O,15)</f>
        <v>Paris</v>
      </c>
    </row>
    <row r="203" spans="1:13">
      <c r="A203">
        <v>10122</v>
      </c>
      <c r="B203" t="s">
        <v>209</v>
      </c>
      <c r="C203">
        <v>21</v>
      </c>
      <c r="D203">
        <v>69.150000000000006</v>
      </c>
      <c r="E203">
        <v>13</v>
      </c>
      <c r="F203" s="14">
        <f>VLOOKUP($A203,Orders!$A:$B,2,FALSE)</f>
        <v>37749</v>
      </c>
      <c r="G203" t="str">
        <f>VLOOKUP($A203,Orders!$A:$E,5,FALSE)</f>
        <v>Shipped</v>
      </c>
      <c r="H203">
        <f>VLOOKUP(B203,Products!A:H,8)</f>
        <v>49.05</v>
      </c>
      <c r="I203">
        <f t="shared" si="12"/>
        <v>1452.15</v>
      </c>
      <c r="J203">
        <f t="shared" si="13"/>
        <v>422.10000000000019</v>
      </c>
      <c r="K203">
        <f t="shared" si="14"/>
        <v>2003</v>
      </c>
      <c r="L203">
        <f t="shared" si="15"/>
        <v>5</v>
      </c>
      <c r="M203" t="str">
        <f>VLOOKUP(A203,'Master Sheet'!A:O,15)</f>
        <v>Paris</v>
      </c>
    </row>
    <row r="204" spans="1:13">
      <c r="A204">
        <v>10122</v>
      </c>
      <c r="B204" t="s">
        <v>210</v>
      </c>
      <c r="C204">
        <v>21</v>
      </c>
      <c r="D204">
        <v>133.76</v>
      </c>
      <c r="E204">
        <v>12</v>
      </c>
      <c r="F204" s="14">
        <f>VLOOKUP($A204,Orders!$A:$B,2,FALSE)</f>
        <v>37749</v>
      </c>
      <c r="G204" t="str">
        <f>VLOOKUP($A204,Orders!$A:$E,5,FALSE)</f>
        <v>Shipped</v>
      </c>
      <c r="H204">
        <f>VLOOKUP(B204,Products!A:H,8)</f>
        <v>73.489999999999995</v>
      </c>
      <c r="I204">
        <f t="shared" si="12"/>
        <v>2808.96</v>
      </c>
      <c r="J204">
        <f t="shared" si="13"/>
        <v>1265.6699999999998</v>
      </c>
      <c r="K204">
        <f t="shared" si="14"/>
        <v>2003</v>
      </c>
      <c r="L204">
        <f t="shared" si="15"/>
        <v>5</v>
      </c>
      <c r="M204" t="str">
        <f>VLOOKUP(A204,'Master Sheet'!A:O,15)</f>
        <v>Paris</v>
      </c>
    </row>
    <row r="205" spans="1:13">
      <c r="A205">
        <v>10122</v>
      </c>
      <c r="B205" t="s">
        <v>211</v>
      </c>
      <c r="C205">
        <v>35</v>
      </c>
      <c r="D205">
        <v>59.06</v>
      </c>
      <c r="E205">
        <v>16</v>
      </c>
      <c r="F205" s="14">
        <f>VLOOKUP($A205,Orders!$A:$B,2,FALSE)</f>
        <v>37749</v>
      </c>
      <c r="G205" t="str">
        <f>VLOOKUP($A205,Orders!$A:$E,5,FALSE)</f>
        <v>Shipped</v>
      </c>
      <c r="H205">
        <f>VLOOKUP(B205,Products!A:H,8)</f>
        <v>32.950000000000003</v>
      </c>
      <c r="I205">
        <f t="shared" si="12"/>
        <v>2067.1</v>
      </c>
      <c r="J205">
        <f t="shared" si="13"/>
        <v>913.85</v>
      </c>
      <c r="K205">
        <f t="shared" si="14"/>
        <v>2003</v>
      </c>
      <c r="L205">
        <f t="shared" si="15"/>
        <v>5</v>
      </c>
      <c r="M205" t="str">
        <f>VLOOKUP(A205,'Master Sheet'!A:O,15)</f>
        <v>Paris</v>
      </c>
    </row>
    <row r="206" spans="1:13">
      <c r="A206">
        <v>10122</v>
      </c>
      <c r="B206" t="s">
        <v>212</v>
      </c>
      <c r="C206">
        <v>28</v>
      </c>
      <c r="D206">
        <v>145.82</v>
      </c>
      <c r="E206">
        <v>15</v>
      </c>
      <c r="F206" s="14">
        <f>VLOOKUP($A206,Orders!$A:$B,2,FALSE)</f>
        <v>37749</v>
      </c>
      <c r="G206" t="str">
        <f>VLOOKUP($A206,Orders!$A:$E,5,FALSE)</f>
        <v>Shipped</v>
      </c>
      <c r="H206">
        <f>VLOOKUP(B206,Products!A:H,8)</f>
        <v>69.930000000000007</v>
      </c>
      <c r="I206">
        <f t="shared" si="12"/>
        <v>4082.96</v>
      </c>
      <c r="J206">
        <f t="shared" si="13"/>
        <v>2124.9199999999996</v>
      </c>
      <c r="K206">
        <f t="shared" si="14"/>
        <v>2003</v>
      </c>
      <c r="L206">
        <f t="shared" si="15"/>
        <v>5</v>
      </c>
      <c r="M206" t="str">
        <f>VLOOKUP(A206,'Master Sheet'!A:O,15)</f>
        <v>Paris</v>
      </c>
    </row>
    <row r="207" spans="1:13">
      <c r="A207">
        <v>10122</v>
      </c>
      <c r="B207" t="s">
        <v>224</v>
      </c>
      <c r="C207">
        <v>39</v>
      </c>
      <c r="D207">
        <v>34.74</v>
      </c>
      <c r="E207">
        <v>4</v>
      </c>
      <c r="F207" s="14">
        <f>VLOOKUP($A207,Orders!$A:$B,2,FALSE)</f>
        <v>37749</v>
      </c>
      <c r="G207" t="str">
        <f>VLOOKUP($A207,Orders!$A:$E,5,FALSE)</f>
        <v>Shipped</v>
      </c>
      <c r="H207">
        <f>VLOOKUP(B207,Products!A:H,8)</f>
        <v>16.239999999999998</v>
      </c>
      <c r="I207">
        <f t="shared" si="12"/>
        <v>1354.8600000000001</v>
      </c>
      <c r="J207">
        <f t="shared" si="13"/>
        <v>721.50000000000011</v>
      </c>
      <c r="K207">
        <f t="shared" si="14"/>
        <v>2003</v>
      </c>
      <c r="L207">
        <f t="shared" si="15"/>
        <v>5</v>
      </c>
      <c r="M207" t="str">
        <f>VLOOKUP(A207,'Master Sheet'!A:O,15)</f>
        <v>Paris</v>
      </c>
    </row>
    <row r="208" spans="1:13">
      <c r="A208">
        <v>10122</v>
      </c>
      <c r="B208" t="s">
        <v>214</v>
      </c>
      <c r="C208">
        <v>34</v>
      </c>
      <c r="D208">
        <v>50.82</v>
      </c>
      <c r="E208">
        <v>9</v>
      </c>
      <c r="F208" s="14">
        <f>VLOOKUP($A208,Orders!$A:$B,2,FALSE)</f>
        <v>37749</v>
      </c>
      <c r="G208" t="str">
        <f>VLOOKUP($A208,Orders!$A:$E,5,FALSE)</f>
        <v>Shipped</v>
      </c>
      <c r="H208">
        <f>VLOOKUP(B208,Products!A:H,8)</f>
        <v>38.58</v>
      </c>
      <c r="I208">
        <f t="shared" si="12"/>
        <v>1727.88</v>
      </c>
      <c r="J208">
        <f t="shared" si="13"/>
        <v>416.16000000000008</v>
      </c>
      <c r="K208">
        <f t="shared" si="14"/>
        <v>2003</v>
      </c>
      <c r="L208">
        <f t="shared" si="15"/>
        <v>5</v>
      </c>
      <c r="M208" t="str">
        <f>VLOOKUP(A208,'Master Sheet'!A:O,15)</f>
        <v>Paris</v>
      </c>
    </row>
    <row r="209" spans="1:13">
      <c r="A209">
        <v>10122</v>
      </c>
      <c r="B209" t="s">
        <v>215</v>
      </c>
      <c r="C209">
        <v>43</v>
      </c>
      <c r="D209">
        <v>136.22</v>
      </c>
      <c r="E209">
        <v>5</v>
      </c>
      <c r="F209" s="14">
        <f>VLOOKUP($A209,Orders!$A:$B,2,FALSE)</f>
        <v>37749</v>
      </c>
      <c r="G209" t="str">
        <f>VLOOKUP($A209,Orders!$A:$E,5,FALSE)</f>
        <v>Shipped</v>
      </c>
      <c r="H209">
        <f>VLOOKUP(B209,Products!A:H,8)</f>
        <v>98.3</v>
      </c>
      <c r="I209">
        <f t="shared" si="12"/>
        <v>5857.46</v>
      </c>
      <c r="J209">
        <f t="shared" si="13"/>
        <v>1630.5600000000002</v>
      </c>
      <c r="K209">
        <f t="shared" si="14"/>
        <v>2003</v>
      </c>
      <c r="L209">
        <f t="shared" si="15"/>
        <v>5</v>
      </c>
      <c r="M209" t="str">
        <f>VLOOKUP(A209,'Master Sheet'!A:O,15)</f>
        <v>Paris</v>
      </c>
    </row>
    <row r="210" spans="1:13">
      <c r="A210">
        <v>10122</v>
      </c>
      <c r="B210" t="s">
        <v>216</v>
      </c>
      <c r="C210">
        <v>29</v>
      </c>
      <c r="D210">
        <v>67.099999999999994</v>
      </c>
      <c r="E210">
        <v>14</v>
      </c>
      <c r="F210" s="14">
        <f>VLOOKUP($A210,Orders!$A:$B,2,FALSE)</f>
        <v>37749</v>
      </c>
      <c r="G210" t="str">
        <f>VLOOKUP($A210,Orders!$A:$E,5,FALSE)</f>
        <v>Shipped</v>
      </c>
      <c r="H210">
        <f>VLOOKUP(B210,Products!A:H,8)</f>
        <v>32.33</v>
      </c>
      <c r="I210">
        <f t="shared" si="12"/>
        <v>1945.8999999999999</v>
      </c>
      <c r="J210">
        <f t="shared" si="13"/>
        <v>1008.3299999999999</v>
      </c>
      <c r="K210">
        <f t="shared" si="14"/>
        <v>2003</v>
      </c>
      <c r="L210">
        <f t="shared" si="15"/>
        <v>5</v>
      </c>
      <c r="M210" t="str">
        <f>VLOOKUP(A210,'Master Sheet'!A:O,15)</f>
        <v>Paris</v>
      </c>
    </row>
    <row r="211" spans="1:13">
      <c r="A211">
        <v>10122</v>
      </c>
      <c r="B211" t="s">
        <v>217</v>
      </c>
      <c r="C211">
        <v>31</v>
      </c>
      <c r="D211">
        <v>33.79</v>
      </c>
      <c r="E211">
        <v>17</v>
      </c>
      <c r="F211" s="14">
        <f>VLOOKUP($A211,Orders!$A:$B,2,FALSE)</f>
        <v>37749</v>
      </c>
      <c r="G211" t="str">
        <f>VLOOKUP($A211,Orders!$A:$E,5,FALSE)</f>
        <v>Shipped</v>
      </c>
      <c r="H211">
        <f>VLOOKUP(B211,Products!A:H,8)</f>
        <v>24.14</v>
      </c>
      <c r="I211">
        <f t="shared" si="12"/>
        <v>1047.49</v>
      </c>
      <c r="J211">
        <f t="shared" si="13"/>
        <v>299.14999999999998</v>
      </c>
      <c r="K211">
        <f t="shared" si="14"/>
        <v>2003</v>
      </c>
      <c r="L211">
        <f t="shared" si="15"/>
        <v>5</v>
      </c>
      <c r="M211" t="str">
        <f>VLOOKUP(A211,'Master Sheet'!A:O,15)</f>
        <v>Paris</v>
      </c>
    </row>
    <row r="212" spans="1:13">
      <c r="A212">
        <v>10123</v>
      </c>
      <c r="B212" t="s">
        <v>225</v>
      </c>
      <c r="C212">
        <v>26</v>
      </c>
      <c r="D212">
        <v>120.71</v>
      </c>
      <c r="E212">
        <v>2</v>
      </c>
      <c r="F212" s="14">
        <f>VLOOKUP($A212,Orders!$A:$B,2,FALSE)</f>
        <v>37761</v>
      </c>
      <c r="G212" t="str">
        <f>VLOOKUP($A212,Orders!$A:$E,5,FALSE)</f>
        <v>Shipped</v>
      </c>
      <c r="H212">
        <f>VLOOKUP(B212,Products!A:H,8)</f>
        <v>65.959999999999994</v>
      </c>
      <c r="I212">
        <f t="shared" si="12"/>
        <v>3138.46</v>
      </c>
      <c r="J212">
        <f t="shared" si="13"/>
        <v>1423.5</v>
      </c>
      <c r="K212">
        <f t="shared" si="14"/>
        <v>2003</v>
      </c>
      <c r="L212">
        <f t="shared" si="15"/>
        <v>5</v>
      </c>
      <c r="M212" t="str">
        <f>VLOOKUP(A212,'Master Sheet'!A:O,15)</f>
        <v>Paris</v>
      </c>
    </row>
    <row r="213" spans="1:13">
      <c r="A213">
        <v>10123</v>
      </c>
      <c r="B213" t="s">
        <v>222</v>
      </c>
      <c r="C213">
        <v>46</v>
      </c>
      <c r="D213">
        <v>114.84</v>
      </c>
      <c r="E213">
        <v>3</v>
      </c>
      <c r="F213" s="14">
        <f>VLOOKUP($A213,Orders!$A:$B,2,FALSE)</f>
        <v>37761</v>
      </c>
      <c r="G213" t="str">
        <f>VLOOKUP($A213,Orders!$A:$E,5,FALSE)</f>
        <v>Shipped</v>
      </c>
      <c r="H213">
        <f>VLOOKUP(B213,Products!A:H,8)</f>
        <v>56.76</v>
      </c>
      <c r="I213">
        <f t="shared" si="12"/>
        <v>5282.64</v>
      </c>
      <c r="J213">
        <f t="shared" si="13"/>
        <v>2671.6800000000003</v>
      </c>
      <c r="K213">
        <f t="shared" si="14"/>
        <v>2003</v>
      </c>
      <c r="L213">
        <f t="shared" si="15"/>
        <v>5</v>
      </c>
      <c r="M213" t="str">
        <f>VLOOKUP(A213,'Master Sheet'!A:O,15)</f>
        <v>Paris</v>
      </c>
    </row>
    <row r="214" spans="1:13">
      <c r="A214">
        <v>10123</v>
      </c>
      <c r="B214" t="s">
        <v>223</v>
      </c>
      <c r="C214">
        <v>34</v>
      </c>
      <c r="D214">
        <v>117.26</v>
      </c>
      <c r="E214">
        <v>4</v>
      </c>
      <c r="F214" s="14">
        <f>VLOOKUP($A214,Orders!$A:$B,2,FALSE)</f>
        <v>37761</v>
      </c>
      <c r="G214" t="str">
        <f>VLOOKUP($A214,Orders!$A:$E,5,FALSE)</f>
        <v>Shipped</v>
      </c>
      <c r="H214">
        <f>VLOOKUP(B214,Products!A:H,8)</f>
        <v>62.16</v>
      </c>
      <c r="I214">
        <f t="shared" si="12"/>
        <v>3986.84</v>
      </c>
      <c r="J214">
        <f t="shared" si="13"/>
        <v>1873.4000000000003</v>
      </c>
      <c r="K214">
        <f t="shared" si="14"/>
        <v>2003</v>
      </c>
      <c r="L214">
        <f t="shared" si="15"/>
        <v>5</v>
      </c>
      <c r="M214" t="str">
        <f>VLOOKUP(A214,'Master Sheet'!A:O,15)</f>
        <v>Paris</v>
      </c>
    </row>
    <row r="215" spans="1:13">
      <c r="A215">
        <v>10123</v>
      </c>
      <c r="B215" t="s">
        <v>228</v>
      </c>
      <c r="C215">
        <v>50</v>
      </c>
      <c r="D215">
        <v>43.27</v>
      </c>
      <c r="E215">
        <v>1</v>
      </c>
      <c r="F215" s="14">
        <f>VLOOKUP($A215,Orders!$A:$B,2,FALSE)</f>
        <v>37761</v>
      </c>
      <c r="G215" t="str">
        <f>VLOOKUP($A215,Orders!$A:$E,5,FALSE)</f>
        <v>Shipped</v>
      </c>
      <c r="H215">
        <f>VLOOKUP(B215,Products!A:H,8)</f>
        <v>29.18</v>
      </c>
      <c r="I215">
        <f t="shared" si="12"/>
        <v>2163.5</v>
      </c>
      <c r="J215">
        <f t="shared" si="13"/>
        <v>704.50000000000023</v>
      </c>
      <c r="K215">
        <f t="shared" si="14"/>
        <v>2003</v>
      </c>
      <c r="L215">
        <f t="shared" si="15"/>
        <v>5</v>
      </c>
      <c r="M215" t="str">
        <f>VLOOKUP(A215,'Master Sheet'!A:O,15)</f>
        <v>Paris</v>
      </c>
    </row>
    <row r="216" spans="1:13">
      <c r="A216">
        <v>10124</v>
      </c>
      <c r="B216" t="s">
        <v>124</v>
      </c>
      <c r="C216">
        <v>21</v>
      </c>
      <c r="D216">
        <v>153</v>
      </c>
      <c r="E216">
        <v>6</v>
      </c>
      <c r="F216" s="14">
        <f>VLOOKUP($A216,Orders!$A:$B,2,FALSE)</f>
        <v>37762</v>
      </c>
      <c r="G216" t="str">
        <f>VLOOKUP($A216,Orders!$A:$E,5,FALSE)</f>
        <v>Shipped</v>
      </c>
      <c r="H216">
        <f>VLOOKUP(B216,Products!A:H,8)</f>
        <v>86.7</v>
      </c>
      <c r="I216">
        <f t="shared" si="12"/>
        <v>3213</v>
      </c>
      <c r="J216">
        <f t="shared" si="13"/>
        <v>1392.3</v>
      </c>
      <c r="K216">
        <f t="shared" si="14"/>
        <v>2003</v>
      </c>
      <c r="L216">
        <f t="shared" si="15"/>
        <v>5</v>
      </c>
      <c r="M216" t="str">
        <f>VLOOKUP(A216,'Master Sheet'!A:O,15)</f>
        <v>San Francisco</v>
      </c>
    </row>
    <row r="217" spans="1:13">
      <c r="A217">
        <v>10124</v>
      </c>
      <c r="B217" t="s">
        <v>125</v>
      </c>
      <c r="C217">
        <v>42</v>
      </c>
      <c r="D217">
        <v>58.12</v>
      </c>
      <c r="E217">
        <v>5</v>
      </c>
      <c r="F217" s="14">
        <f>VLOOKUP($A217,Orders!$A:$B,2,FALSE)</f>
        <v>37762</v>
      </c>
      <c r="G217" t="str">
        <f>VLOOKUP($A217,Orders!$A:$E,5,FALSE)</f>
        <v>Shipped</v>
      </c>
      <c r="H217">
        <f>VLOOKUP(B217,Products!A:H,8)</f>
        <v>33.299999999999997</v>
      </c>
      <c r="I217">
        <f t="shared" si="12"/>
        <v>2441.04</v>
      </c>
      <c r="J217">
        <f t="shared" si="13"/>
        <v>1042.44</v>
      </c>
      <c r="K217">
        <f t="shared" si="14"/>
        <v>2003</v>
      </c>
      <c r="L217">
        <f t="shared" si="15"/>
        <v>5</v>
      </c>
      <c r="M217" t="str">
        <f>VLOOKUP(A217,'Master Sheet'!A:O,15)</f>
        <v>San Francisco</v>
      </c>
    </row>
    <row r="218" spans="1:13">
      <c r="A218">
        <v>10124</v>
      </c>
      <c r="B218" t="s">
        <v>128</v>
      </c>
      <c r="C218">
        <v>42</v>
      </c>
      <c r="D218">
        <v>111.87</v>
      </c>
      <c r="E218">
        <v>3</v>
      </c>
      <c r="F218" s="14">
        <f>VLOOKUP($A218,Orders!$A:$B,2,FALSE)</f>
        <v>37762</v>
      </c>
      <c r="G218" t="str">
        <f>VLOOKUP($A218,Orders!$A:$E,5,FALSE)</f>
        <v>Shipped</v>
      </c>
      <c r="H218">
        <f>VLOOKUP(B218,Products!A:H,8)</f>
        <v>58.48</v>
      </c>
      <c r="I218">
        <f t="shared" si="12"/>
        <v>4698.54</v>
      </c>
      <c r="J218">
        <f t="shared" si="13"/>
        <v>2242.38</v>
      </c>
      <c r="K218">
        <f t="shared" si="14"/>
        <v>2003</v>
      </c>
      <c r="L218">
        <f t="shared" si="15"/>
        <v>5</v>
      </c>
      <c r="M218" t="str">
        <f>VLOOKUP(A218,'Master Sheet'!A:O,15)</f>
        <v>San Francisco</v>
      </c>
    </row>
    <row r="219" spans="1:13">
      <c r="A219">
        <v>10124</v>
      </c>
      <c r="B219" t="s">
        <v>126</v>
      </c>
      <c r="C219">
        <v>36</v>
      </c>
      <c r="D219">
        <v>75.459999999999994</v>
      </c>
      <c r="E219">
        <v>7</v>
      </c>
      <c r="F219" s="14">
        <f>VLOOKUP($A219,Orders!$A:$B,2,FALSE)</f>
        <v>37762</v>
      </c>
      <c r="G219" t="str">
        <f>VLOOKUP($A219,Orders!$A:$E,5,FALSE)</f>
        <v>Shipped</v>
      </c>
      <c r="H219">
        <f>VLOOKUP(B219,Products!A:H,8)</f>
        <v>43.26</v>
      </c>
      <c r="I219">
        <f t="shared" si="12"/>
        <v>2716.56</v>
      </c>
      <c r="J219">
        <f t="shared" si="13"/>
        <v>1159.1999999999998</v>
      </c>
      <c r="K219">
        <f t="shared" si="14"/>
        <v>2003</v>
      </c>
      <c r="L219">
        <f t="shared" si="15"/>
        <v>5</v>
      </c>
      <c r="M219" t="str">
        <f>VLOOKUP(A219,'Master Sheet'!A:O,15)</f>
        <v>San Francisco</v>
      </c>
    </row>
    <row r="220" spans="1:13">
      <c r="A220">
        <v>10124</v>
      </c>
      <c r="B220" t="s">
        <v>226</v>
      </c>
      <c r="C220">
        <v>23</v>
      </c>
      <c r="D220">
        <v>66.28</v>
      </c>
      <c r="E220">
        <v>8</v>
      </c>
      <c r="F220" s="14">
        <f>VLOOKUP($A220,Orders!$A:$B,2,FALSE)</f>
        <v>37762</v>
      </c>
      <c r="G220" t="str">
        <f>VLOOKUP($A220,Orders!$A:$E,5,FALSE)</f>
        <v>Shipped</v>
      </c>
      <c r="H220">
        <f>VLOOKUP(B220,Products!A:H,8)</f>
        <v>34.21</v>
      </c>
      <c r="I220">
        <f t="shared" si="12"/>
        <v>1524.44</v>
      </c>
      <c r="J220">
        <f t="shared" si="13"/>
        <v>737.61</v>
      </c>
      <c r="K220">
        <f t="shared" si="14"/>
        <v>2003</v>
      </c>
      <c r="L220">
        <f t="shared" si="15"/>
        <v>5</v>
      </c>
      <c r="M220" t="str">
        <f>VLOOKUP(A220,'Master Sheet'!A:O,15)</f>
        <v>San Francisco</v>
      </c>
    </row>
    <row r="221" spans="1:13">
      <c r="A221">
        <v>10124</v>
      </c>
      <c r="B221" t="s">
        <v>227</v>
      </c>
      <c r="C221">
        <v>22</v>
      </c>
      <c r="D221">
        <v>62.47</v>
      </c>
      <c r="E221">
        <v>12</v>
      </c>
      <c r="F221" s="14">
        <f>VLOOKUP($A221,Orders!$A:$B,2,FALSE)</f>
        <v>37762</v>
      </c>
      <c r="G221" t="str">
        <f>VLOOKUP($A221,Orders!$A:$E,5,FALSE)</f>
        <v>Shipped</v>
      </c>
      <c r="H221">
        <f>VLOOKUP(B221,Products!A:H,8)</f>
        <v>49.24</v>
      </c>
      <c r="I221">
        <f t="shared" si="12"/>
        <v>1374.34</v>
      </c>
      <c r="J221">
        <f t="shared" si="13"/>
        <v>291.05999999999995</v>
      </c>
      <c r="K221">
        <f t="shared" si="14"/>
        <v>2003</v>
      </c>
      <c r="L221">
        <f t="shared" si="15"/>
        <v>5</v>
      </c>
      <c r="M221" t="str">
        <f>VLOOKUP(A221,'Master Sheet'!A:O,15)</f>
        <v>San Francisco</v>
      </c>
    </row>
    <row r="222" spans="1:13">
      <c r="A222">
        <v>10124</v>
      </c>
      <c r="B222" t="s">
        <v>130</v>
      </c>
      <c r="C222">
        <v>45</v>
      </c>
      <c r="D222">
        <v>30.53</v>
      </c>
      <c r="E222">
        <v>2</v>
      </c>
      <c r="F222" s="14">
        <f>VLOOKUP($A222,Orders!$A:$B,2,FALSE)</f>
        <v>37762</v>
      </c>
      <c r="G222" t="str">
        <f>VLOOKUP($A222,Orders!$A:$E,5,FALSE)</f>
        <v>Shipped</v>
      </c>
      <c r="H222">
        <f>VLOOKUP(B222,Products!A:H,8)</f>
        <v>22.57</v>
      </c>
      <c r="I222">
        <f t="shared" si="12"/>
        <v>1373.8500000000001</v>
      </c>
      <c r="J222">
        <f t="shared" si="13"/>
        <v>358.20000000000005</v>
      </c>
      <c r="K222">
        <f t="shared" si="14"/>
        <v>2003</v>
      </c>
      <c r="L222">
        <f t="shared" si="15"/>
        <v>5</v>
      </c>
      <c r="M222" t="str">
        <f>VLOOKUP(A222,'Master Sheet'!A:O,15)</f>
        <v>San Francisco</v>
      </c>
    </row>
    <row r="223" spans="1:13">
      <c r="A223">
        <v>10124</v>
      </c>
      <c r="B223" t="s">
        <v>131</v>
      </c>
      <c r="C223">
        <v>22</v>
      </c>
      <c r="D223">
        <v>36.29</v>
      </c>
      <c r="E223">
        <v>1</v>
      </c>
      <c r="F223" s="14">
        <f>VLOOKUP($A223,Orders!$A:$B,2,FALSE)</f>
        <v>37762</v>
      </c>
      <c r="G223" t="str">
        <f>VLOOKUP($A223,Orders!$A:$E,5,FALSE)</f>
        <v>Shipped</v>
      </c>
      <c r="H223">
        <f>VLOOKUP(B223,Products!A:H,8)</f>
        <v>20.61</v>
      </c>
      <c r="I223">
        <f t="shared" si="12"/>
        <v>798.38</v>
      </c>
      <c r="J223">
        <f t="shared" si="13"/>
        <v>344.96</v>
      </c>
      <c r="K223">
        <f t="shared" si="14"/>
        <v>2003</v>
      </c>
      <c r="L223">
        <f t="shared" si="15"/>
        <v>5</v>
      </c>
      <c r="M223" t="str">
        <f>VLOOKUP(A223,'Master Sheet'!A:O,15)</f>
        <v>San Francisco</v>
      </c>
    </row>
    <row r="224" spans="1:13">
      <c r="A224">
        <v>10124</v>
      </c>
      <c r="B224" t="s">
        <v>229</v>
      </c>
      <c r="C224">
        <v>32</v>
      </c>
      <c r="D224">
        <v>74.510000000000005</v>
      </c>
      <c r="E224">
        <v>10</v>
      </c>
      <c r="F224" s="14">
        <f>VLOOKUP($A224,Orders!$A:$B,2,FALSE)</f>
        <v>37762</v>
      </c>
      <c r="G224" t="str">
        <f>VLOOKUP($A224,Orders!$A:$E,5,FALSE)</f>
        <v>Shipped</v>
      </c>
      <c r="H224">
        <f>VLOOKUP(B224,Products!A:H,8)</f>
        <v>47.25</v>
      </c>
      <c r="I224">
        <f t="shared" si="12"/>
        <v>2384.3200000000002</v>
      </c>
      <c r="J224">
        <f t="shared" si="13"/>
        <v>872.32000000000016</v>
      </c>
      <c r="K224">
        <f t="shared" si="14"/>
        <v>2003</v>
      </c>
      <c r="L224">
        <f t="shared" si="15"/>
        <v>5</v>
      </c>
      <c r="M224" t="str">
        <f>VLOOKUP(A224,'Master Sheet'!A:O,15)</f>
        <v>San Francisco</v>
      </c>
    </row>
    <row r="225" spans="1:13">
      <c r="A225">
        <v>10124</v>
      </c>
      <c r="B225" t="s">
        <v>230</v>
      </c>
      <c r="C225">
        <v>25</v>
      </c>
      <c r="D225">
        <v>93.95</v>
      </c>
      <c r="E225">
        <v>9</v>
      </c>
      <c r="F225" s="14">
        <f>VLOOKUP($A225,Orders!$A:$B,2,FALSE)</f>
        <v>37762</v>
      </c>
      <c r="G225" t="str">
        <f>VLOOKUP($A225,Orders!$A:$E,5,FALSE)</f>
        <v>Shipped</v>
      </c>
      <c r="H225">
        <f>VLOOKUP(B225,Products!A:H,8)</f>
        <v>72.819999999999993</v>
      </c>
      <c r="I225">
        <f t="shared" si="12"/>
        <v>2348.75</v>
      </c>
      <c r="J225">
        <f t="shared" si="13"/>
        <v>528.25000000000023</v>
      </c>
      <c r="K225">
        <f t="shared" si="14"/>
        <v>2003</v>
      </c>
      <c r="L225">
        <f t="shared" si="15"/>
        <v>5</v>
      </c>
      <c r="M225" t="str">
        <f>VLOOKUP(A225,'Master Sheet'!A:O,15)</f>
        <v>San Francisco</v>
      </c>
    </row>
    <row r="226" spans="1:13">
      <c r="A226">
        <v>10124</v>
      </c>
      <c r="B226" t="s">
        <v>231</v>
      </c>
      <c r="C226">
        <v>49</v>
      </c>
      <c r="D226">
        <v>76.19</v>
      </c>
      <c r="E226">
        <v>11</v>
      </c>
      <c r="F226" s="14">
        <f>VLOOKUP($A226,Orders!$A:$B,2,FALSE)</f>
        <v>37762</v>
      </c>
      <c r="G226" t="str">
        <f>VLOOKUP($A226,Orders!$A:$E,5,FALSE)</f>
        <v>Shipped</v>
      </c>
      <c r="H226">
        <f>VLOOKUP(B226,Products!A:H,8)</f>
        <v>50.51</v>
      </c>
      <c r="I226">
        <f t="shared" si="12"/>
        <v>3733.31</v>
      </c>
      <c r="J226">
        <f t="shared" si="13"/>
        <v>1258.32</v>
      </c>
      <c r="K226">
        <f t="shared" si="14"/>
        <v>2003</v>
      </c>
      <c r="L226">
        <f t="shared" si="15"/>
        <v>5</v>
      </c>
      <c r="M226" t="str">
        <f>VLOOKUP(A226,'Master Sheet'!A:O,15)</f>
        <v>San Francisco</v>
      </c>
    </row>
    <row r="227" spans="1:13">
      <c r="A227">
        <v>10124</v>
      </c>
      <c r="B227" t="s">
        <v>232</v>
      </c>
      <c r="C227">
        <v>43</v>
      </c>
      <c r="D227">
        <v>101.73</v>
      </c>
      <c r="E227">
        <v>13</v>
      </c>
      <c r="F227" s="14">
        <f>VLOOKUP($A227,Orders!$A:$B,2,FALSE)</f>
        <v>37762</v>
      </c>
      <c r="G227" t="str">
        <f>VLOOKUP($A227,Orders!$A:$E,5,FALSE)</f>
        <v>Shipped</v>
      </c>
      <c r="H227">
        <f>VLOOKUP(B227,Products!A:H,8)</f>
        <v>62.11</v>
      </c>
      <c r="I227">
        <f t="shared" si="12"/>
        <v>4374.3900000000003</v>
      </c>
      <c r="J227">
        <f t="shared" si="13"/>
        <v>1703.6600000000003</v>
      </c>
      <c r="K227">
        <f t="shared" si="14"/>
        <v>2003</v>
      </c>
      <c r="L227">
        <f t="shared" si="15"/>
        <v>5</v>
      </c>
      <c r="M227" t="str">
        <f>VLOOKUP(A227,'Master Sheet'!A:O,15)</f>
        <v>San Francisco</v>
      </c>
    </row>
    <row r="228" spans="1:13">
      <c r="A228">
        <v>10124</v>
      </c>
      <c r="B228" t="s">
        <v>127</v>
      </c>
      <c r="C228">
        <v>46</v>
      </c>
      <c r="D228">
        <v>36.11</v>
      </c>
      <c r="E228">
        <v>4</v>
      </c>
      <c r="F228" s="14">
        <f>VLOOKUP($A228,Orders!$A:$B,2,FALSE)</f>
        <v>37762</v>
      </c>
      <c r="G228" t="str">
        <f>VLOOKUP($A228,Orders!$A:$E,5,FALSE)</f>
        <v>Shipped</v>
      </c>
      <c r="H228">
        <f>VLOOKUP(B228,Products!A:H,8)</f>
        <v>21.75</v>
      </c>
      <c r="I228">
        <f t="shared" si="12"/>
        <v>1661.06</v>
      </c>
      <c r="J228">
        <f t="shared" si="13"/>
        <v>660.56</v>
      </c>
      <c r="K228">
        <f t="shared" si="14"/>
        <v>2003</v>
      </c>
      <c r="L228">
        <f t="shared" si="15"/>
        <v>5</v>
      </c>
      <c r="M228" t="str">
        <f>VLOOKUP(A228,'Master Sheet'!A:O,15)</f>
        <v>San Francisco</v>
      </c>
    </row>
    <row r="229" spans="1:13">
      <c r="A229">
        <v>10125</v>
      </c>
      <c r="B229" t="s">
        <v>132</v>
      </c>
      <c r="C229">
        <v>32</v>
      </c>
      <c r="D229">
        <v>89.38</v>
      </c>
      <c r="E229">
        <v>1</v>
      </c>
      <c r="F229" s="14">
        <f>VLOOKUP($A229,Orders!$A:$B,2,FALSE)</f>
        <v>37762</v>
      </c>
      <c r="G229" t="str">
        <f>VLOOKUP($A229,Orders!$A:$E,5,FALSE)</f>
        <v>Shipped</v>
      </c>
      <c r="H229">
        <f>VLOOKUP(B229,Products!A:H,8)</f>
        <v>60.62</v>
      </c>
      <c r="I229">
        <f t="shared" si="12"/>
        <v>2860.16</v>
      </c>
      <c r="J229">
        <f t="shared" si="13"/>
        <v>920.31999999999994</v>
      </c>
      <c r="K229">
        <f t="shared" si="14"/>
        <v>2003</v>
      </c>
      <c r="L229">
        <f t="shared" si="15"/>
        <v>5</v>
      </c>
      <c r="M229" t="str">
        <f>VLOOKUP(A229,'Master Sheet'!A:O,15)</f>
        <v>Sydney</v>
      </c>
    </row>
    <row r="230" spans="1:13">
      <c r="A230">
        <v>10125</v>
      </c>
      <c r="B230" t="s">
        <v>129</v>
      </c>
      <c r="C230">
        <v>34</v>
      </c>
      <c r="D230">
        <v>138.38</v>
      </c>
      <c r="E230">
        <v>2</v>
      </c>
      <c r="F230" s="14">
        <f>VLOOKUP($A230,Orders!$A:$B,2,FALSE)</f>
        <v>37762</v>
      </c>
      <c r="G230" t="str">
        <f>VLOOKUP($A230,Orders!$A:$E,5,FALSE)</f>
        <v>Shipped</v>
      </c>
      <c r="H230">
        <f>VLOOKUP(B230,Products!A:H,8)</f>
        <v>72.56</v>
      </c>
      <c r="I230">
        <f t="shared" si="12"/>
        <v>4704.92</v>
      </c>
      <c r="J230">
        <f t="shared" si="13"/>
        <v>2237.8799999999997</v>
      </c>
      <c r="K230">
        <f t="shared" si="14"/>
        <v>2003</v>
      </c>
      <c r="L230">
        <f t="shared" si="15"/>
        <v>5</v>
      </c>
      <c r="M230" t="str">
        <f>VLOOKUP(A230,'Master Sheet'!A:O,15)</f>
        <v>Sydney</v>
      </c>
    </row>
    <row r="231" spans="1:13">
      <c r="A231">
        <v>10126</v>
      </c>
      <c r="B231" t="s">
        <v>134</v>
      </c>
      <c r="C231">
        <v>38</v>
      </c>
      <c r="D231">
        <v>205.73</v>
      </c>
      <c r="E231">
        <v>11</v>
      </c>
      <c r="F231" s="14">
        <f>VLOOKUP($A231,Orders!$A:$B,2,FALSE)</f>
        <v>37769</v>
      </c>
      <c r="G231" t="str">
        <f>VLOOKUP($A231,Orders!$A:$E,5,FALSE)</f>
        <v>Shipped</v>
      </c>
      <c r="H231">
        <f>VLOOKUP(B231,Products!A:H,8)</f>
        <v>98.58</v>
      </c>
      <c r="I231">
        <f t="shared" si="12"/>
        <v>7817.74</v>
      </c>
      <c r="J231">
        <f t="shared" si="13"/>
        <v>4071.7</v>
      </c>
      <c r="K231">
        <f t="shared" si="14"/>
        <v>2003</v>
      </c>
      <c r="L231">
        <f t="shared" si="15"/>
        <v>5</v>
      </c>
      <c r="M231" t="str">
        <f>VLOOKUP(A231,'Master Sheet'!A:O,15)</f>
        <v>Paris</v>
      </c>
    </row>
    <row r="232" spans="1:13">
      <c r="A232">
        <v>10126</v>
      </c>
      <c r="B232" t="s">
        <v>135</v>
      </c>
      <c r="C232">
        <v>22</v>
      </c>
      <c r="D232">
        <v>122.62</v>
      </c>
      <c r="E232">
        <v>4</v>
      </c>
      <c r="F232" s="14">
        <f>VLOOKUP($A232,Orders!$A:$B,2,FALSE)</f>
        <v>37769</v>
      </c>
      <c r="G232" t="str">
        <f>VLOOKUP($A232,Orders!$A:$E,5,FALSE)</f>
        <v>Shipped</v>
      </c>
      <c r="H232">
        <f>VLOOKUP(B232,Products!A:H,8)</f>
        <v>103.42</v>
      </c>
      <c r="I232">
        <f t="shared" si="12"/>
        <v>2697.6400000000003</v>
      </c>
      <c r="J232">
        <f t="shared" si="13"/>
        <v>422.40000000000009</v>
      </c>
      <c r="K232">
        <f t="shared" si="14"/>
        <v>2003</v>
      </c>
      <c r="L232">
        <f t="shared" si="15"/>
        <v>5</v>
      </c>
      <c r="M232" t="str">
        <f>VLOOKUP(A232,'Master Sheet'!A:O,15)</f>
        <v>Paris</v>
      </c>
    </row>
    <row r="233" spans="1:13">
      <c r="A233">
        <v>10126</v>
      </c>
      <c r="B233" t="s">
        <v>136</v>
      </c>
      <c r="C233">
        <v>21</v>
      </c>
      <c r="D233">
        <v>135.30000000000001</v>
      </c>
      <c r="E233">
        <v>8</v>
      </c>
      <c r="F233" s="14">
        <f>VLOOKUP($A233,Orders!$A:$B,2,FALSE)</f>
        <v>37769</v>
      </c>
      <c r="G233" t="str">
        <f>VLOOKUP($A233,Orders!$A:$E,5,FALSE)</f>
        <v>Shipped</v>
      </c>
      <c r="H233">
        <f>VLOOKUP(B233,Products!A:H,8)</f>
        <v>77.900000000000006</v>
      </c>
      <c r="I233">
        <f t="shared" si="12"/>
        <v>2841.3</v>
      </c>
      <c r="J233">
        <f t="shared" si="13"/>
        <v>1205.4000000000001</v>
      </c>
      <c r="K233">
        <f t="shared" si="14"/>
        <v>2003</v>
      </c>
      <c r="L233">
        <f t="shared" si="15"/>
        <v>5</v>
      </c>
      <c r="M233" t="str">
        <f>VLOOKUP(A233,'Master Sheet'!A:O,15)</f>
        <v>Paris</v>
      </c>
    </row>
    <row r="234" spans="1:13">
      <c r="A234">
        <v>10126</v>
      </c>
      <c r="B234" t="s">
        <v>137</v>
      </c>
      <c r="C234">
        <v>38</v>
      </c>
      <c r="D234">
        <v>116.67</v>
      </c>
      <c r="E234">
        <v>10</v>
      </c>
      <c r="F234" s="14">
        <f>VLOOKUP($A234,Orders!$A:$B,2,FALSE)</f>
        <v>37769</v>
      </c>
      <c r="G234" t="str">
        <f>VLOOKUP($A234,Orders!$A:$E,5,FALSE)</f>
        <v>Shipped</v>
      </c>
      <c r="H234">
        <f>VLOOKUP(B234,Products!A:H,8)</f>
        <v>58.33</v>
      </c>
      <c r="I234">
        <f t="shared" si="12"/>
        <v>4433.46</v>
      </c>
      <c r="J234">
        <f t="shared" si="13"/>
        <v>2216.92</v>
      </c>
      <c r="K234">
        <f t="shared" si="14"/>
        <v>2003</v>
      </c>
      <c r="L234">
        <f t="shared" si="15"/>
        <v>5</v>
      </c>
      <c r="M234" t="str">
        <f>VLOOKUP(A234,'Master Sheet'!A:O,15)</f>
        <v>Paris</v>
      </c>
    </row>
    <row r="235" spans="1:13">
      <c r="A235">
        <v>10126</v>
      </c>
      <c r="B235" t="s">
        <v>133</v>
      </c>
      <c r="C235">
        <v>42</v>
      </c>
      <c r="D235">
        <v>51.21</v>
      </c>
      <c r="E235">
        <v>17</v>
      </c>
      <c r="F235" s="14">
        <f>VLOOKUP($A235,Orders!$A:$B,2,FALSE)</f>
        <v>37769</v>
      </c>
      <c r="G235" t="str">
        <f>VLOOKUP($A235,Orders!$A:$E,5,FALSE)</f>
        <v>Shipped</v>
      </c>
      <c r="H235">
        <f>VLOOKUP(B235,Products!A:H,8)</f>
        <v>24.26</v>
      </c>
      <c r="I235">
        <f t="shared" si="12"/>
        <v>2150.8200000000002</v>
      </c>
      <c r="J235">
        <f t="shared" si="13"/>
        <v>1131.8999999999999</v>
      </c>
      <c r="K235">
        <f t="shared" si="14"/>
        <v>2003</v>
      </c>
      <c r="L235">
        <f t="shared" si="15"/>
        <v>5</v>
      </c>
      <c r="M235" t="str">
        <f>VLOOKUP(A235,'Master Sheet'!A:O,15)</f>
        <v>Paris</v>
      </c>
    </row>
    <row r="236" spans="1:13">
      <c r="A236">
        <v>10126</v>
      </c>
      <c r="B236" t="s">
        <v>138</v>
      </c>
      <c r="C236">
        <v>43</v>
      </c>
      <c r="D236">
        <v>51.05</v>
      </c>
      <c r="E236">
        <v>2</v>
      </c>
      <c r="F236" s="14">
        <f>VLOOKUP($A236,Orders!$A:$B,2,FALSE)</f>
        <v>37769</v>
      </c>
      <c r="G236" t="str">
        <f>VLOOKUP($A236,Orders!$A:$E,5,FALSE)</f>
        <v>Shipped</v>
      </c>
      <c r="H236">
        <f>VLOOKUP(B236,Products!A:H,8)</f>
        <v>24.92</v>
      </c>
      <c r="I236">
        <f t="shared" si="12"/>
        <v>2195.15</v>
      </c>
      <c r="J236">
        <f t="shared" si="13"/>
        <v>1123.5899999999997</v>
      </c>
      <c r="K236">
        <f t="shared" si="14"/>
        <v>2003</v>
      </c>
      <c r="L236">
        <f t="shared" si="15"/>
        <v>5</v>
      </c>
      <c r="M236" t="str">
        <f>VLOOKUP(A236,'Master Sheet'!A:O,15)</f>
        <v>Paris</v>
      </c>
    </row>
    <row r="237" spans="1:13">
      <c r="A237">
        <v>10126</v>
      </c>
      <c r="B237" t="s">
        <v>139</v>
      </c>
      <c r="C237">
        <v>31</v>
      </c>
      <c r="D237">
        <v>93.21</v>
      </c>
      <c r="E237">
        <v>12</v>
      </c>
      <c r="F237" s="14">
        <f>VLOOKUP($A237,Orders!$A:$B,2,FALSE)</f>
        <v>37769</v>
      </c>
      <c r="G237" t="str">
        <f>VLOOKUP($A237,Orders!$A:$E,5,FALSE)</f>
        <v>Shipped</v>
      </c>
      <c r="H237">
        <f>VLOOKUP(B237,Products!A:H,8)</f>
        <v>60.78</v>
      </c>
      <c r="I237">
        <f t="shared" si="12"/>
        <v>2889.5099999999998</v>
      </c>
      <c r="J237">
        <f t="shared" si="13"/>
        <v>1005.3299999999998</v>
      </c>
      <c r="K237">
        <f t="shared" si="14"/>
        <v>2003</v>
      </c>
      <c r="L237">
        <f t="shared" si="15"/>
        <v>5</v>
      </c>
      <c r="M237" t="str">
        <f>VLOOKUP(A237,'Master Sheet'!A:O,15)</f>
        <v>Paris</v>
      </c>
    </row>
    <row r="238" spans="1:13">
      <c r="A238">
        <v>10126</v>
      </c>
      <c r="B238" t="s">
        <v>140</v>
      </c>
      <c r="C238">
        <v>46</v>
      </c>
      <c r="D238">
        <v>61.84</v>
      </c>
      <c r="E238">
        <v>14</v>
      </c>
      <c r="F238" s="14">
        <f>VLOOKUP($A238,Orders!$A:$B,2,FALSE)</f>
        <v>37769</v>
      </c>
      <c r="G238" t="str">
        <f>VLOOKUP($A238,Orders!$A:$E,5,FALSE)</f>
        <v>Shipped</v>
      </c>
      <c r="H238">
        <f>VLOOKUP(B238,Products!A:H,8)</f>
        <v>34.35</v>
      </c>
      <c r="I238">
        <f t="shared" si="12"/>
        <v>2844.6400000000003</v>
      </c>
      <c r="J238">
        <f t="shared" si="13"/>
        <v>1264.5400000000002</v>
      </c>
      <c r="K238">
        <f t="shared" si="14"/>
        <v>2003</v>
      </c>
      <c r="L238">
        <f t="shared" si="15"/>
        <v>5</v>
      </c>
      <c r="M238" t="str">
        <f>VLOOKUP(A238,'Master Sheet'!A:O,15)</f>
        <v>Paris</v>
      </c>
    </row>
    <row r="239" spans="1:13">
      <c r="A239">
        <v>10126</v>
      </c>
      <c r="B239" t="s">
        <v>141</v>
      </c>
      <c r="C239">
        <v>30</v>
      </c>
      <c r="D239">
        <v>93.2</v>
      </c>
      <c r="E239">
        <v>13</v>
      </c>
      <c r="F239" s="14">
        <f>VLOOKUP($A239,Orders!$A:$B,2,FALSE)</f>
        <v>37769</v>
      </c>
      <c r="G239" t="str">
        <f>VLOOKUP($A239,Orders!$A:$E,5,FALSE)</f>
        <v>Shipped</v>
      </c>
      <c r="H239">
        <f>VLOOKUP(B239,Products!A:H,8)</f>
        <v>60.74</v>
      </c>
      <c r="I239">
        <f t="shared" si="12"/>
        <v>2796</v>
      </c>
      <c r="J239">
        <f t="shared" si="13"/>
        <v>973.80000000000007</v>
      </c>
      <c r="K239">
        <f t="shared" si="14"/>
        <v>2003</v>
      </c>
      <c r="L239">
        <f t="shared" si="15"/>
        <v>5</v>
      </c>
      <c r="M239" t="str">
        <f>VLOOKUP(A239,'Master Sheet'!A:O,15)</f>
        <v>Paris</v>
      </c>
    </row>
    <row r="240" spans="1:13">
      <c r="A240">
        <v>10126</v>
      </c>
      <c r="B240" t="s">
        <v>142</v>
      </c>
      <c r="C240">
        <v>38</v>
      </c>
      <c r="D240">
        <v>94.25</v>
      </c>
      <c r="E240">
        <v>16</v>
      </c>
      <c r="F240" s="14">
        <f>VLOOKUP($A240,Orders!$A:$B,2,FALSE)</f>
        <v>37769</v>
      </c>
      <c r="G240" t="str">
        <f>VLOOKUP($A240,Orders!$A:$E,5,FALSE)</f>
        <v>Shipped</v>
      </c>
      <c r="H240">
        <f>VLOOKUP(B240,Products!A:H,8)</f>
        <v>57.54</v>
      </c>
      <c r="I240">
        <f t="shared" si="12"/>
        <v>3581.5</v>
      </c>
      <c r="J240">
        <f t="shared" si="13"/>
        <v>1394.98</v>
      </c>
      <c r="K240">
        <f t="shared" si="14"/>
        <v>2003</v>
      </c>
      <c r="L240">
        <f t="shared" si="15"/>
        <v>5</v>
      </c>
      <c r="M240" t="str">
        <f>VLOOKUP(A240,'Master Sheet'!A:O,15)</f>
        <v>Paris</v>
      </c>
    </row>
    <row r="241" spans="1:13">
      <c r="A241">
        <v>10126</v>
      </c>
      <c r="B241" t="s">
        <v>143</v>
      </c>
      <c r="C241">
        <v>50</v>
      </c>
      <c r="D241">
        <v>102.92</v>
      </c>
      <c r="E241">
        <v>5</v>
      </c>
      <c r="F241" s="14">
        <f>VLOOKUP($A241,Orders!$A:$B,2,FALSE)</f>
        <v>37769</v>
      </c>
      <c r="G241" t="str">
        <f>VLOOKUP($A241,Orders!$A:$E,5,FALSE)</f>
        <v>Shipped</v>
      </c>
      <c r="H241">
        <f>VLOOKUP(B241,Products!A:H,8)</f>
        <v>84.76</v>
      </c>
      <c r="I241">
        <f t="shared" si="12"/>
        <v>5146</v>
      </c>
      <c r="J241">
        <f t="shared" si="13"/>
        <v>907.99999999999977</v>
      </c>
      <c r="K241">
        <f t="shared" si="14"/>
        <v>2003</v>
      </c>
      <c r="L241">
        <f t="shared" si="15"/>
        <v>5</v>
      </c>
      <c r="M241" t="str">
        <f>VLOOKUP(A241,'Master Sheet'!A:O,15)</f>
        <v>Paris</v>
      </c>
    </row>
    <row r="242" spans="1:13">
      <c r="A242">
        <v>10126</v>
      </c>
      <c r="B242" t="s">
        <v>144</v>
      </c>
      <c r="C242">
        <v>43</v>
      </c>
      <c r="D242">
        <v>47.29</v>
      </c>
      <c r="E242">
        <v>9</v>
      </c>
      <c r="F242" s="14">
        <f>VLOOKUP($A242,Orders!$A:$B,2,FALSE)</f>
        <v>37769</v>
      </c>
      <c r="G242" t="str">
        <f>VLOOKUP($A242,Orders!$A:$E,5,FALSE)</f>
        <v>Shipped</v>
      </c>
      <c r="H242">
        <f>VLOOKUP(B242,Products!A:H,8)</f>
        <v>23.14</v>
      </c>
      <c r="I242">
        <f t="shared" si="12"/>
        <v>2033.47</v>
      </c>
      <c r="J242">
        <f t="shared" si="13"/>
        <v>1038.45</v>
      </c>
      <c r="K242">
        <f t="shared" si="14"/>
        <v>2003</v>
      </c>
      <c r="L242">
        <f t="shared" si="15"/>
        <v>5</v>
      </c>
      <c r="M242" t="str">
        <f>VLOOKUP(A242,'Master Sheet'!A:O,15)</f>
        <v>Paris</v>
      </c>
    </row>
    <row r="243" spans="1:13">
      <c r="A243">
        <v>10126</v>
      </c>
      <c r="B243" t="s">
        <v>145</v>
      </c>
      <c r="C243">
        <v>27</v>
      </c>
      <c r="D243">
        <v>122.68</v>
      </c>
      <c r="E243">
        <v>1</v>
      </c>
      <c r="F243" s="14">
        <f>VLOOKUP($A243,Orders!$A:$B,2,FALSE)</f>
        <v>37769</v>
      </c>
      <c r="G243" t="str">
        <f>VLOOKUP($A243,Orders!$A:$E,5,FALSE)</f>
        <v>Shipped</v>
      </c>
      <c r="H243">
        <f>VLOOKUP(B243,Products!A:H,8)</f>
        <v>61.34</v>
      </c>
      <c r="I243">
        <f t="shared" si="12"/>
        <v>3312.36</v>
      </c>
      <c r="J243">
        <f t="shared" si="13"/>
        <v>1656.18</v>
      </c>
      <c r="K243">
        <f t="shared" si="14"/>
        <v>2003</v>
      </c>
      <c r="L243">
        <f t="shared" si="15"/>
        <v>5</v>
      </c>
      <c r="M243" t="str">
        <f>VLOOKUP(A243,'Master Sheet'!A:O,15)</f>
        <v>Paris</v>
      </c>
    </row>
    <row r="244" spans="1:13">
      <c r="A244">
        <v>10126</v>
      </c>
      <c r="B244" t="s">
        <v>146</v>
      </c>
      <c r="C244">
        <v>34</v>
      </c>
      <c r="D244">
        <v>83.76</v>
      </c>
      <c r="E244">
        <v>15</v>
      </c>
      <c r="F244" s="14">
        <f>VLOOKUP($A244,Orders!$A:$B,2,FALSE)</f>
        <v>37769</v>
      </c>
      <c r="G244" t="str">
        <f>VLOOKUP($A244,Orders!$A:$E,5,FALSE)</f>
        <v>Shipped</v>
      </c>
      <c r="H244">
        <f>VLOOKUP(B244,Products!A:H,8)</f>
        <v>57.46</v>
      </c>
      <c r="I244">
        <f t="shared" si="12"/>
        <v>2847.84</v>
      </c>
      <c r="J244">
        <f t="shared" si="13"/>
        <v>894.20000000000016</v>
      </c>
      <c r="K244">
        <f t="shared" si="14"/>
        <v>2003</v>
      </c>
      <c r="L244">
        <f t="shared" si="15"/>
        <v>5</v>
      </c>
      <c r="M244" t="str">
        <f>VLOOKUP(A244,'Master Sheet'!A:O,15)</f>
        <v>Paris</v>
      </c>
    </row>
    <row r="245" spans="1:13">
      <c r="A245">
        <v>10126</v>
      </c>
      <c r="B245" t="s">
        <v>147</v>
      </c>
      <c r="C245">
        <v>43</v>
      </c>
      <c r="D245">
        <v>82.83</v>
      </c>
      <c r="E245">
        <v>3</v>
      </c>
      <c r="F245" s="14">
        <f>VLOOKUP($A245,Orders!$A:$B,2,FALSE)</f>
        <v>37769</v>
      </c>
      <c r="G245" t="str">
        <f>VLOOKUP($A245,Orders!$A:$E,5,FALSE)</f>
        <v>Shipped</v>
      </c>
      <c r="H245">
        <f>VLOOKUP(B245,Products!A:H,8)</f>
        <v>53.93</v>
      </c>
      <c r="I245">
        <f t="shared" si="12"/>
        <v>3561.69</v>
      </c>
      <c r="J245">
        <f t="shared" si="13"/>
        <v>1242.7</v>
      </c>
      <c r="K245">
        <f t="shared" si="14"/>
        <v>2003</v>
      </c>
      <c r="L245">
        <f t="shared" si="15"/>
        <v>5</v>
      </c>
      <c r="M245" t="str">
        <f>VLOOKUP(A245,'Master Sheet'!A:O,15)</f>
        <v>Paris</v>
      </c>
    </row>
    <row r="246" spans="1:13">
      <c r="A246">
        <v>10126</v>
      </c>
      <c r="B246" t="s">
        <v>148</v>
      </c>
      <c r="C246">
        <v>26</v>
      </c>
      <c r="D246">
        <v>62.05</v>
      </c>
      <c r="E246">
        <v>7</v>
      </c>
      <c r="F246" s="14">
        <f>VLOOKUP($A246,Orders!$A:$B,2,FALSE)</f>
        <v>37769</v>
      </c>
      <c r="G246" t="str">
        <f>VLOOKUP($A246,Orders!$A:$E,5,FALSE)</f>
        <v>Shipped</v>
      </c>
      <c r="H246">
        <f>VLOOKUP(B246,Products!A:H,8)</f>
        <v>33.61</v>
      </c>
      <c r="I246">
        <f t="shared" si="12"/>
        <v>1613.3</v>
      </c>
      <c r="J246">
        <f t="shared" si="13"/>
        <v>739.43999999999994</v>
      </c>
      <c r="K246">
        <f t="shared" si="14"/>
        <v>2003</v>
      </c>
      <c r="L246">
        <f t="shared" si="15"/>
        <v>5</v>
      </c>
      <c r="M246" t="str">
        <f>VLOOKUP(A246,'Master Sheet'!A:O,15)</f>
        <v>Paris</v>
      </c>
    </row>
    <row r="247" spans="1:13">
      <c r="A247">
        <v>10126</v>
      </c>
      <c r="B247" t="s">
        <v>149</v>
      </c>
      <c r="C247">
        <v>45</v>
      </c>
      <c r="D247">
        <v>97.1</v>
      </c>
      <c r="E247">
        <v>6</v>
      </c>
      <c r="F247" s="14">
        <f>VLOOKUP($A247,Orders!$A:$B,2,FALSE)</f>
        <v>37769</v>
      </c>
      <c r="G247" t="str">
        <f>VLOOKUP($A247,Orders!$A:$E,5,FALSE)</f>
        <v>Shipped</v>
      </c>
      <c r="H247">
        <f>VLOOKUP(B247,Products!A:H,8)</f>
        <v>46.53</v>
      </c>
      <c r="I247">
        <f t="shared" si="12"/>
        <v>4369.5</v>
      </c>
      <c r="J247">
        <f t="shared" si="13"/>
        <v>2275.6499999999996</v>
      </c>
      <c r="K247">
        <f t="shared" si="14"/>
        <v>2003</v>
      </c>
      <c r="L247">
        <f t="shared" si="15"/>
        <v>5</v>
      </c>
      <c r="M247" t="str">
        <f>VLOOKUP(A247,'Master Sheet'!A:O,15)</f>
        <v>Paris</v>
      </c>
    </row>
    <row r="248" spans="1:13">
      <c r="A248">
        <v>10127</v>
      </c>
      <c r="B248" t="s">
        <v>164</v>
      </c>
      <c r="C248">
        <v>46</v>
      </c>
      <c r="D248">
        <v>193.25</v>
      </c>
      <c r="E248">
        <v>2</v>
      </c>
      <c r="F248" s="14">
        <f>VLOOKUP($A248,Orders!$A:$B,2,FALSE)</f>
        <v>37775</v>
      </c>
      <c r="G248" t="str">
        <f>VLOOKUP($A248,Orders!$A:$E,5,FALSE)</f>
        <v>Shipped</v>
      </c>
      <c r="H248">
        <f>VLOOKUP(B248,Products!A:H,8)</f>
        <v>95.59</v>
      </c>
      <c r="I248">
        <f t="shared" si="12"/>
        <v>8889.5</v>
      </c>
      <c r="J248">
        <f t="shared" si="13"/>
        <v>4492.3599999999997</v>
      </c>
      <c r="K248">
        <f t="shared" si="14"/>
        <v>2003</v>
      </c>
      <c r="L248">
        <f t="shared" si="15"/>
        <v>6</v>
      </c>
      <c r="M248" t="str">
        <f>VLOOKUP(A248,'Master Sheet'!A:O,15)</f>
        <v>NYC</v>
      </c>
    </row>
    <row r="249" spans="1:13">
      <c r="A249">
        <v>10127</v>
      </c>
      <c r="B249" t="s">
        <v>150</v>
      </c>
      <c r="C249">
        <v>46</v>
      </c>
      <c r="D249">
        <v>140.5</v>
      </c>
      <c r="E249">
        <v>3</v>
      </c>
      <c r="F249" s="14">
        <f>VLOOKUP($A249,Orders!$A:$B,2,FALSE)</f>
        <v>37775</v>
      </c>
      <c r="G249" t="str">
        <f>VLOOKUP($A249,Orders!$A:$E,5,FALSE)</f>
        <v>Shipped</v>
      </c>
      <c r="H249">
        <f>VLOOKUP(B249,Products!A:H,8)</f>
        <v>89.14</v>
      </c>
      <c r="I249">
        <f t="shared" si="12"/>
        <v>6463</v>
      </c>
      <c r="J249">
        <f t="shared" si="13"/>
        <v>2362.56</v>
      </c>
      <c r="K249">
        <f t="shared" si="14"/>
        <v>2003</v>
      </c>
      <c r="L249">
        <f t="shared" si="15"/>
        <v>6</v>
      </c>
      <c r="M249" t="str">
        <f>VLOOKUP(A249,'Master Sheet'!A:O,15)</f>
        <v>NYC</v>
      </c>
    </row>
    <row r="250" spans="1:13">
      <c r="A250">
        <v>10127</v>
      </c>
      <c r="B250" t="s">
        <v>165</v>
      </c>
      <c r="C250">
        <v>42</v>
      </c>
      <c r="D250">
        <v>169.56</v>
      </c>
      <c r="E250">
        <v>1</v>
      </c>
      <c r="F250" s="14">
        <f>VLOOKUP($A250,Orders!$A:$B,2,FALSE)</f>
        <v>37775</v>
      </c>
      <c r="G250" t="str">
        <f>VLOOKUP($A250,Orders!$A:$E,5,FALSE)</f>
        <v>Shipped</v>
      </c>
      <c r="H250">
        <f>VLOOKUP(B250,Products!A:H,8)</f>
        <v>83.05</v>
      </c>
      <c r="I250">
        <f t="shared" si="12"/>
        <v>7121.52</v>
      </c>
      <c r="J250">
        <f t="shared" si="13"/>
        <v>3633.42</v>
      </c>
      <c r="K250">
        <f t="shared" si="14"/>
        <v>2003</v>
      </c>
      <c r="L250">
        <f t="shared" si="15"/>
        <v>6</v>
      </c>
      <c r="M250" t="str">
        <f>VLOOKUP(A250,'Master Sheet'!A:O,15)</f>
        <v>NYC</v>
      </c>
    </row>
    <row r="251" spans="1:13">
      <c r="A251">
        <v>10127</v>
      </c>
      <c r="B251" t="s">
        <v>151</v>
      </c>
      <c r="C251">
        <v>24</v>
      </c>
      <c r="D251">
        <v>100.73</v>
      </c>
      <c r="E251">
        <v>11</v>
      </c>
      <c r="F251" s="14">
        <f>VLOOKUP($A251,Orders!$A:$B,2,FALSE)</f>
        <v>37775</v>
      </c>
      <c r="G251" t="str">
        <f>VLOOKUP($A251,Orders!$A:$E,5,FALSE)</f>
        <v>Shipped</v>
      </c>
      <c r="H251">
        <f>VLOOKUP(B251,Products!A:H,8)</f>
        <v>55.7</v>
      </c>
      <c r="I251">
        <f t="shared" si="12"/>
        <v>2417.52</v>
      </c>
      <c r="J251">
        <f t="shared" si="13"/>
        <v>1080.72</v>
      </c>
      <c r="K251">
        <f t="shared" si="14"/>
        <v>2003</v>
      </c>
      <c r="L251">
        <f t="shared" si="15"/>
        <v>6</v>
      </c>
      <c r="M251" t="str">
        <f>VLOOKUP(A251,'Master Sheet'!A:O,15)</f>
        <v>NYC</v>
      </c>
    </row>
    <row r="252" spans="1:13">
      <c r="A252">
        <v>10127</v>
      </c>
      <c r="B252" t="s">
        <v>152</v>
      </c>
      <c r="C252">
        <v>45</v>
      </c>
      <c r="D252">
        <v>140.81</v>
      </c>
      <c r="E252">
        <v>10</v>
      </c>
      <c r="F252" s="14">
        <f>VLOOKUP($A252,Orders!$A:$B,2,FALSE)</f>
        <v>37775</v>
      </c>
      <c r="G252" t="str">
        <f>VLOOKUP($A252,Orders!$A:$E,5,FALSE)</f>
        <v>Shipped</v>
      </c>
      <c r="H252">
        <f>VLOOKUP(B252,Products!A:H,8)</f>
        <v>101.51</v>
      </c>
      <c r="I252">
        <f t="shared" si="12"/>
        <v>6336.45</v>
      </c>
      <c r="J252">
        <f t="shared" si="13"/>
        <v>1768.4999999999998</v>
      </c>
      <c r="K252">
        <f t="shared" si="14"/>
        <v>2003</v>
      </c>
      <c r="L252">
        <f t="shared" si="15"/>
        <v>6</v>
      </c>
      <c r="M252" t="str">
        <f>VLOOKUP(A252,'Master Sheet'!A:O,15)</f>
        <v>NYC</v>
      </c>
    </row>
    <row r="253" spans="1:13">
      <c r="A253">
        <v>10127</v>
      </c>
      <c r="B253" t="s">
        <v>153</v>
      </c>
      <c r="C253">
        <v>45</v>
      </c>
      <c r="D253">
        <v>114.14</v>
      </c>
      <c r="E253">
        <v>14</v>
      </c>
      <c r="F253" s="14">
        <f>VLOOKUP($A253,Orders!$A:$B,2,FALSE)</f>
        <v>37775</v>
      </c>
      <c r="G253" t="str">
        <f>VLOOKUP($A253,Orders!$A:$E,5,FALSE)</f>
        <v>Shipped</v>
      </c>
      <c r="H253">
        <f>VLOOKUP(B253,Products!A:H,8)</f>
        <v>74.86</v>
      </c>
      <c r="I253">
        <f t="shared" si="12"/>
        <v>5136.3</v>
      </c>
      <c r="J253">
        <f t="shared" si="13"/>
        <v>1767.6000000000001</v>
      </c>
      <c r="K253">
        <f t="shared" si="14"/>
        <v>2003</v>
      </c>
      <c r="L253">
        <f t="shared" si="15"/>
        <v>6</v>
      </c>
      <c r="M253" t="str">
        <f>VLOOKUP(A253,'Master Sheet'!A:O,15)</f>
        <v>NYC</v>
      </c>
    </row>
    <row r="254" spans="1:13">
      <c r="A254">
        <v>10127</v>
      </c>
      <c r="B254" t="s">
        <v>154</v>
      </c>
      <c r="C254">
        <v>22</v>
      </c>
      <c r="D254">
        <v>149.02000000000001</v>
      </c>
      <c r="E254">
        <v>15</v>
      </c>
      <c r="F254" s="14">
        <f>VLOOKUP($A254,Orders!$A:$B,2,FALSE)</f>
        <v>37775</v>
      </c>
      <c r="G254" t="str">
        <f>VLOOKUP($A254,Orders!$A:$E,5,FALSE)</f>
        <v>Shipped</v>
      </c>
      <c r="H254">
        <f>VLOOKUP(B254,Products!A:H,8)</f>
        <v>77.900000000000006</v>
      </c>
      <c r="I254">
        <f t="shared" si="12"/>
        <v>3278.44</v>
      </c>
      <c r="J254">
        <f t="shared" si="13"/>
        <v>1564.64</v>
      </c>
      <c r="K254">
        <f t="shared" si="14"/>
        <v>2003</v>
      </c>
      <c r="L254">
        <f t="shared" si="15"/>
        <v>6</v>
      </c>
      <c r="M254" t="str">
        <f>VLOOKUP(A254,'Master Sheet'!A:O,15)</f>
        <v>NYC</v>
      </c>
    </row>
    <row r="255" spans="1:13">
      <c r="A255">
        <v>10127</v>
      </c>
      <c r="B255" t="s">
        <v>155</v>
      </c>
      <c r="C255">
        <v>25</v>
      </c>
      <c r="D255">
        <v>126.39</v>
      </c>
      <c r="E255">
        <v>5</v>
      </c>
      <c r="F255" s="14">
        <f>VLOOKUP($A255,Orders!$A:$B,2,FALSE)</f>
        <v>37775</v>
      </c>
      <c r="G255" t="str">
        <f>VLOOKUP($A255,Orders!$A:$E,5,FALSE)</f>
        <v>Shipped</v>
      </c>
      <c r="H255">
        <f>VLOOKUP(B255,Products!A:H,8)</f>
        <v>91.92</v>
      </c>
      <c r="I255">
        <f t="shared" si="12"/>
        <v>3159.75</v>
      </c>
      <c r="J255">
        <f t="shared" si="13"/>
        <v>861.75</v>
      </c>
      <c r="K255">
        <f t="shared" si="14"/>
        <v>2003</v>
      </c>
      <c r="L255">
        <f t="shared" si="15"/>
        <v>6</v>
      </c>
      <c r="M255" t="str">
        <f>VLOOKUP(A255,'Master Sheet'!A:O,15)</f>
        <v>NYC</v>
      </c>
    </row>
    <row r="256" spans="1:13">
      <c r="A256">
        <v>10127</v>
      </c>
      <c r="B256" t="s">
        <v>156</v>
      </c>
      <c r="C256">
        <v>20</v>
      </c>
      <c r="D256">
        <v>50.86</v>
      </c>
      <c r="E256">
        <v>8</v>
      </c>
      <c r="F256" s="14">
        <f>VLOOKUP($A256,Orders!$A:$B,2,FALSE)</f>
        <v>37775</v>
      </c>
      <c r="G256" t="str">
        <f>VLOOKUP($A256,Orders!$A:$E,5,FALSE)</f>
        <v>Shipped</v>
      </c>
      <c r="H256">
        <f>VLOOKUP(B256,Products!A:H,8)</f>
        <v>32.369999999999997</v>
      </c>
      <c r="I256">
        <f t="shared" si="12"/>
        <v>1017.2</v>
      </c>
      <c r="J256">
        <f t="shared" si="13"/>
        <v>369.80000000000007</v>
      </c>
      <c r="K256">
        <f t="shared" si="14"/>
        <v>2003</v>
      </c>
      <c r="L256">
        <f t="shared" si="15"/>
        <v>6</v>
      </c>
      <c r="M256" t="str">
        <f>VLOOKUP(A256,'Master Sheet'!A:O,15)</f>
        <v>NYC</v>
      </c>
    </row>
    <row r="257" spans="1:13">
      <c r="A257">
        <v>10127</v>
      </c>
      <c r="B257" t="s">
        <v>157</v>
      </c>
      <c r="C257">
        <v>39</v>
      </c>
      <c r="D257">
        <v>34.299999999999997</v>
      </c>
      <c r="E257">
        <v>12</v>
      </c>
      <c r="F257" s="14">
        <f>VLOOKUP($A257,Orders!$A:$B,2,FALSE)</f>
        <v>37775</v>
      </c>
      <c r="G257" t="str">
        <f>VLOOKUP($A257,Orders!$A:$E,5,FALSE)</f>
        <v>Shipped</v>
      </c>
      <c r="H257">
        <f>VLOOKUP(B257,Products!A:H,8)</f>
        <v>15.91</v>
      </c>
      <c r="I257">
        <f t="shared" si="12"/>
        <v>1337.6999999999998</v>
      </c>
      <c r="J257">
        <f t="shared" si="13"/>
        <v>717.20999999999992</v>
      </c>
      <c r="K257">
        <f t="shared" si="14"/>
        <v>2003</v>
      </c>
      <c r="L257">
        <f t="shared" si="15"/>
        <v>6</v>
      </c>
      <c r="M257" t="str">
        <f>VLOOKUP(A257,'Master Sheet'!A:O,15)</f>
        <v>NYC</v>
      </c>
    </row>
    <row r="258" spans="1:13">
      <c r="A258">
        <v>10127</v>
      </c>
      <c r="B258" t="s">
        <v>158</v>
      </c>
      <c r="C258">
        <v>20</v>
      </c>
      <c r="D258">
        <v>107.63</v>
      </c>
      <c r="E258">
        <v>7</v>
      </c>
      <c r="F258" s="14">
        <f>VLOOKUP($A258,Orders!$A:$B,2,FALSE)</f>
        <v>37775</v>
      </c>
      <c r="G258" t="str">
        <f>VLOOKUP($A258,Orders!$A:$E,5,FALSE)</f>
        <v>Shipped</v>
      </c>
      <c r="H258">
        <f>VLOOKUP(B258,Products!A:H,8)</f>
        <v>69.78</v>
      </c>
      <c r="I258">
        <f t="shared" ref="I258:I321" si="16">C258*D258</f>
        <v>2152.6</v>
      </c>
      <c r="J258">
        <f t="shared" ref="J258:J321" si="17">(D258-H258)*C258</f>
        <v>756.99999999999989</v>
      </c>
      <c r="K258">
        <f t="shared" ref="K258:K321" si="18">YEAR(F258)</f>
        <v>2003</v>
      </c>
      <c r="L258">
        <f t="shared" ref="L258:L321" si="19">MONTH(F258)</f>
        <v>6</v>
      </c>
      <c r="M258" t="str">
        <f>VLOOKUP(A258,'Master Sheet'!A:O,15)</f>
        <v>NYC</v>
      </c>
    </row>
    <row r="259" spans="1:13">
      <c r="A259">
        <v>10127</v>
      </c>
      <c r="B259" t="s">
        <v>159</v>
      </c>
      <c r="C259">
        <v>45</v>
      </c>
      <c r="D259">
        <v>46.53</v>
      </c>
      <c r="E259">
        <v>13</v>
      </c>
      <c r="F259" s="14">
        <f>VLOOKUP($A259,Orders!$A:$B,2,FALSE)</f>
        <v>37775</v>
      </c>
      <c r="G259" t="str">
        <f>VLOOKUP($A259,Orders!$A:$E,5,FALSE)</f>
        <v>Shipped</v>
      </c>
      <c r="H259">
        <f>VLOOKUP(B259,Products!A:H,8)</f>
        <v>25.98</v>
      </c>
      <c r="I259">
        <f t="shared" si="16"/>
        <v>2093.85</v>
      </c>
      <c r="J259">
        <f t="shared" si="17"/>
        <v>924.75</v>
      </c>
      <c r="K259">
        <f t="shared" si="18"/>
        <v>2003</v>
      </c>
      <c r="L259">
        <f t="shared" si="19"/>
        <v>6</v>
      </c>
      <c r="M259" t="str">
        <f>VLOOKUP(A259,'Master Sheet'!A:O,15)</f>
        <v>NYC</v>
      </c>
    </row>
    <row r="260" spans="1:13">
      <c r="A260">
        <v>10127</v>
      </c>
      <c r="B260" t="s">
        <v>160</v>
      </c>
      <c r="C260">
        <v>29</v>
      </c>
      <c r="D260">
        <v>60.9</v>
      </c>
      <c r="E260">
        <v>6</v>
      </c>
      <c r="F260" s="14">
        <f>VLOOKUP($A260,Orders!$A:$B,2,FALSE)</f>
        <v>37775</v>
      </c>
      <c r="G260" t="str">
        <f>VLOOKUP($A260,Orders!$A:$E,5,FALSE)</f>
        <v>Shipped</v>
      </c>
      <c r="H260">
        <f>VLOOKUP(B260,Products!A:H,8)</f>
        <v>26.72</v>
      </c>
      <c r="I260">
        <f t="shared" si="16"/>
        <v>1766.1</v>
      </c>
      <c r="J260">
        <f t="shared" si="17"/>
        <v>991.22</v>
      </c>
      <c r="K260">
        <f t="shared" si="18"/>
        <v>2003</v>
      </c>
      <c r="L260">
        <f t="shared" si="19"/>
        <v>6</v>
      </c>
      <c r="M260" t="str">
        <f>VLOOKUP(A260,'Master Sheet'!A:O,15)</f>
        <v>NYC</v>
      </c>
    </row>
    <row r="261" spans="1:13">
      <c r="A261">
        <v>10127</v>
      </c>
      <c r="B261" t="s">
        <v>161</v>
      </c>
      <c r="C261">
        <v>46</v>
      </c>
      <c r="D261">
        <v>111.12</v>
      </c>
      <c r="E261">
        <v>9</v>
      </c>
      <c r="F261" s="14">
        <f>VLOOKUP($A261,Orders!$A:$B,2,FALSE)</f>
        <v>37775</v>
      </c>
      <c r="G261" t="str">
        <f>VLOOKUP($A261,Orders!$A:$E,5,FALSE)</f>
        <v>Shipped</v>
      </c>
      <c r="H261">
        <f>VLOOKUP(B261,Products!A:H,8)</f>
        <v>68.290000000000006</v>
      </c>
      <c r="I261">
        <f t="shared" si="16"/>
        <v>5111.5200000000004</v>
      </c>
      <c r="J261">
        <f t="shared" si="17"/>
        <v>1970.1799999999998</v>
      </c>
      <c r="K261">
        <f t="shared" si="18"/>
        <v>2003</v>
      </c>
      <c r="L261">
        <f t="shared" si="19"/>
        <v>6</v>
      </c>
      <c r="M261" t="str">
        <f>VLOOKUP(A261,'Master Sheet'!A:O,15)</f>
        <v>NYC</v>
      </c>
    </row>
    <row r="262" spans="1:13">
      <c r="A262">
        <v>10127</v>
      </c>
      <c r="B262" t="s">
        <v>162</v>
      </c>
      <c r="C262">
        <v>46</v>
      </c>
      <c r="D262">
        <v>55.65</v>
      </c>
      <c r="E262">
        <v>4</v>
      </c>
      <c r="F262" s="14">
        <f>VLOOKUP($A262,Orders!$A:$B,2,FALSE)</f>
        <v>37775</v>
      </c>
      <c r="G262" t="str">
        <f>VLOOKUP($A262,Orders!$A:$E,5,FALSE)</f>
        <v>Shipped</v>
      </c>
      <c r="H262">
        <f>VLOOKUP(B262,Products!A:H,8)</f>
        <v>37.49</v>
      </c>
      <c r="I262">
        <f t="shared" si="16"/>
        <v>2559.9</v>
      </c>
      <c r="J262">
        <f t="shared" si="17"/>
        <v>835.3599999999999</v>
      </c>
      <c r="K262">
        <f t="shared" si="18"/>
        <v>2003</v>
      </c>
      <c r="L262">
        <f t="shared" si="19"/>
        <v>6</v>
      </c>
      <c r="M262" t="str">
        <f>VLOOKUP(A262,'Master Sheet'!A:O,15)</f>
        <v>NYC</v>
      </c>
    </row>
    <row r="263" spans="1:13">
      <c r="A263">
        <v>10128</v>
      </c>
      <c r="B263" t="s">
        <v>166</v>
      </c>
      <c r="C263">
        <v>41</v>
      </c>
      <c r="D263">
        <v>120.2</v>
      </c>
      <c r="E263">
        <v>2</v>
      </c>
      <c r="F263" s="14">
        <f>VLOOKUP($A263,Orders!$A:$B,2,FALSE)</f>
        <v>37778</v>
      </c>
      <c r="G263" t="str">
        <f>VLOOKUP($A263,Orders!$A:$E,5,FALSE)</f>
        <v>Shipped</v>
      </c>
      <c r="H263">
        <f>VLOOKUP(B263,Products!A:H,8)</f>
        <v>68.3</v>
      </c>
      <c r="I263">
        <f t="shared" si="16"/>
        <v>4928.2</v>
      </c>
      <c r="J263">
        <f t="shared" si="17"/>
        <v>2127.9</v>
      </c>
      <c r="K263">
        <f t="shared" si="18"/>
        <v>2003</v>
      </c>
      <c r="L263">
        <f t="shared" si="19"/>
        <v>6</v>
      </c>
      <c r="M263" t="str">
        <f>VLOOKUP(A263,'Master Sheet'!A:O,15)</f>
        <v>Paris</v>
      </c>
    </row>
    <row r="264" spans="1:13">
      <c r="A264">
        <v>10128</v>
      </c>
      <c r="B264" t="s">
        <v>167</v>
      </c>
      <c r="C264">
        <v>41</v>
      </c>
      <c r="D264">
        <v>80.67</v>
      </c>
      <c r="E264">
        <v>4</v>
      </c>
      <c r="F264" s="14">
        <f>VLOOKUP($A264,Orders!$A:$B,2,FALSE)</f>
        <v>37778</v>
      </c>
      <c r="G264" t="str">
        <f>VLOOKUP($A264,Orders!$A:$E,5,FALSE)</f>
        <v>Shipped</v>
      </c>
      <c r="H264">
        <f>VLOOKUP(B264,Products!A:H,8)</f>
        <v>67.56</v>
      </c>
      <c r="I264">
        <f t="shared" si="16"/>
        <v>3307.4700000000003</v>
      </c>
      <c r="J264">
        <f t="shared" si="17"/>
        <v>537.51</v>
      </c>
      <c r="K264">
        <f t="shared" si="18"/>
        <v>2003</v>
      </c>
      <c r="L264">
        <f t="shared" si="19"/>
        <v>6</v>
      </c>
      <c r="M264" t="str">
        <f>VLOOKUP(A264,'Master Sheet'!A:O,15)</f>
        <v>Paris</v>
      </c>
    </row>
    <row r="265" spans="1:13">
      <c r="A265">
        <v>10128</v>
      </c>
      <c r="B265" t="s">
        <v>168</v>
      </c>
      <c r="C265">
        <v>43</v>
      </c>
      <c r="D265">
        <v>77.239999999999995</v>
      </c>
      <c r="E265">
        <v>1</v>
      </c>
      <c r="F265" s="14">
        <f>VLOOKUP($A265,Orders!$A:$B,2,FALSE)</f>
        <v>37778</v>
      </c>
      <c r="G265" t="str">
        <f>VLOOKUP($A265,Orders!$A:$E,5,FALSE)</f>
        <v>Shipped</v>
      </c>
      <c r="H265">
        <f>VLOOKUP(B265,Products!A:H,8)</f>
        <v>52.66</v>
      </c>
      <c r="I265">
        <f t="shared" si="16"/>
        <v>3321.3199999999997</v>
      </c>
      <c r="J265">
        <f t="shared" si="17"/>
        <v>1056.9399999999998</v>
      </c>
      <c r="K265">
        <f t="shared" si="18"/>
        <v>2003</v>
      </c>
      <c r="L265">
        <f t="shared" si="19"/>
        <v>6</v>
      </c>
      <c r="M265" t="str">
        <f>VLOOKUP(A265,'Master Sheet'!A:O,15)</f>
        <v>Paris</v>
      </c>
    </row>
    <row r="266" spans="1:13">
      <c r="A266">
        <v>10128</v>
      </c>
      <c r="B266" t="s">
        <v>173</v>
      </c>
      <c r="C266">
        <v>32</v>
      </c>
      <c r="D266">
        <v>72.75</v>
      </c>
      <c r="E266">
        <v>3</v>
      </c>
      <c r="F266" s="14">
        <f>VLOOKUP($A266,Orders!$A:$B,2,FALSE)</f>
        <v>37778</v>
      </c>
      <c r="G266" t="str">
        <f>VLOOKUP($A266,Orders!$A:$E,5,FALSE)</f>
        <v>Shipped</v>
      </c>
      <c r="H266">
        <f>VLOOKUP(B266,Products!A:H,8)</f>
        <v>43.3</v>
      </c>
      <c r="I266">
        <f t="shared" si="16"/>
        <v>2328</v>
      </c>
      <c r="J266">
        <f t="shared" si="17"/>
        <v>942.40000000000009</v>
      </c>
      <c r="K266">
        <f t="shared" si="18"/>
        <v>2003</v>
      </c>
      <c r="L266">
        <f t="shared" si="19"/>
        <v>6</v>
      </c>
      <c r="M266" t="str">
        <f>VLOOKUP(A266,'Master Sheet'!A:O,15)</f>
        <v>Paris</v>
      </c>
    </row>
    <row r="267" spans="1:13">
      <c r="A267">
        <v>10129</v>
      </c>
      <c r="B267" t="s">
        <v>163</v>
      </c>
      <c r="C267">
        <v>33</v>
      </c>
      <c r="D267">
        <v>123.76</v>
      </c>
      <c r="E267">
        <v>2</v>
      </c>
      <c r="F267" s="14">
        <f>VLOOKUP($A267,Orders!$A:$B,2,FALSE)</f>
        <v>37784</v>
      </c>
      <c r="G267" t="str">
        <f>VLOOKUP($A267,Orders!$A:$E,5,FALSE)</f>
        <v>Shipped</v>
      </c>
      <c r="H267">
        <f>VLOOKUP(B267,Products!A:H,8)</f>
        <v>85.68</v>
      </c>
      <c r="I267">
        <f t="shared" si="16"/>
        <v>4084.0800000000004</v>
      </c>
      <c r="J267">
        <f t="shared" si="17"/>
        <v>1256.6399999999999</v>
      </c>
      <c r="K267">
        <f t="shared" si="18"/>
        <v>2003</v>
      </c>
      <c r="L267">
        <f t="shared" si="19"/>
        <v>6</v>
      </c>
      <c r="M267" t="str">
        <f>VLOOKUP(A267,'Master Sheet'!A:O,15)</f>
        <v>London</v>
      </c>
    </row>
    <row r="268" spans="1:13">
      <c r="A268">
        <v>10129</v>
      </c>
      <c r="B268" t="s">
        <v>169</v>
      </c>
      <c r="C268">
        <v>45</v>
      </c>
      <c r="D268">
        <v>113.06</v>
      </c>
      <c r="E268">
        <v>9</v>
      </c>
      <c r="F268" s="14">
        <f>VLOOKUP($A268,Orders!$A:$B,2,FALSE)</f>
        <v>37784</v>
      </c>
      <c r="G268" t="str">
        <f>VLOOKUP($A268,Orders!$A:$E,5,FALSE)</f>
        <v>Shipped</v>
      </c>
      <c r="H268">
        <f>VLOOKUP(B268,Products!A:H,8)</f>
        <v>82.34</v>
      </c>
      <c r="I268">
        <f t="shared" si="16"/>
        <v>5087.7</v>
      </c>
      <c r="J268">
        <f t="shared" si="17"/>
        <v>1382.3999999999999</v>
      </c>
      <c r="K268">
        <f t="shared" si="18"/>
        <v>2003</v>
      </c>
      <c r="L268">
        <f t="shared" si="19"/>
        <v>6</v>
      </c>
      <c r="M268" t="str">
        <f>VLOOKUP(A268,'Master Sheet'!A:O,15)</f>
        <v>London</v>
      </c>
    </row>
    <row r="269" spans="1:13">
      <c r="A269">
        <v>10129</v>
      </c>
      <c r="B269" t="s">
        <v>170</v>
      </c>
      <c r="C269">
        <v>41</v>
      </c>
      <c r="D269">
        <v>81.430000000000007</v>
      </c>
      <c r="E269">
        <v>4</v>
      </c>
      <c r="F269" s="14">
        <f>VLOOKUP($A269,Orders!$A:$B,2,FALSE)</f>
        <v>37784</v>
      </c>
      <c r="G269" t="str">
        <f>VLOOKUP($A269,Orders!$A:$E,5,FALSE)</f>
        <v>Shipped</v>
      </c>
      <c r="H269">
        <f>VLOOKUP(B269,Products!A:H,8)</f>
        <v>46.91</v>
      </c>
      <c r="I269">
        <f t="shared" si="16"/>
        <v>3338.63</v>
      </c>
      <c r="J269">
        <f t="shared" si="17"/>
        <v>1415.3200000000004</v>
      </c>
      <c r="K269">
        <f t="shared" si="18"/>
        <v>2003</v>
      </c>
      <c r="L269">
        <f t="shared" si="19"/>
        <v>6</v>
      </c>
      <c r="M269" t="str">
        <f>VLOOKUP(A269,'Master Sheet'!A:O,15)</f>
        <v>London</v>
      </c>
    </row>
    <row r="270" spans="1:13">
      <c r="A270">
        <v>10129</v>
      </c>
      <c r="B270" t="s">
        <v>171</v>
      </c>
      <c r="C270">
        <v>50</v>
      </c>
      <c r="D270">
        <v>76.31</v>
      </c>
      <c r="E270">
        <v>1</v>
      </c>
      <c r="F270" s="14">
        <f>VLOOKUP($A270,Orders!$A:$B,2,FALSE)</f>
        <v>37784</v>
      </c>
      <c r="G270" t="str">
        <f>VLOOKUP($A270,Orders!$A:$E,5,FALSE)</f>
        <v>Shipped</v>
      </c>
      <c r="H270">
        <f>VLOOKUP(B270,Products!A:H,8)</f>
        <v>48.64</v>
      </c>
      <c r="I270">
        <f t="shared" si="16"/>
        <v>3815.5</v>
      </c>
      <c r="J270">
        <f t="shared" si="17"/>
        <v>1383.5</v>
      </c>
      <c r="K270">
        <f t="shared" si="18"/>
        <v>2003</v>
      </c>
      <c r="L270">
        <f t="shared" si="19"/>
        <v>6</v>
      </c>
      <c r="M270" t="str">
        <f>VLOOKUP(A270,'Master Sheet'!A:O,15)</f>
        <v>London</v>
      </c>
    </row>
    <row r="271" spans="1:13">
      <c r="A271">
        <v>10129</v>
      </c>
      <c r="B271" t="s">
        <v>172</v>
      </c>
      <c r="C271">
        <v>31</v>
      </c>
      <c r="D271">
        <v>58.67</v>
      </c>
      <c r="E271">
        <v>5</v>
      </c>
      <c r="F271" s="14">
        <f>VLOOKUP($A271,Orders!$A:$B,2,FALSE)</f>
        <v>37784</v>
      </c>
      <c r="G271" t="str">
        <f>VLOOKUP($A271,Orders!$A:$E,5,FALSE)</f>
        <v>Shipped</v>
      </c>
      <c r="H271">
        <f>VLOOKUP(B271,Products!A:H,8)</f>
        <v>34</v>
      </c>
      <c r="I271">
        <f t="shared" si="16"/>
        <v>1818.77</v>
      </c>
      <c r="J271">
        <f t="shared" si="17"/>
        <v>764.7700000000001</v>
      </c>
      <c r="K271">
        <f t="shared" si="18"/>
        <v>2003</v>
      </c>
      <c r="L271">
        <f t="shared" si="19"/>
        <v>6</v>
      </c>
      <c r="M271" t="str">
        <f>VLOOKUP(A271,'Master Sheet'!A:O,15)</f>
        <v>London</v>
      </c>
    </row>
    <row r="272" spans="1:13">
      <c r="A272">
        <v>10129</v>
      </c>
      <c r="B272" t="s">
        <v>174</v>
      </c>
      <c r="C272">
        <v>45</v>
      </c>
      <c r="D272">
        <v>72.28</v>
      </c>
      <c r="E272">
        <v>3</v>
      </c>
      <c r="F272" s="14">
        <f>VLOOKUP($A272,Orders!$A:$B,2,FALSE)</f>
        <v>37784</v>
      </c>
      <c r="G272" t="str">
        <f>VLOOKUP($A272,Orders!$A:$E,5,FALSE)</f>
        <v>Shipped</v>
      </c>
      <c r="H272">
        <f>VLOOKUP(B272,Products!A:H,8)</f>
        <v>33.97</v>
      </c>
      <c r="I272">
        <f t="shared" si="16"/>
        <v>3252.6</v>
      </c>
      <c r="J272">
        <f t="shared" si="17"/>
        <v>1723.95</v>
      </c>
      <c r="K272">
        <f t="shared" si="18"/>
        <v>2003</v>
      </c>
      <c r="L272">
        <f t="shared" si="19"/>
        <v>6</v>
      </c>
      <c r="M272" t="str">
        <f>VLOOKUP(A272,'Master Sheet'!A:O,15)</f>
        <v>London</v>
      </c>
    </row>
    <row r="273" spans="1:13">
      <c r="A273">
        <v>10129</v>
      </c>
      <c r="B273" t="s">
        <v>175</v>
      </c>
      <c r="C273">
        <v>42</v>
      </c>
      <c r="D273">
        <v>90.15</v>
      </c>
      <c r="E273">
        <v>6</v>
      </c>
      <c r="F273" s="14">
        <f>VLOOKUP($A273,Orders!$A:$B,2,FALSE)</f>
        <v>37784</v>
      </c>
      <c r="G273" t="str">
        <f>VLOOKUP($A273,Orders!$A:$E,5,FALSE)</f>
        <v>Shipped</v>
      </c>
      <c r="H273">
        <f>VLOOKUP(B273,Products!A:H,8)</f>
        <v>51.09</v>
      </c>
      <c r="I273">
        <f t="shared" si="16"/>
        <v>3786.3</v>
      </c>
      <c r="J273">
        <f t="shared" si="17"/>
        <v>1640.52</v>
      </c>
      <c r="K273">
        <f t="shared" si="18"/>
        <v>2003</v>
      </c>
      <c r="L273">
        <f t="shared" si="19"/>
        <v>6</v>
      </c>
      <c r="M273" t="str">
        <f>VLOOKUP(A273,'Master Sheet'!A:O,15)</f>
        <v>London</v>
      </c>
    </row>
    <row r="274" spans="1:13">
      <c r="A274">
        <v>10129</v>
      </c>
      <c r="B274" t="s">
        <v>176</v>
      </c>
      <c r="C274">
        <v>30</v>
      </c>
      <c r="D274">
        <v>94.34</v>
      </c>
      <c r="E274">
        <v>7</v>
      </c>
      <c r="F274" s="14">
        <f>VLOOKUP($A274,Orders!$A:$B,2,FALSE)</f>
        <v>37784</v>
      </c>
      <c r="G274" t="str">
        <f>VLOOKUP($A274,Orders!$A:$E,5,FALSE)</f>
        <v>Shipped</v>
      </c>
      <c r="H274">
        <f>VLOOKUP(B274,Products!A:H,8)</f>
        <v>53.63</v>
      </c>
      <c r="I274">
        <f t="shared" si="16"/>
        <v>2830.2000000000003</v>
      </c>
      <c r="J274">
        <f t="shared" si="17"/>
        <v>1221.3</v>
      </c>
      <c r="K274">
        <f t="shared" si="18"/>
        <v>2003</v>
      </c>
      <c r="L274">
        <f t="shared" si="19"/>
        <v>6</v>
      </c>
      <c r="M274" t="str">
        <f>VLOOKUP(A274,'Master Sheet'!A:O,15)</f>
        <v>London</v>
      </c>
    </row>
    <row r="275" spans="1:13">
      <c r="A275">
        <v>10129</v>
      </c>
      <c r="B275" t="s">
        <v>177</v>
      </c>
      <c r="C275">
        <v>32</v>
      </c>
      <c r="D275">
        <v>44.23</v>
      </c>
      <c r="E275">
        <v>8</v>
      </c>
      <c r="F275" s="14">
        <f>VLOOKUP($A275,Orders!$A:$B,2,FALSE)</f>
        <v>37784</v>
      </c>
      <c r="G275" t="str">
        <f>VLOOKUP($A275,Orders!$A:$E,5,FALSE)</f>
        <v>Shipped</v>
      </c>
      <c r="H275">
        <f>VLOOKUP(B275,Products!A:H,8)</f>
        <v>33.299999999999997</v>
      </c>
      <c r="I275">
        <f t="shared" si="16"/>
        <v>1415.36</v>
      </c>
      <c r="J275">
        <f t="shared" si="17"/>
        <v>349.76</v>
      </c>
      <c r="K275">
        <f t="shared" si="18"/>
        <v>2003</v>
      </c>
      <c r="L275">
        <f t="shared" si="19"/>
        <v>6</v>
      </c>
      <c r="M275" t="str">
        <f>VLOOKUP(A275,'Master Sheet'!A:O,15)</f>
        <v>London</v>
      </c>
    </row>
    <row r="276" spans="1:13">
      <c r="A276">
        <v>10130</v>
      </c>
      <c r="B276" t="s">
        <v>180</v>
      </c>
      <c r="C276">
        <v>40</v>
      </c>
      <c r="D276">
        <v>68.819999999999993</v>
      </c>
      <c r="E276">
        <v>2</v>
      </c>
      <c r="F276" s="14">
        <f>VLOOKUP($A276,Orders!$A:$B,2,FALSE)</f>
        <v>37788</v>
      </c>
      <c r="G276" t="str">
        <f>VLOOKUP($A276,Orders!$A:$E,5,FALSE)</f>
        <v>Shipped</v>
      </c>
      <c r="H276">
        <f>VLOOKUP(B276,Products!A:H,8)</f>
        <v>51.61</v>
      </c>
      <c r="I276">
        <f t="shared" si="16"/>
        <v>2752.7999999999997</v>
      </c>
      <c r="J276">
        <f t="shared" si="17"/>
        <v>688.39999999999975</v>
      </c>
      <c r="K276">
        <f t="shared" si="18"/>
        <v>2003</v>
      </c>
      <c r="L276">
        <f t="shared" si="19"/>
        <v>6</v>
      </c>
      <c r="M276" t="str">
        <f>VLOOKUP(A276,'Master Sheet'!A:O,15)</f>
        <v>Boston</v>
      </c>
    </row>
    <row r="277" spans="1:13">
      <c r="A277">
        <v>10130</v>
      </c>
      <c r="B277" t="s">
        <v>181</v>
      </c>
      <c r="C277">
        <v>33</v>
      </c>
      <c r="D277">
        <v>99.52</v>
      </c>
      <c r="E277">
        <v>1</v>
      </c>
      <c r="F277" s="14">
        <f>VLOOKUP($A277,Orders!$A:$B,2,FALSE)</f>
        <v>37788</v>
      </c>
      <c r="G277" t="str">
        <f>VLOOKUP($A277,Orders!$A:$E,5,FALSE)</f>
        <v>Shipped</v>
      </c>
      <c r="H277">
        <f>VLOOKUP(B277,Products!A:H,8)</f>
        <v>64.58</v>
      </c>
      <c r="I277">
        <f t="shared" si="16"/>
        <v>3284.16</v>
      </c>
      <c r="J277">
        <f t="shared" si="17"/>
        <v>1153.02</v>
      </c>
      <c r="K277">
        <f t="shared" si="18"/>
        <v>2003</v>
      </c>
      <c r="L277">
        <f t="shared" si="19"/>
        <v>6</v>
      </c>
      <c r="M277" t="str">
        <f>VLOOKUP(A277,'Master Sheet'!A:O,15)</f>
        <v>Boston</v>
      </c>
    </row>
    <row r="278" spans="1:13">
      <c r="A278">
        <v>10131</v>
      </c>
      <c r="B278" t="s">
        <v>178</v>
      </c>
      <c r="C278">
        <v>21</v>
      </c>
      <c r="D278">
        <v>141.91999999999999</v>
      </c>
      <c r="E278">
        <v>4</v>
      </c>
      <c r="F278" s="14">
        <f>VLOOKUP($A278,Orders!$A:$B,2,FALSE)</f>
        <v>37788</v>
      </c>
      <c r="G278" t="str">
        <f>VLOOKUP($A278,Orders!$A:$E,5,FALSE)</f>
        <v>Shipped</v>
      </c>
      <c r="H278">
        <f>VLOOKUP(B278,Products!A:H,8)</f>
        <v>77.27</v>
      </c>
      <c r="I278">
        <f t="shared" si="16"/>
        <v>2980.3199999999997</v>
      </c>
      <c r="J278">
        <f t="shared" si="17"/>
        <v>1357.6499999999999</v>
      </c>
      <c r="K278">
        <f t="shared" si="18"/>
        <v>2003</v>
      </c>
      <c r="L278">
        <f t="shared" si="19"/>
        <v>6</v>
      </c>
      <c r="M278" t="str">
        <f>VLOOKUP(A278,'Master Sheet'!A:O,15)</f>
        <v>NYC</v>
      </c>
    </row>
    <row r="279" spans="1:13">
      <c r="A279">
        <v>10131</v>
      </c>
      <c r="B279" t="s">
        <v>183</v>
      </c>
      <c r="C279">
        <v>35</v>
      </c>
      <c r="D279">
        <v>60.97</v>
      </c>
      <c r="E279">
        <v>5</v>
      </c>
      <c r="F279" s="14">
        <f>VLOOKUP($A279,Orders!$A:$B,2,FALSE)</f>
        <v>37788</v>
      </c>
      <c r="G279" t="str">
        <f>VLOOKUP($A279,Orders!$A:$E,5,FALSE)</f>
        <v>Shipped</v>
      </c>
      <c r="H279">
        <f>VLOOKUP(B279,Products!A:H,8)</f>
        <v>34.25</v>
      </c>
      <c r="I279">
        <f t="shared" si="16"/>
        <v>2133.9499999999998</v>
      </c>
      <c r="J279">
        <f t="shared" si="17"/>
        <v>935.19999999999993</v>
      </c>
      <c r="K279">
        <f t="shared" si="18"/>
        <v>2003</v>
      </c>
      <c r="L279">
        <f t="shared" si="19"/>
        <v>6</v>
      </c>
      <c r="M279" t="str">
        <f>VLOOKUP(A279,'Master Sheet'!A:O,15)</f>
        <v>NYC</v>
      </c>
    </row>
    <row r="280" spans="1:13">
      <c r="A280">
        <v>10131</v>
      </c>
      <c r="B280" t="s">
        <v>184</v>
      </c>
      <c r="C280">
        <v>29</v>
      </c>
      <c r="D280">
        <v>52.6</v>
      </c>
      <c r="E280">
        <v>6</v>
      </c>
      <c r="F280" s="14">
        <f>VLOOKUP($A280,Orders!$A:$B,2,FALSE)</f>
        <v>37788</v>
      </c>
      <c r="G280" t="str">
        <f>VLOOKUP($A280,Orders!$A:$E,5,FALSE)</f>
        <v>Shipped</v>
      </c>
      <c r="H280">
        <f>VLOOKUP(B280,Products!A:H,8)</f>
        <v>26.3</v>
      </c>
      <c r="I280">
        <f t="shared" si="16"/>
        <v>1525.4</v>
      </c>
      <c r="J280">
        <f t="shared" si="17"/>
        <v>762.7</v>
      </c>
      <c r="K280">
        <f t="shared" si="18"/>
        <v>2003</v>
      </c>
      <c r="L280">
        <f t="shared" si="19"/>
        <v>6</v>
      </c>
      <c r="M280" t="str">
        <f>VLOOKUP(A280,'Master Sheet'!A:O,15)</f>
        <v>NYC</v>
      </c>
    </row>
    <row r="281" spans="1:13">
      <c r="A281">
        <v>10131</v>
      </c>
      <c r="B281" t="s">
        <v>185</v>
      </c>
      <c r="C281">
        <v>50</v>
      </c>
      <c r="D281">
        <v>54.59</v>
      </c>
      <c r="E281">
        <v>3</v>
      </c>
      <c r="F281" s="14">
        <f>VLOOKUP($A281,Orders!$A:$B,2,FALSE)</f>
        <v>37788</v>
      </c>
      <c r="G281" t="str">
        <f>VLOOKUP($A281,Orders!$A:$E,5,FALSE)</f>
        <v>Shipped</v>
      </c>
      <c r="H281">
        <f>VLOOKUP(B281,Products!A:H,8)</f>
        <v>29.34</v>
      </c>
      <c r="I281">
        <f t="shared" si="16"/>
        <v>2729.5</v>
      </c>
      <c r="J281">
        <f t="shared" si="17"/>
        <v>1262.5000000000002</v>
      </c>
      <c r="K281">
        <f t="shared" si="18"/>
        <v>2003</v>
      </c>
      <c r="L281">
        <f t="shared" si="19"/>
        <v>6</v>
      </c>
      <c r="M281" t="str">
        <f>VLOOKUP(A281,'Master Sheet'!A:O,15)</f>
        <v>NYC</v>
      </c>
    </row>
    <row r="282" spans="1:13">
      <c r="A282">
        <v>10131</v>
      </c>
      <c r="B282" t="s">
        <v>190</v>
      </c>
      <c r="C282">
        <v>22</v>
      </c>
      <c r="D282">
        <v>76.94</v>
      </c>
      <c r="E282">
        <v>8</v>
      </c>
      <c r="F282" s="14">
        <f>VLOOKUP($A282,Orders!$A:$B,2,FALSE)</f>
        <v>37788</v>
      </c>
      <c r="G282" t="str">
        <f>VLOOKUP($A282,Orders!$A:$E,5,FALSE)</f>
        <v>Shipped</v>
      </c>
      <c r="H282">
        <f>VLOOKUP(B282,Products!A:H,8)</f>
        <v>39.83</v>
      </c>
      <c r="I282">
        <f t="shared" si="16"/>
        <v>1692.6799999999998</v>
      </c>
      <c r="J282">
        <f t="shared" si="17"/>
        <v>816.42</v>
      </c>
      <c r="K282">
        <f t="shared" si="18"/>
        <v>2003</v>
      </c>
      <c r="L282">
        <f t="shared" si="19"/>
        <v>6</v>
      </c>
      <c r="M282" t="str">
        <f>VLOOKUP(A282,'Master Sheet'!A:O,15)</f>
        <v>NYC</v>
      </c>
    </row>
    <row r="283" spans="1:13">
      <c r="A283">
        <v>10131</v>
      </c>
      <c r="B283" t="s">
        <v>191</v>
      </c>
      <c r="C283">
        <v>40</v>
      </c>
      <c r="D283">
        <v>86.76</v>
      </c>
      <c r="E283">
        <v>1</v>
      </c>
      <c r="F283" s="14">
        <f>VLOOKUP($A283,Orders!$A:$B,2,FALSE)</f>
        <v>37788</v>
      </c>
      <c r="G283" t="str">
        <f>VLOOKUP($A283,Orders!$A:$E,5,FALSE)</f>
        <v>Shipped</v>
      </c>
      <c r="H283">
        <f>VLOOKUP(B283,Products!A:H,8)</f>
        <v>68.8</v>
      </c>
      <c r="I283">
        <f t="shared" si="16"/>
        <v>3470.4</v>
      </c>
      <c r="J283">
        <f t="shared" si="17"/>
        <v>718.40000000000032</v>
      </c>
      <c r="K283">
        <f t="shared" si="18"/>
        <v>2003</v>
      </c>
      <c r="L283">
        <f t="shared" si="19"/>
        <v>6</v>
      </c>
      <c r="M283" t="str">
        <f>VLOOKUP(A283,'Master Sheet'!A:O,15)</f>
        <v>NYC</v>
      </c>
    </row>
    <row r="284" spans="1:13">
      <c r="A284">
        <v>10131</v>
      </c>
      <c r="B284" t="s">
        <v>194</v>
      </c>
      <c r="C284">
        <v>26</v>
      </c>
      <c r="D284">
        <v>63.67</v>
      </c>
      <c r="E284">
        <v>2</v>
      </c>
      <c r="F284" s="14">
        <f>VLOOKUP($A284,Orders!$A:$B,2,FALSE)</f>
        <v>37788</v>
      </c>
      <c r="G284" t="str">
        <f>VLOOKUP($A284,Orders!$A:$E,5,FALSE)</f>
        <v>Shipped</v>
      </c>
      <c r="H284">
        <f>VLOOKUP(B284,Products!A:H,8)</f>
        <v>36.270000000000003</v>
      </c>
      <c r="I284">
        <f t="shared" si="16"/>
        <v>1655.42</v>
      </c>
      <c r="J284">
        <f t="shared" si="17"/>
        <v>712.4</v>
      </c>
      <c r="K284">
        <f t="shared" si="18"/>
        <v>2003</v>
      </c>
      <c r="L284">
        <f t="shared" si="19"/>
        <v>6</v>
      </c>
      <c r="M284" t="str">
        <f>VLOOKUP(A284,'Master Sheet'!A:O,15)</f>
        <v>NYC</v>
      </c>
    </row>
    <row r="285" spans="1:13">
      <c r="A285">
        <v>10131</v>
      </c>
      <c r="B285" t="s">
        <v>195</v>
      </c>
      <c r="C285">
        <v>21</v>
      </c>
      <c r="D285">
        <v>40.22</v>
      </c>
      <c r="E285">
        <v>7</v>
      </c>
      <c r="F285" s="14">
        <f>VLOOKUP($A285,Orders!$A:$B,2,FALSE)</f>
        <v>37788</v>
      </c>
      <c r="G285" t="str">
        <f>VLOOKUP($A285,Orders!$A:$E,5,FALSE)</f>
        <v>Shipped</v>
      </c>
      <c r="H285">
        <f>VLOOKUP(B285,Products!A:H,8)</f>
        <v>32.770000000000003</v>
      </c>
      <c r="I285">
        <f t="shared" si="16"/>
        <v>844.62</v>
      </c>
      <c r="J285">
        <f t="shared" si="17"/>
        <v>156.4499999999999</v>
      </c>
      <c r="K285">
        <f t="shared" si="18"/>
        <v>2003</v>
      </c>
      <c r="L285">
        <f t="shared" si="19"/>
        <v>6</v>
      </c>
      <c r="M285" t="str">
        <f>VLOOKUP(A285,'Master Sheet'!A:O,15)</f>
        <v>NYC</v>
      </c>
    </row>
    <row r="286" spans="1:13">
      <c r="A286">
        <v>10132</v>
      </c>
      <c r="B286" t="s">
        <v>193</v>
      </c>
      <c r="C286">
        <v>36</v>
      </c>
      <c r="D286">
        <v>80</v>
      </c>
      <c r="E286">
        <v>1</v>
      </c>
      <c r="F286" s="14">
        <f>VLOOKUP($A286,Orders!$A:$B,2,FALSE)</f>
        <v>37797</v>
      </c>
      <c r="G286" t="str">
        <f>VLOOKUP($A286,Orders!$A:$E,5,FALSE)</f>
        <v>Shipped</v>
      </c>
      <c r="H286">
        <f>VLOOKUP(B286,Products!A:H,8)</f>
        <v>54.4</v>
      </c>
      <c r="I286">
        <f t="shared" si="16"/>
        <v>2880</v>
      </c>
      <c r="J286">
        <f t="shared" si="17"/>
        <v>921.6</v>
      </c>
      <c r="K286">
        <f t="shared" si="18"/>
        <v>2003</v>
      </c>
      <c r="L286">
        <f t="shared" si="19"/>
        <v>6</v>
      </c>
      <c r="M286" t="str">
        <f>VLOOKUP(A286,'Master Sheet'!A:O,15)</f>
        <v>Sydney</v>
      </c>
    </row>
    <row r="287" spans="1:13">
      <c r="A287">
        <v>10133</v>
      </c>
      <c r="B287" t="s">
        <v>179</v>
      </c>
      <c r="C287">
        <v>49</v>
      </c>
      <c r="D287">
        <v>80.260000000000005</v>
      </c>
      <c r="E287">
        <v>3</v>
      </c>
      <c r="F287" s="14">
        <f>VLOOKUP($A287,Orders!$A:$B,2,FALSE)</f>
        <v>37799</v>
      </c>
      <c r="G287" t="str">
        <f>VLOOKUP($A287,Orders!$A:$E,5,FALSE)</f>
        <v>Shipped</v>
      </c>
      <c r="H287">
        <f>VLOOKUP(B287,Products!A:H,8)</f>
        <v>49</v>
      </c>
      <c r="I287">
        <f t="shared" si="16"/>
        <v>3932.7400000000002</v>
      </c>
      <c r="J287">
        <f t="shared" si="17"/>
        <v>1531.7400000000002</v>
      </c>
      <c r="K287">
        <f t="shared" si="18"/>
        <v>2003</v>
      </c>
      <c r="L287">
        <f t="shared" si="19"/>
        <v>6</v>
      </c>
      <c r="M287" t="str">
        <f>VLOOKUP(A287,'Master Sheet'!A:O,15)</f>
        <v>Paris</v>
      </c>
    </row>
    <row r="288" spans="1:13">
      <c r="A288">
        <v>10133</v>
      </c>
      <c r="B288" t="s">
        <v>182</v>
      </c>
      <c r="C288">
        <v>41</v>
      </c>
      <c r="D288">
        <v>109.42</v>
      </c>
      <c r="E288">
        <v>5</v>
      </c>
      <c r="F288" s="14">
        <f>VLOOKUP($A288,Orders!$A:$B,2,FALSE)</f>
        <v>37799</v>
      </c>
      <c r="G288" t="str">
        <f>VLOOKUP($A288,Orders!$A:$E,5,FALSE)</f>
        <v>Shipped</v>
      </c>
      <c r="H288">
        <f>VLOOKUP(B288,Products!A:H,8)</f>
        <v>66.739999999999995</v>
      </c>
      <c r="I288">
        <f t="shared" si="16"/>
        <v>4486.22</v>
      </c>
      <c r="J288">
        <f t="shared" si="17"/>
        <v>1749.8800000000003</v>
      </c>
      <c r="K288">
        <f t="shared" si="18"/>
        <v>2003</v>
      </c>
      <c r="L288">
        <f t="shared" si="19"/>
        <v>6</v>
      </c>
      <c r="M288" t="str">
        <f>VLOOKUP(A288,'Master Sheet'!A:O,15)</f>
        <v>Paris</v>
      </c>
    </row>
    <row r="289" spans="1:13">
      <c r="A289">
        <v>10133</v>
      </c>
      <c r="B289" t="s">
        <v>186</v>
      </c>
      <c r="C289">
        <v>46</v>
      </c>
      <c r="D289">
        <v>61.58</v>
      </c>
      <c r="E289">
        <v>4</v>
      </c>
      <c r="F289" s="14">
        <f>VLOOKUP($A289,Orders!$A:$B,2,FALSE)</f>
        <v>37799</v>
      </c>
      <c r="G289" t="str">
        <f>VLOOKUP($A289,Orders!$A:$E,5,FALSE)</f>
        <v>Shipped</v>
      </c>
      <c r="H289">
        <f>VLOOKUP(B289,Products!A:H,8)</f>
        <v>36.229999999999997</v>
      </c>
      <c r="I289">
        <f t="shared" si="16"/>
        <v>2832.68</v>
      </c>
      <c r="J289">
        <f t="shared" si="17"/>
        <v>1166.1000000000001</v>
      </c>
      <c r="K289">
        <f t="shared" si="18"/>
        <v>2003</v>
      </c>
      <c r="L289">
        <f t="shared" si="19"/>
        <v>6</v>
      </c>
      <c r="M289" t="str">
        <f>VLOOKUP(A289,'Master Sheet'!A:O,15)</f>
        <v>Paris</v>
      </c>
    </row>
    <row r="290" spans="1:13">
      <c r="A290">
        <v>10133</v>
      </c>
      <c r="B290" t="s">
        <v>203</v>
      </c>
      <c r="C290">
        <v>23</v>
      </c>
      <c r="D290">
        <v>80.91</v>
      </c>
      <c r="E290">
        <v>1</v>
      </c>
      <c r="F290" s="14">
        <f>VLOOKUP($A290,Orders!$A:$B,2,FALSE)</f>
        <v>37799</v>
      </c>
      <c r="G290" t="str">
        <f>VLOOKUP($A290,Orders!$A:$E,5,FALSE)</f>
        <v>Shipped</v>
      </c>
      <c r="H290">
        <f>VLOOKUP(B290,Products!A:H,8)</f>
        <v>66.92</v>
      </c>
      <c r="I290">
        <f t="shared" si="16"/>
        <v>1860.9299999999998</v>
      </c>
      <c r="J290">
        <f t="shared" si="17"/>
        <v>321.76999999999987</v>
      </c>
      <c r="K290">
        <f t="shared" si="18"/>
        <v>2003</v>
      </c>
      <c r="L290">
        <f t="shared" si="19"/>
        <v>6</v>
      </c>
      <c r="M290" t="str">
        <f>VLOOKUP(A290,'Master Sheet'!A:O,15)</f>
        <v>Paris</v>
      </c>
    </row>
    <row r="291" spans="1:13">
      <c r="A291">
        <v>10133</v>
      </c>
      <c r="B291" t="s">
        <v>187</v>
      </c>
      <c r="C291">
        <v>49</v>
      </c>
      <c r="D291">
        <v>67.41</v>
      </c>
      <c r="E291">
        <v>6</v>
      </c>
      <c r="F291" s="14">
        <f>VLOOKUP($A291,Orders!$A:$B,2,FALSE)</f>
        <v>37799</v>
      </c>
      <c r="G291" t="str">
        <f>VLOOKUP($A291,Orders!$A:$E,5,FALSE)</f>
        <v>Shipped</v>
      </c>
      <c r="H291">
        <f>VLOOKUP(B291,Products!A:H,8)</f>
        <v>33.020000000000003</v>
      </c>
      <c r="I291">
        <f t="shared" si="16"/>
        <v>3303.0899999999997</v>
      </c>
      <c r="J291">
        <f t="shared" si="17"/>
        <v>1685.1099999999997</v>
      </c>
      <c r="K291">
        <f t="shared" si="18"/>
        <v>2003</v>
      </c>
      <c r="L291">
        <f t="shared" si="19"/>
        <v>6</v>
      </c>
      <c r="M291" t="str">
        <f>VLOOKUP(A291,'Master Sheet'!A:O,15)</f>
        <v>Paris</v>
      </c>
    </row>
    <row r="292" spans="1:13">
      <c r="A292">
        <v>10133</v>
      </c>
      <c r="B292" t="s">
        <v>188</v>
      </c>
      <c r="C292">
        <v>27</v>
      </c>
      <c r="D292">
        <v>37.090000000000003</v>
      </c>
      <c r="E292">
        <v>7</v>
      </c>
      <c r="F292" s="14">
        <f>VLOOKUP($A292,Orders!$A:$B,2,FALSE)</f>
        <v>37799</v>
      </c>
      <c r="G292" t="str">
        <f>VLOOKUP($A292,Orders!$A:$E,5,FALSE)</f>
        <v>Shipped</v>
      </c>
      <c r="H292">
        <f>VLOOKUP(B292,Products!A:H,8)</f>
        <v>27.06</v>
      </c>
      <c r="I292">
        <f t="shared" si="16"/>
        <v>1001.4300000000001</v>
      </c>
      <c r="J292">
        <f t="shared" si="17"/>
        <v>270.81000000000012</v>
      </c>
      <c r="K292">
        <f t="shared" si="18"/>
        <v>2003</v>
      </c>
      <c r="L292">
        <f t="shared" si="19"/>
        <v>6</v>
      </c>
      <c r="M292" t="str">
        <f>VLOOKUP(A292,'Master Sheet'!A:O,15)</f>
        <v>Paris</v>
      </c>
    </row>
    <row r="293" spans="1:13">
      <c r="A293">
        <v>10133</v>
      </c>
      <c r="B293" t="s">
        <v>189</v>
      </c>
      <c r="C293">
        <v>24</v>
      </c>
      <c r="D293">
        <v>76.73</v>
      </c>
      <c r="E293">
        <v>8</v>
      </c>
      <c r="F293" s="14">
        <f>VLOOKUP($A293,Orders!$A:$B,2,FALSE)</f>
        <v>37799</v>
      </c>
      <c r="G293" t="str">
        <f>VLOOKUP($A293,Orders!$A:$E,5,FALSE)</f>
        <v>Shipped</v>
      </c>
      <c r="H293">
        <f>VLOOKUP(B293,Products!A:H,8)</f>
        <v>51.15</v>
      </c>
      <c r="I293">
        <f t="shared" si="16"/>
        <v>1841.52</v>
      </c>
      <c r="J293">
        <f t="shared" si="17"/>
        <v>613.92000000000007</v>
      </c>
      <c r="K293">
        <f t="shared" si="18"/>
        <v>2003</v>
      </c>
      <c r="L293">
        <f t="shared" si="19"/>
        <v>6</v>
      </c>
      <c r="M293" t="str">
        <f>VLOOKUP(A293,'Master Sheet'!A:O,15)</f>
        <v>Paris</v>
      </c>
    </row>
    <row r="294" spans="1:13">
      <c r="A294">
        <v>10133</v>
      </c>
      <c r="B294" t="s">
        <v>192</v>
      </c>
      <c r="C294">
        <v>27</v>
      </c>
      <c r="D294">
        <v>115.09</v>
      </c>
      <c r="E294">
        <v>2</v>
      </c>
      <c r="F294" s="14">
        <f>VLOOKUP($A294,Orders!$A:$B,2,FALSE)</f>
        <v>37799</v>
      </c>
      <c r="G294" t="str">
        <f>VLOOKUP($A294,Orders!$A:$E,5,FALSE)</f>
        <v>Shipped</v>
      </c>
      <c r="H294">
        <f>VLOOKUP(B294,Products!A:H,8)</f>
        <v>59.33</v>
      </c>
      <c r="I294">
        <f t="shared" si="16"/>
        <v>3107.4300000000003</v>
      </c>
      <c r="J294">
        <f t="shared" si="17"/>
        <v>1505.5200000000002</v>
      </c>
      <c r="K294">
        <f t="shared" si="18"/>
        <v>2003</v>
      </c>
      <c r="L294">
        <f t="shared" si="19"/>
        <v>6</v>
      </c>
      <c r="M294" t="str">
        <f>VLOOKUP(A294,'Master Sheet'!A:O,15)</f>
        <v>Paris</v>
      </c>
    </row>
    <row r="295" spans="1:13">
      <c r="A295">
        <v>10134</v>
      </c>
      <c r="B295" t="s">
        <v>196</v>
      </c>
      <c r="C295">
        <v>41</v>
      </c>
      <c r="D295">
        <v>90.92</v>
      </c>
      <c r="E295">
        <v>2</v>
      </c>
      <c r="F295" s="14">
        <f>VLOOKUP($A295,Orders!$A:$B,2,FALSE)</f>
        <v>37803</v>
      </c>
      <c r="G295" t="str">
        <f>VLOOKUP($A295,Orders!$A:$E,5,FALSE)</f>
        <v>Shipped</v>
      </c>
      <c r="H295">
        <f>VLOOKUP(B295,Products!A:H,8)</f>
        <v>48.81</v>
      </c>
      <c r="I295">
        <f t="shared" si="16"/>
        <v>3727.7200000000003</v>
      </c>
      <c r="J295">
        <f t="shared" si="17"/>
        <v>1726.51</v>
      </c>
      <c r="K295">
        <f t="shared" si="18"/>
        <v>2003</v>
      </c>
      <c r="L295">
        <f t="shared" si="19"/>
        <v>7</v>
      </c>
      <c r="M295" t="str">
        <f>VLOOKUP(A295,'Master Sheet'!A:O,15)</f>
        <v>Paris</v>
      </c>
    </row>
    <row r="296" spans="1:13">
      <c r="A296">
        <v>10134</v>
      </c>
      <c r="B296" t="s">
        <v>197</v>
      </c>
      <c r="C296">
        <v>27</v>
      </c>
      <c r="D296">
        <v>116.56</v>
      </c>
      <c r="E296">
        <v>5</v>
      </c>
      <c r="F296" s="14">
        <f>VLOOKUP($A296,Orders!$A:$B,2,FALSE)</f>
        <v>37803</v>
      </c>
      <c r="G296" t="str">
        <f>VLOOKUP($A296,Orders!$A:$E,5,FALSE)</f>
        <v>Shipped</v>
      </c>
      <c r="H296">
        <f>VLOOKUP(B296,Products!A:H,8)</f>
        <v>68.989999999999995</v>
      </c>
      <c r="I296">
        <f t="shared" si="16"/>
        <v>3147.12</v>
      </c>
      <c r="J296">
        <f t="shared" si="17"/>
        <v>1284.3900000000001</v>
      </c>
      <c r="K296">
        <f t="shared" si="18"/>
        <v>2003</v>
      </c>
      <c r="L296">
        <f t="shared" si="19"/>
        <v>7</v>
      </c>
      <c r="M296" t="str">
        <f>VLOOKUP(A296,'Master Sheet'!A:O,15)</f>
        <v>Paris</v>
      </c>
    </row>
    <row r="297" spans="1:13">
      <c r="A297">
        <v>10134</v>
      </c>
      <c r="B297" t="s">
        <v>198</v>
      </c>
      <c r="C297">
        <v>31</v>
      </c>
      <c r="D297">
        <v>187.85</v>
      </c>
      <c r="E297">
        <v>4</v>
      </c>
      <c r="F297" s="14">
        <f>VLOOKUP($A297,Orders!$A:$B,2,FALSE)</f>
        <v>37803</v>
      </c>
      <c r="G297" t="str">
        <f>VLOOKUP($A297,Orders!$A:$E,5,FALSE)</f>
        <v>Shipped</v>
      </c>
      <c r="H297">
        <f>VLOOKUP(B297,Products!A:H,8)</f>
        <v>91.02</v>
      </c>
      <c r="I297">
        <f t="shared" si="16"/>
        <v>5823.3499999999995</v>
      </c>
      <c r="J297">
        <f t="shared" si="17"/>
        <v>3001.73</v>
      </c>
      <c r="K297">
        <f t="shared" si="18"/>
        <v>2003</v>
      </c>
      <c r="L297">
        <f t="shared" si="19"/>
        <v>7</v>
      </c>
      <c r="M297" t="str">
        <f>VLOOKUP(A297,'Master Sheet'!A:O,15)</f>
        <v>Paris</v>
      </c>
    </row>
    <row r="298" spans="1:13">
      <c r="A298">
        <v>10134</v>
      </c>
      <c r="B298" t="s">
        <v>199</v>
      </c>
      <c r="C298">
        <v>20</v>
      </c>
      <c r="D298">
        <v>131.04</v>
      </c>
      <c r="E298">
        <v>1</v>
      </c>
      <c r="F298" s="14">
        <f>VLOOKUP($A298,Orders!$A:$B,2,FALSE)</f>
        <v>37803</v>
      </c>
      <c r="G298" t="str">
        <f>VLOOKUP($A298,Orders!$A:$E,5,FALSE)</f>
        <v>Shipped</v>
      </c>
      <c r="H298">
        <f>VLOOKUP(B298,Products!A:H,8)</f>
        <v>66.27</v>
      </c>
      <c r="I298">
        <f t="shared" si="16"/>
        <v>2620.7999999999997</v>
      </c>
      <c r="J298">
        <f t="shared" si="17"/>
        <v>1295.3999999999999</v>
      </c>
      <c r="K298">
        <f t="shared" si="18"/>
        <v>2003</v>
      </c>
      <c r="L298">
        <f t="shared" si="19"/>
        <v>7</v>
      </c>
      <c r="M298" t="str">
        <f>VLOOKUP(A298,'Master Sheet'!A:O,15)</f>
        <v>Paris</v>
      </c>
    </row>
    <row r="299" spans="1:13">
      <c r="A299">
        <v>10134</v>
      </c>
      <c r="B299" t="s">
        <v>200</v>
      </c>
      <c r="C299">
        <v>30</v>
      </c>
      <c r="D299">
        <v>51.48</v>
      </c>
      <c r="E299">
        <v>6</v>
      </c>
      <c r="F299" s="14">
        <f>VLOOKUP($A299,Orders!$A:$B,2,FALSE)</f>
        <v>37803</v>
      </c>
      <c r="G299" t="str">
        <f>VLOOKUP($A299,Orders!$A:$E,5,FALSE)</f>
        <v>Shipped</v>
      </c>
      <c r="H299">
        <f>VLOOKUP(B299,Products!A:H,8)</f>
        <v>24.23</v>
      </c>
      <c r="I299">
        <f t="shared" si="16"/>
        <v>1544.3999999999999</v>
      </c>
      <c r="J299">
        <f t="shared" si="17"/>
        <v>817.49999999999989</v>
      </c>
      <c r="K299">
        <f t="shared" si="18"/>
        <v>2003</v>
      </c>
      <c r="L299">
        <f t="shared" si="19"/>
        <v>7</v>
      </c>
      <c r="M299" t="str">
        <f>VLOOKUP(A299,'Master Sheet'!A:O,15)</f>
        <v>Paris</v>
      </c>
    </row>
    <row r="300" spans="1:13">
      <c r="A300">
        <v>10134</v>
      </c>
      <c r="B300" t="s">
        <v>201</v>
      </c>
      <c r="C300">
        <v>35</v>
      </c>
      <c r="D300">
        <v>94.67</v>
      </c>
      <c r="E300">
        <v>3</v>
      </c>
      <c r="F300" s="14">
        <f>VLOOKUP($A300,Orders!$A:$B,2,FALSE)</f>
        <v>37803</v>
      </c>
      <c r="G300" t="str">
        <f>VLOOKUP($A300,Orders!$A:$E,5,FALSE)</f>
        <v>Shipped</v>
      </c>
      <c r="H300">
        <f>VLOOKUP(B300,Products!A:H,8)</f>
        <v>60.86</v>
      </c>
      <c r="I300">
        <f t="shared" si="16"/>
        <v>3313.4500000000003</v>
      </c>
      <c r="J300">
        <f t="shared" si="17"/>
        <v>1183.3500000000001</v>
      </c>
      <c r="K300">
        <f t="shared" si="18"/>
        <v>2003</v>
      </c>
      <c r="L300">
        <f t="shared" si="19"/>
        <v>7</v>
      </c>
      <c r="M300" t="str">
        <f>VLOOKUP(A300,'Master Sheet'!A:O,15)</f>
        <v>Paris</v>
      </c>
    </row>
    <row r="301" spans="1:13">
      <c r="A301">
        <v>10134</v>
      </c>
      <c r="B301" t="s">
        <v>202</v>
      </c>
      <c r="C301">
        <v>43</v>
      </c>
      <c r="D301">
        <v>75.41</v>
      </c>
      <c r="E301">
        <v>7</v>
      </c>
      <c r="F301" s="14">
        <f>VLOOKUP($A301,Orders!$A:$B,2,FALSE)</f>
        <v>37803</v>
      </c>
      <c r="G301" t="str">
        <f>VLOOKUP($A301,Orders!$A:$E,5,FALSE)</f>
        <v>Shipped</v>
      </c>
      <c r="H301">
        <f>VLOOKUP(B301,Products!A:H,8)</f>
        <v>37.32</v>
      </c>
      <c r="I301">
        <f t="shared" si="16"/>
        <v>3242.6299999999997</v>
      </c>
      <c r="J301">
        <f t="shared" si="17"/>
        <v>1637.87</v>
      </c>
      <c r="K301">
        <f t="shared" si="18"/>
        <v>2003</v>
      </c>
      <c r="L301">
        <f t="shared" si="19"/>
        <v>7</v>
      </c>
      <c r="M301" t="str">
        <f>VLOOKUP(A301,'Master Sheet'!A:O,15)</f>
        <v>Paris</v>
      </c>
    </row>
    <row r="302" spans="1:13">
      <c r="A302">
        <v>10135</v>
      </c>
      <c r="B302" t="s">
        <v>204</v>
      </c>
      <c r="C302">
        <v>42</v>
      </c>
      <c r="D302">
        <v>173.17</v>
      </c>
      <c r="E302">
        <v>7</v>
      </c>
      <c r="F302" s="14">
        <f>VLOOKUP($A302,Orders!$A:$B,2,FALSE)</f>
        <v>37804</v>
      </c>
      <c r="G302" t="str">
        <f>VLOOKUP($A302,Orders!$A:$E,5,FALSE)</f>
        <v>Shipped</v>
      </c>
      <c r="H302">
        <f>VLOOKUP(B302,Products!A:H,8)</f>
        <v>95.34</v>
      </c>
      <c r="I302">
        <f t="shared" si="16"/>
        <v>7273.1399999999994</v>
      </c>
      <c r="J302">
        <f t="shared" si="17"/>
        <v>3268.8599999999992</v>
      </c>
      <c r="K302">
        <f t="shared" si="18"/>
        <v>2003</v>
      </c>
      <c r="L302">
        <f t="shared" si="19"/>
        <v>7</v>
      </c>
      <c r="M302" t="str">
        <f>VLOOKUP(A302,'Master Sheet'!A:O,15)</f>
        <v>San Francisco</v>
      </c>
    </row>
    <row r="303" spans="1:13">
      <c r="A303">
        <v>10135</v>
      </c>
      <c r="B303" t="s">
        <v>205</v>
      </c>
      <c r="C303">
        <v>48</v>
      </c>
      <c r="D303">
        <v>110.39</v>
      </c>
      <c r="E303">
        <v>5</v>
      </c>
      <c r="F303" s="14">
        <f>VLOOKUP($A303,Orders!$A:$B,2,FALSE)</f>
        <v>37804</v>
      </c>
      <c r="G303" t="str">
        <f>VLOOKUP($A303,Orders!$A:$E,5,FALSE)</f>
        <v>Shipped</v>
      </c>
      <c r="H303">
        <f>VLOOKUP(B303,Products!A:H,8)</f>
        <v>75.16</v>
      </c>
      <c r="I303">
        <f t="shared" si="16"/>
        <v>5298.72</v>
      </c>
      <c r="J303">
        <f t="shared" si="17"/>
        <v>1691.0400000000002</v>
      </c>
      <c r="K303">
        <f t="shared" si="18"/>
        <v>2003</v>
      </c>
      <c r="L303">
        <f t="shared" si="19"/>
        <v>7</v>
      </c>
      <c r="M303" t="str">
        <f>VLOOKUP(A303,'Master Sheet'!A:O,15)</f>
        <v>San Francisco</v>
      </c>
    </row>
    <row r="304" spans="1:13">
      <c r="A304">
        <v>10135</v>
      </c>
      <c r="B304" t="s">
        <v>206</v>
      </c>
      <c r="C304">
        <v>24</v>
      </c>
      <c r="D304">
        <v>72.62</v>
      </c>
      <c r="E304">
        <v>8</v>
      </c>
      <c r="F304" s="14">
        <f>VLOOKUP($A304,Orders!$A:$B,2,FALSE)</f>
        <v>37804</v>
      </c>
      <c r="G304" t="str">
        <f>VLOOKUP($A304,Orders!$A:$E,5,FALSE)</f>
        <v>Shipped</v>
      </c>
      <c r="H304">
        <f>VLOOKUP(B304,Products!A:H,8)</f>
        <v>31.92</v>
      </c>
      <c r="I304">
        <f t="shared" si="16"/>
        <v>1742.88</v>
      </c>
      <c r="J304">
        <f t="shared" si="17"/>
        <v>976.80000000000007</v>
      </c>
      <c r="K304">
        <f t="shared" si="18"/>
        <v>2003</v>
      </c>
      <c r="L304">
        <f t="shared" si="19"/>
        <v>7</v>
      </c>
      <c r="M304" t="str">
        <f>VLOOKUP(A304,'Master Sheet'!A:O,15)</f>
        <v>San Francisco</v>
      </c>
    </row>
    <row r="305" spans="1:13">
      <c r="A305">
        <v>10135</v>
      </c>
      <c r="B305" t="s">
        <v>207</v>
      </c>
      <c r="C305">
        <v>29</v>
      </c>
      <c r="D305">
        <v>103.64</v>
      </c>
      <c r="E305">
        <v>4</v>
      </c>
      <c r="F305" s="14">
        <f>VLOOKUP($A305,Orders!$A:$B,2,FALSE)</f>
        <v>37804</v>
      </c>
      <c r="G305" t="str">
        <f>VLOOKUP($A305,Orders!$A:$E,5,FALSE)</f>
        <v>Shipped</v>
      </c>
      <c r="H305">
        <f>VLOOKUP(B305,Products!A:H,8)</f>
        <v>58.73</v>
      </c>
      <c r="I305">
        <f t="shared" si="16"/>
        <v>3005.56</v>
      </c>
      <c r="J305">
        <f t="shared" si="17"/>
        <v>1302.3900000000001</v>
      </c>
      <c r="K305">
        <f t="shared" si="18"/>
        <v>2003</v>
      </c>
      <c r="L305">
        <f t="shared" si="19"/>
        <v>7</v>
      </c>
      <c r="M305" t="str">
        <f>VLOOKUP(A305,'Master Sheet'!A:O,15)</f>
        <v>San Francisco</v>
      </c>
    </row>
    <row r="306" spans="1:13">
      <c r="A306">
        <v>10135</v>
      </c>
      <c r="B306" t="s">
        <v>208</v>
      </c>
      <c r="C306">
        <v>48</v>
      </c>
      <c r="D306">
        <v>66.989999999999995</v>
      </c>
      <c r="E306">
        <v>3</v>
      </c>
      <c r="F306" s="14">
        <f>VLOOKUP($A306,Orders!$A:$B,2,FALSE)</f>
        <v>37804</v>
      </c>
      <c r="G306" t="str">
        <f>VLOOKUP($A306,Orders!$A:$E,5,FALSE)</f>
        <v>Shipped</v>
      </c>
      <c r="H306">
        <f>VLOOKUP(B306,Products!A:H,8)</f>
        <v>53.9</v>
      </c>
      <c r="I306">
        <f t="shared" si="16"/>
        <v>3215.5199999999995</v>
      </c>
      <c r="J306">
        <f t="shared" si="17"/>
        <v>628.31999999999982</v>
      </c>
      <c r="K306">
        <f t="shared" si="18"/>
        <v>2003</v>
      </c>
      <c r="L306">
        <f t="shared" si="19"/>
        <v>7</v>
      </c>
      <c r="M306" t="str">
        <f>VLOOKUP(A306,'Master Sheet'!A:O,15)</f>
        <v>San Francisco</v>
      </c>
    </row>
    <row r="307" spans="1:13">
      <c r="A307">
        <v>10135</v>
      </c>
      <c r="B307" t="s">
        <v>209</v>
      </c>
      <c r="C307">
        <v>45</v>
      </c>
      <c r="D307">
        <v>65.94</v>
      </c>
      <c r="E307">
        <v>10</v>
      </c>
      <c r="F307" s="14">
        <f>VLOOKUP($A307,Orders!$A:$B,2,FALSE)</f>
        <v>37804</v>
      </c>
      <c r="G307" t="str">
        <f>VLOOKUP($A307,Orders!$A:$E,5,FALSE)</f>
        <v>Shipped</v>
      </c>
      <c r="H307">
        <f>VLOOKUP(B307,Products!A:H,8)</f>
        <v>49.05</v>
      </c>
      <c r="I307">
        <f t="shared" si="16"/>
        <v>2967.2999999999997</v>
      </c>
      <c r="J307">
        <f t="shared" si="17"/>
        <v>760.05000000000007</v>
      </c>
      <c r="K307">
        <f t="shared" si="18"/>
        <v>2003</v>
      </c>
      <c r="L307">
        <f t="shared" si="19"/>
        <v>7</v>
      </c>
      <c r="M307" t="str">
        <f>VLOOKUP(A307,'Master Sheet'!A:O,15)</f>
        <v>San Francisco</v>
      </c>
    </row>
    <row r="308" spans="1:13">
      <c r="A308">
        <v>10135</v>
      </c>
      <c r="B308" t="s">
        <v>210</v>
      </c>
      <c r="C308">
        <v>42</v>
      </c>
      <c r="D308">
        <v>139.63999999999999</v>
      </c>
      <c r="E308">
        <v>9</v>
      </c>
      <c r="F308" s="14">
        <f>VLOOKUP($A308,Orders!$A:$B,2,FALSE)</f>
        <v>37804</v>
      </c>
      <c r="G308" t="str">
        <f>VLOOKUP($A308,Orders!$A:$E,5,FALSE)</f>
        <v>Shipped</v>
      </c>
      <c r="H308">
        <f>VLOOKUP(B308,Products!A:H,8)</f>
        <v>73.489999999999995</v>
      </c>
      <c r="I308">
        <f t="shared" si="16"/>
        <v>5864.8799999999992</v>
      </c>
      <c r="J308">
        <f t="shared" si="17"/>
        <v>2778.2999999999997</v>
      </c>
      <c r="K308">
        <f t="shared" si="18"/>
        <v>2003</v>
      </c>
      <c r="L308">
        <f t="shared" si="19"/>
        <v>7</v>
      </c>
      <c r="M308" t="str">
        <f>VLOOKUP(A308,'Master Sheet'!A:O,15)</f>
        <v>San Francisco</v>
      </c>
    </row>
    <row r="309" spans="1:13">
      <c r="A309">
        <v>10135</v>
      </c>
      <c r="B309" t="s">
        <v>211</v>
      </c>
      <c r="C309">
        <v>45</v>
      </c>
      <c r="D309">
        <v>49.74</v>
      </c>
      <c r="E309">
        <v>13</v>
      </c>
      <c r="F309" s="14">
        <f>VLOOKUP($A309,Orders!$A:$B,2,FALSE)</f>
        <v>37804</v>
      </c>
      <c r="G309" t="str">
        <f>VLOOKUP($A309,Orders!$A:$E,5,FALSE)</f>
        <v>Shipped</v>
      </c>
      <c r="H309">
        <f>VLOOKUP(B309,Products!A:H,8)</f>
        <v>32.950000000000003</v>
      </c>
      <c r="I309">
        <f t="shared" si="16"/>
        <v>2238.3000000000002</v>
      </c>
      <c r="J309">
        <f t="shared" si="17"/>
        <v>755.55</v>
      </c>
      <c r="K309">
        <f t="shared" si="18"/>
        <v>2003</v>
      </c>
      <c r="L309">
        <f t="shared" si="19"/>
        <v>7</v>
      </c>
      <c r="M309" t="str">
        <f>VLOOKUP(A309,'Master Sheet'!A:O,15)</f>
        <v>San Francisco</v>
      </c>
    </row>
    <row r="310" spans="1:13">
      <c r="A310">
        <v>10135</v>
      </c>
      <c r="B310" t="s">
        <v>212</v>
      </c>
      <c r="C310">
        <v>31</v>
      </c>
      <c r="D310">
        <v>133.91999999999999</v>
      </c>
      <c r="E310">
        <v>12</v>
      </c>
      <c r="F310" s="14">
        <f>VLOOKUP($A310,Orders!$A:$B,2,FALSE)</f>
        <v>37804</v>
      </c>
      <c r="G310" t="str">
        <f>VLOOKUP($A310,Orders!$A:$E,5,FALSE)</f>
        <v>Shipped</v>
      </c>
      <c r="H310">
        <f>VLOOKUP(B310,Products!A:H,8)</f>
        <v>69.930000000000007</v>
      </c>
      <c r="I310">
        <f t="shared" si="16"/>
        <v>4151.5199999999995</v>
      </c>
      <c r="J310">
        <f t="shared" si="17"/>
        <v>1983.6899999999994</v>
      </c>
      <c r="K310">
        <f t="shared" si="18"/>
        <v>2003</v>
      </c>
      <c r="L310">
        <f t="shared" si="19"/>
        <v>7</v>
      </c>
      <c r="M310" t="str">
        <f>VLOOKUP(A310,'Master Sheet'!A:O,15)</f>
        <v>San Francisco</v>
      </c>
    </row>
    <row r="311" spans="1:13">
      <c r="A311">
        <v>10135</v>
      </c>
      <c r="B311" t="s">
        <v>213</v>
      </c>
      <c r="C311">
        <v>29</v>
      </c>
      <c r="D311">
        <v>67.180000000000007</v>
      </c>
      <c r="E311">
        <v>16</v>
      </c>
      <c r="F311" s="14">
        <f>VLOOKUP($A311,Orders!$A:$B,2,FALSE)</f>
        <v>37804</v>
      </c>
      <c r="G311" t="str">
        <f>VLOOKUP($A311,Orders!$A:$E,5,FALSE)</f>
        <v>Shipped</v>
      </c>
      <c r="H311">
        <f>VLOOKUP(B311,Products!A:H,8)</f>
        <v>47.1</v>
      </c>
      <c r="I311">
        <f t="shared" si="16"/>
        <v>1948.2200000000003</v>
      </c>
      <c r="J311">
        <f t="shared" si="17"/>
        <v>582.32000000000016</v>
      </c>
      <c r="K311">
        <f t="shared" si="18"/>
        <v>2003</v>
      </c>
      <c r="L311">
        <f t="shared" si="19"/>
        <v>7</v>
      </c>
      <c r="M311" t="str">
        <f>VLOOKUP(A311,'Master Sheet'!A:O,15)</f>
        <v>San Francisco</v>
      </c>
    </row>
    <row r="312" spans="1:13">
      <c r="A312">
        <v>10135</v>
      </c>
      <c r="B312" t="s">
        <v>224</v>
      </c>
      <c r="C312">
        <v>20</v>
      </c>
      <c r="D312">
        <v>34.36</v>
      </c>
      <c r="E312">
        <v>1</v>
      </c>
      <c r="F312" s="14">
        <f>VLOOKUP($A312,Orders!$A:$B,2,FALSE)</f>
        <v>37804</v>
      </c>
      <c r="G312" t="str">
        <f>VLOOKUP($A312,Orders!$A:$E,5,FALSE)</f>
        <v>Shipped</v>
      </c>
      <c r="H312">
        <f>VLOOKUP(B312,Products!A:H,8)</f>
        <v>16.239999999999998</v>
      </c>
      <c r="I312">
        <f t="shared" si="16"/>
        <v>687.2</v>
      </c>
      <c r="J312">
        <f t="shared" si="17"/>
        <v>362.40000000000003</v>
      </c>
      <c r="K312">
        <f t="shared" si="18"/>
        <v>2003</v>
      </c>
      <c r="L312">
        <f t="shared" si="19"/>
        <v>7</v>
      </c>
      <c r="M312" t="str">
        <f>VLOOKUP(A312,'Master Sheet'!A:O,15)</f>
        <v>San Francisco</v>
      </c>
    </row>
    <row r="313" spans="1:13">
      <c r="A313">
        <v>10135</v>
      </c>
      <c r="B313" t="s">
        <v>214</v>
      </c>
      <c r="C313">
        <v>27</v>
      </c>
      <c r="D313">
        <v>52.05</v>
      </c>
      <c r="E313">
        <v>6</v>
      </c>
      <c r="F313" s="14">
        <f>VLOOKUP($A313,Orders!$A:$B,2,FALSE)</f>
        <v>37804</v>
      </c>
      <c r="G313" t="str">
        <f>VLOOKUP($A313,Orders!$A:$E,5,FALSE)</f>
        <v>Shipped</v>
      </c>
      <c r="H313">
        <f>VLOOKUP(B313,Products!A:H,8)</f>
        <v>38.58</v>
      </c>
      <c r="I313">
        <f t="shared" si="16"/>
        <v>1405.35</v>
      </c>
      <c r="J313">
        <f t="shared" si="17"/>
        <v>363.68999999999994</v>
      </c>
      <c r="K313">
        <f t="shared" si="18"/>
        <v>2003</v>
      </c>
      <c r="L313">
        <f t="shared" si="19"/>
        <v>7</v>
      </c>
      <c r="M313" t="str">
        <f>VLOOKUP(A313,'Master Sheet'!A:O,15)</f>
        <v>San Francisco</v>
      </c>
    </row>
    <row r="314" spans="1:13">
      <c r="A314">
        <v>10135</v>
      </c>
      <c r="B314" t="s">
        <v>215</v>
      </c>
      <c r="C314">
        <v>47</v>
      </c>
      <c r="D314">
        <v>139.03</v>
      </c>
      <c r="E314">
        <v>2</v>
      </c>
      <c r="F314" s="14">
        <f>VLOOKUP($A314,Orders!$A:$B,2,FALSE)</f>
        <v>37804</v>
      </c>
      <c r="G314" t="str">
        <f>VLOOKUP($A314,Orders!$A:$E,5,FALSE)</f>
        <v>Shipped</v>
      </c>
      <c r="H314">
        <f>VLOOKUP(B314,Products!A:H,8)</f>
        <v>98.3</v>
      </c>
      <c r="I314">
        <f t="shared" si="16"/>
        <v>6534.41</v>
      </c>
      <c r="J314">
        <f t="shared" si="17"/>
        <v>1914.3100000000002</v>
      </c>
      <c r="K314">
        <f t="shared" si="18"/>
        <v>2003</v>
      </c>
      <c r="L314">
        <f t="shared" si="19"/>
        <v>7</v>
      </c>
      <c r="M314" t="str">
        <f>VLOOKUP(A314,'Master Sheet'!A:O,15)</f>
        <v>San Francisco</v>
      </c>
    </row>
    <row r="315" spans="1:13">
      <c r="A315">
        <v>10135</v>
      </c>
      <c r="B315" t="s">
        <v>216</v>
      </c>
      <c r="C315">
        <v>23</v>
      </c>
      <c r="D315">
        <v>76.8</v>
      </c>
      <c r="E315">
        <v>11</v>
      </c>
      <c r="F315" s="14">
        <f>VLOOKUP($A315,Orders!$A:$B,2,FALSE)</f>
        <v>37804</v>
      </c>
      <c r="G315" t="str">
        <f>VLOOKUP($A315,Orders!$A:$E,5,FALSE)</f>
        <v>Shipped</v>
      </c>
      <c r="H315">
        <f>VLOOKUP(B315,Products!A:H,8)</f>
        <v>32.33</v>
      </c>
      <c r="I315">
        <f t="shared" si="16"/>
        <v>1766.3999999999999</v>
      </c>
      <c r="J315">
        <f t="shared" si="17"/>
        <v>1022.81</v>
      </c>
      <c r="K315">
        <f t="shared" si="18"/>
        <v>2003</v>
      </c>
      <c r="L315">
        <f t="shared" si="19"/>
        <v>7</v>
      </c>
      <c r="M315" t="str">
        <f>VLOOKUP(A315,'Master Sheet'!A:O,15)</f>
        <v>San Francisco</v>
      </c>
    </row>
    <row r="316" spans="1:13">
      <c r="A316">
        <v>10135</v>
      </c>
      <c r="B316" t="s">
        <v>217</v>
      </c>
      <c r="C316">
        <v>33</v>
      </c>
      <c r="D316">
        <v>38.619999999999997</v>
      </c>
      <c r="E316">
        <v>14</v>
      </c>
      <c r="F316" s="14">
        <f>VLOOKUP($A316,Orders!$A:$B,2,FALSE)</f>
        <v>37804</v>
      </c>
      <c r="G316" t="str">
        <f>VLOOKUP($A316,Orders!$A:$E,5,FALSE)</f>
        <v>Shipped</v>
      </c>
      <c r="H316">
        <f>VLOOKUP(B316,Products!A:H,8)</f>
        <v>24.14</v>
      </c>
      <c r="I316">
        <f t="shared" si="16"/>
        <v>1274.4599999999998</v>
      </c>
      <c r="J316">
        <f t="shared" si="17"/>
        <v>477.83999999999992</v>
      </c>
      <c r="K316">
        <f t="shared" si="18"/>
        <v>2003</v>
      </c>
      <c r="L316">
        <f t="shared" si="19"/>
        <v>7</v>
      </c>
      <c r="M316" t="str">
        <f>VLOOKUP(A316,'Master Sheet'!A:O,15)</f>
        <v>San Francisco</v>
      </c>
    </row>
    <row r="317" spans="1:13">
      <c r="A317">
        <v>10135</v>
      </c>
      <c r="B317" t="s">
        <v>218</v>
      </c>
      <c r="C317">
        <v>30</v>
      </c>
      <c r="D317">
        <v>91.85</v>
      </c>
      <c r="E317">
        <v>17</v>
      </c>
      <c r="F317" s="14">
        <f>VLOOKUP($A317,Orders!$A:$B,2,FALSE)</f>
        <v>37804</v>
      </c>
      <c r="G317" t="str">
        <f>VLOOKUP($A317,Orders!$A:$E,5,FALSE)</f>
        <v>Shipped</v>
      </c>
      <c r="H317">
        <f>VLOOKUP(B317,Products!A:H,8)</f>
        <v>56.13</v>
      </c>
      <c r="I317">
        <f t="shared" si="16"/>
        <v>2755.5</v>
      </c>
      <c r="J317">
        <f t="shared" si="17"/>
        <v>1071.5999999999997</v>
      </c>
      <c r="K317">
        <f t="shared" si="18"/>
        <v>2003</v>
      </c>
      <c r="L317">
        <f t="shared" si="19"/>
        <v>7</v>
      </c>
      <c r="M317" t="str">
        <f>VLOOKUP(A317,'Master Sheet'!A:O,15)</f>
        <v>San Francisco</v>
      </c>
    </row>
    <row r="318" spans="1:13">
      <c r="A318">
        <v>10135</v>
      </c>
      <c r="B318" t="s">
        <v>219</v>
      </c>
      <c r="C318">
        <v>44</v>
      </c>
      <c r="D318">
        <v>78.92</v>
      </c>
      <c r="E318">
        <v>15</v>
      </c>
      <c r="F318" s="14">
        <f>VLOOKUP($A318,Orders!$A:$B,2,FALSE)</f>
        <v>37804</v>
      </c>
      <c r="G318" t="str">
        <f>VLOOKUP($A318,Orders!$A:$E,5,FALSE)</f>
        <v>Shipped</v>
      </c>
      <c r="H318">
        <f>VLOOKUP(B318,Products!A:H,8)</f>
        <v>34.17</v>
      </c>
      <c r="I318">
        <f t="shared" si="16"/>
        <v>3472.48</v>
      </c>
      <c r="J318">
        <f t="shared" si="17"/>
        <v>1969</v>
      </c>
      <c r="K318">
        <f t="shared" si="18"/>
        <v>2003</v>
      </c>
      <c r="L318">
        <f t="shared" si="19"/>
        <v>7</v>
      </c>
      <c r="M318" t="str">
        <f>VLOOKUP(A318,'Master Sheet'!A:O,15)</f>
        <v>San Francisco</v>
      </c>
    </row>
    <row r="319" spans="1:13">
      <c r="A319">
        <v>10136</v>
      </c>
      <c r="B319" t="s">
        <v>220</v>
      </c>
      <c r="C319">
        <v>25</v>
      </c>
      <c r="D319">
        <v>117.48</v>
      </c>
      <c r="E319">
        <v>2</v>
      </c>
      <c r="F319" s="14">
        <f>VLOOKUP($A319,Orders!$A:$B,2,FALSE)</f>
        <v>37806</v>
      </c>
      <c r="G319" t="str">
        <f>VLOOKUP($A319,Orders!$A:$E,5,FALSE)</f>
        <v>Shipped</v>
      </c>
      <c r="H319">
        <f>VLOOKUP(B319,Products!A:H,8)</f>
        <v>83.51</v>
      </c>
      <c r="I319">
        <f t="shared" si="16"/>
        <v>2937</v>
      </c>
      <c r="J319">
        <f t="shared" si="17"/>
        <v>849.25</v>
      </c>
      <c r="K319">
        <f t="shared" si="18"/>
        <v>2003</v>
      </c>
      <c r="L319">
        <f t="shared" si="19"/>
        <v>7</v>
      </c>
      <c r="M319" t="str">
        <f>VLOOKUP(A319,'Master Sheet'!A:O,15)</f>
        <v>Paris</v>
      </c>
    </row>
    <row r="320" spans="1:13">
      <c r="A320">
        <v>10136</v>
      </c>
      <c r="B320" t="s">
        <v>221</v>
      </c>
      <c r="C320">
        <v>36</v>
      </c>
      <c r="D320">
        <v>120.91</v>
      </c>
      <c r="E320">
        <v>1</v>
      </c>
      <c r="F320" s="14">
        <f>VLOOKUP($A320,Orders!$A:$B,2,FALSE)</f>
        <v>37806</v>
      </c>
      <c r="G320" t="str">
        <f>VLOOKUP($A320,Orders!$A:$E,5,FALSE)</f>
        <v>Shipped</v>
      </c>
      <c r="H320">
        <f>VLOOKUP(B320,Products!A:H,8)</f>
        <v>93.89</v>
      </c>
      <c r="I320">
        <f t="shared" si="16"/>
        <v>4352.76</v>
      </c>
      <c r="J320">
        <f t="shared" si="17"/>
        <v>972.7199999999998</v>
      </c>
      <c r="K320">
        <f t="shared" si="18"/>
        <v>2003</v>
      </c>
      <c r="L320">
        <f t="shared" si="19"/>
        <v>7</v>
      </c>
      <c r="M320" t="str">
        <f>VLOOKUP(A320,'Master Sheet'!A:O,15)</f>
        <v>Paris</v>
      </c>
    </row>
    <row r="321" spans="1:13">
      <c r="A321">
        <v>10136</v>
      </c>
      <c r="B321" t="s">
        <v>154</v>
      </c>
      <c r="C321">
        <v>41</v>
      </c>
      <c r="D321">
        <v>169.34</v>
      </c>
      <c r="E321">
        <v>3</v>
      </c>
      <c r="F321" s="14">
        <f>VLOOKUP($A321,Orders!$A:$B,2,FALSE)</f>
        <v>37806</v>
      </c>
      <c r="G321" t="str">
        <f>VLOOKUP($A321,Orders!$A:$E,5,FALSE)</f>
        <v>Shipped</v>
      </c>
      <c r="H321">
        <f>VLOOKUP(B321,Products!A:H,8)</f>
        <v>77.900000000000006</v>
      </c>
      <c r="I321">
        <f t="shared" si="16"/>
        <v>6942.9400000000005</v>
      </c>
      <c r="J321">
        <f t="shared" si="17"/>
        <v>3749.04</v>
      </c>
      <c r="K321">
        <f t="shared" si="18"/>
        <v>2003</v>
      </c>
      <c r="L321">
        <f t="shared" si="19"/>
        <v>7</v>
      </c>
      <c r="M321" t="str">
        <f>VLOOKUP(A321,'Master Sheet'!A:O,15)</f>
        <v>Paris</v>
      </c>
    </row>
    <row r="322" spans="1:13">
      <c r="A322">
        <v>10137</v>
      </c>
      <c r="B322" t="s">
        <v>225</v>
      </c>
      <c r="C322">
        <v>44</v>
      </c>
      <c r="D322">
        <v>115.73</v>
      </c>
      <c r="E322">
        <v>2</v>
      </c>
      <c r="F322" s="14">
        <f>VLOOKUP($A322,Orders!$A:$B,2,FALSE)</f>
        <v>37812</v>
      </c>
      <c r="G322" t="str">
        <f>VLOOKUP($A322,Orders!$A:$E,5,FALSE)</f>
        <v>Shipped</v>
      </c>
      <c r="H322">
        <f>VLOOKUP(B322,Products!A:H,8)</f>
        <v>65.959999999999994</v>
      </c>
      <c r="I322">
        <f t="shared" ref="I322:I385" si="20">C322*D322</f>
        <v>5092.12</v>
      </c>
      <c r="J322">
        <f t="shared" ref="J322:J385" si="21">(D322-H322)*C322</f>
        <v>2189.8800000000006</v>
      </c>
      <c r="K322">
        <f t="shared" ref="K322:K385" si="22">YEAR(F322)</f>
        <v>2003</v>
      </c>
      <c r="L322">
        <f t="shared" ref="L322:L385" si="23">MONTH(F322)</f>
        <v>7</v>
      </c>
      <c r="M322" t="str">
        <f>VLOOKUP(A322,'Master Sheet'!A:O,15)</f>
        <v>Paris</v>
      </c>
    </row>
    <row r="323" spans="1:13">
      <c r="A323">
        <v>10137</v>
      </c>
      <c r="B323" t="s">
        <v>222</v>
      </c>
      <c r="C323">
        <v>37</v>
      </c>
      <c r="D323">
        <v>110.88</v>
      </c>
      <c r="E323">
        <v>3</v>
      </c>
      <c r="F323" s="14">
        <f>VLOOKUP($A323,Orders!$A:$B,2,FALSE)</f>
        <v>37812</v>
      </c>
      <c r="G323" t="str">
        <f>VLOOKUP($A323,Orders!$A:$E,5,FALSE)</f>
        <v>Shipped</v>
      </c>
      <c r="H323">
        <f>VLOOKUP(B323,Products!A:H,8)</f>
        <v>56.76</v>
      </c>
      <c r="I323">
        <f t="shared" si="20"/>
        <v>4102.5599999999995</v>
      </c>
      <c r="J323">
        <f t="shared" si="21"/>
        <v>2002.4399999999998</v>
      </c>
      <c r="K323">
        <f t="shared" si="22"/>
        <v>2003</v>
      </c>
      <c r="L323">
        <f t="shared" si="23"/>
        <v>7</v>
      </c>
      <c r="M323" t="str">
        <f>VLOOKUP(A323,'Master Sheet'!A:O,15)</f>
        <v>Paris</v>
      </c>
    </row>
    <row r="324" spans="1:13">
      <c r="A324">
        <v>10137</v>
      </c>
      <c r="B324" t="s">
        <v>223</v>
      </c>
      <c r="C324">
        <v>31</v>
      </c>
      <c r="D324">
        <v>118.68</v>
      </c>
      <c r="E324">
        <v>4</v>
      </c>
      <c r="F324" s="14">
        <f>VLOOKUP($A324,Orders!$A:$B,2,FALSE)</f>
        <v>37812</v>
      </c>
      <c r="G324" t="str">
        <f>VLOOKUP($A324,Orders!$A:$E,5,FALSE)</f>
        <v>Shipped</v>
      </c>
      <c r="H324">
        <f>VLOOKUP(B324,Products!A:H,8)</f>
        <v>62.16</v>
      </c>
      <c r="I324">
        <f t="shared" si="20"/>
        <v>3679.0800000000004</v>
      </c>
      <c r="J324">
        <f t="shared" si="21"/>
        <v>1752.1200000000003</v>
      </c>
      <c r="K324">
        <f t="shared" si="22"/>
        <v>2003</v>
      </c>
      <c r="L324">
        <f t="shared" si="23"/>
        <v>7</v>
      </c>
      <c r="M324" t="str">
        <f>VLOOKUP(A324,'Master Sheet'!A:O,15)</f>
        <v>Paris</v>
      </c>
    </row>
    <row r="325" spans="1:13">
      <c r="A325">
        <v>10137</v>
      </c>
      <c r="B325" t="s">
        <v>228</v>
      </c>
      <c r="C325">
        <v>26</v>
      </c>
      <c r="D325">
        <v>40.25</v>
      </c>
      <c r="E325">
        <v>1</v>
      </c>
      <c r="F325" s="14">
        <f>VLOOKUP($A325,Orders!$A:$B,2,FALSE)</f>
        <v>37812</v>
      </c>
      <c r="G325" t="str">
        <f>VLOOKUP($A325,Orders!$A:$E,5,FALSE)</f>
        <v>Shipped</v>
      </c>
      <c r="H325">
        <f>VLOOKUP(B325,Products!A:H,8)</f>
        <v>29.18</v>
      </c>
      <c r="I325">
        <f t="shared" si="20"/>
        <v>1046.5</v>
      </c>
      <c r="J325">
        <f t="shared" si="21"/>
        <v>287.82</v>
      </c>
      <c r="K325">
        <f t="shared" si="22"/>
        <v>2003</v>
      </c>
      <c r="L325">
        <f t="shared" si="23"/>
        <v>7</v>
      </c>
      <c r="M325" t="str">
        <f>VLOOKUP(A325,'Master Sheet'!A:O,15)</f>
        <v>Paris</v>
      </c>
    </row>
    <row r="326" spans="1:13">
      <c r="A326">
        <v>10138</v>
      </c>
      <c r="B326" t="s">
        <v>124</v>
      </c>
      <c r="C326">
        <v>33</v>
      </c>
      <c r="D326">
        <v>149.6</v>
      </c>
      <c r="E326">
        <v>6</v>
      </c>
      <c r="F326" s="14">
        <f>VLOOKUP($A326,Orders!$A:$B,2,FALSE)</f>
        <v>37809</v>
      </c>
      <c r="G326" t="str">
        <f>VLOOKUP($A326,Orders!$A:$E,5,FALSE)</f>
        <v>Shipped</v>
      </c>
      <c r="H326">
        <f>VLOOKUP(B326,Products!A:H,8)</f>
        <v>86.7</v>
      </c>
      <c r="I326">
        <f t="shared" si="20"/>
        <v>4936.8</v>
      </c>
      <c r="J326">
        <f t="shared" si="21"/>
        <v>2075.6999999999998</v>
      </c>
      <c r="K326">
        <f t="shared" si="22"/>
        <v>2003</v>
      </c>
      <c r="L326">
        <f t="shared" si="23"/>
        <v>7</v>
      </c>
      <c r="M326" t="str">
        <f>VLOOKUP(A326,'Master Sheet'!A:O,15)</f>
        <v>Sydney</v>
      </c>
    </row>
    <row r="327" spans="1:13">
      <c r="A327">
        <v>10138</v>
      </c>
      <c r="B327" t="s">
        <v>125</v>
      </c>
      <c r="C327">
        <v>22</v>
      </c>
      <c r="D327">
        <v>51.46</v>
      </c>
      <c r="E327">
        <v>5</v>
      </c>
      <c r="F327" s="14">
        <f>VLOOKUP($A327,Orders!$A:$B,2,FALSE)</f>
        <v>37809</v>
      </c>
      <c r="G327" t="str">
        <f>VLOOKUP($A327,Orders!$A:$E,5,FALSE)</f>
        <v>Shipped</v>
      </c>
      <c r="H327">
        <f>VLOOKUP(B327,Products!A:H,8)</f>
        <v>33.299999999999997</v>
      </c>
      <c r="I327">
        <f t="shared" si="20"/>
        <v>1132.1200000000001</v>
      </c>
      <c r="J327">
        <f t="shared" si="21"/>
        <v>399.5200000000001</v>
      </c>
      <c r="K327">
        <f t="shared" si="22"/>
        <v>2003</v>
      </c>
      <c r="L327">
        <f t="shared" si="23"/>
        <v>7</v>
      </c>
      <c r="M327" t="str">
        <f>VLOOKUP(A327,'Master Sheet'!A:O,15)</f>
        <v>Sydney</v>
      </c>
    </row>
    <row r="328" spans="1:13">
      <c r="A328">
        <v>10138</v>
      </c>
      <c r="B328" t="s">
        <v>128</v>
      </c>
      <c r="C328">
        <v>38</v>
      </c>
      <c r="D328">
        <v>114.42</v>
      </c>
      <c r="E328">
        <v>3</v>
      </c>
      <c r="F328" s="14">
        <f>VLOOKUP($A328,Orders!$A:$B,2,FALSE)</f>
        <v>37809</v>
      </c>
      <c r="G328" t="str">
        <f>VLOOKUP($A328,Orders!$A:$E,5,FALSE)</f>
        <v>Shipped</v>
      </c>
      <c r="H328">
        <f>VLOOKUP(B328,Products!A:H,8)</f>
        <v>58.48</v>
      </c>
      <c r="I328">
        <f t="shared" si="20"/>
        <v>4347.96</v>
      </c>
      <c r="J328">
        <f t="shared" si="21"/>
        <v>2125.7200000000003</v>
      </c>
      <c r="K328">
        <f t="shared" si="22"/>
        <v>2003</v>
      </c>
      <c r="L328">
        <f t="shared" si="23"/>
        <v>7</v>
      </c>
      <c r="M328" t="str">
        <f>VLOOKUP(A328,'Master Sheet'!A:O,15)</f>
        <v>Sydney</v>
      </c>
    </row>
    <row r="329" spans="1:13">
      <c r="A329">
        <v>10138</v>
      </c>
      <c r="B329" t="s">
        <v>126</v>
      </c>
      <c r="C329">
        <v>47</v>
      </c>
      <c r="D329">
        <v>79.150000000000006</v>
      </c>
      <c r="E329">
        <v>7</v>
      </c>
      <c r="F329" s="14">
        <f>VLOOKUP($A329,Orders!$A:$B,2,FALSE)</f>
        <v>37809</v>
      </c>
      <c r="G329" t="str">
        <f>VLOOKUP($A329,Orders!$A:$E,5,FALSE)</f>
        <v>Shipped</v>
      </c>
      <c r="H329">
        <f>VLOOKUP(B329,Products!A:H,8)</f>
        <v>43.26</v>
      </c>
      <c r="I329">
        <f t="shared" si="20"/>
        <v>3720.05</v>
      </c>
      <c r="J329">
        <f t="shared" si="21"/>
        <v>1686.8300000000004</v>
      </c>
      <c r="K329">
        <f t="shared" si="22"/>
        <v>2003</v>
      </c>
      <c r="L329">
        <f t="shared" si="23"/>
        <v>7</v>
      </c>
      <c r="M329" t="str">
        <f>VLOOKUP(A329,'Master Sheet'!A:O,15)</f>
        <v>Sydney</v>
      </c>
    </row>
    <row r="330" spans="1:13">
      <c r="A330">
        <v>10138</v>
      </c>
      <c r="B330" t="s">
        <v>226</v>
      </c>
      <c r="C330">
        <v>23</v>
      </c>
      <c r="D330">
        <v>64.86</v>
      </c>
      <c r="E330">
        <v>8</v>
      </c>
      <c r="F330" s="14">
        <f>VLOOKUP($A330,Orders!$A:$B,2,FALSE)</f>
        <v>37809</v>
      </c>
      <c r="G330" t="str">
        <f>VLOOKUP($A330,Orders!$A:$E,5,FALSE)</f>
        <v>Shipped</v>
      </c>
      <c r="H330">
        <f>VLOOKUP(B330,Products!A:H,8)</f>
        <v>34.21</v>
      </c>
      <c r="I330">
        <f t="shared" si="20"/>
        <v>1491.78</v>
      </c>
      <c r="J330">
        <f t="shared" si="21"/>
        <v>704.94999999999993</v>
      </c>
      <c r="K330">
        <f t="shared" si="22"/>
        <v>2003</v>
      </c>
      <c r="L330">
        <f t="shared" si="23"/>
        <v>7</v>
      </c>
      <c r="M330" t="str">
        <f>VLOOKUP(A330,'Master Sheet'!A:O,15)</f>
        <v>Sydney</v>
      </c>
    </row>
    <row r="331" spans="1:13">
      <c r="A331">
        <v>10138</v>
      </c>
      <c r="B331" t="s">
        <v>227</v>
      </c>
      <c r="C331">
        <v>45</v>
      </c>
      <c r="D331">
        <v>59.53</v>
      </c>
      <c r="E331">
        <v>12</v>
      </c>
      <c r="F331" s="14">
        <f>VLOOKUP($A331,Orders!$A:$B,2,FALSE)</f>
        <v>37809</v>
      </c>
      <c r="G331" t="str">
        <f>VLOOKUP($A331,Orders!$A:$E,5,FALSE)</f>
        <v>Shipped</v>
      </c>
      <c r="H331">
        <f>VLOOKUP(B331,Products!A:H,8)</f>
        <v>49.24</v>
      </c>
      <c r="I331">
        <f t="shared" si="20"/>
        <v>2678.85</v>
      </c>
      <c r="J331">
        <f t="shared" si="21"/>
        <v>463.04999999999995</v>
      </c>
      <c r="K331">
        <f t="shared" si="22"/>
        <v>2003</v>
      </c>
      <c r="L331">
        <f t="shared" si="23"/>
        <v>7</v>
      </c>
      <c r="M331" t="str">
        <f>VLOOKUP(A331,'Master Sheet'!A:O,15)</f>
        <v>Sydney</v>
      </c>
    </row>
    <row r="332" spans="1:13">
      <c r="A332">
        <v>10138</v>
      </c>
      <c r="B332" t="s">
        <v>130</v>
      </c>
      <c r="C332">
        <v>22</v>
      </c>
      <c r="D332">
        <v>33.19</v>
      </c>
      <c r="E332">
        <v>2</v>
      </c>
      <c r="F332" s="14">
        <f>VLOOKUP($A332,Orders!$A:$B,2,FALSE)</f>
        <v>37809</v>
      </c>
      <c r="G332" t="str">
        <f>VLOOKUP($A332,Orders!$A:$E,5,FALSE)</f>
        <v>Shipped</v>
      </c>
      <c r="H332">
        <f>VLOOKUP(B332,Products!A:H,8)</f>
        <v>22.57</v>
      </c>
      <c r="I332">
        <f t="shared" si="20"/>
        <v>730.18</v>
      </c>
      <c r="J332">
        <f t="shared" si="21"/>
        <v>233.63999999999993</v>
      </c>
      <c r="K332">
        <f t="shared" si="22"/>
        <v>2003</v>
      </c>
      <c r="L332">
        <f t="shared" si="23"/>
        <v>7</v>
      </c>
      <c r="M332" t="str">
        <f>VLOOKUP(A332,'Master Sheet'!A:O,15)</f>
        <v>Sydney</v>
      </c>
    </row>
    <row r="333" spans="1:13">
      <c r="A333">
        <v>10138</v>
      </c>
      <c r="B333" t="s">
        <v>131</v>
      </c>
      <c r="C333">
        <v>33</v>
      </c>
      <c r="D333">
        <v>38.53</v>
      </c>
      <c r="E333">
        <v>1</v>
      </c>
      <c r="F333" s="14">
        <f>VLOOKUP($A333,Orders!$A:$B,2,FALSE)</f>
        <v>37809</v>
      </c>
      <c r="G333" t="str">
        <f>VLOOKUP($A333,Orders!$A:$E,5,FALSE)</f>
        <v>Shipped</v>
      </c>
      <c r="H333">
        <f>VLOOKUP(B333,Products!A:H,8)</f>
        <v>20.61</v>
      </c>
      <c r="I333">
        <f t="shared" si="20"/>
        <v>1271.49</v>
      </c>
      <c r="J333">
        <f t="shared" si="21"/>
        <v>591.36</v>
      </c>
      <c r="K333">
        <f t="shared" si="22"/>
        <v>2003</v>
      </c>
      <c r="L333">
        <f t="shared" si="23"/>
        <v>7</v>
      </c>
      <c r="M333" t="str">
        <f>VLOOKUP(A333,'Master Sheet'!A:O,15)</f>
        <v>Sydney</v>
      </c>
    </row>
    <row r="334" spans="1:13">
      <c r="A334">
        <v>10138</v>
      </c>
      <c r="B334" t="s">
        <v>229</v>
      </c>
      <c r="C334">
        <v>28</v>
      </c>
      <c r="D334">
        <v>73.599999999999994</v>
      </c>
      <c r="E334">
        <v>10</v>
      </c>
      <c r="F334" s="14">
        <f>VLOOKUP($A334,Orders!$A:$B,2,FALSE)</f>
        <v>37809</v>
      </c>
      <c r="G334" t="str">
        <f>VLOOKUP($A334,Orders!$A:$E,5,FALSE)</f>
        <v>Shipped</v>
      </c>
      <c r="H334">
        <f>VLOOKUP(B334,Products!A:H,8)</f>
        <v>47.25</v>
      </c>
      <c r="I334">
        <f t="shared" si="20"/>
        <v>2060.7999999999997</v>
      </c>
      <c r="J334">
        <f t="shared" si="21"/>
        <v>737.79999999999984</v>
      </c>
      <c r="K334">
        <f t="shared" si="22"/>
        <v>2003</v>
      </c>
      <c r="L334">
        <f t="shared" si="23"/>
        <v>7</v>
      </c>
      <c r="M334" t="str">
        <f>VLOOKUP(A334,'Master Sheet'!A:O,15)</f>
        <v>Sydney</v>
      </c>
    </row>
    <row r="335" spans="1:13">
      <c r="A335">
        <v>10138</v>
      </c>
      <c r="B335" t="s">
        <v>230</v>
      </c>
      <c r="C335">
        <v>30</v>
      </c>
      <c r="D335">
        <v>96.3</v>
      </c>
      <c r="E335">
        <v>9</v>
      </c>
      <c r="F335" s="14">
        <f>VLOOKUP($A335,Orders!$A:$B,2,FALSE)</f>
        <v>37809</v>
      </c>
      <c r="G335" t="str">
        <f>VLOOKUP($A335,Orders!$A:$E,5,FALSE)</f>
        <v>Shipped</v>
      </c>
      <c r="H335">
        <f>VLOOKUP(B335,Products!A:H,8)</f>
        <v>72.819999999999993</v>
      </c>
      <c r="I335">
        <f t="shared" si="20"/>
        <v>2889</v>
      </c>
      <c r="J335">
        <f t="shared" si="21"/>
        <v>704.40000000000009</v>
      </c>
      <c r="K335">
        <f t="shared" si="22"/>
        <v>2003</v>
      </c>
      <c r="L335">
        <f t="shared" si="23"/>
        <v>7</v>
      </c>
      <c r="M335" t="str">
        <f>VLOOKUP(A335,'Master Sheet'!A:O,15)</f>
        <v>Sydney</v>
      </c>
    </row>
    <row r="336" spans="1:13">
      <c r="A336">
        <v>10138</v>
      </c>
      <c r="B336" t="s">
        <v>231</v>
      </c>
      <c r="C336">
        <v>49</v>
      </c>
      <c r="D336">
        <v>77.05</v>
      </c>
      <c r="E336">
        <v>11</v>
      </c>
      <c r="F336" s="14">
        <f>VLOOKUP($A336,Orders!$A:$B,2,FALSE)</f>
        <v>37809</v>
      </c>
      <c r="G336" t="str">
        <f>VLOOKUP($A336,Orders!$A:$E,5,FALSE)</f>
        <v>Shipped</v>
      </c>
      <c r="H336">
        <f>VLOOKUP(B336,Products!A:H,8)</f>
        <v>50.51</v>
      </c>
      <c r="I336">
        <f t="shared" si="20"/>
        <v>3775.45</v>
      </c>
      <c r="J336">
        <f t="shared" si="21"/>
        <v>1300.46</v>
      </c>
      <c r="K336">
        <f t="shared" si="22"/>
        <v>2003</v>
      </c>
      <c r="L336">
        <f t="shared" si="23"/>
        <v>7</v>
      </c>
      <c r="M336" t="str">
        <f>VLOOKUP(A336,'Master Sheet'!A:O,15)</f>
        <v>Sydney</v>
      </c>
    </row>
    <row r="337" spans="1:13">
      <c r="A337">
        <v>10138</v>
      </c>
      <c r="B337" t="s">
        <v>232</v>
      </c>
      <c r="C337">
        <v>21</v>
      </c>
      <c r="D337">
        <v>99.58</v>
      </c>
      <c r="E337">
        <v>13</v>
      </c>
      <c r="F337" s="14">
        <f>VLOOKUP($A337,Orders!$A:$B,2,FALSE)</f>
        <v>37809</v>
      </c>
      <c r="G337" t="str">
        <f>VLOOKUP($A337,Orders!$A:$E,5,FALSE)</f>
        <v>Shipped</v>
      </c>
      <c r="H337">
        <f>VLOOKUP(B337,Products!A:H,8)</f>
        <v>62.11</v>
      </c>
      <c r="I337">
        <f t="shared" si="20"/>
        <v>2091.1799999999998</v>
      </c>
      <c r="J337">
        <f t="shared" si="21"/>
        <v>786.87</v>
      </c>
      <c r="K337">
        <f t="shared" si="22"/>
        <v>2003</v>
      </c>
      <c r="L337">
        <f t="shared" si="23"/>
        <v>7</v>
      </c>
      <c r="M337" t="str">
        <f>VLOOKUP(A337,'Master Sheet'!A:O,15)</f>
        <v>Sydney</v>
      </c>
    </row>
    <row r="338" spans="1:13">
      <c r="A338">
        <v>10138</v>
      </c>
      <c r="B338" t="s">
        <v>127</v>
      </c>
      <c r="C338">
        <v>29</v>
      </c>
      <c r="D338">
        <v>32.82</v>
      </c>
      <c r="E338">
        <v>4</v>
      </c>
      <c r="F338" s="14">
        <f>VLOOKUP($A338,Orders!$A:$B,2,FALSE)</f>
        <v>37809</v>
      </c>
      <c r="G338" t="str">
        <f>VLOOKUP($A338,Orders!$A:$E,5,FALSE)</f>
        <v>Shipped</v>
      </c>
      <c r="H338">
        <f>VLOOKUP(B338,Products!A:H,8)</f>
        <v>21.75</v>
      </c>
      <c r="I338">
        <f t="shared" si="20"/>
        <v>951.78</v>
      </c>
      <c r="J338">
        <f t="shared" si="21"/>
        <v>321.03000000000003</v>
      </c>
      <c r="K338">
        <f t="shared" si="22"/>
        <v>2003</v>
      </c>
      <c r="L338">
        <f t="shared" si="23"/>
        <v>7</v>
      </c>
      <c r="M338" t="str">
        <f>VLOOKUP(A338,'Master Sheet'!A:O,15)</f>
        <v>Sydney</v>
      </c>
    </row>
    <row r="339" spans="1:13">
      <c r="A339">
        <v>10139</v>
      </c>
      <c r="B339" t="s">
        <v>132</v>
      </c>
      <c r="C339">
        <v>31</v>
      </c>
      <c r="D339">
        <v>89.38</v>
      </c>
      <c r="E339">
        <v>7</v>
      </c>
      <c r="F339" s="14">
        <f>VLOOKUP($A339,Orders!$A:$B,2,FALSE)</f>
        <v>37818</v>
      </c>
      <c r="G339" t="str">
        <f>VLOOKUP($A339,Orders!$A:$E,5,FALSE)</f>
        <v>Shipped</v>
      </c>
      <c r="H339">
        <f>VLOOKUP(B339,Products!A:H,8)</f>
        <v>60.62</v>
      </c>
      <c r="I339">
        <f t="shared" si="20"/>
        <v>2770.7799999999997</v>
      </c>
      <c r="J339">
        <f t="shared" si="21"/>
        <v>891.56</v>
      </c>
      <c r="K339">
        <f t="shared" si="22"/>
        <v>2003</v>
      </c>
      <c r="L339">
        <f t="shared" si="23"/>
        <v>7</v>
      </c>
      <c r="M339" t="str">
        <f>VLOOKUP(A339,'Master Sheet'!A:O,15)</f>
        <v>Sydney</v>
      </c>
    </row>
    <row r="340" spans="1:13">
      <c r="A340">
        <v>10139</v>
      </c>
      <c r="B340" t="s">
        <v>133</v>
      </c>
      <c r="C340">
        <v>49</v>
      </c>
      <c r="D340">
        <v>52.83</v>
      </c>
      <c r="E340">
        <v>6</v>
      </c>
      <c r="F340" s="14">
        <f>VLOOKUP($A340,Orders!$A:$B,2,FALSE)</f>
        <v>37818</v>
      </c>
      <c r="G340" t="str">
        <f>VLOOKUP($A340,Orders!$A:$E,5,FALSE)</f>
        <v>Shipped</v>
      </c>
      <c r="H340">
        <f>VLOOKUP(B340,Products!A:H,8)</f>
        <v>24.26</v>
      </c>
      <c r="I340">
        <f t="shared" si="20"/>
        <v>2588.67</v>
      </c>
      <c r="J340">
        <f t="shared" si="21"/>
        <v>1399.9299999999998</v>
      </c>
      <c r="K340">
        <f t="shared" si="22"/>
        <v>2003</v>
      </c>
      <c r="L340">
        <f t="shared" si="23"/>
        <v>7</v>
      </c>
      <c r="M340" t="str">
        <f>VLOOKUP(A340,'Master Sheet'!A:O,15)</f>
        <v>Sydney</v>
      </c>
    </row>
    <row r="341" spans="1:13">
      <c r="A341">
        <v>10139</v>
      </c>
      <c r="B341" t="s">
        <v>129</v>
      </c>
      <c r="C341">
        <v>41</v>
      </c>
      <c r="D341">
        <v>151.88</v>
      </c>
      <c r="E341">
        <v>8</v>
      </c>
      <c r="F341" s="14">
        <f>VLOOKUP($A341,Orders!$A:$B,2,FALSE)</f>
        <v>37818</v>
      </c>
      <c r="G341" t="str">
        <f>VLOOKUP($A341,Orders!$A:$E,5,FALSE)</f>
        <v>Shipped</v>
      </c>
      <c r="H341">
        <f>VLOOKUP(B341,Products!A:H,8)</f>
        <v>72.56</v>
      </c>
      <c r="I341">
        <f t="shared" si="20"/>
        <v>6227.08</v>
      </c>
      <c r="J341">
        <f t="shared" si="21"/>
        <v>3252.12</v>
      </c>
      <c r="K341">
        <f t="shared" si="22"/>
        <v>2003</v>
      </c>
      <c r="L341">
        <f t="shared" si="23"/>
        <v>7</v>
      </c>
      <c r="M341" t="str">
        <f>VLOOKUP(A341,'Master Sheet'!A:O,15)</f>
        <v>Sydney</v>
      </c>
    </row>
    <row r="342" spans="1:13">
      <c r="A342">
        <v>10139</v>
      </c>
      <c r="B342" t="s">
        <v>139</v>
      </c>
      <c r="C342">
        <v>46</v>
      </c>
      <c r="D342">
        <v>91.18</v>
      </c>
      <c r="E342">
        <v>1</v>
      </c>
      <c r="F342" s="14">
        <f>VLOOKUP($A342,Orders!$A:$B,2,FALSE)</f>
        <v>37818</v>
      </c>
      <c r="G342" t="str">
        <f>VLOOKUP($A342,Orders!$A:$E,5,FALSE)</f>
        <v>Shipped</v>
      </c>
      <c r="H342">
        <f>VLOOKUP(B342,Products!A:H,8)</f>
        <v>60.78</v>
      </c>
      <c r="I342">
        <f t="shared" si="20"/>
        <v>4194.2800000000007</v>
      </c>
      <c r="J342">
        <f t="shared" si="21"/>
        <v>1398.4000000000003</v>
      </c>
      <c r="K342">
        <f t="shared" si="22"/>
        <v>2003</v>
      </c>
      <c r="L342">
        <f t="shared" si="23"/>
        <v>7</v>
      </c>
      <c r="M342" t="str">
        <f>VLOOKUP(A342,'Master Sheet'!A:O,15)</f>
        <v>Sydney</v>
      </c>
    </row>
    <row r="343" spans="1:13">
      <c r="A343">
        <v>10139</v>
      </c>
      <c r="B343" t="s">
        <v>140</v>
      </c>
      <c r="C343">
        <v>20</v>
      </c>
      <c r="D343">
        <v>52.47</v>
      </c>
      <c r="E343">
        <v>3</v>
      </c>
      <c r="F343" s="14">
        <f>VLOOKUP($A343,Orders!$A:$B,2,FALSE)</f>
        <v>37818</v>
      </c>
      <c r="G343" t="str">
        <f>VLOOKUP($A343,Orders!$A:$E,5,FALSE)</f>
        <v>Shipped</v>
      </c>
      <c r="H343">
        <f>VLOOKUP(B343,Products!A:H,8)</f>
        <v>34.35</v>
      </c>
      <c r="I343">
        <f t="shared" si="20"/>
        <v>1049.4000000000001</v>
      </c>
      <c r="J343">
        <f t="shared" si="21"/>
        <v>362.4</v>
      </c>
      <c r="K343">
        <f t="shared" si="22"/>
        <v>2003</v>
      </c>
      <c r="L343">
        <f t="shared" si="23"/>
        <v>7</v>
      </c>
      <c r="M343" t="str">
        <f>VLOOKUP(A343,'Master Sheet'!A:O,15)</f>
        <v>Sydney</v>
      </c>
    </row>
    <row r="344" spans="1:13">
      <c r="A344">
        <v>10139</v>
      </c>
      <c r="B344" t="s">
        <v>141</v>
      </c>
      <c r="C344">
        <v>20</v>
      </c>
      <c r="D344">
        <v>101.58</v>
      </c>
      <c r="E344">
        <v>2</v>
      </c>
      <c r="F344" s="14">
        <f>VLOOKUP($A344,Orders!$A:$B,2,FALSE)</f>
        <v>37818</v>
      </c>
      <c r="G344" t="str">
        <f>VLOOKUP($A344,Orders!$A:$E,5,FALSE)</f>
        <v>Shipped</v>
      </c>
      <c r="H344">
        <f>VLOOKUP(B344,Products!A:H,8)</f>
        <v>60.74</v>
      </c>
      <c r="I344">
        <f t="shared" si="20"/>
        <v>2031.6</v>
      </c>
      <c r="J344">
        <f t="shared" si="21"/>
        <v>816.8</v>
      </c>
      <c r="K344">
        <f t="shared" si="22"/>
        <v>2003</v>
      </c>
      <c r="L344">
        <f t="shared" si="23"/>
        <v>7</v>
      </c>
      <c r="M344" t="str">
        <f>VLOOKUP(A344,'Master Sheet'!A:O,15)</f>
        <v>Sydney</v>
      </c>
    </row>
    <row r="345" spans="1:13">
      <c r="A345">
        <v>10139</v>
      </c>
      <c r="B345" t="s">
        <v>142</v>
      </c>
      <c r="C345">
        <v>30</v>
      </c>
      <c r="D345">
        <v>81.349999999999994</v>
      </c>
      <c r="E345">
        <v>5</v>
      </c>
      <c r="F345" s="14">
        <f>VLOOKUP($A345,Orders!$A:$B,2,FALSE)</f>
        <v>37818</v>
      </c>
      <c r="G345" t="str">
        <f>VLOOKUP($A345,Orders!$A:$E,5,FALSE)</f>
        <v>Shipped</v>
      </c>
      <c r="H345">
        <f>VLOOKUP(B345,Products!A:H,8)</f>
        <v>57.54</v>
      </c>
      <c r="I345">
        <f t="shared" si="20"/>
        <v>2440.5</v>
      </c>
      <c r="J345">
        <f t="shared" si="21"/>
        <v>714.29999999999984</v>
      </c>
      <c r="K345">
        <f t="shared" si="22"/>
        <v>2003</v>
      </c>
      <c r="L345">
        <f t="shared" si="23"/>
        <v>7</v>
      </c>
      <c r="M345" t="str">
        <f>VLOOKUP(A345,'Master Sheet'!A:O,15)</f>
        <v>Sydney</v>
      </c>
    </row>
    <row r="346" spans="1:13">
      <c r="A346">
        <v>10139</v>
      </c>
      <c r="B346" t="s">
        <v>146</v>
      </c>
      <c r="C346">
        <v>29</v>
      </c>
      <c r="D346">
        <v>93.49</v>
      </c>
      <c r="E346">
        <v>4</v>
      </c>
      <c r="F346" s="14">
        <f>VLOOKUP($A346,Orders!$A:$B,2,FALSE)</f>
        <v>37818</v>
      </c>
      <c r="G346" t="str">
        <f>VLOOKUP($A346,Orders!$A:$E,5,FALSE)</f>
        <v>Shipped</v>
      </c>
      <c r="H346">
        <f>VLOOKUP(B346,Products!A:H,8)</f>
        <v>57.46</v>
      </c>
      <c r="I346">
        <f t="shared" si="20"/>
        <v>2711.21</v>
      </c>
      <c r="J346">
        <f t="shared" si="21"/>
        <v>1044.8699999999999</v>
      </c>
      <c r="K346">
        <f t="shared" si="22"/>
        <v>2003</v>
      </c>
      <c r="L346">
        <f t="shared" si="23"/>
        <v>7</v>
      </c>
      <c r="M346" t="str">
        <f>VLOOKUP(A346,'Master Sheet'!A:O,15)</f>
        <v>Sydney</v>
      </c>
    </row>
    <row r="347" spans="1:13">
      <c r="A347">
        <v>10140</v>
      </c>
      <c r="B347" t="s">
        <v>134</v>
      </c>
      <c r="C347">
        <v>37</v>
      </c>
      <c r="D347">
        <v>186.44</v>
      </c>
      <c r="E347">
        <v>11</v>
      </c>
      <c r="F347" s="14">
        <f>VLOOKUP($A347,Orders!$A:$B,2,FALSE)</f>
        <v>37826</v>
      </c>
      <c r="G347" t="str">
        <f>VLOOKUP($A347,Orders!$A:$E,5,FALSE)</f>
        <v>Shipped</v>
      </c>
      <c r="H347">
        <f>VLOOKUP(B347,Products!A:H,8)</f>
        <v>98.58</v>
      </c>
      <c r="I347">
        <f t="shared" si="20"/>
        <v>6898.28</v>
      </c>
      <c r="J347">
        <f t="shared" si="21"/>
        <v>3250.82</v>
      </c>
      <c r="K347">
        <f t="shared" si="22"/>
        <v>2003</v>
      </c>
      <c r="L347">
        <f t="shared" si="23"/>
        <v>7</v>
      </c>
      <c r="M347" t="str">
        <f>VLOOKUP(A347,'Master Sheet'!A:O,15)</f>
        <v>San Francisco</v>
      </c>
    </row>
    <row r="348" spans="1:13">
      <c r="A348">
        <v>10140</v>
      </c>
      <c r="B348" t="s">
        <v>135</v>
      </c>
      <c r="C348">
        <v>26</v>
      </c>
      <c r="D348">
        <v>131.49</v>
      </c>
      <c r="E348">
        <v>4</v>
      </c>
      <c r="F348" s="14">
        <f>VLOOKUP($A348,Orders!$A:$B,2,FALSE)</f>
        <v>37826</v>
      </c>
      <c r="G348" t="str">
        <f>VLOOKUP($A348,Orders!$A:$E,5,FALSE)</f>
        <v>Shipped</v>
      </c>
      <c r="H348">
        <f>VLOOKUP(B348,Products!A:H,8)</f>
        <v>103.42</v>
      </c>
      <c r="I348">
        <f t="shared" si="20"/>
        <v>3418.7400000000002</v>
      </c>
      <c r="J348">
        <f t="shared" si="21"/>
        <v>729.82000000000016</v>
      </c>
      <c r="K348">
        <f t="shared" si="22"/>
        <v>2003</v>
      </c>
      <c r="L348">
        <f t="shared" si="23"/>
        <v>7</v>
      </c>
      <c r="M348" t="str">
        <f>VLOOKUP(A348,'Master Sheet'!A:O,15)</f>
        <v>San Francisco</v>
      </c>
    </row>
    <row r="349" spans="1:13">
      <c r="A349">
        <v>10140</v>
      </c>
      <c r="B349" t="s">
        <v>136</v>
      </c>
      <c r="C349">
        <v>38</v>
      </c>
      <c r="D349">
        <v>118.9</v>
      </c>
      <c r="E349">
        <v>8</v>
      </c>
      <c r="F349" s="14">
        <f>VLOOKUP($A349,Orders!$A:$B,2,FALSE)</f>
        <v>37826</v>
      </c>
      <c r="G349" t="str">
        <f>VLOOKUP($A349,Orders!$A:$E,5,FALSE)</f>
        <v>Shipped</v>
      </c>
      <c r="H349">
        <f>VLOOKUP(B349,Products!A:H,8)</f>
        <v>77.900000000000006</v>
      </c>
      <c r="I349">
        <f t="shared" si="20"/>
        <v>4518.2</v>
      </c>
      <c r="J349">
        <f t="shared" si="21"/>
        <v>1558</v>
      </c>
      <c r="K349">
        <f t="shared" si="22"/>
        <v>2003</v>
      </c>
      <c r="L349">
        <f t="shared" si="23"/>
        <v>7</v>
      </c>
      <c r="M349" t="str">
        <f>VLOOKUP(A349,'Master Sheet'!A:O,15)</f>
        <v>San Francisco</v>
      </c>
    </row>
    <row r="350" spans="1:13">
      <c r="A350">
        <v>10140</v>
      </c>
      <c r="B350" t="s">
        <v>137</v>
      </c>
      <c r="C350">
        <v>32</v>
      </c>
      <c r="D350">
        <v>95.67</v>
      </c>
      <c r="E350">
        <v>10</v>
      </c>
      <c r="F350" s="14">
        <f>VLOOKUP($A350,Orders!$A:$B,2,FALSE)</f>
        <v>37826</v>
      </c>
      <c r="G350" t="str">
        <f>VLOOKUP($A350,Orders!$A:$E,5,FALSE)</f>
        <v>Shipped</v>
      </c>
      <c r="H350">
        <f>VLOOKUP(B350,Products!A:H,8)</f>
        <v>58.33</v>
      </c>
      <c r="I350">
        <f t="shared" si="20"/>
        <v>3061.44</v>
      </c>
      <c r="J350">
        <f t="shared" si="21"/>
        <v>1194.8800000000001</v>
      </c>
      <c r="K350">
        <f t="shared" si="22"/>
        <v>2003</v>
      </c>
      <c r="L350">
        <f t="shared" si="23"/>
        <v>7</v>
      </c>
      <c r="M350" t="str">
        <f>VLOOKUP(A350,'Master Sheet'!A:O,15)</f>
        <v>San Francisco</v>
      </c>
    </row>
    <row r="351" spans="1:13">
      <c r="A351">
        <v>10140</v>
      </c>
      <c r="B351" t="s">
        <v>138</v>
      </c>
      <c r="C351">
        <v>46</v>
      </c>
      <c r="D351">
        <v>51.05</v>
      </c>
      <c r="E351">
        <v>2</v>
      </c>
      <c r="F351" s="14">
        <f>VLOOKUP($A351,Orders!$A:$B,2,FALSE)</f>
        <v>37826</v>
      </c>
      <c r="G351" t="str">
        <f>VLOOKUP($A351,Orders!$A:$E,5,FALSE)</f>
        <v>Shipped</v>
      </c>
      <c r="H351">
        <f>VLOOKUP(B351,Products!A:H,8)</f>
        <v>24.92</v>
      </c>
      <c r="I351">
        <f t="shared" si="20"/>
        <v>2348.2999999999997</v>
      </c>
      <c r="J351">
        <f t="shared" si="21"/>
        <v>1201.9799999999998</v>
      </c>
      <c r="K351">
        <f t="shared" si="22"/>
        <v>2003</v>
      </c>
      <c r="L351">
        <f t="shared" si="23"/>
        <v>7</v>
      </c>
      <c r="M351" t="str">
        <f>VLOOKUP(A351,'Master Sheet'!A:O,15)</f>
        <v>San Francisco</v>
      </c>
    </row>
    <row r="352" spans="1:13">
      <c r="A352">
        <v>10140</v>
      </c>
      <c r="B352" t="s">
        <v>143</v>
      </c>
      <c r="C352">
        <v>40</v>
      </c>
      <c r="D352">
        <v>100.5</v>
      </c>
      <c r="E352">
        <v>5</v>
      </c>
      <c r="F352" s="14">
        <f>VLOOKUP($A352,Orders!$A:$B,2,FALSE)</f>
        <v>37826</v>
      </c>
      <c r="G352" t="str">
        <f>VLOOKUP($A352,Orders!$A:$E,5,FALSE)</f>
        <v>Shipped</v>
      </c>
      <c r="H352">
        <f>VLOOKUP(B352,Products!A:H,8)</f>
        <v>84.76</v>
      </c>
      <c r="I352">
        <f t="shared" si="20"/>
        <v>4020</v>
      </c>
      <c r="J352">
        <f t="shared" si="21"/>
        <v>629.5999999999998</v>
      </c>
      <c r="K352">
        <f t="shared" si="22"/>
        <v>2003</v>
      </c>
      <c r="L352">
        <f t="shared" si="23"/>
        <v>7</v>
      </c>
      <c r="M352" t="str">
        <f>VLOOKUP(A352,'Master Sheet'!A:O,15)</f>
        <v>San Francisco</v>
      </c>
    </row>
    <row r="353" spans="1:13">
      <c r="A353">
        <v>10140</v>
      </c>
      <c r="B353" t="s">
        <v>144</v>
      </c>
      <c r="C353">
        <v>29</v>
      </c>
      <c r="D353">
        <v>40.25</v>
      </c>
      <c r="E353">
        <v>9</v>
      </c>
      <c r="F353" s="14">
        <f>VLOOKUP($A353,Orders!$A:$B,2,FALSE)</f>
        <v>37826</v>
      </c>
      <c r="G353" t="str">
        <f>VLOOKUP($A353,Orders!$A:$E,5,FALSE)</f>
        <v>Shipped</v>
      </c>
      <c r="H353">
        <f>VLOOKUP(B353,Products!A:H,8)</f>
        <v>23.14</v>
      </c>
      <c r="I353">
        <f t="shared" si="20"/>
        <v>1167.25</v>
      </c>
      <c r="J353">
        <f t="shared" si="21"/>
        <v>496.19</v>
      </c>
      <c r="K353">
        <f t="shared" si="22"/>
        <v>2003</v>
      </c>
      <c r="L353">
        <f t="shared" si="23"/>
        <v>7</v>
      </c>
      <c r="M353" t="str">
        <f>VLOOKUP(A353,'Master Sheet'!A:O,15)</f>
        <v>San Francisco</v>
      </c>
    </row>
    <row r="354" spans="1:13">
      <c r="A354">
        <v>10140</v>
      </c>
      <c r="B354" t="s">
        <v>145</v>
      </c>
      <c r="C354">
        <v>47</v>
      </c>
      <c r="D354">
        <v>118.84</v>
      </c>
      <c r="E354">
        <v>1</v>
      </c>
      <c r="F354" s="14">
        <f>VLOOKUP($A354,Orders!$A:$B,2,FALSE)</f>
        <v>37826</v>
      </c>
      <c r="G354" t="str">
        <f>VLOOKUP($A354,Orders!$A:$E,5,FALSE)</f>
        <v>Shipped</v>
      </c>
      <c r="H354">
        <f>VLOOKUP(B354,Products!A:H,8)</f>
        <v>61.34</v>
      </c>
      <c r="I354">
        <f t="shared" si="20"/>
        <v>5585.4800000000005</v>
      </c>
      <c r="J354">
        <f t="shared" si="21"/>
        <v>2702.5</v>
      </c>
      <c r="K354">
        <f t="shared" si="22"/>
        <v>2003</v>
      </c>
      <c r="L354">
        <f t="shared" si="23"/>
        <v>7</v>
      </c>
      <c r="M354" t="str">
        <f>VLOOKUP(A354,'Master Sheet'!A:O,15)</f>
        <v>San Francisco</v>
      </c>
    </row>
    <row r="355" spans="1:13">
      <c r="A355">
        <v>10140</v>
      </c>
      <c r="B355" t="s">
        <v>147</v>
      </c>
      <c r="C355">
        <v>26</v>
      </c>
      <c r="D355">
        <v>87.64</v>
      </c>
      <c r="E355">
        <v>3</v>
      </c>
      <c r="F355" s="14">
        <f>VLOOKUP($A355,Orders!$A:$B,2,FALSE)</f>
        <v>37826</v>
      </c>
      <c r="G355" t="str">
        <f>VLOOKUP($A355,Orders!$A:$E,5,FALSE)</f>
        <v>Shipped</v>
      </c>
      <c r="H355">
        <f>VLOOKUP(B355,Products!A:H,8)</f>
        <v>53.93</v>
      </c>
      <c r="I355">
        <f t="shared" si="20"/>
        <v>2278.64</v>
      </c>
      <c r="J355">
        <f t="shared" si="21"/>
        <v>876.46</v>
      </c>
      <c r="K355">
        <f t="shared" si="22"/>
        <v>2003</v>
      </c>
      <c r="L355">
        <f t="shared" si="23"/>
        <v>7</v>
      </c>
      <c r="M355" t="str">
        <f>VLOOKUP(A355,'Master Sheet'!A:O,15)</f>
        <v>San Francisco</v>
      </c>
    </row>
    <row r="356" spans="1:13">
      <c r="A356">
        <v>10140</v>
      </c>
      <c r="B356" t="s">
        <v>148</v>
      </c>
      <c r="C356">
        <v>28</v>
      </c>
      <c r="D356">
        <v>62.05</v>
      </c>
      <c r="E356">
        <v>7</v>
      </c>
      <c r="F356" s="14">
        <f>VLOOKUP($A356,Orders!$A:$B,2,FALSE)</f>
        <v>37826</v>
      </c>
      <c r="G356" t="str">
        <f>VLOOKUP($A356,Orders!$A:$E,5,FALSE)</f>
        <v>Shipped</v>
      </c>
      <c r="H356">
        <f>VLOOKUP(B356,Products!A:H,8)</f>
        <v>33.61</v>
      </c>
      <c r="I356">
        <f t="shared" si="20"/>
        <v>1737.3999999999999</v>
      </c>
      <c r="J356">
        <f t="shared" si="21"/>
        <v>796.31999999999994</v>
      </c>
      <c r="K356">
        <f t="shared" si="22"/>
        <v>2003</v>
      </c>
      <c r="L356">
        <f t="shared" si="23"/>
        <v>7</v>
      </c>
      <c r="M356" t="str">
        <f>VLOOKUP(A356,'Master Sheet'!A:O,15)</f>
        <v>San Francisco</v>
      </c>
    </row>
    <row r="357" spans="1:13">
      <c r="A357">
        <v>10140</v>
      </c>
      <c r="B357" t="s">
        <v>149</v>
      </c>
      <c r="C357">
        <v>36</v>
      </c>
      <c r="D357">
        <v>101.15</v>
      </c>
      <c r="E357">
        <v>6</v>
      </c>
      <c r="F357" s="14">
        <f>VLOOKUP($A357,Orders!$A:$B,2,FALSE)</f>
        <v>37826</v>
      </c>
      <c r="G357" t="str">
        <f>VLOOKUP($A357,Orders!$A:$E,5,FALSE)</f>
        <v>Shipped</v>
      </c>
      <c r="H357">
        <f>VLOOKUP(B357,Products!A:H,8)</f>
        <v>46.53</v>
      </c>
      <c r="I357">
        <f t="shared" si="20"/>
        <v>3641.4</v>
      </c>
      <c r="J357">
        <f t="shared" si="21"/>
        <v>1966.3200000000002</v>
      </c>
      <c r="K357">
        <f t="shared" si="22"/>
        <v>2003</v>
      </c>
      <c r="L357">
        <f t="shared" si="23"/>
        <v>7</v>
      </c>
      <c r="M357" t="str">
        <f>VLOOKUP(A357,'Master Sheet'!A:O,15)</f>
        <v>San Francisco</v>
      </c>
    </row>
    <row r="358" spans="1:13">
      <c r="A358">
        <v>10141</v>
      </c>
      <c r="B358" t="s">
        <v>151</v>
      </c>
      <c r="C358">
        <v>21</v>
      </c>
      <c r="D358">
        <v>114.95</v>
      </c>
      <c r="E358">
        <v>5</v>
      </c>
      <c r="F358" s="14">
        <f>VLOOKUP($A358,Orders!$A:$B,2,FALSE)</f>
        <v>37834</v>
      </c>
      <c r="G358" t="str">
        <f>VLOOKUP($A358,Orders!$A:$E,5,FALSE)</f>
        <v>Shipped</v>
      </c>
      <c r="H358">
        <f>VLOOKUP(B358,Products!A:H,8)</f>
        <v>55.7</v>
      </c>
      <c r="I358">
        <f t="shared" si="20"/>
        <v>2413.9500000000003</v>
      </c>
      <c r="J358">
        <f t="shared" si="21"/>
        <v>1244.25</v>
      </c>
      <c r="K358">
        <f t="shared" si="22"/>
        <v>2003</v>
      </c>
      <c r="L358">
        <f t="shared" si="23"/>
        <v>8</v>
      </c>
      <c r="M358" t="str">
        <f>VLOOKUP(A358,'Master Sheet'!A:O,15)</f>
        <v>London</v>
      </c>
    </row>
    <row r="359" spans="1:13">
      <c r="A359">
        <v>10141</v>
      </c>
      <c r="B359" t="s">
        <v>152</v>
      </c>
      <c r="C359">
        <v>39</v>
      </c>
      <c r="D359">
        <v>160.46</v>
      </c>
      <c r="E359">
        <v>4</v>
      </c>
      <c r="F359" s="14">
        <f>VLOOKUP($A359,Orders!$A:$B,2,FALSE)</f>
        <v>37834</v>
      </c>
      <c r="G359" t="str">
        <f>VLOOKUP($A359,Orders!$A:$E,5,FALSE)</f>
        <v>Shipped</v>
      </c>
      <c r="H359">
        <f>VLOOKUP(B359,Products!A:H,8)</f>
        <v>101.51</v>
      </c>
      <c r="I359">
        <f t="shared" si="20"/>
        <v>6257.9400000000005</v>
      </c>
      <c r="J359">
        <f t="shared" si="21"/>
        <v>2299.0500000000002</v>
      </c>
      <c r="K359">
        <f t="shared" si="22"/>
        <v>2003</v>
      </c>
      <c r="L359">
        <f t="shared" si="23"/>
        <v>8</v>
      </c>
      <c r="M359" t="str">
        <f>VLOOKUP(A359,'Master Sheet'!A:O,15)</f>
        <v>London</v>
      </c>
    </row>
    <row r="360" spans="1:13">
      <c r="A360">
        <v>10141</v>
      </c>
      <c r="B360" t="s">
        <v>153</v>
      </c>
      <c r="C360">
        <v>47</v>
      </c>
      <c r="D360">
        <v>103.09</v>
      </c>
      <c r="E360">
        <v>8</v>
      </c>
      <c r="F360" s="14">
        <f>VLOOKUP($A360,Orders!$A:$B,2,FALSE)</f>
        <v>37834</v>
      </c>
      <c r="G360" t="str">
        <f>VLOOKUP($A360,Orders!$A:$E,5,FALSE)</f>
        <v>Shipped</v>
      </c>
      <c r="H360">
        <f>VLOOKUP(B360,Products!A:H,8)</f>
        <v>74.86</v>
      </c>
      <c r="I360">
        <f t="shared" si="20"/>
        <v>4845.2300000000005</v>
      </c>
      <c r="J360">
        <f t="shared" si="21"/>
        <v>1326.8100000000002</v>
      </c>
      <c r="K360">
        <f t="shared" si="22"/>
        <v>2003</v>
      </c>
      <c r="L360">
        <f t="shared" si="23"/>
        <v>8</v>
      </c>
      <c r="M360" t="str">
        <f>VLOOKUP(A360,'Master Sheet'!A:O,15)</f>
        <v>London</v>
      </c>
    </row>
    <row r="361" spans="1:13">
      <c r="A361">
        <v>10141</v>
      </c>
      <c r="B361" t="s">
        <v>154</v>
      </c>
      <c r="C361">
        <v>34</v>
      </c>
      <c r="D361">
        <v>143.94</v>
      </c>
      <c r="E361">
        <v>9</v>
      </c>
      <c r="F361" s="14">
        <f>VLOOKUP($A361,Orders!$A:$B,2,FALSE)</f>
        <v>37834</v>
      </c>
      <c r="G361" t="str">
        <f>VLOOKUP($A361,Orders!$A:$E,5,FALSE)</f>
        <v>Shipped</v>
      </c>
      <c r="H361">
        <f>VLOOKUP(B361,Products!A:H,8)</f>
        <v>77.900000000000006</v>
      </c>
      <c r="I361">
        <f t="shared" si="20"/>
        <v>4893.96</v>
      </c>
      <c r="J361">
        <f t="shared" si="21"/>
        <v>2245.3599999999997</v>
      </c>
      <c r="K361">
        <f t="shared" si="22"/>
        <v>2003</v>
      </c>
      <c r="L361">
        <f t="shared" si="23"/>
        <v>8</v>
      </c>
      <c r="M361" t="str">
        <f>VLOOKUP(A361,'Master Sheet'!A:O,15)</f>
        <v>London</v>
      </c>
    </row>
    <row r="362" spans="1:13">
      <c r="A362">
        <v>10141</v>
      </c>
      <c r="B362" t="s">
        <v>156</v>
      </c>
      <c r="C362">
        <v>20</v>
      </c>
      <c r="D362">
        <v>50.86</v>
      </c>
      <c r="E362">
        <v>2</v>
      </c>
      <c r="F362" s="14">
        <f>VLOOKUP($A362,Orders!$A:$B,2,FALSE)</f>
        <v>37834</v>
      </c>
      <c r="G362" t="str">
        <f>VLOOKUP($A362,Orders!$A:$E,5,FALSE)</f>
        <v>Shipped</v>
      </c>
      <c r="H362">
        <f>VLOOKUP(B362,Products!A:H,8)</f>
        <v>32.369999999999997</v>
      </c>
      <c r="I362">
        <f t="shared" si="20"/>
        <v>1017.2</v>
      </c>
      <c r="J362">
        <f t="shared" si="21"/>
        <v>369.80000000000007</v>
      </c>
      <c r="K362">
        <f t="shared" si="22"/>
        <v>2003</v>
      </c>
      <c r="L362">
        <f t="shared" si="23"/>
        <v>8</v>
      </c>
      <c r="M362" t="str">
        <f>VLOOKUP(A362,'Master Sheet'!A:O,15)</f>
        <v>London</v>
      </c>
    </row>
    <row r="363" spans="1:13">
      <c r="A363">
        <v>10141</v>
      </c>
      <c r="B363" t="s">
        <v>157</v>
      </c>
      <c r="C363">
        <v>21</v>
      </c>
      <c r="D363">
        <v>32.18</v>
      </c>
      <c r="E363">
        <v>6</v>
      </c>
      <c r="F363" s="14">
        <f>VLOOKUP($A363,Orders!$A:$B,2,FALSE)</f>
        <v>37834</v>
      </c>
      <c r="G363" t="str">
        <f>VLOOKUP($A363,Orders!$A:$E,5,FALSE)</f>
        <v>Shipped</v>
      </c>
      <c r="H363">
        <f>VLOOKUP(B363,Products!A:H,8)</f>
        <v>15.91</v>
      </c>
      <c r="I363">
        <f t="shared" si="20"/>
        <v>675.78</v>
      </c>
      <c r="J363">
        <f t="shared" si="21"/>
        <v>341.67</v>
      </c>
      <c r="K363">
        <f t="shared" si="22"/>
        <v>2003</v>
      </c>
      <c r="L363">
        <f t="shared" si="23"/>
        <v>8</v>
      </c>
      <c r="M363" t="str">
        <f>VLOOKUP(A363,'Master Sheet'!A:O,15)</f>
        <v>London</v>
      </c>
    </row>
    <row r="364" spans="1:13">
      <c r="A364">
        <v>10141</v>
      </c>
      <c r="B364" t="s">
        <v>158</v>
      </c>
      <c r="C364">
        <v>40</v>
      </c>
      <c r="D364">
        <v>104.09</v>
      </c>
      <c r="E364">
        <v>1</v>
      </c>
      <c r="F364" s="14">
        <f>VLOOKUP($A364,Orders!$A:$B,2,FALSE)</f>
        <v>37834</v>
      </c>
      <c r="G364" t="str">
        <f>VLOOKUP($A364,Orders!$A:$E,5,FALSE)</f>
        <v>Shipped</v>
      </c>
      <c r="H364">
        <f>VLOOKUP(B364,Products!A:H,8)</f>
        <v>69.78</v>
      </c>
      <c r="I364">
        <f t="shared" si="20"/>
        <v>4163.6000000000004</v>
      </c>
      <c r="J364">
        <f t="shared" si="21"/>
        <v>1372.4</v>
      </c>
      <c r="K364">
        <f t="shared" si="22"/>
        <v>2003</v>
      </c>
      <c r="L364">
        <f t="shared" si="23"/>
        <v>8</v>
      </c>
      <c r="M364" t="str">
        <f>VLOOKUP(A364,'Master Sheet'!A:O,15)</f>
        <v>London</v>
      </c>
    </row>
    <row r="365" spans="1:13">
      <c r="A365">
        <v>10141</v>
      </c>
      <c r="B365" t="s">
        <v>159</v>
      </c>
      <c r="C365">
        <v>24</v>
      </c>
      <c r="D365">
        <v>53.03</v>
      </c>
      <c r="E365">
        <v>7</v>
      </c>
      <c r="F365" s="14">
        <f>VLOOKUP($A365,Orders!$A:$B,2,FALSE)</f>
        <v>37834</v>
      </c>
      <c r="G365" t="str">
        <f>VLOOKUP($A365,Orders!$A:$E,5,FALSE)</f>
        <v>Shipped</v>
      </c>
      <c r="H365">
        <f>VLOOKUP(B365,Products!A:H,8)</f>
        <v>25.98</v>
      </c>
      <c r="I365">
        <f t="shared" si="20"/>
        <v>1272.72</v>
      </c>
      <c r="J365">
        <f t="shared" si="21"/>
        <v>649.20000000000005</v>
      </c>
      <c r="K365">
        <f t="shared" si="22"/>
        <v>2003</v>
      </c>
      <c r="L365">
        <f t="shared" si="23"/>
        <v>8</v>
      </c>
      <c r="M365" t="str">
        <f>VLOOKUP(A365,'Master Sheet'!A:O,15)</f>
        <v>London</v>
      </c>
    </row>
    <row r="366" spans="1:13">
      <c r="A366">
        <v>10141</v>
      </c>
      <c r="B366" t="s">
        <v>161</v>
      </c>
      <c r="C366">
        <v>44</v>
      </c>
      <c r="D366">
        <v>94.92</v>
      </c>
      <c r="E366">
        <v>3</v>
      </c>
      <c r="F366" s="14">
        <f>VLOOKUP($A366,Orders!$A:$B,2,FALSE)</f>
        <v>37834</v>
      </c>
      <c r="G366" t="str">
        <f>VLOOKUP($A366,Orders!$A:$E,5,FALSE)</f>
        <v>Shipped</v>
      </c>
      <c r="H366">
        <f>VLOOKUP(B366,Products!A:H,8)</f>
        <v>68.290000000000006</v>
      </c>
      <c r="I366">
        <f t="shared" si="20"/>
        <v>4176.4800000000005</v>
      </c>
      <c r="J366">
        <f t="shared" si="21"/>
        <v>1171.7199999999998</v>
      </c>
      <c r="K366">
        <f t="shared" si="22"/>
        <v>2003</v>
      </c>
      <c r="L366">
        <f t="shared" si="23"/>
        <v>8</v>
      </c>
      <c r="M366" t="str">
        <f>VLOOKUP(A366,'Master Sheet'!A:O,15)</f>
        <v>London</v>
      </c>
    </row>
    <row r="367" spans="1:13">
      <c r="A367">
        <v>10142</v>
      </c>
      <c r="B367" t="s">
        <v>164</v>
      </c>
      <c r="C367">
        <v>33</v>
      </c>
      <c r="D367">
        <v>166.24</v>
      </c>
      <c r="E367">
        <v>12</v>
      </c>
      <c r="F367" s="14">
        <f>VLOOKUP($A367,Orders!$A:$B,2,FALSE)</f>
        <v>37841</v>
      </c>
      <c r="G367" t="str">
        <f>VLOOKUP($A367,Orders!$A:$E,5,FALSE)</f>
        <v>Shipped</v>
      </c>
      <c r="H367">
        <f>VLOOKUP(B367,Products!A:H,8)</f>
        <v>95.59</v>
      </c>
      <c r="I367">
        <f t="shared" si="20"/>
        <v>5485.92</v>
      </c>
      <c r="J367">
        <f t="shared" si="21"/>
        <v>2331.4500000000003</v>
      </c>
      <c r="K367">
        <f t="shared" si="22"/>
        <v>2003</v>
      </c>
      <c r="L367">
        <f t="shared" si="23"/>
        <v>8</v>
      </c>
      <c r="M367" t="str">
        <f>VLOOKUP(A367,'Master Sheet'!A:O,15)</f>
        <v>San Francisco</v>
      </c>
    </row>
    <row r="368" spans="1:13">
      <c r="A368">
        <v>10142</v>
      </c>
      <c r="B368" t="s">
        <v>150</v>
      </c>
      <c r="C368">
        <v>33</v>
      </c>
      <c r="D368">
        <v>140.5</v>
      </c>
      <c r="E368">
        <v>13</v>
      </c>
      <c r="F368" s="14">
        <f>VLOOKUP($A368,Orders!$A:$B,2,FALSE)</f>
        <v>37841</v>
      </c>
      <c r="G368" t="str">
        <f>VLOOKUP($A368,Orders!$A:$E,5,FALSE)</f>
        <v>Shipped</v>
      </c>
      <c r="H368">
        <f>VLOOKUP(B368,Products!A:H,8)</f>
        <v>89.14</v>
      </c>
      <c r="I368">
        <f t="shared" si="20"/>
        <v>4636.5</v>
      </c>
      <c r="J368">
        <f t="shared" si="21"/>
        <v>1694.8799999999999</v>
      </c>
      <c r="K368">
        <f t="shared" si="22"/>
        <v>2003</v>
      </c>
      <c r="L368">
        <f t="shared" si="23"/>
        <v>8</v>
      </c>
      <c r="M368" t="str">
        <f>VLOOKUP(A368,'Master Sheet'!A:O,15)</f>
        <v>San Francisco</v>
      </c>
    </row>
    <row r="369" spans="1:13">
      <c r="A369">
        <v>10142</v>
      </c>
      <c r="B369" t="s">
        <v>165</v>
      </c>
      <c r="C369">
        <v>46</v>
      </c>
      <c r="D369">
        <v>167.83</v>
      </c>
      <c r="E369">
        <v>11</v>
      </c>
      <c r="F369" s="14">
        <f>VLOOKUP($A369,Orders!$A:$B,2,FALSE)</f>
        <v>37841</v>
      </c>
      <c r="G369" t="str">
        <f>VLOOKUP($A369,Orders!$A:$E,5,FALSE)</f>
        <v>Shipped</v>
      </c>
      <c r="H369">
        <f>VLOOKUP(B369,Products!A:H,8)</f>
        <v>83.05</v>
      </c>
      <c r="I369">
        <f t="shared" si="20"/>
        <v>7720.18</v>
      </c>
      <c r="J369">
        <f t="shared" si="21"/>
        <v>3899.8800000000006</v>
      </c>
      <c r="K369">
        <f t="shared" si="22"/>
        <v>2003</v>
      </c>
      <c r="L369">
        <f t="shared" si="23"/>
        <v>8</v>
      </c>
      <c r="M369" t="str">
        <f>VLOOKUP(A369,'Master Sheet'!A:O,15)</f>
        <v>San Francisco</v>
      </c>
    </row>
    <row r="370" spans="1:13">
      <c r="A370">
        <v>10142</v>
      </c>
      <c r="B370" t="s">
        <v>166</v>
      </c>
      <c r="C370">
        <v>47</v>
      </c>
      <c r="D370">
        <v>129.76</v>
      </c>
      <c r="E370">
        <v>8</v>
      </c>
      <c r="F370" s="14">
        <f>VLOOKUP($A370,Orders!$A:$B,2,FALSE)</f>
        <v>37841</v>
      </c>
      <c r="G370" t="str">
        <f>VLOOKUP($A370,Orders!$A:$E,5,FALSE)</f>
        <v>Shipped</v>
      </c>
      <c r="H370">
        <f>VLOOKUP(B370,Products!A:H,8)</f>
        <v>68.3</v>
      </c>
      <c r="I370">
        <f t="shared" si="20"/>
        <v>6098.7199999999993</v>
      </c>
      <c r="J370">
        <f t="shared" si="21"/>
        <v>2888.62</v>
      </c>
      <c r="K370">
        <f t="shared" si="22"/>
        <v>2003</v>
      </c>
      <c r="L370">
        <f t="shared" si="23"/>
        <v>8</v>
      </c>
      <c r="M370" t="str">
        <f>VLOOKUP(A370,'Master Sheet'!A:O,15)</f>
        <v>San Francisco</v>
      </c>
    </row>
    <row r="371" spans="1:13">
      <c r="A371">
        <v>10142</v>
      </c>
      <c r="B371" t="s">
        <v>167</v>
      </c>
      <c r="C371">
        <v>22</v>
      </c>
      <c r="D371">
        <v>95.8</v>
      </c>
      <c r="E371">
        <v>10</v>
      </c>
      <c r="F371" s="14">
        <f>VLOOKUP($A371,Orders!$A:$B,2,FALSE)</f>
        <v>37841</v>
      </c>
      <c r="G371" t="str">
        <f>VLOOKUP($A371,Orders!$A:$E,5,FALSE)</f>
        <v>Shipped</v>
      </c>
      <c r="H371">
        <f>VLOOKUP(B371,Products!A:H,8)</f>
        <v>67.56</v>
      </c>
      <c r="I371">
        <f t="shared" si="20"/>
        <v>2107.6</v>
      </c>
      <c r="J371">
        <f t="shared" si="21"/>
        <v>621.27999999999986</v>
      </c>
      <c r="K371">
        <f t="shared" si="22"/>
        <v>2003</v>
      </c>
      <c r="L371">
        <f t="shared" si="23"/>
        <v>8</v>
      </c>
      <c r="M371" t="str">
        <f>VLOOKUP(A371,'Master Sheet'!A:O,15)</f>
        <v>San Francisco</v>
      </c>
    </row>
    <row r="372" spans="1:13">
      <c r="A372">
        <v>10142</v>
      </c>
      <c r="B372" t="s">
        <v>155</v>
      </c>
      <c r="C372">
        <v>24</v>
      </c>
      <c r="D372">
        <v>122.08</v>
      </c>
      <c r="E372">
        <v>15</v>
      </c>
      <c r="F372" s="14">
        <f>VLOOKUP($A372,Orders!$A:$B,2,FALSE)</f>
        <v>37841</v>
      </c>
      <c r="G372" t="str">
        <f>VLOOKUP($A372,Orders!$A:$E,5,FALSE)</f>
        <v>Shipped</v>
      </c>
      <c r="H372">
        <f>VLOOKUP(B372,Products!A:H,8)</f>
        <v>91.92</v>
      </c>
      <c r="I372">
        <f t="shared" si="20"/>
        <v>2929.92</v>
      </c>
      <c r="J372">
        <f t="shared" si="21"/>
        <v>723.83999999999992</v>
      </c>
      <c r="K372">
        <f t="shared" si="22"/>
        <v>2003</v>
      </c>
      <c r="L372">
        <f t="shared" si="23"/>
        <v>8</v>
      </c>
      <c r="M372" t="str">
        <f>VLOOKUP(A372,'Master Sheet'!A:O,15)</f>
        <v>San Francisco</v>
      </c>
    </row>
    <row r="373" spans="1:13">
      <c r="A373">
        <v>10142</v>
      </c>
      <c r="B373" t="s">
        <v>168</v>
      </c>
      <c r="C373">
        <v>24</v>
      </c>
      <c r="D373">
        <v>79.87</v>
      </c>
      <c r="E373">
        <v>7</v>
      </c>
      <c r="F373" s="14">
        <f>VLOOKUP($A373,Orders!$A:$B,2,FALSE)</f>
        <v>37841</v>
      </c>
      <c r="G373" t="str">
        <f>VLOOKUP($A373,Orders!$A:$E,5,FALSE)</f>
        <v>Shipped</v>
      </c>
      <c r="H373">
        <f>VLOOKUP(B373,Products!A:H,8)</f>
        <v>52.66</v>
      </c>
      <c r="I373">
        <f t="shared" si="20"/>
        <v>1916.88</v>
      </c>
      <c r="J373">
        <f t="shared" si="21"/>
        <v>653.04000000000019</v>
      </c>
      <c r="K373">
        <f t="shared" si="22"/>
        <v>2003</v>
      </c>
      <c r="L373">
        <f t="shared" si="23"/>
        <v>8</v>
      </c>
      <c r="M373" t="str">
        <f>VLOOKUP(A373,'Master Sheet'!A:O,15)</f>
        <v>San Francisco</v>
      </c>
    </row>
    <row r="374" spans="1:13">
      <c r="A374">
        <v>10142</v>
      </c>
      <c r="B374" t="s">
        <v>169</v>
      </c>
      <c r="C374">
        <v>33</v>
      </c>
      <c r="D374">
        <v>114.29</v>
      </c>
      <c r="E374">
        <v>6</v>
      </c>
      <c r="F374" s="14">
        <f>VLOOKUP($A374,Orders!$A:$B,2,FALSE)</f>
        <v>37841</v>
      </c>
      <c r="G374" t="str">
        <f>VLOOKUP($A374,Orders!$A:$E,5,FALSE)</f>
        <v>Shipped</v>
      </c>
      <c r="H374">
        <f>VLOOKUP(B374,Products!A:H,8)</f>
        <v>82.34</v>
      </c>
      <c r="I374">
        <f t="shared" si="20"/>
        <v>3771.57</v>
      </c>
      <c r="J374">
        <f t="shared" si="21"/>
        <v>1054.3500000000001</v>
      </c>
      <c r="K374">
        <f t="shared" si="22"/>
        <v>2003</v>
      </c>
      <c r="L374">
        <f t="shared" si="23"/>
        <v>8</v>
      </c>
      <c r="M374" t="str">
        <f>VLOOKUP(A374,'Master Sheet'!A:O,15)</f>
        <v>San Francisco</v>
      </c>
    </row>
    <row r="375" spans="1:13">
      <c r="A375">
        <v>10142</v>
      </c>
      <c r="B375" t="s">
        <v>170</v>
      </c>
      <c r="C375">
        <v>49</v>
      </c>
      <c r="D375">
        <v>74.349999999999994</v>
      </c>
      <c r="E375">
        <v>1</v>
      </c>
      <c r="F375" s="14">
        <f>VLOOKUP($A375,Orders!$A:$B,2,FALSE)</f>
        <v>37841</v>
      </c>
      <c r="G375" t="str">
        <f>VLOOKUP($A375,Orders!$A:$E,5,FALSE)</f>
        <v>Shipped</v>
      </c>
      <c r="H375">
        <f>VLOOKUP(B375,Products!A:H,8)</f>
        <v>46.91</v>
      </c>
      <c r="I375">
        <f t="shared" si="20"/>
        <v>3643.1499999999996</v>
      </c>
      <c r="J375">
        <f t="shared" si="21"/>
        <v>1344.56</v>
      </c>
      <c r="K375">
        <f t="shared" si="22"/>
        <v>2003</v>
      </c>
      <c r="L375">
        <f t="shared" si="23"/>
        <v>8</v>
      </c>
      <c r="M375" t="str">
        <f>VLOOKUP(A375,'Master Sheet'!A:O,15)</f>
        <v>San Francisco</v>
      </c>
    </row>
    <row r="376" spans="1:13">
      <c r="A376">
        <v>10142</v>
      </c>
      <c r="B376" t="s">
        <v>160</v>
      </c>
      <c r="C376">
        <v>42</v>
      </c>
      <c r="D376">
        <v>60.9</v>
      </c>
      <c r="E376">
        <v>16</v>
      </c>
      <c r="F376" s="14">
        <f>VLOOKUP($A376,Orders!$A:$B,2,FALSE)</f>
        <v>37841</v>
      </c>
      <c r="G376" t="str">
        <f>VLOOKUP($A376,Orders!$A:$E,5,FALSE)</f>
        <v>Shipped</v>
      </c>
      <c r="H376">
        <f>VLOOKUP(B376,Products!A:H,8)</f>
        <v>26.72</v>
      </c>
      <c r="I376">
        <f t="shared" si="20"/>
        <v>2557.7999999999997</v>
      </c>
      <c r="J376">
        <f t="shared" si="21"/>
        <v>1435.56</v>
      </c>
      <c r="K376">
        <f t="shared" si="22"/>
        <v>2003</v>
      </c>
      <c r="L376">
        <f t="shared" si="23"/>
        <v>8</v>
      </c>
      <c r="M376" t="str">
        <f>VLOOKUP(A376,'Master Sheet'!A:O,15)</f>
        <v>San Francisco</v>
      </c>
    </row>
    <row r="377" spans="1:13">
      <c r="A377">
        <v>10142</v>
      </c>
      <c r="B377" t="s">
        <v>162</v>
      </c>
      <c r="C377">
        <v>42</v>
      </c>
      <c r="D377">
        <v>56.24</v>
      </c>
      <c r="E377">
        <v>14</v>
      </c>
      <c r="F377" s="14">
        <f>VLOOKUP($A377,Orders!$A:$B,2,FALSE)</f>
        <v>37841</v>
      </c>
      <c r="G377" t="str">
        <f>VLOOKUP($A377,Orders!$A:$E,5,FALSE)</f>
        <v>Shipped</v>
      </c>
      <c r="H377">
        <f>VLOOKUP(B377,Products!A:H,8)</f>
        <v>37.49</v>
      </c>
      <c r="I377">
        <f t="shared" si="20"/>
        <v>2362.08</v>
      </c>
      <c r="J377">
        <f t="shared" si="21"/>
        <v>787.5</v>
      </c>
      <c r="K377">
        <f t="shared" si="22"/>
        <v>2003</v>
      </c>
      <c r="L377">
        <f t="shared" si="23"/>
        <v>8</v>
      </c>
      <c r="M377" t="str">
        <f>VLOOKUP(A377,'Master Sheet'!A:O,15)</f>
        <v>San Francisco</v>
      </c>
    </row>
    <row r="378" spans="1:13">
      <c r="A378">
        <v>10142</v>
      </c>
      <c r="B378" t="s">
        <v>172</v>
      </c>
      <c r="C378">
        <v>41</v>
      </c>
      <c r="D378">
        <v>55.34</v>
      </c>
      <c r="E378">
        <v>2</v>
      </c>
      <c r="F378" s="14">
        <f>VLOOKUP($A378,Orders!$A:$B,2,FALSE)</f>
        <v>37841</v>
      </c>
      <c r="G378" t="str">
        <f>VLOOKUP($A378,Orders!$A:$E,5,FALSE)</f>
        <v>Shipped</v>
      </c>
      <c r="H378">
        <f>VLOOKUP(B378,Products!A:H,8)</f>
        <v>34</v>
      </c>
      <c r="I378">
        <f t="shared" si="20"/>
        <v>2268.94</v>
      </c>
      <c r="J378">
        <f t="shared" si="21"/>
        <v>874.94000000000017</v>
      </c>
      <c r="K378">
        <f t="shared" si="22"/>
        <v>2003</v>
      </c>
      <c r="L378">
        <f t="shared" si="23"/>
        <v>8</v>
      </c>
      <c r="M378" t="str">
        <f>VLOOKUP(A378,'Master Sheet'!A:O,15)</f>
        <v>San Francisco</v>
      </c>
    </row>
    <row r="379" spans="1:13">
      <c r="A379">
        <v>10142</v>
      </c>
      <c r="B379" t="s">
        <v>173</v>
      </c>
      <c r="C379">
        <v>43</v>
      </c>
      <c r="D379">
        <v>77.08</v>
      </c>
      <c r="E379">
        <v>9</v>
      </c>
      <c r="F379" s="14">
        <f>VLOOKUP($A379,Orders!$A:$B,2,FALSE)</f>
        <v>37841</v>
      </c>
      <c r="G379" t="str">
        <f>VLOOKUP($A379,Orders!$A:$E,5,FALSE)</f>
        <v>Shipped</v>
      </c>
      <c r="H379">
        <f>VLOOKUP(B379,Products!A:H,8)</f>
        <v>43.3</v>
      </c>
      <c r="I379">
        <f t="shared" si="20"/>
        <v>3314.44</v>
      </c>
      <c r="J379">
        <f t="shared" si="21"/>
        <v>1452.54</v>
      </c>
      <c r="K379">
        <f t="shared" si="22"/>
        <v>2003</v>
      </c>
      <c r="L379">
        <f t="shared" si="23"/>
        <v>8</v>
      </c>
      <c r="M379" t="str">
        <f>VLOOKUP(A379,'Master Sheet'!A:O,15)</f>
        <v>San Francisco</v>
      </c>
    </row>
    <row r="380" spans="1:13">
      <c r="A380">
        <v>10142</v>
      </c>
      <c r="B380" t="s">
        <v>175</v>
      </c>
      <c r="C380">
        <v>21</v>
      </c>
      <c r="D380">
        <v>92.16</v>
      </c>
      <c r="E380">
        <v>3</v>
      </c>
      <c r="F380" s="14">
        <f>VLOOKUP($A380,Orders!$A:$B,2,FALSE)</f>
        <v>37841</v>
      </c>
      <c r="G380" t="str">
        <f>VLOOKUP($A380,Orders!$A:$E,5,FALSE)</f>
        <v>Shipped</v>
      </c>
      <c r="H380">
        <f>VLOOKUP(B380,Products!A:H,8)</f>
        <v>51.09</v>
      </c>
      <c r="I380">
        <f t="shared" si="20"/>
        <v>1935.36</v>
      </c>
      <c r="J380">
        <f t="shared" si="21"/>
        <v>862.4699999999998</v>
      </c>
      <c r="K380">
        <f t="shared" si="22"/>
        <v>2003</v>
      </c>
      <c r="L380">
        <f t="shared" si="23"/>
        <v>8</v>
      </c>
      <c r="M380" t="str">
        <f>VLOOKUP(A380,'Master Sheet'!A:O,15)</f>
        <v>San Francisco</v>
      </c>
    </row>
    <row r="381" spans="1:13">
      <c r="A381">
        <v>10142</v>
      </c>
      <c r="B381" t="s">
        <v>176</v>
      </c>
      <c r="C381">
        <v>38</v>
      </c>
      <c r="D381">
        <v>91.37</v>
      </c>
      <c r="E381">
        <v>4</v>
      </c>
      <c r="F381" s="14">
        <f>VLOOKUP($A381,Orders!$A:$B,2,FALSE)</f>
        <v>37841</v>
      </c>
      <c r="G381" t="str">
        <f>VLOOKUP($A381,Orders!$A:$E,5,FALSE)</f>
        <v>Shipped</v>
      </c>
      <c r="H381">
        <f>VLOOKUP(B381,Products!A:H,8)</f>
        <v>53.63</v>
      </c>
      <c r="I381">
        <f t="shared" si="20"/>
        <v>3472.0600000000004</v>
      </c>
      <c r="J381">
        <f t="shared" si="21"/>
        <v>1434.1200000000001</v>
      </c>
      <c r="K381">
        <f t="shared" si="22"/>
        <v>2003</v>
      </c>
      <c r="L381">
        <f t="shared" si="23"/>
        <v>8</v>
      </c>
      <c r="M381" t="str">
        <f>VLOOKUP(A381,'Master Sheet'!A:O,15)</f>
        <v>San Francisco</v>
      </c>
    </row>
    <row r="382" spans="1:13">
      <c r="A382">
        <v>10142</v>
      </c>
      <c r="B382" t="s">
        <v>177</v>
      </c>
      <c r="C382">
        <v>39</v>
      </c>
      <c r="D382">
        <v>46.96</v>
      </c>
      <c r="E382">
        <v>5</v>
      </c>
      <c r="F382" s="14">
        <f>VLOOKUP($A382,Orders!$A:$B,2,FALSE)</f>
        <v>37841</v>
      </c>
      <c r="G382" t="str">
        <f>VLOOKUP($A382,Orders!$A:$E,5,FALSE)</f>
        <v>Shipped</v>
      </c>
      <c r="H382">
        <f>VLOOKUP(B382,Products!A:H,8)</f>
        <v>33.299999999999997</v>
      </c>
      <c r="I382">
        <f t="shared" si="20"/>
        <v>1831.44</v>
      </c>
      <c r="J382">
        <f t="shared" si="21"/>
        <v>532.74000000000012</v>
      </c>
      <c r="K382">
        <f t="shared" si="22"/>
        <v>2003</v>
      </c>
      <c r="L382">
        <f t="shared" si="23"/>
        <v>8</v>
      </c>
      <c r="M382" t="str">
        <f>VLOOKUP(A382,'Master Sheet'!A:O,15)</f>
        <v>San Francisco</v>
      </c>
    </row>
    <row r="383" spans="1:13">
      <c r="A383">
        <v>10143</v>
      </c>
      <c r="B383" t="s">
        <v>163</v>
      </c>
      <c r="C383">
        <v>49</v>
      </c>
      <c r="D383">
        <v>133.28</v>
      </c>
      <c r="E383">
        <v>15</v>
      </c>
      <c r="F383" s="14">
        <f>VLOOKUP($A383,Orders!$A:$B,2,FALSE)</f>
        <v>37843</v>
      </c>
      <c r="G383" t="str">
        <f>VLOOKUP($A383,Orders!$A:$E,5,FALSE)</f>
        <v>Shipped</v>
      </c>
      <c r="H383">
        <f>VLOOKUP(B383,Products!A:H,8)</f>
        <v>85.68</v>
      </c>
      <c r="I383">
        <f t="shared" si="20"/>
        <v>6530.72</v>
      </c>
      <c r="J383">
        <f t="shared" si="21"/>
        <v>2332.3999999999996</v>
      </c>
      <c r="K383">
        <f t="shared" si="22"/>
        <v>2003</v>
      </c>
      <c r="L383">
        <f t="shared" si="23"/>
        <v>8</v>
      </c>
      <c r="M383" t="str">
        <f>VLOOKUP(A383,'Master Sheet'!A:O,15)</f>
        <v>Boston</v>
      </c>
    </row>
    <row r="384" spans="1:13">
      <c r="A384">
        <v>10143</v>
      </c>
      <c r="B384" t="s">
        <v>178</v>
      </c>
      <c r="C384">
        <v>32</v>
      </c>
      <c r="D384">
        <v>126.15</v>
      </c>
      <c r="E384">
        <v>7</v>
      </c>
      <c r="F384" s="14">
        <f>VLOOKUP($A384,Orders!$A:$B,2,FALSE)</f>
        <v>37843</v>
      </c>
      <c r="G384" t="str">
        <f>VLOOKUP($A384,Orders!$A:$E,5,FALSE)</f>
        <v>Shipped</v>
      </c>
      <c r="H384">
        <f>VLOOKUP(B384,Products!A:H,8)</f>
        <v>77.27</v>
      </c>
      <c r="I384">
        <f t="shared" si="20"/>
        <v>4036.8</v>
      </c>
      <c r="J384">
        <f t="shared" si="21"/>
        <v>1564.1600000000003</v>
      </c>
      <c r="K384">
        <f t="shared" si="22"/>
        <v>2003</v>
      </c>
      <c r="L384">
        <f t="shared" si="23"/>
        <v>8</v>
      </c>
      <c r="M384" t="str">
        <f>VLOOKUP(A384,'Master Sheet'!A:O,15)</f>
        <v>Boston</v>
      </c>
    </row>
    <row r="385" spans="1:13">
      <c r="A385">
        <v>10143</v>
      </c>
      <c r="B385" t="s">
        <v>180</v>
      </c>
      <c r="C385">
        <v>46</v>
      </c>
      <c r="D385">
        <v>70.540000000000006</v>
      </c>
      <c r="E385">
        <v>13</v>
      </c>
      <c r="F385" s="14">
        <f>VLOOKUP($A385,Orders!$A:$B,2,FALSE)</f>
        <v>37843</v>
      </c>
      <c r="G385" t="str">
        <f>VLOOKUP($A385,Orders!$A:$E,5,FALSE)</f>
        <v>Shipped</v>
      </c>
      <c r="H385">
        <f>VLOOKUP(B385,Products!A:H,8)</f>
        <v>51.61</v>
      </c>
      <c r="I385">
        <f t="shared" si="20"/>
        <v>3244.84</v>
      </c>
      <c r="J385">
        <f t="shared" si="21"/>
        <v>870.78000000000031</v>
      </c>
      <c r="K385">
        <f t="shared" si="22"/>
        <v>2003</v>
      </c>
      <c r="L385">
        <f t="shared" si="23"/>
        <v>8</v>
      </c>
      <c r="M385" t="str">
        <f>VLOOKUP(A385,'Master Sheet'!A:O,15)</f>
        <v>Boston</v>
      </c>
    </row>
    <row r="386" spans="1:13">
      <c r="A386">
        <v>10143</v>
      </c>
      <c r="B386" t="s">
        <v>181</v>
      </c>
      <c r="C386">
        <v>34</v>
      </c>
      <c r="D386">
        <v>99.52</v>
      </c>
      <c r="E386">
        <v>12</v>
      </c>
      <c r="F386" s="14">
        <f>VLOOKUP($A386,Orders!$A:$B,2,FALSE)</f>
        <v>37843</v>
      </c>
      <c r="G386" t="str">
        <f>VLOOKUP($A386,Orders!$A:$E,5,FALSE)</f>
        <v>Shipped</v>
      </c>
      <c r="H386">
        <f>VLOOKUP(B386,Products!A:H,8)</f>
        <v>64.58</v>
      </c>
      <c r="I386">
        <f t="shared" ref="I386:I449" si="24">C386*D386</f>
        <v>3383.68</v>
      </c>
      <c r="J386">
        <f t="shared" ref="J386:J449" si="25">(D386-H386)*C386</f>
        <v>1187.96</v>
      </c>
      <c r="K386">
        <f t="shared" ref="K386:K449" si="26">YEAR(F386)</f>
        <v>2003</v>
      </c>
      <c r="L386">
        <f t="shared" ref="L386:L449" si="27">MONTH(F386)</f>
        <v>8</v>
      </c>
      <c r="M386" t="str">
        <f>VLOOKUP(A386,'Master Sheet'!A:O,15)</f>
        <v>Boston</v>
      </c>
    </row>
    <row r="387" spans="1:13">
      <c r="A387">
        <v>10143</v>
      </c>
      <c r="B387" t="s">
        <v>183</v>
      </c>
      <c r="C387">
        <v>27</v>
      </c>
      <c r="D387">
        <v>63.71</v>
      </c>
      <c r="E387">
        <v>8</v>
      </c>
      <c r="F387" s="14">
        <f>VLOOKUP($A387,Orders!$A:$B,2,FALSE)</f>
        <v>37843</v>
      </c>
      <c r="G387" t="str">
        <f>VLOOKUP($A387,Orders!$A:$E,5,FALSE)</f>
        <v>Shipped</v>
      </c>
      <c r="H387">
        <f>VLOOKUP(B387,Products!A:H,8)</f>
        <v>34.25</v>
      </c>
      <c r="I387">
        <f t="shared" si="24"/>
        <v>1720.17</v>
      </c>
      <c r="J387">
        <f t="shared" si="25"/>
        <v>795.42000000000007</v>
      </c>
      <c r="K387">
        <f t="shared" si="26"/>
        <v>2003</v>
      </c>
      <c r="L387">
        <f t="shared" si="27"/>
        <v>8</v>
      </c>
      <c r="M387" t="str">
        <f>VLOOKUP(A387,'Master Sheet'!A:O,15)</f>
        <v>Boston</v>
      </c>
    </row>
    <row r="388" spans="1:13">
      <c r="A388">
        <v>10143</v>
      </c>
      <c r="B388" t="s">
        <v>184</v>
      </c>
      <c r="C388">
        <v>33</v>
      </c>
      <c r="D388">
        <v>59.83</v>
      </c>
      <c r="E388">
        <v>9</v>
      </c>
      <c r="F388" s="14">
        <f>VLOOKUP($A388,Orders!$A:$B,2,FALSE)</f>
        <v>37843</v>
      </c>
      <c r="G388" t="str">
        <f>VLOOKUP($A388,Orders!$A:$E,5,FALSE)</f>
        <v>Shipped</v>
      </c>
      <c r="H388">
        <f>VLOOKUP(B388,Products!A:H,8)</f>
        <v>26.3</v>
      </c>
      <c r="I388">
        <f t="shared" si="24"/>
        <v>1974.3899999999999</v>
      </c>
      <c r="J388">
        <f t="shared" si="25"/>
        <v>1106.49</v>
      </c>
      <c r="K388">
        <f t="shared" si="26"/>
        <v>2003</v>
      </c>
      <c r="L388">
        <f t="shared" si="27"/>
        <v>8</v>
      </c>
      <c r="M388" t="str">
        <f>VLOOKUP(A388,'Master Sheet'!A:O,15)</f>
        <v>Boston</v>
      </c>
    </row>
    <row r="389" spans="1:13">
      <c r="A389">
        <v>10143</v>
      </c>
      <c r="B389" t="s">
        <v>171</v>
      </c>
      <c r="C389">
        <v>23</v>
      </c>
      <c r="D389">
        <v>74.64</v>
      </c>
      <c r="E389">
        <v>14</v>
      </c>
      <c r="F389" s="14">
        <f>VLOOKUP($A389,Orders!$A:$B,2,FALSE)</f>
        <v>37843</v>
      </c>
      <c r="G389" t="str">
        <f>VLOOKUP($A389,Orders!$A:$E,5,FALSE)</f>
        <v>Shipped</v>
      </c>
      <c r="H389">
        <f>VLOOKUP(B389,Products!A:H,8)</f>
        <v>48.64</v>
      </c>
      <c r="I389">
        <f t="shared" si="24"/>
        <v>1716.72</v>
      </c>
      <c r="J389">
        <f t="shared" si="25"/>
        <v>598</v>
      </c>
      <c r="K389">
        <f t="shared" si="26"/>
        <v>2003</v>
      </c>
      <c r="L389">
        <f t="shared" si="27"/>
        <v>8</v>
      </c>
      <c r="M389" t="str">
        <f>VLOOKUP(A389,'Master Sheet'!A:O,15)</f>
        <v>Boston</v>
      </c>
    </row>
    <row r="390" spans="1:13">
      <c r="A390">
        <v>10143</v>
      </c>
      <c r="B390" t="s">
        <v>185</v>
      </c>
      <c r="C390">
        <v>28</v>
      </c>
      <c r="D390">
        <v>55.96</v>
      </c>
      <c r="E390">
        <v>6</v>
      </c>
      <c r="F390" s="14">
        <f>VLOOKUP($A390,Orders!$A:$B,2,FALSE)</f>
        <v>37843</v>
      </c>
      <c r="G390" t="str">
        <f>VLOOKUP($A390,Orders!$A:$E,5,FALSE)</f>
        <v>Shipped</v>
      </c>
      <c r="H390">
        <f>VLOOKUP(B390,Products!A:H,8)</f>
        <v>29.34</v>
      </c>
      <c r="I390">
        <f t="shared" si="24"/>
        <v>1566.88</v>
      </c>
      <c r="J390">
        <f t="shared" si="25"/>
        <v>745.36</v>
      </c>
      <c r="K390">
        <f t="shared" si="26"/>
        <v>2003</v>
      </c>
      <c r="L390">
        <f t="shared" si="27"/>
        <v>8</v>
      </c>
      <c r="M390" t="str">
        <f>VLOOKUP(A390,'Master Sheet'!A:O,15)</f>
        <v>Boston</v>
      </c>
    </row>
    <row r="391" spans="1:13">
      <c r="A391">
        <v>10143</v>
      </c>
      <c r="B391" t="s">
        <v>188</v>
      </c>
      <c r="C391">
        <v>34</v>
      </c>
      <c r="D391">
        <v>34.909999999999997</v>
      </c>
      <c r="E391">
        <v>1</v>
      </c>
      <c r="F391" s="14">
        <f>VLOOKUP($A391,Orders!$A:$B,2,FALSE)</f>
        <v>37843</v>
      </c>
      <c r="G391" t="str">
        <f>VLOOKUP($A391,Orders!$A:$E,5,FALSE)</f>
        <v>Shipped</v>
      </c>
      <c r="H391">
        <f>VLOOKUP(B391,Products!A:H,8)</f>
        <v>27.06</v>
      </c>
      <c r="I391">
        <f t="shared" si="24"/>
        <v>1186.9399999999998</v>
      </c>
      <c r="J391">
        <f t="shared" si="25"/>
        <v>266.89999999999992</v>
      </c>
      <c r="K391">
        <f t="shared" si="26"/>
        <v>2003</v>
      </c>
      <c r="L391">
        <f t="shared" si="27"/>
        <v>8</v>
      </c>
      <c r="M391" t="str">
        <f>VLOOKUP(A391,'Master Sheet'!A:O,15)</f>
        <v>Boston</v>
      </c>
    </row>
    <row r="392" spans="1:13">
      <c r="A392">
        <v>10143</v>
      </c>
      <c r="B392" t="s">
        <v>189</v>
      </c>
      <c r="C392">
        <v>36</v>
      </c>
      <c r="D392">
        <v>86.77</v>
      </c>
      <c r="E392">
        <v>2</v>
      </c>
      <c r="F392" s="14">
        <f>VLOOKUP($A392,Orders!$A:$B,2,FALSE)</f>
        <v>37843</v>
      </c>
      <c r="G392" t="str">
        <f>VLOOKUP($A392,Orders!$A:$E,5,FALSE)</f>
        <v>Shipped</v>
      </c>
      <c r="H392">
        <f>VLOOKUP(B392,Products!A:H,8)</f>
        <v>51.15</v>
      </c>
      <c r="I392">
        <f t="shared" si="24"/>
        <v>3123.72</v>
      </c>
      <c r="J392">
        <f t="shared" si="25"/>
        <v>1282.32</v>
      </c>
      <c r="K392">
        <f t="shared" si="26"/>
        <v>2003</v>
      </c>
      <c r="L392">
        <f t="shared" si="27"/>
        <v>8</v>
      </c>
      <c r="M392" t="str">
        <f>VLOOKUP(A392,'Master Sheet'!A:O,15)</f>
        <v>Boston</v>
      </c>
    </row>
    <row r="393" spans="1:13">
      <c r="A393">
        <v>10143</v>
      </c>
      <c r="B393" t="s">
        <v>190</v>
      </c>
      <c r="C393">
        <v>26</v>
      </c>
      <c r="D393">
        <v>87.8</v>
      </c>
      <c r="E393">
        <v>11</v>
      </c>
      <c r="F393" s="14">
        <f>VLOOKUP($A393,Orders!$A:$B,2,FALSE)</f>
        <v>37843</v>
      </c>
      <c r="G393" t="str">
        <f>VLOOKUP($A393,Orders!$A:$E,5,FALSE)</f>
        <v>Shipped</v>
      </c>
      <c r="H393">
        <f>VLOOKUP(B393,Products!A:H,8)</f>
        <v>39.83</v>
      </c>
      <c r="I393">
        <f t="shared" si="24"/>
        <v>2282.7999999999997</v>
      </c>
      <c r="J393">
        <f t="shared" si="25"/>
        <v>1247.22</v>
      </c>
      <c r="K393">
        <f t="shared" si="26"/>
        <v>2003</v>
      </c>
      <c r="L393">
        <f t="shared" si="27"/>
        <v>8</v>
      </c>
      <c r="M393" t="str">
        <f>VLOOKUP(A393,'Master Sheet'!A:O,15)</f>
        <v>Boston</v>
      </c>
    </row>
    <row r="394" spans="1:13">
      <c r="A394">
        <v>10143</v>
      </c>
      <c r="B394" t="s">
        <v>191</v>
      </c>
      <c r="C394">
        <v>26</v>
      </c>
      <c r="D394">
        <v>79.78</v>
      </c>
      <c r="E394">
        <v>4</v>
      </c>
      <c r="F394" s="14">
        <f>VLOOKUP($A394,Orders!$A:$B,2,FALSE)</f>
        <v>37843</v>
      </c>
      <c r="G394" t="str">
        <f>VLOOKUP($A394,Orders!$A:$E,5,FALSE)</f>
        <v>Shipped</v>
      </c>
      <c r="H394">
        <f>VLOOKUP(B394,Products!A:H,8)</f>
        <v>68.8</v>
      </c>
      <c r="I394">
        <f t="shared" si="24"/>
        <v>2074.2800000000002</v>
      </c>
      <c r="J394">
        <f t="shared" si="25"/>
        <v>285.48000000000013</v>
      </c>
      <c r="K394">
        <f t="shared" si="26"/>
        <v>2003</v>
      </c>
      <c r="L394">
        <f t="shared" si="27"/>
        <v>8</v>
      </c>
      <c r="M394" t="str">
        <f>VLOOKUP(A394,'Master Sheet'!A:O,15)</f>
        <v>Boston</v>
      </c>
    </row>
    <row r="395" spans="1:13">
      <c r="A395">
        <v>10143</v>
      </c>
      <c r="B395" t="s">
        <v>174</v>
      </c>
      <c r="C395">
        <v>31</v>
      </c>
      <c r="D395">
        <v>69.39</v>
      </c>
      <c r="E395">
        <v>16</v>
      </c>
      <c r="F395" s="14">
        <f>VLOOKUP($A395,Orders!$A:$B,2,FALSE)</f>
        <v>37843</v>
      </c>
      <c r="G395" t="str">
        <f>VLOOKUP($A395,Orders!$A:$E,5,FALSE)</f>
        <v>Shipped</v>
      </c>
      <c r="H395">
        <f>VLOOKUP(B395,Products!A:H,8)</f>
        <v>33.97</v>
      </c>
      <c r="I395">
        <f t="shared" si="24"/>
        <v>2151.09</v>
      </c>
      <c r="J395">
        <f t="shared" si="25"/>
        <v>1098.02</v>
      </c>
      <c r="K395">
        <f t="shared" si="26"/>
        <v>2003</v>
      </c>
      <c r="L395">
        <f t="shared" si="27"/>
        <v>8</v>
      </c>
      <c r="M395" t="str">
        <f>VLOOKUP(A395,'Master Sheet'!A:O,15)</f>
        <v>Boston</v>
      </c>
    </row>
    <row r="396" spans="1:13">
      <c r="A396">
        <v>10143</v>
      </c>
      <c r="B396" t="s">
        <v>193</v>
      </c>
      <c r="C396">
        <v>28</v>
      </c>
      <c r="D396">
        <v>70.400000000000006</v>
      </c>
      <c r="E396">
        <v>3</v>
      </c>
      <c r="F396" s="14">
        <f>VLOOKUP($A396,Orders!$A:$B,2,FALSE)</f>
        <v>37843</v>
      </c>
      <c r="G396" t="str">
        <f>VLOOKUP($A396,Orders!$A:$E,5,FALSE)</f>
        <v>Shipped</v>
      </c>
      <c r="H396">
        <f>VLOOKUP(B396,Products!A:H,8)</f>
        <v>54.4</v>
      </c>
      <c r="I396">
        <f t="shared" si="24"/>
        <v>1971.2000000000003</v>
      </c>
      <c r="J396">
        <f t="shared" si="25"/>
        <v>448.00000000000023</v>
      </c>
      <c r="K396">
        <f t="shared" si="26"/>
        <v>2003</v>
      </c>
      <c r="L396">
        <f t="shared" si="27"/>
        <v>8</v>
      </c>
      <c r="M396" t="str">
        <f>VLOOKUP(A396,'Master Sheet'!A:O,15)</f>
        <v>Boston</v>
      </c>
    </row>
    <row r="397" spans="1:13">
      <c r="A397">
        <v>10143</v>
      </c>
      <c r="B397" t="s">
        <v>194</v>
      </c>
      <c r="C397">
        <v>34</v>
      </c>
      <c r="D397">
        <v>65.150000000000006</v>
      </c>
      <c r="E397">
        <v>5</v>
      </c>
      <c r="F397" s="14">
        <f>VLOOKUP($A397,Orders!$A:$B,2,FALSE)</f>
        <v>37843</v>
      </c>
      <c r="G397" t="str">
        <f>VLOOKUP($A397,Orders!$A:$E,5,FALSE)</f>
        <v>Shipped</v>
      </c>
      <c r="H397">
        <f>VLOOKUP(B397,Products!A:H,8)</f>
        <v>36.270000000000003</v>
      </c>
      <c r="I397">
        <f t="shared" si="24"/>
        <v>2215.1000000000004</v>
      </c>
      <c r="J397">
        <f t="shared" si="25"/>
        <v>981.92000000000007</v>
      </c>
      <c r="K397">
        <f t="shared" si="26"/>
        <v>2003</v>
      </c>
      <c r="L397">
        <f t="shared" si="27"/>
        <v>8</v>
      </c>
      <c r="M397" t="str">
        <f>VLOOKUP(A397,'Master Sheet'!A:O,15)</f>
        <v>Boston</v>
      </c>
    </row>
    <row r="398" spans="1:13">
      <c r="A398">
        <v>10143</v>
      </c>
      <c r="B398" t="s">
        <v>195</v>
      </c>
      <c r="C398">
        <v>37</v>
      </c>
      <c r="D398">
        <v>49.66</v>
      </c>
      <c r="E398">
        <v>10</v>
      </c>
      <c r="F398" s="14">
        <f>VLOOKUP($A398,Orders!$A:$B,2,FALSE)</f>
        <v>37843</v>
      </c>
      <c r="G398" t="str">
        <f>VLOOKUP($A398,Orders!$A:$E,5,FALSE)</f>
        <v>Shipped</v>
      </c>
      <c r="H398">
        <f>VLOOKUP(B398,Products!A:H,8)</f>
        <v>32.770000000000003</v>
      </c>
      <c r="I398">
        <f t="shared" si="24"/>
        <v>1837.4199999999998</v>
      </c>
      <c r="J398">
        <f t="shared" si="25"/>
        <v>624.92999999999972</v>
      </c>
      <c r="K398">
        <f t="shared" si="26"/>
        <v>2003</v>
      </c>
      <c r="L398">
        <f t="shared" si="27"/>
        <v>8</v>
      </c>
      <c r="M398" t="str">
        <f>VLOOKUP(A398,'Master Sheet'!A:O,15)</f>
        <v>Boston</v>
      </c>
    </row>
    <row r="399" spans="1:13">
      <c r="A399">
        <v>10144</v>
      </c>
      <c r="B399" t="s">
        <v>187</v>
      </c>
      <c r="C399">
        <v>20</v>
      </c>
      <c r="D399">
        <v>56.41</v>
      </c>
      <c r="E399">
        <v>1</v>
      </c>
      <c r="F399" s="14">
        <f>VLOOKUP($A399,Orders!$A:$B,2,FALSE)</f>
        <v>37846</v>
      </c>
      <c r="G399" t="str">
        <f>VLOOKUP($A399,Orders!$A:$E,5,FALSE)</f>
        <v>Shipped</v>
      </c>
      <c r="H399">
        <f>VLOOKUP(B399,Products!A:H,8)</f>
        <v>33.020000000000003</v>
      </c>
      <c r="I399">
        <f t="shared" si="24"/>
        <v>1128.1999999999998</v>
      </c>
      <c r="J399">
        <f t="shared" si="25"/>
        <v>467.79999999999984</v>
      </c>
      <c r="K399">
        <f t="shared" si="26"/>
        <v>2003</v>
      </c>
      <c r="L399">
        <f t="shared" si="27"/>
        <v>8</v>
      </c>
      <c r="M399" t="str">
        <f>VLOOKUP(A399,'Master Sheet'!A:O,15)</f>
        <v>Paris</v>
      </c>
    </row>
    <row r="400" spans="1:13">
      <c r="A400">
        <v>10145</v>
      </c>
      <c r="B400" t="s">
        <v>196</v>
      </c>
      <c r="C400">
        <v>45</v>
      </c>
      <c r="D400">
        <v>76.56</v>
      </c>
      <c r="E400">
        <v>6</v>
      </c>
      <c r="F400" s="14">
        <f>VLOOKUP($A400,Orders!$A:$B,2,FALSE)</f>
        <v>37858</v>
      </c>
      <c r="G400" t="str">
        <f>VLOOKUP($A400,Orders!$A:$E,5,FALSE)</f>
        <v>Shipped</v>
      </c>
      <c r="H400">
        <f>VLOOKUP(B400,Products!A:H,8)</f>
        <v>48.81</v>
      </c>
      <c r="I400">
        <f t="shared" si="24"/>
        <v>3445.2000000000003</v>
      </c>
      <c r="J400">
        <f t="shared" si="25"/>
        <v>1248.75</v>
      </c>
      <c r="K400">
        <f t="shared" si="26"/>
        <v>2003</v>
      </c>
      <c r="L400">
        <f t="shared" si="27"/>
        <v>8</v>
      </c>
      <c r="M400" t="str">
        <f>VLOOKUP(A400,'Master Sheet'!A:O,15)</f>
        <v>San Francisco</v>
      </c>
    </row>
    <row r="401" spans="1:13">
      <c r="A401">
        <v>10145</v>
      </c>
      <c r="B401" t="s">
        <v>197</v>
      </c>
      <c r="C401">
        <v>37</v>
      </c>
      <c r="D401">
        <v>104.67</v>
      </c>
      <c r="E401">
        <v>9</v>
      </c>
      <c r="F401" s="14">
        <f>VLOOKUP($A401,Orders!$A:$B,2,FALSE)</f>
        <v>37858</v>
      </c>
      <c r="G401" t="str">
        <f>VLOOKUP($A401,Orders!$A:$E,5,FALSE)</f>
        <v>Shipped</v>
      </c>
      <c r="H401">
        <f>VLOOKUP(B401,Products!A:H,8)</f>
        <v>68.989999999999995</v>
      </c>
      <c r="I401">
        <f t="shared" si="24"/>
        <v>3872.79</v>
      </c>
      <c r="J401">
        <f t="shared" si="25"/>
        <v>1320.1600000000003</v>
      </c>
      <c r="K401">
        <f t="shared" si="26"/>
        <v>2003</v>
      </c>
      <c r="L401">
        <f t="shared" si="27"/>
        <v>8</v>
      </c>
      <c r="M401" t="str">
        <f>VLOOKUP(A401,'Master Sheet'!A:O,15)</f>
        <v>San Francisco</v>
      </c>
    </row>
    <row r="402" spans="1:13">
      <c r="A402">
        <v>10145</v>
      </c>
      <c r="B402" t="s">
        <v>198</v>
      </c>
      <c r="C402">
        <v>33</v>
      </c>
      <c r="D402">
        <v>154.93</v>
      </c>
      <c r="E402">
        <v>8</v>
      </c>
      <c r="F402" s="14">
        <f>VLOOKUP($A402,Orders!$A:$B,2,FALSE)</f>
        <v>37858</v>
      </c>
      <c r="G402" t="str">
        <f>VLOOKUP($A402,Orders!$A:$E,5,FALSE)</f>
        <v>Shipped</v>
      </c>
      <c r="H402">
        <f>VLOOKUP(B402,Products!A:H,8)</f>
        <v>91.02</v>
      </c>
      <c r="I402">
        <f t="shared" si="24"/>
        <v>5112.6900000000005</v>
      </c>
      <c r="J402">
        <f t="shared" si="25"/>
        <v>2109.0300000000002</v>
      </c>
      <c r="K402">
        <f t="shared" si="26"/>
        <v>2003</v>
      </c>
      <c r="L402">
        <f t="shared" si="27"/>
        <v>8</v>
      </c>
      <c r="M402" t="str">
        <f>VLOOKUP(A402,'Master Sheet'!A:O,15)</f>
        <v>San Francisco</v>
      </c>
    </row>
    <row r="403" spans="1:13">
      <c r="A403">
        <v>10145</v>
      </c>
      <c r="B403" t="s">
        <v>199</v>
      </c>
      <c r="C403">
        <v>49</v>
      </c>
      <c r="D403">
        <v>146.1</v>
      </c>
      <c r="E403">
        <v>5</v>
      </c>
      <c r="F403" s="14">
        <f>VLOOKUP($A403,Orders!$A:$B,2,FALSE)</f>
        <v>37858</v>
      </c>
      <c r="G403" t="str">
        <f>VLOOKUP($A403,Orders!$A:$E,5,FALSE)</f>
        <v>Shipped</v>
      </c>
      <c r="H403">
        <f>VLOOKUP(B403,Products!A:H,8)</f>
        <v>66.27</v>
      </c>
      <c r="I403">
        <f t="shared" si="24"/>
        <v>7158.9</v>
      </c>
      <c r="J403">
        <f t="shared" si="25"/>
        <v>3911.67</v>
      </c>
      <c r="K403">
        <f t="shared" si="26"/>
        <v>2003</v>
      </c>
      <c r="L403">
        <f t="shared" si="27"/>
        <v>8</v>
      </c>
      <c r="M403" t="str">
        <f>VLOOKUP(A403,'Master Sheet'!A:O,15)</f>
        <v>San Francisco</v>
      </c>
    </row>
    <row r="404" spans="1:13">
      <c r="A404">
        <v>10145</v>
      </c>
      <c r="B404" t="s">
        <v>179</v>
      </c>
      <c r="C404">
        <v>30</v>
      </c>
      <c r="D404">
        <v>71.81</v>
      </c>
      <c r="E404">
        <v>14</v>
      </c>
      <c r="F404" s="14">
        <f>VLOOKUP($A404,Orders!$A:$B,2,FALSE)</f>
        <v>37858</v>
      </c>
      <c r="G404" t="str">
        <f>VLOOKUP($A404,Orders!$A:$E,5,FALSE)</f>
        <v>Shipped</v>
      </c>
      <c r="H404">
        <f>VLOOKUP(B404,Products!A:H,8)</f>
        <v>49</v>
      </c>
      <c r="I404">
        <f t="shared" si="24"/>
        <v>2154.3000000000002</v>
      </c>
      <c r="J404">
        <f t="shared" si="25"/>
        <v>684.30000000000007</v>
      </c>
      <c r="K404">
        <f t="shared" si="26"/>
        <v>2003</v>
      </c>
      <c r="L404">
        <f t="shared" si="27"/>
        <v>8</v>
      </c>
      <c r="M404" t="str">
        <f>VLOOKUP(A404,'Master Sheet'!A:O,15)</f>
        <v>San Francisco</v>
      </c>
    </row>
    <row r="405" spans="1:13">
      <c r="A405">
        <v>10145</v>
      </c>
      <c r="B405" t="s">
        <v>200</v>
      </c>
      <c r="C405">
        <v>30</v>
      </c>
      <c r="D405">
        <v>52.7</v>
      </c>
      <c r="E405">
        <v>10</v>
      </c>
      <c r="F405" s="14">
        <f>VLOOKUP($A405,Orders!$A:$B,2,FALSE)</f>
        <v>37858</v>
      </c>
      <c r="G405" t="str">
        <f>VLOOKUP($A405,Orders!$A:$E,5,FALSE)</f>
        <v>Shipped</v>
      </c>
      <c r="H405">
        <f>VLOOKUP(B405,Products!A:H,8)</f>
        <v>24.23</v>
      </c>
      <c r="I405">
        <f t="shared" si="24"/>
        <v>1581</v>
      </c>
      <c r="J405">
        <f t="shared" si="25"/>
        <v>854.1</v>
      </c>
      <c r="K405">
        <f t="shared" si="26"/>
        <v>2003</v>
      </c>
      <c r="L405">
        <f t="shared" si="27"/>
        <v>8</v>
      </c>
      <c r="M405" t="str">
        <f>VLOOKUP(A405,'Master Sheet'!A:O,15)</f>
        <v>San Francisco</v>
      </c>
    </row>
    <row r="406" spans="1:13">
      <c r="A406">
        <v>10145</v>
      </c>
      <c r="B406" t="s">
        <v>201</v>
      </c>
      <c r="C406">
        <v>43</v>
      </c>
      <c r="D406">
        <v>103.68</v>
      </c>
      <c r="E406">
        <v>7</v>
      </c>
      <c r="F406" s="14">
        <f>VLOOKUP($A406,Orders!$A:$B,2,FALSE)</f>
        <v>37858</v>
      </c>
      <c r="G406" t="str">
        <f>VLOOKUP($A406,Orders!$A:$E,5,FALSE)</f>
        <v>Shipped</v>
      </c>
      <c r="H406">
        <f>VLOOKUP(B406,Products!A:H,8)</f>
        <v>60.86</v>
      </c>
      <c r="I406">
        <f t="shared" si="24"/>
        <v>4458.2400000000007</v>
      </c>
      <c r="J406">
        <f t="shared" si="25"/>
        <v>1841.2600000000002</v>
      </c>
      <c r="K406">
        <f t="shared" si="26"/>
        <v>2003</v>
      </c>
      <c r="L406">
        <f t="shared" si="27"/>
        <v>8</v>
      </c>
      <c r="M406" t="str">
        <f>VLOOKUP(A406,'Master Sheet'!A:O,15)</f>
        <v>San Francisco</v>
      </c>
    </row>
    <row r="407" spans="1:13">
      <c r="A407">
        <v>10145</v>
      </c>
      <c r="B407" t="s">
        <v>182</v>
      </c>
      <c r="C407">
        <v>40</v>
      </c>
      <c r="D407">
        <v>87.54</v>
      </c>
      <c r="E407">
        <v>16</v>
      </c>
      <c r="F407" s="14">
        <f>VLOOKUP($A407,Orders!$A:$B,2,FALSE)</f>
        <v>37858</v>
      </c>
      <c r="G407" t="str">
        <f>VLOOKUP($A407,Orders!$A:$E,5,FALSE)</f>
        <v>Shipped</v>
      </c>
      <c r="H407">
        <f>VLOOKUP(B407,Products!A:H,8)</f>
        <v>66.739999999999995</v>
      </c>
      <c r="I407">
        <f t="shared" si="24"/>
        <v>3501.6000000000004</v>
      </c>
      <c r="J407">
        <f t="shared" si="25"/>
        <v>832.00000000000045</v>
      </c>
      <c r="K407">
        <f t="shared" si="26"/>
        <v>2003</v>
      </c>
      <c r="L407">
        <f t="shared" si="27"/>
        <v>8</v>
      </c>
      <c r="M407" t="str">
        <f>VLOOKUP(A407,'Master Sheet'!A:O,15)</f>
        <v>San Francisco</v>
      </c>
    </row>
    <row r="408" spans="1:13">
      <c r="A408">
        <v>10145</v>
      </c>
      <c r="B408" t="s">
        <v>202</v>
      </c>
      <c r="C408">
        <v>47</v>
      </c>
      <c r="D408">
        <v>63.98</v>
      </c>
      <c r="E408">
        <v>11</v>
      </c>
      <c r="F408" s="14">
        <f>VLOOKUP($A408,Orders!$A:$B,2,FALSE)</f>
        <v>37858</v>
      </c>
      <c r="G408" t="str">
        <f>VLOOKUP($A408,Orders!$A:$E,5,FALSE)</f>
        <v>Shipped</v>
      </c>
      <c r="H408">
        <f>VLOOKUP(B408,Products!A:H,8)</f>
        <v>37.32</v>
      </c>
      <c r="I408">
        <f t="shared" si="24"/>
        <v>3007.06</v>
      </c>
      <c r="J408">
        <f t="shared" si="25"/>
        <v>1253.0199999999998</v>
      </c>
      <c r="K408">
        <f t="shared" si="26"/>
        <v>2003</v>
      </c>
      <c r="L408">
        <f t="shared" si="27"/>
        <v>8</v>
      </c>
      <c r="M408" t="str">
        <f>VLOOKUP(A408,'Master Sheet'!A:O,15)</f>
        <v>San Francisco</v>
      </c>
    </row>
    <row r="409" spans="1:13">
      <c r="A409">
        <v>10145</v>
      </c>
      <c r="B409" t="s">
        <v>213</v>
      </c>
      <c r="C409">
        <v>27</v>
      </c>
      <c r="D409">
        <v>56.1</v>
      </c>
      <c r="E409">
        <v>3</v>
      </c>
      <c r="F409" s="14">
        <f>VLOOKUP($A409,Orders!$A:$B,2,FALSE)</f>
        <v>37858</v>
      </c>
      <c r="G409" t="str">
        <f>VLOOKUP($A409,Orders!$A:$E,5,FALSE)</f>
        <v>Shipped</v>
      </c>
      <c r="H409">
        <f>VLOOKUP(B409,Products!A:H,8)</f>
        <v>47.1</v>
      </c>
      <c r="I409">
        <f t="shared" si="24"/>
        <v>1514.7</v>
      </c>
      <c r="J409">
        <f t="shared" si="25"/>
        <v>243</v>
      </c>
      <c r="K409">
        <f t="shared" si="26"/>
        <v>2003</v>
      </c>
      <c r="L409">
        <f t="shared" si="27"/>
        <v>8</v>
      </c>
      <c r="M409" t="str">
        <f>VLOOKUP(A409,'Master Sheet'!A:O,15)</f>
        <v>San Francisco</v>
      </c>
    </row>
    <row r="410" spans="1:13">
      <c r="A410">
        <v>10145</v>
      </c>
      <c r="B410" t="s">
        <v>186</v>
      </c>
      <c r="C410">
        <v>33</v>
      </c>
      <c r="D410">
        <v>71.73</v>
      </c>
      <c r="E410">
        <v>15</v>
      </c>
      <c r="F410" s="14">
        <f>VLOOKUP($A410,Orders!$A:$B,2,FALSE)</f>
        <v>37858</v>
      </c>
      <c r="G410" t="str">
        <f>VLOOKUP($A410,Orders!$A:$E,5,FALSE)</f>
        <v>Shipped</v>
      </c>
      <c r="H410">
        <f>VLOOKUP(B410,Products!A:H,8)</f>
        <v>36.229999999999997</v>
      </c>
      <c r="I410">
        <f t="shared" si="24"/>
        <v>2367.09</v>
      </c>
      <c r="J410">
        <f t="shared" si="25"/>
        <v>1171.5000000000002</v>
      </c>
      <c r="K410">
        <f t="shared" si="26"/>
        <v>2003</v>
      </c>
      <c r="L410">
        <f t="shared" si="27"/>
        <v>8</v>
      </c>
      <c r="M410" t="str">
        <f>VLOOKUP(A410,'Master Sheet'!A:O,15)</f>
        <v>San Francisco</v>
      </c>
    </row>
    <row r="411" spans="1:13">
      <c r="A411">
        <v>10145</v>
      </c>
      <c r="B411" t="s">
        <v>203</v>
      </c>
      <c r="C411">
        <v>33</v>
      </c>
      <c r="D411">
        <v>99.89</v>
      </c>
      <c r="E411">
        <v>12</v>
      </c>
      <c r="F411" s="14">
        <f>VLOOKUP($A411,Orders!$A:$B,2,FALSE)</f>
        <v>37858</v>
      </c>
      <c r="G411" t="str">
        <f>VLOOKUP($A411,Orders!$A:$E,5,FALSE)</f>
        <v>Shipped</v>
      </c>
      <c r="H411">
        <f>VLOOKUP(B411,Products!A:H,8)</f>
        <v>66.92</v>
      </c>
      <c r="I411">
        <f t="shared" si="24"/>
        <v>3296.37</v>
      </c>
      <c r="J411">
        <f t="shared" si="25"/>
        <v>1088.01</v>
      </c>
      <c r="K411">
        <f t="shared" si="26"/>
        <v>2003</v>
      </c>
      <c r="L411">
        <f t="shared" si="27"/>
        <v>8</v>
      </c>
      <c r="M411" t="str">
        <f>VLOOKUP(A411,'Master Sheet'!A:O,15)</f>
        <v>San Francisco</v>
      </c>
    </row>
    <row r="412" spans="1:13">
      <c r="A412">
        <v>10145</v>
      </c>
      <c r="B412" t="s">
        <v>217</v>
      </c>
      <c r="C412">
        <v>31</v>
      </c>
      <c r="D412">
        <v>39.43</v>
      </c>
      <c r="E412">
        <v>1</v>
      </c>
      <c r="F412" s="14">
        <f>VLOOKUP($A412,Orders!$A:$B,2,FALSE)</f>
        <v>37858</v>
      </c>
      <c r="G412" t="str">
        <f>VLOOKUP($A412,Orders!$A:$E,5,FALSE)</f>
        <v>Shipped</v>
      </c>
      <c r="H412">
        <f>VLOOKUP(B412,Products!A:H,8)</f>
        <v>24.14</v>
      </c>
      <c r="I412">
        <f t="shared" si="24"/>
        <v>1222.33</v>
      </c>
      <c r="J412">
        <f t="shared" si="25"/>
        <v>473.98999999999995</v>
      </c>
      <c r="K412">
        <f t="shared" si="26"/>
        <v>2003</v>
      </c>
      <c r="L412">
        <f t="shared" si="27"/>
        <v>8</v>
      </c>
      <c r="M412" t="str">
        <f>VLOOKUP(A412,'Master Sheet'!A:O,15)</f>
        <v>San Francisco</v>
      </c>
    </row>
    <row r="413" spans="1:13">
      <c r="A413">
        <v>10145</v>
      </c>
      <c r="B413" t="s">
        <v>218</v>
      </c>
      <c r="C413">
        <v>27</v>
      </c>
      <c r="D413">
        <v>95.93</v>
      </c>
      <c r="E413">
        <v>4</v>
      </c>
      <c r="F413" s="14">
        <f>VLOOKUP($A413,Orders!$A:$B,2,FALSE)</f>
        <v>37858</v>
      </c>
      <c r="G413" t="str">
        <f>VLOOKUP($A413,Orders!$A:$E,5,FALSE)</f>
        <v>Shipped</v>
      </c>
      <c r="H413">
        <f>VLOOKUP(B413,Products!A:H,8)</f>
        <v>56.13</v>
      </c>
      <c r="I413">
        <f t="shared" si="24"/>
        <v>2590.11</v>
      </c>
      <c r="J413">
        <f t="shared" si="25"/>
        <v>1074.6000000000001</v>
      </c>
      <c r="K413">
        <f t="shared" si="26"/>
        <v>2003</v>
      </c>
      <c r="L413">
        <f t="shared" si="27"/>
        <v>8</v>
      </c>
      <c r="M413" t="str">
        <f>VLOOKUP(A413,'Master Sheet'!A:O,15)</f>
        <v>San Francisco</v>
      </c>
    </row>
    <row r="414" spans="1:13">
      <c r="A414">
        <v>10145</v>
      </c>
      <c r="B414" t="s">
        <v>219</v>
      </c>
      <c r="C414">
        <v>38</v>
      </c>
      <c r="D414">
        <v>73.22</v>
      </c>
      <c r="E414">
        <v>2</v>
      </c>
      <c r="F414" s="14">
        <f>VLOOKUP($A414,Orders!$A:$B,2,FALSE)</f>
        <v>37858</v>
      </c>
      <c r="G414" t="str">
        <f>VLOOKUP($A414,Orders!$A:$E,5,FALSE)</f>
        <v>Shipped</v>
      </c>
      <c r="H414">
        <f>VLOOKUP(B414,Products!A:H,8)</f>
        <v>34.17</v>
      </c>
      <c r="I414">
        <f t="shared" si="24"/>
        <v>2782.36</v>
      </c>
      <c r="J414">
        <f t="shared" si="25"/>
        <v>1483.8999999999999</v>
      </c>
      <c r="K414">
        <f t="shared" si="26"/>
        <v>2003</v>
      </c>
      <c r="L414">
        <f t="shared" si="27"/>
        <v>8</v>
      </c>
      <c r="M414" t="str">
        <f>VLOOKUP(A414,'Master Sheet'!A:O,15)</f>
        <v>San Francisco</v>
      </c>
    </row>
    <row r="415" spans="1:13">
      <c r="A415">
        <v>10145</v>
      </c>
      <c r="B415" t="s">
        <v>192</v>
      </c>
      <c r="C415">
        <v>20</v>
      </c>
      <c r="D415">
        <v>113.9</v>
      </c>
      <c r="E415">
        <v>13</v>
      </c>
      <c r="F415" s="14">
        <f>VLOOKUP($A415,Orders!$A:$B,2,FALSE)</f>
        <v>37858</v>
      </c>
      <c r="G415" t="str">
        <f>VLOOKUP($A415,Orders!$A:$E,5,FALSE)</f>
        <v>Shipped</v>
      </c>
      <c r="H415">
        <f>VLOOKUP(B415,Products!A:H,8)</f>
        <v>59.33</v>
      </c>
      <c r="I415">
        <f t="shared" si="24"/>
        <v>2278</v>
      </c>
      <c r="J415">
        <f t="shared" si="25"/>
        <v>1091.4000000000001</v>
      </c>
      <c r="K415">
        <f t="shared" si="26"/>
        <v>2003</v>
      </c>
      <c r="L415">
        <f t="shared" si="27"/>
        <v>8</v>
      </c>
      <c r="M415" t="str">
        <f>VLOOKUP(A415,'Master Sheet'!A:O,15)</f>
        <v>San Francisco</v>
      </c>
    </row>
    <row r="416" spans="1:13">
      <c r="A416">
        <v>10146</v>
      </c>
      <c r="B416" t="s">
        <v>211</v>
      </c>
      <c r="C416">
        <v>47</v>
      </c>
      <c r="D416">
        <v>60.3</v>
      </c>
      <c r="E416">
        <v>2</v>
      </c>
      <c r="F416" s="14">
        <f>VLOOKUP($A416,Orders!$A:$B,2,FALSE)</f>
        <v>37867</v>
      </c>
      <c r="G416" t="str">
        <f>VLOOKUP($A416,Orders!$A:$E,5,FALSE)</f>
        <v>Shipped</v>
      </c>
      <c r="H416">
        <f>VLOOKUP(B416,Products!A:H,8)</f>
        <v>32.950000000000003</v>
      </c>
      <c r="I416">
        <f t="shared" si="24"/>
        <v>2834.1</v>
      </c>
      <c r="J416">
        <f t="shared" si="25"/>
        <v>1285.4499999999998</v>
      </c>
      <c r="K416">
        <f t="shared" si="26"/>
        <v>2003</v>
      </c>
      <c r="L416">
        <f t="shared" si="27"/>
        <v>9</v>
      </c>
      <c r="M416" t="str">
        <f>VLOOKUP(A416,'Master Sheet'!A:O,15)</f>
        <v>NYC</v>
      </c>
    </row>
    <row r="417" spans="1:13">
      <c r="A417">
        <v>10146</v>
      </c>
      <c r="B417" t="s">
        <v>212</v>
      </c>
      <c r="C417">
        <v>29</v>
      </c>
      <c r="D417">
        <v>130.94</v>
      </c>
      <c r="E417">
        <v>1</v>
      </c>
      <c r="F417" s="14">
        <f>VLOOKUP($A417,Orders!$A:$B,2,FALSE)</f>
        <v>37867</v>
      </c>
      <c r="G417" t="str">
        <f>VLOOKUP($A417,Orders!$A:$E,5,FALSE)</f>
        <v>Shipped</v>
      </c>
      <c r="H417">
        <f>VLOOKUP(B417,Products!A:H,8)</f>
        <v>69.930000000000007</v>
      </c>
      <c r="I417">
        <f t="shared" si="24"/>
        <v>3797.2599999999998</v>
      </c>
      <c r="J417">
        <f t="shared" si="25"/>
        <v>1769.2899999999997</v>
      </c>
      <c r="K417">
        <f t="shared" si="26"/>
        <v>2003</v>
      </c>
      <c r="L417">
        <f t="shared" si="27"/>
        <v>9</v>
      </c>
      <c r="M417" t="str">
        <f>VLOOKUP(A417,'Master Sheet'!A:O,15)</f>
        <v>NYC</v>
      </c>
    </row>
    <row r="418" spans="1:13">
      <c r="A418">
        <v>10147</v>
      </c>
      <c r="B418" t="s">
        <v>204</v>
      </c>
      <c r="C418">
        <v>48</v>
      </c>
      <c r="D418">
        <v>161.49</v>
      </c>
      <c r="E418">
        <v>7</v>
      </c>
      <c r="F418" s="14">
        <f>VLOOKUP($A418,Orders!$A:$B,2,FALSE)</f>
        <v>37869</v>
      </c>
      <c r="G418" t="str">
        <f>VLOOKUP($A418,Orders!$A:$E,5,FALSE)</f>
        <v>Shipped</v>
      </c>
      <c r="H418">
        <f>VLOOKUP(B418,Products!A:H,8)</f>
        <v>95.34</v>
      </c>
      <c r="I418">
        <f t="shared" si="24"/>
        <v>7751.52</v>
      </c>
      <c r="J418">
        <f t="shared" si="25"/>
        <v>3175.2000000000003</v>
      </c>
      <c r="K418">
        <f t="shared" si="26"/>
        <v>2003</v>
      </c>
      <c r="L418">
        <f t="shared" si="27"/>
        <v>9</v>
      </c>
      <c r="M418" t="str">
        <f>VLOOKUP(A418,'Master Sheet'!A:O,15)</f>
        <v>Boston</v>
      </c>
    </row>
    <row r="419" spans="1:13">
      <c r="A419">
        <v>10147</v>
      </c>
      <c r="B419" t="s">
        <v>205</v>
      </c>
      <c r="C419">
        <v>31</v>
      </c>
      <c r="D419">
        <v>110.39</v>
      </c>
      <c r="E419">
        <v>5</v>
      </c>
      <c r="F419" s="14">
        <f>VLOOKUP($A419,Orders!$A:$B,2,FALSE)</f>
        <v>37869</v>
      </c>
      <c r="G419" t="str">
        <f>VLOOKUP($A419,Orders!$A:$E,5,FALSE)</f>
        <v>Shipped</v>
      </c>
      <c r="H419">
        <f>VLOOKUP(B419,Products!A:H,8)</f>
        <v>75.16</v>
      </c>
      <c r="I419">
        <f t="shared" si="24"/>
        <v>3422.09</v>
      </c>
      <c r="J419">
        <f t="shared" si="25"/>
        <v>1092.1300000000001</v>
      </c>
      <c r="K419">
        <f t="shared" si="26"/>
        <v>2003</v>
      </c>
      <c r="L419">
        <f t="shared" si="27"/>
        <v>9</v>
      </c>
      <c r="M419" t="str">
        <f>VLOOKUP(A419,'Master Sheet'!A:O,15)</f>
        <v>Boston</v>
      </c>
    </row>
    <row r="420" spans="1:13">
      <c r="A420">
        <v>10147</v>
      </c>
      <c r="B420" t="s">
        <v>206</v>
      </c>
      <c r="C420">
        <v>21</v>
      </c>
      <c r="D420">
        <v>74.209999999999994</v>
      </c>
      <c r="E420">
        <v>8</v>
      </c>
      <c r="F420" s="14">
        <f>VLOOKUP($A420,Orders!$A:$B,2,FALSE)</f>
        <v>37869</v>
      </c>
      <c r="G420" t="str">
        <f>VLOOKUP($A420,Orders!$A:$E,5,FALSE)</f>
        <v>Shipped</v>
      </c>
      <c r="H420">
        <f>VLOOKUP(B420,Products!A:H,8)</f>
        <v>31.92</v>
      </c>
      <c r="I420">
        <f t="shared" si="24"/>
        <v>1558.4099999999999</v>
      </c>
      <c r="J420">
        <f t="shared" si="25"/>
        <v>888.0899999999998</v>
      </c>
      <c r="K420">
        <f t="shared" si="26"/>
        <v>2003</v>
      </c>
      <c r="L420">
        <f t="shared" si="27"/>
        <v>9</v>
      </c>
      <c r="M420" t="str">
        <f>VLOOKUP(A420,'Master Sheet'!A:O,15)</f>
        <v>Boston</v>
      </c>
    </row>
    <row r="421" spans="1:13">
      <c r="A421">
        <v>10147</v>
      </c>
      <c r="B421" t="s">
        <v>207</v>
      </c>
      <c r="C421">
        <v>33</v>
      </c>
      <c r="D421">
        <v>97.89</v>
      </c>
      <c r="E421">
        <v>4</v>
      </c>
      <c r="F421" s="14">
        <f>VLOOKUP($A421,Orders!$A:$B,2,FALSE)</f>
        <v>37869</v>
      </c>
      <c r="G421" t="str">
        <f>VLOOKUP($A421,Orders!$A:$E,5,FALSE)</f>
        <v>Shipped</v>
      </c>
      <c r="H421">
        <f>VLOOKUP(B421,Products!A:H,8)</f>
        <v>58.73</v>
      </c>
      <c r="I421">
        <f t="shared" si="24"/>
        <v>3230.37</v>
      </c>
      <c r="J421">
        <f t="shared" si="25"/>
        <v>1292.2800000000002</v>
      </c>
      <c r="K421">
        <f t="shared" si="26"/>
        <v>2003</v>
      </c>
      <c r="L421">
        <f t="shared" si="27"/>
        <v>9</v>
      </c>
      <c r="M421" t="str">
        <f>VLOOKUP(A421,'Master Sheet'!A:O,15)</f>
        <v>Boston</v>
      </c>
    </row>
    <row r="422" spans="1:13">
      <c r="A422">
        <v>10147</v>
      </c>
      <c r="B422" t="s">
        <v>208</v>
      </c>
      <c r="C422">
        <v>26</v>
      </c>
      <c r="D422">
        <v>70.84</v>
      </c>
      <c r="E422">
        <v>3</v>
      </c>
      <c r="F422" s="14">
        <f>VLOOKUP($A422,Orders!$A:$B,2,FALSE)</f>
        <v>37869</v>
      </c>
      <c r="G422" t="str">
        <f>VLOOKUP($A422,Orders!$A:$E,5,FALSE)</f>
        <v>Shipped</v>
      </c>
      <c r="H422">
        <f>VLOOKUP(B422,Products!A:H,8)</f>
        <v>53.9</v>
      </c>
      <c r="I422">
        <f t="shared" si="24"/>
        <v>1841.8400000000001</v>
      </c>
      <c r="J422">
        <f t="shared" si="25"/>
        <v>440.44000000000011</v>
      </c>
      <c r="K422">
        <f t="shared" si="26"/>
        <v>2003</v>
      </c>
      <c r="L422">
        <f t="shared" si="27"/>
        <v>9</v>
      </c>
      <c r="M422" t="str">
        <f>VLOOKUP(A422,'Master Sheet'!A:O,15)</f>
        <v>Boston</v>
      </c>
    </row>
    <row r="423" spans="1:13">
      <c r="A423">
        <v>10147</v>
      </c>
      <c r="B423" t="s">
        <v>209</v>
      </c>
      <c r="C423">
        <v>36</v>
      </c>
      <c r="D423">
        <v>74.78</v>
      </c>
      <c r="E423">
        <v>10</v>
      </c>
      <c r="F423" s="14">
        <f>VLOOKUP($A423,Orders!$A:$B,2,FALSE)</f>
        <v>37869</v>
      </c>
      <c r="G423" t="str">
        <f>VLOOKUP($A423,Orders!$A:$E,5,FALSE)</f>
        <v>Shipped</v>
      </c>
      <c r="H423">
        <f>VLOOKUP(B423,Products!A:H,8)</f>
        <v>49.05</v>
      </c>
      <c r="I423">
        <f t="shared" si="24"/>
        <v>2692.08</v>
      </c>
      <c r="J423">
        <f t="shared" si="25"/>
        <v>926.2800000000002</v>
      </c>
      <c r="K423">
        <f t="shared" si="26"/>
        <v>2003</v>
      </c>
      <c r="L423">
        <f t="shared" si="27"/>
        <v>9</v>
      </c>
      <c r="M423" t="str">
        <f>VLOOKUP(A423,'Master Sheet'!A:O,15)</f>
        <v>Boston</v>
      </c>
    </row>
    <row r="424" spans="1:13">
      <c r="A424">
        <v>10147</v>
      </c>
      <c r="B424" t="s">
        <v>210</v>
      </c>
      <c r="C424">
        <v>37</v>
      </c>
      <c r="D424">
        <v>129.35</v>
      </c>
      <c r="E424">
        <v>9</v>
      </c>
      <c r="F424" s="14">
        <f>VLOOKUP($A424,Orders!$A:$B,2,FALSE)</f>
        <v>37869</v>
      </c>
      <c r="G424" t="str">
        <f>VLOOKUP($A424,Orders!$A:$E,5,FALSE)</f>
        <v>Shipped</v>
      </c>
      <c r="H424">
        <f>VLOOKUP(B424,Products!A:H,8)</f>
        <v>73.489999999999995</v>
      </c>
      <c r="I424">
        <f t="shared" si="24"/>
        <v>4785.95</v>
      </c>
      <c r="J424">
        <f t="shared" si="25"/>
        <v>2066.8200000000002</v>
      </c>
      <c r="K424">
        <f t="shared" si="26"/>
        <v>2003</v>
      </c>
      <c r="L424">
        <f t="shared" si="27"/>
        <v>9</v>
      </c>
      <c r="M424" t="str">
        <f>VLOOKUP(A424,'Master Sheet'!A:O,15)</f>
        <v>Boston</v>
      </c>
    </row>
    <row r="425" spans="1:13">
      <c r="A425">
        <v>10147</v>
      </c>
      <c r="B425" t="s">
        <v>224</v>
      </c>
      <c r="C425">
        <v>25</v>
      </c>
      <c r="D425">
        <v>33.229999999999997</v>
      </c>
      <c r="E425">
        <v>1</v>
      </c>
      <c r="F425" s="14">
        <f>VLOOKUP($A425,Orders!$A:$B,2,FALSE)</f>
        <v>37869</v>
      </c>
      <c r="G425" t="str">
        <f>VLOOKUP($A425,Orders!$A:$E,5,FALSE)</f>
        <v>Shipped</v>
      </c>
      <c r="H425">
        <f>VLOOKUP(B425,Products!A:H,8)</f>
        <v>16.239999999999998</v>
      </c>
      <c r="I425">
        <f t="shared" si="24"/>
        <v>830.74999999999989</v>
      </c>
      <c r="J425">
        <f t="shared" si="25"/>
        <v>424.74999999999994</v>
      </c>
      <c r="K425">
        <f t="shared" si="26"/>
        <v>2003</v>
      </c>
      <c r="L425">
        <f t="shared" si="27"/>
        <v>9</v>
      </c>
      <c r="M425" t="str">
        <f>VLOOKUP(A425,'Master Sheet'!A:O,15)</f>
        <v>Boston</v>
      </c>
    </row>
    <row r="426" spans="1:13">
      <c r="A426">
        <v>10147</v>
      </c>
      <c r="B426" t="s">
        <v>214</v>
      </c>
      <c r="C426">
        <v>30</v>
      </c>
      <c r="D426">
        <v>48.98</v>
      </c>
      <c r="E426">
        <v>6</v>
      </c>
      <c r="F426" s="14">
        <f>VLOOKUP($A426,Orders!$A:$B,2,FALSE)</f>
        <v>37869</v>
      </c>
      <c r="G426" t="str">
        <f>VLOOKUP($A426,Orders!$A:$E,5,FALSE)</f>
        <v>Shipped</v>
      </c>
      <c r="H426">
        <f>VLOOKUP(B426,Products!A:H,8)</f>
        <v>38.58</v>
      </c>
      <c r="I426">
        <f t="shared" si="24"/>
        <v>1469.3999999999999</v>
      </c>
      <c r="J426">
        <f t="shared" si="25"/>
        <v>311.99999999999994</v>
      </c>
      <c r="K426">
        <f t="shared" si="26"/>
        <v>2003</v>
      </c>
      <c r="L426">
        <f t="shared" si="27"/>
        <v>9</v>
      </c>
      <c r="M426" t="str">
        <f>VLOOKUP(A426,'Master Sheet'!A:O,15)</f>
        <v>Boston</v>
      </c>
    </row>
    <row r="427" spans="1:13">
      <c r="A427">
        <v>10147</v>
      </c>
      <c r="B427" t="s">
        <v>215</v>
      </c>
      <c r="C427">
        <v>23</v>
      </c>
      <c r="D427">
        <v>123.58</v>
      </c>
      <c r="E427">
        <v>2</v>
      </c>
      <c r="F427" s="14">
        <f>VLOOKUP($A427,Orders!$A:$B,2,FALSE)</f>
        <v>37869</v>
      </c>
      <c r="G427" t="str">
        <f>VLOOKUP($A427,Orders!$A:$E,5,FALSE)</f>
        <v>Shipped</v>
      </c>
      <c r="H427">
        <f>VLOOKUP(B427,Products!A:H,8)</f>
        <v>98.3</v>
      </c>
      <c r="I427">
        <f t="shared" si="24"/>
        <v>2842.34</v>
      </c>
      <c r="J427">
        <f t="shared" si="25"/>
        <v>581.44000000000005</v>
      </c>
      <c r="K427">
        <f t="shared" si="26"/>
        <v>2003</v>
      </c>
      <c r="L427">
        <f t="shared" si="27"/>
        <v>9</v>
      </c>
      <c r="M427" t="str">
        <f>VLOOKUP(A427,'Master Sheet'!A:O,15)</f>
        <v>Boston</v>
      </c>
    </row>
    <row r="428" spans="1:13">
      <c r="A428">
        <v>10147</v>
      </c>
      <c r="B428" t="s">
        <v>216</v>
      </c>
      <c r="C428">
        <v>31</v>
      </c>
      <c r="D428">
        <v>72.760000000000005</v>
      </c>
      <c r="E428">
        <v>11</v>
      </c>
      <c r="F428" s="14">
        <f>VLOOKUP($A428,Orders!$A:$B,2,FALSE)</f>
        <v>37869</v>
      </c>
      <c r="G428" t="str">
        <f>VLOOKUP($A428,Orders!$A:$E,5,FALSE)</f>
        <v>Shipped</v>
      </c>
      <c r="H428">
        <f>VLOOKUP(B428,Products!A:H,8)</f>
        <v>32.33</v>
      </c>
      <c r="I428">
        <f t="shared" si="24"/>
        <v>2255.56</v>
      </c>
      <c r="J428">
        <f t="shared" si="25"/>
        <v>1253.3300000000002</v>
      </c>
      <c r="K428">
        <f t="shared" si="26"/>
        <v>2003</v>
      </c>
      <c r="L428">
        <f t="shared" si="27"/>
        <v>9</v>
      </c>
      <c r="M428" t="str">
        <f>VLOOKUP(A428,'Master Sheet'!A:O,15)</f>
        <v>Boston</v>
      </c>
    </row>
    <row r="429" spans="1:13">
      <c r="A429">
        <v>10148</v>
      </c>
      <c r="B429" t="s">
        <v>220</v>
      </c>
      <c r="C429">
        <v>23</v>
      </c>
      <c r="D429">
        <v>114.65</v>
      </c>
      <c r="E429">
        <v>13</v>
      </c>
      <c r="F429" s="14">
        <f>VLOOKUP($A429,Orders!$A:$B,2,FALSE)</f>
        <v>37875</v>
      </c>
      <c r="G429" t="str">
        <f>VLOOKUP($A429,Orders!$A:$E,5,FALSE)</f>
        <v>Shipped</v>
      </c>
      <c r="H429">
        <f>VLOOKUP(B429,Products!A:H,8)</f>
        <v>83.51</v>
      </c>
      <c r="I429">
        <f t="shared" si="24"/>
        <v>2636.9500000000003</v>
      </c>
      <c r="J429">
        <f t="shared" si="25"/>
        <v>716.22</v>
      </c>
      <c r="K429">
        <f t="shared" si="26"/>
        <v>2003</v>
      </c>
      <c r="L429">
        <f t="shared" si="27"/>
        <v>9</v>
      </c>
      <c r="M429" t="str">
        <f>VLOOKUP(A429,'Master Sheet'!A:O,15)</f>
        <v>Sydney</v>
      </c>
    </row>
    <row r="430" spans="1:13">
      <c r="A430">
        <v>10148</v>
      </c>
      <c r="B430" t="s">
        <v>225</v>
      </c>
      <c r="C430">
        <v>47</v>
      </c>
      <c r="D430">
        <v>108.26</v>
      </c>
      <c r="E430">
        <v>9</v>
      </c>
      <c r="F430" s="14">
        <f>VLOOKUP($A430,Orders!$A:$B,2,FALSE)</f>
        <v>37875</v>
      </c>
      <c r="G430" t="str">
        <f>VLOOKUP($A430,Orders!$A:$E,5,FALSE)</f>
        <v>Shipped</v>
      </c>
      <c r="H430">
        <f>VLOOKUP(B430,Products!A:H,8)</f>
        <v>65.959999999999994</v>
      </c>
      <c r="I430">
        <f t="shared" si="24"/>
        <v>5088.22</v>
      </c>
      <c r="J430">
        <f t="shared" si="25"/>
        <v>1988.1000000000006</v>
      </c>
      <c r="K430">
        <f t="shared" si="26"/>
        <v>2003</v>
      </c>
      <c r="L430">
        <f t="shared" si="27"/>
        <v>9</v>
      </c>
      <c r="M430" t="str">
        <f>VLOOKUP(A430,'Master Sheet'!A:O,15)</f>
        <v>Sydney</v>
      </c>
    </row>
    <row r="431" spans="1:13">
      <c r="A431">
        <v>10148</v>
      </c>
      <c r="B431" t="s">
        <v>221</v>
      </c>
      <c r="C431">
        <v>25</v>
      </c>
      <c r="D431">
        <v>136.56</v>
      </c>
      <c r="E431">
        <v>12</v>
      </c>
      <c r="F431" s="14">
        <f>VLOOKUP($A431,Orders!$A:$B,2,FALSE)</f>
        <v>37875</v>
      </c>
      <c r="G431" t="str">
        <f>VLOOKUP($A431,Orders!$A:$E,5,FALSE)</f>
        <v>Shipped</v>
      </c>
      <c r="H431">
        <f>VLOOKUP(B431,Products!A:H,8)</f>
        <v>93.89</v>
      </c>
      <c r="I431">
        <f t="shared" si="24"/>
        <v>3414</v>
      </c>
      <c r="J431">
        <f t="shared" si="25"/>
        <v>1066.75</v>
      </c>
      <c r="K431">
        <f t="shared" si="26"/>
        <v>2003</v>
      </c>
      <c r="L431">
        <f t="shared" si="27"/>
        <v>9</v>
      </c>
      <c r="M431" t="str">
        <f>VLOOKUP(A431,'Master Sheet'!A:O,15)</f>
        <v>Sydney</v>
      </c>
    </row>
    <row r="432" spans="1:13">
      <c r="A432">
        <v>10148</v>
      </c>
      <c r="B432" t="s">
        <v>222</v>
      </c>
      <c r="C432">
        <v>27</v>
      </c>
      <c r="D432">
        <v>113.52</v>
      </c>
      <c r="E432">
        <v>10</v>
      </c>
      <c r="F432" s="14">
        <f>VLOOKUP($A432,Orders!$A:$B,2,FALSE)</f>
        <v>37875</v>
      </c>
      <c r="G432" t="str">
        <f>VLOOKUP($A432,Orders!$A:$E,5,FALSE)</f>
        <v>Shipped</v>
      </c>
      <c r="H432">
        <f>VLOOKUP(B432,Products!A:H,8)</f>
        <v>56.76</v>
      </c>
      <c r="I432">
        <f t="shared" si="24"/>
        <v>3065.04</v>
      </c>
      <c r="J432">
        <f t="shared" si="25"/>
        <v>1532.52</v>
      </c>
      <c r="K432">
        <f t="shared" si="26"/>
        <v>2003</v>
      </c>
      <c r="L432">
        <f t="shared" si="27"/>
        <v>9</v>
      </c>
      <c r="M432" t="str">
        <f>VLOOKUP(A432,'Master Sheet'!A:O,15)</f>
        <v>Sydney</v>
      </c>
    </row>
    <row r="433" spans="1:13">
      <c r="A433">
        <v>10148</v>
      </c>
      <c r="B433" t="s">
        <v>154</v>
      </c>
      <c r="C433">
        <v>32</v>
      </c>
      <c r="D433">
        <v>143.94</v>
      </c>
      <c r="E433">
        <v>14</v>
      </c>
      <c r="F433" s="14">
        <f>VLOOKUP($A433,Orders!$A:$B,2,FALSE)</f>
        <v>37875</v>
      </c>
      <c r="G433" t="str">
        <f>VLOOKUP($A433,Orders!$A:$E,5,FALSE)</f>
        <v>Shipped</v>
      </c>
      <c r="H433">
        <f>VLOOKUP(B433,Products!A:H,8)</f>
        <v>77.900000000000006</v>
      </c>
      <c r="I433">
        <f t="shared" si="24"/>
        <v>4606.08</v>
      </c>
      <c r="J433">
        <f t="shared" si="25"/>
        <v>2113.2799999999997</v>
      </c>
      <c r="K433">
        <f t="shared" si="26"/>
        <v>2003</v>
      </c>
      <c r="L433">
        <f t="shared" si="27"/>
        <v>9</v>
      </c>
      <c r="M433" t="str">
        <f>VLOOKUP(A433,'Master Sheet'!A:O,15)</f>
        <v>Sydney</v>
      </c>
    </row>
    <row r="434" spans="1:13">
      <c r="A434">
        <v>10148</v>
      </c>
      <c r="B434" t="s">
        <v>223</v>
      </c>
      <c r="C434">
        <v>28</v>
      </c>
      <c r="D434">
        <v>135.63</v>
      </c>
      <c r="E434">
        <v>11</v>
      </c>
      <c r="F434" s="14">
        <f>VLOOKUP($A434,Orders!$A:$B,2,FALSE)</f>
        <v>37875</v>
      </c>
      <c r="G434" t="str">
        <f>VLOOKUP($A434,Orders!$A:$E,5,FALSE)</f>
        <v>Shipped</v>
      </c>
      <c r="H434">
        <f>VLOOKUP(B434,Products!A:H,8)</f>
        <v>62.16</v>
      </c>
      <c r="I434">
        <f t="shared" si="24"/>
        <v>3797.64</v>
      </c>
      <c r="J434">
        <f t="shared" si="25"/>
        <v>2057.16</v>
      </c>
      <c r="K434">
        <f t="shared" si="26"/>
        <v>2003</v>
      </c>
      <c r="L434">
        <f t="shared" si="27"/>
        <v>9</v>
      </c>
      <c r="M434" t="str">
        <f>VLOOKUP(A434,'Master Sheet'!A:O,15)</f>
        <v>Sydney</v>
      </c>
    </row>
    <row r="435" spans="1:13">
      <c r="A435">
        <v>10148</v>
      </c>
      <c r="B435" t="s">
        <v>126</v>
      </c>
      <c r="C435">
        <v>34</v>
      </c>
      <c r="D435">
        <v>83.75</v>
      </c>
      <c r="E435">
        <v>1</v>
      </c>
      <c r="F435" s="14">
        <f>VLOOKUP($A435,Orders!$A:$B,2,FALSE)</f>
        <v>37875</v>
      </c>
      <c r="G435" t="str">
        <f>VLOOKUP($A435,Orders!$A:$E,5,FALSE)</f>
        <v>Shipped</v>
      </c>
      <c r="H435">
        <f>VLOOKUP(B435,Products!A:H,8)</f>
        <v>43.26</v>
      </c>
      <c r="I435">
        <f t="shared" si="24"/>
        <v>2847.5</v>
      </c>
      <c r="J435">
        <f t="shared" si="25"/>
        <v>1376.66</v>
      </c>
      <c r="K435">
        <f t="shared" si="26"/>
        <v>2003</v>
      </c>
      <c r="L435">
        <f t="shared" si="27"/>
        <v>9</v>
      </c>
      <c r="M435" t="str">
        <f>VLOOKUP(A435,'Master Sheet'!A:O,15)</f>
        <v>Sydney</v>
      </c>
    </row>
    <row r="436" spans="1:13">
      <c r="A436">
        <v>10148</v>
      </c>
      <c r="B436" t="s">
        <v>226</v>
      </c>
      <c r="C436">
        <v>29</v>
      </c>
      <c r="D436">
        <v>66.28</v>
      </c>
      <c r="E436">
        <v>2</v>
      </c>
      <c r="F436" s="14">
        <f>VLOOKUP($A436,Orders!$A:$B,2,FALSE)</f>
        <v>37875</v>
      </c>
      <c r="G436" t="str">
        <f>VLOOKUP($A436,Orders!$A:$E,5,FALSE)</f>
        <v>Shipped</v>
      </c>
      <c r="H436">
        <f>VLOOKUP(B436,Products!A:H,8)</f>
        <v>34.21</v>
      </c>
      <c r="I436">
        <f t="shared" si="24"/>
        <v>1922.1200000000001</v>
      </c>
      <c r="J436">
        <f t="shared" si="25"/>
        <v>930.03</v>
      </c>
      <c r="K436">
        <f t="shared" si="26"/>
        <v>2003</v>
      </c>
      <c r="L436">
        <f t="shared" si="27"/>
        <v>9</v>
      </c>
      <c r="M436" t="str">
        <f>VLOOKUP(A436,'Master Sheet'!A:O,15)</f>
        <v>Sydney</v>
      </c>
    </row>
    <row r="437" spans="1:13">
      <c r="A437">
        <v>10148</v>
      </c>
      <c r="B437" t="s">
        <v>227</v>
      </c>
      <c r="C437">
        <v>25</v>
      </c>
      <c r="D437">
        <v>65.41</v>
      </c>
      <c r="E437">
        <v>6</v>
      </c>
      <c r="F437" s="14">
        <f>VLOOKUP($A437,Orders!$A:$B,2,FALSE)</f>
        <v>37875</v>
      </c>
      <c r="G437" t="str">
        <f>VLOOKUP($A437,Orders!$A:$E,5,FALSE)</f>
        <v>Shipped</v>
      </c>
      <c r="H437">
        <f>VLOOKUP(B437,Products!A:H,8)</f>
        <v>49.24</v>
      </c>
      <c r="I437">
        <f t="shared" si="24"/>
        <v>1635.25</v>
      </c>
      <c r="J437">
        <f t="shared" si="25"/>
        <v>404.24999999999989</v>
      </c>
      <c r="K437">
        <f t="shared" si="26"/>
        <v>2003</v>
      </c>
      <c r="L437">
        <f t="shared" si="27"/>
        <v>9</v>
      </c>
      <c r="M437" t="str">
        <f>VLOOKUP(A437,'Master Sheet'!A:O,15)</f>
        <v>Sydney</v>
      </c>
    </row>
    <row r="438" spans="1:13">
      <c r="A438">
        <v>10148</v>
      </c>
      <c r="B438" t="s">
        <v>228</v>
      </c>
      <c r="C438">
        <v>47</v>
      </c>
      <c r="D438">
        <v>46.29</v>
      </c>
      <c r="E438">
        <v>8</v>
      </c>
      <c r="F438" s="14">
        <f>VLOOKUP($A438,Orders!$A:$B,2,FALSE)</f>
        <v>37875</v>
      </c>
      <c r="G438" t="str">
        <f>VLOOKUP($A438,Orders!$A:$E,5,FALSE)</f>
        <v>Shipped</v>
      </c>
      <c r="H438">
        <f>VLOOKUP(B438,Products!A:H,8)</f>
        <v>29.18</v>
      </c>
      <c r="I438">
        <f t="shared" si="24"/>
        <v>2175.63</v>
      </c>
      <c r="J438">
        <f t="shared" si="25"/>
        <v>804.17</v>
      </c>
      <c r="K438">
        <f t="shared" si="26"/>
        <v>2003</v>
      </c>
      <c r="L438">
        <f t="shared" si="27"/>
        <v>9</v>
      </c>
      <c r="M438" t="str">
        <f>VLOOKUP(A438,'Master Sheet'!A:O,15)</f>
        <v>Sydney</v>
      </c>
    </row>
    <row r="439" spans="1:13">
      <c r="A439">
        <v>10148</v>
      </c>
      <c r="B439" t="s">
        <v>229</v>
      </c>
      <c r="C439">
        <v>21</v>
      </c>
      <c r="D439">
        <v>77.239999999999995</v>
      </c>
      <c r="E439">
        <v>4</v>
      </c>
      <c r="F439" s="14">
        <f>VLOOKUP($A439,Orders!$A:$B,2,FALSE)</f>
        <v>37875</v>
      </c>
      <c r="G439" t="str">
        <f>VLOOKUP($A439,Orders!$A:$E,5,FALSE)</f>
        <v>Shipped</v>
      </c>
      <c r="H439">
        <f>VLOOKUP(B439,Products!A:H,8)</f>
        <v>47.25</v>
      </c>
      <c r="I439">
        <f t="shared" si="24"/>
        <v>1622.04</v>
      </c>
      <c r="J439">
        <f t="shared" si="25"/>
        <v>629.78999999999985</v>
      </c>
      <c r="K439">
        <f t="shared" si="26"/>
        <v>2003</v>
      </c>
      <c r="L439">
        <f t="shared" si="27"/>
        <v>9</v>
      </c>
      <c r="M439" t="str">
        <f>VLOOKUP(A439,'Master Sheet'!A:O,15)</f>
        <v>Sydney</v>
      </c>
    </row>
    <row r="440" spans="1:13">
      <c r="A440">
        <v>10148</v>
      </c>
      <c r="B440" t="s">
        <v>230</v>
      </c>
      <c r="C440">
        <v>34</v>
      </c>
      <c r="D440">
        <v>115.09</v>
      </c>
      <c r="E440">
        <v>3</v>
      </c>
      <c r="F440" s="14">
        <f>VLOOKUP($A440,Orders!$A:$B,2,FALSE)</f>
        <v>37875</v>
      </c>
      <c r="G440" t="str">
        <f>VLOOKUP($A440,Orders!$A:$E,5,FALSE)</f>
        <v>Shipped</v>
      </c>
      <c r="H440">
        <f>VLOOKUP(B440,Products!A:H,8)</f>
        <v>72.819999999999993</v>
      </c>
      <c r="I440">
        <f t="shared" si="24"/>
        <v>3913.06</v>
      </c>
      <c r="J440">
        <f t="shared" si="25"/>
        <v>1437.1800000000003</v>
      </c>
      <c r="K440">
        <f t="shared" si="26"/>
        <v>2003</v>
      </c>
      <c r="L440">
        <f t="shared" si="27"/>
        <v>9</v>
      </c>
      <c r="M440" t="str">
        <f>VLOOKUP(A440,'Master Sheet'!A:O,15)</f>
        <v>Sydney</v>
      </c>
    </row>
    <row r="441" spans="1:13">
      <c r="A441">
        <v>10148</v>
      </c>
      <c r="B441" t="s">
        <v>231</v>
      </c>
      <c r="C441">
        <v>31</v>
      </c>
      <c r="D441">
        <v>71.91</v>
      </c>
      <c r="E441">
        <v>5</v>
      </c>
      <c r="F441" s="14">
        <f>VLOOKUP($A441,Orders!$A:$B,2,FALSE)</f>
        <v>37875</v>
      </c>
      <c r="G441" t="str">
        <f>VLOOKUP($A441,Orders!$A:$E,5,FALSE)</f>
        <v>Shipped</v>
      </c>
      <c r="H441">
        <f>VLOOKUP(B441,Products!A:H,8)</f>
        <v>50.51</v>
      </c>
      <c r="I441">
        <f t="shared" si="24"/>
        <v>2229.21</v>
      </c>
      <c r="J441">
        <f t="shared" si="25"/>
        <v>663.4</v>
      </c>
      <c r="K441">
        <f t="shared" si="26"/>
        <v>2003</v>
      </c>
      <c r="L441">
        <f t="shared" si="27"/>
        <v>9</v>
      </c>
      <c r="M441" t="str">
        <f>VLOOKUP(A441,'Master Sheet'!A:O,15)</f>
        <v>Sydney</v>
      </c>
    </row>
    <row r="442" spans="1:13">
      <c r="A442">
        <v>10148</v>
      </c>
      <c r="B442" t="s">
        <v>232</v>
      </c>
      <c r="C442">
        <v>27</v>
      </c>
      <c r="D442">
        <v>96.37</v>
      </c>
      <c r="E442">
        <v>7</v>
      </c>
      <c r="F442" s="14">
        <f>VLOOKUP($A442,Orders!$A:$B,2,FALSE)</f>
        <v>37875</v>
      </c>
      <c r="G442" t="str">
        <f>VLOOKUP($A442,Orders!$A:$E,5,FALSE)</f>
        <v>Shipped</v>
      </c>
      <c r="H442">
        <f>VLOOKUP(B442,Products!A:H,8)</f>
        <v>62.11</v>
      </c>
      <c r="I442">
        <f t="shared" si="24"/>
        <v>2601.9900000000002</v>
      </c>
      <c r="J442">
        <f t="shared" si="25"/>
        <v>925.0200000000001</v>
      </c>
      <c r="K442">
        <f t="shared" si="26"/>
        <v>2003</v>
      </c>
      <c r="L442">
        <f t="shared" si="27"/>
        <v>9</v>
      </c>
      <c r="M442" t="str">
        <f>VLOOKUP(A442,'Master Sheet'!A:O,15)</f>
        <v>Sydney</v>
      </c>
    </row>
    <row r="443" spans="1:13">
      <c r="A443">
        <v>10149</v>
      </c>
      <c r="B443" t="s">
        <v>132</v>
      </c>
      <c r="C443">
        <v>50</v>
      </c>
      <c r="D443">
        <v>87.33</v>
      </c>
      <c r="E443">
        <v>4</v>
      </c>
      <c r="F443" s="14">
        <f>VLOOKUP($A443,Orders!$A:$B,2,FALSE)</f>
        <v>37876</v>
      </c>
      <c r="G443" t="str">
        <f>VLOOKUP($A443,Orders!$A:$E,5,FALSE)</f>
        <v>Shipped</v>
      </c>
      <c r="H443">
        <f>VLOOKUP(B443,Products!A:H,8)</f>
        <v>60.62</v>
      </c>
      <c r="I443">
        <f t="shared" si="24"/>
        <v>4366.5</v>
      </c>
      <c r="J443">
        <f t="shared" si="25"/>
        <v>1335.5</v>
      </c>
      <c r="K443">
        <f t="shared" si="26"/>
        <v>2003</v>
      </c>
      <c r="L443">
        <f t="shared" si="27"/>
        <v>9</v>
      </c>
      <c r="M443" t="str">
        <f>VLOOKUP(A443,'Master Sheet'!A:O,15)</f>
        <v>San Francisco</v>
      </c>
    </row>
    <row r="444" spans="1:13">
      <c r="A444">
        <v>10149</v>
      </c>
      <c r="B444" t="s">
        <v>133</v>
      </c>
      <c r="C444">
        <v>30</v>
      </c>
      <c r="D444">
        <v>48.52</v>
      </c>
      <c r="E444">
        <v>3</v>
      </c>
      <c r="F444" s="14">
        <f>VLOOKUP($A444,Orders!$A:$B,2,FALSE)</f>
        <v>37876</v>
      </c>
      <c r="G444" t="str">
        <f>VLOOKUP($A444,Orders!$A:$E,5,FALSE)</f>
        <v>Shipped</v>
      </c>
      <c r="H444">
        <f>VLOOKUP(B444,Products!A:H,8)</f>
        <v>24.26</v>
      </c>
      <c r="I444">
        <f t="shared" si="24"/>
        <v>1455.6000000000001</v>
      </c>
      <c r="J444">
        <f t="shared" si="25"/>
        <v>727.80000000000007</v>
      </c>
      <c r="K444">
        <f t="shared" si="26"/>
        <v>2003</v>
      </c>
      <c r="L444">
        <f t="shared" si="27"/>
        <v>9</v>
      </c>
      <c r="M444" t="str">
        <f>VLOOKUP(A444,'Master Sheet'!A:O,15)</f>
        <v>San Francisco</v>
      </c>
    </row>
    <row r="445" spans="1:13">
      <c r="A445">
        <v>10149</v>
      </c>
      <c r="B445" t="s">
        <v>124</v>
      </c>
      <c r="C445">
        <v>34</v>
      </c>
      <c r="D445">
        <v>156.4</v>
      </c>
      <c r="E445">
        <v>11</v>
      </c>
      <c r="F445" s="14">
        <f>VLOOKUP($A445,Orders!$A:$B,2,FALSE)</f>
        <v>37876</v>
      </c>
      <c r="G445" t="str">
        <f>VLOOKUP($A445,Orders!$A:$E,5,FALSE)</f>
        <v>Shipped</v>
      </c>
      <c r="H445">
        <f>VLOOKUP(B445,Products!A:H,8)</f>
        <v>86.7</v>
      </c>
      <c r="I445">
        <f t="shared" si="24"/>
        <v>5317.6</v>
      </c>
      <c r="J445">
        <f t="shared" si="25"/>
        <v>2369.8000000000002</v>
      </c>
      <c r="K445">
        <f t="shared" si="26"/>
        <v>2003</v>
      </c>
      <c r="L445">
        <f t="shared" si="27"/>
        <v>9</v>
      </c>
      <c r="M445" t="str">
        <f>VLOOKUP(A445,'Master Sheet'!A:O,15)</f>
        <v>San Francisco</v>
      </c>
    </row>
    <row r="446" spans="1:13">
      <c r="A446">
        <v>10149</v>
      </c>
      <c r="B446" t="s">
        <v>125</v>
      </c>
      <c r="C446">
        <v>24</v>
      </c>
      <c r="D446">
        <v>50.85</v>
      </c>
      <c r="E446">
        <v>10</v>
      </c>
      <c r="F446" s="14">
        <f>VLOOKUP($A446,Orders!$A:$B,2,FALSE)</f>
        <v>37876</v>
      </c>
      <c r="G446" t="str">
        <f>VLOOKUP($A446,Orders!$A:$E,5,FALSE)</f>
        <v>Shipped</v>
      </c>
      <c r="H446">
        <f>VLOOKUP(B446,Products!A:H,8)</f>
        <v>33.299999999999997</v>
      </c>
      <c r="I446">
        <f t="shared" si="24"/>
        <v>1220.4000000000001</v>
      </c>
      <c r="J446">
        <f t="shared" si="25"/>
        <v>421.2000000000001</v>
      </c>
      <c r="K446">
        <f t="shared" si="26"/>
        <v>2003</v>
      </c>
      <c r="L446">
        <f t="shared" si="27"/>
        <v>9</v>
      </c>
      <c r="M446" t="str">
        <f>VLOOKUP(A446,'Master Sheet'!A:O,15)</f>
        <v>San Francisco</v>
      </c>
    </row>
    <row r="447" spans="1:13">
      <c r="A447">
        <v>10149</v>
      </c>
      <c r="B447" t="s">
        <v>128</v>
      </c>
      <c r="C447">
        <v>33</v>
      </c>
      <c r="D447">
        <v>125.86</v>
      </c>
      <c r="E447">
        <v>8</v>
      </c>
      <c r="F447" s="14">
        <f>VLOOKUP($A447,Orders!$A:$B,2,FALSE)</f>
        <v>37876</v>
      </c>
      <c r="G447" t="str">
        <f>VLOOKUP($A447,Orders!$A:$E,5,FALSE)</f>
        <v>Shipped</v>
      </c>
      <c r="H447">
        <f>VLOOKUP(B447,Products!A:H,8)</f>
        <v>58.48</v>
      </c>
      <c r="I447">
        <f t="shared" si="24"/>
        <v>4153.38</v>
      </c>
      <c r="J447">
        <f t="shared" si="25"/>
        <v>2223.54</v>
      </c>
      <c r="K447">
        <f t="shared" si="26"/>
        <v>2003</v>
      </c>
      <c r="L447">
        <f t="shared" si="27"/>
        <v>9</v>
      </c>
      <c r="M447" t="str">
        <f>VLOOKUP(A447,'Master Sheet'!A:O,15)</f>
        <v>San Francisco</v>
      </c>
    </row>
    <row r="448" spans="1:13">
      <c r="A448">
        <v>10149</v>
      </c>
      <c r="B448" t="s">
        <v>129</v>
      </c>
      <c r="C448">
        <v>23</v>
      </c>
      <c r="D448">
        <v>167.06</v>
      </c>
      <c r="E448">
        <v>5</v>
      </c>
      <c r="F448" s="14">
        <f>VLOOKUP($A448,Orders!$A:$B,2,FALSE)</f>
        <v>37876</v>
      </c>
      <c r="G448" t="str">
        <f>VLOOKUP($A448,Orders!$A:$E,5,FALSE)</f>
        <v>Shipped</v>
      </c>
      <c r="H448">
        <f>VLOOKUP(B448,Products!A:H,8)</f>
        <v>72.56</v>
      </c>
      <c r="I448">
        <f t="shared" si="24"/>
        <v>3842.38</v>
      </c>
      <c r="J448">
        <f t="shared" si="25"/>
        <v>2173.5</v>
      </c>
      <c r="K448">
        <f t="shared" si="26"/>
        <v>2003</v>
      </c>
      <c r="L448">
        <f t="shared" si="27"/>
        <v>9</v>
      </c>
      <c r="M448" t="str">
        <f>VLOOKUP(A448,'Master Sheet'!A:O,15)</f>
        <v>San Francisco</v>
      </c>
    </row>
    <row r="449" spans="1:13">
      <c r="A449">
        <v>10149</v>
      </c>
      <c r="B449" t="s">
        <v>142</v>
      </c>
      <c r="C449">
        <v>42</v>
      </c>
      <c r="D449">
        <v>89.29</v>
      </c>
      <c r="E449">
        <v>2</v>
      </c>
      <c r="F449" s="14">
        <f>VLOOKUP($A449,Orders!$A:$B,2,FALSE)</f>
        <v>37876</v>
      </c>
      <c r="G449" t="str">
        <f>VLOOKUP($A449,Orders!$A:$E,5,FALSE)</f>
        <v>Shipped</v>
      </c>
      <c r="H449">
        <f>VLOOKUP(B449,Products!A:H,8)</f>
        <v>57.54</v>
      </c>
      <c r="I449">
        <f t="shared" si="24"/>
        <v>3750.1800000000003</v>
      </c>
      <c r="J449">
        <f t="shared" si="25"/>
        <v>1333.5000000000002</v>
      </c>
      <c r="K449">
        <f t="shared" si="26"/>
        <v>2003</v>
      </c>
      <c r="L449">
        <f t="shared" si="27"/>
        <v>9</v>
      </c>
      <c r="M449" t="str">
        <f>VLOOKUP(A449,'Master Sheet'!A:O,15)</f>
        <v>San Francisco</v>
      </c>
    </row>
    <row r="450" spans="1:13">
      <c r="A450">
        <v>10149</v>
      </c>
      <c r="B450" t="s">
        <v>130</v>
      </c>
      <c r="C450">
        <v>36</v>
      </c>
      <c r="D450">
        <v>31.2</v>
      </c>
      <c r="E450">
        <v>7</v>
      </c>
      <c r="F450" s="14">
        <f>VLOOKUP($A450,Orders!$A:$B,2,FALSE)</f>
        <v>37876</v>
      </c>
      <c r="G450" t="str">
        <f>VLOOKUP($A450,Orders!$A:$E,5,FALSE)</f>
        <v>Shipped</v>
      </c>
      <c r="H450">
        <f>VLOOKUP(B450,Products!A:H,8)</f>
        <v>22.57</v>
      </c>
      <c r="I450">
        <f t="shared" ref="I450:I513" si="28">C450*D450</f>
        <v>1123.2</v>
      </c>
      <c r="J450">
        <f t="shared" ref="J450:J513" si="29">(D450-H450)*C450</f>
        <v>310.67999999999995</v>
      </c>
      <c r="K450">
        <f t="shared" ref="K450:K513" si="30">YEAR(F450)</f>
        <v>2003</v>
      </c>
      <c r="L450">
        <f t="shared" ref="L450:L513" si="31">MONTH(F450)</f>
        <v>9</v>
      </c>
      <c r="M450" t="str">
        <f>VLOOKUP(A450,'Master Sheet'!A:O,15)</f>
        <v>San Francisco</v>
      </c>
    </row>
    <row r="451" spans="1:13">
      <c r="A451">
        <v>10149</v>
      </c>
      <c r="B451" t="s">
        <v>131</v>
      </c>
      <c r="C451">
        <v>49</v>
      </c>
      <c r="D451">
        <v>39.869999999999997</v>
      </c>
      <c r="E451">
        <v>6</v>
      </c>
      <c r="F451" s="14">
        <f>VLOOKUP($A451,Orders!$A:$B,2,FALSE)</f>
        <v>37876</v>
      </c>
      <c r="G451" t="str">
        <f>VLOOKUP($A451,Orders!$A:$E,5,FALSE)</f>
        <v>Shipped</v>
      </c>
      <c r="H451">
        <f>VLOOKUP(B451,Products!A:H,8)</f>
        <v>20.61</v>
      </c>
      <c r="I451">
        <f t="shared" si="28"/>
        <v>1953.6299999999999</v>
      </c>
      <c r="J451">
        <f t="shared" si="29"/>
        <v>943.7399999999999</v>
      </c>
      <c r="K451">
        <f t="shared" si="30"/>
        <v>2003</v>
      </c>
      <c r="L451">
        <f t="shared" si="31"/>
        <v>9</v>
      </c>
      <c r="M451" t="str">
        <f>VLOOKUP(A451,'Master Sheet'!A:O,15)</f>
        <v>San Francisco</v>
      </c>
    </row>
    <row r="452" spans="1:13">
      <c r="A452">
        <v>10149</v>
      </c>
      <c r="B452" t="s">
        <v>127</v>
      </c>
      <c r="C452">
        <v>26</v>
      </c>
      <c r="D452">
        <v>38.57</v>
      </c>
      <c r="E452">
        <v>9</v>
      </c>
      <c r="F452" s="14">
        <f>VLOOKUP($A452,Orders!$A:$B,2,FALSE)</f>
        <v>37876</v>
      </c>
      <c r="G452" t="str">
        <f>VLOOKUP($A452,Orders!$A:$E,5,FALSE)</f>
        <v>Shipped</v>
      </c>
      <c r="H452">
        <f>VLOOKUP(B452,Products!A:H,8)</f>
        <v>21.75</v>
      </c>
      <c r="I452">
        <f t="shared" si="28"/>
        <v>1002.82</v>
      </c>
      <c r="J452">
        <f t="shared" si="29"/>
        <v>437.32</v>
      </c>
      <c r="K452">
        <f t="shared" si="30"/>
        <v>2003</v>
      </c>
      <c r="L452">
        <f t="shared" si="31"/>
        <v>9</v>
      </c>
      <c r="M452" t="str">
        <f>VLOOKUP(A452,'Master Sheet'!A:O,15)</f>
        <v>San Francisco</v>
      </c>
    </row>
    <row r="453" spans="1:13">
      <c r="A453">
        <v>10149</v>
      </c>
      <c r="B453" t="s">
        <v>146</v>
      </c>
      <c r="C453">
        <v>20</v>
      </c>
      <c r="D453">
        <v>90.57</v>
      </c>
      <c r="E453">
        <v>1</v>
      </c>
      <c r="F453" s="14">
        <f>VLOOKUP($A453,Orders!$A:$B,2,FALSE)</f>
        <v>37876</v>
      </c>
      <c r="G453" t="str">
        <f>VLOOKUP($A453,Orders!$A:$E,5,FALSE)</f>
        <v>Shipped</v>
      </c>
      <c r="H453">
        <f>VLOOKUP(B453,Products!A:H,8)</f>
        <v>57.46</v>
      </c>
      <c r="I453">
        <f t="shared" si="28"/>
        <v>1811.3999999999999</v>
      </c>
      <c r="J453">
        <f t="shared" si="29"/>
        <v>662.19999999999982</v>
      </c>
      <c r="K453">
        <f t="shared" si="30"/>
        <v>2003</v>
      </c>
      <c r="L453">
        <f t="shared" si="31"/>
        <v>9</v>
      </c>
      <c r="M453" t="str">
        <f>VLOOKUP(A453,'Master Sheet'!A:O,15)</f>
        <v>San Francisco</v>
      </c>
    </row>
    <row r="454" spans="1:13">
      <c r="A454">
        <v>10150</v>
      </c>
      <c r="B454" t="s">
        <v>134</v>
      </c>
      <c r="C454">
        <v>45</v>
      </c>
      <c r="D454">
        <v>182.16</v>
      </c>
      <c r="E454">
        <v>8</v>
      </c>
      <c r="F454" s="14">
        <f>VLOOKUP($A454,Orders!$A:$B,2,FALSE)</f>
        <v>37883</v>
      </c>
      <c r="G454" t="str">
        <f>VLOOKUP($A454,Orders!$A:$E,5,FALSE)</f>
        <v>Shipped</v>
      </c>
      <c r="H454">
        <f>VLOOKUP(B454,Products!A:H,8)</f>
        <v>98.58</v>
      </c>
      <c r="I454">
        <f t="shared" si="28"/>
        <v>8197.2000000000007</v>
      </c>
      <c r="J454">
        <f t="shared" si="29"/>
        <v>3761.1</v>
      </c>
      <c r="K454">
        <f t="shared" si="30"/>
        <v>2003</v>
      </c>
      <c r="L454">
        <f t="shared" si="31"/>
        <v>9</v>
      </c>
      <c r="M454" t="str">
        <f>VLOOKUP(A454,'Master Sheet'!A:O,15)</f>
        <v>Tokyo</v>
      </c>
    </row>
    <row r="455" spans="1:13">
      <c r="A455">
        <v>10150</v>
      </c>
      <c r="B455" t="s">
        <v>135</v>
      </c>
      <c r="C455">
        <v>20</v>
      </c>
      <c r="D455">
        <v>121.15</v>
      </c>
      <c r="E455">
        <v>1</v>
      </c>
      <c r="F455" s="14">
        <f>VLOOKUP($A455,Orders!$A:$B,2,FALSE)</f>
        <v>37883</v>
      </c>
      <c r="G455" t="str">
        <f>VLOOKUP($A455,Orders!$A:$E,5,FALSE)</f>
        <v>Shipped</v>
      </c>
      <c r="H455">
        <f>VLOOKUP(B455,Products!A:H,8)</f>
        <v>103.42</v>
      </c>
      <c r="I455">
        <f t="shared" si="28"/>
        <v>2423</v>
      </c>
      <c r="J455">
        <f t="shared" si="29"/>
        <v>354.60000000000008</v>
      </c>
      <c r="K455">
        <f t="shared" si="30"/>
        <v>2003</v>
      </c>
      <c r="L455">
        <f t="shared" si="31"/>
        <v>9</v>
      </c>
      <c r="M455" t="str">
        <f>VLOOKUP(A455,'Master Sheet'!A:O,15)</f>
        <v>Tokyo</v>
      </c>
    </row>
    <row r="456" spans="1:13">
      <c r="A456">
        <v>10150</v>
      </c>
      <c r="B456" t="s">
        <v>136</v>
      </c>
      <c r="C456">
        <v>30</v>
      </c>
      <c r="D456">
        <v>135.30000000000001</v>
      </c>
      <c r="E456">
        <v>5</v>
      </c>
      <c r="F456" s="14">
        <f>VLOOKUP($A456,Orders!$A:$B,2,FALSE)</f>
        <v>37883</v>
      </c>
      <c r="G456" t="str">
        <f>VLOOKUP($A456,Orders!$A:$E,5,FALSE)</f>
        <v>Shipped</v>
      </c>
      <c r="H456">
        <f>VLOOKUP(B456,Products!A:H,8)</f>
        <v>77.900000000000006</v>
      </c>
      <c r="I456">
        <f t="shared" si="28"/>
        <v>4059.0000000000005</v>
      </c>
      <c r="J456">
        <f t="shared" si="29"/>
        <v>1722.0000000000002</v>
      </c>
      <c r="K456">
        <f t="shared" si="30"/>
        <v>2003</v>
      </c>
      <c r="L456">
        <f t="shared" si="31"/>
        <v>9</v>
      </c>
      <c r="M456" t="str">
        <f>VLOOKUP(A456,'Master Sheet'!A:O,15)</f>
        <v>Tokyo</v>
      </c>
    </row>
    <row r="457" spans="1:13">
      <c r="A457">
        <v>10150</v>
      </c>
      <c r="B457" t="s">
        <v>137</v>
      </c>
      <c r="C457">
        <v>34</v>
      </c>
      <c r="D457">
        <v>95.67</v>
      </c>
      <c r="E457">
        <v>7</v>
      </c>
      <c r="F457" s="14">
        <f>VLOOKUP($A457,Orders!$A:$B,2,FALSE)</f>
        <v>37883</v>
      </c>
      <c r="G457" t="str">
        <f>VLOOKUP($A457,Orders!$A:$E,5,FALSE)</f>
        <v>Shipped</v>
      </c>
      <c r="H457">
        <f>VLOOKUP(B457,Products!A:H,8)</f>
        <v>58.33</v>
      </c>
      <c r="I457">
        <f t="shared" si="28"/>
        <v>3252.78</v>
      </c>
      <c r="J457">
        <f t="shared" si="29"/>
        <v>1269.5600000000002</v>
      </c>
      <c r="K457">
        <f t="shared" si="30"/>
        <v>2003</v>
      </c>
      <c r="L457">
        <f t="shared" si="31"/>
        <v>9</v>
      </c>
      <c r="M457" t="str">
        <f>VLOOKUP(A457,'Master Sheet'!A:O,15)</f>
        <v>Tokyo</v>
      </c>
    </row>
    <row r="458" spans="1:13">
      <c r="A458">
        <v>10150</v>
      </c>
      <c r="B458" t="s">
        <v>139</v>
      </c>
      <c r="C458">
        <v>47</v>
      </c>
      <c r="D458">
        <v>93.21</v>
      </c>
      <c r="E458">
        <v>9</v>
      </c>
      <c r="F458" s="14">
        <f>VLOOKUP($A458,Orders!$A:$B,2,FALSE)</f>
        <v>37883</v>
      </c>
      <c r="G458" t="str">
        <f>VLOOKUP($A458,Orders!$A:$E,5,FALSE)</f>
        <v>Shipped</v>
      </c>
      <c r="H458">
        <f>VLOOKUP(B458,Products!A:H,8)</f>
        <v>60.78</v>
      </c>
      <c r="I458">
        <f t="shared" si="28"/>
        <v>4380.87</v>
      </c>
      <c r="J458">
        <f t="shared" si="29"/>
        <v>1524.2099999999996</v>
      </c>
      <c r="K458">
        <f t="shared" si="30"/>
        <v>2003</v>
      </c>
      <c r="L458">
        <f t="shared" si="31"/>
        <v>9</v>
      </c>
      <c r="M458" t="str">
        <f>VLOOKUP(A458,'Master Sheet'!A:O,15)</f>
        <v>Tokyo</v>
      </c>
    </row>
    <row r="459" spans="1:13">
      <c r="A459">
        <v>10150</v>
      </c>
      <c r="B459" t="s">
        <v>140</v>
      </c>
      <c r="C459">
        <v>30</v>
      </c>
      <c r="D459">
        <v>56.21</v>
      </c>
      <c r="E459">
        <v>11</v>
      </c>
      <c r="F459" s="14">
        <f>VLOOKUP($A459,Orders!$A:$B,2,FALSE)</f>
        <v>37883</v>
      </c>
      <c r="G459" t="str">
        <f>VLOOKUP($A459,Orders!$A:$E,5,FALSE)</f>
        <v>Shipped</v>
      </c>
      <c r="H459">
        <f>VLOOKUP(B459,Products!A:H,8)</f>
        <v>34.35</v>
      </c>
      <c r="I459">
        <f t="shared" si="28"/>
        <v>1686.3</v>
      </c>
      <c r="J459">
        <f t="shared" si="29"/>
        <v>655.8</v>
      </c>
      <c r="K459">
        <f t="shared" si="30"/>
        <v>2003</v>
      </c>
      <c r="L459">
        <f t="shared" si="31"/>
        <v>9</v>
      </c>
      <c r="M459" t="str">
        <f>VLOOKUP(A459,'Master Sheet'!A:O,15)</f>
        <v>Tokyo</v>
      </c>
    </row>
    <row r="460" spans="1:13">
      <c r="A460">
        <v>10150</v>
      </c>
      <c r="B460" t="s">
        <v>141</v>
      </c>
      <c r="C460">
        <v>26</v>
      </c>
      <c r="D460">
        <v>97.39</v>
      </c>
      <c r="E460">
        <v>10</v>
      </c>
      <c r="F460" s="14">
        <f>VLOOKUP($A460,Orders!$A:$B,2,FALSE)</f>
        <v>37883</v>
      </c>
      <c r="G460" t="str">
        <f>VLOOKUP($A460,Orders!$A:$E,5,FALSE)</f>
        <v>Shipped</v>
      </c>
      <c r="H460">
        <f>VLOOKUP(B460,Products!A:H,8)</f>
        <v>60.74</v>
      </c>
      <c r="I460">
        <f t="shared" si="28"/>
        <v>2532.14</v>
      </c>
      <c r="J460">
        <f t="shared" si="29"/>
        <v>952.9</v>
      </c>
      <c r="K460">
        <f t="shared" si="30"/>
        <v>2003</v>
      </c>
      <c r="L460">
        <f t="shared" si="31"/>
        <v>9</v>
      </c>
      <c r="M460" t="str">
        <f>VLOOKUP(A460,'Master Sheet'!A:O,15)</f>
        <v>Tokyo</v>
      </c>
    </row>
    <row r="461" spans="1:13">
      <c r="A461">
        <v>10150</v>
      </c>
      <c r="B461" t="s">
        <v>143</v>
      </c>
      <c r="C461">
        <v>49</v>
      </c>
      <c r="D461">
        <v>111.39</v>
      </c>
      <c r="E461">
        <v>2</v>
      </c>
      <c r="F461" s="14">
        <f>VLOOKUP($A461,Orders!$A:$B,2,FALSE)</f>
        <v>37883</v>
      </c>
      <c r="G461" t="str">
        <f>VLOOKUP($A461,Orders!$A:$E,5,FALSE)</f>
        <v>Shipped</v>
      </c>
      <c r="H461">
        <f>VLOOKUP(B461,Products!A:H,8)</f>
        <v>84.76</v>
      </c>
      <c r="I461">
        <f t="shared" si="28"/>
        <v>5458.11</v>
      </c>
      <c r="J461">
        <f t="shared" si="29"/>
        <v>1304.8699999999999</v>
      </c>
      <c r="K461">
        <f t="shared" si="30"/>
        <v>2003</v>
      </c>
      <c r="L461">
        <f t="shared" si="31"/>
        <v>9</v>
      </c>
      <c r="M461" t="str">
        <f>VLOOKUP(A461,'Master Sheet'!A:O,15)</f>
        <v>Tokyo</v>
      </c>
    </row>
    <row r="462" spans="1:13">
      <c r="A462">
        <v>10150</v>
      </c>
      <c r="B462" t="s">
        <v>144</v>
      </c>
      <c r="C462">
        <v>30</v>
      </c>
      <c r="D462">
        <v>47.29</v>
      </c>
      <c r="E462">
        <v>6</v>
      </c>
      <c r="F462" s="14">
        <f>VLOOKUP($A462,Orders!$A:$B,2,FALSE)</f>
        <v>37883</v>
      </c>
      <c r="G462" t="str">
        <f>VLOOKUP($A462,Orders!$A:$E,5,FALSE)</f>
        <v>Shipped</v>
      </c>
      <c r="H462">
        <f>VLOOKUP(B462,Products!A:H,8)</f>
        <v>23.14</v>
      </c>
      <c r="I462">
        <f t="shared" si="28"/>
        <v>1418.7</v>
      </c>
      <c r="J462">
        <f t="shared" si="29"/>
        <v>724.5</v>
      </c>
      <c r="K462">
        <f t="shared" si="30"/>
        <v>2003</v>
      </c>
      <c r="L462">
        <f t="shared" si="31"/>
        <v>9</v>
      </c>
      <c r="M462" t="str">
        <f>VLOOKUP(A462,'Master Sheet'!A:O,15)</f>
        <v>Tokyo</v>
      </c>
    </row>
    <row r="463" spans="1:13">
      <c r="A463">
        <v>10150</v>
      </c>
      <c r="B463" t="s">
        <v>148</v>
      </c>
      <c r="C463">
        <v>49</v>
      </c>
      <c r="D463">
        <v>62.05</v>
      </c>
      <c r="E463">
        <v>4</v>
      </c>
      <c r="F463" s="14">
        <f>VLOOKUP($A463,Orders!$A:$B,2,FALSE)</f>
        <v>37883</v>
      </c>
      <c r="G463" t="str">
        <f>VLOOKUP($A463,Orders!$A:$E,5,FALSE)</f>
        <v>Shipped</v>
      </c>
      <c r="H463">
        <f>VLOOKUP(B463,Products!A:H,8)</f>
        <v>33.61</v>
      </c>
      <c r="I463">
        <f t="shared" si="28"/>
        <v>3040.45</v>
      </c>
      <c r="J463">
        <f t="shared" si="29"/>
        <v>1393.56</v>
      </c>
      <c r="K463">
        <f t="shared" si="30"/>
        <v>2003</v>
      </c>
      <c r="L463">
        <f t="shared" si="31"/>
        <v>9</v>
      </c>
      <c r="M463" t="str">
        <f>VLOOKUP(A463,'Master Sheet'!A:O,15)</f>
        <v>Tokyo</v>
      </c>
    </row>
    <row r="464" spans="1:13">
      <c r="A464">
        <v>10150</v>
      </c>
      <c r="B464" t="s">
        <v>149</v>
      </c>
      <c r="C464">
        <v>20</v>
      </c>
      <c r="D464">
        <v>95.08</v>
      </c>
      <c r="E464">
        <v>3</v>
      </c>
      <c r="F464" s="14">
        <f>VLOOKUP($A464,Orders!$A:$B,2,FALSE)</f>
        <v>37883</v>
      </c>
      <c r="G464" t="str">
        <f>VLOOKUP($A464,Orders!$A:$E,5,FALSE)</f>
        <v>Shipped</v>
      </c>
      <c r="H464">
        <f>VLOOKUP(B464,Products!A:H,8)</f>
        <v>46.53</v>
      </c>
      <c r="I464">
        <f t="shared" si="28"/>
        <v>1901.6</v>
      </c>
      <c r="J464">
        <f t="shared" si="29"/>
        <v>971</v>
      </c>
      <c r="K464">
        <f t="shared" si="30"/>
        <v>2003</v>
      </c>
      <c r="L464">
        <f t="shared" si="31"/>
        <v>9</v>
      </c>
      <c r="M464" t="str">
        <f>VLOOKUP(A464,'Master Sheet'!A:O,15)</f>
        <v>Tokyo</v>
      </c>
    </row>
    <row r="465" spans="1:13">
      <c r="A465">
        <v>10151</v>
      </c>
      <c r="B465" t="s">
        <v>151</v>
      </c>
      <c r="C465">
        <v>24</v>
      </c>
      <c r="D465">
        <v>114.95</v>
      </c>
      <c r="E465">
        <v>3</v>
      </c>
      <c r="F465" s="14">
        <f>VLOOKUP($A465,Orders!$A:$B,2,FALSE)</f>
        <v>37885</v>
      </c>
      <c r="G465" t="str">
        <f>VLOOKUP($A465,Orders!$A:$E,5,FALSE)</f>
        <v>Shipped</v>
      </c>
      <c r="H465">
        <f>VLOOKUP(B465,Products!A:H,8)</f>
        <v>55.7</v>
      </c>
      <c r="I465">
        <f t="shared" si="28"/>
        <v>2758.8</v>
      </c>
      <c r="J465">
        <f t="shared" si="29"/>
        <v>1422</v>
      </c>
      <c r="K465">
        <f t="shared" si="30"/>
        <v>2003</v>
      </c>
      <c r="L465">
        <f t="shared" si="31"/>
        <v>9</v>
      </c>
      <c r="M465" t="str">
        <f>VLOOKUP(A465,'Master Sheet'!A:O,15)</f>
        <v>London</v>
      </c>
    </row>
    <row r="466" spans="1:13">
      <c r="A466">
        <v>10151</v>
      </c>
      <c r="B466" t="s">
        <v>152</v>
      </c>
      <c r="C466">
        <v>43</v>
      </c>
      <c r="D466">
        <v>152.27000000000001</v>
      </c>
      <c r="E466">
        <v>2</v>
      </c>
      <c r="F466" s="14">
        <f>VLOOKUP($A466,Orders!$A:$B,2,FALSE)</f>
        <v>37885</v>
      </c>
      <c r="G466" t="str">
        <f>VLOOKUP($A466,Orders!$A:$E,5,FALSE)</f>
        <v>Shipped</v>
      </c>
      <c r="H466">
        <f>VLOOKUP(B466,Products!A:H,8)</f>
        <v>101.51</v>
      </c>
      <c r="I466">
        <f t="shared" si="28"/>
        <v>6547.6100000000006</v>
      </c>
      <c r="J466">
        <f t="shared" si="29"/>
        <v>2182.6800000000003</v>
      </c>
      <c r="K466">
        <f t="shared" si="30"/>
        <v>2003</v>
      </c>
      <c r="L466">
        <f t="shared" si="31"/>
        <v>9</v>
      </c>
      <c r="M466" t="str">
        <f>VLOOKUP(A466,'Master Sheet'!A:O,15)</f>
        <v>London</v>
      </c>
    </row>
    <row r="467" spans="1:13">
      <c r="A467">
        <v>10151</v>
      </c>
      <c r="B467" t="s">
        <v>153</v>
      </c>
      <c r="C467">
        <v>49</v>
      </c>
      <c r="D467">
        <v>106.78</v>
      </c>
      <c r="E467">
        <v>6</v>
      </c>
      <c r="F467" s="14">
        <f>VLOOKUP($A467,Orders!$A:$B,2,FALSE)</f>
        <v>37885</v>
      </c>
      <c r="G467" t="str">
        <f>VLOOKUP($A467,Orders!$A:$E,5,FALSE)</f>
        <v>Shipped</v>
      </c>
      <c r="H467">
        <f>VLOOKUP(B467,Products!A:H,8)</f>
        <v>74.86</v>
      </c>
      <c r="I467">
        <f t="shared" si="28"/>
        <v>5232.22</v>
      </c>
      <c r="J467">
        <f t="shared" si="29"/>
        <v>1564.0800000000002</v>
      </c>
      <c r="K467">
        <f t="shared" si="30"/>
        <v>2003</v>
      </c>
      <c r="L467">
        <f t="shared" si="31"/>
        <v>9</v>
      </c>
      <c r="M467" t="str">
        <f>VLOOKUP(A467,'Master Sheet'!A:O,15)</f>
        <v>London</v>
      </c>
    </row>
    <row r="468" spans="1:13">
      <c r="A468">
        <v>10151</v>
      </c>
      <c r="B468" t="s">
        <v>138</v>
      </c>
      <c r="C468">
        <v>39</v>
      </c>
      <c r="D468">
        <v>58.34</v>
      </c>
      <c r="E468">
        <v>9</v>
      </c>
      <c r="F468" s="14">
        <f>VLOOKUP($A468,Orders!$A:$B,2,FALSE)</f>
        <v>37885</v>
      </c>
      <c r="G468" t="str">
        <f>VLOOKUP($A468,Orders!$A:$E,5,FALSE)</f>
        <v>Shipped</v>
      </c>
      <c r="H468">
        <f>VLOOKUP(B468,Products!A:H,8)</f>
        <v>24.92</v>
      </c>
      <c r="I468">
        <f t="shared" si="28"/>
        <v>2275.2600000000002</v>
      </c>
      <c r="J468">
        <f t="shared" si="29"/>
        <v>1303.3800000000001</v>
      </c>
      <c r="K468">
        <f t="shared" si="30"/>
        <v>2003</v>
      </c>
      <c r="L468">
        <f t="shared" si="31"/>
        <v>9</v>
      </c>
      <c r="M468" t="str">
        <f>VLOOKUP(A468,'Master Sheet'!A:O,15)</f>
        <v>London</v>
      </c>
    </row>
    <row r="469" spans="1:13">
      <c r="A469">
        <v>10151</v>
      </c>
      <c r="B469" t="s">
        <v>154</v>
      </c>
      <c r="C469">
        <v>21</v>
      </c>
      <c r="D469">
        <v>167.65</v>
      </c>
      <c r="E469">
        <v>7</v>
      </c>
      <c r="F469" s="14">
        <f>VLOOKUP($A469,Orders!$A:$B,2,FALSE)</f>
        <v>37885</v>
      </c>
      <c r="G469" t="str">
        <f>VLOOKUP($A469,Orders!$A:$E,5,FALSE)</f>
        <v>Shipped</v>
      </c>
      <c r="H469">
        <f>VLOOKUP(B469,Products!A:H,8)</f>
        <v>77.900000000000006</v>
      </c>
      <c r="I469">
        <f t="shared" si="28"/>
        <v>3520.65</v>
      </c>
      <c r="J469">
        <f t="shared" si="29"/>
        <v>1884.75</v>
      </c>
      <c r="K469">
        <f t="shared" si="30"/>
        <v>2003</v>
      </c>
      <c r="L469">
        <f t="shared" si="31"/>
        <v>9</v>
      </c>
      <c r="M469" t="str">
        <f>VLOOKUP(A469,'Master Sheet'!A:O,15)</f>
        <v>London</v>
      </c>
    </row>
    <row r="470" spans="1:13">
      <c r="A470">
        <v>10151</v>
      </c>
      <c r="B470" t="s">
        <v>145</v>
      </c>
      <c r="C470">
        <v>42</v>
      </c>
      <c r="D470">
        <v>109.9</v>
      </c>
      <c r="E470">
        <v>8</v>
      </c>
      <c r="F470" s="14">
        <f>VLOOKUP($A470,Orders!$A:$B,2,FALSE)</f>
        <v>37885</v>
      </c>
      <c r="G470" t="str">
        <f>VLOOKUP($A470,Orders!$A:$E,5,FALSE)</f>
        <v>Shipped</v>
      </c>
      <c r="H470">
        <f>VLOOKUP(B470,Products!A:H,8)</f>
        <v>61.34</v>
      </c>
      <c r="I470">
        <f t="shared" si="28"/>
        <v>4615.8</v>
      </c>
      <c r="J470">
        <f t="shared" si="29"/>
        <v>2039.52</v>
      </c>
      <c r="K470">
        <f t="shared" si="30"/>
        <v>2003</v>
      </c>
      <c r="L470">
        <f t="shared" si="31"/>
        <v>9</v>
      </c>
      <c r="M470" t="str">
        <f>VLOOKUP(A470,'Master Sheet'!A:O,15)</f>
        <v>London</v>
      </c>
    </row>
    <row r="471" spans="1:13">
      <c r="A471">
        <v>10151</v>
      </c>
      <c r="B471" t="s">
        <v>157</v>
      </c>
      <c r="C471">
        <v>30</v>
      </c>
      <c r="D471">
        <v>29.35</v>
      </c>
      <c r="E471">
        <v>4</v>
      </c>
      <c r="F471" s="14">
        <f>VLOOKUP($A471,Orders!$A:$B,2,FALSE)</f>
        <v>37885</v>
      </c>
      <c r="G471" t="str">
        <f>VLOOKUP($A471,Orders!$A:$E,5,FALSE)</f>
        <v>Shipped</v>
      </c>
      <c r="H471">
        <f>VLOOKUP(B471,Products!A:H,8)</f>
        <v>15.91</v>
      </c>
      <c r="I471">
        <f t="shared" si="28"/>
        <v>880.5</v>
      </c>
      <c r="J471">
        <f t="shared" si="29"/>
        <v>403.20000000000005</v>
      </c>
      <c r="K471">
        <f t="shared" si="30"/>
        <v>2003</v>
      </c>
      <c r="L471">
        <f t="shared" si="31"/>
        <v>9</v>
      </c>
      <c r="M471" t="str">
        <f>VLOOKUP(A471,'Master Sheet'!A:O,15)</f>
        <v>London</v>
      </c>
    </row>
    <row r="472" spans="1:13">
      <c r="A472">
        <v>10151</v>
      </c>
      <c r="B472" t="s">
        <v>147</v>
      </c>
      <c r="C472">
        <v>27</v>
      </c>
      <c r="D472">
        <v>84.75</v>
      </c>
      <c r="E472">
        <v>10</v>
      </c>
      <c r="F472" s="14">
        <f>VLOOKUP($A472,Orders!$A:$B,2,FALSE)</f>
        <v>37885</v>
      </c>
      <c r="G472" t="str">
        <f>VLOOKUP($A472,Orders!$A:$E,5,FALSE)</f>
        <v>Shipped</v>
      </c>
      <c r="H472">
        <f>VLOOKUP(B472,Products!A:H,8)</f>
        <v>53.93</v>
      </c>
      <c r="I472">
        <f t="shared" si="28"/>
        <v>2288.25</v>
      </c>
      <c r="J472">
        <f t="shared" si="29"/>
        <v>832.14</v>
      </c>
      <c r="K472">
        <f t="shared" si="30"/>
        <v>2003</v>
      </c>
      <c r="L472">
        <f t="shared" si="31"/>
        <v>9</v>
      </c>
      <c r="M472" t="str">
        <f>VLOOKUP(A472,'Master Sheet'!A:O,15)</f>
        <v>London</v>
      </c>
    </row>
    <row r="473" spans="1:13">
      <c r="A473">
        <v>10151</v>
      </c>
      <c r="B473" t="s">
        <v>159</v>
      </c>
      <c r="C473">
        <v>41</v>
      </c>
      <c r="D473">
        <v>43.29</v>
      </c>
      <c r="E473">
        <v>5</v>
      </c>
      <c r="F473" s="14">
        <f>VLOOKUP($A473,Orders!$A:$B,2,FALSE)</f>
        <v>37885</v>
      </c>
      <c r="G473" t="str">
        <f>VLOOKUP($A473,Orders!$A:$E,5,FALSE)</f>
        <v>Shipped</v>
      </c>
      <c r="H473">
        <f>VLOOKUP(B473,Products!A:H,8)</f>
        <v>25.98</v>
      </c>
      <c r="I473">
        <f t="shared" si="28"/>
        <v>1774.8899999999999</v>
      </c>
      <c r="J473">
        <f t="shared" si="29"/>
        <v>709.70999999999992</v>
      </c>
      <c r="K473">
        <f t="shared" si="30"/>
        <v>2003</v>
      </c>
      <c r="L473">
        <f t="shared" si="31"/>
        <v>9</v>
      </c>
      <c r="M473" t="str">
        <f>VLOOKUP(A473,'Master Sheet'!A:O,15)</f>
        <v>London</v>
      </c>
    </row>
    <row r="474" spans="1:13">
      <c r="A474">
        <v>10151</v>
      </c>
      <c r="B474" t="s">
        <v>161</v>
      </c>
      <c r="C474">
        <v>26</v>
      </c>
      <c r="D474">
        <v>108.81</v>
      </c>
      <c r="E474">
        <v>1</v>
      </c>
      <c r="F474" s="14">
        <f>VLOOKUP($A474,Orders!$A:$B,2,FALSE)</f>
        <v>37885</v>
      </c>
      <c r="G474" t="str">
        <f>VLOOKUP($A474,Orders!$A:$E,5,FALSE)</f>
        <v>Shipped</v>
      </c>
      <c r="H474">
        <f>VLOOKUP(B474,Products!A:H,8)</f>
        <v>68.290000000000006</v>
      </c>
      <c r="I474">
        <f t="shared" si="28"/>
        <v>2829.06</v>
      </c>
      <c r="J474">
        <f t="shared" si="29"/>
        <v>1053.52</v>
      </c>
      <c r="K474">
        <f t="shared" si="30"/>
        <v>2003</v>
      </c>
      <c r="L474">
        <f t="shared" si="31"/>
        <v>9</v>
      </c>
      <c r="M474" t="str">
        <f>VLOOKUP(A474,'Master Sheet'!A:O,15)</f>
        <v>London</v>
      </c>
    </row>
    <row r="475" spans="1:13">
      <c r="A475">
        <v>10152</v>
      </c>
      <c r="B475" t="s">
        <v>155</v>
      </c>
      <c r="C475">
        <v>35</v>
      </c>
      <c r="D475">
        <v>117.77</v>
      </c>
      <c r="E475">
        <v>1</v>
      </c>
      <c r="F475" s="14">
        <f>VLOOKUP($A475,Orders!$A:$B,2,FALSE)</f>
        <v>37889</v>
      </c>
      <c r="G475" t="str">
        <f>VLOOKUP($A475,Orders!$A:$E,5,FALSE)</f>
        <v>Shipped</v>
      </c>
      <c r="H475">
        <f>VLOOKUP(B475,Products!A:H,8)</f>
        <v>91.92</v>
      </c>
      <c r="I475">
        <f t="shared" si="28"/>
        <v>4121.95</v>
      </c>
      <c r="J475">
        <f t="shared" si="29"/>
        <v>904.74999999999977</v>
      </c>
      <c r="K475">
        <f t="shared" si="30"/>
        <v>2003</v>
      </c>
      <c r="L475">
        <f t="shared" si="31"/>
        <v>9</v>
      </c>
      <c r="M475" t="str">
        <f>VLOOKUP(A475,'Master Sheet'!A:O,15)</f>
        <v>Sydney</v>
      </c>
    </row>
    <row r="476" spans="1:13">
      <c r="A476">
        <v>10152</v>
      </c>
      <c r="B476" t="s">
        <v>156</v>
      </c>
      <c r="C476">
        <v>25</v>
      </c>
      <c r="D476">
        <v>49.13</v>
      </c>
      <c r="E476">
        <v>4</v>
      </c>
      <c r="F476" s="14">
        <f>VLOOKUP($A476,Orders!$A:$B,2,FALSE)</f>
        <v>37889</v>
      </c>
      <c r="G476" t="str">
        <f>VLOOKUP($A476,Orders!$A:$E,5,FALSE)</f>
        <v>Shipped</v>
      </c>
      <c r="H476">
        <f>VLOOKUP(B476,Products!A:H,8)</f>
        <v>32.369999999999997</v>
      </c>
      <c r="I476">
        <f t="shared" si="28"/>
        <v>1228.25</v>
      </c>
      <c r="J476">
        <f t="shared" si="29"/>
        <v>419.00000000000011</v>
      </c>
      <c r="K476">
        <f t="shared" si="30"/>
        <v>2003</v>
      </c>
      <c r="L476">
        <f t="shared" si="31"/>
        <v>9</v>
      </c>
      <c r="M476" t="str">
        <f>VLOOKUP(A476,'Master Sheet'!A:O,15)</f>
        <v>Sydney</v>
      </c>
    </row>
    <row r="477" spans="1:13">
      <c r="A477">
        <v>10152</v>
      </c>
      <c r="B477" t="s">
        <v>158</v>
      </c>
      <c r="C477">
        <v>23</v>
      </c>
      <c r="D477">
        <v>112.37</v>
      </c>
      <c r="E477">
        <v>3</v>
      </c>
      <c r="F477" s="14">
        <f>VLOOKUP($A477,Orders!$A:$B,2,FALSE)</f>
        <v>37889</v>
      </c>
      <c r="G477" t="str">
        <f>VLOOKUP($A477,Orders!$A:$E,5,FALSE)</f>
        <v>Shipped</v>
      </c>
      <c r="H477">
        <f>VLOOKUP(B477,Products!A:H,8)</f>
        <v>69.78</v>
      </c>
      <c r="I477">
        <f t="shared" si="28"/>
        <v>2584.5100000000002</v>
      </c>
      <c r="J477">
        <f t="shared" si="29"/>
        <v>979.57</v>
      </c>
      <c r="K477">
        <f t="shared" si="30"/>
        <v>2003</v>
      </c>
      <c r="L477">
        <f t="shared" si="31"/>
        <v>9</v>
      </c>
      <c r="M477" t="str">
        <f>VLOOKUP(A477,'Master Sheet'!A:O,15)</f>
        <v>Sydney</v>
      </c>
    </row>
    <row r="478" spans="1:13">
      <c r="A478">
        <v>10152</v>
      </c>
      <c r="B478" t="s">
        <v>160</v>
      </c>
      <c r="C478">
        <v>33</v>
      </c>
      <c r="D478">
        <v>57.17</v>
      </c>
      <c r="E478">
        <v>2</v>
      </c>
      <c r="F478" s="14">
        <f>VLOOKUP($A478,Orders!$A:$B,2,FALSE)</f>
        <v>37889</v>
      </c>
      <c r="G478" t="str">
        <f>VLOOKUP($A478,Orders!$A:$E,5,FALSE)</f>
        <v>Shipped</v>
      </c>
      <c r="H478">
        <f>VLOOKUP(B478,Products!A:H,8)</f>
        <v>26.72</v>
      </c>
      <c r="I478">
        <f t="shared" si="28"/>
        <v>1886.6100000000001</v>
      </c>
      <c r="J478">
        <f t="shared" si="29"/>
        <v>1004.8500000000001</v>
      </c>
      <c r="K478">
        <f t="shared" si="30"/>
        <v>2003</v>
      </c>
      <c r="L478">
        <f t="shared" si="31"/>
        <v>9</v>
      </c>
      <c r="M478" t="str">
        <f>VLOOKUP(A478,'Master Sheet'!A:O,15)</f>
        <v>Sydney</v>
      </c>
    </row>
    <row r="479" spans="1:13">
      <c r="A479">
        <v>10153</v>
      </c>
      <c r="B479" t="s">
        <v>164</v>
      </c>
      <c r="C479">
        <v>20</v>
      </c>
      <c r="D479">
        <v>201.57</v>
      </c>
      <c r="E479">
        <v>11</v>
      </c>
      <c r="F479" s="14">
        <f>VLOOKUP($A479,Orders!$A:$B,2,FALSE)</f>
        <v>37892</v>
      </c>
      <c r="G479" t="str">
        <f>VLOOKUP($A479,Orders!$A:$E,5,FALSE)</f>
        <v>Shipped</v>
      </c>
      <c r="H479">
        <f>VLOOKUP(B479,Products!A:H,8)</f>
        <v>95.59</v>
      </c>
      <c r="I479">
        <f t="shared" si="28"/>
        <v>4031.3999999999996</v>
      </c>
      <c r="J479">
        <f t="shared" si="29"/>
        <v>2119.6</v>
      </c>
      <c r="K479">
        <f t="shared" si="30"/>
        <v>2003</v>
      </c>
      <c r="L479">
        <f t="shared" si="31"/>
        <v>9</v>
      </c>
      <c r="M479" t="str">
        <f>VLOOKUP(A479,'Master Sheet'!A:O,15)</f>
        <v>Paris</v>
      </c>
    </row>
    <row r="480" spans="1:13">
      <c r="A480">
        <v>10153</v>
      </c>
      <c r="B480" t="s">
        <v>150</v>
      </c>
      <c r="C480">
        <v>42</v>
      </c>
      <c r="D480">
        <v>128.41999999999999</v>
      </c>
      <c r="E480">
        <v>12</v>
      </c>
      <c r="F480" s="14">
        <f>VLOOKUP($A480,Orders!$A:$B,2,FALSE)</f>
        <v>37892</v>
      </c>
      <c r="G480" t="str">
        <f>VLOOKUP($A480,Orders!$A:$E,5,FALSE)</f>
        <v>Shipped</v>
      </c>
      <c r="H480">
        <f>VLOOKUP(B480,Products!A:H,8)</f>
        <v>89.14</v>
      </c>
      <c r="I480">
        <f t="shared" si="28"/>
        <v>5393.6399999999994</v>
      </c>
      <c r="J480">
        <f t="shared" si="29"/>
        <v>1649.7599999999995</v>
      </c>
      <c r="K480">
        <f t="shared" si="30"/>
        <v>2003</v>
      </c>
      <c r="L480">
        <f t="shared" si="31"/>
        <v>9</v>
      </c>
      <c r="M480" t="str">
        <f>VLOOKUP(A480,'Master Sheet'!A:O,15)</f>
        <v>Paris</v>
      </c>
    </row>
    <row r="481" spans="1:13">
      <c r="A481">
        <v>10153</v>
      </c>
      <c r="B481" t="s">
        <v>165</v>
      </c>
      <c r="C481">
        <v>49</v>
      </c>
      <c r="D481">
        <v>155.72</v>
      </c>
      <c r="E481">
        <v>10</v>
      </c>
      <c r="F481" s="14">
        <f>VLOOKUP($A481,Orders!$A:$B,2,FALSE)</f>
        <v>37892</v>
      </c>
      <c r="G481" t="str">
        <f>VLOOKUP($A481,Orders!$A:$E,5,FALSE)</f>
        <v>Shipped</v>
      </c>
      <c r="H481">
        <f>VLOOKUP(B481,Products!A:H,8)</f>
        <v>83.05</v>
      </c>
      <c r="I481">
        <f t="shared" si="28"/>
        <v>7630.28</v>
      </c>
      <c r="J481">
        <f t="shared" si="29"/>
        <v>3560.83</v>
      </c>
      <c r="K481">
        <f t="shared" si="30"/>
        <v>2003</v>
      </c>
      <c r="L481">
        <f t="shared" si="31"/>
        <v>9</v>
      </c>
      <c r="M481" t="str">
        <f>VLOOKUP(A481,'Master Sheet'!A:O,15)</f>
        <v>Paris</v>
      </c>
    </row>
    <row r="482" spans="1:13">
      <c r="A482">
        <v>10153</v>
      </c>
      <c r="B482" t="s">
        <v>166</v>
      </c>
      <c r="C482">
        <v>31</v>
      </c>
      <c r="D482">
        <v>125.66</v>
      </c>
      <c r="E482">
        <v>7</v>
      </c>
      <c r="F482" s="14">
        <f>VLOOKUP($A482,Orders!$A:$B,2,FALSE)</f>
        <v>37892</v>
      </c>
      <c r="G482" t="str">
        <f>VLOOKUP($A482,Orders!$A:$E,5,FALSE)</f>
        <v>Shipped</v>
      </c>
      <c r="H482">
        <f>VLOOKUP(B482,Products!A:H,8)</f>
        <v>68.3</v>
      </c>
      <c r="I482">
        <f t="shared" si="28"/>
        <v>3895.46</v>
      </c>
      <c r="J482">
        <f t="shared" si="29"/>
        <v>1778.16</v>
      </c>
      <c r="K482">
        <f t="shared" si="30"/>
        <v>2003</v>
      </c>
      <c r="L482">
        <f t="shared" si="31"/>
        <v>9</v>
      </c>
      <c r="M482" t="str">
        <f>VLOOKUP(A482,'Master Sheet'!A:O,15)</f>
        <v>Paris</v>
      </c>
    </row>
    <row r="483" spans="1:13">
      <c r="A483">
        <v>10153</v>
      </c>
      <c r="B483" t="s">
        <v>167</v>
      </c>
      <c r="C483">
        <v>29</v>
      </c>
      <c r="D483">
        <v>82.69</v>
      </c>
      <c r="E483">
        <v>9</v>
      </c>
      <c r="F483" s="14">
        <f>VLOOKUP($A483,Orders!$A:$B,2,FALSE)</f>
        <v>37892</v>
      </c>
      <c r="G483" t="str">
        <f>VLOOKUP($A483,Orders!$A:$E,5,FALSE)</f>
        <v>Shipped</v>
      </c>
      <c r="H483">
        <f>VLOOKUP(B483,Products!A:H,8)</f>
        <v>67.56</v>
      </c>
      <c r="I483">
        <f t="shared" si="28"/>
        <v>2398.0099999999998</v>
      </c>
      <c r="J483">
        <f t="shared" si="29"/>
        <v>438.76999999999987</v>
      </c>
      <c r="K483">
        <f t="shared" si="30"/>
        <v>2003</v>
      </c>
      <c r="L483">
        <f t="shared" si="31"/>
        <v>9</v>
      </c>
      <c r="M483" t="str">
        <f>VLOOKUP(A483,'Master Sheet'!A:O,15)</f>
        <v>Paris</v>
      </c>
    </row>
    <row r="484" spans="1:13">
      <c r="A484">
        <v>10153</v>
      </c>
      <c r="B484" t="s">
        <v>168</v>
      </c>
      <c r="C484">
        <v>22</v>
      </c>
      <c r="D484">
        <v>82.5</v>
      </c>
      <c r="E484">
        <v>6</v>
      </c>
      <c r="F484" s="14">
        <f>VLOOKUP($A484,Orders!$A:$B,2,FALSE)</f>
        <v>37892</v>
      </c>
      <c r="G484" t="str">
        <f>VLOOKUP($A484,Orders!$A:$E,5,FALSE)</f>
        <v>Shipped</v>
      </c>
      <c r="H484">
        <f>VLOOKUP(B484,Products!A:H,8)</f>
        <v>52.66</v>
      </c>
      <c r="I484">
        <f t="shared" si="28"/>
        <v>1815</v>
      </c>
      <c r="J484">
        <f t="shared" si="29"/>
        <v>656.48</v>
      </c>
      <c r="K484">
        <f t="shared" si="30"/>
        <v>2003</v>
      </c>
      <c r="L484">
        <f t="shared" si="31"/>
        <v>9</v>
      </c>
      <c r="M484" t="str">
        <f>VLOOKUP(A484,'Master Sheet'!A:O,15)</f>
        <v>Paris</v>
      </c>
    </row>
    <row r="485" spans="1:13">
      <c r="A485">
        <v>10153</v>
      </c>
      <c r="B485" t="s">
        <v>169</v>
      </c>
      <c r="C485">
        <v>40</v>
      </c>
      <c r="D485">
        <v>111.83</v>
      </c>
      <c r="E485">
        <v>5</v>
      </c>
      <c r="F485" s="14">
        <f>VLOOKUP($A485,Orders!$A:$B,2,FALSE)</f>
        <v>37892</v>
      </c>
      <c r="G485" t="str">
        <f>VLOOKUP($A485,Orders!$A:$E,5,FALSE)</f>
        <v>Shipped</v>
      </c>
      <c r="H485">
        <f>VLOOKUP(B485,Products!A:H,8)</f>
        <v>82.34</v>
      </c>
      <c r="I485">
        <f t="shared" si="28"/>
        <v>4473.2</v>
      </c>
      <c r="J485">
        <f t="shared" si="29"/>
        <v>1179.5999999999999</v>
      </c>
      <c r="K485">
        <f t="shared" si="30"/>
        <v>2003</v>
      </c>
      <c r="L485">
        <f t="shared" si="31"/>
        <v>9</v>
      </c>
      <c r="M485" t="str">
        <f>VLOOKUP(A485,'Master Sheet'!A:O,15)</f>
        <v>Paris</v>
      </c>
    </row>
    <row r="486" spans="1:13">
      <c r="A486">
        <v>10153</v>
      </c>
      <c r="B486" t="s">
        <v>162</v>
      </c>
      <c r="C486">
        <v>31</v>
      </c>
      <c r="D486">
        <v>53.31</v>
      </c>
      <c r="E486">
        <v>13</v>
      </c>
      <c r="F486" s="14">
        <f>VLOOKUP($A486,Orders!$A:$B,2,FALSE)</f>
        <v>37892</v>
      </c>
      <c r="G486" t="str">
        <f>VLOOKUP($A486,Orders!$A:$E,5,FALSE)</f>
        <v>Shipped</v>
      </c>
      <c r="H486">
        <f>VLOOKUP(B486,Products!A:H,8)</f>
        <v>37.49</v>
      </c>
      <c r="I486">
        <f t="shared" si="28"/>
        <v>1652.6100000000001</v>
      </c>
      <c r="J486">
        <f t="shared" si="29"/>
        <v>490.42</v>
      </c>
      <c r="K486">
        <f t="shared" si="30"/>
        <v>2003</v>
      </c>
      <c r="L486">
        <f t="shared" si="31"/>
        <v>9</v>
      </c>
      <c r="M486" t="str">
        <f>VLOOKUP(A486,'Master Sheet'!A:O,15)</f>
        <v>Paris</v>
      </c>
    </row>
    <row r="487" spans="1:13">
      <c r="A487">
        <v>10153</v>
      </c>
      <c r="B487" t="s">
        <v>172</v>
      </c>
      <c r="C487">
        <v>43</v>
      </c>
      <c r="D487">
        <v>58</v>
      </c>
      <c r="E487">
        <v>1</v>
      </c>
      <c r="F487" s="14">
        <f>VLOOKUP($A487,Orders!$A:$B,2,FALSE)</f>
        <v>37892</v>
      </c>
      <c r="G487" t="str">
        <f>VLOOKUP($A487,Orders!$A:$E,5,FALSE)</f>
        <v>Shipped</v>
      </c>
      <c r="H487">
        <f>VLOOKUP(B487,Products!A:H,8)</f>
        <v>34</v>
      </c>
      <c r="I487">
        <f t="shared" si="28"/>
        <v>2494</v>
      </c>
      <c r="J487">
        <f t="shared" si="29"/>
        <v>1032</v>
      </c>
      <c r="K487">
        <f t="shared" si="30"/>
        <v>2003</v>
      </c>
      <c r="L487">
        <f t="shared" si="31"/>
        <v>9</v>
      </c>
      <c r="M487" t="str">
        <f>VLOOKUP(A487,'Master Sheet'!A:O,15)</f>
        <v>Paris</v>
      </c>
    </row>
    <row r="488" spans="1:13">
      <c r="A488">
        <v>10153</v>
      </c>
      <c r="B488" t="s">
        <v>173</v>
      </c>
      <c r="C488">
        <v>31</v>
      </c>
      <c r="D488">
        <v>80.55</v>
      </c>
      <c r="E488">
        <v>8</v>
      </c>
      <c r="F488" s="14">
        <f>VLOOKUP($A488,Orders!$A:$B,2,FALSE)</f>
        <v>37892</v>
      </c>
      <c r="G488" t="str">
        <f>VLOOKUP($A488,Orders!$A:$E,5,FALSE)</f>
        <v>Shipped</v>
      </c>
      <c r="H488">
        <f>VLOOKUP(B488,Products!A:H,8)</f>
        <v>43.3</v>
      </c>
      <c r="I488">
        <f t="shared" si="28"/>
        <v>2497.0499999999997</v>
      </c>
      <c r="J488">
        <f t="shared" si="29"/>
        <v>1154.75</v>
      </c>
      <c r="K488">
        <f t="shared" si="30"/>
        <v>2003</v>
      </c>
      <c r="L488">
        <f t="shared" si="31"/>
        <v>9</v>
      </c>
      <c r="M488" t="str">
        <f>VLOOKUP(A488,'Master Sheet'!A:O,15)</f>
        <v>Paris</v>
      </c>
    </row>
    <row r="489" spans="1:13">
      <c r="A489">
        <v>10153</v>
      </c>
      <c r="B489" t="s">
        <v>175</v>
      </c>
      <c r="C489">
        <v>50</v>
      </c>
      <c r="D489">
        <v>87.15</v>
      </c>
      <c r="E489">
        <v>2</v>
      </c>
      <c r="F489" s="14">
        <f>VLOOKUP($A489,Orders!$A:$B,2,FALSE)</f>
        <v>37892</v>
      </c>
      <c r="G489" t="str">
        <f>VLOOKUP($A489,Orders!$A:$E,5,FALSE)</f>
        <v>Shipped</v>
      </c>
      <c r="H489">
        <f>VLOOKUP(B489,Products!A:H,8)</f>
        <v>51.09</v>
      </c>
      <c r="I489">
        <f t="shared" si="28"/>
        <v>4357.5</v>
      </c>
      <c r="J489">
        <f t="shared" si="29"/>
        <v>1803</v>
      </c>
      <c r="K489">
        <f t="shared" si="30"/>
        <v>2003</v>
      </c>
      <c r="L489">
        <f t="shared" si="31"/>
        <v>9</v>
      </c>
      <c r="M489" t="str">
        <f>VLOOKUP(A489,'Master Sheet'!A:O,15)</f>
        <v>Paris</v>
      </c>
    </row>
    <row r="490" spans="1:13">
      <c r="A490">
        <v>10153</v>
      </c>
      <c r="B490" t="s">
        <v>176</v>
      </c>
      <c r="C490">
        <v>20</v>
      </c>
      <c r="D490">
        <v>85.41</v>
      </c>
      <c r="E490">
        <v>3</v>
      </c>
      <c r="F490" s="14">
        <f>VLOOKUP($A490,Orders!$A:$B,2,FALSE)</f>
        <v>37892</v>
      </c>
      <c r="G490" t="str">
        <f>VLOOKUP($A490,Orders!$A:$E,5,FALSE)</f>
        <v>Shipped</v>
      </c>
      <c r="H490">
        <f>VLOOKUP(B490,Products!A:H,8)</f>
        <v>53.63</v>
      </c>
      <c r="I490">
        <f t="shared" si="28"/>
        <v>1708.1999999999998</v>
      </c>
      <c r="J490">
        <f t="shared" si="29"/>
        <v>635.59999999999991</v>
      </c>
      <c r="K490">
        <f t="shared" si="30"/>
        <v>2003</v>
      </c>
      <c r="L490">
        <f t="shared" si="31"/>
        <v>9</v>
      </c>
      <c r="M490" t="str">
        <f>VLOOKUP(A490,'Master Sheet'!A:O,15)</f>
        <v>Paris</v>
      </c>
    </row>
    <row r="491" spans="1:13">
      <c r="A491">
        <v>10153</v>
      </c>
      <c r="B491" t="s">
        <v>177</v>
      </c>
      <c r="C491">
        <v>50</v>
      </c>
      <c r="D491">
        <v>51.87</v>
      </c>
      <c r="E491">
        <v>4</v>
      </c>
      <c r="F491" s="14">
        <f>VLOOKUP($A491,Orders!$A:$B,2,FALSE)</f>
        <v>37892</v>
      </c>
      <c r="G491" t="str">
        <f>VLOOKUP($A491,Orders!$A:$E,5,FALSE)</f>
        <v>Shipped</v>
      </c>
      <c r="H491">
        <f>VLOOKUP(B491,Products!A:H,8)</f>
        <v>33.299999999999997</v>
      </c>
      <c r="I491">
        <f t="shared" si="28"/>
        <v>2593.5</v>
      </c>
      <c r="J491">
        <f t="shared" si="29"/>
        <v>928.5</v>
      </c>
      <c r="K491">
        <f t="shared" si="30"/>
        <v>2003</v>
      </c>
      <c r="L491">
        <f t="shared" si="31"/>
        <v>9</v>
      </c>
      <c r="M491" t="str">
        <f>VLOOKUP(A491,'Master Sheet'!A:O,15)</f>
        <v>Paris</v>
      </c>
    </row>
    <row r="492" spans="1:13">
      <c r="A492">
        <v>10154</v>
      </c>
      <c r="B492" t="s">
        <v>170</v>
      </c>
      <c r="C492">
        <v>31</v>
      </c>
      <c r="D492">
        <v>75.23</v>
      </c>
      <c r="E492">
        <v>2</v>
      </c>
      <c r="F492" s="14">
        <f>VLOOKUP($A492,Orders!$A:$B,2,FALSE)</f>
        <v>37896</v>
      </c>
      <c r="G492" t="str">
        <f>VLOOKUP($A492,Orders!$A:$E,5,FALSE)</f>
        <v>Shipped</v>
      </c>
      <c r="H492">
        <f>VLOOKUP(B492,Products!A:H,8)</f>
        <v>46.91</v>
      </c>
      <c r="I492">
        <f t="shared" si="28"/>
        <v>2332.13</v>
      </c>
      <c r="J492">
        <f t="shared" si="29"/>
        <v>877.92000000000019</v>
      </c>
      <c r="K492">
        <f t="shared" si="30"/>
        <v>2003</v>
      </c>
      <c r="L492">
        <f t="shared" si="31"/>
        <v>10</v>
      </c>
      <c r="M492" t="str">
        <f>VLOOKUP(A492,'Master Sheet'!A:O,15)</f>
        <v>San Francisco</v>
      </c>
    </row>
    <row r="493" spans="1:13">
      <c r="A493">
        <v>10154</v>
      </c>
      <c r="B493" t="s">
        <v>174</v>
      </c>
      <c r="C493">
        <v>36</v>
      </c>
      <c r="D493">
        <v>59.27</v>
      </c>
      <c r="E493">
        <v>1</v>
      </c>
      <c r="F493" s="14">
        <f>VLOOKUP($A493,Orders!$A:$B,2,FALSE)</f>
        <v>37896</v>
      </c>
      <c r="G493" t="str">
        <f>VLOOKUP($A493,Orders!$A:$E,5,FALSE)</f>
        <v>Shipped</v>
      </c>
      <c r="H493">
        <f>VLOOKUP(B493,Products!A:H,8)</f>
        <v>33.97</v>
      </c>
      <c r="I493">
        <f t="shared" si="28"/>
        <v>2133.7200000000003</v>
      </c>
      <c r="J493">
        <f t="shared" si="29"/>
        <v>910.80000000000018</v>
      </c>
      <c r="K493">
        <f t="shared" si="30"/>
        <v>2003</v>
      </c>
      <c r="L493">
        <f t="shared" si="31"/>
        <v>10</v>
      </c>
      <c r="M493" t="str">
        <f>VLOOKUP(A493,'Master Sheet'!A:O,15)</f>
        <v>San Francisco</v>
      </c>
    </row>
    <row r="494" spans="1:13">
      <c r="A494">
        <v>10155</v>
      </c>
      <c r="B494" t="s">
        <v>163</v>
      </c>
      <c r="C494">
        <v>32</v>
      </c>
      <c r="D494">
        <v>129.19999999999999</v>
      </c>
      <c r="E494">
        <v>13</v>
      </c>
      <c r="F494" s="14">
        <f>VLOOKUP($A494,Orders!$A:$B,2,FALSE)</f>
        <v>37900</v>
      </c>
      <c r="G494" t="str">
        <f>VLOOKUP($A494,Orders!$A:$E,5,FALSE)</f>
        <v>Shipped</v>
      </c>
      <c r="H494">
        <f>VLOOKUP(B494,Products!A:H,8)</f>
        <v>85.68</v>
      </c>
      <c r="I494">
        <f t="shared" si="28"/>
        <v>4134.3999999999996</v>
      </c>
      <c r="J494">
        <f t="shared" si="29"/>
        <v>1392.6399999999994</v>
      </c>
      <c r="K494">
        <f t="shared" si="30"/>
        <v>2003</v>
      </c>
      <c r="L494">
        <f t="shared" si="31"/>
        <v>10</v>
      </c>
      <c r="M494" t="str">
        <f>VLOOKUP(A494,'Master Sheet'!A:O,15)</f>
        <v>London</v>
      </c>
    </row>
    <row r="495" spans="1:13">
      <c r="A495">
        <v>10155</v>
      </c>
      <c r="B495" t="s">
        <v>178</v>
      </c>
      <c r="C495">
        <v>38</v>
      </c>
      <c r="D495">
        <v>138.77000000000001</v>
      </c>
      <c r="E495">
        <v>5</v>
      </c>
      <c r="F495" s="14">
        <f>VLOOKUP($A495,Orders!$A:$B,2,FALSE)</f>
        <v>37900</v>
      </c>
      <c r="G495" t="str">
        <f>VLOOKUP($A495,Orders!$A:$E,5,FALSE)</f>
        <v>Shipped</v>
      </c>
      <c r="H495">
        <f>VLOOKUP(B495,Products!A:H,8)</f>
        <v>77.27</v>
      </c>
      <c r="I495">
        <f t="shared" si="28"/>
        <v>5273.26</v>
      </c>
      <c r="J495">
        <f t="shared" si="29"/>
        <v>2337.0000000000005</v>
      </c>
      <c r="K495">
        <f t="shared" si="30"/>
        <v>2003</v>
      </c>
      <c r="L495">
        <f t="shared" si="31"/>
        <v>10</v>
      </c>
      <c r="M495" t="str">
        <f>VLOOKUP(A495,'Master Sheet'!A:O,15)</f>
        <v>London</v>
      </c>
    </row>
    <row r="496" spans="1:13">
      <c r="A496">
        <v>10155</v>
      </c>
      <c r="B496" t="s">
        <v>180</v>
      </c>
      <c r="C496">
        <v>44</v>
      </c>
      <c r="D496">
        <v>83.44</v>
      </c>
      <c r="E496">
        <v>11</v>
      </c>
      <c r="F496" s="14">
        <f>VLOOKUP($A496,Orders!$A:$B,2,FALSE)</f>
        <v>37900</v>
      </c>
      <c r="G496" t="str">
        <f>VLOOKUP($A496,Orders!$A:$E,5,FALSE)</f>
        <v>Shipped</v>
      </c>
      <c r="H496">
        <f>VLOOKUP(B496,Products!A:H,8)</f>
        <v>51.61</v>
      </c>
      <c r="I496">
        <f t="shared" si="28"/>
        <v>3671.3599999999997</v>
      </c>
      <c r="J496">
        <f t="shared" si="29"/>
        <v>1400.52</v>
      </c>
      <c r="K496">
        <f t="shared" si="30"/>
        <v>2003</v>
      </c>
      <c r="L496">
        <f t="shared" si="31"/>
        <v>10</v>
      </c>
      <c r="M496" t="str">
        <f>VLOOKUP(A496,'Master Sheet'!A:O,15)</f>
        <v>London</v>
      </c>
    </row>
    <row r="497" spans="1:13">
      <c r="A497">
        <v>10155</v>
      </c>
      <c r="B497" t="s">
        <v>181</v>
      </c>
      <c r="C497">
        <v>29</v>
      </c>
      <c r="D497">
        <v>105.87</v>
      </c>
      <c r="E497">
        <v>10</v>
      </c>
      <c r="F497" s="14">
        <f>VLOOKUP($A497,Orders!$A:$B,2,FALSE)</f>
        <v>37900</v>
      </c>
      <c r="G497" t="str">
        <f>VLOOKUP($A497,Orders!$A:$E,5,FALSE)</f>
        <v>Shipped</v>
      </c>
      <c r="H497">
        <f>VLOOKUP(B497,Products!A:H,8)</f>
        <v>64.58</v>
      </c>
      <c r="I497">
        <f t="shared" si="28"/>
        <v>3070.23</v>
      </c>
      <c r="J497">
        <f t="shared" si="29"/>
        <v>1197.4100000000001</v>
      </c>
      <c r="K497">
        <f t="shared" si="30"/>
        <v>2003</v>
      </c>
      <c r="L497">
        <f t="shared" si="31"/>
        <v>10</v>
      </c>
      <c r="M497" t="str">
        <f>VLOOKUP(A497,'Master Sheet'!A:O,15)</f>
        <v>London</v>
      </c>
    </row>
    <row r="498" spans="1:13">
      <c r="A498">
        <v>10155</v>
      </c>
      <c r="B498" t="s">
        <v>183</v>
      </c>
      <c r="C498">
        <v>23</v>
      </c>
      <c r="D498">
        <v>62.34</v>
      </c>
      <c r="E498">
        <v>6</v>
      </c>
      <c r="F498" s="14">
        <f>VLOOKUP($A498,Orders!$A:$B,2,FALSE)</f>
        <v>37900</v>
      </c>
      <c r="G498" t="str">
        <f>VLOOKUP($A498,Orders!$A:$E,5,FALSE)</f>
        <v>Shipped</v>
      </c>
      <c r="H498">
        <f>VLOOKUP(B498,Products!A:H,8)</f>
        <v>34.25</v>
      </c>
      <c r="I498">
        <f t="shared" si="28"/>
        <v>1433.8200000000002</v>
      </c>
      <c r="J498">
        <f t="shared" si="29"/>
        <v>646.07000000000005</v>
      </c>
      <c r="K498">
        <f t="shared" si="30"/>
        <v>2003</v>
      </c>
      <c r="L498">
        <f t="shared" si="31"/>
        <v>10</v>
      </c>
      <c r="M498" t="str">
        <f>VLOOKUP(A498,'Master Sheet'!A:O,15)</f>
        <v>London</v>
      </c>
    </row>
    <row r="499" spans="1:13">
      <c r="A499">
        <v>10155</v>
      </c>
      <c r="B499" t="s">
        <v>184</v>
      </c>
      <c r="C499">
        <v>34</v>
      </c>
      <c r="D499">
        <v>56.55</v>
      </c>
      <c r="E499">
        <v>7</v>
      </c>
      <c r="F499" s="14">
        <f>VLOOKUP($A499,Orders!$A:$B,2,FALSE)</f>
        <v>37900</v>
      </c>
      <c r="G499" t="str">
        <f>VLOOKUP($A499,Orders!$A:$E,5,FALSE)</f>
        <v>Shipped</v>
      </c>
      <c r="H499">
        <f>VLOOKUP(B499,Products!A:H,8)</f>
        <v>26.3</v>
      </c>
      <c r="I499">
        <f t="shared" si="28"/>
        <v>1922.6999999999998</v>
      </c>
      <c r="J499">
        <f t="shared" si="29"/>
        <v>1028.4999999999998</v>
      </c>
      <c r="K499">
        <f t="shared" si="30"/>
        <v>2003</v>
      </c>
      <c r="L499">
        <f t="shared" si="31"/>
        <v>10</v>
      </c>
      <c r="M499" t="str">
        <f>VLOOKUP(A499,'Master Sheet'!A:O,15)</f>
        <v>London</v>
      </c>
    </row>
    <row r="500" spans="1:13">
      <c r="A500">
        <v>10155</v>
      </c>
      <c r="B500" t="s">
        <v>171</v>
      </c>
      <c r="C500">
        <v>37</v>
      </c>
      <c r="D500">
        <v>76.31</v>
      </c>
      <c r="E500">
        <v>12</v>
      </c>
      <c r="F500" s="14">
        <f>VLOOKUP($A500,Orders!$A:$B,2,FALSE)</f>
        <v>37900</v>
      </c>
      <c r="G500" t="str">
        <f>VLOOKUP($A500,Orders!$A:$E,5,FALSE)</f>
        <v>Shipped</v>
      </c>
      <c r="H500">
        <f>VLOOKUP(B500,Products!A:H,8)</f>
        <v>48.64</v>
      </c>
      <c r="I500">
        <f t="shared" si="28"/>
        <v>2823.4700000000003</v>
      </c>
      <c r="J500">
        <f t="shared" si="29"/>
        <v>1023.7900000000001</v>
      </c>
      <c r="K500">
        <f t="shared" si="30"/>
        <v>2003</v>
      </c>
      <c r="L500">
        <f t="shared" si="31"/>
        <v>10</v>
      </c>
      <c r="M500" t="str">
        <f>VLOOKUP(A500,'Master Sheet'!A:O,15)</f>
        <v>London</v>
      </c>
    </row>
    <row r="501" spans="1:13">
      <c r="A501">
        <v>10155</v>
      </c>
      <c r="B501" t="s">
        <v>185</v>
      </c>
      <c r="C501">
        <v>44</v>
      </c>
      <c r="D501">
        <v>58.69</v>
      </c>
      <c r="E501">
        <v>4</v>
      </c>
      <c r="F501" s="14">
        <f>VLOOKUP($A501,Orders!$A:$B,2,FALSE)</f>
        <v>37900</v>
      </c>
      <c r="G501" t="str">
        <f>VLOOKUP($A501,Orders!$A:$E,5,FALSE)</f>
        <v>Shipped</v>
      </c>
      <c r="H501">
        <f>VLOOKUP(B501,Products!A:H,8)</f>
        <v>29.34</v>
      </c>
      <c r="I501">
        <f t="shared" si="28"/>
        <v>2582.3599999999997</v>
      </c>
      <c r="J501">
        <f t="shared" si="29"/>
        <v>1291.3999999999999</v>
      </c>
      <c r="K501">
        <f t="shared" si="30"/>
        <v>2003</v>
      </c>
      <c r="L501">
        <f t="shared" si="31"/>
        <v>10</v>
      </c>
      <c r="M501" t="str">
        <f>VLOOKUP(A501,'Master Sheet'!A:O,15)</f>
        <v>London</v>
      </c>
    </row>
    <row r="502" spans="1:13">
      <c r="A502">
        <v>10155</v>
      </c>
      <c r="B502" t="s">
        <v>190</v>
      </c>
      <c r="C502">
        <v>32</v>
      </c>
      <c r="D502">
        <v>89.61</v>
      </c>
      <c r="E502">
        <v>9</v>
      </c>
      <c r="F502" s="14">
        <f>VLOOKUP($A502,Orders!$A:$B,2,FALSE)</f>
        <v>37900</v>
      </c>
      <c r="G502" t="str">
        <f>VLOOKUP($A502,Orders!$A:$E,5,FALSE)</f>
        <v>Shipped</v>
      </c>
      <c r="H502">
        <f>VLOOKUP(B502,Products!A:H,8)</f>
        <v>39.83</v>
      </c>
      <c r="I502">
        <f t="shared" si="28"/>
        <v>2867.52</v>
      </c>
      <c r="J502">
        <f t="shared" si="29"/>
        <v>1592.96</v>
      </c>
      <c r="K502">
        <f t="shared" si="30"/>
        <v>2003</v>
      </c>
      <c r="L502">
        <f t="shared" si="31"/>
        <v>10</v>
      </c>
      <c r="M502" t="str">
        <f>VLOOKUP(A502,'Master Sheet'!A:O,15)</f>
        <v>London</v>
      </c>
    </row>
    <row r="503" spans="1:13">
      <c r="A503">
        <v>10155</v>
      </c>
      <c r="B503" t="s">
        <v>191</v>
      </c>
      <c r="C503">
        <v>20</v>
      </c>
      <c r="D503">
        <v>87.75</v>
      </c>
      <c r="E503">
        <v>2</v>
      </c>
      <c r="F503" s="14">
        <f>VLOOKUP($A503,Orders!$A:$B,2,FALSE)</f>
        <v>37900</v>
      </c>
      <c r="G503" t="str">
        <f>VLOOKUP($A503,Orders!$A:$E,5,FALSE)</f>
        <v>Shipped</v>
      </c>
      <c r="H503">
        <f>VLOOKUP(B503,Products!A:H,8)</f>
        <v>68.8</v>
      </c>
      <c r="I503">
        <f t="shared" si="28"/>
        <v>1755</v>
      </c>
      <c r="J503">
        <f t="shared" si="29"/>
        <v>379.00000000000006</v>
      </c>
      <c r="K503">
        <f t="shared" si="30"/>
        <v>2003</v>
      </c>
      <c r="L503">
        <f t="shared" si="31"/>
        <v>10</v>
      </c>
      <c r="M503" t="str">
        <f>VLOOKUP(A503,'Master Sheet'!A:O,15)</f>
        <v>London</v>
      </c>
    </row>
    <row r="504" spans="1:13">
      <c r="A504">
        <v>10155</v>
      </c>
      <c r="B504" t="s">
        <v>193</v>
      </c>
      <c r="C504">
        <v>43</v>
      </c>
      <c r="D504">
        <v>76.8</v>
      </c>
      <c r="E504">
        <v>1</v>
      </c>
      <c r="F504" s="14">
        <f>VLOOKUP($A504,Orders!$A:$B,2,FALSE)</f>
        <v>37900</v>
      </c>
      <c r="G504" t="str">
        <f>VLOOKUP($A504,Orders!$A:$E,5,FALSE)</f>
        <v>Shipped</v>
      </c>
      <c r="H504">
        <f>VLOOKUP(B504,Products!A:H,8)</f>
        <v>54.4</v>
      </c>
      <c r="I504">
        <f t="shared" si="28"/>
        <v>3302.4</v>
      </c>
      <c r="J504">
        <f t="shared" si="29"/>
        <v>963.19999999999993</v>
      </c>
      <c r="K504">
        <f t="shared" si="30"/>
        <v>2003</v>
      </c>
      <c r="L504">
        <f t="shared" si="31"/>
        <v>10</v>
      </c>
      <c r="M504" t="str">
        <f>VLOOKUP(A504,'Master Sheet'!A:O,15)</f>
        <v>London</v>
      </c>
    </row>
    <row r="505" spans="1:13">
      <c r="A505">
        <v>10155</v>
      </c>
      <c r="B505" t="s">
        <v>194</v>
      </c>
      <c r="C505">
        <v>44</v>
      </c>
      <c r="D505">
        <v>70.33</v>
      </c>
      <c r="E505">
        <v>3</v>
      </c>
      <c r="F505" s="14">
        <f>VLOOKUP($A505,Orders!$A:$B,2,FALSE)</f>
        <v>37900</v>
      </c>
      <c r="G505" t="str">
        <f>VLOOKUP($A505,Orders!$A:$E,5,FALSE)</f>
        <v>Shipped</v>
      </c>
      <c r="H505">
        <f>VLOOKUP(B505,Products!A:H,8)</f>
        <v>36.270000000000003</v>
      </c>
      <c r="I505">
        <f t="shared" si="28"/>
        <v>3094.52</v>
      </c>
      <c r="J505">
        <f t="shared" si="29"/>
        <v>1498.6399999999999</v>
      </c>
      <c r="K505">
        <f t="shared" si="30"/>
        <v>2003</v>
      </c>
      <c r="L505">
        <f t="shared" si="31"/>
        <v>10</v>
      </c>
      <c r="M505" t="str">
        <f>VLOOKUP(A505,'Master Sheet'!A:O,15)</f>
        <v>London</v>
      </c>
    </row>
    <row r="506" spans="1:13">
      <c r="A506">
        <v>10155</v>
      </c>
      <c r="B506" t="s">
        <v>195</v>
      </c>
      <c r="C506">
        <v>34</v>
      </c>
      <c r="D506">
        <v>49.16</v>
      </c>
      <c r="E506">
        <v>8</v>
      </c>
      <c r="F506" s="14">
        <f>VLOOKUP($A506,Orders!$A:$B,2,FALSE)</f>
        <v>37900</v>
      </c>
      <c r="G506" t="str">
        <f>VLOOKUP($A506,Orders!$A:$E,5,FALSE)</f>
        <v>Shipped</v>
      </c>
      <c r="H506">
        <f>VLOOKUP(B506,Products!A:H,8)</f>
        <v>32.770000000000003</v>
      </c>
      <c r="I506">
        <f t="shared" si="28"/>
        <v>1671.4399999999998</v>
      </c>
      <c r="J506">
        <f t="shared" si="29"/>
        <v>557.25999999999976</v>
      </c>
      <c r="K506">
        <f t="shared" si="30"/>
        <v>2003</v>
      </c>
      <c r="L506">
        <f t="shared" si="31"/>
        <v>10</v>
      </c>
      <c r="M506" t="str">
        <f>VLOOKUP(A506,'Master Sheet'!A:O,15)</f>
        <v>London</v>
      </c>
    </row>
    <row r="507" spans="1:13">
      <c r="A507">
        <v>10156</v>
      </c>
      <c r="B507" t="s">
        <v>188</v>
      </c>
      <c r="C507">
        <v>20</v>
      </c>
      <c r="D507">
        <v>43.64</v>
      </c>
      <c r="E507">
        <v>1</v>
      </c>
      <c r="F507" s="14">
        <f>VLOOKUP($A507,Orders!$A:$B,2,FALSE)</f>
        <v>37902</v>
      </c>
      <c r="G507" t="str">
        <f>VLOOKUP($A507,Orders!$A:$E,5,FALSE)</f>
        <v>Shipped</v>
      </c>
      <c r="H507">
        <f>VLOOKUP(B507,Products!A:H,8)</f>
        <v>27.06</v>
      </c>
      <c r="I507">
        <f t="shared" si="28"/>
        <v>872.8</v>
      </c>
      <c r="J507">
        <f t="shared" si="29"/>
        <v>331.6</v>
      </c>
      <c r="K507">
        <f t="shared" si="30"/>
        <v>2003</v>
      </c>
      <c r="L507">
        <f t="shared" si="31"/>
        <v>10</v>
      </c>
      <c r="M507" t="str">
        <f>VLOOKUP(A507,'Master Sheet'!A:O,15)</f>
        <v>Paris</v>
      </c>
    </row>
    <row r="508" spans="1:13">
      <c r="A508">
        <v>10156</v>
      </c>
      <c r="B508" t="s">
        <v>189</v>
      </c>
      <c r="C508">
        <v>48</v>
      </c>
      <c r="D508">
        <v>77.64</v>
      </c>
      <c r="E508">
        <v>2</v>
      </c>
      <c r="F508" s="14">
        <f>VLOOKUP($A508,Orders!$A:$B,2,FALSE)</f>
        <v>37902</v>
      </c>
      <c r="G508" t="str">
        <f>VLOOKUP($A508,Orders!$A:$E,5,FALSE)</f>
        <v>Shipped</v>
      </c>
      <c r="H508">
        <f>VLOOKUP(B508,Products!A:H,8)</f>
        <v>51.15</v>
      </c>
      <c r="I508">
        <f t="shared" si="28"/>
        <v>3726.7200000000003</v>
      </c>
      <c r="J508">
        <f t="shared" si="29"/>
        <v>1271.52</v>
      </c>
      <c r="K508">
        <f t="shared" si="30"/>
        <v>2003</v>
      </c>
      <c r="L508">
        <f t="shared" si="31"/>
        <v>10</v>
      </c>
      <c r="M508" t="str">
        <f>VLOOKUP(A508,'Master Sheet'!A:O,15)</f>
        <v>Paris</v>
      </c>
    </row>
    <row r="509" spans="1:13">
      <c r="A509">
        <v>10157</v>
      </c>
      <c r="B509" t="s">
        <v>179</v>
      </c>
      <c r="C509">
        <v>33</v>
      </c>
      <c r="D509">
        <v>69.27</v>
      </c>
      <c r="E509">
        <v>3</v>
      </c>
      <c r="F509" s="14">
        <f>VLOOKUP($A509,Orders!$A:$B,2,FALSE)</f>
        <v>37903</v>
      </c>
      <c r="G509" t="str">
        <f>VLOOKUP($A509,Orders!$A:$E,5,FALSE)</f>
        <v>Shipped</v>
      </c>
      <c r="H509">
        <f>VLOOKUP(B509,Products!A:H,8)</f>
        <v>49</v>
      </c>
      <c r="I509">
        <f t="shared" si="28"/>
        <v>2285.91</v>
      </c>
      <c r="J509">
        <f t="shared" si="29"/>
        <v>668.90999999999985</v>
      </c>
      <c r="K509">
        <f t="shared" si="30"/>
        <v>2003</v>
      </c>
      <c r="L509">
        <f t="shared" si="31"/>
        <v>10</v>
      </c>
      <c r="M509" t="str">
        <f>VLOOKUP(A509,'Master Sheet'!A:O,15)</f>
        <v>Paris</v>
      </c>
    </row>
    <row r="510" spans="1:13">
      <c r="A510">
        <v>10157</v>
      </c>
      <c r="B510" t="s">
        <v>182</v>
      </c>
      <c r="C510">
        <v>40</v>
      </c>
      <c r="D510">
        <v>89.72</v>
      </c>
      <c r="E510">
        <v>5</v>
      </c>
      <c r="F510" s="14">
        <f>VLOOKUP($A510,Orders!$A:$B,2,FALSE)</f>
        <v>37903</v>
      </c>
      <c r="G510" t="str">
        <f>VLOOKUP($A510,Orders!$A:$E,5,FALSE)</f>
        <v>Shipped</v>
      </c>
      <c r="H510">
        <f>VLOOKUP(B510,Products!A:H,8)</f>
        <v>66.739999999999995</v>
      </c>
      <c r="I510">
        <f t="shared" si="28"/>
        <v>3588.8</v>
      </c>
      <c r="J510">
        <f t="shared" si="29"/>
        <v>919.20000000000016</v>
      </c>
      <c r="K510">
        <f t="shared" si="30"/>
        <v>2003</v>
      </c>
      <c r="L510">
        <f t="shared" si="31"/>
        <v>10</v>
      </c>
      <c r="M510" t="str">
        <f>VLOOKUP(A510,'Master Sheet'!A:O,15)</f>
        <v>Paris</v>
      </c>
    </row>
    <row r="511" spans="1:13">
      <c r="A511">
        <v>10157</v>
      </c>
      <c r="B511" t="s">
        <v>186</v>
      </c>
      <c r="C511">
        <v>33</v>
      </c>
      <c r="D511">
        <v>66.650000000000006</v>
      </c>
      <c r="E511">
        <v>4</v>
      </c>
      <c r="F511" s="14">
        <f>VLOOKUP($A511,Orders!$A:$B,2,FALSE)</f>
        <v>37903</v>
      </c>
      <c r="G511" t="str">
        <f>VLOOKUP($A511,Orders!$A:$E,5,FALSE)</f>
        <v>Shipped</v>
      </c>
      <c r="H511">
        <f>VLOOKUP(B511,Products!A:H,8)</f>
        <v>36.229999999999997</v>
      </c>
      <c r="I511">
        <f t="shared" si="28"/>
        <v>2199.4500000000003</v>
      </c>
      <c r="J511">
        <f t="shared" si="29"/>
        <v>1003.8600000000002</v>
      </c>
      <c r="K511">
        <f t="shared" si="30"/>
        <v>2003</v>
      </c>
      <c r="L511">
        <f t="shared" si="31"/>
        <v>10</v>
      </c>
      <c r="M511" t="str">
        <f>VLOOKUP(A511,'Master Sheet'!A:O,15)</f>
        <v>Paris</v>
      </c>
    </row>
    <row r="512" spans="1:13">
      <c r="A512">
        <v>10157</v>
      </c>
      <c r="B512" t="s">
        <v>203</v>
      </c>
      <c r="C512">
        <v>34</v>
      </c>
      <c r="D512">
        <v>83.91</v>
      </c>
      <c r="E512">
        <v>1</v>
      </c>
      <c r="F512" s="14">
        <f>VLOOKUP($A512,Orders!$A:$B,2,FALSE)</f>
        <v>37903</v>
      </c>
      <c r="G512" t="str">
        <f>VLOOKUP($A512,Orders!$A:$E,5,FALSE)</f>
        <v>Shipped</v>
      </c>
      <c r="H512">
        <f>VLOOKUP(B512,Products!A:H,8)</f>
        <v>66.92</v>
      </c>
      <c r="I512">
        <f t="shared" si="28"/>
        <v>2852.94</v>
      </c>
      <c r="J512">
        <f t="shared" si="29"/>
        <v>577.65999999999985</v>
      </c>
      <c r="K512">
        <f t="shared" si="30"/>
        <v>2003</v>
      </c>
      <c r="L512">
        <f t="shared" si="31"/>
        <v>10</v>
      </c>
      <c r="M512" t="str">
        <f>VLOOKUP(A512,'Master Sheet'!A:O,15)</f>
        <v>Paris</v>
      </c>
    </row>
    <row r="513" spans="1:13">
      <c r="A513">
        <v>10157</v>
      </c>
      <c r="B513" t="s">
        <v>187</v>
      </c>
      <c r="C513">
        <v>28</v>
      </c>
      <c r="D513">
        <v>56.41</v>
      </c>
      <c r="E513">
        <v>6</v>
      </c>
      <c r="F513" s="14">
        <f>VLOOKUP($A513,Orders!$A:$B,2,FALSE)</f>
        <v>37903</v>
      </c>
      <c r="G513" t="str">
        <f>VLOOKUP($A513,Orders!$A:$E,5,FALSE)</f>
        <v>Shipped</v>
      </c>
      <c r="H513">
        <f>VLOOKUP(B513,Products!A:H,8)</f>
        <v>33.020000000000003</v>
      </c>
      <c r="I513">
        <f t="shared" si="28"/>
        <v>1579.48</v>
      </c>
      <c r="J513">
        <f t="shared" si="29"/>
        <v>654.91999999999985</v>
      </c>
      <c r="K513">
        <f t="shared" si="30"/>
        <v>2003</v>
      </c>
      <c r="L513">
        <f t="shared" si="31"/>
        <v>10</v>
      </c>
      <c r="M513" t="str">
        <f>VLOOKUP(A513,'Master Sheet'!A:O,15)</f>
        <v>Paris</v>
      </c>
    </row>
    <row r="514" spans="1:13">
      <c r="A514">
        <v>10157</v>
      </c>
      <c r="B514" t="s">
        <v>192</v>
      </c>
      <c r="C514">
        <v>48</v>
      </c>
      <c r="D514">
        <v>109.16</v>
      </c>
      <c r="E514">
        <v>2</v>
      </c>
      <c r="F514" s="14">
        <f>VLOOKUP($A514,Orders!$A:$B,2,FALSE)</f>
        <v>37903</v>
      </c>
      <c r="G514" t="str">
        <f>VLOOKUP($A514,Orders!$A:$E,5,FALSE)</f>
        <v>Shipped</v>
      </c>
      <c r="H514">
        <f>VLOOKUP(B514,Products!A:H,8)</f>
        <v>59.33</v>
      </c>
      <c r="I514">
        <f t="shared" ref="I514:I577" si="32">C514*D514</f>
        <v>5239.68</v>
      </c>
      <c r="J514">
        <f t="shared" ref="J514:J577" si="33">(D514-H514)*C514</f>
        <v>2391.84</v>
      </c>
      <c r="K514">
        <f t="shared" ref="K514:K577" si="34">YEAR(F514)</f>
        <v>2003</v>
      </c>
      <c r="L514">
        <f t="shared" ref="L514:L577" si="35">MONTH(F514)</f>
        <v>10</v>
      </c>
      <c r="M514" t="str">
        <f>VLOOKUP(A514,'Master Sheet'!A:O,15)</f>
        <v>Paris</v>
      </c>
    </row>
    <row r="515" spans="1:13">
      <c r="A515">
        <v>10158</v>
      </c>
      <c r="B515" t="s">
        <v>202</v>
      </c>
      <c r="C515">
        <v>22</v>
      </c>
      <c r="D515">
        <v>67.790000000000006</v>
      </c>
      <c r="E515">
        <v>1</v>
      </c>
      <c r="F515" s="14">
        <f>VLOOKUP($A515,Orders!$A:$B,2,FALSE)</f>
        <v>37904</v>
      </c>
      <c r="G515" t="str">
        <f>VLOOKUP($A515,Orders!$A:$E,5,FALSE)</f>
        <v>Shipped</v>
      </c>
      <c r="H515">
        <f>VLOOKUP(B515,Products!A:H,8)</f>
        <v>37.32</v>
      </c>
      <c r="I515">
        <f t="shared" si="32"/>
        <v>1491.38</v>
      </c>
      <c r="J515">
        <f t="shared" si="33"/>
        <v>670.34000000000015</v>
      </c>
      <c r="K515">
        <f t="shared" si="34"/>
        <v>2003</v>
      </c>
      <c r="L515">
        <f t="shared" si="35"/>
        <v>10</v>
      </c>
      <c r="M515" t="str">
        <f>VLOOKUP(A515,'Master Sheet'!A:O,15)</f>
        <v>London</v>
      </c>
    </row>
    <row r="516" spans="1:13">
      <c r="A516">
        <v>10159</v>
      </c>
      <c r="B516" t="s">
        <v>196</v>
      </c>
      <c r="C516">
        <v>49</v>
      </c>
      <c r="D516">
        <v>81.349999999999994</v>
      </c>
      <c r="E516">
        <v>14</v>
      </c>
      <c r="F516" s="14">
        <f>VLOOKUP($A516,Orders!$A:$B,2,FALSE)</f>
        <v>37904</v>
      </c>
      <c r="G516" t="str">
        <f>VLOOKUP($A516,Orders!$A:$E,5,FALSE)</f>
        <v>Shipped</v>
      </c>
      <c r="H516">
        <f>VLOOKUP(B516,Products!A:H,8)</f>
        <v>48.81</v>
      </c>
      <c r="I516">
        <f t="shared" si="32"/>
        <v>3986.1499999999996</v>
      </c>
      <c r="J516">
        <f t="shared" si="33"/>
        <v>1594.4599999999996</v>
      </c>
      <c r="K516">
        <f t="shared" si="34"/>
        <v>2003</v>
      </c>
      <c r="L516">
        <f t="shared" si="35"/>
        <v>10</v>
      </c>
      <c r="M516" t="str">
        <f>VLOOKUP(A516,'Master Sheet'!A:O,15)</f>
        <v>San Francisco</v>
      </c>
    </row>
    <row r="517" spans="1:13">
      <c r="A517">
        <v>10159</v>
      </c>
      <c r="B517" t="s">
        <v>197</v>
      </c>
      <c r="C517">
        <v>37</v>
      </c>
      <c r="D517">
        <v>101.1</v>
      </c>
      <c r="E517">
        <v>17</v>
      </c>
      <c r="F517" s="14">
        <f>VLOOKUP($A517,Orders!$A:$B,2,FALSE)</f>
        <v>37904</v>
      </c>
      <c r="G517" t="str">
        <f>VLOOKUP($A517,Orders!$A:$E,5,FALSE)</f>
        <v>Shipped</v>
      </c>
      <c r="H517">
        <f>VLOOKUP(B517,Products!A:H,8)</f>
        <v>68.989999999999995</v>
      </c>
      <c r="I517">
        <f t="shared" si="32"/>
        <v>3740.7</v>
      </c>
      <c r="J517">
        <f t="shared" si="33"/>
        <v>1188.07</v>
      </c>
      <c r="K517">
        <f t="shared" si="34"/>
        <v>2003</v>
      </c>
      <c r="L517">
        <f t="shared" si="35"/>
        <v>10</v>
      </c>
      <c r="M517" t="str">
        <f>VLOOKUP(A517,'Master Sheet'!A:O,15)</f>
        <v>San Francisco</v>
      </c>
    </row>
    <row r="518" spans="1:13">
      <c r="A518">
        <v>10159</v>
      </c>
      <c r="B518" t="s">
        <v>198</v>
      </c>
      <c r="C518">
        <v>22</v>
      </c>
      <c r="D518">
        <v>170.42</v>
      </c>
      <c r="E518">
        <v>16</v>
      </c>
      <c r="F518" s="14">
        <f>VLOOKUP($A518,Orders!$A:$B,2,FALSE)</f>
        <v>37904</v>
      </c>
      <c r="G518" t="str">
        <f>VLOOKUP($A518,Orders!$A:$E,5,FALSE)</f>
        <v>Shipped</v>
      </c>
      <c r="H518">
        <f>VLOOKUP(B518,Products!A:H,8)</f>
        <v>91.02</v>
      </c>
      <c r="I518">
        <f t="shared" si="32"/>
        <v>3749.24</v>
      </c>
      <c r="J518">
        <f t="shared" si="33"/>
        <v>1746.7999999999997</v>
      </c>
      <c r="K518">
        <f t="shared" si="34"/>
        <v>2003</v>
      </c>
      <c r="L518">
        <f t="shared" si="35"/>
        <v>10</v>
      </c>
      <c r="M518" t="str">
        <f>VLOOKUP(A518,'Master Sheet'!A:O,15)</f>
        <v>San Francisco</v>
      </c>
    </row>
    <row r="519" spans="1:13">
      <c r="A519">
        <v>10159</v>
      </c>
      <c r="B519" t="s">
        <v>204</v>
      </c>
      <c r="C519">
        <v>41</v>
      </c>
      <c r="D519">
        <v>188.73</v>
      </c>
      <c r="E519">
        <v>2</v>
      </c>
      <c r="F519" s="14">
        <f>VLOOKUP($A519,Orders!$A:$B,2,FALSE)</f>
        <v>37904</v>
      </c>
      <c r="G519" t="str">
        <f>VLOOKUP($A519,Orders!$A:$E,5,FALSE)</f>
        <v>Shipped</v>
      </c>
      <c r="H519">
        <f>VLOOKUP(B519,Products!A:H,8)</f>
        <v>95.34</v>
      </c>
      <c r="I519">
        <f t="shared" si="32"/>
        <v>7737.9299999999994</v>
      </c>
      <c r="J519">
        <f t="shared" si="33"/>
        <v>3828.9899999999993</v>
      </c>
      <c r="K519">
        <f t="shared" si="34"/>
        <v>2003</v>
      </c>
      <c r="L519">
        <f t="shared" si="35"/>
        <v>10</v>
      </c>
      <c r="M519" t="str">
        <f>VLOOKUP(A519,'Master Sheet'!A:O,15)</f>
        <v>San Francisco</v>
      </c>
    </row>
    <row r="520" spans="1:13">
      <c r="A520">
        <v>10159</v>
      </c>
      <c r="B520" t="s">
        <v>199</v>
      </c>
      <c r="C520">
        <v>38</v>
      </c>
      <c r="D520">
        <v>131.04</v>
      </c>
      <c r="E520">
        <v>13</v>
      </c>
      <c r="F520" s="14">
        <f>VLOOKUP($A520,Orders!$A:$B,2,FALSE)</f>
        <v>37904</v>
      </c>
      <c r="G520" t="str">
        <f>VLOOKUP($A520,Orders!$A:$E,5,FALSE)</f>
        <v>Shipped</v>
      </c>
      <c r="H520">
        <f>VLOOKUP(B520,Products!A:H,8)</f>
        <v>66.27</v>
      </c>
      <c r="I520">
        <f t="shared" si="32"/>
        <v>4979.5199999999995</v>
      </c>
      <c r="J520">
        <f t="shared" si="33"/>
        <v>2461.2599999999998</v>
      </c>
      <c r="K520">
        <f t="shared" si="34"/>
        <v>2003</v>
      </c>
      <c r="L520">
        <f t="shared" si="35"/>
        <v>10</v>
      </c>
      <c r="M520" t="str">
        <f>VLOOKUP(A520,'Master Sheet'!A:O,15)</f>
        <v>San Francisco</v>
      </c>
    </row>
    <row r="521" spans="1:13">
      <c r="A521">
        <v>10159</v>
      </c>
      <c r="B521" t="s">
        <v>206</v>
      </c>
      <c r="C521">
        <v>24</v>
      </c>
      <c r="D521">
        <v>67.03</v>
      </c>
      <c r="E521">
        <v>3</v>
      </c>
      <c r="F521" s="14">
        <f>VLOOKUP($A521,Orders!$A:$B,2,FALSE)</f>
        <v>37904</v>
      </c>
      <c r="G521" t="str">
        <f>VLOOKUP($A521,Orders!$A:$E,5,FALSE)</f>
        <v>Shipped</v>
      </c>
      <c r="H521">
        <f>VLOOKUP(B521,Products!A:H,8)</f>
        <v>31.92</v>
      </c>
      <c r="I521">
        <f t="shared" si="32"/>
        <v>1608.72</v>
      </c>
      <c r="J521">
        <f t="shared" si="33"/>
        <v>842.64</v>
      </c>
      <c r="K521">
        <f t="shared" si="34"/>
        <v>2003</v>
      </c>
      <c r="L521">
        <f t="shared" si="35"/>
        <v>10</v>
      </c>
      <c r="M521" t="str">
        <f>VLOOKUP(A521,'Master Sheet'!A:O,15)</f>
        <v>San Francisco</v>
      </c>
    </row>
    <row r="522" spans="1:13">
      <c r="A522">
        <v>10159</v>
      </c>
      <c r="B522" t="s">
        <v>200</v>
      </c>
      <c r="C522">
        <v>42</v>
      </c>
      <c r="D522">
        <v>51.48</v>
      </c>
      <c r="E522">
        <v>18</v>
      </c>
      <c r="F522" s="14">
        <f>VLOOKUP($A522,Orders!$A:$B,2,FALSE)</f>
        <v>37904</v>
      </c>
      <c r="G522" t="str">
        <f>VLOOKUP($A522,Orders!$A:$E,5,FALSE)</f>
        <v>Shipped</v>
      </c>
      <c r="H522">
        <f>VLOOKUP(B522,Products!A:H,8)</f>
        <v>24.23</v>
      </c>
      <c r="I522">
        <f t="shared" si="32"/>
        <v>2162.16</v>
      </c>
      <c r="J522">
        <f t="shared" si="33"/>
        <v>1144.4999999999998</v>
      </c>
      <c r="K522">
        <f t="shared" si="34"/>
        <v>2003</v>
      </c>
      <c r="L522">
        <f t="shared" si="35"/>
        <v>10</v>
      </c>
      <c r="M522" t="str">
        <f>VLOOKUP(A522,'Master Sheet'!A:O,15)</f>
        <v>San Francisco</v>
      </c>
    </row>
    <row r="523" spans="1:13">
      <c r="A523">
        <v>10159</v>
      </c>
      <c r="B523" t="s">
        <v>209</v>
      </c>
      <c r="C523">
        <v>21</v>
      </c>
      <c r="D523">
        <v>66.739999999999995</v>
      </c>
      <c r="E523">
        <v>5</v>
      </c>
      <c r="F523" s="14">
        <f>VLOOKUP($A523,Orders!$A:$B,2,FALSE)</f>
        <v>37904</v>
      </c>
      <c r="G523" t="str">
        <f>VLOOKUP($A523,Orders!$A:$E,5,FALSE)</f>
        <v>Shipped</v>
      </c>
      <c r="H523">
        <f>VLOOKUP(B523,Products!A:H,8)</f>
        <v>49.05</v>
      </c>
      <c r="I523">
        <f t="shared" si="32"/>
        <v>1401.54</v>
      </c>
      <c r="J523">
        <f t="shared" si="33"/>
        <v>371.48999999999995</v>
      </c>
      <c r="K523">
        <f t="shared" si="34"/>
        <v>2003</v>
      </c>
      <c r="L523">
        <f t="shared" si="35"/>
        <v>10</v>
      </c>
      <c r="M523" t="str">
        <f>VLOOKUP(A523,'Master Sheet'!A:O,15)</f>
        <v>San Francisco</v>
      </c>
    </row>
    <row r="524" spans="1:13">
      <c r="A524">
        <v>10159</v>
      </c>
      <c r="B524" t="s">
        <v>210</v>
      </c>
      <c r="C524">
        <v>25</v>
      </c>
      <c r="D524">
        <v>129.35</v>
      </c>
      <c r="E524">
        <v>4</v>
      </c>
      <c r="F524" s="14">
        <f>VLOOKUP($A524,Orders!$A:$B,2,FALSE)</f>
        <v>37904</v>
      </c>
      <c r="G524" t="str">
        <f>VLOOKUP($A524,Orders!$A:$E,5,FALSE)</f>
        <v>Shipped</v>
      </c>
      <c r="H524">
        <f>VLOOKUP(B524,Products!A:H,8)</f>
        <v>73.489999999999995</v>
      </c>
      <c r="I524">
        <f t="shared" si="32"/>
        <v>3233.75</v>
      </c>
      <c r="J524">
        <f t="shared" si="33"/>
        <v>1396.5</v>
      </c>
      <c r="K524">
        <f t="shared" si="34"/>
        <v>2003</v>
      </c>
      <c r="L524">
        <f t="shared" si="35"/>
        <v>10</v>
      </c>
      <c r="M524" t="str">
        <f>VLOOKUP(A524,'Master Sheet'!A:O,15)</f>
        <v>San Francisco</v>
      </c>
    </row>
    <row r="525" spans="1:13">
      <c r="A525">
        <v>10159</v>
      </c>
      <c r="B525" t="s">
        <v>211</v>
      </c>
      <c r="C525">
        <v>21</v>
      </c>
      <c r="D525">
        <v>54.71</v>
      </c>
      <c r="E525">
        <v>8</v>
      </c>
      <c r="F525" s="14">
        <f>VLOOKUP($A525,Orders!$A:$B,2,FALSE)</f>
        <v>37904</v>
      </c>
      <c r="G525" t="str">
        <f>VLOOKUP($A525,Orders!$A:$E,5,FALSE)</f>
        <v>Shipped</v>
      </c>
      <c r="H525">
        <f>VLOOKUP(B525,Products!A:H,8)</f>
        <v>32.950000000000003</v>
      </c>
      <c r="I525">
        <f t="shared" si="32"/>
        <v>1148.9100000000001</v>
      </c>
      <c r="J525">
        <f t="shared" si="33"/>
        <v>456.96</v>
      </c>
      <c r="K525">
        <f t="shared" si="34"/>
        <v>2003</v>
      </c>
      <c r="L525">
        <f t="shared" si="35"/>
        <v>10</v>
      </c>
      <c r="M525" t="str">
        <f>VLOOKUP(A525,'Master Sheet'!A:O,15)</f>
        <v>San Francisco</v>
      </c>
    </row>
    <row r="526" spans="1:13">
      <c r="A526">
        <v>10159</v>
      </c>
      <c r="B526" t="s">
        <v>212</v>
      </c>
      <c r="C526">
        <v>32</v>
      </c>
      <c r="D526">
        <v>142.85</v>
      </c>
      <c r="E526">
        <v>7</v>
      </c>
      <c r="F526" s="14">
        <f>VLOOKUP($A526,Orders!$A:$B,2,FALSE)</f>
        <v>37904</v>
      </c>
      <c r="G526" t="str">
        <f>VLOOKUP($A526,Orders!$A:$E,5,FALSE)</f>
        <v>Shipped</v>
      </c>
      <c r="H526">
        <f>VLOOKUP(B526,Products!A:H,8)</f>
        <v>69.930000000000007</v>
      </c>
      <c r="I526">
        <f t="shared" si="32"/>
        <v>4571.2</v>
      </c>
      <c r="J526">
        <f t="shared" si="33"/>
        <v>2333.4399999999996</v>
      </c>
      <c r="K526">
        <f t="shared" si="34"/>
        <v>2003</v>
      </c>
      <c r="L526">
        <f t="shared" si="35"/>
        <v>10</v>
      </c>
      <c r="M526" t="str">
        <f>VLOOKUP(A526,'Master Sheet'!A:O,15)</f>
        <v>San Francisco</v>
      </c>
    </row>
    <row r="527" spans="1:13">
      <c r="A527">
        <v>10159</v>
      </c>
      <c r="B527" t="s">
        <v>201</v>
      </c>
      <c r="C527">
        <v>44</v>
      </c>
      <c r="D527">
        <v>100.3</v>
      </c>
      <c r="E527">
        <v>15</v>
      </c>
      <c r="F527" s="14">
        <f>VLOOKUP($A527,Orders!$A:$B,2,FALSE)</f>
        <v>37904</v>
      </c>
      <c r="G527" t="str">
        <f>VLOOKUP($A527,Orders!$A:$E,5,FALSE)</f>
        <v>Shipped</v>
      </c>
      <c r="H527">
        <f>VLOOKUP(B527,Products!A:H,8)</f>
        <v>60.86</v>
      </c>
      <c r="I527">
        <f t="shared" si="32"/>
        <v>4413.2</v>
      </c>
      <c r="J527">
        <f t="shared" si="33"/>
        <v>1735.36</v>
      </c>
      <c r="K527">
        <f t="shared" si="34"/>
        <v>2003</v>
      </c>
      <c r="L527">
        <f t="shared" si="35"/>
        <v>10</v>
      </c>
      <c r="M527" t="str">
        <f>VLOOKUP(A527,'Master Sheet'!A:O,15)</f>
        <v>San Francisco</v>
      </c>
    </row>
    <row r="528" spans="1:13">
      <c r="A528">
        <v>10159</v>
      </c>
      <c r="B528" t="s">
        <v>213</v>
      </c>
      <c r="C528">
        <v>27</v>
      </c>
      <c r="D528">
        <v>67.180000000000007</v>
      </c>
      <c r="E528">
        <v>11</v>
      </c>
      <c r="F528" s="14">
        <f>VLOOKUP($A528,Orders!$A:$B,2,FALSE)</f>
        <v>37904</v>
      </c>
      <c r="G528" t="str">
        <f>VLOOKUP($A528,Orders!$A:$E,5,FALSE)</f>
        <v>Shipped</v>
      </c>
      <c r="H528">
        <f>VLOOKUP(B528,Products!A:H,8)</f>
        <v>47.1</v>
      </c>
      <c r="I528">
        <f t="shared" si="32"/>
        <v>1813.8600000000001</v>
      </c>
      <c r="J528">
        <f t="shared" si="33"/>
        <v>542.1600000000002</v>
      </c>
      <c r="K528">
        <f t="shared" si="34"/>
        <v>2003</v>
      </c>
      <c r="L528">
        <f t="shared" si="35"/>
        <v>10</v>
      </c>
      <c r="M528" t="str">
        <f>VLOOKUP(A528,'Master Sheet'!A:O,15)</f>
        <v>San Francisco</v>
      </c>
    </row>
    <row r="529" spans="1:13">
      <c r="A529">
        <v>10159</v>
      </c>
      <c r="B529" t="s">
        <v>214</v>
      </c>
      <c r="C529">
        <v>50</v>
      </c>
      <c r="D529">
        <v>49.6</v>
      </c>
      <c r="E529">
        <v>1</v>
      </c>
      <c r="F529" s="14">
        <f>VLOOKUP($A529,Orders!$A:$B,2,FALSE)</f>
        <v>37904</v>
      </c>
      <c r="G529" t="str">
        <f>VLOOKUP($A529,Orders!$A:$E,5,FALSE)</f>
        <v>Shipped</v>
      </c>
      <c r="H529">
        <f>VLOOKUP(B529,Products!A:H,8)</f>
        <v>38.58</v>
      </c>
      <c r="I529">
        <f t="shared" si="32"/>
        <v>2480</v>
      </c>
      <c r="J529">
        <f t="shared" si="33"/>
        <v>551.00000000000011</v>
      </c>
      <c r="K529">
        <f t="shared" si="34"/>
        <v>2003</v>
      </c>
      <c r="L529">
        <f t="shared" si="35"/>
        <v>10</v>
      </c>
      <c r="M529" t="str">
        <f>VLOOKUP(A529,'Master Sheet'!A:O,15)</f>
        <v>San Francisco</v>
      </c>
    </row>
    <row r="530" spans="1:13">
      <c r="A530">
        <v>10159</v>
      </c>
      <c r="B530" t="s">
        <v>216</v>
      </c>
      <c r="C530">
        <v>23</v>
      </c>
      <c r="D530">
        <v>80.84</v>
      </c>
      <c r="E530">
        <v>6</v>
      </c>
      <c r="F530" s="14">
        <f>VLOOKUP($A530,Orders!$A:$B,2,FALSE)</f>
        <v>37904</v>
      </c>
      <c r="G530" t="str">
        <f>VLOOKUP($A530,Orders!$A:$E,5,FALSE)</f>
        <v>Shipped</v>
      </c>
      <c r="H530">
        <f>VLOOKUP(B530,Products!A:H,8)</f>
        <v>32.33</v>
      </c>
      <c r="I530">
        <f t="shared" si="32"/>
        <v>1859.3200000000002</v>
      </c>
      <c r="J530">
        <f t="shared" si="33"/>
        <v>1115.73</v>
      </c>
      <c r="K530">
        <f t="shared" si="34"/>
        <v>2003</v>
      </c>
      <c r="L530">
        <f t="shared" si="35"/>
        <v>10</v>
      </c>
      <c r="M530" t="str">
        <f>VLOOKUP(A530,'Master Sheet'!A:O,15)</f>
        <v>San Francisco</v>
      </c>
    </row>
    <row r="531" spans="1:13">
      <c r="A531">
        <v>10159</v>
      </c>
      <c r="B531" t="s">
        <v>217</v>
      </c>
      <c r="C531">
        <v>35</v>
      </c>
      <c r="D531">
        <v>39.43</v>
      </c>
      <c r="E531">
        <v>9</v>
      </c>
      <c r="F531" s="14">
        <f>VLOOKUP($A531,Orders!$A:$B,2,FALSE)</f>
        <v>37904</v>
      </c>
      <c r="G531" t="str">
        <f>VLOOKUP($A531,Orders!$A:$E,5,FALSE)</f>
        <v>Shipped</v>
      </c>
      <c r="H531">
        <f>VLOOKUP(B531,Products!A:H,8)</f>
        <v>24.14</v>
      </c>
      <c r="I531">
        <f t="shared" si="32"/>
        <v>1380.05</v>
      </c>
      <c r="J531">
        <f t="shared" si="33"/>
        <v>535.15</v>
      </c>
      <c r="K531">
        <f t="shared" si="34"/>
        <v>2003</v>
      </c>
      <c r="L531">
        <f t="shared" si="35"/>
        <v>10</v>
      </c>
      <c r="M531" t="str">
        <f>VLOOKUP(A531,'Master Sheet'!A:O,15)</f>
        <v>San Francisco</v>
      </c>
    </row>
    <row r="532" spans="1:13">
      <c r="A532">
        <v>10159</v>
      </c>
      <c r="B532" t="s">
        <v>218</v>
      </c>
      <c r="C532">
        <v>23</v>
      </c>
      <c r="D532">
        <v>86.74</v>
      </c>
      <c r="E532">
        <v>12</v>
      </c>
      <c r="F532" s="14">
        <f>VLOOKUP($A532,Orders!$A:$B,2,FALSE)</f>
        <v>37904</v>
      </c>
      <c r="G532" t="str">
        <f>VLOOKUP($A532,Orders!$A:$E,5,FALSE)</f>
        <v>Shipped</v>
      </c>
      <c r="H532">
        <f>VLOOKUP(B532,Products!A:H,8)</f>
        <v>56.13</v>
      </c>
      <c r="I532">
        <f t="shared" si="32"/>
        <v>1995.02</v>
      </c>
      <c r="J532">
        <f t="shared" si="33"/>
        <v>704.02999999999986</v>
      </c>
      <c r="K532">
        <f t="shared" si="34"/>
        <v>2003</v>
      </c>
      <c r="L532">
        <f t="shared" si="35"/>
        <v>10</v>
      </c>
      <c r="M532" t="str">
        <f>VLOOKUP(A532,'Master Sheet'!A:O,15)</f>
        <v>San Francisco</v>
      </c>
    </row>
    <row r="533" spans="1:13">
      <c r="A533">
        <v>10159</v>
      </c>
      <c r="B533" t="s">
        <v>219</v>
      </c>
      <c r="C533">
        <v>31</v>
      </c>
      <c r="D533">
        <v>78.11</v>
      </c>
      <c r="E533">
        <v>10</v>
      </c>
      <c r="F533" s="14">
        <f>VLOOKUP($A533,Orders!$A:$B,2,FALSE)</f>
        <v>37904</v>
      </c>
      <c r="G533" t="str">
        <f>VLOOKUP($A533,Orders!$A:$E,5,FALSE)</f>
        <v>Shipped</v>
      </c>
      <c r="H533">
        <f>VLOOKUP(B533,Products!A:H,8)</f>
        <v>34.17</v>
      </c>
      <c r="I533">
        <f t="shared" si="32"/>
        <v>2421.41</v>
      </c>
      <c r="J533">
        <f t="shared" si="33"/>
        <v>1362.1399999999999</v>
      </c>
      <c r="K533">
        <f t="shared" si="34"/>
        <v>2003</v>
      </c>
      <c r="L533">
        <f t="shared" si="35"/>
        <v>10</v>
      </c>
      <c r="M533" t="str">
        <f>VLOOKUP(A533,'Master Sheet'!A:O,15)</f>
        <v>San Francisco</v>
      </c>
    </row>
    <row r="534" spans="1:13">
      <c r="A534">
        <v>10160</v>
      </c>
      <c r="B534" t="s">
        <v>205</v>
      </c>
      <c r="C534">
        <v>46</v>
      </c>
      <c r="D534">
        <v>96.3</v>
      </c>
      <c r="E534">
        <v>6</v>
      </c>
      <c r="F534" s="14">
        <f>VLOOKUP($A534,Orders!$A:$B,2,FALSE)</f>
        <v>37905</v>
      </c>
      <c r="G534" t="str">
        <f>VLOOKUP($A534,Orders!$A:$E,5,FALSE)</f>
        <v>Shipped</v>
      </c>
      <c r="H534">
        <f>VLOOKUP(B534,Products!A:H,8)</f>
        <v>75.16</v>
      </c>
      <c r="I534">
        <f t="shared" si="32"/>
        <v>4429.8</v>
      </c>
      <c r="J534">
        <f t="shared" si="33"/>
        <v>972.44</v>
      </c>
      <c r="K534">
        <f t="shared" si="34"/>
        <v>2003</v>
      </c>
      <c r="L534">
        <f t="shared" si="35"/>
        <v>10</v>
      </c>
      <c r="M534" t="str">
        <f>VLOOKUP(A534,'Master Sheet'!A:O,15)</f>
        <v>San Francisco</v>
      </c>
    </row>
    <row r="535" spans="1:13">
      <c r="A535">
        <v>10160</v>
      </c>
      <c r="B535" t="s">
        <v>207</v>
      </c>
      <c r="C535">
        <v>50</v>
      </c>
      <c r="D535">
        <v>93.28</v>
      </c>
      <c r="E535">
        <v>5</v>
      </c>
      <c r="F535" s="14">
        <f>VLOOKUP($A535,Orders!$A:$B,2,FALSE)</f>
        <v>37905</v>
      </c>
      <c r="G535" t="str">
        <f>VLOOKUP($A535,Orders!$A:$E,5,FALSE)</f>
        <v>Shipped</v>
      </c>
      <c r="H535">
        <f>VLOOKUP(B535,Products!A:H,8)</f>
        <v>58.73</v>
      </c>
      <c r="I535">
        <f t="shared" si="32"/>
        <v>4664</v>
      </c>
      <c r="J535">
        <f t="shared" si="33"/>
        <v>1727.5000000000002</v>
      </c>
      <c r="K535">
        <f t="shared" si="34"/>
        <v>2003</v>
      </c>
      <c r="L535">
        <f t="shared" si="35"/>
        <v>10</v>
      </c>
      <c r="M535" t="str">
        <f>VLOOKUP(A535,'Master Sheet'!A:O,15)</f>
        <v>San Francisco</v>
      </c>
    </row>
    <row r="536" spans="1:13">
      <c r="A536">
        <v>10160</v>
      </c>
      <c r="B536" t="s">
        <v>208</v>
      </c>
      <c r="C536">
        <v>38</v>
      </c>
      <c r="D536">
        <v>70.84</v>
      </c>
      <c r="E536">
        <v>4</v>
      </c>
      <c r="F536" s="14">
        <f>VLOOKUP($A536,Orders!$A:$B,2,FALSE)</f>
        <v>37905</v>
      </c>
      <c r="G536" t="str">
        <f>VLOOKUP($A536,Orders!$A:$E,5,FALSE)</f>
        <v>Shipped</v>
      </c>
      <c r="H536">
        <f>VLOOKUP(B536,Products!A:H,8)</f>
        <v>53.9</v>
      </c>
      <c r="I536">
        <f t="shared" si="32"/>
        <v>2691.92</v>
      </c>
      <c r="J536">
        <f t="shared" si="33"/>
        <v>643.72000000000014</v>
      </c>
      <c r="K536">
        <f t="shared" si="34"/>
        <v>2003</v>
      </c>
      <c r="L536">
        <f t="shared" si="35"/>
        <v>10</v>
      </c>
      <c r="M536" t="str">
        <f>VLOOKUP(A536,'Master Sheet'!A:O,15)</f>
        <v>San Francisco</v>
      </c>
    </row>
    <row r="537" spans="1:13">
      <c r="A537">
        <v>10160</v>
      </c>
      <c r="B537" t="s">
        <v>154</v>
      </c>
      <c r="C537">
        <v>20</v>
      </c>
      <c r="D537">
        <v>140.55000000000001</v>
      </c>
      <c r="E537">
        <v>1</v>
      </c>
      <c r="F537" s="14">
        <f>VLOOKUP($A537,Orders!$A:$B,2,FALSE)</f>
        <v>37905</v>
      </c>
      <c r="G537" t="str">
        <f>VLOOKUP($A537,Orders!$A:$E,5,FALSE)</f>
        <v>Shipped</v>
      </c>
      <c r="H537">
        <f>VLOOKUP(B537,Products!A:H,8)</f>
        <v>77.900000000000006</v>
      </c>
      <c r="I537">
        <f t="shared" si="32"/>
        <v>2811</v>
      </c>
      <c r="J537">
        <f t="shared" si="33"/>
        <v>1253</v>
      </c>
      <c r="K537">
        <f t="shared" si="34"/>
        <v>2003</v>
      </c>
      <c r="L537">
        <f t="shared" si="35"/>
        <v>10</v>
      </c>
      <c r="M537" t="str">
        <f>VLOOKUP(A537,'Master Sheet'!A:O,15)</f>
        <v>San Francisco</v>
      </c>
    </row>
    <row r="538" spans="1:13">
      <c r="A538">
        <v>10160</v>
      </c>
      <c r="B538" t="s">
        <v>224</v>
      </c>
      <c r="C538">
        <v>42</v>
      </c>
      <c r="D538">
        <v>30.59</v>
      </c>
      <c r="E538">
        <v>2</v>
      </c>
      <c r="F538" s="14">
        <f>VLOOKUP($A538,Orders!$A:$B,2,FALSE)</f>
        <v>37905</v>
      </c>
      <c r="G538" t="str">
        <f>VLOOKUP($A538,Orders!$A:$E,5,FALSE)</f>
        <v>Shipped</v>
      </c>
      <c r="H538">
        <f>VLOOKUP(B538,Products!A:H,8)</f>
        <v>16.239999999999998</v>
      </c>
      <c r="I538">
        <f t="shared" si="32"/>
        <v>1284.78</v>
      </c>
      <c r="J538">
        <f t="shared" si="33"/>
        <v>602.70000000000005</v>
      </c>
      <c r="K538">
        <f t="shared" si="34"/>
        <v>2003</v>
      </c>
      <c r="L538">
        <f t="shared" si="35"/>
        <v>10</v>
      </c>
      <c r="M538" t="str">
        <f>VLOOKUP(A538,'Master Sheet'!A:O,15)</f>
        <v>San Francisco</v>
      </c>
    </row>
    <row r="539" spans="1:13">
      <c r="A539">
        <v>10160</v>
      </c>
      <c r="B539" t="s">
        <v>215</v>
      </c>
      <c r="C539">
        <v>35</v>
      </c>
      <c r="D539">
        <v>130.6</v>
      </c>
      <c r="E539">
        <v>3</v>
      </c>
      <c r="F539" s="14">
        <f>VLOOKUP($A539,Orders!$A:$B,2,FALSE)</f>
        <v>37905</v>
      </c>
      <c r="G539" t="str">
        <f>VLOOKUP($A539,Orders!$A:$E,5,FALSE)</f>
        <v>Shipped</v>
      </c>
      <c r="H539">
        <f>VLOOKUP(B539,Products!A:H,8)</f>
        <v>98.3</v>
      </c>
      <c r="I539">
        <f t="shared" si="32"/>
        <v>4571</v>
      </c>
      <c r="J539">
        <f t="shared" si="33"/>
        <v>1130.5</v>
      </c>
      <c r="K539">
        <f t="shared" si="34"/>
        <v>2003</v>
      </c>
      <c r="L539">
        <f t="shared" si="35"/>
        <v>10</v>
      </c>
      <c r="M539" t="str">
        <f>VLOOKUP(A539,'Master Sheet'!A:O,15)</f>
        <v>San Francisco</v>
      </c>
    </row>
    <row r="540" spans="1:13">
      <c r="A540">
        <v>10161</v>
      </c>
      <c r="B540" t="s">
        <v>220</v>
      </c>
      <c r="C540">
        <v>28</v>
      </c>
      <c r="D540">
        <v>121.72</v>
      </c>
      <c r="E540">
        <v>12</v>
      </c>
      <c r="F540" s="14">
        <f>VLOOKUP($A540,Orders!$A:$B,2,FALSE)</f>
        <v>37911</v>
      </c>
      <c r="G540" t="str">
        <f>VLOOKUP($A540,Orders!$A:$E,5,FALSE)</f>
        <v>Shipped</v>
      </c>
      <c r="H540">
        <f>VLOOKUP(B540,Products!A:H,8)</f>
        <v>83.51</v>
      </c>
      <c r="I540">
        <f t="shared" si="32"/>
        <v>3408.16</v>
      </c>
      <c r="J540">
        <f t="shared" si="33"/>
        <v>1069.8799999999999</v>
      </c>
      <c r="K540">
        <f t="shared" si="34"/>
        <v>2003</v>
      </c>
      <c r="L540">
        <f t="shared" si="35"/>
        <v>10</v>
      </c>
      <c r="M540" t="str">
        <f>VLOOKUP(A540,'Master Sheet'!A:O,15)</f>
        <v>Paris</v>
      </c>
    </row>
    <row r="541" spans="1:13">
      <c r="A541">
        <v>10161</v>
      </c>
      <c r="B541" t="s">
        <v>225</v>
      </c>
      <c r="C541">
        <v>43</v>
      </c>
      <c r="D541">
        <v>102.04</v>
      </c>
      <c r="E541">
        <v>8</v>
      </c>
      <c r="F541" s="14">
        <f>VLOOKUP($A541,Orders!$A:$B,2,FALSE)</f>
        <v>37911</v>
      </c>
      <c r="G541" t="str">
        <f>VLOOKUP($A541,Orders!$A:$E,5,FALSE)</f>
        <v>Shipped</v>
      </c>
      <c r="H541">
        <f>VLOOKUP(B541,Products!A:H,8)</f>
        <v>65.959999999999994</v>
      </c>
      <c r="I541">
        <f t="shared" si="32"/>
        <v>4387.72</v>
      </c>
      <c r="J541">
        <f t="shared" si="33"/>
        <v>1551.4400000000005</v>
      </c>
      <c r="K541">
        <f t="shared" si="34"/>
        <v>2003</v>
      </c>
      <c r="L541">
        <f t="shared" si="35"/>
        <v>10</v>
      </c>
      <c r="M541" t="str">
        <f>VLOOKUP(A541,'Master Sheet'!A:O,15)</f>
        <v>Paris</v>
      </c>
    </row>
    <row r="542" spans="1:13">
      <c r="A542">
        <v>10161</v>
      </c>
      <c r="B542" t="s">
        <v>221</v>
      </c>
      <c r="C542">
        <v>48</v>
      </c>
      <c r="D542">
        <v>139.41</v>
      </c>
      <c r="E542">
        <v>11</v>
      </c>
      <c r="F542" s="14">
        <f>VLOOKUP($A542,Orders!$A:$B,2,FALSE)</f>
        <v>37911</v>
      </c>
      <c r="G542" t="str">
        <f>VLOOKUP($A542,Orders!$A:$E,5,FALSE)</f>
        <v>Shipped</v>
      </c>
      <c r="H542">
        <f>VLOOKUP(B542,Products!A:H,8)</f>
        <v>93.89</v>
      </c>
      <c r="I542">
        <f t="shared" si="32"/>
        <v>6691.68</v>
      </c>
      <c r="J542">
        <f t="shared" si="33"/>
        <v>2184.96</v>
      </c>
      <c r="K542">
        <f t="shared" si="34"/>
        <v>2003</v>
      </c>
      <c r="L542">
        <f t="shared" si="35"/>
        <v>10</v>
      </c>
      <c r="M542" t="str">
        <f>VLOOKUP(A542,'Master Sheet'!A:O,15)</f>
        <v>Paris</v>
      </c>
    </row>
    <row r="543" spans="1:13">
      <c r="A543">
        <v>10161</v>
      </c>
      <c r="B543" t="s">
        <v>222</v>
      </c>
      <c r="C543">
        <v>23</v>
      </c>
      <c r="D543">
        <v>125.4</v>
      </c>
      <c r="E543">
        <v>9</v>
      </c>
      <c r="F543" s="14">
        <f>VLOOKUP($A543,Orders!$A:$B,2,FALSE)</f>
        <v>37911</v>
      </c>
      <c r="G543" t="str">
        <f>VLOOKUP($A543,Orders!$A:$E,5,FALSE)</f>
        <v>Shipped</v>
      </c>
      <c r="H543">
        <f>VLOOKUP(B543,Products!A:H,8)</f>
        <v>56.76</v>
      </c>
      <c r="I543">
        <f t="shared" si="32"/>
        <v>2884.2000000000003</v>
      </c>
      <c r="J543">
        <f t="shared" si="33"/>
        <v>1578.7200000000003</v>
      </c>
      <c r="K543">
        <f t="shared" si="34"/>
        <v>2003</v>
      </c>
      <c r="L543">
        <f t="shared" si="35"/>
        <v>10</v>
      </c>
      <c r="M543" t="str">
        <f>VLOOKUP(A543,'Master Sheet'!A:O,15)</f>
        <v>Paris</v>
      </c>
    </row>
    <row r="544" spans="1:13">
      <c r="A544">
        <v>10161</v>
      </c>
      <c r="B544" t="s">
        <v>223</v>
      </c>
      <c r="C544">
        <v>36</v>
      </c>
      <c r="D544">
        <v>132.80000000000001</v>
      </c>
      <c r="E544">
        <v>10</v>
      </c>
      <c r="F544" s="14">
        <f>VLOOKUP($A544,Orders!$A:$B,2,FALSE)</f>
        <v>37911</v>
      </c>
      <c r="G544" t="str">
        <f>VLOOKUP($A544,Orders!$A:$E,5,FALSE)</f>
        <v>Shipped</v>
      </c>
      <c r="H544">
        <f>VLOOKUP(B544,Products!A:H,8)</f>
        <v>62.16</v>
      </c>
      <c r="I544">
        <f t="shared" si="32"/>
        <v>4780.8</v>
      </c>
      <c r="J544">
        <f t="shared" si="33"/>
        <v>2543.0400000000004</v>
      </c>
      <c r="K544">
        <f t="shared" si="34"/>
        <v>2003</v>
      </c>
      <c r="L544">
        <f t="shared" si="35"/>
        <v>10</v>
      </c>
      <c r="M544" t="str">
        <f>VLOOKUP(A544,'Master Sheet'!A:O,15)</f>
        <v>Paris</v>
      </c>
    </row>
    <row r="545" spans="1:13">
      <c r="A545">
        <v>10161</v>
      </c>
      <c r="B545" t="s">
        <v>226</v>
      </c>
      <c r="C545">
        <v>25</v>
      </c>
      <c r="D545">
        <v>62.72</v>
      </c>
      <c r="E545">
        <v>1</v>
      </c>
      <c r="F545" s="14">
        <f>VLOOKUP($A545,Orders!$A:$B,2,FALSE)</f>
        <v>37911</v>
      </c>
      <c r="G545" t="str">
        <f>VLOOKUP($A545,Orders!$A:$E,5,FALSE)</f>
        <v>Shipped</v>
      </c>
      <c r="H545">
        <f>VLOOKUP(B545,Products!A:H,8)</f>
        <v>34.21</v>
      </c>
      <c r="I545">
        <f t="shared" si="32"/>
        <v>1568</v>
      </c>
      <c r="J545">
        <f t="shared" si="33"/>
        <v>712.75</v>
      </c>
      <c r="K545">
        <f t="shared" si="34"/>
        <v>2003</v>
      </c>
      <c r="L545">
        <f t="shared" si="35"/>
        <v>10</v>
      </c>
      <c r="M545" t="str">
        <f>VLOOKUP(A545,'Master Sheet'!A:O,15)</f>
        <v>Paris</v>
      </c>
    </row>
    <row r="546" spans="1:13">
      <c r="A546">
        <v>10161</v>
      </c>
      <c r="B546" t="s">
        <v>227</v>
      </c>
      <c r="C546">
        <v>37</v>
      </c>
      <c r="D546">
        <v>73.489999999999995</v>
      </c>
      <c r="E546">
        <v>5</v>
      </c>
      <c r="F546" s="14">
        <f>VLOOKUP($A546,Orders!$A:$B,2,FALSE)</f>
        <v>37911</v>
      </c>
      <c r="G546" t="str">
        <f>VLOOKUP($A546,Orders!$A:$E,5,FALSE)</f>
        <v>Shipped</v>
      </c>
      <c r="H546">
        <f>VLOOKUP(B546,Products!A:H,8)</f>
        <v>49.24</v>
      </c>
      <c r="I546">
        <f t="shared" si="32"/>
        <v>2719.1299999999997</v>
      </c>
      <c r="J546">
        <f t="shared" si="33"/>
        <v>897.24999999999977</v>
      </c>
      <c r="K546">
        <f t="shared" si="34"/>
        <v>2003</v>
      </c>
      <c r="L546">
        <f t="shared" si="35"/>
        <v>10</v>
      </c>
      <c r="M546" t="str">
        <f>VLOOKUP(A546,'Master Sheet'!A:O,15)</f>
        <v>Paris</v>
      </c>
    </row>
    <row r="547" spans="1:13">
      <c r="A547">
        <v>10161</v>
      </c>
      <c r="B547" t="s">
        <v>228</v>
      </c>
      <c r="C547">
        <v>23</v>
      </c>
      <c r="D547">
        <v>47.29</v>
      </c>
      <c r="E547">
        <v>7</v>
      </c>
      <c r="F547" s="14">
        <f>VLOOKUP($A547,Orders!$A:$B,2,FALSE)</f>
        <v>37911</v>
      </c>
      <c r="G547" t="str">
        <f>VLOOKUP($A547,Orders!$A:$E,5,FALSE)</f>
        <v>Shipped</v>
      </c>
      <c r="H547">
        <f>VLOOKUP(B547,Products!A:H,8)</f>
        <v>29.18</v>
      </c>
      <c r="I547">
        <f t="shared" si="32"/>
        <v>1087.67</v>
      </c>
      <c r="J547">
        <f t="shared" si="33"/>
        <v>416.53</v>
      </c>
      <c r="K547">
        <f t="shared" si="34"/>
        <v>2003</v>
      </c>
      <c r="L547">
        <f t="shared" si="35"/>
        <v>10</v>
      </c>
      <c r="M547" t="str">
        <f>VLOOKUP(A547,'Master Sheet'!A:O,15)</f>
        <v>Paris</v>
      </c>
    </row>
    <row r="548" spans="1:13">
      <c r="A548">
        <v>10161</v>
      </c>
      <c r="B548" t="s">
        <v>229</v>
      </c>
      <c r="C548">
        <v>20</v>
      </c>
      <c r="D548">
        <v>82.69</v>
      </c>
      <c r="E548">
        <v>3</v>
      </c>
      <c r="F548" s="14">
        <f>VLOOKUP($A548,Orders!$A:$B,2,FALSE)</f>
        <v>37911</v>
      </c>
      <c r="G548" t="str">
        <f>VLOOKUP($A548,Orders!$A:$E,5,FALSE)</f>
        <v>Shipped</v>
      </c>
      <c r="H548">
        <f>VLOOKUP(B548,Products!A:H,8)</f>
        <v>47.25</v>
      </c>
      <c r="I548">
        <f t="shared" si="32"/>
        <v>1653.8</v>
      </c>
      <c r="J548">
        <f t="shared" si="33"/>
        <v>708.8</v>
      </c>
      <c r="K548">
        <f t="shared" si="34"/>
        <v>2003</v>
      </c>
      <c r="L548">
        <f t="shared" si="35"/>
        <v>10</v>
      </c>
      <c r="M548" t="str">
        <f>VLOOKUP(A548,'Master Sheet'!A:O,15)</f>
        <v>Paris</v>
      </c>
    </row>
    <row r="549" spans="1:13">
      <c r="A549">
        <v>10161</v>
      </c>
      <c r="B549" t="s">
        <v>230</v>
      </c>
      <c r="C549">
        <v>25</v>
      </c>
      <c r="D549">
        <v>108.04</v>
      </c>
      <c r="E549">
        <v>2</v>
      </c>
      <c r="F549" s="14">
        <f>VLOOKUP($A549,Orders!$A:$B,2,FALSE)</f>
        <v>37911</v>
      </c>
      <c r="G549" t="str">
        <f>VLOOKUP($A549,Orders!$A:$E,5,FALSE)</f>
        <v>Shipped</v>
      </c>
      <c r="H549">
        <f>VLOOKUP(B549,Products!A:H,8)</f>
        <v>72.819999999999993</v>
      </c>
      <c r="I549">
        <f t="shared" si="32"/>
        <v>2701</v>
      </c>
      <c r="J549">
        <f t="shared" si="33"/>
        <v>880.50000000000034</v>
      </c>
      <c r="K549">
        <f t="shared" si="34"/>
        <v>2003</v>
      </c>
      <c r="L549">
        <f t="shared" si="35"/>
        <v>10</v>
      </c>
      <c r="M549" t="str">
        <f>VLOOKUP(A549,'Master Sheet'!A:O,15)</f>
        <v>Paris</v>
      </c>
    </row>
    <row r="550" spans="1:13">
      <c r="A550">
        <v>10161</v>
      </c>
      <c r="B550" t="s">
        <v>231</v>
      </c>
      <c r="C550">
        <v>20</v>
      </c>
      <c r="D550">
        <v>72.77</v>
      </c>
      <c r="E550">
        <v>4</v>
      </c>
      <c r="F550" s="14">
        <f>VLOOKUP($A550,Orders!$A:$B,2,FALSE)</f>
        <v>37911</v>
      </c>
      <c r="G550" t="str">
        <f>VLOOKUP($A550,Orders!$A:$E,5,FALSE)</f>
        <v>Shipped</v>
      </c>
      <c r="H550">
        <f>VLOOKUP(B550,Products!A:H,8)</f>
        <v>50.51</v>
      </c>
      <c r="I550">
        <f t="shared" si="32"/>
        <v>1455.3999999999999</v>
      </c>
      <c r="J550">
        <f t="shared" si="33"/>
        <v>445.19999999999993</v>
      </c>
      <c r="K550">
        <f t="shared" si="34"/>
        <v>2003</v>
      </c>
      <c r="L550">
        <f t="shared" si="35"/>
        <v>10</v>
      </c>
      <c r="M550" t="str">
        <f>VLOOKUP(A550,'Master Sheet'!A:O,15)</f>
        <v>Paris</v>
      </c>
    </row>
    <row r="551" spans="1:13">
      <c r="A551">
        <v>10161</v>
      </c>
      <c r="B551" t="s">
        <v>232</v>
      </c>
      <c r="C551">
        <v>30</v>
      </c>
      <c r="D551">
        <v>94.23</v>
      </c>
      <c r="E551">
        <v>6</v>
      </c>
      <c r="F551" s="14">
        <f>VLOOKUP($A551,Orders!$A:$B,2,FALSE)</f>
        <v>37911</v>
      </c>
      <c r="G551" t="str">
        <f>VLOOKUP($A551,Orders!$A:$E,5,FALSE)</f>
        <v>Shipped</v>
      </c>
      <c r="H551">
        <f>VLOOKUP(B551,Products!A:H,8)</f>
        <v>62.11</v>
      </c>
      <c r="I551">
        <f t="shared" si="32"/>
        <v>2826.9</v>
      </c>
      <c r="J551">
        <f t="shared" si="33"/>
        <v>963.60000000000014</v>
      </c>
      <c r="K551">
        <f t="shared" si="34"/>
        <v>2003</v>
      </c>
      <c r="L551">
        <f t="shared" si="35"/>
        <v>10</v>
      </c>
      <c r="M551" t="str">
        <f>VLOOKUP(A551,'Master Sheet'!A:O,15)</f>
        <v>Paris</v>
      </c>
    </row>
    <row r="552" spans="1:13">
      <c r="A552">
        <v>10162</v>
      </c>
      <c r="B552" t="s">
        <v>132</v>
      </c>
      <c r="C552">
        <v>48</v>
      </c>
      <c r="D552">
        <v>87.33</v>
      </c>
      <c r="E552">
        <v>2</v>
      </c>
      <c r="F552" s="14">
        <f>VLOOKUP($A552,Orders!$A:$B,2,FALSE)</f>
        <v>37912</v>
      </c>
      <c r="G552" t="str">
        <f>VLOOKUP($A552,Orders!$A:$E,5,FALSE)</f>
        <v>Shipped</v>
      </c>
      <c r="H552">
        <f>VLOOKUP(B552,Products!A:H,8)</f>
        <v>60.62</v>
      </c>
      <c r="I552">
        <f t="shared" si="32"/>
        <v>4191.84</v>
      </c>
      <c r="J552">
        <f t="shared" si="33"/>
        <v>1282.08</v>
      </c>
      <c r="K552">
        <f t="shared" si="34"/>
        <v>2003</v>
      </c>
      <c r="L552">
        <f t="shared" si="35"/>
        <v>10</v>
      </c>
      <c r="M552" t="str">
        <f>VLOOKUP(A552,'Master Sheet'!A:O,15)</f>
        <v>San Francisco</v>
      </c>
    </row>
    <row r="553" spans="1:13">
      <c r="A553">
        <v>10162</v>
      </c>
      <c r="B553" t="s">
        <v>133</v>
      </c>
      <c r="C553">
        <v>45</v>
      </c>
      <c r="D553">
        <v>45.28</v>
      </c>
      <c r="E553">
        <v>1</v>
      </c>
      <c r="F553" s="14">
        <f>VLOOKUP($A553,Orders!$A:$B,2,FALSE)</f>
        <v>37912</v>
      </c>
      <c r="G553" t="str">
        <f>VLOOKUP($A553,Orders!$A:$E,5,FALSE)</f>
        <v>Shipped</v>
      </c>
      <c r="H553">
        <f>VLOOKUP(B553,Products!A:H,8)</f>
        <v>24.26</v>
      </c>
      <c r="I553">
        <f t="shared" si="32"/>
        <v>2037.6000000000001</v>
      </c>
      <c r="J553">
        <f t="shared" si="33"/>
        <v>945.9</v>
      </c>
      <c r="K553">
        <f t="shared" si="34"/>
        <v>2003</v>
      </c>
      <c r="L553">
        <f t="shared" si="35"/>
        <v>10</v>
      </c>
      <c r="M553" t="str">
        <f>VLOOKUP(A553,'Master Sheet'!A:O,15)</f>
        <v>San Francisco</v>
      </c>
    </row>
    <row r="554" spans="1:13">
      <c r="A554">
        <v>10162</v>
      </c>
      <c r="B554" t="s">
        <v>124</v>
      </c>
      <c r="C554">
        <v>29</v>
      </c>
      <c r="D554">
        <v>141.1</v>
      </c>
      <c r="E554">
        <v>9</v>
      </c>
      <c r="F554" s="14">
        <f>VLOOKUP($A554,Orders!$A:$B,2,FALSE)</f>
        <v>37912</v>
      </c>
      <c r="G554" t="str">
        <f>VLOOKUP($A554,Orders!$A:$E,5,FALSE)</f>
        <v>Shipped</v>
      </c>
      <c r="H554">
        <f>VLOOKUP(B554,Products!A:H,8)</f>
        <v>86.7</v>
      </c>
      <c r="I554">
        <f t="shared" si="32"/>
        <v>4091.8999999999996</v>
      </c>
      <c r="J554">
        <f t="shared" si="33"/>
        <v>1577.5999999999997</v>
      </c>
      <c r="K554">
        <f t="shared" si="34"/>
        <v>2003</v>
      </c>
      <c r="L554">
        <f t="shared" si="35"/>
        <v>10</v>
      </c>
      <c r="M554" t="str">
        <f>VLOOKUP(A554,'Master Sheet'!A:O,15)</f>
        <v>San Francisco</v>
      </c>
    </row>
    <row r="555" spans="1:13">
      <c r="A555">
        <v>10162</v>
      </c>
      <c r="B555" t="s">
        <v>125</v>
      </c>
      <c r="C555">
        <v>27</v>
      </c>
      <c r="D555">
        <v>53.28</v>
      </c>
      <c r="E555">
        <v>8</v>
      </c>
      <c r="F555" s="14">
        <f>VLOOKUP($A555,Orders!$A:$B,2,FALSE)</f>
        <v>37912</v>
      </c>
      <c r="G555" t="str">
        <f>VLOOKUP($A555,Orders!$A:$E,5,FALSE)</f>
        <v>Shipped</v>
      </c>
      <c r="H555">
        <f>VLOOKUP(B555,Products!A:H,8)</f>
        <v>33.299999999999997</v>
      </c>
      <c r="I555">
        <f t="shared" si="32"/>
        <v>1438.56</v>
      </c>
      <c r="J555">
        <f t="shared" si="33"/>
        <v>539.46000000000015</v>
      </c>
      <c r="K555">
        <f t="shared" si="34"/>
        <v>2003</v>
      </c>
      <c r="L555">
        <f t="shared" si="35"/>
        <v>10</v>
      </c>
      <c r="M555" t="str">
        <f>VLOOKUP(A555,'Master Sheet'!A:O,15)</f>
        <v>San Francisco</v>
      </c>
    </row>
    <row r="556" spans="1:13">
      <c r="A556">
        <v>10162</v>
      </c>
      <c r="B556" t="s">
        <v>128</v>
      </c>
      <c r="C556">
        <v>38</v>
      </c>
      <c r="D556">
        <v>113.15</v>
      </c>
      <c r="E556">
        <v>6</v>
      </c>
      <c r="F556" s="14">
        <f>VLOOKUP($A556,Orders!$A:$B,2,FALSE)</f>
        <v>37912</v>
      </c>
      <c r="G556" t="str">
        <f>VLOOKUP($A556,Orders!$A:$E,5,FALSE)</f>
        <v>Shipped</v>
      </c>
      <c r="H556">
        <f>VLOOKUP(B556,Products!A:H,8)</f>
        <v>58.48</v>
      </c>
      <c r="I556">
        <f t="shared" si="32"/>
        <v>4299.7</v>
      </c>
      <c r="J556">
        <f t="shared" si="33"/>
        <v>2077.4600000000005</v>
      </c>
      <c r="K556">
        <f t="shared" si="34"/>
        <v>2003</v>
      </c>
      <c r="L556">
        <f t="shared" si="35"/>
        <v>10</v>
      </c>
      <c r="M556" t="str">
        <f>VLOOKUP(A556,'Master Sheet'!A:O,15)</f>
        <v>San Francisco</v>
      </c>
    </row>
    <row r="557" spans="1:13">
      <c r="A557">
        <v>10162</v>
      </c>
      <c r="B557" t="s">
        <v>129</v>
      </c>
      <c r="C557">
        <v>48</v>
      </c>
      <c r="D557">
        <v>156.94</v>
      </c>
      <c r="E557">
        <v>3</v>
      </c>
      <c r="F557" s="14">
        <f>VLOOKUP($A557,Orders!$A:$B,2,FALSE)</f>
        <v>37912</v>
      </c>
      <c r="G557" t="str">
        <f>VLOOKUP($A557,Orders!$A:$E,5,FALSE)</f>
        <v>Shipped</v>
      </c>
      <c r="H557">
        <f>VLOOKUP(B557,Products!A:H,8)</f>
        <v>72.56</v>
      </c>
      <c r="I557">
        <f t="shared" si="32"/>
        <v>7533.12</v>
      </c>
      <c r="J557">
        <f t="shared" si="33"/>
        <v>4050.24</v>
      </c>
      <c r="K557">
        <f t="shared" si="34"/>
        <v>2003</v>
      </c>
      <c r="L557">
        <f t="shared" si="35"/>
        <v>10</v>
      </c>
      <c r="M557" t="str">
        <f>VLOOKUP(A557,'Master Sheet'!A:O,15)</f>
        <v>San Francisco</v>
      </c>
    </row>
    <row r="558" spans="1:13">
      <c r="A558">
        <v>10162</v>
      </c>
      <c r="B558" t="s">
        <v>126</v>
      </c>
      <c r="C558">
        <v>39</v>
      </c>
      <c r="D558">
        <v>86.51</v>
      </c>
      <c r="E558">
        <v>10</v>
      </c>
      <c r="F558" s="14">
        <f>VLOOKUP($A558,Orders!$A:$B,2,FALSE)</f>
        <v>37912</v>
      </c>
      <c r="G558" t="str">
        <f>VLOOKUP($A558,Orders!$A:$E,5,FALSE)</f>
        <v>Shipped</v>
      </c>
      <c r="H558">
        <f>VLOOKUP(B558,Products!A:H,8)</f>
        <v>43.26</v>
      </c>
      <c r="I558">
        <f t="shared" si="32"/>
        <v>3373.8900000000003</v>
      </c>
      <c r="J558">
        <f t="shared" si="33"/>
        <v>1686.7500000000002</v>
      </c>
      <c r="K558">
        <f t="shared" si="34"/>
        <v>2003</v>
      </c>
      <c r="L558">
        <f t="shared" si="35"/>
        <v>10</v>
      </c>
      <c r="M558" t="str">
        <f>VLOOKUP(A558,'Master Sheet'!A:O,15)</f>
        <v>San Francisco</v>
      </c>
    </row>
    <row r="559" spans="1:13">
      <c r="A559">
        <v>10162</v>
      </c>
      <c r="B559" t="s">
        <v>130</v>
      </c>
      <c r="C559">
        <v>37</v>
      </c>
      <c r="D559">
        <v>27.55</v>
      </c>
      <c r="E559">
        <v>5</v>
      </c>
      <c r="F559" s="14">
        <f>VLOOKUP($A559,Orders!$A:$B,2,FALSE)</f>
        <v>37912</v>
      </c>
      <c r="G559" t="str">
        <f>VLOOKUP($A559,Orders!$A:$E,5,FALSE)</f>
        <v>Shipped</v>
      </c>
      <c r="H559">
        <f>VLOOKUP(B559,Products!A:H,8)</f>
        <v>22.57</v>
      </c>
      <c r="I559">
        <f t="shared" si="32"/>
        <v>1019.35</v>
      </c>
      <c r="J559">
        <f t="shared" si="33"/>
        <v>184.26000000000002</v>
      </c>
      <c r="K559">
        <f t="shared" si="34"/>
        <v>2003</v>
      </c>
      <c r="L559">
        <f t="shared" si="35"/>
        <v>10</v>
      </c>
      <c r="M559" t="str">
        <f>VLOOKUP(A559,'Master Sheet'!A:O,15)</f>
        <v>San Francisco</v>
      </c>
    </row>
    <row r="560" spans="1:13">
      <c r="A560">
        <v>10162</v>
      </c>
      <c r="B560" t="s">
        <v>131</v>
      </c>
      <c r="C560">
        <v>43</v>
      </c>
      <c r="D560">
        <v>38.979999999999997</v>
      </c>
      <c r="E560">
        <v>4</v>
      </c>
      <c r="F560" s="14">
        <f>VLOOKUP($A560,Orders!$A:$B,2,FALSE)</f>
        <v>37912</v>
      </c>
      <c r="G560" t="str">
        <f>VLOOKUP($A560,Orders!$A:$E,5,FALSE)</f>
        <v>Shipped</v>
      </c>
      <c r="H560">
        <f>VLOOKUP(B560,Products!A:H,8)</f>
        <v>20.61</v>
      </c>
      <c r="I560">
        <f t="shared" si="32"/>
        <v>1676.1399999999999</v>
      </c>
      <c r="J560">
        <f t="shared" si="33"/>
        <v>789.90999999999985</v>
      </c>
      <c r="K560">
        <f t="shared" si="34"/>
        <v>2003</v>
      </c>
      <c r="L560">
        <f t="shared" si="35"/>
        <v>10</v>
      </c>
      <c r="M560" t="str">
        <f>VLOOKUP(A560,'Master Sheet'!A:O,15)</f>
        <v>San Francisco</v>
      </c>
    </row>
    <row r="561" spans="1:13">
      <c r="A561">
        <v>10162</v>
      </c>
      <c r="B561" t="s">
        <v>127</v>
      </c>
      <c r="C561">
        <v>37</v>
      </c>
      <c r="D561">
        <v>32.82</v>
      </c>
      <c r="E561">
        <v>7</v>
      </c>
      <c r="F561" s="14">
        <f>VLOOKUP($A561,Orders!$A:$B,2,FALSE)</f>
        <v>37912</v>
      </c>
      <c r="G561" t="str">
        <f>VLOOKUP($A561,Orders!$A:$E,5,FALSE)</f>
        <v>Shipped</v>
      </c>
      <c r="H561">
        <f>VLOOKUP(B561,Products!A:H,8)</f>
        <v>21.75</v>
      </c>
      <c r="I561">
        <f t="shared" si="32"/>
        <v>1214.3399999999999</v>
      </c>
      <c r="J561">
        <f t="shared" si="33"/>
        <v>409.59000000000003</v>
      </c>
      <c r="K561">
        <f t="shared" si="34"/>
        <v>2003</v>
      </c>
      <c r="L561">
        <f t="shared" si="35"/>
        <v>10</v>
      </c>
      <c r="M561" t="str">
        <f>VLOOKUP(A561,'Master Sheet'!A:O,15)</f>
        <v>San Francisco</v>
      </c>
    </row>
    <row r="562" spans="1:13">
      <c r="A562">
        <v>10163</v>
      </c>
      <c r="B562" t="s">
        <v>134</v>
      </c>
      <c r="C562">
        <v>21</v>
      </c>
      <c r="D562">
        <v>212.16</v>
      </c>
      <c r="E562">
        <v>1</v>
      </c>
      <c r="F562" s="14">
        <f>VLOOKUP($A562,Orders!$A:$B,2,FALSE)</f>
        <v>37914</v>
      </c>
      <c r="G562" t="str">
        <f>VLOOKUP($A562,Orders!$A:$E,5,FALSE)</f>
        <v>Shipped</v>
      </c>
      <c r="H562">
        <f>VLOOKUP(B562,Products!A:H,8)</f>
        <v>98.58</v>
      </c>
      <c r="I562">
        <f t="shared" si="32"/>
        <v>4455.3599999999997</v>
      </c>
      <c r="J562">
        <f t="shared" si="33"/>
        <v>2385.1799999999998</v>
      </c>
      <c r="K562">
        <f t="shared" si="34"/>
        <v>2003</v>
      </c>
      <c r="L562">
        <f t="shared" si="35"/>
        <v>10</v>
      </c>
      <c r="M562" t="str">
        <f>VLOOKUP(A562,'Master Sheet'!A:O,15)</f>
        <v>NYC</v>
      </c>
    </row>
    <row r="563" spans="1:13">
      <c r="A563">
        <v>10163</v>
      </c>
      <c r="B563" t="s">
        <v>139</v>
      </c>
      <c r="C563">
        <v>31</v>
      </c>
      <c r="D563">
        <v>101.31</v>
      </c>
      <c r="E563">
        <v>2</v>
      </c>
      <c r="F563" s="14">
        <f>VLOOKUP($A563,Orders!$A:$B,2,FALSE)</f>
        <v>37914</v>
      </c>
      <c r="G563" t="str">
        <f>VLOOKUP($A563,Orders!$A:$E,5,FALSE)</f>
        <v>Shipped</v>
      </c>
      <c r="H563">
        <f>VLOOKUP(B563,Products!A:H,8)</f>
        <v>60.78</v>
      </c>
      <c r="I563">
        <f t="shared" si="32"/>
        <v>3140.61</v>
      </c>
      <c r="J563">
        <f t="shared" si="33"/>
        <v>1256.43</v>
      </c>
      <c r="K563">
        <f t="shared" si="34"/>
        <v>2003</v>
      </c>
      <c r="L563">
        <f t="shared" si="35"/>
        <v>10</v>
      </c>
      <c r="M563" t="str">
        <f>VLOOKUP(A563,'Master Sheet'!A:O,15)</f>
        <v>NYC</v>
      </c>
    </row>
    <row r="564" spans="1:13">
      <c r="A564">
        <v>10163</v>
      </c>
      <c r="B564" t="s">
        <v>140</v>
      </c>
      <c r="C564">
        <v>48</v>
      </c>
      <c r="D564">
        <v>59.96</v>
      </c>
      <c r="E564">
        <v>4</v>
      </c>
      <c r="F564" s="14">
        <f>VLOOKUP($A564,Orders!$A:$B,2,FALSE)</f>
        <v>37914</v>
      </c>
      <c r="G564" t="str">
        <f>VLOOKUP($A564,Orders!$A:$E,5,FALSE)</f>
        <v>Shipped</v>
      </c>
      <c r="H564">
        <f>VLOOKUP(B564,Products!A:H,8)</f>
        <v>34.35</v>
      </c>
      <c r="I564">
        <f t="shared" si="32"/>
        <v>2878.08</v>
      </c>
      <c r="J564">
        <f t="shared" si="33"/>
        <v>1229.28</v>
      </c>
      <c r="K564">
        <f t="shared" si="34"/>
        <v>2003</v>
      </c>
      <c r="L564">
        <f t="shared" si="35"/>
        <v>10</v>
      </c>
      <c r="M564" t="str">
        <f>VLOOKUP(A564,'Master Sheet'!A:O,15)</f>
        <v>NYC</v>
      </c>
    </row>
    <row r="565" spans="1:13">
      <c r="A565">
        <v>10163</v>
      </c>
      <c r="B565" t="s">
        <v>141</v>
      </c>
      <c r="C565">
        <v>40</v>
      </c>
      <c r="D565">
        <v>101.58</v>
      </c>
      <c r="E565">
        <v>3</v>
      </c>
      <c r="F565" s="14">
        <f>VLOOKUP($A565,Orders!$A:$B,2,FALSE)</f>
        <v>37914</v>
      </c>
      <c r="G565" t="str">
        <f>VLOOKUP($A565,Orders!$A:$E,5,FALSE)</f>
        <v>Shipped</v>
      </c>
      <c r="H565">
        <f>VLOOKUP(B565,Products!A:H,8)</f>
        <v>60.74</v>
      </c>
      <c r="I565">
        <f t="shared" si="32"/>
        <v>4063.2</v>
      </c>
      <c r="J565">
        <f t="shared" si="33"/>
        <v>1633.6</v>
      </c>
      <c r="K565">
        <f t="shared" si="34"/>
        <v>2003</v>
      </c>
      <c r="L565">
        <f t="shared" si="35"/>
        <v>10</v>
      </c>
      <c r="M565" t="str">
        <f>VLOOKUP(A565,'Master Sheet'!A:O,15)</f>
        <v>NYC</v>
      </c>
    </row>
    <row r="566" spans="1:13">
      <c r="A566">
        <v>10163</v>
      </c>
      <c r="B566" t="s">
        <v>142</v>
      </c>
      <c r="C566">
        <v>43</v>
      </c>
      <c r="D566">
        <v>80.36</v>
      </c>
      <c r="E566">
        <v>6</v>
      </c>
      <c r="F566" s="14">
        <f>VLOOKUP($A566,Orders!$A:$B,2,FALSE)</f>
        <v>37914</v>
      </c>
      <c r="G566" t="str">
        <f>VLOOKUP($A566,Orders!$A:$E,5,FALSE)</f>
        <v>Shipped</v>
      </c>
      <c r="H566">
        <f>VLOOKUP(B566,Products!A:H,8)</f>
        <v>57.54</v>
      </c>
      <c r="I566">
        <f t="shared" si="32"/>
        <v>3455.48</v>
      </c>
      <c r="J566">
        <f t="shared" si="33"/>
        <v>981.26</v>
      </c>
      <c r="K566">
        <f t="shared" si="34"/>
        <v>2003</v>
      </c>
      <c r="L566">
        <f t="shared" si="35"/>
        <v>10</v>
      </c>
      <c r="M566" t="str">
        <f>VLOOKUP(A566,'Master Sheet'!A:O,15)</f>
        <v>NYC</v>
      </c>
    </row>
    <row r="567" spans="1:13">
      <c r="A567">
        <v>10163</v>
      </c>
      <c r="B567" t="s">
        <v>146</v>
      </c>
      <c r="C567">
        <v>42</v>
      </c>
      <c r="D567">
        <v>96.42</v>
      </c>
      <c r="E567">
        <v>5</v>
      </c>
      <c r="F567" s="14">
        <f>VLOOKUP($A567,Orders!$A:$B,2,FALSE)</f>
        <v>37914</v>
      </c>
      <c r="G567" t="str">
        <f>VLOOKUP($A567,Orders!$A:$E,5,FALSE)</f>
        <v>Shipped</v>
      </c>
      <c r="H567">
        <f>VLOOKUP(B567,Products!A:H,8)</f>
        <v>57.46</v>
      </c>
      <c r="I567">
        <f t="shared" si="32"/>
        <v>4049.64</v>
      </c>
      <c r="J567">
        <f t="shared" si="33"/>
        <v>1636.32</v>
      </c>
      <c r="K567">
        <f t="shared" si="34"/>
        <v>2003</v>
      </c>
      <c r="L567">
        <f t="shared" si="35"/>
        <v>10</v>
      </c>
      <c r="M567" t="str">
        <f>VLOOKUP(A567,'Master Sheet'!A:O,15)</f>
        <v>NYC</v>
      </c>
    </row>
    <row r="568" spans="1:13">
      <c r="A568">
        <v>10164</v>
      </c>
      <c r="B568" t="s">
        <v>135</v>
      </c>
      <c r="C568">
        <v>21</v>
      </c>
      <c r="D568">
        <v>143.31</v>
      </c>
      <c r="E568">
        <v>2</v>
      </c>
      <c r="F568" s="14">
        <f>VLOOKUP($A568,Orders!$A:$B,2,FALSE)</f>
        <v>37915</v>
      </c>
      <c r="G568" t="str">
        <f>VLOOKUP($A568,Orders!$A:$E,5,FALSE)</f>
        <v>Resolved</v>
      </c>
      <c r="H568">
        <f>VLOOKUP(B568,Products!A:H,8)</f>
        <v>103.42</v>
      </c>
      <c r="I568">
        <f t="shared" si="32"/>
        <v>3009.51</v>
      </c>
      <c r="J568">
        <f t="shared" si="33"/>
        <v>837.69</v>
      </c>
      <c r="K568">
        <f t="shared" si="34"/>
        <v>2003</v>
      </c>
      <c r="L568">
        <f t="shared" si="35"/>
        <v>10</v>
      </c>
      <c r="M568" t="str">
        <f>VLOOKUP(A568,'Master Sheet'!A:O,15)</f>
        <v>Paris</v>
      </c>
    </row>
    <row r="569" spans="1:13">
      <c r="A569">
        <v>10164</v>
      </c>
      <c r="B569" t="s">
        <v>136</v>
      </c>
      <c r="C569">
        <v>49</v>
      </c>
      <c r="D569">
        <v>121.64</v>
      </c>
      <c r="E569">
        <v>6</v>
      </c>
      <c r="F569" s="14">
        <f>VLOOKUP($A569,Orders!$A:$B,2,FALSE)</f>
        <v>37915</v>
      </c>
      <c r="G569" t="str">
        <f>VLOOKUP($A569,Orders!$A:$E,5,FALSE)</f>
        <v>Resolved</v>
      </c>
      <c r="H569">
        <f>VLOOKUP(B569,Products!A:H,8)</f>
        <v>77.900000000000006</v>
      </c>
      <c r="I569">
        <f t="shared" si="32"/>
        <v>5960.36</v>
      </c>
      <c r="J569">
        <f t="shared" si="33"/>
        <v>2143.2599999999998</v>
      </c>
      <c r="K569">
        <f t="shared" si="34"/>
        <v>2003</v>
      </c>
      <c r="L569">
        <f t="shared" si="35"/>
        <v>10</v>
      </c>
      <c r="M569" t="str">
        <f>VLOOKUP(A569,'Master Sheet'!A:O,15)</f>
        <v>Paris</v>
      </c>
    </row>
    <row r="570" spans="1:13">
      <c r="A570">
        <v>10164</v>
      </c>
      <c r="B570" t="s">
        <v>137</v>
      </c>
      <c r="C570">
        <v>36</v>
      </c>
      <c r="D570">
        <v>103.84</v>
      </c>
      <c r="E570">
        <v>8</v>
      </c>
      <c r="F570" s="14">
        <f>VLOOKUP($A570,Orders!$A:$B,2,FALSE)</f>
        <v>37915</v>
      </c>
      <c r="G570" t="str">
        <f>VLOOKUP($A570,Orders!$A:$E,5,FALSE)</f>
        <v>Resolved</v>
      </c>
      <c r="H570">
        <f>VLOOKUP(B570,Products!A:H,8)</f>
        <v>58.33</v>
      </c>
      <c r="I570">
        <f t="shared" si="32"/>
        <v>3738.2400000000002</v>
      </c>
      <c r="J570">
        <f t="shared" si="33"/>
        <v>1638.3600000000001</v>
      </c>
      <c r="K570">
        <f t="shared" si="34"/>
        <v>2003</v>
      </c>
      <c r="L570">
        <f t="shared" si="35"/>
        <v>10</v>
      </c>
      <c r="M570" t="str">
        <f>VLOOKUP(A570,'Master Sheet'!A:O,15)</f>
        <v>Paris</v>
      </c>
    </row>
    <row r="571" spans="1:13">
      <c r="A571">
        <v>10164</v>
      </c>
      <c r="B571" t="s">
        <v>143</v>
      </c>
      <c r="C571">
        <v>45</v>
      </c>
      <c r="D571">
        <v>107.76</v>
      </c>
      <c r="E571">
        <v>3</v>
      </c>
      <c r="F571" s="14">
        <f>VLOOKUP($A571,Orders!$A:$B,2,FALSE)</f>
        <v>37915</v>
      </c>
      <c r="G571" t="str">
        <f>VLOOKUP($A571,Orders!$A:$E,5,FALSE)</f>
        <v>Resolved</v>
      </c>
      <c r="H571">
        <f>VLOOKUP(B571,Products!A:H,8)</f>
        <v>84.76</v>
      </c>
      <c r="I571">
        <f t="shared" si="32"/>
        <v>4849.2</v>
      </c>
      <c r="J571">
        <f t="shared" si="33"/>
        <v>1035</v>
      </c>
      <c r="K571">
        <f t="shared" si="34"/>
        <v>2003</v>
      </c>
      <c r="L571">
        <f t="shared" si="35"/>
        <v>10</v>
      </c>
      <c r="M571" t="str">
        <f>VLOOKUP(A571,'Master Sheet'!A:O,15)</f>
        <v>Paris</v>
      </c>
    </row>
    <row r="572" spans="1:13">
      <c r="A572">
        <v>10164</v>
      </c>
      <c r="B572" t="s">
        <v>144</v>
      </c>
      <c r="C572">
        <v>25</v>
      </c>
      <c r="D572">
        <v>46.29</v>
      </c>
      <c r="E572">
        <v>7</v>
      </c>
      <c r="F572" s="14">
        <f>VLOOKUP($A572,Orders!$A:$B,2,FALSE)</f>
        <v>37915</v>
      </c>
      <c r="G572" t="str">
        <f>VLOOKUP($A572,Orders!$A:$E,5,FALSE)</f>
        <v>Resolved</v>
      </c>
      <c r="H572">
        <f>VLOOKUP(B572,Products!A:H,8)</f>
        <v>23.14</v>
      </c>
      <c r="I572">
        <f t="shared" si="32"/>
        <v>1157.25</v>
      </c>
      <c r="J572">
        <f t="shared" si="33"/>
        <v>578.75</v>
      </c>
      <c r="K572">
        <f t="shared" si="34"/>
        <v>2003</v>
      </c>
      <c r="L572">
        <f t="shared" si="35"/>
        <v>10</v>
      </c>
      <c r="M572" t="str">
        <f>VLOOKUP(A572,'Master Sheet'!A:O,15)</f>
        <v>Paris</v>
      </c>
    </row>
    <row r="573" spans="1:13">
      <c r="A573">
        <v>10164</v>
      </c>
      <c r="B573" t="s">
        <v>147</v>
      </c>
      <c r="C573">
        <v>24</v>
      </c>
      <c r="D573">
        <v>91.49</v>
      </c>
      <c r="E573">
        <v>1</v>
      </c>
      <c r="F573" s="14">
        <f>VLOOKUP($A573,Orders!$A:$B,2,FALSE)</f>
        <v>37915</v>
      </c>
      <c r="G573" t="str">
        <f>VLOOKUP($A573,Orders!$A:$E,5,FALSE)</f>
        <v>Resolved</v>
      </c>
      <c r="H573">
        <f>VLOOKUP(B573,Products!A:H,8)</f>
        <v>53.93</v>
      </c>
      <c r="I573">
        <f t="shared" si="32"/>
        <v>2195.7599999999998</v>
      </c>
      <c r="J573">
        <f t="shared" si="33"/>
        <v>901.43999999999983</v>
      </c>
      <c r="K573">
        <f t="shared" si="34"/>
        <v>2003</v>
      </c>
      <c r="L573">
        <f t="shared" si="35"/>
        <v>10</v>
      </c>
      <c r="M573" t="str">
        <f>VLOOKUP(A573,'Master Sheet'!A:O,15)</f>
        <v>Paris</v>
      </c>
    </row>
    <row r="574" spans="1:13">
      <c r="A574">
        <v>10164</v>
      </c>
      <c r="B574" t="s">
        <v>148</v>
      </c>
      <c r="C574">
        <v>49</v>
      </c>
      <c r="D574">
        <v>57.53</v>
      </c>
      <c r="E574">
        <v>5</v>
      </c>
      <c r="F574" s="14">
        <f>VLOOKUP($A574,Orders!$A:$B,2,FALSE)</f>
        <v>37915</v>
      </c>
      <c r="G574" t="str">
        <f>VLOOKUP($A574,Orders!$A:$E,5,FALSE)</f>
        <v>Resolved</v>
      </c>
      <c r="H574">
        <f>VLOOKUP(B574,Products!A:H,8)</f>
        <v>33.61</v>
      </c>
      <c r="I574">
        <f t="shared" si="32"/>
        <v>2818.9700000000003</v>
      </c>
      <c r="J574">
        <f t="shared" si="33"/>
        <v>1172.0800000000002</v>
      </c>
      <c r="K574">
        <f t="shared" si="34"/>
        <v>2003</v>
      </c>
      <c r="L574">
        <f t="shared" si="35"/>
        <v>10</v>
      </c>
      <c r="M574" t="str">
        <f>VLOOKUP(A574,'Master Sheet'!A:O,15)</f>
        <v>Paris</v>
      </c>
    </row>
    <row r="575" spans="1:13">
      <c r="A575">
        <v>10164</v>
      </c>
      <c r="B575" t="s">
        <v>149</v>
      </c>
      <c r="C575">
        <v>39</v>
      </c>
      <c r="D575">
        <v>86.99</v>
      </c>
      <c r="E575">
        <v>4</v>
      </c>
      <c r="F575" s="14">
        <f>VLOOKUP($A575,Orders!$A:$B,2,FALSE)</f>
        <v>37915</v>
      </c>
      <c r="G575" t="str">
        <f>VLOOKUP($A575,Orders!$A:$E,5,FALSE)</f>
        <v>Resolved</v>
      </c>
      <c r="H575">
        <f>VLOOKUP(B575,Products!A:H,8)</f>
        <v>46.53</v>
      </c>
      <c r="I575">
        <f t="shared" si="32"/>
        <v>3392.6099999999997</v>
      </c>
      <c r="J575">
        <f t="shared" si="33"/>
        <v>1577.9399999999998</v>
      </c>
      <c r="K575">
        <f t="shared" si="34"/>
        <v>2003</v>
      </c>
      <c r="L575">
        <f t="shared" si="35"/>
        <v>10</v>
      </c>
      <c r="M575" t="str">
        <f>VLOOKUP(A575,'Master Sheet'!A:O,15)</f>
        <v>Paris</v>
      </c>
    </row>
    <row r="576" spans="1:13">
      <c r="A576">
        <v>10165</v>
      </c>
      <c r="B576" t="s">
        <v>164</v>
      </c>
      <c r="C576">
        <v>44</v>
      </c>
      <c r="D576">
        <v>168.32</v>
      </c>
      <c r="E576">
        <v>3</v>
      </c>
      <c r="F576" s="14">
        <f>VLOOKUP($A576,Orders!$A:$B,2,FALSE)</f>
        <v>37916</v>
      </c>
      <c r="G576" t="str">
        <f>VLOOKUP($A576,Orders!$A:$E,5,FALSE)</f>
        <v>Shipped</v>
      </c>
      <c r="H576">
        <f>VLOOKUP(B576,Products!A:H,8)</f>
        <v>95.59</v>
      </c>
      <c r="I576">
        <f t="shared" si="32"/>
        <v>7406.08</v>
      </c>
      <c r="J576">
        <f t="shared" si="33"/>
        <v>3200.1199999999994</v>
      </c>
      <c r="K576">
        <f t="shared" si="34"/>
        <v>2003</v>
      </c>
      <c r="L576">
        <f t="shared" si="35"/>
        <v>10</v>
      </c>
      <c r="M576" t="str">
        <f>VLOOKUP(A576,'Master Sheet'!A:O,15)</f>
        <v>Tokyo</v>
      </c>
    </row>
    <row r="577" spans="1:13">
      <c r="A577">
        <v>10165</v>
      </c>
      <c r="B577" t="s">
        <v>150</v>
      </c>
      <c r="C577">
        <v>34</v>
      </c>
      <c r="D577">
        <v>123.89</v>
      </c>
      <c r="E577">
        <v>4</v>
      </c>
      <c r="F577" s="14">
        <f>VLOOKUP($A577,Orders!$A:$B,2,FALSE)</f>
        <v>37916</v>
      </c>
      <c r="G577" t="str">
        <f>VLOOKUP($A577,Orders!$A:$E,5,FALSE)</f>
        <v>Shipped</v>
      </c>
      <c r="H577">
        <f>VLOOKUP(B577,Products!A:H,8)</f>
        <v>89.14</v>
      </c>
      <c r="I577">
        <f t="shared" si="32"/>
        <v>4212.26</v>
      </c>
      <c r="J577">
        <f t="shared" si="33"/>
        <v>1181.5</v>
      </c>
      <c r="K577">
        <f t="shared" si="34"/>
        <v>2003</v>
      </c>
      <c r="L577">
        <f t="shared" si="35"/>
        <v>10</v>
      </c>
      <c r="M577" t="str">
        <f>VLOOKUP(A577,'Master Sheet'!A:O,15)</f>
        <v>Tokyo</v>
      </c>
    </row>
    <row r="578" spans="1:13">
      <c r="A578">
        <v>10165</v>
      </c>
      <c r="B578" t="s">
        <v>165</v>
      </c>
      <c r="C578">
        <v>27</v>
      </c>
      <c r="D578">
        <v>152.26</v>
      </c>
      <c r="E578">
        <v>2</v>
      </c>
      <c r="F578" s="14">
        <f>VLOOKUP($A578,Orders!$A:$B,2,FALSE)</f>
        <v>37916</v>
      </c>
      <c r="G578" t="str">
        <f>VLOOKUP($A578,Orders!$A:$E,5,FALSE)</f>
        <v>Shipped</v>
      </c>
      <c r="H578">
        <f>VLOOKUP(B578,Products!A:H,8)</f>
        <v>83.05</v>
      </c>
      <c r="I578">
        <f t="shared" ref="I578:I625" si="36">C578*D578</f>
        <v>4111.0199999999995</v>
      </c>
      <c r="J578">
        <f t="shared" ref="J578:J625" si="37">(D578-H578)*C578</f>
        <v>1868.6699999999998</v>
      </c>
      <c r="K578">
        <f t="shared" ref="K578:K625" si="38">YEAR(F578)</f>
        <v>2003</v>
      </c>
      <c r="L578">
        <f t="shared" ref="L578:L625" si="39">MONTH(F578)</f>
        <v>10</v>
      </c>
      <c r="M578" t="str">
        <f>VLOOKUP(A578,'Master Sheet'!A:O,15)</f>
        <v>Tokyo</v>
      </c>
    </row>
    <row r="579" spans="1:13">
      <c r="A579">
        <v>10165</v>
      </c>
      <c r="B579" t="s">
        <v>151</v>
      </c>
      <c r="C579">
        <v>48</v>
      </c>
      <c r="D579">
        <v>109.02</v>
      </c>
      <c r="E579">
        <v>12</v>
      </c>
      <c r="F579" s="14">
        <f>VLOOKUP($A579,Orders!$A:$B,2,FALSE)</f>
        <v>37916</v>
      </c>
      <c r="G579" t="str">
        <f>VLOOKUP($A579,Orders!$A:$E,5,FALSE)</f>
        <v>Shipped</v>
      </c>
      <c r="H579">
        <f>VLOOKUP(B579,Products!A:H,8)</f>
        <v>55.7</v>
      </c>
      <c r="I579">
        <f t="shared" si="36"/>
        <v>5232.96</v>
      </c>
      <c r="J579">
        <f t="shared" si="37"/>
        <v>2559.3599999999997</v>
      </c>
      <c r="K579">
        <f t="shared" si="38"/>
        <v>2003</v>
      </c>
      <c r="L579">
        <f t="shared" si="39"/>
        <v>10</v>
      </c>
      <c r="M579" t="str">
        <f>VLOOKUP(A579,'Master Sheet'!A:O,15)</f>
        <v>Tokyo</v>
      </c>
    </row>
    <row r="580" spans="1:13">
      <c r="A580">
        <v>10165</v>
      </c>
      <c r="B580" t="s">
        <v>152</v>
      </c>
      <c r="C580">
        <v>29</v>
      </c>
      <c r="D580">
        <v>134.26</v>
      </c>
      <c r="E580">
        <v>11</v>
      </c>
      <c r="F580" s="14">
        <f>VLOOKUP($A580,Orders!$A:$B,2,FALSE)</f>
        <v>37916</v>
      </c>
      <c r="G580" t="str">
        <f>VLOOKUP($A580,Orders!$A:$E,5,FALSE)</f>
        <v>Shipped</v>
      </c>
      <c r="H580">
        <f>VLOOKUP(B580,Products!A:H,8)</f>
        <v>101.51</v>
      </c>
      <c r="I580">
        <f t="shared" si="36"/>
        <v>3893.54</v>
      </c>
      <c r="J580">
        <f t="shared" si="37"/>
        <v>949.74999999999955</v>
      </c>
      <c r="K580">
        <f t="shared" si="38"/>
        <v>2003</v>
      </c>
      <c r="L580">
        <f t="shared" si="39"/>
        <v>10</v>
      </c>
      <c r="M580" t="str">
        <f>VLOOKUP(A580,'Master Sheet'!A:O,15)</f>
        <v>Tokyo</v>
      </c>
    </row>
    <row r="581" spans="1:13">
      <c r="A581">
        <v>10165</v>
      </c>
      <c r="B581" t="s">
        <v>153</v>
      </c>
      <c r="C581">
        <v>46</v>
      </c>
      <c r="D581">
        <v>120.28</v>
      </c>
      <c r="E581">
        <v>15</v>
      </c>
      <c r="F581" s="14">
        <f>VLOOKUP($A581,Orders!$A:$B,2,FALSE)</f>
        <v>37916</v>
      </c>
      <c r="G581" t="str">
        <f>VLOOKUP($A581,Orders!$A:$E,5,FALSE)</f>
        <v>Shipped</v>
      </c>
      <c r="H581">
        <f>VLOOKUP(B581,Products!A:H,8)</f>
        <v>74.86</v>
      </c>
      <c r="I581">
        <f t="shared" si="36"/>
        <v>5532.88</v>
      </c>
      <c r="J581">
        <f t="shared" si="37"/>
        <v>2089.3200000000002</v>
      </c>
      <c r="K581">
        <f t="shared" si="38"/>
        <v>2003</v>
      </c>
      <c r="L581">
        <f t="shared" si="39"/>
        <v>10</v>
      </c>
      <c r="M581" t="str">
        <f>VLOOKUP(A581,'Master Sheet'!A:O,15)</f>
        <v>Tokyo</v>
      </c>
    </row>
    <row r="582" spans="1:13">
      <c r="A582">
        <v>10165</v>
      </c>
      <c r="B582" t="s">
        <v>138</v>
      </c>
      <c r="C582">
        <v>31</v>
      </c>
      <c r="D582">
        <v>60.77</v>
      </c>
      <c r="E582">
        <v>18</v>
      </c>
      <c r="F582" s="14">
        <f>VLOOKUP($A582,Orders!$A:$B,2,FALSE)</f>
        <v>37916</v>
      </c>
      <c r="G582" t="str">
        <f>VLOOKUP($A582,Orders!$A:$E,5,FALSE)</f>
        <v>Shipped</v>
      </c>
      <c r="H582">
        <f>VLOOKUP(B582,Products!A:H,8)</f>
        <v>24.92</v>
      </c>
      <c r="I582">
        <f t="shared" si="36"/>
        <v>1883.8700000000001</v>
      </c>
      <c r="J582">
        <f t="shared" si="37"/>
        <v>1111.3500000000001</v>
      </c>
      <c r="K582">
        <f t="shared" si="38"/>
        <v>2003</v>
      </c>
      <c r="L582">
        <f t="shared" si="39"/>
        <v>10</v>
      </c>
      <c r="M582" t="str">
        <f>VLOOKUP(A582,'Master Sheet'!A:O,15)</f>
        <v>Tokyo</v>
      </c>
    </row>
    <row r="583" spans="1:13">
      <c r="A583">
        <v>10165</v>
      </c>
      <c r="B583" t="s">
        <v>154</v>
      </c>
      <c r="C583">
        <v>47</v>
      </c>
      <c r="D583">
        <v>154.1</v>
      </c>
      <c r="E583">
        <v>16</v>
      </c>
      <c r="F583" s="14">
        <f>VLOOKUP($A583,Orders!$A:$B,2,FALSE)</f>
        <v>37916</v>
      </c>
      <c r="G583" t="str">
        <f>VLOOKUP($A583,Orders!$A:$E,5,FALSE)</f>
        <v>Shipped</v>
      </c>
      <c r="H583">
        <f>VLOOKUP(B583,Products!A:H,8)</f>
        <v>77.900000000000006</v>
      </c>
      <c r="I583">
        <f t="shared" si="36"/>
        <v>7242.7</v>
      </c>
      <c r="J583">
        <f t="shared" si="37"/>
        <v>3581.3999999999996</v>
      </c>
      <c r="K583">
        <f t="shared" si="38"/>
        <v>2003</v>
      </c>
      <c r="L583">
        <f t="shared" si="39"/>
        <v>10</v>
      </c>
      <c r="M583" t="str">
        <f>VLOOKUP(A583,'Master Sheet'!A:O,15)</f>
        <v>Tokyo</v>
      </c>
    </row>
    <row r="584" spans="1:13">
      <c r="A584">
        <v>10165</v>
      </c>
      <c r="B584" t="s">
        <v>167</v>
      </c>
      <c r="C584">
        <v>50</v>
      </c>
      <c r="D584">
        <v>84.71</v>
      </c>
      <c r="E584">
        <v>1</v>
      </c>
      <c r="F584" s="14">
        <f>VLOOKUP($A584,Orders!$A:$B,2,FALSE)</f>
        <v>37916</v>
      </c>
      <c r="G584" t="str">
        <f>VLOOKUP($A584,Orders!$A:$E,5,FALSE)</f>
        <v>Shipped</v>
      </c>
      <c r="H584">
        <f>VLOOKUP(B584,Products!A:H,8)</f>
        <v>67.56</v>
      </c>
      <c r="I584">
        <f t="shared" si="36"/>
        <v>4235.5</v>
      </c>
      <c r="J584">
        <f t="shared" si="37"/>
        <v>857.49999999999955</v>
      </c>
      <c r="K584">
        <f t="shared" si="38"/>
        <v>2003</v>
      </c>
      <c r="L584">
        <f t="shared" si="39"/>
        <v>10</v>
      </c>
      <c r="M584" t="str">
        <f>VLOOKUP(A584,'Master Sheet'!A:O,15)</f>
        <v>Tokyo</v>
      </c>
    </row>
    <row r="585" spans="1:13">
      <c r="A585">
        <v>10165</v>
      </c>
      <c r="B585" t="s">
        <v>155</v>
      </c>
      <c r="C585">
        <v>28</v>
      </c>
      <c r="D585">
        <v>123.51</v>
      </c>
      <c r="E585">
        <v>6</v>
      </c>
      <c r="F585" s="14">
        <f>VLOOKUP($A585,Orders!$A:$B,2,FALSE)</f>
        <v>37916</v>
      </c>
      <c r="G585" t="str">
        <f>VLOOKUP($A585,Orders!$A:$E,5,FALSE)</f>
        <v>Shipped</v>
      </c>
      <c r="H585">
        <f>VLOOKUP(B585,Products!A:H,8)</f>
        <v>91.92</v>
      </c>
      <c r="I585">
        <f t="shared" si="36"/>
        <v>3458.28</v>
      </c>
      <c r="J585">
        <f t="shared" si="37"/>
        <v>884.5200000000001</v>
      </c>
      <c r="K585">
        <f t="shared" si="38"/>
        <v>2003</v>
      </c>
      <c r="L585">
        <f t="shared" si="39"/>
        <v>10</v>
      </c>
      <c r="M585" t="str">
        <f>VLOOKUP(A585,'Master Sheet'!A:O,15)</f>
        <v>Tokyo</v>
      </c>
    </row>
    <row r="586" spans="1:13">
      <c r="A586">
        <v>10165</v>
      </c>
      <c r="B586" t="s">
        <v>156</v>
      </c>
      <c r="C586">
        <v>25</v>
      </c>
      <c r="D586">
        <v>46.82</v>
      </c>
      <c r="E586">
        <v>9</v>
      </c>
      <c r="F586" s="14">
        <f>VLOOKUP($A586,Orders!$A:$B,2,FALSE)</f>
        <v>37916</v>
      </c>
      <c r="G586" t="str">
        <f>VLOOKUP($A586,Orders!$A:$E,5,FALSE)</f>
        <v>Shipped</v>
      </c>
      <c r="H586">
        <f>VLOOKUP(B586,Products!A:H,8)</f>
        <v>32.369999999999997</v>
      </c>
      <c r="I586">
        <f t="shared" si="36"/>
        <v>1170.5</v>
      </c>
      <c r="J586">
        <f t="shared" si="37"/>
        <v>361.25000000000006</v>
      </c>
      <c r="K586">
        <f t="shared" si="38"/>
        <v>2003</v>
      </c>
      <c r="L586">
        <f t="shared" si="39"/>
        <v>10</v>
      </c>
      <c r="M586" t="str">
        <f>VLOOKUP(A586,'Master Sheet'!A:O,15)</f>
        <v>Tokyo</v>
      </c>
    </row>
    <row r="587" spans="1:13">
      <c r="A587">
        <v>10165</v>
      </c>
      <c r="B587" t="s">
        <v>145</v>
      </c>
      <c r="C587">
        <v>32</v>
      </c>
      <c r="D587">
        <v>117.57</v>
      </c>
      <c r="E587">
        <v>17</v>
      </c>
      <c r="F587" s="14">
        <f>VLOOKUP($A587,Orders!$A:$B,2,FALSE)</f>
        <v>37916</v>
      </c>
      <c r="G587" t="str">
        <f>VLOOKUP($A587,Orders!$A:$E,5,FALSE)</f>
        <v>Shipped</v>
      </c>
      <c r="H587">
        <f>VLOOKUP(B587,Products!A:H,8)</f>
        <v>61.34</v>
      </c>
      <c r="I587">
        <f t="shared" si="36"/>
        <v>3762.24</v>
      </c>
      <c r="J587">
        <f t="shared" si="37"/>
        <v>1799.3599999999997</v>
      </c>
      <c r="K587">
        <f t="shared" si="38"/>
        <v>2003</v>
      </c>
      <c r="L587">
        <f t="shared" si="39"/>
        <v>10</v>
      </c>
      <c r="M587" t="str">
        <f>VLOOKUP(A587,'Master Sheet'!A:O,15)</f>
        <v>Tokyo</v>
      </c>
    </row>
    <row r="588" spans="1:13">
      <c r="A588">
        <v>10165</v>
      </c>
      <c r="B588" t="s">
        <v>157</v>
      </c>
      <c r="C588">
        <v>27</v>
      </c>
      <c r="D588">
        <v>31.12</v>
      </c>
      <c r="E588">
        <v>13</v>
      </c>
      <c r="F588" s="14">
        <f>VLOOKUP($A588,Orders!$A:$B,2,FALSE)</f>
        <v>37916</v>
      </c>
      <c r="G588" t="str">
        <f>VLOOKUP($A588,Orders!$A:$E,5,FALSE)</f>
        <v>Shipped</v>
      </c>
      <c r="H588">
        <f>VLOOKUP(B588,Products!A:H,8)</f>
        <v>15.91</v>
      </c>
      <c r="I588">
        <f t="shared" si="36"/>
        <v>840.24</v>
      </c>
      <c r="J588">
        <f t="shared" si="37"/>
        <v>410.67</v>
      </c>
      <c r="K588">
        <f t="shared" si="38"/>
        <v>2003</v>
      </c>
      <c r="L588">
        <f t="shared" si="39"/>
        <v>10</v>
      </c>
      <c r="M588" t="str">
        <f>VLOOKUP(A588,'Master Sheet'!A:O,15)</f>
        <v>Tokyo</v>
      </c>
    </row>
    <row r="589" spans="1:13">
      <c r="A589">
        <v>10165</v>
      </c>
      <c r="B589" t="s">
        <v>158</v>
      </c>
      <c r="C589">
        <v>24</v>
      </c>
      <c r="D589">
        <v>106.45</v>
      </c>
      <c r="E589">
        <v>8</v>
      </c>
      <c r="F589" s="14">
        <f>VLOOKUP($A589,Orders!$A:$B,2,FALSE)</f>
        <v>37916</v>
      </c>
      <c r="G589" t="str">
        <f>VLOOKUP($A589,Orders!$A:$E,5,FALSE)</f>
        <v>Shipped</v>
      </c>
      <c r="H589">
        <f>VLOOKUP(B589,Products!A:H,8)</f>
        <v>69.78</v>
      </c>
      <c r="I589">
        <f t="shared" si="36"/>
        <v>2554.8000000000002</v>
      </c>
      <c r="J589">
        <f t="shared" si="37"/>
        <v>880.08</v>
      </c>
      <c r="K589">
        <f t="shared" si="38"/>
        <v>2003</v>
      </c>
      <c r="L589">
        <f t="shared" si="39"/>
        <v>10</v>
      </c>
      <c r="M589" t="str">
        <f>VLOOKUP(A589,'Master Sheet'!A:O,15)</f>
        <v>Tokyo</v>
      </c>
    </row>
    <row r="590" spans="1:13">
      <c r="A590">
        <v>10165</v>
      </c>
      <c r="B590" t="s">
        <v>159</v>
      </c>
      <c r="C590">
        <v>48</v>
      </c>
      <c r="D590">
        <v>50.86</v>
      </c>
      <c r="E590">
        <v>14</v>
      </c>
      <c r="F590" s="14">
        <f>VLOOKUP($A590,Orders!$A:$B,2,FALSE)</f>
        <v>37916</v>
      </c>
      <c r="G590" t="str">
        <f>VLOOKUP($A590,Orders!$A:$E,5,FALSE)</f>
        <v>Shipped</v>
      </c>
      <c r="H590">
        <f>VLOOKUP(B590,Products!A:H,8)</f>
        <v>25.98</v>
      </c>
      <c r="I590">
        <f t="shared" si="36"/>
        <v>2441.2799999999997</v>
      </c>
      <c r="J590">
        <f t="shared" si="37"/>
        <v>1194.24</v>
      </c>
      <c r="K590">
        <f t="shared" si="38"/>
        <v>2003</v>
      </c>
      <c r="L590">
        <f t="shared" si="39"/>
        <v>10</v>
      </c>
      <c r="M590" t="str">
        <f>VLOOKUP(A590,'Master Sheet'!A:O,15)</f>
        <v>Tokyo</v>
      </c>
    </row>
    <row r="591" spans="1:13">
      <c r="A591">
        <v>10165</v>
      </c>
      <c r="B591" t="s">
        <v>160</v>
      </c>
      <c r="C591">
        <v>44</v>
      </c>
      <c r="D591">
        <v>55.3</v>
      </c>
      <c r="E591">
        <v>7</v>
      </c>
      <c r="F591" s="14">
        <f>VLOOKUP($A591,Orders!$A:$B,2,FALSE)</f>
        <v>37916</v>
      </c>
      <c r="G591" t="str">
        <f>VLOOKUP($A591,Orders!$A:$E,5,FALSE)</f>
        <v>Shipped</v>
      </c>
      <c r="H591">
        <f>VLOOKUP(B591,Products!A:H,8)</f>
        <v>26.72</v>
      </c>
      <c r="I591">
        <f t="shared" si="36"/>
        <v>2433.1999999999998</v>
      </c>
      <c r="J591">
        <f t="shared" si="37"/>
        <v>1257.52</v>
      </c>
      <c r="K591">
        <f t="shared" si="38"/>
        <v>2003</v>
      </c>
      <c r="L591">
        <f t="shared" si="39"/>
        <v>10</v>
      </c>
      <c r="M591" t="str">
        <f>VLOOKUP(A591,'Master Sheet'!A:O,15)</f>
        <v>Tokyo</v>
      </c>
    </row>
    <row r="592" spans="1:13">
      <c r="A592">
        <v>10165</v>
      </c>
      <c r="B592" t="s">
        <v>161</v>
      </c>
      <c r="C592">
        <v>48</v>
      </c>
      <c r="D592">
        <v>106.49</v>
      </c>
      <c r="E592">
        <v>10</v>
      </c>
      <c r="F592" s="14">
        <f>VLOOKUP($A592,Orders!$A:$B,2,FALSE)</f>
        <v>37916</v>
      </c>
      <c r="G592" t="str">
        <f>VLOOKUP($A592,Orders!$A:$E,5,FALSE)</f>
        <v>Shipped</v>
      </c>
      <c r="H592">
        <f>VLOOKUP(B592,Products!A:H,8)</f>
        <v>68.290000000000006</v>
      </c>
      <c r="I592">
        <f t="shared" si="36"/>
        <v>5111.5199999999995</v>
      </c>
      <c r="J592">
        <f t="shared" si="37"/>
        <v>1833.5999999999995</v>
      </c>
      <c r="K592">
        <f t="shared" si="38"/>
        <v>2003</v>
      </c>
      <c r="L592">
        <f t="shared" si="39"/>
        <v>10</v>
      </c>
      <c r="M592" t="str">
        <f>VLOOKUP(A592,'Master Sheet'!A:O,15)</f>
        <v>Tokyo</v>
      </c>
    </row>
    <row r="593" spans="1:13">
      <c r="A593">
        <v>10165</v>
      </c>
      <c r="B593" t="s">
        <v>162</v>
      </c>
      <c r="C593">
        <v>38</v>
      </c>
      <c r="D593">
        <v>49.21</v>
      </c>
      <c r="E593">
        <v>5</v>
      </c>
      <c r="F593" s="14">
        <f>VLOOKUP($A593,Orders!$A:$B,2,FALSE)</f>
        <v>37916</v>
      </c>
      <c r="G593" t="str">
        <f>VLOOKUP($A593,Orders!$A:$E,5,FALSE)</f>
        <v>Shipped</v>
      </c>
      <c r="H593">
        <f>VLOOKUP(B593,Products!A:H,8)</f>
        <v>37.49</v>
      </c>
      <c r="I593">
        <f t="shared" si="36"/>
        <v>1869.98</v>
      </c>
      <c r="J593">
        <f t="shared" si="37"/>
        <v>445.35999999999996</v>
      </c>
      <c r="K593">
        <f t="shared" si="38"/>
        <v>2003</v>
      </c>
      <c r="L593">
        <f t="shared" si="39"/>
        <v>10</v>
      </c>
      <c r="M593" t="str">
        <f>VLOOKUP(A593,'Master Sheet'!A:O,15)</f>
        <v>Tokyo</v>
      </c>
    </row>
    <row r="594" spans="1:13">
      <c r="A594">
        <v>10166</v>
      </c>
      <c r="B594" t="s">
        <v>166</v>
      </c>
      <c r="C594">
        <v>43</v>
      </c>
      <c r="D594">
        <v>136.59</v>
      </c>
      <c r="E594">
        <v>2</v>
      </c>
      <c r="F594" s="14">
        <f>VLOOKUP($A594,Orders!$A:$B,2,FALSE)</f>
        <v>37915</v>
      </c>
      <c r="G594" t="str">
        <f>VLOOKUP($A594,Orders!$A:$E,5,FALSE)</f>
        <v>Shipped</v>
      </c>
      <c r="H594">
        <f>VLOOKUP(B594,Products!A:H,8)</f>
        <v>68.3</v>
      </c>
      <c r="I594">
        <f t="shared" si="36"/>
        <v>5873.37</v>
      </c>
      <c r="J594">
        <f t="shared" si="37"/>
        <v>2936.4700000000003</v>
      </c>
      <c r="K594">
        <f t="shared" si="38"/>
        <v>2003</v>
      </c>
      <c r="L594">
        <f t="shared" si="39"/>
        <v>10</v>
      </c>
      <c r="M594" t="str">
        <f>VLOOKUP(A594,'Master Sheet'!A:O,15)</f>
        <v>Boston</v>
      </c>
    </row>
    <row r="595" spans="1:13">
      <c r="A595">
        <v>10166</v>
      </c>
      <c r="B595" t="s">
        <v>168</v>
      </c>
      <c r="C595">
        <v>26</v>
      </c>
      <c r="D595">
        <v>72.849999999999994</v>
      </c>
      <c r="E595">
        <v>1</v>
      </c>
      <c r="F595" s="14">
        <f>VLOOKUP($A595,Orders!$A:$B,2,FALSE)</f>
        <v>37915</v>
      </c>
      <c r="G595" t="str">
        <f>VLOOKUP($A595,Orders!$A:$E,5,FALSE)</f>
        <v>Shipped</v>
      </c>
      <c r="H595">
        <f>VLOOKUP(B595,Products!A:H,8)</f>
        <v>52.66</v>
      </c>
      <c r="I595">
        <f t="shared" si="36"/>
        <v>1894.1</v>
      </c>
      <c r="J595">
        <f t="shared" si="37"/>
        <v>524.93999999999994</v>
      </c>
      <c r="K595">
        <f t="shared" si="38"/>
        <v>2003</v>
      </c>
      <c r="L595">
        <f t="shared" si="39"/>
        <v>10</v>
      </c>
      <c r="M595" t="str">
        <f>VLOOKUP(A595,'Master Sheet'!A:O,15)</f>
        <v>Boston</v>
      </c>
    </row>
    <row r="596" spans="1:13">
      <c r="A596">
        <v>10166</v>
      </c>
      <c r="B596" t="s">
        <v>173</v>
      </c>
      <c r="C596">
        <v>29</v>
      </c>
      <c r="D596">
        <v>76.22</v>
      </c>
      <c r="E596">
        <v>3</v>
      </c>
      <c r="F596" s="14">
        <f>VLOOKUP($A596,Orders!$A:$B,2,FALSE)</f>
        <v>37915</v>
      </c>
      <c r="G596" t="str">
        <f>VLOOKUP($A596,Orders!$A:$E,5,FALSE)</f>
        <v>Shipped</v>
      </c>
      <c r="H596">
        <f>VLOOKUP(B596,Products!A:H,8)</f>
        <v>43.3</v>
      </c>
      <c r="I596">
        <f t="shared" si="36"/>
        <v>2210.38</v>
      </c>
      <c r="J596">
        <f t="shared" si="37"/>
        <v>954.68000000000006</v>
      </c>
      <c r="K596">
        <f t="shared" si="38"/>
        <v>2003</v>
      </c>
      <c r="L596">
        <f t="shared" si="39"/>
        <v>10</v>
      </c>
      <c r="M596" t="str">
        <f>VLOOKUP(A596,'Master Sheet'!A:O,15)</f>
        <v>Boston</v>
      </c>
    </row>
    <row r="597" spans="1:13">
      <c r="A597">
        <v>10168</v>
      </c>
      <c r="B597" t="s">
        <v>196</v>
      </c>
      <c r="C597">
        <v>36</v>
      </c>
      <c r="D597">
        <v>94.74</v>
      </c>
      <c r="E597">
        <v>1</v>
      </c>
      <c r="F597" s="14">
        <f>VLOOKUP($A597,Orders!$A:$B,2,FALSE)</f>
        <v>37922</v>
      </c>
      <c r="G597" t="str">
        <f>VLOOKUP($A597,Orders!$A:$E,5,FALSE)</f>
        <v>Shipped</v>
      </c>
      <c r="H597">
        <f>VLOOKUP(B597,Products!A:H,8)</f>
        <v>48.81</v>
      </c>
      <c r="I597">
        <f t="shared" si="36"/>
        <v>3410.64</v>
      </c>
      <c r="J597">
        <f t="shared" si="37"/>
        <v>1653.4799999999998</v>
      </c>
      <c r="K597">
        <f t="shared" si="38"/>
        <v>2003</v>
      </c>
      <c r="L597">
        <f t="shared" si="39"/>
        <v>10</v>
      </c>
      <c r="M597" t="str">
        <f>VLOOKUP(A597,'Master Sheet'!A:O,15)</f>
        <v>San Francisco</v>
      </c>
    </row>
    <row r="598" spans="1:13">
      <c r="A598">
        <v>10168</v>
      </c>
      <c r="B598" t="s">
        <v>197</v>
      </c>
      <c r="C598">
        <v>27</v>
      </c>
      <c r="D598">
        <v>97.53</v>
      </c>
      <c r="E598">
        <v>4</v>
      </c>
      <c r="F598" s="14">
        <f>VLOOKUP($A598,Orders!$A:$B,2,FALSE)</f>
        <v>37922</v>
      </c>
      <c r="G598" t="str">
        <f>VLOOKUP($A598,Orders!$A:$E,5,FALSE)</f>
        <v>Shipped</v>
      </c>
      <c r="H598">
        <f>VLOOKUP(B598,Products!A:H,8)</f>
        <v>68.989999999999995</v>
      </c>
      <c r="I598">
        <f t="shared" si="36"/>
        <v>2633.31</v>
      </c>
      <c r="J598">
        <f t="shared" si="37"/>
        <v>770.58000000000015</v>
      </c>
      <c r="K598">
        <f t="shared" si="38"/>
        <v>2003</v>
      </c>
      <c r="L598">
        <f t="shared" si="39"/>
        <v>10</v>
      </c>
      <c r="M598" t="str">
        <f>VLOOKUP(A598,'Master Sheet'!A:O,15)</f>
        <v>San Francisco</v>
      </c>
    </row>
    <row r="599" spans="1:13">
      <c r="A599">
        <v>10168</v>
      </c>
      <c r="B599" t="s">
        <v>198</v>
      </c>
      <c r="C599">
        <v>20</v>
      </c>
      <c r="D599">
        <v>160.74</v>
      </c>
      <c r="E599">
        <v>3</v>
      </c>
      <c r="F599" s="14">
        <f>VLOOKUP($A599,Orders!$A:$B,2,FALSE)</f>
        <v>37922</v>
      </c>
      <c r="G599" t="str">
        <f>VLOOKUP($A599,Orders!$A:$E,5,FALSE)</f>
        <v>Shipped</v>
      </c>
      <c r="H599">
        <f>VLOOKUP(B599,Products!A:H,8)</f>
        <v>91.02</v>
      </c>
      <c r="I599">
        <f t="shared" si="36"/>
        <v>3214.8</v>
      </c>
      <c r="J599">
        <f t="shared" si="37"/>
        <v>1394.4000000000003</v>
      </c>
      <c r="K599">
        <f t="shared" si="38"/>
        <v>2003</v>
      </c>
      <c r="L599">
        <f t="shared" si="39"/>
        <v>10</v>
      </c>
      <c r="M599" t="str">
        <f>VLOOKUP(A599,'Master Sheet'!A:O,15)</f>
        <v>San Francisco</v>
      </c>
    </row>
    <row r="600" spans="1:13">
      <c r="A600">
        <v>10168</v>
      </c>
      <c r="B600" t="s">
        <v>179</v>
      </c>
      <c r="C600">
        <v>21</v>
      </c>
      <c r="D600">
        <v>75.19</v>
      </c>
      <c r="E600">
        <v>9</v>
      </c>
      <c r="F600" s="14">
        <f>VLOOKUP($A600,Orders!$A:$B,2,FALSE)</f>
        <v>37922</v>
      </c>
      <c r="G600" t="str">
        <f>VLOOKUP($A600,Orders!$A:$E,5,FALSE)</f>
        <v>Shipped</v>
      </c>
      <c r="H600">
        <f>VLOOKUP(B600,Products!A:H,8)</f>
        <v>49</v>
      </c>
      <c r="I600">
        <f t="shared" si="36"/>
        <v>1578.99</v>
      </c>
      <c r="J600">
        <f t="shared" si="37"/>
        <v>549.99</v>
      </c>
      <c r="K600">
        <f t="shared" si="38"/>
        <v>2003</v>
      </c>
      <c r="L600">
        <f t="shared" si="39"/>
        <v>10</v>
      </c>
      <c r="M600" t="str">
        <f>VLOOKUP(A600,'Master Sheet'!A:O,15)</f>
        <v>San Francisco</v>
      </c>
    </row>
    <row r="601" spans="1:13">
      <c r="A601">
        <v>10168</v>
      </c>
      <c r="B601" t="s">
        <v>200</v>
      </c>
      <c r="C601">
        <v>46</v>
      </c>
      <c r="D601">
        <v>49.06</v>
      </c>
      <c r="E601">
        <v>5</v>
      </c>
      <c r="F601" s="14">
        <f>VLOOKUP($A601,Orders!$A:$B,2,FALSE)</f>
        <v>37922</v>
      </c>
      <c r="G601" t="str">
        <f>VLOOKUP($A601,Orders!$A:$E,5,FALSE)</f>
        <v>Shipped</v>
      </c>
      <c r="H601">
        <f>VLOOKUP(B601,Products!A:H,8)</f>
        <v>24.23</v>
      </c>
      <c r="I601">
        <f t="shared" si="36"/>
        <v>2256.7600000000002</v>
      </c>
      <c r="J601">
        <f t="shared" si="37"/>
        <v>1142.18</v>
      </c>
      <c r="K601">
        <f t="shared" si="38"/>
        <v>2003</v>
      </c>
      <c r="L601">
        <f t="shared" si="39"/>
        <v>10</v>
      </c>
      <c r="M601" t="str">
        <f>VLOOKUP(A601,'Master Sheet'!A:O,15)</f>
        <v>San Francisco</v>
      </c>
    </row>
    <row r="602" spans="1:13">
      <c r="A602">
        <v>10168</v>
      </c>
      <c r="B602" t="s">
        <v>201</v>
      </c>
      <c r="C602">
        <v>50</v>
      </c>
      <c r="D602">
        <v>103.68</v>
      </c>
      <c r="E602">
        <v>2</v>
      </c>
      <c r="F602" s="14">
        <f>VLOOKUP($A602,Orders!$A:$B,2,FALSE)</f>
        <v>37922</v>
      </c>
      <c r="G602" t="str">
        <f>VLOOKUP($A602,Orders!$A:$E,5,FALSE)</f>
        <v>Shipped</v>
      </c>
      <c r="H602">
        <f>VLOOKUP(B602,Products!A:H,8)</f>
        <v>60.86</v>
      </c>
      <c r="I602">
        <f t="shared" si="36"/>
        <v>5184</v>
      </c>
      <c r="J602">
        <f t="shared" si="37"/>
        <v>2141.0000000000005</v>
      </c>
      <c r="K602">
        <f t="shared" si="38"/>
        <v>2003</v>
      </c>
      <c r="L602">
        <f t="shared" si="39"/>
        <v>10</v>
      </c>
      <c r="M602" t="str">
        <f>VLOOKUP(A602,'Master Sheet'!A:O,15)</f>
        <v>San Francisco</v>
      </c>
    </row>
    <row r="603" spans="1:13">
      <c r="A603">
        <v>10168</v>
      </c>
      <c r="B603" t="s">
        <v>182</v>
      </c>
      <c r="C603">
        <v>49</v>
      </c>
      <c r="D603">
        <v>93.01</v>
      </c>
      <c r="E603">
        <v>11</v>
      </c>
      <c r="F603" s="14">
        <f>VLOOKUP($A603,Orders!$A:$B,2,FALSE)</f>
        <v>37922</v>
      </c>
      <c r="G603" t="str">
        <f>VLOOKUP($A603,Orders!$A:$E,5,FALSE)</f>
        <v>Shipped</v>
      </c>
      <c r="H603">
        <f>VLOOKUP(B603,Products!A:H,8)</f>
        <v>66.739999999999995</v>
      </c>
      <c r="I603">
        <f t="shared" si="36"/>
        <v>4557.4900000000007</v>
      </c>
      <c r="J603">
        <f t="shared" si="37"/>
        <v>1287.2300000000005</v>
      </c>
      <c r="K603">
        <f t="shared" si="38"/>
        <v>2003</v>
      </c>
      <c r="L603">
        <f t="shared" si="39"/>
        <v>10</v>
      </c>
      <c r="M603" t="str">
        <f>VLOOKUP(A603,'Master Sheet'!A:O,15)</f>
        <v>San Francisco</v>
      </c>
    </row>
    <row r="604" spans="1:13">
      <c r="A604">
        <v>10168</v>
      </c>
      <c r="B604" t="s">
        <v>202</v>
      </c>
      <c r="C604">
        <v>29</v>
      </c>
      <c r="D604">
        <v>72.36</v>
      </c>
      <c r="E604">
        <v>6</v>
      </c>
      <c r="F604" s="14">
        <f>VLOOKUP($A604,Orders!$A:$B,2,FALSE)</f>
        <v>37922</v>
      </c>
      <c r="G604" t="str">
        <f>VLOOKUP($A604,Orders!$A:$E,5,FALSE)</f>
        <v>Shipped</v>
      </c>
      <c r="H604">
        <f>VLOOKUP(B604,Products!A:H,8)</f>
        <v>37.32</v>
      </c>
      <c r="I604">
        <f t="shared" si="36"/>
        <v>2098.44</v>
      </c>
      <c r="J604">
        <f t="shared" si="37"/>
        <v>1016.16</v>
      </c>
      <c r="K604">
        <f t="shared" si="38"/>
        <v>2003</v>
      </c>
      <c r="L604">
        <f t="shared" si="39"/>
        <v>10</v>
      </c>
      <c r="M604" t="str">
        <f>VLOOKUP(A604,'Master Sheet'!A:O,15)</f>
        <v>San Francisco</v>
      </c>
    </row>
    <row r="605" spans="1:13">
      <c r="A605">
        <v>10168</v>
      </c>
      <c r="B605" t="s">
        <v>185</v>
      </c>
      <c r="C605">
        <v>27</v>
      </c>
      <c r="D605">
        <v>57.32</v>
      </c>
      <c r="E605">
        <v>18</v>
      </c>
      <c r="F605" s="14">
        <f>VLOOKUP($A605,Orders!$A:$B,2,FALSE)</f>
        <v>37922</v>
      </c>
      <c r="G605" t="str">
        <f>VLOOKUP($A605,Orders!$A:$E,5,FALSE)</f>
        <v>Shipped</v>
      </c>
      <c r="H605">
        <f>VLOOKUP(B605,Products!A:H,8)</f>
        <v>29.34</v>
      </c>
      <c r="I605">
        <f t="shared" si="36"/>
        <v>1547.64</v>
      </c>
      <c r="J605">
        <f t="shared" si="37"/>
        <v>755.46</v>
      </c>
      <c r="K605">
        <f t="shared" si="38"/>
        <v>2003</v>
      </c>
      <c r="L605">
        <f t="shared" si="39"/>
        <v>10</v>
      </c>
      <c r="M605" t="str">
        <f>VLOOKUP(A605,'Master Sheet'!A:O,15)</f>
        <v>San Francisco</v>
      </c>
    </row>
    <row r="606" spans="1:13">
      <c r="A606">
        <v>10168</v>
      </c>
      <c r="B606" t="s">
        <v>186</v>
      </c>
      <c r="C606">
        <v>48</v>
      </c>
      <c r="D606">
        <v>68.099999999999994</v>
      </c>
      <c r="E606">
        <v>10</v>
      </c>
      <c r="F606" s="14">
        <f>VLOOKUP($A606,Orders!$A:$B,2,FALSE)</f>
        <v>37922</v>
      </c>
      <c r="G606" t="str">
        <f>VLOOKUP($A606,Orders!$A:$E,5,FALSE)</f>
        <v>Shipped</v>
      </c>
      <c r="H606">
        <f>VLOOKUP(B606,Products!A:H,8)</f>
        <v>36.229999999999997</v>
      </c>
      <c r="I606">
        <f t="shared" si="36"/>
        <v>3268.7999999999997</v>
      </c>
      <c r="J606">
        <f t="shared" si="37"/>
        <v>1529.7599999999998</v>
      </c>
      <c r="K606">
        <f t="shared" si="38"/>
        <v>2003</v>
      </c>
      <c r="L606">
        <f t="shared" si="39"/>
        <v>10</v>
      </c>
      <c r="M606" t="str">
        <f>VLOOKUP(A606,'Master Sheet'!A:O,15)</f>
        <v>San Francisco</v>
      </c>
    </row>
    <row r="607" spans="1:13">
      <c r="A607">
        <v>10168</v>
      </c>
      <c r="B607" t="s">
        <v>203</v>
      </c>
      <c r="C607">
        <v>28</v>
      </c>
      <c r="D607">
        <v>89.9</v>
      </c>
      <c r="E607">
        <v>7</v>
      </c>
      <c r="F607" s="14">
        <f>VLOOKUP($A607,Orders!$A:$B,2,FALSE)</f>
        <v>37922</v>
      </c>
      <c r="G607" t="str">
        <f>VLOOKUP($A607,Orders!$A:$E,5,FALSE)</f>
        <v>Shipped</v>
      </c>
      <c r="H607">
        <f>VLOOKUP(B607,Products!A:H,8)</f>
        <v>66.92</v>
      </c>
      <c r="I607">
        <f t="shared" si="36"/>
        <v>2517.2000000000003</v>
      </c>
      <c r="J607">
        <f t="shared" si="37"/>
        <v>643.44000000000005</v>
      </c>
      <c r="K607">
        <f t="shared" si="38"/>
        <v>2003</v>
      </c>
      <c r="L607">
        <f t="shared" si="39"/>
        <v>10</v>
      </c>
      <c r="M607" t="str">
        <f>VLOOKUP(A607,'Master Sheet'!A:O,15)</f>
        <v>San Francisco</v>
      </c>
    </row>
    <row r="608" spans="1:13">
      <c r="A608">
        <v>10168</v>
      </c>
      <c r="B608" t="s">
        <v>187</v>
      </c>
      <c r="C608">
        <v>31</v>
      </c>
      <c r="D608">
        <v>57.78</v>
      </c>
      <c r="E608">
        <v>12</v>
      </c>
      <c r="F608" s="14">
        <f>VLOOKUP($A608,Orders!$A:$B,2,FALSE)</f>
        <v>37922</v>
      </c>
      <c r="G608" t="str">
        <f>VLOOKUP($A608,Orders!$A:$E,5,FALSE)</f>
        <v>Shipped</v>
      </c>
      <c r="H608">
        <f>VLOOKUP(B608,Products!A:H,8)</f>
        <v>33.020000000000003</v>
      </c>
      <c r="I608">
        <f t="shared" si="36"/>
        <v>1791.18</v>
      </c>
      <c r="J608">
        <f t="shared" si="37"/>
        <v>767.56</v>
      </c>
      <c r="K608">
        <f t="shared" si="38"/>
        <v>2003</v>
      </c>
      <c r="L608">
        <f t="shared" si="39"/>
        <v>10</v>
      </c>
      <c r="M608" t="str">
        <f>VLOOKUP(A608,'Master Sheet'!A:O,15)</f>
        <v>San Francisco</v>
      </c>
    </row>
    <row r="609" spans="1:13">
      <c r="A609">
        <v>10168</v>
      </c>
      <c r="B609" t="s">
        <v>188</v>
      </c>
      <c r="C609">
        <v>48</v>
      </c>
      <c r="D609">
        <v>39.71</v>
      </c>
      <c r="E609">
        <v>13</v>
      </c>
      <c r="F609" s="14">
        <f>VLOOKUP($A609,Orders!$A:$B,2,FALSE)</f>
        <v>37922</v>
      </c>
      <c r="G609" t="str">
        <f>VLOOKUP($A609,Orders!$A:$E,5,FALSE)</f>
        <v>Shipped</v>
      </c>
      <c r="H609">
        <f>VLOOKUP(B609,Products!A:H,8)</f>
        <v>27.06</v>
      </c>
      <c r="I609">
        <f t="shared" si="36"/>
        <v>1906.08</v>
      </c>
      <c r="J609">
        <f t="shared" si="37"/>
        <v>607.20000000000005</v>
      </c>
      <c r="K609">
        <f t="shared" si="38"/>
        <v>2003</v>
      </c>
      <c r="L609">
        <f t="shared" si="39"/>
        <v>10</v>
      </c>
      <c r="M609" t="str">
        <f>VLOOKUP(A609,'Master Sheet'!A:O,15)</f>
        <v>San Francisco</v>
      </c>
    </row>
    <row r="610" spans="1:13">
      <c r="A610">
        <v>10168</v>
      </c>
      <c r="B610" t="s">
        <v>189</v>
      </c>
      <c r="C610">
        <v>28</v>
      </c>
      <c r="D610">
        <v>91.34</v>
      </c>
      <c r="E610">
        <v>14</v>
      </c>
      <c r="F610" s="14">
        <f>VLOOKUP($A610,Orders!$A:$B,2,FALSE)</f>
        <v>37922</v>
      </c>
      <c r="G610" t="str">
        <f>VLOOKUP($A610,Orders!$A:$E,5,FALSE)</f>
        <v>Shipped</v>
      </c>
      <c r="H610">
        <f>VLOOKUP(B610,Products!A:H,8)</f>
        <v>51.15</v>
      </c>
      <c r="I610">
        <f t="shared" si="36"/>
        <v>2557.52</v>
      </c>
      <c r="J610">
        <f t="shared" si="37"/>
        <v>1125.3200000000002</v>
      </c>
      <c r="K610">
        <f t="shared" si="38"/>
        <v>2003</v>
      </c>
      <c r="L610">
        <f t="shared" si="39"/>
        <v>10</v>
      </c>
      <c r="M610" t="str">
        <f>VLOOKUP(A610,'Master Sheet'!A:O,15)</f>
        <v>San Francisco</v>
      </c>
    </row>
    <row r="611" spans="1:13">
      <c r="A611">
        <v>10168</v>
      </c>
      <c r="B611" t="s">
        <v>191</v>
      </c>
      <c r="C611">
        <v>31</v>
      </c>
      <c r="D611">
        <v>87.75</v>
      </c>
      <c r="E611">
        <v>16</v>
      </c>
      <c r="F611" s="14">
        <f>VLOOKUP($A611,Orders!$A:$B,2,FALSE)</f>
        <v>37922</v>
      </c>
      <c r="G611" t="str">
        <f>VLOOKUP($A611,Orders!$A:$E,5,FALSE)</f>
        <v>Shipped</v>
      </c>
      <c r="H611">
        <f>VLOOKUP(B611,Products!A:H,8)</f>
        <v>68.8</v>
      </c>
      <c r="I611">
        <f t="shared" si="36"/>
        <v>2720.25</v>
      </c>
      <c r="J611">
        <f t="shared" si="37"/>
        <v>587.45000000000005</v>
      </c>
      <c r="K611">
        <f t="shared" si="38"/>
        <v>2003</v>
      </c>
      <c r="L611">
        <f t="shared" si="39"/>
        <v>10</v>
      </c>
      <c r="M611" t="str">
        <f>VLOOKUP(A611,'Master Sheet'!A:O,15)</f>
        <v>San Francisco</v>
      </c>
    </row>
    <row r="612" spans="1:13">
      <c r="A612">
        <v>10168</v>
      </c>
      <c r="B612" t="s">
        <v>192</v>
      </c>
      <c r="C612">
        <v>36</v>
      </c>
      <c r="D612">
        <v>94.92</v>
      </c>
      <c r="E612">
        <v>8</v>
      </c>
      <c r="F612" s="14">
        <f>VLOOKUP($A612,Orders!$A:$B,2,FALSE)</f>
        <v>37922</v>
      </c>
      <c r="G612" t="str">
        <f>VLOOKUP($A612,Orders!$A:$E,5,FALSE)</f>
        <v>Shipped</v>
      </c>
      <c r="H612">
        <f>VLOOKUP(B612,Products!A:H,8)</f>
        <v>59.33</v>
      </c>
      <c r="I612">
        <f t="shared" si="36"/>
        <v>3417.12</v>
      </c>
      <c r="J612">
        <f t="shared" si="37"/>
        <v>1281.2400000000002</v>
      </c>
      <c r="K612">
        <f t="shared" si="38"/>
        <v>2003</v>
      </c>
      <c r="L612">
        <f t="shared" si="39"/>
        <v>10</v>
      </c>
      <c r="M612" t="str">
        <f>VLOOKUP(A612,'Master Sheet'!A:O,15)</f>
        <v>San Francisco</v>
      </c>
    </row>
    <row r="613" spans="1:13">
      <c r="A613">
        <v>10168</v>
      </c>
      <c r="B613" t="s">
        <v>193</v>
      </c>
      <c r="C613">
        <v>48</v>
      </c>
      <c r="D613">
        <v>72</v>
      </c>
      <c r="E613">
        <v>15</v>
      </c>
      <c r="F613" s="14">
        <f>VLOOKUP($A613,Orders!$A:$B,2,FALSE)</f>
        <v>37922</v>
      </c>
      <c r="G613" t="str">
        <f>VLOOKUP($A613,Orders!$A:$E,5,FALSE)</f>
        <v>Shipped</v>
      </c>
      <c r="H613">
        <f>VLOOKUP(B613,Products!A:H,8)</f>
        <v>54.4</v>
      </c>
      <c r="I613">
        <f t="shared" si="36"/>
        <v>3456</v>
      </c>
      <c r="J613">
        <f t="shared" si="37"/>
        <v>844.80000000000007</v>
      </c>
      <c r="K613">
        <f t="shared" si="38"/>
        <v>2003</v>
      </c>
      <c r="L613">
        <f t="shared" si="39"/>
        <v>10</v>
      </c>
      <c r="M613" t="str">
        <f>VLOOKUP(A613,'Master Sheet'!A:O,15)</f>
        <v>San Francisco</v>
      </c>
    </row>
    <row r="614" spans="1:13">
      <c r="A614">
        <v>10168</v>
      </c>
      <c r="B614" t="s">
        <v>194</v>
      </c>
      <c r="C614">
        <v>39</v>
      </c>
      <c r="D614">
        <v>67.37</v>
      </c>
      <c r="E614">
        <v>17</v>
      </c>
      <c r="F614" s="14">
        <f>VLOOKUP($A614,Orders!$A:$B,2,FALSE)</f>
        <v>37922</v>
      </c>
      <c r="G614" t="str">
        <f>VLOOKUP($A614,Orders!$A:$E,5,FALSE)</f>
        <v>Shipped</v>
      </c>
      <c r="H614">
        <f>VLOOKUP(B614,Products!A:H,8)</f>
        <v>36.270000000000003</v>
      </c>
      <c r="I614">
        <f t="shared" si="36"/>
        <v>2627.4300000000003</v>
      </c>
      <c r="J614">
        <f t="shared" si="37"/>
        <v>1212.9000000000001</v>
      </c>
      <c r="K614">
        <f t="shared" si="38"/>
        <v>2003</v>
      </c>
      <c r="L614">
        <f t="shared" si="39"/>
        <v>10</v>
      </c>
      <c r="M614" t="str">
        <f>VLOOKUP(A614,'Master Sheet'!A:O,15)</f>
        <v>San Francisco</v>
      </c>
    </row>
    <row r="615" spans="1:13">
      <c r="A615">
        <v>10169</v>
      </c>
      <c r="B615" t="s">
        <v>204</v>
      </c>
      <c r="C615">
        <v>30</v>
      </c>
      <c r="D615">
        <v>163.44</v>
      </c>
      <c r="E615">
        <v>2</v>
      </c>
      <c r="F615" s="14">
        <f>VLOOKUP($A615,Orders!$A:$B,2,FALSE)</f>
        <v>37929</v>
      </c>
      <c r="G615" t="str">
        <f>VLOOKUP($A615,Orders!$A:$E,5,FALSE)</f>
        <v>Shipped</v>
      </c>
      <c r="H615">
        <f>VLOOKUP(B615,Products!A:H,8)</f>
        <v>95.34</v>
      </c>
      <c r="I615">
        <f t="shared" si="36"/>
        <v>4903.2</v>
      </c>
      <c r="J615">
        <f t="shared" si="37"/>
        <v>2042.9999999999998</v>
      </c>
      <c r="K615">
        <f t="shared" si="38"/>
        <v>2003</v>
      </c>
      <c r="L615">
        <f t="shared" si="39"/>
        <v>11</v>
      </c>
      <c r="M615" t="str">
        <f>VLOOKUP(A615,'Master Sheet'!A:O,15)</f>
        <v>Sydney</v>
      </c>
    </row>
    <row r="616" spans="1:13">
      <c r="A616">
        <v>10169</v>
      </c>
      <c r="B616" t="s">
        <v>199</v>
      </c>
      <c r="C616">
        <v>35</v>
      </c>
      <c r="D616">
        <v>126.52</v>
      </c>
      <c r="E616">
        <v>13</v>
      </c>
      <c r="F616" s="14">
        <f>VLOOKUP($A616,Orders!$A:$B,2,FALSE)</f>
        <v>37929</v>
      </c>
      <c r="G616" t="str">
        <f>VLOOKUP($A616,Orders!$A:$E,5,FALSE)</f>
        <v>Shipped</v>
      </c>
      <c r="H616">
        <f>VLOOKUP(B616,Products!A:H,8)</f>
        <v>66.27</v>
      </c>
      <c r="I616">
        <f t="shared" si="36"/>
        <v>4428.2</v>
      </c>
      <c r="J616">
        <f t="shared" si="37"/>
        <v>2108.75</v>
      </c>
      <c r="K616">
        <f t="shared" si="38"/>
        <v>2003</v>
      </c>
      <c r="L616">
        <f t="shared" si="39"/>
        <v>11</v>
      </c>
      <c r="M616" t="str">
        <f>VLOOKUP(A616,'Master Sheet'!A:O,15)</f>
        <v>Sydney</v>
      </c>
    </row>
    <row r="617" spans="1:13">
      <c r="A617">
        <v>10169</v>
      </c>
      <c r="B617" t="s">
        <v>206</v>
      </c>
      <c r="C617">
        <v>36</v>
      </c>
      <c r="D617">
        <v>71.819999999999993</v>
      </c>
      <c r="E617">
        <v>3</v>
      </c>
      <c r="F617" s="14">
        <f>VLOOKUP($A617,Orders!$A:$B,2,FALSE)</f>
        <v>37929</v>
      </c>
      <c r="G617" t="str">
        <f>VLOOKUP($A617,Orders!$A:$E,5,FALSE)</f>
        <v>Shipped</v>
      </c>
      <c r="H617">
        <f>VLOOKUP(B617,Products!A:H,8)</f>
        <v>31.92</v>
      </c>
      <c r="I617">
        <f t="shared" si="36"/>
        <v>2585.5199999999995</v>
      </c>
      <c r="J617">
        <f t="shared" si="37"/>
        <v>1436.3999999999996</v>
      </c>
      <c r="K617">
        <f t="shared" si="38"/>
        <v>2003</v>
      </c>
      <c r="L617">
        <f t="shared" si="39"/>
        <v>11</v>
      </c>
      <c r="M617" t="str">
        <f>VLOOKUP(A617,'Master Sheet'!A:O,15)</f>
        <v>Sydney</v>
      </c>
    </row>
    <row r="618" spans="1:13">
      <c r="A618">
        <v>10169</v>
      </c>
      <c r="B618" t="s">
        <v>209</v>
      </c>
      <c r="C618">
        <v>32</v>
      </c>
      <c r="D618">
        <v>65.13</v>
      </c>
      <c r="E618">
        <v>5</v>
      </c>
      <c r="F618" s="14">
        <f>VLOOKUP($A618,Orders!$A:$B,2,FALSE)</f>
        <v>37929</v>
      </c>
      <c r="G618" t="str">
        <f>VLOOKUP($A618,Orders!$A:$E,5,FALSE)</f>
        <v>Shipped</v>
      </c>
      <c r="H618">
        <f>VLOOKUP(B618,Products!A:H,8)</f>
        <v>49.05</v>
      </c>
      <c r="I618">
        <f t="shared" si="36"/>
        <v>2084.16</v>
      </c>
      <c r="J618">
        <f t="shared" si="37"/>
        <v>514.55999999999995</v>
      </c>
      <c r="K618">
        <f t="shared" si="38"/>
        <v>2003</v>
      </c>
      <c r="L618">
        <f t="shared" si="39"/>
        <v>11</v>
      </c>
      <c r="M618" t="str">
        <f>VLOOKUP(A618,'Master Sheet'!A:O,15)</f>
        <v>Sydney</v>
      </c>
    </row>
    <row r="619" spans="1:13">
      <c r="A619">
        <v>10169</v>
      </c>
      <c r="B619" t="s">
        <v>210</v>
      </c>
      <c r="C619">
        <v>36</v>
      </c>
      <c r="D619">
        <v>136.69999999999999</v>
      </c>
      <c r="E619">
        <v>4</v>
      </c>
      <c r="F619" s="14">
        <f>VLOOKUP($A619,Orders!$A:$B,2,FALSE)</f>
        <v>37929</v>
      </c>
      <c r="G619" t="str">
        <f>VLOOKUP($A619,Orders!$A:$E,5,FALSE)</f>
        <v>Shipped</v>
      </c>
      <c r="H619">
        <f>VLOOKUP(B619,Products!A:H,8)</f>
        <v>73.489999999999995</v>
      </c>
      <c r="I619">
        <f t="shared" si="36"/>
        <v>4921.2</v>
      </c>
      <c r="J619">
        <f t="shared" si="37"/>
        <v>2275.56</v>
      </c>
      <c r="K619">
        <f t="shared" si="38"/>
        <v>2003</v>
      </c>
      <c r="L619">
        <f t="shared" si="39"/>
        <v>11</v>
      </c>
      <c r="M619" t="str">
        <f>VLOOKUP(A619,'Master Sheet'!A:O,15)</f>
        <v>Sydney</v>
      </c>
    </row>
    <row r="620" spans="1:13">
      <c r="A620">
        <v>10169</v>
      </c>
      <c r="B620" t="s">
        <v>211</v>
      </c>
      <c r="C620">
        <v>38</v>
      </c>
      <c r="D620">
        <v>52.84</v>
      </c>
      <c r="E620">
        <v>8</v>
      </c>
      <c r="F620" s="14">
        <f>VLOOKUP($A620,Orders!$A:$B,2,FALSE)</f>
        <v>37929</v>
      </c>
      <c r="G620" t="str">
        <f>VLOOKUP($A620,Orders!$A:$E,5,FALSE)</f>
        <v>Shipped</v>
      </c>
      <c r="H620">
        <f>VLOOKUP(B620,Products!A:H,8)</f>
        <v>32.950000000000003</v>
      </c>
      <c r="I620">
        <f t="shared" si="36"/>
        <v>2007.92</v>
      </c>
      <c r="J620">
        <f t="shared" si="37"/>
        <v>755.82</v>
      </c>
      <c r="K620">
        <f t="shared" si="38"/>
        <v>2003</v>
      </c>
      <c r="L620">
        <f t="shared" si="39"/>
        <v>11</v>
      </c>
      <c r="M620" t="str">
        <f>VLOOKUP(A620,'Master Sheet'!A:O,15)</f>
        <v>Sydney</v>
      </c>
    </row>
    <row r="621" spans="1:13">
      <c r="A621">
        <v>10169</v>
      </c>
      <c r="B621" t="s">
        <v>212</v>
      </c>
      <c r="C621">
        <v>33</v>
      </c>
      <c r="D621">
        <v>120.53</v>
      </c>
      <c r="E621">
        <v>7</v>
      </c>
      <c r="F621" s="14">
        <f>VLOOKUP($A621,Orders!$A:$B,2,FALSE)</f>
        <v>37929</v>
      </c>
      <c r="G621" t="str">
        <f>VLOOKUP($A621,Orders!$A:$E,5,FALSE)</f>
        <v>Shipped</v>
      </c>
      <c r="H621">
        <f>VLOOKUP(B621,Products!A:H,8)</f>
        <v>69.930000000000007</v>
      </c>
      <c r="I621">
        <f t="shared" si="36"/>
        <v>3977.4900000000002</v>
      </c>
      <c r="J621">
        <f t="shared" si="37"/>
        <v>1669.7999999999997</v>
      </c>
      <c r="K621">
        <f t="shared" si="38"/>
        <v>2003</v>
      </c>
      <c r="L621">
        <f t="shared" si="39"/>
        <v>11</v>
      </c>
      <c r="M621" t="str">
        <f>VLOOKUP(A621,'Master Sheet'!A:O,15)</f>
        <v>Sydney</v>
      </c>
    </row>
    <row r="622" spans="1:13">
      <c r="A622">
        <v>10169</v>
      </c>
      <c r="B622" t="s">
        <v>213</v>
      </c>
      <c r="C622">
        <v>38</v>
      </c>
      <c r="D622">
        <v>66.489999999999995</v>
      </c>
      <c r="E622">
        <v>11</v>
      </c>
      <c r="F622" s="14">
        <f>VLOOKUP($A622,Orders!$A:$B,2,FALSE)</f>
        <v>37929</v>
      </c>
      <c r="G622" t="str">
        <f>VLOOKUP($A622,Orders!$A:$E,5,FALSE)</f>
        <v>Shipped</v>
      </c>
      <c r="H622">
        <f>VLOOKUP(B622,Products!A:H,8)</f>
        <v>47.1</v>
      </c>
      <c r="I622">
        <f t="shared" si="36"/>
        <v>2526.62</v>
      </c>
      <c r="J622">
        <f t="shared" si="37"/>
        <v>736.81999999999971</v>
      </c>
      <c r="K622">
        <f t="shared" si="38"/>
        <v>2003</v>
      </c>
      <c r="L622">
        <f t="shared" si="39"/>
        <v>11</v>
      </c>
      <c r="M622" t="str">
        <f>VLOOKUP(A622,'Master Sheet'!A:O,15)</f>
        <v>Sydney</v>
      </c>
    </row>
    <row r="623" spans="1:13">
      <c r="A623">
        <v>10169</v>
      </c>
      <c r="B623" t="s">
        <v>214</v>
      </c>
      <c r="C623">
        <v>34</v>
      </c>
      <c r="D623">
        <v>53.27</v>
      </c>
      <c r="E623">
        <v>1</v>
      </c>
      <c r="F623" s="14">
        <f>VLOOKUP($A623,Orders!$A:$B,2,FALSE)</f>
        <v>37929</v>
      </c>
      <c r="G623" t="str">
        <f>VLOOKUP($A623,Orders!$A:$E,5,FALSE)</f>
        <v>Shipped</v>
      </c>
      <c r="H623">
        <f>VLOOKUP(B623,Products!A:H,8)</f>
        <v>38.58</v>
      </c>
      <c r="I623">
        <f t="shared" si="36"/>
        <v>1811.18</v>
      </c>
      <c r="J623">
        <f t="shared" si="37"/>
        <v>499.46000000000015</v>
      </c>
      <c r="K623">
        <f t="shared" si="38"/>
        <v>2003</v>
      </c>
      <c r="L623">
        <f t="shared" si="39"/>
        <v>11</v>
      </c>
      <c r="M623" t="str">
        <f>VLOOKUP(A623,'Master Sheet'!A:O,15)</f>
        <v>Sydney</v>
      </c>
    </row>
    <row r="624" spans="1:13">
      <c r="A624">
        <v>10169</v>
      </c>
      <c r="B624" t="s">
        <v>216</v>
      </c>
      <c r="C624">
        <v>24</v>
      </c>
      <c r="D624">
        <v>77.61</v>
      </c>
      <c r="E624">
        <v>6</v>
      </c>
      <c r="F624" s="14">
        <f>VLOOKUP($A624,Orders!$A:$B,2,FALSE)</f>
        <v>37929</v>
      </c>
      <c r="G624" t="str">
        <f>VLOOKUP($A624,Orders!$A:$E,5,FALSE)</f>
        <v>Shipped</v>
      </c>
      <c r="H624">
        <f>VLOOKUP(B624,Products!A:H,8)</f>
        <v>32.33</v>
      </c>
      <c r="I624">
        <f t="shared" si="36"/>
        <v>1862.6399999999999</v>
      </c>
      <c r="J624">
        <f t="shared" si="37"/>
        <v>1086.72</v>
      </c>
      <c r="K624">
        <f t="shared" si="38"/>
        <v>2003</v>
      </c>
      <c r="L624">
        <f t="shared" si="39"/>
        <v>11</v>
      </c>
      <c r="M624" t="str">
        <f>VLOOKUP(A624,'Master Sheet'!A:O,15)</f>
        <v>Sydney</v>
      </c>
    </row>
    <row r="625" spans="1:13">
      <c r="A625">
        <v>10169</v>
      </c>
      <c r="B625" t="s">
        <v>217</v>
      </c>
      <c r="C625">
        <v>26</v>
      </c>
      <c r="D625">
        <v>37.01</v>
      </c>
      <c r="E625">
        <v>9</v>
      </c>
      <c r="F625" s="14">
        <f>VLOOKUP($A625,Orders!$A:$B,2,FALSE)</f>
        <v>37929</v>
      </c>
      <c r="G625" t="str">
        <f>VLOOKUP($A625,Orders!$A:$E,5,FALSE)</f>
        <v>Shipped</v>
      </c>
      <c r="H625">
        <f>VLOOKUP(B625,Products!A:H,8)</f>
        <v>24.14</v>
      </c>
      <c r="I625">
        <f t="shared" si="36"/>
        <v>962.26</v>
      </c>
      <c r="J625">
        <f t="shared" si="37"/>
        <v>334.61999999999995</v>
      </c>
      <c r="K625">
        <f t="shared" si="38"/>
        <v>2003</v>
      </c>
      <c r="L625">
        <f t="shared" si="39"/>
        <v>11</v>
      </c>
      <c r="M625" t="str">
        <f>VLOOKUP(A625,'Master Sheet'!A:O,15)</f>
        <v>Sydney</v>
      </c>
    </row>
    <row r="626" spans="1:13">
      <c r="A626">
        <v>10169</v>
      </c>
      <c r="B626" t="s">
        <v>218</v>
      </c>
      <c r="C626">
        <v>34</v>
      </c>
      <c r="D626">
        <v>83.68</v>
      </c>
      <c r="E626">
        <v>12</v>
      </c>
      <c r="F626" s="14">
        <f>VLOOKUP($A626,Orders!$A:$B,2,FALSE)</f>
        <v>37929</v>
      </c>
      <c r="G626" t="str">
        <f>VLOOKUP($A626,Orders!$A:$E,5,FALSE)</f>
        <v>Shipped</v>
      </c>
      <c r="H626">
        <f>VLOOKUP(B626,Products!A:H,8)</f>
        <v>56.13</v>
      </c>
      <c r="I626">
        <f t="shared" ref="I626:I689" si="40">C626*D626</f>
        <v>2845.1200000000003</v>
      </c>
      <c r="J626">
        <f t="shared" ref="J626:J689" si="41">(D626-H626)*C626</f>
        <v>936.70000000000016</v>
      </c>
      <c r="K626">
        <f t="shared" ref="K626:K689" si="42">YEAR(F626)</f>
        <v>2003</v>
      </c>
      <c r="L626">
        <f t="shared" ref="L626:L689" si="43">MONTH(F626)</f>
        <v>11</v>
      </c>
      <c r="M626" t="str">
        <f>VLOOKUP(A626,'Master Sheet'!A:O,15)</f>
        <v>Sydney</v>
      </c>
    </row>
    <row r="627" spans="1:13">
      <c r="A627">
        <v>10169</v>
      </c>
      <c r="B627" t="s">
        <v>219</v>
      </c>
      <c r="C627">
        <v>48</v>
      </c>
      <c r="D627">
        <v>75.66</v>
      </c>
      <c r="E627">
        <v>10</v>
      </c>
      <c r="F627" s="14">
        <f>VLOOKUP($A627,Orders!$A:$B,2,FALSE)</f>
        <v>37929</v>
      </c>
      <c r="G627" t="str">
        <f>VLOOKUP($A627,Orders!$A:$E,5,FALSE)</f>
        <v>Shipped</v>
      </c>
      <c r="H627">
        <f>VLOOKUP(B627,Products!A:H,8)</f>
        <v>34.17</v>
      </c>
      <c r="I627">
        <f t="shared" si="40"/>
        <v>3631.68</v>
      </c>
      <c r="J627">
        <f t="shared" si="41"/>
        <v>1991.5199999999998</v>
      </c>
      <c r="K627">
        <f t="shared" si="42"/>
        <v>2003</v>
      </c>
      <c r="L627">
        <f t="shared" si="43"/>
        <v>11</v>
      </c>
      <c r="M627" t="str">
        <f>VLOOKUP(A627,'Master Sheet'!A:O,15)</f>
        <v>Sydney</v>
      </c>
    </row>
    <row r="628" spans="1:13">
      <c r="A628">
        <v>10170</v>
      </c>
      <c r="B628" t="s">
        <v>205</v>
      </c>
      <c r="C628">
        <v>47</v>
      </c>
      <c r="D628">
        <v>116.27</v>
      </c>
      <c r="E628">
        <v>4</v>
      </c>
      <c r="F628" s="14">
        <f>VLOOKUP($A628,Orders!$A:$B,2,FALSE)</f>
        <v>37929</v>
      </c>
      <c r="G628" t="str">
        <f>VLOOKUP($A628,Orders!$A:$E,5,FALSE)</f>
        <v>Shipped</v>
      </c>
      <c r="H628">
        <f>VLOOKUP(B628,Products!A:H,8)</f>
        <v>75.16</v>
      </c>
      <c r="I628">
        <f t="shared" si="40"/>
        <v>5464.69</v>
      </c>
      <c r="J628">
        <f t="shared" si="41"/>
        <v>1932.17</v>
      </c>
      <c r="K628">
        <f t="shared" si="42"/>
        <v>2003</v>
      </c>
      <c r="L628">
        <f t="shared" si="43"/>
        <v>11</v>
      </c>
      <c r="M628" t="str">
        <f>VLOOKUP(A628,'Master Sheet'!A:O,15)</f>
        <v>Paris</v>
      </c>
    </row>
    <row r="629" spans="1:13">
      <c r="A629">
        <v>10170</v>
      </c>
      <c r="B629" t="s">
        <v>207</v>
      </c>
      <c r="C629">
        <v>41</v>
      </c>
      <c r="D629">
        <v>93.28</v>
      </c>
      <c r="E629">
        <v>3</v>
      </c>
      <c r="F629" s="14">
        <f>VLOOKUP($A629,Orders!$A:$B,2,FALSE)</f>
        <v>37929</v>
      </c>
      <c r="G629" t="str">
        <f>VLOOKUP($A629,Orders!$A:$E,5,FALSE)</f>
        <v>Shipped</v>
      </c>
      <c r="H629">
        <f>VLOOKUP(B629,Products!A:H,8)</f>
        <v>58.73</v>
      </c>
      <c r="I629">
        <f t="shared" si="40"/>
        <v>3824.48</v>
      </c>
      <c r="J629">
        <f t="shared" si="41"/>
        <v>1416.5500000000002</v>
      </c>
      <c r="K629">
        <f t="shared" si="42"/>
        <v>2003</v>
      </c>
      <c r="L629">
        <f t="shared" si="43"/>
        <v>11</v>
      </c>
      <c r="M629" t="str">
        <f>VLOOKUP(A629,'Master Sheet'!A:O,15)</f>
        <v>Paris</v>
      </c>
    </row>
    <row r="630" spans="1:13">
      <c r="A630">
        <v>10170</v>
      </c>
      <c r="B630" t="s">
        <v>208</v>
      </c>
      <c r="C630">
        <v>20</v>
      </c>
      <c r="D630">
        <v>70.069999999999993</v>
      </c>
      <c r="E630">
        <v>2</v>
      </c>
      <c r="F630" s="14">
        <f>VLOOKUP($A630,Orders!$A:$B,2,FALSE)</f>
        <v>37929</v>
      </c>
      <c r="G630" t="str">
        <f>VLOOKUP($A630,Orders!$A:$E,5,FALSE)</f>
        <v>Shipped</v>
      </c>
      <c r="H630">
        <f>VLOOKUP(B630,Products!A:H,8)</f>
        <v>53.9</v>
      </c>
      <c r="I630">
        <f t="shared" si="40"/>
        <v>1401.3999999999999</v>
      </c>
      <c r="J630">
        <f t="shared" si="41"/>
        <v>323.39999999999986</v>
      </c>
      <c r="K630">
        <f t="shared" si="42"/>
        <v>2003</v>
      </c>
      <c r="L630">
        <f t="shared" si="43"/>
        <v>11</v>
      </c>
      <c r="M630" t="str">
        <f>VLOOKUP(A630,'Master Sheet'!A:O,15)</f>
        <v>Paris</v>
      </c>
    </row>
    <row r="631" spans="1:13">
      <c r="A631">
        <v>10170</v>
      </c>
      <c r="B631" t="s">
        <v>215</v>
      </c>
      <c r="C631">
        <v>34</v>
      </c>
      <c r="D631">
        <v>130.6</v>
      </c>
      <c r="E631">
        <v>1</v>
      </c>
      <c r="F631" s="14">
        <f>VLOOKUP($A631,Orders!$A:$B,2,FALSE)</f>
        <v>37929</v>
      </c>
      <c r="G631" t="str">
        <f>VLOOKUP($A631,Orders!$A:$E,5,FALSE)</f>
        <v>Shipped</v>
      </c>
      <c r="H631">
        <f>VLOOKUP(B631,Products!A:H,8)</f>
        <v>98.3</v>
      </c>
      <c r="I631">
        <f t="shared" si="40"/>
        <v>4440.3999999999996</v>
      </c>
      <c r="J631">
        <f t="shared" si="41"/>
        <v>1098.1999999999998</v>
      </c>
      <c r="K631">
        <f t="shared" si="42"/>
        <v>2003</v>
      </c>
      <c r="L631">
        <f t="shared" si="43"/>
        <v>11</v>
      </c>
      <c r="M631" t="str">
        <f>VLOOKUP(A631,'Master Sheet'!A:O,15)</f>
        <v>Paris</v>
      </c>
    </row>
    <row r="632" spans="1:13">
      <c r="A632">
        <v>10171</v>
      </c>
      <c r="B632" t="s">
        <v>220</v>
      </c>
      <c r="C632">
        <v>35</v>
      </c>
      <c r="D632">
        <v>134.46</v>
      </c>
      <c r="E632">
        <v>2</v>
      </c>
      <c r="F632" s="14">
        <f>VLOOKUP($A632,Orders!$A:$B,2,FALSE)</f>
        <v>37930</v>
      </c>
      <c r="G632" t="str">
        <f>VLOOKUP($A632,Orders!$A:$E,5,FALSE)</f>
        <v>Shipped</v>
      </c>
      <c r="H632">
        <f>VLOOKUP(B632,Products!A:H,8)</f>
        <v>83.51</v>
      </c>
      <c r="I632">
        <f t="shared" si="40"/>
        <v>4706.1000000000004</v>
      </c>
      <c r="J632">
        <f t="shared" si="41"/>
        <v>1783.25</v>
      </c>
      <c r="K632">
        <f t="shared" si="42"/>
        <v>2003</v>
      </c>
      <c r="L632">
        <f t="shared" si="43"/>
        <v>11</v>
      </c>
      <c r="M632" t="str">
        <f>VLOOKUP(A632,'Master Sheet'!A:O,15)</f>
        <v>NYC</v>
      </c>
    </row>
    <row r="633" spans="1:13">
      <c r="A633">
        <v>10171</v>
      </c>
      <c r="B633" t="s">
        <v>221</v>
      </c>
      <c r="C633">
        <v>35</v>
      </c>
      <c r="D633">
        <v>128.03</v>
      </c>
      <c r="E633">
        <v>1</v>
      </c>
      <c r="F633" s="14">
        <f>VLOOKUP($A633,Orders!$A:$B,2,FALSE)</f>
        <v>37930</v>
      </c>
      <c r="G633" t="str">
        <f>VLOOKUP($A633,Orders!$A:$E,5,FALSE)</f>
        <v>Shipped</v>
      </c>
      <c r="H633">
        <f>VLOOKUP(B633,Products!A:H,8)</f>
        <v>93.89</v>
      </c>
      <c r="I633">
        <f t="shared" si="40"/>
        <v>4481.05</v>
      </c>
      <c r="J633">
        <f t="shared" si="41"/>
        <v>1194.9000000000001</v>
      </c>
      <c r="K633">
        <f t="shared" si="42"/>
        <v>2003</v>
      </c>
      <c r="L633">
        <f t="shared" si="43"/>
        <v>11</v>
      </c>
      <c r="M633" t="str">
        <f>VLOOKUP(A633,'Master Sheet'!A:O,15)</f>
        <v>NYC</v>
      </c>
    </row>
    <row r="634" spans="1:13">
      <c r="A634">
        <v>10171</v>
      </c>
      <c r="B634" t="s">
        <v>154</v>
      </c>
      <c r="C634">
        <v>39</v>
      </c>
      <c r="D634">
        <v>165.95</v>
      </c>
      <c r="E634">
        <v>3</v>
      </c>
      <c r="F634" s="14">
        <f>VLOOKUP($A634,Orders!$A:$B,2,FALSE)</f>
        <v>37930</v>
      </c>
      <c r="G634" t="str">
        <f>VLOOKUP($A634,Orders!$A:$E,5,FALSE)</f>
        <v>Shipped</v>
      </c>
      <c r="H634">
        <f>VLOOKUP(B634,Products!A:H,8)</f>
        <v>77.900000000000006</v>
      </c>
      <c r="I634">
        <f t="shared" si="40"/>
        <v>6472.0499999999993</v>
      </c>
      <c r="J634">
        <f t="shared" si="41"/>
        <v>3433.9499999999994</v>
      </c>
      <c r="K634">
        <f t="shared" si="42"/>
        <v>2003</v>
      </c>
      <c r="L634">
        <f t="shared" si="43"/>
        <v>11</v>
      </c>
      <c r="M634" t="str">
        <f>VLOOKUP(A634,'Master Sheet'!A:O,15)</f>
        <v>NYC</v>
      </c>
    </row>
    <row r="635" spans="1:13">
      <c r="A635">
        <v>10171</v>
      </c>
      <c r="B635" t="s">
        <v>224</v>
      </c>
      <c r="C635">
        <v>36</v>
      </c>
      <c r="D635">
        <v>34.74</v>
      </c>
      <c r="E635">
        <v>4</v>
      </c>
      <c r="F635" s="14">
        <f>VLOOKUP($A635,Orders!$A:$B,2,FALSE)</f>
        <v>37930</v>
      </c>
      <c r="G635" t="str">
        <f>VLOOKUP($A635,Orders!$A:$E,5,FALSE)</f>
        <v>Shipped</v>
      </c>
      <c r="H635">
        <f>VLOOKUP(B635,Products!A:H,8)</f>
        <v>16.239999999999998</v>
      </c>
      <c r="I635">
        <f t="shared" si="40"/>
        <v>1250.6400000000001</v>
      </c>
      <c r="J635">
        <f t="shared" si="41"/>
        <v>666.00000000000011</v>
      </c>
      <c r="K635">
        <f t="shared" si="42"/>
        <v>2003</v>
      </c>
      <c r="L635">
        <f t="shared" si="43"/>
        <v>11</v>
      </c>
      <c r="M635" t="str">
        <f>VLOOKUP(A635,'Master Sheet'!A:O,15)</f>
        <v>NYC</v>
      </c>
    </row>
    <row r="636" spans="1:13">
      <c r="A636">
        <v>10172</v>
      </c>
      <c r="B636" t="s">
        <v>225</v>
      </c>
      <c r="C636">
        <v>42</v>
      </c>
      <c r="D636">
        <v>109.51</v>
      </c>
      <c r="E636">
        <v>6</v>
      </c>
      <c r="F636" s="14">
        <f>VLOOKUP($A636,Orders!$A:$B,2,FALSE)</f>
        <v>37930</v>
      </c>
      <c r="G636" t="str">
        <f>VLOOKUP($A636,Orders!$A:$E,5,FALSE)</f>
        <v>Shipped</v>
      </c>
      <c r="H636">
        <f>VLOOKUP(B636,Products!A:H,8)</f>
        <v>65.959999999999994</v>
      </c>
      <c r="I636">
        <f t="shared" si="40"/>
        <v>4599.42</v>
      </c>
      <c r="J636">
        <f t="shared" si="41"/>
        <v>1829.1000000000004</v>
      </c>
      <c r="K636">
        <f t="shared" si="42"/>
        <v>2003</v>
      </c>
      <c r="L636">
        <f t="shared" si="43"/>
        <v>11</v>
      </c>
      <c r="M636" t="str">
        <f>VLOOKUP(A636,'Master Sheet'!A:O,15)</f>
        <v>NYC</v>
      </c>
    </row>
    <row r="637" spans="1:13">
      <c r="A637">
        <v>10172</v>
      </c>
      <c r="B637" t="s">
        <v>222</v>
      </c>
      <c r="C637">
        <v>39</v>
      </c>
      <c r="D637">
        <v>117.48</v>
      </c>
      <c r="E637">
        <v>7</v>
      </c>
      <c r="F637" s="14">
        <f>VLOOKUP($A637,Orders!$A:$B,2,FALSE)</f>
        <v>37930</v>
      </c>
      <c r="G637" t="str">
        <f>VLOOKUP($A637,Orders!$A:$E,5,FALSE)</f>
        <v>Shipped</v>
      </c>
      <c r="H637">
        <f>VLOOKUP(B637,Products!A:H,8)</f>
        <v>56.76</v>
      </c>
      <c r="I637">
        <f t="shared" si="40"/>
        <v>4581.72</v>
      </c>
      <c r="J637">
        <f t="shared" si="41"/>
        <v>2368.0800000000004</v>
      </c>
      <c r="K637">
        <f t="shared" si="42"/>
        <v>2003</v>
      </c>
      <c r="L637">
        <f t="shared" si="43"/>
        <v>11</v>
      </c>
      <c r="M637" t="str">
        <f>VLOOKUP(A637,'Master Sheet'!A:O,15)</f>
        <v>NYC</v>
      </c>
    </row>
    <row r="638" spans="1:13">
      <c r="A638">
        <v>10172</v>
      </c>
      <c r="B638" t="s">
        <v>223</v>
      </c>
      <c r="C638">
        <v>48</v>
      </c>
      <c r="D638">
        <v>139.87</v>
      </c>
      <c r="E638">
        <v>8</v>
      </c>
      <c r="F638" s="14">
        <f>VLOOKUP($A638,Orders!$A:$B,2,FALSE)</f>
        <v>37930</v>
      </c>
      <c r="G638" t="str">
        <f>VLOOKUP($A638,Orders!$A:$E,5,FALSE)</f>
        <v>Shipped</v>
      </c>
      <c r="H638">
        <f>VLOOKUP(B638,Products!A:H,8)</f>
        <v>62.16</v>
      </c>
      <c r="I638">
        <f t="shared" si="40"/>
        <v>6713.76</v>
      </c>
      <c r="J638">
        <f t="shared" si="41"/>
        <v>3730.0800000000004</v>
      </c>
      <c r="K638">
        <f t="shared" si="42"/>
        <v>2003</v>
      </c>
      <c r="L638">
        <f t="shared" si="43"/>
        <v>11</v>
      </c>
      <c r="M638" t="str">
        <f>VLOOKUP(A638,'Master Sheet'!A:O,15)</f>
        <v>NYC</v>
      </c>
    </row>
    <row r="639" spans="1:13">
      <c r="A639">
        <v>10172</v>
      </c>
      <c r="B639" t="s">
        <v>227</v>
      </c>
      <c r="C639">
        <v>32</v>
      </c>
      <c r="D639">
        <v>61</v>
      </c>
      <c r="E639">
        <v>3</v>
      </c>
      <c r="F639" s="14">
        <f>VLOOKUP($A639,Orders!$A:$B,2,FALSE)</f>
        <v>37930</v>
      </c>
      <c r="G639" t="str">
        <f>VLOOKUP($A639,Orders!$A:$E,5,FALSE)</f>
        <v>Shipped</v>
      </c>
      <c r="H639">
        <f>VLOOKUP(B639,Products!A:H,8)</f>
        <v>49.24</v>
      </c>
      <c r="I639">
        <f t="shared" si="40"/>
        <v>1952</v>
      </c>
      <c r="J639">
        <f t="shared" si="41"/>
        <v>376.31999999999994</v>
      </c>
      <c r="K639">
        <f t="shared" si="42"/>
        <v>2003</v>
      </c>
      <c r="L639">
        <f t="shared" si="43"/>
        <v>11</v>
      </c>
      <c r="M639" t="str">
        <f>VLOOKUP(A639,'Master Sheet'!A:O,15)</f>
        <v>NYC</v>
      </c>
    </row>
    <row r="640" spans="1:13">
      <c r="A640">
        <v>10172</v>
      </c>
      <c r="B640" t="s">
        <v>228</v>
      </c>
      <c r="C640">
        <v>34</v>
      </c>
      <c r="D640">
        <v>43.27</v>
      </c>
      <c r="E640">
        <v>5</v>
      </c>
      <c r="F640" s="14">
        <f>VLOOKUP($A640,Orders!$A:$B,2,FALSE)</f>
        <v>37930</v>
      </c>
      <c r="G640" t="str">
        <f>VLOOKUP($A640,Orders!$A:$E,5,FALSE)</f>
        <v>Shipped</v>
      </c>
      <c r="H640">
        <f>VLOOKUP(B640,Products!A:H,8)</f>
        <v>29.18</v>
      </c>
      <c r="I640">
        <f t="shared" si="40"/>
        <v>1471.18</v>
      </c>
      <c r="J640">
        <f t="shared" si="41"/>
        <v>479.06000000000012</v>
      </c>
      <c r="K640">
        <f t="shared" si="42"/>
        <v>2003</v>
      </c>
      <c r="L640">
        <f t="shared" si="43"/>
        <v>11</v>
      </c>
      <c r="M640" t="str">
        <f>VLOOKUP(A640,'Master Sheet'!A:O,15)</f>
        <v>NYC</v>
      </c>
    </row>
    <row r="641" spans="1:13">
      <c r="A641">
        <v>10172</v>
      </c>
      <c r="B641" t="s">
        <v>229</v>
      </c>
      <c r="C641">
        <v>22</v>
      </c>
      <c r="D641">
        <v>79.97</v>
      </c>
      <c r="E641">
        <v>1</v>
      </c>
      <c r="F641" s="14">
        <f>VLOOKUP($A641,Orders!$A:$B,2,FALSE)</f>
        <v>37930</v>
      </c>
      <c r="G641" t="str">
        <f>VLOOKUP($A641,Orders!$A:$E,5,FALSE)</f>
        <v>Shipped</v>
      </c>
      <c r="H641">
        <f>VLOOKUP(B641,Products!A:H,8)</f>
        <v>47.25</v>
      </c>
      <c r="I641">
        <f t="shared" si="40"/>
        <v>1759.34</v>
      </c>
      <c r="J641">
        <f t="shared" si="41"/>
        <v>719.83999999999992</v>
      </c>
      <c r="K641">
        <f t="shared" si="42"/>
        <v>2003</v>
      </c>
      <c r="L641">
        <f t="shared" si="43"/>
        <v>11</v>
      </c>
      <c r="M641" t="str">
        <f>VLOOKUP(A641,'Master Sheet'!A:O,15)</f>
        <v>NYC</v>
      </c>
    </row>
    <row r="642" spans="1:13">
      <c r="A642">
        <v>10172</v>
      </c>
      <c r="B642" t="s">
        <v>231</v>
      </c>
      <c r="C642">
        <v>24</v>
      </c>
      <c r="D642">
        <v>77.91</v>
      </c>
      <c r="E642">
        <v>2</v>
      </c>
      <c r="F642" s="14">
        <f>VLOOKUP($A642,Orders!$A:$B,2,FALSE)</f>
        <v>37930</v>
      </c>
      <c r="G642" t="str">
        <f>VLOOKUP($A642,Orders!$A:$E,5,FALSE)</f>
        <v>Shipped</v>
      </c>
      <c r="H642">
        <f>VLOOKUP(B642,Products!A:H,8)</f>
        <v>50.51</v>
      </c>
      <c r="I642">
        <f t="shared" si="40"/>
        <v>1869.84</v>
      </c>
      <c r="J642">
        <f t="shared" si="41"/>
        <v>657.59999999999991</v>
      </c>
      <c r="K642">
        <f t="shared" si="42"/>
        <v>2003</v>
      </c>
      <c r="L642">
        <f t="shared" si="43"/>
        <v>11</v>
      </c>
      <c r="M642" t="str">
        <f>VLOOKUP(A642,'Master Sheet'!A:O,15)</f>
        <v>NYC</v>
      </c>
    </row>
    <row r="643" spans="1:13">
      <c r="A643">
        <v>10172</v>
      </c>
      <c r="B643" t="s">
        <v>232</v>
      </c>
      <c r="C643">
        <v>22</v>
      </c>
      <c r="D643">
        <v>87.81</v>
      </c>
      <c r="E643">
        <v>4</v>
      </c>
      <c r="F643" s="14">
        <f>VLOOKUP($A643,Orders!$A:$B,2,FALSE)</f>
        <v>37930</v>
      </c>
      <c r="G643" t="str">
        <f>VLOOKUP($A643,Orders!$A:$E,5,FALSE)</f>
        <v>Shipped</v>
      </c>
      <c r="H643">
        <f>VLOOKUP(B643,Products!A:H,8)</f>
        <v>62.11</v>
      </c>
      <c r="I643">
        <f t="shared" si="40"/>
        <v>1931.8200000000002</v>
      </c>
      <c r="J643">
        <f t="shared" si="41"/>
        <v>565.40000000000009</v>
      </c>
      <c r="K643">
        <f t="shared" si="42"/>
        <v>2003</v>
      </c>
      <c r="L643">
        <f t="shared" si="43"/>
        <v>11</v>
      </c>
      <c r="M643" t="str">
        <f>VLOOKUP(A643,'Master Sheet'!A:O,15)</f>
        <v>NYC</v>
      </c>
    </row>
    <row r="644" spans="1:13">
      <c r="A644">
        <v>10173</v>
      </c>
      <c r="B644" t="s">
        <v>132</v>
      </c>
      <c r="C644">
        <v>43</v>
      </c>
      <c r="D644">
        <v>101.71</v>
      </c>
      <c r="E644">
        <v>6</v>
      </c>
      <c r="F644" s="14">
        <f>VLOOKUP($A644,Orders!$A:$B,2,FALSE)</f>
        <v>37930</v>
      </c>
      <c r="G644" t="str">
        <f>VLOOKUP($A644,Orders!$A:$E,5,FALSE)</f>
        <v>Shipped</v>
      </c>
      <c r="H644">
        <f>VLOOKUP(B644,Products!A:H,8)</f>
        <v>60.62</v>
      </c>
      <c r="I644">
        <f t="shared" si="40"/>
        <v>4373.53</v>
      </c>
      <c r="J644">
        <f t="shared" si="41"/>
        <v>1766.87</v>
      </c>
      <c r="K644">
        <f t="shared" si="42"/>
        <v>2003</v>
      </c>
      <c r="L644">
        <f t="shared" si="43"/>
        <v>11</v>
      </c>
      <c r="M644" t="str">
        <f>VLOOKUP(A644,'Master Sheet'!A:O,15)</f>
        <v>Paris</v>
      </c>
    </row>
    <row r="645" spans="1:13">
      <c r="A645">
        <v>10173</v>
      </c>
      <c r="B645" t="s">
        <v>133</v>
      </c>
      <c r="C645">
        <v>48</v>
      </c>
      <c r="D645">
        <v>51.75</v>
      </c>
      <c r="E645">
        <v>5</v>
      </c>
      <c r="F645" s="14">
        <f>VLOOKUP($A645,Orders!$A:$B,2,FALSE)</f>
        <v>37930</v>
      </c>
      <c r="G645" t="str">
        <f>VLOOKUP($A645,Orders!$A:$E,5,FALSE)</f>
        <v>Shipped</v>
      </c>
      <c r="H645">
        <f>VLOOKUP(B645,Products!A:H,8)</f>
        <v>24.26</v>
      </c>
      <c r="I645">
        <f t="shared" si="40"/>
        <v>2484</v>
      </c>
      <c r="J645">
        <f t="shared" si="41"/>
        <v>1319.52</v>
      </c>
      <c r="K645">
        <f t="shared" si="42"/>
        <v>2003</v>
      </c>
      <c r="L645">
        <f t="shared" si="43"/>
        <v>11</v>
      </c>
      <c r="M645" t="str">
        <f>VLOOKUP(A645,'Master Sheet'!A:O,15)</f>
        <v>Paris</v>
      </c>
    </row>
    <row r="646" spans="1:13">
      <c r="A646">
        <v>10173</v>
      </c>
      <c r="B646" t="s">
        <v>124</v>
      </c>
      <c r="C646">
        <v>24</v>
      </c>
      <c r="D646">
        <v>168.3</v>
      </c>
      <c r="E646">
        <v>13</v>
      </c>
      <c r="F646" s="14">
        <f>VLOOKUP($A646,Orders!$A:$B,2,FALSE)</f>
        <v>37930</v>
      </c>
      <c r="G646" t="str">
        <f>VLOOKUP($A646,Orders!$A:$E,5,FALSE)</f>
        <v>Shipped</v>
      </c>
      <c r="H646">
        <f>VLOOKUP(B646,Products!A:H,8)</f>
        <v>86.7</v>
      </c>
      <c r="I646">
        <f t="shared" si="40"/>
        <v>4039.2000000000003</v>
      </c>
      <c r="J646">
        <f t="shared" si="41"/>
        <v>1958.4</v>
      </c>
      <c r="K646">
        <f t="shared" si="42"/>
        <v>2003</v>
      </c>
      <c r="L646">
        <f t="shared" si="43"/>
        <v>11</v>
      </c>
      <c r="M646" t="str">
        <f>VLOOKUP(A646,'Master Sheet'!A:O,15)</f>
        <v>Paris</v>
      </c>
    </row>
    <row r="647" spans="1:13">
      <c r="A647">
        <v>10173</v>
      </c>
      <c r="B647" t="s">
        <v>125</v>
      </c>
      <c r="C647">
        <v>26</v>
      </c>
      <c r="D647">
        <v>55.09</v>
      </c>
      <c r="E647">
        <v>12</v>
      </c>
      <c r="F647" s="14">
        <f>VLOOKUP($A647,Orders!$A:$B,2,FALSE)</f>
        <v>37930</v>
      </c>
      <c r="G647" t="str">
        <f>VLOOKUP($A647,Orders!$A:$E,5,FALSE)</f>
        <v>Shipped</v>
      </c>
      <c r="H647">
        <f>VLOOKUP(B647,Products!A:H,8)</f>
        <v>33.299999999999997</v>
      </c>
      <c r="I647">
        <f t="shared" si="40"/>
        <v>1432.3400000000001</v>
      </c>
      <c r="J647">
        <f t="shared" si="41"/>
        <v>566.54000000000019</v>
      </c>
      <c r="K647">
        <f t="shared" si="42"/>
        <v>2003</v>
      </c>
      <c r="L647">
        <f t="shared" si="43"/>
        <v>11</v>
      </c>
      <c r="M647" t="str">
        <f>VLOOKUP(A647,'Master Sheet'!A:O,15)</f>
        <v>Paris</v>
      </c>
    </row>
    <row r="648" spans="1:13">
      <c r="A648">
        <v>10173</v>
      </c>
      <c r="B648" t="s">
        <v>128</v>
      </c>
      <c r="C648">
        <v>31</v>
      </c>
      <c r="D648">
        <v>127.13</v>
      </c>
      <c r="E648">
        <v>10</v>
      </c>
      <c r="F648" s="14">
        <f>VLOOKUP($A648,Orders!$A:$B,2,FALSE)</f>
        <v>37930</v>
      </c>
      <c r="G648" t="str">
        <f>VLOOKUP($A648,Orders!$A:$E,5,FALSE)</f>
        <v>Shipped</v>
      </c>
      <c r="H648">
        <f>VLOOKUP(B648,Products!A:H,8)</f>
        <v>58.48</v>
      </c>
      <c r="I648">
        <f t="shared" si="40"/>
        <v>3941.0299999999997</v>
      </c>
      <c r="J648">
        <f t="shared" si="41"/>
        <v>2128.15</v>
      </c>
      <c r="K648">
        <f t="shared" si="42"/>
        <v>2003</v>
      </c>
      <c r="L648">
        <f t="shared" si="43"/>
        <v>11</v>
      </c>
      <c r="M648" t="str">
        <f>VLOOKUP(A648,'Master Sheet'!A:O,15)</f>
        <v>Paris</v>
      </c>
    </row>
    <row r="649" spans="1:13">
      <c r="A649">
        <v>10173</v>
      </c>
      <c r="B649" t="s">
        <v>129</v>
      </c>
      <c r="C649">
        <v>22</v>
      </c>
      <c r="D649">
        <v>140.06</v>
      </c>
      <c r="E649">
        <v>7</v>
      </c>
      <c r="F649" s="14">
        <f>VLOOKUP($A649,Orders!$A:$B,2,FALSE)</f>
        <v>37930</v>
      </c>
      <c r="G649" t="str">
        <f>VLOOKUP($A649,Orders!$A:$E,5,FALSE)</f>
        <v>Shipped</v>
      </c>
      <c r="H649">
        <f>VLOOKUP(B649,Products!A:H,8)</f>
        <v>72.56</v>
      </c>
      <c r="I649">
        <f t="shared" si="40"/>
        <v>3081.32</v>
      </c>
      <c r="J649">
        <f t="shared" si="41"/>
        <v>1485</v>
      </c>
      <c r="K649">
        <f t="shared" si="42"/>
        <v>2003</v>
      </c>
      <c r="L649">
        <f t="shared" si="43"/>
        <v>11</v>
      </c>
      <c r="M649" t="str">
        <f>VLOOKUP(A649,'Master Sheet'!A:O,15)</f>
        <v>Paris</v>
      </c>
    </row>
    <row r="650" spans="1:13">
      <c r="A650">
        <v>10173</v>
      </c>
      <c r="B650" t="s">
        <v>140</v>
      </c>
      <c r="C650">
        <v>28</v>
      </c>
      <c r="D650">
        <v>56.84</v>
      </c>
      <c r="E650">
        <v>2</v>
      </c>
      <c r="F650" s="14">
        <f>VLOOKUP($A650,Orders!$A:$B,2,FALSE)</f>
        <v>37930</v>
      </c>
      <c r="G650" t="str">
        <f>VLOOKUP($A650,Orders!$A:$E,5,FALSE)</f>
        <v>Shipped</v>
      </c>
      <c r="H650">
        <f>VLOOKUP(B650,Products!A:H,8)</f>
        <v>34.35</v>
      </c>
      <c r="I650">
        <f t="shared" si="40"/>
        <v>1591.52</v>
      </c>
      <c r="J650">
        <f t="shared" si="41"/>
        <v>629.72</v>
      </c>
      <c r="K650">
        <f t="shared" si="42"/>
        <v>2003</v>
      </c>
      <c r="L650">
        <f t="shared" si="43"/>
        <v>11</v>
      </c>
      <c r="M650" t="str">
        <f>VLOOKUP(A650,'Master Sheet'!A:O,15)</f>
        <v>Paris</v>
      </c>
    </row>
    <row r="651" spans="1:13">
      <c r="A651">
        <v>10173</v>
      </c>
      <c r="B651" t="s">
        <v>141</v>
      </c>
      <c r="C651">
        <v>31</v>
      </c>
      <c r="D651">
        <v>86.92</v>
      </c>
      <c r="E651">
        <v>1</v>
      </c>
      <c r="F651" s="14">
        <f>VLOOKUP($A651,Orders!$A:$B,2,FALSE)</f>
        <v>37930</v>
      </c>
      <c r="G651" t="str">
        <f>VLOOKUP($A651,Orders!$A:$E,5,FALSE)</f>
        <v>Shipped</v>
      </c>
      <c r="H651">
        <f>VLOOKUP(B651,Products!A:H,8)</f>
        <v>60.74</v>
      </c>
      <c r="I651">
        <f t="shared" si="40"/>
        <v>2694.52</v>
      </c>
      <c r="J651">
        <f t="shared" si="41"/>
        <v>811.58</v>
      </c>
      <c r="K651">
        <f t="shared" si="42"/>
        <v>2003</v>
      </c>
      <c r="L651">
        <f t="shared" si="43"/>
        <v>11</v>
      </c>
      <c r="M651" t="str">
        <f>VLOOKUP(A651,'Master Sheet'!A:O,15)</f>
        <v>Paris</v>
      </c>
    </row>
    <row r="652" spans="1:13">
      <c r="A652">
        <v>10173</v>
      </c>
      <c r="B652" t="s">
        <v>142</v>
      </c>
      <c r="C652">
        <v>29</v>
      </c>
      <c r="D652">
        <v>90.28</v>
      </c>
      <c r="E652">
        <v>4</v>
      </c>
      <c r="F652" s="14">
        <f>VLOOKUP($A652,Orders!$A:$B,2,FALSE)</f>
        <v>37930</v>
      </c>
      <c r="G652" t="str">
        <f>VLOOKUP($A652,Orders!$A:$E,5,FALSE)</f>
        <v>Shipped</v>
      </c>
      <c r="H652">
        <f>VLOOKUP(B652,Products!A:H,8)</f>
        <v>57.54</v>
      </c>
      <c r="I652">
        <f t="shared" si="40"/>
        <v>2618.12</v>
      </c>
      <c r="J652">
        <f t="shared" si="41"/>
        <v>949.46</v>
      </c>
      <c r="K652">
        <f t="shared" si="42"/>
        <v>2003</v>
      </c>
      <c r="L652">
        <f t="shared" si="43"/>
        <v>11</v>
      </c>
      <c r="M652" t="str">
        <f>VLOOKUP(A652,'Master Sheet'!A:O,15)</f>
        <v>Paris</v>
      </c>
    </row>
    <row r="653" spans="1:13">
      <c r="A653">
        <v>10173</v>
      </c>
      <c r="B653" t="s">
        <v>126</v>
      </c>
      <c r="C653">
        <v>21</v>
      </c>
      <c r="D653">
        <v>77.31</v>
      </c>
      <c r="E653">
        <v>14</v>
      </c>
      <c r="F653" s="14">
        <f>VLOOKUP($A653,Orders!$A:$B,2,FALSE)</f>
        <v>37930</v>
      </c>
      <c r="G653" t="str">
        <f>VLOOKUP($A653,Orders!$A:$E,5,FALSE)</f>
        <v>Shipped</v>
      </c>
      <c r="H653">
        <f>VLOOKUP(B653,Products!A:H,8)</f>
        <v>43.26</v>
      </c>
      <c r="I653">
        <f t="shared" si="40"/>
        <v>1623.51</v>
      </c>
      <c r="J653">
        <f t="shared" si="41"/>
        <v>715.05000000000007</v>
      </c>
      <c r="K653">
        <f t="shared" si="42"/>
        <v>2003</v>
      </c>
      <c r="L653">
        <f t="shared" si="43"/>
        <v>11</v>
      </c>
      <c r="M653" t="str">
        <f>VLOOKUP(A653,'Master Sheet'!A:O,15)</f>
        <v>Paris</v>
      </c>
    </row>
    <row r="654" spans="1:13">
      <c r="A654">
        <v>10173</v>
      </c>
      <c r="B654" t="s">
        <v>226</v>
      </c>
      <c r="C654">
        <v>39</v>
      </c>
      <c r="D654">
        <v>58.44</v>
      </c>
      <c r="E654">
        <v>15</v>
      </c>
      <c r="F654" s="14">
        <f>VLOOKUP($A654,Orders!$A:$B,2,FALSE)</f>
        <v>37930</v>
      </c>
      <c r="G654" t="str">
        <f>VLOOKUP($A654,Orders!$A:$E,5,FALSE)</f>
        <v>Shipped</v>
      </c>
      <c r="H654">
        <f>VLOOKUP(B654,Products!A:H,8)</f>
        <v>34.21</v>
      </c>
      <c r="I654">
        <f t="shared" si="40"/>
        <v>2279.16</v>
      </c>
      <c r="J654">
        <f t="shared" si="41"/>
        <v>944.96999999999991</v>
      </c>
      <c r="K654">
        <f t="shared" si="42"/>
        <v>2003</v>
      </c>
      <c r="L654">
        <f t="shared" si="43"/>
        <v>11</v>
      </c>
      <c r="M654" t="str">
        <f>VLOOKUP(A654,'Master Sheet'!A:O,15)</f>
        <v>Paris</v>
      </c>
    </row>
    <row r="655" spans="1:13">
      <c r="A655">
        <v>10173</v>
      </c>
      <c r="B655" t="s">
        <v>130</v>
      </c>
      <c r="C655">
        <v>31</v>
      </c>
      <c r="D655">
        <v>29.87</v>
      </c>
      <c r="E655">
        <v>9</v>
      </c>
      <c r="F655" s="14">
        <f>VLOOKUP($A655,Orders!$A:$B,2,FALSE)</f>
        <v>37930</v>
      </c>
      <c r="G655" t="str">
        <f>VLOOKUP($A655,Orders!$A:$E,5,FALSE)</f>
        <v>Shipped</v>
      </c>
      <c r="H655">
        <f>VLOOKUP(B655,Products!A:H,8)</f>
        <v>22.57</v>
      </c>
      <c r="I655">
        <f t="shared" si="40"/>
        <v>925.97</v>
      </c>
      <c r="J655">
        <f t="shared" si="41"/>
        <v>226.3</v>
      </c>
      <c r="K655">
        <f t="shared" si="42"/>
        <v>2003</v>
      </c>
      <c r="L655">
        <f t="shared" si="43"/>
        <v>11</v>
      </c>
      <c r="M655" t="str">
        <f>VLOOKUP(A655,'Master Sheet'!A:O,15)</f>
        <v>Paris</v>
      </c>
    </row>
    <row r="656" spans="1:13">
      <c r="A656">
        <v>10173</v>
      </c>
      <c r="B656" t="s">
        <v>131</v>
      </c>
      <c r="C656">
        <v>27</v>
      </c>
      <c r="D656">
        <v>39.42</v>
      </c>
      <c r="E656">
        <v>8</v>
      </c>
      <c r="F656" s="14">
        <f>VLOOKUP($A656,Orders!$A:$B,2,FALSE)</f>
        <v>37930</v>
      </c>
      <c r="G656" t="str">
        <f>VLOOKUP($A656,Orders!$A:$E,5,FALSE)</f>
        <v>Shipped</v>
      </c>
      <c r="H656">
        <f>VLOOKUP(B656,Products!A:H,8)</f>
        <v>20.61</v>
      </c>
      <c r="I656">
        <f t="shared" si="40"/>
        <v>1064.3400000000001</v>
      </c>
      <c r="J656">
        <f t="shared" si="41"/>
        <v>507.87000000000006</v>
      </c>
      <c r="K656">
        <f t="shared" si="42"/>
        <v>2003</v>
      </c>
      <c r="L656">
        <f t="shared" si="43"/>
        <v>11</v>
      </c>
      <c r="M656" t="str">
        <f>VLOOKUP(A656,'Master Sheet'!A:O,15)</f>
        <v>Paris</v>
      </c>
    </row>
    <row r="657" spans="1:13">
      <c r="A657">
        <v>10173</v>
      </c>
      <c r="B657" t="s">
        <v>230</v>
      </c>
      <c r="C657">
        <v>23</v>
      </c>
      <c r="D657">
        <v>98.65</v>
      </c>
      <c r="E657">
        <v>16</v>
      </c>
      <c r="F657" s="14">
        <f>VLOOKUP($A657,Orders!$A:$B,2,FALSE)</f>
        <v>37930</v>
      </c>
      <c r="G657" t="str">
        <f>VLOOKUP($A657,Orders!$A:$E,5,FALSE)</f>
        <v>Shipped</v>
      </c>
      <c r="H657">
        <f>VLOOKUP(B657,Products!A:H,8)</f>
        <v>72.819999999999993</v>
      </c>
      <c r="I657">
        <f t="shared" si="40"/>
        <v>2268.9500000000003</v>
      </c>
      <c r="J657">
        <f t="shared" si="41"/>
        <v>594.09000000000026</v>
      </c>
      <c r="K657">
        <f t="shared" si="42"/>
        <v>2003</v>
      </c>
      <c r="L657">
        <f t="shared" si="43"/>
        <v>11</v>
      </c>
      <c r="M657" t="str">
        <f>VLOOKUP(A657,'Master Sheet'!A:O,15)</f>
        <v>Paris</v>
      </c>
    </row>
    <row r="658" spans="1:13">
      <c r="A658">
        <v>10173</v>
      </c>
      <c r="B658" t="s">
        <v>127</v>
      </c>
      <c r="C658">
        <v>35</v>
      </c>
      <c r="D658">
        <v>35.700000000000003</v>
      </c>
      <c r="E658">
        <v>11</v>
      </c>
      <c r="F658" s="14">
        <f>VLOOKUP($A658,Orders!$A:$B,2,FALSE)</f>
        <v>37930</v>
      </c>
      <c r="G658" t="str">
        <f>VLOOKUP($A658,Orders!$A:$E,5,FALSE)</f>
        <v>Shipped</v>
      </c>
      <c r="H658">
        <f>VLOOKUP(B658,Products!A:H,8)</f>
        <v>21.75</v>
      </c>
      <c r="I658">
        <f t="shared" si="40"/>
        <v>1249.5</v>
      </c>
      <c r="J658">
        <f t="shared" si="41"/>
        <v>488.25000000000011</v>
      </c>
      <c r="K658">
        <f t="shared" si="42"/>
        <v>2003</v>
      </c>
      <c r="L658">
        <f t="shared" si="43"/>
        <v>11</v>
      </c>
      <c r="M658" t="str">
        <f>VLOOKUP(A658,'Master Sheet'!A:O,15)</f>
        <v>Paris</v>
      </c>
    </row>
    <row r="659" spans="1:13">
      <c r="A659">
        <v>10173</v>
      </c>
      <c r="B659" t="s">
        <v>146</v>
      </c>
      <c r="C659">
        <v>22</v>
      </c>
      <c r="D659">
        <v>93.49</v>
      </c>
      <c r="E659">
        <v>3</v>
      </c>
      <c r="F659" s="14">
        <f>VLOOKUP($A659,Orders!$A:$B,2,FALSE)</f>
        <v>37930</v>
      </c>
      <c r="G659" t="str">
        <f>VLOOKUP($A659,Orders!$A:$E,5,FALSE)</f>
        <v>Shipped</v>
      </c>
      <c r="H659">
        <f>VLOOKUP(B659,Products!A:H,8)</f>
        <v>57.46</v>
      </c>
      <c r="I659">
        <f t="shared" si="40"/>
        <v>2056.7799999999997</v>
      </c>
      <c r="J659">
        <f t="shared" si="41"/>
        <v>792.65999999999985</v>
      </c>
      <c r="K659">
        <f t="shared" si="42"/>
        <v>2003</v>
      </c>
      <c r="L659">
        <f t="shared" si="43"/>
        <v>11</v>
      </c>
      <c r="M659" t="str">
        <f>VLOOKUP(A659,'Master Sheet'!A:O,15)</f>
        <v>Paris</v>
      </c>
    </row>
    <row r="660" spans="1:13">
      <c r="A660">
        <v>10174</v>
      </c>
      <c r="B660" t="s">
        <v>134</v>
      </c>
      <c r="C660">
        <v>34</v>
      </c>
      <c r="D660">
        <v>207.87</v>
      </c>
      <c r="E660">
        <v>4</v>
      </c>
      <c r="F660" s="14">
        <f>VLOOKUP($A660,Orders!$A:$B,2,FALSE)</f>
        <v>37931</v>
      </c>
      <c r="G660" t="str">
        <f>VLOOKUP($A660,Orders!$A:$E,5,FALSE)</f>
        <v>Shipped</v>
      </c>
      <c r="H660">
        <f>VLOOKUP(B660,Products!A:H,8)</f>
        <v>98.58</v>
      </c>
      <c r="I660">
        <f t="shared" si="40"/>
        <v>7067.58</v>
      </c>
      <c r="J660">
        <f t="shared" si="41"/>
        <v>3715.86</v>
      </c>
      <c r="K660">
        <f t="shared" si="42"/>
        <v>2003</v>
      </c>
      <c r="L660">
        <f t="shared" si="43"/>
        <v>11</v>
      </c>
      <c r="M660" t="str">
        <f>VLOOKUP(A660,'Master Sheet'!A:O,15)</f>
        <v>Sydney</v>
      </c>
    </row>
    <row r="661" spans="1:13">
      <c r="A661">
        <v>10174</v>
      </c>
      <c r="B661" t="s">
        <v>136</v>
      </c>
      <c r="C661">
        <v>43</v>
      </c>
      <c r="D661">
        <v>113.44</v>
      </c>
      <c r="E661">
        <v>1</v>
      </c>
      <c r="F661" s="14">
        <f>VLOOKUP($A661,Orders!$A:$B,2,FALSE)</f>
        <v>37931</v>
      </c>
      <c r="G661" t="str">
        <f>VLOOKUP($A661,Orders!$A:$E,5,FALSE)</f>
        <v>Shipped</v>
      </c>
      <c r="H661">
        <f>VLOOKUP(B661,Products!A:H,8)</f>
        <v>77.900000000000006</v>
      </c>
      <c r="I661">
        <f t="shared" si="40"/>
        <v>4877.92</v>
      </c>
      <c r="J661">
        <f t="shared" si="41"/>
        <v>1528.2199999999996</v>
      </c>
      <c r="K661">
        <f t="shared" si="42"/>
        <v>2003</v>
      </c>
      <c r="L661">
        <f t="shared" si="43"/>
        <v>11</v>
      </c>
      <c r="M661" t="str">
        <f>VLOOKUP(A661,'Master Sheet'!A:O,15)</f>
        <v>Sydney</v>
      </c>
    </row>
    <row r="662" spans="1:13">
      <c r="A662">
        <v>10174</v>
      </c>
      <c r="B662" t="s">
        <v>137</v>
      </c>
      <c r="C662">
        <v>48</v>
      </c>
      <c r="D662">
        <v>108.5</v>
      </c>
      <c r="E662">
        <v>3</v>
      </c>
      <c r="F662" s="14">
        <f>VLOOKUP($A662,Orders!$A:$B,2,FALSE)</f>
        <v>37931</v>
      </c>
      <c r="G662" t="str">
        <f>VLOOKUP($A662,Orders!$A:$E,5,FALSE)</f>
        <v>Shipped</v>
      </c>
      <c r="H662">
        <f>VLOOKUP(B662,Products!A:H,8)</f>
        <v>58.33</v>
      </c>
      <c r="I662">
        <f t="shared" si="40"/>
        <v>5208</v>
      </c>
      <c r="J662">
        <f t="shared" si="41"/>
        <v>2408.16</v>
      </c>
      <c r="K662">
        <f t="shared" si="42"/>
        <v>2003</v>
      </c>
      <c r="L662">
        <f t="shared" si="43"/>
        <v>11</v>
      </c>
      <c r="M662" t="str">
        <f>VLOOKUP(A662,'Master Sheet'!A:O,15)</f>
        <v>Sydney</v>
      </c>
    </row>
    <row r="663" spans="1:13">
      <c r="A663">
        <v>10174</v>
      </c>
      <c r="B663" t="s">
        <v>139</v>
      </c>
      <c r="C663">
        <v>46</v>
      </c>
      <c r="D663">
        <v>100.3</v>
      </c>
      <c r="E663">
        <v>5</v>
      </c>
      <c r="F663" s="14">
        <f>VLOOKUP($A663,Orders!$A:$B,2,FALSE)</f>
        <v>37931</v>
      </c>
      <c r="G663" t="str">
        <f>VLOOKUP($A663,Orders!$A:$E,5,FALSE)</f>
        <v>Shipped</v>
      </c>
      <c r="H663">
        <f>VLOOKUP(B663,Products!A:H,8)</f>
        <v>60.78</v>
      </c>
      <c r="I663">
        <f t="shared" si="40"/>
        <v>4613.8</v>
      </c>
      <c r="J663">
        <f t="shared" si="41"/>
        <v>1817.9199999999998</v>
      </c>
      <c r="K663">
        <f t="shared" si="42"/>
        <v>2003</v>
      </c>
      <c r="L663">
        <f t="shared" si="43"/>
        <v>11</v>
      </c>
      <c r="M663" t="str">
        <f>VLOOKUP(A663,'Master Sheet'!A:O,15)</f>
        <v>Sydney</v>
      </c>
    </row>
    <row r="664" spans="1:13">
      <c r="A664">
        <v>10174</v>
      </c>
      <c r="B664" t="s">
        <v>144</v>
      </c>
      <c r="C664">
        <v>49</v>
      </c>
      <c r="D664">
        <v>44.27</v>
      </c>
      <c r="E664">
        <v>2</v>
      </c>
      <c r="F664" s="14">
        <f>VLOOKUP($A664,Orders!$A:$B,2,FALSE)</f>
        <v>37931</v>
      </c>
      <c r="G664" t="str">
        <f>VLOOKUP($A664,Orders!$A:$E,5,FALSE)</f>
        <v>Shipped</v>
      </c>
      <c r="H664">
        <f>VLOOKUP(B664,Products!A:H,8)</f>
        <v>23.14</v>
      </c>
      <c r="I664">
        <f t="shared" si="40"/>
        <v>2169.23</v>
      </c>
      <c r="J664">
        <f t="shared" si="41"/>
        <v>1035.3700000000001</v>
      </c>
      <c r="K664">
        <f t="shared" si="42"/>
        <v>2003</v>
      </c>
      <c r="L664">
        <f t="shared" si="43"/>
        <v>11</v>
      </c>
      <c r="M664" t="str">
        <f>VLOOKUP(A664,'Master Sheet'!A:O,15)</f>
        <v>Sydney</v>
      </c>
    </row>
    <row r="665" spans="1:13">
      <c r="A665">
        <v>10175</v>
      </c>
      <c r="B665" t="s">
        <v>135</v>
      </c>
      <c r="C665">
        <v>33</v>
      </c>
      <c r="D665">
        <v>119.67</v>
      </c>
      <c r="E665">
        <v>9</v>
      </c>
      <c r="F665" s="14">
        <f>VLOOKUP($A665,Orders!$A:$B,2,FALSE)</f>
        <v>37931</v>
      </c>
      <c r="G665" t="str">
        <f>VLOOKUP($A665,Orders!$A:$E,5,FALSE)</f>
        <v>Shipped</v>
      </c>
      <c r="H665">
        <f>VLOOKUP(B665,Products!A:H,8)</f>
        <v>103.42</v>
      </c>
      <c r="I665">
        <f t="shared" si="40"/>
        <v>3949.11</v>
      </c>
      <c r="J665">
        <f t="shared" si="41"/>
        <v>536.25</v>
      </c>
      <c r="K665">
        <f t="shared" si="42"/>
        <v>2003</v>
      </c>
      <c r="L665">
        <f t="shared" si="43"/>
        <v>11</v>
      </c>
      <c r="M665" t="str">
        <f>VLOOKUP(A665,'Master Sheet'!A:O,15)</f>
        <v>London</v>
      </c>
    </row>
    <row r="666" spans="1:13">
      <c r="A666">
        <v>10175</v>
      </c>
      <c r="B666" t="s">
        <v>151</v>
      </c>
      <c r="C666">
        <v>26</v>
      </c>
      <c r="D666">
        <v>109.02</v>
      </c>
      <c r="E666">
        <v>1</v>
      </c>
      <c r="F666" s="14">
        <f>VLOOKUP($A666,Orders!$A:$B,2,FALSE)</f>
        <v>37931</v>
      </c>
      <c r="G666" t="str">
        <f>VLOOKUP($A666,Orders!$A:$E,5,FALSE)</f>
        <v>Shipped</v>
      </c>
      <c r="H666">
        <f>VLOOKUP(B666,Products!A:H,8)</f>
        <v>55.7</v>
      </c>
      <c r="I666">
        <f t="shared" si="40"/>
        <v>2834.52</v>
      </c>
      <c r="J666">
        <f t="shared" si="41"/>
        <v>1386.3199999999997</v>
      </c>
      <c r="K666">
        <f t="shared" si="42"/>
        <v>2003</v>
      </c>
      <c r="L666">
        <f t="shared" si="43"/>
        <v>11</v>
      </c>
      <c r="M666" t="str">
        <f>VLOOKUP(A666,'Master Sheet'!A:O,15)</f>
        <v>London</v>
      </c>
    </row>
    <row r="667" spans="1:13">
      <c r="A667">
        <v>10175</v>
      </c>
      <c r="B667" t="s">
        <v>153</v>
      </c>
      <c r="C667">
        <v>48</v>
      </c>
      <c r="D667">
        <v>101.87</v>
      </c>
      <c r="E667">
        <v>4</v>
      </c>
      <c r="F667" s="14">
        <f>VLOOKUP($A667,Orders!$A:$B,2,FALSE)</f>
        <v>37931</v>
      </c>
      <c r="G667" t="str">
        <f>VLOOKUP($A667,Orders!$A:$E,5,FALSE)</f>
        <v>Shipped</v>
      </c>
      <c r="H667">
        <f>VLOOKUP(B667,Products!A:H,8)</f>
        <v>74.86</v>
      </c>
      <c r="I667">
        <f t="shared" si="40"/>
        <v>4889.76</v>
      </c>
      <c r="J667">
        <f t="shared" si="41"/>
        <v>1296.4800000000002</v>
      </c>
      <c r="K667">
        <f t="shared" si="42"/>
        <v>2003</v>
      </c>
      <c r="L667">
        <f t="shared" si="43"/>
        <v>11</v>
      </c>
      <c r="M667" t="str">
        <f>VLOOKUP(A667,'Master Sheet'!A:O,15)</f>
        <v>London</v>
      </c>
    </row>
    <row r="668" spans="1:13">
      <c r="A668">
        <v>10175</v>
      </c>
      <c r="B668" t="s">
        <v>138</v>
      </c>
      <c r="C668">
        <v>41</v>
      </c>
      <c r="D668">
        <v>59.55</v>
      </c>
      <c r="E668">
        <v>7</v>
      </c>
      <c r="F668" s="14">
        <f>VLOOKUP($A668,Orders!$A:$B,2,FALSE)</f>
        <v>37931</v>
      </c>
      <c r="G668" t="str">
        <f>VLOOKUP($A668,Orders!$A:$E,5,FALSE)</f>
        <v>Shipped</v>
      </c>
      <c r="H668">
        <f>VLOOKUP(B668,Products!A:H,8)</f>
        <v>24.92</v>
      </c>
      <c r="I668">
        <f t="shared" si="40"/>
        <v>2441.5499999999997</v>
      </c>
      <c r="J668">
        <f t="shared" si="41"/>
        <v>1419.83</v>
      </c>
      <c r="K668">
        <f t="shared" si="42"/>
        <v>2003</v>
      </c>
      <c r="L668">
        <f t="shared" si="43"/>
        <v>11</v>
      </c>
      <c r="M668" t="str">
        <f>VLOOKUP(A668,'Master Sheet'!A:O,15)</f>
        <v>London</v>
      </c>
    </row>
    <row r="669" spans="1:13">
      <c r="A669">
        <v>10175</v>
      </c>
      <c r="B669" t="s">
        <v>154</v>
      </c>
      <c r="C669">
        <v>29</v>
      </c>
      <c r="D669">
        <v>150.71</v>
      </c>
      <c r="E669">
        <v>5</v>
      </c>
      <c r="F669" s="14">
        <f>VLOOKUP($A669,Orders!$A:$B,2,FALSE)</f>
        <v>37931</v>
      </c>
      <c r="G669" t="str">
        <f>VLOOKUP($A669,Orders!$A:$E,5,FALSE)</f>
        <v>Shipped</v>
      </c>
      <c r="H669">
        <f>VLOOKUP(B669,Products!A:H,8)</f>
        <v>77.900000000000006</v>
      </c>
      <c r="I669">
        <f t="shared" si="40"/>
        <v>4370.59</v>
      </c>
      <c r="J669">
        <f t="shared" si="41"/>
        <v>2111.4900000000002</v>
      </c>
      <c r="K669">
        <f t="shared" si="42"/>
        <v>2003</v>
      </c>
      <c r="L669">
        <f t="shared" si="43"/>
        <v>11</v>
      </c>
      <c r="M669" t="str">
        <f>VLOOKUP(A669,'Master Sheet'!A:O,15)</f>
        <v>London</v>
      </c>
    </row>
    <row r="670" spans="1:13">
      <c r="A670">
        <v>10175</v>
      </c>
      <c r="B670" t="s">
        <v>143</v>
      </c>
      <c r="C670">
        <v>47</v>
      </c>
      <c r="D670">
        <v>102.92</v>
      </c>
      <c r="E670">
        <v>10</v>
      </c>
      <c r="F670" s="14">
        <f>VLOOKUP($A670,Orders!$A:$B,2,FALSE)</f>
        <v>37931</v>
      </c>
      <c r="G670" t="str">
        <f>VLOOKUP($A670,Orders!$A:$E,5,FALSE)</f>
        <v>Shipped</v>
      </c>
      <c r="H670">
        <f>VLOOKUP(B670,Products!A:H,8)</f>
        <v>84.76</v>
      </c>
      <c r="I670">
        <f t="shared" si="40"/>
        <v>4837.24</v>
      </c>
      <c r="J670">
        <f t="shared" si="41"/>
        <v>853.51999999999987</v>
      </c>
      <c r="K670">
        <f t="shared" si="42"/>
        <v>2003</v>
      </c>
      <c r="L670">
        <f t="shared" si="43"/>
        <v>11</v>
      </c>
      <c r="M670" t="str">
        <f>VLOOKUP(A670,'Master Sheet'!A:O,15)</f>
        <v>London</v>
      </c>
    </row>
    <row r="671" spans="1:13">
      <c r="A671">
        <v>10175</v>
      </c>
      <c r="B671" t="s">
        <v>145</v>
      </c>
      <c r="C671">
        <v>28</v>
      </c>
      <c r="D671">
        <v>121.4</v>
      </c>
      <c r="E671">
        <v>6</v>
      </c>
      <c r="F671" s="14">
        <f>VLOOKUP($A671,Orders!$A:$B,2,FALSE)</f>
        <v>37931</v>
      </c>
      <c r="G671" t="str">
        <f>VLOOKUP($A671,Orders!$A:$E,5,FALSE)</f>
        <v>Shipped</v>
      </c>
      <c r="H671">
        <f>VLOOKUP(B671,Products!A:H,8)</f>
        <v>61.34</v>
      </c>
      <c r="I671">
        <f t="shared" si="40"/>
        <v>3399.2000000000003</v>
      </c>
      <c r="J671">
        <f t="shared" si="41"/>
        <v>1681.68</v>
      </c>
      <c r="K671">
        <f t="shared" si="42"/>
        <v>2003</v>
      </c>
      <c r="L671">
        <f t="shared" si="43"/>
        <v>11</v>
      </c>
      <c r="M671" t="str">
        <f>VLOOKUP(A671,'Master Sheet'!A:O,15)</f>
        <v>London</v>
      </c>
    </row>
    <row r="672" spans="1:13">
      <c r="A672">
        <v>10175</v>
      </c>
      <c r="B672" t="s">
        <v>157</v>
      </c>
      <c r="C672">
        <v>37</v>
      </c>
      <c r="D672">
        <v>32.18</v>
      </c>
      <c r="E672">
        <v>2</v>
      </c>
      <c r="F672" s="14">
        <f>VLOOKUP($A672,Orders!$A:$B,2,FALSE)</f>
        <v>37931</v>
      </c>
      <c r="G672" t="str">
        <f>VLOOKUP($A672,Orders!$A:$E,5,FALSE)</f>
        <v>Shipped</v>
      </c>
      <c r="H672">
        <f>VLOOKUP(B672,Products!A:H,8)</f>
        <v>15.91</v>
      </c>
      <c r="I672">
        <f t="shared" si="40"/>
        <v>1190.6600000000001</v>
      </c>
      <c r="J672">
        <f t="shared" si="41"/>
        <v>601.99</v>
      </c>
      <c r="K672">
        <f t="shared" si="42"/>
        <v>2003</v>
      </c>
      <c r="L672">
        <f t="shared" si="43"/>
        <v>11</v>
      </c>
      <c r="M672" t="str">
        <f>VLOOKUP(A672,'Master Sheet'!A:O,15)</f>
        <v>London</v>
      </c>
    </row>
    <row r="673" spans="1:13">
      <c r="A673">
        <v>10175</v>
      </c>
      <c r="B673" t="s">
        <v>147</v>
      </c>
      <c r="C673">
        <v>22</v>
      </c>
      <c r="D673">
        <v>89.57</v>
      </c>
      <c r="E673">
        <v>8</v>
      </c>
      <c r="F673" s="14">
        <f>VLOOKUP($A673,Orders!$A:$B,2,FALSE)</f>
        <v>37931</v>
      </c>
      <c r="G673" t="str">
        <f>VLOOKUP($A673,Orders!$A:$E,5,FALSE)</f>
        <v>Shipped</v>
      </c>
      <c r="H673">
        <f>VLOOKUP(B673,Products!A:H,8)</f>
        <v>53.93</v>
      </c>
      <c r="I673">
        <f t="shared" si="40"/>
        <v>1970.54</v>
      </c>
      <c r="J673">
        <f t="shared" si="41"/>
        <v>784.07999999999981</v>
      </c>
      <c r="K673">
        <f t="shared" si="42"/>
        <v>2003</v>
      </c>
      <c r="L673">
        <f t="shared" si="43"/>
        <v>11</v>
      </c>
      <c r="M673" t="str">
        <f>VLOOKUP(A673,'Master Sheet'!A:O,15)</f>
        <v>London</v>
      </c>
    </row>
    <row r="674" spans="1:13">
      <c r="A674">
        <v>10175</v>
      </c>
      <c r="B674" t="s">
        <v>159</v>
      </c>
      <c r="C674">
        <v>50</v>
      </c>
      <c r="D674">
        <v>50.86</v>
      </c>
      <c r="E674">
        <v>3</v>
      </c>
      <c r="F674" s="14">
        <f>VLOOKUP($A674,Orders!$A:$B,2,FALSE)</f>
        <v>37931</v>
      </c>
      <c r="G674" t="str">
        <f>VLOOKUP($A674,Orders!$A:$E,5,FALSE)</f>
        <v>Shipped</v>
      </c>
      <c r="H674">
        <f>VLOOKUP(B674,Products!A:H,8)</f>
        <v>25.98</v>
      </c>
      <c r="I674">
        <f t="shared" si="40"/>
        <v>2543</v>
      </c>
      <c r="J674">
        <f t="shared" si="41"/>
        <v>1244</v>
      </c>
      <c r="K674">
        <f t="shared" si="42"/>
        <v>2003</v>
      </c>
      <c r="L674">
        <f t="shared" si="43"/>
        <v>11</v>
      </c>
      <c r="M674" t="str">
        <f>VLOOKUP(A674,'Master Sheet'!A:O,15)</f>
        <v>London</v>
      </c>
    </row>
    <row r="675" spans="1:13">
      <c r="A675">
        <v>10175</v>
      </c>
      <c r="B675" t="s">
        <v>148</v>
      </c>
      <c r="C675">
        <v>29</v>
      </c>
      <c r="D675">
        <v>56.24</v>
      </c>
      <c r="E675">
        <v>12</v>
      </c>
      <c r="F675" s="14">
        <f>VLOOKUP($A675,Orders!$A:$B,2,FALSE)</f>
        <v>37931</v>
      </c>
      <c r="G675" t="str">
        <f>VLOOKUP($A675,Orders!$A:$E,5,FALSE)</f>
        <v>Shipped</v>
      </c>
      <c r="H675">
        <f>VLOOKUP(B675,Products!A:H,8)</f>
        <v>33.61</v>
      </c>
      <c r="I675">
        <f t="shared" si="40"/>
        <v>1630.96</v>
      </c>
      <c r="J675">
        <f t="shared" si="41"/>
        <v>656.2700000000001</v>
      </c>
      <c r="K675">
        <f t="shared" si="42"/>
        <v>2003</v>
      </c>
      <c r="L675">
        <f t="shared" si="43"/>
        <v>11</v>
      </c>
      <c r="M675" t="str">
        <f>VLOOKUP(A675,'Master Sheet'!A:O,15)</f>
        <v>London</v>
      </c>
    </row>
    <row r="676" spans="1:13">
      <c r="A676">
        <v>10175</v>
      </c>
      <c r="B676" t="s">
        <v>149</v>
      </c>
      <c r="C676">
        <v>42</v>
      </c>
      <c r="D676">
        <v>80.92</v>
      </c>
      <c r="E676">
        <v>11</v>
      </c>
      <c r="F676" s="14">
        <f>VLOOKUP($A676,Orders!$A:$B,2,FALSE)</f>
        <v>37931</v>
      </c>
      <c r="G676" t="str">
        <f>VLOOKUP($A676,Orders!$A:$E,5,FALSE)</f>
        <v>Shipped</v>
      </c>
      <c r="H676">
        <f>VLOOKUP(B676,Products!A:H,8)</f>
        <v>46.53</v>
      </c>
      <c r="I676">
        <f t="shared" si="40"/>
        <v>3398.64</v>
      </c>
      <c r="J676">
        <f t="shared" si="41"/>
        <v>1444.38</v>
      </c>
      <c r="K676">
        <f t="shared" si="42"/>
        <v>2003</v>
      </c>
      <c r="L676">
        <f t="shared" si="43"/>
        <v>11</v>
      </c>
      <c r="M676" t="str">
        <f>VLOOKUP(A676,'Master Sheet'!A:O,15)</f>
        <v>London</v>
      </c>
    </row>
    <row r="677" spans="1:13">
      <c r="A677">
        <v>10176</v>
      </c>
      <c r="B677" t="s">
        <v>164</v>
      </c>
      <c r="C677">
        <v>33</v>
      </c>
      <c r="D677">
        <v>166.24</v>
      </c>
      <c r="E677">
        <v>2</v>
      </c>
      <c r="F677" s="14">
        <f>VLOOKUP($A677,Orders!$A:$B,2,FALSE)</f>
        <v>37931</v>
      </c>
      <c r="G677" t="str">
        <f>VLOOKUP($A677,Orders!$A:$E,5,FALSE)</f>
        <v>Shipped</v>
      </c>
      <c r="H677">
        <f>VLOOKUP(B677,Products!A:H,8)</f>
        <v>95.59</v>
      </c>
      <c r="I677">
        <f t="shared" si="40"/>
        <v>5485.92</v>
      </c>
      <c r="J677">
        <f t="shared" si="41"/>
        <v>2331.4500000000003</v>
      </c>
      <c r="K677">
        <f t="shared" si="42"/>
        <v>2003</v>
      </c>
      <c r="L677">
        <f t="shared" si="43"/>
        <v>11</v>
      </c>
      <c r="M677" t="str">
        <f>VLOOKUP(A677,'Master Sheet'!A:O,15)</f>
        <v>Paris</v>
      </c>
    </row>
    <row r="678" spans="1:13">
      <c r="A678">
        <v>10176</v>
      </c>
      <c r="B678" t="s">
        <v>150</v>
      </c>
      <c r="C678">
        <v>47</v>
      </c>
      <c r="D678">
        <v>145.04</v>
      </c>
      <c r="E678">
        <v>3</v>
      </c>
      <c r="F678" s="14">
        <f>VLOOKUP($A678,Orders!$A:$B,2,FALSE)</f>
        <v>37931</v>
      </c>
      <c r="G678" t="str">
        <f>VLOOKUP($A678,Orders!$A:$E,5,FALSE)</f>
        <v>Shipped</v>
      </c>
      <c r="H678">
        <f>VLOOKUP(B678,Products!A:H,8)</f>
        <v>89.14</v>
      </c>
      <c r="I678">
        <f t="shared" si="40"/>
        <v>6816.8799999999992</v>
      </c>
      <c r="J678">
        <f t="shared" si="41"/>
        <v>2627.2999999999997</v>
      </c>
      <c r="K678">
        <f t="shared" si="42"/>
        <v>2003</v>
      </c>
      <c r="L678">
        <f t="shared" si="43"/>
        <v>11</v>
      </c>
      <c r="M678" t="str">
        <f>VLOOKUP(A678,'Master Sheet'!A:O,15)</f>
        <v>Paris</v>
      </c>
    </row>
    <row r="679" spans="1:13">
      <c r="A679">
        <v>10176</v>
      </c>
      <c r="B679" t="s">
        <v>165</v>
      </c>
      <c r="C679">
        <v>50</v>
      </c>
      <c r="D679">
        <v>160.91</v>
      </c>
      <c r="E679">
        <v>1</v>
      </c>
      <c r="F679" s="14">
        <f>VLOOKUP($A679,Orders!$A:$B,2,FALSE)</f>
        <v>37931</v>
      </c>
      <c r="G679" t="str">
        <f>VLOOKUP($A679,Orders!$A:$E,5,FALSE)</f>
        <v>Shipped</v>
      </c>
      <c r="H679">
        <f>VLOOKUP(B679,Products!A:H,8)</f>
        <v>83.05</v>
      </c>
      <c r="I679">
        <f t="shared" si="40"/>
        <v>8045.5</v>
      </c>
      <c r="J679">
        <f t="shared" si="41"/>
        <v>3893</v>
      </c>
      <c r="K679">
        <f t="shared" si="42"/>
        <v>2003</v>
      </c>
      <c r="L679">
        <f t="shared" si="43"/>
        <v>11</v>
      </c>
      <c r="M679" t="str">
        <f>VLOOKUP(A679,'Master Sheet'!A:O,15)</f>
        <v>Paris</v>
      </c>
    </row>
    <row r="680" spans="1:13">
      <c r="A680">
        <v>10176</v>
      </c>
      <c r="B680" t="s">
        <v>152</v>
      </c>
      <c r="C680">
        <v>20</v>
      </c>
      <c r="D680">
        <v>139.16999999999999</v>
      </c>
      <c r="E680">
        <v>10</v>
      </c>
      <c r="F680" s="14">
        <f>VLOOKUP($A680,Orders!$A:$B,2,FALSE)</f>
        <v>37931</v>
      </c>
      <c r="G680" t="str">
        <f>VLOOKUP($A680,Orders!$A:$E,5,FALSE)</f>
        <v>Shipped</v>
      </c>
      <c r="H680">
        <f>VLOOKUP(B680,Products!A:H,8)</f>
        <v>101.51</v>
      </c>
      <c r="I680">
        <f t="shared" si="40"/>
        <v>2783.3999999999996</v>
      </c>
      <c r="J680">
        <f t="shared" si="41"/>
        <v>753.19999999999959</v>
      </c>
      <c r="K680">
        <f t="shared" si="42"/>
        <v>2003</v>
      </c>
      <c r="L680">
        <f t="shared" si="43"/>
        <v>11</v>
      </c>
      <c r="M680" t="str">
        <f>VLOOKUP(A680,'Master Sheet'!A:O,15)</f>
        <v>Paris</v>
      </c>
    </row>
    <row r="681" spans="1:13">
      <c r="A681">
        <v>10176</v>
      </c>
      <c r="B681" t="s">
        <v>155</v>
      </c>
      <c r="C681">
        <v>36</v>
      </c>
      <c r="D681">
        <v>140.75</v>
      </c>
      <c r="E681">
        <v>5</v>
      </c>
      <c r="F681" s="14">
        <f>VLOOKUP($A681,Orders!$A:$B,2,FALSE)</f>
        <v>37931</v>
      </c>
      <c r="G681" t="str">
        <f>VLOOKUP($A681,Orders!$A:$E,5,FALSE)</f>
        <v>Shipped</v>
      </c>
      <c r="H681">
        <f>VLOOKUP(B681,Products!A:H,8)</f>
        <v>91.92</v>
      </c>
      <c r="I681">
        <f t="shared" si="40"/>
        <v>5067</v>
      </c>
      <c r="J681">
        <f t="shared" si="41"/>
        <v>1757.8799999999999</v>
      </c>
      <c r="K681">
        <f t="shared" si="42"/>
        <v>2003</v>
      </c>
      <c r="L681">
        <f t="shared" si="43"/>
        <v>11</v>
      </c>
      <c r="M681" t="str">
        <f>VLOOKUP(A681,'Master Sheet'!A:O,15)</f>
        <v>Paris</v>
      </c>
    </row>
    <row r="682" spans="1:13">
      <c r="A682">
        <v>10176</v>
      </c>
      <c r="B682" t="s">
        <v>156</v>
      </c>
      <c r="C682">
        <v>27</v>
      </c>
      <c r="D682">
        <v>55.49</v>
      </c>
      <c r="E682">
        <v>8</v>
      </c>
      <c r="F682" s="14">
        <f>VLOOKUP($A682,Orders!$A:$B,2,FALSE)</f>
        <v>37931</v>
      </c>
      <c r="G682" t="str">
        <f>VLOOKUP($A682,Orders!$A:$E,5,FALSE)</f>
        <v>Shipped</v>
      </c>
      <c r="H682">
        <f>VLOOKUP(B682,Products!A:H,8)</f>
        <v>32.369999999999997</v>
      </c>
      <c r="I682">
        <f t="shared" si="40"/>
        <v>1498.23</v>
      </c>
      <c r="J682">
        <f t="shared" si="41"/>
        <v>624.24000000000012</v>
      </c>
      <c r="K682">
        <f t="shared" si="42"/>
        <v>2003</v>
      </c>
      <c r="L682">
        <f t="shared" si="43"/>
        <v>11</v>
      </c>
      <c r="M682" t="str">
        <f>VLOOKUP(A682,'Master Sheet'!A:O,15)</f>
        <v>Paris</v>
      </c>
    </row>
    <row r="683" spans="1:13">
      <c r="A683">
        <v>10176</v>
      </c>
      <c r="B683" t="s">
        <v>158</v>
      </c>
      <c r="C683">
        <v>29</v>
      </c>
      <c r="D683">
        <v>101.72</v>
      </c>
      <c r="E683">
        <v>7</v>
      </c>
      <c r="F683" s="14">
        <f>VLOOKUP($A683,Orders!$A:$B,2,FALSE)</f>
        <v>37931</v>
      </c>
      <c r="G683" t="str">
        <f>VLOOKUP($A683,Orders!$A:$E,5,FALSE)</f>
        <v>Shipped</v>
      </c>
      <c r="H683">
        <f>VLOOKUP(B683,Products!A:H,8)</f>
        <v>69.78</v>
      </c>
      <c r="I683">
        <f t="shared" si="40"/>
        <v>2949.88</v>
      </c>
      <c r="J683">
        <f t="shared" si="41"/>
        <v>926.26</v>
      </c>
      <c r="K683">
        <f t="shared" si="42"/>
        <v>2003</v>
      </c>
      <c r="L683">
        <f t="shared" si="43"/>
        <v>11</v>
      </c>
      <c r="M683" t="str">
        <f>VLOOKUP(A683,'Master Sheet'!A:O,15)</f>
        <v>Paris</v>
      </c>
    </row>
    <row r="684" spans="1:13">
      <c r="A684">
        <v>10176</v>
      </c>
      <c r="B684" t="s">
        <v>160</v>
      </c>
      <c r="C684">
        <v>22</v>
      </c>
      <c r="D684">
        <v>62.14</v>
      </c>
      <c r="E684">
        <v>6</v>
      </c>
      <c r="F684" s="14">
        <f>VLOOKUP($A684,Orders!$A:$B,2,FALSE)</f>
        <v>37931</v>
      </c>
      <c r="G684" t="str">
        <f>VLOOKUP($A684,Orders!$A:$E,5,FALSE)</f>
        <v>Shipped</v>
      </c>
      <c r="H684">
        <f>VLOOKUP(B684,Products!A:H,8)</f>
        <v>26.72</v>
      </c>
      <c r="I684">
        <f t="shared" si="40"/>
        <v>1367.08</v>
      </c>
      <c r="J684">
        <f t="shared" si="41"/>
        <v>779.24</v>
      </c>
      <c r="K684">
        <f t="shared" si="42"/>
        <v>2003</v>
      </c>
      <c r="L684">
        <f t="shared" si="43"/>
        <v>11</v>
      </c>
      <c r="M684" t="str">
        <f>VLOOKUP(A684,'Master Sheet'!A:O,15)</f>
        <v>Paris</v>
      </c>
    </row>
    <row r="685" spans="1:13">
      <c r="A685">
        <v>10176</v>
      </c>
      <c r="B685" t="s">
        <v>161</v>
      </c>
      <c r="C685">
        <v>23</v>
      </c>
      <c r="D685">
        <v>109.96</v>
      </c>
      <c r="E685">
        <v>9</v>
      </c>
      <c r="F685" s="14">
        <f>VLOOKUP($A685,Orders!$A:$B,2,FALSE)</f>
        <v>37931</v>
      </c>
      <c r="G685" t="str">
        <f>VLOOKUP($A685,Orders!$A:$E,5,FALSE)</f>
        <v>Shipped</v>
      </c>
      <c r="H685">
        <f>VLOOKUP(B685,Products!A:H,8)</f>
        <v>68.290000000000006</v>
      </c>
      <c r="I685">
        <f t="shared" si="40"/>
        <v>2529.08</v>
      </c>
      <c r="J685">
        <f t="shared" si="41"/>
        <v>958.40999999999974</v>
      </c>
      <c r="K685">
        <f t="shared" si="42"/>
        <v>2003</v>
      </c>
      <c r="L685">
        <f t="shared" si="43"/>
        <v>11</v>
      </c>
      <c r="M685" t="str">
        <f>VLOOKUP(A685,'Master Sheet'!A:O,15)</f>
        <v>Paris</v>
      </c>
    </row>
    <row r="686" spans="1:13">
      <c r="A686">
        <v>10176</v>
      </c>
      <c r="B686" t="s">
        <v>162</v>
      </c>
      <c r="C686">
        <v>38</v>
      </c>
      <c r="D686">
        <v>52.14</v>
      </c>
      <c r="E686">
        <v>4</v>
      </c>
      <c r="F686" s="14">
        <f>VLOOKUP($A686,Orders!$A:$B,2,FALSE)</f>
        <v>37931</v>
      </c>
      <c r="G686" t="str">
        <f>VLOOKUP($A686,Orders!$A:$E,5,FALSE)</f>
        <v>Shipped</v>
      </c>
      <c r="H686">
        <f>VLOOKUP(B686,Products!A:H,8)</f>
        <v>37.49</v>
      </c>
      <c r="I686">
        <f t="shared" si="40"/>
        <v>1981.32</v>
      </c>
      <c r="J686">
        <f t="shared" si="41"/>
        <v>556.69999999999993</v>
      </c>
      <c r="K686">
        <f t="shared" si="42"/>
        <v>2003</v>
      </c>
      <c r="L686">
        <f t="shared" si="43"/>
        <v>11</v>
      </c>
      <c r="M686" t="str">
        <f>VLOOKUP(A686,'Master Sheet'!A:O,15)</f>
        <v>Paris</v>
      </c>
    </row>
    <row r="687" spans="1:13">
      <c r="A687">
        <v>10177</v>
      </c>
      <c r="B687" t="s">
        <v>166</v>
      </c>
      <c r="C687">
        <v>23</v>
      </c>
      <c r="D687">
        <v>113.37</v>
      </c>
      <c r="E687">
        <v>9</v>
      </c>
      <c r="F687" s="14">
        <f>VLOOKUP($A687,Orders!$A:$B,2,FALSE)</f>
        <v>37932</v>
      </c>
      <c r="G687" t="str">
        <f>VLOOKUP($A687,Orders!$A:$E,5,FALSE)</f>
        <v>Shipped</v>
      </c>
      <c r="H687">
        <f>VLOOKUP(B687,Products!A:H,8)</f>
        <v>68.3</v>
      </c>
      <c r="I687">
        <f t="shared" si="40"/>
        <v>2607.5100000000002</v>
      </c>
      <c r="J687">
        <f t="shared" si="41"/>
        <v>1036.6100000000001</v>
      </c>
      <c r="K687">
        <f t="shared" si="42"/>
        <v>2003</v>
      </c>
      <c r="L687">
        <f t="shared" si="43"/>
        <v>11</v>
      </c>
      <c r="M687" t="str">
        <f>VLOOKUP(A687,'Master Sheet'!A:O,15)</f>
        <v>Paris</v>
      </c>
    </row>
    <row r="688" spans="1:13">
      <c r="A688">
        <v>10177</v>
      </c>
      <c r="B688" t="s">
        <v>167</v>
      </c>
      <c r="C688">
        <v>29</v>
      </c>
      <c r="D688">
        <v>92.77</v>
      </c>
      <c r="E688">
        <v>11</v>
      </c>
      <c r="F688" s="14">
        <f>VLOOKUP($A688,Orders!$A:$B,2,FALSE)</f>
        <v>37932</v>
      </c>
      <c r="G688" t="str">
        <f>VLOOKUP($A688,Orders!$A:$E,5,FALSE)</f>
        <v>Shipped</v>
      </c>
      <c r="H688">
        <f>VLOOKUP(B688,Products!A:H,8)</f>
        <v>67.56</v>
      </c>
      <c r="I688">
        <f t="shared" si="40"/>
        <v>2690.33</v>
      </c>
      <c r="J688">
        <f t="shared" si="41"/>
        <v>731.0899999999998</v>
      </c>
      <c r="K688">
        <f t="shared" si="42"/>
        <v>2003</v>
      </c>
      <c r="L688">
        <f t="shared" si="43"/>
        <v>11</v>
      </c>
      <c r="M688" t="str">
        <f>VLOOKUP(A688,'Master Sheet'!A:O,15)</f>
        <v>Paris</v>
      </c>
    </row>
    <row r="689" spans="1:13">
      <c r="A689">
        <v>10177</v>
      </c>
      <c r="B689" t="s">
        <v>168</v>
      </c>
      <c r="C689">
        <v>35</v>
      </c>
      <c r="D689">
        <v>82.5</v>
      </c>
      <c r="E689">
        <v>8</v>
      </c>
      <c r="F689" s="14">
        <f>VLOOKUP($A689,Orders!$A:$B,2,FALSE)</f>
        <v>37932</v>
      </c>
      <c r="G689" t="str">
        <f>VLOOKUP($A689,Orders!$A:$E,5,FALSE)</f>
        <v>Shipped</v>
      </c>
      <c r="H689">
        <f>VLOOKUP(B689,Products!A:H,8)</f>
        <v>52.66</v>
      </c>
      <c r="I689">
        <f t="shared" si="40"/>
        <v>2887.5</v>
      </c>
      <c r="J689">
        <f t="shared" si="41"/>
        <v>1044.4000000000001</v>
      </c>
      <c r="K689">
        <f t="shared" si="42"/>
        <v>2003</v>
      </c>
      <c r="L689">
        <f t="shared" si="43"/>
        <v>11</v>
      </c>
      <c r="M689" t="str">
        <f>VLOOKUP(A689,'Master Sheet'!A:O,15)</f>
        <v>Paris</v>
      </c>
    </row>
    <row r="690" spans="1:13">
      <c r="A690">
        <v>10177</v>
      </c>
      <c r="B690" t="s">
        <v>169</v>
      </c>
      <c r="C690">
        <v>50</v>
      </c>
      <c r="D690">
        <v>115.52</v>
      </c>
      <c r="E690">
        <v>7</v>
      </c>
      <c r="F690" s="14">
        <f>VLOOKUP($A690,Orders!$A:$B,2,FALSE)</f>
        <v>37932</v>
      </c>
      <c r="G690" t="str">
        <f>VLOOKUP($A690,Orders!$A:$E,5,FALSE)</f>
        <v>Shipped</v>
      </c>
      <c r="H690">
        <f>VLOOKUP(B690,Products!A:H,8)</f>
        <v>82.34</v>
      </c>
      <c r="I690">
        <f t="shared" ref="I690:I744" si="44">C690*D690</f>
        <v>5776</v>
      </c>
      <c r="J690">
        <f t="shared" ref="J690:J744" si="45">(D690-H690)*C690</f>
        <v>1658.9999999999995</v>
      </c>
      <c r="K690">
        <f t="shared" ref="K690:K744" si="46">YEAR(F690)</f>
        <v>2003</v>
      </c>
      <c r="L690">
        <f t="shared" ref="L690:L744" si="47">MONTH(F690)</f>
        <v>11</v>
      </c>
      <c r="M690" t="str">
        <f>VLOOKUP(A690,'Master Sheet'!A:O,15)</f>
        <v>Paris</v>
      </c>
    </row>
    <row r="691" spans="1:13">
      <c r="A691">
        <v>10177</v>
      </c>
      <c r="B691" t="s">
        <v>170</v>
      </c>
      <c r="C691">
        <v>45</v>
      </c>
      <c r="D691">
        <v>79.66</v>
      </c>
      <c r="E691">
        <v>2</v>
      </c>
      <c r="F691" s="14">
        <f>VLOOKUP($A691,Orders!$A:$B,2,FALSE)</f>
        <v>37932</v>
      </c>
      <c r="G691" t="str">
        <f>VLOOKUP($A691,Orders!$A:$E,5,FALSE)</f>
        <v>Shipped</v>
      </c>
      <c r="H691">
        <f>VLOOKUP(B691,Products!A:H,8)</f>
        <v>46.91</v>
      </c>
      <c r="I691">
        <f t="shared" si="44"/>
        <v>3584.7</v>
      </c>
      <c r="J691">
        <f t="shared" si="45"/>
        <v>1473.75</v>
      </c>
      <c r="K691">
        <f t="shared" si="46"/>
        <v>2003</v>
      </c>
      <c r="L691">
        <f t="shared" si="47"/>
        <v>11</v>
      </c>
      <c r="M691" t="str">
        <f>VLOOKUP(A691,'Master Sheet'!A:O,15)</f>
        <v>Paris</v>
      </c>
    </row>
    <row r="692" spans="1:13">
      <c r="A692">
        <v>10177</v>
      </c>
      <c r="B692" t="s">
        <v>172</v>
      </c>
      <c r="C692">
        <v>24</v>
      </c>
      <c r="D692">
        <v>58.67</v>
      </c>
      <c r="E692">
        <v>3</v>
      </c>
      <c r="F692" s="14">
        <f>VLOOKUP($A692,Orders!$A:$B,2,FALSE)</f>
        <v>37932</v>
      </c>
      <c r="G692" t="str">
        <f>VLOOKUP($A692,Orders!$A:$E,5,FALSE)</f>
        <v>Shipped</v>
      </c>
      <c r="H692">
        <f>VLOOKUP(B692,Products!A:H,8)</f>
        <v>34</v>
      </c>
      <c r="I692">
        <f t="shared" si="44"/>
        <v>1408.08</v>
      </c>
      <c r="J692">
        <f t="shared" si="45"/>
        <v>592.08000000000004</v>
      </c>
      <c r="K692">
        <f t="shared" si="46"/>
        <v>2003</v>
      </c>
      <c r="L692">
        <f t="shared" si="47"/>
        <v>11</v>
      </c>
      <c r="M692" t="str">
        <f>VLOOKUP(A692,'Master Sheet'!A:O,15)</f>
        <v>Paris</v>
      </c>
    </row>
    <row r="693" spans="1:13">
      <c r="A693">
        <v>10177</v>
      </c>
      <c r="B693" t="s">
        <v>173</v>
      </c>
      <c r="C693">
        <v>31</v>
      </c>
      <c r="D693">
        <v>77.95</v>
      </c>
      <c r="E693">
        <v>10</v>
      </c>
      <c r="F693" s="14">
        <f>VLOOKUP($A693,Orders!$A:$B,2,FALSE)</f>
        <v>37932</v>
      </c>
      <c r="G693" t="str">
        <f>VLOOKUP($A693,Orders!$A:$E,5,FALSE)</f>
        <v>Shipped</v>
      </c>
      <c r="H693">
        <f>VLOOKUP(B693,Products!A:H,8)</f>
        <v>43.3</v>
      </c>
      <c r="I693">
        <f t="shared" si="44"/>
        <v>2416.4500000000003</v>
      </c>
      <c r="J693">
        <f t="shared" si="45"/>
        <v>1074.1500000000001</v>
      </c>
      <c r="K693">
        <f t="shared" si="46"/>
        <v>2003</v>
      </c>
      <c r="L693">
        <f t="shared" si="47"/>
        <v>11</v>
      </c>
      <c r="M693" t="str">
        <f>VLOOKUP(A693,'Master Sheet'!A:O,15)</f>
        <v>Paris</v>
      </c>
    </row>
    <row r="694" spans="1:13">
      <c r="A694">
        <v>10177</v>
      </c>
      <c r="B694" t="s">
        <v>174</v>
      </c>
      <c r="C694">
        <v>32</v>
      </c>
      <c r="D694">
        <v>64.33</v>
      </c>
      <c r="E694">
        <v>1</v>
      </c>
      <c r="F694" s="14">
        <f>VLOOKUP($A694,Orders!$A:$B,2,FALSE)</f>
        <v>37932</v>
      </c>
      <c r="G694" t="str">
        <f>VLOOKUP($A694,Orders!$A:$E,5,FALSE)</f>
        <v>Shipped</v>
      </c>
      <c r="H694">
        <f>VLOOKUP(B694,Products!A:H,8)</f>
        <v>33.97</v>
      </c>
      <c r="I694">
        <f t="shared" si="44"/>
        <v>2058.56</v>
      </c>
      <c r="J694">
        <f t="shared" si="45"/>
        <v>971.52</v>
      </c>
      <c r="K694">
        <f t="shared" si="46"/>
        <v>2003</v>
      </c>
      <c r="L694">
        <f t="shared" si="47"/>
        <v>11</v>
      </c>
      <c r="M694" t="str">
        <f>VLOOKUP(A694,'Master Sheet'!A:O,15)</f>
        <v>Paris</v>
      </c>
    </row>
    <row r="695" spans="1:13">
      <c r="A695">
        <v>10177</v>
      </c>
      <c r="B695" t="s">
        <v>175</v>
      </c>
      <c r="C695">
        <v>44</v>
      </c>
      <c r="D695">
        <v>88.15</v>
      </c>
      <c r="E695">
        <v>4</v>
      </c>
      <c r="F695" s="14">
        <f>VLOOKUP($A695,Orders!$A:$B,2,FALSE)</f>
        <v>37932</v>
      </c>
      <c r="G695" t="str">
        <f>VLOOKUP($A695,Orders!$A:$E,5,FALSE)</f>
        <v>Shipped</v>
      </c>
      <c r="H695">
        <f>VLOOKUP(B695,Products!A:H,8)</f>
        <v>51.09</v>
      </c>
      <c r="I695">
        <f t="shared" si="44"/>
        <v>3878.6000000000004</v>
      </c>
      <c r="J695">
        <f t="shared" si="45"/>
        <v>1630.64</v>
      </c>
      <c r="K695">
        <f t="shared" si="46"/>
        <v>2003</v>
      </c>
      <c r="L695">
        <f t="shared" si="47"/>
        <v>11</v>
      </c>
      <c r="M695" t="str">
        <f>VLOOKUP(A695,'Master Sheet'!A:O,15)</f>
        <v>Paris</v>
      </c>
    </row>
    <row r="696" spans="1:13">
      <c r="A696">
        <v>10177</v>
      </c>
      <c r="B696" t="s">
        <v>176</v>
      </c>
      <c r="C696">
        <v>24</v>
      </c>
      <c r="D696">
        <v>83.42</v>
      </c>
      <c r="E696">
        <v>5</v>
      </c>
      <c r="F696" s="14">
        <f>VLOOKUP($A696,Orders!$A:$B,2,FALSE)</f>
        <v>37932</v>
      </c>
      <c r="G696" t="str">
        <f>VLOOKUP($A696,Orders!$A:$E,5,FALSE)</f>
        <v>Shipped</v>
      </c>
      <c r="H696">
        <f>VLOOKUP(B696,Products!A:H,8)</f>
        <v>53.63</v>
      </c>
      <c r="I696">
        <f t="shared" si="44"/>
        <v>2002.08</v>
      </c>
      <c r="J696">
        <f t="shared" si="45"/>
        <v>714.96</v>
      </c>
      <c r="K696">
        <f t="shared" si="46"/>
        <v>2003</v>
      </c>
      <c r="L696">
        <f t="shared" si="47"/>
        <v>11</v>
      </c>
      <c r="M696" t="str">
        <f>VLOOKUP(A696,'Master Sheet'!A:O,15)</f>
        <v>Paris</v>
      </c>
    </row>
    <row r="697" spans="1:13">
      <c r="A697">
        <v>10177</v>
      </c>
      <c r="B697" t="s">
        <v>177</v>
      </c>
      <c r="C697">
        <v>40</v>
      </c>
      <c r="D697">
        <v>52.96</v>
      </c>
      <c r="E697">
        <v>6</v>
      </c>
      <c r="F697" s="14">
        <f>VLOOKUP($A697,Orders!$A:$B,2,FALSE)</f>
        <v>37932</v>
      </c>
      <c r="G697" t="str">
        <f>VLOOKUP($A697,Orders!$A:$E,5,FALSE)</f>
        <v>Shipped</v>
      </c>
      <c r="H697">
        <f>VLOOKUP(B697,Products!A:H,8)</f>
        <v>33.299999999999997</v>
      </c>
      <c r="I697">
        <f t="shared" si="44"/>
        <v>2118.4</v>
      </c>
      <c r="J697">
        <f t="shared" si="45"/>
        <v>786.40000000000009</v>
      </c>
      <c r="K697">
        <f t="shared" si="46"/>
        <v>2003</v>
      </c>
      <c r="L697">
        <f t="shared" si="47"/>
        <v>11</v>
      </c>
      <c r="M697" t="str">
        <f>VLOOKUP(A697,'Master Sheet'!A:O,15)</f>
        <v>Paris</v>
      </c>
    </row>
    <row r="698" spans="1:13">
      <c r="A698">
        <v>10178</v>
      </c>
      <c r="B698" t="s">
        <v>163</v>
      </c>
      <c r="C698">
        <v>24</v>
      </c>
      <c r="D698">
        <v>131.91999999999999</v>
      </c>
      <c r="E698">
        <v>12</v>
      </c>
      <c r="F698" s="14">
        <f>VLOOKUP($A698,Orders!$A:$B,2,FALSE)</f>
        <v>37933</v>
      </c>
      <c r="G698" t="str">
        <f>VLOOKUP($A698,Orders!$A:$E,5,FALSE)</f>
        <v>Shipped</v>
      </c>
      <c r="H698">
        <f>VLOOKUP(B698,Products!A:H,8)</f>
        <v>85.68</v>
      </c>
      <c r="I698">
        <f t="shared" si="44"/>
        <v>3166.08</v>
      </c>
      <c r="J698">
        <f t="shared" si="45"/>
        <v>1109.7599999999995</v>
      </c>
      <c r="K698">
        <f t="shared" si="46"/>
        <v>2003</v>
      </c>
      <c r="L698">
        <f t="shared" si="47"/>
        <v>11</v>
      </c>
      <c r="M698" t="str">
        <f>VLOOKUP(A698,'Master Sheet'!A:O,15)</f>
        <v>Paris</v>
      </c>
    </row>
    <row r="699" spans="1:13">
      <c r="A699">
        <v>10178</v>
      </c>
      <c r="B699" t="s">
        <v>178</v>
      </c>
      <c r="C699">
        <v>42</v>
      </c>
      <c r="D699">
        <v>127.73</v>
      </c>
      <c r="E699">
        <v>4</v>
      </c>
      <c r="F699" s="14">
        <f>VLOOKUP($A699,Orders!$A:$B,2,FALSE)</f>
        <v>37933</v>
      </c>
      <c r="G699" t="str">
        <f>VLOOKUP($A699,Orders!$A:$E,5,FALSE)</f>
        <v>Shipped</v>
      </c>
      <c r="H699">
        <f>VLOOKUP(B699,Products!A:H,8)</f>
        <v>77.27</v>
      </c>
      <c r="I699">
        <f t="shared" si="44"/>
        <v>5364.66</v>
      </c>
      <c r="J699">
        <f t="shared" si="45"/>
        <v>2119.3200000000002</v>
      </c>
      <c r="K699">
        <f t="shared" si="46"/>
        <v>2003</v>
      </c>
      <c r="L699">
        <f t="shared" si="47"/>
        <v>11</v>
      </c>
      <c r="M699" t="str">
        <f>VLOOKUP(A699,'Master Sheet'!A:O,15)</f>
        <v>Paris</v>
      </c>
    </row>
    <row r="700" spans="1:13">
      <c r="A700">
        <v>10178</v>
      </c>
      <c r="B700" t="s">
        <v>180</v>
      </c>
      <c r="C700">
        <v>41</v>
      </c>
      <c r="D700">
        <v>70.540000000000006</v>
      </c>
      <c r="E700">
        <v>10</v>
      </c>
      <c r="F700" s="14">
        <f>VLOOKUP($A700,Orders!$A:$B,2,FALSE)</f>
        <v>37933</v>
      </c>
      <c r="G700" t="str">
        <f>VLOOKUP($A700,Orders!$A:$E,5,FALSE)</f>
        <v>Shipped</v>
      </c>
      <c r="H700">
        <f>VLOOKUP(B700,Products!A:H,8)</f>
        <v>51.61</v>
      </c>
      <c r="I700">
        <f t="shared" si="44"/>
        <v>2892.1400000000003</v>
      </c>
      <c r="J700">
        <f t="shared" si="45"/>
        <v>776.13000000000034</v>
      </c>
      <c r="K700">
        <f t="shared" si="46"/>
        <v>2003</v>
      </c>
      <c r="L700">
        <f t="shared" si="47"/>
        <v>11</v>
      </c>
      <c r="M700" t="str">
        <f>VLOOKUP(A700,'Master Sheet'!A:O,15)</f>
        <v>Paris</v>
      </c>
    </row>
    <row r="701" spans="1:13">
      <c r="A701">
        <v>10178</v>
      </c>
      <c r="B701" t="s">
        <v>181</v>
      </c>
      <c r="C701">
        <v>48</v>
      </c>
      <c r="D701">
        <v>104.81</v>
      </c>
      <c r="E701">
        <v>9</v>
      </c>
      <c r="F701" s="14">
        <f>VLOOKUP($A701,Orders!$A:$B,2,FALSE)</f>
        <v>37933</v>
      </c>
      <c r="G701" t="str">
        <f>VLOOKUP($A701,Orders!$A:$E,5,FALSE)</f>
        <v>Shipped</v>
      </c>
      <c r="H701">
        <f>VLOOKUP(B701,Products!A:H,8)</f>
        <v>64.58</v>
      </c>
      <c r="I701">
        <f t="shared" si="44"/>
        <v>5030.88</v>
      </c>
      <c r="J701">
        <f t="shared" si="45"/>
        <v>1931.0400000000002</v>
      </c>
      <c r="K701">
        <f t="shared" si="46"/>
        <v>2003</v>
      </c>
      <c r="L701">
        <f t="shared" si="47"/>
        <v>11</v>
      </c>
      <c r="M701" t="str">
        <f>VLOOKUP(A701,'Master Sheet'!A:O,15)</f>
        <v>Paris</v>
      </c>
    </row>
    <row r="702" spans="1:13">
      <c r="A702">
        <v>10178</v>
      </c>
      <c r="B702" t="s">
        <v>183</v>
      </c>
      <c r="C702">
        <v>34</v>
      </c>
      <c r="D702">
        <v>67.819999999999993</v>
      </c>
      <c r="E702">
        <v>5</v>
      </c>
      <c r="F702" s="14">
        <f>VLOOKUP($A702,Orders!$A:$B,2,FALSE)</f>
        <v>37933</v>
      </c>
      <c r="G702" t="str">
        <f>VLOOKUP($A702,Orders!$A:$E,5,FALSE)</f>
        <v>Shipped</v>
      </c>
      <c r="H702">
        <f>VLOOKUP(B702,Products!A:H,8)</f>
        <v>34.25</v>
      </c>
      <c r="I702">
        <f t="shared" si="44"/>
        <v>2305.8799999999997</v>
      </c>
      <c r="J702">
        <f t="shared" si="45"/>
        <v>1141.3799999999997</v>
      </c>
      <c r="K702">
        <f t="shared" si="46"/>
        <v>2003</v>
      </c>
      <c r="L702">
        <f t="shared" si="47"/>
        <v>11</v>
      </c>
      <c r="M702" t="str">
        <f>VLOOKUP(A702,'Master Sheet'!A:O,15)</f>
        <v>Paris</v>
      </c>
    </row>
    <row r="703" spans="1:13">
      <c r="A703">
        <v>10178</v>
      </c>
      <c r="B703" t="s">
        <v>184</v>
      </c>
      <c r="C703">
        <v>27</v>
      </c>
      <c r="D703">
        <v>65.75</v>
      </c>
      <c r="E703">
        <v>6</v>
      </c>
      <c r="F703" s="14">
        <f>VLOOKUP($A703,Orders!$A:$B,2,FALSE)</f>
        <v>37933</v>
      </c>
      <c r="G703" t="str">
        <f>VLOOKUP($A703,Orders!$A:$E,5,FALSE)</f>
        <v>Shipped</v>
      </c>
      <c r="H703">
        <f>VLOOKUP(B703,Products!A:H,8)</f>
        <v>26.3</v>
      </c>
      <c r="I703">
        <f t="shared" si="44"/>
        <v>1775.25</v>
      </c>
      <c r="J703">
        <f t="shared" si="45"/>
        <v>1065.1500000000001</v>
      </c>
      <c r="K703">
        <f t="shared" si="46"/>
        <v>2003</v>
      </c>
      <c r="L703">
        <f t="shared" si="47"/>
        <v>11</v>
      </c>
      <c r="M703" t="str">
        <f>VLOOKUP(A703,'Master Sheet'!A:O,15)</f>
        <v>Paris</v>
      </c>
    </row>
    <row r="704" spans="1:13">
      <c r="A704">
        <v>10178</v>
      </c>
      <c r="B704" t="s">
        <v>171</v>
      </c>
      <c r="C704">
        <v>21</v>
      </c>
      <c r="D704">
        <v>68.77</v>
      </c>
      <c r="E704">
        <v>11</v>
      </c>
      <c r="F704" s="14">
        <f>VLOOKUP($A704,Orders!$A:$B,2,FALSE)</f>
        <v>37933</v>
      </c>
      <c r="G704" t="str">
        <f>VLOOKUP($A704,Orders!$A:$E,5,FALSE)</f>
        <v>Shipped</v>
      </c>
      <c r="H704">
        <f>VLOOKUP(B704,Products!A:H,8)</f>
        <v>48.64</v>
      </c>
      <c r="I704">
        <f t="shared" si="44"/>
        <v>1444.1699999999998</v>
      </c>
      <c r="J704">
        <f t="shared" si="45"/>
        <v>422.7299999999999</v>
      </c>
      <c r="K704">
        <f t="shared" si="46"/>
        <v>2003</v>
      </c>
      <c r="L704">
        <f t="shared" si="47"/>
        <v>11</v>
      </c>
      <c r="M704" t="str">
        <f>VLOOKUP(A704,'Master Sheet'!A:O,15)</f>
        <v>Paris</v>
      </c>
    </row>
    <row r="705" spans="1:13">
      <c r="A705">
        <v>10178</v>
      </c>
      <c r="B705" t="s">
        <v>185</v>
      </c>
      <c r="C705">
        <v>30</v>
      </c>
      <c r="D705">
        <v>64.150000000000006</v>
      </c>
      <c r="E705">
        <v>3</v>
      </c>
      <c r="F705" s="14">
        <f>VLOOKUP($A705,Orders!$A:$B,2,FALSE)</f>
        <v>37933</v>
      </c>
      <c r="G705" t="str">
        <f>VLOOKUP($A705,Orders!$A:$E,5,FALSE)</f>
        <v>Shipped</v>
      </c>
      <c r="H705">
        <f>VLOOKUP(B705,Products!A:H,8)</f>
        <v>29.34</v>
      </c>
      <c r="I705">
        <f t="shared" si="44"/>
        <v>1924.5000000000002</v>
      </c>
      <c r="J705">
        <f t="shared" si="45"/>
        <v>1044.3000000000002</v>
      </c>
      <c r="K705">
        <f t="shared" si="46"/>
        <v>2003</v>
      </c>
      <c r="L705">
        <f t="shared" si="47"/>
        <v>11</v>
      </c>
      <c r="M705" t="str">
        <f>VLOOKUP(A705,'Master Sheet'!A:O,15)</f>
        <v>Paris</v>
      </c>
    </row>
    <row r="706" spans="1:13">
      <c r="A706">
        <v>10178</v>
      </c>
      <c r="B706" t="s">
        <v>190</v>
      </c>
      <c r="C706">
        <v>34</v>
      </c>
      <c r="D706">
        <v>86.9</v>
      </c>
      <c r="E706">
        <v>8</v>
      </c>
      <c r="F706" s="14">
        <f>VLOOKUP($A706,Orders!$A:$B,2,FALSE)</f>
        <v>37933</v>
      </c>
      <c r="G706" t="str">
        <f>VLOOKUP($A706,Orders!$A:$E,5,FALSE)</f>
        <v>Shipped</v>
      </c>
      <c r="H706">
        <f>VLOOKUP(B706,Products!A:H,8)</f>
        <v>39.83</v>
      </c>
      <c r="I706">
        <f t="shared" si="44"/>
        <v>2954.6000000000004</v>
      </c>
      <c r="J706">
        <f t="shared" si="45"/>
        <v>1600.3800000000003</v>
      </c>
      <c r="K706">
        <f t="shared" si="46"/>
        <v>2003</v>
      </c>
      <c r="L706">
        <f t="shared" si="47"/>
        <v>11</v>
      </c>
      <c r="M706" t="str">
        <f>VLOOKUP(A706,'Master Sheet'!A:O,15)</f>
        <v>Paris</v>
      </c>
    </row>
    <row r="707" spans="1:13">
      <c r="A707">
        <v>10178</v>
      </c>
      <c r="B707" t="s">
        <v>191</v>
      </c>
      <c r="C707">
        <v>22</v>
      </c>
      <c r="D707">
        <v>91.74</v>
      </c>
      <c r="E707">
        <v>1</v>
      </c>
      <c r="F707" s="14">
        <f>VLOOKUP($A707,Orders!$A:$B,2,FALSE)</f>
        <v>37933</v>
      </c>
      <c r="G707" t="str">
        <f>VLOOKUP($A707,Orders!$A:$E,5,FALSE)</f>
        <v>Shipped</v>
      </c>
      <c r="H707">
        <f>VLOOKUP(B707,Products!A:H,8)</f>
        <v>68.8</v>
      </c>
      <c r="I707">
        <f t="shared" si="44"/>
        <v>2018.28</v>
      </c>
      <c r="J707">
        <f t="shared" si="45"/>
        <v>504.67999999999995</v>
      </c>
      <c r="K707">
        <f t="shared" si="46"/>
        <v>2003</v>
      </c>
      <c r="L707">
        <f t="shared" si="47"/>
        <v>11</v>
      </c>
      <c r="M707" t="str">
        <f>VLOOKUP(A707,'Master Sheet'!A:O,15)</f>
        <v>Paris</v>
      </c>
    </row>
    <row r="708" spans="1:13">
      <c r="A708">
        <v>10178</v>
      </c>
      <c r="B708" t="s">
        <v>194</v>
      </c>
      <c r="C708">
        <v>45</v>
      </c>
      <c r="D708">
        <v>68.11</v>
      </c>
      <c r="E708">
        <v>2</v>
      </c>
      <c r="F708" s="14">
        <f>VLOOKUP($A708,Orders!$A:$B,2,FALSE)</f>
        <v>37933</v>
      </c>
      <c r="G708" t="str">
        <f>VLOOKUP($A708,Orders!$A:$E,5,FALSE)</f>
        <v>Shipped</v>
      </c>
      <c r="H708">
        <f>VLOOKUP(B708,Products!A:H,8)</f>
        <v>36.270000000000003</v>
      </c>
      <c r="I708">
        <f t="shared" si="44"/>
        <v>3064.95</v>
      </c>
      <c r="J708">
        <f t="shared" si="45"/>
        <v>1432.7999999999997</v>
      </c>
      <c r="K708">
        <f t="shared" si="46"/>
        <v>2003</v>
      </c>
      <c r="L708">
        <f t="shared" si="47"/>
        <v>11</v>
      </c>
      <c r="M708" t="str">
        <f>VLOOKUP(A708,'Master Sheet'!A:O,15)</f>
        <v>Paris</v>
      </c>
    </row>
    <row r="709" spans="1:13">
      <c r="A709">
        <v>10178</v>
      </c>
      <c r="B709" t="s">
        <v>195</v>
      </c>
      <c r="C709">
        <v>45</v>
      </c>
      <c r="D709">
        <v>41.71</v>
      </c>
      <c r="E709">
        <v>7</v>
      </c>
      <c r="F709" s="14">
        <f>VLOOKUP($A709,Orders!$A:$B,2,FALSE)</f>
        <v>37933</v>
      </c>
      <c r="G709" t="str">
        <f>VLOOKUP($A709,Orders!$A:$E,5,FALSE)</f>
        <v>Shipped</v>
      </c>
      <c r="H709">
        <f>VLOOKUP(B709,Products!A:H,8)</f>
        <v>32.770000000000003</v>
      </c>
      <c r="I709">
        <f t="shared" si="44"/>
        <v>1876.95</v>
      </c>
      <c r="J709">
        <f t="shared" si="45"/>
        <v>402.2999999999999</v>
      </c>
      <c r="K709">
        <f t="shared" si="46"/>
        <v>2003</v>
      </c>
      <c r="L709">
        <f t="shared" si="47"/>
        <v>11</v>
      </c>
      <c r="M709" t="str">
        <f>VLOOKUP(A709,'Master Sheet'!A:O,15)</f>
        <v>Paris</v>
      </c>
    </row>
    <row r="710" spans="1:13">
      <c r="A710">
        <v>10180</v>
      </c>
      <c r="B710" t="s">
        <v>196</v>
      </c>
      <c r="C710">
        <v>29</v>
      </c>
      <c r="D710">
        <v>76.56</v>
      </c>
      <c r="E710">
        <v>9</v>
      </c>
      <c r="F710" s="14">
        <f>VLOOKUP($A710,Orders!$A:$B,2,FALSE)</f>
        <v>37936</v>
      </c>
      <c r="G710" t="str">
        <f>VLOOKUP($A710,Orders!$A:$E,5,FALSE)</f>
        <v>Shipped</v>
      </c>
      <c r="H710">
        <f>VLOOKUP(B710,Products!A:H,8)</f>
        <v>48.81</v>
      </c>
      <c r="I710">
        <f t="shared" si="44"/>
        <v>2220.2400000000002</v>
      </c>
      <c r="J710">
        <f t="shared" si="45"/>
        <v>804.75</v>
      </c>
      <c r="K710">
        <f t="shared" si="46"/>
        <v>2003</v>
      </c>
      <c r="L710">
        <f t="shared" si="47"/>
        <v>11</v>
      </c>
      <c r="M710" t="str">
        <f>VLOOKUP(A710,'Master Sheet'!A:O,15)</f>
        <v>Paris</v>
      </c>
    </row>
    <row r="711" spans="1:13">
      <c r="A711">
        <v>10180</v>
      </c>
      <c r="B711" t="s">
        <v>197</v>
      </c>
      <c r="C711">
        <v>42</v>
      </c>
      <c r="D711">
        <v>99.91</v>
      </c>
      <c r="E711">
        <v>12</v>
      </c>
      <c r="F711" s="14">
        <f>VLOOKUP($A711,Orders!$A:$B,2,FALSE)</f>
        <v>37936</v>
      </c>
      <c r="G711" t="str">
        <f>VLOOKUP($A711,Orders!$A:$E,5,FALSE)</f>
        <v>Shipped</v>
      </c>
      <c r="H711">
        <f>VLOOKUP(B711,Products!A:H,8)</f>
        <v>68.989999999999995</v>
      </c>
      <c r="I711">
        <f t="shared" si="44"/>
        <v>4196.22</v>
      </c>
      <c r="J711">
        <f t="shared" si="45"/>
        <v>1298.6400000000001</v>
      </c>
      <c r="K711">
        <f t="shared" si="46"/>
        <v>2003</v>
      </c>
      <c r="L711">
        <f t="shared" si="47"/>
        <v>11</v>
      </c>
      <c r="M711" t="str">
        <f>VLOOKUP(A711,'Master Sheet'!A:O,15)</f>
        <v>Paris</v>
      </c>
    </row>
    <row r="712" spans="1:13">
      <c r="A712">
        <v>10180</v>
      </c>
      <c r="B712" t="s">
        <v>198</v>
      </c>
      <c r="C712">
        <v>41</v>
      </c>
      <c r="D712">
        <v>164.61</v>
      </c>
      <c r="E712">
        <v>11</v>
      </c>
      <c r="F712" s="14">
        <f>VLOOKUP($A712,Orders!$A:$B,2,FALSE)</f>
        <v>37936</v>
      </c>
      <c r="G712" t="str">
        <f>VLOOKUP($A712,Orders!$A:$E,5,FALSE)</f>
        <v>Shipped</v>
      </c>
      <c r="H712">
        <f>VLOOKUP(B712,Products!A:H,8)</f>
        <v>91.02</v>
      </c>
      <c r="I712">
        <f t="shared" si="44"/>
        <v>6749.01</v>
      </c>
      <c r="J712">
        <f t="shared" si="45"/>
        <v>3017.1900000000005</v>
      </c>
      <c r="K712">
        <f t="shared" si="46"/>
        <v>2003</v>
      </c>
      <c r="L712">
        <f t="shared" si="47"/>
        <v>11</v>
      </c>
      <c r="M712" t="str">
        <f>VLOOKUP(A712,'Master Sheet'!A:O,15)</f>
        <v>Paris</v>
      </c>
    </row>
    <row r="713" spans="1:13">
      <c r="A713">
        <v>10180</v>
      </c>
      <c r="B713" t="s">
        <v>199</v>
      </c>
      <c r="C713">
        <v>40</v>
      </c>
      <c r="D713">
        <v>131.04</v>
      </c>
      <c r="E713">
        <v>8</v>
      </c>
      <c r="F713" s="14">
        <f>VLOOKUP($A713,Orders!$A:$B,2,FALSE)</f>
        <v>37936</v>
      </c>
      <c r="G713" t="str">
        <f>VLOOKUP($A713,Orders!$A:$E,5,FALSE)</f>
        <v>Shipped</v>
      </c>
      <c r="H713">
        <f>VLOOKUP(B713,Products!A:H,8)</f>
        <v>66.27</v>
      </c>
      <c r="I713">
        <f t="shared" si="44"/>
        <v>5241.5999999999995</v>
      </c>
      <c r="J713">
        <f t="shared" si="45"/>
        <v>2590.7999999999997</v>
      </c>
      <c r="K713">
        <f t="shared" si="46"/>
        <v>2003</v>
      </c>
      <c r="L713">
        <f t="shared" si="47"/>
        <v>11</v>
      </c>
      <c r="M713" t="str">
        <f>VLOOKUP(A713,'Master Sheet'!A:O,15)</f>
        <v>Paris</v>
      </c>
    </row>
    <row r="714" spans="1:13">
      <c r="A714">
        <v>10180</v>
      </c>
      <c r="B714" t="s">
        <v>200</v>
      </c>
      <c r="C714">
        <v>25</v>
      </c>
      <c r="D714">
        <v>48.46</v>
      </c>
      <c r="E714">
        <v>13</v>
      </c>
      <c r="F714" s="14">
        <f>VLOOKUP($A714,Orders!$A:$B,2,FALSE)</f>
        <v>37936</v>
      </c>
      <c r="G714" t="str">
        <f>VLOOKUP($A714,Orders!$A:$E,5,FALSE)</f>
        <v>Shipped</v>
      </c>
      <c r="H714">
        <f>VLOOKUP(B714,Products!A:H,8)</f>
        <v>24.23</v>
      </c>
      <c r="I714">
        <f t="shared" si="44"/>
        <v>1211.5</v>
      </c>
      <c r="J714">
        <f t="shared" si="45"/>
        <v>605.75</v>
      </c>
      <c r="K714">
        <f t="shared" si="46"/>
        <v>2003</v>
      </c>
      <c r="L714">
        <f t="shared" si="47"/>
        <v>11</v>
      </c>
      <c r="M714" t="str">
        <f>VLOOKUP(A714,'Master Sheet'!A:O,15)</f>
        <v>Paris</v>
      </c>
    </row>
    <row r="715" spans="1:13">
      <c r="A715">
        <v>10180</v>
      </c>
      <c r="B715" t="s">
        <v>211</v>
      </c>
      <c r="C715">
        <v>21</v>
      </c>
      <c r="D715">
        <v>59.06</v>
      </c>
      <c r="E715">
        <v>3</v>
      </c>
      <c r="F715" s="14">
        <f>VLOOKUP($A715,Orders!$A:$B,2,FALSE)</f>
        <v>37936</v>
      </c>
      <c r="G715" t="str">
        <f>VLOOKUP($A715,Orders!$A:$E,5,FALSE)</f>
        <v>Shipped</v>
      </c>
      <c r="H715">
        <f>VLOOKUP(B715,Products!A:H,8)</f>
        <v>32.950000000000003</v>
      </c>
      <c r="I715">
        <f t="shared" si="44"/>
        <v>1240.26</v>
      </c>
      <c r="J715">
        <f t="shared" si="45"/>
        <v>548.30999999999995</v>
      </c>
      <c r="K715">
        <f t="shared" si="46"/>
        <v>2003</v>
      </c>
      <c r="L715">
        <f t="shared" si="47"/>
        <v>11</v>
      </c>
      <c r="M715" t="str">
        <f>VLOOKUP(A715,'Master Sheet'!A:O,15)</f>
        <v>Paris</v>
      </c>
    </row>
    <row r="716" spans="1:13">
      <c r="A716">
        <v>10180</v>
      </c>
      <c r="B716" t="s">
        <v>212</v>
      </c>
      <c r="C716">
        <v>44</v>
      </c>
      <c r="D716">
        <v>147.31</v>
      </c>
      <c r="E716">
        <v>2</v>
      </c>
      <c r="F716" s="14">
        <f>VLOOKUP($A716,Orders!$A:$B,2,FALSE)</f>
        <v>37936</v>
      </c>
      <c r="G716" t="str">
        <f>VLOOKUP($A716,Orders!$A:$E,5,FALSE)</f>
        <v>Shipped</v>
      </c>
      <c r="H716">
        <f>VLOOKUP(B716,Products!A:H,8)</f>
        <v>69.930000000000007</v>
      </c>
      <c r="I716">
        <f t="shared" si="44"/>
        <v>6481.64</v>
      </c>
      <c r="J716">
        <f t="shared" si="45"/>
        <v>3404.72</v>
      </c>
      <c r="K716">
        <f t="shared" si="46"/>
        <v>2003</v>
      </c>
      <c r="L716">
        <f t="shared" si="47"/>
        <v>11</v>
      </c>
      <c r="M716" t="str">
        <f>VLOOKUP(A716,'Master Sheet'!A:O,15)</f>
        <v>Paris</v>
      </c>
    </row>
    <row r="717" spans="1:13">
      <c r="A717">
        <v>10180</v>
      </c>
      <c r="B717" t="s">
        <v>201</v>
      </c>
      <c r="C717">
        <v>48</v>
      </c>
      <c r="D717">
        <v>98.05</v>
      </c>
      <c r="E717">
        <v>10</v>
      </c>
      <c r="F717" s="14">
        <f>VLOOKUP($A717,Orders!$A:$B,2,FALSE)</f>
        <v>37936</v>
      </c>
      <c r="G717" t="str">
        <f>VLOOKUP($A717,Orders!$A:$E,5,FALSE)</f>
        <v>Shipped</v>
      </c>
      <c r="H717">
        <f>VLOOKUP(B717,Products!A:H,8)</f>
        <v>60.86</v>
      </c>
      <c r="I717">
        <f t="shared" si="44"/>
        <v>4706.3999999999996</v>
      </c>
      <c r="J717">
        <f t="shared" si="45"/>
        <v>1785.12</v>
      </c>
      <c r="K717">
        <f t="shared" si="46"/>
        <v>2003</v>
      </c>
      <c r="L717">
        <f t="shared" si="47"/>
        <v>11</v>
      </c>
      <c r="M717" t="str">
        <f>VLOOKUP(A717,'Master Sheet'!A:O,15)</f>
        <v>Paris</v>
      </c>
    </row>
    <row r="718" spans="1:13">
      <c r="A718">
        <v>10180</v>
      </c>
      <c r="B718" t="s">
        <v>202</v>
      </c>
      <c r="C718">
        <v>28</v>
      </c>
      <c r="D718">
        <v>61.7</v>
      </c>
      <c r="E718">
        <v>14</v>
      </c>
      <c r="F718" s="14">
        <f>VLOOKUP($A718,Orders!$A:$B,2,FALSE)</f>
        <v>37936</v>
      </c>
      <c r="G718" t="str">
        <f>VLOOKUP($A718,Orders!$A:$E,5,FALSE)</f>
        <v>Shipped</v>
      </c>
      <c r="H718">
        <f>VLOOKUP(B718,Products!A:H,8)</f>
        <v>37.32</v>
      </c>
      <c r="I718">
        <f t="shared" si="44"/>
        <v>1727.6000000000001</v>
      </c>
      <c r="J718">
        <f t="shared" si="45"/>
        <v>682.6400000000001</v>
      </c>
      <c r="K718">
        <f t="shared" si="46"/>
        <v>2003</v>
      </c>
      <c r="L718">
        <f t="shared" si="47"/>
        <v>11</v>
      </c>
      <c r="M718" t="str">
        <f>VLOOKUP(A718,'Master Sheet'!A:O,15)</f>
        <v>Paris</v>
      </c>
    </row>
    <row r="719" spans="1:13">
      <c r="A719">
        <v>10180</v>
      </c>
      <c r="B719" t="s">
        <v>213</v>
      </c>
      <c r="C719">
        <v>35</v>
      </c>
      <c r="D719">
        <v>60.95</v>
      </c>
      <c r="E719">
        <v>6</v>
      </c>
      <c r="F719" s="14">
        <f>VLOOKUP($A719,Orders!$A:$B,2,FALSE)</f>
        <v>37936</v>
      </c>
      <c r="G719" t="str">
        <f>VLOOKUP($A719,Orders!$A:$E,5,FALSE)</f>
        <v>Shipped</v>
      </c>
      <c r="H719">
        <f>VLOOKUP(B719,Products!A:H,8)</f>
        <v>47.1</v>
      </c>
      <c r="I719">
        <f t="shared" si="44"/>
        <v>2133.25</v>
      </c>
      <c r="J719">
        <f t="shared" si="45"/>
        <v>484.75000000000006</v>
      </c>
      <c r="K719">
        <f t="shared" si="46"/>
        <v>2003</v>
      </c>
      <c r="L719">
        <f t="shared" si="47"/>
        <v>11</v>
      </c>
      <c r="M719" t="str">
        <f>VLOOKUP(A719,'Master Sheet'!A:O,15)</f>
        <v>Paris</v>
      </c>
    </row>
    <row r="720" spans="1:13">
      <c r="A720">
        <v>10180</v>
      </c>
      <c r="B720" t="s">
        <v>216</v>
      </c>
      <c r="C720">
        <v>28</v>
      </c>
      <c r="D720">
        <v>68.709999999999994</v>
      </c>
      <c r="E720">
        <v>1</v>
      </c>
      <c r="F720" s="14">
        <f>VLOOKUP($A720,Orders!$A:$B,2,FALSE)</f>
        <v>37936</v>
      </c>
      <c r="G720" t="str">
        <f>VLOOKUP($A720,Orders!$A:$E,5,FALSE)</f>
        <v>Shipped</v>
      </c>
      <c r="H720">
        <f>VLOOKUP(B720,Products!A:H,8)</f>
        <v>32.33</v>
      </c>
      <c r="I720">
        <f t="shared" si="44"/>
        <v>1923.8799999999999</v>
      </c>
      <c r="J720">
        <f t="shared" si="45"/>
        <v>1018.6399999999999</v>
      </c>
      <c r="K720">
        <f t="shared" si="46"/>
        <v>2003</v>
      </c>
      <c r="L720">
        <f t="shared" si="47"/>
        <v>11</v>
      </c>
      <c r="M720" t="str">
        <f>VLOOKUP(A720,'Master Sheet'!A:O,15)</f>
        <v>Paris</v>
      </c>
    </row>
    <row r="721" spans="1:13">
      <c r="A721">
        <v>10180</v>
      </c>
      <c r="B721" t="s">
        <v>217</v>
      </c>
      <c r="C721">
        <v>34</v>
      </c>
      <c r="D721">
        <v>33.39</v>
      </c>
      <c r="E721">
        <v>4</v>
      </c>
      <c r="F721" s="14">
        <f>VLOOKUP($A721,Orders!$A:$B,2,FALSE)</f>
        <v>37936</v>
      </c>
      <c r="G721" t="str">
        <f>VLOOKUP($A721,Orders!$A:$E,5,FALSE)</f>
        <v>Shipped</v>
      </c>
      <c r="H721">
        <f>VLOOKUP(B721,Products!A:H,8)</f>
        <v>24.14</v>
      </c>
      <c r="I721">
        <f t="shared" si="44"/>
        <v>1135.26</v>
      </c>
      <c r="J721">
        <f t="shared" si="45"/>
        <v>314.5</v>
      </c>
      <c r="K721">
        <f t="shared" si="46"/>
        <v>2003</v>
      </c>
      <c r="L721">
        <f t="shared" si="47"/>
        <v>11</v>
      </c>
      <c r="M721" t="str">
        <f>VLOOKUP(A721,'Master Sheet'!A:O,15)</f>
        <v>Paris</v>
      </c>
    </row>
    <row r="722" spans="1:13">
      <c r="A722">
        <v>10180</v>
      </c>
      <c r="B722" t="s">
        <v>218</v>
      </c>
      <c r="C722">
        <v>22</v>
      </c>
      <c r="D722">
        <v>102.05</v>
      </c>
      <c r="E722">
        <v>7</v>
      </c>
      <c r="F722" s="14">
        <f>VLOOKUP($A722,Orders!$A:$B,2,FALSE)</f>
        <v>37936</v>
      </c>
      <c r="G722" t="str">
        <f>VLOOKUP($A722,Orders!$A:$E,5,FALSE)</f>
        <v>Shipped</v>
      </c>
      <c r="H722">
        <f>VLOOKUP(B722,Products!A:H,8)</f>
        <v>56.13</v>
      </c>
      <c r="I722">
        <f t="shared" si="44"/>
        <v>2245.1</v>
      </c>
      <c r="J722">
        <f t="shared" si="45"/>
        <v>1010.2399999999999</v>
      </c>
      <c r="K722">
        <f t="shared" si="46"/>
        <v>2003</v>
      </c>
      <c r="L722">
        <f t="shared" si="47"/>
        <v>11</v>
      </c>
      <c r="M722" t="str">
        <f>VLOOKUP(A722,'Master Sheet'!A:O,15)</f>
        <v>Paris</v>
      </c>
    </row>
    <row r="723" spans="1:13">
      <c r="A723">
        <v>10180</v>
      </c>
      <c r="B723" t="s">
        <v>219</v>
      </c>
      <c r="C723">
        <v>21</v>
      </c>
      <c r="D723">
        <v>74.849999999999994</v>
      </c>
      <c r="E723">
        <v>5</v>
      </c>
      <c r="F723" s="14">
        <f>VLOOKUP($A723,Orders!$A:$B,2,FALSE)</f>
        <v>37936</v>
      </c>
      <c r="G723" t="str">
        <f>VLOOKUP($A723,Orders!$A:$E,5,FALSE)</f>
        <v>Shipped</v>
      </c>
      <c r="H723">
        <f>VLOOKUP(B723,Products!A:H,8)</f>
        <v>34.17</v>
      </c>
      <c r="I723">
        <f t="shared" si="44"/>
        <v>1571.85</v>
      </c>
      <c r="J723">
        <f t="shared" si="45"/>
        <v>854.27999999999986</v>
      </c>
      <c r="K723">
        <f t="shared" si="46"/>
        <v>2003</v>
      </c>
      <c r="L723">
        <f t="shared" si="47"/>
        <v>11</v>
      </c>
      <c r="M723" t="str">
        <f>VLOOKUP(A723,'Master Sheet'!A:O,15)</f>
        <v>Paris</v>
      </c>
    </row>
    <row r="724" spans="1:13">
      <c r="A724">
        <v>10181</v>
      </c>
      <c r="B724" t="s">
        <v>204</v>
      </c>
      <c r="C724">
        <v>27</v>
      </c>
      <c r="D724">
        <v>155.66</v>
      </c>
      <c r="E724">
        <v>14</v>
      </c>
      <c r="F724" s="14">
        <f>VLOOKUP($A724,Orders!$A:$B,2,FALSE)</f>
        <v>37937</v>
      </c>
      <c r="G724" t="str">
        <f>VLOOKUP($A724,Orders!$A:$E,5,FALSE)</f>
        <v>Shipped</v>
      </c>
      <c r="H724">
        <f>VLOOKUP(B724,Products!A:H,8)</f>
        <v>95.34</v>
      </c>
      <c r="I724">
        <f t="shared" si="44"/>
        <v>4202.82</v>
      </c>
      <c r="J724">
        <f t="shared" si="45"/>
        <v>1628.6399999999999</v>
      </c>
      <c r="K724">
        <f t="shared" si="46"/>
        <v>2003</v>
      </c>
      <c r="L724">
        <f t="shared" si="47"/>
        <v>11</v>
      </c>
      <c r="M724" t="str">
        <f>VLOOKUP(A724,'Master Sheet'!A:O,15)</f>
        <v>London</v>
      </c>
    </row>
    <row r="725" spans="1:13">
      <c r="A725">
        <v>10181</v>
      </c>
      <c r="B725" t="s">
        <v>205</v>
      </c>
      <c r="C725">
        <v>28</v>
      </c>
      <c r="D725">
        <v>113.92</v>
      </c>
      <c r="E725">
        <v>12</v>
      </c>
      <c r="F725" s="14">
        <f>VLOOKUP($A725,Orders!$A:$B,2,FALSE)</f>
        <v>37937</v>
      </c>
      <c r="G725" t="str">
        <f>VLOOKUP($A725,Orders!$A:$E,5,FALSE)</f>
        <v>Shipped</v>
      </c>
      <c r="H725">
        <f>VLOOKUP(B725,Products!A:H,8)</f>
        <v>75.16</v>
      </c>
      <c r="I725">
        <f t="shared" si="44"/>
        <v>3189.76</v>
      </c>
      <c r="J725">
        <f t="shared" si="45"/>
        <v>1085.2800000000002</v>
      </c>
      <c r="K725">
        <f t="shared" si="46"/>
        <v>2003</v>
      </c>
      <c r="L725">
        <f t="shared" si="47"/>
        <v>11</v>
      </c>
      <c r="M725" t="str">
        <f>VLOOKUP(A725,'Master Sheet'!A:O,15)</f>
        <v>London</v>
      </c>
    </row>
    <row r="726" spans="1:13">
      <c r="A726">
        <v>10181</v>
      </c>
      <c r="B726" t="s">
        <v>206</v>
      </c>
      <c r="C726">
        <v>20</v>
      </c>
      <c r="D726">
        <v>67.03</v>
      </c>
      <c r="E726">
        <v>15</v>
      </c>
      <c r="F726" s="14">
        <f>VLOOKUP($A726,Orders!$A:$B,2,FALSE)</f>
        <v>37937</v>
      </c>
      <c r="G726" t="str">
        <f>VLOOKUP($A726,Orders!$A:$E,5,FALSE)</f>
        <v>Shipped</v>
      </c>
      <c r="H726">
        <f>VLOOKUP(B726,Products!A:H,8)</f>
        <v>31.92</v>
      </c>
      <c r="I726">
        <f t="shared" si="44"/>
        <v>1340.6</v>
      </c>
      <c r="J726">
        <f t="shared" si="45"/>
        <v>702.2</v>
      </c>
      <c r="K726">
        <f t="shared" si="46"/>
        <v>2003</v>
      </c>
      <c r="L726">
        <f t="shared" si="47"/>
        <v>11</v>
      </c>
      <c r="M726" t="str">
        <f>VLOOKUP(A726,'Master Sheet'!A:O,15)</f>
        <v>London</v>
      </c>
    </row>
    <row r="727" spans="1:13">
      <c r="A727">
        <v>10181</v>
      </c>
      <c r="B727" t="s">
        <v>207</v>
      </c>
      <c r="C727">
        <v>36</v>
      </c>
      <c r="D727">
        <v>107.1</v>
      </c>
      <c r="E727">
        <v>11</v>
      </c>
      <c r="F727" s="14">
        <f>VLOOKUP($A727,Orders!$A:$B,2,FALSE)</f>
        <v>37937</v>
      </c>
      <c r="G727" t="str">
        <f>VLOOKUP($A727,Orders!$A:$E,5,FALSE)</f>
        <v>Shipped</v>
      </c>
      <c r="H727">
        <f>VLOOKUP(B727,Products!A:H,8)</f>
        <v>58.73</v>
      </c>
      <c r="I727">
        <f t="shared" si="44"/>
        <v>3855.6</v>
      </c>
      <c r="J727">
        <f t="shared" si="45"/>
        <v>1741.32</v>
      </c>
      <c r="K727">
        <f t="shared" si="46"/>
        <v>2003</v>
      </c>
      <c r="L727">
        <f t="shared" si="47"/>
        <v>11</v>
      </c>
      <c r="M727" t="str">
        <f>VLOOKUP(A727,'Master Sheet'!A:O,15)</f>
        <v>London</v>
      </c>
    </row>
    <row r="728" spans="1:13">
      <c r="A728">
        <v>10181</v>
      </c>
      <c r="B728" t="s">
        <v>220</v>
      </c>
      <c r="C728">
        <v>44</v>
      </c>
      <c r="D728">
        <v>124.56</v>
      </c>
      <c r="E728">
        <v>6</v>
      </c>
      <c r="F728" s="14">
        <f>VLOOKUP($A728,Orders!$A:$B,2,FALSE)</f>
        <v>37937</v>
      </c>
      <c r="G728" t="str">
        <f>VLOOKUP($A728,Orders!$A:$E,5,FALSE)</f>
        <v>Shipped</v>
      </c>
      <c r="H728">
        <f>VLOOKUP(B728,Products!A:H,8)</f>
        <v>83.51</v>
      </c>
      <c r="I728">
        <f t="shared" si="44"/>
        <v>5480.64</v>
      </c>
      <c r="J728">
        <f t="shared" si="45"/>
        <v>1806.1999999999998</v>
      </c>
      <c r="K728">
        <f t="shared" si="46"/>
        <v>2003</v>
      </c>
      <c r="L728">
        <f t="shared" si="47"/>
        <v>11</v>
      </c>
      <c r="M728" t="str">
        <f>VLOOKUP(A728,'Master Sheet'!A:O,15)</f>
        <v>London</v>
      </c>
    </row>
    <row r="729" spans="1:13">
      <c r="A729">
        <v>10181</v>
      </c>
      <c r="B729" t="s">
        <v>225</v>
      </c>
      <c r="C729">
        <v>42</v>
      </c>
      <c r="D729">
        <v>124.44</v>
      </c>
      <c r="E729">
        <v>2</v>
      </c>
      <c r="F729" s="14">
        <f>VLOOKUP($A729,Orders!$A:$B,2,FALSE)</f>
        <v>37937</v>
      </c>
      <c r="G729" t="str">
        <f>VLOOKUP($A729,Orders!$A:$E,5,FALSE)</f>
        <v>Shipped</v>
      </c>
      <c r="H729">
        <f>VLOOKUP(B729,Products!A:H,8)</f>
        <v>65.959999999999994</v>
      </c>
      <c r="I729">
        <f t="shared" si="44"/>
        <v>5226.4799999999996</v>
      </c>
      <c r="J729">
        <f t="shared" si="45"/>
        <v>2456.1600000000003</v>
      </c>
      <c r="K729">
        <f t="shared" si="46"/>
        <v>2003</v>
      </c>
      <c r="L729">
        <f t="shared" si="47"/>
        <v>11</v>
      </c>
      <c r="M729" t="str">
        <f>VLOOKUP(A729,'Master Sheet'!A:O,15)</f>
        <v>London</v>
      </c>
    </row>
    <row r="730" spans="1:13">
      <c r="A730">
        <v>10181</v>
      </c>
      <c r="B730" t="s">
        <v>208</v>
      </c>
      <c r="C730">
        <v>22</v>
      </c>
      <c r="D730">
        <v>74.69</v>
      </c>
      <c r="E730">
        <v>10</v>
      </c>
      <c r="F730" s="14">
        <f>VLOOKUP($A730,Orders!$A:$B,2,FALSE)</f>
        <v>37937</v>
      </c>
      <c r="G730" t="str">
        <f>VLOOKUP($A730,Orders!$A:$E,5,FALSE)</f>
        <v>Shipped</v>
      </c>
      <c r="H730">
        <f>VLOOKUP(B730,Products!A:H,8)</f>
        <v>53.9</v>
      </c>
      <c r="I730">
        <f t="shared" si="44"/>
        <v>1643.1799999999998</v>
      </c>
      <c r="J730">
        <f t="shared" si="45"/>
        <v>457.38</v>
      </c>
      <c r="K730">
        <f t="shared" si="46"/>
        <v>2003</v>
      </c>
      <c r="L730">
        <f t="shared" si="47"/>
        <v>11</v>
      </c>
      <c r="M730" t="str">
        <f>VLOOKUP(A730,'Master Sheet'!A:O,15)</f>
        <v>London</v>
      </c>
    </row>
    <row r="731" spans="1:13">
      <c r="A731">
        <v>10181</v>
      </c>
      <c r="B731" t="s">
        <v>221</v>
      </c>
      <c r="C731">
        <v>21</v>
      </c>
      <c r="D731">
        <v>129.44999999999999</v>
      </c>
      <c r="E731">
        <v>5</v>
      </c>
      <c r="F731" s="14">
        <f>VLOOKUP($A731,Orders!$A:$B,2,FALSE)</f>
        <v>37937</v>
      </c>
      <c r="G731" t="str">
        <f>VLOOKUP($A731,Orders!$A:$E,5,FALSE)</f>
        <v>Shipped</v>
      </c>
      <c r="H731">
        <f>VLOOKUP(B731,Products!A:H,8)</f>
        <v>93.89</v>
      </c>
      <c r="I731">
        <f t="shared" si="44"/>
        <v>2718.45</v>
      </c>
      <c r="J731">
        <f t="shared" si="45"/>
        <v>746.75999999999976</v>
      </c>
      <c r="K731">
        <f t="shared" si="46"/>
        <v>2003</v>
      </c>
      <c r="L731">
        <f t="shared" si="47"/>
        <v>11</v>
      </c>
      <c r="M731" t="str">
        <f>VLOOKUP(A731,'Master Sheet'!A:O,15)</f>
        <v>London</v>
      </c>
    </row>
    <row r="732" spans="1:13">
      <c r="A732">
        <v>10181</v>
      </c>
      <c r="B732" t="s">
        <v>222</v>
      </c>
      <c r="C732">
        <v>27</v>
      </c>
      <c r="D732">
        <v>130.68</v>
      </c>
      <c r="E732">
        <v>3</v>
      </c>
      <c r="F732" s="14">
        <f>VLOOKUP($A732,Orders!$A:$B,2,FALSE)</f>
        <v>37937</v>
      </c>
      <c r="G732" t="str">
        <f>VLOOKUP($A732,Orders!$A:$E,5,FALSE)</f>
        <v>Shipped</v>
      </c>
      <c r="H732">
        <f>VLOOKUP(B732,Products!A:H,8)</f>
        <v>56.76</v>
      </c>
      <c r="I732">
        <f t="shared" si="44"/>
        <v>3528.36</v>
      </c>
      <c r="J732">
        <f t="shared" si="45"/>
        <v>1995.8400000000004</v>
      </c>
      <c r="K732">
        <f t="shared" si="46"/>
        <v>2003</v>
      </c>
      <c r="L732">
        <f t="shared" si="47"/>
        <v>11</v>
      </c>
      <c r="M732" t="str">
        <f>VLOOKUP(A732,'Master Sheet'!A:O,15)</f>
        <v>London</v>
      </c>
    </row>
    <row r="733" spans="1:13">
      <c r="A733">
        <v>10181</v>
      </c>
      <c r="B733" t="s">
        <v>154</v>
      </c>
      <c r="C733">
        <v>45</v>
      </c>
      <c r="D733">
        <v>147.33000000000001</v>
      </c>
      <c r="E733">
        <v>7</v>
      </c>
      <c r="F733" s="14">
        <f>VLOOKUP($A733,Orders!$A:$B,2,FALSE)</f>
        <v>37937</v>
      </c>
      <c r="G733" t="str">
        <f>VLOOKUP($A733,Orders!$A:$E,5,FALSE)</f>
        <v>Shipped</v>
      </c>
      <c r="H733">
        <f>VLOOKUP(B733,Products!A:H,8)</f>
        <v>77.900000000000006</v>
      </c>
      <c r="I733">
        <f t="shared" si="44"/>
        <v>6629.85</v>
      </c>
      <c r="J733">
        <f t="shared" si="45"/>
        <v>3124.3500000000004</v>
      </c>
      <c r="K733">
        <f t="shared" si="46"/>
        <v>2003</v>
      </c>
      <c r="L733">
        <f t="shared" si="47"/>
        <v>11</v>
      </c>
      <c r="M733" t="str">
        <f>VLOOKUP(A733,'Master Sheet'!A:O,15)</f>
        <v>London</v>
      </c>
    </row>
    <row r="734" spans="1:13">
      <c r="A734">
        <v>10181</v>
      </c>
      <c r="B734" t="s">
        <v>209</v>
      </c>
      <c r="C734">
        <v>30</v>
      </c>
      <c r="D734">
        <v>73.17</v>
      </c>
      <c r="E734">
        <v>17</v>
      </c>
      <c r="F734" s="14">
        <f>VLOOKUP($A734,Orders!$A:$B,2,FALSE)</f>
        <v>37937</v>
      </c>
      <c r="G734" t="str">
        <f>VLOOKUP($A734,Orders!$A:$E,5,FALSE)</f>
        <v>Shipped</v>
      </c>
      <c r="H734">
        <f>VLOOKUP(B734,Products!A:H,8)</f>
        <v>49.05</v>
      </c>
      <c r="I734">
        <f t="shared" si="44"/>
        <v>2195.1</v>
      </c>
      <c r="J734">
        <f t="shared" si="45"/>
        <v>723.60000000000014</v>
      </c>
      <c r="K734">
        <f t="shared" si="46"/>
        <v>2003</v>
      </c>
      <c r="L734">
        <f t="shared" si="47"/>
        <v>11</v>
      </c>
      <c r="M734" t="str">
        <f>VLOOKUP(A734,'Master Sheet'!A:O,15)</f>
        <v>London</v>
      </c>
    </row>
    <row r="735" spans="1:13">
      <c r="A735">
        <v>10181</v>
      </c>
      <c r="B735" t="s">
        <v>210</v>
      </c>
      <c r="C735">
        <v>22</v>
      </c>
      <c r="D735">
        <v>120.53</v>
      </c>
      <c r="E735">
        <v>16</v>
      </c>
      <c r="F735" s="14">
        <f>VLOOKUP($A735,Orders!$A:$B,2,FALSE)</f>
        <v>37937</v>
      </c>
      <c r="G735" t="str">
        <f>VLOOKUP($A735,Orders!$A:$E,5,FALSE)</f>
        <v>Shipped</v>
      </c>
      <c r="H735">
        <f>VLOOKUP(B735,Products!A:H,8)</f>
        <v>73.489999999999995</v>
      </c>
      <c r="I735">
        <f t="shared" si="44"/>
        <v>2651.66</v>
      </c>
      <c r="J735">
        <f t="shared" si="45"/>
        <v>1034.8800000000001</v>
      </c>
      <c r="K735">
        <f t="shared" si="46"/>
        <v>2003</v>
      </c>
      <c r="L735">
        <f t="shared" si="47"/>
        <v>11</v>
      </c>
      <c r="M735" t="str">
        <f>VLOOKUP(A735,'Master Sheet'!A:O,15)</f>
        <v>London</v>
      </c>
    </row>
    <row r="736" spans="1:13">
      <c r="A736">
        <v>10181</v>
      </c>
      <c r="B736" t="s">
        <v>223</v>
      </c>
      <c r="C736">
        <v>39</v>
      </c>
      <c r="D736">
        <v>137.04</v>
      </c>
      <c r="E736">
        <v>4</v>
      </c>
      <c r="F736" s="14">
        <f>VLOOKUP($A736,Orders!$A:$B,2,FALSE)</f>
        <v>37937</v>
      </c>
      <c r="G736" t="str">
        <f>VLOOKUP($A736,Orders!$A:$E,5,FALSE)</f>
        <v>Shipped</v>
      </c>
      <c r="H736">
        <f>VLOOKUP(B736,Products!A:H,8)</f>
        <v>62.16</v>
      </c>
      <c r="I736">
        <f t="shared" si="44"/>
        <v>5344.5599999999995</v>
      </c>
      <c r="J736">
        <f t="shared" si="45"/>
        <v>2920.3199999999997</v>
      </c>
      <c r="K736">
        <f t="shared" si="46"/>
        <v>2003</v>
      </c>
      <c r="L736">
        <f t="shared" si="47"/>
        <v>11</v>
      </c>
      <c r="M736" t="str">
        <f>VLOOKUP(A736,'Master Sheet'!A:O,15)</f>
        <v>London</v>
      </c>
    </row>
    <row r="737" spans="1:13">
      <c r="A737">
        <v>10181</v>
      </c>
      <c r="B737" t="s">
        <v>228</v>
      </c>
      <c r="C737">
        <v>34</v>
      </c>
      <c r="D737">
        <v>45.28</v>
      </c>
      <c r="E737">
        <v>1</v>
      </c>
      <c r="F737" s="14">
        <f>VLOOKUP($A737,Orders!$A:$B,2,FALSE)</f>
        <v>37937</v>
      </c>
      <c r="G737" t="str">
        <f>VLOOKUP($A737,Orders!$A:$E,5,FALSE)</f>
        <v>Shipped</v>
      </c>
      <c r="H737">
        <f>VLOOKUP(B737,Products!A:H,8)</f>
        <v>29.18</v>
      </c>
      <c r="I737">
        <f t="shared" si="44"/>
        <v>1539.52</v>
      </c>
      <c r="J737">
        <f t="shared" si="45"/>
        <v>547.40000000000009</v>
      </c>
      <c r="K737">
        <f t="shared" si="46"/>
        <v>2003</v>
      </c>
      <c r="L737">
        <f t="shared" si="47"/>
        <v>11</v>
      </c>
      <c r="M737" t="str">
        <f>VLOOKUP(A737,'Master Sheet'!A:O,15)</f>
        <v>London</v>
      </c>
    </row>
    <row r="738" spans="1:13">
      <c r="A738">
        <v>10181</v>
      </c>
      <c r="B738" t="s">
        <v>224</v>
      </c>
      <c r="C738">
        <v>37</v>
      </c>
      <c r="D738">
        <v>32.85</v>
      </c>
      <c r="E738">
        <v>8</v>
      </c>
      <c r="F738" s="14">
        <f>VLOOKUP($A738,Orders!$A:$B,2,FALSE)</f>
        <v>37937</v>
      </c>
      <c r="G738" t="str">
        <f>VLOOKUP($A738,Orders!$A:$E,5,FALSE)</f>
        <v>Shipped</v>
      </c>
      <c r="H738">
        <f>VLOOKUP(B738,Products!A:H,8)</f>
        <v>16.239999999999998</v>
      </c>
      <c r="I738">
        <f t="shared" si="44"/>
        <v>1215.45</v>
      </c>
      <c r="J738">
        <f t="shared" si="45"/>
        <v>614.57000000000016</v>
      </c>
      <c r="K738">
        <f t="shared" si="46"/>
        <v>2003</v>
      </c>
      <c r="L738">
        <f t="shared" si="47"/>
        <v>11</v>
      </c>
      <c r="M738" t="str">
        <f>VLOOKUP(A738,'Master Sheet'!A:O,15)</f>
        <v>London</v>
      </c>
    </row>
    <row r="739" spans="1:13">
      <c r="A739">
        <v>10181</v>
      </c>
      <c r="B739" t="s">
        <v>214</v>
      </c>
      <c r="C739">
        <v>23</v>
      </c>
      <c r="D739">
        <v>54.49</v>
      </c>
      <c r="E739">
        <v>13</v>
      </c>
      <c r="F739" s="14">
        <f>VLOOKUP($A739,Orders!$A:$B,2,FALSE)</f>
        <v>37937</v>
      </c>
      <c r="G739" t="str">
        <f>VLOOKUP($A739,Orders!$A:$E,5,FALSE)</f>
        <v>Shipped</v>
      </c>
      <c r="H739">
        <f>VLOOKUP(B739,Products!A:H,8)</f>
        <v>38.58</v>
      </c>
      <c r="I739">
        <f t="shared" si="44"/>
        <v>1253.27</v>
      </c>
      <c r="J739">
        <f t="shared" si="45"/>
        <v>365.93000000000006</v>
      </c>
      <c r="K739">
        <f t="shared" si="46"/>
        <v>2003</v>
      </c>
      <c r="L739">
        <f t="shared" si="47"/>
        <v>11</v>
      </c>
      <c r="M739" t="str">
        <f>VLOOKUP(A739,'Master Sheet'!A:O,15)</f>
        <v>London</v>
      </c>
    </row>
    <row r="740" spans="1:13">
      <c r="A740">
        <v>10181</v>
      </c>
      <c r="B740" t="s">
        <v>215</v>
      </c>
      <c r="C740">
        <v>25</v>
      </c>
      <c r="D740">
        <v>122.17</v>
      </c>
      <c r="E740">
        <v>9</v>
      </c>
      <c r="F740" s="14">
        <f>VLOOKUP($A740,Orders!$A:$B,2,FALSE)</f>
        <v>37937</v>
      </c>
      <c r="G740" t="str">
        <f>VLOOKUP($A740,Orders!$A:$E,5,FALSE)</f>
        <v>Shipped</v>
      </c>
      <c r="H740">
        <f>VLOOKUP(B740,Products!A:H,8)</f>
        <v>98.3</v>
      </c>
      <c r="I740">
        <f t="shared" si="44"/>
        <v>3054.25</v>
      </c>
      <c r="J740">
        <f t="shared" si="45"/>
        <v>596.75000000000011</v>
      </c>
      <c r="K740">
        <f t="shared" si="46"/>
        <v>2003</v>
      </c>
      <c r="L740">
        <f t="shared" si="47"/>
        <v>11</v>
      </c>
      <c r="M740" t="str">
        <f>VLOOKUP(A740,'Master Sheet'!A:O,15)</f>
        <v>London</v>
      </c>
    </row>
    <row r="741" spans="1:13">
      <c r="A741">
        <v>10182</v>
      </c>
      <c r="B741" t="s">
        <v>132</v>
      </c>
      <c r="C741">
        <v>25</v>
      </c>
      <c r="D741">
        <v>83.22</v>
      </c>
      <c r="E741">
        <v>3</v>
      </c>
      <c r="F741" s="14">
        <f>VLOOKUP($A741,Orders!$A:$B,2,FALSE)</f>
        <v>37937</v>
      </c>
      <c r="G741" t="str">
        <f>VLOOKUP($A741,Orders!$A:$E,5,FALSE)</f>
        <v>Shipped</v>
      </c>
      <c r="H741">
        <f>VLOOKUP(B741,Products!A:H,8)</f>
        <v>60.62</v>
      </c>
      <c r="I741">
        <f t="shared" si="44"/>
        <v>2080.5</v>
      </c>
      <c r="J741">
        <f t="shared" si="45"/>
        <v>565</v>
      </c>
      <c r="K741">
        <f t="shared" si="46"/>
        <v>2003</v>
      </c>
      <c r="L741">
        <f t="shared" si="47"/>
        <v>11</v>
      </c>
      <c r="M741" t="str">
        <f>VLOOKUP(A741,'Master Sheet'!A:O,15)</f>
        <v>San Francisco</v>
      </c>
    </row>
    <row r="742" spans="1:13">
      <c r="A742">
        <v>10182</v>
      </c>
      <c r="B742" t="s">
        <v>133</v>
      </c>
      <c r="C742">
        <v>32</v>
      </c>
      <c r="D742">
        <v>44.21</v>
      </c>
      <c r="E742">
        <v>2</v>
      </c>
      <c r="F742" s="14">
        <f>VLOOKUP($A742,Orders!$A:$B,2,FALSE)</f>
        <v>37937</v>
      </c>
      <c r="G742" t="str">
        <f>VLOOKUP($A742,Orders!$A:$E,5,FALSE)</f>
        <v>Shipped</v>
      </c>
      <c r="H742">
        <f>VLOOKUP(B742,Products!A:H,8)</f>
        <v>24.26</v>
      </c>
      <c r="I742">
        <f t="shared" si="44"/>
        <v>1414.72</v>
      </c>
      <c r="J742">
        <f t="shared" si="45"/>
        <v>638.4</v>
      </c>
      <c r="K742">
        <f t="shared" si="46"/>
        <v>2003</v>
      </c>
      <c r="L742">
        <f t="shared" si="47"/>
        <v>11</v>
      </c>
      <c r="M742" t="str">
        <f>VLOOKUP(A742,'Master Sheet'!A:O,15)</f>
        <v>San Francisco</v>
      </c>
    </row>
    <row r="743" spans="1:13">
      <c r="A743">
        <v>10182</v>
      </c>
      <c r="B743" t="s">
        <v>124</v>
      </c>
      <c r="C743">
        <v>44</v>
      </c>
      <c r="D743">
        <v>159.80000000000001</v>
      </c>
      <c r="E743">
        <v>10</v>
      </c>
      <c r="F743" s="14">
        <f>VLOOKUP($A743,Orders!$A:$B,2,FALSE)</f>
        <v>37937</v>
      </c>
      <c r="G743" t="str">
        <f>VLOOKUP($A743,Orders!$A:$E,5,FALSE)</f>
        <v>Shipped</v>
      </c>
      <c r="H743">
        <f>VLOOKUP(B743,Products!A:H,8)</f>
        <v>86.7</v>
      </c>
      <c r="I743">
        <f t="shared" si="44"/>
        <v>7031.2000000000007</v>
      </c>
      <c r="J743">
        <f t="shared" si="45"/>
        <v>3216.4000000000005</v>
      </c>
      <c r="K743">
        <f t="shared" si="46"/>
        <v>2003</v>
      </c>
      <c r="L743">
        <f t="shared" si="47"/>
        <v>11</v>
      </c>
      <c r="M743" t="str">
        <f>VLOOKUP(A743,'Master Sheet'!A:O,15)</f>
        <v>San Francisco</v>
      </c>
    </row>
    <row r="744" spans="1:13">
      <c r="A744">
        <v>10182</v>
      </c>
      <c r="B744" t="s">
        <v>125</v>
      </c>
      <c r="C744">
        <v>38</v>
      </c>
      <c r="D744">
        <v>54.49</v>
      </c>
      <c r="E744">
        <v>9</v>
      </c>
      <c r="F744" s="14">
        <f>VLOOKUP($A744,Orders!$A:$B,2,FALSE)</f>
        <v>37937</v>
      </c>
      <c r="G744" t="str">
        <f>VLOOKUP($A744,Orders!$A:$E,5,FALSE)</f>
        <v>Shipped</v>
      </c>
      <c r="H744">
        <f>VLOOKUP(B744,Products!A:H,8)</f>
        <v>33.299999999999997</v>
      </c>
      <c r="I744">
        <f t="shared" si="44"/>
        <v>2070.62</v>
      </c>
      <c r="J744">
        <f t="shared" si="45"/>
        <v>805.22000000000014</v>
      </c>
      <c r="K744">
        <f t="shared" si="46"/>
        <v>2003</v>
      </c>
      <c r="L744">
        <f t="shared" si="47"/>
        <v>11</v>
      </c>
      <c r="M744" t="str">
        <f>VLOOKUP(A744,'Master Sheet'!A:O,15)</f>
        <v>San Francisco</v>
      </c>
    </row>
    <row r="745" spans="1:13">
      <c r="A745">
        <v>10182</v>
      </c>
      <c r="B745" t="s">
        <v>128</v>
      </c>
      <c r="C745">
        <v>20</v>
      </c>
      <c r="D745">
        <v>105.52</v>
      </c>
      <c r="E745">
        <v>7</v>
      </c>
      <c r="F745" s="14">
        <f>VLOOKUP($A745,Orders!$A:$B,2,FALSE)</f>
        <v>37937</v>
      </c>
      <c r="G745" t="str">
        <f>VLOOKUP($A745,Orders!$A:$E,5,FALSE)</f>
        <v>Shipped</v>
      </c>
      <c r="H745">
        <f>VLOOKUP(B745,Products!A:H,8)</f>
        <v>58.48</v>
      </c>
      <c r="I745">
        <f t="shared" ref="I745:I808" si="48">C745*D745</f>
        <v>2110.4</v>
      </c>
      <c r="J745">
        <f t="shared" ref="J745:J808" si="49">(D745-H745)*C745</f>
        <v>940.8</v>
      </c>
      <c r="K745">
        <f t="shared" ref="K745:K808" si="50">YEAR(F745)</f>
        <v>2003</v>
      </c>
      <c r="L745">
        <f t="shared" ref="L745:L808" si="51">MONTH(F745)</f>
        <v>11</v>
      </c>
      <c r="M745" t="str">
        <f>VLOOKUP(A745,'Master Sheet'!A:O,15)</f>
        <v>San Francisco</v>
      </c>
    </row>
    <row r="746" spans="1:13">
      <c r="A746">
        <v>10182</v>
      </c>
      <c r="B746" t="s">
        <v>129</v>
      </c>
      <c r="C746">
        <v>21</v>
      </c>
      <c r="D746">
        <v>135</v>
      </c>
      <c r="E746">
        <v>4</v>
      </c>
      <c r="F746" s="14">
        <f>VLOOKUP($A746,Orders!$A:$B,2,FALSE)</f>
        <v>37937</v>
      </c>
      <c r="G746" t="str">
        <f>VLOOKUP($A746,Orders!$A:$E,5,FALSE)</f>
        <v>Shipped</v>
      </c>
      <c r="H746">
        <f>VLOOKUP(B746,Products!A:H,8)</f>
        <v>72.56</v>
      </c>
      <c r="I746">
        <f t="shared" si="48"/>
        <v>2835</v>
      </c>
      <c r="J746">
        <f t="shared" si="49"/>
        <v>1311.24</v>
      </c>
      <c r="K746">
        <f t="shared" si="50"/>
        <v>2003</v>
      </c>
      <c r="L746">
        <f t="shared" si="51"/>
        <v>11</v>
      </c>
      <c r="M746" t="str">
        <f>VLOOKUP(A746,'Master Sheet'!A:O,15)</f>
        <v>San Francisco</v>
      </c>
    </row>
    <row r="747" spans="1:13">
      <c r="A747">
        <v>10182</v>
      </c>
      <c r="B747" t="s">
        <v>142</v>
      </c>
      <c r="C747">
        <v>33</v>
      </c>
      <c r="D747">
        <v>86.31</v>
      </c>
      <c r="E747">
        <v>1</v>
      </c>
      <c r="F747" s="14">
        <f>VLOOKUP($A747,Orders!$A:$B,2,FALSE)</f>
        <v>37937</v>
      </c>
      <c r="G747" t="str">
        <f>VLOOKUP($A747,Orders!$A:$E,5,FALSE)</f>
        <v>Shipped</v>
      </c>
      <c r="H747">
        <f>VLOOKUP(B747,Products!A:H,8)</f>
        <v>57.54</v>
      </c>
      <c r="I747">
        <f t="shared" si="48"/>
        <v>2848.23</v>
      </c>
      <c r="J747">
        <f t="shared" si="49"/>
        <v>949.41000000000008</v>
      </c>
      <c r="K747">
        <f t="shared" si="50"/>
        <v>2003</v>
      </c>
      <c r="L747">
        <f t="shared" si="51"/>
        <v>11</v>
      </c>
      <c r="M747" t="str">
        <f>VLOOKUP(A747,'Master Sheet'!A:O,15)</f>
        <v>San Francisco</v>
      </c>
    </row>
    <row r="748" spans="1:13">
      <c r="A748">
        <v>10182</v>
      </c>
      <c r="B748" t="s">
        <v>126</v>
      </c>
      <c r="C748">
        <v>36</v>
      </c>
      <c r="D748">
        <v>88.35</v>
      </c>
      <c r="E748">
        <v>11</v>
      </c>
      <c r="F748" s="14">
        <f>VLOOKUP($A748,Orders!$A:$B,2,FALSE)</f>
        <v>37937</v>
      </c>
      <c r="G748" t="str">
        <f>VLOOKUP($A748,Orders!$A:$E,5,FALSE)</f>
        <v>Shipped</v>
      </c>
      <c r="H748">
        <f>VLOOKUP(B748,Products!A:H,8)</f>
        <v>43.26</v>
      </c>
      <c r="I748">
        <f t="shared" si="48"/>
        <v>3180.6</v>
      </c>
      <c r="J748">
        <f t="shared" si="49"/>
        <v>1623.2399999999998</v>
      </c>
      <c r="K748">
        <f t="shared" si="50"/>
        <v>2003</v>
      </c>
      <c r="L748">
        <f t="shared" si="51"/>
        <v>11</v>
      </c>
      <c r="M748" t="str">
        <f>VLOOKUP(A748,'Master Sheet'!A:O,15)</f>
        <v>San Francisco</v>
      </c>
    </row>
    <row r="749" spans="1:13">
      <c r="A749">
        <v>10182</v>
      </c>
      <c r="B749" t="s">
        <v>226</v>
      </c>
      <c r="C749">
        <v>44</v>
      </c>
      <c r="D749">
        <v>61.29</v>
      </c>
      <c r="E749">
        <v>12</v>
      </c>
      <c r="F749" s="14">
        <f>VLOOKUP($A749,Orders!$A:$B,2,FALSE)</f>
        <v>37937</v>
      </c>
      <c r="G749" t="str">
        <f>VLOOKUP($A749,Orders!$A:$E,5,FALSE)</f>
        <v>Shipped</v>
      </c>
      <c r="H749">
        <f>VLOOKUP(B749,Products!A:H,8)</f>
        <v>34.21</v>
      </c>
      <c r="I749">
        <f t="shared" si="48"/>
        <v>2696.7599999999998</v>
      </c>
      <c r="J749">
        <f t="shared" si="49"/>
        <v>1191.52</v>
      </c>
      <c r="K749">
        <f t="shared" si="50"/>
        <v>2003</v>
      </c>
      <c r="L749">
        <f t="shared" si="51"/>
        <v>11</v>
      </c>
      <c r="M749" t="str">
        <f>VLOOKUP(A749,'Master Sheet'!A:O,15)</f>
        <v>San Francisco</v>
      </c>
    </row>
    <row r="750" spans="1:13">
      <c r="A750">
        <v>10182</v>
      </c>
      <c r="B750" t="s">
        <v>227</v>
      </c>
      <c r="C750">
        <v>47</v>
      </c>
      <c r="D750">
        <v>63.2</v>
      </c>
      <c r="E750">
        <v>16</v>
      </c>
      <c r="F750" s="14">
        <f>VLOOKUP($A750,Orders!$A:$B,2,FALSE)</f>
        <v>37937</v>
      </c>
      <c r="G750" t="str">
        <f>VLOOKUP($A750,Orders!$A:$E,5,FALSE)</f>
        <v>Shipped</v>
      </c>
      <c r="H750">
        <f>VLOOKUP(B750,Products!A:H,8)</f>
        <v>49.24</v>
      </c>
      <c r="I750">
        <f t="shared" si="48"/>
        <v>2970.4</v>
      </c>
      <c r="J750">
        <f t="shared" si="49"/>
        <v>656.12</v>
      </c>
      <c r="K750">
        <f t="shared" si="50"/>
        <v>2003</v>
      </c>
      <c r="L750">
        <f t="shared" si="51"/>
        <v>11</v>
      </c>
      <c r="M750" t="str">
        <f>VLOOKUP(A750,'Master Sheet'!A:O,15)</f>
        <v>San Francisco</v>
      </c>
    </row>
    <row r="751" spans="1:13">
      <c r="A751">
        <v>10182</v>
      </c>
      <c r="B751" t="s">
        <v>130</v>
      </c>
      <c r="C751">
        <v>39</v>
      </c>
      <c r="D751">
        <v>31.86</v>
      </c>
      <c r="E751">
        <v>6</v>
      </c>
      <c r="F751" s="14">
        <f>VLOOKUP($A751,Orders!$A:$B,2,FALSE)</f>
        <v>37937</v>
      </c>
      <c r="G751" t="str">
        <f>VLOOKUP($A751,Orders!$A:$E,5,FALSE)</f>
        <v>Shipped</v>
      </c>
      <c r="H751">
        <f>VLOOKUP(B751,Products!A:H,8)</f>
        <v>22.57</v>
      </c>
      <c r="I751">
        <f t="shared" si="48"/>
        <v>1242.54</v>
      </c>
      <c r="J751">
        <f t="shared" si="49"/>
        <v>362.30999999999995</v>
      </c>
      <c r="K751">
        <f t="shared" si="50"/>
        <v>2003</v>
      </c>
      <c r="L751">
        <f t="shared" si="51"/>
        <v>11</v>
      </c>
      <c r="M751" t="str">
        <f>VLOOKUP(A751,'Master Sheet'!A:O,15)</f>
        <v>San Francisco</v>
      </c>
    </row>
    <row r="752" spans="1:13">
      <c r="A752">
        <v>10182</v>
      </c>
      <c r="B752" t="s">
        <v>131</v>
      </c>
      <c r="C752">
        <v>31</v>
      </c>
      <c r="D752">
        <v>39.869999999999997</v>
      </c>
      <c r="E752">
        <v>5</v>
      </c>
      <c r="F752" s="14">
        <f>VLOOKUP($A752,Orders!$A:$B,2,FALSE)</f>
        <v>37937</v>
      </c>
      <c r="G752" t="str">
        <f>VLOOKUP($A752,Orders!$A:$E,5,FALSE)</f>
        <v>Shipped</v>
      </c>
      <c r="H752">
        <f>VLOOKUP(B752,Products!A:H,8)</f>
        <v>20.61</v>
      </c>
      <c r="I752">
        <f t="shared" si="48"/>
        <v>1235.97</v>
      </c>
      <c r="J752">
        <f t="shared" si="49"/>
        <v>597.05999999999995</v>
      </c>
      <c r="K752">
        <f t="shared" si="50"/>
        <v>2003</v>
      </c>
      <c r="L752">
        <f t="shared" si="51"/>
        <v>11</v>
      </c>
      <c r="M752" t="str">
        <f>VLOOKUP(A752,'Master Sheet'!A:O,15)</f>
        <v>San Francisco</v>
      </c>
    </row>
    <row r="753" spans="1:13">
      <c r="A753">
        <v>10182</v>
      </c>
      <c r="B753" t="s">
        <v>229</v>
      </c>
      <c r="C753">
        <v>36</v>
      </c>
      <c r="D753">
        <v>87.24</v>
      </c>
      <c r="E753">
        <v>14</v>
      </c>
      <c r="F753" s="14">
        <f>VLOOKUP($A753,Orders!$A:$B,2,FALSE)</f>
        <v>37937</v>
      </c>
      <c r="G753" t="str">
        <f>VLOOKUP($A753,Orders!$A:$E,5,FALSE)</f>
        <v>Shipped</v>
      </c>
      <c r="H753">
        <f>VLOOKUP(B753,Products!A:H,8)</f>
        <v>47.25</v>
      </c>
      <c r="I753">
        <f t="shared" si="48"/>
        <v>3140.64</v>
      </c>
      <c r="J753">
        <f t="shared" si="49"/>
        <v>1439.6399999999999</v>
      </c>
      <c r="K753">
        <f t="shared" si="50"/>
        <v>2003</v>
      </c>
      <c r="L753">
        <f t="shared" si="51"/>
        <v>11</v>
      </c>
      <c r="M753" t="str">
        <f>VLOOKUP(A753,'Master Sheet'!A:O,15)</f>
        <v>San Francisco</v>
      </c>
    </row>
    <row r="754" spans="1:13">
      <c r="A754">
        <v>10182</v>
      </c>
      <c r="B754" t="s">
        <v>230</v>
      </c>
      <c r="C754">
        <v>20</v>
      </c>
      <c r="D754">
        <v>116.27</v>
      </c>
      <c r="E754">
        <v>13</v>
      </c>
      <c r="F754" s="14">
        <f>VLOOKUP($A754,Orders!$A:$B,2,FALSE)</f>
        <v>37937</v>
      </c>
      <c r="G754" t="str">
        <f>VLOOKUP($A754,Orders!$A:$E,5,FALSE)</f>
        <v>Shipped</v>
      </c>
      <c r="H754">
        <f>VLOOKUP(B754,Products!A:H,8)</f>
        <v>72.819999999999993</v>
      </c>
      <c r="I754">
        <f t="shared" si="48"/>
        <v>2325.4</v>
      </c>
      <c r="J754">
        <f t="shared" si="49"/>
        <v>869</v>
      </c>
      <c r="K754">
        <f t="shared" si="50"/>
        <v>2003</v>
      </c>
      <c r="L754">
        <f t="shared" si="51"/>
        <v>11</v>
      </c>
      <c r="M754" t="str">
        <f>VLOOKUP(A754,'Master Sheet'!A:O,15)</f>
        <v>San Francisco</v>
      </c>
    </row>
    <row r="755" spans="1:13">
      <c r="A755">
        <v>10182</v>
      </c>
      <c r="B755" t="s">
        <v>231</v>
      </c>
      <c r="C755">
        <v>33</v>
      </c>
      <c r="D755">
        <v>73.62</v>
      </c>
      <c r="E755">
        <v>15</v>
      </c>
      <c r="F755" s="14">
        <f>VLOOKUP($A755,Orders!$A:$B,2,FALSE)</f>
        <v>37937</v>
      </c>
      <c r="G755" t="str">
        <f>VLOOKUP($A755,Orders!$A:$E,5,FALSE)</f>
        <v>Shipped</v>
      </c>
      <c r="H755">
        <f>VLOOKUP(B755,Products!A:H,8)</f>
        <v>50.51</v>
      </c>
      <c r="I755">
        <f t="shared" si="48"/>
        <v>2429.46</v>
      </c>
      <c r="J755">
        <f t="shared" si="49"/>
        <v>762.63000000000022</v>
      </c>
      <c r="K755">
        <f t="shared" si="50"/>
        <v>2003</v>
      </c>
      <c r="L755">
        <f t="shared" si="51"/>
        <v>11</v>
      </c>
      <c r="M755" t="str">
        <f>VLOOKUP(A755,'Master Sheet'!A:O,15)</f>
        <v>San Francisco</v>
      </c>
    </row>
    <row r="756" spans="1:13">
      <c r="A756">
        <v>10182</v>
      </c>
      <c r="B756" t="s">
        <v>232</v>
      </c>
      <c r="C756">
        <v>49</v>
      </c>
      <c r="D756">
        <v>95.3</v>
      </c>
      <c r="E756">
        <v>17</v>
      </c>
      <c r="F756" s="14">
        <f>VLOOKUP($A756,Orders!$A:$B,2,FALSE)</f>
        <v>37937</v>
      </c>
      <c r="G756" t="str">
        <f>VLOOKUP($A756,Orders!$A:$E,5,FALSE)</f>
        <v>Shipped</v>
      </c>
      <c r="H756">
        <f>VLOOKUP(B756,Products!A:H,8)</f>
        <v>62.11</v>
      </c>
      <c r="I756">
        <f t="shared" si="48"/>
        <v>4669.7</v>
      </c>
      <c r="J756">
        <f t="shared" si="49"/>
        <v>1626.31</v>
      </c>
      <c r="K756">
        <f t="shared" si="50"/>
        <v>2003</v>
      </c>
      <c r="L756">
        <f t="shared" si="51"/>
        <v>11</v>
      </c>
      <c r="M756" t="str">
        <f>VLOOKUP(A756,'Master Sheet'!A:O,15)</f>
        <v>San Francisco</v>
      </c>
    </row>
    <row r="757" spans="1:13">
      <c r="A757">
        <v>10182</v>
      </c>
      <c r="B757" t="s">
        <v>127</v>
      </c>
      <c r="C757">
        <v>23</v>
      </c>
      <c r="D757">
        <v>34.880000000000003</v>
      </c>
      <c r="E757">
        <v>8</v>
      </c>
      <c r="F757" s="14">
        <f>VLOOKUP($A757,Orders!$A:$B,2,FALSE)</f>
        <v>37937</v>
      </c>
      <c r="G757" t="str">
        <f>VLOOKUP($A757,Orders!$A:$E,5,FALSE)</f>
        <v>Shipped</v>
      </c>
      <c r="H757">
        <f>VLOOKUP(B757,Products!A:H,8)</f>
        <v>21.75</v>
      </c>
      <c r="I757">
        <f t="shared" si="48"/>
        <v>802.24</v>
      </c>
      <c r="J757">
        <f t="shared" si="49"/>
        <v>301.99000000000007</v>
      </c>
      <c r="K757">
        <f t="shared" si="50"/>
        <v>2003</v>
      </c>
      <c r="L757">
        <f t="shared" si="51"/>
        <v>11</v>
      </c>
      <c r="M757" t="str">
        <f>VLOOKUP(A757,'Master Sheet'!A:O,15)</f>
        <v>San Francisco</v>
      </c>
    </row>
    <row r="758" spans="1:13">
      <c r="A758">
        <v>10183</v>
      </c>
      <c r="B758" t="s">
        <v>134</v>
      </c>
      <c r="C758">
        <v>23</v>
      </c>
      <c r="D758">
        <v>180.01</v>
      </c>
      <c r="E758">
        <v>8</v>
      </c>
      <c r="F758" s="14">
        <f>VLOOKUP($A758,Orders!$A:$B,2,FALSE)</f>
        <v>37938</v>
      </c>
      <c r="G758" t="str">
        <f>VLOOKUP($A758,Orders!$A:$E,5,FALSE)</f>
        <v>Shipped</v>
      </c>
      <c r="H758">
        <f>VLOOKUP(B758,Products!A:H,8)</f>
        <v>98.58</v>
      </c>
      <c r="I758">
        <f t="shared" si="48"/>
        <v>4140.2299999999996</v>
      </c>
      <c r="J758">
        <f t="shared" si="49"/>
        <v>1872.8899999999999</v>
      </c>
      <c r="K758">
        <f t="shared" si="50"/>
        <v>2003</v>
      </c>
      <c r="L758">
        <f t="shared" si="51"/>
        <v>11</v>
      </c>
      <c r="M758" t="str">
        <f>VLOOKUP(A758,'Master Sheet'!A:O,15)</f>
        <v>Boston</v>
      </c>
    </row>
    <row r="759" spans="1:13">
      <c r="A759">
        <v>10183</v>
      </c>
      <c r="B759" t="s">
        <v>135</v>
      </c>
      <c r="C759">
        <v>28</v>
      </c>
      <c r="D759">
        <v>127.06</v>
      </c>
      <c r="E759">
        <v>1</v>
      </c>
      <c r="F759" s="14">
        <f>VLOOKUP($A759,Orders!$A:$B,2,FALSE)</f>
        <v>37938</v>
      </c>
      <c r="G759" t="str">
        <f>VLOOKUP($A759,Orders!$A:$E,5,FALSE)</f>
        <v>Shipped</v>
      </c>
      <c r="H759">
        <f>VLOOKUP(B759,Products!A:H,8)</f>
        <v>103.42</v>
      </c>
      <c r="I759">
        <f t="shared" si="48"/>
        <v>3557.6800000000003</v>
      </c>
      <c r="J759">
        <f t="shared" si="49"/>
        <v>661.92000000000007</v>
      </c>
      <c r="K759">
        <f t="shared" si="50"/>
        <v>2003</v>
      </c>
      <c r="L759">
        <f t="shared" si="51"/>
        <v>11</v>
      </c>
      <c r="M759" t="str">
        <f>VLOOKUP(A759,'Master Sheet'!A:O,15)</f>
        <v>Boston</v>
      </c>
    </row>
    <row r="760" spans="1:13">
      <c r="A760">
        <v>10183</v>
      </c>
      <c r="B760" t="s">
        <v>136</v>
      </c>
      <c r="C760">
        <v>41</v>
      </c>
      <c r="D760">
        <v>114.8</v>
      </c>
      <c r="E760">
        <v>5</v>
      </c>
      <c r="F760" s="14">
        <f>VLOOKUP($A760,Orders!$A:$B,2,FALSE)</f>
        <v>37938</v>
      </c>
      <c r="G760" t="str">
        <f>VLOOKUP($A760,Orders!$A:$E,5,FALSE)</f>
        <v>Shipped</v>
      </c>
      <c r="H760">
        <f>VLOOKUP(B760,Products!A:H,8)</f>
        <v>77.900000000000006</v>
      </c>
      <c r="I760">
        <f t="shared" si="48"/>
        <v>4706.8</v>
      </c>
      <c r="J760">
        <f t="shared" si="49"/>
        <v>1512.8999999999996</v>
      </c>
      <c r="K760">
        <f t="shared" si="50"/>
        <v>2003</v>
      </c>
      <c r="L760">
        <f t="shared" si="51"/>
        <v>11</v>
      </c>
      <c r="M760" t="str">
        <f>VLOOKUP(A760,'Master Sheet'!A:O,15)</f>
        <v>Boston</v>
      </c>
    </row>
    <row r="761" spans="1:13">
      <c r="A761">
        <v>10183</v>
      </c>
      <c r="B761" t="s">
        <v>137</v>
      </c>
      <c r="C761">
        <v>21</v>
      </c>
      <c r="D761">
        <v>108.5</v>
      </c>
      <c r="E761">
        <v>7</v>
      </c>
      <c r="F761" s="14">
        <f>VLOOKUP($A761,Orders!$A:$B,2,FALSE)</f>
        <v>37938</v>
      </c>
      <c r="G761" t="str">
        <f>VLOOKUP($A761,Orders!$A:$E,5,FALSE)</f>
        <v>Shipped</v>
      </c>
      <c r="H761">
        <f>VLOOKUP(B761,Products!A:H,8)</f>
        <v>58.33</v>
      </c>
      <c r="I761">
        <f t="shared" si="48"/>
        <v>2278.5</v>
      </c>
      <c r="J761">
        <f t="shared" si="49"/>
        <v>1053.57</v>
      </c>
      <c r="K761">
        <f t="shared" si="50"/>
        <v>2003</v>
      </c>
      <c r="L761">
        <f t="shared" si="51"/>
        <v>11</v>
      </c>
      <c r="M761" t="str">
        <f>VLOOKUP(A761,'Master Sheet'!A:O,15)</f>
        <v>Boston</v>
      </c>
    </row>
    <row r="762" spans="1:13">
      <c r="A762">
        <v>10183</v>
      </c>
      <c r="B762" t="s">
        <v>139</v>
      </c>
      <c r="C762">
        <v>37</v>
      </c>
      <c r="D762">
        <v>91.18</v>
      </c>
      <c r="E762">
        <v>9</v>
      </c>
      <c r="F762" s="14">
        <f>VLOOKUP($A762,Orders!$A:$B,2,FALSE)</f>
        <v>37938</v>
      </c>
      <c r="G762" t="str">
        <f>VLOOKUP($A762,Orders!$A:$E,5,FALSE)</f>
        <v>Shipped</v>
      </c>
      <c r="H762">
        <f>VLOOKUP(B762,Products!A:H,8)</f>
        <v>60.78</v>
      </c>
      <c r="I762">
        <f t="shared" si="48"/>
        <v>3373.6600000000003</v>
      </c>
      <c r="J762">
        <f t="shared" si="49"/>
        <v>1124.8000000000002</v>
      </c>
      <c r="K762">
        <f t="shared" si="50"/>
        <v>2003</v>
      </c>
      <c r="L762">
        <f t="shared" si="51"/>
        <v>11</v>
      </c>
      <c r="M762" t="str">
        <f>VLOOKUP(A762,'Master Sheet'!A:O,15)</f>
        <v>Boston</v>
      </c>
    </row>
    <row r="763" spans="1:13">
      <c r="A763">
        <v>10183</v>
      </c>
      <c r="B763" t="s">
        <v>140</v>
      </c>
      <c r="C763">
        <v>39</v>
      </c>
      <c r="D763">
        <v>51.22</v>
      </c>
      <c r="E763">
        <v>11</v>
      </c>
      <c r="F763" s="14">
        <f>VLOOKUP($A763,Orders!$A:$B,2,FALSE)</f>
        <v>37938</v>
      </c>
      <c r="G763" t="str">
        <f>VLOOKUP($A763,Orders!$A:$E,5,FALSE)</f>
        <v>Shipped</v>
      </c>
      <c r="H763">
        <f>VLOOKUP(B763,Products!A:H,8)</f>
        <v>34.35</v>
      </c>
      <c r="I763">
        <f t="shared" si="48"/>
        <v>1997.58</v>
      </c>
      <c r="J763">
        <f t="shared" si="49"/>
        <v>657.93</v>
      </c>
      <c r="K763">
        <f t="shared" si="50"/>
        <v>2003</v>
      </c>
      <c r="L763">
        <f t="shared" si="51"/>
        <v>11</v>
      </c>
      <c r="M763" t="str">
        <f>VLOOKUP(A763,'Master Sheet'!A:O,15)</f>
        <v>Boston</v>
      </c>
    </row>
    <row r="764" spans="1:13">
      <c r="A764">
        <v>10183</v>
      </c>
      <c r="B764" t="s">
        <v>141</v>
      </c>
      <c r="C764">
        <v>22</v>
      </c>
      <c r="D764">
        <v>90.06</v>
      </c>
      <c r="E764">
        <v>10</v>
      </c>
      <c r="F764" s="14">
        <f>VLOOKUP($A764,Orders!$A:$B,2,FALSE)</f>
        <v>37938</v>
      </c>
      <c r="G764" t="str">
        <f>VLOOKUP($A764,Orders!$A:$E,5,FALSE)</f>
        <v>Shipped</v>
      </c>
      <c r="H764">
        <f>VLOOKUP(B764,Products!A:H,8)</f>
        <v>60.74</v>
      </c>
      <c r="I764">
        <f t="shared" si="48"/>
        <v>1981.3200000000002</v>
      </c>
      <c r="J764">
        <f t="shared" si="49"/>
        <v>645.04</v>
      </c>
      <c r="K764">
        <f t="shared" si="50"/>
        <v>2003</v>
      </c>
      <c r="L764">
        <f t="shared" si="51"/>
        <v>11</v>
      </c>
      <c r="M764" t="str">
        <f>VLOOKUP(A764,'Master Sheet'!A:O,15)</f>
        <v>Boston</v>
      </c>
    </row>
    <row r="765" spans="1:13">
      <c r="A765">
        <v>10183</v>
      </c>
      <c r="B765" t="s">
        <v>143</v>
      </c>
      <c r="C765">
        <v>21</v>
      </c>
      <c r="D765">
        <v>118.66</v>
      </c>
      <c r="E765">
        <v>2</v>
      </c>
      <c r="F765" s="14">
        <f>VLOOKUP($A765,Orders!$A:$B,2,FALSE)</f>
        <v>37938</v>
      </c>
      <c r="G765" t="str">
        <f>VLOOKUP($A765,Orders!$A:$E,5,FALSE)</f>
        <v>Shipped</v>
      </c>
      <c r="H765">
        <f>VLOOKUP(B765,Products!A:H,8)</f>
        <v>84.76</v>
      </c>
      <c r="I765">
        <f t="shared" si="48"/>
        <v>2491.86</v>
      </c>
      <c r="J765">
        <f t="shared" si="49"/>
        <v>711.89999999999986</v>
      </c>
      <c r="K765">
        <f t="shared" si="50"/>
        <v>2003</v>
      </c>
      <c r="L765">
        <f t="shared" si="51"/>
        <v>11</v>
      </c>
      <c r="M765" t="str">
        <f>VLOOKUP(A765,'Master Sheet'!A:O,15)</f>
        <v>Boston</v>
      </c>
    </row>
    <row r="766" spans="1:13">
      <c r="A766">
        <v>10183</v>
      </c>
      <c r="B766" t="s">
        <v>144</v>
      </c>
      <c r="C766">
        <v>40</v>
      </c>
      <c r="D766">
        <v>42.26</v>
      </c>
      <c r="E766">
        <v>6</v>
      </c>
      <c r="F766" s="14">
        <f>VLOOKUP($A766,Orders!$A:$B,2,FALSE)</f>
        <v>37938</v>
      </c>
      <c r="G766" t="str">
        <f>VLOOKUP($A766,Orders!$A:$E,5,FALSE)</f>
        <v>Shipped</v>
      </c>
      <c r="H766">
        <f>VLOOKUP(B766,Products!A:H,8)</f>
        <v>23.14</v>
      </c>
      <c r="I766">
        <f t="shared" si="48"/>
        <v>1690.3999999999999</v>
      </c>
      <c r="J766">
        <f t="shared" si="49"/>
        <v>764.8</v>
      </c>
      <c r="K766">
        <f t="shared" si="50"/>
        <v>2003</v>
      </c>
      <c r="L766">
        <f t="shared" si="51"/>
        <v>11</v>
      </c>
      <c r="M766" t="str">
        <f>VLOOKUP(A766,'Master Sheet'!A:O,15)</f>
        <v>Boston</v>
      </c>
    </row>
    <row r="767" spans="1:13">
      <c r="A767">
        <v>10183</v>
      </c>
      <c r="B767" t="s">
        <v>146</v>
      </c>
      <c r="C767">
        <v>47</v>
      </c>
      <c r="D767">
        <v>81.81</v>
      </c>
      <c r="E767">
        <v>12</v>
      </c>
      <c r="F767" s="14">
        <f>VLOOKUP($A767,Orders!$A:$B,2,FALSE)</f>
        <v>37938</v>
      </c>
      <c r="G767" t="str">
        <f>VLOOKUP($A767,Orders!$A:$E,5,FALSE)</f>
        <v>Shipped</v>
      </c>
      <c r="H767">
        <f>VLOOKUP(B767,Products!A:H,8)</f>
        <v>57.46</v>
      </c>
      <c r="I767">
        <f t="shared" si="48"/>
        <v>3845.07</v>
      </c>
      <c r="J767">
        <f t="shared" si="49"/>
        <v>1144.45</v>
      </c>
      <c r="K767">
        <f t="shared" si="50"/>
        <v>2003</v>
      </c>
      <c r="L767">
        <f t="shared" si="51"/>
        <v>11</v>
      </c>
      <c r="M767" t="str">
        <f>VLOOKUP(A767,'Master Sheet'!A:O,15)</f>
        <v>Boston</v>
      </c>
    </row>
    <row r="768" spans="1:13">
      <c r="A768">
        <v>10183</v>
      </c>
      <c r="B768" t="s">
        <v>148</v>
      </c>
      <c r="C768">
        <v>49</v>
      </c>
      <c r="D768">
        <v>52.36</v>
      </c>
      <c r="E768">
        <v>4</v>
      </c>
      <c r="F768" s="14">
        <f>VLOOKUP($A768,Orders!$A:$B,2,FALSE)</f>
        <v>37938</v>
      </c>
      <c r="G768" t="str">
        <f>VLOOKUP($A768,Orders!$A:$E,5,FALSE)</f>
        <v>Shipped</v>
      </c>
      <c r="H768">
        <f>VLOOKUP(B768,Products!A:H,8)</f>
        <v>33.61</v>
      </c>
      <c r="I768">
        <f t="shared" si="48"/>
        <v>2565.64</v>
      </c>
      <c r="J768">
        <f t="shared" si="49"/>
        <v>918.75</v>
      </c>
      <c r="K768">
        <f t="shared" si="50"/>
        <v>2003</v>
      </c>
      <c r="L768">
        <f t="shared" si="51"/>
        <v>11</v>
      </c>
      <c r="M768" t="str">
        <f>VLOOKUP(A768,'Master Sheet'!A:O,15)</f>
        <v>Boston</v>
      </c>
    </row>
    <row r="769" spans="1:13">
      <c r="A769">
        <v>10183</v>
      </c>
      <c r="B769" t="s">
        <v>149</v>
      </c>
      <c r="C769">
        <v>23</v>
      </c>
      <c r="D769">
        <v>85.98</v>
      </c>
      <c r="E769">
        <v>3</v>
      </c>
      <c r="F769" s="14">
        <f>VLOOKUP($A769,Orders!$A:$B,2,FALSE)</f>
        <v>37938</v>
      </c>
      <c r="G769" t="str">
        <f>VLOOKUP($A769,Orders!$A:$E,5,FALSE)</f>
        <v>Shipped</v>
      </c>
      <c r="H769">
        <f>VLOOKUP(B769,Products!A:H,8)</f>
        <v>46.53</v>
      </c>
      <c r="I769">
        <f t="shared" si="48"/>
        <v>1977.5400000000002</v>
      </c>
      <c r="J769">
        <f t="shared" si="49"/>
        <v>907.35</v>
      </c>
      <c r="K769">
        <f t="shared" si="50"/>
        <v>2003</v>
      </c>
      <c r="L769">
        <f t="shared" si="51"/>
        <v>11</v>
      </c>
      <c r="M769" t="str">
        <f>VLOOKUP(A769,'Master Sheet'!A:O,15)</f>
        <v>Boston</v>
      </c>
    </row>
    <row r="770" spans="1:13">
      <c r="A770">
        <v>10184</v>
      </c>
      <c r="B770" t="s">
        <v>151</v>
      </c>
      <c r="C770">
        <v>37</v>
      </c>
      <c r="D770">
        <v>105.47</v>
      </c>
      <c r="E770">
        <v>6</v>
      </c>
      <c r="F770" s="14">
        <f>VLOOKUP($A770,Orders!$A:$B,2,FALSE)</f>
        <v>37939</v>
      </c>
      <c r="G770" t="str">
        <f>VLOOKUP($A770,Orders!$A:$E,5,FALSE)</f>
        <v>Shipped</v>
      </c>
      <c r="H770">
        <f>VLOOKUP(B770,Products!A:H,8)</f>
        <v>55.7</v>
      </c>
      <c r="I770">
        <f t="shared" si="48"/>
        <v>3902.39</v>
      </c>
      <c r="J770">
        <f t="shared" si="49"/>
        <v>1841.4899999999998</v>
      </c>
      <c r="K770">
        <f t="shared" si="50"/>
        <v>2003</v>
      </c>
      <c r="L770">
        <f t="shared" si="51"/>
        <v>11</v>
      </c>
      <c r="M770" t="str">
        <f>VLOOKUP(A770,'Master Sheet'!A:O,15)</f>
        <v>Paris</v>
      </c>
    </row>
    <row r="771" spans="1:13">
      <c r="A771">
        <v>10184</v>
      </c>
      <c r="B771" t="s">
        <v>152</v>
      </c>
      <c r="C771">
        <v>46</v>
      </c>
      <c r="D771">
        <v>145.72</v>
      </c>
      <c r="E771">
        <v>5</v>
      </c>
      <c r="F771" s="14">
        <f>VLOOKUP($A771,Orders!$A:$B,2,FALSE)</f>
        <v>37939</v>
      </c>
      <c r="G771" t="str">
        <f>VLOOKUP($A771,Orders!$A:$E,5,FALSE)</f>
        <v>Shipped</v>
      </c>
      <c r="H771">
        <f>VLOOKUP(B771,Products!A:H,8)</f>
        <v>101.51</v>
      </c>
      <c r="I771">
        <f t="shared" si="48"/>
        <v>6703.12</v>
      </c>
      <c r="J771">
        <f t="shared" si="49"/>
        <v>2033.6599999999996</v>
      </c>
      <c r="K771">
        <f t="shared" si="50"/>
        <v>2003</v>
      </c>
      <c r="L771">
        <f t="shared" si="51"/>
        <v>11</v>
      </c>
      <c r="M771" t="str">
        <f>VLOOKUP(A771,'Master Sheet'!A:O,15)</f>
        <v>Paris</v>
      </c>
    </row>
    <row r="772" spans="1:13">
      <c r="A772">
        <v>10184</v>
      </c>
      <c r="B772" t="s">
        <v>153</v>
      </c>
      <c r="C772">
        <v>46</v>
      </c>
      <c r="D772">
        <v>119.05</v>
      </c>
      <c r="E772">
        <v>9</v>
      </c>
      <c r="F772" s="14">
        <f>VLOOKUP($A772,Orders!$A:$B,2,FALSE)</f>
        <v>37939</v>
      </c>
      <c r="G772" t="str">
        <f>VLOOKUP($A772,Orders!$A:$E,5,FALSE)</f>
        <v>Shipped</v>
      </c>
      <c r="H772">
        <f>VLOOKUP(B772,Products!A:H,8)</f>
        <v>74.86</v>
      </c>
      <c r="I772">
        <f t="shared" si="48"/>
        <v>5476.3</v>
      </c>
      <c r="J772">
        <f t="shared" si="49"/>
        <v>2032.7399999999998</v>
      </c>
      <c r="K772">
        <f t="shared" si="50"/>
        <v>2003</v>
      </c>
      <c r="L772">
        <f t="shared" si="51"/>
        <v>11</v>
      </c>
      <c r="M772" t="str">
        <f>VLOOKUP(A772,'Master Sheet'!A:O,15)</f>
        <v>Paris</v>
      </c>
    </row>
    <row r="773" spans="1:13">
      <c r="A773">
        <v>10184</v>
      </c>
      <c r="B773" t="s">
        <v>138</v>
      </c>
      <c r="C773">
        <v>44</v>
      </c>
      <c r="D773">
        <v>60.77</v>
      </c>
      <c r="E773">
        <v>12</v>
      </c>
      <c r="F773" s="14">
        <f>VLOOKUP($A773,Orders!$A:$B,2,FALSE)</f>
        <v>37939</v>
      </c>
      <c r="G773" t="str">
        <f>VLOOKUP($A773,Orders!$A:$E,5,FALSE)</f>
        <v>Shipped</v>
      </c>
      <c r="H773">
        <f>VLOOKUP(B773,Products!A:H,8)</f>
        <v>24.92</v>
      </c>
      <c r="I773">
        <f t="shared" si="48"/>
        <v>2673.88</v>
      </c>
      <c r="J773">
        <f t="shared" si="49"/>
        <v>1577.4</v>
      </c>
      <c r="K773">
        <f t="shared" si="50"/>
        <v>2003</v>
      </c>
      <c r="L773">
        <f t="shared" si="51"/>
        <v>11</v>
      </c>
      <c r="M773" t="str">
        <f>VLOOKUP(A773,'Master Sheet'!A:O,15)</f>
        <v>Paris</v>
      </c>
    </row>
    <row r="774" spans="1:13">
      <c r="A774">
        <v>10184</v>
      </c>
      <c r="B774" t="s">
        <v>154</v>
      </c>
      <c r="C774">
        <v>28</v>
      </c>
      <c r="D774">
        <v>165.95</v>
      </c>
      <c r="E774">
        <v>10</v>
      </c>
      <c r="F774" s="14">
        <f>VLOOKUP($A774,Orders!$A:$B,2,FALSE)</f>
        <v>37939</v>
      </c>
      <c r="G774" t="str">
        <f>VLOOKUP($A774,Orders!$A:$E,5,FALSE)</f>
        <v>Shipped</v>
      </c>
      <c r="H774">
        <f>VLOOKUP(B774,Products!A:H,8)</f>
        <v>77.900000000000006</v>
      </c>
      <c r="I774">
        <f t="shared" si="48"/>
        <v>4646.5999999999995</v>
      </c>
      <c r="J774">
        <f t="shared" si="49"/>
        <v>2465.3999999999996</v>
      </c>
      <c r="K774">
        <f t="shared" si="50"/>
        <v>2003</v>
      </c>
      <c r="L774">
        <f t="shared" si="51"/>
        <v>11</v>
      </c>
      <c r="M774" t="str">
        <f>VLOOKUP(A774,'Master Sheet'!A:O,15)</f>
        <v>Paris</v>
      </c>
    </row>
    <row r="775" spans="1:13">
      <c r="A775">
        <v>10184</v>
      </c>
      <c r="B775" t="s">
        <v>156</v>
      </c>
      <c r="C775">
        <v>31</v>
      </c>
      <c r="D775">
        <v>57.22</v>
      </c>
      <c r="E775">
        <v>3</v>
      </c>
      <c r="F775" s="14">
        <f>VLOOKUP($A775,Orders!$A:$B,2,FALSE)</f>
        <v>37939</v>
      </c>
      <c r="G775" t="str">
        <f>VLOOKUP($A775,Orders!$A:$E,5,FALSE)</f>
        <v>Shipped</v>
      </c>
      <c r="H775">
        <f>VLOOKUP(B775,Products!A:H,8)</f>
        <v>32.369999999999997</v>
      </c>
      <c r="I775">
        <f t="shared" si="48"/>
        <v>1773.82</v>
      </c>
      <c r="J775">
        <f t="shared" si="49"/>
        <v>770.35</v>
      </c>
      <c r="K775">
        <f t="shared" si="50"/>
        <v>2003</v>
      </c>
      <c r="L775">
        <f t="shared" si="51"/>
        <v>11</v>
      </c>
      <c r="M775" t="str">
        <f>VLOOKUP(A775,'Master Sheet'!A:O,15)</f>
        <v>Paris</v>
      </c>
    </row>
    <row r="776" spans="1:13">
      <c r="A776">
        <v>10184</v>
      </c>
      <c r="B776" t="s">
        <v>145</v>
      </c>
      <c r="C776">
        <v>24</v>
      </c>
      <c r="D776">
        <v>117.57</v>
      </c>
      <c r="E776">
        <v>11</v>
      </c>
      <c r="F776" s="14">
        <f>VLOOKUP($A776,Orders!$A:$B,2,FALSE)</f>
        <v>37939</v>
      </c>
      <c r="G776" t="str">
        <f>VLOOKUP($A776,Orders!$A:$E,5,FALSE)</f>
        <v>Shipped</v>
      </c>
      <c r="H776">
        <f>VLOOKUP(B776,Products!A:H,8)</f>
        <v>61.34</v>
      </c>
      <c r="I776">
        <f t="shared" si="48"/>
        <v>2821.68</v>
      </c>
      <c r="J776">
        <f t="shared" si="49"/>
        <v>1349.5199999999998</v>
      </c>
      <c r="K776">
        <f t="shared" si="50"/>
        <v>2003</v>
      </c>
      <c r="L776">
        <f t="shared" si="51"/>
        <v>11</v>
      </c>
      <c r="M776" t="str">
        <f>VLOOKUP(A776,'Master Sheet'!A:O,15)</f>
        <v>Paris</v>
      </c>
    </row>
    <row r="777" spans="1:13">
      <c r="A777">
        <v>10184</v>
      </c>
      <c r="B777" t="s">
        <v>157</v>
      </c>
      <c r="C777">
        <v>42</v>
      </c>
      <c r="D777">
        <v>30.06</v>
      </c>
      <c r="E777">
        <v>7</v>
      </c>
      <c r="F777" s="14">
        <f>VLOOKUP($A777,Orders!$A:$B,2,FALSE)</f>
        <v>37939</v>
      </c>
      <c r="G777" t="str">
        <f>VLOOKUP($A777,Orders!$A:$E,5,FALSE)</f>
        <v>Shipped</v>
      </c>
      <c r="H777">
        <f>VLOOKUP(B777,Products!A:H,8)</f>
        <v>15.91</v>
      </c>
      <c r="I777">
        <f t="shared" si="48"/>
        <v>1262.52</v>
      </c>
      <c r="J777">
        <f t="shared" si="49"/>
        <v>594.29999999999995</v>
      </c>
      <c r="K777">
        <f t="shared" si="50"/>
        <v>2003</v>
      </c>
      <c r="L777">
        <f t="shared" si="51"/>
        <v>11</v>
      </c>
      <c r="M777" t="str">
        <f>VLOOKUP(A777,'Master Sheet'!A:O,15)</f>
        <v>Paris</v>
      </c>
    </row>
    <row r="778" spans="1:13">
      <c r="A778">
        <v>10184</v>
      </c>
      <c r="B778" t="s">
        <v>158</v>
      </c>
      <c r="C778">
        <v>49</v>
      </c>
      <c r="D778">
        <v>114.73</v>
      </c>
      <c r="E778">
        <v>2</v>
      </c>
      <c r="F778" s="14">
        <f>VLOOKUP($A778,Orders!$A:$B,2,FALSE)</f>
        <v>37939</v>
      </c>
      <c r="G778" t="str">
        <f>VLOOKUP($A778,Orders!$A:$E,5,FALSE)</f>
        <v>Shipped</v>
      </c>
      <c r="H778">
        <f>VLOOKUP(B778,Products!A:H,8)</f>
        <v>69.78</v>
      </c>
      <c r="I778">
        <f t="shared" si="48"/>
        <v>5621.77</v>
      </c>
      <c r="J778">
        <f t="shared" si="49"/>
        <v>2202.5500000000002</v>
      </c>
      <c r="K778">
        <f t="shared" si="50"/>
        <v>2003</v>
      </c>
      <c r="L778">
        <f t="shared" si="51"/>
        <v>11</v>
      </c>
      <c r="M778" t="str">
        <f>VLOOKUP(A778,'Master Sheet'!A:O,15)</f>
        <v>Paris</v>
      </c>
    </row>
    <row r="779" spans="1:13">
      <c r="A779">
        <v>10184</v>
      </c>
      <c r="B779" t="s">
        <v>147</v>
      </c>
      <c r="C779">
        <v>46</v>
      </c>
      <c r="D779">
        <v>84.75</v>
      </c>
      <c r="E779">
        <v>13</v>
      </c>
      <c r="F779" s="14">
        <f>VLOOKUP($A779,Orders!$A:$B,2,FALSE)</f>
        <v>37939</v>
      </c>
      <c r="G779" t="str">
        <f>VLOOKUP($A779,Orders!$A:$E,5,FALSE)</f>
        <v>Shipped</v>
      </c>
      <c r="H779">
        <f>VLOOKUP(B779,Products!A:H,8)</f>
        <v>53.93</v>
      </c>
      <c r="I779">
        <f t="shared" si="48"/>
        <v>3898.5</v>
      </c>
      <c r="J779">
        <f t="shared" si="49"/>
        <v>1417.72</v>
      </c>
      <c r="K779">
        <f t="shared" si="50"/>
        <v>2003</v>
      </c>
      <c r="L779">
        <f t="shared" si="51"/>
        <v>11</v>
      </c>
      <c r="M779" t="str">
        <f>VLOOKUP(A779,'Master Sheet'!A:O,15)</f>
        <v>Paris</v>
      </c>
    </row>
    <row r="780" spans="1:13">
      <c r="A780">
        <v>10184</v>
      </c>
      <c r="B780" t="s">
        <v>159</v>
      </c>
      <c r="C780">
        <v>33</v>
      </c>
      <c r="D780">
        <v>52.49</v>
      </c>
      <c r="E780">
        <v>8</v>
      </c>
      <c r="F780" s="14">
        <f>VLOOKUP($A780,Orders!$A:$B,2,FALSE)</f>
        <v>37939</v>
      </c>
      <c r="G780" t="str">
        <f>VLOOKUP($A780,Orders!$A:$E,5,FALSE)</f>
        <v>Shipped</v>
      </c>
      <c r="H780">
        <f>VLOOKUP(B780,Products!A:H,8)</f>
        <v>25.98</v>
      </c>
      <c r="I780">
        <f t="shared" si="48"/>
        <v>1732.17</v>
      </c>
      <c r="J780">
        <f t="shared" si="49"/>
        <v>874.83</v>
      </c>
      <c r="K780">
        <f t="shared" si="50"/>
        <v>2003</v>
      </c>
      <c r="L780">
        <f t="shared" si="51"/>
        <v>11</v>
      </c>
      <c r="M780" t="str">
        <f>VLOOKUP(A780,'Master Sheet'!A:O,15)</f>
        <v>Paris</v>
      </c>
    </row>
    <row r="781" spans="1:13">
      <c r="A781">
        <v>10184</v>
      </c>
      <c r="B781" t="s">
        <v>160</v>
      </c>
      <c r="C781">
        <v>48</v>
      </c>
      <c r="D781">
        <v>59.03</v>
      </c>
      <c r="E781">
        <v>1</v>
      </c>
      <c r="F781" s="14">
        <f>VLOOKUP($A781,Orders!$A:$B,2,FALSE)</f>
        <v>37939</v>
      </c>
      <c r="G781" t="str">
        <f>VLOOKUP($A781,Orders!$A:$E,5,FALSE)</f>
        <v>Shipped</v>
      </c>
      <c r="H781">
        <f>VLOOKUP(B781,Products!A:H,8)</f>
        <v>26.72</v>
      </c>
      <c r="I781">
        <f t="shared" si="48"/>
        <v>2833.44</v>
      </c>
      <c r="J781">
        <f t="shared" si="49"/>
        <v>1550.88</v>
      </c>
      <c r="K781">
        <f t="shared" si="50"/>
        <v>2003</v>
      </c>
      <c r="L781">
        <f t="shared" si="51"/>
        <v>11</v>
      </c>
      <c r="M781" t="str">
        <f>VLOOKUP(A781,'Master Sheet'!A:O,15)</f>
        <v>Paris</v>
      </c>
    </row>
    <row r="782" spans="1:13">
      <c r="A782">
        <v>10184</v>
      </c>
      <c r="B782" t="s">
        <v>161</v>
      </c>
      <c r="C782">
        <v>45</v>
      </c>
      <c r="D782">
        <v>92.6</v>
      </c>
      <c r="E782">
        <v>4</v>
      </c>
      <c r="F782" s="14">
        <f>VLOOKUP($A782,Orders!$A:$B,2,FALSE)</f>
        <v>37939</v>
      </c>
      <c r="G782" t="str">
        <f>VLOOKUP($A782,Orders!$A:$E,5,FALSE)</f>
        <v>Shipped</v>
      </c>
      <c r="H782">
        <f>VLOOKUP(B782,Products!A:H,8)</f>
        <v>68.290000000000006</v>
      </c>
      <c r="I782">
        <f t="shared" si="48"/>
        <v>4167</v>
      </c>
      <c r="J782">
        <f t="shared" si="49"/>
        <v>1093.9499999999994</v>
      </c>
      <c r="K782">
        <f t="shared" si="50"/>
        <v>2003</v>
      </c>
      <c r="L782">
        <f t="shared" si="51"/>
        <v>11</v>
      </c>
      <c r="M782" t="str">
        <f>VLOOKUP(A782,'Master Sheet'!A:O,15)</f>
        <v>Paris</v>
      </c>
    </row>
    <row r="783" spans="1:13">
      <c r="A783">
        <v>10185</v>
      </c>
      <c r="B783" t="s">
        <v>164</v>
      </c>
      <c r="C783">
        <v>21</v>
      </c>
      <c r="D783">
        <v>195.33</v>
      </c>
      <c r="E783">
        <v>13</v>
      </c>
      <c r="F783" s="14">
        <f>VLOOKUP($A783,Orders!$A:$B,2,FALSE)</f>
        <v>37939</v>
      </c>
      <c r="G783" t="str">
        <f>VLOOKUP($A783,Orders!$A:$E,5,FALSE)</f>
        <v>Shipped</v>
      </c>
      <c r="H783">
        <f>VLOOKUP(B783,Products!A:H,8)</f>
        <v>95.59</v>
      </c>
      <c r="I783">
        <f t="shared" si="48"/>
        <v>4101.93</v>
      </c>
      <c r="J783">
        <f t="shared" si="49"/>
        <v>2094.54</v>
      </c>
      <c r="K783">
        <f t="shared" si="50"/>
        <v>2003</v>
      </c>
      <c r="L783">
        <f t="shared" si="51"/>
        <v>11</v>
      </c>
      <c r="M783" t="str">
        <f>VLOOKUP(A783,'Master Sheet'!A:O,15)</f>
        <v>Boston</v>
      </c>
    </row>
    <row r="784" spans="1:13">
      <c r="A784">
        <v>10185</v>
      </c>
      <c r="B784" t="s">
        <v>150</v>
      </c>
      <c r="C784">
        <v>33</v>
      </c>
      <c r="D784">
        <v>146.55000000000001</v>
      </c>
      <c r="E784">
        <v>14</v>
      </c>
      <c r="F784" s="14">
        <f>VLOOKUP($A784,Orders!$A:$B,2,FALSE)</f>
        <v>37939</v>
      </c>
      <c r="G784" t="str">
        <f>VLOOKUP($A784,Orders!$A:$E,5,FALSE)</f>
        <v>Shipped</v>
      </c>
      <c r="H784">
        <f>VLOOKUP(B784,Products!A:H,8)</f>
        <v>89.14</v>
      </c>
      <c r="I784">
        <f t="shared" si="48"/>
        <v>4836.1500000000005</v>
      </c>
      <c r="J784">
        <f t="shared" si="49"/>
        <v>1894.5300000000004</v>
      </c>
      <c r="K784">
        <f t="shared" si="50"/>
        <v>2003</v>
      </c>
      <c r="L784">
        <f t="shared" si="51"/>
        <v>11</v>
      </c>
      <c r="M784" t="str">
        <f>VLOOKUP(A784,'Master Sheet'!A:O,15)</f>
        <v>Boston</v>
      </c>
    </row>
    <row r="785" spans="1:13">
      <c r="A785">
        <v>10185</v>
      </c>
      <c r="B785" t="s">
        <v>165</v>
      </c>
      <c r="C785">
        <v>43</v>
      </c>
      <c r="D785">
        <v>147.07</v>
      </c>
      <c r="E785">
        <v>12</v>
      </c>
      <c r="F785" s="14">
        <f>VLOOKUP($A785,Orders!$A:$B,2,FALSE)</f>
        <v>37939</v>
      </c>
      <c r="G785" t="str">
        <f>VLOOKUP($A785,Orders!$A:$E,5,FALSE)</f>
        <v>Shipped</v>
      </c>
      <c r="H785">
        <f>VLOOKUP(B785,Products!A:H,8)</f>
        <v>83.05</v>
      </c>
      <c r="I785">
        <f t="shared" si="48"/>
        <v>6324.0099999999993</v>
      </c>
      <c r="J785">
        <f t="shared" si="49"/>
        <v>2752.8599999999997</v>
      </c>
      <c r="K785">
        <f t="shared" si="50"/>
        <v>2003</v>
      </c>
      <c r="L785">
        <f t="shared" si="51"/>
        <v>11</v>
      </c>
      <c r="M785" t="str">
        <f>VLOOKUP(A785,'Master Sheet'!A:O,15)</f>
        <v>Boston</v>
      </c>
    </row>
    <row r="786" spans="1:13">
      <c r="A786">
        <v>10185</v>
      </c>
      <c r="B786" t="s">
        <v>166</v>
      </c>
      <c r="C786">
        <v>28</v>
      </c>
      <c r="D786">
        <v>124.3</v>
      </c>
      <c r="E786">
        <v>9</v>
      </c>
      <c r="F786" s="14">
        <f>VLOOKUP($A786,Orders!$A:$B,2,FALSE)</f>
        <v>37939</v>
      </c>
      <c r="G786" t="str">
        <f>VLOOKUP($A786,Orders!$A:$E,5,FALSE)</f>
        <v>Shipped</v>
      </c>
      <c r="H786">
        <f>VLOOKUP(B786,Products!A:H,8)</f>
        <v>68.3</v>
      </c>
      <c r="I786">
        <f t="shared" si="48"/>
        <v>3480.4</v>
      </c>
      <c r="J786">
        <f t="shared" si="49"/>
        <v>1568</v>
      </c>
      <c r="K786">
        <f t="shared" si="50"/>
        <v>2003</v>
      </c>
      <c r="L786">
        <f t="shared" si="51"/>
        <v>11</v>
      </c>
      <c r="M786" t="str">
        <f>VLOOKUP(A786,'Master Sheet'!A:O,15)</f>
        <v>Boston</v>
      </c>
    </row>
    <row r="787" spans="1:13">
      <c r="A787">
        <v>10185</v>
      </c>
      <c r="B787" t="s">
        <v>167</v>
      </c>
      <c r="C787">
        <v>49</v>
      </c>
      <c r="D787">
        <v>94.79</v>
      </c>
      <c r="E787">
        <v>11</v>
      </c>
      <c r="F787" s="14">
        <f>VLOOKUP($A787,Orders!$A:$B,2,FALSE)</f>
        <v>37939</v>
      </c>
      <c r="G787" t="str">
        <f>VLOOKUP($A787,Orders!$A:$E,5,FALSE)</f>
        <v>Shipped</v>
      </c>
      <c r="H787">
        <f>VLOOKUP(B787,Products!A:H,8)</f>
        <v>67.56</v>
      </c>
      <c r="I787">
        <f t="shared" si="48"/>
        <v>4644.71</v>
      </c>
      <c r="J787">
        <f t="shared" si="49"/>
        <v>1334.2700000000002</v>
      </c>
      <c r="K787">
        <f t="shared" si="50"/>
        <v>2003</v>
      </c>
      <c r="L787">
        <f t="shared" si="51"/>
        <v>11</v>
      </c>
      <c r="M787" t="str">
        <f>VLOOKUP(A787,'Master Sheet'!A:O,15)</f>
        <v>Boston</v>
      </c>
    </row>
    <row r="788" spans="1:13">
      <c r="A788">
        <v>10185</v>
      </c>
      <c r="B788" t="s">
        <v>155</v>
      </c>
      <c r="C788">
        <v>39</v>
      </c>
      <c r="D788">
        <v>127.82</v>
      </c>
      <c r="E788">
        <v>16</v>
      </c>
      <c r="F788" s="14">
        <f>VLOOKUP($A788,Orders!$A:$B,2,FALSE)</f>
        <v>37939</v>
      </c>
      <c r="G788" t="str">
        <f>VLOOKUP($A788,Orders!$A:$E,5,FALSE)</f>
        <v>Shipped</v>
      </c>
      <c r="H788">
        <f>VLOOKUP(B788,Products!A:H,8)</f>
        <v>91.92</v>
      </c>
      <c r="I788">
        <f t="shared" si="48"/>
        <v>4984.9799999999996</v>
      </c>
      <c r="J788">
        <f t="shared" si="49"/>
        <v>1400.0999999999997</v>
      </c>
      <c r="K788">
        <f t="shared" si="50"/>
        <v>2003</v>
      </c>
      <c r="L788">
        <f t="shared" si="51"/>
        <v>11</v>
      </c>
      <c r="M788" t="str">
        <f>VLOOKUP(A788,'Master Sheet'!A:O,15)</f>
        <v>Boston</v>
      </c>
    </row>
    <row r="789" spans="1:13">
      <c r="A789">
        <v>10185</v>
      </c>
      <c r="B789" t="s">
        <v>168</v>
      </c>
      <c r="C789">
        <v>47</v>
      </c>
      <c r="D789">
        <v>87.77</v>
      </c>
      <c r="E789">
        <v>8</v>
      </c>
      <c r="F789" s="14">
        <f>VLOOKUP($A789,Orders!$A:$B,2,FALSE)</f>
        <v>37939</v>
      </c>
      <c r="G789" t="str">
        <f>VLOOKUP($A789,Orders!$A:$E,5,FALSE)</f>
        <v>Shipped</v>
      </c>
      <c r="H789">
        <f>VLOOKUP(B789,Products!A:H,8)</f>
        <v>52.66</v>
      </c>
      <c r="I789">
        <f t="shared" si="48"/>
        <v>4125.1899999999996</v>
      </c>
      <c r="J789">
        <f t="shared" si="49"/>
        <v>1650.17</v>
      </c>
      <c r="K789">
        <f t="shared" si="50"/>
        <v>2003</v>
      </c>
      <c r="L789">
        <f t="shared" si="51"/>
        <v>11</v>
      </c>
      <c r="M789" t="str">
        <f>VLOOKUP(A789,'Master Sheet'!A:O,15)</f>
        <v>Boston</v>
      </c>
    </row>
    <row r="790" spans="1:13">
      <c r="A790">
        <v>10185</v>
      </c>
      <c r="B790" t="s">
        <v>169</v>
      </c>
      <c r="C790">
        <v>30</v>
      </c>
      <c r="D790">
        <v>105.69</v>
      </c>
      <c r="E790">
        <v>7</v>
      </c>
      <c r="F790" s="14">
        <f>VLOOKUP($A790,Orders!$A:$B,2,FALSE)</f>
        <v>37939</v>
      </c>
      <c r="G790" t="str">
        <f>VLOOKUP($A790,Orders!$A:$E,5,FALSE)</f>
        <v>Shipped</v>
      </c>
      <c r="H790">
        <f>VLOOKUP(B790,Products!A:H,8)</f>
        <v>82.34</v>
      </c>
      <c r="I790">
        <f t="shared" si="48"/>
        <v>3170.7</v>
      </c>
      <c r="J790">
        <f t="shared" si="49"/>
        <v>700.49999999999977</v>
      </c>
      <c r="K790">
        <f t="shared" si="50"/>
        <v>2003</v>
      </c>
      <c r="L790">
        <f t="shared" si="51"/>
        <v>11</v>
      </c>
      <c r="M790" t="str">
        <f>VLOOKUP(A790,'Master Sheet'!A:O,15)</f>
        <v>Boston</v>
      </c>
    </row>
    <row r="791" spans="1:13">
      <c r="A791">
        <v>10185</v>
      </c>
      <c r="B791" t="s">
        <v>170</v>
      </c>
      <c r="C791">
        <v>33</v>
      </c>
      <c r="D791">
        <v>83.2</v>
      </c>
      <c r="E791">
        <v>2</v>
      </c>
      <c r="F791" s="14">
        <f>VLOOKUP($A791,Orders!$A:$B,2,FALSE)</f>
        <v>37939</v>
      </c>
      <c r="G791" t="str">
        <f>VLOOKUP($A791,Orders!$A:$E,5,FALSE)</f>
        <v>Shipped</v>
      </c>
      <c r="H791">
        <f>VLOOKUP(B791,Products!A:H,8)</f>
        <v>46.91</v>
      </c>
      <c r="I791">
        <f t="shared" si="48"/>
        <v>2745.6</v>
      </c>
      <c r="J791">
        <f t="shared" si="49"/>
        <v>1197.5700000000002</v>
      </c>
      <c r="K791">
        <f t="shared" si="50"/>
        <v>2003</v>
      </c>
      <c r="L791">
        <f t="shared" si="51"/>
        <v>11</v>
      </c>
      <c r="M791" t="str">
        <f>VLOOKUP(A791,'Master Sheet'!A:O,15)</f>
        <v>Boston</v>
      </c>
    </row>
    <row r="792" spans="1:13">
      <c r="A792">
        <v>10185</v>
      </c>
      <c r="B792" t="s">
        <v>162</v>
      </c>
      <c r="C792">
        <v>20</v>
      </c>
      <c r="D792">
        <v>46.86</v>
      </c>
      <c r="E792">
        <v>15</v>
      </c>
      <c r="F792" s="14">
        <f>VLOOKUP($A792,Orders!$A:$B,2,FALSE)</f>
        <v>37939</v>
      </c>
      <c r="G792" t="str">
        <f>VLOOKUP($A792,Orders!$A:$E,5,FALSE)</f>
        <v>Shipped</v>
      </c>
      <c r="H792">
        <f>VLOOKUP(B792,Products!A:H,8)</f>
        <v>37.49</v>
      </c>
      <c r="I792">
        <f t="shared" si="48"/>
        <v>937.2</v>
      </c>
      <c r="J792">
        <f t="shared" si="49"/>
        <v>187.39999999999995</v>
      </c>
      <c r="K792">
        <f t="shared" si="50"/>
        <v>2003</v>
      </c>
      <c r="L792">
        <f t="shared" si="51"/>
        <v>11</v>
      </c>
      <c r="M792" t="str">
        <f>VLOOKUP(A792,'Master Sheet'!A:O,15)</f>
        <v>Boston</v>
      </c>
    </row>
    <row r="793" spans="1:13">
      <c r="A793">
        <v>10185</v>
      </c>
      <c r="B793" t="s">
        <v>172</v>
      </c>
      <c r="C793">
        <v>21</v>
      </c>
      <c r="D793">
        <v>64.67</v>
      </c>
      <c r="E793">
        <v>3</v>
      </c>
      <c r="F793" s="14">
        <f>VLOOKUP($A793,Orders!$A:$B,2,FALSE)</f>
        <v>37939</v>
      </c>
      <c r="G793" t="str">
        <f>VLOOKUP($A793,Orders!$A:$E,5,FALSE)</f>
        <v>Shipped</v>
      </c>
      <c r="H793">
        <f>VLOOKUP(B793,Products!A:H,8)</f>
        <v>34</v>
      </c>
      <c r="I793">
        <f t="shared" si="48"/>
        <v>1358.07</v>
      </c>
      <c r="J793">
        <f t="shared" si="49"/>
        <v>644.07000000000005</v>
      </c>
      <c r="K793">
        <f t="shared" si="50"/>
        <v>2003</v>
      </c>
      <c r="L793">
        <f t="shared" si="51"/>
        <v>11</v>
      </c>
      <c r="M793" t="str">
        <f>VLOOKUP(A793,'Master Sheet'!A:O,15)</f>
        <v>Boston</v>
      </c>
    </row>
    <row r="794" spans="1:13">
      <c r="A794">
        <v>10185</v>
      </c>
      <c r="B794" t="s">
        <v>173</v>
      </c>
      <c r="C794">
        <v>30</v>
      </c>
      <c r="D794">
        <v>79.680000000000007</v>
      </c>
      <c r="E794">
        <v>10</v>
      </c>
      <c r="F794" s="14">
        <f>VLOOKUP($A794,Orders!$A:$B,2,FALSE)</f>
        <v>37939</v>
      </c>
      <c r="G794" t="str">
        <f>VLOOKUP($A794,Orders!$A:$E,5,FALSE)</f>
        <v>Shipped</v>
      </c>
      <c r="H794">
        <f>VLOOKUP(B794,Products!A:H,8)</f>
        <v>43.3</v>
      </c>
      <c r="I794">
        <f t="shared" si="48"/>
        <v>2390.4</v>
      </c>
      <c r="J794">
        <f t="shared" si="49"/>
        <v>1091.4000000000003</v>
      </c>
      <c r="K794">
        <f t="shared" si="50"/>
        <v>2003</v>
      </c>
      <c r="L794">
        <f t="shared" si="51"/>
        <v>11</v>
      </c>
      <c r="M794" t="str">
        <f>VLOOKUP(A794,'Master Sheet'!A:O,15)</f>
        <v>Boston</v>
      </c>
    </row>
    <row r="795" spans="1:13">
      <c r="A795">
        <v>10185</v>
      </c>
      <c r="B795" t="s">
        <v>174</v>
      </c>
      <c r="C795">
        <v>39</v>
      </c>
      <c r="D795">
        <v>61.44</v>
      </c>
      <c r="E795">
        <v>1</v>
      </c>
      <c r="F795" s="14">
        <f>VLOOKUP($A795,Orders!$A:$B,2,FALSE)</f>
        <v>37939</v>
      </c>
      <c r="G795" t="str">
        <f>VLOOKUP($A795,Orders!$A:$E,5,FALSE)</f>
        <v>Shipped</v>
      </c>
      <c r="H795">
        <f>VLOOKUP(B795,Products!A:H,8)</f>
        <v>33.97</v>
      </c>
      <c r="I795">
        <f t="shared" si="48"/>
        <v>2396.16</v>
      </c>
      <c r="J795">
        <f t="shared" si="49"/>
        <v>1071.33</v>
      </c>
      <c r="K795">
        <f t="shared" si="50"/>
        <v>2003</v>
      </c>
      <c r="L795">
        <f t="shared" si="51"/>
        <v>11</v>
      </c>
      <c r="M795" t="str">
        <f>VLOOKUP(A795,'Master Sheet'!A:O,15)</f>
        <v>Boston</v>
      </c>
    </row>
    <row r="796" spans="1:13">
      <c r="A796">
        <v>10185</v>
      </c>
      <c r="B796" t="s">
        <v>175</v>
      </c>
      <c r="C796">
        <v>37</v>
      </c>
      <c r="D796">
        <v>99.17</v>
      </c>
      <c r="E796">
        <v>4</v>
      </c>
      <c r="F796" s="14">
        <f>VLOOKUP($A796,Orders!$A:$B,2,FALSE)</f>
        <v>37939</v>
      </c>
      <c r="G796" t="str">
        <f>VLOOKUP($A796,Orders!$A:$E,5,FALSE)</f>
        <v>Shipped</v>
      </c>
      <c r="H796">
        <f>VLOOKUP(B796,Products!A:H,8)</f>
        <v>51.09</v>
      </c>
      <c r="I796">
        <f t="shared" si="48"/>
        <v>3669.29</v>
      </c>
      <c r="J796">
        <f t="shared" si="49"/>
        <v>1778.96</v>
      </c>
      <c r="K796">
        <f t="shared" si="50"/>
        <v>2003</v>
      </c>
      <c r="L796">
        <f t="shared" si="51"/>
        <v>11</v>
      </c>
      <c r="M796" t="str">
        <f>VLOOKUP(A796,'Master Sheet'!A:O,15)</f>
        <v>Boston</v>
      </c>
    </row>
    <row r="797" spans="1:13">
      <c r="A797">
        <v>10185</v>
      </c>
      <c r="B797" t="s">
        <v>176</v>
      </c>
      <c r="C797">
        <v>22</v>
      </c>
      <c r="D797">
        <v>93.35</v>
      </c>
      <c r="E797">
        <v>5</v>
      </c>
      <c r="F797" s="14">
        <f>VLOOKUP($A797,Orders!$A:$B,2,FALSE)</f>
        <v>37939</v>
      </c>
      <c r="G797" t="str">
        <f>VLOOKUP($A797,Orders!$A:$E,5,FALSE)</f>
        <v>Shipped</v>
      </c>
      <c r="H797">
        <f>VLOOKUP(B797,Products!A:H,8)</f>
        <v>53.63</v>
      </c>
      <c r="I797">
        <f t="shared" si="48"/>
        <v>2053.6999999999998</v>
      </c>
      <c r="J797">
        <f t="shared" si="49"/>
        <v>873.8399999999998</v>
      </c>
      <c r="K797">
        <f t="shared" si="50"/>
        <v>2003</v>
      </c>
      <c r="L797">
        <f t="shared" si="51"/>
        <v>11</v>
      </c>
      <c r="M797" t="str">
        <f>VLOOKUP(A797,'Master Sheet'!A:O,15)</f>
        <v>Boston</v>
      </c>
    </row>
    <row r="798" spans="1:13">
      <c r="A798">
        <v>10185</v>
      </c>
      <c r="B798" t="s">
        <v>177</v>
      </c>
      <c r="C798">
        <v>28</v>
      </c>
      <c r="D798">
        <v>47.5</v>
      </c>
      <c r="E798">
        <v>6</v>
      </c>
      <c r="F798" s="14">
        <f>VLOOKUP($A798,Orders!$A:$B,2,FALSE)</f>
        <v>37939</v>
      </c>
      <c r="G798" t="str">
        <f>VLOOKUP($A798,Orders!$A:$E,5,FALSE)</f>
        <v>Shipped</v>
      </c>
      <c r="H798">
        <f>VLOOKUP(B798,Products!A:H,8)</f>
        <v>33.299999999999997</v>
      </c>
      <c r="I798">
        <f t="shared" si="48"/>
        <v>1330</v>
      </c>
      <c r="J798">
        <f t="shared" si="49"/>
        <v>397.60000000000008</v>
      </c>
      <c r="K798">
        <f t="shared" si="50"/>
        <v>2003</v>
      </c>
      <c r="L798">
        <f t="shared" si="51"/>
        <v>11</v>
      </c>
      <c r="M798" t="str">
        <f>VLOOKUP(A798,'Master Sheet'!A:O,15)</f>
        <v>Boston</v>
      </c>
    </row>
    <row r="799" spans="1:13">
      <c r="A799">
        <v>10186</v>
      </c>
      <c r="B799" t="s">
        <v>163</v>
      </c>
      <c r="C799">
        <v>26</v>
      </c>
      <c r="D799">
        <v>108.8</v>
      </c>
      <c r="E799">
        <v>9</v>
      </c>
      <c r="F799" s="14">
        <f>VLOOKUP($A799,Orders!$A:$B,2,FALSE)</f>
        <v>37939</v>
      </c>
      <c r="G799" t="str">
        <f>VLOOKUP($A799,Orders!$A:$E,5,FALSE)</f>
        <v>Shipped</v>
      </c>
      <c r="H799">
        <f>VLOOKUP(B799,Products!A:H,8)</f>
        <v>85.68</v>
      </c>
      <c r="I799">
        <f t="shared" si="48"/>
        <v>2828.7999999999997</v>
      </c>
      <c r="J799">
        <f t="shared" si="49"/>
        <v>601.11999999999978</v>
      </c>
      <c r="K799">
        <f t="shared" si="50"/>
        <v>2003</v>
      </c>
      <c r="L799">
        <f t="shared" si="51"/>
        <v>11</v>
      </c>
      <c r="M799" t="str">
        <f>VLOOKUP(A799,'Master Sheet'!A:O,15)</f>
        <v>London</v>
      </c>
    </row>
    <row r="800" spans="1:13">
      <c r="A800">
        <v>10186</v>
      </c>
      <c r="B800" t="s">
        <v>178</v>
      </c>
      <c r="C800">
        <v>32</v>
      </c>
      <c r="D800">
        <v>137.19</v>
      </c>
      <c r="E800">
        <v>1</v>
      </c>
      <c r="F800" s="14">
        <f>VLOOKUP($A800,Orders!$A:$B,2,FALSE)</f>
        <v>37939</v>
      </c>
      <c r="G800" t="str">
        <f>VLOOKUP($A800,Orders!$A:$E,5,FALSE)</f>
        <v>Shipped</v>
      </c>
      <c r="H800">
        <f>VLOOKUP(B800,Products!A:H,8)</f>
        <v>77.27</v>
      </c>
      <c r="I800">
        <f t="shared" si="48"/>
        <v>4390.08</v>
      </c>
      <c r="J800">
        <f t="shared" si="49"/>
        <v>1917.44</v>
      </c>
      <c r="K800">
        <f t="shared" si="50"/>
        <v>2003</v>
      </c>
      <c r="L800">
        <f t="shared" si="51"/>
        <v>11</v>
      </c>
      <c r="M800" t="str">
        <f>VLOOKUP(A800,'Master Sheet'!A:O,15)</f>
        <v>London</v>
      </c>
    </row>
    <row r="801" spans="1:13">
      <c r="A801">
        <v>10186</v>
      </c>
      <c r="B801" t="s">
        <v>180</v>
      </c>
      <c r="C801">
        <v>32</v>
      </c>
      <c r="D801">
        <v>73.12</v>
      </c>
      <c r="E801">
        <v>7</v>
      </c>
      <c r="F801" s="14">
        <f>VLOOKUP($A801,Orders!$A:$B,2,FALSE)</f>
        <v>37939</v>
      </c>
      <c r="G801" t="str">
        <f>VLOOKUP($A801,Orders!$A:$E,5,FALSE)</f>
        <v>Shipped</v>
      </c>
      <c r="H801">
        <f>VLOOKUP(B801,Products!A:H,8)</f>
        <v>51.61</v>
      </c>
      <c r="I801">
        <f t="shared" si="48"/>
        <v>2339.84</v>
      </c>
      <c r="J801">
        <f t="shared" si="49"/>
        <v>688.32000000000016</v>
      </c>
      <c r="K801">
        <f t="shared" si="50"/>
        <v>2003</v>
      </c>
      <c r="L801">
        <f t="shared" si="51"/>
        <v>11</v>
      </c>
      <c r="M801" t="str">
        <f>VLOOKUP(A801,'Master Sheet'!A:O,15)</f>
        <v>London</v>
      </c>
    </row>
    <row r="802" spans="1:13">
      <c r="A802">
        <v>10186</v>
      </c>
      <c r="B802" t="s">
        <v>181</v>
      </c>
      <c r="C802">
        <v>46</v>
      </c>
      <c r="D802">
        <v>98.46</v>
      </c>
      <c r="E802">
        <v>6</v>
      </c>
      <c r="F802" s="14">
        <f>VLOOKUP($A802,Orders!$A:$B,2,FALSE)</f>
        <v>37939</v>
      </c>
      <c r="G802" t="str">
        <f>VLOOKUP($A802,Orders!$A:$E,5,FALSE)</f>
        <v>Shipped</v>
      </c>
      <c r="H802">
        <f>VLOOKUP(B802,Products!A:H,8)</f>
        <v>64.58</v>
      </c>
      <c r="I802">
        <f t="shared" si="48"/>
        <v>4529.16</v>
      </c>
      <c r="J802">
        <f t="shared" si="49"/>
        <v>1558.4799999999998</v>
      </c>
      <c r="K802">
        <f t="shared" si="50"/>
        <v>2003</v>
      </c>
      <c r="L802">
        <f t="shared" si="51"/>
        <v>11</v>
      </c>
      <c r="M802" t="str">
        <f>VLOOKUP(A802,'Master Sheet'!A:O,15)</f>
        <v>London</v>
      </c>
    </row>
    <row r="803" spans="1:13">
      <c r="A803">
        <v>10186</v>
      </c>
      <c r="B803" t="s">
        <v>183</v>
      </c>
      <c r="C803">
        <v>22</v>
      </c>
      <c r="D803">
        <v>60.29</v>
      </c>
      <c r="E803">
        <v>2</v>
      </c>
      <c r="F803" s="14">
        <f>VLOOKUP($A803,Orders!$A:$B,2,FALSE)</f>
        <v>37939</v>
      </c>
      <c r="G803" t="str">
        <f>VLOOKUP($A803,Orders!$A:$E,5,FALSE)</f>
        <v>Shipped</v>
      </c>
      <c r="H803">
        <f>VLOOKUP(B803,Products!A:H,8)</f>
        <v>34.25</v>
      </c>
      <c r="I803">
        <f t="shared" si="48"/>
        <v>1326.3799999999999</v>
      </c>
      <c r="J803">
        <f t="shared" si="49"/>
        <v>572.88</v>
      </c>
      <c r="K803">
        <f t="shared" si="50"/>
        <v>2003</v>
      </c>
      <c r="L803">
        <f t="shared" si="51"/>
        <v>11</v>
      </c>
      <c r="M803" t="str">
        <f>VLOOKUP(A803,'Master Sheet'!A:O,15)</f>
        <v>London</v>
      </c>
    </row>
    <row r="804" spans="1:13">
      <c r="A804">
        <v>10186</v>
      </c>
      <c r="B804" t="s">
        <v>184</v>
      </c>
      <c r="C804">
        <v>21</v>
      </c>
      <c r="D804">
        <v>59.83</v>
      </c>
      <c r="E804">
        <v>3</v>
      </c>
      <c r="F804" s="14">
        <f>VLOOKUP($A804,Orders!$A:$B,2,FALSE)</f>
        <v>37939</v>
      </c>
      <c r="G804" t="str">
        <f>VLOOKUP($A804,Orders!$A:$E,5,FALSE)</f>
        <v>Shipped</v>
      </c>
      <c r="H804">
        <f>VLOOKUP(B804,Products!A:H,8)</f>
        <v>26.3</v>
      </c>
      <c r="I804">
        <f t="shared" si="48"/>
        <v>1256.43</v>
      </c>
      <c r="J804">
        <f t="shared" si="49"/>
        <v>704.13</v>
      </c>
      <c r="K804">
        <f t="shared" si="50"/>
        <v>2003</v>
      </c>
      <c r="L804">
        <f t="shared" si="51"/>
        <v>11</v>
      </c>
      <c r="M804" t="str">
        <f>VLOOKUP(A804,'Master Sheet'!A:O,15)</f>
        <v>London</v>
      </c>
    </row>
    <row r="805" spans="1:13">
      <c r="A805">
        <v>10186</v>
      </c>
      <c r="B805" t="s">
        <v>171</v>
      </c>
      <c r="C805">
        <v>36</v>
      </c>
      <c r="D805">
        <v>68.77</v>
      </c>
      <c r="E805">
        <v>8</v>
      </c>
      <c r="F805" s="14">
        <f>VLOOKUP($A805,Orders!$A:$B,2,FALSE)</f>
        <v>37939</v>
      </c>
      <c r="G805" t="str">
        <f>VLOOKUP($A805,Orders!$A:$E,5,FALSE)</f>
        <v>Shipped</v>
      </c>
      <c r="H805">
        <f>VLOOKUP(B805,Products!A:H,8)</f>
        <v>48.64</v>
      </c>
      <c r="I805">
        <f t="shared" si="48"/>
        <v>2475.7199999999998</v>
      </c>
      <c r="J805">
        <f t="shared" si="49"/>
        <v>724.67999999999984</v>
      </c>
      <c r="K805">
        <f t="shared" si="50"/>
        <v>2003</v>
      </c>
      <c r="L805">
        <f t="shared" si="51"/>
        <v>11</v>
      </c>
      <c r="M805" t="str">
        <f>VLOOKUP(A805,'Master Sheet'!A:O,15)</f>
        <v>London</v>
      </c>
    </row>
    <row r="806" spans="1:13">
      <c r="A806">
        <v>10186</v>
      </c>
      <c r="B806" t="s">
        <v>190</v>
      </c>
      <c r="C806">
        <v>24</v>
      </c>
      <c r="D806">
        <v>80.56</v>
      </c>
      <c r="E806">
        <v>5</v>
      </c>
      <c r="F806" s="14">
        <f>VLOOKUP($A806,Orders!$A:$B,2,FALSE)</f>
        <v>37939</v>
      </c>
      <c r="G806" t="str">
        <f>VLOOKUP($A806,Orders!$A:$E,5,FALSE)</f>
        <v>Shipped</v>
      </c>
      <c r="H806">
        <f>VLOOKUP(B806,Products!A:H,8)</f>
        <v>39.83</v>
      </c>
      <c r="I806">
        <f t="shared" si="48"/>
        <v>1933.44</v>
      </c>
      <c r="J806">
        <f t="shared" si="49"/>
        <v>977.5200000000001</v>
      </c>
      <c r="K806">
        <f t="shared" si="50"/>
        <v>2003</v>
      </c>
      <c r="L806">
        <f t="shared" si="51"/>
        <v>11</v>
      </c>
      <c r="M806" t="str">
        <f>VLOOKUP(A806,'Master Sheet'!A:O,15)</f>
        <v>London</v>
      </c>
    </row>
    <row r="807" spans="1:13">
      <c r="A807">
        <v>10186</v>
      </c>
      <c r="B807" t="s">
        <v>195</v>
      </c>
      <c r="C807">
        <v>28</v>
      </c>
      <c r="D807">
        <v>42.71</v>
      </c>
      <c r="E807">
        <v>4</v>
      </c>
      <c r="F807" s="14">
        <f>VLOOKUP($A807,Orders!$A:$B,2,FALSE)</f>
        <v>37939</v>
      </c>
      <c r="G807" t="str">
        <f>VLOOKUP($A807,Orders!$A:$E,5,FALSE)</f>
        <v>Shipped</v>
      </c>
      <c r="H807">
        <f>VLOOKUP(B807,Products!A:H,8)</f>
        <v>32.770000000000003</v>
      </c>
      <c r="I807">
        <f t="shared" si="48"/>
        <v>1195.8800000000001</v>
      </c>
      <c r="J807">
        <f t="shared" si="49"/>
        <v>278.31999999999994</v>
      </c>
      <c r="K807">
        <f t="shared" si="50"/>
        <v>2003</v>
      </c>
      <c r="L807">
        <f t="shared" si="51"/>
        <v>11</v>
      </c>
      <c r="M807" t="str">
        <f>VLOOKUP(A807,'Master Sheet'!A:O,15)</f>
        <v>London</v>
      </c>
    </row>
    <row r="808" spans="1:13">
      <c r="A808">
        <v>10187</v>
      </c>
      <c r="B808" t="s">
        <v>179</v>
      </c>
      <c r="C808">
        <v>45</v>
      </c>
      <c r="D808">
        <v>70.12</v>
      </c>
      <c r="E808">
        <v>1</v>
      </c>
      <c r="F808" s="14">
        <f>VLOOKUP($A808,Orders!$A:$B,2,FALSE)</f>
        <v>37940</v>
      </c>
      <c r="G808" t="str">
        <f>VLOOKUP($A808,Orders!$A:$E,5,FALSE)</f>
        <v>Shipped</v>
      </c>
      <c r="H808">
        <f>VLOOKUP(B808,Products!A:H,8)</f>
        <v>49</v>
      </c>
      <c r="I808">
        <f t="shared" si="48"/>
        <v>3155.4</v>
      </c>
      <c r="J808">
        <f t="shared" si="49"/>
        <v>950.4000000000002</v>
      </c>
      <c r="K808">
        <f t="shared" si="50"/>
        <v>2003</v>
      </c>
      <c r="L808">
        <f t="shared" si="51"/>
        <v>11</v>
      </c>
      <c r="M808" t="str">
        <f>VLOOKUP(A808,'Master Sheet'!A:O,15)</f>
        <v>Tokyo</v>
      </c>
    </row>
    <row r="809" spans="1:13">
      <c r="A809">
        <v>10187</v>
      </c>
      <c r="B809" t="s">
        <v>182</v>
      </c>
      <c r="C809">
        <v>46</v>
      </c>
      <c r="D809">
        <v>96.29</v>
      </c>
      <c r="E809">
        <v>3</v>
      </c>
      <c r="F809" s="14">
        <f>VLOOKUP($A809,Orders!$A:$B,2,FALSE)</f>
        <v>37940</v>
      </c>
      <c r="G809" t="str">
        <f>VLOOKUP($A809,Orders!$A:$E,5,FALSE)</f>
        <v>Shipped</v>
      </c>
      <c r="H809">
        <f>VLOOKUP(B809,Products!A:H,8)</f>
        <v>66.739999999999995</v>
      </c>
      <c r="I809">
        <f t="shared" ref="I809:I872" si="52">C809*D809</f>
        <v>4429.34</v>
      </c>
      <c r="J809">
        <f t="shared" ref="J809:J872" si="53">(D809-H809)*C809</f>
        <v>1359.3000000000006</v>
      </c>
      <c r="K809">
        <f t="shared" ref="K809:K872" si="54">YEAR(F809)</f>
        <v>2003</v>
      </c>
      <c r="L809">
        <f t="shared" ref="L809:L872" si="55">MONTH(F809)</f>
        <v>11</v>
      </c>
      <c r="M809" t="str">
        <f>VLOOKUP(A809,'Master Sheet'!A:O,15)</f>
        <v>Tokyo</v>
      </c>
    </row>
    <row r="810" spans="1:13">
      <c r="A810">
        <v>10187</v>
      </c>
      <c r="B810" t="s">
        <v>185</v>
      </c>
      <c r="C810">
        <v>43</v>
      </c>
      <c r="D810">
        <v>55.96</v>
      </c>
      <c r="E810">
        <v>10</v>
      </c>
      <c r="F810" s="14">
        <f>VLOOKUP($A810,Orders!$A:$B,2,FALSE)</f>
        <v>37940</v>
      </c>
      <c r="G810" t="str">
        <f>VLOOKUP($A810,Orders!$A:$E,5,FALSE)</f>
        <v>Shipped</v>
      </c>
      <c r="H810">
        <f>VLOOKUP(B810,Products!A:H,8)</f>
        <v>29.34</v>
      </c>
      <c r="I810">
        <f t="shared" si="52"/>
        <v>2406.2800000000002</v>
      </c>
      <c r="J810">
        <f t="shared" si="53"/>
        <v>1144.6600000000001</v>
      </c>
      <c r="K810">
        <f t="shared" si="54"/>
        <v>2003</v>
      </c>
      <c r="L810">
        <f t="shared" si="55"/>
        <v>11</v>
      </c>
      <c r="M810" t="str">
        <f>VLOOKUP(A810,'Master Sheet'!A:O,15)</f>
        <v>Tokyo</v>
      </c>
    </row>
    <row r="811" spans="1:13">
      <c r="A811">
        <v>10187</v>
      </c>
      <c r="B811" t="s">
        <v>186</v>
      </c>
      <c r="C811">
        <v>33</v>
      </c>
      <c r="D811">
        <v>64.48</v>
      </c>
      <c r="E811">
        <v>2</v>
      </c>
      <c r="F811" s="14">
        <f>VLOOKUP($A811,Orders!$A:$B,2,FALSE)</f>
        <v>37940</v>
      </c>
      <c r="G811" t="str">
        <f>VLOOKUP($A811,Orders!$A:$E,5,FALSE)</f>
        <v>Shipped</v>
      </c>
      <c r="H811">
        <f>VLOOKUP(B811,Products!A:H,8)</f>
        <v>36.229999999999997</v>
      </c>
      <c r="I811">
        <f t="shared" si="52"/>
        <v>2127.84</v>
      </c>
      <c r="J811">
        <f t="shared" si="53"/>
        <v>932.25000000000023</v>
      </c>
      <c r="K811">
        <f t="shared" si="54"/>
        <v>2003</v>
      </c>
      <c r="L811">
        <f t="shared" si="55"/>
        <v>11</v>
      </c>
      <c r="M811" t="str">
        <f>VLOOKUP(A811,'Master Sheet'!A:O,15)</f>
        <v>Tokyo</v>
      </c>
    </row>
    <row r="812" spans="1:13">
      <c r="A812">
        <v>10187</v>
      </c>
      <c r="B812" t="s">
        <v>187</v>
      </c>
      <c r="C812">
        <v>31</v>
      </c>
      <c r="D812">
        <v>61.22</v>
      </c>
      <c r="E812">
        <v>4</v>
      </c>
      <c r="F812" s="14">
        <f>VLOOKUP($A812,Orders!$A:$B,2,FALSE)</f>
        <v>37940</v>
      </c>
      <c r="G812" t="str">
        <f>VLOOKUP($A812,Orders!$A:$E,5,FALSE)</f>
        <v>Shipped</v>
      </c>
      <c r="H812">
        <f>VLOOKUP(B812,Products!A:H,8)</f>
        <v>33.020000000000003</v>
      </c>
      <c r="I812">
        <f t="shared" si="52"/>
        <v>1897.82</v>
      </c>
      <c r="J812">
        <f t="shared" si="53"/>
        <v>874.19999999999982</v>
      </c>
      <c r="K812">
        <f t="shared" si="54"/>
        <v>2003</v>
      </c>
      <c r="L812">
        <f t="shared" si="55"/>
        <v>11</v>
      </c>
      <c r="M812" t="str">
        <f>VLOOKUP(A812,'Master Sheet'!A:O,15)</f>
        <v>Tokyo</v>
      </c>
    </row>
    <row r="813" spans="1:13">
      <c r="A813">
        <v>10187</v>
      </c>
      <c r="B813" t="s">
        <v>188</v>
      </c>
      <c r="C813">
        <v>41</v>
      </c>
      <c r="D813">
        <v>39.71</v>
      </c>
      <c r="E813">
        <v>5</v>
      </c>
      <c r="F813" s="14">
        <f>VLOOKUP($A813,Orders!$A:$B,2,FALSE)</f>
        <v>37940</v>
      </c>
      <c r="G813" t="str">
        <f>VLOOKUP($A813,Orders!$A:$E,5,FALSE)</f>
        <v>Shipped</v>
      </c>
      <c r="H813">
        <f>VLOOKUP(B813,Products!A:H,8)</f>
        <v>27.06</v>
      </c>
      <c r="I813">
        <f t="shared" si="52"/>
        <v>1628.1100000000001</v>
      </c>
      <c r="J813">
        <f t="shared" si="53"/>
        <v>518.65000000000009</v>
      </c>
      <c r="K813">
        <f t="shared" si="54"/>
        <v>2003</v>
      </c>
      <c r="L813">
        <f t="shared" si="55"/>
        <v>11</v>
      </c>
      <c r="M813" t="str">
        <f>VLOOKUP(A813,'Master Sheet'!A:O,15)</f>
        <v>Tokyo</v>
      </c>
    </row>
    <row r="814" spans="1:13">
      <c r="A814">
        <v>10187</v>
      </c>
      <c r="B814" t="s">
        <v>189</v>
      </c>
      <c r="C814">
        <v>34</v>
      </c>
      <c r="D814">
        <v>84.95</v>
      </c>
      <c r="E814">
        <v>6</v>
      </c>
      <c r="F814" s="14">
        <f>VLOOKUP($A814,Orders!$A:$B,2,FALSE)</f>
        <v>37940</v>
      </c>
      <c r="G814" t="str">
        <f>VLOOKUP($A814,Orders!$A:$E,5,FALSE)</f>
        <v>Shipped</v>
      </c>
      <c r="H814">
        <f>VLOOKUP(B814,Products!A:H,8)</f>
        <v>51.15</v>
      </c>
      <c r="I814">
        <f t="shared" si="52"/>
        <v>2888.3</v>
      </c>
      <c r="J814">
        <f t="shared" si="53"/>
        <v>1149.2</v>
      </c>
      <c r="K814">
        <f t="shared" si="54"/>
        <v>2003</v>
      </c>
      <c r="L814">
        <f t="shared" si="55"/>
        <v>11</v>
      </c>
      <c r="M814" t="str">
        <f>VLOOKUP(A814,'Master Sheet'!A:O,15)</f>
        <v>Tokyo</v>
      </c>
    </row>
    <row r="815" spans="1:13">
      <c r="A815">
        <v>10187</v>
      </c>
      <c r="B815" t="s">
        <v>191</v>
      </c>
      <c r="C815">
        <v>44</v>
      </c>
      <c r="D815">
        <v>95.73</v>
      </c>
      <c r="E815">
        <v>8</v>
      </c>
      <c r="F815" s="14">
        <f>VLOOKUP($A815,Orders!$A:$B,2,FALSE)</f>
        <v>37940</v>
      </c>
      <c r="G815" t="str">
        <f>VLOOKUP($A815,Orders!$A:$E,5,FALSE)</f>
        <v>Shipped</v>
      </c>
      <c r="H815">
        <f>VLOOKUP(B815,Products!A:H,8)</f>
        <v>68.8</v>
      </c>
      <c r="I815">
        <f t="shared" si="52"/>
        <v>4212.12</v>
      </c>
      <c r="J815">
        <f t="shared" si="53"/>
        <v>1184.9200000000003</v>
      </c>
      <c r="K815">
        <f t="shared" si="54"/>
        <v>2003</v>
      </c>
      <c r="L815">
        <f t="shared" si="55"/>
        <v>11</v>
      </c>
      <c r="M815" t="str">
        <f>VLOOKUP(A815,'Master Sheet'!A:O,15)</f>
        <v>Tokyo</v>
      </c>
    </row>
    <row r="816" spans="1:13">
      <c r="A816">
        <v>10187</v>
      </c>
      <c r="B816" t="s">
        <v>193</v>
      </c>
      <c r="C816">
        <v>34</v>
      </c>
      <c r="D816">
        <v>72</v>
      </c>
      <c r="E816">
        <v>7</v>
      </c>
      <c r="F816" s="14">
        <f>VLOOKUP($A816,Orders!$A:$B,2,FALSE)</f>
        <v>37940</v>
      </c>
      <c r="G816" t="str">
        <f>VLOOKUP($A816,Orders!$A:$E,5,FALSE)</f>
        <v>Shipped</v>
      </c>
      <c r="H816">
        <f>VLOOKUP(B816,Products!A:H,8)</f>
        <v>54.4</v>
      </c>
      <c r="I816">
        <f t="shared" si="52"/>
        <v>2448</v>
      </c>
      <c r="J816">
        <f t="shared" si="53"/>
        <v>598.40000000000009</v>
      </c>
      <c r="K816">
        <f t="shared" si="54"/>
        <v>2003</v>
      </c>
      <c r="L816">
        <f t="shared" si="55"/>
        <v>11</v>
      </c>
      <c r="M816" t="str">
        <f>VLOOKUP(A816,'Master Sheet'!A:O,15)</f>
        <v>Tokyo</v>
      </c>
    </row>
    <row r="817" spans="1:13">
      <c r="A817">
        <v>10187</v>
      </c>
      <c r="B817" t="s">
        <v>194</v>
      </c>
      <c r="C817">
        <v>44</v>
      </c>
      <c r="D817">
        <v>70.33</v>
      </c>
      <c r="E817">
        <v>9</v>
      </c>
      <c r="F817" s="14">
        <f>VLOOKUP($A817,Orders!$A:$B,2,FALSE)</f>
        <v>37940</v>
      </c>
      <c r="G817" t="str">
        <f>VLOOKUP($A817,Orders!$A:$E,5,FALSE)</f>
        <v>Shipped</v>
      </c>
      <c r="H817">
        <f>VLOOKUP(B817,Products!A:H,8)</f>
        <v>36.270000000000003</v>
      </c>
      <c r="I817">
        <f t="shared" si="52"/>
        <v>3094.52</v>
      </c>
      <c r="J817">
        <f t="shared" si="53"/>
        <v>1498.6399999999999</v>
      </c>
      <c r="K817">
        <f t="shared" si="54"/>
        <v>2003</v>
      </c>
      <c r="L817">
        <f t="shared" si="55"/>
        <v>11</v>
      </c>
      <c r="M817" t="str">
        <f>VLOOKUP(A817,'Master Sheet'!A:O,15)</f>
        <v>Tokyo</v>
      </c>
    </row>
    <row r="818" spans="1:13">
      <c r="A818">
        <v>10188</v>
      </c>
      <c r="B818" t="s">
        <v>196</v>
      </c>
      <c r="C818">
        <v>48</v>
      </c>
      <c r="D818">
        <v>95.7</v>
      </c>
      <c r="E818">
        <v>1</v>
      </c>
      <c r="F818" s="14">
        <f>VLOOKUP($A818,Orders!$A:$B,2,FALSE)</f>
        <v>37943</v>
      </c>
      <c r="G818" t="str">
        <f>VLOOKUP($A818,Orders!$A:$E,5,FALSE)</f>
        <v>Shipped</v>
      </c>
      <c r="H818">
        <f>VLOOKUP(B818,Products!A:H,8)</f>
        <v>48.81</v>
      </c>
      <c r="I818">
        <f t="shared" si="52"/>
        <v>4593.6000000000004</v>
      </c>
      <c r="J818">
        <f t="shared" si="53"/>
        <v>2250.7200000000003</v>
      </c>
      <c r="K818">
        <f t="shared" si="54"/>
        <v>2003</v>
      </c>
      <c r="L818">
        <f t="shared" si="55"/>
        <v>11</v>
      </c>
      <c r="M818" t="str">
        <f>VLOOKUP(A818,'Master Sheet'!A:O,15)</f>
        <v>London</v>
      </c>
    </row>
    <row r="819" spans="1:13">
      <c r="A819">
        <v>10188</v>
      </c>
      <c r="B819" t="s">
        <v>197</v>
      </c>
      <c r="C819">
        <v>38</v>
      </c>
      <c r="D819">
        <v>111.8</v>
      </c>
      <c r="E819">
        <v>4</v>
      </c>
      <c r="F819" s="14">
        <f>VLOOKUP($A819,Orders!$A:$B,2,FALSE)</f>
        <v>37943</v>
      </c>
      <c r="G819" t="str">
        <f>VLOOKUP($A819,Orders!$A:$E,5,FALSE)</f>
        <v>Shipped</v>
      </c>
      <c r="H819">
        <f>VLOOKUP(B819,Products!A:H,8)</f>
        <v>68.989999999999995</v>
      </c>
      <c r="I819">
        <f t="shared" si="52"/>
        <v>4248.3999999999996</v>
      </c>
      <c r="J819">
        <f t="shared" si="53"/>
        <v>1626.7800000000002</v>
      </c>
      <c r="K819">
        <f t="shared" si="54"/>
        <v>2003</v>
      </c>
      <c r="L819">
        <f t="shared" si="55"/>
        <v>11</v>
      </c>
      <c r="M819" t="str">
        <f>VLOOKUP(A819,'Master Sheet'!A:O,15)</f>
        <v>London</v>
      </c>
    </row>
    <row r="820" spans="1:13">
      <c r="A820">
        <v>10188</v>
      </c>
      <c r="B820" t="s">
        <v>198</v>
      </c>
      <c r="C820">
        <v>45</v>
      </c>
      <c r="D820">
        <v>182.04</v>
      </c>
      <c r="E820">
        <v>3</v>
      </c>
      <c r="F820" s="14">
        <f>VLOOKUP($A820,Orders!$A:$B,2,FALSE)</f>
        <v>37943</v>
      </c>
      <c r="G820" t="str">
        <f>VLOOKUP($A820,Orders!$A:$E,5,FALSE)</f>
        <v>Shipped</v>
      </c>
      <c r="H820">
        <f>VLOOKUP(B820,Products!A:H,8)</f>
        <v>91.02</v>
      </c>
      <c r="I820">
        <f t="shared" si="52"/>
        <v>8191.7999999999993</v>
      </c>
      <c r="J820">
        <f t="shared" si="53"/>
        <v>4095.8999999999996</v>
      </c>
      <c r="K820">
        <f t="shared" si="54"/>
        <v>2003</v>
      </c>
      <c r="L820">
        <f t="shared" si="55"/>
        <v>11</v>
      </c>
      <c r="M820" t="str">
        <f>VLOOKUP(A820,'Master Sheet'!A:O,15)</f>
        <v>London</v>
      </c>
    </row>
    <row r="821" spans="1:13">
      <c r="A821">
        <v>10188</v>
      </c>
      <c r="B821" t="s">
        <v>200</v>
      </c>
      <c r="C821">
        <v>32</v>
      </c>
      <c r="D821">
        <v>52.09</v>
      </c>
      <c r="E821">
        <v>5</v>
      </c>
      <c r="F821" s="14">
        <f>VLOOKUP($A821,Orders!$A:$B,2,FALSE)</f>
        <v>37943</v>
      </c>
      <c r="G821" t="str">
        <f>VLOOKUP($A821,Orders!$A:$E,5,FALSE)</f>
        <v>Shipped</v>
      </c>
      <c r="H821">
        <f>VLOOKUP(B821,Products!A:H,8)</f>
        <v>24.23</v>
      </c>
      <c r="I821">
        <f t="shared" si="52"/>
        <v>1666.88</v>
      </c>
      <c r="J821">
        <f t="shared" si="53"/>
        <v>891.5200000000001</v>
      </c>
      <c r="K821">
        <f t="shared" si="54"/>
        <v>2003</v>
      </c>
      <c r="L821">
        <f t="shared" si="55"/>
        <v>11</v>
      </c>
      <c r="M821" t="str">
        <f>VLOOKUP(A821,'Master Sheet'!A:O,15)</f>
        <v>London</v>
      </c>
    </row>
    <row r="822" spans="1:13">
      <c r="A822">
        <v>10188</v>
      </c>
      <c r="B822" t="s">
        <v>201</v>
      </c>
      <c r="C822">
        <v>25</v>
      </c>
      <c r="D822">
        <v>95.8</v>
      </c>
      <c r="E822">
        <v>2</v>
      </c>
      <c r="F822" s="14">
        <f>VLOOKUP($A822,Orders!$A:$B,2,FALSE)</f>
        <v>37943</v>
      </c>
      <c r="G822" t="str">
        <f>VLOOKUP($A822,Orders!$A:$E,5,FALSE)</f>
        <v>Shipped</v>
      </c>
      <c r="H822">
        <f>VLOOKUP(B822,Products!A:H,8)</f>
        <v>60.86</v>
      </c>
      <c r="I822">
        <f t="shared" si="52"/>
        <v>2395</v>
      </c>
      <c r="J822">
        <f t="shared" si="53"/>
        <v>873.5</v>
      </c>
      <c r="K822">
        <f t="shared" si="54"/>
        <v>2003</v>
      </c>
      <c r="L822">
        <f t="shared" si="55"/>
        <v>11</v>
      </c>
      <c r="M822" t="str">
        <f>VLOOKUP(A822,'Master Sheet'!A:O,15)</f>
        <v>London</v>
      </c>
    </row>
    <row r="823" spans="1:13">
      <c r="A823">
        <v>10188</v>
      </c>
      <c r="B823" t="s">
        <v>202</v>
      </c>
      <c r="C823">
        <v>40</v>
      </c>
      <c r="D823">
        <v>61.7</v>
      </c>
      <c r="E823">
        <v>6</v>
      </c>
      <c r="F823" s="14">
        <f>VLOOKUP($A823,Orders!$A:$B,2,FALSE)</f>
        <v>37943</v>
      </c>
      <c r="G823" t="str">
        <f>VLOOKUP($A823,Orders!$A:$E,5,FALSE)</f>
        <v>Shipped</v>
      </c>
      <c r="H823">
        <f>VLOOKUP(B823,Products!A:H,8)</f>
        <v>37.32</v>
      </c>
      <c r="I823">
        <f t="shared" si="52"/>
        <v>2468</v>
      </c>
      <c r="J823">
        <f t="shared" si="53"/>
        <v>975.2</v>
      </c>
      <c r="K823">
        <f t="shared" si="54"/>
        <v>2003</v>
      </c>
      <c r="L823">
        <f t="shared" si="55"/>
        <v>11</v>
      </c>
      <c r="M823" t="str">
        <f>VLOOKUP(A823,'Master Sheet'!A:O,15)</f>
        <v>London</v>
      </c>
    </row>
    <row r="824" spans="1:13">
      <c r="A824">
        <v>10188</v>
      </c>
      <c r="B824" t="s">
        <v>203</v>
      </c>
      <c r="C824">
        <v>44</v>
      </c>
      <c r="D824">
        <v>81.91</v>
      </c>
      <c r="E824">
        <v>7</v>
      </c>
      <c r="F824" s="14">
        <f>VLOOKUP($A824,Orders!$A:$B,2,FALSE)</f>
        <v>37943</v>
      </c>
      <c r="G824" t="str">
        <f>VLOOKUP($A824,Orders!$A:$E,5,FALSE)</f>
        <v>Shipped</v>
      </c>
      <c r="H824">
        <f>VLOOKUP(B824,Products!A:H,8)</f>
        <v>66.92</v>
      </c>
      <c r="I824">
        <f t="shared" si="52"/>
        <v>3604.04</v>
      </c>
      <c r="J824">
        <f t="shared" si="53"/>
        <v>659.55999999999972</v>
      </c>
      <c r="K824">
        <f t="shared" si="54"/>
        <v>2003</v>
      </c>
      <c r="L824">
        <f t="shared" si="55"/>
        <v>11</v>
      </c>
      <c r="M824" t="str">
        <f>VLOOKUP(A824,'Master Sheet'!A:O,15)</f>
        <v>London</v>
      </c>
    </row>
    <row r="825" spans="1:13">
      <c r="A825">
        <v>10188</v>
      </c>
      <c r="B825" t="s">
        <v>192</v>
      </c>
      <c r="C825">
        <v>29</v>
      </c>
      <c r="D825">
        <v>96.11</v>
      </c>
      <c r="E825">
        <v>8</v>
      </c>
      <c r="F825" s="14">
        <f>VLOOKUP($A825,Orders!$A:$B,2,FALSE)</f>
        <v>37943</v>
      </c>
      <c r="G825" t="str">
        <f>VLOOKUP($A825,Orders!$A:$E,5,FALSE)</f>
        <v>Shipped</v>
      </c>
      <c r="H825">
        <f>VLOOKUP(B825,Products!A:H,8)</f>
        <v>59.33</v>
      </c>
      <c r="I825">
        <f t="shared" si="52"/>
        <v>2787.19</v>
      </c>
      <c r="J825">
        <f t="shared" si="53"/>
        <v>1066.6200000000001</v>
      </c>
      <c r="K825">
        <f t="shared" si="54"/>
        <v>2003</v>
      </c>
      <c r="L825">
        <f t="shared" si="55"/>
        <v>11</v>
      </c>
      <c r="M825" t="str">
        <f>VLOOKUP(A825,'Master Sheet'!A:O,15)</f>
        <v>London</v>
      </c>
    </row>
    <row r="826" spans="1:13">
      <c r="A826">
        <v>10189</v>
      </c>
      <c r="B826" t="s">
        <v>199</v>
      </c>
      <c r="C826">
        <v>28</v>
      </c>
      <c r="D826">
        <v>138.57</v>
      </c>
      <c r="E826">
        <v>1</v>
      </c>
      <c r="F826" s="14">
        <f>VLOOKUP($A826,Orders!$A:$B,2,FALSE)</f>
        <v>37943</v>
      </c>
      <c r="G826" t="str">
        <f>VLOOKUP($A826,Orders!$A:$E,5,FALSE)</f>
        <v>Shipped</v>
      </c>
      <c r="H826">
        <f>VLOOKUP(B826,Products!A:H,8)</f>
        <v>66.27</v>
      </c>
      <c r="I826">
        <f t="shared" si="52"/>
        <v>3879.96</v>
      </c>
      <c r="J826">
        <f t="shared" si="53"/>
        <v>2024.3999999999999</v>
      </c>
      <c r="K826">
        <f t="shared" si="54"/>
        <v>2003</v>
      </c>
      <c r="L826">
        <f t="shared" si="55"/>
        <v>11</v>
      </c>
      <c r="M826" t="str">
        <f>VLOOKUP(A826,'Master Sheet'!A:O,15)</f>
        <v>San Francisco</v>
      </c>
    </row>
    <row r="827" spans="1:13">
      <c r="A827">
        <v>10190</v>
      </c>
      <c r="B827" t="s">
        <v>213</v>
      </c>
      <c r="C827">
        <v>42</v>
      </c>
      <c r="D827">
        <v>58.87</v>
      </c>
      <c r="E827">
        <v>3</v>
      </c>
      <c r="F827" s="14">
        <f>VLOOKUP($A827,Orders!$A:$B,2,FALSE)</f>
        <v>37944</v>
      </c>
      <c r="G827" t="str">
        <f>VLOOKUP($A827,Orders!$A:$E,5,FALSE)</f>
        <v>Shipped</v>
      </c>
      <c r="H827">
        <f>VLOOKUP(B827,Products!A:H,8)</f>
        <v>47.1</v>
      </c>
      <c r="I827">
        <f t="shared" si="52"/>
        <v>2472.54</v>
      </c>
      <c r="J827">
        <f t="shared" si="53"/>
        <v>494.3399999999998</v>
      </c>
      <c r="K827">
        <f t="shared" si="54"/>
        <v>2003</v>
      </c>
      <c r="L827">
        <f t="shared" si="55"/>
        <v>11</v>
      </c>
      <c r="M827" t="str">
        <f>VLOOKUP(A827,'Master Sheet'!A:O,15)</f>
        <v>Paris</v>
      </c>
    </row>
    <row r="828" spans="1:13">
      <c r="A828">
        <v>10190</v>
      </c>
      <c r="B828" t="s">
        <v>217</v>
      </c>
      <c r="C828">
        <v>46</v>
      </c>
      <c r="D828">
        <v>38.619999999999997</v>
      </c>
      <c r="E828">
        <v>1</v>
      </c>
      <c r="F828" s="14">
        <f>VLOOKUP($A828,Orders!$A:$B,2,FALSE)</f>
        <v>37944</v>
      </c>
      <c r="G828" t="str">
        <f>VLOOKUP($A828,Orders!$A:$E,5,FALSE)</f>
        <v>Shipped</v>
      </c>
      <c r="H828">
        <f>VLOOKUP(B828,Products!A:H,8)</f>
        <v>24.14</v>
      </c>
      <c r="I828">
        <f t="shared" si="52"/>
        <v>1776.52</v>
      </c>
      <c r="J828">
        <f t="shared" si="53"/>
        <v>666.07999999999981</v>
      </c>
      <c r="K828">
        <f t="shared" si="54"/>
        <v>2003</v>
      </c>
      <c r="L828">
        <f t="shared" si="55"/>
        <v>11</v>
      </c>
      <c r="M828" t="str">
        <f>VLOOKUP(A828,'Master Sheet'!A:O,15)</f>
        <v>Paris</v>
      </c>
    </row>
    <row r="829" spans="1:13">
      <c r="A829">
        <v>10190</v>
      </c>
      <c r="B829" t="s">
        <v>218</v>
      </c>
      <c r="C829">
        <v>42</v>
      </c>
      <c r="D829">
        <v>89.8</v>
      </c>
      <c r="E829">
        <v>4</v>
      </c>
      <c r="F829" s="14">
        <f>VLOOKUP($A829,Orders!$A:$B,2,FALSE)</f>
        <v>37944</v>
      </c>
      <c r="G829" t="str">
        <f>VLOOKUP($A829,Orders!$A:$E,5,FALSE)</f>
        <v>Shipped</v>
      </c>
      <c r="H829">
        <f>VLOOKUP(B829,Products!A:H,8)</f>
        <v>56.13</v>
      </c>
      <c r="I829">
        <f t="shared" si="52"/>
        <v>3771.6</v>
      </c>
      <c r="J829">
        <f t="shared" si="53"/>
        <v>1414.1399999999999</v>
      </c>
      <c r="K829">
        <f t="shared" si="54"/>
        <v>2003</v>
      </c>
      <c r="L829">
        <f t="shared" si="55"/>
        <v>11</v>
      </c>
      <c r="M829" t="str">
        <f>VLOOKUP(A829,'Master Sheet'!A:O,15)</f>
        <v>Paris</v>
      </c>
    </row>
    <row r="830" spans="1:13">
      <c r="A830">
        <v>10190</v>
      </c>
      <c r="B830" t="s">
        <v>219</v>
      </c>
      <c r="C830">
        <v>40</v>
      </c>
      <c r="D830">
        <v>67.53</v>
      </c>
      <c r="E830">
        <v>2</v>
      </c>
      <c r="F830" s="14">
        <f>VLOOKUP($A830,Orders!$A:$B,2,FALSE)</f>
        <v>37944</v>
      </c>
      <c r="G830" t="str">
        <f>VLOOKUP($A830,Orders!$A:$E,5,FALSE)</f>
        <v>Shipped</v>
      </c>
      <c r="H830">
        <f>VLOOKUP(B830,Products!A:H,8)</f>
        <v>34.17</v>
      </c>
      <c r="I830">
        <f t="shared" si="52"/>
        <v>2701.2</v>
      </c>
      <c r="J830">
        <f t="shared" si="53"/>
        <v>1334.4</v>
      </c>
      <c r="K830">
        <f t="shared" si="54"/>
        <v>2003</v>
      </c>
      <c r="L830">
        <f t="shared" si="55"/>
        <v>11</v>
      </c>
      <c r="M830" t="str">
        <f>VLOOKUP(A830,'Master Sheet'!A:O,15)</f>
        <v>Paris</v>
      </c>
    </row>
    <row r="831" spans="1:13">
      <c r="A831">
        <v>10191</v>
      </c>
      <c r="B831" t="s">
        <v>204</v>
      </c>
      <c r="C831">
        <v>21</v>
      </c>
      <c r="D831">
        <v>155.66</v>
      </c>
      <c r="E831">
        <v>3</v>
      </c>
      <c r="F831" s="14">
        <f>VLOOKUP($A831,Orders!$A:$B,2,FALSE)</f>
        <v>37945</v>
      </c>
      <c r="G831" t="str">
        <f>VLOOKUP($A831,Orders!$A:$E,5,FALSE)</f>
        <v>Shipped</v>
      </c>
      <c r="H831">
        <f>VLOOKUP(B831,Products!A:H,8)</f>
        <v>95.34</v>
      </c>
      <c r="I831">
        <f t="shared" si="52"/>
        <v>3268.86</v>
      </c>
      <c r="J831">
        <f t="shared" si="53"/>
        <v>1266.7199999999998</v>
      </c>
      <c r="K831">
        <f t="shared" si="54"/>
        <v>2003</v>
      </c>
      <c r="L831">
        <f t="shared" si="55"/>
        <v>11</v>
      </c>
      <c r="M831" t="str">
        <f>VLOOKUP(A831,'Master Sheet'!A:O,15)</f>
        <v>London</v>
      </c>
    </row>
    <row r="832" spans="1:13">
      <c r="A832">
        <v>10191</v>
      </c>
      <c r="B832" t="s">
        <v>205</v>
      </c>
      <c r="C832">
        <v>40</v>
      </c>
      <c r="D832">
        <v>104.52</v>
      </c>
      <c r="E832">
        <v>1</v>
      </c>
      <c r="F832" s="14">
        <f>VLOOKUP($A832,Orders!$A:$B,2,FALSE)</f>
        <v>37945</v>
      </c>
      <c r="G832" t="str">
        <f>VLOOKUP($A832,Orders!$A:$E,5,FALSE)</f>
        <v>Shipped</v>
      </c>
      <c r="H832">
        <f>VLOOKUP(B832,Products!A:H,8)</f>
        <v>75.16</v>
      </c>
      <c r="I832">
        <f t="shared" si="52"/>
        <v>4180.8</v>
      </c>
      <c r="J832">
        <f t="shared" si="53"/>
        <v>1174.4000000000001</v>
      </c>
      <c r="K832">
        <f t="shared" si="54"/>
        <v>2003</v>
      </c>
      <c r="L832">
        <f t="shared" si="55"/>
        <v>11</v>
      </c>
      <c r="M832" t="str">
        <f>VLOOKUP(A832,'Master Sheet'!A:O,15)</f>
        <v>London</v>
      </c>
    </row>
    <row r="833" spans="1:13">
      <c r="A833">
        <v>10191</v>
      </c>
      <c r="B833" t="s">
        <v>206</v>
      </c>
      <c r="C833">
        <v>30</v>
      </c>
      <c r="D833">
        <v>70.22</v>
      </c>
      <c r="E833">
        <v>4</v>
      </c>
      <c r="F833" s="14">
        <f>VLOOKUP($A833,Orders!$A:$B,2,FALSE)</f>
        <v>37945</v>
      </c>
      <c r="G833" t="str">
        <f>VLOOKUP($A833,Orders!$A:$E,5,FALSE)</f>
        <v>Shipped</v>
      </c>
      <c r="H833">
        <f>VLOOKUP(B833,Products!A:H,8)</f>
        <v>31.92</v>
      </c>
      <c r="I833">
        <f t="shared" si="52"/>
        <v>2106.6</v>
      </c>
      <c r="J833">
        <f t="shared" si="53"/>
        <v>1149</v>
      </c>
      <c r="K833">
        <f t="shared" si="54"/>
        <v>2003</v>
      </c>
      <c r="L833">
        <f t="shared" si="55"/>
        <v>11</v>
      </c>
      <c r="M833" t="str">
        <f>VLOOKUP(A833,'Master Sheet'!A:O,15)</f>
        <v>London</v>
      </c>
    </row>
    <row r="834" spans="1:13">
      <c r="A834">
        <v>10191</v>
      </c>
      <c r="B834" t="s">
        <v>209</v>
      </c>
      <c r="C834">
        <v>36</v>
      </c>
      <c r="D834">
        <v>75.59</v>
      </c>
      <c r="E834">
        <v>6</v>
      </c>
      <c r="F834" s="14">
        <f>VLOOKUP($A834,Orders!$A:$B,2,FALSE)</f>
        <v>37945</v>
      </c>
      <c r="G834" t="str">
        <f>VLOOKUP($A834,Orders!$A:$E,5,FALSE)</f>
        <v>Shipped</v>
      </c>
      <c r="H834">
        <f>VLOOKUP(B834,Products!A:H,8)</f>
        <v>49.05</v>
      </c>
      <c r="I834">
        <f t="shared" si="52"/>
        <v>2721.2400000000002</v>
      </c>
      <c r="J834">
        <f t="shared" si="53"/>
        <v>955.44000000000028</v>
      </c>
      <c r="K834">
        <f t="shared" si="54"/>
        <v>2003</v>
      </c>
      <c r="L834">
        <f t="shared" si="55"/>
        <v>11</v>
      </c>
      <c r="M834" t="str">
        <f>VLOOKUP(A834,'Master Sheet'!A:O,15)</f>
        <v>London</v>
      </c>
    </row>
    <row r="835" spans="1:13">
      <c r="A835">
        <v>10191</v>
      </c>
      <c r="B835" t="s">
        <v>210</v>
      </c>
      <c r="C835">
        <v>23</v>
      </c>
      <c r="D835">
        <v>119.06</v>
      </c>
      <c r="E835">
        <v>5</v>
      </c>
      <c r="F835" s="14">
        <f>VLOOKUP($A835,Orders!$A:$B,2,FALSE)</f>
        <v>37945</v>
      </c>
      <c r="G835" t="str">
        <f>VLOOKUP($A835,Orders!$A:$E,5,FALSE)</f>
        <v>Shipped</v>
      </c>
      <c r="H835">
        <f>VLOOKUP(B835,Products!A:H,8)</f>
        <v>73.489999999999995</v>
      </c>
      <c r="I835">
        <f t="shared" si="52"/>
        <v>2738.38</v>
      </c>
      <c r="J835">
        <f t="shared" si="53"/>
        <v>1048.1100000000001</v>
      </c>
      <c r="K835">
        <f t="shared" si="54"/>
        <v>2003</v>
      </c>
      <c r="L835">
        <f t="shared" si="55"/>
        <v>11</v>
      </c>
      <c r="M835" t="str">
        <f>VLOOKUP(A835,'Master Sheet'!A:O,15)</f>
        <v>London</v>
      </c>
    </row>
    <row r="836" spans="1:13">
      <c r="A836">
        <v>10191</v>
      </c>
      <c r="B836" t="s">
        <v>211</v>
      </c>
      <c r="C836">
        <v>43</v>
      </c>
      <c r="D836">
        <v>60.93</v>
      </c>
      <c r="E836">
        <v>9</v>
      </c>
      <c r="F836" s="14">
        <f>VLOOKUP($A836,Orders!$A:$B,2,FALSE)</f>
        <v>37945</v>
      </c>
      <c r="G836" t="str">
        <f>VLOOKUP($A836,Orders!$A:$E,5,FALSE)</f>
        <v>Shipped</v>
      </c>
      <c r="H836">
        <f>VLOOKUP(B836,Products!A:H,8)</f>
        <v>32.950000000000003</v>
      </c>
      <c r="I836">
        <f t="shared" si="52"/>
        <v>2619.9899999999998</v>
      </c>
      <c r="J836">
        <f t="shared" si="53"/>
        <v>1203.1399999999999</v>
      </c>
      <c r="K836">
        <f t="shared" si="54"/>
        <v>2003</v>
      </c>
      <c r="L836">
        <f t="shared" si="55"/>
        <v>11</v>
      </c>
      <c r="M836" t="str">
        <f>VLOOKUP(A836,'Master Sheet'!A:O,15)</f>
        <v>London</v>
      </c>
    </row>
    <row r="837" spans="1:13">
      <c r="A837">
        <v>10191</v>
      </c>
      <c r="B837" t="s">
        <v>212</v>
      </c>
      <c r="C837">
        <v>32</v>
      </c>
      <c r="D837">
        <v>136.9</v>
      </c>
      <c r="E837">
        <v>8</v>
      </c>
      <c r="F837" s="14">
        <f>VLOOKUP($A837,Orders!$A:$B,2,FALSE)</f>
        <v>37945</v>
      </c>
      <c r="G837" t="str">
        <f>VLOOKUP($A837,Orders!$A:$E,5,FALSE)</f>
        <v>Shipped</v>
      </c>
      <c r="H837">
        <f>VLOOKUP(B837,Products!A:H,8)</f>
        <v>69.930000000000007</v>
      </c>
      <c r="I837">
        <f t="shared" si="52"/>
        <v>4380.8</v>
      </c>
      <c r="J837">
        <f t="shared" si="53"/>
        <v>2143.04</v>
      </c>
      <c r="K837">
        <f t="shared" si="54"/>
        <v>2003</v>
      </c>
      <c r="L837">
        <f t="shared" si="55"/>
        <v>11</v>
      </c>
      <c r="M837" t="str">
        <f>VLOOKUP(A837,'Master Sheet'!A:O,15)</f>
        <v>London</v>
      </c>
    </row>
    <row r="838" spans="1:13">
      <c r="A838">
        <v>10191</v>
      </c>
      <c r="B838" t="s">
        <v>214</v>
      </c>
      <c r="C838">
        <v>48</v>
      </c>
      <c r="D838">
        <v>53.27</v>
      </c>
      <c r="E838">
        <v>2</v>
      </c>
      <c r="F838" s="14">
        <f>VLOOKUP($A838,Orders!$A:$B,2,FALSE)</f>
        <v>37945</v>
      </c>
      <c r="G838" t="str">
        <f>VLOOKUP($A838,Orders!$A:$E,5,FALSE)</f>
        <v>Shipped</v>
      </c>
      <c r="H838">
        <f>VLOOKUP(B838,Products!A:H,8)</f>
        <v>38.58</v>
      </c>
      <c r="I838">
        <f t="shared" si="52"/>
        <v>2556.96</v>
      </c>
      <c r="J838">
        <f t="shared" si="53"/>
        <v>705.12000000000023</v>
      </c>
      <c r="K838">
        <f t="shared" si="54"/>
        <v>2003</v>
      </c>
      <c r="L838">
        <f t="shared" si="55"/>
        <v>11</v>
      </c>
      <c r="M838" t="str">
        <f>VLOOKUP(A838,'Master Sheet'!A:O,15)</f>
        <v>London</v>
      </c>
    </row>
    <row r="839" spans="1:13">
      <c r="A839">
        <v>10191</v>
      </c>
      <c r="B839" t="s">
        <v>216</v>
      </c>
      <c r="C839">
        <v>44</v>
      </c>
      <c r="D839">
        <v>77.61</v>
      </c>
      <c r="E839">
        <v>7</v>
      </c>
      <c r="F839" s="14">
        <f>VLOOKUP($A839,Orders!$A:$B,2,FALSE)</f>
        <v>37945</v>
      </c>
      <c r="G839" t="str">
        <f>VLOOKUP($A839,Orders!$A:$E,5,FALSE)</f>
        <v>Shipped</v>
      </c>
      <c r="H839">
        <f>VLOOKUP(B839,Products!A:H,8)</f>
        <v>32.33</v>
      </c>
      <c r="I839">
        <f t="shared" si="52"/>
        <v>3414.84</v>
      </c>
      <c r="J839">
        <f t="shared" si="53"/>
        <v>1992.3200000000002</v>
      </c>
      <c r="K839">
        <f t="shared" si="54"/>
        <v>2003</v>
      </c>
      <c r="L839">
        <f t="shared" si="55"/>
        <v>11</v>
      </c>
      <c r="M839" t="str">
        <f>VLOOKUP(A839,'Master Sheet'!A:O,15)</f>
        <v>London</v>
      </c>
    </row>
    <row r="840" spans="1:13">
      <c r="A840">
        <v>10192</v>
      </c>
      <c r="B840" t="s">
        <v>207</v>
      </c>
      <c r="C840">
        <v>27</v>
      </c>
      <c r="D840">
        <v>99.04</v>
      </c>
      <c r="E840">
        <v>16</v>
      </c>
      <c r="F840" s="14">
        <f>VLOOKUP($A840,Orders!$A:$B,2,FALSE)</f>
        <v>37945</v>
      </c>
      <c r="G840" t="str">
        <f>VLOOKUP($A840,Orders!$A:$E,5,FALSE)</f>
        <v>Shipped</v>
      </c>
      <c r="H840">
        <f>VLOOKUP(B840,Products!A:H,8)</f>
        <v>58.73</v>
      </c>
      <c r="I840">
        <f t="shared" si="52"/>
        <v>2674.0800000000004</v>
      </c>
      <c r="J840">
        <f t="shared" si="53"/>
        <v>1088.3700000000003</v>
      </c>
      <c r="K840">
        <f t="shared" si="54"/>
        <v>2003</v>
      </c>
      <c r="L840">
        <f t="shared" si="55"/>
        <v>11</v>
      </c>
      <c r="M840" t="str">
        <f>VLOOKUP(A840,'Master Sheet'!A:O,15)</f>
        <v>Boston</v>
      </c>
    </row>
    <row r="841" spans="1:13">
      <c r="A841">
        <v>10192</v>
      </c>
      <c r="B841" t="s">
        <v>220</v>
      </c>
      <c r="C841">
        <v>22</v>
      </c>
      <c r="D841">
        <v>140.12</v>
      </c>
      <c r="E841">
        <v>11</v>
      </c>
      <c r="F841" s="14">
        <f>VLOOKUP($A841,Orders!$A:$B,2,FALSE)</f>
        <v>37945</v>
      </c>
      <c r="G841" t="str">
        <f>VLOOKUP($A841,Orders!$A:$E,5,FALSE)</f>
        <v>Shipped</v>
      </c>
      <c r="H841">
        <f>VLOOKUP(B841,Products!A:H,8)</f>
        <v>83.51</v>
      </c>
      <c r="I841">
        <f t="shared" si="52"/>
        <v>3082.6400000000003</v>
      </c>
      <c r="J841">
        <f t="shared" si="53"/>
        <v>1245.42</v>
      </c>
      <c r="K841">
        <f t="shared" si="54"/>
        <v>2003</v>
      </c>
      <c r="L841">
        <f t="shared" si="55"/>
        <v>11</v>
      </c>
      <c r="M841" t="str">
        <f>VLOOKUP(A841,'Master Sheet'!A:O,15)</f>
        <v>Boston</v>
      </c>
    </row>
    <row r="842" spans="1:13">
      <c r="A842">
        <v>10192</v>
      </c>
      <c r="B842" t="s">
        <v>225</v>
      </c>
      <c r="C842">
        <v>29</v>
      </c>
      <c r="D842">
        <v>100.8</v>
      </c>
      <c r="E842">
        <v>7</v>
      </c>
      <c r="F842" s="14">
        <f>VLOOKUP($A842,Orders!$A:$B,2,FALSE)</f>
        <v>37945</v>
      </c>
      <c r="G842" t="str">
        <f>VLOOKUP($A842,Orders!$A:$E,5,FALSE)</f>
        <v>Shipped</v>
      </c>
      <c r="H842">
        <f>VLOOKUP(B842,Products!A:H,8)</f>
        <v>65.959999999999994</v>
      </c>
      <c r="I842">
        <f t="shared" si="52"/>
        <v>2923.2</v>
      </c>
      <c r="J842">
        <f t="shared" si="53"/>
        <v>1010.3600000000001</v>
      </c>
      <c r="K842">
        <f t="shared" si="54"/>
        <v>2003</v>
      </c>
      <c r="L842">
        <f t="shared" si="55"/>
        <v>11</v>
      </c>
      <c r="M842" t="str">
        <f>VLOOKUP(A842,'Master Sheet'!A:O,15)</f>
        <v>Boston</v>
      </c>
    </row>
    <row r="843" spans="1:13">
      <c r="A843">
        <v>10192</v>
      </c>
      <c r="B843" t="s">
        <v>208</v>
      </c>
      <c r="C843">
        <v>45</v>
      </c>
      <c r="D843">
        <v>70.84</v>
      </c>
      <c r="E843">
        <v>15</v>
      </c>
      <c r="F843" s="14">
        <f>VLOOKUP($A843,Orders!$A:$B,2,FALSE)</f>
        <v>37945</v>
      </c>
      <c r="G843" t="str">
        <f>VLOOKUP($A843,Orders!$A:$E,5,FALSE)</f>
        <v>Shipped</v>
      </c>
      <c r="H843">
        <f>VLOOKUP(B843,Products!A:H,8)</f>
        <v>53.9</v>
      </c>
      <c r="I843">
        <f t="shared" si="52"/>
        <v>3187.8</v>
      </c>
      <c r="J843">
        <f t="shared" si="53"/>
        <v>762.30000000000018</v>
      </c>
      <c r="K843">
        <f t="shared" si="54"/>
        <v>2003</v>
      </c>
      <c r="L843">
        <f t="shared" si="55"/>
        <v>11</v>
      </c>
      <c r="M843" t="str">
        <f>VLOOKUP(A843,'Master Sheet'!A:O,15)</f>
        <v>Boston</v>
      </c>
    </row>
    <row r="844" spans="1:13">
      <c r="A844">
        <v>10192</v>
      </c>
      <c r="B844" t="s">
        <v>221</v>
      </c>
      <c r="C844">
        <v>47</v>
      </c>
      <c r="D844">
        <v>128.03</v>
      </c>
      <c r="E844">
        <v>10</v>
      </c>
      <c r="F844" s="14">
        <f>VLOOKUP($A844,Orders!$A:$B,2,FALSE)</f>
        <v>37945</v>
      </c>
      <c r="G844" t="str">
        <f>VLOOKUP($A844,Orders!$A:$E,5,FALSE)</f>
        <v>Shipped</v>
      </c>
      <c r="H844">
        <f>VLOOKUP(B844,Products!A:H,8)</f>
        <v>93.89</v>
      </c>
      <c r="I844">
        <f t="shared" si="52"/>
        <v>6017.41</v>
      </c>
      <c r="J844">
        <f t="shared" si="53"/>
        <v>1604.58</v>
      </c>
      <c r="K844">
        <f t="shared" si="54"/>
        <v>2003</v>
      </c>
      <c r="L844">
        <f t="shared" si="55"/>
        <v>11</v>
      </c>
      <c r="M844" t="str">
        <f>VLOOKUP(A844,'Master Sheet'!A:O,15)</f>
        <v>Boston</v>
      </c>
    </row>
    <row r="845" spans="1:13">
      <c r="A845">
        <v>10192</v>
      </c>
      <c r="B845" t="s">
        <v>222</v>
      </c>
      <c r="C845">
        <v>38</v>
      </c>
      <c r="D845">
        <v>110.88</v>
      </c>
      <c r="E845">
        <v>8</v>
      </c>
      <c r="F845" s="14">
        <f>VLOOKUP($A845,Orders!$A:$B,2,FALSE)</f>
        <v>37945</v>
      </c>
      <c r="G845" t="str">
        <f>VLOOKUP($A845,Orders!$A:$E,5,FALSE)</f>
        <v>Shipped</v>
      </c>
      <c r="H845">
        <f>VLOOKUP(B845,Products!A:H,8)</f>
        <v>56.76</v>
      </c>
      <c r="I845">
        <f t="shared" si="52"/>
        <v>4213.4399999999996</v>
      </c>
      <c r="J845">
        <f t="shared" si="53"/>
        <v>2056.56</v>
      </c>
      <c r="K845">
        <f t="shared" si="54"/>
        <v>2003</v>
      </c>
      <c r="L845">
        <f t="shared" si="55"/>
        <v>11</v>
      </c>
      <c r="M845" t="str">
        <f>VLOOKUP(A845,'Master Sheet'!A:O,15)</f>
        <v>Boston</v>
      </c>
    </row>
    <row r="846" spans="1:13">
      <c r="A846">
        <v>10192</v>
      </c>
      <c r="B846" t="s">
        <v>154</v>
      </c>
      <c r="C846">
        <v>26</v>
      </c>
      <c r="D846">
        <v>137.16999999999999</v>
      </c>
      <c r="E846">
        <v>12</v>
      </c>
      <c r="F846" s="14">
        <f>VLOOKUP($A846,Orders!$A:$B,2,FALSE)</f>
        <v>37945</v>
      </c>
      <c r="G846" t="str">
        <f>VLOOKUP($A846,Orders!$A:$E,5,FALSE)</f>
        <v>Shipped</v>
      </c>
      <c r="H846">
        <f>VLOOKUP(B846,Products!A:H,8)</f>
        <v>77.900000000000006</v>
      </c>
      <c r="I846">
        <f t="shared" si="52"/>
        <v>3566.4199999999996</v>
      </c>
      <c r="J846">
        <f t="shared" si="53"/>
        <v>1541.0199999999995</v>
      </c>
      <c r="K846">
        <f t="shared" si="54"/>
        <v>2003</v>
      </c>
      <c r="L846">
        <f t="shared" si="55"/>
        <v>11</v>
      </c>
      <c r="M846" t="str">
        <f>VLOOKUP(A846,'Master Sheet'!A:O,15)</f>
        <v>Boston</v>
      </c>
    </row>
    <row r="847" spans="1:13">
      <c r="A847">
        <v>10192</v>
      </c>
      <c r="B847" t="s">
        <v>223</v>
      </c>
      <c r="C847">
        <v>45</v>
      </c>
      <c r="D847">
        <v>125.74</v>
      </c>
      <c r="E847">
        <v>9</v>
      </c>
      <c r="F847" s="14">
        <f>VLOOKUP($A847,Orders!$A:$B,2,FALSE)</f>
        <v>37945</v>
      </c>
      <c r="G847" t="str">
        <f>VLOOKUP($A847,Orders!$A:$E,5,FALSE)</f>
        <v>Shipped</v>
      </c>
      <c r="H847">
        <f>VLOOKUP(B847,Products!A:H,8)</f>
        <v>62.16</v>
      </c>
      <c r="I847">
        <f t="shared" si="52"/>
        <v>5658.3</v>
      </c>
      <c r="J847">
        <f t="shared" si="53"/>
        <v>2861.1</v>
      </c>
      <c r="K847">
        <f t="shared" si="54"/>
        <v>2003</v>
      </c>
      <c r="L847">
        <f t="shared" si="55"/>
        <v>11</v>
      </c>
      <c r="M847" t="str">
        <f>VLOOKUP(A847,'Master Sheet'!A:O,15)</f>
        <v>Boston</v>
      </c>
    </row>
    <row r="848" spans="1:13">
      <c r="A848">
        <v>10192</v>
      </c>
      <c r="B848" t="s">
        <v>227</v>
      </c>
      <c r="C848">
        <v>37</v>
      </c>
      <c r="D848">
        <v>72.02</v>
      </c>
      <c r="E848">
        <v>4</v>
      </c>
      <c r="F848" s="14">
        <f>VLOOKUP($A848,Orders!$A:$B,2,FALSE)</f>
        <v>37945</v>
      </c>
      <c r="G848" t="str">
        <f>VLOOKUP($A848,Orders!$A:$E,5,FALSE)</f>
        <v>Shipped</v>
      </c>
      <c r="H848">
        <f>VLOOKUP(B848,Products!A:H,8)</f>
        <v>49.24</v>
      </c>
      <c r="I848">
        <f t="shared" si="52"/>
        <v>2664.74</v>
      </c>
      <c r="J848">
        <f t="shared" si="53"/>
        <v>842.85999999999979</v>
      </c>
      <c r="K848">
        <f t="shared" si="54"/>
        <v>2003</v>
      </c>
      <c r="L848">
        <f t="shared" si="55"/>
        <v>11</v>
      </c>
      <c r="M848" t="str">
        <f>VLOOKUP(A848,'Master Sheet'!A:O,15)</f>
        <v>Boston</v>
      </c>
    </row>
    <row r="849" spans="1:13">
      <c r="A849">
        <v>10192</v>
      </c>
      <c r="B849" t="s">
        <v>228</v>
      </c>
      <c r="C849">
        <v>47</v>
      </c>
      <c r="D849">
        <v>49.3</v>
      </c>
      <c r="E849">
        <v>6</v>
      </c>
      <c r="F849" s="14">
        <f>VLOOKUP($A849,Orders!$A:$B,2,FALSE)</f>
        <v>37945</v>
      </c>
      <c r="G849" t="str">
        <f>VLOOKUP($A849,Orders!$A:$E,5,FALSE)</f>
        <v>Shipped</v>
      </c>
      <c r="H849">
        <f>VLOOKUP(B849,Products!A:H,8)</f>
        <v>29.18</v>
      </c>
      <c r="I849">
        <f t="shared" si="52"/>
        <v>2317.1</v>
      </c>
      <c r="J849">
        <f t="shared" si="53"/>
        <v>945.63999999999987</v>
      </c>
      <c r="K849">
        <f t="shared" si="54"/>
        <v>2003</v>
      </c>
      <c r="L849">
        <f t="shared" si="55"/>
        <v>11</v>
      </c>
      <c r="M849" t="str">
        <f>VLOOKUP(A849,'Master Sheet'!A:O,15)</f>
        <v>Boston</v>
      </c>
    </row>
    <row r="850" spans="1:13">
      <c r="A850">
        <v>10192</v>
      </c>
      <c r="B850" t="s">
        <v>229</v>
      </c>
      <c r="C850">
        <v>46</v>
      </c>
      <c r="D850">
        <v>86.33</v>
      </c>
      <c r="E850">
        <v>2</v>
      </c>
      <c r="F850" s="14">
        <f>VLOOKUP($A850,Orders!$A:$B,2,FALSE)</f>
        <v>37945</v>
      </c>
      <c r="G850" t="str">
        <f>VLOOKUP($A850,Orders!$A:$E,5,FALSE)</f>
        <v>Shipped</v>
      </c>
      <c r="H850">
        <f>VLOOKUP(B850,Products!A:H,8)</f>
        <v>47.25</v>
      </c>
      <c r="I850">
        <f t="shared" si="52"/>
        <v>3971.18</v>
      </c>
      <c r="J850">
        <f t="shared" si="53"/>
        <v>1797.6799999999998</v>
      </c>
      <c r="K850">
        <f t="shared" si="54"/>
        <v>2003</v>
      </c>
      <c r="L850">
        <f t="shared" si="55"/>
        <v>11</v>
      </c>
      <c r="M850" t="str">
        <f>VLOOKUP(A850,'Master Sheet'!A:O,15)</f>
        <v>Boston</v>
      </c>
    </row>
    <row r="851" spans="1:13">
      <c r="A851">
        <v>10192</v>
      </c>
      <c r="B851" t="s">
        <v>230</v>
      </c>
      <c r="C851">
        <v>23</v>
      </c>
      <c r="D851">
        <v>112.74</v>
      </c>
      <c r="E851">
        <v>1</v>
      </c>
      <c r="F851" s="14">
        <f>VLOOKUP($A851,Orders!$A:$B,2,FALSE)</f>
        <v>37945</v>
      </c>
      <c r="G851" t="str">
        <f>VLOOKUP($A851,Orders!$A:$E,5,FALSE)</f>
        <v>Shipped</v>
      </c>
      <c r="H851">
        <f>VLOOKUP(B851,Products!A:H,8)</f>
        <v>72.819999999999993</v>
      </c>
      <c r="I851">
        <f t="shared" si="52"/>
        <v>2593.02</v>
      </c>
      <c r="J851">
        <f t="shared" si="53"/>
        <v>918.16000000000008</v>
      </c>
      <c r="K851">
        <f t="shared" si="54"/>
        <v>2003</v>
      </c>
      <c r="L851">
        <f t="shared" si="55"/>
        <v>11</v>
      </c>
      <c r="M851" t="str">
        <f>VLOOKUP(A851,'Master Sheet'!A:O,15)</f>
        <v>Boston</v>
      </c>
    </row>
    <row r="852" spans="1:13">
      <c r="A852">
        <v>10192</v>
      </c>
      <c r="B852" t="s">
        <v>224</v>
      </c>
      <c r="C852">
        <v>30</v>
      </c>
      <c r="D852">
        <v>33.229999999999997</v>
      </c>
      <c r="E852">
        <v>13</v>
      </c>
      <c r="F852" s="14">
        <f>VLOOKUP($A852,Orders!$A:$B,2,FALSE)</f>
        <v>37945</v>
      </c>
      <c r="G852" t="str">
        <f>VLOOKUP($A852,Orders!$A:$E,5,FALSE)</f>
        <v>Shipped</v>
      </c>
      <c r="H852">
        <f>VLOOKUP(B852,Products!A:H,8)</f>
        <v>16.239999999999998</v>
      </c>
      <c r="I852">
        <f t="shared" si="52"/>
        <v>996.89999999999986</v>
      </c>
      <c r="J852">
        <f t="shared" si="53"/>
        <v>509.69999999999993</v>
      </c>
      <c r="K852">
        <f t="shared" si="54"/>
        <v>2003</v>
      </c>
      <c r="L852">
        <f t="shared" si="55"/>
        <v>11</v>
      </c>
      <c r="M852" t="str">
        <f>VLOOKUP(A852,'Master Sheet'!A:O,15)</f>
        <v>Boston</v>
      </c>
    </row>
    <row r="853" spans="1:13">
      <c r="A853">
        <v>10192</v>
      </c>
      <c r="B853" t="s">
        <v>231</v>
      </c>
      <c r="C853">
        <v>32</v>
      </c>
      <c r="D853">
        <v>69.34</v>
      </c>
      <c r="E853">
        <v>3</v>
      </c>
      <c r="F853" s="14">
        <f>VLOOKUP($A853,Orders!$A:$B,2,FALSE)</f>
        <v>37945</v>
      </c>
      <c r="G853" t="str">
        <f>VLOOKUP($A853,Orders!$A:$E,5,FALSE)</f>
        <v>Shipped</v>
      </c>
      <c r="H853">
        <f>VLOOKUP(B853,Products!A:H,8)</f>
        <v>50.51</v>
      </c>
      <c r="I853">
        <f t="shared" si="52"/>
        <v>2218.88</v>
      </c>
      <c r="J853">
        <f t="shared" si="53"/>
        <v>602.56000000000017</v>
      </c>
      <c r="K853">
        <f t="shared" si="54"/>
        <v>2003</v>
      </c>
      <c r="L853">
        <f t="shared" si="55"/>
        <v>11</v>
      </c>
      <c r="M853" t="str">
        <f>VLOOKUP(A853,'Master Sheet'!A:O,15)</f>
        <v>Boston</v>
      </c>
    </row>
    <row r="854" spans="1:13">
      <c r="A854">
        <v>10192</v>
      </c>
      <c r="B854" t="s">
        <v>232</v>
      </c>
      <c r="C854">
        <v>46</v>
      </c>
      <c r="D854">
        <v>93.16</v>
      </c>
      <c r="E854">
        <v>5</v>
      </c>
      <c r="F854" s="14">
        <f>VLOOKUP($A854,Orders!$A:$B,2,FALSE)</f>
        <v>37945</v>
      </c>
      <c r="G854" t="str">
        <f>VLOOKUP($A854,Orders!$A:$E,5,FALSE)</f>
        <v>Shipped</v>
      </c>
      <c r="H854">
        <f>VLOOKUP(B854,Products!A:H,8)</f>
        <v>62.11</v>
      </c>
      <c r="I854">
        <f t="shared" si="52"/>
        <v>4285.3599999999997</v>
      </c>
      <c r="J854">
        <f t="shared" si="53"/>
        <v>1428.3</v>
      </c>
      <c r="K854">
        <f t="shared" si="54"/>
        <v>2003</v>
      </c>
      <c r="L854">
        <f t="shared" si="55"/>
        <v>11</v>
      </c>
      <c r="M854" t="str">
        <f>VLOOKUP(A854,'Master Sheet'!A:O,15)</f>
        <v>Boston</v>
      </c>
    </row>
    <row r="855" spans="1:13">
      <c r="A855">
        <v>10192</v>
      </c>
      <c r="B855" t="s">
        <v>215</v>
      </c>
      <c r="C855">
        <v>45</v>
      </c>
      <c r="D855">
        <v>112.34</v>
      </c>
      <c r="E855">
        <v>14</v>
      </c>
      <c r="F855" s="14">
        <f>VLOOKUP($A855,Orders!$A:$B,2,FALSE)</f>
        <v>37945</v>
      </c>
      <c r="G855" t="str">
        <f>VLOOKUP($A855,Orders!$A:$E,5,FALSE)</f>
        <v>Shipped</v>
      </c>
      <c r="H855">
        <f>VLOOKUP(B855,Products!A:H,8)</f>
        <v>98.3</v>
      </c>
      <c r="I855">
        <f t="shared" si="52"/>
        <v>5055.3</v>
      </c>
      <c r="J855">
        <f t="shared" si="53"/>
        <v>631.8000000000003</v>
      </c>
      <c r="K855">
        <f t="shared" si="54"/>
        <v>2003</v>
      </c>
      <c r="L855">
        <f t="shared" si="55"/>
        <v>11</v>
      </c>
      <c r="M855" t="str">
        <f>VLOOKUP(A855,'Master Sheet'!A:O,15)</f>
        <v>Boston</v>
      </c>
    </row>
    <row r="856" spans="1:13">
      <c r="A856">
        <v>10193</v>
      </c>
      <c r="B856" t="s">
        <v>132</v>
      </c>
      <c r="C856">
        <v>28</v>
      </c>
      <c r="D856">
        <v>92.47</v>
      </c>
      <c r="E856">
        <v>7</v>
      </c>
      <c r="F856" s="14">
        <f>VLOOKUP($A856,Orders!$A:$B,2,FALSE)</f>
        <v>37946</v>
      </c>
      <c r="G856" t="str">
        <f>VLOOKUP($A856,Orders!$A:$E,5,FALSE)</f>
        <v>Shipped</v>
      </c>
      <c r="H856">
        <f>VLOOKUP(B856,Products!A:H,8)</f>
        <v>60.62</v>
      </c>
      <c r="I856">
        <f t="shared" si="52"/>
        <v>2589.16</v>
      </c>
      <c r="J856">
        <f t="shared" si="53"/>
        <v>891.80000000000007</v>
      </c>
      <c r="K856">
        <f t="shared" si="54"/>
        <v>2003</v>
      </c>
      <c r="L856">
        <f t="shared" si="55"/>
        <v>11</v>
      </c>
      <c r="M856" t="str">
        <f>VLOOKUP(A856,'Master Sheet'!A:O,15)</f>
        <v>Sydney</v>
      </c>
    </row>
    <row r="857" spans="1:13">
      <c r="A857">
        <v>10193</v>
      </c>
      <c r="B857" t="s">
        <v>133</v>
      </c>
      <c r="C857">
        <v>46</v>
      </c>
      <c r="D857">
        <v>46.36</v>
      </c>
      <c r="E857">
        <v>6</v>
      </c>
      <c r="F857" s="14">
        <f>VLOOKUP($A857,Orders!$A:$B,2,FALSE)</f>
        <v>37946</v>
      </c>
      <c r="G857" t="str">
        <f>VLOOKUP($A857,Orders!$A:$E,5,FALSE)</f>
        <v>Shipped</v>
      </c>
      <c r="H857">
        <f>VLOOKUP(B857,Products!A:H,8)</f>
        <v>24.26</v>
      </c>
      <c r="I857">
        <f t="shared" si="52"/>
        <v>2132.56</v>
      </c>
      <c r="J857">
        <f t="shared" si="53"/>
        <v>1016.5999999999999</v>
      </c>
      <c r="K857">
        <f t="shared" si="54"/>
        <v>2003</v>
      </c>
      <c r="L857">
        <f t="shared" si="55"/>
        <v>11</v>
      </c>
      <c r="M857" t="str">
        <f>VLOOKUP(A857,'Master Sheet'!A:O,15)</f>
        <v>Sydney</v>
      </c>
    </row>
    <row r="858" spans="1:13">
      <c r="A858">
        <v>10193</v>
      </c>
      <c r="B858" t="s">
        <v>124</v>
      </c>
      <c r="C858">
        <v>21</v>
      </c>
      <c r="D858">
        <v>153</v>
      </c>
      <c r="E858">
        <v>14</v>
      </c>
      <c r="F858" s="14">
        <f>VLOOKUP($A858,Orders!$A:$B,2,FALSE)</f>
        <v>37946</v>
      </c>
      <c r="G858" t="str">
        <f>VLOOKUP($A858,Orders!$A:$E,5,FALSE)</f>
        <v>Shipped</v>
      </c>
      <c r="H858">
        <f>VLOOKUP(B858,Products!A:H,8)</f>
        <v>86.7</v>
      </c>
      <c r="I858">
        <f t="shared" si="52"/>
        <v>3213</v>
      </c>
      <c r="J858">
        <f t="shared" si="53"/>
        <v>1392.3</v>
      </c>
      <c r="K858">
        <f t="shared" si="54"/>
        <v>2003</v>
      </c>
      <c r="L858">
        <f t="shared" si="55"/>
        <v>11</v>
      </c>
      <c r="M858" t="str">
        <f>VLOOKUP(A858,'Master Sheet'!A:O,15)</f>
        <v>Sydney</v>
      </c>
    </row>
    <row r="859" spans="1:13">
      <c r="A859">
        <v>10193</v>
      </c>
      <c r="B859" t="s">
        <v>125</v>
      </c>
      <c r="C859">
        <v>42</v>
      </c>
      <c r="D859">
        <v>60.54</v>
      </c>
      <c r="E859">
        <v>13</v>
      </c>
      <c r="F859" s="14">
        <f>VLOOKUP($A859,Orders!$A:$B,2,FALSE)</f>
        <v>37946</v>
      </c>
      <c r="G859" t="str">
        <f>VLOOKUP($A859,Orders!$A:$E,5,FALSE)</f>
        <v>Shipped</v>
      </c>
      <c r="H859">
        <f>VLOOKUP(B859,Products!A:H,8)</f>
        <v>33.299999999999997</v>
      </c>
      <c r="I859">
        <f t="shared" si="52"/>
        <v>2542.6799999999998</v>
      </c>
      <c r="J859">
        <f t="shared" si="53"/>
        <v>1144.0800000000002</v>
      </c>
      <c r="K859">
        <f t="shared" si="54"/>
        <v>2003</v>
      </c>
      <c r="L859">
        <f t="shared" si="55"/>
        <v>11</v>
      </c>
      <c r="M859" t="str">
        <f>VLOOKUP(A859,'Master Sheet'!A:O,15)</f>
        <v>Sydney</v>
      </c>
    </row>
    <row r="860" spans="1:13">
      <c r="A860">
        <v>10193</v>
      </c>
      <c r="B860" t="s">
        <v>128</v>
      </c>
      <c r="C860">
        <v>44</v>
      </c>
      <c r="D860">
        <v>115.69</v>
      </c>
      <c r="E860">
        <v>11</v>
      </c>
      <c r="F860" s="14">
        <f>VLOOKUP($A860,Orders!$A:$B,2,FALSE)</f>
        <v>37946</v>
      </c>
      <c r="G860" t="str">
        <f>VLOOKUP($A860,Orders!$A:$E,5,FALSE)</f>
        <v>Shipped</v>
      </c>
      <c r="H860">
        <f>VLOOKUP(B860,Products!A:H,8)</f>
        <v>58.48</v>
      </c>
      <c r="I860">
        <f t="shared" si="52"/>
        <v>5090.3599999999997</v>
      </c>
      <c r="J860">
        <f t="shared" si="53"/>
        <v>2517.2400000000002</v>
      </c>
      <c r="K860">
        <f t="shared" si="54"/>
        <v>2003</v>
      </c>
      <c r="L860">
        <f t="shared" si="55"/>
        <v>11</v>
      </c>
      <c r="M860" t="str">
        <f>VLOOKUP(A860,'Master Sheet'!A:O,15)</f>
        <v>Sydney</v>
      </c>
    </row>
    <row r="861" spans="1:13">
      <c r="A861">
        <v>10193</v>
      </c>
      <c r="B861" t="s">
        <v>129</v>
      </c>
      <c r="C861">
        <v>22</v>
      </c>
      <c r="D861">
        <v>143.44</v>
      </c>
      <c r="E861">
        <v>8</v>
      </c>
      <c r="F861" s="14">
        <f>VLOOKUP($A861,Orders!$A:$B,2,FALSE)</f>
        <v>37946</v>
      </c>
      <c r="G861" t="str">
        <f>VLOOKUP($A861,Orders!$A:$E,5,FALSE)</f>
        <v>Shipped</v>
      </c>
      <c r="H861">
        <f>VLOOKUP(B861,Products!A:H,8)</f>
        <v>72.56</v>
      </c>
      <c r="I861">
        <f t="shared" si="52"/>
        <v>3155.68</v>
      </c>
      <c r="J861">
        <f t="shared" si="53"/>
        <v>1559.36</v>
      </c>
      <c r="K861">
        <f t="shared" si="54"/>
        <v>2003</v>
      </c>
      <c r="L861">
        <f t="shared" si="55"/>
        <v>11</v>
      </c>
      <c r="M861" t="str">
        <f>VLOOKUP(A861,'Master Sheet'!A:O,15)</f>
        <v>Sydney</v>
      </c>
    </row>
    <row r="862" spans="1:13">
      <c r="A862">
        <v>10193</v>
      </c>
      <c r="B862" t="s">
        <v>139</v>
      </c>
      <c r="C862">
        <v>28</v>
      </c>
      <c r="D862">
        <v>87.13</v>
      </c>
      <c r="E862">
        <v>1</v>
      </c>
      <c r="F862" s="14">
        <f>VLOOKUP($A862,Orders!$A:$B,2,FALSE)</f>
        <v>37946</v>
      </c>
      <c r="G862" t="str">
        <f>VLOOKUP($A862,Orders!$A:$E,5,FALSE)</f>
        <v>Shipped</v>
      </c>
      <c r="H862">
        <f>VLOOKUP(B862,Products!A:H,8)</f>
        <v>60.78</v>
      </c>
      <c r="I862">
        <f t="shared" si="52"/>
        <v>2439.64</v>
      </c>
      <c r="J862">
        <f t="shared" si="53"/>
        <v>737.79999999999984</v>
      </c>
      <c r="K862">
        <f t="shared" si="54"/>
        <v>2003</v>
      </c>
      <c r="L862">
        <f t="shared" si="55"/>
        <v>11</v>
      </c>
      <c r="M862" t="str">
        <f>VLOOKUP(A862,'Master Sheet'!A:O,15)</f>
        <v>Sydney</v>
      </c>
    </row>
    <row r="863" spans="1:13">
      <c r="A863">
        <v>10193</v>
      </c>
      <c r="B863" t="s">
        <v>140</v>
      </c>
      <c r="C863">
        <v>24</v>
      </c>
      <c r="D863">
        <v>53.09</v>
      </c>
      <c r="E863">
        <v>3</v>
      </c>
      <c r="F863" s="14">
        <f>VLOOKUP($A863,Orders!$A:$B,2,FALSE)</f>
        <v>37946</v>
      </c>
      <c r="G863" t="str">
        <f>VLOOKUP($A863,Orders!$A:$E,5,FALSE)</f>
        <v>Shipped</v>
      </c>
      <c r="H863">
        <f>VLOOKUP(B863,Products!A:H,8)</f>
        <v>34.35</v>
      </c>
      <c r="I863">
        <f t="shared" si="52"/>
        <v>1274.1600000000001</v>
      </c>
      <c r="J863">
        <f t="shared" si="53"/>
        <v>449.76000000000005</v>
      </c>
      <c r="K863">
        <f t="shared" si="54"/>
        <v>2003</v>
      </c>
      <c r="L863">
        <f t="shared" si="55"/>
        <v>11</v>
      </c>
      <c r="M863" t="str">
        <f>VLOOKUP(A863,'Master Sheet'!A:O,15)</f>
        <v>Sydney</v>
      </c>
    </row>
    <row r="864" spans="1:13">
      <c r="A864">
        <v>10193</v>
      </c>
      <c r="B864" t="s">
        <v>141</v>
      </c>
      <c r="C864">
        <v>23</v>
      </c>
      <c r="D864">
        <v>97.39</v>
      </c>
      <c r="E864">
        <v>2</v>
      </c>
      <c r="F864" s="14">
        <f>VLOOKUP($A864,Orders!$A:$B,2,FALSE)</f>
        <v>37946</v>
      </c>
      <c r="G864" t="str">
        <f>VLOOKUP($A864,Orders!$A:$E,5,FALSE)</f>
        <v>Shipped</v>
      </c>
      <c r="H864">
        <f>VLOOKUP(B864,Products!A:H,8)</f>
        <v>60.74</v>
      </c>
      <c r="I864">
        <f t="shared" si="52"/>
        <v>2239.9699999999998</v>
      </c>
      <c r="J864">
        <f t="shared" si="53"/>
        <v>842.94999999999993</v>
      </c>
      <c r="K864">
        <f t="shared" si="54"/>
        <v>2003</v>
      </c>
      <c r="L864">
        <f t="shared" si="55"/>
        <v>11</v>
      </c>
      <c r="M864" t="str">
        <f>VLOOKUP(A864,'Master Sheet'!A:O,15)</f>
        <v>Sydney</v>
      </c>
    </row>
    <row r="865" spans="1:13">
      <c r="A865">
        <v>10193</v>
      </c>
      <c r="B865" t="s">
        <v>142</v>
      </c>
      <c r="C865">
        <v>32</v>
      </c>
      <c r="D865">
        <v>79.37</v>
      </c>
      <c r="E865">
        <v>5</v>
      </c>
      <c r="F865" s="14">
        <f>VLOOKUP($A865,Orders!$A:$B,2,FALSE)</f>
        <v>37946</v>
      </c>
      <c r="G865" t="str">
        <f>VLOOKUP($A865,Orders!$A:$E,5,FALSE)</f>
        <v>Shipped</v>
      </c>
      <c r="H865">
        <f>VLOOKUP(B865,Products!A:H,8)</f>
        <v>57.54</v>
      </c>
      <c r="I865">
        <f t="shared" si="52"/>
        <v>2539.84</v>
      </c>
      <c r="J865">
        <f t="shared" si="53"/>
        <v>698.56000000000017</v>
      </c>
      <c r="K865">
        <f t="shared" si="54"/>
        <v>2003</v>
      </c>
      <c r="L865">
        <f t="shared" si="55"/>
        <v>11</v>
      </c>
      <c r="M865" t="str">
        <f>VLOOKUP(A865,'Master Sheet'!A:O,15)</f>
        <v>Sydney</v>
      </c>
    </row>
    <row r="866" spans="1:13">
      <c r="A866">
        <v>10193</v>
      </c>
      <c r="B866" t="s">
        <v>126</v>
      </c>
      <c r="C866">
        <v>24</v>
      </c>
      <c r="D866">
        <v>92.03</v>
      </c>
      <c r="E866">
        <v>15</v>
      </c>
      <c r="F866" s="14">
        <f>VLOOKUP($A866,Orders!$A:$B,2,FALSE)</f>
        <v>37946</v>
      </c>
      <c r="G866" t="str">
        <f>VLOOKUP($A866,Orders!$A:$E,5,FALSE)</f>
        <v>Shipped</v>
      </c>
      <c r="H866">
        <f>VLOOKUP(B866,Products!A:H,8)</f>
        <v>43.26</v>
      </c>
      <c r="I866">
        <f t="shared" si="52"/>
        <v>2208.7200000000003</v>
      </c>
      <c r="J866">
        <f t="shared" si="53"/>
        <v>1170.48</v>
      </c>
      <c r="K866">
        <f t="shared" si="54"/>
        <v>2003</v>
      </c>
      <c r="L866">
        <f t="shared" si="55"/>
        <v>11</v>
      </c>
      <c r="M866" t="str">
        <f>VLOOKUP(A866,'Master Sheet'!A:O,15)</f>
        <v>Sydney</v>
      </c>
    </row>
    <row r="867" spans="1:13">
      <c r="A867">
        <v>10193</v>
      </c>
      <c r="B867" t="s">
        <v>226</v>
      </c>
      <c r="C867">
        <v>25</v>
      </c>
      <c r="D867">
        <v>66.28</v>
      </c>
      <c r="E867">
        <v>16</v>
      </c>
      <c r="F867" s="14">
        <f>VLOOKUP($A867,Orders!$A:$B,2,FALSE)</f>
        <v>37946</v>
      </c>
      <c r="G867" t="str">
        <f>VLOOKUP($A867,Orders!$A:$E,5,FALSE)</f>
        <v>Shipped</v>
      </c>
      <c r="H867">
        <f>VLOOKUP(B867,Products!A:H,8)</f>
        <v>34.21</v>
      </c>
      <c r="I867">
        <f t="shared" si="52"/>
        <v>1657</v>
      </c>
      <c r="J867">
        <f t="shared" si="53"/>
        <v>801.75</v>
      </c>
      <c r="K867">
        <f t="shared" si="54"/>
        <v>2003</v>
      </c>
      <c r="L867">
        <f t="shared" si="55"/>
        <v>11</v>
      </c>
      <c r="M867" t="str">
        <f>VLOOKUP(A867,'Master Sheet'!A:O,15)</f>
        <v>Sydney</v>
      </c>
    </row>
    <row r="868" spans="1:13">
      <c r="A868">
        <v>10193</v>
      </c>
      <c r="B868" t="s">
        <v>130</v>
      </c>
      <c r="C868">
        <v>26</v>
      </c>
      <c r="D868">
        <v>32.19</v>
      </c>
      <c r="E868">
        <v>10</v>
      </c>
      <c r="F868" s="14">
        <f>VLOOKUP($A868,Orders!$A:$B,2,FALSE)</f>
        <v>37946</v>
      </c>
      <c r="G868" t="str">
        <f>VLOOKUP($A868,Orders!$A:$E,5,FALSE)</f>
        <v>Shipped</v>
      </c>
      <c r="H868">
        <f>VLOOKUP(B868,Products!A:H,8)</f>
        <v>22.57</v>
      </c>
      <c r="I868">
        <f t="shared" si="52"/>
        <v>836.93999999999994</v>
      </c>
      <c r="J868">
        <f t="shared" si="53"/>
        <v>250.11999999999995</v>
      </c>
      <c r="K868">
        <f t="shared" si="54"/>
        <v>2003</v>
      </c>
      <c r="L868">
        <f t="shared" si="55"/>
        <v>11</v>
      </c>
      <c r="M868" t="str">
        <f>VLOOKUP(A868,'Master Sheet'!A:O,15)</f>
        <v>Sydney</v>
      </c>
    </row>
    <row r="869" spans="1:13">
      <c r="A869">
        <v>10193</v>
      </c>
      <c r="B869" t="s">
        <v>131</v>
      </c>
      <c r="C869">
        <v>20</v>
      </c>
      <c r="D869">
        <v>44.8</v>
      </c>
      <c r="E869">
        <v>9</v>
      </c>
      <c r="F869" s="14">
        <f>VLOOKUP($A869,Orders!$A:$B,2,FALSE)</f>
        <v>37946</v>
      </c>
      <c r="G869" t="str">
        <f>VLOOKUP($A869,Orders!$A:$E,5,FALSE)</f>
        <v>Shipped</v>
      </c>
      <c r="H869">
        <f>VLOOKUP(B869,Products!A:H,8)</f>
        <v>20.61</v>
      </c>
      <c r="I869">
        <f t="shared" si="52"/>
        <v>896</v>
      </c>
      <c r="J869">
        <f t="shared" si="53"/>
        <v>483.79999999999995</v>
      </c>
      <c r="K869">
        <f t="shared" si="54"/>
        <v>2003</v>
      </c>
      <c r="L869">
        <f t="shared" si="55"/>
        <v>11</v>
      </c>
      <c r="M869" t="str">
        <f>VLOOKUP(A869,'Master Sheet'!A:O,15)</f>
        <v>Sydney</v>
      </c>
    </row>
    <row r="870" spans="1:13">
      <c r="A870">
        <v>10193</v>
      </c>
      <c r="B870" t="s">
        <v>127</v>
      </c>
      <c r="C870">
        <v>22</v>
      </c>
      <c r="D870">
        <v>38.159999999999997</v>
      </c>
      <c r="E870">
        <v>12</v>
      </c>
      <c r="F870" s="14">
        <f>VLOOKUP($A870,Orders!$A:$B,2,FALSE)</f>
        <v>37946</v>
      </c>
      <c r="G870" t="str">
        <f>VLOOKUP($A870,Orders!$A:$E,5,FALSE)</f>
        <v>Shipped</v>
      </c>
      <c r="H870">
        <f>VLOOKUP(B870,Products!A:H,8)</f>
        <v>21.75</v>
      </c>
      <c r="I870">
        <f t="shared" si="52"/>
        <v>839.52</v>
      </c>
      <c r="J870">
        <f t="shared" si="53"/>
        <v>361.01999999999992</v>
      </c>
      <c r="K870">
        <f t="shared" si="54"/>
        <v>2003</v>
      </c>
      <c r="L870">
        <f t="shared" si="55"/>
        <v>11</v>
      </c>
      <c r="M870" t="str">
        <f>VLOOKUP(A870,'Master Sheet'!A:O,15)</f>
        <v>Sydney</v>
      </c>
    </row>
    <row r="871" spans="1:13">
      <c r="A871">
        <v>10193</v>
      </c>
      <c r="B871" t="s">
        <v>146</v>
      </c>
      <c r="C871">
        <v>20</v>
      </c>
      <c r="D871">
        <v>92.52</v>
      </c>
      <c r="E871">
        <v>4</v>
      </c>
      <c r="F871" s="14">
        <f>VLOOKUP($A871,Orders!$A:$B,2,FALSE)</f>
        <v>37946</v>
      </c>
      <c r="G871" t="str">
        <f>VLOOKUP($A871,Orders!$A:$E,5,FALSE)</f>
        <v>Shipped</v>
      </c>
      <c r="H871">
        <f>VLOOKUP(B871,Products!A:H,8)</f>
        <v>57.46</v>
      </c>
      <c r="I871">
        <f t="shared" si="52"/>
        <v>1850.3999999999999</v>
      </c>
      <c r="J871">
        <f t="shared" si="53"/>
        <v>701.19999999999993</v>
      </c>
      <c r="K871">
        <f t="shared" si="54"/>
        <v>2003</v>
      </c>
      <c r="L871">
        <f t="shared" si="55"/>
        <v>11</v>
      </c>
      <c r="M871" t="str">
        <f>VLOOKUP(A871,'Master Sheet'!A:O,15)</f>
        <v>Sydney</v>
      </c>
    </row>
    <row r="872" spans="1:13">
      <c r="A872">
        <v>10194</v>
      </c>
      <c r="B872" t="s">
        <v>134</v>
      </c>
      <c r="C872">
        <v>42</v>
      </c>
      <c r="D872">
        <v>203.59</v>
      </c>
      <c r="E872">
        <v>11</v>
      </c>
      <c r="F872" s="14">
        <f>VLOOKUP($A872,Orders!$A:$B,2,FALSE)</f>
        <v>37950</v>
      </c>
      <c r="G872" t="str">
        <f>VLOOKUP($A872,Orders!$A:$E,5,FALSE)</f>
        <v>Shipped</v>
      </c>
      <c r="H872">
        <f>VLOOKUP(B872,Products!A:H,8)</f>
        <v>98.58</v>
      </c>
      <c r="I872">
        <f t="shared" si="52"/>
        <v>8550.7800000000007</v>
      </c>
      <c r="J872">
        <f t="shared" si="53"/>
        <v>4410.42</v>
      </c>
      <c r="K872">
        <f t="shared" si="54"/>
        <v>2003</v>
      </c>
      <c r="L872">
        <f t="shared" si="55"/>
        <v>11</v>
      </c>
      <c r="M872" t="str">
        <f>VLOOKUP(A872,'Master Sheet'!A:O,15)</f>
        <v>Paris</v>
      </c>
    </row>
    <row r="873" spans="1:13">
      <c r="A873">
        <v>10194</v>
      </c>
      <c r="B873" t="s">
        <v>135</v>
      </c>
      <c r="C873">
        <v>26</v>
      </c>
      <c r="D873">
        <v>134.44</v>
      </c>
      <c r="E873">
        <v>4</v>
      </c>
      <c r="F873" s="14">
        <f>VLOOKUP($A873,Orders!$A:$B,2,FALSE)</f>
        <v>37950</v>
      </c>
      <c r="G873" t="str">
        <f>VLOOKUP($A873,Orders!$A:$E,5,FALSE)</f>
        <v>Shipped</v>
      </c>
      <c r="H873">
        <f>VLOOKUP(B873,Products!A:H,8)</f>
        <v>103.42</v>
      </c>
      <c r="I873">
        <f t="shared" ref="I873:I936" si="56">C873*D873</f>
        <v>3495.44</v>
      </c>
      <c r="J873">
        <f t="shared" ref="J873:J936" si="57">(D873-H873)*C873</f>
        <v>806.51999999999987</v>
      </c>
      <c r="K873">
        <f t="shared" ref="K873:K936" si="58">YEAR(F873)</f>
        <v>2003</v>
      </c>
      <c r="L873">
        <f t="shared" ref="L873:L936" si="59">MONTH(F873)</f>
        <v>11</v>
      </c>
      <c r="M873" t="str">
        <f>VLOOKUP(A873,'Master Sheet'!A:O,15)</f>
        <v>Paris</v>
      </c>
    </row>
    <row r="874" spans="1:13">
      <c r="A874">
        <v>10194</v>
      </c>
      <c r="B874" t="s">
        <v>136</v>
      </c>
      <c r="C874">
        <v>38</v>
      </c>
      <c r="D874">
        <v>124.37</v>
      </c>
      <c r="E874">
        <v>8</v>
      </c>
      <c r="F874" s="14">
        <f>VLOOKUP($A874,Orders!$A:$B,2,FALSE)</f>
        <v>37950</v>
      </c>
      <c r="G874" t="str">
        <f>VLOOKUP($A874,Orders!$A:$E,5,FALSE)</f>
        <v>Shipped</v>
      </c>
      <c r="H874">
        <f>VLOOKUP(B874,Products!A:H,8)</f>
        <v>77.900000000000006</v>
      </c>
      <c r="I874">
        <f t="shared" si="56"/>
        <v>4726.0600000000004</v>
      </c>
      <c r="J874">
        <f t="shared" si="57"/>
        <v>1765.86</v>
      </c>
      <c r="K874">
        <f t="shared" si="58"/>
        <v>2003</v>
      </c>
      <c r="L874">
        <f t="shared" si="59"/>
        <v>11</v>
      </c>
      <c r="M874" t="str">
        <f>VLOOKUP(A874,'Master Sheet'!A:O,15)</f>
        <v>Paris</v>
      </c>
    </row>
    <row r="875" spans="1:13">
      <c r="A875">
        <v>10194</v>
      </c>
      <c r="B875" t="s">
        <v>137</v>
      </c>
      <c r="C875">
        <v>21</v>
      </c>
      <c r="D875">
        <v>103.84</v>
      </c>
      <c r="E875">
        <v>10</v>
      </c>
      <c r="F875" s="14">
        <f>VLOOKUP($A875,Orders!$A:$B,2,FALSE)</f>
        <v>37950</v>
      </c>
      <c r="G875" t="str">
        <f>VLOOKUP($A875,Orders!$A:$E,5,FALSE)</f>
        <v>Shipped</v>
      </c>
      <c r="H875">
        <f>VLOOKUP(B875,Products!A:H,8)</f>
        <v>58.33</v>
      </c>
      <c r="I875">
        <f t="shared" si="56"/>
        <v>2180.64</v>
      </c>
      <c r="J875">
        <f t="shared" si="57"/>
        <v>955.71000000000015</v>
      </c>
      <c r="K875">
        <f t="shared" si="58"/>
        <v>2003</v>
      </c>
      <c r="L875">
        <f t="shared" si="59"/>
        <v>11</v>
      </c>
      <c r="M875" t="str">
        <f>VLOOKUP(A875,'Master Sheet'!A:O,15)</f>
        <v>Paris</v>
      </c>
    </row>
    <row r="876" spans="1:13">
      <c r="A876">
        <v>10194</v>
      </c>
      <c r="B876" t="s">
        <v>138</v>
      </c>
      <c r="C876">
        <v>45</v>
      </c>
      <c r="D876">
        <v>51.05</v>
      </c>
      <c r="E876">
        <v>2</v>
      </c>
      <c r="F876" s="14">
        <f>VLOOKUP($A876,Orders!$A:$B,2,FALSE)</f>
        <v>37950</v>
      </c>
      <c r="G876" t="str">
        <f>VLOOKUP($A876,Orders!$A:$E,5,FALSE)</f>
        <v>Shipped</v>
      </c>
      <c r="H876">
        <f>VLOOKUP(B876,Products!A:H,8)</f>
        <v>24.92</v>
      </c>
      <c r="I876">
        <f t="shared" si="56"/>
        <v>2297.25</v>
      </c>
      <c r="J876">
        <f t="shared" si="57"/>
        <v>1175.8499999999999</v>
      </c>
      <c r="K876">
        <f t="shared" si="58"/>
        <v>2003</v>
      </c>
      <c r="L876">
        <f t="shared" si="59"/>
        <v>11</v>
      </c>
      <c r="M876" t="str">
        <f>VLOOKUP(A876,'Master Sheet'!A:O,15)</f>
        <v>Paris</v>
      </c>
    </row>
    <row r="877" spans="1:13">
      <c r="A877">
        <v>10194</v>
      </c>
      <c r="B877" t="s">
        <v>143</v>
      </c>
      <c r="C877">
        <v>32</v>
      </c>
      <c r="D877">
        <v>113.82</v>
      </c>
      <c r="E877">
        <v>5</v>
      </c>
      <c r="F877" s="14">
        <f>VLOOKUP($A877,Orders!$A:$B,2,FALSE)</f>
        <v>37950</v>
      </c>
      <c r="G877" t="str">
        <f>VLOOKUP($A877,Orders!$A:$E,5,FALSE)</f>
        <v>Shipped</v>
      </c>
      <c r="H877">
        <f>VLOOKUP(B877,Products!A:H,8)</f>
        <v>84.76</v>
      </c>
      <c r="I877">
        <f t="shared" si="56"/>
        <v>3642.24</v>
      </c>
      <c r="J877">
        <f t="shared" si="57"/>
        <v>929.91999999999962</v>
      </c>
      <c r="K877">
        <f t="shared" si="58"/>
        <v>2003</v>
      </c>
      <c r="L877">
        <f t="shared" si="59"/>
        <v>11</v>
      </c>
      <c r="M877" t="str">
        <f>VLOOKUP(A877,'Master Sheet'!A:O,15)</f>
        <v>Paris</v>
      </c>
    </row>
    <row r="878" spans="1:13">
      <c r="A878">
        <v>10194</v>
      </c>
      <c r="B878" t="s">
        <v>144</v>
      </c>
      <c r="C878">
        <v>41</v>
      </c>
      <c r="D878">
        <v>47.79</v>
      </c>
      <c r="E878">
        <v>9</v>
      </c>
      <c r="F878" s="14">
        <f>VLOOKUP($A878,Orders!$A:$B,2,FALSE)</f>
        <v>37950</v>
      </c>
      <c r="G878" t="str">
        <f>VLOOKUP($A878,Orders!$A:$E,5,FALSE)</f>
        <v>Shipped</v>
      </c>
      <c r="H878">
        <f>VLOOKUP(B878,Products!A:H,8)</f>
        <v>23.14</v>
      </c>
      <c r="I878">
        <f t="shared" si="56"/>
        <v>1959.3899999999999</v>
      </c>
      <c r="J878">
        <f t="shared" si="57"/>
        <v>1010.65</v>
      </c>
      <c r="K878">
        <f t="shared" si="58"/>
        <v>2003</v>
      </c>
      <c r="L878">
        <f t="shared" si="59"/>
        <v>11</v>
      </c>
      <c r="M878" t="str">
        <f>VLOOKUP(A878,'Master Sheet'!A:O,15)</f>
        <v>Paris</v>
      </c>
    </row>
    <row r="879" spans="1:13">
      <c r="A879">
        <v>10194</v>
      </c>
      <c r="B879" t="s">
        <v>145</v>
      </c>
      <c r="C879">
        <v>49</v>
      </c>
      <c r="D879">
        <v>112.46</v>
      </c>
      <c r="E879">
        <v>1</v>
      </c>
      <c r="F879" s="14">
        <f>VLOOKUP($A879,Orders!$A:$B,2,FALSE)</f>
        <v>37950</v>
      </c>
      <c r="G879" t="str">
        <f>VLOOKUP($A879,Orders!$A:$E,5,FALSE)</f>
        <v>Shipped</v>
      </c>
      <c r="H879">
        <f>VLOOKUP(B879,Products!A:H,8)</f>
        <v>61.34</v>
      </c>
      <c r="I879">
        <f t="shared" si="56"/>
        <v>5510.54</v>
      </c>
      <c r="J879">
        <f t="shared" si="57"/>
        <v>2504.8799999999997</v>
      </c>
      <c r="K879">
        <f t="shared" si="58"/>
        <v>2003</v>
      </c>
      <c r="L879">
        <f t="shared" si="59"/>
        <v>11</v>
      </c>
      <c r="M879" t="str">
        <f>VLOOKUP(A879,'Master Sheet'!A:O,15)</f>
        <v>Paris</v>
      </c>
    </row>
    <row r="880" spans="1:13">
      <c r="A880">
        <v>10194</v>
      </c>
      <c r="B880" t="s">
        <v>147</v>
      </c>
      <c r="C880">
        <v>37</v>
      </c>
      <c r="D880">
        <v>77.05</v>
      </c>
      <c r="E880">
        <v>3</v>
      </c>
      <c r="F880" s="14">
        <f>VLOOKUP($A880,Orders!$A:$B,2,FALSE)</f>
        <v>37950</v>
      </c>
      <c r="G880" t="str">
        <f>VLOOKUP($A880,Orders!$A:$E,5,FALSE)</f>
        <v>Shipped</v>
      </c>
      <c r="H880">
        <f>VLOOKUP(B880,Products!A:H,8)</f>
        <v>53.93</v>
      </c>
      <c r="I880">
        <f t="shared" si="56"/>
        <v>2850.85</v>
      </c>
      <c r="J880">
        <f t="shared" si="57"/>
        <v>855.43999999999994</v>
      </c>
      <c r="K880">
        <f t="shared" si="58"/>
        <v>2003</v>
      </c>
      <c r="L880">
        <f t="shared" si="59"/>
        <v>11</v>
      </c>
      <c r="M880" t="str">
        <f>VLOOKUP(A880,'Master Sheet'!A:O,15)</f>
        <v>Paris</v>
      </c>
    </row>
    <row r="881" spans="1:13">
      <c r="A881">
        <v>10194</v>
      </c>
      <c r="B881" t="s">
        <v>148</v>
      </c>
      <c r="C881">
        <v>39</v>
      </c>
      <c r="D881">
        <v>61.41</v>
      </c>
      <c r="E881">
        <v>7</v>
      </c>
      <c r="F881" s="14">
        <f>VLOOKUP($A881,Orders!$A:$B,2,FALSE)</f>
        <v>37950</v>
      </c>
      <c r="G881" t="str">
        <f>VLOOKUP($A881,Orders!$A:$E,5,FALSE)</f>
        <v>Shipped</v>
      </c>
      <c r="H881">
        <f>VLOOKUP(B881,Products!A:H,8)</f>
        <v>33.61</v>
      </c>
      <c r="I881">
        <f t="shared" si="56"/>
        <v>2394.9899999999998</v>
      </c>
      <c r="J881">
        <f t="shared" si="57"/>
        <v>1084.1999999999998</v>
      </c>
      <c r="K881">
        <f t="shared" si="58"/>
        <v>2003</v>
      </c>
      <c r="L881">
        <f t="shared" si="59"/>
        <v>11</v>
      </c>
      <c r="M881" t="str">
        <f>VLOOKUP(A881,'Master Sheet'!A:O,15)</f>
        <v>Paris</v>
      </c>
    </row>
    <row r="882" spans="1:13">
      <c r="A882">
        <v>10194</v>
      </c>
      <c r="B882" t="s">
        <v>149</v>
      </c>
      <c r="C882">
        <v>26</v>
      </c>
      <c r="D882">
        <v>80.92</v>
      </c>
      <c r="E882">
        <v>6</v>
      </c>
      <c r="F882" s="14">
        <f>VLOOKUP($A882,Orders!$A:$B,2,FALSE)</f>
        <v>37950</v>
      </c>
      <c r="G882" t="str">
        <f>VLOOKUP($A882,Orders!$A:$E,5,FALSE)</f>
        <v>Shipped</v>
      </c>
      <c r="H882">
        <f>VLOOKUP(B882,Products!A:H,8)</f>
        <v>46.53</v>
      </c>
      <c r="I882">
        <f t="shared" si="56"/>
        <v>2103.92</v>
      </c>
      <c r="J882">
        <f t="shared" si="57"/>
        <v>894.14</v>
      </c>
      <c r="K882">
        <f t="shared" si="58"/>
        <v>2003</v>
      </c>
      <c r="L882">
        <f t="shared" si="59"/>
        <v>11</v>
      </c>
      <c r="M882" t="str">
        <f>VLOOKUP(A882,'Master Sheet'!A:O,15)</f>
        <v>Paris</v>
      </c>
    </row>
    <row r="883" spans="1:13">
      <c r="A883">
        <v>10195</v>
      </c>
      <c r="B883" t="s">
        <v>151</v>
      </c>
      <c r="C883">
        <v>49</v>
      </c>
      <c r="D883">
        <v>118.5</v>
      </c>
      <c r="E883">
        <v>6</v>
      </c>
      <c r="F883" s="14">
        <f>VLOOKUP($A883,Orders!$A:$B,2,FALSE)</f>
        <v>37950</v>
      </c>
      <c r="G883" t="str">
        <f>VLOOKUP($A883,Orders!$A:$E,5,FALSE)</f>
        <v>Shipped</v>
      </c>
      <c r="H883">
        <f>VLOOKUP(B883,Products!A:H,8)</f>
        <v>55.7</v>
      </c>
      <c r="I883">
        <f t="shared" si="56"/>
        <v>5806.5</v>
      </c>
      <c r="J883">
        <f t="shared" si="57"/>
        <v>3077.2</v>
      </c>
      <c r="K883">
        <f t="shared" si="58"/>
        <v>2003</v>
      </c>
      <c r="L883">
        <f t="shared" si="59"/>
        <v>11</v>
      </c>
      <c r="M883" t="str">
        <f>VLOOKUP(A883,'Master Sheet'!A:O,15)</f>
        <v>NYC</v>
      </c>
    </row>
    <row r="884" spans="1:13">
      <c r="A884">
        <v>10195</v>
      </c>
      <c r="B884" t="s">
        <v>152</v>
      </c>
      <c r="C884">
        <v>27</v>
      </c>
      <c r="D884">
        <v>139.16999999999999</v>
      </c>
      <c r="E884">
        <v>5</v>
      </c>
      <c r="F884" s="14">
        <f>VLOOKUP($A884,Orders!$A:$B,2,FALSE)</f>
        <v>37950</v>
      </c>
      <c r="G884" t="str">
        <f>VLOOKUP($A884,Orders!$A:$E,5,FALSE)</f>
        <v>Shipped</v>
      </c>
      <c r="H884">
        <f>VLOOKUP(B884,Products!A:H,8)</f>
        <v>101.51</v>
      </c>
      <c r="I884">
        <f t="shared" si="56"/>
        <v>3757.5899999999997</v>
      </c>
      <c r="J884">
        <f t="shared" si="57"/>
        <v>1016.8199999999995</v>
      </c>
      <c r="K884">
        <f t="shared" si="58"/>
        <v>2003</v>
      </c>
      <c r="L884">
        <f t="shared" si="59"/>
        <v>11</v>
      </c>
      <c r="M884" t="str">
        <f>VLOOKUP(A884,'Master Sheet'!A:O,15)</f>
        <v>NYC</v>
      </c>
    </row>
    <row r="885" spans="1:13">
      <c r="A885">
        <v>10195</v>
      </c>
      <c r="B885" t="s">
        <v>153</v>
      </c>
      <c r="C885">
        <v>35</v>
      </c>
      <c r="D885">
        <v>112.91</v>
      </c>
      <c r="E885">
        <v>9</v>
      </c>
      <c r="F885" s="14">
        <f>VLOOKUP($A885,Orders!$A:$B,2,FALSE)</f>
        <v>37950</v>
      </c>
      <c r="G885" t="str">
        <f>VLOOKUP($A885,Orders!$A:$E,5,FALSE)</f>
        <v>Shipped</v>
      </c>
      <c r="H885">
        <f>VLOOKUP(B885,Products!A:H,8)</f>
        <v>74.86</v>
      </c>
      <c r="I885">
        <f t="shared" si="56"/>
        <v>3951.85</v>
      </c>
      <c r="J885">
        <f t="shared" si="57"/>
        <v>1331.75</v>
      </c>
      <c r="K885">
        <f t="shared" si="58"/>
        <v>2003</v>
      </c>
      <c r="L885">
        <f t="shared" si="59"/>
        <v>11</v>
      </c>
      <c r="M885" t="str">
        <f>VLOOKUP(A885,'Master Sheet'!A:O,15)</f>
        <v>NYC</v>
      </c>
    </row>
    <row r="886" spans="1:13">
      <c r="A886">
        <v>10195</v>
      </c>
      <c r="B886" t="s">
        <v>154</v>
      </c>
      <c r="C886">
        <v>50</v>
      </c>
      <c r="D886">
        <v>150.71</v>
      </c>
      <c r="E886">
        <v>10</v>
      </c>
      <c r="F886" s="14">
        <f>VLOOKUP($A886,Orders!$A:$B,2,FALSE)</f>
        <v>37950</v>
      </c>
      <c r="G886" t="str">
        <f>VLOOKUP($A886,Orders!$A:$E,5,FALSE)</f>
        <v>Shipped</v>
      </c>
      <c r="H886">
        <f>VLOOKUP(B886,Products!A:H,8)</f>
        <v>77.900000000000006</v>
      </c>
      <c r="I886">
        <f t="shared" si="56"/>
        <v>7535.5</v>
      </c>
      <c r="J886">
        <f t="shared" si="57"/>
        <v>3640.5</v>
      </c>
      <c r="K886">
        <f t="shared" si="58"/>
        <v>2003</v>
      </c>
      <c r="L886">
        <f t="shared" si="59"/>
        <v>11</v>
      </c>
      <c r="M886" t="str">
        <f>VLOOKUP(A886,'Master Sheet'!A:O,15)</f>
        <v>NYC</v>
      </c>
    </row>
    <row r="887" spans="1:13">
      <c r="A887">
        <v>10195</v>
      </c>
      <c r="B887" t="s">
        <v>156</v>
      </c>
      <c r="C887">
        <v>44</v>
      </c>
      <c r="D887">
        <v>54.33</v>
      </c>
      <c r="E887">
        <v>3</v>
      </c>
      <c r="F887" s="14">
        <f>VLOOKUP($A887,Orders!$A:$B,2,FALSE)</f>
        <v>37950</v>
      </c>
      <c r="G887" t="str">
        <f>VLOOKUP($A887,Orders!$A:$E,5,FALSE)</f>
        <v>Shipped</v>
      </c>
      <c r="H887">
        <f>VLOOKUP(B887,Products!A:H,8)</f>
        <v>32.369999999999997</v>
      </c>
      <c r="I887">
        <f t="shared" si="56"/>
        <v>2390.52</v>
      </c>
      <c r="J887">
        <f t="shared" si="57"/>
        <v>966.24</v>
      </c>
      <c r="K887">
        <f t="shared" si="58"/>
        <v>2003</v>
      </c>
      <c r="L887">
        <f t="shared" si="59"/>
        <v>11</v>
      </c>
      <c r="M887" t="str">
        <f>VLOOKUP(A887,'Master Sheet'!A:O,15)</f>
        <v>NYC</v>
      </c>
    </row>
    <row r="888" spans="1:13">
      <c r="A888">
        <v>10195</v>
      </c>
      <c r="B888" t="s">
        <v>157</v>
      </c>
      <c r="C888">
        <v>32</v>
      </c>
      <c r="D888">
        <v>31.82</v>
      </c>
      <c r="E888">
        <v>7</v>
      </c>
      <c r="F888" s="14">
        <f>VLOOKUP($A888,Orders!$A:$B,2,FALSE)</f>
        <v>37950</v>
      </c>
      <c r="G888" t="str">
        <f>VLOOKUP($A888,Orders!$A:$E,5,FALSE)</f>
        <v>Shipped</v>
      </c>
      <c r="H888">
        <f>VLOOKUP(B888,Products!A:H,8)</f>
        <v>15.91</v>
      </c>
      <c r="I888">
        <f t="shared" si="56"/>
        <v>1018.24</v>
      </c>
      <c r="J888">
        <f t="shared" si="57"/>
        <v>509.12</v>
      </c>
      <c r="K888">
        <f t="shared" si="58"/>
        <v>2003</v>
      </c>
      <c r="L888">
        <f t="shared" si="59"/>
        <v>11</v>
      </c>
      <c r="M888" t="str">
        <f>VLOOKUP(A888,'Master Sheet'!A:O,15)</f>
        <v>NYC</v>
      </c>
    </row>
    <row r="889" spans="1:13">
      <c r="A889">
        <v>10195</v>
      </c>
      <c r="B889" t="s">
        <v>158</v>
      </c>
      <c r="C889">
        <v>34</v>
      </c>
      <c r="D889">
        <v>95.81</v>
      </c>
      <c r="E889">
        <v>2</v>
      </c>
      <c r="F889" s="14">
        <f>VLOOKUP($A889,Orders!$A:$B,2,FALSE)</f>
        <v>37950</v>
      </c>
      <c r="G889" t="str">
        <f>VLOOKUP($A889,Orders!$A:$E,5,FALSE)</f>
        <v>Shipped</v>
      </c>
      <c r="H889">
        <f>VLOOKUP(B889,Products!A:H,8)</f>
        <v>69.78</v>
      </c>
      <c r="I889">
        <f t="shared" si="56"/>
        <v>3257.54</v>
      </c>
      <c r="J889">
        <f t="shared" si="57"/>
        <v>885.02</v>
      </c>
      <c r="K889">
        <f t="shared" si="58"/>
        <v>2003</v>
      </c>
      <c r="L889">
        <f t="shared" si="59"/>
        <v>11</v>
      </c>
      <c r="M889" t="str">
        <f>VLOOKUP(A889,'Master Sheet'!A:O,15)</f>
        <v>NYC</v>
      </c>
    </row>
    <row r="890" spans="1:13">
      <c r="A890">
        <v>10195</v>
      </c>
      <c r="B890" t="s">
        <v>159</v>
      </c>
      <c r="C890">
        <v>32</v>
      </c>
      <c r="D890">
        <v>51.95</v>
      </c>
      <c r="E890">
        <v>8</v>
      </c>
      <c r="F890" s="14">
        <f>VLOOKUP($A890,Orders!$A:$B,2,FALSE)</f>
        <v>37950</v>
      </c>
      <c r="G890" t="str">
        <f>VLOOKUP($A890,Orders!$A:$E,5,FALSE)</f>
        <v>Shipped</v>
      </c>
      <c r="H890">
        <f>VLOOKUP(B890,Products!A:H,8)</f>
        <v>25.98</v>
      </c>
      <c r="I890">
        <f t="shared" si="56"/>
        <v>1662.4</v>
      </c>
      <c r="J890">
        <f t="shared" si="57"/>
        <v>831.04000000000008</v>
      </c>
      <c r="K890">
        <f t="shared" si="58"/>
        <v>2003</v>
      </c>
      <c r="L890">
        <f t="shared" si="59"/>
        <v>11</v>
      </c>
      <c r="M890" t="str">
        <f>VLOOKUP(A890,'Master Sheet'!A:O,15)</f>
        <v>NYC</v>
      </c>
    </row>
    <row r="891" spans="1:13">
      <c r="A891">
        <v>10195</v>
      </c>
      <c r="B891" t="s">
        <v>160</v>
      </c>
      <c r="C891">
        <v>33</v>
      </c>
      <c r="D891">
        <v>59.03</v>
      </c>
      <c r="E891">
        <v>1</v>
      </c>
      <c r="F891" s="14">
        <f>VLOOKUP($A891,Orders!$A:$B,2,FALSE)</f>
        <v>37950</v>
      </c>
      <c r="G891" t="str">
        <f>VLOOKUP($A891,Orders!$A:$E,5,FALSE)</f>
        <v>Shipped</v>
      </c>
      <c r="H891">
        <f>VLOOKUP(B891,Products!A:H,8)</f>
        <v>26.72</v>
      </c>
      <c r="I891">
        <f t="shared" si="56"/>
        <v>1947.99</v>
      </c>
      <c r="J891">
        <f t="shared" si="57"/>
        <v>1066.23</v>
      </c>
      <c r="K891">
        <f t="shared" si="58"/>
        <v>2003</v>
      </c>
      <c r="L891">
        <f t="shared" si="59"/>
        <v>11</v>
      </c>
      <c r="M891" t="str">
        <f>VLOOKUP(A891,'Master Sheet'!A:O,15)</f>
        <v>NYC</v>
      </c>
    </row>
    <row r="892" spans="1:13">
      <c r="A892">
        <v>10195</v>
      </c>
      <c r="B892" t="s">
        <v>161</v>
      </c>
      <c r="C892">
        <v>49</v>
      </c>
      <c r="D892">
        <v>97.23</v>
      </c>
      <c r="E892">
        <v>4</v>
      </c>
      <c r="F892" s="14">
        <f>VLOOKUP($A892,Orders!$A:$B,2,FALSE)</f>
        <v>37950</v>
      </c>
      <c r="G892" t="str">
        <f>VLOOKUP($A892,Orders!$A:$E,5,FALSE)</f>
        <v>Shipped</v>
      </c>
      <c r="H892">
        <f>VLOOKUP(B892,Products!A:H,8)</f>
        <v>68.290000000000006</v>
      </c>
      <c r="I892">
        <f t="shared" si="56"/>
        <v>4764.2700000000004</v>
      </c>
      <c r="J892">
        <f t="shared" si="57"/>
        <v>1418.06</v>
      </c>
      <c r="K892">
        <f t="shared" si="58"/>
        <v>2003</v>
      </c>
      <c r="L892">
        <f t="shared" si="59"/>
        <v>11</v>
      </c>
      <c r="M892" t="str">
        <f>VLOOKUP(A892,'Master Sheet'!A:O,15)</f>
        <v>NYC</v>
      </c>
    </row>
    <row r="893" spans="1:13">
      <c r="A893">
        <v>10196</v>
      </c>
      <c r="B893" t="s">
        <v>164</v>
      </c>
      <c r="C893">
        <v>47</v>
      </c>
      <c r="D893">
        <v>203.64</v>
      </c>
      <c r="E893">
        <v>5</v>
      </c>
      <c r="F893" s="14">
        <f>VLOOKUP($A893,Orders!$A:$B,2,FALSE)</f>
        <v>37951</v>
      </c>
      <c r="G893" t="str">
        <f>VLOOKUP($A893,Orders!$A:$E,5,FALSE)</f>
        <v>Shipped</v>
      </c>
      <c r="H893">
        <f>VLOOKUP(B893,Products!A:H,8)</f>
        <v>95.59</v>
      </c>
      <c r="I893">
        <f t="shared" si="56"/>
        <v>9571.08</v>
      </c>
      <c r="J893">
        <f t="shared" si="57"/>
        <v>5078.3499999999995</v>
      </c>
      <c r="K893">
        <f t="shared" si="58"/>
        <v>2003</v>
      </c>
      <c r="L893">
        <f t="shared" si="59"/>
        <v>11</v>
      </c>
      <c r="M893" t="str">
        <f>VLOOKUP(A893,'Master Sheet'!A:O,15)</f>
        <v>NYC</v>
      </c>
    </row>
    <row r="894" spans="1:13">
      <c r="A894">
        <v>10196</v>
      </c>
      <c r="B894" t="s">
        <v>150</v>
      </c>
      <c r="C894">
        <v>24</v>
      </c>
      <c r="D894">
        <v>151.08000000000001</v>
      </c>
      <c r="E894">
        <v>6</v>
      </c>
      <c r="F894" s="14">
        <f>VLOOKUP($A894,Orders!$A:$B,2,FALSE)</f>
        <v>37951</v>
      </c>
      <c r="G894" t="str">
        <f>VLOOKUP($A894,Orders!$A:$E,5,FALSE)</f>
        <v>Shipped</v>
      </c>
      <c r="H894">
        <f>VLOOKUP(B894,Products!A:H,8)</f>
        <v>89.14</v>
      </c>
      <c r="I894">
        <f t="shared" si="56"/>
        <v>3625.92</v>
      </c>
      <c r="J894">
        <f t="shared" si="57"/>
        <v>1486.5600000000004</v>
      </c>
      <c r="K894">
        <f t="shared" si="58"/>
        <v>2003</v>
      </c>
      <c r="L894">
        <f t="shared" si="59"/>
        <v>11</v>
      </c>
      <c r="M894" t="str">
        <f>VLOOKUP(A894,'Master Sheet'!A:O,15)</f>
        <v>NYC</v>
      </c>
    </row>
    <row r="895" spans="1:13">
      <c r="A895">
        <v>10196</v>
      </c>
      <c r="B895" t="s">
        <v>165</v>
      </c>
      <c r="C895">
        <v>38</v>
      </c>
      <c r="D895">
        <v>147.07</v>
      </c>
      <c r="E895">
        <v>4</v>
      </c>
      <c r="F895" s="14">
        <f>VLOOKUP($A895,Orders!$A:$B,2,FALSE)</f>
        <v>37951</v>
      </c>
      <c r="G895" t="str">
        <f>VLOOKUP($A895,Orders!$A:$E,5,FALSE)</f>
        <v>Shipped</v>
      </c>
      <c r="H895">
        <f>VLOOKUP(B895,Products!A:H,8)</f>
        <v>83.05</v>
      </c>
      <c r="I895">
        <f t="shared" si="56"/>
        <v>5588.66</v>
      </c>
      <c r="J895">
        <f t="shared" si="57"/>
        <v>2432.7599999999998</v>
      </c>
      <c r="K895">
        <f t="shared" si="58"/>
        <v>2003</v>
      </c>
      <c r="L895">
        <f t="shared" si="59"/>
        <v>11</v>
      </c>
      <c r="M895" t="str">
        <f>VLOOKUP(A895,'Master Sheet'!A:O,15)</f>
        <v>NYC</v>
      </c>
    </row>
    <row r="896" spans="1:13">
      <c r="A896">
        <v>10196</v>
      </c>
      <c r="B896" t="s">
        <v>166</v>
      </c>
      <c r="C896">
        <v>49</v>
      </c>
      <c r="D896">
        <v>127.03</v>
      </c>
      <c r="E896">
        <v>1</v>
      </c>
      <c r="F896" s="14">
        <f>VLOOKUP($A896,Orders!$A:$B,2,FALSE)</f>
        <v>37951</v>
      </c>
      <c r="G896" t="str">
        <f>VLOOKUP($A896,Orders!$A:$E,5,FALSE)</f>
        <v>Shipped</v>
      </c>
      <c r="H896">
        <f>VLOOKUP(B896,Products!A:H,8)</f>
        <v>68.3</v>
      </c>
      <c r="I896">
        <f t="shared" si="56"/>
        <v>6224.47</v>
      </c>
      <c r="J896">
        <f t="shared" si="57"/>
        <v>2877.77</v>
      </c>
      <c r="K896">
        <f t="shared" si="58"/>
        <v>2003</v>
      </c>
      <c r="L896">
        <f t="shared" si="59"/>
        <v>11</v>
      </c>
      <c r="M896" t="str">
        <f>VLOOKUP(A896,'Master Sheet'!A:O,15)</f>
        <v>NYC</v>
      </c>
    </row>
    <row r="897" spans="1:13">
      <c r="A897">
        <v>10196</v>
      </c>
      <c r="B897" t="s">
        <v>167</v>
      </c>
      <c r="C897">
        <v>35</v>
      </c>
      <c r="D897">
        <v>81.680000000000007</v>
      </c>
      <c r="E897">
        <v>3</v>
      </c>
      <c r="F897" s="14">
        <f>VLOOKUP($A897,Orders!$A:$B,2,FALSE)</f>
        <v>37951</v>
      </c>
      <c r="G897" t="str">
        <f>VLOOKUP($A897,Orders!$A:$E,5,FALSE)</f>
        <v>Shipped</v>
      </c>
      <c r="H897">
        <f>VLOOKUP(B897,Products!A:H,8)</f>
        <v>67.56</v>
      </c>
      <c r="I897">
        <f t="shared" si="56"/>
        <v>2858.8</v>
      </c>
      <c r="J897">
        <f t="shared" si="57"/>
        <v>494.20000000000016</v>
      </c>
      <c r="K897">
        <f t="shared" si="58"/>
        <v>2003</v>
      </c>
      <c r="L897">
        <f t="shared" si="59"/>
        <v>11</v>
      </c>
      <c r="M897" t="str">
        <f>VLOOKUP(A897,'Master Sheet'!A:O,15)</f>
        <v>NYC</v>
      </c>
    </row>
    <row r="898" spans="1:13">
      <c r="A898">
        <v>10196</v>
      </c>
      <c r="B898" t="s">
        <v>155</v>
      </c>
      <c r="C898">
        <v>27</v>
      </c>
      <c r="D898">
        <v>126.39</v>
      </c>
      <c r="E898">
        <v>8</v>
      </c>
      <c r="F898" s="14">
        <f>VLOOKUP($A898,Orders!$A:$B,2,FALSE)</f>
        <v>37951</v>
      </c>
      <c r="G898" t="str">
        <f>VLOOKUP($A898,Orders!$A:$E,5,FALSE)</f>
        <v>Shipped</v>
      </c>
      <c r="H898">
        <f>VLOOKUP(B898,Products!A:H,8)</f>
        <v>91.92</v>
      </c>
      <c r="I898">
        <f t="shared" si="56"/>
        <v>3412.53</v>
      </c>
      <c r="J898">
        <f t="shared" si="57"/>
        <v>930.68999999999994</v>
      </c>
      <c r="K898">
        <f t="shared" si="58"/>
        <v>2003</v>
      </c>
      <c r="L898">
        <f t="shared" si="59"/>
        <v>11</v>
      </c>
      <c r="M898" t="str">
        <f>VLOOKUP(A898,'Master Sheet'!A:O,15)</f>
        <v>NYC</v>
      </c>
    </row>
    <row r="899" spans="1:13">
      <c r="A899">
        <v>10196</v>
      </c>
      <c r="B899" t="s">
        <v>162</v>
      </c>
      <c r="C899">
        <v>46</v>
      </c>
      <c r="D899">
        <v>56.82</v>
      </c>
      <c r="E899">
        <v>7</v>
      </c>
      <c r="F899" s="14">
        <f>VLOOKUP($A899,Orders!$A:$B,2,FALSE)</f>
        <v>37951</v>
      </c>
      <c r="G899" t="str">
        <f>VLOOKUP($A899,Orders!$A:$E,5,FALSE)</f>
        <v>Shipped</v>
      </c>
      <c r="H899">
        <f>VLOOKUP(B899,Products!A:H,8)</f>
        <v>37.49</v>
      </c>
      <c r="I899">
        <f t="shared" si="56"/>
        <v>2613.7199999999998</v>
      </c>
      <c r="J899">
        <f t="shared" si="57"/>
        <v>889.18</v>
      </c>
      <c r="K899">
        <f t="shared" si="58"/>
        <v>2003</v>
      </c>
      <c r="L899">
        <f t="shared" si="59"/>
        <v>11</v>
      </c>
      <c r="M899" t="str">
        <f>VLOOKUP(A899,'Master Sheet'!A:O,15)</f>
        <v>NYC</v>
      </c>
    </row>
    <row r="900" spans="1:13">
      <c r="A900">
        <v>10196</v>
      </c>
      <c r="B900" t="s">
        <v>173</v>
      </c>
      <c r="C900">
        <v>50</v>
      </c>
      <c r="D900">
        <v>84.88</v>
      </c>
      <c r="E900">
        <v>2</v>
      </c>
      <c r="F900" s="14">
        <f>VLOOKUP($A900,Orders!$A:$B,2,FALSE)</f>
        <v>37951</v>
      </c>
      <c r="G900" t="str">
        <f>VLOOKUP($A900,Orders!$A:$E,5,FALSE)</f>
        <v>Shipped</v>
      </c>
      <c r="H900">
        <f>VLOOKUP(B900,Products!A:H,8)</f>
        <v>43.3</v>
      </c>
      <c r="I900">
        <f t="shared" si="56"/>
        <v>4244</v>
      </c>
      <c r="J900">
        <f t="shared" si="57"/>
        <v>2079</v>
      </c>
      <c r="K900">
        <f t="shared" si="58"/>
        <v>2003</v>
      </c>
      <c r="L900">
        <f t="shared" si="59"/>
        <v>11</v>
      </c>
      <c r="M900" t="str">
        <f>VLOOKUP(A900,'Master Sheet'!A:O,15)</f>
        <v>NYC</v>
      </c>
    </row>
    <row r="901" spans="1:13">
      <c r="A901">
        <v>10197</v>
      </c>
      <c r="B901" t="s">
        <v>163</v>
      </c>
      <c r="C901">
        <v>45</v>
      </c>
      <c r="D901">
        <v>118.32</v>
      </c>
      <c r="E901">
        <v>6</v>
      </c>
      <c r="F901" s="14">
        <f>VLOOKUP($A901,Orders!$A:$B,2,FALSE)</f>
        <v>37951</v>
      </c>
      <c r="G901" t="str">
        <f>VLOOKUP($A901,Orders!$A:$E,5,FALSE)</f>
        <v>Shipped</v>
      </c>
      <c r="H901">
        <f>VLOOKUP(B901,Products!A:H,8)</f>
        <v>85.68</v>
      </c>
      <c r="I901">
        <f t="shared" si="56"/>
        <v>5324.4</v>
      </c>
      <c r="J901">
        <f t="shared" si="57"/>
        <v>1468.7999999999993</v>
      </c>
      <c r="K901">
        <f t="shared" si="58"/>
        <v>2003</v>
      </c>
      <c r="L901">
        <f t="shared" si="59"/>
        <v>11</v>
      </c>
      <c r="M901" t="str">
        <f>VLOOKUP(A901,'Master Sheet'!A:O,15)</f>
        <v>Paris</v>
      </c>
    </row>
    <row r="902" spans="1:13">
      <c r="A902">
        <v>10197</v>
      </c>
      <c r="B902" t="s">
        <v>180</v>
      </c>
      <c r="C902">
        <v>46</v>
      </c>
      <c r="D902">
        <v>83.44</v>
      </c>
      <c r="E902">
        <v>4</v>
      </c>
      <c r="F902" s="14">
        <f>VLOOKUP($A902,Orders!$A:$B,2,FALSE)</f>
        <v>37951</v>
      </c>
      <c r="G902" t="str">
        <f>VLOOKUP($A902,Orders!$A:$E,5,FALSE)</f>
        <v>Shipped</v>
      </c>
      <c r="H902">
        <f>VLOOKUP(B902,Products!A:H,8)</f>
        <v>51.61</v>
      </c>
      <c r="I902">
        <f t="shared" si="56"/>
        <v>3838.24</v>
      </c>
      <c r="J902">
        <f t="shared" si="57"/>
        <v>1464.1799999999998</v>
      </c>
      <c r="K902">
        <f t="shared" si="58"/>
        <v>2003</v>
      </c>
      <c r="L902">
        <f t="shared" si="59"/>
        <v>11</v>
      </c>
      <c r="M902" t="str">
        <f>VLOOKUP(A902,'Master Sheet'!A:O,15)</f>
        <v>Paris</v>
      </c>
    </row>
    <row r="903" spans="1:13">
      <c r="A903">
        <v>10197</v>
      </c>
      <c r="B903" t="s">
        <v>181</v>
      </c>
      <c r="C903">
        <v>22</v>
      </c>
      <c r="D903">
        <v>85.75</v>
      </c>
      <c r="E903">
        <v>3</v>
      </c>
      <c r="F903" s="14">
        <f>VLOOKUP($A903,Orders!$A:$B,2,FALSE)</f>
        <v>37951</v>
      </c>
      <c r="G903" t="str">
        <f>VLOOKUP($A903,Orders!$A:$E,5,FALSE)</f>
        <v>Shipped</v>
      </c>
      <c r="H903">
        <f>VLOOKUP(B903,Products!A:H,8)</f>
        <v>64.58</v>
      </c>
      <c r="I903">
        <f t="shared" si="56"/>
        <v>1886.5</v>
      </c>
      <c r="J903">
        <f t="shared" si="57"/>
        <v>465.74</v>
      </c>
      <c r="K903">
        <f t="shared" si="58"/>
        <v>2003</v>
      </c>
      <c r="L903">
        <f t="shared" si="59"/>
        <v>11</v>
      </c>
      <c r="M903" t="str">
        <f>VLOOKUP(A903,'Master Sheet'!A:O,15)</f>
        <v>Paris</v>
      </c>
    </row>
    <row r="904" spans="1:13">
      <c r="A904">
        <v>10197</v>
      </c>
      <c r="B904" t="s">
        <v>168</v>
      </c>
      <c r="C904">
        <v>50</v>
      </c>
      <c r="D904">
        <v>78.989999999999995</v>
      </c>
      <c r="E904">
        <v>14</v>
      </c>
      <c r="F904" s="14">
        <f>VLOOKUP($A904,Orders!$A:$B,2,FALSE)</f>
        <v>37951</v>
      </c>
      <c r="G904" t="str">
        <f>VLOOKUP($A904,Orders!$A:$E,5,FALSE)</f>
        <v>Shipped</v>
      </c>
      <c r="H904">
        <f>VLOOKUP(B904,Products!A:H,8)</f>
        <v>52.66</v>
      </c>
      <c r="I904">
        <f t="shared" si="56"/>
        <v>3949.4999999999995</v>
      </c>
      <c r="J904">
        <f t="shared" si="57"/>
        <v>1316.5</v>
      </c>
      <c r="K904">
        <f t="shared" si="58"/>
        <v>2003</v>
      </c>
      <c r="L904">
        <f t="shared" si="59"/>
        <v>11</v>
      </c>
      <c r="M904" t="str">
        <f>VLOOKUP(A904,'Master Sheet'!A:O,15)</f>
        <v>Paris</v>
      </c>
    </row>
    <row r="905" spans="1:13">
      <c r="A905">
        <v>10197</v>
      </c>
      <c r="B905" t="s">
        <v>169</v>
      </c>
      <c r="C905">
        <v>41</v>
      </c>
      <c r="D905">
        <v>109.37</v>
      </c>
      <c r="E905">
        <v>13</v>
      </c>
      <c r="F905" s="14">
        <f>VLOOKUP($A905,Orders!$A:$B,2,FALSE)</f>
        <v>37951</v>
      </c>
      <c r="G905" t="str">
        <f>VLOOKUP($A905,Orders!$A:$E,5,FALSE)</f>
        <v>Shipped</v>
      </c>
      <c r="H905">
        <f>VLOOKUP(B905,Products!A:H,8)</f>
        <v>82.34</v>
      </c>
      <c r="I905">
        <f t="shared" si="56"/>
        <v>4484.17</v>
      </c>
      <c r="J905">
        <f t="shared" si="57"/>
        <v>1108.23</v>
      </c>
      <c r="K905">
        <f t="shared" si="58"/>
        <v>2003</v>
      </c>
      <c r="L905">
        <f t="shared" si="59"/>
        <v>11</v>
      </c>
      <c r="M905" t="str">
        <f>VLOOKUP(A905,'Master Sheet'!A:O,15)</f>
        <v>Paris</v>
      </c>
    </row>
    <row r="906" spans="1:13">
      <c r="A906">
        <v>10197</v>
      </c>
      <c r="B906" t="s">
        <v>170</v>
      </c>
      <c r="C906">
        <v>47</v>
      </c>
      <c r="D906">
        <v>83.2</v>
      </c>
      <c r="E906">
        <v>8</v>
      </c>
      <c r="F906" s="14">
        <f>VLOOKUP($A906,Orders!$A:$B,2,FALSE)</f>
        <v>37951</v>
      </c>
      <c r="G906" t="str">
        <f>VLOOKUP($A906,Orders!$A:$E,5,FALSE)</f>
        <v>Shipped</v>
      </c>
      <c r="H906">
        <f>VLOOKUP(B906,Products!A:H,8)</f>
        <v>46.91</v>
      </c>
      <c r="I906">
        <f t="shared" si="56"/>
        <v>3910.4</v>
      </c>
      <c r="J906">
        <f t="shared" si="57"/>
        <v>1705.6300000000003</v>
      </c>
      <c r="K906">
        <f t="shared" si="58"/>
        <v>2003</v>
      </c>
      <c r="L906">
        <f t="shared" si="59"/>
        <v>11</v>
      </c>
      <c r="M906" t="str">
        <f>VLOOKUP(A906,'Master Sheet'!A:O,15)</f>
        <v>Paris</v>
      </c>
    </row>
    <row r="907" spans="1:13">
      <c r="A907">
        <v>10197</v>
      </c>
      <c r="B907" t="s">
        <v>171</v>
      </c>
      <c r="C907">
        <v>22</v>
      </c>
      <c r="D907">
        <v>67.930000000000007</v>
      </c>
      <c r="E907">
        <v>5</v>
      </c>
      <c r="F907" s="14">
        <f>VLOOKUP($A907,Orders!$A:$B,2,FALSE)</f>
        <v>37951</v>
      </c>
      <c r="G907" t="str">
        <f>VLOOKUP($A907,Orders!$A:$E,5,FALSE)</f>
        <v>Shipped</v>
      </c>
      <c r="H907">
        <f>VLOOKUP(B907,Products!A:H,8)</f>
        <v>48.64</v>
      </c>
      <c r="I907">
        <f t="shared" si="56"/>
        <v>1494.46</v>
      </c>
      <c r="J907">
        <f t="shared" si="57"/>
        <v>424.38000000000011</v>
      </c>
      <c r="K907">
        <f t="shared" si="58"/>
        <v>2003</v>
      </c>
      <c r="L907">
        <f t="shared" si="59"/>
        <v>11</v>
      </c>
      <c r="M907" t="str">
        <f>VLOOKUP(A907,'Master Sheet'!A:O,15)</f>
        <v>Paris</v>
      </c>
    </row>
    <row r="908" spans="1:13">
      <c r="A908">
        <v>10197</v>
      </c>
      <c r="B908" t="s">
        <v>172</v>
      </c>
      <c r="C908">
        <v>23</v>
      </c>
      <c r="D908">
        <v>60</v>
      </c>
      <c r="E908">
        <v>9</v>
      </c>
      <c r="F908" s="14">
        <f>VLOOKUP($A908,Orders!$A:$B,2,FALSE)</f>
        <v>37951</v>
      </c>
      <c r="G908" t="str">
        <f>VLOOKUP($A908,Orders!$A:$E,5,FALSE)</f>
        <v>Shipped</v>
      </c>
      <c r="H908">
        <f>VLOOKUP(B908,Products!A:H,8)</f>
        <v>34</v>
      </c>
      <c r="I908">
        <f t="shared" si="56"/>
        <v>1380</v>
      </c>
      <c r="J908">
        <f t="shared" si="57"/>
        <v>598</v>
      </c>
      <c r="K908">
        <f t="shared" si="58"/>
        <v>2003</v>
      </c>
      <c r="L908">
        <f t="shared" si="59"/>
        <v>11</v>
      </c>
      <c r="M908" t="str">
        <f>VLOOKUP(A908,'Master Sheet'!A:O,15)</f>
        <v>Paris</v>
      </c>
    </row>
    <row r="909" spans="1:13">
      <c r="A909">
        <v>10197</v>
      </c>
      <c r="B909" t="s">
        <v>190</v>
      </c>
      <c r="C909">
        <v>24</v>
      </c>
      <c r="D909">
        <v>78.75</v>
      </c>
      <c r="E909">
        <v>2</v>
      </c>
      <c r="F909" s="14">
        <f>VLOOKUP($A909,Orders!$A:$B,2,FALSE)</f>
        <v>37951</v>
      </c>
      <c r="G909" t="str">
        <f>VLOOKUP($A909,Orders!$A:$E,5,FALSE)</f>
        <v>Shipped</v>
      </c>
      <c r="H909">
        <f>VLOOKUP(B909,Products!A:H,8)</f>
        <v>39.83</v>
      </c>
      <c r="I909">
        <f t="shared" si="56"/>
        <v>1890</v>
      </c>
      <c r="J909">
        <f t="shared" si="57"/>
        <v>934.08</v>
      </c>
      <c r="K909">
        <f t="shared" si="58"/>
        <v>2003</v>
      </c>
      <c r="L909">
        <f t="shared" si="59"/>
        <v>11</v>
      </c>
      <c r="M909" t="str">
        <f>VLOOKUP(A909,'Master Sheet'!A:O,15)</f>
        <v>Paris</v>
      </c>
    </row>
    <row r="910" spans="1:13">
      <c r="A910">
        <v>10197</v>
      </c>
      <c r="B910" t="s">
        <v>174</v>
      </c>
      <c r="C910">
        <v>50</v>
      </c>
      <c r="D910">
        <v>66.5</v>
      </c>
      <c r="E910">
        <v>7</v>
      </c>
      <c r="F910" s="14">
        <f>VLOOKUP($A910,Orders!$A:$B,2,FALSE)</f>
        <v>37951</v>
      </c>
      <c r="G910" t="str">
        <f>VLOOKUP($A910,Orders!$A:$E,5,FALSE)</f>
        <v>Shipped</v>
      </c>
      <c r="H910">
        <f>VLOOKUP(B910,Products!A:H,8)</f>
        <v>33.97</v>
      </c>
      <c r="I910">
        <f t="shared" si="56"/>
        <v>3325</v>
      </c>
      <c r="J910">
        <f t="shared" si="57"/>
        <v>1626.5</v>
      </c>
      <c r="K910">
        <f t="shared" si="58"/>
        <v>2003</v>
      </c>
      <c r="L910">
        <f t="shared" si="59"/>
        <v>11</v>
      </c>
      <c r="M910" t="str">
        <f>VLOOKUP(A910,'Master Sheet'!A:O,15)</f>
        <v>Paris</v>
      </c>
    </row>
    <row r="911" spans="1:13">
      <c r="A911">
        <v>10197</v>
      </c>
      <c r="B911" t="s">
        <v>175</v>
      </c>
      <c r="C911">
        <v>27</v>
      </c>
      <c r="D911">
        <v>100.17</v>
      </c>
      <c r="E911">
        <v>10</v>
      </c>
      <c r="F911" s="14">
        <f>VLOOKUP($A911,Orders!$A:$B,2,FALSE)</f>
        <v>37951</v>
      </c>
      <c r="G911" t="str">
        <f>VLOOKUP($A911,Orders!$A:$E,5,FALSE)</f>
        <v>Shipped</v>
      </c>
      <c r="H911">
        <f>VLOOKUP(B911,Products!A:H,8)</f>
        <v>51.09</v>
      </c>
      <c r="I911">
        <f t="shared" si="56"/>
        <v>2704.59</v>
      </c>
      <c r="J911">
        <f t="shared" si="57"/>
        <v>1325.1599999999999</v>
      </c>
      <c r="K911">
        <f t="shared" si="58"/>
        <v>2003</v>
      </c>
      <c r="L911">
        <f t="shared" si="59"/>
        <v>11</v>
      </c>
      <c r="M911" t="str">
        <f>VLOOKUP(A911,'Master Sheet'!A:O,15)</f>
        <v>Paris</v>
      </c>
    </row>
    <row r="912" spans="1:13">
      <c r="A912">
        <v>10197</v>
      </c>
      <c r="B912" t="s">
        <v>176</v>
      </c>
      <c r="C912">
        <v>35</v>
      </c>
      <c r="D912">
        <v>88.39</v>
      </c>
      <c r="E912">
        <v>11</v>
      </c>
      <c r="F912" s="14">
        <f>VLOOKUP($A912,Orders!$A:$B,2,FALSE)</f>
        <v>37951</v>
      </c>
      <c r="G912" t="str">
        <f>VLOOKUP($A912,Orders!$A:$E,5,FALSE)</f>
        <v>Shipped</v>
      </c>
      <c r="H912">
        <f>VLOOKUP(B912,Products!A:H,8)</f>
        <v>53.63</v>
      </c>
      <c r="I912">
        <f t="shared" si="56"/>
        <v>3093.65</v>
      </c>
      <c r="J912">
        <f t="shared" si="57"/>
        <v>1216.5999999999999</v>
      </c>
      <c r="K912">
        <f t="shared" si="58"/>
        <v>2003</v>
      </c>
      <c r="L912">
        <f t="shared" si="59"/>
        <v>11</v>
      </c>
      <c r="M912" t="str">
        <f>VLOOKUP(A912,'Master Sheet'!A:O,15)</f>
        <v>Paris</v>
      </c>
    </row>
    <row r="913" spans="1:13">
      <c r="A913">
        <v>10197</v>
      </c>
      <c r="B913" t="s">
        <v>195</v>
      </c>
      <c r="C913">
        <v>29</v>
      </c>
      <c r="D913">
        <v>39.729999999999997</v>
      </c>
      <c r="E913">
        <v>1</v>
      </c>
      <c r="F913" s="14">
        <f>VLOOKUP($A913,Orders!$A:$B,2,FALSE)</f>
        <v>37951</v>
      </c>
      <c r="G913" t="str">
        <f>VLOOKUP($A913,Orders!$A:$E,5,FALSE)</f>
        <v>Shipped</v>
      </c>
      <c r="H913">
        <f>VLOOKUP(B913,Products!A:H,8)</f>
        <v>32.770000000000003</v>
      </c>
      <c r="I913">
        <f t="shared" si="56"/>
        <v>1152.1699999999998</v>
      </c>
      <c r="J913">
        <f t="shared" si="57"/>
        <v>201.8399999999998</v>
      </c>
      <c r="K913">
        <f t="shared" si="58"/>
        <v>2003</v>
      </c>
      <c r="L913">
        <f t="shared" si="59"/>
        <v>11</v>
      </c>
      <c r="M913" t="str">
        <f>VLOOKUP(A913,'Master Sheet'!A:O,15)</f>
        <v>Paris</v>
      </c>
    </row>
    <row r="914" spans="1:13">
      <c r="A914">
        <v>10197</v>
      </c>
      <c r="B914" t="s">
        <v>177</v>
      </c>
      <c r="C914">
        <v>42</v>
      </c>
      <c r="D914">
        <v>48.59</v>
      </c>
      <c r="E914">
        <v>12</v>
      </c>
      <c r="F914" s="14">
        <f>VLOOKUP($A914,Orders!$A:$B,2,FALSE)</f>
        <v>37951</v>
      </c>
      <c r="G914" t="str">
        <f>VLOOKUP($A914,Orders!$A:$E,5,FALSE)</f>
        <v>Shipped</v>
      </c>
      <c r="H914">
        <f>VLOOKUP(B914,Products!A:H,8)</f>
        <v>33.299999999999997</v>
      </c>
      <c r="I914">
        <f t="shared" si="56"/>
        <v>2040.7800000000002</v>
      </c>
      <c r="J914">
        <f t="shared" si="57"/>
        <v>642.18000000000029</v>
      </c>
      <c r="K914">
        <f t="shared" si="58"/>
        <v>2003</v>
      </c>
      <c r="L914">
        <f t="shared" si="59"/>
        <v>11</v>
      </c>
      <c r="M914" t="str">
        <f>VLOOKUP(A914,'Master Sheet'!A:O,15)</f>
        <v>Paris</v>
      </c>
    </row>
    <row r="915" spans="1:13">
      <c r="A915">
        <v>10198</v>
      </c>
      <c r="B915" t="s">
        <v>178</v>
      </c>
      <c r="C915">
        <v>42</v>
      </c>
      <c r="D915">
        <v>149.81</v>
      </c>
      <c r="E915">
        <v>4</v>
      </c>
      <c r="F915" s="14">
        <f>VLOOKUP($A915,Orders!$A:$B,2,FALSE)</f>
        <v>37952</v>
      </c>
      <c r="G915" t="str">
        <f>VLOOKUP($A915,Orders!$A:$E,5,FALSE)</f>
        <v>Shipped</v>
      </c>
      <c r="H915">
        <f>VLOOKUP(B915,Products!A:H,8)</f>
        <v>77.27</v>
      </c>
      <c r="I915">
        <f t="shared" si="56"/>
        <v>6292.02</v>
      </c>
      <c r="J915">
        <f t="shared" si="57"/>
        <v>3046.6800000000003</v>
      </c>
      <c r="K915">
        <f t="shared" si="58"/>
        <v>2003</v>
      </c>
      <c r="L915">
        <f t="shared" si="59"/>
        <v>11</v>
      </c>
      <c r="M915" t="str">
        <f>VLOOKUP(A915,'Master Sheet'!A:O,15)</f>
        <v>Tokyo</v>
      </c>
    </row>
    <row r="916" spans="1:13">
      <c r="A916">
        <v>10198</v>
      </c>
      <c r="B916" t="s">
        <v>183</v>
      </c>
      <c r="C916">
        <v>48</v>
      </c>
      <c r="D916">
        <v>60.97</v>
      </c>
      <c r="E916">
        <v>5</v>
      </c>
      <c r="F916" s="14">
        <f>VLOOKUP($A916,Orders!$A:$B,2,FALSE)</f>
        <v>37952</v>
      </c>
      <c r="G916" t="str">
        <f>VLOOKUP($A916,Orders!$A:$E,5,FALSE)</f>
        <v>Shipped</v>
      </c>
      <c r="H916">
        <f>VLOOKUP(B916,Products!A:H,8)</f>
        <v>34.25</v>
      </c>
      <c r="I916">
        <f t="shared" si="56"/>
        <v>2926.56</v>
      </c>
      <c r="J916">
        <f t="shared" si="57"/>
        <v>1282.56</v>
      </c>
      <c r="K916">
        <f t="shared" si="58"/>
        <v>2003</v>
      </c>
      <c r="L916">
        <f t="shared" si="59"/>
        <v>11</v>
      </c>
      <c r="M916" t="str">
        <f>VLOOKUP(A916,'Master Sheet'!A:O,15)</f>
        <v>Tokyo</v>
      </c>
    </row>
    <row r="917" spans="1:13">
      <c r="A917">
        <v>10198</v>
      </c>
      <c r="B917" t="s">
        <v>184</v>
      </c>
      <c r="C917">
        <v>27</v>
      </c>
      <c r="D917">
        <v>61.81</v>
      </c>
      <c r="E917">
        <v>6</v>
      </c>
      <c r="F917" s="14">
        <f>VLOOKUP($A917,Orders!$A:$B,2,FALSE)</f>
        <v>37952</v>
      </c>
      <c r="G917" t="str">
        <f>VLOOKUP($A917,Orders!$A:$E,5,FALSE)</f>
        <v>Shipped</v>
      </c>
      <c r="H917">
        <f>VLOOKUP(B917,Products!A:H,8)</f>
        <v>26.3</v>
      </c>
      <c r="I917">
        <f t="shared" si="56"/>
        <v>1668.8700000000001</v>
      </c>
      <c r="J917">
        <f t="shared" si="57"/>
        <v>958.7700000000001</v>
      </c>
      <c r="K917">
        <f t="shared" si="58"/>
        <v>2003</v>
      </c>
      <c r="L917">
        <f t="shared" si="59"/>
        <v>11</v>
      </c>
      <c r="M917" t="str">
        <f>VLOOKUP(A917,'Master Sheet'!A:O,15)</f>
        <v>Tokyo</v>
      </c>
    </row>
    <row r="918" spans="1:13">
      <c r="A918">
        <v>10198</v>
      </c>
      <c r="B918" t="s">
        <v>185</v>
      </c>
      <c r="C918">
        <v>43</v>
      </c>
      <c r="D918">
        <v>65.510000000000005</v>
      </c>
      <c r="E918">
        <v>3</v>
      </c>
      <c r="F918" s="14">
        <f>VLOOKUP($A918,Orders!$A:$B,2,FALSE)</f>
        <v>37952</v>
      </c>
      <c r="G918" t="str">
        <f>VLOOKUP($A918,Orders!$A:$E,5,FALSE)</f>
        <v>Shipped</v>
      </c>
      <c r="H918">
        <f>VLOOKUP(B918,Products!A:H,8)</f>
        <v>29.34</v>
      </c>
      <c r="I918">
        <f t="shared" si="56"/>
        <v>2816.9300000000003</v>
      </c>
      <c r="J918">
        <f t="shared" si="57"/>
        <v>1555.3100000000002</v>
      </c>
      <c r="K918">
        <f t="shared" si="58"/>
        <v>2003</v>
      </c>
      <c r="L918">
        <f t="shared" si="59"/>
        <v>11</v>
      </c>
      <c r="M918" t="str">
        <f>VLOOKUP(A918,'Master Sheet'!A:O,15)</f>
        <v>Tokyo</v>
      </c>
    </row>
    <row r="919" spans="1:13">
      <c r="A919">
        <v>10198</v>
      </c>
      <c r="B919" t="s">
        <v>191</v>
      </c>
      <c r="C919">
        <v>42</v>
      </c>
      <c r="D919">
        <v>94.73</v>
      </c>
      <c r="E919">
        <v>1</v>
      </c>
      <c r="F919" s="14">
        <f>VLOOKUP($A919,Orders!$A:$B,2,FALSE)</f>
        <v>37952</v>
      </c>
      <c r="G919" t="str">
        <f>VLOOKUP($A919,Orders!$A:$E,5,FALSE)</f>
        <v>Shipped</v>
      </c>
      <c r="H919">
        <f>VLOOKUP(B919,Products!A:H,8)</f>
        <v>68.8</v>
      </c>
      <c r="I919">
        <f t="shared" si="56"/>
        <v>3978.6600000000003</v>
      </c>
      <c r="J919">
        <f t="shared" si="57"/>
        <v>1089.0600000000004</v>
      </c>
      <c r="K919">
        <f t="shared" si="58"/>
        <v>2003</v>
      </c>
      <c r="L919">
        <f t="shared" si="59"/>
        <v>11</v>
      </c>
      <c r="M919" t="str">
        <f>VLOOKUP(A919,'Master Sheet'!A:O,15)</f>
        <v>Tokyo</v>
      </c>
    </row>
    <row r="920" spans="1:13">
      <c r="A920">
        <v>10198</v>
      </c>
      <c r="B920" t="s">
        <v>194</v>
      </c>
      <c r="C920">
        <v>40</v>
      </c>
      <c r="D920">
        <v>74.03</v>
      </c>
      <c r="E920">
        <v>2</v>
      </c>
      <c r="F920" s="14">
        <f>VLOOKUP($A920,Orders!$A:$B,2,FALSE)</f>
        <v>37952</v>
      </c>
      <c r="G920" t="str">
        <f>VLOOKUP($A920,Orders!$A:$E,5,FALSE)</f>
        <v>Shipped</v>
      </c>
      <c r="H920">
        <f>VLOOKUP(B920,Products!A:H,8)</f>
        <v>36.270000000000003</v>
      </c>
      <c r="I920">
        <f t="shared" si="56"/>
        <v>2961.2</v>
      </c>
      <c r="J920">
        <f t="shared" si="57"/>
        <v>1510.3999999999999</v>
      </c>
      <c r="K920">
        <f t="shared" si="58"/>
        <v>2003</v>
      </c>
      <c r="L920">
        <f t="shared" si="59"/>
        <v>11</v>
      </c>
      <c r="M920" t="str">
        <f>VLOOKUP(A920,'Master Sheet'!A:O,15)</f>
        <v>Tokyo</v>
      </c>
    </row>
    <row r="921" spans="1:13">
      <c r="A921">
        <v>10199</v>
      </c>
      <c r="B921" t="s">
        <v>188</v>
      </c>
      <c r="C921">
        <v>29</v>
      </c>
      <c r="D921">
        <v>37.97</v>
      </c>
      <c r="E921">
        <v>1</v>
      </c>
      <c r="F921" s="14">
        <f>VLOOKUP($A921,Orders!$A:$B,2,FALSE)</f>
        <v>37956</v>
      </c>
      <c r="G921" t="str">
        <f>VLOOKUP($A921,Orders!$A:$E,5,FALSE)</f>
        <v>Shipped</v>
      </c>
      <c r="H921">
        <f>VLOOKUP(B921,Products!A:H,8)</f>
        <v>27.06</v>
      </c>
      <c r="I921">
        <f t="shared" si="56"/>
        <v>1101.1299999999999</v>
      </c>
      <c r="J921">
        <f t="shared" si="57"/>
        <v>316.39</v>
      </c>
      <c r="K921">
        <f t="shared" si="58"/>
        <v>2003</v>
      </c>
      <c r="L921">
        <f t="shared" si="59"/>
        <v>12</v>
      </c>
      <c r="M921" t="str">
        <f>VLOOKUP(A921,'Master Sheet'!A:O,15)</f>
        <v>San Francisco</v>
      </c>
    </row>
    <row r="922" spans="1:13">
      <c r="A922">
        <v>10199</v>
      </c>
      <c r="B922" t="s">
        <v>189</v>
      </c>
      <c r="C922">
        <v>48</v>
      </c>
      <c r="D922">
        <v>81.290000000000006</v>
      </c>
      <c r="E922">
        <v>2</v>
      </c>
      <c r="F922" s="14">
        <f>VLOOKUP($A922,Orders!$A:$B,2,FALSE)</f>
        <v>37956</v>
      </c>
      <c r="G922" t="str">
        <f>VLOOKUP($A922,Orders!$A:$E,5,FALSE)</f>
        <v>Shipped</v>
      </c>
      <c r="H922">
        <f>VLOOKUP(B922,Products!A:H,8)</f>
        <v>51.15</v>
      </c>
      <c r="I922">
        <f t="shared" si="56"/>
        <v>3901.92</v>
      </c>
      <c r="J922">
        <f t="shared" si="57"/>
        <v>1446.7200000000003</v>
      </c>
      <c r="K922">
        <f t="shared" si="58"/>
        <v>2003</v>
      </c>
      <c r="L922">
        <f t="shared" si="59"/>
        <v>12</v>
      </c>
      <c r="M922" t="str">
        <f>VLOOKUP(A922,'Master Sheet'!A:O,15)</f>
        <v>San Francisco</v>
      </c>
    </row>
    <row r="923" spans="1:13">
      <c r="A923">
        <v>10199</v>
      </c>
      <c r="B923" t="s">
        <v>193</v>
      </c>
      <c r="C923">
        <v>38</v>
      </c>
      <c r="D923">
        <v>70.400000000000006</v>
      </c>
      <c r="E923">
        <v>3</v>
      </c>
      <c r="F923" s="14">
        <f>VLOOKUP($A923,Orders!$A:$B,2,FALSE)</f>
        <v>37956</v>
      </c>
      <c r="G923" t="str">
        <f>VLOOKUP($A923,Orders!$A:$E,5,FALSE)</f>
        <v>Shipped</v>
      </c>
      <c r="H923">
        <f>VLOOKUP(B923,Products!A:H,8)</f>
        <v>54.4</v>
      </c>
      <c r="I923">
        <f t="shared" si="56"/>
        <v>2675.2000000000003</v>
      </c>
      <c r="J923">
        <f t="shared" si="57"/>
        <v>608.00000000000023</v>
      </c>
      <c r="K923">
        <f t="shared" si="58"/>
        <v>2003</v>
      </c>
      <c r="L923">
        <f t="shared" si="59"/>
        <v>12</v>
      </c>
      <c r="M923" t="str">
        <f>VLOOKUP(A923,'Master Sheet'!A:O,15)</f>
        <v>San Francisco</v>
      </c>
    </row>
    <row r="924" spans="1:13">
      <c r="A924">
        <v>10200</v>
      </c>
      <c r="B924" t="s">
        <v>179</v>
      </c>
      <c r="C924">
        <v>28</v>
      </c>
      <c r="D924">
        <v>74.34</v>
      </c>
      <c r="E924">
        <v>3</v>
      </c>
      <c r="F924" s="14">
        <f>VLOOKUP($A924,Orders!$A:$B,2,FALSE)</f>
        <v>37956</v>
      </c>
      <c r="G924" t="str">
        <f>VLOOKUP($A924,Orders!$A:$E,5,FALSE)</f>
        <v>Shipped</v>
      </c>
      <c r="H924">
        <f>VLOOKUP(B924,Products!A:H,8)</f>
        <v>49</v>
      </c>
      <c r="I924">
        <f t="shared" si="56"/>
        <v>2081.52</v>
      </c>
      <c r="J924">
        <f t="shared" si="57"/>
        <v>709.5200000000001</v>
      </c>
      <c r="K924">
        <f t="shared" si="58"/>
        <v>2003</v>
      </c>
      <c r="L924">
        <f t="shared" si="59"/>
        <v>12</v>
      </c>
      <c r="M924" t="str">
        <f>VLOOKUP(A924,'Master Sheet'!A:O,15)</f>
        <v>Tokyo</v>
      </c>
    </row>
    <row r="925" spans="1:13">
      <c r="A925">
        <v>10200</v>
      </c>
      <c r="B925" t="s">
        <v>182</v>
      </c>
      <c r="C925">
        <v>33</v>
      </c>
      <c r="D925">
        <v>99.57</v>
      </c>
      <c r="E925">
        <v>5</v>
      </c>
      <c r="F925" s="14">
        <f>VLOOKUP($A925,Orders!$A:$B,2,FALSE)</f>
        <v>37956</v>
      </c>
      <c r="G925" t="str">
        <f>VLOOKUP($A925,Orders!$A:$E,5,FALSE)</f>
        <v>Shipped</v>
      </c>
      <c r="H925">
        <f>VLOOKUP(B925,Products!A:H,8)</f>
        <v>66.739999999999995</v>
      </c>
      <c r="I925">
        <f t="shared" si="56"/>
        <v>3285.81</v>
      </c>
      <c r="J925">
        <f t="shared" si="57"/>
        <v>1083.3899999999999</v>
      </c>
      <c r="K925">
        <f t="shared" si="58"/>
        <v>2003</v>
      </c>
      <c r="L925">
        <f t="shared" si="59"/>
        <v>12</v>
      </c>
      <c r="M925" t="str">
        <f>VLOOKUP(A925,'Master Sheet'!A:O,15)</f>
        <v>Tokyo</v>
      </c>
    </row>
    <row r="926" spans="1:13">
      <c r="A926">
        <v>10200</v>
      </c>
      <c r="B926" t="s">
        <v>186</v>
      </c>
      <c r="C926">
        <v>39</v>
      </c>
      <c r="D926">
        <v>70.28</v>
      </c>
      <c r="E926">
        <v>4</v>
      </c>
      <c r="F926" s="14">
        <f>VLOOKUP($A926,Orders!$A:$B,2,FALSE)</f>
        <v>37956</v>
      </c>
      <c r="G926" t="str">
        <f>VLOOKUP($A926,Orders!$A:$E,5,FALSE)</f>
        <v>Shipped</v>
      </c>
      <c r="H926">
        <f>VLOOKUP(B926,Products!A:H,8)</f>
        <v>36.229999999999997</v>
      </c>
      <c r="I926">
        <f t="shared" si="56"/>
        <v>2740.92</v>
      </c>
      <c r="J926">
        <f t="shared" si="57"/>
        <v>1327.9500000000003</v>
      </c>
      <c r="K926">
        <f t="shared" si="58"/>
        <v>2003</v>
      </c>
      <c r="L926">
        <f t="shared" si="59"/>
        <v>12</v>
      </c>
      <c r="M926" t="str">
        <f>VLOOKUP(A926,'Master Sheet'!A:O,15)</f>
        <v>Tokyo</v>
      </c>
    </row>
    <row r="927" spans="1:13">
      <c r="A927">
        <v>10200</v>
      </c>
      <c r="B927" t="s">
        <v>203</v>
      </c>
      <c r="C927">
        <v>35</v>
      </c>
      <c r="D927">
        <v>80.91</v>
      </c>
      <c r="E927">
        <v>1</v>
      </c>
      <c r="F927" s="14">
        <f>VLOOKUP($A927,Orders!$A:$B,2,FALSE)</f>
        <v>37956</v>
      </c>
      <c r="G927" t="str">
        <f>VLOOKUP($A927,Orders!$A:$E,5,FALSE)</f>
        <v>Shipped</v>
      </c>
      <c r="H927">
        <f>VLOOKUP(B927,Products!A:H,8)</f>
        <v>66.92</v>
      </c>
      <c r="I927">
        <f t="shared" si="56"/>
        <v>2831.85</v>
      </c>
      <c r="J927">
        <f t="shared" si="57"/>
        <v>489.64999999999981</v>
      </c>
      <c r="K927">
        <f t="shared" si="58"/>
        <v>2003</v>
      </c>
      <c r="L927">
        <f t="shared" si="59"/>
        <v>12</v>
      </c>
      <c r="M927" t="str">
        <f>VLOOKUP(A927,'Master Sheet'!A:O,15)</f>
        <v>Tokyo</v>
      </c>
    </row>
    <row r="928" spans="1:13">
      <c r="A928">
        <v>10200</v>
      </c>
      <c r="B928" t="s">
        <v>187</v>
      </c>
      <c r="C928">
        <v>27</v>
      </c>
      <c r="D928">
        <v>65.349999999999994</v>
      </c>
      <c r="E928">
        <v>6</v>
      </c>
      <c r="F928" s="14">
        <f>VLOOKUP($A928,Orders!$A:$B,2,FALSE)</f>
        <v>37956</v>
      </c>
      <c r="G928" t="str">
        <f>VLOOKUP($A928,Orders!$A:$E,5,FALSE)</f>
        <v>Shipped</v>
      </c>
      <c r="H928">
        <f>VLOOKUP(B928,Products!A:H,8)</f>
        <v>33.020000000000003</v>
      </c>
      <c r="I928">
        <f t="shared" si="56"/>
        <v>1764.4499999999998</v>
      </c>
      <c r="J928">
        <f t="shared" si="57"/>
        <v>872.90999999999974</v>
      </c>
      <c r="K928">
        <f t="shared" si="58"/>
        <v>2003</v>
      </c>
      <c r="L928">
        <f t="shared" si="59"/>
        <v>12</v>
      </c>
      <c r="M928" t="str">
        <f>VLOOKUP(A928,'Master Sheet'!A:O,15)</f>
        <v>Tokyo</v>
      </c>
    </row>
    <row r="929" spans="1:13">
      <c r="A929">
        <v>10200</v>
      </c>
      <c r="B929" t="s">
        <v>192</v>
      </c>
      <c r="C929">
        <v>39</v>
      </c>
      <c r="D929">
        <v>115.09</v>
      </c>
      <c r="E929">
        <v>2</v>
      </c>
      <c r="F929" s="14">
        <f>VLOOKUP($A929,Orders!$A:$B,2,FALSE)</f>
        <v>37956</v>
      </c>
      <c r="G929" t="str">
        <f>VLOOKUP($A929,Orders!$A:$E,5,FALSE)</f>
        <v>Shipped</v>
      </c>
      <c r="H929">
        <f>VLOOKUP(B929,Products!A:H,8)</f>
        <v>59.33</v>
      </c>
      <c r="I929">
        <f t="shared" si="56"/>
        <v>4488.51</v>
      </c>
      <c r="J929">
        <f t="shared" si="57"/>
        <v>2174.6400000000003</v>
      </c>
      <c r="K929">
        <f t="shared" si="58"/>
        <v>2003</v>
      </c>
      <c r="L929">
        <f t="shared" si="59"/>
        <v>12</v>
      </c>
      <c r="M929" t="str">
        <f>VLOOKUP(A929,'Master Sheet'!A:O,15)</f>
        <v>Tokyo</v>
      </c>
    </row>
    <row r="930" spans="1:13">
      <c r="A930">
        <v>10201</v>
      </c>
      <c r="B930" t="s">
        <v>196</v>
      </c>
      <c r="C930">
        <v>22</v>
      </c>
      <c r="D930">
        <v>82.3</v>
      </c>
      <c r="E930">
        <v>2</v>
      </c>
      <c r="F930" s="14">
        <f>VLOOKUP($A930,Orders!$A:$B,2,FALSE)</f>
        <v>37956</v>
      </c>
      <c r="G930" t="str">
        <f>VLOOKUP($A930,Orders!$A:$E,5,FALSE)</f>
        <v>Shipped</v>
      </c>
      <c r="H930">
        <f>VLOOKUP(B930,Products!A:H,8)</f>
        <v>48.81</v>
      </c>
      <c r="I930">
        <f t="shared" si="56"/>
        <v>1810.6</v>
      </c>
      <c r="J930">
        <f t="shared" si="57"/>
        <v>736.77999999999986</v>
      </c>
      <c r="K930">
        <f t="shared" si="58"/>
        <v>2003</v>
      </c>
      <c r="L930">
        <f t="shared" si="59"/>
        <v>12</v>
      </c>
      <c r="M930" t="str">
        <f>VLOOKUP(A930,'Master Sheet'!A:O,15)</f>
        <v>San Francisco</v>
      </c>
    </row>
    <row r="931" spans="1:13">
      <c r="A931">
        <v>10201</v>
      </c>
      <c r="B931" t="s">
        <v>197</v>
      </c>
      <c r="C931">
        <v>24</v>
      </c>
      <c r="D931">
        <v>116.56</v>
      </c>
      <c r="E931">
        <v>5</v>
      </c>
      <c r="F931" s="14">
        <f>VLOOKUP($A931,Orders!$A:$B,2,FALSE)</f>
        <v>37956</v>
      </c>
      <c r="G931" t="str">
        <f>VLOOKUP($A931,Orders!$A:$E,5,FALSE)</f>
        <v>Shipped</v>
      </c>
      <c r="H931">
        <f>VLOOKUP(B931,Products!A:H,8)</f>
        <v>68.989999999999995</v>
      </c>
      <c r="I931">
        <f t="shared" si="56"/>
        <v>2797.44</v>
      </c>
      <c r="J931">
        <f t="shared" si="57"/>
        <v>1141.6800000000003</v>
      </c>
      <c r="K931">
        <f t="shared" si="58"/>
        <v>2003</v>
      </c>
      <c r="L931">
        <f t="shared" si="59"/>
        <v>12</v>
      </c>
      <c r="M931" t="str">
        <f>VLOOKUP(A931,'Master Sheet'!A:O,15)</f>
        <v>San Francisco</v>
      </c>
    </row>
    <row r="932" spans="1:13">
      <c r="A932">
        <v>10201</v>
      </c>
      <c r="B932" t="s">
        <v>198</v>
      </c>
      <c r="C932">
        <v>49</v>
      </c>
      <c r="D932">
        <v>191.72</v>
      </c>
      <c r="E932">
        <v>4</v>
      </c>
      <c r="F932" s="14">
        <f>VLOOKUP($A932,Orders!$A:$B,2,FALSE)</f>
        <v>37956</v>
      </c>
      <c r="G932" t="str">
        <f>VLOOKUP($A932,Orders!$A:$E,5,FALSE)</f>
        <v>Shipped</v>
      </c>
      <c r="H932">
        <f>VLOOKUP(B932,Products!A:H,8)</f>
        <v>91.02</v>
      </c>
      <c r="I932">
        <f t="shared" si="56"/>
        <v>9394.2800000000007</v>
      </c>
      <c r="J932">
        <f t="shared" si="57"/>
        <v>4934.3</v>
      </c>
      <c r="K932">
        <f t="shared" si="58"/>
        <v>2003</v>
      </c>
      <c r="L932">
        <f t="shared" si="59"/>
        <v>12</v>
      </c>
      <c r="M932" t="str">
        <f>VLOOKUP(A932,'Master Sheet'!A:O,15)</f>
        <v>San Francisco</v>
      </c>
    </row>
    <row r="933" spans="1:13">
      <c r="A933">
        <v>10201</v>
      </c>
      <c r="B933" t="s">
        <v>199</v>
      </c>
      <c r="C933">
        <v>25</v>
      </c>
      <c r="D933">
        <v>126.52</v>
      </c>
      <c r="E933">
        <v>1</v>
      </c>
      <c r="F933" s="14">
        <f>VLOOKUP($A933,Orders!$A:$B,2,FALSE)</f>
        <v>37956</v>
      </c>
      <c r="G933" t="str">
        <f>VLOOKUP($A933,Orders!$A:$E,5,FALSE)</f>
        <v>Shipped</v>
      </c>
      <c r="H933">
        <f>VLOOKUP(B933,Products!A:H,8)</f>
        <v>66.27</v>
      </c>
      <c r="I933">
        <f t="shared" si="56"/>
        <v>3163</v>
      </c>
      <c r="J933">
        <f t="shared" si="57"/>
        <v>1506.25</v>
      </c>
      <c r="K933">
        <f t="shared" si="58"/>
        <v>2003</v>
      </c>
      <c r="L933">
        <f t="shared" si="59"/>
        <v>12</v>
      </c>
      <c r="M933" t="str">
        <f>VLOOKUP(A933,'Master Sheet'!A:O,15)</f>
        <v>San Francisco</v>
      </c>
    </row>
    <row r="934" spans="1:13">
      <c r="A934">
        <v>10201</v>
      </c>
      <c r="B934" t="s">
        <v>200</v>
      </c>
      <c r="C934">
        <v>30</v>
      </c>
      <c r="D934">
        <v>48.46</v>
      </c>
      <c r="E934">
        <v>6</v>
      </c>
      <c r="F934" s="14">
        <f>VLOOKUP($A934,Orders!$A:$B,2,FALSE)</f>
        <v>37956</v>
      </c>
      <c r="G934" t="str">
        <f>VLOOKUP($A934,Orders!$A:$E,5,FALSE)</f>
        <v>Shipped</v>
      </c>
      <c r="H934">
        <f>VLOOKUP(B934,Products!A:H,8)</f>
        <v>24.23</v>
      </c>
      <c r="I934">
        <f t="shared" si="56"/>
        <v>1453.8</v>
      </c>
      <c r="J934">
        <f t="shared" si="57"/>
        <v>726.9</v>
      </c>
      <c r="K934">
        <f t="shared" si="58"/>
        <v>2003</v>
      </c>
      <c r="L934">
        <f t="shared" si="59"/>
        <v>12</v>
      </c>
      <c r="M934" t="str">
        <f>VLOOKUP(A934,'Master Sheet'!A:O,15)</f>
        <v>San Francisco</v>
      </c>
    </row>
    <row r="935" spans="1:13">
      <c r="A935">
        <v>10201</v>
      </c>
      <c r="B935" t="s">
        <v>201</v>
      </c>
      <c r="C935">
        <v>39</v>
      </c>
      <c r="D935">
        <v>93.54</v>
      </c>
      <c r="E935">
        <v>3</v>
      </c>
      <c r="F935" s="14">
        <f>VLOOKUP($A935,Orders!$A:$B,2,FALSE)</f>
        <v>37956</v>
      </c>
      <c r="G935" t="str">
        <f>VLOOKUP($A935,Orders!$A:$E,5,FALSE)</f>
        <v>Shipped</v>
      </c>
      <c r="H935">
        <f>VLOOKUP(B935,Products!A:H,8)</f>
        <v>60.86</v>
      </c>
      <c r="I935">
        <f t="shared" si="56"/>
        <v>3648.0600000000004</v>
      </c>
      <c r="J935">
        <f t="shared" si="57"/>
        <v>1274.5200000000002</v>
      </c>
      <c r="K935">
        <f t="shared" si="58"/>
        <v>2003</v>
      </c>
      <c r="L935">
        <f t="shared" si="59"/>
        <v>12</v>
      </c>
      <c r="M935" t="str">
        <f>VLOOKUP(A935,'Master Sheet'!A:O,15)</f>
        <v>San Francisco</v>
      </c>
    </row>
    <row r="936" spans="1:13">
      <c r="A936">
        <v>10201</v>
      </c>
      <c r="B936" t="s">
        <v>202</v>
      </c>
      <c r="C936">
        <v>25</v>
      </c>
      <c r="D936">
        <v>66.27</v>
      </c>
      <c r="E936">
        <v>7</v>
      </c>
      <c r="F936" s="14">
        <f>VLOOKUP($A936,Orders!$A:$B,2,FALSE)</f>
        <v>37956</v>
      </c>
      <c r="G936" t="str">
        <f>VLOOKUP($A936,Orders!$A:$E,5,FALSE)</f>
        <v>Shipped</v>
      </c>
      <c r="H936">
        <f>VLOOKUP(B936,Products!A:H,8)</f>
        <v>37.32</v>
      </c>
      <c r="I936">
        <f t="shared" si="56"/>
        <v>1656.75</v>
      </c>
      <c r="J936">
        <f t="shared" si="57"/>
        <v>723.74999999999989</v>
      </c>
      <c r="K936">
        <f t="shared" si="58"/>
        <v>2003</v>
      </c>
      <c r="L936">
        <f t="shared" si="59"/>
        <v>12</v>
      </c>
      <c r="M936" t="str">
        <f>VLOOKUP(A936,'Master Sheet'!A:O,15)</f>
        <v>San Francisco</v>
      </c>
    </row>
    <row r="937" spans="1:13">
      <c r="A937">
        <v>10202</v>
      </c>
      <c r="B937" t="s">
        <v>211</v>
      </c>
      <c r="C937">
        <v>30</v>
      </c>
      <c r="D937">
        <v>55.33</v>
      </c>
      <c r="E937">
        <v>3</v>
      </c>
      <c r="F937" s="14">
        <f>VLOOKUP($A937,Orders!$A:$B,2,FALSE)</f>
        <v>37957</v>
      </c>
      <c r="G937" t="str">
        <f>VLOOKUP($A937,Orders!$A:$E,5,FALSE)</f>
        <v>Shipped</v>
      </c>
      <c r="H937">
        <f>VLOOKUP(B937,Products!A:H,8)</f>
        <v>32.950000000000003</v>
      </c>
      <c r="I937">
        <f t="shared" ref="I937:I1000" si="60">C937*D937</f>
        <v>1659.8999999999999</v>
      </c>
      <c r="J937">
        <f t="shared" ref="J937:J1000" si="61">(D937-H937)*C937</f>
        <v>671.39999999999986</v>
      </c>
      <c r="K937">
        <f t="shared" ref="K937:K1000" si="62">YEAR(F937)</f>
        <v>2003</v>
      </c>
      <c r="L937">
        <f t="shared" ref="L937:L1000" si="63">MONTH(F937)</f>
        <v>12</v>
      </c>
      <c r="M937" t="str">
        <f>VLOOKUP(A937,'Master Sheet'!A:O,15)</f>
        <v>Sydney</v>
      </c>
    </row>
    <row r="938" spans="1:13">
      <c r="A938">
        <v>10202</v>
      </c>
      <c r="B938" t="s">
        <v>212</v>
      </c>
      <c r="C938">
        <v>43</v>
      </c>
      <c r="D938">
        <v>124.99</v>
      </c>
      <c r="E938">
        <v>2</v>
      </c>
      <c r="F938" s="14">
        <f>VLOOKUP($A938,Orders!$A:$B,2,FALSE)</f>
        <v>37957</v>
      </c>
      <c r="G938" t="str">
        <f>VLOOKUP($A938,Orders!$A:$E,5,FALSE)</f>
        <v>Shipped</v>
      </c>
      <c r="H938">
        <f>VLOOKUP(B938,Products!A:H,8)</f>
        <v>69.930000000000007</v>
      </c>
      <c r="I938">
        <f t="shared" si="60"/>
        <v>5374.57</v>
      </c>
      <c r="J938">
        <f t="shared" si="61"/>
        <v>2367.5799999999995</v>
      </c>
      <c r="K938">
        <f t="shared" si="62"/>
        <v>2003</v>
      </c>
      <c r="L938">
        <f t="shared" si="63"/>
        <v>12</v>
      </c>
      <c r="M938" t="str">
        <f>VLOOKUP(A938,'Master Sheet'!A:O,15)</f>
        <v>Sydney</v>
      </c>
    </row>
    <row r="939" spans="1:13">
      <c r="A939">
        <v>10202</v>
      </c>
      <c r="B939" t="s">
        <v>213</v>
      </c>
      <c r="C939">
        <v>50</v>
      </c>
      <c r="D939">
        <v>56.1</v>
      </c>
      <c r="E939">
        <v>6</v>
      </c>
      <c r="F939" s="14">
        <f>VLOOKUP($A939,Orders!$A:$B,2,FALSE)</f>
        <v>37957</v>
      </c>
      <c r="G939" t="str">
        <f>VLOOKUP($A939,Orders!$A:$E,5,FALSE)</f>
        <v>Shipped</v>
      </c>
      <c r="H939">
        <f>VLOOKUP(B939,Products!A:H,8)</f>
        <v>47.1</v>
      </c>
      <c r="I939">
        <f t="shared" si="60"/>
        <v>2805</v>
      </c>
      <c r="J939">
        <f t="shared" si="61"/>
        <v>450</v>
      </c>
      <c r="K939">
        <f t="shared" si="62"/>
        <v>2003</v>
      </c>
      <c r="L939">
        <f t="shared" si="63"/>
        <v>12</v>
      </c>
      <c r="M939" t="str">
        <f>VLOOKUP(A939,'Master Sheet'!A:O,15)</f>
        <v>Sydney</v>
      </c>
    </row>
    <row r="940" spans="1:13">
      <c r="A940">
        <v>10202</v>
      </c>
      <c r="B940" t="s">
        <v>216</v>
      </c>
      <c r="C940">
        <v>50</v>
      </c>
      <c r="D940">
        <v>75.180000000000007</v>
      </c>
      <c r="E940">
        <v>1</v>
      </c>
      <c r="F940" s="14">
        <f>VLOOKUP($A940,Orders!$A:$B,2,FALSE)</f>
        <v>37957</v>
      </c>
      <c r="G940" t="str">
        <f>VLOOKUP($A940,Orders!$A:$E,5,FALSE)</f>
        <v>Shipped</v>
      </c>
      <c r="H940">
        <f>VLOOKUP(B940,Products!A:H,8)</f>
        <v>32.33</v>
      </c>
      <c r="I940">
        <f t="shared" si="60"/>
        <v>3759.0000000000005</v>
      </c>
      <c r="J940">
        <f t="shared" si="61"/>
        <v>2142.5000000000005</v>
      </c>
      <c r="K940">
        <f t="shared" si="62"/>
        <v>2003</v>
      </c>
      <c r="L940">
        <f t="shared" si="63"/>
        <v>12</v>
      </c>
      <c r="M940" t="str">
        <f>VLOOKUP(A940,'Master Sheet'!A:O,15)</f>
        <v>Sydney</v>
      </c>
    </row>
    <row r="941" spans="1:13">
      <c r="A941">
        <v>10202</v>
      </c>
      <c r="B941" t="s">
        <v>217</v>
      </c>
      <c r="C941">
        <v>27</v>
      </c>
      <c r="D941">
        <v>33.39</v>
      </c>
      <c r="E941">
        <v>4</v>
      </c>
      <c r="F941" s="14">
        <f>VLOOKUP($A941,Orders!$A:$B,2,FALSE)</f>
        <v>37957</v>
      </c>
      <c r="G941" t="str">
        <f>VLOOKUP($A941,Orders!$A:$E,5,FALSE)</f>
        <v>Shipped</v>
      </c>
      <c r="H941">
        <f>VLOOKUP(B941,Products!A:H,8)</f>
        <v>24.14</v>
      </c>
      <c r="I941">
        <f t="shared" si="60"/>
        <v>901.53</v>
      </c>
      <c r="J941">
        <f t="shared" si="61"/>
        <v>249.75</v>
      </c>
      <c r="K941">
        <f t="shared" si="62"/>
        <v>2003</v>
      </c>
      <c r="L941">
        <f t="shared" si="63"/>
        <v>12</v>
      </c>
      <c r="M941" t="str">
        <f>VLOOKUP(A941,'Master Sheet'!A:O,15)</f>
        <v>Sydney</v>
      </c>
    </row>
    <row r="942" spans="1:13">
      <c r="A942">
        <v>10202</v>
      </c>
      <c r="B942" t="s">
        <v>218</v>
      </c>
      <c r="C942">
        <v>31</v>
      </c>
      <c r="D942">
        <v>81.64</v>
      </c>
      <c r="E942">
        <v>7</v>
      </c>
      <c r="F942" s="14">
        <f>VLOOKUP($A942,Orders!$A:$B,2,FALSE)</f>
        <v>37957</v>
      </c>
      <c r="G942" t="str">
        <f>VLOOKUP($A942,Orders!$A:$E,5,FALSE)</f>
        <v>Shipped</v>
      </c>
      <c r="H942">
        <f>VLOOKUP(B942,Products!A:H,8)</f>
        <v>56.13</v>
      </c>
      <c r="I942">
        <f t="shared" si="60"/>
        <v>2530.84</v>
      </c>
      <c r="J942">
        <f t="shared" si="61"/>
        <v>790.81</v>
      </c>
      <c r="K942">
        <f t="shared" si="62"/>
        <v>2003</v>
      </c>
      <c r="L942">
        <f t="shared" si="63"/>
        <v>12</v>
      </c>
      <c r="M942" t="str">
        <f>VLOOKUP(A942,'Master Sheet'!A:O,15)</f>
        <v>Sydney</v>
      </c>
    </row>
    <row r="943" spans="1:13">
      <c r="A943">
        <v>10202</v>
      </c>
      <c r="B943" t="s">
        <v>219</v>
      </c>
      <c r="C943">
        <v>40</v>
      </c>
      <c r="D943">
        <v>79.73</v>
      </c>
      <c r="E943">
        <v>5</v>
      </c>
      <c r="F943" s="14">
        <f>VLOOKUP($A943,Orders!$A:$B,2,FALSE)</f>
        <v>37957</v>
      </c>
      <c r="G943" t="str">
        <f>VLOOKUP($A943,Orders!$A:$E,5,FALSE)</f>
        <v>Shipped</v>
      </c>
      <c r="H943">
        <f>VLOOKUP(B943,Products!A:H,8)</f>
        <v>34.17</v>
      </c>
      <c r="I943">
        <f t="shared" si="60"/>
        <v>3189.2000000000003</v>
      </c>
      <c r="J943">
        <f t="shared" si="61"/>
        <v>1822.4</v>
      </c>
      <c r="K943">
        <f t="shared" si="62"/>
        <v>2003</v>
      </c>
      <c r="L943">
        <f t="shared" si="63"/>
        <v>12</v>
      </c>
      <c r="M943" t="str">
        <f>VLOOKUP(A943,'Master Sheet'!A:O,15)</f>
        <v>Sydney</v>
      </c>
    </row>
    <row r="944" spans="1:13">
      <c r="A944">
        <v>10203</v>
      </c>
      <c r="B944" t="s">
        <v>204</v>
      </c>
      <c r="C944">
        <v>20</v>
      </c>
      <c r="D944">
        <v>161.49</v>
      </c>
      <c r="E944">
        <v>8</v>
      </c>
      <c r="F944" s="14">
        <f>VLOOKUP($A944,Orders!$A:$B,2,FALSE)</f>
        <v>37957</v>
      </c>
      <c r="G944" t="str">
        <f>VLOOKUP($A944,Orders!$A:$E,5,FALSE)</f>
        <v>Shipped</v>
      </c>
      <c r="H944">
        <f>VLOOKUP(B944,Products!A:H,8)</f>
        <v>95.34</v>
      </c>
      <c r="I944">
        <f t="shared" si="60"/>
        <v>3229.8</v>
      </c>
      <c r="J944">
        <f t="shared" si="61"/>
        <v>1323</v>
      </c>
      <c r="K944">
        <f t="shared" si="62"/>
        <v>2003</v>
      </c>
      <c r="L944">
        <f t="shared" si="63"/>
        <v>12</v>
      </c>
      <c r="M944" t="str">
        <f>VLOOKUP(A944,'Master Sheet'!A:O,15)</f>
        <v>Paris</v>
      </c>
    </row>
    <row r="945" spans="1:13">
      <c r="A945">
        <v>10203</v>
      </c>
      <c r="B945" t="s">
        <v>205</v>
      </c>
      <c r="C945">
        <v>20</v>
      </c>
      <c r="D945">
        <v>111.57</v>
      </c>
      <c r="E945">
        <v>6</v>
      </c>
      <c r="F945" s="14">
        <f>VLOOKUP($A945,Orders!$A:$B,2,FALSE)</f>
        <v>37957</v>
      </c>
      <c r="G945" t="str">
        <f>VLOOKUP($A945,Orders!$A:$E,5,FALSE)</f>
        <v>Shipped</v>
      </c>
      <c r="H945">
        <f>VLOOKUP(B945,Products!A:H,8)</f>
        <v>75.16</v>
      </c>
      <c r="I945">
        <f t="shared" si="60"/>
        <v>2231.3999999999996</v>
      </c>
      <c r="J945">
        <f t="shared" si="61"/>
        <v>728.19999999999993</v>
      </c>
      <c r="K945">
        <f t="shared" si="62"/>
        <v>2003</v>
      </c>
      <c r="L945">
        <f t="shared" si="63"/>
        <v>12</v>
      </c>
      <c r="M945" t="str">
        <f>VLOOKUP(A945,'Master Sheet'!A:O,15)</f>
        <v>Paris</v>
      </c>
    </row>
    <row r="946" spans="1:13">
      <c r="A946">
        <v>10203</v>
      </c>
      <c r="B946" t="s">
        <v>206</v>
      </c>
      <c r="C946">
        <v>44</v>
      </c>
      <c r="D946">
        <v>63.84</v>
      </c>
      <c r="E946">
        <v>9</v>
      </c>
      <c r="F946" s="14">
        <f>VLOOKUP($A946,Orders!$A:$B,2,FALSE)</f>
        <v>37957</v>
      </c>
      <c r="G946" t="str">
        <f>VLOOKUP($A946,Orders!$A:$E,5,FALSE)</f>
        <v>Shipped</v>
      </c>
      <c r="H946">
        <f>VLOOKUP(B946,Products!A:H,8)</f>
        <v>31.92</v>
      </c>
      <c r="I946">
        <f t="shared" si="60"/>
        <v>2808.96</v>
      </c>
      <c r="J946">
        <f t="shared" si="61"/>
        <v>1404.48</v>
      </c>
      <c r="K946">
        <f t="shared" si="62"/>
        <v>2003</v>
      </c>
      <c r="L946">
        <f t="shared" si="63"/>
        <v>12</v>
      </c>
      <c r="M946" t="str">
        <f>VLOOKUP(A946,'Master Sheet'!A:O,15)</f>
        <v>Paris</v>
      </c>
    </row>
    <row r="947" spans="1:13">
      <c r="A947">
        <v>10203</v>
      </c>
      <c r="B947" t="s">
        <v>207</v>
      </c>
      <c r="C947">
        <v>47</v>
      </c>
      <c r="D947">
        <v>115.16</v>
      </c>
      <c r="E947">
        <v>5</v>
      </c>
      <c r="F947" s="14">
        <f>VLOOKUP($A947,Orders!$A:$B,2,FALSE)</f>
        <v>37957</v>
      </c>
      <c r="G947" t="str">
        <f>VLOOKUP($A947,Orders!$A:$E,5,FALSE)</f>
        <v>Shipped</v>
      </c>
      <c r="H947">
        <f>VLOOKUP(B947,Products!A:H,8)</f>
        <v>58.73</v>
      </c>
      <c r="I947">
        <f t="shared" si="60"/>
        <v>5412.5199999999995</v>
      </c>
      <c r="J947">
        <f t="shared" si="61"/>
        <v>2652.21</v>
      </c>
      <c r="K947">
        <f t="shared" si="62"/>
        <v>2003</v>
      </c>
      <c r="L947">
        <f t="shared" si="63"/>
        <v>12</v>
      </c>
      <c r="M947" t="str">
        <f>VLOOKUP(A947,'Master Sheet'!A:O,15)</f>
        <v>Paris</v>
      </c>
    </row>
    <row r="948" spans="1:13">
      <c r="A948">
        <v>10203</v>
      </c>
      <c r="B948" t="s">
        <v>208</v>
      </c>
      <c r="C948">
        <v>45</v>
      </c>
      <c r="D948">
        <v>73.150000000000006</v>
      </c>
      <c r="E948">
        <v>4</v>
      </c>
      <c r="F948" s="14">
        <f>VLOOKUP($A948,Orders!$A:$B,2,FALSE)</f>
        <v>37957</v>
      </c>
      <c r="G948" t="str">
        <f>VLOOKUP($A948,Orders!$A:$E,5,FALSE)</f>
        <v>Shipped</v>
      </c>
      <c r="H948">
        <f>VLOOKUP(B948,Products!A:H,8)</f>
        <v>53.9</v>
      </c>
      <c r="I948">
        <f t="shared" si="60"/>
        <v>3291.7500000000005</v>
      </c>
      <c r="J948">
        <f t="shared" si="61"/>
        <v>866.25000000000034</v>
      </c>
      <c r="K948">
        <f t="shared" si="62"/>
        <v>2003</v>
      </c>
      <c r="L948">
        <f t="shared" si="63"/>
        <v>12</v>
      </c>
      <c r="M948" t="str">
        <f>VLOOKUP(A948,'Master Sheet'!A:O,15)</f>
        <v>Paris</v>
      </c>
    </row>
    <row r="949" spans="1:13">
      <c r="A949">
        <v>10203</v>
      </c>
      <c r="B949" t="s">
        <v>154</v>
      </c>
      <c r="C949">
        <v>48</v>
      </c>
      <c r="D949">
        <v>157.49</v>
      </c>
      <c r="E949">
        <v>1</v>
      </c>
      <c r="F949" s="14">
        <f>VLOOKUP($A949,Orders!$A:$B,2,FALSE)</f>
        <v>37957</v>
      </c>
      <c r="G949" t="str">
        <f>VLOOKUP($A949,Orders!$A:$E,5,FALSE)</f>
        <v>Shipped</v>
      </c>
      <c r="H949">
        <f>VLOOKUP(B949,Products!A:H,8)</f>
        <v>77.900000000000006</v>
      </c>
      <c r="I949">
        <f t="shared" si="60"/>
        <v>7559.52</v>
      </c>
      <c r="J949">
        <f t="shared" si="61"/>
        <v>3820.32</v>
      </c>
      <c r="K949">
        <f t="shared" si="62"/>
        <v>2003</v>
      </c>
      <c r="L949">
        <f t="shared" si="63"/>
        <v>12</v>
      </c>
      <c r="M949" t="str">
        <f>VLOOKUP(A949,'Master Sheet'!A:O,15)</f>
        <v>Paris</v>
      </c>
    </row>
    <row r="950" spans="1:13">
      <c r="A950">
        <v>10203</v>
      </c>
      <c r="B950" t="s">
        <v>209</v>
      </c>
      <c r="C950">
        <v>33</v>
      </c>
      <c r="D950">
        <v>66.739999999999995</v>
      </c>
      <c r="E950">
        <v>11</v>
      </c>
      <c r="F950" s="14">
        <f>VLOOKUP($A950,Orders!$A:$B,2,FALSE)</f>
        <v>37957</v>
      </c>
      <c r="G950" t="str">
        <f>VLOOKUP($A950,Orders!$A:$E,5,FALSE)</f>
        <v>Shipped</v>
      </c>
      <c r="H950">
        <f>VLOOKUP(B950,Products!A:H,8)</f>
        <v>49.05</v>
      </c>
      <c r="I950">
        <f t="shared" si="60"/>
        <v>2202.4199999999996</v>
      </c>
      <c r="J950">
        <f t="shared" si="61"/>
        <v>583.77</v>
      </c>
      <c r="K950">
        <f t="shared" si="62"/>
        <v>2003</v>
      </c>
      <c r="L950">
        <f t="shared" si="63"/>
        <v>12</v>
      </c>
      <c r="M950" t="str">
        <f>VLOOKUP(A950,'Master Sheet'!A:O,15)</f>
        <v>Paris</v>
      </c>
    </row>
    <row r="951" spans="1:13">
      <c r="A951">
        <v>10203</v>
      </c>
      <c r="B951" t="s">
        <v>210</v>
      </c>
      <c r="C951">
        <v>32</v>
      </c>
      <c r="D951">
        <v>127.88</v>
      </c>
      <c r="E951">
        <v>10</v>
      </c>
      <c r="F951" s="14">
        <f>VLOOKUP($A951,Orders!$A:$B,2,FALSE)</f>
        <v>37957</v>
      </c>
      <c r="G951" t="str">
        <f>VLOOKUP($A951,Orders!$A:$E,5,FALSE)</f>
        <v>Shipped</v>
      </c>
      <c r="H951">
        <f>VLOOKUP(B951,Products!A:H,8)</f>
        <v>73.489999999999995</v>
      </c>
      <c r="I951">
        <f t="shared" si="60"/>
        <v>4092.16</v>
      </c>
      <c r="J951">
        <f t="shared" si="61"/>
        <v>1740.48</v>
      </c>
      <c r="K951">
        <f t="shared" si="62"/>
        <v>2003</v>
      </c>
      <c r="L951">
        <f t="shared" si="63"/>
        <v>12</v>
      </c>
      <c r="M951" t="str">
        <f>VLOOKUP(A951,'Master Sheet'!A:O,15)</f>
        <v>Paris</v>
      </c>
    </row>
    <row r="952" spans="1:13">
      <c r="A952">
        <v>10203</v>
      </c>
      <c r="B952" t="s">
        <v>224</v>
      </c>
      <c r="C952">
        <v>21</v>
      </c>
      <c r="D952">
        <v>33.229999999999997</v>
      </c>
      <c r="E952">
        <v>2</v>
      </c>
      <c r="F952" s="14">
        <f>VLOOKUP($A952,Orders!$A:$B,2,FALSE)</f>
        <v>37957</v>
      </c>
      <c r="G952" t="str">
        <f>VLOOKUP($A952,Orders!$A:$E,5,FALSE)</f>
        <v>Shipped</v>
      </c>
      <c r="H952">
        <f>VLOOKUP(B952,Products!A:H,8)</f>
        <v>16.239999999999998</v>
      </c>
      <c r="I952">
        <f t="shared" si="60"/>
        <v>697.82999999999993</v>
      </c>
      <c r="J952">
        <f t="shared" si="61"/>
        <v>356.78999999999996</v>
      </c>
      <c r="K952">
        <f t="shared" si="62"/>
        <v>2003</v>
      </c>
      <c r="L952">
        <f t="shared" si="63"/>
        <v>12</v>
      </c>
      <c r="M952" t="str">
        <f>VLOOKUP(A952,'Master Sheet'!A:O,15)</f>
        <v>Paris</v>
      </c>
    </row>
    <row r="953" spans="1:13">
      <c r="A953">
        <v>10203</v>
      </c>
      <c r="B953" t="s">
        <v>214</v>
      </c>
      <c r="C953">
        <v>34</v>
      </c>
      <c r="D953">
        <v>56.94</v>
      </c>
      <c r="E953">
        <v>7</v>
      </c>
      <c r="F953" s="14">
        <f>VLOOKUP($A953,Orders!$A:$B,2,FALSE)</f>
        <v>37957</v>
      </c>
      <c r="G953" t="str">
        <f>VLOOKUP($A953,Orders!$A:$E,5,FALSE)</f>
        <v>Shipped</v>
      </c>
      <c r="H953">
        <f>VLOOKUP(B953,Products!A:H,8)</f>
        <v>38.58</v>
      </c>
      <c r="I953">
        <f t="shared" si="60"/>
        <v>1935.96</v>
      </c>
      <c r="J953">
        <f t="shared" si="61"/>
        <v>624.24</v>
      </c>
      <c r="K953">
        <f t="shared" si="62"/>
        <v>2003</v>
      </c>
      <c r="L953">
        <f t="shared" si="63"/>
        <v>12</v>
      </c>
      <c r="M953" t="str">
        <f>VLOOKUP(A953,'Master Sheet'!A:O,15)</f>
        <v>Paris</v>
      </c>
    </row>
    <row r="954" spans="1:13">
      <c r="A954">
        <v>10203</v>
      </c>
      <c r="B954" t="s">
        <v>215</v>
      </c>
      <c r="C954">
        <v>47</v>
      </c>
      <c r="D954">
        <v>140.43</v>
      </c>
      <c r="E954">
        <v>3</v>
      </c>
      <c r="F954" s="14">
        <f>VLOOKUP($A954,Orders!$A:$B,2,FALSE)</f>
        <v>37957</v>
      </c>
      <c r="G954" t="str">
        <f>VLOOKUP($A954,Orders!$A:$E,5,FALSE)</f>
        <v>Shipped</v>
      </c>
      <c r="H954">
        <f>VLOOKUP(B954,Products!A:H,8)</f>
        <v>98.3</v>
      </c>
      <c r="I954">
        <f t="shared" si="60"/>
        <v>6600.21</v>
      </c>
      <c r="J954">
        <f t="shared" si="61"/>
        <v>1980.1100000000004</v>
      </c>
      <c r="K954">
        <f t="shared" si="62"/>
        <v>2003</v>
      </c>
      <c r="L954">
        <f t="shared" si="63"/>
        <v>12</v>
      </c>
      <c r="M954" t="str">
        <f>VLOOKUP(A954,'Master Sheet'!A:O,15)</f>
        <v>Paris</v>
      </c>
    </row>
    <row r="955" spans="1:13">
      <c r="A955">
        <v>10204</v>
      </c>
      <c r="B955" t="s">
        <v>220</v>
      </c>
      <c r="C955">
        <v>42</v>
      </c>
      <c r="D955">
        <v>114.65</v>
      </c>
      <c r="E955">
        <v>17</v>
      </c>
      <c r="F955" s="14">
        <f>VLOOKUP($A955,Orders!$A:$B,2,FALSE)</f>
        <v>37957</v>
      </c>
      <c r="G955" t="str">
        <f>VLOOKUP($A955,Orders!$A:$E,5,FALSE)</f>
        <v>Shipped</v>
      </c>
      <c r="H955">
        <f>VLOOKUP(B955,Products!A:H,8)</f>
        <v>83.51</v>
      </c>
      <c r="I955">
        <f t="shared" si="60"/>
        <v>4815.3</v>
      </c>
      <c r="J955">
        <f t="shared" si="61"/>
        <v>1307.8800000000001</v>
      </c>
      <c r="K955">
        <f t="shared" si="62"/>
        <v>2003</v>
      </c>
      <c r="L955">
        <f t="shared" si="63"/>
        <v>12</v>
      </c>
      <c r="M955" t="str">
        <f>VLOOKUP(A955,'Master Sheet'!A:O,15)</f>
        <v>NYC</v>
      </c>
    </row>
    <row r="956" spans="1:13">
      <c r="A956">
        <v>10204</v>
      </c>
      <c r="B956" t="s">
        <v>225</v>
      </c>
      <c r="C956">
        <v>40</v>
      </c>
      <c r="D956">
        <v>113.24</v>
      </c>
      <c r="E956">
        <v>13</v>
      </c>
      <c r="F956" s="14">
        <f>VLOOKUP($A956,Orders!$A:$B,2,FALSE)</f>
        <v>37957</v>
      </c>
      <c r="G956" t="str">
        <f>VLOOKUP($A956,Orders!$A:$E,5,FALSE)</f>
        <v>Shipped</v>
      </c>
      <c r="H956">
        <f>VLOOKUP(B956,Products!A:H,8)</f>
        <v>65.959999999999994</v>
      </c>
      <c r="I956">
        <f t="shared" si="60"/>
        <v>4529.5999999999995</v>
      </c>
      <c r="J956">
        <f t="shared" si="61"/>
        <v>1891.2</v>
      </c>
      <c r="K956">
        <f t="shared" si="62"/>
        <v>2003</v>
      </c>
      <c r="L956">
        <f t="shared" si="63"/>
        <v>12</v>
      </c>
      <c r="M956" t="str">
        <f>VLOOKUP(A956,'Master Sheet'!A:O,15)</f>
        <v>NYC</v>
      </c>
    </row>
    <row r="957" spans="1:13">
      <c r="A957">
        <v>10204</v>
      </c>
      <c r="B957" t="s">
        <v>124</v>
      </c>
      <c r="C957">
        <v>33</v>
      </c>
      <c r="D957">
        <v>153</v>
      </c>
      <c r="E957">
        <v>4</v>
      </c>
      <c r="F957" s="14">
        <f>VLOOKUP($A957,Orders!$A:$B,2,FALSE)</f>
        <v>37957</v>
      </c>
      <c r="G957" t="str">
        <f>VLOOKUP($A957,Orders!$A:$E,5,FALSE)</f>
        <v>Shipped</v>
      </c>
      <c r="H957">
        <f>VLOOKUP(B957,Products!A:H,8)</f>
        <v>86.7</v>
      </c>
      <c r="I957">
        <f t="shared" si="60"/>
        <v>5049</v>
      </c>
      <c r="J957">
        <f t="shared" si="61"/>
        <v>2187.9</v>
      </c>
      <c r="K957">
        <f t="shared" si="62"/>
        <v>2003</v>
      </c>
      <c r="L957">
        <f t="shared" si="63"/>
        <v>12</v>
      </c>
      <c r="M957" t="str">
        <f>VLOOKUP(A957,'Master Sheet'!A:O,15)</f>
        <v>NYC</v>
      </c>
    </row>
    <row r="958" spans="1:13">
      <c r="A958">
        <v>10204</v>
      </c>
      <c r="B958" t="s">
        <v>221</v>
      </c>
      <c r="C958">
        <v>38</v>
      </c>
      <c r="D958">
        <v>133.72</v>
      </c>
      <c r="E958">
        <v>16</v>
      </c>
      <c r="F958" s="14">
        <f>VLOOKUP($A958,Orders!$A:$B,2,FALSE)</f>
        <v>37957</v>
      </c>
      <c r="G958" t="str">
        <f>VLOOKUP($A958,Orders!$A:$E,5,FALSE)</f>
        <v>Shipped</v>
      </c>
      <c r="H958">
        <f>VLOOKUP(B958,Products!A:H,8)</f>
        <v>93.89</v>
      </c>
      <c r="I958">
        <f t="shared" si="60"/>
        <v>5081.3599999999997</v>
      </c>
      <c r="J958">
        <f t="shared" si="61"/>
        <v>1513.54</v>
      </c>
      <c r="K958">
        <f t="shared" si="62"/>
        <v>2003</v>
      </c>
      <c r="L958">
        <f t="shared" si="63"/>
        <v>12</v>
      </c>
      <c r="M958" t="str">
        <f>VLOOKUP(A958,'Master Sheet'!A:O,15)</f>
        <v>NYC</v>
      </c>
    </row>
    <row r="959" spans="1:13">
      <c r="A959">
        <v>10204</v>
      </c>
      <c r="B959" t="s">
        <v>125</v>
      </c>
      <c r="C959">
        <v>23</v>
      </c>
      <c r="D959">
        <v>59.33</v>
      </c>
      <c r="E959">
        <v>3</v>
      </c>
      <c r="F959" s="14">
        <f>VLOOKUP($A959,Orders!$A:$B,2,FALSE)</f>
        <v>37957</v>
      </c>
      <c r="G959" t="str">
        <f>VLOOKUP($A959,Orders!$A:$E,5,FALSE)</f>
        <v>Shipped</v>
      </c>
      <c r="H959">
        <f>VLOOKUP(B959,Products!A:H,8)</f>
        <v>33.299999999999997</v>
      </c>
      <c r="I959">
        <f t="shared" si="60"/>
        <v>1364.59</v>
      </c>
      <c r="J959">
        <f t="shared" si="61"/>
        <v>598.69000000000005</v>
      </c>
      <c r="K959">
        <f t="shared" si="62"/>
        <v>2003</v>
      </c>
      <c r="L959">
        <f t="shared" si="63"/>
        <v>12</v>
      </c>
      <c r="M959" t="str">
        <f>VLOOKUP(A959,'Master Sheet'!A:O,15)</f>
        <v>NYC</v>
      </c>
    </row>
    <row r="960" spans="1:13">
      <c r="A960">
        <v>10204</v>
      </c>
      <c r="B960" t="s">
        <v>128</v>
      </c>
      <c r="C960">
        <v>26</v>
      </c>
      <c r="D960">
        <v>119.5</v>
      </c>
      <c r="E960">
        <v>1</v>
      </c>
      <c r="F960" s="14">
        <f>VLOOKUP($A960,Orders!$A:$B,2,FALSE)</f>
        <v>37957</v>
      </c>
      <c r="G960" t="str">
        <f>VLOOKUP($A960,Orders!$A:$E,5,FALSE)</f>
        <v>Shipped</v>
      </c>
      <c r="H960">
        <f>VLOOKUP(B960,Products!A:H,8)</f>
        <v>58.48</v>
      </c>
      <c r="I960">
        <f t="shared" si="60"/>
        <v>3107</v>
      </c>
      <c r="J960">
        <f t="shared" si="61"/>
        <v>1586.52</v>
      </c>
      <c r="K960">
        <f t="shared" si="62"/>
        <v>2003</v>
      </c>
      <c r="L960">
        <f t="shared" si="63"/>
        <v>12</v>
      </c>
      <c r="M960" t="str">
        <f>VLOOKUP(A960,'Master Sheet'!A:O,15)</f>
        <v>NYC</v>
      </c>
    </row>
    <row r="961" spans="1:13">
      <c r="A961">
        <v>10204</v>
      </c>
      <c r="B961" t="s">
        <v>222</v>
      </c>
      <c r="C961">
        <v>27</v>
      </c>
      <c r="D961">
        <v>106.92</v>
      </c>
      <c r="E961">
        <v>14</v>
      </c>
      <c r="F961" s="14">
        <f>VLOOKUP($A961,Orders!$A:$B,2,FALSE)</f>
        <v>37957</v>
      </c>
      <c r="G961" t="str">
        <f>VLOOKUP($A961,Orders!$A:$E,5,FALSE)</f>
        <v>Shipped</v>
      </c>
      <c r="H961">
        <f>VLOOKUP(B961,Products!A:H,8)</f>
        <v>56.76</v>
      </c>
      <c r="I961">
        <f t="shared" si="60"/>
        <v>2886.84</v>
      </c>
      <c r="J961">
        <f t="shared" si="61"/>
        <v>1354.3200000000002</v>
      </c>
      <c r="K961">
        <f t="shared" si="62"/>
        <v>2003</v>
      </c>
      <c r="L961">
        <f t="shared" si="63"/>
        <v>12</v>
      </c>
      <c r="M961" t="str">
        <f>VLOOKUP(A961,'Master Sheet'!A:O,15)</f>
        <v>NYC</v>
      </c>
    </row>
    <row r="962" spans="1:13">
      <c r="A962">
        <v>10204</v>
      </c>
      <c r="B962" t="s">
        <v>223</v>
      </c>
      <c r="C962">
        <v>35</v>
      </c>
      <c r="D962">
        <v>132.80000000000001</v>
      </c>
      <c r="E962">
        <v>15</v>
      </c>
      <c r="F962" s="14">
        <f>VLOOKUP($A962,Orders!$A:$B,2,FALSE)</f>
        <v>37957</v>
      </c>
      <c r="G962" t="str">
        <f>VLOOKUP($A962,Orders!$A:$E,5,FALSE)</f>
        <v>Shipped</v>
      </c>
      <c r="H962">
        <f>VLOOKUP(B962,Products!A:H,8)</f>
        <v>62.16</v>
      </c>
      <c r="I962">
        <f t="shared" si="60"/>
        <v>4648</v>
      </c>
      <c r="J962">
        <f t="shared" si="61"/>
        <v>2472.4000000000005</v>
      </c>
      <c r="K962">
        <f t="shared" si="62"/>
        <v>2003</v>
      </c>
      <c r="L962">
        <f t="shared" si="63"/>
        <v>12</v>
      </c>
      <c r="M962" t="str">
        <f>VLOOKUP(A962,'Master Sheet'!A:O,15)</f>
        <v>NYC</v>
      </c>
    </row>
    <row r="963" spans="1:13">
      <c r="A963">
        <v>10204</v>
      </c>
      <c r="B963" t="s">
        <v>126</v>
      </c>
      <c r="C963">
        <v>29</v>
      </c>
      <c r="D963">
        <v>83.75</v>
      </c>
      <c r="E963">
        <v>5</v>
      </c>
      <c r="F963" s="14">
        <f>VLOOKUP($A963,Orders!$A:$B,2,FALSE)</f>
        <v>37957</v>
      </c>
      <c r="G963" t="str">
        <f>VLOOKUP($A963,Orders!$A:$E,5,FALSE)</f>
        <v>Shipped</v>
      </c>
      <c r="H963">
        <f>VLOOKUP(B963,Products!A:H,8)</f>
        <v>43.26</v>
      </c>
      <c r="I963">
        <f t="shared" si="60"/>
        <v>2428.75</v>
      </c>
      <c r="J963">
        <f t="shared" si="61"/>
        <v>1174.21</v>
      </c>
      <c r="K963">
        <f t="shared" si="62"/>
        <v>2003</v>
      </c>
      <c r="L963">
        <f t="shared" si="63"/>
        <v>12</v>
      </c>
      <c r="M963" t="str">
        <f>VLOOKUP(A963,'Master Sheet'!A:O,15)</f>
        <v>NYC</v>
      </c>
    </row>
    <row r="964" spans="1:13">
      <c r="A964">
        <v>10204</v>
      </c>
      <c r="B964" t="s">
        <v>226</v>
      </c>
      <c r="C964">
        <v>45</v>
      </c>
      <c r="D964">
        <v>69.84</v>
      </c>
      <c r="E964">
        <v>6</v>
      </c>
      <c r="F964" s="14">
        <f>VLOOKUP($A964,Orders!$A:$B,2,FALSE)</f>
        <v>37957</v>
      </c>
      <c r="G964" t="str">
        <f>VLOOKUP($A964,Orders!$A:$E,5,FALSE)</f>
        <v>Shipped</v>
      </c>
      <c r="H964">
        <f>VLOOKUP(B964,Products!A:H,8)</f>
        <v>34.21</v>
      </c>
      <c r="I964">
        <f t="shared" si="60"/>
        <v>3142.8</v>
      </c>
      <c r="J964">
        <f t="shared" si="61"/>
        <v>1603.3500000000001</v>
      </c>
      <c r="K964">
        <f t="shared" si="62"/>
        <v>2003</v>
      </c>
      <c r="L964">
        <f t="shared" si="63"/>
        <v>12</v>
      </c>
      <c r="M964" t="str">
        <f>VLOOKUP(A964,'Master Sheet'!A:O,15)</f>
        <v>NYC</v>
      </c>
    </row>
    <row r="965" spans="1:13">
      <c r="A965">
        <v>10204</v>
      </c>
      <c r="B965" t="s">
        <v>227</v>
      </c>
      <c r="C965">
        <v>20</v>
      </c>
      <c r="D965">
        <v>69.819999999999993</v>
      </c>
      <c r="E965">
        <v>10</v>
      </c>
      <c r="F965" s="14">
        <f>VLOOKUP($A965,Orders!$A:$B,2,FALSE)</f>
        <v>37957</v>
      </c>
      <c r="G965" t="str">
        <f>VLOOKUP($A965,Orders!$A:$E,5,FALSE)</f>
        <v>Shipped</v>
      </c>
      <c r="H965">
        <f>VLOOKUP(B965,Products!A:H,8)</f>
        <v>49.24</v>
      </c>
      <c r="I965">
        <f t="shared" si="60"/>
        <v>1396.3999999999999</v>
      </c>
      <c r="J965">
        <f t="shared" si="61"/>
        <v>411.5999999999998</v>
      </c>
      <c r="K965">
        <f t="shared" si="62"/>
        <v>2003</v>
      </c>
      <c r="L965">
        <f t="shared" si="63"/>
        <v>12</v>
      </c>
      <c r="M965" t="str">
        <f>VLOOKUP(A965,'Master Sheet'!A:O,15)</f>
        <v>NYC</v>
      </c>
    </row>
    <row r="966" spans="1:13">
      <c r="A966">
        <v>10204</v>
      </c>
      <c r="B966" t="s">
        <v>228</v>
      </c>
      <c r="C966">
        <v>45</v>
      </c>
      <c r="D966">
        <v>46.79</v>
      </c>
      <c r="E966">
        <v>12</v>
      </c>
      <c r="F966" s="14">
        <f>VLOOKUP($A966,Orders!$A:$B,2,FALSE)</f>
        <v>37957</v>
      </c>
      <c r="G966" t="str">
        <f>VLOOKUP($A966,Orders!$A:$E,5,FALSE)</f>
        <v>Shipped</v>
      </c>
      <c r="H966">
        <f>VLOOKUP(B966,Products!A:H,8)</f>
        <v>29.18</v>
      </c>
      <c r="I966">
        <f t="shared" si="60"/>
        <v>2105.5500000000002</v>
      </c>
      <c r="J966">
        <f t="shared" si="61"/>
        <v>792.44999999999993</v>
      </c>
      <c r="K966">
        <f t="shared" si="62"/>
        <v>2003</v>
      </c>
      <c r="L966">
        <f t="shared" si="63"/>
        <v>12</v>
      </c>
      <c r="M966" t="str">
        <f>VLOOKUP(A966,'Master Sheet'!A:O,15)</f>
        <v>NYC</v>
      </c>
    </row>
    <row r="967" spans="1:13">
      <c r="A967">
        <v>10204</v>
      </c>
      <c r="B967" t="s">
        <v>229</v>
      </c>
      <c r="C967">
        <v>47</v>
      </c>
      <c r="D967">
        <v>79.06</v>
      </c>
      <c r="E967">
        <v>8</v>
      </c>
      <c r="F967" s="14">
        <f>VLOOKUP($A967,Orders!$A:$B,2,FALSE)</f>
        <v>37957</v>
      </c>
      <c r="G967" t="str">
        <f>VLOOKUP($A967,Orders!$A:$E,5,FALSE)</f>
        <v>Shipped</v>
      </c>
      <c r="H967">
        <f>VLOOKUP(B967,Products!A:H,8)</f>
        <v>47.25</v>
      </c>
      <c r="I967">
        <f t="shared" si="60"/>
        <v>3715.82</v>
      </c>
      <c r="J967">
        <f t="shared" si="61"/>
        <v>1495.0700000000002</v>
      </c>
      <c r="K967">
        <f t="shared" si="62"/>
        <v>2003</v>
      </c>
      <c r="L967">
        <f t="shared" si="63"/>
        <v>12</v>
      </c>
      <c r="M967" t="str">
        <f>VLOOKUP(A967,'Master Sheet'!A:O,15)</f>
        <v>NYC</v>
      </c>
    </row>
    <row r="968" spans="1:13">
      <c r="A968">
        <v>10204</v>
      </c>
      <c r="B968" t="s">
        <v>230</v>
      </c>
      <c r="C968">
        <v>42</v>
      </c>
      <c r="D968">
        <v>112.74</v>
      </c>
      <c r="E968">
        <v>7</v>
      </c>
      <c r="F968" s="14">
        <f>VLOOKUP($A968,Orders!$A:$B,2,FALSE)</f>
        <v>37957</v>
      </c>
      <c r="G968" t="str">
        <f>VLOOKUP($A968,Orders!$A:$E,5,FALSE)</f>
        <v>Shipped</v>
      </c>
      <c r="H968">
        <f>VLOOKUP(B968,Products!A:H,8)</f>
        <v>72.819999999999993</v>
      </c>
      <c r="I968">
        <f t="shared" si="60"/>
        <v>4735.08</v>
      </c>
      <c r="J968">
        <f t="shared" si="61"/>
        <v>1676.64</v>
      </c>
      <c r="K968">
        <f t="shared" si="62"/>
        <v>2003</v>
      </c>
      <c r="L968">
        <f t="shared" si="63"/>
        <v>12</v>
      </c>
      <c r="M968" t="str">
        <f>VLOOKUP(A968,'Master Sheet'!A:O,15)</f>
        <v>NYC</v>
      </c>
    </row>
    <row r="969" spans="1:13">
      <c r="A969">
        <v>10204</v>
      </c>
      <c r="B969" t="s">
        <v>231</v>
      </c>
      <c r="C969">
        <v>40</v>
      </c>
      <c r="D969">
        <v>84.75</v>
      </c>
      <c r="E969">
        <v>9</v>
      </c>
      <c r="F969" s="14">
        <f>VLOOKUP($A969,Orders!$A:$B,2,FALSE)</f>
        <v>37957</v>
      </c>
      <c r="G969" t="str">
        <f>VLOOKUP($A969,Orders!$A:$E,5,FALSE)</f>
        <v>Shipped</v>
      </c>
      <c r="H969">
        <f>VLOOKUP(B969,Products!A:H,8)</f>
        <v>50.51</v>
      </c>
      <c r="I969">
        <f t="shared" si="60"/>
        <v>3390</v>
      </c>
      <c r="J969">
        <f t="shared" si="61"/>
        <v>1369.6000000000001</v>
      </c>
      <c r="K969">
        <f t="shared" si="62"/>
        <v>2003</v>
      </c>
      <c r="L969">
        <f t="shared" si="63"/>
        <v>12</v>
      </c>
      <c r="M969" t="str">
        <f>VLOOKUP(A969,'Master Sheet'!A:O,15)</f>
        <v>NYC</v>
      </c>
    </row>
    <row r="970" spans="1:13">
      <c r="A970">
        <v>10204</v>
      </c>
      <c r="B970" t="s">
        <v>232</v>
      </c>
      <c r="C970">
        <v>48</v>
      </c>
      <c r="D970">
        <v>104.94</v>
      </c>
      <c r="E970">
        <v>11</v>
      </c>
      <c r="F970" s="14">
        <f>VLOOKUP($A970,Orders!$A:$B,2,FALSE)</f>
        <v>37957</v>
      </c>
      <c r="G970" t="str">
        <f>VLOOKUP($A970,Orders!$A:$E,5,FALSE)</f>
        <v>Shipped</v>
      </c>
      <c r="H970">
        <f>VLOOKUP(B970,Products!A:H,8)</f>
        <v>62.11</v>
      </c>
      <c r="I970">
        <f t="shared" si="60"/>
        <v>5037.12</v>
      </c>
      <c r="J970">
        <f t="shared" si="61"/>
        <v>2055.84</v>
      </c>
      <c r="K970">
        <f t="shared" si="62"/>
        <v>2003</v>
      </c>
      <c r="L970">
        <f t="shared" si="63"/>
        <v>12</v>
      </c>
      <c r="M970" t="str">
        <f>VLOOKUP(A970,'Master Sheet'!A:O,15)</f>
        <v>NYC</v>
      </c>
    </row>
    <row r="971" spans="1:13">
      <c r="A971">
        <v>10204</v>
      </c>
      <c r="B971" t="s">
        <v>127</v>
      </c>
      <c r="C971">
        <v>39</v>
      </c>
      <c r="D971">
        <v>34.880000000000003</v>
      </c>
      <c r="E971">
        <v>2</v>
      </c>
      <c r="F971" s="14">
        <f>VLOOKUP($A971,Orders!$A:$B,2,FALSE)</f>
        <v>37957</v>
      </c>
      <c r="G971" t="str">
        <f>VLOOKUP($A971,Orders!$A:$E,5,FALSE)</f>
        <v>Shipped</v>
      </c>
      <c r="H971">
        <f>VLOOKUP(B971,Products!A:H,8)</f>
        <v>21.75</v>
      </c>
      <c r="I971">
        <f t="shared" si="60"/>
        <v>1360.3200000000002</v>
      </c>
      <c r="J971">
        <f t="shared" si="61"/>
        <v>512.07000000000005</v>
      </c>
      <c r="K971">
        <f t="shared" si="62"/>
        <v>2003</v>
      </c>
      <c r="L971">
        <f t="shared" si="63"/>
        <v>12</v>
      </c>
      <c r="M971" t="str">
        <f>VLOOKUP(A971,'Master Sheet'!A:O,15)</f>
        <v>NYC</v>
      </c>
    </row>
    <row r="972" spans="1:13">
      <c r="A972">
        <v>10205</v>
      </c>
      <c r="B972" t="s">
        <v>132</v>
      </c>
      <c r="C972">
        <v>36</v>
      </c>
      <c r="D972">
        <v>98.63</v>
      </c>
      <c r="E972">
        <v>2</v>
      </c>
      <c r="F972" s="14">
        <f>VLOOKUP($A972,Orders!$A:$B,2,FALSE)</f>
        <v>37958</v>
      </c>
      <c r="G972" t="str">
        <f>VLOOKUP($A972,Orders!$A:$E,5,FALSE)</f>
        <v>Shipped</v>
      </c>
      <c r="H972">
        <f>VLOOKUP(B972,Products!A:H,8)</f>
        <v>60.62</v>
      </c>
      <c r="I972">
        <f t="shared" si="60"/>
        <v>3550.68</v>
      </c>
      <c r="J972">
        <f t="shared" si="61"/>
        <v>1368.36</v>
      </c>
      <c r="K972">
        <f t="shared" si="62"/>
        <v>2003</v>
      </c>
      <c r="L972">
        <f t="shared" si="63"/>
        <v>12</v>
      </c>
      <c r="M972" t="str">
        <f>VLOOKUP(A972,'Master Sheet'!A:O,15)</f>
        <v>Paris</v>
      </c>
    </row>
    <row r="973" spans="1:13">
      <c r="A973">
        <v>10205</v>
      </c>
      <c r="B973" t="s">
        <v>133</v>
      </c>
      <c r="C973">
        <v>48</v>
      </c>
      <c r="D973">
        <v>45.82</v>
      </c>
      <c r="E973">
        <v>1</v>
      </c>
      <c r="F973" s="14">
        <f>VLOOKUP($A973,Orders!$A:$B,2,FALSE)</f>
        <v>37958</v>
      </c>
      <c r="G973" t="str">
        <f>VLOOKUP($A973,Orders!$A:$E,5,FALSE)</f>
        <v>Shipped</v>
      </c>
      <c r="H973">
        <f>VLOOKUP(B973,Products!A:H,8)</f>
        <v>24.26</v>
      </c>
      <c r="I973">
        <f t="shared" si="60"/>
        <v>2199.36</v>
      </c>
      <c r="J973">
        <f t="shared" si="61"/>
        <v>1034.8799999999999</v>
      </c>
      <c r="K973">
        <f t="shared" si="62"/>
        <v>2003</v>
      </c>
      <c r="L973">
        <f t="shared" si="63"/>
        <v>12</v>
      </c>
      <c r="M973" t="str">
        <f>VLOOKUP(A973,'Master Sheet'!A:O,15)</f>
        <v>Paris</v>
      </c>
    </row>
    <row r="974" spans="1:13">
      <c r="A974">
        <v>10205</v>
      </c>
      <c r="B974" t="s">
        <v>129</v>
      </c>
      <c r="C974">
        <v>40</v>
      </c>
      <c r="D974">
        <v>138.38</v>
      </c>
      <c r="E974">
        <v>3</v>
      </c>
      <c r="F974" s="14">
        <f>VLOOKUP($A974,Orders!$A:$B,2,FALSE)</f>
        <v>37958</v>
      </c>
      <c r="G974" t="str">
        <f>VLOOKUP($A974,Orders!$A:$E,5,FALSE)</f>
        <v>Shipped</v>
      </c>
      <c r="H974">
        <f>VLOOKUP(B974,Products!A:H,8)</f>
        <v>72.56</v>
      </c>
      <c r="I974">
        <f t="shared" si="60"/>
        <v>5535.2</v>
      </c>
      <c r="J974">
        <f t="shared" si="61"/>
        <v>2632.7999999999997</v>
      </c>
      <c r="K974">
        <f t="shared" si="62"/>
        <v>2003</v>
      </c>
      <c r="L974">
        <f t="shared" si="63"/>
        <v>12</v>
      </c>
      <c r="M974" t="str">
        <f>VLOOKUP(A974,'Master Sheet'!A:O,15)</f>
        <v>Paris</v>
      </c>
    </row>
    <row r="975" spans="1:13">
      <c r="A975">
        <v>10205</v>
      </c>
      <c r="B975" t="s">
        <v>130</v>
      </c>
      <c r="C975">
        <v>32</v>
      </c>
      <c r="D975">
        <v>27.88</v>
      </c>
      <c r="E975">
        <v>5</v>
      </c>
      <c r="F975" s="14">
        <f>VLOOKUP($A975,Orders!$A:$B,2,FALSE)</f>
        <v>37958</v>
      </c>
      <c r="G975" t="str">
        <f>VLOOKUP($A975,Orders!$A:$E,5,FALSE)</f>
        <v>Shipped</v>
      </c>
      <c r="H975">
        <f>VLOOKUP(B975,Products!A:H,8)</f>
        <v>22.57</v>
      </c>
      <c r="I975">
        <f t="shared" si="60"/>
        <v>892.16</v>
      </c>
      <c r="J975">
        <f t="shared" si="61"/>
        <v>169.91999999999996</v>
      </c>
      <c r="K975">
        <f t="shared" si="62"/>
        <v>2003</v>
      </c>
      <c r="L975">
        <f t="shared" si="63"/>
        <v>12</v>
      </c>
      <c r="M975" t="str">
        <f>VLOOKUP(A975,'Master Sheet'!A:O,15)</f>
        <v>Paris</v>
      </c>
    </row>
    <row r="976" spans="1:13">
      <c r="A976">
        <v>10205</v>
      </c>
      <c r="B976" t="s">
        <v>131</v>
      </c>
      <c r="C976">
        <v>24</v>
      </c>
      <c r="D976">
        <v>36.74</v>
      </c>
      <c r="E976">
        <v>4</v>
      </c>
      <c r="F976" s="14">
        <f>VLOOKUP($A976,Orders!$A:$B,2,FALSE)</f>
        <v>37958</v>
      </c>
      <c r="G976" t="str">
        <f>VLOOKUP($A976,Orders!$A:$E,5,FALSE)</f>
        <v>Shipped</v>
      </c>
      <c r="H976">
        <f>VLOOKUP(B976,Products!A:H,8)</f>
        <v>20.61</v>
      </c>
      <c r="I976">
        <f t="shared" si="60"/>
        <v>881.76</v>
      </c>
      <c r="J976">
        <f t="shared" si="61"/>
        <v>387.12000000000006</v>
      </c>
      <c r="K976">
        <f t="shared" si="62"/>
        <v>2003</v>
      </c>
      <c r="L976">
        <f t="shared" si="63"/>
        <v>12</v>
      </c>
      <c r="M976" t="str">
        <f>VLOOKUP(A976,'Master Sheet'!A:O,15)</f>
        <v>Paris</v>
      </c>
    </row>
    <row r="977" spans="1:13">
      <c r="A977">
        <v>10206</v>
      </c>
      <c r="B977" t="s">
        <v>134</v>
      </c>
      <c r="C977">
        <v>47</v>
      </c>
      <c r="D977">
        <v>203.59</v>
      </c>
      <c r="E977">
        <v>6</v>
      </c>
      <c r="F977" s="14">
        <f>VLOOKUP($A977,Orders!$A:$B,2,FALSE)</f>
        <v>37960</v>
      </c>
      <c r="G977" t="str">
        <f>VLOOKUP($A977,Orders!$A:$E,5,FALSE)</f>
        <v>Shipped</v>
      </c>
      <c r="H977">
        <f>VLOOKUP(B977,Products!A:H,8)</f>
        <v>98.58</v>
      </c>
      <c r="I977">
        <f t="shared" si="60"/>
        <v>9568.73</v>
      </c>
      <c r="J977">
        <f t="shared" si="61"/>
        <v>4935.47</v>
      </c>
      <c r="K977">
        <f t="shared" si="62"/>
        <v>2003</v>
      </c>
      <c r="L977">
        <f t="shared" si="63"/>
        <v>12</v>
      </c>
      <c r="M977" t="str">
        <f>VLOOKUP(A977,'Master Sheet'!A:O,15)</f>
        <v>NYC</v>
      </c>
    </row>
    <row r="978" spans="1:13">
      <c r="A978">
        <v>10206</v>
      </c>
      <c r="B978" t="s">
        <v>136</v>
      </c>
      <c r="C978">
        <v>28</v>
      </c>
      <c r="D978">
        <v>109.34</v>
      </c>
      <c r="E978">
        <v>3</v>
      </c>
      <c r="F978" s="14">
        <f>VLOOKUP($A978,Orders!$A:$B,2,FALSE)</f>
        <v>37960</v>
      </c>
      <c r="G978" t="str">
        <f>VLOOKUP($A978,Orders!$A:$E,5,FALSE)</f>
        <v>Shipped</v>
      </c>
      <c r="H978">
        <f>VLOOKUP(B978,Products!A:H,8)</f>
        <v>77.900000000000006</v>
      </c>
      <c r="I978">
        <f t="shared" si="60"/>
        <v>3061.52</v>
      </c>
      <c r="J978">
        <f t="shared" si="61"/>
        <v>880.31999999999994</v>
      </c>
      <c r="K978">
        <f t="shared" si="62"/>
        <v>2003</v>
      </c>
      <c r="L978">
        <f t="shared" si="63"/>
        <v>12</v>
      </c>
      <c r="M978" t="str">
        <f>VLOOKUP(A978,'Master Sheet'!A:O,15)</f>
        <v>NYC</v>
      </c>
    </row>
    <row r="979" spans="1:13">
      <c r="A979">
        <v>10206</v>
      </c>
      <c r="B979" t="s">
        <v>137</v>
      </c>
      <c r="C979">
        <v>34</v>
      </c>
      <c r="D979">
        <v>115.5</v>
      </c>
      <c r="E979">
        <v>5</v>
      </c>
      <c r="F979" s="14">
        <f>VLOOKUP($A979,Orders!$A:$B,2,FALSE)</f>
        <v>37960</v>
      </c>
      <c r="G979" t="str">
        <f>VLOOKUP($A979,Orders!$A:$E,5,FALSE)</f>
        <v>Shipped</v>
      </c>
      <c r="H979">
        <f>VLOOKUP(B979,Products!A:H,8)</f>
        <v>58.33</v>
      </c>
      <c r="I979">
        <f t="shared" si="60"/>
        <v>3927</v>
      </c>
      <c r="J979">
        <f t="shared" si="61"/>
        <v>1943.78</v>
      </c>
      <c r="K979">
        <f t="shared" si="62"/>
        <v>2003</v>
      </c>
      <c r="L979">
        <f t="shared" si="63"/>
        <v>12</v>
      </c>
      <c r="M979" t="str">
        <f>VLOOKUP(A979,'Master Sheet'!A:O,15)</f>
        <v>NYC</v>
      </c>
    </row>
    <row r="980" spans="1:13">
      <c r="A980">
        <v>10206</v>
      </c>
      <c r="B980" t="s">
        <v>139</v>
      </c>
      <c r="C980">
        <v>37</v>
      </c>
      <c r="D980">
        <v>98.27</v>
      </c>
      <c r="E980">
        <v>7</v>
      </c>
      <c r="F980" s="14">
        <f>VLOOKUP($A980,Orders!$A:$B,2,FALSE)</f>
        <v>37960</v>
      </c>
      <c r="G980" t="str">
        <f>VLOOKUP($A980,Orders!$A:$E,5,FALSE)</f>
        <v>Shipped</v>
      </c>
      <c r="H980">
        <f>VLOOKUP(B980,Products!A:H,8)</f>
        <v>60.78</v>
      </c>
      <c r="I980">
        <f t="shared" si="60"/>
        <v>3635.99</v>
      </c>
      <c r="J980">
        <f t="shared" si="61"/>
        <v>1387.1299999999999</v>
      </c>
      <c r="K980">
        <f t="shared" si="62"/>
        <v>2003</v>
      </c>
      <c r="L980">
        <f t="shared" si="63"/>
        <v>12</v>
      </c>
      <c r="M980" t="str">
        <f>VLOOKUP(A980,'Master Sheet'!A:O,15)</f>
        <v>NYC</v>
      </c>
    </row>
    <row r="981" spans="1:13">
      <c r="A981">
        <v>10206</v>
      </c>
      <c r="B981" t="s">
        <v>140</v>
      </c>
      <c r="C981">
        <v>28</v>
      </c>
      <c r="D981">
        <v>51.84</v>
      </c>
      <c r="E981">
        <v>9</v>
      </c>
      <c r="F981" s="14">
        <f>VLOOKUP($A981,Orders!$A:$B,2,FALSE)</f>
        <v>37960</v>
      </c>
      <c r="G981" t="str">
        <f>VLOOKUP($A981,Orders!$A:$E,5,FALSE)</f>
        <v>Shipped</v>
      </c>
      <c r="H981">
        <f>VLOOKUP(B981,Products!A:H,8)</f>
        <v>34.35</v>
      </c>
      <c r="I981">
        <f t="shared" si="60"/>
        <v>1451.52</v>
      </c>
      <c r="J981">
        <f t="shared" si="61"/>
        <v>489.72</v>
      </c>
      <c r="K981">
        <f t="shared" si="62"/>
        <v>2003</v>
      </c>
      <c r="L981">
        <f t="shared" si="63"/>
        <v>12</v>
      </c>
      <c r="M981" t="str">
        <f>VLOOKUP(A981,'Master Sheet'!A:O,15)</f>
        <v>NYC</v>
      </c>
    </row>
    <row r="982" spans="1:13">
      <c r="A982">
        <v>10206</v>
      </c>
      <c r="B982" t="s">
        <v>141</v>
      </c>
      <c r="C982">
        <v>30</v>
      </c>
      <c r="D982">
        <v>102.63</v>
      </c>
      <c r="E982">
        <v>8</v>
      </c>
      <c r="F982" s="14">
        <f>VLOOKUP($A982,Orders!$A:$B,2,FALSE)</f>
        <v>37960</v>
      </c>
      <c r="G982" t="str">
        <f>VLOOKUP($A982,Orders!$A:$E,5,FALSE)</f>
        <v>Shipped</v>
      </c>
      <c r="H982">
        <f>VLOOKUP(B982,Products!A:H,8)</f>
        <v>60.74</v>
      </c>
      <c r="I982">
        <f t="shared" si="60"/>
        <v>3078.8999999999996</v>
      </c>
      <c r="J982">
        <f t="shared" si="61"/>
        <v>1256.6999999999998</v>
      </c>
      <c r="K982">
        <f t="shared" si="62"/>
        <v>2003</v>
      </c>
      <c r="L982">
        <f t="shared" si="63"/>
        <v>12</v>
      </c>
      <c r="M982" t="str">
        <f>VLOOKUP(A982,'Master Sheet'!A:O,15)</f>
        <v>NYC</v>
      </c>
    </row>
    <row r="983" spans="1:13">
      <c r="A983">
        <v>10206</v>
      </c>
      <c r="B983" t="s">
        <v>142</v>
      </c>
      <c r="C983">
        <v>28</v>
      </c>
      <c r="D983">
        <v>99.21</v>
      </c>
      <c r="E983">
        <v>11</v>
      </c>
      <c r="F983" s="14">
        <f>VLOOKUP($A983,Orders!$A:$B,2,FALSE)</f>
        <v>37960</v>
      </c>
      <c r="G983" t="str">
        <f>VLOOKUP($A983,Orders!$A:$E,5,FALSE)</f>
        <v>Shipped</v>
      </c>
      <c r="H983">
        <f>VLOOKUP(B983,Products!A:H,8)</f>
        <v>57.54</v>
      </c>
      <c r="I983">
        <f t="shared" si="60"/>
        <v>2777.8799999999997</v>
      </c>
      <c r="J983">
        <f t="shared" si="61"/>
        <v>1166.7599999999998</v>
      </c>
      <c r="K983">
        <f t="shared" si="62"/>
        <v>2003</v>
      </c>
      <c r="L983">
        <f t="shared" si="63"/>
        <v>12</v>
      </c>
      <c r="M983" t="str">
        <f>VLOOKUP(A983,'Master Sheet'!A:O,15)</f>
        <v>NYC</v>
      </c>
    </row>
    <row r="984" spans="1:13">
      <c r="A984">
        <v>10206</v>
      </c>
      <c r="B984" t="s">
        <v>144</v>
      </c>
      <c r="C984">
        <v>21</v>
      </c>
      <c r="D984">
        <v>45.78</v>
      </c>
      <c r="E984">
        <v>4</v>
      </c>
      <c r="F984" s="14">
        <f>VLOOKUP($A984,Orders!$A:$B,2,FALSE)</f>
        <v>37960</v>
      </c>
      <c r="G984" t="str">
        <f>VLOOKUP($A984,Orders!$A:$E,5,FALSE)</f>
        <v>Shipped</v>
      </c>
      <c r="H984">
        <f>VLOOKUP(B984,Products!A:H,8)</f>
        <v>23.14</v>
      </c>
      <c r="I984">
        <f t="shared" si="60"/>
        <v>961.38</v>
      </c>
      <c r="J984">
        <f t="shared" si="61"/>
        <v>475.44</v>
      </c>
      <c r="K984">
        <f t="shared" si="62"/>
        <v>2003</v>
      </c>
      <c r="L984">
        <f t="shared" si="63"/>
        <v>12</v>
      </c>
      <c r="M984" t="str">
        <f>VLOOKUP(A984,'Master Sheet'!A:O,15)</f>
        <v>NYC</v>
      </c>
    </row>
    <row r="985" spans="1:13">
      <c r="A985">
        <v>10206</v>
      </c>
      <c r="B985" t="s">
        <v>146</v>
      </c>
      <c r="C985">
        <v>33</v>
      </c>
      <c r="D985">
        <v>95.44</v>
      </c>
      <c r="E985">
        <v>10</v>
      </c>
      <c r="F985" s="14">
        <f>VLOOKUP($A985,Orders!$A:$B,2,FALSE)</f>
        <v>37960</v>
      </c>
      <c r="G985" t="str">
        <f>VLOOKUP($A985,Orders!$A:$E,5,FALSE)</f>
        <v>Shipped</v>
      </c>
      <c r="H985">
        <f>VLOOKUP(B985,Products!A:H,8)</f>
        <v>57.46</v>
      </c>
      <c r="I985">
        <f t="shared" si="60"/>
        <v>3149.52</v>
      </c>
      <c r="J985">
        <f t="shared" si="61"/>
        <v>1253.3399999999999</v>
      </c>
      <c r="K985">
        <f t="shared" si="62"/>
        <v>2003</v>
      </c>
      <c r="L985">
        <f t="shared" si="63"/>
        <v>12</v>
      </c>
      <c r="M985" t="str">
        <f>VLOOKUP(A985,'Master Sheet'!A:O,15)</f>
        <v>NYC</v>
      </c>
    </row>
    <row r="986" spans="1:13">
      <c r="A986">
        <v>10206</v>
      </c>
      <c r="B986" t="s">
        <v>148</v>
      </c>
      <c r="C986">
        <v>36</v>
      </c>
      <c r="D986">
        <v>54.94</v>
      </c>
      <c r="E986">
        <v>2</v>
      </c>
      <c r="F986" s="14">
        <f>VLOOKUP($A986,Orders!$A:$B,2,FALSE)</f>
        <v>37960</v>
      </c>
      <c r="G986" t="str">
        <f>VLOOKUP($A986,Orders!$A:$E,5,FALSE)</f>
        <v>Shipped</v>
      </c>
      <c r="H986">
        <f>VLOOKUP(B986,Products!A:H,8)</f>
        <v>33.61</v>
      </c>
      <c r="I986">
        <f t="shared" si="60"/>
        <v>1977.84</v>
      </c>
      <c r="J986">
        <f t="shared" si="61"/>
        <v>767.87999999999988</v>
      </c>
      <c r="K986">
        <f t="shared" si="62"/>
        <v>2003</v>
      </c>
      <c r="L986">
        <f t="shared" si="63"/>
        <v>12</v>
      </c>
      <c r="M986" t="str">
        <f>VLOOKUP(A986,'Master Sheet'!A:O,15)</f>
        <v>NYC</v>
      </c>
    </row>
    <row r="987" spans="1:13">
      <c r="A987">
        <v>10206</v>
      </c>
      <c r="B987" t="s">
        <v>149</v>
      </c>
      <c r="C987">
        <v>33</v>
      </c>
      <c r="D987">
        <v>89.01</v>
      </c>
      <c r="E987">
        <v>1</v>
      </c>
      <c r="F987" s="14">
        <f>VLOOKUP($A987,Orders!$A:$B,2,FALSE)</f>
        <v>37960</v>
      </c>
      <c r="G987" t="str">
        <f>VLOOKUP($A987,Orders!$A:$E,5,FALSE)</f>
        <v>Shipped</v>
      </c>
      <c r="H987">
        <f>VLOOKUP(B987,Products!A:H,8)</f>
        <v>46.53</v>
      </c>
      <c r="I987">
        <f t="shared" si="60"/>
        <v>2937.3300000000004</v>
      </c>
      <c r="J987">
        <f t="shared" si="61"/>
        <v>1401.8400000000001</v>
      </c>
      <c r="K987">
        <f t="shared" si="62"/>
        <v>2003</v>
      </c>
      <c r="L987">
        <f t="shared" si="63"/>
        <v>12</v>
      </c>
      <c r="M987" t="str">
        <f>VLOOKUP(A987,'Master Sheet'!A:O,15)</f>
        <v>NYC</v>
      </c>
    </row>
    <row r="988" spans="1:13">
      <c r="A988">
        <v>10207</v>
      </c>
      <c r="B988" t="s">
        <v>135</v>
      </c>
      <c r="C988">
        <v>31</v>
      </c>
      <c r="D988">
        <v>125.58</v>
      </c>
      <c r="E988">
        <v>15</v>
      </c>
      <c r="F988" s="14">
        <f>VLOOKUP($A988,Orders!$A:$B,2,FALSE)</f>
        <v>37964</v>
      </c>
      <c r="G988" t="str">
        <f>VLOOKUP($A988,Orders!$A:$E,5,FALSE)</f>
        <v>Shipped</v>
      </c>
      <c r="H988">
        <f>VLOOKUP(B988,Products!A:H,8)</f>
        <v>103.42</v>
      </c>
      <c r="I988">
        <f t="shared" si="60"/>
        <v>3892.98</v>
      </c>
      <c r="J988">
        <f t="shared" si="61"/>
        <v>686.95999999999992</v>
      </c>
      <c r="K988">
        <f t="shared" si="62"/>
        <v>2003</v>
      </c>
      <c r="L988">
        <f t="shared" si="63"/>
        <v>12</v>
      </c>
      <c r="M988" t="str">
        <f>VLOOKUP(A988,'Master Sheet'!A:O,15)</f>
        <v>Boston</v>
      </c>
    </row>
    <row r="989" spans="1:13">
      <c r="A989">
        <v>10207</v>
      </c>
      <c r="B989" t="s">
        <v>151</v>
      </c>
      <c r="C989">
        <v>34</v>
      </c>
      <c r="D989">
        <v>95.99</v>
      </c>
      <c r="E989">
        <v>7</v>
      </c>
      <c r="F989" s="14">
        <f>VLOOKUP($A989,Orders!$A:$B,2,FALSE)</f>
        <v>37964</v>
      </c>
      <c r="G989" t="str">
        <f>VLOOKUP($A989,Orders!$A:$E,5,FALSE)</f>
        <v>Shipped</v>
      </c>
      <c r="H989">
        <f>VLOOKUP(B989,Products!A:H,8)</f>
        <v>55.7</v>
      </c>
      <c r="I989">
        <f t="shared" si="60"/>
        <v>3263.66</v>
      </c>
      <c r="J989">
        <f t="shared" si="61"/>
        <v>1369.8599999999997</v>
      </c>
      <c r="K989">
        <f t="shared" si="62"/>
        <v>2003</v>
      </c>
      <c r="L989">
        <f t="shared" si="63"/>
        <v>12</v>
      </c>
      <c r="M989" t="str">
        <f>VLOOKUP(A989,'Master Sheet'!A:O,15)</f>
        <v>Boston</v>
      </c>
    </row>
    <row r="990" spans="1:13">
      <c r="A990">
        <v>10207</v>
      </c>
      <c r="B990" t="s">
        <v>152</v>
      </c>
      <c r="C990">
        <v>44</v>
      </c>
      <c r="D990">
        <v>140.81</v>
      </c>
      <c r="E990">
        <v>6</v>
      </c>
      <c r="F990" s="14">
        <f>VLOOKUP($A990,Orders!$A:$B,2,FALSE)</f>
        <v>37964</v>
      </c>
      <c r="G990" t="str">
        <f>VLOOKUP($A990,Orders!$A:$E,5,FALSE)</f>
        <v>Shipped</v>
      </c>
      <c r="H990">
        <f>VLOOKUP(B990,Products!A:H,8)</f>
        <v>101.51</v>
      </c>
      <c r="I990">
        <f t="shared" si="60"/>
        <v>6195.64</v>
      </c>
      <c r="J990">
        <f t="shared" si="61"/>
        <v>1729.1999999999998</v>
      </c>
      <c r="K990">
        <f t="shared" si="62"/>
        <v>2003</v>
      </c>
      <c r="L990">
        <f t="shared" si="63"/>
        <v>12</v>
      </c>
      <c r="M990" t="str">
        <f>VLOOKUP(A990,'Master Sheet'!A:O,15)</f>
        <v>Boston</v>
      </c>
    </row>
    <row r="991" spans="1:13">
      <c r="A991">
        <v>10207</v>
      </c>
      <c r="B991" t="s">
        <v>153</v>
      </c>
      <c r="C991">
        <v>43</v>
      </c>
      <c r="D991">
        <v>109.23</v>
      </c>
      <c r="E991">
        <v>10</v>
      </c>
      <c r="F991" s="14">
        <f>VLOOKUP($A991,Orders!$A:$B,2,FALSE)</f>
        <v>37964</v>
      </c>
      <c r="G991" t="str">
        <f>VLOOKUP($A991,Orders!$A:$E,5,FALSE)</f>
        <v>Shipped</v>
      </c>
      <c r="H991">
        <f>VLOOKUP(B991,Products!A:H,8)</f>
        <v>74.86</v>
      </c>
      <c r="I991">
        <f t="shared" si="60"/>
        <v>4696.8900000000003</v>
      </c>
      <c r="J991">
        <f t="shared" si="61"/>
        <v>1477.9100000000003</v>
      </c>
      <c r="K991">
        <f t="shared" si="62"/>
        <v>2003</v>
      </c>
      <c r="L991">
        <f t="shared" si="63"/>
        <v>12</v>
      </c>
      <c r="M991" t="str">
        <f>VLOOKUP(A991,'Master Sheet'!A:O,15)</f>
        <v>Boston</v>
      </c>
    </row>
    <row r="992" spans="1:13">
      <c r="A992">
        <v>10207</v>
      </c>
      <c r="B992" t="s">
        <v>138</v>
      </c>
      <c r="C992">
        <v>37</v>
      </c>
      <c r="D992">
        <v>60.77</v>
      </c>
      <c r="E992">
        <v>13</v>
      </c>
      <c r="F992" s="14">
        <f>VLOOKUP($A992,Orders!$A:$B,2,FALSE)</f>
        <v>37964</v>
      </c>
      <c r="G992" t="str">
        <f>VLOOKUP($A992,Orders!$A:$E,5,FALSE)</f>
        <v>Shipped</v>
      </c>
      <c r="H992">
        <f>VLOOKUP(B992,Products!A:H,8)</f>
        <v>24.92</v>
      </c>
      <c r="I992">
        <f t="shared" si="60"/>
        <v>2248.4900000000002</v>
      </c>
      <c r="J992">
        <f t="shared" si="61"/>
        <v>1326.45</v>
      </c>
      <c r="K992">
        <f t="shared" si="62"/>
        <v>2003</v>
      </c>
      <c r="L992">
        <f t="shared" si="63"/>
        <v>12</v>
      </c>
      <c r="M992" t="str">
        <f>VLOOKUP(A992,'Master Sheet'!A:O,15)</f>
        <v>Boston</v>
      </c>
    </row>
    <row r="993" spans="1:13">
      <c r="A993">
        <v>10207</v>
      </c>
      <c r="B993" t="s">
        <v>154</v>
      </c>
      <c r="C993">
        <v>25</v>
      </c>
      <c r="D993">
        <v>140.55000000000001</v>
      </c>
      <c r="E993">
        <v>11</v>
      </c>
      <c r="F993" s="14">
        <f>VLOOKUP($A993,Orders!$A:$B,2,FALSE)</f>
        <v>37964</v>
      </c>
      <c r="G993" t="str">
        <f>VLOOKUP($A993,Orders!$A:$E,5,FALSE)</f>
        <v>Shipped</v>
      </c>
      <c r="H993">
        <f>VLOOKUP(B993,Products!A:H,8)</f>
        <v>77.900000000000006</v>
      </c>
      <c r="I993">
        <f t="shared" si="60"/>
        <v>3513.7500000000005</v>
      </c>
      <c r="J993">
        <f t="shared" si="61"/>
        <v>1566.2500000000002</v>
      </c>
      <c r="K993">
        <f t="shared" si="62"/>
        <v>2003</v>
      </c>
      <c r="L993">
        <f t="shared" si="63"/>
        <v>12</v>
      </c>
      <c r="M993" t="str">
        <f>VLOOKUP(A993,'Master Sheet'!A:O,15)</f>
        <v>Boston</v>
      </c>
    </row>
    <row r="994" spans="1:13">
      <c r="A994">
        <v>10207</v>
      </c>
      <c r="B994" t="s">
        <v>155</v>
      </c>
      <c r="C994">
        <v>40</v>
      </c>
      <c r="D994">
        <v>143.62</v>
      </c>
      <c r="E994">
        <v>1</v>
      </c>
      <c r="F994" s="14">
        <f>VLOOKUP($A994,Orders!$A:$B,2,FALSE)</f>
        <v>37964</v>
      </c>
      <c r="G994" t="str">
        <f>VLOOKUP($A994,Orders!$A:$E,5,FALSE)</f>
        <v>Shipped</v>
      </c>
      <c r="H994">
        <f>VLOOKUP(B994,Products!A:H,8)</f>
        <v>91.92</v>
      </c>
      <c r="I994">
        <f t="shared" si="60"/>
        <v>5744.8</v>
      </c>
      <c r="J994">
        <f t="shared" si="61"/>
        <v>2068</v>
      </c>
      <c r="K994">
        <f t="shared" si="62"/>
        <v>2003</v>
      </c>
      <c r="L994">
        <f t="shared" si="63"/>
        <v>12</v>
      </c>
      <c r="M994" t="str">
        <f>VLOOKUP(A994,'Master Sheet'!A:O,15)</f>
        <v>Boston</v>
      </c>
    </row>
    <row r="995" spans="1:13">
      <c r="A995">
        <v>10207</v>
      </c>
      <c r="B995" t="s">
        <v>143</v>
      </c>
      <c r="C995">
        <v>47</v>
      </c>
      <c r="D995">
        <v>119.87</v>
      </c>
      <c r="E995">
        <v>16</v>
      </c>
      <c r="F995" s="14">
        <f>VLOOKUP($A995,Orders!$A:$B,2,FALSE)</f>
        <v>37964</v>
      </c>
      <c r="G995" t="str">
        <f>VLOOKUP($A995,Orders!$A:$E,5,FALSE)</f>
        <v>Shipped</v>
      </c>
      <c r="H995">
        <f>VLOOKUP(B995,Products!A:H,8)</f>
        <v>84.76</v>
      </c>
      <c r="I995">
        <f t="shared" si="60"/>
        <v>5633.89</v>
      </c>
      <c r="J995">
        <f t="shared" si="61"/>
        <v>1650.17</v>
      </c>
      <c r="K995">
        <f t="shared" si="62"/>
        <v>2003</v>
      </c>
      <c r="L995">
        <f t="shared" si="63"/>
        <v>12</v>
      </c>
      <c r="M995" t="str">
        <f>VLOOKUP(A995,'Master Sheet'!A:O,15)</f>
        <v>Boston</v>
      </c>
    </row>
    <row r="996" spans="1:13">
      <c r="A996">
        <v>10207</v>
      </c>
      <c r="B996" t="s">
        <v>156</v>
      </c>
      <c r="C996">
        <v>49</v>
      </c>
      <c r="D996">
        <v>57.8</v>
      </c>
      <c r="E996">
        <v>4</v>
      </c>
      <c r="F996" s="14">
        <f>VLOOKUP($A996,Orders!$A:$B,2,FALSE)</f>
        <v>37964</v>
      </c>
      <c r="G996" t="str">
        <f>VLOOKUP($A996,Orders!$A:$E,5,FALSE)</f>
        <v>Shipped</v>
      </c>
      <c r="H996">
        <f>VLOOKUP(B996,Products!A:H,8)</f>
        <v>32.369999999999997</v>
      </c>
      <c r="I996">
        <f t="shared" si="60"/>
        <v>2832.2</v>
      </c>
      <c r="J996">
        <f t="shared" si="61"/>
        <v>1246.07</v>
      </c>
      <c r="K996">
        <f t="shared" si="62"/>
        <v>2003</v>
      </c>
      <c r="L996">
        <f t="shared" si="63"/>
        <v>12</v>
      </c>
      <c r="M996" t="str">
        <f>VLOOKUP(A996,'Master Sheet'!A:O,15)</f>
        <v>Boston</v>
      </c>
    </row>
    <row r="997" spans="1:13">
      <c r="A997">
        <v>10207</v>
      </c>
      <c r="B997" t="s">
        <v>145</v>
      </c>
      <c r="C997">
        <v>46</v>
      </c>
      <c r="D997">
        <v>127.79</v>
      </c>
      <c r="E997">
        <v>12</v>
      </c>
      <c r="F997" s="14">
        <f>VLOOKUP($A997,Orders!$A:$B,2,FALSE)</f>
        <v>37964</v>
      </c>
      <c r="G997" t="str">
        <f>VLOOKUP($A997,Orders!$A:$E,5,FALSE)</f>
        <v>Shipped</v>
      </c>
      <c r="H997">
        <f>VLOOKUP(B997,Products!A:H,8)</f>
        <v>61.34</v>
      </c>
      <c r="I997">
        <f t="shared" si="60"/>
        <v>5878.34</v>
      </c>
      <c r="J997">
        <f t="shared" si="61"/>
        <v>3056.7000000000003</v>
      </c>
      <c r="K997">
        <f t="shared" si="62"/>
        <v>2003</v>
      </c>
      <c r="L997">
        <f t="shared" si="63"/>
        <v>12</v>
      </c>
      <c r="M997" t="str">
        <f>VLOOKUP(A997,'Master Sheet'!A:O,15)</f>
        <v>Boston</v>
      </c>
    </row>
    <row r="998" spans="1:13">
      <c r="A998">
        <v>10207</v>
      </c>
      <c r="B998" t="s">
        <v>157</v>
      </c>
      <c r="C998">
        <v>42</v>
      </c>
      <c r="D998">
        <v>30.76</v>
      </c>
      <c r="E998">
        <v>8</v>
      </c>
      <c r="F998" s="14">
        <f>VLOOKUP($A998,Orders!$A:$B,2,FALSE)</f>
        <v>37964</v>
      </c>
      <c r="G998" t="str">
        <f>VLOOKUP($A998,Orders!$A:$E,5,FALSE)</f>
        <v>Shipped</v>
      </c>
      <c r="H998">
        <f>VLOOKUP(B998,Products!A:H,8)</f>
        <v>15.91</v>
      </c>
      <c r="I998">
        <f t="shared" si="60"/>
        <v>1291.92</v>
      </c>
      <c r="J998">
        <f t="shared" si="61"/>
        <v>623.70000000000005</v>
      </c>
      <c r="K998">
        <f t="shared" si="62"/>
        <v>2003</v>
      </c>
      <c r="L998">
        <f t="shared" si="63"/>
        <v>12</v>
      </c>
      <c r="M998" t="str">
        <f>VLOOKUP(A998,'Master Sheet'!A:O,15)</f>
        <v>Boston</v>
      </c>
    </row>
    <row r="999" spans="1:13">
      <c r="A999">
        <v>10207</v>
      </c>
      <c r="B999" t="s">
        <v>158</v>
      </c>
      <c r="C999">
        <v>28</v>
      </c>
      <c r="D999">
        <v>108.82</v>
      </c>
      <c r="E999">
        <v>3</v>
      </c>
      <c r="F999" s="14">
        <f>VLOOKUP($A999,Orders!$A:$B,2,FALSE)</f>
        <v>37964</v>
      </c>
      <c r="G999" t="str">
        <f>VLOOKUP($A999,Orders!$A:$E,5,FALSE)</f>
        <v>Shipped</v>
      </c>
      <c r="H999">
        <f>VLOOKUP(B999,Products!A:H,8)</f>
        <v>69.78</v>
      </c>
      <c r="I999">
        <f t="shared" si="60"/>
        <v>3046.96</v>
      </c>
      <c r="J999">
        <f t="shared" si="61"/>
        <v>1093.1199999999999</v>
      </c>
      <c r="K999">
        <f t="shared" si="62"/>
        <v>2003</v>
      </c>
      <c r="L999">
        <f t="shared" si="63"/>
        <v>12</v>
      </c>
      <c r="M999" t="str">
        <f>VLOOKUP(A999,'Master Sheet'!A:O,15)</f>
        <v>Boston</v>
      </c>
    </row>
    <row r="1000" spans="1:13">
      <c r="A1000">
        <v>10207</v>
      </c>
      <c r="B1000" t="s">
        <v>147</v>
      </c>
      <c r="C1000">
        <v>49</v>
      </c>
      <c r="D1000">
        <v>84.75</v>
      </c>
      <c r="E1000">
        <v>14</v>
      </c>
      <c r="F1000" s="14">
        <f>VLOOKUP($A1000,Orders!$A:$B,2,FALSE)</f>
        <v>37964</v>
      </c>
      <c r="G1000" t="str">
        <f>VLOOKUP($A1000,Orders!$A:$E,5,FALSE)</f>
        <v>Shipped</v>
      </c>
      <c r="H1000">
        <f>VLOOKUP(B1000,Products!A:H,8)</f>
        <v>53.93</v>
      </c>
      <c r="I1000">
        <f t="shared" si="60"/>
        <v>4152.75</v>
      </c>
      <c r="J1000">
        <f t="shared" si="61"/>
        <v>1510.18</v>
      </c>
      <c r="K1000">
        <f t="shared" si="62"/>
        <v>2003</v>
      </c>
      <c r="L1000">
        <f t="shared" si="63"/>
        <v>12</v>
      </c>
      <c r="M1000" t="str">
        <f>VLOOKUP(A1000,'Master Sheet'!A:O,15)</f>
        <v>Boston</v>
      </c>
    </row>
    <row r="1001" spans="1:13">
      <c r="A1001">
        <v>10207</v>
      </c>
      <c r="B1001" t="s">
        <v>159</v>
      </c>
      <c r="C1001">
        <v>27</v>
      </c>
      <c r="D1001">
        <v>51.95</v>
      </c>
      <c r="E1001">
        <v>9</v>
      </c>
      <c r="F1001" s="14">
        <f>VLOOKUP($A1001,Orders!$A:$B,2,FALSE)</f>
        <v>37964</v>
      </c>
      <c r="G1001" t="str">
        <f>VLOOKUP($A1001,Orders!$A:$E,5,FALSE)</f>
        <v>Shipped</v>
      </c>
      <c r="H1001">
        <f>VLOOKUP(B1001,Products!A:H,8)</f>
        <v>25.98</v>
      </c>
      <c r="I1001">
        <f t="shared" ref="I1001:I1064" si="64">C1001*D1001</f>
        <v>1402.65</v>
      </c>
      <c r="J1001">
        <f t="shared" ref="J1001:J1064" si="65">(D1001-H1001)*C1001</f>
        <v>701.19</v>
      </c>
      <c r="K1001">
        <f t="shared" ref="K1001:K1064" si="66">YEAR(F1001)</f>
        <v>2003</v>
      </c>
      <c r="L1001">
        <f t="shared" ref="L1001:L1064" si="67">MONTH(F1001)</f>
        <v>12</v>
      </c>
      <c r="M1001" t="str">
        <f>VLOOKUP(A1001,'Master Sheet'!A:O,15)</f>
        <v>Boston</v>
      </c>
    </row>
    <row r="1002" spans="1:13">
      <c r="A1002">
        <v>10207</v>
      </c>
      <c r="B1002" t="s">
        <v>160</v>
      </c>
      <c r="C1002">
        <v>45</v>
      </c>
      <c r="D1002">
        <v>55.3</v>
      </c>
      <c r="E1002">
        <v>2</v>
      </c>
      <c r="F1002" s="14">
        <f>VLOOKUP($A1002,Orders!$A:$B,2,FALSE)</f>
        <v>37964</v>
      </c>
      <c r="G1002" t="str">
        <f>VLOOKUP($A1002,Orders!$A:$E,5,FALSE)</f>
        <v>Shipped</v>
      </c>
      <c r="H1002">
        <f>VLOOKUP(B1002,Products!A:H,8)</f>
        <v>26.72</v>
      </c>
      <c r="I1002">
        <f t="shared" si="64"/>
        <v>2488.5</v>
      </c>
      <c r="J1002">
        <f t="shared" si="65"/>
        <v>1286.0999999999999</v>
      </c>
      <c r="K1002">
        <f t="shared" si="66"/>
        <v>2003</v>
      </c>
      <c r="L1002">
        <f t="shared" si="67"/>
        <v>12</v>
      </c>
      <c r="M1002" t="str">
        <f>VLOOKUP(A1002,'Master Sheet'!A:O,15)</f>
        <v>Boston</v>
      </c>
    </row>
    <row r="1003" spans="1:13">
      <c r="A1003">
        <v>10207</v>
      </c>
      <c r="B1003" t="s">
        <v>161</v>
      </c>
      <c r="C1003">
        <v>28</v>
      </c>
      <c r="D1003">
        <v>106.49</v>
      </c>
      <c r="E1003">
        <v>5</v>
      </c>
      <c r="F1003" s="14">
        <f>VLOOKUP($A1003,Orders!$A:$B,2,FALSE)</f>
        <v>37964</v>
      </c>
      <c r="G1003" t="str">
        <f>VLOOKUP($A1003,Orders!$A:$E,5,FALSE)</f>
        <v>Shipped</v>
      </c>
      <c r="H1003">
        <f>VLOOKUP(B1003,Products!A:H,8)</f>
        <v>68.290000000000006</v>
      </c>
      <c r="I1003">
        <f t="shared" si="64"/>
        <v>2981.72</v>
      </c>
      <c r="J1003">
        <f t="shared" si="65"/>
        <v>1069.5999999999997</v>
      </c>
      <c r="K1003">
        <f t="shared" si="66"/>
        <v>2003</v>
      </c>
      <c r="L1003">
        <f t="shared" si="67"/>
        <v>12</v>
      </c>
      <c r="M1003" t="str">
        <f>VLOOKUP(A1003,'Master Sheet'!A:O,15)</f>
        <v>Boston</v>
      </c>
    </row>
    <row r="1004" spans="1:13">
      <c r="A1004">
        <v>10208</v>
      </c>
      <c r="B1004" t="s">
        <v>164</v>
      </c>
      <c r="C1004">
        <v>46</v>
      </c>
      <c r="D1004">
        <v>176.63</v>
      </c>
      <c r="E1004">
        <v>13</v>
      </c>
      <c r="F1004" s="14">
        <f>VLOOKUP($A1004,Orders!$A:$B,2,FALSE)</f>
        <v>37988</v>
      </c>
      <c r="G1004" t="str">
        <f>VLOOKUP($A1004,Orders!$A:$E,5,FALSE)</f>
        <v>Shipped</v>
      </c>
      <c r="H1004">
        <f>VLOOKUP(B1004,Products!A:H,8)</f>
        <v>95.59</v>
      </c>
      <c r="I1004">
        <f t="shared" si="64"/>
        <v>8124.98</v>
      </c>
      <c r="J1004">
        <f t="shared" si="65"/>
        <v>3727.8399999999997</v>
      </c>
      <c r="K1004">
        <f t="shared" si="66"/>
        <v>2004</v>
      </c>
      <c r="L1004">
        <f t="shared" si="67"/>
        <v>1</v>
      </c>
      <c r="M1004" t="str">
        <f>VLOOKUP(A1004,'Master Sheet'!A:O,15)</f>
        <v>Paris</v>
      </c>
    </row>
    <row r="1005" spans="1:13">
      <c r="A1005">
        <v>10208</v>
      </c>
      <c r="B1005" t="s">
        <v>150</v>
      </c>
      <c r="C1005">
        <v>26</v>
      </c>
      <c r="D1005">
        <v>128.41999999999999</v>
      </c>
      <c r="E1005">
        <v>14</v>
      </c>
      <c r="F1005" s="14">
        <f>VLOOKUP($A1005,Orders!$A:$B,2,FALSE)</f>
        <v>37988</v>
      </c>
      <c r="G1005" t="str">
        <f>VLOOKUP($A1005,Orders!$A:$E,5,FALSE)</f>
        <v>Shipped</v>
      </c>
      <c r="H1005">
        <f>VLOOKUP(B1005,Products!A:H,8)</f>
        <v>89.14</v>
      </c>
      <c r="I1005">
        <f t="shared" si="64"/>
        <v>3338.9199999999996</v>
      </c>
      <c r="J1005">
        <f t="shared" si="65"/>
        <v>1021.2799999999996</v>
      </c>
      <c r="K1005">
        <f t="shared" si="66"/>
        <v>2004</v>
      </c>
      <c r="L1005">
        <f t="shared" si="67"/>
        <v>1</v>
      </c>
      <c r="M1005" t="str">
        <f>VLOOKUP(A1005,'Master Sheet'!A:O,15)</f>
        <v>Paris</v>
      </c>
    </row>
    <row r="1006" spans="1:13">
      <c r="A1006">
        <v>10208</v>
      </c>
      <c r="B1006" t="s">
        <v>165</v>
      </c>
      <c r="C1006">
        <v>20</v>
      </c>
      <c r="D1006">
        <v>152.26</v>
      </c>
      <c r="E1006">
        <v>12</v>
      </c>
      <c r="F1006" s="14">
        <f>VLOOKUP($A1006,Orders!$A:$B,2,FALSE)</f>
        <v>37988</v>
      </c>
      <c r="G1006" t="str">
        <f>VLOOKUP($A1006,Orders!$A:$E,5,FALSE)</f>
        <v>Shipped</v>
      </c>
      <c r="H1006">
        <f>VLOOKUP(B1006,Products!A:H,8)</f>
        <v>83.05</v>
      </c>
      <c r="I1006">
        <f t="shared" si="64"/>
        <v>3045.2</v>
      </c>
      <c r="J1006">
        <f t="shared" si="65"/>
        <v>1384.1999999999998</v>
      </c>
      <c r="K1006">
        <f t="shared" si="66"/>
        <v>2004</v>
      </c>
      <c r="L1006">
        <f t="shared" si="67"/>
        <v>1</v>
      </c>
      <c r="M1006" t="str">
        <f>VLOOKUP(A1006,'Master Sheet'!A:O,15)</f>
        <v>Paris</v>
      </c>
    </row>
    <row r="1007" spans="1:13">
      <c r="A1007">
        <v>10208</v>
      </c>
      <c r="B1007" t="s">
        <v>166</v>
      </c>
      <c r="C1007">
        <v>24</v>
      </c>
      <c r="D1007">
        <v>117.47</v>
      </c>
      <c r="E1007">
        <v>9</v>
      </c>
      <c r="F1007" s="14">
        <f>VLOOKUP($A1007,Orders!$A:$B,2,FALSE)</f>
        <v>37988</v>
      </c>
      <c r="G1007" t="str">
        <f>VLOOKUP($A1007,Orders!$A:$E,5,FALSE)</f>
        <v>Shipped</v>
      </c>
      <c r="H1007">
        <f>VLOOKUP(B1007,Products!A:H,8)</f>
        <v>68.3</v>
      </c>
      <c r="I1007">
        <f t="shared" si="64"/>
        <v>2819.2799999999997</v>
      </c>
      <c r="J1007">
        <f t="shared" si="65"/>
        <v>1180.08</v>
      </c>
      <c r="K1007">
        <f t="shared" si="66"/>
        <v>2004</v>
      </c>
      <c r="L1007">
        <f t="shared" si="67"/>
        <v>1</v>
      </c>
      <c r="M1007" t="str">
        <f>VLOOKUP(A1007,'Master Sheet'!A:O,15)</f>
        <v>Paris</v>
      </c>
    </row>
    <row r="1008" spans="1:13">
      <c r="A1008">
        <v>10208</v>
      </c>
      <c r="B1008" t="s">
        <v>167</v>
      </c>
      <c r="C1008">
        <v>48</v>
      </c>
      <c r="D1008">
        <v>96.81</v>
      </c>
      <c r="E1008">
        <v>11</v>
      </c>
      <c r="F1008" s="14">
        <f>VLOOKUP($A1008,Orders!$A:$B,2,FALSE)</f>
        <v>37988</v>
      </c>
      <c r="G1008" t="str">
        <f>VLOOKUP($A1008,Orders!$A:$E,5,FALSE)</f>
        <v>Shipped</v>
      </c>
      <c r="H1008">
        <f>VLOOKUP(B1008,Products!A:H,8)</f>
        <v>67.56</v>
      </c>
      <c r="I1008">
        <f t="shared" si="64"/>
        <v>4646.88</v>
      </c>
      <c r="J1008">
        <f t="shared" si="65"/>
        <v>1404</v>
      </c>
      <c r="K1008">
        <f t="shared" si="66"/>
        <v>2004</v>
      </c>
      <c r="L1008">
        <f t="shared" si="67"/>
        <v>1</v>
      </c>
      <c r="M1008" t="str">
        <f>VLOOKUP(A1008,'Master Sheet'!A:O,15)</f>
        <v>Paris</v>
      </c>
    </row>
    <row r="1009" spans="1:13">
      <c r="A1009">
        <v>10208</v>
      </c>
      <c r="B1009" t="s">
        <v>168</v>
      </c>
      <c r="C1009">
        <v>45</v>
      </c>
      <c r="D1009">
        <v>72.849999999999994</v>
      </c>
      <c r="E1009">
        <v>8</v>
      </c>
      <c r="F1009" s="14">
        <f>VLOOKUP($A1009,Orders!$A:$B,2,FALSE)</f>
        <v>37988</v>
      </c>
      <c r="G1009" t="str">
        <f>VLOOKUP($A1009,Orders!$A:$E,5,FALSE)</f>
        <v>Shipped</v>
      </c>
      <c r="H1009">
        <f>VLOOKUP(B1009,Products!A:H,8)</f>
        <v>52.66</v>
      </c>
      <c r="I1009">
        <f t="shared" si="64"/>
        <v>3278.2499999999995</v>
      </c>
      <c r="J1009">
        <f t="shared" si="65"/>
        <v>908.55</v>
      </c>
      <c r="K1009">
        <f t="shared" si="66"/>
        <v>2004</v>
      </c>
      <c r="L1009">
        <f t="shared" si="67"/>
        <v>1</v>
      </c>
      <c r="M1009" t="str">
        <f>VLOOKUP(A1009,'Master Sheet'!A:O,15)</f>
        <v>Paris</v>
      </c>
    </row>
    <row r="1010" spans="1:13">
      <c r="A1010">
        <v>10208</v>
      </c>
      <c r="B1010" t="s">
        <v>169</v>
      </c>
      <c r="C1010">
        <v>35</v>
      </c>
      <c r="D1010">
        <v>122.89</v>
      </c>
      <c r="E1010">
        <v>7</v>
      </c>
      <c r="F1010" s="14">
        <f>VLOOKUP($A1010,Orders!$A:$B,2,FALSE)</f>
        <v>37988</v>
      </c>
      <c r="G1010" t="str">
        <f>VLOOKUP($A1010,Orders!$A:$E,5,FALSE)</f>
        <v>Shipped</v>
      </c>
      <c r="H1010">
        <f>VLOOKUP(B1010,Products!A:H,8)</f>
        <v>82.34</v>
      </c>
      <c r="I1010">
        <f t="shared" si="64"/>
        <v>4301.1499999999996</v>
      </c>
      <c r="J1010">
        <f t="shared" si="65"/>
        <v>1419.25</v>
      </c>
      <c r="K1010">
        <f t="shared" si="66"/>
        <v>2004</v>
      </c>
      <c r="L1010">
        <f t="shared" si="67"/>
        <v>1</v>
      </c>
      <c r="M1010" t="str">
        <f>VLOOKUP(A1010,'Master Sheet'!A:O,15)</f>
        <v>Paris</v>
      </c>
    </row>
    <row r="1011" spans="1:13">
      <c r="A1011">
        <v>10208</v>
      </c>
      <c r="B1011" t="s">
        <v>170</v>
      </c>
      <c r="C1011">
        <v>20</v>
      </c>
      <c r="D1011">
        <v>80.540000000000006</v>
      </c>
      <c r="E1011">
        <v>2</v>
      </c>
      <c r="F1011" s="14">
        <f>VLOOKUP($A1011,Orders!$A:$B,2,FALSE)</f>
        <v>37988</v>
      </c>
      <c r="G1011" t="str">
        <f>VLOOKUP($A1011,Orders!$A:$E,5,FALSE)</f>
        <v>Shipped</v>
      </c>
      <c r="H1011">
        <f>VLOOKUP(B1011,Products!A:H,8)</f>
        <v>46.91</v>
      </c>
      <c r="I1011">
        <f t="shared" si="64"/>
        <v>1610.8000000000002</v>
      </c>
      <c r="J1011">
        <f t="shared" si="65"/>
        <v>672.60000000000014</v>
      </c>
      <c r="K1011">
        <f t="shared" si="66"/>
        <v>2004</v>
      </c>
      <c r="L1011">
        <f t="shared" si="67"/>
        <v>1</v>
      </c>
      <c r="M1011" t="str">
        <f>VLOOKUP(A1011,'Master Sheet'!A:O,15)</f>
        <v>Paris</v>
      </c>
    </row>
    <row r="1012" spans="1:13">
      <c r="A1012">
        <v>10208</v>
      </c>
      <c r="B1012" t="s">
        <v>162</v>
      </c>
      <c r="C1012">
        <v>30</v>
      </c>
      <c r="D1012">
        <v>57.99</v>
      </c>
      <c r="E1012">
        <v>15</v>
      </c>
      <c r="F1012" s="14">
        <f>VLOOKUP($A1012,Orders!$A:$B,2,FALSE)</f>
        <v>37988</v>
      </c>
      <c r="G1012" t="str">
        <f>VLOOKUP($A1012,Orders!$A:$E,5,FALSE)</f>
        <v>Shipped</v>
      </c>
      <c r="H1012">
        <f>VLOOKUP(B1012,Products!A:H,8)</f>
        <v>37.49</v>
      </c>
      <c r="I1012">
        <f t="shared" si="64"/>
        <v>1739.7</v>
      </c>
      <c r="J1012">
        <f t="shared" si="65"/>
        <v>615</v>
      </c>
      <c r="K1012">
        <f t="shared" si="66"/>
        <v>2004</v>
      </c>
      <c r="L1012">
        <f t="shared" si="67"/>
        <v>1</v>
      </c>
      <c r="M1012" t="str">
        <f>VLOOKUP(A1012,'Master Sheet'!A:O,15)</f>
        <v>Paris</v>
      </c>
    </row>
    <row r="1013" spans="1:13">
      <c r="A1013">
        <v>10208</v>
      </c>
      <c r="B1013" t="s">
        <v>172</v>
      </c>
      <c r="C1013">
        <v>38</v>
      </c>
      <c r="D1013">
        <v>56.67</v>
      </c>
      <c r="E1013">
        <v>3</v>
      </c>
      <c r="F1013" s="14">
        <f>VLOOKUP($A1013,Orders!$A:$B,2,FALSE)</f>
        <v>37988</v>
      </c>
      <c r="G1013" t="str">
        <f>VLOOKUP($A1013,Orders!$A:$E,5,FALSE)</f>
        <v>Shipped</v>
      </c>
      <c r="H1013">
        <f>VLOOKUP(B1013,Products!A:H,8)</f>
        <v>34</v>
      </c>
      <c r="I1013">
        <f t="shared" si="64"/>
        <v>2153.46</v>
      </c>
      <c r="J1013">
        <f t="shared" si="65"/>
        <v>861.46</v>
      </c>
      <c r="K1013">
        <f t="shared" si="66"/>
        <v>2004</v>
      </c>
      <c r="L1013">
        <f t="shared" si="67"/>
        <v>1</v>
      </c>
      <c r="M1013" t="str">
        <f>VLOOKUP(A1013,'Master Sheet'!A:O,15)</f>
        <v>Paris</v>
      </c>
    </row>
    <row r="1014" spans="1:13">
      <c r="A1014">
        <v>10208</v>
      </c>
      <c r="B1014" t="s">
        <v>173</v>
      </c>
      <c r="C1014">
        <v>40</v>
      </c>
      <c r="D1014">
        <v>73.62</v>
      </c>
      <c r="E1014">
        <v>10</v>
      </c>
      <c r="F1014" s="14">
        <f>VLOOKUP($A1014,Orders!$A:$B,2,FALSE)</f>
        <v>37988</v>
      </c>
      <c r="G1014" t="str">
        <f>VLOOKUP($A1014,Orders!$A:$E,5,FALSE)</f>
        <v>Shipped</v>
      </c>
      <c r="H1014">
        <f>VLOOKUP(B1014,Products!A:H,8)</f>
        <v>43.3</v>
      </c>
      <c r="I1014">
        <f t="shared" si="64"/>
        <v>2944.8</v>
      </c>
      <c r="J1014">
        <f t="shared" si="65"/>
        <v>1212.8000000000002</v>
      </c>
      <c r="K1014">
        <f t="shared" si="66"/>
        <v>2004</v>
      </c>
      <c r="L1014">
        <f t="shared" si="67"/>
        <v>1</v>
      </c>
      <c r="M1014" t="str">
        <f>VLOOKUP(A1014,'Master Sheet'!A:O,15)</f>
        <v>Paris</v>
      </c>
    </row>
    <row r="1015" spans="1:13">
      <c r="A1015">
        <v>10208</v>
      </c>
      <c r="B1015" t="s">
        <v>174</v>
      </c>
      <c r="C1015">
        <v>46</v>
      </c>
      <c r="D1015">
        <v>63.61</v>
      </c>
      <c r="E1015">
        <v>1</v>
      </c>
      <c r="F1015" s="14">
        <f>VLOOKUP($A1015,Orders!$A:$B,2,FALSE)</f>
        <v>37988</v>
      </c>
      <c r="G1015" t="str">
        <f>VLOOKUP($A1015,Orders!$A:$E,5,FALSE)</f>
        <v>Shipped</v>
      </c>
      <c r="H1015">
        <f>VLOOKUP(B1015,Products!A:H,8)</f>
        <v>33.97</v>
      </c>
      <c r="I1015">
        <f t="shared" si="64"/>
        <v>2926.06</v>
      </c>
      <c r="J1015">
        <f t="shared" si="65"/>
        <v>1363.44</v>
      </c>
      <c r="K1015">
        <f t="shared" si="66"/>
        <v>2004</v>
      </c>
      <c r="L1015">
        <f t="shared" si="67"/>
        <v>1</v>
      </c>
      <c r="M1015" t="str">
        <f>VLOOKUP(A1015,'Master Sheet'!A:O,15)</f>
        <v>Paris</v>
      </c>
    </row>
    <row r="1016" spans="1:13">
      <c r="A1016">
        <v>10208</v>
      </c>
      <c r="B1016" t="s">
        <v>175</v>
      </c>
      <c r="C1016">
        <v>37</v>
      </c>
      <c r="D1016">
        <v>95.16</v>
      </c>
      <c r="E1016">
        <v>4</v>
      </c>
      <c r="F1016" s="14">
        <f>VLOOKUP($A1016,Orders!$A:$B,2,FALSE)</f>
        <v>37988</v>
      </c>
      <c r="G1016" t="str">
        <f>VLOOKUP($A1016,Orders!$A:$E,5,FALSE)</f>
        <v>Shipped</v>
      </c>
      <c r="H1016">
        <f>VLOOKUP(B1016,Products!A:H,8)</f>
        <v>51.09</v>
      </c>
      <c r="I1016">
        <f t="shared" si="64"/>
        <v>3520.92</v>
      </c>
      <c r="J1016">
        <f t="shared" si="65"/>
        <v>1630.5899999999997</v>
      </c>
      <c r="K1016">
        <f t="shared" si="66"/>
        <v>2004</v>
      </c>
      <c r="L1016">
        <f t="shared" si="67"/>
        <v>1</v>
      </c>
      <c r="M1016" t="str">
        <f>VLOOKUP(A1016,'Master Sheet'!A:O,15)</f>
        <v>Paris</v>
      </c>
    </row>
    <row r="1017" spans="1:13">
      <c r="A1017">
        <v>10208</v>
      </c>
      <c r="B1017" t="s">
        <v>176</v>
      </c>
      <c r="C1017">
        <v>33</v>
      </c>
      <c r="D1017">
        <v>95.34</v>
      </c>
      <c r="E1017">
        <v>5</v>
      </c>
      <c r="F1017" s="14">
        <f>VLOOKUP($A1017,Orders!$A:$B,2,FALSE)</f>
        <v>37988</v>
      </c>
      <c r="G1017" t="str">
        <f>VLOOKUP($A1017,Orders!$A:$E,5,FALSE)</f>
        <v>Shipped</v>
      </c>
      <c r="H1017">
        <f>VLOOKUP(B1017,Products!A:H,8)</f>
        <v>53.63</v>
      </c>
      <c r="I1017">
        <f t="shared" si="64"/>
        <v>3146.2200000000003</v>
      </c>
      <c r="J1017">
        <f t="shared" si="65"/>
        <v>1376.43</v>
      </c>
      <c r="K1017">
        <f t="shared" si="66"/>
        <v>2004</v>
      </c>
      <c r="L1017">
        <f t="shared" si="67"/>
        <v>1</v>
      </c>
      <c r="M1017" t="str">
        <f>VLOOKUP(A1017,'Master Sheet'!A:O,15)</f>
        <v>Paris</v>
      </c>
    </row>
    <row r="1018" spans="1:13">
      <c r="A1018">
        <v>10208</v>
      </c>
      <c r="B1018" t="s">
        <v>177</v>
      </c>
      <c r="C1018">
        <v>42</v>
      </c>
      <c r="D1018">
        <v>48.05</v>
      </c>
      <c r="E1018">
        <v>6</v>
      </c>
      <c r="F1018" s="14">
        <f>VLOOKUP($A1018,Orders!$A:$B,2,FALSE)</f>
        <v>37988</v>
      </c>
      <c r="G1018" t="str">
        <f>VLOOKUP($A1018,Orders!$A:$E,5,FALSE)</f>
        <v>Shipped</v>
      </c>
      <c r="H1018">
        <f>VLOOKUP(B1018,Products!A:H,8)</f>
        <v>33.299999999999997</v>
      </c>
      <c r="I1018">
        <f t="shared" si="64"/>
        <v>2018.1</v>
      </c>
      <c r="J1018">
        <f t="shared" si="65"/>
        <v>619.5</v>
      </c>
      <c r="K1018">
        <f t="shared" si="66"/>
        <v>2004</v>
      </c>
      <c r="L1018">
        <f t="shared" si="67"/>
        <v>1</v>
      </c>
      <c r="M1018" t="str">
        <f>VLOOKUP(A1018,'Master Sheet'!A:O,15)</f>
        <v>Paris</v>
      </c>
    </row>
    <row r="1019" spans="1:13">
      <c r="A1019">
        <v>10209</v>
      </c>
      <c r="B1019" t="s">
        <v>163</v>
      </c>
      <c r="C1019">
        <v>39</v>
      </c>
      <c r="D1019">
        <v>129.19999999999999</v>
      </c>
      <c r="E1019">
        <v>8</v>
      </c>
      <c r="F1019" s="14">
        <f>VLOOKUP($A1019,Orders!$A:$B,2,FALSE)</f>
        <v>37995</v>
      </c>
      <c r="G1019" t="str">
        <f>VLOOKUP($A1019,Orders!$A:$E,5,FALSE)</f>
        <v>Shipped</v>
      </c>
      <c r="H1019">
        <f>VLOOKUP(B1019,Products!A:H,8)</f>
        <v>85.68</v>
      </c>
      <c r="I1019">
        <f t="shared" si="64"/>
        <v>5038.7999999999993</v>
      </c>
      <c r="J1019">
        <f t="shared" si="65"/>
        <v>1697.2799999999993</v>
      </c>
      <c r="K1019">
        <f t="shared" si="66"/>
        <v>2004</v>
      </c>
      <c r="L1019">
        <f t="shared" si="67"/>
        <v>1</v>
      </c>
      <c r="M1019" t="str">
        <f>VLOOKUP(A1019,'Master Sheet'!A:O,15)</f>
        <v>San Francisco</v>
      </c>
    </row>
    <row r="1020" spans="1:13">
      <c r="A1020">
        <v>10209</v>
      </c>
      <c r="B1020" t="s">
        <v>180</v>
      </c>
      <c r="C1020">
        <v>28</v>
      </c>
      <c r="D1020">
        <v>82.58</v>
      </c>
      <c r="E1020">
        <v>6</v>
      </c>
      <c r="F1020" s="14">
        <f>VLOOKUP($A1020,Orders!$A:$B,2,FALSE)</f>
        <v>37995</v>
      </c>
      <c r="G1020" t="str">
        <f>VLOOKUP($A1020,Orders!$A:$E,5,FALSE)</f>
        <v>Shipped</v>
      </c>
      <c r="H1020">
        <f>VLOOKUP(B1020,Products!A:H,8)</f>
        <v>51.61</v>
      </c>
      <c r="I1020">
        <f t="shared" si="64"/>
        <v>2312.2399999999998</v>
      </c>
      <c r="J1020">
        <f t="shared" si="65"/>
        <v>867.16</v>
      </c>
      <c r="K1020">
        <f t="shared" si="66"/>
        <v>2004</v>
      </c>
      <c r="L1020">
        <f t="shared" si="67"/>
        <v>1</v>
      </c>
      <c r="M1020" t="str">
        <f>VLOOKUP(A1020,'Master Sheet'!A:O,15)</f>
        <v>San Francisco</v>
      </c>
    </row>
    <row r="1021" spans="1:13">
      <c r="A1021">
        <v>10209</v>
      </c>
      <c r="B1021" t="s">
        <v>181</v>
      </c>
      <c r="C1021">
        <v>20</v>
      </c>
      <c r="D1021">
        <v>97.4</v>
      </c>
      <c r="E1021">
        <v>5</v>
      </c>
      <c r="F1021" s="14">
        <f>VLOOKUP($A1021,Orders!$A:$B,2,FALSE)</f>
        <v>37995</v>
      </c>
      <c r="G1021" t="str">
        <f>VLOOKUP($A1021,Orders!$A:$E,5,FALSE)</f>
        <v>Shipped</v>
      </c>
      <c r="H1021">
        <f>VLOOKUP(B1021,Products!A:H,8)</f>
        <v>64.58</v>
      </c>
      <c r="I1021">
        <f t="shared" si="64"/>
        <v>1948</v>
      </c>
      <c r="J1021">
        <f t="shared" si="65"/>
        <v>656.40000000000009</v>
      </c>
      <c r="K1021">
        <f t="shared" si="66"/>
        <v>2004</v>
      </c>
      <c r="L1021">
        <f t="shared" si="67"/>
        <v>1</v>
      </c>
      <c r="M1021" t="str">
        <f>VLOOKUP(A1021,'Master Sheet'!A:O,15)</f>
        <v>San Francisco</v>
      </c>
    </row>
    <row r="1022" spans="1:13">
      <c r="A1022">
        <v>10209</v>
      </c>
      <c r="B1022" t="s">
        <v>183</v>
      </c>
      <c r="C1022">
        <v>43</v>
      </c>
      <c r="D1022">
        <v>66.45</v>
      </c>
      <c r="E1022">
        <v>1</v>
      </c>
      <c r="F1022" s="14">
        <f>VLOOKUP($A1022,Orders!$A:$B,2,FALSE)</f>
        <v>37995</v>
      </c>
      <c r="G1022" t="str">
        <f>VLOOKUP($A1022,Orders!$A:$E,5,FALSE)</f>
        <v>Shipped</v>
      </c>
      <c r="H1022">
        <f>VLOOKUP(B1022,Products!A:H,8)</f>
        <v>34.25</v>
      </c>
      <c r="I1022">
        <f t="shared" si="64"/>
        <v>2857.35</v>
      </c>
      <c r="J1022">
        <f t="shared" si="65"/>
        <v>1384.6000000000001</v>
      </c>
      <c r="K1022">
        <f t="shared" si="66"/>
        <v>2004</v>
      </c>
      <c r="L1022">
        <f t="shared" si="67"/>
        <v>1</v>
      </c>
      <c r="M1022" t="str">
        <f>VLOOKUP(A1022,'Master Sheet'!A:O,15)</f>
        <v>San Francisco</v>
      </c>
    </row>
    <row r="1023" spans="1:13">
      <c r="A1023">
        <v>10209</v>
      </c>
      <c r="B1023" t="s">
        <v>184</v>
      </c>
      <c r="C1023">
        <v>36</v>
      </c>
      <c r="D1023">
        <v>56.55</v>
      </c>
      <c r="E1023">
        <v>2</v>
      </c>
      <c r="F1023" s="14">
        <f>VLOOKUP($A1023,Orders!$A:$B,2,FALSE)</f>
        <v>37995</v>
      </c>
      <c r="G1023" t="str">
        <f>VLOOKUP($A1023,Orders!$A:$E,5,FALSE)</f>
        <v>Shipped</v>
      </c>
      <c r="H1023">
        <f>VLOOKUP(B1023,Products!A:H,8)</f>
        <v>26.3</v>
      </c>
      <c r="I1023">
        <f t="shared" si="64"/>
        <v>2035.8</v>
      </c>
      <c r="J1023">
        <f t="shared" si="65"/>
        <v>1088.9999999999998</v>
      </c>
      <c r="K1023">
        <f t="shared" si="66"/>
        <v>2004</v>
      </c>
      <c r="L1023">
        <f t="shared" si="67"/>
        <v>1</v>
      </c>
      <c r="M1023" t="str">
        <f>VLOOKUP(A1023,'Master Sheet'!A:O,15)</f>
        <v>San Francisco</v>
      </c>
    </row>
    <row r="1024" spans="1:13">
      <c r="A1024">
        <v>10209</v>
      </c>
      <c r="B1024" t="s">
        <v>171</v>
      </c>
      <c r="C1024">
        <v>22</v>
      </c>
      <c r="D1024">
        <v>79.67</v>
      </c>
      <c r="E1024">
        <v>7</v>
      </c>
      <c r="F1024" s="14">
        <f>VLOOKUP($A1024,Orders!$A:$B,2,FALSE)</f>
        <v>37995</v>
      </c>
      <c r="G1024" t="str">
        <f>VLOOKUP($A1024,Orders!$A:$E,5,FALSE)</f>
        <v>Shipped</v>
      </c>
      <c r="H1024">
        <f>VLOOKUP(B1024,Products!A:H,8)</f>
        <v>48.64</v>
      </c>
      <c r="I1024">
        <f t="shared" si="64"/>
        <v>1752.74</v>
      </c>
      <c r="J1024">
        <f t="shared" si="65"/>
        <v>682.66000000000008</v>
      </c>
      <c r="K1024">
        <f t="shared" si="66"/>
        <v>2004</v>
      </c>
      <c r="L1024">
        <f t="shared" si="67"/>
        <v>1</v>
      </c>
      <c r="M1024" t="str">
        <f>VLOOKUP(A1024,'Master Sheet'!A:O,15)</f>
        <v>San Francisco</v>
      </c>
    </row>
    <row r="1025" spans="1:13">
      <c r="A1025">
        <v>10209</v>
      </c>
      <c r="B1025" t="s">
        <v>190</v>
      </c>
      <c r="C1025">
        <v>33</v>
      </c>
      <c r="D1025">
        <v>90.52</v>
      </c>
      <c r="E1025">
        <v>4</v>
      </c>
      <c r="F1025" s="14">
        <f>VLOOKUP($A1025,Orders!$A:$B,2,FALSE)</f>
        <v>37995</v>
      </c>
      <c r="G1025" t="str">
        <f>VLOOKUP($A1025,Orders!$A:$E,5,FALSE)</f>
        <v>Shipped</v>
      </c>
      <c r="H1025">
        <f>VLOOKUP(B1025,Products!A:H,8)</f>
        <v>39.83</v>
      </c>
      <c r="I1025">
        <f t="shared" si="64"/>
        <v>2987.16</v>
      </c>
      <c r="J1025">
        <f t="shared" si="65"/>
        <v>1672.77</v>
      </c>
      <c r="K1025">
        <f t="shared" si="66"/>
        <v>2004</v>
      </c>
      <c r="L1025">
        <f t="shared" si="67"/>
        <v>1</v>
      </c>
      <c r="M1025" t="str">
        <f>VLOOKUP(A1025,'Master Sheet'!A:O,15)</f>
        <v>San Francisco</v>
      </c>
    </row>
    <row r="1026" spans="1:13">
      <c r="A1026">
        <v>10209</v>
      </c>
      <c r="B1026" t="s">
        <v>195</v>
      </c>
      <c r="C1026">
        <v>48</v>
      </c>
      <c r="D1026">
        <v>44.2</v>
      </c>
      <c r="E1026">
        <v>3</v>
      </c>
      <c r="F1026" s="14">
        <f>VLOOKUP($A1026,Orders!$A:$B,2,FALSE)</f>
        <v>37995</v>
      </c>
      <c r="G1026" t="str">
        <f>VLOOKUP($A1026,Orders!$A:$E,5,FALSE)</f>
        <v>Shipped</v>
      </c>
      <c r="H1026">
        <f>VLOOKUP(B1026,Products!A:H,8)</f>
        <v>32.770000000000003</v>
      </c>
      <c r="I1026">
        <f t="shared" si="64"/>
        <v>2121.6000000000004</v>
      </c>
      <c r="J1026">
        <f t="shared" si="65"/>
        <v>548.64</v>
      </c>
      <c r="K1026">
        <f t="shared" si="66"/>
        <v>2004</v>
      </c>
      <c r="L1026">
        <f t="shared" si="67"/>
        <v>1</v>
      </c>
      <c r="M1026" t="str">
        <f>VLOOKUP(A1026,'Master Sheet'!A:O,15)</f>
        <v>San Francisco</v>
      </c>
    </row>
    <row r="1027" spans="1:13">
      <c r="A1027">
        <v>10210</v>
      </c>
      <c r="B1027" t="s">
        <v>197</v>
      </c>
      <c r="C1027">
        <v>23</v>
      </c>
      <c r="D1027">
        <v>112.99</v>
      </c>
      <c r="E1027">
        <v>2</v>
      </c>
      <c r="F1027" s="14">
        <f>VLOOKUP($A1027,Orders!$A:$B,2,FALSE)</f>
        <v>37998</v>
      </c>
      <c r="G1027" t="str">
        <f>VLOOKUP($A1027,Orders!$A:$E,5,FALSE)</f>
        <v>Shipped</v>
      </c>
      <c r="H1027">
        <f>VLOOKUP(B1027,Products!A:H,8)</f>
        <v>68.989999999999995</v>
      </c>
      <c r="I1027">
        <f t="shared" si="64"/>
        <v>2598.77</v>
      </c>
      <c r="J1027">
        <f t="shared" si="65"/>
        <v>1012</v>
      </c>
      <c r="K1027">
        <f t="shared" si="66"/>
        <v>2004</v>
      </c>
      <c r="L1027">
        <f t="shared" si="67"/>
        <v>1</v>
      </c>
      <c r="M1027" t="str">
        <f>VLOOKUP(A1027,'Master Sheet'!A:O,15)</f>
        <v>Tokyo</v>
      </c>
    </row>
    <row r="1028" spans="1:13">
      <c r="A1028">
        <v>10210</v>
      </c>
      <c r="B1028" t="s">
        <v>198</v>
      </c>
      <c r="C1028">
        <v>34</v>
      </c>
      <c r="D1028">
        <v>189.79</v>
      </c>
      <c r="E1028">
        <v>1</v>
      </c>
      <c r="F1028" s="14">
        <f>VLOOKUP($A1028,Orders!$A:$B,2,FALSE)</f>
        <v>37998</v>
      </c>
      <c r="G1028" t="str">
        <f>VLOOKUP($A1028,Orders!$A:$E,5,FALSE)</f>
        <v>Shipped</v>
      </c>
      <c r="H1028">
        <f>VLOOKUP(B1028,Products!A:H,8)</f>
        <v>91.02</v>
      </c>
      <c r="I1028">
        <f t="shared" si="64"/>
        <v>6452.86</v>
      </c>
      <c r="J1028">
        <f t="shared" si="65"/>
        <v>3358.18</v>
      </c>
      <c r="K1028">
        <f t="shared" si="66"/>
        <v>2004</v>
      </c>
      <c r="L1028">
        <f t="shared" si="67"/>
        <v>1</v>
      </c>
      <c r="M1028" t="str">
        <f>VLOOKUP(A1028,'Master Sheet'!A:O,15)</f>
        <v>Tokyo</v>
      </c>
    </row>
    <row r="1029" spans="1:13">
      <c r="A1029">
        <v>10210</v>
      </c>
      <c r="B1029" t="s">
        <v>178</v>
      </c>
      <c r="C1029">
        <v>31</v>
      </c>
      <c r="D1029">
        <v>141.91999999999999</v>
      </c>
      <c r="E1029">
        <v>17</v>
      </c>
      <c r="F1029" s="14">
        <f>VLOOKUP($A1029,Orders!$A:$B,2,FALSE)</f>
        <v>37998</v>
      </c>
      <c r="G1029" t="str">
        <f>VLOOKUP($A1029,Orders!$A:$E,5,FALSE)</f>
        <v>Shipped</v>
      </c>
      <c r="H1029">
        <f>VLOOKUP(B1029,Products!A:H,8)</f>
        <v>77.27</v>
      </c>
      <c r="I1029">
        <f t="shared" si="64"/>
        <v>4399.5199999999995</v>
      </c>
      <c r="J1029">
        <f t="shared" si="65"/>
        <v>2004.1499999999996</v>
      </c>
      <c r="K1029">
        <f t="shared" si="66"/>
        <v>2004</v>
      </c>
      <c r="L1029">
        <f t="shared" si="67"/>
        <v>1</v>
      </c>
      <c r="M1029" t="str">
        <f>VLOOKUP(A1029,'Master Sheet'!A:O,15)</f>
        <v>Tokyo</v>
      </c>
    </row>
    <row r="1030" spans="1:13">
      <c r="A1030">
        <v>10210</v>
      </c>
      <c r="B1030" t="s">
        <v>179</v>
      </c>
      <c r="C1030">
        <v>50</v>
      </c>
      <c r="D1030">
        <v>68.430000000000007</v>
      </c>
      <c r="E1030">
        <v>7</v>
      </c>
      <c r="F1030" s="14">
        <f>VLOOKUP($A1030,Orders!$A:$B,2,FALSE)</f>
        <v>37998</v>
      </c>
      <c r="G1030" t="str">
        <f>VLOOKUP($A1030,Orders!$A:$E,5,FALSE)</f>
        <v>Shipped</v>
      </c>
      <c r="H1030">
        <f>VLOOKUP(B1030,Products!A:H,8)</f>
        <v>49</v>
      </c>
      <c r="I1030">
        <f t="shared" si="64"/>
        <v>3421.5000000000005</v>
      </c>
      <c r="J1030">
        <f t="shared" si="65"/>
        <v>971.50000000000034</v>
      </c>
      <c r="K1030">
        <f t="shared" si="66"/>
        <v>2004</v>
      </c>
      <c r="L1030">
        <f t="shared" si="67"/>
        <v>1</v>
      </c>
      <c r="M1030" t="str">
        <f>VLOOKUP(A1030,'Master Sheet'!A:O,15)</f>
        <v>Tokyo</v>
      </c>
    </row>
    <row r="1031" spans="1:13">
      <c r="A1031">
        <v>10210</v>
      </c>
      <c r="B1031" t="s">
        <v>200</v>
      </c>
      <c r="C1031">
        <v>40</v>
      </c>
      <c r="D1031">
        <v>51.48</v>
      </c>
      <c r="E1031">
        <v>3</v>
      </c>
      <c r="F1031" s="14">
        <f>VLOOKUP($A1031,Orders!$A:$B,2,FALSE)</f>
        <v>37998</v>
      </c>
      <c r="G1031" t="str">
        <f>VLOOKUP($A1031,Orders!$A:$E,5,FALSE)</f>
        <v>Shipped</v>
      </c>
      <c r="H1031">
        <f>VLOOKUP(B1031,Products!A:H,8)</f>
        <v>24.23</v>
      </c>
      <c r="I1031">
        <f t="shared" si="64"/>
        <v>2059.1999999999998</v>
      </c>
      <c r="J1031">
        <f t="shared" si="65"/>
        <v>1089.9999999999998</v>
      </c>
      <c r="K1031">
        <f t="shared" si="66"/>
        <v>2004</v>
      </c>
      <c r="L1031">
        <f t="shared" si="67"/>
        <v>1</v>
      </c>
      <c r="M1031" t="str">
        <f>VLOOKUP(A1031,'Master Sheet'!A:O,15)</f>
        <v>Tokyo</v>
      </c>
    </row>
    <row r="1032" spans="1:13">
      <c r="A1032">
        <v>10210</v>
      </c>
      <c r="B1032" t="s">
        <v>182</v>
      </c>
      <c r="C1032">
        <v>27</v>
      </c>
      <c r="D1032">
        <v>100.67</v>
      </c>
      <c r="E1032">
        <v>9</v>
      </c>
      <c r="F1032" s="14">
        <f>VLOOKUP($A1032,Orders!$A:$B,2,FALSE)</f>
        <v>37998</v>
      </c>
      <c r="G1032" t="str">
        <f>VLOOKUP($A1032,Orders!$A:$E,5,FALSE)</f>
        <v>Shipped</v>
      </c>
      <c r="H1032">
        <f>VLOOKUP(B1032,Products!A:H,8)</f>
        <v>66.739999999999995</v>
      </c>
      <c r="I1032">
        <f t="shared" si="64"/>
        <v>2718.09</v>
      </c>
      <c r="J1032">
        <f t="shared" si="65"/>
        <v>916.11000000000013</v>
      </c>
      <c r="K1032">
        <f t="shared" si="66"/>
        <v>2004</v>
      </c>
      <c r="L1032">
        <f t="shared" si="67"/>
        <v>1</v>
      </c>
      <c r="M1032" t="str">
        <f>VLOOKUP(A1032,'Master Sheet'!A:O,15)</f>
        <v>Tokyo</v>
      </c>
    </row>
    <row r="1033" spans="1:13">
      <c r="A1033">
        <v>10210</v>
      </c>
      <c r="B1033" t="s">
        <v>202</v>
      </c>
      <c r="C1033">
        <v>30</v>
      </c>
      <c r="D1033">
        <v>63.22</v>
      </c>
      <c r="E1033">
        <v>4</v>
      </c>
      <c r="F1033" s="14">
        <f>VLOOKUP($A1033,Orders!$A:$B,2,FALSE)</f>
        <v>37998</v>
      </c>
      <c r="G1033" t="str">
        <f>VLOOKUP($A1033,Orders!$A:$E,5,FALSE)</f>
        <v>Shipped</v>
      </c>
      <c r="H1033">
        <f>VLOOKUP(B1033,Products!A:H,8)</f>
        <v>37.32</v>
      </c>
      <c r="I1033">
        <f t="shared" si="64"/>
        <v>1896.6</v>
      </c>
      <c r="J1033">
        <f t="shared" si="65"/>
        <v>777</v>
      </c>
      <c r="K1033">
        <f t="shared" si="66"/>
        <v>2004</v>
      </c>
      <c r="L1033">
        <f t="shared" si="67"/>
        <v>1</v>
      </c>
      <c r="M1033" t="str">
        <f>VLOOKUP(A1033,'Master Sheet'!A:O,15)</f>
        <v>Tokyo</v>
      </c>
    </row>
    <row r="1034" spans="1:13">
      <c r="A1034">
        <v>10210</v>
      </c>
      <c r="B1034" t="s">
        <v>185</v>
      </c>
      <c r="C1034">
        <v>29</v>
      </c>
      <c r="D1034">
        <v>56.64</v>
      </c>
      <c r="E1034">
        <v>16</v>
      </c>
      <c r="F1034" s="14">
        <f>VLOOKUP($A1034,Orders!$A:$B,2,FALSE)</f>
        <v>37998</v>
      </c>
      <c r="G1034" t="str">
        <f>VLOOKUP($A1034,Orders!$A:$E,5,FALSE)</f>
        <v>Shipped</v>
      </c>
      <c r="H1034">
        <f>VLOOKUP(B1034,Products!A:H,8)</f>
        <v>29.34</v>
      </c>
      <c r="I1034">
        <f t="shared" si="64"/>
        <v>1642.56</v>
      </c>
      <c r="J1034">
        <f t="shared" si="65"/>
        <v>791.7</v>
      </c>
      <c r="K1034">
        <f t="shared" si="66"/>
        <v>2004</v>
      </c>
      <c r="L1034">
        <f t="shared" si="67"/>
        <v>1</v>
      </c>
      <c r="M1034" t="str">
        <f>VLOOKUP(A1034,'Master Sheet'!A:O,15)</f>
        <v>Tokyo</v>
      </c>
    </row>
    <row r="1035" spans="1:13">
      <c r="A1035">
        <v>10210</v>
      </c>
      <c r="B1035" t="s">
        <v>186</v>
      </c>
      <c r="C1035">
        <v>40</v>
      </c>
      <c r="D1035">
        <v>68.099999999999994</v>
      </c>
      <c r="E1035">
        <v>8</v>
      </c>
      <c r="F1035" s="14">
        <f>VLOOKUP($A1035,Orders!$A:$B,2,FALSE)</f>
        <v>37998</v>
      </c>
      <c r="G1035" t="str">
        <f>VLOOKUP($A1035,Orders!$A:$E,5,FALSE)</f>
        <v>Shipped</v>
      </c>
      <c r="H1035">
        <f>VLOOKUP(B1035,Products!A:H,8)</f>
        <v>36.229999999999997</v>
      </c>
      <c r="I1035">
        <f t="shared" si="64"/>
        <v>2724</v>
      </c>
      <c r="J1035">
        <f t="shared" si="65"/>
        <v>1274.8</v>
      </c>
      <c r="K1035">
        <f t="shared" si="66"/>
        <v>2004</v>
      </c>
      <c r="L1035">
        <f t="shared" si="67"/>
        <v>1</v>
      </c>
      <c r="M1035" t="str">
        <f>VLOOKUP(A1035,'Master Sheet'!A:O,15)</f>
        <v>Tokyo</v>
      </c>
    </row>
    <row r="1036" spans="1:13">
      <c r="A1036">
        <v>10210</v>
      </c>
      <c r="B1036" t="s">
        <v>203</v>
      </c>
      <c r="C1036">
        <v>46</v>
      </c>
      <c r="D1036">
        <v>84.91</v>
      </c>
      <c r="E1036">
        <v>5</v>
      </c>
      <c r="F1036" s="14">
        <f>VLOOKUP($A1036,Orders!$A:$B,2,FALSE)</f>
        <v>37998</v>
      </c>
      <c r="G1036" t="str">
        <f>VLOOKUP($A1036,Orders!$A:$E,5,FALSE)</f>
        <v>Shipped</v>
      </c>
      <c r="H1036">
        <f>VLOOKUP(B1036,Products!A:H,8)</f>
        <v>66.92</v>
      </c>
      <c r="I1036">
        <f t="shared" si="64"/>
        <v>3905.8599999999997</v>
      </c>
      <c r="J1036">
        <f t="shared" si="65"/>
        <v>827.53999999999974</v>
      </c>
      <c r="K1036">
        <f t="shared" si="66"/>
        <v>2004</v>
      </c>
      <c r="L1036">
        <f t="shared" si="67"/>
        <v>1</v>
      </c>
      <c r="M1036" t="str">
        <f>VLOOKUP(A1036,'Master Sheet'!A:O,15)</f>
        <v>Tokyo</v>
      </c>
    </row>
    <row r="1037" spans="1:13">
      <c r="A1037">
        <v>10210</v>
      </c>
      <c r="B1037" t="s">
        <v>187</v>
      </c>
      <c r="C1037">
        <v>39</v>
      </c>
      <c r="D1037">
        <v>57.1</v>
      </c>
      <c r="E1037">
        <v>10</v>
      </c>
      <c r="F1037" s="14">
        <f>VLOOKUP($A1037,Orders!$A:$B,2,FALSE)</f>
        <v>37998</v>
      </c>
      <c r="G1037" t="str">
        <f>VLOOKUP($A1037,Orders!$A:$E,5,FALSE)</f>
        <v>Shipped</v>
      </c>
      <c r="H1037">
        <f>VLOOKUP(B1037,Products!A:H,8)</f>
        <v>33.020000000000003</v>
      </c>
      <c r="I1037">
        <f t="shared" si="64"/>
        <v>2226.9</v>
      </c>
      <c r="J1037">
        <f t="shared" si="65"/>
        <v>939.11999999999989</v>
      </c>
      <c r="K1037">
        <f t="shared" si="66"/>
        <v>2004</v>
      </c>
      <c r="L1037">
        <f t="shared" si="67"/>
        <v>1</v>
      </c>
      <c r="M1037" t="str">
        <f>VLOOKUP(A1037,'Master Sheet'!A:O,15)</f>
        <v>Tokyo</v>
      </c>
    </row>
    <row r="1038" spans="1:13">
      <c r="A1038">
        <v>10210</v>
      </c>
      <c r="B1038" t="s">
        <v>188</v>
      </c>
      <c r="C1038">
        <v>43</v>
      </c>
      <c r="D1038">
        <v>43.2</v>
      </c>
      <c r="E1038">
        <v>11</v>
      </c>
      <c r="F1038" s="14">
        <f>VLOOKUP($A1038,Orders!$A:$B,2,FALSE)</f>
        <v>37998</v>
      </c>
      <c r="G1038" t="str">
        <f>VLOOKUP($A1038,Orders!$A:$E,5,FALSE)</f>
        <v>Shipped</v>
      </c>
      <c r="H1038">
        <f>VLOOKUP(B1038,Products!A:H,8)</f>
        <v>27.06</v>
      </c>
      <c r="I1038">
        <f t="shared" si="64"/>
        <v>1857.6000000000001</v>
      </c>
      <c r="J1038">
        <f t="shared" si="65"/>
        <v>694.02000000000021</v>
      </c>
      <c r="K1038">
        <f t="shared" si="66"/>
        <v>2004</v>
      </c>
      <c r="L1038">
        <f t="shared" si="67"/>
        <v>1</v>
      </c>
      <c r="M1038" t="str">
        <f>VLOOKUP(A1038,'Master Sheet'!A:O,15)</f>
        <v>Tokyo</v>
      </c>
    </row>
    <row r="1039" spans="1:13">
      <c r="A1039">
        <v>10210</v>
      </c>
      <c r="B1039" t="s">
        <v>189</v>
      </c>
      <c r="C1039">
        <v>21</v>
      </c>
      <c r="D1039">
        <v>87.69</v>
      </c>
      <c r="E1039">
        <v>12</v>
      </c>
      <c r="F1039" s="14">
        <f>VLOOKUP($A1039,Orders!$A:$B,2,FALSE)</f>
        <v>37998</v>
      </c>
      <c r="G1039" t="str">
        <f>VLOOKUP($A1039,Orders!$A:$E,5,FALSE)</f>
        <v>Shipped</v>
      </c>
      <c r="H1039">
        <f>VLOOKUP(B1039,Products!A:H,8)</f>
        <v>51.15</v>
      </c>
      <c r="I1039">
        <f t="shared" si="64"/>
        <v>1841.49</v>
      </c>
      <c r="J1039">
        <f t="shared" si="65"/>
        <v>767.34</v>
      </c>
      <c r="K1039">
        <f t="shared" si="66"/>
        <v>2004</v>
      </c>
      <c r="L1039">
        <f t="shared" si="67"/>
        <v>1</v>
      </c>
      <c r="M1039" t="str">
        <f>VLOOKUP(A1039,'Master Sheet'!A:O,15)</f>
        <v>Tokyo</v>
      </c>
    </row>
    <row r="1040" spans="1:13">
      <c r="A1040">
        <v>10210</v>
      </c>
      <c r="B1040" t="s">
        <v>191</v>
      </c>
      <c r="C1040">
        <v>26</v>
      </c>
      <c r="D1040">
        <v>93.74</v>
      </c>
      <c r="E1040">
        <v>14</v>
      </c>
      <c r="F1040" s="14">
        <f>VLOOKUP($A1040,Orders!$A:$B,2,FALSE)</f>
        <v>37998</v>
      </c>
      <c r="G1040" t="str">
        <f>VLOOKUP($A1040,Orders!$A:$E,5,FALSE)</f>
        <v>Shipped</v>
      </c>
      <c r="H1040">
        <f>VLOOKUP(B1040,Products!A:H,8)</f>
        <v>68.8</v>
      </c>
      <c r="I1040">
        <f t="shared" si="64"/>
        <v>2437.2399999999998</v>
      </c>
      <c r="J1040">
        <f t="shared" si="65"/>
        <v>648.43999999999994</v>
      </c>
      <c r="K1040">
        <f t="shared" si="66"/>
        <v>2004</v>
      </c>
      <c r="L1040">
        <f t="shared" si="67"/>
        <v>1</v>
      </c>
      <c r="M1040" t="str">
        <f>VLOOKUP(A1040,'Master Sheet'!A:O,15)</f>
        <v>Tokyo</v>
      </c>
    </row>
    <row r="1041" spans="1:13">
      <c r="A1041">
        <v>10210</v>
      </c>
      <c r="B1041" t="s">
        <v>192</v>
      </c>
      <c r="C1041">
        <v>25</v>
      </c>
      <c r="D1041">
        <v>98.48</v>
      </c>
      <c r="E1041">
        <v>6</v>
      </c>
      <c r="F1041" s="14">
        <f>VLOOKUP($A1041,Orders!$A:$B,2,FALSE)</f>
        <v>37998</v>
      </c>
      <c r="G1041" t="str">
        <f>VLOOKUP($A1041,Orders!$A:$E,5,FALSE)</f>
        <v>Shipped</v>
      </c>
      <c r="H1041">
        <f>VLOOKUP(B1041,Products!A:H,8)</f>
        <v>59.33</v>
      </c>
      <c r="I1041">
        <f t="shared" si="64"/>
        <v>2462</v>
      </c>
      <c r="J1041">
        <f t="shared" si="65"/>
        <v>978.75000000000011</v>
      </c>
      <c r="K1041">
        <f t="shared" si="66"/>
        <v>2004</v>
      </c>
      <c r="L1041">
        <f t="shared" si="67"/>
        <v>1</v>
      </c>
      <c r="M1041" t="str">
        <f>VLOOKUP(A1041,'Master Sheet'!A:O,15)</f>
        <v>Tokyo</v>
      </c>
    </row>
    <row r="1042" spans="1:13">
      <c r="A1042">
        <v>10210</v>
      </c>
      <c r="B1042" t="s">
        <v>193</v>
      </c>
      <c r="C1042">
        <v>31</v>
      </c>
      <c r="D1042">
        <v>64</v>
      </c>
      <c r="E1042">
        <v>13</v>
      </c>
      <c r="F1042" s="14">
        <f>VLOOKUP($A1042,Orders!$A:$B,2,FALSE)</f>
        <v>37998</v>
      </c>
      <c r="G1042" t="str">
        <f>VLOOKUP($A1042,Orders!$A:$E,5,FALSE)</f>
        <v>Shipped</v>
      </c>
      <c r="H1042">
        <f>VLOOKUP(B1042,Products!A:H,8)</f>
        <v>54.4</v>
      </c>
      <c r="I1042">
        <f t="shared" si="64"/>
        <v>1984</v>
      </c>
      <c r="J1042">
        <f t="shared" si="65"/>
        <v>297.60000000000002</v>
      </c>
      <c r="K1042">
        <f t="shared" si="66"/>
        <v>2004</v>
      </c>
      <c r="L1042">
        <f t="shared" si="67"/>
        <v>1</v>
      </c>
      <c r="M1042" t="str">
        <f>VLOOKUP(A1042,'Master Sheet'!A:O,15)</f>
        <v>Tokyo</v>
      </c>
    </row>
    <row r="1043" spans="1:13">
      <c r="A1043">
        <v>10210</v>
      </c>
      <c r="B1043" t="s">
        <v>194</v>
      </c>
      <c r="C1043">
        <v>42</v>
      </c>
      <c r="D1043">
        <v>60.7</v>
      </c>
      <c r="E1043">
        <v>15</v>
      </c>
      <c r="F1043" s="14">
        <f>VLOOKUP($A1043,Orders!$A:$B,2,FALSE)</f>
        <v>37998</v>
      </c>
      <c r="G1043" t="str">
        <f>VLOOKUP($A1043,Orders!$A:$E,5,FALSE)</f>
        <v>Shipped</v>
      </c>
      <c r="H1043">
        <f>VLOOKUP(B1043,Products!A:H,8)</f>
        <v>36.270000000000003</v>
      </c>
      <c r="I1043">
        <f t="shared" si="64"/>
        <v>2549.4</v>
      </c>
      <c r="J1043">
        <f t="shared" si="65"/>
        <v>1026.06</v>
      </c>
      <c r="K1043">
        <f t="shared" si="66"/>
        <v>2004</v>
      </c>
      <c r="L1043">
        <f t="shared" si="67"/>
        <v>1</v>
      </c>
      <c r="M1043" t="str">
        <f>VLOOKUP(A1043,'Master Sheet'!A:O,15)</f>
        <v>Tokyo</v>
      </c>
    </row>
    <row r="1044" spans="1:13">
      <c r="A1044">
        <v>10211</v>
      </c>
      <c r="B1044" t="s">
        <v>196</v>
      </c>
      <c r="C1044">
        <v>41</v>
      </c>
      <c r="D1044">
        <v>90.92</v>
      </c>
      <c r="E1044">
        <v>14</v>
      </c>
      <c r="F1044" s="14">
        <f>VLOOKUP($A1044,Orders!$A:$B,2,FALSE)</f>
        <v>38001</v>
      </c>
      <c r="G1044" t="str">
        <f>VLOOKUP($A1044,Orders!$A:$E,5,FALSE)</f>
        <v>Shipped</v>
      </c>
      <c r="H1044">
        <f>VLOOKUP(B1044,Products!A:H,8)</f>
        <v>48.81</v>
      </c>
      <c r="I1044">
        <f t="shared" si="64"/>
        <v>3727.7200000000003</v>
      </c>
      <c r="J1044">
        <f t="shared" si="65"/>
        <v>1726.51</v>
      </c>
      <c r="K1044">
        <f t="shared" si="66"/>
        <v>2004</v>
      </c>
      <c r="L1044">
        <f t="shared" si="67"/>
        <v>1</v>
      </c>
      <c r="M1044" t="str">
        <f>VLOOKUP(A1044,'Master Sheet'!A:O,15)</f>
        <v>Paris</v>
      </c>
    </row>
    <row r="1045" spans="1:13">
      <c r="A1045">
        <v>10211</v>
      </c>
      <c r="B1045" t="s">
        <v>204</v>
      </c>
      <c r="C1045">
        <v>41</v>
      </c>
      <c r="D1045">
        <v>171.22</v>
      </c>
      <c r="E1045">
        <v>2</v>
      </c>
      <c r="F1045" s="14">
        <f>VLOOKUP($A1045,Orders!$A:$B,2,FALSE)</f>
        <v>38001</v>
      </c>
      <c r="G1045" t="str">
        <f>VLOOKUP($A1045,Orders!$A:$E,5,FALSE)</f>
        <v>Shipped</v>
      </c>
      <c r="H1045">
        <f>VLOOKUP(B1045,Products!A:H,8)</f>
        <v>95.34</v>
      </c>
      <c r="I1045">
        <f t="shared" si="64"/>
        <v>7020.0199999999995</v>
      </c>
      <c r="J1045">
        <f t="shared" si="65"/>
        <v>3111.08</v>
      </c>
      <c r="K1045">
        <f t="shared" si="66"/>
        <v>2004</v>
      </c>
      <c r="L1045">
        <f t="shared" si="67"/>
        <v>1</v>
      </c>
      <c r="M1045" t="str">
        <f>VLOOKUP(A1045,'Master Sheet'!A:O,15)</f>
        <v>Paris</v>
      </c>
    </row>
    <row r="1046" spans="1:13">
      <c r="A1046">
        <v>10211</v>
      </c>
      <c r="B1046" t="s">
        <v>199</v>
      </c>
      <c r="C1046">
        <v>36</v>
      </c>
      <c r="D1046">
        <v>126.52</v>
      </c>
      <c r="E1046">
        <v>13</v>
      </c>
      <c r="F1046" s="14">
        <f>VLOOKUP($A1046,Orders!$A:$B,2,FALSE)</f>
        <v>38001</v>
      </c>
      <c r="G1046" t="str">
        <f>VLOOKUP($A1046,Orders!$A:$E,5,FALSE)</f>
        <v>Shipped</v>
      </c>
      <c r="H1046">
        <f>VLOOKUP(B1046,Products!A:H,8)</f>
        <v>66.27</v>
      </c>
      <c r="I1046">
        <f t="shared" si="64"/>
        <v>4554.72</v>
      </c>
      <c r="J1046">
        <f t="shared" si="65"/>
        <v>2169</v>
      </c>
      <c r="K1046">
        <f t="shared" si="66"/>
        <v>2004</v>
      </c>
      <c r="L1046">
        <f t="shared" si="67"/>
        <v>1</v>
      </c>
      <c r="M1046" t="str">
        <f>VLOOKUP(A1046,'Master Sheet'!A:O,15)</f>
        <v>Paris</v>
      </c>
    </row>
    <row r="1047" spans="1:13">
      <c r="A1047">
        <v>10211</v>
      </c>
      <c r="B1047" t="s">
        <v>206</v>
      </c>
      <c r="C1047">
        <v>28</v>
      </c>
      <c r="D1047">
        <v>79.8</v>
      </c>
      <c r="E1047">
        <v>3</v>
      </c>
      <c r="F1047" s="14">
        <f>VLOOKUP($A1047,Orders!$A:$B,2,FALSE)</f>
        <v>38001</v>
      </c>
      <c r="G1047" t="str">
        <f>VLOOKUP($A1047,Orders!$A:$E,5,FALSE)</f>
        <v>Shipped</v>
      </c>
      <c r="H1047">
        <f>VLOOKUP(B1047,Products!A:H,8)</f>
        <v>31.92</v>
      </c>
      <c r="I1047">
        <f t="shared" si="64"/>
        <v>2234.4</v>
      </c>
      <c r="J1047">
        <f t="shared" si="65"/>
        <v>1340.6399999999999</v>
      </c>
      <c r="K1047">
        <f t="shared" si="66"/>
        <v>2004</v>
      </c>
      <c r="L1047">
        <f t="shared" si="67"/>
        <v>1</v>
      </c>
      <c r="M1047" t="str">
        <f>VLOOKUP(A1047,'Master Sheet'!A:O,15)</f>
        <v>Paris</v>
      </c>
    </row>
    <row r="1048" spans="1:13">
      <c r="A1048">
        <v>10211</v>
      </c>
      <c r="B1048" t="s">
        <v>209</v>
      </c>
      <c r="C1048">
        <v>35</v>
      </c>
      <c r="D1048">
        <v>73.17</v>
      </c>
      <c r="E1048">
        <v>5</v>
      </c>
      <c r="F1048" s="14">
        <f>VLOOKUP($A1048,Orders!$A:$B,2,FALSE)</f>
        <v>38001</v>
      </c>
      <c r="G1048" t="str">
        <f>VLOOKUP($A1048,Orders!$A:$E,5,FALSE)</f>
        <v>Shipped</v>
      </c>
      <c r="H1048">
        <f>VLOOKUP(B1048,Products!A:H,8)</f>
        <v>49.05</v>
      </c>
      <c r="I1048">
        <f t="shared" si="64"/>
        <v>2560.9500000000003</v>
      </c>
      <c r="J1048">
        <f t="shared" si="65"/>
        <v>844.20000000000016</v>
      </c>
      <c r="K1048">
        <f t="shared" si="66"/>
        <v>2004</v>
      </c>
      <c r="L1048">
        <f t="shared" si="67"/>
        <v>1</v>
      </c>
      <c r="M1048" t="str">
        <f>VLOOKUP(A1048,'Master Sheet'!A:O,15)</f>
        <v>Paris</v>
      </c>
    </row>
    <row r="1049" spans="1:13">
      <c r="A1049">
        <v>10211</v>
      </c>
      <c r="B1049" t="s">
        <v>210</v>
      </c>
      <c r="C1049">
        <v>28</v>
      </c>
      <c r="D1049">
        <v>138.16999999999999</v>
      </c>
      <c r="E1049">
        <v>4</v>
      </c>
      <c r="F1049" s="14">
        <f>VLOOKUP($A1049,Orders!$A:$B,2,FALSE)</f>
        <v>38001</v>
      </c>
      <c r="G1049" t="str">
        <f>VLOOKUP($A1049,Orders!$A:$E,5,FALSE)</f>
        <v>Shipped</v>
      </c>
      <c r="H1049">
        <f>VLOOKUP(B1049,Products!A:H,8)</f>
        <v>73.489999999999995</v>
      </c>
      <c r="I1049">
        <f t="shared" si="64"/>
        <v>3868.7599999999998</v>
      </c>
      <c r="J1049">
        <f t="shared" si="65"/>
        <v>1811.0399999999997</v>
      </c>
      <c r="K1049">
        <f t="shared" si="66"/>
        <v>2004</v>
      </c>
      <c r="L1049">
        <f t="shared" si="67"/>
        <v>1</v>
      </c>
      <c r="M1049" t="str">
        <f>VLOOKUP(A1049,'Master Sheet'!A:O,15)</f>
        <v>Paris</v>
      </c>
    </row>
    <row r="1050" spans="1:13">
      <c r="A1050">
        <v>10211</v>
      </c>
      <c r="B1050" t="s">
        <v>211</v>
      </c>
      <c r="C1050">
        <v>46</v>
      </c>
      <c r="D1050">
        <v>60.3</v>
      </c>
      <c r="E1050">
        <v>8</v>
      </c>
      <c r="F1050" s="14">
        <f>VLOOKUP($A1050,Orders!$A:$B,2,FALSE)</f>
        <v>38001</v>
      </c>
      <c r="G1050" t="str">
        <f>VLOOKUP($A1050,Orders!$A:$E,5,FALSE)</f>
        <v>Shipped</v>
      </c>
      <c r="H1050">
        <f>VLOOKUP(B1050,Products!A:H,8)</f>
        <v>32.950000000000003</v>
      </c>
      <c r="I1050">
        <f t="shared" si="64"/>
        <v>2773.7999999999997</v>
      </c>
      <c r="J1050">
        <f t="shared" si="65"/>
        <v>1258.0999999999997</v>
      </c>
      <c r="K1050">
        <f t="shared" si="66"/>
        <v>2004</v>
      </c>
      <c r="L1050">
        <f t="shared" si="67"/>
        <v>1</v>
      </c>
      <c r="M1050" t="str">
        <f>VLOOKUP(A1050,'Master Sheet'!A:O,15)</f>
        <v>Paris</v>
      </c>
    </row>
    <row r="1051" spans="1:13">
      <c r="A1051">
        <v>10211</v>
      </c>
      <c r="B1051" t="s">
        <v>212</v>
      </c>
      <c r="C1051">
        <v>41</v>
      </c>
      <c r="D1051">
        <v>148.80000000000001</v>
      </c>
      <c r="E1051">
        <v>7</v>
      </c>
      <c r="F1051" s="14">
        <f>VLOOKUP($A1051,Orders!$A:$B,2,FALSE)</f>
        <v>38001</v>
      </c>
      <c r="G1051" t="str">
        <f>VLOOKUP($A1051,Orders!$A:$E,5,FALSE)</f>
        <v>Shipped</v>
      </c>
      <c r="H1051">
        <f>VLOOKUP(B1051,Products!A:H,8)</f>
        <v>69.930000000000007</v>
      </c>
      <c r="I1051">
        <f t="shared" si="64"/>
        <v>6100.8</v>
      </c>
      <c r="J1051">
        <f t="shared" si="65"/>
        <v>3233.67</v>
      </c>
      <c r="K1051">
        <f t="shared" si="66"/>
        <v>2004</v>
      </c>
      <c r="L1051">
        <f t="shared" si="67"/>
        <v>1</v>
      </c>
      <c r="M1051" t="str">
        <f>VLOOKUP(A1051,'Master Sheet'!A:O,15)</f>
        <v>Paris</v>
      </c>
    </row>
    <row r="1052" spans="1:13">
      <c r="A1052">
        <v>10211</v>
      </c>
      <c r="B1052" t="s">
        <v>201</v>
      </c>
      <c r="C1052">
        <v>25</v>
      </c>
      <c r="D1052">
        <v>109.32</v>
      </c>
      <c r="E1052">
        <v>15</v>
      </c>
      <c r="F1052" s="14">
        <f>VLOOKUP($A1052,Orders!$A:$B,2,FALSE)</f>
        <v>38001</v>
      </c>
      <c r="G1052" t="str">
        <f>VLOOKUP($A1052,Orders!$A:$E,5,FALSE)</f>
        <v>Shipped</v>
      </c>
      <c r="H1052">
        <f>VLOOKUP(B1052,Products!A:H,8)</f>
        <v>60.86</v>
      </c>
      <c r="I1052">
        <f t="shared" si="64"/>
        <v>2733</v>
      </c>
      <c r="J1052">
        <f t="shared" si="65"/>
        <v>1211.4999999999998</v>
      </c>
      <c r="K1052">
        <f t="shared" si="66"/>
        <v>2004</v>
      </c>
      <c r="L1052">
        <f t="shared" si="67"/>
        <v>1</v>
      </c>
      <c r="M1052" t="str">
        <f>VLOOKUP(A1052,'Master Sheet'!A:O,15)</f>
        <v>Paris</v>
      </c>
    </row>
    <row r="1053" spans="1:13">
      <c r="A1053">
        <v>10211</v>
      </c>
      <c r="B1053" t="s">
        <v>213</v>
      </c>
      <c r="C1053">
        <v>21</v>
      </c>
      <c r="D1053">
        <v>62.33</v>
      </c>
      <c r="E1053">
        <v>11</v>
      </c>
      <c r="F1053" s="14">
        <f>VLOOKUP($A1053,Orders!$A:$B,2,FALSE)</f>
        <v>38001</v>
      </c>
      <c r="G1053" t="str">
        <f>VLOOKUP($A1053,Orders!$A:$E,5,FALSE)</f>
        <v>Shipped</v>
      </c>
      <c r="H1053">
        <f>VLOOKUP(B1053,Products!A:H,8)</f>
        <v>47.1</v>
      </c>
      <c r="I1053">
        <f t="shared" si="64"/>
        <v>1308.93</v>
      </c>
      <c r="J1053">
        <f t="shared" si="65"/>
        <v>319.82999999999993</v>
      </c>
      <c r="K1053">
        <f t="shared" si="66"/>
        <v>2004</v>
      </c>
      <c r="L1053">
        <f t="shared" si="67"/>
        <v>1</v>
      </c>
      <c r="M1053" t="str">
        <f>VLOOKUP(A1053,'Master Sheet'!A:O,15)</f>
        <v>Paris</v>
      </c>
    </row>
    <row r="1054" spans="1:13">
      <c r="A1054">
        <v>10211</v>
      </c>
      <c r="B1054" t="s">
        <v>214</v>
      </c>
      <c r="C1054">
        <v>48</v>
      </c>
      <c r="D1054">
        <v>52.66</v>
      </c>
      <c r="E1054">
        <v>1</v>
      </c>
      <c r="F1054" s="14">
        <f>VLOOKUP($A1054,Orders!$A:$B,2,FALSE)</f>
        <v>38001</v>
      </c>
      <c r="G1054" t="str">
        <f>VLOOKUP($A1054,Orders!$A:$E,5,FALSE)</f>
        <v>Shipped</v>
      </c>
      <c r="H1054">
        <f>VLOOKUP(B1054,Products!A:H,8)</f>
        <v>38.58</v>
      </c>
      <c r="I1054">
        <f t="shared" si="64"/>
        <v>2527.6799999999998</v>
      </c>
      <c r="J1054">
        <f t="shared" si="65"/>
        <v>675.83999999999992</v>
      </c>
      <c r="K1054">
        <f t="shared" si="66"/>
        <v>2004</v>
      </c>
      <c r="L1054">
        <f t="shared" si="67"/>
        <v>1</v>
      </c>
      <c r="M1054" t="str">
        <f>VLOOKUP(A1054,'Master Sheet'!A:O,15)</f>
        <v>Paris</v>
      </c>
    </row>
    <row r="1055" spans="1:13">
      <c r="A1055">
        <v>10211</v>
      </c>
      <c r="B1055" t="s">
        <v>216</v>
      </c>
      <c r="C1055">
        <v>22</v>
      </c>
      <c r="D1055">
        <v>80.84</v>
      </c>
      <c r="E1055">
        <v>6</v>
      </c>
      <c r="F1055" s="14">
        <f>VLOOKUP($A1055,Orders!$A:$B,2,FALSE)</f>
        <v>38001</v>
      </c>
      <c r="G1055" t="str">
        <f>VLOOKUP($A1055,Orders!$A:$E,5,FALSE)</f>
        <v>Shipped</v>
      </c>
      <c r="H1055">
        <f>VLOOKUP(B1055,Products!A:H,8)</f>
        <v>32.33</v>
      </c>
      <c r="I1055">
        <f t="shared" si="64"/>
        <v>1778.48</v>
      </c>
      <c r="J1055">
        <f t="shared" si="65"/>
        <v>1067.22</v>
      </c>
      <c r="K1055">
        <f t="shared" si="66"/>
        <v>2004</v>
      </c>
      <c r="L1055">
        <f t="shared" si="67"/>
        <v>1</v>
      </c>
      <c r="M1055" t="str">
        <f>VLOOKUP(A1055,'Master Sheet'!A:O,15)</f>
        <v>Paris</v>
      </c>
    </row>
    <row r="1056" spans="1:13">
      <c r="A1056">
        <v>10211</v>
      </c>
      <c r="B1056" t="s">
        <v>217</v>
      </c>
      <c r="C1056">
        <v>41</v>
      </c>
      <c r="D1056">
        <v>39.83</v>
      </c>
      <c r="E1056">
        <v>9</v>
      </c>
      <c r="F1056" s="14">
        <f>VLOOKUP($A1056,Orders!$A:$B,2,FALSE)</f>
        <v>38001</v>
      </c>
      <c r="G1056" t="str">
        <f>VLOOKUP($A1056,Orders!$A:$E,5,FALSE)</f>
        <v>Shipped</v>
      </c>
      <c r="H1056">
        <f>VLOOKUP(B1056,Products!A:H,8)</f>
        <v>24.14</v>
      </c>
      <c r="I1056">
        <f t="shared" si="64"/>
        <v>1633.03</v>
      </c>
      <c r="J1056">
        <f t="shared" si="65"/>
        <v>643.29</v>
      </c>
      <c r="K1056">
        <f t="shared" si="66"/>
        <v>2004</v>
      </c>
      <c r="L1056">
        <f t="shared" si="67"/>
        <v>1</v>
      </c>
      <c r="M1056" t="str">
        <f>VLOOKUP(A1056,'Master Sheet'!A:O,15)</f>
        <v>Paris</v>
      </c>
    </row>
    <row r="1057" spans="1:13">
      <c r="A1057">
        <v>10211</v>
      </c>
      <c r="B1057" t="s">
        <v>218</v>
      </c>
      <c r="C1057">
        <v>37</v>
      </c>
      <c r="D1057">
        <v>94.91</v>
      </c>
      <c r="E1057">
        <v>12</v>
      </c>
      <c r="F1057" s="14">
        <f>VLOOKUP($A1057,Orders!$A:$B,2,FALSE)</f>
        <v>38001</v>
      </c>
      <c r="G1057" t="str">
        <f>VLOOKUP($A1057,Orders!$A:$E,5,FALSE)</f>
        <v>Shipped</v>
      </c>
      <c r="H1057">
        <f>VLOOKUP(B1057,Products!A:H,8)</f>
        <v>56.13</v>
      </c>
      <c r="I1057">
        <f t="shared" si="64"/>
        <v>3511.67</v>
      </c>
      <c r="J1057">
        <f t="shared" si="65"/>
        <v>1434.8599999999997</v>
      </c>
      <c r="K1057">
        <f t="shared" si="66"/>
        <v>2004</v>
      </c>
      <c r="L1057">
        <f t="shared" si="67"/>
        <v>1</v>
      </c>
      <c r="M1057" t="str">
        <f>VLOOKUP(A1057,'Master Sheet'!A:O,15)</f>
        <v>Paris</v>
      </c>
    </row>
    <row r="1058" spans="1:13">
      <c r="A1058">
        <v>10211</v>
      </c>
      <c r="B1058" t="s">
        <v>219</v>
      </c>
      <c r="C1058">
        <v>40</v>
      </c>
      <c r="D1058">
        <v>70.78</v>
      </c>
      <c r="E1058">
        <v>10</v>
      </c>
      <c r="F1058" s="14">
        <f>VLOOKUP($A1058,Orders!$A:$B,2,FALSE)</f>
        <v>38001</v>
      </c>
      <c r="G1058" t="str">
        <f>VLOOKUP($A1058,Orders!$A:$E,5,FALSE)</f>
        <v>Shipped</v>
      </c>
      <c r="H1058">
        <f>VLOOKUP(B1058,Products!A:H,8)</f>
        <v>34.17</v>
      </c>
      <c r="I1058">
        <f t="shared" si="64"/>
        <v>2831.2</v>
      </c>
      <c r="J1058">
        <f t="shared" si="65"/>
        <v>1464.4</v>
      </c>
      <c r="K1058">
        <f t="shared" si="66"/>
        <v>2004</v>
      </c>
      <c r="L1058">
        <f t="shared" si="67"/>
        <v>1</v>
      </c>
      <c r="M1058" t="str">
        <f>VLOOKUP(A1058,'Master Sheet'!A:O,15)</f>
        <v>Paris</v>
      </c>
    </row>
    <row r="1059" spans="1:13">
      <c r="A1059">
        <v>10212</v>
      </c>
      <c r="B1059" t="s">
        <v>205</v>
      </c>
      <c r="C1059">
        <v>39</v>
      </c>
      <c r="D1059">
        <v>99.82</v>
      </c>
      <c r="E1059">
        <v>16</v>
      </c>
      <c r="F1059" s="14">
        <f>VLOOKUP($A1059,Orders!$A:$B,2,FALSE)</f>
        <v>38002</v>
      </c>
      <c r="G1059" t="str">
        <f>VLOOKUP($A1059,Orders!$A:$E,5,FALSE)</f>
        <v>Shipped</v>
      </c>
      <c r="H1059">
        <f>VLOOKUP(B1059,Products!A:H,8)</f>
        <v>75.16</v>
      </c>
      <c r="I1059">
        <f t="shared" si="64"/>
        <v>3892.9799999999996</v>
      </c>
      <c r="J1059">
        <f t="shared" si="65"/>
        <v>961.7399999999999</v>
      </c>
      <c r="K1059">
        <f t="shared" si="66"/>
        <v>2004</v>
      </c>
      <c r="L1059">
        <f t="shared" si="67"/>
        <v>1</v>
      </c>
      <c r="M1059" t="str">
        <f>VLOOKUP(A1059,'Master Sheet'!A:O,15)</f>
        <v>Paris</v>
      </c>
    </row>
    <row r="1060" spans="1:13">
      <c r="A1060">
        <v>10212</v>
      </c>
      <c r="B1060" t="s">
        <v>207</v>
      </c>
      <c r="C1060">
        <v>33</v>
      </c>
      <c r="D1060">
        <v>110.55</v>
      </c>
      <c r="E1060">
        <v>15</v>
      </c>
      <c r="F1060" s="14">
        <f>VLOOKUP($A1060,Orders!$A:$B,2,FALSE)</f>
        <v>38002</v>
      </c>
      <c r="G1060" t="str">
        <f>VLOOKUP($A1060,Orders!$A:$E,5,FALSE)</f>
        <v>Shipped</v>
      </c>
      <c r="H1060">
        <f>VLOOKUP(B1060,Products!A:H,8)</f>
        <v>58.73</v>
      </c>
      <c r="I1060">
        <f t="shared" si="64"/>
        <v>3648.15</v>
      </c>
      <c r="J1060">
        <f t="shared" si="65"/>
        <v>1710.06</v>
      </c>
      <c r="K1060">
        <f t="shared" si="66"/>
        <v>2004</v>
      </c>
      <c r="L1060">
        <f t="shared" si="67"/>
        <v>1</v>
      </c>
      <c r="M1060" t="str">
        <f>VLOOKUP(A1060,'Master Sheet'!A:O,15)</f>
        <v>Paris</v>
      </c>
    </row>
    <row r="1061" spans="1:13">
      <c r="A1061">
        <v>10212</v>
      </c>
      <c r="B1061" t="s">
        <v>220</v>
      </c>
      <c r="C1061">
        <v>29</v>
      </c>
      <c r="D1061">
        <v>117.48</v>
      </c>
      <c r="E1061">
        <v>10</v>
      </c>
      <c r="F1061" s="14">
        <f>VLOOKUP($A1061,Orders!$A:$B,2,FALSE)</f>
        <v>38002</v>
      </c>
      <c r="G1061" t="str">
        <f>VLOOKUP($A1061,Orders!$A:$E,5,FALSE)</f>
        <v>Shipped</v>
      </c>
      <c r="H1061">
        <f>VLOOKUP(B1061,Products!A:H,8)</f>
        <v>83.51</v>
      </c>
      <c r="I1061">
        <f t="shared" si="64"/>
        <v>3406.92</v>
      </c>
      <c r="J1061">
        <f t="shared" si="65"/>
        <v>985.13</v>
      </c>
      <c r="K1061">
        <f t="shared" si="66"/>
        <v>2004</v>
      </c>
      <c r="L1061">
        <f t="shared" si="67"/>
        <v>1</v>
      </c>
      <c r="M1061" t="str">
        <f>VLOOKUP(A1061,'Master Sheet'!A:O,15)</f>
        <v>Paris</v>
      </c>
    </row>
    <row r="1062" spans="1:13">
      <c r="A1062">
        <v>10212</v>
      </c>
      <c r="B1062" t="s">
        <v>225</v>
      </c>
      <c r="C1062">
        <v>38</v>
      </c>
      <c r="D1062">
        <v>105.77</v>
      </c>
      <c r="E1062">
        <v>6</v>
      </c>
      <c r="F1062" s="14">
        <f>VLOOKUP($A1062,Orders!$A:$B,2,FALSE)</f>
        <v>38002</v>
      </c>
      <c r="G1062" t="str">
        <f>VLOOKUP($A1062,Orders!$A:$E,5,FALSE)</f>
        <v>Shipped</v>
      </c>
      <c r="H1062">
        <f>VLOOKUP(B1062,Products!A:H,8)</f>
        <v>65.959999999999994</v>
      </c>
      <c r="I1062">
        <f t="shared" si="64"/>
        <v>4019.2599999999998</v>
      </c>
      <c r="J1062">
        <f t="shared" si="65"/>
        <v>1512.7800000000002</v>
      </c>
      <c r="K1062">
        <f t="shared" si="66"/>
        <v>2004</v>
      </c>
      <c r="L1062">
        <f t="shared" si="67"/>
        <v>1</v>
      </c>
      <c r="M1062" t="str">
        <f>VLOOKUP(A1062,'Master Sheet'!A:O,15)</f>
        <v>Paris</v>
      </c>
    </row>
    <row r="1063" spans="1:13">
      <c r="A1063">
        <v>10212</v>
      </c>
      <c r="B1063" t="s">
        <v>208</v>
      </c>
      <c r="C1063">
        <v>20</v>
      </c>
      <c r="D1063">
        <v>64.680000000000007</v>
      </c>
      <c r="E1063">
        <v>14</v>
      </c>
      <c r="F1063" s="14">
        <f>VLOOKUP($A1063,Orders!$A:$B,2,FALSE)</f>
        <v>38002</v>
      </c>
      <c r="G1063" t="str">
        <f>VLOOKUP($A1063,Orders!$A:$E,5,FALSE)</f>
        <v>Shipped</v>
      </c>
      <c r="H1063">
        <f>VLOOKUP(B1063,Products!A:H,8)</f>
        <v>53.9</v>
      </c>
      <c r="I1063">
        <f t="shared" si="64"/>
        <v>1293.6000000000001</v>
      </c>
      <c r="J1063">
        <f t="shared" si="65"/>
        <v>215.60000000000016</v>
      </c>
      <c r="K1063">
        <f t="shared" si="66"/>
        <v>2004</v>
      </c>
      <c r="L1063">
        <f t="shared" si="67"/>
        <v>1</v>
      </c>
      <c r="M1063" t="str">
        <f>VLOOKUP(A1063,'Master Sheet'!A:O,15)</f>
        <v>Paris</v>
      </c>
    </row>
    <row r="1064" spans="1:13">
      <c r="A1064">
        <v>10212</v>
      </c>
      <c r="B1064" t="s">
        <v>221</v>
      </c>
      <c r="C1064">
        <v>41</v>
      </c>
      <c r="D1064">
        <v>133.72</v>
      </c>
      <c r="E1064">
        <v>9</v>
      </c>
      <c r="F1064" s="14">
        <f>VLOOKUP($A1064,Orders!$A:$B,2,FALSE)</f>
        <v>38002</v>
      </c>
      <c r="G1064" t="str">
        <f>VLOOKUP($A1064,Orders!$A:$E,5,FALSE)</f>
        <v>Shipped</v>
      </c>
      <c r="H1064">
        <f>VLOOKUP(B1064,Products!A:H,8)</f>
        <v>93.89</v>
      </c>
      <c r="I1064">
        <f t="shared" si="64"/>
        <v>5482.5199999999995</v>
      </c>
      <c r="J1064">
        <f t="shared" si="65"/>
        <v>1633.03</v>
      </c>
      <c r="K1064">
        <f t="shared" si="66"/>
        <v>2004</v>
      </c>
      <c r="L1064">
        <f t="shared" si="67"/>
        <v>1</v>
      </c>
      <c r="M1064" t="str">
        <f>VLOOKUP(A1064,'Master Sheet'!A:O,15)</f>
        <v>Paris</v>
      </c>
    </row>
    <row r="1065" spans="1:13">
      <c r="A1065">
        <v>10212</v>
      </c>
      <c r="B1065" t="s">
        <v>222</v>
      </c>
      <c r="C1065">
        <v>40</v>
      </c>
      <c r="D1065">
        <v>117.48</v>
      </c>
      <c r="E1065">
        <v>7</v>
      </c>
      <c r="F1065" s="14">
        <f>VLOOKUP($A1065,Orders!$A:$B,2,FALSE)</f>
        <v>38002</v>
      </c>
      <c r="G1065" t="str">
        <f>VLOOKUP($A1065,Orders!$A:$E,5,FALSE)</f>
        <v>Shipped</v>
      </c>
      <c r="H1065">
        <f>VLOOKUP(B1065,Products!A:H,8)</f>
        <v>56.76</v>
      </c>
      <c r="I1065">
        <f t="shared" ref="I1065:I1128" si="68">C1065*D1065</f>
        <v>4699.2</v>
      </c>
      <c r="J1065">
        <f t="shared" ref="J1065:J1128" si="69">(D1065-H1065)*C1065</f>
        <v>2428.8000000000002</v>
      </c>
      <c r="K1065">
        <f t="shared" ref="K1065:K1128" si="70">YEAR(F1065)</f>
        <v>2004</v>
      </c>
      <c r="L1065">
        <f t="shared" ref="L1065:L1128" si="71">MONTH(F1065)</f>
        <v>1</v>
      </c>
      <c r="M1065" t="str">
        <f>VLOOKUP(A1065,'Master Sheet'!A:O,15)</f>
        <v>Paris</v>
      </c>
    </row>
    <row r="1066" spans="1:13">
      <c r="A1066">
        <v>10212</v>
      </c>
      <c r="B1066" t="s">
        <v>154</v>
      </c>
      <c r="C1066">
        <v>40</v>
      </c>
      <c r="D1066">
        <v>155.79</v>
      </c>
      <c r="E1066">
        <v>11</v>
      </c>
      <c r="F1066" s="14">
        <f>VLOOKUP($A1066,Orders!$A:$B,2,FALSE)</f>
        <v>38002</v>
      </c>
      <c r="G1066" t="str">
        <f>VLOOKUP($A1066,Orders!$A:$E,5,FALSE)</f>
        <v>Shipped</v>
      </c>
      <c r="H1066">
        <f>VLOOKUP(B1066,Products!A:H,8)</f>
        <v>77.900000000000006</v>
      </c>
      <c r="I1066">
        <f t="shared" si="68"/>
        <v>6231.5999999999995</v>
      </c>
      <c r="J1066">
        <f t="shared" si="69"/>
        <v>3115.5999999999995</v>
      </c>
      <c r="K1066">
        <f t="shared" si="70"/>
        <v>2004</v>
      </c>
      <c r="L1066">
        <f t="shared" si="71"/>
        <v>1</v>
      </c>
      <c r="M1066" t="str">
        <f>VLOOKUP(A1066,'Master Sheet'!A:O,15)</f>
        <v>Paris</v>
      </c>
    </row>
    <row r="1067" spans="1:13">
      <c r="A1067">
        <v>10212</v>
      </c>
      <c r="B1067" t="s">
        <v>223</v>
      </c>
      <c r="C1067">
        <v>45</v>
      </c>
      <c r="D1067">
        <v>115.85</v>
      </c>
      <c r="E1067">
        <v>8</v>
      </c>
      <c r="F1067" s="14">
        <f>VLOOKUP($A1067,Orders!$A:$B,2,FALSE)</f>
        <v>38002</v>
      </c>
      <c r="G1067" t="str">
        <f>VLOOKUP($A1067,Orders!$A:$E,5,FALSE)</f>
        <v>Shipped</v>
      </c>
      <c r="H1067">
        <f>VLOOKUP(B1067,Products!A:H,8)</f>
        <v>62.16</v>
      </c>
      <c r="I1067">
        <f t="shared" si="68"/>
        <v>5213.25</v>
      </c>
      <c r="J1067">
        <f t="shared" si="69"/>
        <v>2416.0499999999997</v>
      </c>
      <c r="K1067">
        <f t="shared" si="70"/>
        <v>2004</v>
      </c>
      <c r="L1067">
        <f t="shared" si="71"/>
        <v>1</v>
      </c>
      <c r="M1067" t="str">
        <f>VLOOKUP(A1067,'Master Sheet'!A:O,15)</f>
        <v>Paris</v>
      </c>
    </row>
    <row r="1068" spans="1:13">
      <c r="A1068">
        <v>10212</v>
      </c>
      <c r="B1068" t="s">
        <v>227</v>
      </c>
      <c r="C1068">
        <v>41</v>
      </c>
      <c r="D1068">
        <v>61.73</v>
      </c>
      <c r="E1068">
        <v>3</v>
      </c>
      <c r="F1068" s="14">
        <f>VLOOKUP($A1068,Orders!$A:$B,2,FALSE)</f>
        <v>38002</v>
      </c>
      <c r="G1068" t="str">
        <f>VLOOKUP($A1068,Orders!$A:$E,5,FALSE)</f>
        <v>Shipped</v>
      </c>
      <c r="H1068">
        <f>VLOOKUP(B1068,Products!A:H,8)</f>
        <v>49.24</v>
      </c>
      <c r="I1068">
        <f t="shared" si="68"/>
        <v>2530.9299999999998</v>
      </c>
      <c r="J1068">
        <f t="shared" si="69"/>
        <v>512.0899999999998</v>
      </c>
      <c r="K1068">
        <f t="shared" si="70"/>
        <v>2004</v>
      </c>
      <c r="L1068">
        <f t="shared" si="71"/>
        <v>1</v>
      </c>
      <c r="M1068" t="str">
        <f>VLOOKUP(A1068,'Master Sheet'!A:O,15)</f>
        <v>Paris</v>
      </c>
    </row>
    <row r="1069" spans="1:13">
      <c r="A1069">
        <v>10212</v>
      </c>
      <c r="B1069" t="s">
        <v>228</v>
      </c>
      <c r="C1069">
        <v>45</v>
      </c>
      <c r="D1069">
        <v>43.27</v>
      </c>
      <c r="E1069">
        <v>5</v>
      </c>
      <c r="F1069" s="14">
        <f>VLOOKUP($A1069,Orders!$A:$B,2,FALSE)</f>
        <v>38002</v>
      </c>
      <c r="G1069" t="str">
        <f>VLOOKUP($A1069,Orders!$A:$E,5,FALSE)</f>
        <v>Shipped</v>
      </c>
      <c r="H1069">
        <f>VLOOKUP(B1069,Products!A:H,8)</f>
        <v>29.18</v>
      </c>
      <c r="I1069">
        <f t="shared" si="68"/>
        <v>1947.15</v>
      </c>
      <c r="J1069">
        <f t="shared" si="69"/>
        <v>634.05000000000018</v>
      </c>
      <c r="K1069">
        <f t="shared" si="70"/>
        <v>2004</v>
      </c>
      <c r="L1069">
        <f t="shared" si="71"/>
        <v>1</v>
      </c>
      <c r="M1069" t="str">
        <f>VLOOKUP(A1069,'Master Sheet'!A:O,15)</f>
        <v>Paris</v>
      </c>
    </row>
    <row r="1070" spans="1:13">
      <c r="A1070">
        <v>10212</v>
      </c>
      <c r="B1070" t="s">
        <v>229</v>
      </c>
      <c r="C1070">
        <v>45</v>
      </c>
      <c r="D1070">
        <v>81.78</v>
      </c>
      <c r="E1070">
        <v>1</v>
      </c>
      <c r="F1070" s="14">
        <f>VLOOKUP($A1070,Orders!$A:$B,2,FALSE)</f>
        <v>38002</v>
      </c>
      <c r="G1070" t="str">
        <f>VLOOKUP($A1070,Orders!$A:$E,5,FALSE)</f>
        <v>Shipped</v>
      </c>
      <c r="H1070">
        <f>VLOOKUP(B1070,Products!A:H,8)</f>
        <v>47.25</v>
      </c>
      <c r="I1070">
        <f t="shared" si="68"/>
        <v>3680.1</v>
      </c>
      <c r="J1070">
        <f t="shared" si="69"/>
        <v>1553.8500000000001</v>
      </c>
      <c r="K1070">
        <f t="shared" si="70"/>
        <v>2004</v>
      </c>
      <c r="L1070">
        <f t="shared" si="71"/>
        <v>1</v>
      </c>
      <c r="M1070" t="str">
        <f>VLOOKUP(A1070,'Master Sheet'!A:O,15)</f>
        <v>Paris</v>
      </c>
    </row>
    <row r="1071" spans="1:13">
      <c r="A1071">
        <v>10212</v>
      </c>
      <c r="B1071" t="s">
        <v>224</v>
      </c>
      <c r="C1071">
        <v>34</v>
      </c>
      <c r="D1071">
        <v>37.380000000000003</v>
      </c>
      <c r="E1071">
        <v>12</v>
      </c>
      <c r="F1071" s="14">
        <f>VLOOKUP($A1071,Orders!$A:$B,2,FALSE)</f>
        <v>38002</v>
      </c>
      <c r="G1071" t="str">
        <f>VLOOKUP($A1071,Orders!$A:$E,5,FALSE)</f>
        <v>Shipped</v>
      </c>
      <c r="H1071">
        <f>VLOOKUP(B1071,Products!A:H,8)</f>
        <v>16.239999999999998</v>
      </c>
      <c r="I1071">
        <f t="shared" si="68"/>
        <v>1270.92</v>
      </c>
      <c r="J1071">
        <f t="shared" si="69"/>
        <v>718.7600000000001</v>
      </c>
      <c r="K1071">
        <f t="shared" si="70"/>
        <v>2004</v>
      </c>
      <c r="L1071">
        <f t="shared" si="71"/>
        <v>1</v>
      </c>
      <c r="M1071" t="str">
        <f>VLOOKUP(A1071,'Master Sheet'!A:O,15)</f>
        <v>Paris</v>
      </c>
    </row>
    <row r="1072" spans="1:13">
      <c r="A1072">
        <v>10212</v>
      </c>
      <c r="B1072" t="s">
        <v>231</v>
      </c>
      <c r="C1072">
        <v>27</v>
      </c>
      <c r="D1072">
        <v>77.91</v>
      </c>
      <c r="E1072">
        <v>2</v>
      </c>
      <c r="F1072" s="14">
        <f>VLOOKUP($A1072,Orders!$A:$B,2,FALSE)</f>
        <v>38002</v>
      </c>
      <c r="G1072" t="str">
        <f>VLOOKUP($A1072,Orders!$A:$E,5,FALSE)</f>
        <v>Shipped</v>
      </c>
      <c r="H1072">
        <f>VLOOKUP(B1072,Products!A:H,8)</f>
        <v>50.51</v>
      </c>
      <c r="I1072">
        <f t="shared" si="68"/>
        <v>2103.5699999999997</v>
      </c>
      <c r="J1072">
        <f t="shared" si="69"/>
        <v>739.8</v>
      </c>
      <c r="K1072">
        <f t="shared" si="70"/>
        <v>2004</v>
      </c>
      <c r="L1072">
        <f t="shared" si="71"/>
        <v>1</v>
      </c>
      <c r="M1072" t="str">
        <f>VLOOKUP(A1072,'Master Sheet'!A:O,15)</f>
        <v>Paris</v>
      </c>
    </row>
    <row r="1073" spans="1:13">
      <c r="A1073">
        <v>10212</v>
      </c>
      <c r="B1073" t="s">
        <v>232</v>
      </c>
      <c r="C1073">
        <v>46</v>
      </c>
      <c r="D1073">
        <v>100.66</v>
      </c>
      <c r="E1073">
        <v>4</v>
      </c>
      <c r="F1073" s="14">
        <f>VLOOKUP($A1073,Orders!$A:$B,2,FALSE)</f>
        <v>38002</v>
      </c>
      <c r="G1073" t="str">
        <f>VLOOKUP($A1073,Orders!$A:$E,5,FALSE)</f>
        <v>Shipped</v>
      </c>
      <c r="H1073">
        <f>VLOOKUP(B1073,Products!A:H,8)</f>
        <v>62.11</v>
      </c>
      <c r="I1073">
        <f t="shared" si="68"/>
        <v>4630.3599999999997</v>
      </c>
      <c r="J1073">
        <f t="shared" si="69"/>
        <v>1773.3</v>
      </c>
      <c r="K1073">
        <f t="shared" si="70"/>
        <v>2004</v>
      </c>
      <c r="L1073">
        <f t="shared" si="71"/>
        <v>1</v>
      </c>
      <c r="M1073" t="str">
        <f>VLOOKUP(A1073,'Master Sheet'!A:O,15)</f>
        <v>Paris</v>
      </c>
    </row>
    <row r="1074" spans="1:13">
      <c r="A1074">
        <v>10212</v>
      </c>
      <c r="B1074" t="s">
        <v>215</v>
      </c>
      <c r="C1074">
        <v>49</v>
      </c>
      <c r="D1074">
        <v>117.96</v>
      </c>
      <c r="E1074">
        <v>13</v>
      </c>
      <c r="F1074" s="14">
        <f>VLOOKUP($A1074,Orders!$A:$B,2,FALSE)</f>
        <v>38002</v>
      </c>
      <c r="G1074" t="str">
        <f>VLOOKUP($A1074,Orders!$A:$E,5,FALSE)</f>
        <v>Shipped</v>
      </c>
      <c r="H1074">
        <f>VLOOKUP(B1074,Products!A:H,8)</f>
        <v>98.3</v>
      </c>
      <c r="I1074">
        <f t="shared" si="68"/>
        <v>5780.04</v>
      </c>
      <c r="J1074">
        <f t="shared" si="69"/>
        <v>963.3399999999998</v>
      </c>
      <c r="K1074">
        <f t="shared" si="70"/>
        <v>2004</v>
      </c>
      <c r="L1074">
        <f t="shared" si="71"/>
        <v>1</v>
      </c>
      <c r="M1074" t="str">
        <f>VLOOKUP(A1074,'Master Sheet'!A:O,15)</f>
        <v>Paris</v>
      </c>
    </row>
    <row r="1075" spans="1:13">
      <c r="A1075">
        <v>10213</v>
      </c>
      <c r="B1075" t="s">
        <v>126</v>
      </c>
      <c r="C1075">
        <v>38</v>
      </c>
      <c r="D1075">
        <v>84.67</v>
      </c>
      <c r="E1075">
        <v>1</v>
      </c>
      <c r="F1075" s="14">
        <f>VLOOKUP($A1075,Orders!$A:$B,2,FALSE)</f>
        <v>38008</v>
      </c>
      <c r="G1075" t="str">
        <f>VLOOKUP($A1075,Orders!$A:$E,5,FALSE)</f>
        <v>Shipped</v>
      </c>
      <c r="H1075">
        <f>VLOOKUP(B1075,Products!A:H,8)</f>
        <v>43.26</v>
      </c>
      <c r="I1075">
        <f t="shared" si="68"/>
        <v>3217.46</v>
      </c>
      <c r="J1075">
        <f t="shared" si="69"/>
        <v>1573.5800000000002</v>
      </c>
      <c r="K1075">
        <f t="shared" si="70"/>
        <v>2004</v>
      </c>
      <c r="L1075">
        <f t="shared" si="71"/>
        <v>1</v>
      </c>
      <c r="M1075" t="str">
        <f>VLOOKUP(A1075,'Master Sheet'!A:O,15)</f>
        <v>London</v>
      </c>
    </row>
    <row r="1076" spans="1:13">
      <c r="A1076">
        <v>10213</v>
      </c>
      <c r="B1076" t="s">
        <v>226</v>
      </c>
      <c r="C1076">
        <v>25</v>
      </c>
      <c r="D1076">
        <v>58.44</v>
      </c>
      <c r="E1076">
        <v>2</v>
      </c>
      <c r="F1076" s="14">
        <f>VLOOKUP($A1076,Orders!$A:$B,2,FALSE)</f>
        <v>38008</v>
      </c>
      <c r="G1076" t="str">
        <f>VLOOKUP($A1076,Orders!$A:$E,5,FALSE)</f>
        <v>Shipped</v>
      </c>
      <c r="H1076">
        <f>VLOOKUP(B1076,Products!A:H,8)</f>
        <v>34.21</v>
      </c>
      <c r="I1076">
        <f t="shared" si="68"/>
        <v>1461</v>
      </c>
      <c r="J1076">
        <f t="shared" si="69"/>
        <v>605.74999999999989</v>
      </c>
      <c r="K1076">
        <f t="shared" si="70"/>
        <v>2004</v>
      </c>
      <c r="L1076">
        <f t="shared" si="71"/>
        <v>1</v>
      </c>
      <c r="M1076" t="str">
        <f>VLOOKUP(A1076,'Master Sheet'!A:O,15)</f>
        <v>London</v>
      </c>
    </row>
    <row r="1077" spans="1:13">
      <c r="A1077">
        <v>10213</v>
      </c>
      <c r="B1077" t="s">
        <v>230</v>
      </c>
      <c r="C1077">
        <v>27</v>
      </c>
      <c r="D1077">
        <v>97.48</v>
      </c>
      <c r="E1077">
        <v>3</v>
      </c>
      <c r="F1077" s="14">
        <f>VLOOKUP($A1077,Orders!$A:$B,2,FALSE)</f>
        <v>38008</v>
      </c>
      <c r="G1077" t="str">
        <f>VLOOKUP($A1077,Orders!$A:$E,5,FALSE)</f>
        <v>Shipped</v>
      </c>
      <c r="H1077">
        <f>VLOOKUP(B1077,Products!A:H,8)</f>
        <v>72.819999999999993</v>
      </c>
      <c r="I1077">
        <f t="shared" si="68"/>
        <v>2631.96</v>
      </c>
      <c r="J1077">
        <f t="shared" si="69"/>
        <v>665.82000000000028</v>
      </c>
      <c r="K1077">
        <f t="shared" si="70"/>
        <v>2004</v>
      </c>
      <c r="L1077">
        <f t="shared" si="71"/>
        <v>1</v>
      </c>
      <c r="M1077" t="str">
        <f>VLOOKUP(A1077,'Master Sheet'!A:O,15)</f>
        <v>London</v>
      </c>
    </row>
    <row r="1078" spans="1:13">
      <c r="A1078">
        <v>10214</v>
      </c>
      <c r="B1078" t="s">
        <v>124</v>
      </c>
      <c r="C1078">
        <v>30</v>
      </c>
      <c r="D1078">
        <v>166.6</v>
      </c>
      <c r="E1078">
        <v>7</v>
      </c>
      <c r="F1078" s="14">
        <f>VLOOKUP($A1078,Orders!$A:$B,2,FALSE)</f>
        <v>38012</v>
      </c>
      <c r="G1078" t="str">
        <f>VLOOKUP($A1078,Orders!$A:$E,5,FALSE)</f>
        <v>Shipped</v>
      </c>
      <c r="H1078">
        <f>VLOOKUP(B1078,Products!A:H,8)</f>
        <v>86.7</v>
      </c>
      <c r="I1078">
        <f t="shared" si="68"/>
        <v>4998</v>
      </c>
      <c r="J1078">
        <f t="shared" si="69"/>
        <v>2396.9999999999995</v>
      </c>
      <c r="K1078">
        <f t="shared" si="70"/>
        <v>2004</v>
      </c>
      <c r="L1078">
        <f t="shared" si="71"/>
        <v>1</v>
      </c>
      <c r="M1078" t="str">
        <f>VLOOKUP(A1078,'Master Sheet'!A:O,15)</f>
        <v>Paris</v>
      </c>
    </row>
    <row r="1079" spans="1:13">
      <c r="A1079">
        <v>10214</v>
      </c>
      <c r="B1079" t="s">
        <v>125</v>
      </c>
      <c r="C1079">
        <v>21</v>
      </c>
      <c r="D1079">
        <v>53.28</v>
      </c>
      <c r="E1079">
        <v>6</v>
      </c>
      <c r="F1079" s="14">
        <f>VLOOKUP($A1079,Orders!$A:$B,2,FALSE)</f>
        <v>38012</v>
      </c>
      <c r="G1079" t="str">
        <f>VLOOKUP($A1079,Orders!$A:$E,5,FALSE)</f>
        <v>Shipped</v>
      </c>
      <c r="H1079">
        <f>VLOOKUP(B1079,Products!A:H,8)</f>
        <v>33.299999999999997</v>
      </c>
      <c r="I1079">
        <f t="shared" si="68"/>
        <v>1118.8800000000001</v>
      </c>
      <c r="J1079">
        <f t="shared" si="69"/>
        <v>419.5800000000001</v>
      </c>
      <c r="K1079">
        <f t="shared" si="70"/>
        <v>2004</v>
      </c>
      <c r="L1079">
        <f t="shared" si="71"/>
        <v>1</v>
      </c>
      <c r="M1079" t="str">
        <f>VLOOKUP(A1079,'Master Sheet'!A:O,15)</f>
        <v>Paris</v>
      </c>
    </row>
    <row r="1080" spans="1:13">
      <c r="A1080">
        <v>10214</v>
      </c>
      <c r="B1080" t="s">
        <v>128</v>
      </c>
      <c r="C1080">
        <v>27</v>
      </c>
      <c r="D1080">
        <v>125.86</v>
      </c>
      <c r="E1080">
        <v>4</v>
      </c>
      <c r="F1080" s="14">
        <f>VLOOKUP($A1080,Orders!$A:$B,2,FALSE)</f>
        <v>38012</v>
      </c>
      <c r="G1080" t="str">
        <f>VLOOKUP($A1080,Orders!$A:$E,5,FALSE)</f>
        <v>Shipped</v>
      </c>
      <c r="H1080">
        <f>VLOOKUP(B1080,Products!A:H,8)</f>
        <v>58.48</v>
      </c>
      <c r="I1080">
        <f t="shared" si="68"/>
        <v>3398.22</v>
      </c>
      <c r="J1080">
        <f t="shared" si="69"/>
        <v>1819.2599999999998</v>
      </c>
      <c r="K1080">
        <f t="shared" si="70"/>
        <v>2004</v>
      </c>
      <c r="L1080">
        <f t="shared" si="71"/>
        <v>1</v>
      </c>
      <c r="M1080" t="str">
        <f>VLOOKUP(A1080,'Master Sheet'!A:O,15)</f>
        <v>Paris</v>
      </c>
    </row>
    <row r="1081" spans="1:13">
      <c r="A1081">
        <v>10214</v>
      </c>
      <c r="B1081" t="s">
        <v>129</v>
      </c>
      <c r="C1081">
        <v>50</v>
      </c>
      <c r="D1081">
        <v>167.06</v>
      </c>
      <c r="E1081">
        <v>1</v>
      </c>
      <c r="F1081" s="14">
        <f>VLOOKUP($A1081,Orders!$A:$B,2,FALSE)</f>
        <v>38012</v>
      </c>
      <c r="G1081" t="str">
        <f>VLOOKUP($A1081,Orders!$A:$E,5,FALSE)</f>
        <v>Shipped</v>
      </c>
      <c r="H1081">
        <f>VLOOKUP(B1081,Products!A:H,8)</f>
        <v>72.56</v>
      </c>
      <c r="I1081">
        <f t="shared" si="68"/>
        <v>8353</v>
      </c>
      <c r="J1081">
        <f t="shared" si="69"/>
        <v>4725</v>
      </c>
      <c r="K1081">
        <f t="shared" si="70"/>
        <v>2004</v>
      </c>
      <c r="L1081">
        <f t="shared" si="71"/>
        <v>1</v>
      </c>
      <c r="M1081" t="str">
        <f>VLOOKUP(A1081,'Master Sheet'!A:O,15)</f>
        <v>Paris</v>
      </c>
    </row>
    <row r="1082" spans="1:13">
      <c r="A1082">
        <v>10214</v>
      </c>
      <c r="B1082" t="s">
        <v>130</v>
      </c>
      <c r="C1082">
        <v>20</v>
      </c>
      <c r="D1082">
        <v>32.19</v>
      </c>
      <c r="E1082">
        <v>3</v>
      </c>
      <c r="F1082" s="14">
        <f>VLOOKUP($A1082,Orders!$A:$B,2,FALSE)</f>
        <v>38012</v>
      </c>
      <c r="G1082" t="str">
        <f>VLOOKUP($A1082,Orders!$A:$E,5,FALSE)</f>
        <v>Shipped</v>
      </c>
      <c r="H1082">
        <f>VLOOKUP(B1082,Products!A:H,8)</f>
        <v>22.57</v>
      </c>
      <c r="I1082">
        <f t="shared" si="68"/>
        <v>643.79999999999995</v>
      </c>
      <c r="J1082">
        <f t="shared" si="69"/>
        <v>192.39999999999995</v>
      </c>
      <c r="K1082">
        <f t="shared" si="70"/>
        <v>2004</v>
      </c>
      <c r="L1082">
        <f t="shared" si="71"/>
        <v>1</v>
      </c>
      <c r="M1082" t="str">
        <f>VLOOKUP(A1082,'Master Sheet'!A:O,15)</f>
        <v>Paris</v>
      </c>
    </row>
    <row r="1083" spans="1:13">
      <c r="A1083">
        <v>10214</v>
      </c>
      <c r="B1083" t="s">
        <v>131</v>
      </c>
      <c r="C1083">
        <v>49</v>
      </c>
      <c r="D1083">
        <v>39.869999999999997</v>
      </c>
      <c r="E1083">
        <v>2</v>
      </c>
      <c r="F1083" s="14">
        <f>VLOOKUP($A1083,Orders!$A:$B,2,FALSE)</f>
        <v>38012</v>
      </c>
      <c r="G1083" t="str">
        <f>VLOOKUP($A1083,Orders!$A:$E,5,FALSE)</f>
        <v>Shipped</v>
      </c>
      <c r="H1083">
        <f>VLOOKUP(B1083,Products!A:H,8)</f>
        <v>20.61</v>
      </c>
      <c r="I1083">
        <f t="shared" si="68"/>
        <v>1953.6299999999999</v>
      </c>
      <c r="J1083">
        <f t="shared" si="69"/>
        <v>943.7399999999999</v>
      </c>
      <c r="K1083">
        <f t="shared" si="70"/>
        <v>2004</v>
      </c>
      <c r="L1083">
        <f t="shared" si="71"/>
        <v>1</v>
      </c>
      <c r="M1083" t="str">
        <f>VLOOKUP(A1083,'Master Sheet'!A:O,15)</f>
        <v>Paris</v>
      </c>
    </row>
    <row r="1084" spans="1:13">
      <c r="A1084">
        <v>10214</v>
      </c>
      <c r="B1084" t="s">
        <v>127</v>
      </c>
      <c r="C1084">
        <v>44</v>
      </c>
      <c r="D1084">
        <v>38.57</v>
      </c>
      <c r="E1084">
        <v>5</v>
      </c>
      <c r="F1084" s="14">
        <f>VLOOKUP($A1084,Orders!$A:$B,2,FALSE)</f>
        <v>38012</v>
      </c>
      <c r="G1084" t="str">
        <f>VLOOKUP($A1084,Orders!$A:$E,5,FALSE)</f>
        <v>Shipped</v>
      </c>
      <c r="H1084">
        <f>VLOOKUP(B1084,Products!A:H,8)</f>
        <v>21.75</v>
      </c>
      <c r="I1084">
        <f t="shared" si="68"/>
        <v>1697.08</v>
      </c>
      <c r="J1084">
        <f t="shared" si="69"/>
        <v>740.08</v>
      </c>
      <c r="K1084">
        <f t="shared" si="70"/>
        <v>2004</v>
      </c>
      <c r="L1084">
        <f t="shared" si="71"/>
        <v>1</v>
      </c>
      <c r="M1084" t="str">
        <f>VLOOKUP(A1084,'Master Sheet'!A:O,15)</f>
        <v>Paris</v>
      </c>
    </row>
    <row r="1085" spans="1:13">
      <c r="A1085">
        <v>10215</v>
      </c>
      <c r="B1085" t="s">
        <v>134</v>
      </c>
      <c r="C1085">
        <v>35</v>
      </c>
      <c r="D1085">
        <v>205.73</v>
      </c>
      <c r="E1085">
        <v>3</v>
      </c>
      <c r="F1085" s="14">
        <f>VLOOKUP($A1085,Orders!$A:$B,2,FALSE)</f>
        <v>38015</v>
      </c>
      <c r="G1085" t="str">
        <f>VLOOKUP($A1085,Orders!$A:$E,5,FALSE)</f>
        <v>Shipped</v>
      </c>
      <c r="H1085">
        <f>VLOOKUP(B1085,Products!A:H,8)</f>
        <v>98.58</v>
      </c>
      <c r="I1085">
        <f t="shared" si="68"/>
        <v>7200.5499999999993</v>
      </c>
      <c r="J1085">
        <f t="shared" si="69"/>
        <v>3750.2499999999995</v>
      </c>
      <c r="K1085">
        <f t="shared" si="70"/>
        <v>2004</v>
      </c>
      <c r="L1085">
        <f t="shared" si="71"/>
        <v>1</v>
      </c>
      <c r="M1085" t="str">
        <f>VLOOKUP(A1085,'Master Sheet'!A:O,15)</f>
        <v>San Francisco</v>
      </c>
    </row>
    <row r="1086" spans="1:13">
      <c r="A1086">
        <v>10215</v>
      </c>
      <c r="B1086" t="s">
        <v>137</v>
      </c>
      <c r="C1086">
        <v>46</v>
      </c>
      <c r="D1086">
        <v>100.34</v>
      </c>
      <c r="E1086">
        <v>2</v>
      </c>
      <c r="F1086" s="14">
        <f>VLOOKUP($A1086,Orders!$A:$B,2,FALSE)</f>
        <v>38015</v>
      </c>
      <c r="G1086" t="str">
        <f>VLOOKUP($A1086,Orders!$A:$E,5,FALSE)</f>
        <v>Shipped</v>
      </c>
      <c r="H1086">
        <f>VLOOKUP(B1086,Products!A:H,8)</f>
        <v>58.33</v>
      </c>
      <c r="I1086">
        <f t="shared" si="68"/>
        <v>4615.6400000000003</v>
      </c>
      <c r="J1086">
        <f t="shared" si="69"/>
        <v>1932.4600000000003</v>
      </c>
      <c r="K1086">
        <f t="shared" si="70"/>
        <v>2004</v>
      </c>
      <c r="L1086">
        <f t="shared" si="71"/>
        <v>1</v>
      </c>
      <c r="M1086" t="str">
        <f>VLOOKUP(A1086,'Master Sheet'!A:O,15)</f>
        <v>San Francisco</v>
      </c>
    </row>
    <row r="1087" spans="1:13">
      <c r="A1087">
        <v>10215</v>
      </c>
      <c r="B1087" t="s">
        <v>132</v>
      </c>
      <c r="C1087">
        <v>27</v>
      </c>
      <c r="D1087">
        <v>92.47</v>
      </c>
      <c r="E1087">
        <v>10</v>
      </c>
      <c r="F1087" s="14">
        <f>VLOOKUP($A1087,Orders!$A:$B,2,FALSE)</f>
        <v>38015</v>
      </c>
      <c r="G1087" t="str">
        <f>VLOOKUP($A1087,Orders!$A:$E,5,FALSE)</f>
        <v>Shipped</v>
      </c>
      <c r="H1087">
        <f>VLOOKUP(B1087,Products!A:H,8)</f>
        <v>60.62</v>
      </c>
      <c r="I1087">
        <f t="shared" si="68"/>
        <v>2496.69</v>
      </c>
      <c r="J1087">
        <f t="shared" si="69"/>
        <v>859.95</v>
      </c>
      <c r="K1087">
        <f t="shared" si="70"/>
        <v>2004</v>
      </c>
      <c r="L1087">
        <f t="shared" si="71"/>
        <v>1</v>
      </c>
      <c r="M1087" t="str">
        <f>VLOOKUP(A1087,'Master Sheet'!A:O,15)</f>
        <v>San Francisco</v>
      </c>
    </row>
    <row r="1088" spans="1:13">
      <c r="A1088">
        <v>10215</v>
      </c>
      <c r="B1088" t="s">
        <v>133</v>
      </c>
      <c r="C1088">
        <v>33</v>
      </c>
      <c r="D1088">
        <v>53.91</v>
      </c>
      <c r="E1088">
        <v>9</v>
      </c>
      <c r="F1088" s="14">
        <f>VLOOKUP($A1088,Orders!$A:$B,2,FALSE)</f>
        <v>38015</v>
      </c>
      <c r="G1088" t="str">
        <f>VLOOKUP($A1088,Orders!$A:$E,5,FALSE)</f>
        <v>Shipped</v>
      </c>
      <c r="H1088">
        <f>VLOOKUP(B1088,Products!A:H,8)</f>
        <v>24.26</v>
      </c>
      <c r="I1088">
        <f t="shared" si="68"/>
        <v>1779.03</v>
      </c>
      <c r="J1088">
        <f t="shared" si="69"/>
        <v>978.44999999999982</v>
      </c>
      <c r="K1088">
        <f t="shared" si="70"/>
        <v>2004</v>
      </c>
      <c r="L1088">
        <f t="shared" si="71"/>
        <v>1</v>
      </c>
      <c r="M1088" t="str">
        <f>VLOOKUP(A1088,'Master Sheet'!A:O,15)</f>
        <v>San Francisco</v>
      </c>
    </row>
    <row r="1089" spans="1:13">
      <c r="A1089">
        <v>10215</v>
      </c>
      <c r="B1089" t="s">
        <v>139</v>
      </c>
      <c r="C1089">
        <v>49</v>
      </c>
      <c r="D1089">
        <v>97.26</v>
      </c>
      <c r="E1089">
        <v>4</v>
      </c>
      <c r="F1089" s="14">
        <f>VLOOKUP($A1089,Orders!$A:$B,2,FALSE)</f>
        <v>38015</v>
      </c>
      <c r="G1089" t="str">
        <f>VLOOKUP($A1089,Orders!$A:$E,5,FALSE)</f>
        <v>Shipped</v>
      </c>
      <c r="H1089">
        <f>VLOOKUP(B1089,Products!A:H,8)</f>
        <v>60.78</v>
      </c>
      <c r="I1089">
        <f t="shared" si="68"/>
        <v>4765.7400000000007</v>
      </c>
      <c r="J1089">
        <f t="shared" si="69"/>
        <v>1787.5200000000002</v>
      </c>
      <c r="K1089">
        <f t="shared" si="70"/>
        <v>2004</v>
      </c>
      <c r="L1089">
        <f t="shared" si="71"/>
        <v>1</v>
      </c>
      <c r="M1089" t="str">
        <f>VLOOKUP(A1089,'Master Sheet'!A:O,15)</f>
        <v>San Francisco</v>
      </c>
    </row>
    <row r="1090" spans="1:13">
      <c r="A1090">
        <v>10215</v>
      </c>
      <c r="B1090" t="s">
        <v>140</v>
      </c>
      <c r="C1090">
        <v>31</v>
      </c>
      <c r="D1090">
        <v>56.21</v>
      </c>
      <c r="E1090">
        <v>6</v>
      </c>
      <c r="F1090" s="14">
        <f>VLOOKUP($A1090,Orders!$A:$B,2,FALSE)</f>
        <v>38015</v>
      </c>
      <c r="G1090" t="str">
        <f>VLOOKUP($A1090,Orders!$A:$E,5,FALSE)</f>
        <v>Shipped</v>
      </c>
      <c r="H1090">
        <f>VLOOKUP(B1090,Products!A:H,8)</f>
        <v>34.35</v>
      </c>
      <c r="I1090">
        <f t="shared" si="68"/>
        <v>1742.51</v>
      </c>
      <c r="J1090">
        <f t="shared" si="69"/>
        <v>677.66</v>
      </c>
      <c r="K1090">
        <f t="shared" si="70"/>
        <v>2004</v>
      </c>
      <c r="L1090">
        <f t="shared" si="71"/>
        <v>1</v>
      </c>
      <c r="M1090" t="str">
        <f>VLOOKUP(A1090,'Master Sheet'!A:O,15)</f>
        <v>San Francisco</v>
      </c>
    </row>
    <row r="1091" spans="1:13">
      <c r="A1091">
        <v>10215</v>
      </c>
      <c r="B1091" t="s">
        <v>141</v>
      </c>
      <c r="C1091">
        <v>49</v>
      </c>
      <c r="D1091">
        <v>89.01</v>
      </c>
      <c r="E1091">
        <v>5</v>
      </c>
      <c r="F1091" s="14">
        <f>VLOOKUP($A1091,Orders!$A:$B,2,FALSE)</f>
        <v>38015</v>
      </c>
      <c r="G1091" t="str">
        <f>VLOOKUP($A1091,Orders!$A:$E,5,FALSE)</f>
        <v>Shipped</v>
      </c>
      <c r="H1091">
        <f>VLOOKUP(B1091,Products!A:H,8)</f>
        <v>60.74</v>
      </c>
      <c r="I1091">
        <f t="shared" si="68"/>
        <v>4361.4900000000007</v>
      </c>
      <c r="J1091">
        <f t="shared" si="69"/>
        <v>1385.2300000000002</v>
      </c>
      <c r="K1091">
        <f t="shared" si="70"/>
        <v>2004</v>
      </c>
      <c r="L1091">
        <f t="shared" si="71"/>
        <v>1</v>
      </c>
      <c r="M1091" t="str">
        <f>VLOOKUP(A1091,'Master Sheet'!A:O,15)</f>
        <v>San Francisco</v>
      </c>
    </row>
    <row r="1092" spans="1:13">
      <c r="A1092">
        <v>10215</v>
      </c>
      <c r="B1092" t="s">
        <v>142</v>
      </c>
      <c r="C1092">
        <v>41</v>
      </c>
      <c r="D1092">
        <v>84.33</v>
      </c>
      <c r="E1092">
        <v>8</v>
      </c>
      <c r="F1092" s="14">
        <f>VLOOKUP($A1092,Orders!$A:$B,2,FALSE)</f>
        <v>38015</v>
      </c>
      <c r="G1092" t="str">
        <f>VLOOKUP($A1092,Orders!$A:$E,5,FALSE)</f>
        <v>Shipped</v>
      </c>
      <c r="H1092">
        <f>VLOOKUP(B1092,Products!A:H,8)</f>
        <v>57.54</v>
      </c>
      <c r="I1092">
        <f t="shared" si="68"/>
        <v>3457.5299999999997</v>
      </c>
      <c r="J1092">
        <f t="shared" si="69"/>
        <v>1098.3899999999999</v>
      </c>
      <c r="K1092">
        <f t="shared" si="70"/>
        <v>2004</v>
      </c>
      <c r="L1092">
        <f t="shared" si="71"/>
        <v>1</v>
      </c>
      <c r="M1092" t="str">
        <f>VLOOKUP(A1092,'Master Sheet'!A:O,15)</f>
        <v>San Francisco</v>
      </c>
    </row>
    <row r="1093" spans="1:13">
      <c r="A1093">
        <v>10215</v>
      </c>
      <c r="B1093" t="s">
        <v>144</v>
      </c>
      <c r="C1093">
        <v>46</v>
      </c>
      <c r="D1093">
        <v>42.76</v>
      </c>
      <c r="E1093">
        <v>1</v>
      </c>
      <c r="F1093" s="14">
        <f>VLOOKUP($A1093,Orders!$A:$B,2,FALSE)</f>
        <v>38015</v>
      </c>
      <c r="G1093" t="str">
        <f>VLOOKUP($A1093,Orders!$A:$E,5,FALSE)</f>
        <v>Shipped</v>
      </c>
      <c r="H1093">
        <f>VLOOKUP(B1093,Products!A:H,8)</f>
        <v>23.14</v>
      </c>
      <c r="I1093">
        <f t="shared" si="68"/>
        <v>1966.9599999999998</v>
      </c>
      <c r="J1093">
        <f t="shared" si="69"/>
        <v>902.51999999999987</v>
      </c>
      <c r="K1093">
        <f t="shared" si="70"/>
        <v>2004</v>
      </c>
      <c r="L1093">
        <f t="shared" si="71"/>
        <v>1</v>
      </c>
      <c r="M1093" t="str">
        <f>VLOOKUP(A1093,'Master Sheet'!A:O,15)</f>
        <v>San Francisco</v>
      </c>
    </row>
    <row r="1094" spans="1:13">
      <c r="A1094">
        <v>10215</v>
      </c>
      <c r="B1094" t="s">
        <v>146</v>
      </c>
      <c r="C1094">
        <v>39</v>
      </c>
      <c r="D1094">
        <v>94.47</v>
      </c>
      <c r="E1094">
        <v>7</v>
      </c>
      <c r="F1094" s="14">
        <f>VLOOKUP($A1094,Orders!$A:$B,2,FALSE)</f>
        <v>38015</v>
      </c>
      <c r="G1094" t="str">
        <f>VLOOKUP($A1094,Orders!$A:$E,5,FALSE)</f>
        <v>Shipped</v>
      </c>
      <c r="H1094">
        <f>VLOOKUP(B1094,Products!A:H,8)</f>
        <v>57.46</v>
      </c>
      <c r="I1094">
        <f t="shared" si="68"/>
        <v>3684.33</v>
      </c>
      <c r="J1094">
        <f t="shared" si="69"/>
        <v>1443.3899999999999</v>
      </c>
      <c r="K1094">
        <f t="shared" si="70"/>
        <v>2004</v>
      </c>
      <c r="L1094">
        <f t="shared" si="71"/>
        <v>1</v>
      </c>
      <c r="M1094" t="str">
        <f>VLOOKUP(A1094,'Master Sheet'!A:O,15)</f>
        <v>San Francisco</v>
      </c>
    </row>
    <row r="1095" spans="1:13">
      <c r="A1095">
        <v>10216</v>
      </c>
      <c r="B1095" t="s">
        <v>136</v>
      </c>
      <c r="C1095">
        <v>43</v>
      </c>
      <c r="D1095">
        <v>133.94</v>
      </c>
      <c r="E1095">
        <v>1</v>
      </c>
      <c r="F1095" s="14">
        <f>VLOOKUP($A1095,Orders!$A:$B,2,FALSE)</f>
        <v>38019</v>
      </c>
      <c r="G1095" t="str">
        <f>VLOOKUP($A1095,Orders!$A:$E,5,FALSE)</f>
        <v>Shipped</v>
      </c>
      <c r="H1095">
        <f>VLOOKUP(B1095,Products!A:H,8)</f>
        <v>77.900000000000006</v>
      </c>
      <c r="I1095">
        <f t="shared" si="68"/>
        <v>5759.42</v>
      </c>
      <c r="J1095">
        <f t="shared" si="69"/>
        <v>2409.7199999999998</v>
      </c>
      <c r="K1095">
        <f t="shared" si="70"/>
        <v>2004</v>
      </c>
      <c r="L1095">
        <f t="shared" si="71"/>
        <v>2</v>
      </c>
      <c r="M1095" t="str">
        <f>VLOOKUP(A1095,'Master Sheet'!A:O,15)</f>
        <v>Paris</v>
      </c>
    </row>
    <row r="1096" spans="1:13">
      <c r="A1096">
        <v>10217</v>
      </c>
      <c r="B1096" t="s">
        <v>135</v>
      </c>
      <c r="C1096">
        <v>48</v>
      </c>
      <c r="D1096">
        <v>132.97</v>
      </c>
      <c r="E1096">
        <v>4</v>
      </c>
      <c r="F1096" s="14">
        <f>VLOOKUP($A1096,Orders!$A:$B,2,FALSE)</f>
        <v>38021</v>
      </c>
      <c r="G1096" t="str">
        <f>VLOOKUP($A1096,Orders!$A:$E,5,FALSE)</f>
        <v>Shipped</v>
      </c>
      <c r="H1096">
        <f>VLOOKUP(B1096,Products!A:H,8)</f>
        <v>103.42</v>
      </c>
      <c r="I1096">
        <f t="shared" si="68"/>
        <v>6382.5599999999995</v>
      </c>
      <c r="J1096">
        <f t="shared" si="69"/>
        <v>1418.3999999999999</v>
      </c>
      <c r="K1096">
        <f t="shared" si="70"/>
        <v>2004</v>
      </c>
      <c r="L1096">
        <f t="shared" si="71"/>
        <v>2</v>
      </c>
      <c r="M1096" t="str">
        <f>VLOOKUP(A1096,'Master Sheet'!A:O,15)</f>
        <v>Sydney</v>
      </c>
    </row>
    <row r="1097" spans="1:13">
      <c r="A1097">
        <v>10217</v>
      </c>
      <c r="B1097" t="s">
        <v>138</v>
      </c>
      <c r="C1097">
        <v>35</v>
      </c>
      <c r="D1097">
        <v>58.34</v>
      </c>
      <c r="E1097">
        <v>2</v>
      </c>
      <c r="F1097" s="14">
        <f>VLOOKUP($A1097,Orders!$A:$B,2,FALSE)</f>
        <v>38021</v>
      </c>
      <c r="G1097" t="str">
        <f>VLOOKUP($A1097,Orders!$A:$E,5,FALSE)</f>
        <v>Shipped</v>
      </c>
      <c r="H1097">
        <f>VLOOKUP(B1097,Products!A:H,8)</f>
        <v>24.92</v>
      </c>
      <c r="I1097">
        <f t="shared" si="68"/>
        <v>2041.9</v>
      </c>
      <c r="J1097">
        <f t="shared" si="69"/>
        <v>1169.7</v>
      </c>
      <c r="K1097">
        <f t="shared" si="70"/>
        <v>2004</v>
      </c>
      <c r="L1097">
        <f t="shared" si="71"/>
        <v>2</v>
      </c>
      <c r="M1097" t="str">
        <f>VLOOKUP(A1097,'Master Sheet'!A:O,15)</f>
        <v>Sydney</v>
      </c>
    </row>
    <row r="1098" spans="1:13">
      <c r="A1098">
        <v>10217</v>
      </c>
      <c r="B1098" t="s">
        <v>143</v>
      </c>
      <c r="C1098">
        <v>38</v>
      </c>
      <c r="D1098">
        <v>118.66</v>
      </c>
      <c r="E1098">
        <v>5</v>
      </c>
      <c r="F1098" s="14">
        <f>VLOOKUP($A1098,Orders!$A:$B,2,FALSE)</f>
        <v>38021</v>
      </c>
      <c r="G1098" t="str">
        <f>VLOOKUP($A1098,Orders!$A:$E,5,FALSE)</f>
        <v>Shipped</v>
      </c>
      <c r="H1098">
        <f>VLOOKUP(B1098,Products!A:H,8)</f>
        <v>84.76</v>
      </c>
      <c r="I1098">
        <f t="shared" si="68"/>
        <v>4509.08</v>
      </c>
      <c r="J1098">
        <f t="shared" si="69"/>
        <v>1288.1999999999996</v>
      </c>
      <c r="K1098">
        <f t="shared" si="70"/>
        <v>2004</v>
      </c>
      <c r="L1098">
        <f t="shared" si="71"/>
        <v>2</v>
      </c>
      <c r="M1098" t="str">
        <f>VLOOKUP(A1098,'Master Sheet'!A:O,15)</f>
        <v>Sydney</v>
      </c>
    </row>
    <row r="1099" spans="1:13">
      <c r="A1099">
        <v>10217</v>
      </c>
      <c r="B1099" t="s">
        <v>145</v>
      </c>
      <c r="C1099">
        <v>28</v>
      </c>
      <c r="D1099">
        <v>103.51</v>
      </c>
      <c r="E1099">
        <v>1</v>
      </c>
      <c r="F1099" s="14">
        <f>VLOOKUP($A1099,Orders!$A:$B,2,FALSE)</f>
        <v>38021</v>
      </c>
      <c r="G1099" t="str">
        <f>VLOOKUP($A1099,Orders!$A:$E,5,FALSE)</f>
        <v>Shipped</v>
      </c>
      <c r="H1099">
        <f>VLOOKUP(B1099,Products!A:H,8)</f>
        <v>61.34</v>
      </c>
      <c r="I1099">
        <f t="shared" si="68"/>
        <v>2898.28</v>
      </c>
      <c r="J1099">
        <f t="shared" si="69"/>
        <v>1180.76</v>
      </c>
      <c r="K1099">
        <f t="shared" si="70"/>
        <v>2004</v>
      </c>
      <c r="L1099">
        <f t="shared" si="71"/>
        <v>2</v>
      </c>
      <c r="M1099" t="str">
        <f>VLOOKUP(A1099,'Master Sheet'!A:O,15)</f>
        <v>Sydney</v>
      </c>
    </row>
    <row r="1100" spans="1:13">
      <c r="A1100">
        <v>10217</v>
      </c>
      <c r="B1100" t="s">
        <v>147</v>
      </c>
      <c r="C1100">
        <v>21</v>
      </c>
      <c r="D1100">
        <v>78.97</v>
      </c>
      <c r="E1100">
        <v>3</v>
      </c>
      <c r="F1100" s="14">
        <f>VLOOKUP($A1100,Orders!$A:$B,2,FALSE)</f>
        <v>38021</v>
      </c>
      <c r="G1100" t="str">
        <f>VLOOKUP($A1100,Orders!$A:$E,5,FALSE)</f>
        <v>Shipped</v>
      </c>
      <c r="H1100">
        <f>VLOOKUP(B1100,Products!A:H,8)</f>
        <v>53.93</v>
      </c>
      <c r="I1100">
        <f t="shared" si="68"/>
        <v>1658.37</v>
      </c>
      <c r="J1100">
        <f t="shared" si="69"/>
        <v>525.84</v>
      </c>
      <c r="K1100">
        <f t="shared" si="70"/>
        <v>2004</v>
      </c>
      <c r="L1100">
        <f t="shared" si="71"/>
        <v>2</v>
      </c>
      <c r="M1100" t="str">
        <f>VLOOKUP(A1100,'Master Sheet'!A:O,15)</f>
        <v>Sydney</v>
      </c>
    </row>
    <row r="1101" spans="1:13">
      <c r="A1101">
        <v>10217</v>
      </c>
      <c r="B1101" t="s">
        <v>148</v>
      </c>
      <c r="C1101">
        <v>39</v>
      </c>
      <c r="D1101">
        <v>56.24</v>
      </c>
      <c r="E1101">
        <v>7</v>
      </c>
      <c r="F1101" s="14">
        <f>VLOOKUP($A1101,Orders!$A:$B,2,FALSE)</f>
        <v>38021</v>
      </c>
      <c r="G1101" t="str">
        <f>VLOOKUP($A1101,Orders!$A:$E,5,FALSE)</f>
        <v>Shipped</v>
      </c>
      <c r="H1101">
        <f>VLOOKUP(B1101,Products!A:H,8)</f>
        <v>33.61</v>
      </c>
      <c r="I1101">
        <f t="shared" si="68"/>
        <v>2193.36</v>
      </c>
      <c r="J1101">
        <f t="shared" si="69"/>
        <v>882.57</v>
      </c>
      <c r="K1101">
        <f t="shared" si="70"/>
        <v>2004</v>
      </c>
      <c r="L1101">
        <f t="shared" si="71"/>
        <v>2</v>
      </c>
      <c r="M1101" t="str">
        <f>VLOOKUP(A1101,'Master Sheet'!A:O,15)</f>
        <v>Sydney</v>
      </c>
    </row>
    <row r="1102" spans="1:13">
      <c r="A1102">
        <v>10217</v>
      </c>
      <c r="B1102" t="s">
        <v>149</v>
      </c>
      <c r="C1102">
        <v>31</v>
      </c>
      <c r="D1102">
        <v>90.02</v>
      </c>
      <c r="E1102">
        <v>6</v>
      </c>
      <c r="F1102" s="14">
        <f>VLOOKUP($A1102,Orders!$A:$B,2,FALSE)</f>
        <v>38021</v>
      </c>
      <c r="G1102" t="str">
        <f>VLOOKUP($A1102,Orders!$A:$E,5,FALSE)</f>
        <v>Shipped</v>
      </c>
      <c r="H1102">
        <f>VLOOKUP(B1102,Products!A:H,8)</f>
        <v>46.53</v>
      </c>
      <c r="I1102">
        <f t="shared" si="68"/>
        <v>2790.62</v>
      </c>
      <c r="J1102">
        <f t="shared" si="69"/>
        <v>1348.1899999999998</v>
      </c>
      <c r="K1102">
        <f t="shared" si="70"/>
        <v>2004</v>
      </c>
      <c r="L1102">
        <f t="shared" si="71"/>
        <v>2</v>
      </c>
      <c r="M1102" t="str">
        <f>VLOOKUP(A1102,'Master Sheet'!A:O,15)</f>
        <v>Sydney</v>
      </c>
    </row>
    <row r="1103" spans="1:13">
      <c r="A1103">
        <v>10218</v>
      </c>
      <c r="B1103" t="s">
        <v>153</v>
      </c>
      <c r="C1103">
        <v>22</v>
      </c>
      <c r="D1103">
        <v>110.46</v>
      </c>
      <c r="E1103">
        <v>1</v>
      </c>
      <c r="F1103" s="14">
        <f>VLOOKUP($A1103,Orders!$A:$B,2,FALSE)</f>
        <v>38026</v>
      </c>
      <c r="G1103" t="str">
        <f>VLOOKUP($A1103,Orders!$A:$E,5,FALSE)</f>
        <v>Shipped</v>
      </c>
      <c r="H1103">
        <f>VLOOKUP(B1103,Products!A:H,8)</f>
        <v>74.86</v>
      </c>
      <c r="I1103">
        <f t="shared" si="68"/>
        <v>2430.12</v>
      </c>
      <c r="J1103">
        <f t="shared" si="69"/>
        <v>783.19999999999982</v>
      </c>
      <c r="K1103">
        <f t="shared" si="70"/>
        <v>2004</v>
      </c>
      <c r="L1103">
        <f t="shared" si="71"/>
        <v>2</v>
      </c>
      <c r="M1103" t="str">
        <f>VLOOKUP(A1103,'Master Sheet'!A:O,15)</f>
        <v>Paris</v>
      </c>
    </row>
    <row r="1104" spans="1:13">
      <c r="A1104">
        <v>10218</v>
      </c>
      <c r="B1104" t="s">
        <v>154</v>
      </c>
      <c r="C1104">
        <v>34</v>
      </c>
      <c r="D1104">
        <v>152.41</v>
      </c>
      <c r="E1104">
        <v>2</v>
      </c>
      <c r="F1104" s="14">
        <f>VLOOKUP($A1104,Orders!$A:$B,2,FALSE)</f>
        <v>38026</v>
      </c>
      <c r="G1104" t="str">
        <f>VLOOKUP($A1104,Orders!$A:$E,5,FALSE)</f>
        <v>Shipped</v>
      </c>
      <c r="H1104">
        <f>VLOOKUP(B1104,Products!A:H,8)</f>
        <v>77.900000000000006</v>
      </c>
      <c r="I1104">
        <f t="shared" si="68"/>
        <v>5181.9399999999996</v>
      </c>
      <c r="J1104">
        <f t="shared" si="69"/>
        <v>2533.3399999999997</v>
      </c>
      <c r="K1104">
        <f t="shared" si="70"/>
        <v>2004</v>
      </c>
      <c r="L1104">
        <f t="shared" si="71"/>
        <v>2</v>
      </c>
      <c r="M1104" t="str">
        <f>VLOOKUP(A1104,'Master Sheet'!A:O,15)</f>
        <v>Paris</v>
      </c>
    </row>
    <row r="1105" spans="1:13">
      <c r="A1105">
        <v>10219</v>
      </c>
      <c r="B1105" t="s">
        <v>151</v>
      </c>
      <c r="C1105">
        <v>48</v>
      </c>
      <c r="D1105">
        <v>94.8</v>
      </c>
      <c r="E1105">
        <v>2</v>
      </c>
      <c r="F1105" s="14">
        <f>VLOOKUP($A1105,Orders!$A:$B,2,FALSE)</f>
        <v>38027</v>
      </c>
      <c r="G1105" t="str">
        <f>VLOOKUP($A1105,Orders!$A:$E,5,FALSE)</f>
        <v>Shipped</v>
      </c>
      <c r="H1105">
        <f>VLOOKUP(B1105,Products!A:H,8)</f>
        <v>55.7</v>
      </c>
      <c r="I1105">
        <f t="shared" si="68"/>
        <v>4550.3999999999996</v>
      </c>
      <c r="J1105">
        <f t="shared" si="69"/>
        <v>1876.7999999999997</v>
      </c>
      <c r="K1105">
        <f t="shared" si="70"/>
        <v>2004</v>
      </c>
      <c r="L1105">
        <f t="shared" si="71"/>
        <v>2</v>
      </c>
      <c r="M1105" t="str">
        <f>VLOOKUP(A1105,'Master Sheet'!A:O,15)</f>
        <v>San Francisco</v>
      </c>
    </row>
    <row r="1106" spans="1:13">
      <c r="A1106">
        <v>10219</v>
      </c>
      <c r="B1106" t="s">
        <v>152</v>
      </c>
      <c r="C1106">
        <v>43</v>
      </c>
      <c r="D1106">
        <v>132.62</v>
      </c>
      <c r="E1106">
        <v>1</v>
      </c>
      <c r="F1106" s="14">
        <f>VLOOKUP($A1106,Orders!$A:$B,2,FALSE)</f>
        <v>38027</v>
      </c>
      <c r="G1106" t="str">
        <f>VLOOKUP($A1106,Orders!$A:$E,5,FALSE)</f>
        <v>Shipped</v>
      </c>
      <c r="H1106">
        <f>VLOOKUP(B1106,Products!A:H,8)</f>
        <v>101.51</v>
      </c>
      <c r="I1106">
        <f t="shared" si="68"/>
        <v>5702.66</v>
      </c>
      <c r="J1106">
        <f t="shared" si="69"/>
        <v>1337.73</v>
      </c>
      <c r="K1106">
        <f t="shared" si="70"/>
        <v>2004</v>
      </c>
      <c r="L1106">
        <f t="shared" si="71"/>
        <v>2</v>
      </c>
      <c r="M1106" t="str">
        <f>VLOOKUP(A1106,'Master Sheet'!A:O,15)</f>
        <v>San Francisco</v>
      </c>
    </row>
    <row r="1107" spans="1:13">
      <c r="A1107">
        <v>10219</v>
      </c>
      <c r="B1107" t="s">
        <v>157</v>
      </c>
      <c r="C1107">
        <v>21</v>
      </c>
      <c r="D1107">
        <v>31.12</v>
      </c>
      <c r="E1107">
        <v>3</v>
      </c>
      <c r="F1107" s="14">
        <f>VLOOKUP($A1107,Orders!$A:$B,2,FALSE)</f>
        <v>38027</v>
      </c>
      <c r="G1107" t="str">
        <f>VLOOKUP($A1107,Orders!$A:$E,5,FALSE)</f>
        <v>Shipped</v>
      </c>
      <c r="H1107">
        <f>VLOOKUP(B1107,Products!A:H,8)</f>
        <v>15.91</v>
      </c>
      <c r="I1107">
        <f t="shared" si="68"/>
        <v>653.52</v>
      </c>
      <c r="J1107">
        <f t="shared" si="69"/>
        <v>319.41000000000003</v>
      </c>
      <c r="K1107">
        <f t="shared" si="70"/>
        <v>2004</v>
      </c>
      <c r="L1107">
        <f t="shared" si="71"/>
        <v>2</v>
      </c>
      <c r="M1107" t="str">
        <f>VLOOKUP(A1107,'Master Sheet'!A:O,15)</f>
        <v>San Francisco</v>
      </c>
    </row>
    <row r="1108" spans="1:13">
      <c r="A1108">
        <v>10219</v>
      </c>
      <c r="B1108" t="s">
        <v>159</v>
      </c>
      <c r="C1108">
        <v>35</v>
      </c>
      <c r="D1108">
        <v>47.62</v>
      </c>
      <c r="E1108">
        <v>4</v>
      </c>
      <c r="F1108" s="14">
        <f>VLOOKUP($A1108,Orders!$A:$B,2,FALSE)</f>
        <v>38027</v>
      </c>
      <c r="G1108" t="str">
        <f>VLOOKUP($A1108,Orders!$A:$E,5,FALSE)</f>
        <v>Shipped</v>
      </c>
      <c r="H1108">
        <f>VLOOKUP(B1108,Products!A:H,8)</f>
        <v>25.98</v>
      </c>
      <c r="I1108">
        <f t="shared" si="68"/>
        <v>1666.6999999999998</v>
      </c>
      <c r="J1108">
        <f t="shared" si="69"/>
        <v>757.39999999999986</v>
      </c>
      <c r="K1108">
        <f t="shared" si="70"/>
        <v>2004</v>
      </c>
      <c r="L1108">
        <f t="shared" si="71"/>
        <v>2</v>
      </c>
      <c r="M1108" t="str">
        <f>VLOOKUP(A1108,'Master Sheet'!A:O,15)</f>
        <v>San Francisco</v>
      </c>
    </row>
    <row r="1109" spans="1:13">
      <c r="A1109">
        <v>10220</v>
      </c>
      <c r="B1109" t="s">
        <v>164</v>
      </c>
      <c r="C1109">
        <v>32</v>
      </c>
      <c r="D1109">
        <v>189.1</v>
      </c>
      <c r="E1109">
        <v>2</v>
      </c>
      <c r="F1109" s="14">
        <f>VLOOKUP($A1109,Orders!$A:$B,2,FALSE)</f>
        <v>38029</v>
      </c>
      <c r="G1109" t="str">
        <f>VLOOKUP($A1109,Orders!$A:$E,5,FALSE)</f>
        <v>Shipped</v>
      </c>
      <c r="H1109">
        <f>VLOOKUP(B1109,Products!A:H,8)</f>
        <v>95.59</v>
      </c>
      <c r="I1109">
        <f t="shared" si="68"/>
        <v>6051.2</v>
      </c>
      <c r="J1109">
        <f t="shared" si="69"/>
        <v>2992.3199999999997</v>
      </c>
      <c r="K1109">
        <f t="shared" si="70"/>
        <v>2004</v>
      </c>
      <c r="L1109">
        <f t="shared" si="71"/>
        <v>2</v>
      </c>
      <c r="M1109" t="str">
        <f>VLOOKUP(A1109,'Master Sheet'!A:O,15)</f>
        <v>London</v>
      </c>
    </row>
    <row r="1110" spans="1:13">
      <c r="A1110">
        <v>10220</v>
      </c>
      <c r="B1110" t="s">
        <v>150</v>
      </c>
      <c r="C1110">
        <v>30</v>
      </c>
      <c r="D1110">
        <v>151.08000000000001</v>
      </c>
      <c r="E1110">
        <v>3</v>
      </c>
      <c r="F1110" s="14">
        <f>VLOOKUP($A1110,Orders!$A:$B,2,FALSE)</f>
        <v>38029</v>
      </c>
      <c r="G1110" t="str">
        <f>VLOOKUP($A1110,Orders!$A:$E,5,FALSE)</f>
        <v>Shipped</v>
      </c>
      <c r="H1110">
        <f>VLOOKUP(B1110,Products!A:H,8)</f>
        <v>89.14</v>
      </c>
      <c r="I1110">
        <f t="shared" si="68"/>
        <v>4532.4000000000005</v>
      </c>
      <c r="J1110">
        <f t="shared" si="69"/>
        <v>1858.2000000000003</v>
      </c>
      <c r="K1110">
        <f t="shared" si="70"/>
        <v>2004</v>
      </c>
      <c r="L1110">
        <f t="shared" si="71"/>
        <v>2</v>
      </c>
      <c r="M1110" t="str">
        <f>VLOOKUP(A1110,'Master Sheet'!A:O,15)</f>
        <v>London</v>
      </c>
    </row>
    <row r="1111" spans="1:13">
      <c r="A1111">
        <v>10220</v>
      </c>
      <c r="B1111" t="s">
        <v>165</v>
      </c>
      <c r="C1111">
        <v>27</v>
      </c>
      <c r="D1111">
        <v>166.1</v>
      </c>
      <c r="E1111">
        <v>1</v>
      </c>
      <c r="F1111" s="14">
        <f>VLOOKUP($A1111,Orders!$A:$B,2,FALSE)</f>
        <v>38029</v>
      </c>
      <c r="G1111" t="str">
        <f>VLOOKUP($A1111,Orders!$A:$E,5,FALSE)</f>
        <v>Shipped</v>
      </c>
      <c r="H1111">
        <f>VLOOKUP(B1111,Products!A:H,8)</f>
        <v>83.05</v>
      </c>
      <c r="I1111">
        <f t="shared" si="68"/>
        <v>4484.7</v>
      </c>
      <c r="J1111">
        <f t="shared" si="69"/>
        <v>2242.35</v>
      </c>
      <c r="K1111">
        <f t="shared" si="70"/>
        <v>2004</v>
      </c>
      <c r="L1111">
        <f t="shared" si="71"/>
        <v>2</v>
      </c>
      <c r="M1111" t="str">
        <f>VLOOKUP(A1111,'Master Sheet'!A:O,15)</f>
        <v>London</v>
      </c>
    </row>
    <row r="1112" spans="1:13">
      <c r="A1112">
        <v>10220</v>
      </c>
      <c r="B1112" t="s">
        <v>155</v>
      </c>
      <c r="C1112">
        <v>50</v>
      </c>
      <c r="D1112">
        <v>126.39</v>
      </c>
      <c r="E1112">
        <v>5</v>
      </c>
      <c r="F1112" s="14">
        <f>VLOOKUP($A1112,Orders!$A:$B,2,FALSE)</f>
        <v>38029</v>
      </c>
      <c r="G1112" t="str">
        <f>VLOOKUP($A1112,Orders!$A:$E,5,FALSE)</f>
        <v>Shipped</v>
      </c>
      <c r="H1112">
        <f>VLOOKUP(B1112,Products!A:H,8)</f>
        <v>91.92</v>
      </c>
      <c r="I1112">
        <f t="shared" si="68"/>
        <v>6319.5</v>
      </c>
      <c r="J1112">
        <f t="shared" si="69"/>
        <v>1723.5</v>
      </c>
      <c r="K1112">
        <f t="shared" si="70"/>
        <v>2004</v>
      </c>
      <c r="L1112">
        <f t="shared" si="71"/>
        <v>2</v>
      </c>
      <c r="M1112" t="str">
        <f>VLOOKUP(A1112,'Master Sheet'!A:O,15)</f>
        <v>London</v>
      </c>
    </row>
    <row r="1113" spans="1:13">
      <c r="A1113">
        <v>10220</v>
      </c>
      <c r="B1113" t="s">
        <v>156</v>
      </c>
      <c r="C1113">
        <v>26</v>
      </c>
      <c r="D1113">
        <v>48.55</v>
      </c>
      <c r="E1113">
        <v>8</v>
      </c>
      <c r="F1113" s="14">
        <f>VLOOKUP($A1113,Orders!$A:$B,2,FALSE)</f>
        <v>38029</v>
      </c>
      <c r="G1113" t="str">
        <f>VLOOKUP($A1113,Orders!$A:$E,5,FALSE)</f>
        <v>Shipped</v>
      </c>
      <c r="H1113">
        <f>VLOOKUP(B1113,Products!A:H,8)</f>
        <v>32.369999999999997</v>
      </c>
      <c r="I1113">
        <f t="shared" si="68"/>
        <v>1262.3</v>
      </c>
      <c r="J1113">
        <f t="shared" si="69"/>
        <v>420.68</v>
      </c>
      <c r="K1113">
        <f t="shared" si="70"/>
        <v>2004</v>
      </c>
      <c r="L1113">
        <f t="shared" si="71"/>
        <v>2</v>
      </c>
      <c r="M1113" t="str">
        <f>VLOOKUP(A1113,'Master Sheet'!A:O,15)</f>
        <v>London</v>
      </c>
    </row>
    <row r="1114" spans="1:13">
      <c r="A1114">
        <v>10220</v>
      </c>
      <c r="B1114" t="s">
        <v>158</v>
      </c>
      <c r="C1114">
        <v>37</v>
      </c>
      <c r="D1114">
        <v>101.72</v>
      </c>
      <c r="E1114">
        <v>7</v>
      </c>
      <c r="F1114" s="14">
        <f>VLOOKUP($A1114,Orders!$A:$B,2,FALSE)</f>
        <v>38029</v>
      </c>
      <c r="G1114" t="str">
        <f>VLOOKUP($A1114,Orders!$A:$E,5,FALSE)</f>
        <v>Shipped</v>
      </c>
      <c r="H1114">
        <f>VLOOKUP(B1114,Products!A:H,8)</f>
        <v>69.78</v>
      </c>
      <c r="I1114">
        <f t="shared" si="68"/>
        <v>3763.64</v>
      </c>
      <c r="J1114">
        <f t="shared" si="69"/>
        <v>1181.78</v>
      </c>
      <c r="K1114">
        <f t="shared" si="70"/>
        <v>2004</v>
      </c>
      <c r="L1114">
        <f t="shared" si="71"/>
        <v>2</v>
      </c>
      <c r="M1114" t="str">
        <f>VLOOKUP(A1114,'Master Sheet'!A:O,15)</f>
        <v>London</v>
      </c>
    </row>
    <row r="1115" spans="1:13">
      <c r="A1115">
        <v>10220</v>
      </c>
      <c r="B1115" t="s">
        <v>160</v>
      </c>
      <c r="C1115">
        <v>20</v>
      </c>
      <c r="D1115">
        <v>49.71</v>
      </c>
      <c r="E1115">
        <v>6</v>
      </c>
      <c r="F1115" s="14">
        <f>VLOOKUP($A1115,Orders!$A:$B,2,FALSE)</f>
        <v>38029</v>
      </c>
      <c r="G1115" t="str">
        <f>VLOOKUP($A1115,Orders!$A:$E,5,FALSE)</f>
        <v>Shipped</v>
      </c>
      <c r="H1115">
        <f>VLOOKUP(B1115,Products!A:H,8)</f>
        <v>26.72</v>
      </c>
      <c r="I1115">
        <f t="shared" si="68"/>
        <v>994.2</v>
      </c>
      <c r="J1115">
        <f t="shared" si="69"/>
        <v>459.80000000000007</v>
      </c>
      <c r="K1115">
        <f t="shared" si="70"/>
        <v>2004</v>
      </c>
      <c r="L1115">
        <f t="shared" si="71"/>
        <v>2</v>
      </c>
      <c r="M1115" t="str">
        <f>VLOOKUP(A1115,'Master Sheet'!A:O,15)</f>
        <v>London</v>
      </c>
    </row>
    <row r="1116" spans="1:13">
      <c r="A1116">
        <v>10220</v>
      </c>
      <c r="B1116" t="s">
        <v>161</v>
      </c>
      <c r="C1116">
        <v>37</v>
      </c>
      <c r="D1116">
        <v>92.6</v>
      </c>
      <c r="E1116">
        <v>9</v>
      </c>
      <c r="F1116" s="14">
        <f>VLOOKUP($A1116,Orders!$A:$B,2,FALSE)</f>
        <v>38029</v>
      </c>
      <c r="G1116" t="str">
        <f>VLOOKUP($A1116,Orders!$A:$E,5,FALSE)</f>
        <v>Shipped</v>
      </c>
      <c r="H1116">
        <f>VLOOKUP(B1116,Products!A:H,8)</f>
        <v>68.290000000000006</v>
      </c>
      <c r="I1116">
        <f t="shared" si="68"/>
        <v>3426.2</v>
      </c>
      <c r="J1116">
        <f t="shared" si="69"/>
        <v>899.46999999999957</v>
      </c>
      <c r="K1116">
        <f t="shared" si="70"/>
        <v>2004</v>
      </c>
      <c r="L1116">
        <f t="shared" si="71"/>
        <v>2</v>
      </c>
      <c r="M1116" t="str">
        <f>VLOOKUP(A1116,'Master Sheet'!A:O,15)</f>
        <v>London</v>
      </c>
    </row>
    <row r="1117" spans="1:13">
      <c r="A1117">
        <v>10220</v>
      </c>
      <c r="B1117" t="s">
        <v>162</v>
      </c>
      <c r="C1117">
        <v>30</v>
      </c>
      <c r="D1117">
        <v>56.82</v>
      </c>
      <c r="E1117">
        <v>4</v>
      </c>
      <c r="F1117" s="14">
        <f>VLOOKUP($A1117,Orders!$A:$B,2,FALSE)</f>
        <v>38029</v>
      </c>
      <c r="G1117" t="str">
        <f>VLOOKUP($A1117,Orders!$A:$E,5,FALSE)</f>
        <v>Shipped</v>
      </c>
      <c r="H1117">
        <f>VLOOKUP(B1117,Products!A:H,8)</f>
        <v>37.49</v>
      </c>
      <c r="I1117">
        <f t="shared" si="68"/>
        <v>1704.6</v>
      </c>
      <c r="J1117">
        <f t="shared" si="69"/>
        <v>579.9</v>
      </c>
      <c r="K1117">
        <f t="shared" si="70"/>
        <v>2004</v>
      </c>
      <c r="L1117">
        <f t="shared" si="71"/>
        <v>2</v>
      </c>
      <c r="M1117" t="str">
        <f>VLOOKUP(A1117,'Master Sheet'!A:O,15)</f>
        <v>London</v>
      </c>
    </row>
    <row r="1118" spans="1:13">
      <c r="A1118">
        <v>10221</v>
      </c>
      <c r="B1118" t="s">
        <v>166</v>
      </c>
      <c r="C1118">
        <v>33</v>
      </c>
      <c r="D1118">
        <v>133.86000000000001</v>
      </c>
      <c r="E1118">
        <v>3</v>
      </c>
      <c r="F1118" s="14">
        <f>VLOOKUP($A1118,Orders!$A:$B,2,FALSE)</f>
        <v>38035</v>
      </c>
      <c r="G1118" t="str">
        <f>VLOOKUP($A1118,Orders!$A:$E,5,FALSE)</f>
        <v>Shipped</v>
      </c>
      <c r="H1118">
        <f>VLOOKUP(B1118,Products!A:H,8)</f>
        <v>68.3</v>
      </c>
      <c r="I1118">
        <f t="shared" si="68"/>
        <v>4417.38</v>
      </c>
      <c r="J1118">
        <f t="shared" si="69"/>
        <v>2163.4800000000005</v>
      </c>
      <c r="K1118">
        <f t="shared" si="70"/>
        <v>2004</v>
      </c>
      <c r="L1118">
        <f t="shared" si="71"/>
        <v>2</v>
      </c>
      <c r="M1118" t="str">
        <f>VLOOKUP(A1118,'Master Sheet'!A:O,15)</f>
        <v>Paris</v>
      </c>
    </row>
    <row r="1119" spans="1:13">
      <c r="A1119">
        <v>10221</v>
      </c>
      <c r="B1119" t="s">
        <v>167</v>
      </c>
      <c r="C1119">
        <v>23</v>
      </c>
      <c r="D1119">
        <v>89.75</v>
      </c>
      <c r="E1119">
        <v>5</v>
      </c>
      <c r="F1119" s="14">
        <f>VLOOKUP($A1119,Orders!$A:$B,2,FALSE)</f>
        <v>38035</v>
      </c>
      <c r="G1119" t="str">
        <f>VLOOKUP($A1119,Orders!$A:$E,5,FALSE)</f>
        <v>Shipped</v>
      </c>
      <c r="H1119">
        <f>VLOOKUP(B1119,Products!A:H,8)</f>
        <v>67.56</v>
      </c>
      <c r="I1119">
        <f t="shared" si="68"/>
        <v>2064.25</v>
      </c>
      <c r="J1119">
        <f t="shared" si="69"/>
        <v>510.36999999999995</v>
      </c>
      <c r="K1119">
        <f t="shared" si="70"/>
        <v>2004</v>
      </c>
      <c r="L1119">
        <f t="shared" si="71"/>
        <v>2</v>
      </c>
      <c r="M1119" t="str">
        <f>VLOOKUP(A1119,'Master Sheet'!A:O,15)</f>
        <v>Paris</v>
      </c>
    </row>
    <row r="1120" spans="1:13">
      <c r="A1120">
        <v>10221</v>
      </c>
      <c r="B1120" t="s">
        <v>168</v>
      </c>
      <c r="C1120">
        <v>39</v>
      </c>
      <c r="D1120">
        <v>84.26</v>
      </c>
      <c r="E1120">
        <v>2</v>
      </c>
      <c r="F1120" s="14">
        <f>VLOOKUP($A1120,Orders!$A:$B,2,FALSE)</f>
        <v>38035</v>
      </c>
      <c r="G1120" t="str">
        <f>VLOOKUP($A1120,Orders!$A:$E,5,FALSE)</f>
        <v>Shipped</v>
      </c>
      <c r="H1120">
        <f>VLOOKUP(B1120,Products!A:H,8)</f>
        <v>52.66</v>
      </c>
      <c r="I1120">
        <f t="shared" si="68"/>
        <v>3286.1400000000003</v>
      </c>
      <c r="J1120">
        <f t="shared" si="69"/>
        <v>1232.4000000000003</v>
      </c>
      <c r="K1120">
        <f t="shared" si="70"/>
        <v>2004</v>
      </c>
      <c r="L1120">
        <f t="shared" si="71"/>
        <v>2</v>
      </c>
      <c r="M1120" t="str">
        <f>VLOOKUP(A1120,'Master Sheet'!A:O,15)</f>
        <v>Paris</v>
      </c>
    </row>
    <row r="1121" spans="1:13">
      <c r="A1121">
        <v>10221</v>
      </c>
      <c r="B1121" t="s">
        <v>169</v>
      </c>
      <c r="C1121">
        <v>49</v>
      </c>
      <c r="D1121">
        <v>113.06</v>
      </c>
      <c r="E1121">
        <v>1</v>
      </c>
      <c r="F1121" s="14">
        <f>VLOOKUP($A1121,Orders!$A:$B,2,FALSE)</f>
        <v>38035</v>
      </c>
      <c r="G1121" t="str">
        <f>VLOOKUP($A1121,Orders!$A:$E,5,FALSE)</f>
        <v>Shipped</v>
      </c>
      <c r="H1121">
        <f>VLOOKUP(B1121,Products!A:H,8)</f>
        <v>82.34</v>
      </c>
      <c r="I1121">
        <f t="shared" si="68"/>
        <v>5539.9400000000005</v>
      </c>
      <c r="J1121">
        <f t="shared" si="69"/>
        <v>1505.28</v>
      </c>
      <c r="K1121">
        <f t="shared" si="70"/>
        <v>2004</v>
      </c>
      <c r="L1121">
        <f t="shared" si="71"/>
        <v>2</v>
      </c>
      <c r="M1121" t="str">
        <f>VLOOKUP(A1121,'Master Sheet'!A:O,15)</f>
        <v>Paris</v>
      </c>
    </row>
    <row r="1122" spans="1:13">
      <c r="A1122">
        <v>10221</v>
      </c>
      <c r="B1122" t="s">
        <v>173</v>
      </c>
      <c r="C1122">
        <v>23</v>
      </c>
      <c r="D1122">
        <v>69.290000000000006</v>
      </c>
      <c r="E1122">
        <v>4</v>
      </c>
      <c r="F1122" s="14">
        <f>VLOOKUP($A1122,Orders!$A:$B,2,FALSE)</f>
        <v>38035</v>
      </c>
      <c r="G1122" t="str">
        <f>VLOOKUP($A1122,Orders!$A:$E,5,FALSE)</f>
        <v>Shipped</v>
      </c>
      <c r="H1122">
        <f>VLOOKUP(B1122,Products!A:H,8)</f>
        <v>43.3</v>
      </c>
      <c r="I1122">
        <f t="shared" si="68"/>
        <v>1593.67</v>
      </c>
      <c r="J1122">
        <f t="shared" si="69"/>
        <v>597.77000000000021</v>
      </c>
      <c r="K1122">
        <f t="shared" si="70"/>
        <v>2004</v>
      </c>
      <c r="L1122">
        <f t="shared" si="71"/>
        <v>2</v>
      </c>
      <c r="M1122" t="str">
        <f>VLOOKUP(A1122,'Master Sheet'!A:O,15)</f>
        <v>Paris</v>
      </c>
    </row>
    <row r="1123" spans="1:13">
      <c r="A1123">
        <v>10222</v>
      </c>
      <c r="B1123" t="s">
        <v>163</v>
      </c>
      <c r="C1123">
        <v>49</v>
      </c>
      <c r="D1123">
        <v>133.28</v>
      </c>
      <c r="E1123">
        <v>12</v>
      </c>
      <c r="F1123" s="14">
        <f>VLOOKUP($A1123,Orders!$A:$B,2,FALSE)</f>
        <v>38036</v>
      </c>
      <c r="G1123" t="str">
        <f>VLOOKUP($A1123,Orders!$A:$E,5,FALSE)</f>
        <v>Shipped</v>
      </c>
      <c r="H1123">
        <f>VLOOKUP(B1123,Products!A:H,8)</f>
        <v>85.68</v>
      </c>
      <c r="I1123">
        <f t="shared" si="68"/>
        <v>6530.72</v>
      </c>
      <c r="J1123">
        <f t="shared" si="69"/>
        <v>2332.3999999999996</v>
      </c>
      <c r="K1123">
        <f t="shared" si="70"/>
        <v>2004</v>
      </c>
      <c r="L1123">
        <f t="shared" si="71"/>
        <v>2</v>
      </c>
      <c r="M1123" t="str">
        <f>VLOOKUP(A1123,'Master Sheet'!A:O,15)</f>
        <v>San Francisco</v>
      </c>
    </row>
    <row r="1124" spans="1:13">
      <c r="A1124">
        <v>10222</v>
      </c>
      <c r="B1124" t="s">
        <v>178</v>
      </c>
      <c r="C1124">
        <v>49</v>
      </c>
      <c r="D1124">
        <v>137.19</v>
      </c>
      <c r="E1124">
        <v>4</v>
      </c>
      <c r="F1124" s="14">
        <f>VLOOKUP($A1124,Orders!$A:$B,2,FALSE)</f>
        <v>38036</v>
      </c>
      <c r="G1124" t="str">
        <f>VLOOKUP($A1124,Orders!$A:$E,5,FALSE)</f>
        <v>Shipped</v>
      </c>
      <c r="H1124">
        <f>VLOOKUP(B1124,Products!A:H,8)</f>
        <v>77.27</v>
      </c>
      <c r="I1124">
        <f t="shared" si="68"/>
        <v>6722.3099999999995</v>
      </c>
      <c r="J1124">
        <f t="shared" si="69"/>
        <v>2936.08</v>
      </c>
      <c r="K1124">
        <f t="shared" si="70"/>
        <v>2004</v>
      </c>
      <c r="L1124">
        <f t="shared" si="71"/>
        <v>2</v>
      </c>
      <c r="M1124" t="str">
        <f>VLOOKUP(A1124,'Master Sheet'!A:O,15)</f>
        <v>San Francisco</v>
      </c>
    </row>
    <row r="1125" spans="1:13">
      <c r="A1125">
        <v>10222</v>
      </c>
      <c r="B1125" t="s">
        <v>180</v>
      </c>
      <c r="C1125">
        <v>49</v>
      </c>
      <c r="D1125">
        <v>79.14</v>
      </c>
      <c r="E1125">
        <v>10</v>
      </c>
      <c r="F1125" s="14">
        <f>VLOOKUP($A1125,Orders!$A:$B,2,FALSE)</f>
        <v>38036</v>
      </c>
      <c r="G1125" t="str">
        <f>VLOOKUP($A1125,Orders!$A:$E,5,FALSE)</f>
        <v>Shipped</v>
      </c>
      <c r="H1125">
        <f>VLOOKUP(B1125,Products!A:H,8)</f>
        <v>51.61</v>
      </c>
      <c r="I1125">
        <f t="shared" si="68"/>
        <v>3877.86</v>
      </c>
      <c r="J1125">
        <f t="shared" si="69"/>
        <v>1348.97</v>
      </c>
      <c r="K1125">
        <f t="shared" si="70"/>
        <v>2004</v>
      </c>
      <c r="L1125">
        <f t="shared" si="71"/>
        <v>2</v>
      </c>
      <c r="M1125" t="str">
        <f>VLOOKUP(A1125,'Master Sheet'!A:O,15)</f>
        <v>San Francisco</v>
      </c>
    </row>
    <row r="1126" spans="1:13">
      <c r="A1126">
        <v>10222</v>
      </c>
      <c r="B1126" t="s">
        <v>181</v>
      </c>
      <c r="C1126">
        <v>45</v>
      </c>
      <c r="D1126">
        <v>88.93</v>
      </c>
      <c r="E1126">
        <v>9</v>
      </c>
      <c r="F1126" s="14">
        <f>VLOOKUP($A1126,Orders!$A:$B,2,FALSE)</f>
        <v>38036</v>
      </c>
      <c r="G1126" t="str">
        <f>VLOOKUP($A1126,Orders!$A:$E,5,FALSE)</f>
        <v>Shipped</v>
      </c>
      <c r="H1126">
        <f>VLOOKUP(B1126,Products!A:H,8)</f>
        <v>64.58</v>
      </c>
      <c r="I1126">
        <f t="shared" si="68"/>
        <v>4001.8500000000004</v>
      </c>
      <c r="J1126">
        <f t="shared" si="69"/>
        <v>1095.7500000000005</v>
      </c>
      <c r="K1126">
        <f t="shared" si="70"/>
        <v>2004</v>
      </c>
      <c r="L1126">
        <f t="shared" si="71"/>
        <v>2</v>
      </c>
      <c r="M1126" t="str">
        <f>VLOOKUP(A1126,'Master Sheet'!A:O,15)</f>
        <v>San Francisco</v>
      </c>
    </row>
    <row r="1127" spans="1:13">
      <c r="A1127">
        <v>10222</v>
      </c>
      <c r="B1127" t="s">
        <v>183</v>
      </c>
      <c r="C1127">
        <v>32</v>
      </c>
      <c r="D1127">
        <v>56.86</v>
      </c>
      <c r="E1127">
        <v>5</v>
      </c>
      <c r="F1127" s="14">
        <f>VLOOKUP($A1127,Orders!$A:$B,2,FALSE)</f>
        <v>38036</v>
      </c>
      <c r="G1127" t="str">
        <f>VLOOKUP($A1127,Orders!$A:$E,5,FALSE)</f>
        <v>Shipped</v>
      </c>
      <c r="H1127">
        <f>VLOOKUP(B1127,Products!A:H,8)</f>
        <v>34.25</v>
      </c>
      <c r="I1127">
        <f t="shared" si="68"/>
        <v>1819.52</v>
      </c>
      <c r="J1127">
        <f t="shared" si="69"/>
        <v>723.52</v>
      </c>
      <c r="K1127">
        <f t="shared" si="70"/>
        <v>2004</v>
      </c>
      <c r="L1127">
        <f t="shared" si="71"/>
        <v>2</v>
      </c>
      <c r="M1127" t="str">
        <f>VLOOKUP(A1127,'Master Sheet'!A:O,15)</f>
        <v>San Francisco</v>
      </c>
    </row>
    <row r="1128" spans="1:13">
      <c r="A1128">
        <v>10222</v>
      </c>
      <c r="B1128" t="s">
        <v>170</v>
      </c>
      <c r="C1128">
        <v>47</v>
      </c>
      <c r="D1128">
        <v>74.349999999999994</v>
      </c>
      <c r="E1128">
        <v>14</v>
      </c>
      <c r="F1128" s="14">
        <f>VLOOKUP($A1128,Orders!$A:$B,2,FALSE)</f>
        <v>38036</v>
      </c>
      <c r="G1128" t="str">
        <f>VLOOKUP($A1128,Orders!$A:$E,5,FALSE)</f>
        <v>Shipped</v>
      </c>
      <c r="H1128">
        <f>VLOOKUP(B1128,Products!A:H,8)</f>
        <v>46.91</v>
      </c>
      <c r="I1128">
        <f t="shared" si="68"/>
        <v>3494.45</v>
      </c>
      <c r="J1128">
        <f t="shared" si="69"/>
        <v>1289.6799999999998</v>
      </c>
      <c r="K1128">
        <f t="shared" si="70"/>
        <v>2004</v>
      </c>
      <c r="L1128">
        <f t="shared" si="71"/>
        <v>2</v>
      </c>
      <c r="M1128" t="str">
        <f>VLOOKUP(A1128,'Master Sheet'!A:O,15)</f>
        <v>San Francisco</v>
      </c>
    </row>
    <row r="1129" spans="1:13">
      <c r="A1129">
        <v>10222</v>
      </c>
      <c r="B1129" t="s">
        <v>184</v>
      </c>
      <c r="C1129">
        <v>43</v>
      </c>
      <c r="D1129">
        <v>61.15</v>
      </c>
      <c r="E1129">
        <v>6</v>
      </c>
      <c r="F1129" s="14">
        <f>VLOOKUP($A1129,Orders!$A:$B,2,FALSE)</f>
        <v>38036</v>
      </c>
      <c r="G1129" t="str">
        <f>VLOOKUP($A1129,Orders!$A:$E,5,FALSE)</f>
        <v>Shipped</v>
      </c>
      <c r="H1129">
        <f>VLOOKUP(B1129,Products!A:H,8)</f>
        <v>26.3</v>
      </c>
      <c r="I1129">
        <f t="shared" ref="I1129:I1192" si="72">C1129*D1129</f>
        <v>2629.45</v>
      </c>
      <c r="J1129">
        <f t="shared" ref="J1129:J1192" si="73">(D1129-H1129)*C1129</f>
        <v>1498.5499999999997</v>
      </c>
      <c r="K1129">
        <f t="shared" ref="K1129:K1192" si="74">YEAR(F1129)</f>
        <v>2004</v>
      </c>
      <c r="L1129">
        <f t="shared" ref="L1129:L1192" si="75">MONTH(F1129)</f>
        <v>2</v>
      </c>
      <c r="M1129" t="str">
        <f>VLOOKUP(A1129,'Master Sheet'!A:O,15)</f>
        <v>San Francisco</v>
      </c>
    </row>
    <row r="1130" spans="1:13">
      <c r="A1130">
        <v>10222</v>
      </c>
      <c r="B1130" t="s">
        <v>171</v>
      </c>
      <c r="C1130">
        <v>46</v>
      </c>
      <c r="D1130">
        <v>77.989999999999995</v>
      </c>
      <c r="E1130">
        <v>11</v>
      </c>
      <c r="F1130" s="14">
        <f>VLOOKUP($A1130,Orders!$A:$B,2,FALSE)</f>
        <v>38036</v>
      </c>
      <c r="G1130" t="str">
        <f>VLOOKUP($A1130,Orders!$A:$E,5,FALSE)</f>
        <v>Shipped</v>
      </c>
      <c r="H1130">
        <f>VLOOKUP(B1130,Products!A:H,8)</f>
        <v>48.64</v>
      </c>
      <c r="I1130">
        <f t="shared" si="72"/>
        <v>3587.54</v>
      </c>
      <c r="J1130">
        <f t="shared" si="73"/>
        <v>1350.0999999999997</v>
      </c>
      <c r="K1130">
        <f t="shared" si="74"/>
        <v>2004</v>
      </c>
      <c r="L1130">
        <f t="shared" si="75"/>
        <v>2</v>
      </c>
      <c r="M1130" t="str">
        <f>VLOOKUP(A1130,'Master Sheet'!A:O,15)</f>
        <v>San Francisco</v>
      </c>
    </row>
    <row r="1131" spans="1:13">
      <c r="A1131">
        <v>10222</v>
      </c>
      <c r="B1131" t="s">
        <v>185</v>
      </c>
      <c r="C1131">
        <v>48</v>
      </c>
      <c r="D1131">
        <v>55.27</v>
      </c>
      <c r="E1131">
        <v>3</v>
      </c>
      <c r="F1131" s="14">
        <f>VLOOKUP($A1131,Orders!$A:$B,2,FALSE)</f>
        <v>38036</v>
      </c>
      <c r="G1131" t="str">
        <f>VLOOKUP($A1131,Orders!$A:$E,5,FALSE)</f>
        <v>Shipped</v>
      </c>
      <c r="H1131">
        <f>VLOOKUP(B1131,Products!A:H,8)</f>
        <v>29.34</v>
      </c>
      <c r="I1131">
        <f t="shared" si="72"/>
        <v>2652.96</v>
      </c>
      <c r="J1131">
        <f t="shared" si="73"/>
        <v>1244.6400000000001</v>
      </c>
      <c r="K1131">
        <f t="shared" si="74"/>
        <v>2004</v>
      </c>
      <c r="L1131">
        <f t="shared" si="75"/>
        <v>2</v>
      </c>
      <c r="M1131" t="str">
        <f>VLOOKUP(A1131,'Master Sheet'!A:O,15)</f>
        <v>San Francisco</v>
      </c>
    </row>
    <row r="1132" spans="1:13">
      <c r="A1132">
        <v>10222</v>
      </c>
      <c r="B1132" t="s">
        <v>172</v>
      </c>
      <c r="C1132">
        <v>31</v>
      </c>
      <c r="D1132">
        <v>58.67</v>
      </c>
      <c r="E1132">
        <v>15</v>
      </c>
      <c r="F1132" s="14">
        <f>VLOOKUP($A1132,Orders!$A:$B,2,FALSE)</f>
        <v>38036</v>
      </c>
      <c r="G1132" t="str">
        <f>VLOOKUP($A1132,Orders!$A:$E,5,FALSE)</f>
        <v>Shipped</v>
      </c>
      <c r="H1132">
        <f>VLOOKUP(B1132,Products!A:H,8)</f>
        <v>34</v>
      </c>
      <c r="I1132">
        <f t="shared" si="72"/>
        <v>1818.77</v>
      </c>
      <c r="J1132">
        <f t="shared" si="73"/>
        <v>764.7700000000001</v>
      </c>
      <c r="K1132">
        <f t="shared" si="74"/>
        <v>2004</v>
      </c>
      <c r="L1132">
        <f t="shared" si="75"/>
        <v>2</v>
      </c>
      <c r="M1132" t="str">
        <f>VLOOKUP(A1132,'Master Sheet'!A:O,15)</f>
        <v>San Francisco</v>
      </c>
    </row>
    <row r="1133" spans="1:13">
      <c r="A1133">
        <v>10222</v>
      </c>
      <c r="B1133" t="s">
        <v>190</v>
      </c>
      <c r="C1133">
        <v>26</v>
      </c>
      <c r="D1133">
        <v>80.56</v>
      </c>
      <c r="E1133">
        <v>8</v>
      </c>
      <c r="F1133" s="14">
        <f>VLOOKUP($A1133,Orders!$A:$B,2,FALSE)</f>
        <v>38036</v>
      </c>
      <c r="G1133" t="str">
        <f>VLOOKUP($A1133,Orders!$A:$E,5,FALSE)</f>
        <v>Shipped</v>
      </c>
      <c r="H1133">
        <f>VLOOKUP(B1133,Products!A:H,8)</f>
        <v>39.83</v>
      </c>
      <c r="I1133">
        <f t="shared" si="72"/>
        <v>2094.56</v>
      </c>
      <c r="J1133">
        <f t="shared" si="73"/>
        <v>1058.98</v>
      </c>
      <c r="K1133">
        <f t="shared" si="74"/>
        <v>2004</v>
      </c>
      <c r="L1133">
        <f t="shared" si="75"/>
        <v>2</v>
      </c>
      <c r="M1133" t="str">
        <f>VLOOKUP(A1133,'Master Sheet'!A:O,15)</f>
        <v>San Francisco</v>
      </c>
    </row>
    <row r="1134" spans="1:13">
      <c r="A1134">
        <v>10222</v>
      </c>
      <c r="B1134" t="s">
        <v>191</v>
      </c>
      <c r="C1134">
        <v>37</v>
      </c>
      <c r="D1134">
        <v>90.75</v>
      </c>
      <c r="E1134">
        <v>1</v>
      </c>
      <c r="F1134" s="14">
        <f>VLOOKUP($A1134,Orders!$A:$B,2,FALSE)</f>
        <v>38036</v>
      </c>
      <c r="G1134" t="str">
        <f>VLOOKUP($A1134,Orders!$A:$E,5,FALSE)</f>
        <v>Shipped</v>
      </c>
      <c r="H1134">
        <f>VLOOKUP(B1134,Products!A:H,8)</f>
        <v>68.8</v>
      </c>
      <c r="I1134">
        <f t="shared" si="72"/>
        <v>3357.75</v>
      </c>
      <c r="J1134">
        <f t="shared" si="73"/>
        <v>812.15000000000009</v>
      </c>
      <c r="K1134">
        <f t="shared" si="74"/>
        <v>2004</v>
      </c>
      <c r="L1134">
        <f t="shared" si="75"/>
        <v>2</v>
      </c>
      <c r="M1134" t="str">
        <f>VLOOKUP(A1134,'Master Sheet'!A:O,15)</f>
        <v>San Francisco</v>
      </c>
    </row>
    <row r="1135" spans="1:13">
      <c r="A1135">
        <v>10222</v>
      </c>
      <c r="B1135" t="s">
        <v>174</v>
      </c>
      <c r="C1135">
        <v>36</v>
      </c>
      <c r="D1135">
        <v>69.39</v>
      </c>
      <c r="E1135">
        <v>13</v>
      </c>
      <c r="F1135" s="14">
        <f>VLOOKUP($A1135,Orders!$A:$B,2,FALSE)</f>
        <v>38036</v>
      </c>
      <c r="G1135" t="str">
        <f>VLOOKUP($A1135,Orders!$A:$E,5,FALSE)</f>
        <v>Shipped</v>
      </c>
      <c r="H1135">
        <f>VLOOKUP(B1135,Products!A:H,8)</f>
        <v>33.97</v>
      </c>
      <c r="I1135">
        <f t="shared" si="72"/>
        <v>2498.04</v>
      </c>
      <c r="J1135">
        <f t="shared" si="73"/>
        <v>1275.1200000000001</v>
      </c>
      <c r="K1135">
        <f t="shared" si="74"/>
        <v>2004</v>
      </c>
      <c r="L1135">
        <f t="shared" si="75"/>
        <v>2</v>
      </c>
      <c r="M1135" t="str">
        <f>VLOOKUP(A1135,'Master Sheet'!A:O,15)</f>
        <v>San Francisco</v>
      </c>
    </row>
    <row r="1136" spans="1:13">
      <c r="A1136">
        <v>10222</v>
      </c>
      <c r="B1136" t="s">
        <v>175</v>
      </c>
      <c r="C1136">
        <v>38</v>
      </c>
      <c r="D1136">
        <v>84.14</v>
      </c>
      <c r="E1136">
        <v>16</v>
      </c>
      <c r="F1136" s="14">
        <f>VLOOKUP($A1136,Orders!$A:$B,2,FALSE)</f>
        <v>38036</v>
      </c>
      <c r="G1136" t="str">
        <f>VLOOKUP($A1136,Orders!$A:$E,5,FALSE)</f>
        <v>Shipped</v>
      </c>
      <c r="H1136">
        <f>VLOOKUP(B1136,Products!A:H,8)</f>
        <v>51.09</v>
      </c>
      <c r="I1136">
        <f t="shared" si="72"/>
        <v>3197.32</v>
      </c>
      <c r="J1136">
        <f t="shared" si="73"/>
        <v>1255.8999999999999</v>
      </c>
      <c r="K1136">
        <f t="shared" si="74"/>
        <v>2004</v>
      </c>
      <c r="L1136">
        <f t="shared" si="75"/>
        <v>2</v>
      </c>
      <c r="M1136" t="str">
        <f>VLOOKUP(A1136,'Master Sheet'!A:O,15)</f>
        <v>San Francisco</v>
      </c>
    </row>
    <row r="1137" spans="1:13">
      <c r="A1137">
        <v>10222</v>
      </c>
      <c r="B1137" t="s">
        <v>176</v>
      </c>
      <c r="C1137">
        <v>31</v>
      </c>
      <c r="D1137">
        <v>81.430000000000007</v>
      </c>
      <c r="E1137">
        <v>17</v>
      </c>
      <c r="F1137" s="14">
        <f>VLOOKUP($A1137,Orders!$A:$B,2,FALSE)</f>
        <v>38036</v>
      </c>
      <c r="G1137" t="str">
        <f>VLOOKUP($A1137,Orders!$A:$E,5,FALSE)</f>
        <v>Shipped</v>
      </c>
      <c r="H1137">
        <f>VLOOKUP(B1137,Products!A:H,8)</f>
        <v>53.63</v>
      </c>
      <c r="I1137">
        <f t="shared" si="72"/>
        <v>2524.3300000000004</v>
      </c>
      <c r="J1137">
        <f t="shared" si="73"/>
        <v>861.80000000000018</v>
      </c>
      <c r="K1137">
        <f t="shared" si="74"/>
        <v>2004</v>
      </c>
      <c r="L1137">
        <f t="shared" si="75"/>
        <v>2</v>
      </c>
      <c r="M1137" t="str">
        <f>VLOOKUP(A1137,'Master Sheet'!A:O,15)</f>
        <v>San Francisco</v>
      </c>
    </row>
    <row r="1138" spans="1:13">
      <c r="A1138">
        <v>10222</v>
      </c>
      <c r="B1138" t="s">
        <v>194</v>
      </c>
      <c r="C1138">
        <v>43</v>
      </c>
      <c r="D1138">
        <v>66.63</v>
      </c>
      <c r="E1138">
        <v>2</v>
      </c>
      <c r="F1138" s="14">
        <f>VLOOKUP($A1138,Orders!$A:$B,2,FALSE)</f>
        <v>38036</v>
      </c>
      <c r="G1138" t="str">
        <f>VLOOKUP($A1138,Orders!$A:$E,5,FALSE)</f>
        <v>Shipped</v>
      </c>
      <c r="H1138">
        <f>VLOOKUP(B1138,Products!A:H,8)</f>
        <v>36.270000000000003</v>
      </c>
      <c r="I1138">
        <f t="shared" si="72"/>
        <v>2865.0899999999997</v>
      </c>
      <c r="J1138">
        <f t="shared" si="73"/>
        <v>1305.4799999999996</v>
      </c>
      <c r="K1138">
        <f t="shared" si="74"/>
        <v>2004</v>
      </c>
      <c r="L1138">
        <f t="shared" si="75"/>
        <v>2</v>
      </c>
      <c r="M1138" t="str">
        <f>VLOOKUP(A1138,'Master Sheet'!A:O,15)</f>
        <v>San Francisco</v>
      </c>
    </row>
    <row r="1139" spans="1:13">
      <c r="A1139">
        <v>10222</v>
      </c>
      <c r="B1139" t="s">
        <v>195</v>
      </c>
      <c r="C1139">
        <v>31</v>
      </c>
      <c r="D1139">
        <v>45.19</v>
      </c>
      <c r="E1139">
        <v>7</v>
      </c>
      <c r="F1139" s="14">
        <f>VLOOKUP($A1139,Orders!$A:$B,2,FALSE)</f>
        <v>38036</v>
      </c>
      <c r="G1139" t="str">
        <f>VLOOKUP($A1139,Orders!$A:$E,5,FALSE)</f>
        <v>Shipped</v>
      </c>
      <c r="H1139">
        <f>VLOOKUP(B1139,Products!A:H,8)</f>
        <v>32.770000000000003</v>
      </c>
      <c r="I1139">
        <f t="shared" si="72"/>
        <v>1400.8899999999999</v>
      </c>
      <c r="J1139">
        <f t="shared" si="73"/>
        <v>385.01999999999981</v>
      </c>
      <c r="K1139">
        <f t="shared" si="74"/>
        <v>2004</v>
      </c>
      <c r="L1139">
        <f t="shared" si="75"/>
        <v>2</v>
      </c>
      <c r="M1139" t="str">
        <f>VLOOKUP(A1139,'Master Sheet'!A:O,15)</f>
        <v>San Francisco</v>
      </c>
    </row>
    <row r="1140" spans="1:13">
      <c r="A1140">
        <v>10222</v>
      </c>
      <c r="B1140" t="s">
        <v>177</v>
      </c>
      <c r="C1140">
        <v>36</v>
      </c>
      <c r="D1140">
        <v>48.59</v>
      </c>
      <c r="E1140">
        <v>18</v>
      </c>
      <c r="F1140" s="14">
        <f>VLOOKUP($A1140,Orders!$A:$B,2,FALSE)</f>
        <v>38036</v>
      </c>
      <c r="G1140" t="str">
        <f>VLOOKUP($A1140,Orders!$A:$E,5,FALSE)</f>
        <v>Shipped</v>
      </c>
      <c r="H1140">
        <f>VLOOKUP(B1140,Products!A:H,8)</f>
        <v>33.299999999999997</v>
      </c>
      <c r="I1140">
        <f t="shared" si="72"/>
        <v>1749.2400000000002</v>
      </c>
      <c r="J1140">
        <f t="shared" si="73"/>
        <v>550.44000000000028</v>
      </c>
      <c r="K1140">
        <f t="shared" si="74"/>
        <v>2004</v>
      </c>
      <c r="L1140">
        <f t="shared" si="75"/>
        <v>2</v>
      </c>
      <c r="M1140" t="str">
        <f>VLOOKUP(A1140,'Master Sheet'!A:O,15)</f>
        <v>San Francisco</v>
      </c>
    </row>
    <row r="1141" spans="1:13">
      <c r="A1141">
        <v>10223</v>
      </c>
      <c r="B1141" t="s">
        <v>196</v>
      </c>
      <c r="C1141">
        <v>37</v>
      </c>
      <c r="D1141">
        <v>80.39</v>
      </c>
      <c r="E1141">
        <v>1</v>
      </c>
      <c r="F1141" s="14">
        <f>VLOOKUP($A1141,Orders!$A:$B,2,FALSE)</f>
        <v>38037</v>
      </c>
      <c r="G1141" t="str">
        <f>VLOOKUP($A1141,Orders!$A:$E,5,FALSE)</f>
        <v>Shipped</v>
      </c>
      <c r="H1141">
        <f>VLOOKUP(B1141,Products!A:H,8)</f>
        <v>48.81</v>
      </c>
      <c r="I1141">
        <f t="shared" si="72"/>
        <v>2974.43</v>
      </c>
      <c r="J1141">
        <f t="shared" si="73"/>
        <v>1168.46</v>
      </c>
      <c r="K1141">
        <f t="shared" si="74"/>
        <v>2004</v>
      </c>
      <c r="L1141">
        <f t="shared" si="75"/>
        <v>2</v>
      </c>
      <c r="M1141" t="str">
        <f>VLOOKUP(A1141,'Master Sheet'!A:O,15)</f>
        <v>Sydney</v>
      </c>
    </row>
    <row r="1142" spans="1:13">
      <c r="A1142">
        <v>10223</v>
      </c>
      <c r="B1142" t="s">
        <v>197</v>
      </c>
      <c r="C1142">
        <v>47</v>
      </c>
      <c r="D1142">
        <v>110.61</v>
      </c>
      <c r="E1142">
        <v>4</v>
      </c>
      <c r="F1142" s="14">
        <f>VLOOKUP($A1142,Orders!$A:$B,2,FALSE)</f>
        <v>38037</v>
      </c>
      <c r="G1142" t="str">
        <f>VLOOKUP($A1142,Orders!$A:$E,5,FALSE)</f>
        <v>Shipped</v>
      </c>
      <c r="H1142">
        <f>VLOOKUP(B1142,Products!A:H,8)</f>
        <v>68.989999999999995</v>
      </c>
      <c r="I1142">
        <f t="shared" si="72"/>
        <v>5198.67</v>
      </c>
      <c r="J1142">
        <f t="shared" si="73"/>
        <v>1956.1400000000003</v>
      </c>
      <c r="K1142">
        <f t="shared" si="74"/>
        <v>2004</v>
      </c>
      <c r="L1142">
        <f t="shared" si="75"/>
        <v>2</v>
      </c>
      <c r="M1142" t="str">
        <f>VLOOKUP(A1142,'Master Sheet'!A:O,15)</f>
        <v>Sydney</v>
      </c>
    </row>
    <row r="1143" spans="1:13">
      <c r="A1143">
        <v>10223</v>
      </c>
      <c r="B1143" t="s">
        <v>198</v>
      </c>
      <c r="C1143">
        <v>49</v>
      </c>
      <c r="D1143">
        <v>189.79</v>
      </c>
      <c r="E1143">
        <v>3</v>
      </c>
      <c r="F1143" s="14">
        <f>VLOOKUP($A1143,Orders!$A:$B,2,FALSE)</f>
        <v>38037</v>
      </c>
      <c r="G1143" t="str">
        <f>VLOOKUP($A1143,Orders!$A:$E,5,FALSE)</f>
        <v>Shipped</v>
      </c>
      <c r="H1143">
        <f>VLOOKUP(B1143,Products!A:H,8)</f>
        <v>91.02</v>
      </c>
      <c r="I1143">
        <f t="shared" si="72"/>
        <v>9299.7099999999991</v>
      </c>
      <c r="J1143">
        <f t="shared" si="73"/>
        <v>4839.7299999999996</v>
      </c>
      <c r="K1143">
        <f t="shared" si="74"/>
        <v>2004</v>
      </c>
      <c r="L1143">
        <f t="shared" si="75"/>
        <v>2</v>
      </c>
      <c r="M1143" t="str">
        <f>VLOOKUP(A1143,'Master Sheet'!A:O,15)</f>
        <v>Sydney</v>
      </c>
    </row>
    <row r="1144" spans="1:13">
      <c r="A1144">
        <v>10223</v>
      </c>
      <c r="B1144" t="s">
        <v>179</v>
      </c>
      <c r="C1144">
        <v>47</v>
      </c>
      <c r="D1144">
        <v>67.58</v>
      </c>
      <c r="E1144">
        <v>9</v>
      </c>
      <c r="F1144" s="14">
        <f>VLOOKUP($A1144,Orders!$A:$B,2,FALSE)</f>
        <v>38037</v>
      </c>
      <c r="G1144" t="str">
        <f>VLOOKUP($A1144,Orders!$A:$E,5,FALSE)</f>
        <v>Shipped</v>
      </c>
      <c r="H1144">
        <f>VLOOKUP(B1144,Products!A:H,8)</f>
        <v>49</v>
      </c>
      <c r="I1144">
        <f t="shared" si="72"/>
        <v>3176.2599999999998</v>
      </c>
      <c r="J1144">
        <f t="shared" si="73"/>
        <v>873.25999999999988</v>
      </c>
      <c r="K1144">
        <f t="shared" si="74"/>
        <v>2004</v>
      </c>
      <c r="L1144">
        <f t="shared" si="75"/>
        <v>2</v>
      </c>
      <c r="M1144" t="str">
        <f>VLOOKUP(A1144,'Master Sheet'!A:O,15)</f>
        <v>Sydney</v>
      </c>
    </row>
    <row r="1145" spans="1:13">
      <c r="A1145">
        <v>10223</v>
      </c>
      <c r="B1145" t="s">
        <v>200</v>
      </c>
      <c r="C1145">
        <v>28</v>
      </c>
      <c r="D1145">
        <v>58.75</v>
      </c>
      <c r="E1145">
        <v>5</v>
      </c>
      <c r="F1145" s="14">
        <f>VLOOKUP($A1145,Orders!$A:$B,2,FALSE)</f>
        <v>38037</v>
      </c>
      <c r="G1145" t="str">
        <f>VLOOKUP($A1145,Orders!$A:$E,5,FALSE)</f>
        <v>Shipped</v>
      </c>
      <c r="H1145">
        <f>VLOOKUP(B1145,Products!A:H,8)</f>
        <v>24.23</v>
      </c>
      <c r="I1145">
        <f t="shared" si="72"/>
        <v>1645</v>
      </c>
      <c r="J1145">
        <f t="shared" si="73"/>
        <v>966.56</v>
      </c>
      <c r="K1145">
        <f t="shared" si="74"/>
        <v>2004</v>
      </c>
      <c r="L1145">
        <f t="shared" si="75"/>
        <v>2</v>
      </c>
      <c r="M1145" t="str">
        <f>VLOOKUP(A1145,'Master Sheet'!A:O,15)</f>
        <v>Sydney</v>
      </c>
    </row>
    <row r="1146" spans="1:13">
      <c r="A1146">
        <v>10223</v>
      </c>
      <c r="B1146" t="s">
        <v>201</v>
      </c>
      <c r="C1146">
        <v>32</v>
      </c>
      <c r="D1146">
        <v>104.81</v>
      </c>
      <c r="E1146">
        <v>2</v>
      </c>
      <c r="F1146" s="14">
        <f>VLOOKUP($A1146,Orders!$A:$B,2,FALSE)</f>
        <v>38037</v>
      </c>
      <c r="G1146" t="str">
        <f>VLOOKUP($A1146,Orders!$A:$E,5,FALSE)</f>
        <v>Shipped</v>
      </c>
      <c r="H1146">
        <f>VLOOKUP(B1146,Products!A:H,8)</f>
        <v>60.86</v>
      </c>
      <c r="I1146">
        <f t="shared" si="72"/>
        <v>3353.92</v>
      </c>
      <c r="J1146">
        <f t="shared" si="73"/>
        <v>1406.4</v>
      </c>
      <c r="K1146">
        <f t="shared" si="74"/>
        <v>2004</v>
      </c>
      <c r="L1146">
        <f t="shared" si="75"/>
        <v>2</v>
      </c>
      <c r="M1146" t="str">
        <f>VLOOKUP(A1146,'Master Sheet'!A:O,15)</f>
        <v>Sydney</v>
      </c>
    </row>
    <row r="1147" spans="1:13">
      <c r="A1147">
        <v>10223</v>
      </c>
      <c r="B1147" t="s">
        <v>182</v>
      </c>
      <c r="C1147">
        <v>34</v>
      </c>
      <c r="D1147">
        <v>87.54</v>
      </c>
      <c r="E1147">
        <v>11</v>
      </c>
      <c r="F1147" s="14">
        <f>VLOOKUP($A1147,Orders!$A:$B,2,FALSE)</f>
        <v>38037</v>
      </c>
      <c r="G1147" t="str">
        <f>VLOOKUP($A1147,Orders!$A:$E,5,FALSE)</f>
        <v>Shipped</v>
      </c>
      <c r="H1147">
        <f>VLOOKUP(B1147,Products!A:H,8)</f>
        <v>66.739999999999995</v>
      </c>
      <c r="I1147">
        <f t="shared" si="72"/>
        <v>2976.36</v>
      </c>
      <c r="J1147">
        <f t="shared" si="73"/>
        <v>707.20000000000039</v>
      </c>
      <c r="K1147">
        <f t="shared" si="74"/>
        <v>2004</v>
      </c>
      <c r="L1147">
        <f t="shared" si="75"/>
        <v>2</v>
      </c>
      <c r="M1147" t="str">
        <f>VLOOKUP(A1147,'Master Sheet'!A:O,15)</f>
        <v>Sydney</v>
      </c>
    </row>
    <row r="1148" spans="1:13">
      <c r="A1148">
        <v>10223</v>
      </c>
      <c r="B1148" t="s">
        <v>202</v>
      </c>
      <c r="C1148">
        <v>38</v>
      </c>
      <c r="D1148">
        <v>60.94</v>
      </c>
      <c r="E1148">
        <v>6</v>
      </c>
      <c r="F1148" s="14">
        <f>VLOOKUP($A1148,Orders!$A:$B,2,FALSE)</f>
        <v>38037</v>
      </c>
      <c r="G1148" t="str">
        <f>VLOOKUP($A1148,Orders!$A:$E,5,FALSE)</f>
        <v>Shipped</v>
      </c>
      <c r="H1148">
        <f>VLOOKUP(B1148,Products!A:H,8)</f>
        <v>37.32</v>
      </c>
      <c r="I1148">
        <f t="shared" si="72"/>
        <v>2315.7199999999998</v>
      </c>
      <c r="J1148">
        <f t="shared" si="73"/>
        <v>897.56</v>
      </c>
      <c r="K1148">
        <f t="shared" si="74"/>
        <v>2004</v>
      </c>
      <c r="L1148">
        <f t="shared" si="75"/>
        <v>2</v>
      </c>
      <c r="M1148" t="str">
        <f>VLOOKUP(A1148,'Master Sheet'!A:O,15)</f>
        <v>Sydney</v>
      </c>
    </row>
    <row r="1149" spans="1:13">
      <c r="A1149">
        <v>10223</v>
      </c>
      <c r="B1149" t="s">
        <v>186</v>
      </c>
      <c r="C1149">
        <v>23</v>
      </c>
      <c r="D1149">
        <v>68.099999999999994</v>
      </c>
      <c r="E1149">
        <v>10</v>
      </c>
      <c r="F1149" s="14">
        <f>VLOOKUP($A1149,Orders!$A:$B,2,FALSE)</f>
        <v>38037</v>
      </c>
      <c r="G1149" t="str">
        <f>VLOOKUP($A1149,Orders!$A:$E,5,FALSE)</f>
        <v>Shipped</v>
      </c>
      <c r="H1149">
        <f>VLOOKUP(B1149,Products!A:H,8)</f>
        <v>36.229999999999997</v>
      </c>
      <c r="I1149">
        <f t="shared" si="72"/>
        <v>1566.3</v>
      </c>
      <c r="J1149">
        <f t="shared" si="73"/>
        <v>733.01</v>
      </c>
      <c r="K1149">
        <f t="shared" si="74"/>
        <v>2004</v>
      </c>
      <c r="L1149">
        <f t="shared" si="75"/>
        <v>2</v>
      </c>
      <c r="M1149" t="str">
        <f>VLOOKUP(A1149,'Master Sheet'!A:O,15)</f>
        <v>Sydney</v>
      </c>
    </row>
    <row r="1150" spans="1:13">
      <c r="A1150">
        <v>10223</v>
      </c>
      <c r="B1150" t="s">
        <v>203</v>
      </c>
      <c r="C1150">
        <v>21</v>
      </c>
      <c r="D1150">
        <v>90.9</v>
      </c>
      <c r="E1150">
        <v>7</v>
      </c>
      <c r="F1150" s="14">
        <f>VLOOKUP($A1150,Orders!$A:$B,2,FALSE)</f>
        <v>38037</v>
      </c>
      <c r="G1150" t="str">
        <f>VLOOKUP($A1150,Orders!$A:$E,5,FALSE)</f>
        <v>Shipped</v>
      </c>
      <c r="H1150">
        <f>VLOOKUP(B1150,Products!A:H,8)</f>
        <v>66.92</v>
      </c>
      <c r="I1150">
        <f t="shared" si="72"/>
        <v>1908.9</v>
      </c>
      <c r="J1150">
        <f t="shared" si="73"/>
        <v>503.5800000000001</v>
      </c>
      <c r="K1150">
        <f t="shared" si="74"/>
        <v>2004</v>
      </c>
      <c r="L1150">
        <f t="shared" si="75"/>
        <v>2</v>
      </c>
      <c r="M1150" t="str">
        <f>VLOOKUP(A1150,'Master Sheet'!A:O,15)</f>
        <v>Sydney</v>
      </c>
    </row>
    <row r="1151" spans="1:13">
      <c r="A1151">
        <v>10223</v>
      </c>
      <c r="B1151" t="s">
        <v>187</v>
      </c>
      <c r="C1151">
        <v>20</v>
      </c>
      <c r="D1151">
        <v>66.73</v>
      </c>
      <c r="E1151">
        <v>12</v>
      </c>
      <c r="F1151" s="14">
        <f>VLOOKUP($A1151,Orders!$A:$B,2,FALSE)</f>
        <v>38037</v>
      </c>
      <c r="G1151" t="str">
        <f>VLOOKUP($A1151,Orders!$A:$E,5,FALSE)</f>
        <v>Shipped</v>
      </c>
      <c r="H1151">
        <f>VLOOKUP(B1151,Products!A:H,8)</f>
        <v>33.020000000000003</v>
      </c>
      <c r="I1151">
        <f t="shared" si="72"/>
        <v>1334.6000000000001</v>
      </c>
      <c r="J1151">
        <f t="shared" si="73"/>
        <v>674.2</v>
      </c>
      <c r="K1151">
        <f t="shared" si="74"/>
        <v>2004</v>
      </c>
      <c r="L1151">
        <f t="shared" si="75"/>
        <v>2</v>
      </c>
      <c r="M1151" t="str">
        <f>VLOOKUP(A1151,'Master Sheet'!A:O,15)</f>
        <v>Sydney</v>
      </c>
    </row>
    <row r="1152" spans="1:13">
      <c r="A1152">
        <v>10223</v>
      </c>
      <c r="B1152" t="s">
        <v>188</v>
      </c>
      <c r="C1152">
        <v>41</v>
      </c>
      <c r="D1152">
        <v>41.02</v>
      </c>
      <c r="E1152">
        <v>13</v>
      </c>
      <c r="F1152" s="14">
        <f>VLOOKUP($A1152,Orders!$A:$B,2,FALSE)</f>
        <v>38037</v>
      </c>
      <c r="G1152" t="str">
        <f>VLOOKUP($A1152,Orders!$A:$E,5,FALSE)</f>
        <v>Shipped</v>
      </c>
      <c r="H1152">
        <f>VLOOKUP(B1152,Products!A:H,8)</f>
        <v>27.06</v>
      </c>
      <c r="I1152">
        <f t="shared" si="72"/>
        <v>1681.8200000000002</v>
      </c>
      <c r="J1152">
        <f t="shared" si="73"/>
        <v>572.36000000000013</v>
      </c>
      <c r="K1152">
        <f t="shared" si="74"/>
        <v>2004</v>
      </c>
      <c r="L1152">
        <f t="shared" si="75"/>
        <v>2</v>
      </c>
      <c r="M1152" t="str">
        <f>VLOOKUP(A1152,'Master Sheet'!A:O,15)</f>
        <v>Sydney</v>
      </c>
    </row>
    <row r="1153" spans="1:13">
      <c r="A1153">
        <v>10223</v>
      </c>
      <c r="B1153" t="s">
        <v>189</v>
      </c>
      <c r="C1153">
        <v>25</v>
      </c>
      <c r="D1153">
        <v>84.03</v>
      </c>
      <c r="E1153">
        <v>14</v>
      </c>
      <c r="F1153" s="14">
        <f>VLOOKUP($A1153,Orders!$A:$B,2,FALSE)</f>
        <v>38037</v>
      </c>
      <c r="G1153" t="str">
        <f>VLOOKUP($A1153,Orders!$A:$E,5,FALSE)</f>
        <v>Shipped</v>
      </c>
      <c r="H1153">
        <f>VLOOKUP(B1153,Products!A:H,8)</f>
        <v>51.15</v>
      </c>
      <c r="I1153">
        <f t="shared" si="72"/>
        <v>2100.75</v>
      </c>
      <c r="J1153">
        <f t="shared" si="73"/>
        <v>822.00000000000011</v>
      </c>
      <c r="K1153">
        <f t="shared" si="74"/>
        <v>2004</v>
      </c>
      <c r="L1153">
        <f t="shared" si="75"/>
        <v>2</v>
      </c>
      <c r="M1153" t="str">
        <f>VLOOKUP(A1153,'Master Sheet'!A:O,15)</f>
        <v>Sydney</v>
      </c>
    </row>
    <row r="1154" spans="1:13">
      <c r="A1154">
        <v>10223</v>
      </c>
      <c r="B1154" t="s">
        <v>192</v>
      </c>
      <c r="C1154">
        <v>29</v>
      </c>
      <c r="D1154">
        <v>113.9</v>
      </c>
      <c r="E1154">
        <v>8</v>
      </c>
      <c r="F1154" s="14">
        <f>VLOOKUP($A1154,Orders!$A:$B,2,FALSE)</f>
        <v>38037</v>
      </c>
      <c r="G1154" t="str">
        <f>VLOOKUP($A1154,Orders!$A:$E,5,FALSE)</f>
        <v>Shipped</v>
      </c>
      <c r="H1154">
        <f>VLOOKUP(B1154,Products!A:H,8)</f>
        <v>59.33</v>
      </c>
      <c r="I1154">
        <f t="shared" si="72"/>
        <v>3303.1000000000004</v>
      </c>
      <c r="J1154">
        <f t="shared" si="73"/>
        <v>1582.5300000000002</v>
      </c>
      <c r="K1154">
        <f t="shared" si="74"/>
        <v>2004</v>
      </c>
      <c r="L1154">
        <f t="shared" si="75"/>
        <v>2</v>
      </c>
      <c r="M1154" t="str">
        <f>VLOOKUP(A1154,'Master Sheet'!A:O,15)</f>
        <v>Sydney</v>
      </c>
    </row>
    <row r="1155" spans="1:13">
      <c r="A1155">
        <v>10223</v>
      </c>
      <c r="B1155" t="s">
        <v>193</v>
      </c>
      <c r="C1155">
        <v>26</v>
      </c>
      <c r="D1155">
        <v>79.2</v>
      </c>
      <c r="E1155">
        <v>15</v>
      </c>
      <c r="F1155" s="14">
        <f>VLOOKUP($A1155,Orders!$A:$B,2,FALSE)</f>
        <v>38037</v>
      </c>
      <c r="G1155" t="str">
        <f>VLOOKUP($A1155,Orders!$A:$E,5,FALSE)</f>
        <v>Shipped</v>
      </c>
      <c r="H1155">
        <f>VLOOKUP(B1155,Products!A:H,8)</f>
        <v>54.4</v>
      </c>
      <c r="I1155">
        <f t="shared" si="72"/>
        <v>2059.2000000000003</v>
      </c>
      <c r="J1155">
        <f t="shared" si="73"/>
        <v>644.80000000000007</v>
      </c>
      <c r="K1155">
        <f t="shared" si="74"/>
        <v>2004</v>
      </c>
      <c r="L1155">
        <f t="shared" si="75"/>
        <v>2</v>
      </c>
      <c r="M1155" t="str">
        <f>VLOOKUP(A1155,'Master Sheet'!A:O,15)</f>
        <v>Sydney</v>
      </c>
    </row>
    <row r="1156" spans="1:13">
      <c r="A1156">
        <v>10224</v>
      </c>
      <c r="B1156" t="s">
        <v>199</v>
      </c>
      <c r="C1156">
        <v>43</v>
      </c>
      <c r="D1156">
        <v>141.58000000000001</v>
      </c>
      <c r="E1156">
        <v>6</v>
      </c>
      <c r="F1156" s="14">
        <f>VLOOKUP($A1156,Orders!$A:$B,2,FALSE)</f>
        <v>38038</v>
      </c>
      <c r="G1156" t="str">
        <f>VLOOKUP($A1156,Orders!$A:$E,5,FALSE)</f>
        <v>Shipped</v>
      </c>
      <c r="H1156">
        <f>VLOOKUP(B1156,Products!A:H,8)</f>
        <v>66.27</v>
      </c>
      <c r="I1156">
        <f t="shared" si="72"/>
        <v>6087.9400000000005</v>
      </c>
      <c r="J1156">
        <f t="shared" si="73"/>
        <v>3238.3300000000008</v>
      </c>
      <c r="K1156">
        <f t="shared" si="74"/>
        <v>2004</v>
      </c>
      <c r="L1156">
        <f t="shared" si="75"/>
        <v>2</v>
      </c>
      <c r="M1156" t="str">
        <f>VLOOKUP(A1156,'Master Sheet'!A:O,15)</f>
        <v>Paris</v>
      </c>
    </row>
    <row r="1157" spans="1:13">
      <c r="A1157">
        <v>10224</v>
      </c>
      <c r="B1157" t="s">
        <v>211</v>
      </c>
      <c r="C1157">
        <v>38</v>
      </c>
      <c r="D1157">
        <v>57.2</v>
      </c>
      <c r="E1157">
        <v>1</v>
      </c>
      <c r="F1157" s="14">
        <f>VLOOKUP($A1157,Orders!$A:$B,2,FALSE)</f>
        <v>38038</v>
      </c>
      <c r="G1157" t="str">
        <f>VLOOKUP($A1157,Orders!$A:$E,5,FALSE)</f>
        <v>Shipped</v>
      </c>
      <c r="H1157">
        <f>VLOOKUP(B1157,Products!A:H,8)</f>
        <v>32.950000000000003</v>
      </c>
      <c r="I1157">
        <f t="shared" si="72"/>
        <v>2173.6</v>
      </c>
      <c r="J1157">
        <f t="shared" si="73"/>
        <v>921.5</v>
      </c>
      <c r="K1157">
        <f t="shared" si="74"/>
        <v>2004</v>
      </c>
      <c r="L1157">
        <f t="shared" si="75"/>
        <v>2</v>
      </c>
      <c r="M1157" t="str">
        <f>VLOOKUP(A1157,'Master Sheet'!A:O,15)</f>
        <v>Paris</v>
      </c>
    </row>
    <row r="1158" spans="1:13">
      <c r="A1158">
        <v>10224</v>
      </c>
      <c r="B1158" t="s">
        <v>213</v>
      </c>
      <c r="C1158">
        <v>37</v>
      </c>
      <c r="D1158">
        <v>60.26</v>
      </c>
      <c r="E1158">
        <v>4</v>
      </c>
      <c r="F1158" s="14">
        <f>VLOOKUP($A1158,Orders!$A:$B,2,FALSE)</f>
        <v>38038</v>
      </c>
      <c r="G1158" t="str">
        <f>VLOOKUP($A1158,Orders!$A:$E,5,FALSE)</f>
        <v>Shipped</v>
      </c>
      <c r="H1158">
        <f>VLOOKUP(B1158,Products!A:H,8)</f>
        <v>47.1</v>
      </c>
      <c r="I1158">
        <f t="shared" si="72"/>
        <v>2229.62</v>
      </c>
      <c r="J1158">
        <f t="shared" si="73"/>
        <v>486.91999999999985</v>
      </c>
      <c r="K1158">
        <f t="shared" si="74"/>
        <v>2004</v>
      </c>
      <c r="L1158">
        <f t="shared" si="75"/>
        <v>2</v>
      </c>
      <c r="M1158" t="str">
        <f>VLOOKUP(A1158,'Master Sheet'!A:O,15)</f>
        <v>Paris</v>
      </c>
    </row>
    <row r="1159" spans="1:13">
      <c r="A1159">
        <v>10224</v>
      </c>
      <c r="B1159" t="s">
        <v>217</v>
      </c>
      <c r="C1159">
        <v>43</v>
      </c>
      <c r="D1159">
        <v>37.01</v>
      </c>
      <c r="E1159">
        <v>2</v>
      </c>
      <c r="F1159" s="14">
        <f>VLOOKUP($A1159,Orders!$A:$B,2,FALSE)</f>
        <v>38038</v>
      </c>
      <c r="G1159" t="str">
        <f>VLOOKUP($A1159,Orders!$A:$E,5,FALSE)</f>
        <v>Shipped</v>
      </c>
      <c r="H1159">
        <f>VLOOKUP(B1159,Products!A:H,8)</f>
        <v>24.14</v>
      </c>
      <c r="I1159">
        <f t="shared" si="72"/>
        <v>1591.4299999999998</v>
      </c>
      <c r="J1159">
        <f t="shared" si="73"/>
        <v>553.40999999999985</v>
      </c>
      <c r="K1159">
        <f t="shared" si="74"/>
        <v>2004</v>
      </c>
      <c r="L1159">
        <f t="shared" si="75"/>
        <v>2</v>
      </c>
      <c r="M1159" t="str">
        <f>VLOOKUP(A1159,'Master Sheet'!A:O,15)</f>
        <v>Paris</v>
      </c>
    </row>
    <row r="1160" spans="1:13">
      <c r="A1160">
        <v>10224</v>
      </c>
      <c r="B1160" t="s">
        <v>218</v>
      </c>
      <c r="C1160">
        <v>30</v>
      </c>
      <c r="D1160">
        <v>94.91</v>
      </c>
      <c r="E1160">
        <v>5</v>
      </c>
      <c r="F1160" s="14">
        <f>VLOOKUP($A1160,Orders!$A:$B,2,FALSE)</f>
        <v>38038</v>
      </c>
      <c r="G1160" t="str">
        <f>VLOOKUP($A1160,Orders!$A:$E,5,FALSE)</f>
        <v>Shipped</v>
      </c>
      <c r="H1160">
        <f>VLOOKUP(B1160,Products!A:H,8)</f>
        <v>56.13</v>
      </c>
      <c r="I1160">
        <f t="shared" si="72"/>
        <v>2847.2999999999997</v>
      </c>
      <c r="J1160">
        <f t="shared" si="73"/>
        <v>1163.3999999999999</v>
      </c>
      <c r="K1160">
        <f t="shared" si="74"/>
        <v>2004</v>
      </c>
      <c r="L1160">
        <f t="shared" si="75"/>
        <v>2</v>
      </c>
      <c r="M1160" t="str">
        <f>VLOOKUP(A1160,'Master Sheet'!A:O,15)</f>
        <v>Paris</v>
      </c>
    </row>
    <row r="1161" spans="1:13">
      <c r="A1161">
        <v>10224</v>
      </c>
      <c r="B1161" t="s">
        <v>219</v>
      </c>
      <c r="C1161">
        <v>50</v>
      </c>
      <c r="D1161">
        <v>81.36</v>
      </c>
      <c r="E1161">
        <v>3</v>
      </c>
      <c r="F1161" s="14">
        <f>VLOOKUP($A1161,Orders!$A:$B,2,FALSE)</f>
        <v>38038</v>
      </c>
      <c r="G1161" t="str">
        <f>VLOOKUP($A1161,Orders!$A:$E,5,FALSE)</f>
        <v>Shipped</v>
      </c>
      <c r="H1161">
        <f>VLOOKUP(B1161,Products!A:H,8)</f>
        <v>34.17</v>
      </c>
      <c r="I1161">
        <f t="shared" si="72"/>
        <v>4068</v>
      </c>
      <c r="J1161">
        <f t="shared" si="73"/>
        <v>2359.5</v>
      </c>
      <c r="K1161">
        <f t="shared" si="74"/>
        <v>2004</v>
      </c>
      <c r="L1161">
        <f t="shared" si="75"/>
        <v>2</v>
      </c>
      <c r="M1161" t="str">
        <f>VLOOKUP(A1161,'Master Sheet'!A:O,15)</f>
        <v>Paris</v>
      </c>
    </row>
    <row r="1162" spans="1:13">
      <c r="A1162">
        <v>10225</v>
      </c>
      <c r="B1162" t="s">
        <v>204</v>
      </c>
      <c r="C1162">
        <v>27</v>
      </c>
      <c r="D1162">
        <v>157.6</v>
      </c>
      <c r="E1162">
        <v>9</v>
      </c>
      <c r="F1162" s="14">
        <f>VLOOKUP($A1162,Orders!$A:$B,2,FALSE)</f>
        <v>38039</v>
      </c>
      <c r="G1162" t="str">
        <f>VLOOKUP($A1162,Orders!$A:$E,5,FALSE)</f>
        <v>Shipped</v>
      </c>
      <c r="H1162">
        <f>VLOOKUP(B1162,Products!A:H,8)</f>
        <v>95.34</v>
      </c>
      <c r="I1162">
        <f t="shared" si="72"/>
        <v>4255.2</v>
      </c>
      <c r="J1162">
        <f t="shared" si="73"/>
        <v>1681.0199999999998</v>
      </c>
      <c r="K1162">
        <f t="shared" si="74"/>
        <v>2004</v>
      </c>
      <c r="L1162">
        <f t="shared" si="75"/>
        <v>2</v>
      </c>
      <c r="M1162" t="str">
        <f>VLOOKUP(A1162,'Master Sheet'!A:O,15)</f>
        <v>Paris</v>
      </c>
    </row>
    <row r="1163" spans="1:13">
      <c r="A1163">
        <v>10225</v>
      </c>
      <c r="B1163" t="s">
        <v>205</v>
      </c>
      <c r="C1163">
        <v>25</v>
      </c>
      <c r="D1163">
        <v>101</v>
      </c>
      <c r="E1163">
        <v>7</v>
      </c>
      <c r="F1163" s="14">
        <f>VLOOKUP($A1163,Orders!$A:$B,2,FALSE)</f>
        <v>38039</v>
      </c>
      <c r="G1163" t="str">
        <f>VLOOKUP($A1163,Orders!$A:$E,5,FALSE)</f>
        <v>Shipped</v>
      </c>
      <c r="H1163">
        <f>VLOOKUP(B1163,Products!A:H,8)</f>
        <v>75.16</v>
      </c>
      <c r="I1163">
        <f t="shared" si="72"/>
        <v>2525</v>
      </c>
      <c r="J1163">
        <f t="shared" si="73"/>
        <v>646.00000000000011</v>
      </c>
      <c r="K1163">
        <f t="shared" si="74"/>
        <v>2004</v>
      </c>
      <c r="L1163">
        <f t="shared" si="75"/>
        <v>2</v>
      </c>
      <c r="M1163" t="str">
        <f>VLOOKUP(A1163,'Master Sheet'!A:O,15)</f>
        <v>Paris</v>
      </c>
    </row>
    <row r="1164" spans="1:13">
      <c r="A1164">
        <v>10225</v>
      </c>
      <c r="B1164" t="s">
        <v>206</v>
      </c>
      <c r="C1164">
        <v>37</v>
      </c>
      <c r="D1164">
        <v>64.64</v>
      </c>
      <c r="E1164">
        <v>10</v>
      </c>
      <c r="F1164" s="14">
        <f>VLOOKUP($A1164,Orders!$A:$B,2,FALSE)</f>
        <v>38039</v>
      </c>
      <c r="G1164" t="str">
        <f>VLOOKUP($A1164,Orders!$A:$E,5,FALSE)</f>
        <v>Shipped</v>
      </c>
      <c r="H1164">
        <f>VLOOKUP(B1164,Products!A:H,8)</f>
        <v>31.92</v>
      </c>
      <c r="I1164">
        <f t="shared" si="72"/>
        <v>2391.6799999999998</v>
      </c>
      <c r="J1164">
        <f t="shared" si="73"/>
        <v>1210.6399999999999</v>
      </c>
      <c r="K1164">
        <f t="shared" si="74"/>
        <v>2004</v>
      </c>
      <c r="L1164">
        <f t="shared" si="75"/>
        <v>2</v>
      </c>
      <c r="M1164" t="str">
        <f>VLOOKUP(A1164,'Master Sheet'!A:O,15)</f>
        <v>Paris</v>
      </c>
    </row>
    <row r="1165" spans="1:13">
      <c r="A1165">
        <v>10225</v>
      </c>
      <c r="B1165" t="s">
        <v>207</v>
      </c>
      <c r="C1165">
        <v>21</v>
      </c>
      <c r="D1165">
        <v>100.19</v>
      </c>
      <c r="E1165">
        <v>6</v>
      </c>
      <c r="F1165" s="14">
        <f>VLOOKUP($A1165,Orders!$A:$B,2,FALSE)</f>
        <v>38039</v>
      </c>
      <c r="G1165" t="str">
        <f>VLOOKUP($A1165,Orders!$A:$E,5,FALSE)</f>
        <v>Shipped</v>
      </c>
      <c r="H1165">
        <f>VLOOKUP(B1165,Products!A:H,8)</f>
        <v>58.73</v>
      </c>
      <c r="I1165">
        <f t="shared" si="72"/>
        <v>2103.9899999999998</v>
      </c>
      <c r="J1165">
        <f t="shared" si="73"/>
        <v>870.66</v>
      </c>
      <c r="K1165">
        <f t="shared" si="74"/>
        <v>2004</v>
      </c>
      <c r="L1165">
        <f t="shared" si="75"/>
        <v>2</v>
      </c>
      <c r="M1165" t="str">
        <f>VLOOKUP(A1165,'Master Sheet'!A:O,15)</f>
        <v>Paris</v>
      </c>
    </row>
    <row r="1166" spans="1:13">
      <c r="A1166">
        <v>10225</v>
      </c>
      <c r="B1166" t="s">
        <v>220</v>
      </c>
      <c r="C1166">
        <v>32</v>
      </c>
      <c r="D1166">
        <v>116.06</v>
      </c>
      <c r="E1166">
        <v>1</v>
      </c>
      <c r="F1166" s="14">
        <f>VLOOKUP($A1166,Orders!$A:$B,2,FALSE)</f>
        <v>38039</v>
      </c>
      <c r="G1166" t="str">
        <f>VLOOKUP($A1166,Orders!$A:$E,5,FALSE)</f>
        <v>Shipped</v>
      </c>
      <c r="H1166">
        <f>VLOOKUP(B1166,Products!A:H,8)</f>
        <v>83.51</v>
      </c>
      <c r="I1166">
        <f t="shared" si="72"/>
        <v>3713.92</v>
      </c>
      <c r="J1166">
        <f t="shared" si="73"/>
        <v>1041.5999999999999</v>
      </c>
      <c r="K1166">
        <f t="shared" si="74"/>
        <v>2004</v>
      </c>
      <c r="L1166">
        <f t="shared" si="75"/>
        <v>2</v>
      </c>
      <c r="M1166" t="str">
        <f>VLOOKUP(A1166,'Master Sheet'!A:O,15)</f>
        <v>Paris</v>
      </c>
    </row>
    <row r="1167" spans="1:13">
      <c r="A1167">
        <v>10225</v>
      </c>
      <c r="B1167" t="s">
        <v>208</v>
      </c>
      <c r="C1167">
        <v>47</v>
      </c>
      <c r="D1167">
        <v>71.61</v>
      </c>
      <c r="E1167">
        <v>5</v>
      </c>
      <c r="F1167" s="14">
        <f>VLOOKUP($A1167,Orders!$A:$B,2,FALSE)</f>
        <v>38039</v>
      </c>
      <c r="G1167" t="str">
        <f>VLOOKUP($A1167,Orders!$A:$E,5,FALSE)</f>
        <v>Shipped</v>
      </c>
      <c r="H1167">
        <f>VLOOKUP(B1167,Products!A:H,8)</f>
        <v>53.9</v>
      </c>
      <c r="I1167">
        <f t="shared" si="72"/>
        <v>3365.67</v>
      </c>
      <c r="J1167">
        <f t="shared" si="73"/>
        <v>832.37</v>
      </c>
      <c r="K1167">
        <f t="shared" si="74"/>
        <v>2004</v>
      </c>
      <c r="L1167">
        <f t="shared" si="75"/>
        <v>2</v>
      </c>
      <c r="M1167" t="str">
        <f>VLOOKUP(A1167,'Master Sheet'!A:O,15)</f>
        <v>Paris</v>
      </c>
    </row>
    <row r="1168" spans="1:13">
      <c r="A1168">
        <v>10225</v>
      </c>
      <c r="B1168" t="s">
        <v>154</v>
      </c>
      <c r="C1168">
        <v>43</v>
      </c>
      <c r="D1168">
        <v>162.57</v>
      </c>
      <c r="E1168">
        <v>2</v>
      </c>
      <c r="F1168" s="14">
        <f>VLOOKUP($A1168,Orders!$A:$B,2,FALSE)</f>
        <v>38039</v>
      </c>
      <c r="G1168" t="str">
        <f>VLOOKUP($A1168,Orders!$A:$E,5,FALSE)</f>
        <v>Shipped</v>
      </c>
      <c r="H1168">
        <f>VLOOKUP(B1168,Products!A:H,8)</f>
        <v>77.900000000000006</v>
      </c>
      <c r="I1168">
        <f t="shared" si="72"/>
        <v>6990.5099999999993</v>
      </c>
      <c r="J1168">
        <f t="shared" si="73"/>
        <v>3640.8099999999995</v>
      </c>
      <c r="K1168">
        <f t="shared" si="74"/>
        <v>2004</v>
      </c>
      <c r="L1168">
        <f t="shared" si="75"/>
        <v>2</v>
      </c>
      <c r="M1168" t="str">
        <f>VLOOKUP(A1168,'Master Sheet'!A:O,15)</f>
        <v>Paris</v>
      </c>
    </row>
    <row r="1169" spans="1:13">
      <c r="A1169">
        <v>10225</v>
      </c>
      <c r="B1169" t="s">
        <v>209</v>
      </c>
      <c r="C1169">
        <v>37</v>
      </c>
      <c r="D1169">
        <v>69.959999999999994</v>
      </c>
      <c r="E1169">
        <v>12</v>
      </c>
      <c r="F1169" s="14">
        <f>VLOOKUP($A1169,Orders!$A:$B,2,FALSE)</f>
        <v>38039</v>
      </c>
      <c r="G1169" t="str">
        <f>VLOOKUP($A1169,Orders!$A:$E,5,FALSE)</f>
        <v>Shipped</v>
      </c>
      <c r="H1169">
        <f>VLOOKUP(B1169,Products!A:H,8)</f>
        <v>49.05</v>
      </c>
      <c r="I1169">
        <f t="shared" si="72"/>
        <v>2588.52</v>
      </c>
      <c r="J1169">
        <f t="shared" si="73"/>
        <v>773.66999999999985</v>
      </c>
      <c r="K1169">
        <f t="shared" si="74"/>
        <v>2004</v>
      </c>
      <c r="L1169">
        <f t="shared" si="75"/>
        <v>2</v>
      </c>
      <c r="M1169" t="str">
        <f>VLOOKUP(A1169,'Master Sheet'!A:O,15)</f>
        <v>Paris</v>
      </c>
    </row>
    <row r="1170" spans="1:13">
      <c r="A1170">
        <v>10225</v>
      </c>
      <c r="B1170" t="s">
        <v>210</v>
      </c>
      <c r="C1170">
        <v>27</v>
      </c>
      <c r="D1170">
        <v>119.06</v>
      </c>
      <c r="E1170">
        <v>11</v>
      </c>
      <c r="F1170" s="14">
        <f>VLOOKUP($A1170,Orders!$A:$B,2,FALSE)</f>
        <v>38039</v>
      </c>
      <c r="G1170" t="str">
        <f>VLOOKUP($A1170,Orders!$A:$E,5,FALSE)</f>
        <v>Shipped</v>
      </c>
      <c r="H1170">
        <f>VLOOKUP(B1170,Products!A:H,8)</f>
        <v>73.489999999999995</v>
      </c>
      <c r="I1170">
        <f t="shared" si="72"/>
        <v>3214.62</v>
      </c>
      <c r="J1170">
        <f t="shared" si="73"/>
        <v>1230.3900000000001</v>
      </c>
      <c r="K1170">
        <f t="shared" si="74"/>
        <v>2004</v>
      </c>
      <c r="L1170">
        <f t="shared" si="75"/>
        <v>2</v>
      </c>
      <c r="M1170" t="str">
        <f>VLOOKUP(A1170,'Master Sheet'!A:O,15)</f>
        <v>Paris</v>
      </c>
    </row>
    <row r="1171" spans="1:13">
      <c r="A1171">
        <v>10225</v>
      </c>
      <c r="B1171" t="s">
        <v>212</v>
      </c>
      <c r="C1171">
        <v>35</v>
      </c>
      <c r="D1171">
        <v>135.41</v>
      </c>
      <c r="E1171">
        <v>14</v>
      </c>
      <c r="F1171" s="14">
        <f>VLOOKUP($A1171,Orders!$A:$B,2,FALSE)</f>
        <v>38039</v>
      </c>
      <c r="G1171" t="str">
        <f>VLOOKUP($A1171,Orders!$A:$E,5,FALSE)</f>
        <v>Shipped</v>
      </c>
      <c r="H1171">
        <f>VLOOKUP(B1171,Products!A:H,8)</f>
        <v>69.930000000000007</v>
      </c>
      <c r="I1171">
        <f t="shared" si="72"/>
        <v>4739.3499999999995</v>
      </c>
      <c r="J1171">
        <f t="shared" si="73"/>
        <v>2291.7999999999997</v>
      </c>
      <c r="K1171">
        <f t="shared" si="74"/>
        <v>2004</v>
      </c>
      <c r="L1171">
        <f t="shared" si="75"/>
        <v>2</v>
      </c>
      <c r="M1171" t="str">
        <f>VLOOKUP(A1171,'Master Sheet'!A:O,15)</f>
        <v>Paris</v>
      </c>
    </row>
    <row r="1172" spans="1:13">
      <c r="A1172">
        <v>10225</v>
      </c>
      <c r="B1172" t="s">
        <v>224</v>
      </c>
      <c r="C1172">
        <v>42</v>
      </c>
      <c r="D1172">
        <v>34.74</v>
      </c>
      <c r="E1172">
        <v>3</v>
      </c>
      <c r="F1172" s="14">
        <f>VLOOKUP($A1172,Orders!$A:$B,2,FALSE)</f>
        <v>38039</v>
      </c>
      <c r="G1172" t="str">
        <f>VLOOKUP($A1172,Orders!$A:$E,5,FALSE)</f>
        <v>Shipped</v>
      </c>
      <c r="H1172">
        <f>VLOOKUP(B1172,Products!A:H,8)</f>
        <v>16.239999999999998</v>
      </c>
      <c r="I1172">
        <f t="shared" si="72"/>
        <v>1459.0800000000002</v>
      </c>
      <c r="J1172">
        <f t="shared" si="73"/>
        <v>777.00000000000011</v>
      </c>
      <c r="K1172">
        <f t="shared" si="74"/>
        <v>2004</v>
      </c>
      <c r="L1172">
        <f t="shared" si="75"/>
        <v>2</v>
      </c>
      <c r="M1172" t="str">
        <f>VLOOKUP(A1172,'Master Sheet'!A:O,15)</f>
        <v>Paris</v>
      </c>
    </row>
    <row r="1173" spans="1:13">
      <c r="A1173">
        <v>10225</v>
      </c>
      <c r="B1173" t="s">
        <v>214</v>
      </c>
      <c r="C1173">
        <v>24</v>
      </c>
      <c r="D1173">
        <v>51.43</v>
      </c>
      <c r="E1173">
        <v>8</v>
      </c>
      <c r="F1173" s="14">
        <f>VLOOKUP($A1173,Orders!$A:$B,2,FALSE)</f>
        <v>38039</v>
      </c>
      <c r="G1173" t="str">
        <f>VLOOKUP($A1173,Orders!$A:$E,5,FALSE)</f>
        <v>Shipped</v>
      </c>
      <c r="H1173">
        <f>VLOOKUP(B1173,Products!A:H,8)</f>
        <v>38.58</v>
      </c>
      <c r="I1173">
        <f t="shared" si="72"/>
        <v>1234.32</v>
      </c>
      <c r="J1173">
        <f t="shared" si="73"/>
        <v>308.40000000000003</v>
      </c>
      <c r="K1173">
        <f t="shared" si="74"/>
        <v>2004</v>
      </c>
      <c r="L1173">
        <f t="shared" si="75"/>
        <v>2</v>
      </c>
      <c r="M1173" t="str">
        <f>VLOOKUP(A1173,'Master Sheet'!A:O,15)</f>
        <v>Paris</v>
      </c>
    </row>
    <row r="1174" spans="1:13">
      <c r="A1174">
        <v>10225</v>
      </c>
      <c r="B1174" t="s">
        <v>215</v>
      </c>
      <c r="C1174">
        <v>40</v>
      </c>
      <c r="D1174">
        <v>130.6</v>
      </c>
      <c r="E1174">
        <v>4</v>
      </c>
      <c r="F1174" s="14">
        <f>VLOOKUP($A1174,Orders!$A:$B,2,FALSE)</f>
        <v>38039</v>
      </c>
      <c r="G1174" t="str">
        <f>VLOOKUP($A1174,Orders!$A:$E,5,FALSE)</f>
        <v>Shipped</v>
      </c>
      <c r="H1174">
        <f>VLOOKUP(B1174,Products!A:H,8)</f>
        <v>98.3</v>
      </c>
      <c r="I1174">
        <f t="shared" si="72"/>
        <v>5224</v>
      </c>
      <c r="J1174">
        <f t="shared" si="73"/>
        <v>1292</v>
      </c>
      <c r="K1174">
        <f t="shared" si="74"/>
        <v>2004</v>
      </c>
      <c r="L1174">
        <f t="shared" si="75"/>
        <v>2</v>
      </c>
      <c r="M1174" t="str">
        <f>VLOOKUP(A1174,'Master Sheet'!A:O,15)</f>
        <v>Paris</v>
      </c>
    </row>
    <row r="1175" spans="1:13">
      <c r="A1175">
        <v>10225</v>
      </c>
      <c r="B1175" t="s">
        <v>216</v>
      </c>
      <c r="C1175">
        <v>46</v>
      </c>
      <c r="D1175">
        <v>77.61</v>
      </c>
      <c r="E1175">
        <v>13</v>
      </c>
      <c r="F1175" s="14">
        <f>VLOOKUP($A1175,Orders!$A:$B,2,FALSE)</f>
        <v>38039</v>
      </c>
      <c r="G1175" t="str">
        <f>VLOOKUP($A1175,Orders!$A:$E,5,FALSE)</f>
        <v>Shipped</v>
      </c>
      <c r="H1175">
        <f>VLOOKUP(B1175,Products!A:H,8)</f>
        <v>32.33</v>
      </c>
      <c r="I1175">
        <f t="shared" si="72"/>
        <v>3570.06</v>
      </c>
      <c r="J1175">
        <f t="shared" si="73"/>
        <v>2082.88</v>
      </c>
      <c r="K1175">
        <f t="shared" si="74"/>
        <v>2004</v>
      </c>
      <c r="L1175">
        <f t="shared" si="75"/>
        <v>2</v>
      </c>
      <c r="M1175" t="str">
        <f>VLOOKUP(A1175,'Master Sheet'!A:O,15)</f>
        <v>Paris</v>
      </c>
    </row>
    <row r="1176" spans="1:13">
      <c r="A1176">
        <v>10226</v>
      </c>
      <c r="B1176" t="s">
        <v>225</v>
      </c>
      <c r="C1176">
        <v>38</v>
      </c>
      <c r="D1176">
        <v>108.26</v>
      </c>
      <c r="E1176">
        <v>4</v>
      </c>
      <c r="F1176" s="14">
        <f>VLOOKUP($A1176,Orders!$A:$B,2,FALSE)</f>
        <v>38043</v>
      </c>
      <c r="G1176" t="str">
        <f>VLOOKUP($A1176,Orders!$A:$E,5,FALSE)</f>
        <v>Shipped</v>
      </c>
      <c r="H1176">
        <f>VLOOKUP(B1176,Products!A:H,8)</f>
        <v>65.959999999999994</v>
      </c>
      <c r="I1176">
        <f t="shared" si="72"/>
        <v>4113.88</v>
      </c>
      <c r="J1176">
        <f t="shared" si="73"/>
        <v>1607.4000000000005</v>
      </c>
      <c r="K1176">
        <f t="shared" si="74"/>
        <v>2004</v>
      </c>
      <c r="L1176">
        <f t="shared" si="75"/>
        <v>2</v>
      </c>
      <c r="M1176" t="str">
        <f>VLOOKUP(A1176,'Master Sheet'!A:O,15)</f>
        <v>San Francisco</v>
      </c>
    </row>
    <row r="1177" spans="1:13">
      <c r="A1177">
        <v>10226</v>
      </c>
      <c r="B1177" t="s">
        <v>221</v>
      </c>
      <c r="C1177">
        <v>24</v>
      </c>
      <c r="D1177">
        <v>129.44999999999999</v>
      </c>
      <c r="E1177">
        <v>7</v>
      </c>
      <c r="F1177" s="14">
        <f>VLOOKUP($A1177,Orders!$A:$B,2,FALSE)</f>
        <v>38043</v>
      </c>
      <c r="G1177" t="str">
        <f>VLOOKUP($A1177,Orders!$A:$E,5,FALSE)</f>
        <v>Shipped</v>
      </c>
      <c r="H1177">
        <f>VLOOKUP(B1177,Products!A:H,8)</f>
        <v>93.89</v>
      </c>
      <c r="I1177">
        <f t="shared" si="72"/>
        <v>3106.7999999999997</v>
      </c>
      <c r="J1177">
        <f t="shared" si="73"/>
        <v>853.43999999999971</v>
      </c>
      <c r="K1177">
        <f t="shared" si="74"/>
        <v>2004</v>
      </c>
      <c r="L1177">
        <f t="shared" si="75"/>
        <v>2</v>
      </c>
      <c r="M1177" t="str">
        <f>VLOOKUP(A1177,'Master Sheet'!A:O,15)</f>
        <v>San Francisco</v>
      </c>
    </row>
    <row r="1178" spans="1:13">
      <c r="A1178">
        <v>10226</v>
      </c>
      <c r="B1178" t="s">
        <v>222</v>
      </c>
      <c r="C1178">
        <v>24</v>
      </c>
      <c r="D1178">
        <v>125.4</v>
      </c>
      <c r="E1178">
        <v>5</v>
      </c>
      <c r="F1178" s="14">
        <f>VLOOKUP($A1178,Orders!$A:$B,2,FALSE)</f>
        <v>38043</v>
      </c>
      <c r="G1178" t="str">
        <f>VLOOKUP($A1178,Orders!$A:$E,5,FALSE)</f>
        <v>Shipped</v>
      </c>
      <c r="H1178">
        <f>VLOOKUP(B1178,Products!A:H,8)</f>
        <v>56.76</v>
      </c>
      <c r="I1178">
        <f t="shared" si="72"/>
        <v>3009.6000000000004</v>
      </c>
      <c r="J1178">
        <f t="shared" si="73"/>
        <v>1647.3600000000004</v>
      </c>
      <c r="K1178">
        <f t="shared" si="74"/>
        <v>2004</v>
      </c>
      <c r="L1178">
        <f t="shared" si="75"/>
        <v>2</v>
      </c>
      <c r="M1178" t="str">
        <f>VLOOKUP(A1178,'Master Sheet'!A:O,15)</f>
        <v>San Francisco</v>
      </c>
    </row>
    <row r="1179" spans="1:13">
      <c r="A1179">
        <v>10226</v>
      </c>
      <c r="B1179" t="s">
        <v>223</v>
      </c>
      <c r="C1179">
        <v>46</v>
      </c>
      <c r="D1179">
        <v>122.91</v>
      </c>
      <c r="E1179">
        <v>6</v>
      </c>
      <c r="F1179" s="14">
        <f>VLOOKUP($A1179,Orders!$A:$B,2,FALSE)</f>
        <v>38043</v>
      </c>
      <c r="G1179" t="str">
        <f>VLOOKUP($A1179,Orders!$A:$E,5,FALSE)</f>
        <v>Shipped</v>
      </c>
      <c r="H1179">
        <f>VLOOKUP(B1179,Products!A:H,8)</f>
        <v>62.16</v>
      </c>
      <c r="I1179">
        <f t="shared" si="72"/>
        <v>5653.86</v>
      </c>
      <c r="J1179">
        <f t="shared" si="73"/>
        <v>2794.5</v>
      </c>
      <c r="K1179">
        <f t="shared" si="74"/>
        <v>2004</v>
      </c>
      <c r="L1179">
        <f t="shared" si="75"/>
        <v>2</v>
      </c>
      <c r="M1179" t="str">
        <f>VLOOKUP(A1179,'Master Sheet'!A:O,15)</f>
        <v>San Francisco</v>
      </c>
    </row>
    <row r="1180" spans="1:13">
      <c r="A1180">
        <v>10226</v>
      </c>
      <c r="B1180" t="s">
        <v>227</v>
      </c>
      <c r="C1180">
        <v>21</v>
      </c>
      <c r="D1180">
        <v>65.41</v>
      </c>
      <c r="E1180">
        <v>1</v>
      </c>
      <c r="F1180" s="14">
        <f>VLOOKUP($A1180,Orders!$A:$B,2,FALSE)</f>
        <v>38043</v>
      </c>
      <c r="G1180" t="str">
        <f>VLOOKUP($A1180,Orders!$A:$E,5,FALSE)</f>
        <v>Shipped</v>
      </c>
      <c r="H1180">
        <f>VLOOKUP(B1180,Products!A:H,8)</f>
        <v>49.24</v>
      </c>
      <c r="I1180">
        <f t="shared" si="72"/>
        <v>1373.61</v>
      </c>
      <c r="J1180">
        <f t="shared" si="73"/>
        <v>339.56999999999988</v>
      </c>
      <c r="K1180">
        <f t="shared" si="74"/>
        <v>2004</v>
      </c>
      <c r="L1180">
        <f t="shared" si="75"/>
        <v>2</v>
      </c>
      <c r="M1180" t="str">
        <f>VLOOKUP(A1180,'Master Sheet'!A:O,15)</f>
        <v>San Francisco</v>
      </c>
    </row>
    <row r="1181" spans="1:13">
      <c r="A1181">
        <v>10226</v>
      </c>
      <c r="B1181" t="s">
        <v>228</v>
      </c>
      <c r="C1181">
        <v>36</v>
      </c>
      <c r="D1181">
        <v>47.79</v>
      </c>
      <c r="E1181">
        <v>3</v>
      </c>
      <c r="F1181" s="14">
        <f>VLOOKUP($A1181,Orders!$A:$B,2,FALSE)</f>
        <v>38043</v>
      </c>
      <c r="G1181" t="str">
        <f>VLOOKUP($A1181,Orders!$A:$E,5,FALSE)</f>
        <v>Shipped</v>
      </c>
      <c r="H1181">
        <f>VLOOKUP(B1181,Products!A:H,8)</f>
        <v>29.18</v>
      </c>
      <c r="I1181">
        <f t="shared" si="72"/>
        <v>1720.44</v>
      </c>
      <c r="J1181">
        <f t="shared" si="73"/>
        <v>669.96</v>
      </c>
      <c r="K1181">
        <f t="shared" si="74"/>
        <v>2004</v>
      </c>
      <c r="L1181">
        <f t="shared" si="75"/>
        <v>2</v>
      </c>
      <c r="M1181" t="str">
        <f>VLOOKUP(A1181,'Master Sheet'!A:O,15)</f>
        <v>San Francisco</v>
      </c>
    </row>
    <row r="1182" spans="1:13">
      <c r="A1182">
        <v>10226</v>
      </c>
      <c r="B1182" t="s">
        <v>232</v>
      </c>
      <c r="C1182">
        <v>48</v>
      </c>
      <c r="D1182">
        <v>95.3</v>
      </c>
      <c r="E1182">
        <v>2</v>
      </c>
      <c r="F1182" s="14">
        <f>VLOOKUP($A1182,Orders!$A:$B,2,FALSE)</f>
        <v>38043</v>
      </c>
      <c r="G1182" t="str">
        <f>VLOOKUP($A1182,Orders!$A:$E,5,FALSE)</f>
        <v>Shipped</v>
      </c>
      <c r="H1182">
        <f>VLOOKUP(B1182,Products!A:H,8)</f>
        <v>62.11</v>
      </c>
      <c r="I1182">
        <f t="shared" si="72"/>
        <v>4574.3999999999996</v>
      </c>
      <c r="J1182">
        <f t="shared" si="73"/>
        <v>1593.12</v>
      </c>
      <c r="K1182">
        <f t="shared" si="74"/>
        <v>2004</v>
      </c>
      <c r="L1182">
        <f t="shared" si="75"/>
        <v>2</v>
      </c>
      <c r="M1182" t="str">
        <f>VLOOKUP(A1182,'Master Sheet'!A:O,15)</f>
        <v>San Francisco</v>
      </c>
    </row>
    <row r="1183" spans="1:13">
      <c r="A1183">
        <v>10227</v>
      </c>
      <c r="B1183" t="s">
        <v>132</v>
      </c>
      <c r="C1183">
        <v>25</v>
      </c>
      <c r="D1183">
        <v>85.27</v>
      </c>
      <c r="E1183">
        <v>3</v>
      </c>
      <c r="F1183" s="14">
        <f>VLOOKUP($A1183,Orders!$A:$B,2,FALSE)</f>
        <v>38048</v>
      </c>
      <c r="G1183" t="str">
        <f>VLOOKUP($A1183,Orders!$A:$E,5,FALSE)</f>
        <v>Shipped</v>
      </c>
      <c r="H1183">
        <f>VLOOKUP(B1183,Products!A:H,8)</f>
        <v>60.62</v>
      </c>
      <c r="I1183">
        <f t="shared" si="72"/>
        <v>2131.75</v>
      </c>
      <c r="J1183">
        <f t="shared" si="73"/>
        <v>616.25</v>
      </c>
      <c r="K1183">
        <f t="shared" si="74"/>
        <v>2004</v>
      </c>
      <c r="L1183">
        <f t="shared" si="75"/>
        <v>3</v>
      </c>
      <c r="M1183" t="str">
        <f>VLOOKUP(A1183,'Master Sheet'!A:O,15)</f>
        <v>Paris</v>
      </c>
    </row>
    <row r="1184" spans="1:13">
      <c r="A1184">
        <v>10227</v>
      </c>
      <c r="B1184" t="s">
        <v>133</v>
      </c>
      <c r="C1184">
        <v>31</v>
      </c>
      <c r="D1184">
        <v>50.14</v>
      </c>
      <c r="E1184">
        <v>2</v>
      </c>
      <c r="F1184" s="14">
        <f>VLOOKUP($A1184,Orders!$A:$B,2,FALSE)</f>
        <v>38048</v>
      </c>
      <c r="G1184" t="str">
        <f>VLOOKUP($A1184,Orders!$A:$E,5,FALSE)</f>
        <v>Shipped</v>
      </c>
      <c r="H1184">
        <f>VLOOKUP(B1184,Products!A:H,8)</f>
        <v>24.26</v>
      </c>
      <c r="I1184">
        <f t="shared" si="72"/>
        <v>1554.34</v>
      </c>
      <c r="J1184">
        <f t="shared" si="73"/>
        <v>802.28</v>
      </c>
      <c r="K1184">
        <f t="shared" si="74"/>
        <v>2004</v>
      </c>
      <c r="L1184">
        <f t="shared" si="75"/>
        <v>3</v>
      </c>
      <c r="M1184" t="str">
        <f>VLOOKUP(A1184,'Master Sheet'!A:O,15)</f>
        <v>Paris</v>
      </c>
    </row>
    <row r="1185" spans="1:13">
      <c r="A1185">
        <v>10227</v>
      </c>
      <c r="B1185" t="s">
        <v>124</v>
      </c>
      <c r="C1185">
        <v>26</v>
      </c>
      <c r="D1185">
        <v>136</v>
      </c>
      <c r="E1185">
        <v>10</v>
      </c>
      <c r="F1185" s="14">
        <f>VLOOKUP($A1185,Orders!$A:$B,2,FALSE)</f>
        <v>38048</v>
      </c>
      <c r="G1185" t="str">
        <f>VLOOKUP($A1185,Orders!$A:$E,5,FALSE)</f>
        <v>Shipped</v>
      </c>
      <c r="H1185">
        <f>VLOOKUP(B1185,Products!A:H,8)</f>
        <v>86.7</v>
      </c>
      <c r="I1185">
        <f t="shared" si="72"/>
        <v>3536</v>
      </c>
      <c r="J1185">
        <f t="shared" si="73"/>
        <v>1281.8</v>
      </c>
      <c r="K1185">
        <f t="shared" si="74"/>
        <v>2004</v>
      </c>
      <c r="L1185">
        <f t="shared" si="75"/>
        <v>3</v>
      </c>
      <c r="M1185" t="str">
        <f>VLOOKUP(A1185,'Master Sheet'!A:O,15)</f>
        <v>Paris</v>
      </c>
    </row>
    <row r="1186" spans="1:13">
      <c r="A1186">
        <v>10227</v>
      </c>
      <c r="B1186" t="s">
        <v>125</v>
      </c>
      <c r="C1186">
        <v>28</v>
      </c>
      <c r="D1186">
        <v>59.93</v>
      </c>
      <c r="E1186">
        <v>9</v>
      </c>
      <c r="F1186" s="14">
        <f>VLOOKUP($A1186,Orders!$A:$B,2,FALSE)</f>
        <v>38048</v>
      </c>
      <c r="G1186" t="str">
        <f>VLOOKUP($A1186,Orders!$A:$E,5,FALSE)</f>
        <v>Shipped</v>
      </c>
      <c r="H1186">
        <f>VLOOKUP(B1186,Products!A:H,8)</f>
        <v>33.299999999999997</v>
      </c>
      <c r="I1186">
        <f t="shared" si="72"/>
        <v>1678.04</v>
      </c>
      <c r="J1186">
        <f t="shared" si="73"/>
        <v>745.6400000000001</v>
      </c>
      <c r="K1186">
        <f t="shared" si="74"/>
        <v>2004</v>
      </c>
      <c r="L1186">
        <f t="shared" si="75"/>
        <v>3</v>
      </c>
      <c r="M1186" t="str">
        <f>VLOOKUP(A1186,'Master Sheet'!A:O,15)</f>
        <v>Paris</v>
      </c>
    </row>
    <row r="1187" spans="1:13">
      <c r="A1187">
        <v>10227</v>
      </c>
      <c r="B1187" t="s">
        <v>128</v>
      </c>
      <c r="C1187">
        <v>46</v>
      </c>
      <c r="D1187">
        <v>118.23</v>
      </c>
      <c r="E1187">
        <v>7</v>
      </c>
      <c r="F1187" s="14">
        <f>VLOOKUP($A1187,Orders!$A:$B,2,FALSE)</f>
        <v>38048</v>
      </c>
      <c r="G1187" t="str">
        <f>VLOOKUP($A1187,Orders!$A:$E,5,FALSE)</f>
        <v>Shipped</v>
      </c>
      <c r="H1187">
        <f>VLOOKUP(B1187,Products!A:H,8)</f>
        <v>58.48</v>
      </c>
      <c r="I1187">
        <f t="shared" si="72"/>
        <v>5438.58</v>
      </c>
      <c r="J1187">
        <f t="shared" si="73"/>
        <v>2748.5000000000005</v>
      </c>
      <c r="K1187">
        <f t="shared" si="74"/>
        <v>2004</v>
      </c>
      <c r="L1187">
        <f t="shared" si="75"/>
        <v>3</v>
      </c>
      <c r="M1187" t="str">
        <f>VLOOKUP(A1187,'Master Sheet'!A:O,15)</f>
        <v>Paris</v>
      </c>
    </row>
    <row r="1188" spans="1:13">
      <c r="A1188">
        <v>10227</v>
      </c>
      <c r="B1188" t="s">
        <v>129</v>
      </c>
      <c r="C1188">
        <v>29</v>
      </c>
      <c r="D1188">
        <v>146.81</v>
      </c>
      <c r="E1188">
        <v>4</v>
      </c>
      <c r="F1188" s="14">
        <f>VLOOKUP($A1188,Orders!$A:$B,2,FALSE)</f>
        <v>38048</v>
      </c>
      <c r="G1188" t="str">
        <f>VLOOKUP($A1188,Orders!$A:$E,5,FALSE)</f>
        <v>Shipped</v>
      </c>
      <c r="H1188">
        <f>VLOOKUP(B1188,Products!A:H,8)</f>
        <v>72.56</v>
      </c>
      <c r="I1188">
        <f t="shared" si="72"/>
        <v>4257.49</v>
      </c>
      <c r="J1188">
        <f t="shared" si="73"/>
        <v>2153.25</v>
      </c>
      <c r="K1188">
        <f t="shared" si="74"/>
        <v>2004</v>
      </c>
      <c r="L1188">
        <f t="shared" si="75"/>
        <v>3</v>
      </c>
      <c r="M1188" t="str">
        <f>VLOOKUP(A1188,'Master Sheet'!A:O,15)</f>
        <v>Paris</v>
      </c>
    </row>
    <row r="1189" spans="1:13">
      <c r="A1189">
        <v>10227</v>
      </c>
      <c r="B1189" t="s">
        <v>142</v>
      </c>
      <c r="C1189">
        <v>33</v>
      </c>
      <c r="D1189">
        <v>99.21</v>
      </c>
      <c r="E1189">
        <v>1</v>
      </c>
      <c r="F1189" s="14">
        <f>VLOOKUP($A1189,Orders!$A:$B,2,FALSE)</f>
        <v>38048</v>
      </c>
      <c r="G1189" t="str">
        <f>VLOOKUP($A1189,Orders!$A:$E,5,FALSE)</f>
        <v>Shipped</v>
      </c>
      <c r="H1189">
        <f>VLOOKUP(B1189,Products!A:H,8)</f>
        <v>57.54</v>
      </c>
      <c r="I1189">
        <f t="shared" si="72"/>
        <v>3273.93</v>
      </c>
      <c r="J1189">
        <f t="shared" si="73"/>
        <v>1375.11</v>
      </c>
      <c r="K1189">
        <f t="shared" si="74"/>
        <v>2004</v>
      </c>
      <c r="L1189">
        <f t="shared" si="75"/>
        <v>3</v>
      </c>
      <c r="M1189" t="str">
        <f>VLOOKUP(A1189,'Master Sheet'!A:O,15)</f>
        <v>Paris</v>
      </c>
    </row>
    <row r="1190" spans="1:13">
      <c r="A1190">
        <v>10227</v>
      </c>
      <c r="B1190" t="s">
        <v>126</v>
      </c>
      <c r="C1190">
        <v>34</v>
      </c>
      <c r="D1190">
        <v>87.43</v>
      </c>
      <c r="E1190">
        <v>11</v>
      </c>
      <c r="F1190" s="14">
        <f>VLOOKUP($A1190,Orders!$A:$B,2,FALSE)</f>
        <v>38048</v>
      </c>
      <c r="G1190" t="str">
        <f>VLOOKUP($A1190,Orders!$A:$E,5,FALSE)</f>
        <v>Shipped</v>
      </c>
      <c r="H1190">
        <f>VLOOKUP(B1190,Products!A:H,8)</f>
        <v>43.26</v>
      </c>
      <c r="I1190">
        <f t="shared" si="72"/>
        <v>2972.6200000000003</v>
      </c>
      <c r="J1190">
        <f t="shared" si="73"/>
        <v>1501.7800000000002</v>
      </c>
      <c r="K1190">
        <f t="shared" si="74"/>
        <v>2004</v>
      </c>
      <c r="L1190">
        <f t="shared" si="75"/>
        <v>3</v>
      </c>
      <c r="M1190" t="str">
        <f>VLOOKUP(A1190,'Master Sheet'!A:O,15)</f>
        <v>Paris</v>
      </c>
    </row>
    <row r="1191" spans="1:13">
      <c r="A1191">
        <v>10227</v>
      </c>
      <c r="B1191" t="s">
        <v>226</v>
      </c>
      <c r="C1191">
        <v>37</v>
      </c>
      <c r="D1191">
        <v>70.56</v>
      </c>
      <c r="E1191">
        <v>12</v>
      </c>
      <c r="F1191" s="14">
        <f>VLOOKUP($A1191,Orders!$A:$B,2,FALSE)</f>
        <v>38048</v>
      </c>
      <c r="G1191" t="str">
        <f>VLOOKUP($A1191,Orders!$A:$E,5,FALSE)</f>
        <v>Shipped</v>
      </c>
      <c r="H1191">
        <f>VLOOKUP(B1191,Products!A:H,8)</f>
        <v>34.21</v>
      </c>
      <c r="I1191">
        <f t="shared" si="72"/>
        <v>2610.7200000000003</v>
      </c>
      <c r="J1191">
        <f t="shared" si="73"/>
        <v>1344.95</v>
      </c>
      <c r="K1191">
        <f t="shared" si="74"/>
        <v>2004</v>
      </c>
      <c r="L1191">
        <f t="shared" si="75"/>
        <v>3</v>
      </c>
      <c r="M1191" t="str">
        <f>VLOOKUP(A1191,'Master Sheet'!A:O,15)</f>
        <v>Paris</v>
      </c>
    </row>
    <row r="1192" spans="1:13">
      <c r="A1192">
        <v>10227</v>
      </c>
      <c r="B1192" t="s">
        <v>130</v>
      </c>
      <c r="C1192">
        <v>42</v>
      </c>
      <c r="D1192">
        <v>27.22</v>
      </c>
      <c r="E1192">
        <v>6</v>
      </c>
      <c r="F1192" s="14">
        <f>VLOOKUP($A1192,Orders!$A:$B,2,FALSE)</f>
        <v>38048</v>
      </c>
      <c r="G1192" t="str">
        <f>VLOOKUP($A1192,Orders!$A:$E,5,FALSE)</f>
        <v>Shipped</v>
      </c>
      <c r="H1192">
        <f>VLOOKUP(B1192,Products!A:H,8)</f>
        <v>22.57</v>
      </c>
      <c r="I1192">
        <f t="shared" si="72"/>
        <v>1143.24</v>
      </c>
      <c r="J1192">
        <f t="shared" si="73"/>
        <v>195.29999999999995</v>
      </c>
      <c r="K1192">
        <f t="shared" si="74"/>
        <v>2004</v>
      </c>
      <c r="L1192">
        <f t="shared" si="75"/>
        <v>3</v>
      </c>
      <c r="M1192" t="str">
        <f>VLOOKUP(A1192,'Master Sheet'!A:O,15)</f>
        <v>Paris</v>
      </c>
    </row>
    <row r="1193" spans="1:13">
      <c r="A1193">
        <v>10227</v>
      </c>
      <c r="B1193" t="s">
        <v>131</v>
      </c>
      <c r="C1193">
        <v>24</v>
      </c>
      <c r="D1193">
        <v>39.42</v>
      </c>
      <c r="E1193">
        <v>5</v>
      </c>
      <c r="F1193" s="14">
        <f>VLOOKUP($A1193,Orders!$A:$B,2,FALSE)</f>
        <v>38048</v>
      </c>
      <c r="G1193" t="str">
        <f>VLOOKUP($A1193,Orders!$A:$E,5,FALSE)</f>
        <v>Shipped</v>
      </c>
      <c r="H1193">
        <f>VLOOKUP(B1193,Products!A:H,8)</f>
        <v>20.61</v>
      </c>
      <c r="I1193">
        <f t="shared" ref="I1193:I1256" si="76">C1193*D1193</f>
        <v>946.08</v>
      </c>
      <c r="J1193">
        <f t="shared" ref="J1193:J1256" si="77">(D1193-H1193)*C1193</f>
        <v>451.44000000000005</v>
      </c>
      <c r="K1193">
        <f t="shared" ref="K1193:K1256" si="78">YEAR(F1193)</f>
        <v>2004</v>
      </c>
      <c r="L1193">
        <f t="shared" ref="L1193:L1256" si="79">MONTH(F1193)</f>
        <v>3</v>
      </c>
      <c r="M1193" t="str">
        <f>VLOOKUP(A1193,'Master Sheet'!A:O,15)</f>
        <v>Paris</v>
      </c>
    </row>
    <row r="1194" spans="1:13">
      <c r="A1194">
        <v>10227</v>
      </c>
      <c r="B1194" t="s">
        <v>229</v>
      </c>
      <c r="C1194">
        <v>47</v>
      </c>
      <c r="D1194">
        <v>84.51</v>
      </c>
      <c r="E1194">
        <v>14</v>
      </c>
      <c r="F1194" s="14">
        <f>VLOOKUP($A1194,Orders!$A:$B,2,FALSE)</f>
        <v>38048</v>
      </c>
      <c r="G1194" t="str">
        <f>VLOOKUP($A1194,Orders!$A:$E,5,FALSE)</f>
        <v>Shipped</v>
      </c>
      <c r="H1194">
        <f>VLOOKUP(B1194,Products!A:H,8)</f>
        <v>47.25</v>
      </c>
      <c r="I1194">
        <f t="shared" si="76"/>
        <v>3971.9700000000003</v>
      </c>
      <c r="J1194">
        <f t="shared" si="77"/>
        <v>1751.2200000000003</v>
      </c>
      <c r="K1194">
        <f t="shared" si="78"/>
        <v>2004</v>
      </c>
      <c r="L1194">
        <f t="shared" si="79"/>
        <v>3</v>
      </c>
      <c r="M1194" t="str">
        <f>VLOOKUP(A1194,'Master Sheet'!A:O,15)</f>
        <v>Paris</v>
      </c>
    </row>
    <row r="1195" spans="1:13">
      <c r="A1195">
        <v>10227</v>
      </c>
      <c r="B1195" t="s">
        <v>230</v>
      </c>
      <c r="C1195">
        <v>33</v>
      </c>
      <c r="D1195">
        <v>102.17</v>
      </c>
      <c r="E1195">
        <v>13</v>
      </c>
      <c r="F1195" s="14">
        <f>VLOOKUP($A1195,Orders!$A:$B,2,FALSE)</f>
        <v>38048</v>
      </c>
      <c r="G1195" t="str">
        <f>VLOOKUP($A1195,Orders!$A:$E,5,FALSE)</f>
        <v>Shipped</v>
      </c>
      <c r="H1195">
        <f>VLOOKUP(B1195,Products!A:H,8)</f>
        <v>72.819999999999993</v>
      </c>
      <c r="I1195">
        <f t="shared" si="76"/>
        <v>3371.61</v>
      </c>
      <c r="J1195">
        <f t="shared" si="77"/>
        <v>968.5500000000003</v>
      </c>
      <c r="K1195">
        <f t="shared" si="78"/>
        <v>2004</v>
      </c>
      <c r="L1195">
        <f t="shared" si="79"/>
        <v>3</v>
      </c>
      <c r="M1195" t="str">
        <f>VLOOKUP(A1195,'Master Sheet'!A:O,15)</f>
        <v>Paris</v>
      </c>
    </row>
    <row r="1196" spans="1:13">
      <c r="A1196">
        <v>10227</v>
      </c>
      <c r="B1196" t="s">
        <v>231</v>
      </c>
      <c r="C1196">
        <v>40</v>
      </c>
      <c r="D1196">
        <v>78.760000000000005</v>
      </c>
      <c r="E1196">
        <v>15</v>
      </c>
      <c r="F1196" s="14">
        <f>VLOOKUP($A1196,Orders!$A:$B,2,FALSE)</f>
        <v>38048</v>
      </c>
      <c r="G1196" t="str">
        <f>VLOOKUP($A1196,Orders!$A:$E,5,FALSE)</f>
        <v>Shipped</v>
      </c>
      <c r="H1196">
        <f>VLOOKUP(B1196,Products!A:H,8)</f>
        <v>50.51</v>
      </c>
      <c r="I1196">
        <f t="shared" si="76"/>
        <v>3150.4</v>
      </c>
      <c r="J1196">
        <f t="shared" si="77"/>
        <v>1130.0000000000002</v>
      </c>
      <c r="K1196">
        <f t="shared" si="78"/>
        <v>2004</v>
      </c>
      <c r="L1196">
        <f t="shared" si="79"/>
        <v>3</v>
      </c>
      <c r="M1196" t="str">
        <f>VLOOKUP(A1196,'Master Sheet'!A:O,15)</f>
        <v>Paris</v>
      </c>
    </row>
    <row r="1197" spans="1:13">
      <c r="A1197">
        <v>10227</v>
      </c>
      <c r="B1197" t="s">
        <v>127</v>
      </c>
      <c r="C1197">
        <v>27</v>
      </c>
      <c r="D1197">
        <v>34.880000000000003</v>
      </c>
      <c r="E1197">
        <v>8</v>
      </c>
      <c r="F1197" s="14">
        <f>VLOOKUP($A1197,Orders!$A:$B,2,FALSE)</f>
        <v>38048</v>
      </c>
      <c r="G1197" t="str">
        <f>VLOOKUP($A1197,Orders!$A:$E,5,FALSE)</f>
        <v>Shipped</v>
      </c>
      <c r="H1197">
        <f>VLOOKUP(B1197,Products!A:H,8)</f>
        <v>21.75</v>
      </c>
      <c r="I1197">
        <f t="shared" si="76"/>
        <v>941.7600000000001</v>
      </c>
      <c r="J1197">
        <f t="shared" si="77"/>
        <v>354.51000000000005</v>
      </c>
      <c r="K1197">
        <f t="shared" si="78"/>
        <v>2004</v>
      </c>
      <c r="L1197">
        <f t="shared" si="79"/>
        <v>3</v>
      </c>
      <c r="M1197" t="str">
        <f>VLOOKUP(A1197,'Master Sheet'!A:O,15)</f>
        <v>Paris</v>
      </c>
    </row>
    <row r="1198" spans="1:13">
      <c r="A1198">
        <v>10228</v>
      </c>
      <c r="B1198" t="s">
        <v>134</v>
      </c>
      <c r="C1198">
        <v>29</v>
      </c>
      <c r="D1198">
        <v>214.3</v>
      </c>
      <c r="E1198">
        <v>2</v>
      </c>
      <c r="F1198" s="14">
        <f>VLOOKUP($A1198,Orders!$A:$B,2,FALSE)</f>
        <v>38056</v>
      </c>
      <c r="G1198" t="str">
        <f>VLOOKUP($A1198,Orders!$A:$E,5,FALSE)</f>
        <v>Shipped</v>
      </c>
      <c r="H1198">
        <f>VLOOKUP(B1198,Products!A:H,8)</f>
        <v>98.58</v>
      </c>
      <c r="I1198">
        <f t="shared" si="76"/>
        <v>6214.7000000000007</v>
      </c>
      <c r="J1198">
        <f t="shared" si="77"/>
        <v>3355.8800000000006</v>
      </c>
      <c r="K1198">
        <f t="shared" si="78"/>
        <v>2004</v>
      </c>
      <c r="L1198">
        <f t="shared" si="79"/>
        <v>3</v>
      </c>
      <c r="M1198" t="str">
        <f>VLOOKUP(A1198,'Master Sheet'!A:O,15)</f>
        <v>Boston</v>
      </c>
    </row>
    <row r="1199" spans="1:13">
      <c r="A1199">
        <v>10228</v>
      </c>
      <c r="B1199" t="s">
        <v>137</v>
      </c>
      <c r="C1199">
        <v>32</v>
      </c>
      <c r="D1199">
        <v>100.34</v>
      </c>
      <c r="E1199">
        <v>1</v>
      </c>
      <c r="F1199" s="14">
        <f>VLOOKUP($A1199,Orders!$A:$B,2,FALSE)</f>
        <v>38056</v>
      </c>
      <c r="G1199" t="str">
        <f>VLOOKUP($A1199,Orders!$A:$E,5,FALSE)</f>
        <v>Shipped</v>
      </c>
      <c r="H1199">
        <f>VLOOKUP(B1199,Products!A:H,8)</f>
        <v>58.33</v>
      </c>
      <c r="I1199">
        <f t="shared" si="76"/>
        <v>3210.88</v>
      </c>
      <c r="J1199">
        <f t="shared" si="77"/>
        <v>1344.3200000000002</v>
      </c>
      <c r="K1199">
        <f t="shared" si="78"/>
        <v>2004</v>
      </c>
      <c r="L1199">
        <f t="shared" si="79"/>
        <v>3</v>
      </c>
      <c r="M1199" t="str">
        <f>VLOOKUP(A1199,'Master Sheet'!A:O,15)</f>
        <v>Boston</v>
      </c>
    </row>
    <row r="1200" spans="1:13">
      <c r="A1200">
        <v>10228</v>
      </c>
      <c r="B1200" t="s">
        <v>139</v>
      </c>
      <c r="C1200">
        <v>24</v>
      </c>
      <c r="D1200">
        <v>101.31</v>
      </c>
      <c r="E1200">
        <v>3</v>
      </c>
      <c r="F1200" s="14">
        <f>VLOOKUP($A1200,Orders!$A:$B,2,FALSE)</f>
        <v>38056</v>
      </c>
      <c r="G1200" t="str">
        <f>VLOOKUP($A1200,Orders!$A:$E,5,FALSE)</f>
        <v>Shipped</v>
      </c>
      <c r="H1200">
        <f>VLOOKUP(B1200,Products!A:H,8)</f>
        <v>60.78</v>
      </c>
      <c r="I1200">
        <f t="shared" si="76"/>
        <v>2431.44</v>
      </c>
      <c r="J1200">
        <f t="shared" si="77"/>
        <v>972.72</v>
      </c>
      <c r="K1200">
        <f t="shared" si="78"/>
        <v>2004</v>
      </c>
      <c r="L1200">
        <f t="shared" si="79"/>
        <v>3</v>
      </c>
      <c r="M1200" t="str">
        <f>VLOOKUP(A1200,'Master Sheet'!A:O,15)</f>
        <v>Boston</v>
      </c>
    </row>
    <row r="1201" spans="1:13">
      <c r="A1201">
        <v>10228</v>
      </c>
      <c r="B1201" t="s">
        <v>140</v>
      </c>
      <c r="C1201">
        <v>45</v>
      </c>
      <c r="D1201">
        <v>57.46</v>
      </c>
      <c r="E1201">
        <v>5</v>
      </c>
      <c r="F1201" s="14">
        <f>VLOOKUP($A1201,Orders!$A:$B,2,FALSE)</f>
        <v>38056</v>
      </c>
      <c r="G1201" t="str">
        <f>VLOOKUP($A1201,Orders!$A:$E,5,FALSE)</f>
        <v>Shipped</v>
      </c>
      <c r="H1201">
        <f>VLOOKUP(B1201,Products!A:H,8)</f>
        <v>34.35</v>
      </c>
      <c r="I1201">
        <f t="shared" si="76"/>
        <v>2585.6999999999998</v>
      </c>
      <c r="J1201">
        <f t="shared" si="77"/>
        <v>1039.95</v>
      </c>
      <c r="K1201">
        <f t="shared" si="78"/>
        <v>2004</v>
      </c>
      <c r="L1201">
        <f t="shared" si="79"/>
        <v>3</v>
      </c>
      <c r="M1201" t="str">
        <f>VLOOKUP(A1201,'Master Sheet'!A:O,15)</f>
        <v>Boston</v>
      </c>
    </row>
    <row r="1202" spans="1:13">
      <c r="A1202">
        <v>10228</v>
      </c>
      <c r="B1202" t="s">
        <v>141</v>
      </c>
      <c r="C1202">
        <v>31</v>
      </c>
      <c r="D1202">
        <v>100.53</v>
      </c>
      <c r="E1202">
        <v>4</v>
      </c>
      <c r="F1202" s="14">
        <f>VLOOKUP($A1202,Orders!$A:$B,2,FALSE)</f>
        <v>38056</v>
      </c>
      <c r="G1202" t="str">
        <f>VLOOKUP($A1202,Orders!$A:$E,5,FALSE)</f>
        <v>Shipped</v>
      </c>
      <c r="H1202">
        <f>VLOOKUP(B1202,Products!A:H,8)</f>
        <v>60.74</v>
      </c>
      <c r="I1202">
        <f t="shared" si="76"/>
        <v>3116.43</v>
      </c>
      <c r="J1202">
        <f t="shared" si="77"/>
        <v>1233.49</v>
      </c>
      <c r="K1202">
        <f t="shared" si="78"/>
        <v>2004</v>
      </c>
      <c r="L1202">
        <f t="shared" si="79"/>
        <v>3</v>
      </c>
      <c r="M1202" t="str">
        <f>VLOOKUP(A1202,'Master Sheet'!A:O,15)</f>
        <v>Boston</v>
      </c>
    </row>
    <row r="1203" spans="1:13">
      <c r="A1203">
        <v>10228</v>
      </c>
      <c r="B1203" t="s">
        <v>146</v>
      </c>
      <c r="C1203">
        <v>33</v>
      </c>
      <c r="D1203">
        <v>84.73</v>
      </c>
      <c r="E1203">
        <v>6</v>
      </c>
      <c r="F1203" s="14">
        <f>VLOOKUP($A1203,Orders!$A:$B,2,FALSE)</f>
        <v>38056</v>
      </c>
      <c r="G1203" t="str">
        <f>VLOOKUP($A1203,Orders!$A:$E,5,FALSE)</f>
        <v>Shipped</v>
      </c>
      <c r="H1203">
        <f>VLOOKUP(B1203,Products!A:H,8)</f>
        <v>57.46</v>
      </c>
      <c r="I1203">
        <f t="shared" si="76"/>
        <v>2796.09</v>
      </c>
      <c r="J1203">
        <f t="shared" si="77"/>
        <v>899.91000000000008</v>
      </c>
      <c r="K1203">
        <f t="shared" si="78"/>
        <v>2004</v>
      </c>
      <c r="L1203">
        <f t="shared" si="79"/>
        <v>3</v>
      </c>
      <c r="M1203" t="str">
        <f>VLOOKUP(A1203,'Master Sheet'!A:O,15)</f>
        <v>Boston</v>
      </c>
    </row>
    <row r="1204" spans="1:13">
      <c r="A1204">
        <v>10229</v>
      </c>
      <c r="B1204" t="s">
        <v>135</v>
      </c>
      <c r="C1204">
        <v>50</v>
      </c>
      <c r="D1204">
        <v>138.88</v>
      </c>
      <c r="E1204">
        <v>9</v>
      </c>
      <c r="F1204" s="14">
        <f>VLOOKUP($A1204,Orders!$A:$B,2,FALSE)</f>
        <v>38057</v>
      </c>
      <c r="G1204" t="str">
        <f>VLOOKUP($A1204,Orders!$A:$E,5,FALSE)</f>
        <v>Shipped</v>
      </c>
      <c r="H1204">
        <f>VLOOKUP(B1204,Products!A:H,8)</f>
        <v>103.42</v>
      </c>
      <c r="I1204">
        <f t="shared" si="76"/>
        <v>6944</v>
      </c>
      <c r="J1204">
        <f t="shared" si="77"/>
        <v>1772.9999999999998</v>
      </c>
      <c r="K1204">
        <f t="shared" si="78"/>
        <v>2004</v>
      </c>
      <c r="L1204">
        <f t="shared" si="79"/>
        <v>3</v>
      </c>
      <c r="M1204" t="str">
        <f>VLOOKUP(A1204,'Master Sheet'!A:O,15)</f>
        <v>San Francisco</v>
      </c>
    </row>
    <row r="1205" spans="1:13">
      <c r="A1205">
        <v>10229</v>
      </c>
      <c r="B1205" t="s">
        <v>136</v>
      </c>
      <c r="C1205">
        <v>25</v>
      </c>
      <c r="D1205">
        <v>110.7</v>
      </c>
      <c r="E1205">
        <v>13</v>
      </c>
      <c r="F1205" s="14">
        <f>VLOOKUP($A1205,Orders!$A:$B,2,FALSE)</f>
        <v>38057</v>
      </c>
      <c r="G1205" t="str">
        <f>VLOOKUP($A1205,Orders!$A:$E,5,FALSE)</f>
        <v>Shipped</v>
      </c>
      <c r="H1205">
        <f>VLOOKUP(B1205,Products!A:H,8)</f>
        <v>77.900000000000006</v>
      </c>
      <c r="I1205">
        <f t="shared" si="76"/>
        <v>2767.5</v>
      </c>
      <c r="J1205">
        <f t="shared" si="77"/>
        <v>819.99999999999989</v>
      </c>
      <c r="K1205">
        <f t="shared" si="78"/>
        <v>2004</v>
      </c>
      <c r="L1205">
        <f t="shared" si="79"/>
        <v>3</v>
      </c>
      <c r="M1205" t="str">
        <f>VLOOKUP(A1205,'Master Sheet'!A:O,15)</f>
        <v>San Francisco</v>
      </c>
    </row>
    <row r="1206" spans="1:13">
      <c r="A1206">
        <v>10229</v>
      </c>
      <c r="B1206" t="s">
        <v>151</v>
      </c>
      <c r="C1206">
        <v>36</v>
      </c>
      <c r="D1206">
        <v>95.99</v>
      </c>
      <c r="E1206">
        <v>1</v>
      </c>
      <c r="F1206" s="14">
        <f>VLOOKUP($A1206,Orders!$A:$B,2,FALSE)</f>
        <v>38057</v>
      </c>
      <c r="G1206" t="str">
        <f>VLOOKUP($A1206,Orders!$A:$E,5,FALSE)</f>
        <v>Shipped</v>
      </c>
      <c r="H1206">
        <f>VLOOKUP(B1206,Products!A:H,8)</f>
        <v>55.7</v>
      </c>
      <c r="I1206">
        <f t="shared" si="76"/>
        <v>3455.64</v>
      </c>
      <c r="J1206">
        <f t="shared" si="77"/>
        <v>1450.4399999999996</v>
      </c>
      <c r="K1206">
        <f t="shared" si="78"/>
        <v>2004</v>
      </c>
      <c r="L1206">
        <f t="shared" si="79"/>
        <v>3</v>
      </c>
      <c r="M1206" t="str">
        <f>VLOOKUP(A1206,'Master Sheet'!A:O,15)</f>
        <v>San Francisco</v>
      </c>
    </row>
    <row r="1207" spans="1:13">
      <c r="A1207">
        <v>10229</v>
      </c>
      <c r="B1207" t="s">
        <v>153</v>
      </c>
      <c r="C1207">
        <v>26</v>
      </c>
      <c r="D1207">
        <v>104.32</v>
      </c>
      <c r="E1207">
        <v>4</v>
      </c>
      <c r="F1207" s="14">
        <f>VLOOKUP($A1207,Orders!$A:$B,2,FALSE)</f>
        <v>38057</v>
      </c>
      <c r="G1207" t="str">
        <f>VLOOKUP($A1207,Orders!$A:$E,5,FALSE)</f>
        <v>Shipped</v>
      </c>
      <c r="H1207">
        <f>VLOOKUP(B1207,Products!A:H,8)</f>
        <v>74.86</v>
      </c>
      <c r="I1207">
        <f t="shared" si="76"/>
        <v>2712.3199999999997</v>
      </c>
      <c r="J1207">
        <f t="shared" si="77"/>
        <v>765.95999999999981</v>
      </c>
      <c r="K1207">
        <f t="shared" si="78"/>
        <v>2004</v>
      </c>
      <c r="L1207">
        <f t="shared" si="79"/>
        <v>3</v>
      </c>
      <c r="M1207" t="str">
        <f>VLOOKUP(A1207,'Master Sheet'!A:O,15)</f>
        <v>San Francisco</v>
      </c>
    </row>
    <row r="1208" spans="1:13">
      <c r="A1208">
        <v>10229</v>
      </c>
      <c r="B1208" t="s">
        <v>138</v>
      </c>
      <c r="C1208">
        <v>28</v>
      </c>
      <c r="D1208">
        <v>53.48</v>
      </c>
      <c r="E1208">
        <v>7</v>
      </c>
      <c r="F1208" s="14">
        <f>VLOOKUP($A1208,Orders!$A:$B,2,FALSE)</f>
        <v>38057</v>
      </c>
      <c r="G1208" t="str">
        <f>VLOOKUP($A1208,Orders!$A:$E,5,FALSE)</f>
        <v>Shipped</v>
      </c>
      <c r="H1208">
        <f>VLOOKUP(B1208,Products!A:H,8)</f>
        <v>24.92</v>
      </c>
      <c r="I1208">
        <f t="shared" si="76"/>
        <v>1497.4399999999998</v>
      </c>
      <c r="J1208">
        <f t="shared" si="77"/>
        <v>799.67999999999984</v>
      </c>
      <c r="K1208">
        <f t="shared" si="78"/>
        <v>2004</v>
      </c>
      <c r="L1208">
        <f t="shared" si="79"/>
        <v>3</v>
      </c>
      <c r="M1208" t="str">
        <f>VLOOKUP(A1208,'Master Sheet'!A:O,15)</f>
        <v>San Francisco</v>
      </c>
    </row>
    <row r="1209" spans="1:13">
      <c r="A1209">
        <v>10229</v>
      </c>
      <c r="B1209" t="s">
        <v>154</v>
      </c>
      <c r="C1209">
        <v>22</v>
      </c>
      <c r="D1209">
        <v>157.49</v>
      </c>
      <c r="E1209">
        <v>5</v>
      </c>
      <c r="F1209" s="14">
        <f>VLOOKUP($A1209,Orders!$A:$B,2,FALSE)</f>
        <v>38057</v>
      </c>
      <c r="G1209" t="str">
        <f>VLOOKUP($A1209,Orders!$A:$E,5,FALSE)</f>
        <v>Shipped</v>
      </c>
      <c r="H1209">
        <f>VLOOKUP(B1209,Products!A:H,8)</f>
        <v>77.900000000000006</v>
      </c>
      <c r="I1209">
        <f t="shared" si="76"/>
        <v>3464.78</v>
      </c>
      <c r="J1209">
        <f t="shared" si="77"/>
        <v>1750.98</v>
      </c>
      <c r="K1209">
        <f t="shared" si="78"/>
        <v>2004</v>
      </c>
      <c r="L1209">
        <f t="shared" si="79"/>
        <v>3</v>
      </c>
      <c r="M1209" t="str">
        <f>VLOOKUP(A1209,'Master Sheet'!A:O,15)</f>
        <v>San Francisco</v>
      </c>
    </row>
    <row r="1210" spans="1:13">
      <c r="A1210">
        <v>10229</v>
      </c>
      <c r="B1210" t="s">
        <v>143</v>
      </c>
      <c r="C1210">
        <v>41</v>
      </c>
      <c r="D1210">
        <v>119.87</v>
      </c>
      <c r="E1210">
        <v>10</v>
      </c>
      <c r="F1210" s="14">
        <f>VLOOKUP($A1210,Orders!$A:$B,2,FALSE)</f>
        <v>38057</v>
      </c>
      <c r="G1210" t="str">
        <f>VLOOKUP($A1210,Orders!$A:$E,5,FALSE)</f>
        <v>Shipped</v>
      </c>
      <c r="H1210">
        <f>VLOOKUP(B1210,Products!A:H,8)</f>
        <v>84.76</v>
      </c>
      <c r="I1210">
        <f t="shared" si="76"/>
        <v>4914.67</v>
      </c>
      <c r="J1210">
        <f t="shared" si="77"/>
        <v>1439.51</v>
      </c>
      <c r="K1210">
        <f t="shared" si="78"/>
        <v>2004</v>
      </c>
      <c r="L1210">
        <f t="shared" si="79"/>
        <v>3</v>
      </c>
      <c r="M1210" t="str">
        <f>VLOOKUP(A1210,'Master Sheet'!A:O,15)</f>
        <v>San Francisco</v>
      </c>
    </row>
    <row r="1211" spans="1:13">
      <c r="A1211">
        <v>10229</v>
      </c>
      <c r="B1211" t="s">
        <v>144</v>
      </c>
      <c r="C1211">
        <v>39</v>
      </c>
      <c r="D1211">
        <v>43.77</v>
      </c>
      <c r="E1211">
        <v>14</v>
      </c>
      <c r="F1211" s="14">
        <f>VLOOKUP($A1211,Orders!$A:$B,2,FALSE)</f>
        <v>38057</v>
      </c>
      <c r="G1211" t="str">
        <f>VLOOKUP($A1211,Orders!$A:$E,5,FALSE)</f>
        <v>Shipped</v>
      </c>
      <c r="H1211">
        <f>VLOOKUP(B1211,Products!A:H,8)</f>
        <v>23.14</v>
      </c>
      <c r="I1211">
        <f t="shared" si="76"/>
        <v>1707.0300000000002</v>
      </c>
      <c r="J1211">
        <f t="shared" si="77"/>
        <v>804.57</v>
      </c>
      <c r="K1211">
        <f t="shared" si="78"/>
        <v>2004</v>
      </c>
      <c r="L1211">
        <f t="shared" si="79"/>
        <v>3</v>
      </c>
      <c r="M1211" t="str">
        <f>VLOOKUP(A1211,'Master Sheet'!A:O,15)</f>
        <v>San Francisco</v>
      </c>
    </row>
    <row r="1212" spans="1:13">
      <c r="A1212">
        <v>10229</v>
      </c>
      <c r="B1212" t="s">
        <v>145</v>
      </c>
      <c r="C1212">
        <v>48</v>
      </c>
      <c r="D1212">
        <v>115.01</v>
      </c>
      <c r="E1212">
        <v>6</v>
      </c>
      <c r="F1212" s="14">
        <f>VLOOKUP($A1212,Orders!$A:$B,2,FALSE)</f>
        <v>38057</v>
      </c>
      <c r="G1212" t="str">
        <f>VLOOKUP($A1212,Orders!$A:$E,5,FALSE)</f>
        <v>Shipped</v>
      </c>
      <c r="H1212">
        <f>VLOOKUP(B1212,Products!A:H,8)</f>
        <v>61.34</v>
      </c>
      <c r="I1212">
        <f t="shared" si="76"/>
        <v>5520.4800000000005</v>
      </c>
      <c r="J1212">
        <f t="shared" si="77"/>
        <v>2576.16</v>
      </c>
      <c r="K1212">
        <f t="shared" si="78"/>
        <v>2004</v>
      </c>
      <c r="L1212">
        <f t="shared" si="79"/>
        <v>3</v>
      </c>
      <c r="M1212" t="str">
        <f>VLOOKUP(A1212,'Master Sheet'!A:O,15)</f>
        <v>San Francisco</v>
      </c>
    </row>
    <row r="1213" spans="1:13">
      <c r="A1213">
        <v>10229</v>
      </c>
      <c r="B1213" t="s">
        <v>157</v>
      </c>
      <c r="C1213">
        <v>33</v>
      </c>
      <c r="D1213">
        <v>34.65</v>
      </c>
      <c r="E1213">
        <v>2</v>
      </c>
      <c r="F1213" s="14">
        <f>VLOOKUP($A1213,Orders!$A:$B,2,FALSE)</f>
        <v>38057</v>
      </c>
      <c r="G1213" t="str">
        <f>VLOOKUP($A1213,Orders!$A:$E,5,FALSE)</f>
        <v>Shipped</v>
      </c>
      <c r="H1213">
        <f>VLOOKUP(B1213,Products!A:H,8)</f>
        <v>15.91</v>
      </c>
      <c r="I1213">
        <f t="shared" si="76"/>
        <v>1143.45</v>
      </c>
      <c r="J1213">
        <f t="shared" si="77"/>
        <v>618.41999999999996</v>
      </c>
      <c r="K1213">
        <f t="shared" si="78"/>
        <v>2004</v>
      </c>
      <c r="L1213">
        <f t="shared" si="79"/>
        <v>3</v>
      </c>
      <c r="M1213" t="str">
        <f>VLOOKUP(A1213,'Master Sheet'!A:O,15)</f>
        <v>San Francisco</v>
      </c>
    </row>
    <row r="1214" spans="1:13">
      <c r="A1214">
        <v>10229</v>
      </c>
      <c r="B1214" t="s">
        <v>147</v>
      </c>
      <c r="C1214">
        <v>25</v>
      </c>
      <c r="D1214">
        <v>78.97</v>
      </c>
      <c r="E1214">
        <v>8</v>
      </c>
      <c r="F1214" s="14">
        <f>VLOOKUP($A1214,Orders!$A:$B,2,FALSE)</f>
        <v>38057</v>
      </c>
      <c r="G1214" t="str">
        <f>VLOOKUP($A1214,Orders!$A:$E,5,FALSE)</f>
        <v>Shipped</v>
      </c>
      <c r="H1214">
        <f>VLOOKUP(B1214,Products!A:H,8)</f>
        <v>53.93</v>
      </c>
      <c r="I1214">
        <f t="shared" si="76"/>
        <v>1974.25</v>
      </c>
      <c r="J1214">
        <f t="shared" si="77"/>
        <v>626</v>
      </c>
      <c r="K1214">
        <f t="shared" si="78"/>
        <v>2004</v>
      </c>
      <c r="L1214">
        <f t="shared" si="79"/>
        <v>3</v>
      </c>
      <c r="M1214" t="str">
        <f>VLOOKUP(A1214,'Master Sheet'!A:O,15)</f>
        <v>San Francisco</v>
      </c>
    </row>
    <row r="1215" spans="1:13">
      <c r="A1215">
        <v>10229</v>
      </c>
      <c r="B1215" t="s">
        <v>159</v>
      </c>
      <c r="C1215">
        <v>23</v>
      </c>
      <c r="D1215">
        <v>49.78</v>
      </c>
      <c r="E1215">
        <v>3</v>
      </c>
      <c r="F1215" s="14">
        <f>VLOOKUP($A1215,Orders!$A:$B,2,FALSE)</f>
        <v>38057</v>
      </c>
      <c r="G1215" t="str">
        <f>VLOOKUP($A1215,Orders!$A:$E,5,FALSE)</f>
        <v>Shipped</v>
      </c>
      <c r="H1215">
        <f>VLOOKUP(B1215,Products!A:H,8)</f>
        <v>25.98</v>
      </c>
      <c r="I1215">
        <f t="shared" si="76"/>
        <v>1144.94</v>
      </c>
      <c r="J1215">
        <f t="shared" si="77"/>
        <v>547.4</v>
      </c>
      <c r="K1215">
        <f t="shared" si="78"/>
        <v>2004</v>
      </c>
      <c r="L1215">
        <f t="shared" si="79"/>
        <v>3</v>
      </c>
      <c r="M1215" t="str">
        <f>VLOOKUP(A1215,'Master Sheet'!A:O,15)</f>
        <v>San Francisco</v>
      </c>
    </row>
    <row r="1216" spans="1:13">
      <c r="A1216">
        <v>10229</v>
      </c>
      <c r="B1216" t="s">
        <v>148</v>
      </c>
      <c r="C1216">
        <v>30</v>
      </c>
      <c r="D1216">
        <v>52.36</v>
      </c>
      <c r="E1216">
        <v>12</v>
      </c>
      <c r="F1216" s="14">
        <f>VLOOKUP($A1216,Orders!$A:$B,2,FALSE)</f>
        <v>38057</v>
      </c>
      <c r="G1216" t="str">
        <f>VLOOKUP($A1216,Orders!$A:$E,5,FALSE)</f>
        <v>Shipped</v>
      </c>
      <c r="H1216">
        <f>VLOOKUP(B1216,Products!A:H,8)</f>
        <v>33.61</v>
      </c>
      <c r="I1216">
        <f t="shared" si="76"/>
        <v>1570.8</v>
      </c>
      <c r="J1216">
        <f t="shared" si="77"/>
        <v>562.5</v>
      </c>
      <c r="K1216">
        <f t="shared" si="78"/>
        <v>2004</v>
      </c>
      <c r="L1216">
        <f t="shared" si="79"/>
        <v>3</v>
      </c>
      <c r="M1216" t="str">
        <f>VLOOKUP(A1216,'Master Sheet'!A:O,15)</f>
        <v>San Francisco</v>
      </c>
    </row>
    <row r="1217" spans="1:13">
      <c r="A1217">
        <v>10229</v>
      </c>
      <c r="B1217" t="s">
        <v>149</v>
      </c>
      <c r="C1217">
        <v>50</v>
      </c>
      <c r="D1217">
        <v>91.04</v>
      </c>
      <c r="E1217">
        <v>11</v>
      </c>
      <c r="F1217" s="14">
        <f>VLOOKUP($A1217,Orders!$A:$B,2,FALSE)</f>
        <v>38057</v>
      </c>
      <c r="G1217" t="str">
        <f>VLOOKUP($A1217,Orders!$A:$E,5,FALSE)</f>
        <v>Shipped</v>
      </c>
      <c r="H1217">
        <f>VLOOKUP(B1217,Products!A:H,8)</f>
        <v>46.53</v>
      </c>
      <c r="I1217">
        <f t="shared" si="76"/>
        <v>4552</v>
      </c>
      <c r="J1217">
        <f t="shared" si="77"/>
        <v>2225.5000000000005</v>
      </c>
      <c r="K1217">
        <f t="shared" si="78"/>
        <v>2004</v>
      </c>
      <c r="L1217">
        <f t="shared" si="79"/>
        <v>3</v>
      </c>
      <c r="M1217" t="str">
        <f>VLOOKUP(A1217,'Master Sheet'!A:O,15)</f>
        <v>San Francisco</v>
      </c>
    </row>
    <row r="1218" spans="1:13">
      <c r="A1218">
        <v>10230</v>
      </c>
      <c r="B1218" t="s">
        <v>150</v>
      </c>
      <c r="C1218">
        <v>43</v>
      </c>
      <c r="D1218">
        <v>128.41999999999999</v>
      </c>
      <c r="E1218">
        <v>1</v>
      </c>
      <c r="F1218" s="14">
        <f>VLOOKUP($A1218,Orders!$A:$B,2,FALSE)</f>
        <v>38061</v>
      </c>
      <c r="G1218" t="str">
        <f>VLOOKUP($A1218,Orders!$A:$E,5,FALSE)</f>
        <v>Shipped</v>
      </c>
      <c r="H1218">
        <f>VLOOKUP(B1218,Products!A:H,8)</f>
        <v>89.14</v>
      </c>
      <c r="I1218">
        <f t="shared" si="76"/>
        <v>5522.0599999999995</v>
      </c>
      <c r="J1218">
        <f t="shared" si="77"/>
        <v>1689.0399999999995</v>
      </c>
      <c r="K1218">
        <f t="shared" si="78"/>
        <v>2004</v>
      </c>
      <c r="L1218">
        <f t="shared" si="79"/>
        <v>3</v>
      </c>
      <c r="M1218" t="str">
        <f>VLOOKUP(A1218,'Master Sheet'!A:O,15)</f>
        <v>London</v>
      </c>
    </row>
    <row r="1219" spans="1:13">
      <c r="A1219">
        <v>10230</v>
      </c>
      <c r="B1219" t="s">
        <v>152</v>
      </c>
      <c r="C1219">
        <v>49</v>
      </c>
      <c r="D1219">
        <v>153.91</v>
      </c>
      <c r="E1219">
        <v>8</v>
      </c>
      <c r="F1219" s="14">
        <f>VLOOKUP($A1219,Orders!$A:$B,2,FALSE)</f>
        <v>38061</v>
      </c>
      <c r="G1219" t="str">
        <f>VLOOKUP($A1219,Orders!$A:$E,5,FALSE)</f>
        <v>Shipped</v>
      </c>
      <c r="H1219">
        <f>VLOOKUP(B1219,Products!A:H,8)</f>
        <v>101.51</v>
      </c>
      <c r="I1219">
        <f t="shared" si="76"/>
        <v>7541.59</v>
      </c>
      <c r="J1219">
        <f t="shared" si="77"/>
        <v>2567.5999999999995</v>
      </c>
      <c r="K1219">
        <f t="shared" si="78"/>
        <v>2004</v>
      </c>
      <c r="L1219">
        <f t="shared" si="79"/>
        <v>3</v>
      </c>
      <c r="M1219" t="str">
        <f>VLOOKUP(A1219,'Master Sheet'!A:O,15)</f>
        <v>London</v>
      </c>
    </row>
    <row r="1220" spans="1:13">
      <c r="A1220">
        <v>10230</v>
      </c>
      <c r="B1220" t="s">
        <v>155</v>
      </c>
      <c r="C1220">
        <v>42</v>
      </c>
      <c r="D1220">
        <v>142.18</v>
      </c>
      <c r="E1220">
        <v>3</v>
      </c>
      <c r="F1220" s="14">
        <f>VLOOKUP($A1220,Orders!$A:$B,2,FALSE)</f>
        <v>38061</v>
      </c>
      <c r="G1220" t="str">
        <f>VLOOKUP($A1220,Orders!$A:$E,5,FALSE)</f>
        <v>Shipped</v>
      </c>
      <c r="H1220">
        <f>VLOOKUP(B1220,Products!A:H,8)</f>
        <v>91.92</v>
      </c>
      <c r="I1220">
        <f t="shared" si="76"/>
        <v>5971.56</v>
      </c>
      <c r="J1220">
        <f t="shared" si="77"/>
        <v>2110.92</v>
      </c>
      <c r="K1220">
        <f t="shared" si="78"/>
        <v>2004</v>
      </c>
      <c r="L1220">
        <f t="shared" si="79"/>
        <v>3</v>
      </c>
      <c r="M1220" t="str">
        <f>VLOOKUP(A1220,'Master Sheet'!A:O,15)</f>
        <v>London</v>
      </c>
    </row>
    <row r="1221" spans="1:13">
      <c r="A1221">
        <v>10230</v>
      </c>
      <c r="B1221" t="s">
        <v>156</v>
      </c>
      <c r="C1221">
        <v>36</v>
      </c>
      <c r="D1221">
        <v>47.4</v>
      </c>
      <c r="E1221">
        <v>6</v>
      </c>
      <c r="F1221" s="14">
        <f>VLOOKUP($A1221,Orders!$A:$B,2,FALSE)</f>
        <v>38061</v>
      </c>
      <c r="G1221" t="str">
        <f>VLOOKUP($A1221,Orders!$A:$E,5,FALSE)</f>
        <v>Shipped</v>
      </c>
      <c r="H1221">
        <f>VLOOKUP(B1221,Products!A:H,8)</f>
        <v>32.369999999999997</v>
      </c>
      <c r="I1221">
        <f t="shared" si="76"/>
        <v>1706.3999999999999</v>
      </c>
      <c r="J1221">
        <f t="shared" si="77"/>
        <v>541.08000000000004</v>
      </c>
      <c r="K1221">
        <f t="shared" si="78"/>
        <v>2004</v>
      </c>
      <c r="L1221">
        <f t="shared" si="79"/>
        <v>3</v>
      </c>
      <c r="M1221" t="str">
        <f>VLOOKUP(A1221,'Master Sheet'!A:O,15)</f>
        <v>London</v>
      </c>
    </row>
    <row r="1222" spans="1:13">
      <c r="A1222">
        <v>10230</v>
      </c>
      <c r="B1222" t="s">
        <v>158</v>
      </c>
      <c r="C1222">
        <v>45</v>
      </c>
      <c r="D1222">
        <v>99.36</v>
      </c>
      <c r="E1222">
        <v>5</v>
      </c>
      <c r="F1222" s="14">
        <f>VLOOKUP($A1222,Orders!$A:$B,2,FALSE)</f>
        <v>38061</v>
      </c>
      <c r="G1222" t="str">
        <f>VLOOKUP($A1222,Orders!$A:$E,5,FALSE)</f>
        <v>Shipped</v>
      </c>
      <c r="H1222">
        <f>VLOOKUP(B1222,Products!A:H,8)</f>
        <v>69.78</v>
      </c>
      <c r="I1222">
        <f t="shared" si="76"/>
        <v>4471.2</v>
      </c>
      <c r="J1222">
        <f t="shared" si="77"/>
        <v>1331.1</v>
      </c>
      <c r="K1222">
        <f t="shared" si="78"/>
        <v>2004</v>
      </c>
      <c r="L1222">
        <f t="shared" si="79"/>
        <v>3</v>
      </c>
      <c r="M1222" t="str">
        <f>VLOOKUP(A1222,'Master Sheet'!A:O,15)</f>
        <v>London</v>
      </c>
    </row>
    <row r="1223" spans="1:13">
      <c r="A1223">
        <v>10230</v>
      </c>
      <c r="B1223" t="s">
        <v>160</v>
      </c>
      <c r="C1223">
        <v>46</v>
      </c>
      <c r="D1223">
        <v>59.03</v>
      </c>
      <c r="E1223">
        <v>4</v>
      </c>
      <c r="F1223" s="14">
        <f>VLOOKUP($A1223,Orders!$A:$B,2,FALSE)</f>
        <v>38061</v>
      </c>
      <c r="G1223" t="str">
        <f>VLOOKUP($A1223,Orders!$A:$E,5,FALSE)</f>
        <v>Shipped</v>
      </c>
      <c r="H1223">
        <f>VLOOKUP(B1223,Products!A:H,8)</f>
        <v>26.72</v>
      </c>
      <c r="I1223">
        <f t="shared" si="76"/>
        <v>2715.38</v>
      </c>
      <c r="J1223">
        <f t="shared" si="77"/>
        <v>1486.2600000000002</v>
      </c>
      <c r="K1223">
        <f t="shared" si="78"/>
        <v>2004</v>
      </c>
      <c r="L1223">
        <f t="shared" si="79"/>
        <v>3</v>
      </c>
      <c r="M1223" t="str">
        <f>VLOOKUP(A1223,'Master Sheet'!A:O,15)</f>
        <v>London</v>
      </c>
    </row>
    <row r="1224" spans="1:13">
      <c r="A1224">
        <v>10230</v>
      </c>
      <c r="B1224" t="s">
        <v>161</v>
      </c>
      <c r="C1224">
        <v>34</v>
      </c>
      <c r="D1224">
        <v>100.7</v>
      </c>
      <c r="E1224">
        <v>7</v>
      </c>
      <c r="F1224" s="14">
        <f>VLOOKUP($A1224,Orders!$A:$B,2,FALSE)</f>
        <v>38061</v>
      </c>
      <c r="G1224" t="str">
        <f>VLOOKUP($A1224,Orders!$A:$E,5,FALSE)</f>
        <v>Shipped</v>
      </c>
      <c r="H1224">
        <f>VLOOKUP(B1224,Products!A:H,8)</f>
        <v>68.290000000000006</v>
      </c>
      <c r="I1224">
        <f t="shared" si="76"/>
        <v>3423.8</v>
      </c>
      <c r="J1224">
        <f t="shared" si="77"/>
        <v>1101.9399999999998</v>
      </c>
      <c r="K1224">
        <f t="shared" si="78"/>
        <v>2004</v>
      </c>
      <c r="L1224">
        <f t="shared" si="79"/>
        <v>3</v>
      </c>
      <c r="M1224" t="str">
        <f>VLOOKUP(A1224,'Master Sheet'!A:O,15)</f>
        <v>London</v>
      </c>
    </row>
    <row r="1225" spans="1:13">
      <c r="A1225">
        <v>10230</v>
      </c>
      <c r="B1225" t="s">
        <v>162</v>
      </c>
      <c r="C1225">
        <v>43</v>
      </c>
      <c r="D1225">
        <v>57.41</v>
      </c>
      <c r="E1225">
        <v>2</v>
      </c>
      <c r="F1225" s="14">
        <f>VLOOKUP($A1225,Orders!$A:$B,2,FALSE)</f>
        <v>38061</v>
      </c>
      <c r="G1225" t="str">
        <f>VLOOKUP($A1225,Orders!$A:$E,5,FALSE)</f>
        <v>Shipped</v>
      </c>
      <c r="H1225">
        <f>VLOOKUP(B1225,Products!A:H,8)</f>
        <v>37.49</v>
      </c>
      <c r="I1225">
        <f t="shared" si="76"/>
        <v>2468.6299999999997</v>
      </c>
      <c r="J1225">
        <f t="shared" si="77"/>
        <v>856.55999999999972</v>
      </c>
      <c r="K1225">
        <f t="shared" si="78"/>
        <v>2004</v>
      </c>
      <c r="L1225">
        <f t="shared" si="79"/>
        <v>3</v>
      </c>
      <c r="M1225" t="str">
        <f>VLOOKUP(A1225,'Master Sheet'!A:O,15)</f>
        <v>London</v>
      </c>
    </row>
    <row r="1226" spans="1:13">
      <c r="A1226">
        <v>10231</v>
      </c>
      <c r="B1226" t="s">
        <v>164</v>
      </c>
      <c r="C1226">
        <v>42</v>
      </c>
      <c r="D1226">
        <v>193.25</v>
      </c>
      <c r="E1226">
        <v>2</v>
      </c>
      <c r="F1226" s="14">
        <f>VLOOKUP($A1226,Orders!$A:$B,2,FALSE)</f>
        <v>38065</v>
      </c>
      <c r="G1226" t="str">
        <f>VLOOKUP($A1226,Orders!$A:$E,5,FALSE)</f>
        <v>Shipped</v>
      </c>
      <c r="H1226">
        <f>VLOOKUP(B1226,Products!A:H,8)</f>
        <v>95.59</v>
      </c>
      <c r="I1226">
        <f t="shared" si="76"/>
        <v>8116.5</v>
      </c>
      <c r="J1226">
        <f t="shared" si="77"/>
        <v>4101.72</v>
      </c>
      <c r="K1226">
        <f t="shared" si="78"/>
        <v>2004</v>
      </c>
      <c r="L1226">
        <f t="shared" si="79"/>
        <v>3</v>
      </c>
      <c r="M1226" t="str">
        <f>VLOOKUP(A1226,'Master Sheet'!A:O,15)</f>
        <v>Paris</v>
      </c>
    </row>
    <row r="1227" spans="1:13">
      <c r="A1227">
        <v>10231</v>
      </c>
      <c r="B1227" t="s">
        <v>165</v>
      </c>
      <c r="C1227">
        <v>49</v>
      </c>
      <c r="D1227">
        <v>147.07</v>
      </c>
      <c r="E1227">
        <v>1</v>
      </c>
      <c r="F1227" s="14">
        <f>VLOOKUP($A1227,Orders!$A:$B,2,FALSE)</f>
        <v>38065</v>
      </c>
      <c r="G1227" t="str">
        <f>VLOOKUP($A1227,Orders!$A:$E,5,FALSE)</f>
        <v>Shipped</v>
      </c>
      <c r="H1227">
        <f>VLOOKUP(B1227,Products!A:H,8)</f>
        <v>83.05</v>
      </c>
      <c r="I1227">
        <f t="shared" si="76"/>
        <v>7206.4299999999994</v>
      </c>
      <c r="J1227">
        <f t="shared" si="77"/>
        <v>3136.98</v>
      </c>
      <c r="K1227">
        <f t="shared" si="78"/>
        <v>2004</v>
      </c>
      <c r="L1227">
        <f t="shared" si="79"/>
        <v>3</v>
      </c>
      <c r="M1227" t="str">
        <f>VLOOKUP(A1227,'Master Sheet'!A:O,15)</f>
        <v>Paris</v>
      </c>
    </row>
    <row r="1228" spans="1:13">
      <c r="A1228">
        <v>10232</v>
      </c>
      <c r="B1228" t="s">
        <v>166</v>
      </c>
      <c r="C1228">
        <v>22</v>
      </c>
      <c r="D1228">
        <v>133.86000000000001</v>
      </c>
      <c r="E1228">
        <v>6</v>
      </c>
      <c r="F1228" s="14">
        <f>VLOOKUP($A1228,Orders!$A:$B,2,FALSE)</f>
        <v>38066</v>
      </c>
      <c r="G1228" t="str">
        <f>VLOOKUP($A1228,Orders!$A:$E,5,FALSE)</f>
        <v>Shipped</v>
      </c>
      <c r="H1228">
        <f>VLOOKUP(B1228,Products!A:H,8)</f>
        <v>68.3</v>
      </c>
      <c r="I1228">
        <f t="shared" si="76"/>
        <v>2944.92</v>
      </c>
      <c r="J1228">
        <f t="shared" si="77"/>
        <v>1442.3200000000004</v>
      </c>
      <c r="K1228">
        <f t="shared" si="78"/>
        <v>2004</v>
      </c>
      <c r="L1228">
        <f t="shared" si="79"/>
        <v>3</v>
      </c>
      <c r="M1228" t="str">
        <f>VLOOKUP(A1228,'Master Sheet'!A:O,15)</f>
        <v>London</v>
      </c>
    </row>
    <row r="1229" spans="1:13">
      <c r="A1229">
        <v>10232</v>
      </c>
      <c r="B1229" t="s">
        <v>167</v>
      </c>
      <c r="C1229">
        <v>48</v>
      </c>
      <c r="D1229">
        <v>97.81</v>
      </c>
      <c r="E1229">
        <v>8</v>
      </c>
      <c r="F1229" s="14">
        <f>VLOOKUP($A1229,Orders!$A:$B,2,FALSE)</f>
        <v>38066</v>
      </c>
      <c r="G1229" t="str">
        <f>VLOOKUP($A1229,Orders!$A:$E,5,FALSE)</f>
        <v>Shipped</v>
      </c>
      <c r="H1229">
        <f>VLOOKUP(B1229,Products!A:H,8)</f>
        <v>67.56</v>
      </c>
      <c r="I1229">
        <f t="shared" si="76"/>
        <v>4694.88</v>
      </c>
      <c r="J1229">
        <f t="shared" si="77"/>
        <v>1452</v>
      </c>
      <c r="K1229">
        <f t="shared" si="78"/>
        <v>2004</v>
      </c>
      <c r="L1229">
        <f t="shared" si="79"/>
        <v>3</v>
      </c>
      <c r="M1229" t="str">
        <f>VLOOKUP(A1229,'Master Sheet'!A:O,15)</f>
        <v>London</v>
      </c>
    </row>
    <row r="1230" spans="1:13">
      <c r="A1230">
        <v>10232</v>
      </c>
      <c r="B1230" t="s">
        <v>168</v>
      </c>
      <c r="C1230">
        <v>23</v>
      </c>
      <c r="D1230">
        <v>78.12</v>
      </c>
      <c r="E1230">
        <v>5</v>
      </c>
      <c r="F1230" s="14">
        <f>VLOOKUP($A1230,Orders!$A:$B,2,FALSE)</f>
        <v>38066</v>
      </c>
      <c r="G1230" t="str">
        <f>VLOOKUP($A1230,Orders!$A:$E,5,FALSE)</f>
        <v>Shipped</v>
      </c>
      <c r="H1230">
        <f>VLOOKUP(B1230,Products!A:H,8)</f>
        <v>52.66</v>
      </c>
      <c r="I1230">
        <f t="shared" si="76"/>
        <v>1796.7600000000002</v>
      </c>
      <c r="J1230">
        <f t="shared" si="77"/>
        <v>585.58000000000015</v>
      </c>
      <c r="K1230">
        <f t="shared" si="78"/>
        <v>2004</v>
      </c>
      <c r="L1230">
        <f t="shared" si="79"/>
        <v>3</v>
      </c>
      <c r="M1230" t="str">
        <f>VLOOKUP(A1230,'Master Sheet'!A:O,15)</f>
        <v>London</v>
      </c>
    </row>
    <row r="1231" spans="1:13">
      <c r="A1231">
        <v>10232</v>
      </c>
      <c r="B1231" t="s">
        <v>169</v>
      </c>
      <c r="C1231">
        <v>46</v>
      </c>
      <c r="D1231">
        <v>113.06</v>
      </c>
      <c r="E1231">
        <v>4</v>
      </c>
      <c r="F1231" s="14">
        <f>VLOOKUP($A1231,Orders!$A:$B,2,FALSE)</f>
        <v>38066</v>
      </c>
      <c r="G1231" t="str">
        <f>VLOOKUP($A1231,Orders!$A:$E,5,FALSE)</f>
        <v>Shipped</v>
      </c>
      <c r="H1231">
        <f>VLOOKUP(B1231,Products!A:H,8)</f>
        <v>82.34</v>
      </c>
      <c r="I1231">
        <f t="shared" si="76"/>
        <v>5200.76</v>
      </c>
      <c r="J1231">
        <f t="shared" si="77"/>
        <v>1413.12</v>
      </c>
      <c r="K1231">
        <f t="shared" si="78"/>
        <v>2004</v>
      </c>
      <c r="L1231">
        <f t="shared" si="79"/>
        <v>3</v>
      </c>
      <c r="M1231" t="str">
        <f>VLOOKUP(A1231,'Master Sheet'!A:O,15)</f>
        <v>London</v>
      </c>
    </row>
    <row r="1232" spans="1:13">
      <c r="A1232">
        <v>10232</v>
      </c>
      <c r="B1232" t="s">
        <v>173</v>
      </c>
      <c r="C1232">
        <v>26</v>
      </c>
      <c r="D1232">
        <v>84.88</v>
      </c>
      <c r="E1232">
        <v>7</v>
      </c>
      <c r="F1232" s="14">
        <f>VLOOKUP($A1232,Orders!$A:$B,2,FALSE)</f>
        <v>38066</v>
      </c>
      <c r="G1232" t="str">
        <f>VLOOKUP($A1232,Orders!$A:$E,5,FALSE)</f>
        <v>Shipped</v>
      </c>
      <c r="H1232">
        <f>VLOOKUP(B1232,Products!A:H,8)</f>
        <v>43.3</v>
      </c>
      <c r="I1232">
        <f t="shared" si="76"/>
        <v>2206.88</v>
      </c>
      <c r="J1232">
        <f t="shared" si="77"/>
        <v>1081.08</v>
      </c>
      <c r="K1232">
        <f t="shared" si="78"/>
        <v>2004</v>
      </c>
      <c r="L1232">
        <f t="shared" si="79"/>
        <v>3</v>
      </c>
      <c r="M1232" t="str">
        <f>VLOOKUP(A1232,'Master Sheet'!A:O,15)</f>
        <v>London</v>
      </c>
    </row>
    <row r="1233" spans="1:13">
      <c r="A1233">
        <v>10232</v>
      </c>
      <c r="B1233" t="s">
        <v>175</v>
      </c>
      <c r="C1233">
        <v>48</v>
      </c>
      <c r="D1233">
        <v>86.15</v>
      </c>
      <c r="E1233">
        <v>1</v>
      </c>
      <c r="F1233" s="14">
        <f>VLOOKUP($A1233,Orders!$A:$B,2,FALSE)</f>
        <v>38066</v>
      </c>
      <c r="G1233" t="str">
        <f>VLOOKUP($A1233,Orders!$A:$E,5,FALSE)</f>
        <v>Shipped</v>
      </c>
      <c r="H1233">
        <f>VLOOKUP(B1233,Products!A:H,8)</f>
        <v>51.09</v>
      </c>
      <c r="I1233">
        <f t="shared" si="76"/>
        <v>4135.2000000000007</v>
      </c>
      <c r="J1233">
        <f t="shared" si="77"/>
        <v>1682.88</v>
      </c>
      <c r="K1233">
        <f t="shared" si="78"/>
        <v>2004</v>
      </c>
      <c r="L1233">
        <f t="shared" si="79"/>
        <v>3</v>
      </c>
      <c r="M1233" t="str">
        <f>VLOOKUP(A1233,'Master Sheet'!A:O,15)</f>
        <v>London</v>
      </c>
    </row>
    <row r="1234" spans="1:13">
      <c r="A1234">
        <v>10232</v>
      </c>
      <c r="B1234" t="s">
        <v>176</v>
      </c>
      <c r="C1234">
        <v>35</v>
      </c>
      <c r="D1234">
        <v>81.430000000000007</v>
      </c>
      <c r="E1234">
        <v>2</v>
      </c>
      <c r="F1234" s="14">
        <f>VLOOKUP($A1234,Orders!$A:$B,2,FALSE)</f>
        <v>38066</v>
      </c>
      <c r="G1234" t="str">
        <f>VLOOKUP($A1234,Orders!$A:$E,5,FALSE)</f>
        <v>Shipped</v>
      </c>
      <c r="H1234">
        <f>VLOOKUP(B1234,Products!A:H,8)</f>
        <v>53.63</v>
      </c>
      <c r="I1234">
        <f t="shared" si="76"/>
        <v>2850.05</v>
      </c>
      <c r="J1234">
        <f t="shared" si="77"/>
        <v>973.00000000000011</v>
      </c>
      <c r="K1234">
        <f t="shared" si="78"/>
        <v>2004</v>
      </c>
      <c r="L1234">
        <f t="shared" si="79"/>
        <v>3</v>
      </c>
      <c r="M1234" t="str">
        <f>VLOOKUP(A1234,'Master Sheet'!A:O,15)</f>
        <v>London</v>
      </c>
    </row>
    <row r="1235" spans="1:13">
      <c r="A1235">
        <v>10232</v>
      </c>
      <c r="B1235" t="s">
        <v>177</v>
      </c>
      <c r="C1235">
        <v>24</v>
      </c>
      <c r="D1235">
        <v>48.59</v>
      </c>
      <c r="E1235">
        <v>3</v>
      </c>
      <c r="F1235" s="14">
        <f>VLOOKUP($A1235,Orders!$A:$B,2,FALSE)</f>
        <v>38066</v>
      </c>
      <c r="G1235" t="str">
        <f>VLOOKUP($A1235,Orders!$A:$E,5,FALSE)</f>
        <v>Shipped</v>
      </c>
      <c r="H1235">
        <f>VLOOKUP(B1235,Products!A:H,8)</f>
        <v>33.299999999999997</v>
      </c>
      <c r="I1235">
        <f t="shared" si="76"/>
        <v>1166.1600000000001</v>
      </c>
      <c r="J1235">
        <f t="shared" si="77"/>
        <v>366.96000000000015</v>
      </c>
      <c r="K1235">
        <f t="shared" si="78"/>
        <v>2004</v>
      </c>
      <c r="L1235">
        <f t="shared" si="79"/>
        <v>3</v>
      </c>
      <c r="M1235" t="str">
        <f>VLOOKUP(A1235,'Master Sheet'!A:O,15)</f>
        <v>London</v>
      </c>
    </row>
    <row r="1236" spans="1:13">
      <c r="A1236">
        <v>10233</v>
      </c>
      <c r="B1236" t="s">
        <v>170</v>
      </c>
      <c r="C1236">
        <v>40</v>
      </c>
      <c r="D1236">
        <v>70.81</v>
      </c>
      <c r="E1236">
        <v>2</v>
      </c>
      <c r="F1236" s="14">
        <f>VLOOKUP($A1236,Orders!$A:$B,2,FALSE)</f>
        <v>38075</v>
      </c>
      <c r="G1236" t="str">
        <f>VLOOKUP($A1236,Orders!$A:$E,5,FALSE)</f>
        <v>Shipped</v>
      </c>
      <c r="H1236">
        <f>VLOOKUP(B1236,Products!A:H,8)</f>
        <v>46.91</v>
      </c>
      <c r="I1236">
        <f t="shared" si="76"/>
        <v>2832.4</v>
      </c>
      <c r="J1236">
        <f t="shared" si="77"/>
        <v>956.00000000000023</v>
      </c>
      <c r="K1236">
        <f t="shared" si="78"/>
        <v>2004</v>
      </c>
      <c r="L1236">
        <f t="shared" si="79"/>
        <v>3</v>
      </c>
      <c r="M1236" t="str">
        <f>VLOOKUP(A1236,'Master Sheet'!A:O,15)</f>
        <v>NYC</v>
      </c>
    </row>
    <row r="1237" spans="1:13">
      <c r="A1237">
        <v>10233</v>
      </c>
      <c r="B1237" t="s">
        <v>172</v>
      </c>
      <c r="C1237">
        <v>36</v>
      </c>
      <c r="D1237">
        <v>66</v>
      </c>
      <c r="E1237">
        <v>3</v>
      </c>
      <c r="F1237" s="14">
        <f>VLOOKUP($A1237,Orders!$A:$B,2,FALSE)</f>
        <v>38075</v>
      </c>
      <c r="G1237" t="str">
        <f>VLOOKUP($A1237,Orders!$A:$E,5,FALSE)</f>
        <v>Shipped</v>
      </c>
      <c r="H1237">
        <f>VLOOKUP(B1237,Products!A:H,8)</f>
        <v>34</v>
      </c>
      <c r="I1237">
        <f t="shared" si="76"/>
        <v>2376</v>
      </c>
      <c r="J1237">
        <f t="shared" si="77"/>
        <v>1152</v>
      </c>
      <c r="K1237">
        <f t="shared" si="78"/>
        <v>2004</v>
      </c>
      <c r="L1237">
        <f t="shared" si="79"/>
        <v>3</v>
      </c>
      <c r="M1237" t="str">
        <f>VLOOKUP(A1237,'Master Sheet'!A:O,15)</f>
        <v>NYC</v>
      </c>
    </row>
    <row r="1238" spans="1:13">
      <c r="A1238">
        <v>10233</v>
      </c>
      <c r="B1238" t="s">
        <v>174</v>
      </c>
      <c r="C1238">
        <v>29</v>
      </c>
      <c r="D1238">
        <v>67.94</v>
      </c>
      <c r="E1238">
        <v>1</v>
      </c>
      <c r="F1238" s="14">
        <f>VLOOKUP($A1238,Orders!$A:$B,2,FALSE)</f>
        <v>38075</v>
      </c>
      <c r="G1238" t="str">
        <f>VLOOKUP($A1238,Orders!$A:$E,5,FALSE)</f>
        <v>Shipped</v>
      </c>
      <c r="H1238">
        <f>VLOOKUP(B1238,Products!A:H,8)</f>
        <v>33.97</v>
      </c>
      <c r="I1238">
        <f t="shared" si="76"/>
        <v>1970.26</v>
      </c>
      <c r="J1238">
        <f t="shared" si="77"/>
        <v>985.13</v>
      </c>
      <c r="K1238">
        <f t="shared" si="78"/>
        <v>2004</v>
      </c>
      <c r="L1238">
        <f t="shared" si="79"/>
        <v>3</v>
      </c>
      <c r="M1238" t="str">
        <f>VLOOKUP(A1238,'Master Sheet'!A:O,15)</f>
        <v>NYC</v>
      </c>
    </row>
    <row r="1239" spans="1:13">
      <c r="A1239">
        <v>10234</v>
      </c>
      <c r="B1239" t="s">
        <v>163</v>
      </c>
      <c r="C1239">
        <v>48</v>
      </c>
      <c r="D1239">
        <v>118.32</v>
      </c>
      <c r="E1239">
        <v>9</v>
      </c>
      <c r="F1239" s="14">
        <f>VLOOKUP($A1239,Orders!$A:$B,2,FALSE)</f>
        <v>38076</v>
      </c>
      <c r="G1239" t="str">
        <f>VLOOKUP($A1239,Orders!$A:$E,5,FALSE)</f>
        <v>Shipped</v>
      </c>
      <c r="H1239">
        <f>VLOOKUP(B1239,Products!A:H,8)</f>
        <v>85.68</v>
      </c>
      <c r="I1239">
        <f t="shared" si="76"/>
        <v>5679.36</v>
      </c>
      <c r="J1239">
        <f t="shared" si="77"/>
        <v>1566.7199999999993</v>
      </c>
      <c r="K1239">
        <f t="shared" si="78"/>
        <v>2004</v>
      </c>
      <c r="L1239">
        <f t="shared" si="79"/>
        <v>3</v>
      </c>
      <c r="M1239" t="str">
        <f>VLOOKUP(A1239,'Master Sheet'!A:O,15)</f>
        <v>Sydney</v>
      </c>
    </row>
    <row r="1240" spans="1:13">
      <c r="A1240">
        <v>10234</v>
      </c>
      <c r="B1240" t="s">
        <v>178</v>
      </c>
      <c r="C1240">
        <v>50</v>
      </c>
      <c r="D1240">
        <v>146.65</v>
      </c>
      <c r="E1240">
        <v>1</v>
      </c>
      <c r="F1240" s="14">
        <f>VLOOKUP($A1240,Orders!$A:$B,2,FALSE)</f>
        <v>38076</v>
      </c>
      <c r="G1240" t="str">
        <f>VLOOKUP($A1240,Orders!$A:$E,5,FALSE)</f>
        <v>Shipped</v>
      </c>
      <c r="H1240">
        <f>VLOOKUP(B1240,Products!A:H,8)</f>
        <v>77.27</v>
      </c>
      <c r="I1240">
        <f t="shared" si="76"/>
        <v>7332.5</v>
      </c>
      <c r="J1240">
        <f t="shared" si="77"/>
        <v>3469.0000000000005</v>
      </c>
      <c r="K1240">
        <f t="shared" si="78"/>
        <v>2004</v>
      </c>
      <c r="L1240">
        <f t="shared" si="79"/>
        <v>3</v>
      </c>
      <c r="M1240" t="str">
        <f>VLOOKUP(A1240,'Master Sheet'!A:O,15)</f>
        <v>Sydney</v>
      </c>
    </row>
    <row r="1241" spans="1:13">
      <c r="A1241">
        <v>10234</v>
      </c>
      <c r="B1241" t="s">
        <v>180</v>
      </c>
      <c r="C1241">
        <v>48</v>
      </c>
      <c r="D1241">
        <v>84.3</v>
      </c>
      <c r="E1241">
        <v>7</v>
      </c>
      <c r="F1241" s="14">
        <f>VLOOKUP($A1241,Orders!$A:$B,2,FALSE)</f>
        <v>38076</v>
      </c>
      <c r="G1241" t="str">
        <f>VLOOKUP($A1241,Orders!$A:$E,5,FALSE)</f>
        <v>Shipped</v>
      </c>
      <c r="H1241">
        <f>VLOOKUP(B1241,Products!A:H,8)</f>
        <v>51.61</v>
      </c>
      <c r="I1241">
        <f t="shared" si="76"/>
        <v>4046.3999999999996</v>
      </c>
      <c r="J1241">
        <f t="shared" si="77"/>
        <v>1569.12</v>
      </c>
      <c r="K1241">
        <f t="shared" si="78"/>
        <v>2004</v>
      </c>
      <c r="L1241">
        <f t="shared" si="79"/>
        <v>3</v>
      </c>
      <c r="M1241" t="str">
        <f>VLOOKUP(A1241,'Master Sheet'!A:O,15)</f>
        <v>Sydney</v>
      </c>
    </row>
    <row r="1242" spans="1:13">
      <c r="A1242">
        <v>10234</v>
      </c>
      <c r="B1242" t="s">
        <v>181</v>
      </c>
      <c r="C1242">
        <v>39</v>
      </c>
      <c r="D1242">
        <v>85.75</v>
      </c>
      <c r="E1242">
        <v>6</v>
      </c>
      <c r="F1242" s="14">
        <f>VLOOKUP($A1242,Orders!$A:$B,2,FALSE)</f>
        <v>38076</v>
      </c>
      <c r="G1242" t="str">
        <f>VLOOKUP($A1242,Orders!$A:$E,5,FALSE)</f>
        <v>Shipped</v>
      </c>
      <c r="H1242">
        <f>VLOOKUP(B1242,Products!A:H,8)</f>
        <v>64.58</v>
      </c>
      <c r="I1242">
        <f t="shared" si="76"/>
        <v>3344.25</v>
      </c>
      <c r="J1242">
        <f t="shared" si="77"/>
        <v>825.63000000000011</v>
      </c>
      <c r="K1242">
        <f t="shared" si="78"/>
        <v>2004</v>
      </c>
      <c r="L1242">
        <f t="shared" si="79"/>
        <v>3</v>
      </c>
      <c r="M1242" t="str">
        <f>VLOOKUP(A1242,'Master Sheet'!A:O,15)</f>
        <v>Sydney</v>
      </c>
    </row>
    <row r="1243" spans="1:13">
      <c r="A1243">
        <v>10234</v>
      </c>
      <c r="B1243" t="s">
        <v>183</v>
      </c>
      <c r="C1243">
        <v>44</v>
      </c>
      <c r="D1243">
        <v>67.14</v>
      </c>
      <c r="E1243">
        <v>2</v>
      </c>
      <c r="F1243" s="14">
        <f>VLOOKUP($A1243,Orders!$A:$B,2,FALSE)</f>
        <v>38076</v>
      </c>
      <c r="G1243" t="str">
        <f>VLOOKUP($A1243,Orders!$A:$E,5,FALSE)</f>
        <v>Shipped</v>
      </c>
      <c r="H1243">
        <f>VLOOKUP(B1243,Products!A:H,8)</f>
        <v>34.25</v>
      </c>
      <c r="I1243">
        <f t="shared" si="76"/>
        <v>2954.16</v>
      </c>
      <c r="J1243">
        <f t="shared" si="77"/>
        <v>1447.16</v>
      </c>
      <c r="K1243">
        <f t="shared" si="78"/>
        <v>2004</v>
      </c>
      <c r="L1243">
        <f t="shared" si="79"/>
        <v>3</v>
      </c>
      <c r="M1243" t="str">
        <f>VLOOKUP(A1243,'Master Sheet'!A:O,15)</f>
        <v>Sydney</v>
      </c>
    </row>
    <row r="1244" spans="1:13">
      <c r="A1244">
        <v>10234</v>
      </c>
      <c r="B1244" t="s">
        <v>184</v>
      </c>
      <c r="C1244">
        <v>25</v>
      </c>
      <c r="D1244">
        <v>65.09</v>
      </c>
      <c r="E1244">
        <v>3</v>
      </c>
      <c r="F1244" s="14">
        <f>VLOOKUP($A1244,Orders!$A:$B,2,FALSE)</f>
        <v>38076</v>
      </c>
      <c r="G1244" t="str">
        <f>VLOOKUP($A1244,Orders!$A:$E,5,FALSE)</f>
        <v>Shipped</v>
      </c>
      <c r="H1244">
        <f>VLOOKUP(B1244,Products!A:H,8)</f>
        <v>26.3</v>
      </c>
      <c r="I1244">
        <f t="shared" si="76"/>
        <v>1627.25</v>
      </c>
      <c r="J1244">
        <f t="shared" si="77"/>
        <v>969.75000000000011</v>
      </c>
      <c r="K1244">
        <f t="shared" si="78"/>
        <v>2004</v>
      </c>
      <c r="L1244">
        <f t="shared" si="79"/>
        <v>3</v>
      </c>
      <c r="M1244" t="str">
        <f>VLOOKUP(A1244,'Master Sheet'!A:O,15)</f>
        <v>Sydney</v>
      </c>
    </row>
    <row r="1245" spans="1:13">
      <c r="A1245">
        <v>10234</v>
      </c>
      <c r="B1245" t="s">
        <v>171</v>
      </c>
      <c r="C1245">
        <v>31</v>
      </c>
      <c r="D1245">
        <v>78.83</v>
      </c>
      <c r="E1245">
        <v>8</v>
      </c>
      <c r="F1245" s="14">
        <f>VLOOKUP($A1245,Orders!$A:$B,2,FALSE)</f>
        <v>38076</v>
      </c>
      <c r="G1245" t="str">
        <f>VLOOKUP($A1245,Orders!$A:$E,5,FALSE)</f>
        <v>Shipped</v>
      </c>
      <c r="H1245">
        <f>VLOOKUP(B1245,Products!A:H,8)</f>
        <v>48.64</v>
      </c>
      <c r="I1245">
        <f t="shared" si="76"/>
        <v>2443.73</v>
      </c>
      <c r="J1245">
        <f t="shared" si="77"/>
        <v>935.88999999999987</v>
      </c>
      <c r="K1245">
        <f t="shared" si="78"/>
        <v>2004</v>
      </c>
      <c r="L1245">
        <f t="shared" si="79"/>
        <v>3</v>
      </c>
      <c r="M1245" t="str">
        <f>VLOOKUP(A1245,'Master Sheet'!A:O,15)</f>
        <v>Sydney</v>
      </c>
    </row>
    <row r="1246" spans="1:13">
      <c r="A1246">
        <v>10234</v>
      </c>
      <c r="B1246" t="s">
        <v>190</v>
      </c>
      <c r="C1246">
        <v>29</v>
      </c>
      <c r="D1246">
        <v>83.28</v>
      </c>
      <c r="E1246">
        <v>5</v>
      </c>
      <c r="F1246" s="14">
        <f>VLOOKUP($A1246,Orders!$A:$B,2,FALSE)</f>
        <v>38076</v>
      </c>
      <c r="G1246" t="str">
        <f>VLOOKUP($A1246,Orders!$A:$E,5,FALSE)</f>
        <v>Shipped</v>
      </c>
      <c r="H1246">
        <f>VLOOKUP(B1246,Products!A:H,8)</f>
        <v>39.83</v>
      </c>
      <c r="I1246">
        <f t="shared" si="76"/>
        <v>2415.12</v>
      </c>
      <c r="J1246">
        <f t="shared" si="77"/>
        <v>1260.0500000000002</v>
      </c>
      <c r="K1246">
        <f t="shared" si="78"/>
        <v>2004</v>
      </c>
      <c r="L1246">
        <f t="shared" si="79"/>
        <v>3</v>
      </c>
      <c r="M1246" t="str">
        <f>VLOOKUP(A1246,'Master Sheet'!A:O,15)</f>
        <v>Sydney</v>
      </c>
    </row>
    <row r="1247" spans="1:13">
      <c r="A1247">
        <v>10234</v>
      </c>
      <c r="B1247" t="s">
        <v>195</v>
      </c>
      <c r="C1247">
        <v>40</v>
      </c>
      <c r="D1247">
        <v>45.69</v>
      </c>
      <c r="E1247">
        <v>4</v>
      </c>
      <c r="F1247" s="14">
        <f>VLOOKUP($A1247,Orders!$A:$B,2,FALSE)</f>
        <v>38076</v>
      </c>
      <c r="G1247" t="str">
        <f>VLOOKUP($A1247,Orders!$A:$E,5,FALSE)</f>
        <v>Shipped</v>
      </c>
      <c r="H1247">
        <f>VLOOKUP(B1247,Products!A:H,8)</f>
        <v>32.770000000000003</v>
      </c>
      <c r="I1247">
        <f t="shared" si="76"/>
        <v>1827.6</v>
      </c>
      <c r="J1247">
        <f t="shared" si="77"/>
        <v>516.79999999999973</v>
      </c>
      <c r="K1247">
        <f t="shared" si="78"/>
        <v>2004</v>
      </c>
      <c r="L1247">
        <f t="shared" si="79"/>
        <v>3</v>
      </c>
      <c r="M1247" t="str">
        <f>VLOOKUP(A1247,'Master Sheet'!A:O,15)</f>
        <v>Sydney</v>
      </c>
    </row>
    <row r="1248" spans="1:13">
      <c r="A1248">
        <v>10235</v>
      </c>
      <c r="B1248" t="s">
        <v>179</v>
      </c>
      <c r="C1248">
        <v>24</v>
      </c>
      <c r="D1248">
        <v>81.95</v>
      </c>
      <c r="E1248">
        <v>3</v>
      </c>
      <c r="F1248" s="14">
        <f>VLOOKUP($A1248,Orders!$A:$B,2,FALSE)</f>
        <v>38079</v>
      </c>
      <c r="G1248" t="str">
        <f>VLOOKUP($A1248,Orders!$A:$E,5,FALSE)</f>
        <v>Shipped</v>
      </c>
      <c r="H1248">
        <f>VLOOKUP(B1248,Products!A:H,8)</f>
        <v>49</v>
      </c>
      <c r="I1248">
        <f t="shared" si="76"/>
        <v>1966.8000000000002</v>
      </c>
      <c r="J1248">
        <f t="shared" si="77"/>
        <v>790.80000000000007</v>
      </c>
      <c r="K1248">
        <f t="shared" si="78"/>
        <v>2004</v>
      </c>
      <c r="L1248">
        <f t="shared" si="79"/>
        <v>4</v>
      </c>
      <c r="M1248" t="str">
        <f>VLOOKUP(A1248,'Master Sheet'!A:O,15)</f>
        <v>NYC</v>
      </c>
    </row>
    <row r="1249" spans="1:13">
      <c r="A1249">
        <v>10235</v>
      </c>
      <c r="B1249" t="s">
        <v>182</v>
      </c>
      <c r="C1249">
        <v>23</v>
      </c>
      <c r="D1249">
        <v>89.72</v>
      </c>
      <c r="E1249">
        <v>5</v>
      </c>
      <c r="F1249" s="14">
        <f>VLOOKUP($A1249,Orders!$A:$B,2,FALSE)</f>
        <v>38079</v>
      </c>
      <c r="G1249" t="str">
        <f>VLOOKUP($A1249,Orders!$A:$E,5,FALSE)</f>
        <v>Shipped</v>
      </c>
      <c r="H1249">
        <f>VLOOKUP(B1249,Products!A:H,8)</f>
        <v>66.739999999999995</v>
      </c>
      <c r="I1249">
        <f t="shared" si="76"/>
        <v>2063.56</v>
      </c>
      <c r="J1249">
        <f t="shared" si="77"/>
        <v>528.54000000000008</v>
      </c>
      <c r="K1249">
        <f t="shared" si="78"/>
        <v>2004</v>
      </c>
      <c r="L1249">
        <f t="shared" si="79"/>
        <v>4</v>
      </c>
      <c r="M1249" t="str">
        <f>VLOOKUP(A1249,'Master Sheet'!A:O,15)</f>
        <v>NYC</v>
      </c>
    </row>
    <row r="1250" spans="1:13">
      <c r="A1250">
        <v>10235</v>
      </c>
      <c r="B1250" t="s">
        <v>185</v>
      </c>
      <c r="C1250">
        <v>33</v>
      </c>
      <c r="D1250">
        <v>55.27</v>
      </c>
      <c r="E1250">
        <v>12</v>
      </c>
      <c r="F1250" s="14">
        <f>VLOOKUP($A1250,Orders!$A:$B,2,FALSE)</f>
        <v>38079</v>
      </c>
      <c r="G1250" t="str">
        <f>VLOOKUP($A1250,Orders!$A:$E,5,FALSE)</f>
        <v>Shipped</v>
      </c>
      <c r="H1250">
        <f>VLOOKUP(B1250,Products!A:H,8)</f>
        <v>29.34</v>
      </c>
      <c r="I1250">
        <f t="shared" si="76"/>
        <v>1823.91</v>
      </c>
      <c r="J1250">
        <f t="shared" si="77"/>
        <v>855.69</v>
      </c>
      <c r="K1250">
        <f t="shared" si="78"/>
        <v>2004</v>
      </c>
      <c r="L1250">
        <f t="shared" si="79"/>
        <v>4</v>
      </c>
      <c r="M1250" t="str">
        <f>VLOOKUP(A1250,'Master Sheet'!A:O,15)</f>
        <v>NYC</v>
      </c>
    </row>
    <row r="1251" spans="1:13">
      <c r="A1251">
        <v>10235</v>
      </c>
      <c r="B1251" t="s">
        <v>186</v>
      </c>
      <c r="C1251">
        <v>40</v>
      </c>
      <c r="D1251">
        <v>63.03</v>
      </c>
      <c r="E1251">
        <v>4</v>
      </c>
      <c r="F1251" s="14">
        <f>VLOOKUP($A1251,Orders!$A:$B,2,FALSE)</f>
        <v>38079</v>
      </c>
      <c r="G1251" t="str">
        <f>VLOOKUP($A1251,Orders!$A:$E,5,FALSE)</f>
        <v>Shipped</v>
      </c>
      <c r="H1251">
        <f>VLOOKUP(B1251,Products!A:H,8)</f>
        <v>36.229999999999997</v>
      </c>
      <c r="I1251">
        <f t="shared" si="76"/>
        <v>2521.1999999999998</v>
      </c>
      <c r="J1251">
        <f t="shared" si="77"/>
        <v>1072.0000000000002</v>
      </c>
      <c r="K1251">
        <f t="shared" si="78"/>
        <v>2004</v>
      </c>
      <c r="L1251">
        <f t="shared" si="79"/>
        <v>4</v>
      </c>
      <c r="M1251" t="str">
        <f>VLOOKUP(A1251,'Master Sheet'!A:O,15)</f>
        <v>NYC</v>
      </c>
    </row>
    <row r="1252" spans="1:13">
      <c r="A1252">
        <v>10235</v>
      </c>
      <c r="B1252" t="s">
        <v>203</v>
      </c>
      <c r="C1252">
        <v>41</v>
      </c>
      <c r="D1252">
        <v>90.9</v>
      </c>
      <c r="E1252">
        <v>1</v>
      </c>
      <c r="F1252" s="14">
        <f>VLOOKUP($A1252,Orders!$A:$B,2,FALSE)</f>
        <v>38079</v>
      </c>
      <c r="G1252" t="str">
        <f>VLOOKUP($A1252,Orders!$A:$E,5,FALSE)</f>
        <v>Shipped</v>
      </c>
      <c r="H1252">
        <f>VLOOKUP(B1252,Products!A:H,8)</f>
        <v>66.92</v>
      </c>
      <c r="I1252">
        <f t="shared" si="76"/>
        <v>3726.9</v>
      </c>
      <c r="J1252">
        <f t="shared" si="77"/>
        <v>983.18000000000018</v>
      </c>
      <c r="K1252">
        <f t="shared" si="78"/>
        <v>2004</v>
      </c>
      <c r="L1252">
        <f t="shared" si="79"/>
        <v>4</v>
      </c>
      <c r="M1252" t="str">
        <f>VLOOKUP(A1252,'Master Sheet'!A:O,15)</f>
        <v>NYC</v>
      </c>
    </row>
    <row r="1253" spans="1:13">
      <c r="A1253">
        <v>10235</v>
      </c>
      <c r="B1253" t="s">
        <v>187</v>
      </c>
      <c r="C1253">
        <v>34</v>
      </c>
      <c r="D1253">
        <v>66.73</v>
      </c>
      <c r="E1253">
        <v>6</v>
      </c>
      <c r="F1253" s="14">
        <f>VLOOKUP($A1253,Orders!$A:$B,2,FALSE)</f>
        <v>38079</v>
      </c>
      <c r="G1253" t="str">
        <f>VLOOKUP($A1253,Orders!$A:$E,5,FALSE)</f>
        <v>Shipped</v>
      </c>
      <c r="H1253">
        <f>VLOOKUP(B1253,Products!A:H,8)</f>
        <v>33.020000000000003</v>
      </c>
      <c r="I1253">
        <f t="shared" si="76"/>
        <v>2268.8200000000002</v>
      </c>
      <c r="J1253">
        <f t="shared" si="77"/>
        <v>1146.1400000000001</v>
      </c>
      <c r="K1253">
        <f t="shared" si="78"/>
        <v>2004</v>
      </c>
      <c r="L1253">
        <f t="shared" si="79"/>
        <v>4</v>
      </c>
      <c r="M1253" t="str">
        <f>VLOOKUP(A1253,'Master Sheet'!A:O,15)</f>
        <v>NYC</v>
      </c>
    </row>
    <row r="1254" spans="1:13">
      <c r="A1254">
        <v>10235</v>
      </c>
      <c r="B1254" t="s">
        <v>188</v>
      </c>
      <c r="C1254">
        <v>41</v>
      </c>
      <c r="D1254">
        <v>37.090000000000003</v>
      </c>
      <c r="E1254">
        <v>7</v>
      </c>
      <c r="F1254" s="14">
        <f>VLOOKUP($A1254,Orders!$A:$B,2,FALSE)</f>
        <v>38079</v>
      </c>
      <c r="G1254" t="str">
        <f>VLOOKUP($A1254,Orders!$A:$E,5,FALSE)</f>
        <v>Shipped</v>
      </c>
      <c r="H1254">
        <f>VLOOKUP(B1254,Products!A:H,8)</f>
        <v>27.06</v>
      </c>
      <c r="I1254">
        <f t="shared" si="76"/>
        <v>1520.69</v>
      </c>
      <c r="J1254">
        <f t="shared" si="77"/>
        <v>411.23000000000019</v>
      </c>
      <c r="K1254">
        <f t="shared" si="78"/>
        <v>2004</v>
      </c>
      <c r="L1254">
        <f t="shared" si="79"/>
        <v>4</v>
      </c>
      <c r="M1254" t="str">
        <f>VLOOKUP(A1254,'Master Sheet'!A:O,15)</f>
        <v>NYC</v>
      </c>
    </row>
    <row r="1255" spans="1:13">
      <c r="A1255">
        <v>10235</v>
      </c>
      <c r="B1255" t="s">
        <v>189</v>
      </c>
      <c r="C1255">
        <v>25</v>
      </c>
      <c r="D1255">
        <v>88.6</v>
      </c>
      <c r="E1255">
        <v>8</v>
      </c>
      <c r="F1255" s="14">
        <f>VLOOKUP($A1255,Orders!$A:$B,2,FALSE)</f>
        <v>38079</v>
      </c>
      <c r="G1255" t="str">
        <f>VLOOKUP($A1255,Orders!$A:$E,5,FALSE)</f>
        <v>Shipped</v>
      </c>
      <c r="H1255">
        <f>VLOOKUP(B1255,Products!A:H,8)</f>
        <v>51.15</v>
      </c>
      <c r="I1255">
        <f t="shared" si="76"/>
        <v>2215</v>
      </c>
      <c r="J1255">
        <f t="shared" si="77"/>
        <v>936.24999999999989</v>
      </c>
      <c r="K1255">
        <f t="shared" si="78"/>
        <v>2004</v>
      </c>
      <c r="L1255">
        <f t="shared" si="79"/>
        <v>4</v>
      </c>
      <c r="M1255" t="str">
        <f>VLOOKUP(A1255,'Master Sheet'!A:O,15)</f>
        <v>NYC</v>
      </c>
    </row>
    <row r="1256" spans="1:13">
      <c r="A1256">
        <v>10235</v>
      </c>
      <c r="B1256" t="s">
        <v>191</v>
      </c>
      <c r="C1256">
        <v>38</v>
      </c>
      <c r="D1256">
        <v>92.74</v>
      </c>
      <c r="E1256">
        <v>10</v>
      </c>
      <c r="F1256" s="14">
        <f>VLOOKUP($A1256,Orders!$A:$B,2,FALSE)</f>
        <v>38079</v>
      </c>
      <c r="G1256" t="str">
        <f>VLOOKUP($A1256,Orders!$A:$E,5,FALSE)</f>
        <v>Shipped</v>
      </c>
      <c r="H1256">
        <f>VLOOKUP(B1256,Products!A:H,8)</f>
        <v>68.8</v>
      </c>
      <c r="I1256">
        <f t="shared" si="76"/>
        <v>3524.12</v>
      </c>
      <c r="J1256">
        <f t="shared" si="77"/>
        <v>909.71999999999991</v>
      </c>
      <c r="K1256">
        <f t="shared" si="78"/>
        <v>2004</v>
      </c>
      <c r="L1256">
        <f t="shared" si="79"/>
        <v>4</v>
      </c>
      <c r="M1256" t="str">
        <f>VLOOKUP(A1256,'Master Sheet'!A:O,15)</f>
        <v>NYC</v>
      </c>
    </row>
    <row r="1257" spans="1:13">
      <c r="A1257">
        <v>10235</v>
      </c>
      <c r="B1257" t="s">
        <v>192</v>
      </c>
      <c r="C1257">
        <v>25</v>
      </c>
      <c r="D1257">
        <v>116.28</v>
      </c>
      <c r="E1257">
        <v>2</v>
      </c>
      <c r="F1257" s="14">
        <f>VLOOKUP($A1257,Orders!$A:$B,2,FALSE)</f>
        <v>38079</v>
      </c>
      <c r="G1257" t="str">
        <f>VLOOKUP($A1257,Orders!$A:$E,5,FALSE)</f>
        <v>Shipped</v>
      </c>
      <c r="H1257">
        <f>VLOOKUP(B1257,Products!A:H,8)</f>
        <v>59.33</v>
      </c>
      <c r="I1257">
        <f t="shared" ref="I1257:I1320" si="80">C1257*D1257</f>
        <v>2907</v>
      </c>
      <c r="J1257">
        <f t="shared" ref="J1257:J1320" si="81">(D1257-H1257)*C1257</f>
        <v>1423.75</v>
      </c>
      <c r="K1257">
        <f t="shared" ref="K1257:K1320" si="82">YEAR(F1257)</f>
        <v>2004</v>
      </c>
      <c r="L1257">
        <f t="shared" ref="L1257:L1320" si="83">MONTH(F1257)</f>
        <v>4</v>
      </c>
      <c r="M1257" t="str">
        <f>VLOOKUP(A1257,'Master Sheet'!A:O,15)</f>
        <v>NYC</v>
      </c>
    </row>
    <row r="1258" spans="1:13">
      <c r="A1258">
        <v>10235</v>
      </c>
      <c r="B1258" t="s">
        <v>193</v>
      </c>
      <c r="C1258">
        <v>32</v>
      </c>
      <c r="D1258">
        <v>73.599999999999994</v>
      </c>
      <c r="E1258">
        <v>9</v>
      </c>
      <c r="F1258" s="14">
        <f>VLOOKUP($A1258,Orders!$A:$B,2,FALSE)</f>
        <v>38079</v>
      </c>
      <c r="G1258" t="str">
        <f>VLOOKUP($A1258,Orders!$A:$E,5,FALSE)</f>
        <v>Shipped</v>
      </c>
      <c r="H1258">
        <f>VLOOKUP(B1258,Products!A:H,8)</f>
        <v>54.4</v>
      </c>
      <c r="I1258">
        <f t="shared" si="80"/>
        <v>2355.1999999999998</v>
      </c>
      <c r="J1258">
        <f t="shared" si="81"/>
        <v>614.39999999999986</v>
      </c>
      <c r="K1258">
        <f t="shared" si="82"/>
        <v>2004</v>
      </c>
      <c r="L1258">
        <f t="shared" si="83"/>
        <v>4</v>
      </c>
      <c r="M1258" t="str">
        <f>VLOOKUP(A1258,'Master Sheet'!A:O,15)</f>
        <v>NYC</v>
      </c>
    </row>
    <row r="1259" spans="1:13">
      <c r="A1259">
        <v>10235</v>
      </c>
      <c r="B1259" t="s">
        <v>194</v>
      </c>
      <c r="C1259">
        <v>34</v>
      </c>
      <c r="D1259">
        <v>70.33</v>
      </c>
      <c r="E1259">
        <v>11</v>
      </c>
      <c r="F1259" s="14">
        <f>VLOOKUP($A1259,Orders!$A:$B,2,FALSE)</f>
        <v>38079</v>
      </c>
      <c r="G1259" t="str">
        <f>VLOOKUP($A1259,Orders!$A:$E,5,FALSE)</f>
        <v>Shipped</v>
      </c>
      <c r="H1259">
        <f>VLOOKUP(B1259,Products!A:H,8)</f>
        <v>36.270000000000003</v>
      </c>
      <c r="I1259">
        <f t="shared" si="80"/>
        <v>2391.2199999999998</v>
      </c>
      <c r="J1259">
        <f t="shared" si="81"/>
        <v>1158.0399999999997</v>
      </c>
      <c r="K1259">
        <f t="shared" si="82"/>
        <v>2004</v>
      </c>
      <c r="L1259">
        <f t="shared" si="83"/>
        <v>4</v>
      </c>
      <c r="M1259" t="str">
        <f>VLOOKUP(A1259,'Master Sheet'!A:O,15)</f>
        <v>NYC</v>
      </c>
    </row>
    <row r="1260" spans="1:13">
      <c r="A1260">
        <v>10236</v>
      </c>
      <c r="B1260" t="s">
        <v>197</v>
      </c>
      <c r="C1260">
        <v>22</v>
      </c>
      <c r="D1260">
        <v>105.86</v>
      </c>
      <c r="E1260">
        <v>1</v>
      </c>
      <c r="F1260" s="14">
        <f>VLOOKUP($A1260,Orders!$A:$B,2,FALSE)</f>
        <v>38080</v>
      </c>
      <c r="G1260" t="str">
        <f>VLOOKUP($A1260,Orders!$A:$E,5,FALSE)</f>
        <v>Shipped</v>
      </c>
      <c r="H1260">
        <f>VLOOKUP(B1260,Products!A:H,8)</f>
        <v>68.989999999999995</v>
      </c>
      <c r="I1260">
        <f t="shared" si="80"/>
        <v>2328.92</v>
      </c>
      <c r="J1260">
        <f t="shared" si="81"/>
        <v>811.1400000000001</v>
      </c>
      <c r="K1260">
        <f t="shared" si="82"/>
        <v>2004</v>
      </c>
      <c r="L1260">
        <f t="shared" si="83"/>
        <v>4</v>
      </c>
      <c r="M1260" t="str">
        <f>VLOOKUP(A1260,'Master Sheet'!A:O,15)</f>
        <v>NYC</v>
      </c>
    </row>
    <row r="1261" spans="1:13">
      <c r="A1261">
        <v>10236</v>
      </c>
      <c r="B1261" t="s">
        <v>200</v>
      </c>
      <c r="C1261">
        <v>23</v>
      </c>
      <c r="D1261">
        <v>52.7</v>
      </c>
      <c r="E1261">
        <v>2</v>
      </c>
      <c r="F1261" s="14">
        <f>VLOOKUP($A1261,Orders!$A:$B,2,FALSE)</f>
        <v>38080</v>
      </c>
      <c r="G1261" t="str">
        <f>VLOOKUP($A1261,Orders!$A:$E,5,FALSE)</f>
        <v>Shipped</v>
      </c>
      <c r="H1261">
        <f>VLOOKUP(B1261,Products!A:H,8)</f>
        <v>24.23</v>
      </c>
      <c r="I1261">
        <f t="shared" si="80"/>
        <v>1212.1000000000001</v>
      </c>
      <c r="J1261">
        <f t="shared" si="81"/>
        <v>654.81000000000006</v>
      </c>
      <c r="K1261">
        <f t="shared" si="82"/>
        <v>2004</v>
      </c>
      <c r="L1261">
        <f t="shared" si="83"/>
        <v>4</v>
      </c>
      <c r="M1261" t="str">
        <f>VLOOKUP(A1261,'Master Sheet'!A:O,15)</f>
        <v>NYC</v>
      </c>
    </row>
    <row r="1262" spans="1:13">
      <c r="A1262">
        <v>10236</v>
      </c>
      <c r="B1262" t="s">
        <v>202</v>
      </c>
      <c r="C1262">
        <v>36</v>
      </c>
      <c r="D1262">
        <v>65.510000000000005</v>
      </c>
      <c r="E1262">
        <v>3</v>
      </c>
      <c r="F1262" s="14">
        <f>VLOOKUP($A1262,Orders!$A:$B,2,FALSE)</f>
        <v>38080</v>
      </c>
      <c r="G1262" t="str">
        <f>VLOOKUP($A1262,Orders!$A:$E,5,FALSE)</f>
        <v>Shipped</v>
      </c>
      <c r="H1262">
        <f>VLOOKUP(B1262,Products!A:H,8)</f>
        <v>37.32</v>
      </c>
      <c r="I1262">
        <f t="shared" si="80"/>
        <v>2358.36</v>
      </c>
      <c r="J1262">
        <f t="shared" si="81"/>
        <v>1014.8400000000001</v>
      </c>
      <c r="K1262">
        <f t="shared" si="82"/>
        <v>2004</v>
      </c>
      <c r="L1262">
        <f t="shared" si="83"/>
        <v>4</v>
      </c>
      <c r="M1262" t="str">
        <f>VLOOKUP(A1262,'Master Sheet'!A:O,15)</f>
        <v>NYC</v>
      </c>
    </row>
    <row r="1263" spans="1:13">
      <c r="A1263">
        <v>10237</v>
      </c>
      <c r="B1263" t="s">
        <v>196</v>
      </c>
      <c r="C1263">
        <v>23</v>
      </c>
      <c r="D1263">
        <v>91.87</v>
      </c>
      <c r="E1263">
        <v>7</v>
      </c>
      <c r="F1263" s="14">
        <f>VLOOKUP($A1263,Orders!$A:$B,2,FALSE)</f>
        <v>38082</v>
      </c>
      <c r="G1263" t="str">
        <f>VLOOKUP($A1263,Orders!$A:$E,5,FALSE)</f>
        <v>Shipped</v>
      </c>
      <c r="H1263">
        <f>VLOOKUP(B1263,Products!A:H,8)</f>
        <v>48.81</v>
      </c>
      <c r="I1263">
        <f t="shared" si="80"/>
        <v>2113.0100000000002</v>
      </c>
      <c r="J1263">
        <f t="shared" si="81"/>
        <v>990.38000000000011</v>
      </c>
      <c r="K1263">
        <f t="shared" si="82"/>
        <v>2004</v>
      </c>
      <c r="L1263">
        <f t="shared" si="83"/>
        <v>4</v>
      </c>
      <c r="M1263" t="str">
        <f>VLOOKUP(A1263,'Master Sheet'!A:O,15)</f>
        <v>NYC</v>
      </c>
    </row>
    <row r="1264" spans="1:13">
      <c r="A1264">
        <v>10237</v>
      </c>
      <c r="B1264" t="s">
        <v>198</v>
      </c>
      <c r="C1264">
        <v>39</v>
      </c>
      <c r="D1264">
        <v>158.80000000000001</v>
      </c>
      <c r="E1264">
        <v>9</v>
      </c>
      <c r="F1264" s="14">
        <f>VLOOKUP($A1264,Orders!$A:$B,2,FALSE)</f>
        <v>38082</v>
      </c>
      <c r="G1264" t="str">
        <f>VLOOKUP($A1264,Orders!$A:$E,5,FALSE)</f>
        <v>Shipped</v>
      </c>
      <c r="H1264">
        <f>VLOOKUP(B1264,Products!A:H,8)</f>
        <v>91.02</v>
      </c>
      <c r="I1264">
        <f t="shared" si="80"/>
        <v>6193.2000000000007</v>
      </c>
      <c r="J1264">
        <f t="shared" si="81"/>
        <v>2643.4200000000005</v>
      </c>
      <c r="K1264">
        <f t="shared" si="82"/>
        <v>2004</v>
      </c>
      <c r="L1264">
        <f t="shared" si="83"/>
        <v>4</v>
      </c>
      <c r="M1264" t="str">
        <f>VLOOKUP(A1264,'Master Sheet'!A:O,15)</f>
        <v>NYC</v>
      </c>
    </row>
    <row r="1265" spans="1:13">
      <c r="A1265">
        <v>10237</v>
      </c>
      <c r="B1265" t="s">
        <v>199</v>
      </c>
      <c r="C1265">
        <v>32</v>
      </c>
      <c r="D1265">
        <v>129.53</v>
      </c>
      <c r="E1265">
        <v>6</v>
      </c>
      <c r="F1265" s="14">
        <f>VLOOKUP($A1265,Orders!$A:$B,2,FALSE)</f>
        <v>38082</v>
      </c>
      <c r="G1265" t="str">
        <f>VLOOKUP($A1265,Orders!$A:$E,5,FALSE)</f>
        <v>Shipped</v>
      </c>
      <c r="H1265">
        <f>VLOOKUP(B1265,Products!A:H,8)</f>
        <v>66.27</v>
      </c>
      <c r="I1265">
        <f t="shared" si="80"/>
        <v>4144.96</v>
      </c>
      <c r="J1265">
        <f t="shared" si="81"/>
        <v>2024.3200000000002</v>
      </c>
      <c r="K1265">
        <f t="shared" si="82"/>
        <v>2004</v>
      </c>
      <c r="L1265">
        <f t="shared" si="83"/>
        <v>4</v>
      </c>
      <c r="M1265" t="str">
        <f>VLOOKUP(A1265,'Master Sheet'!A:O,15)</f>
        <v>NYC</v>
      </c>
    </row>
    <row r="1266" spans="1:13">
      <c r="A1266">
        <v>10237</v>
      </c>
      <c r="B1266" t="s">
        <v>211</v>
      </c>
      <c r="C1266">
        <v>26</v>
      </c>
      <c r="D1266">
        <v>49.74</v>
      </c>
      <c r="E1266">
        <v>1</v>
      </c>
      <c r="F1266" s="14">
        <f>VLOOKUP($A1266,Orders!$A:$B,2,FALSE)</f>
        <v>38082</v>
      </c>
      <c r="G1266" t="str">
        <f>VLOOKUP($A1266,Orders!$A:$E,5,FALSE)</f>
        <v>Shipped</v>
      </c>
      <c r="H1266">
        <f>VLOOKUP(B1266,Products!A:H,8)</f>
        <v>32.950000000000003</v>
      </c>
      <c r="I1266">
        <f t="shared" si="80"/>
        <v>1293.24</v>
      </c>
      <c r="J1266">
        <f t="shared" si="81"/>
        <v>436.53999999999996</v>
      </c>
      <c r="K1266">
        <f t="shared" si="82"/>
        <v>2004</v>
      </c>
      <c r="L1266">
        <f t="shared" si="83"/>
        <v>4</v>
      </c>
      <c r="M1266" t="str">
        <f>VLOOKUP(A1266,'Master Sheet'!A:O,15)</f>
        <v>NYC</v>
      </c>
    </row>
    <row r="1267" spans="1:13">
      <c r="A1267">
        <v>10237</v>
      </c>
      <c r="B1267" t="s">
        <v>201</v>
      </c>
      <c r="C1267">
        <v>20</v>
      </c>
      <c r="D1267">
        <v>109.32</v>
      </c>
      <c r="E1267">
        <v>8</v>
      </c>
      <c r="F1267" s="14">
        <f>VLOOKUP($A1267,Orders!$A:$B,2,FALSE)</f>
        <v>38082</v>
      </c>
      <c r="G1267" t="str">
        <f>VLOOKUP($A1267,Orders!$A:$E,5,FALSE)</f>
        <v>Shipped</v>
      </c>
      <c r="H1267">
        <f>VLOOKUP(B1267,Products!A:H,8)</f>
        <v>60.86</v>
      </c>
      <c r="I1267">
        <f t="shared" si="80"/>
        <v>2186.3999999999996</v>
      </c>
      <c r="J1267">
        <f t="shared" si="81"/>
        <v>969.19999999999982</v>
      </c>
      <c r="K1267">
        <f t="shared" si="82"/>
        <v>2004</v>
      </c>
      <c r="L1267">
        <f t="shared" si="83"/>
        <v>4</v>
      </c>
      <c r="M1267" t="str">
        <f>VLOOKUP(A1267,'Master Sheet'!A:O,15)</f>
        <v>NYC</v>
      </c>
    </row>
    <row r="1268" spans="1:13">
      <c r="A1268">
        <v>10237</v>
      </c>
      <c r="B1268" t="s">
        <v>213</v>
      </c>
      <c r="C1268">
        <v>26</v>
      </c>
      <c r="D1268">
        <v>62.33</v>
      </c>
      <c r="E1268">
        <v>4</v>
      </c>
      <c r="F1268" s="14">
        <f>VLOOKUP($A1268,Orders!$A:$B,2,FALSE)</f>
        <v>38082</v>
      </c>
      <c r="G1268" t="str">
        <f>VLOOKUP($A1268,Orders!$A:$E,5,FALSE)</f>
        <v>Shipped</v>
      </c>
      <c r="H1268">
        <f>VLOOKUP(B1268,Products!A:H,8)</f>
        <v>47.1</v>
      </c>
      <c r="I1268">
        <f t="shared" si="80"/>
        <v>1620.58</v>
      </c>
      <c r="J1268">
        <f t="shared" si="81"/>
        <v>395.9799999999999</v>
      </c>
      <c r="K1268">
        <f t="shared" si="82"/>
        <v>2004</v>
      </c>
      <c r="L1268">
        <f t="shared" si="83"/>
        <v>4</v>
      </c>
      <c r="M1268" t="str">
        <f>VLOOKUP(A1268,'Master Sheet'!A:O,15)</f>
        <v>NYC</v>
      </c>
    </row>
    <row r="1269" spans="1:13">
      <c r="A1269">
        <v>10237</v>
      </c>
      <c r="B1269" t="s">
        <v>217</v>
      </c>
      <c r="C1269">
        <v>26</v>
      </c>
      <c r="D1269">
        <v>35</v>
      </c>
      <c r="E1269">
        <v>2</v>
      </c>
      <c r="F1269" s="14">
        <f>VLOOKUP($A1269,Orders!$A:$B,2,FALSE)</f>
        <v>38082</v>
      </c>
      <c r="G1269" t="str">
        <f>VLOOKUP($A1269,Orders!$A:$E,5,FALSE)</f>
        <v>Shipped</v>
      </c>
      <c r="H1269">
        <f>VLOOKUP(B1269,Products!A:H,8)</f>
        <v>24.14</v>
      </c>
      <c r="I1269">
        <f t="shared" si="80"/>
        <v>910</v>
      </c>
      <c r="J1269">
        <f t="shared" si="81"/>
        <v>282.36</v>
      </c>
      <c r="K1269">
        <f t="shared" si="82"/>
        <v>2004</v>
      </c>
      <c r="L1269">
        <f t="shared" si="83"/>
        <v>4</v>
      </c>
      <c r="M1269" t="str">
        <f>VLOOKUP(A1269,'Master Sheet'!A:O,15)</f>
        <v>NYC</v>
      </c>
    </row>
    <row r="1270" spans="1:13">
      <c r="A1270">
        <v>10237</v>
      </c>
      <c r="B1270" t="s">
        <v>218</v>
      </c>
      <c r="C1270">
        <v>27</v>
      </c>
      <c r="D1270">
        <v>94.91</v>
      </c>
      <c r="E1270">
        <v>5</v>
      </c>
      <c r="F1270" s="14">
        <f>VLOOKUP($A1270,Orders!$A:$B,2,FALSE)</f>
        <v>38082</v>
      </c>
      <c r="G1270" t="str">
        <f>VLOOKUP($A1270,Orders!$A:$E,5,FALSE)</f>
        <v>Shipped</v>
      </c>
      <c r="H1270">
        <f>VLOOKUP(B1270,Products!A:H,8)</f>
        <v>56.13</v>
      </c>
      <c r="I1270">
        <f t="shared" si="80"/>
        <v>2562.5699999999997</v>
      </c>
      <c r="J1270">
        <f t="shared" si="81"/>
        <v>1047.06</v>
      </c>
      <c r="K1270">
        <f t="shared" si="82"/>
        <v>2004</v>
      </c>
      <c r="L1270">
        <f t="shared" si="83"/>
        <v>4</v>
      </c>
      <c r="M1270" t="str">
        <f>VLOOKUP(A1270,'Master Sheet'!A:O,15)</f>
        <v>NYC</v>
      </c>
    </row>
    <row r="1271" spans="1:13">
      <c r="A1271">
        <v>10237</v>
      </c>
      <c r="B1271" t="s">
        <v>219</v>
      </c>
      <c r="C1271">
        <v>20</v>
      </c>
      <c r="D1271">
        <v>78.92</v>
      </c>
      <c r="E1271">
        <v>3</v>
      </c>
      <c r="F1271" s="14">
        <f>VLOOKUP($A1271,Orders!$A:$B,2,FALSE)</f>
        <v>38082</v>
      </c>
      <c r="G1271" t="str">
        <f>VLOOKUP($A1271,Orders!$A:$E,5,FALSE)</f>
        <v>Shipped</v>
      </c>
      <c r="H1271">
        <f>VLOOKUP(B1271,Products!A:H,8)</f>
        <v>34.17</v>
      </c>
      <c r="I1271">
        <f t="shared" si="80"/>
        <v>1578.4</v>
      </c>
      <c r="J1271">
        <f t="shared" si="81"/>
        <v>895</v>
      </c>
      <c r="K1271">
        <f t="shared" si="82"/>
        <v>2004</v>
      </c>
      <c r="L1271">
        <f t="shared" si="83"/>
        <v>4</v>
      </c>
      <c r="M1271" t="str">
        <f>VLOOKUP(A1271,'Master Sheet'!A:O,15)</f>
        <v>NYC</v>
      </c>
    </row>
    <row r="1272" spans="1:13">
      <c r="A1272">
        <v>10238</v>
      </c>
      <c r="B1272" t="s">
        <v>204</v>
      </c>
      <c r="C1272">
        <v>28</v>
      </c>
      <c r="D1272">
        <v>161.49</v>
      </c>
      <c r="E1272">
        <v>3</v>
      </c>
      <c r="F1272" s="14">
        <f>VLOOKUP($A1272,Orders!$A:$B,2,FALSE)</f>
        <v>38086</v>
      </c>
      <c r="G1272" t="str">
        <f>VLOOKUP($A1272,Orders!$A:$E,5,FALSE)</f>
        <v>Shipped</v>
      </c>
      <c r="H1272">
        <f>VLOOKUP(B1272,Products!A:H,8)</f>
        <v>95.34</v>
      </c>
      <c r="I1272">
        <f t="shared" si="80"/>
        <v>4521.72</v>
      </c>
      <c r="J1272">
        <f t="shared" si="81"/>
        <v>1852.2000000000003</v>
      </c>
      <c r="K1272">
        <f t="shared" si="82"/>
        <v>2004</v>
      </c>
      <c r="L1272">
        <f t="shared" si="83"/>
        <v>4</v>
      </c>
      <c r="M1272" t="str">
        <f>VLOOKUP(A1272,'Master Sheet'!A:O,15)</f>
        <v>Paris</v>
      </c>
    </row>
    <row r="1273" spans="1:13">
      <c r="A1273">
        <v>10238</v>
      </c>
      <c r="B1273" t="s">
        <v>205</v>
      </c>
      <c r="C1273">
        <v>29</v>
      </c>
      <c r="D1273">
        <v>104.52</v>
      </c>
      <c r="E1273">
        <v>1</v>
      </c>
      <c r="F1273" s="14">
        <f>VLOOKUP($A1273,Orders!$A:$B,2,FALSE)</f>
        <v>38086</v>
      </c>
      <c r="G1273" t="str">
        <f>VLOOKUP($A1273,Orders!$A:$E,5,FALSE)</f>
        <v>Shipped</v>
      </c>
      <c r="H1273">
        <f>VLOOKUP(B1273,Products!A:H,8)</f>
        <v>75.16</v>
      </c>
      <c r="I1273">
        <f t="shared" si="80"/>
        <v>3031.08</v>
      </c>
      <c r="J1273">
        <f t="shared" si="81"/>
        <v>851.43999999999994</v>
      </c>
      <c r="K1273">
        <f t="shared" si="82"/>
        <v>2004</v>
      </c>
      <c r="L1273">
        <f t="shared" si="83"/>
        <v>4</v>
      </c>
      <c r="M1273" t="str">
        <f>VLOOKUP(A1273,'Master Sheet'!A:O,15)</f>
        <v>Paris</v>
      </c>
    </row>
    <row r="1274" spans="1:13">
      <c r="A1274">
        <v>10238</v>
      </c>
      <c r="B1274" t="s">
        <v>206</v>
      </c>
      <c r="C1274">
        <v>20</v>
      </c>
      <c r="D1274">
        <v>73.42</v>
      </c>
      <c r="E1274">
        <v>4</v>
      </c>
      <c r="F1274" s="14">
        <f>VLOOKUP($A1274,Orders!$A:$B,2,FALSE)</f>
        <v>38086</v>
      </c>
      <c r="G1274" t="str">
        <f>VLOOKUP($A1274,Orders!$A:$E,5,FALSE)</f>
        <v>Shipped</v>
      </c>
      <c r="H1274">
        <f>VLOOKUP(B1274,Products!A:H,8)</f>
        <v>31.92</v>
      </c>
      <c r="I1274">
        <f t="shared" si="80"/>
        <v>1468.4</v>
      </c>
      <c r="J1274">
        <f t="shared" si="81"/>
        <v>830</v>
      </c>
      <c r="K1274">
        <f t="shared" si="82"/>
        <v>2004</v>
      </c>
      <c r="L1274">
        <f t="shared" si="83"/>
        <v>4</v>
      </c>
      <c r="M1274" t="str">
        <f>VLOOKUP(A1274,'Master Sheet'!A:O,15)</f>
        <v>Paris</v>
      </c>
    </row>
    <row r="1275" spans="1:13">
      <c r="A1275">
        <v>10238</v>
      </c>
      <c r="B1275" t="s">
        <v>209</v>
      </c>
      <c r="C1275">
        <v>41</v>
      </c>
      <c r="D1275">
        <v>68.349999999999994</v>
      </c>
      <c r="E1275">
        <v>6</v>
      </c>
      <c r="F1275" s="14">
        <f>VLOOKUP($A1275,Orders!$A:$B,2,FALSE)</f>
        <v>38086</v>
      </c>
      <c r="G1275" t="str">
        <f>VLOOKUP($A1275,Orders!$A:$E,5,FALSE)</f>
        <v>Shipped</v>
      </c>
      <c r="H1275">
        <f>VLOOKUP(B1275,Products!A:H,8)</f>
        <v>49.05</v>
      </c>
      <c r="I1275">
        <f t="shared" si="80"/>
        <v>2802.35</v>
      </c>
      <c r="J1275">
        <f t="shared" si="81"/>
        <v>791.29999999999984</v>
      </c>
      <c r="K1275">
        <f t="shared" si="82"/>
        <v>2004</v>
      </c>
      <c r="L1275">
        <f t="shared" si="83"/>
        <v>4</v>
      </c>
      <c r="M1275" t="str">
        <f>VLOOKUP(A1275,'Master Sheet'!A:O,15)</f>
        <v>Paris</v>
      </c>
    </row>
    <row r="1276" spans="1:13">
      <c r="A1276">
        <v>10238</v>
      </c>
      <c r="B1276" t="s">
        <v>210</v>
      </c>
      <c r="C1276">
        <v>49</v>
      </c>
      <c r="D1276">
        <v>144.05000000000001</v>
      </c>
      <c r="E1276">
        <v>5</v>
      </c>
      <c r="F1276" s="14">
        <f>VLOOKUP($A1276,Orders!$A:$B,2,FALSE)</f>
        <v>38086</v>
      </c>
      <c r="G1276" t="str">
        <f>VLOOKUP($A1276,Orders!$A:$E,5,FALSE)</f>
        <v>Shipped</v>
      </c>
      <c r="H1276">
        <f>VLOOKUP(B1276,Products!A:H,8)</f>
        <v>73.489999999999995</v>
      </c>
      <c r="I1276">
        <f t="shared" si="80"/>
        <v>7058.4500000000007</v>
      </c>
      <c r="J1276">
        <f t="shared" si="81"/>
        <v>3457.440000000001</v>
      </c>
      <c r="K1276">
        <f t="shared" si="82"/>
        <v>2004</v>
      </c>
      <c r="L1276">
        <f t="shared" si="83"/>
        <v>4</v>
      </c>
      <c r="M1276" t="str">
        <f>VLOOKUP(A1276,'Master Sheet'!A:O,15)</f>
        <v>Paris</v>
      </c>
    </row>
    <row r="1277" spans="1:13">
      <c r="A1277">
        <v>10238</v>
      </c>
      <c r="B1277" t="s">
        <v>212</v>
      </c>
      <c r="C1277">
        <v>44</v>
      </c>
      <c r="D1277">
        <v>120.53</v>
      </c>
      <c r="E1277">
        <v>8</v>
      </c>
      <c r="F1277" s="14">
        <f>VLOOKUP($A1277,Orders!$A:$B,2,FALSE)</f>
        <v>38086</v>
      </c>
      <c r="G1277" t="str">
        <f>VLOOKUP($A1277,Orders!$A:$E,5,FALSE)</f>
        <v>Shipped</v>
      </c>
      <c r="H1277">
        <f>VLOOKUP(B1277,Products!A:H,8)</f>
        <v>69.930000000000007</v>
      </c>
      <c r="I1277">
        <f t="shared" si="80"/>
        <v>5303.32</v>
      </c>
      <c r="J1277">
        <f t="shared" si="81"/>
        <v>2226.3999999999996</v>
      </c>
      <c r="K1277">
        <f t="shared" si="82"/>
        <v>2004</v>
      </c>
      <c r="L1277">
        <f t="shared" si="83"/>
        <v>4</v>
      </c>
      <c r="M1277" t="str">
        <f>VLOOKUP(A1277,'Master Sheet'!A:O,15)</f>
        <v>Paris</v>
      </c>
    </row>
    <row r="1278" spans="1:13">
      <c r="A1278">
        <v>10238</v>
      </c>
      <c r="B1278" t="s">
        <v>214</v>
      </c>
      <c r="C1278">
        <v>47</v>
      </c>
      <c r="D1278">
        <v>53.88</v>
      </c>
      <c r="E1278">
        <v>2</v>
      </c>
      <c r="F1278" s="14">
        <f>VLOOKUP($A1278,Orders!$A:$B,2,FALSE)</f>
        <v>38086</v>
      </c>
      <c r="G1278" t="str">
        <f>VLOOKUP($A1278,Orders!$A:$E,5,FALSE)</f>
        <v>Shipped</v>
      </c>
      <c r="H1278">
        <f>VLOOKUP(B1278,Products!A:H,8)</f>
        <v>38.58</v>
      </c>
      <c r="I1278">
        <f t="shared" si="80"/>
        <v>2532.36</v>
      </c>
      <c r="J1278">
        <f t="shared" si="81"/>
        <v>719.10000000000025</v>
      </c>
      <c r="K1278">
        <f t="shared" si="82"/>
        <v>2004</v>
      </c>
      <c r="L1278">
        <f t="shared" si="83"/>
        <v>4</v>
      </c>
      <c r="M1278" t="str">
        <f>VLOOKUP(A1278,'Master Sheet'!A:O,15)</f>
        <v>Paris</v>
      </c>
    </row>
    <row r="1279" spans="1:13">
      <c r="A1279">
        <v>10238</v>
      </c>
      <c r="B1279" t="s">
        <v>216</v>
      </c>
      <c r="C1279">
        <v>22</v>
      </c>
      <c r="D1279">
        <v>67.91</v>
      </c>
      <c r="E1279">
        <v>7</v>
      </c>
      <c r="F1279" s="14">
        <f>VLOOKUP($A1279,Orders!$A:$B,2,FALSE)</f>
        <v>38086</v>
      </c>
      <c r="G1279" t="str">
        <f>VLOOKUP($A1279,Orders!$A:$E,5,FALSE)</f>
        <v>Shipped</v>
      </c>
      <c r="H1279">
        <f>VLOOKUP(B1279,Products!A:H,8)</f>
        <v>32.33</v>
      </c>
      <c r="I1279">
        <f t="shared" si="80"/>
        <v>1494.02</v>
      </c>
      <c r="J1279">
        <f t="shared" si="81"/>
        <v>782.76</v>
      </c>
      <c r="K1279">
        <f t="shared" si="82"/>
        <v>2004</v>
      </c>
      <c r="L1279">
        <f t="shared" si="83"/>
        <v>4</v>
      </c>
      <c r="M1279" t="str">
        <f>VLOOKUP(A1279,'Master Sheet'!A:O,15)</f>
        <v>Paris</v>
      </c>
    </row>
    <row r="1280" spans="1:13">
      <c r="A1280">
        <v>10239</v>
      </c>
      <c r="B1280" t="s">
        <v>207</v>
      </c>
      <c r="C1280">
        <v>21</v>
      </c>
      <c r="D1280">
        <v>100.19</v>
      </c>
      <c r="E1280">
        <v>5</v>
      </c>
      <c r="F1280" s="14">
        <f>VLOOKUP($A1280,Orders!$A:$B,2,FALSE)</f>
        <v>38089</v>
      </c>
      <c r="G1280" t="str">
        <f>VLOOKUP($A1280,Orders!$A:$E,5,FALSE)</f>
        <v>Shipped</v>
      </c>
      <c r="H1280">
        <f>VLOOKUP(B1280,Products!A:H,8)</f>
        <v>58.73</v>
      </c>
      <c r="I1280">
        <f t="shared" si="80"/>
        <v>2103.9899999999998</v>
      </c>
      <c r="J1280">
        <f t="shared" si="81"/>
        <v>870.66</v>
      </c>
      <c r="K1280">
        <f t="shared" si="82"/>
        <v>2004</v>
      </c>
      <c r="L1280">
        <f t="shared" si="83"/>
        <v>4</v>
      </c>
      <c r="M1280" t="str">
        <f>VLOOKUP(A1280,'Master Sheet'!A:O,15)</f>
        <v>London</v>
      </c>
    </row>
    <row r="1281" spans="1:13">
      <c r="A1281">
        <v>10239</v>
      </c>
      <c r="B1281" t="s">
        <v>208</v>
      </c>
      <c r="C1281">
        <v>46</v>
      </c>
      <c r="D1281">
        <v>70.069999999999993</v>
      </c>
      <c r="E1281">
        <v>4</v>
      </c>
      <c r="F1281" s="14">
        <f>VLOOKUP($A1281,Orders!$A:$B,2,FALSE)</f>
        <v>38089</v>
      </c>
      <c r="G1281" t="str">
        <f>VLOOKUP($A1281,Orders!$A:$E,5,FALSE)</f>
        <v>Shipped</v>
      </c>
      <c r="H1281">
        <f>VLOOKUP(B1281,Products!A:H,8)</f>
        <v>53.9</v>
      </c>
      <c r="I1281">
        <f t="shared" si="80"/>
        <v>3223.22</v>
      </c>
      <c r="J1281">
        <f t="shared" si="81"/>
        <v>743.81999999999971</v>
      </c>
      <c r="K1281">
        <f t="shared" si="82"/>
        <v>2004</v>
      </c>
      <c r="L1281">
        <f t="shared" si="83"/>
        <v>4</v>
      </c>
      <c r="M1281" t="str">
        <f>VLOOKUP(A1281,'Master Sheet'!A:O,15)</f>
        <v>London</v>
      </c>
    </row>
    <row r="1282" spans="1:13">
      <c r="A1282">
        <v>10239</v>
      </c>
      <c r="B1282" t="s">
        <v>154</v>
      </c>
      <c r="C1282">
        <v>47</v>
      </c>
      <c r="D1282">
        <v>135.47</v>
      </c>
      <c r="E1282">
        <v>1</v>
      </c>
      <c r="F1282" s="14">
        <f>VLOOKUP($A1282,Orders!$A:$B,2,FALSE)</f>
        <v>38089</v>
      </c>
      <c r="G1282" t="str">
        <f>VLOOKUP($A1282,Orders!$A:$E,5,FALSE)</f>
        <v>Shipped</v>
      </c>
      <c r="H1282">
        <f>VLOOKUP(B1282,Products!A:H,8)</f>
        <v>77.900000000000006</v>
      </c>
      <c r="I1282">
        <f t="shared" si="80"/>
        <v>6367.09</v>
      </c>
      <c r="J1282">
        <f t="shared" si="81"/>
        <v>2705.7899999999995</v>
      </c>
      <c r="K1282">
        <f t="shared" si="82"/>
        <v>2004</v>
      </c>
      <c r="L1282">
        <f t="shared" si="83"/>
        <v>4</v>
      </c>
      <c r="M1282" t="str">
        <f>VLOOKUP(A1282,'Master Sheet'!A:O,15)</f>
        <v>London</v>
      </c>
    </row>
    <row r="1283" spans="1:13">
      <c r="A1283">
        <v>10239</v>
      </c>
      <c r="B1283" t="s">
        <v>224</v>
      </c>
      <c r="C1283">
        <v>20</v>
      </c>
      <c r="D1283">
        <v>32.47</v>
      </c>
      <c r="E1283">
        <v>2</v>
      </c>
      <c r="F1283" s="14">
        <f>VLOOKUP($A1283,Orders!$A:$B,2,FALSE)</f>
        <v>38089</v>
      </c>
      <c r="G1283" t="str">
        <f>VLOOKUP($A1283,Orders!$A:$E,5,FALSE)</f>
        <v>Shipped</v>
      </c>
      <c r="H1283">
        <f>VLOOKUP(B1283,Products!A:H,8)</f>
        <v>16.239999999999998</v>
      </c>
      <c r="I1283">
        <f t="shared" si="80"/>
        <v>649.4</v>
      </c>
      <c r="J1283">
        <f t="shared" si="81"/>
        <v>324.60000000000002</v>
      </c>
      <c r="K1283">
        <f t="shared" si="82"/>
        <v>2004</v>
      </c>
      <c r="L1283">
        <f t="shared" si="83"/>
        <v>4</v>
      </c>
      <c r="M1283" t="str">
        <f>VLOOKUP(A1283,'Master Sheet'!A:O,15)</f>
        <v>London</v>
      </c>
    </row>
    <row r="1284" spans="1:13">
      <c r="A1284">
        <v>10239</v>
      </c>
      <c r="B1284" t="s">
        <v>215</v>
      </c>
      <c r="C1284">
        <v>29</v>
      </c>
      <c r="D1284">
        <v>133.41</v>
      </c>
      <c r="E1284">
        <v>3</v>
      </c>
      <c r="F1284" s="14">
        <f>VLOOKUP($A1284,Orders!$A:$B,2,FALSE)</f>
        <v>38089</v>
      </c>
      <c r="G1284" t="str">
        <f>VLOOKUP($A1284,Orders!$A:$E,5,FALSE)</f>
        <v>Shipped</v>
      </c>
      <c r="H1284">
        <f>VLOOKUP(B1284,Products!A:H,8)</f>
        <v>98.3</v>
      </c>
      <c r="I1284">
        <f t="shared" si="80"/>
        <v>3868.89</v>
      </c>
      <c r="J1284">
        <f t="shared" si="81"/>
        <v>1018.1899999999999</v>
      </c>
      <c r="K1284">
        <f t="shared" si="82"/>
        <v>2004</v>
      </c>
      <c r="L1284">
        <f t="shared" si="83"/>
        <v>4</v>
      </c>
      <c r="M1284" t="str">
        <f>VLOOKUP(A1284,'Master Sheet'!A:O,15)</f>
        <v>London</v>
      </c>
    </row>
    <row r="1285" spans="1:13">
      <c r="A1285">
        <v>10240</v>
      </c>
      <c r="B1285" t="s">
        <v>220</v>
      </c>
      <c r="C1285">
        <v>41</v>
      </c>
      <c r="D1285">
        <v>125.97</v>
      </c>
      <c r="E1285">
        <v>3</v>
      </c>
      <c r="F1285" s="14">
        <f>VLOOKUP($A1285,Orders!$A:$B,2,FALSE)</f>
        <v>38090</v>
      </c>
      <c r="G1285" t="str">
        <f>VLOOKUP($A1285,Orders!$A:$E,5,FALSE)</f>
        <v>Shipped</v>
      </c>
      <c r="H1285">
        <f>VLOOKUP(B1285,Products!A:H,8)</f>
        <v>83.51</v>
      </c>
      <c r="I1285">
        <f t="shared" si="80"/>
        <v>5164.7699999999995</v>
      </c>
      <c r="J1285">
        <f t="shared" si="81"/>
        <v>1740.8599999999997</v>
      </c>
      <c r="K1285">
        <f t="shared" si="82"/>
        <v>2004</v>
      </c>
      <c r="L1285">
        <f t="shared" si="83"/>
        <v>4</v>
      </c>
      <c r="M1285" t="str">
        <f>VLOOKUP(A1285,'Master Sheet'!A:O,15)</f>
        <v>Tokyo</v>
      </c>
    </row>
    <row r="1286" spans="1:13">
      <c r="A1286">
        <v>10240</v>
      </c>
      <c r="B1286" t="s">
        <v>221</v>
      </c>
      <c r="C1286">
        <v>37</v>
      </c>
      <c r="D1286">
        <v>136.56</v>
      </c>
      <c r="E1286">
        <v>2</v>
      </c>
      <c r="F1286" s="14">
        <f>VLOOKUP($A1286,Orders!$A:$B,2,FALSE)</f>
        <v>38090</v>
      </c>
      <c r="G1286" t="str">
        <f>VLOOKUP($A1286,Orders!$A:$E,5,FALSE)</f>
        <v>Shipped</v>
      </c>
      <c r="H1286">
        <f>VLOOKUP(B1286,Products!A:H,8)</f>
        <v>93.89</v>
      </c>
      <c r="I1286">
        <f t="shared" si="80"/>
        <v>5052.72</v>
      </c>
      <c r="J1286">
        <f t="shared" si="81"/>
        <v>1578.79</v>
      </c>
      <c r="K1286">
        <f t="shared" si="82"/>
        <v>2004</v>
      </c>
      <c r="L1286">
        <f t="shared" si="83"/>
        <v>4</v>
      </c>
      <c r="M1286" t="str">
        <f>VLOOKUP(A1286,'Master Sheet'!A:O,15)</f>
        <v>Tokyo</v>
      </c>
    </row>
    <row r="1287" spans="1:13">
      <c r="A1287">
        <v>10240</v>
      </c>
      <c r="B1287" t="s">
        <v>223</v>
      </c>
      <c r="C1287">
        <v>37</v>
      </c>
      <c r="D1287">
        <v>134.22</v>
      </c>
      <c r="E1287">
        <v>1</v>
      </c>
      <c r="F1287" s="14">
        <f>VLOOKUP($A1287,Orders!$A:$B,2,FALSE)</f>
        <v>38090</v>
      </c>
      <c r="G1287" t="str">
        <f>VLOOKUP($A1287,Orders!$A:$E,5,FALSE)</f>
        <v>Shipped</v>
      </c>
      <c r="H1287">
        <f>VLOOKUP(B1287,Products!A:H,8)</f>
        <v>62.16</v>
      </c>
      <c r="I1287">
        <f t="shared" si="80"/>
        <v>4966.1400000000003</v>
      </c>
      <c r="J1287">
        <f t="shared" si="81"/>
        <v>2666.2200000000003</v>
      </c>
      <c r="K1287">
        <f t="shared" si="82"/>
        <v>2004</v>
      </c>
      <c r="L1287">
        <f t="shared" si="83"/>
        <v>4</v>
      </c>
      <c r="M1287" t="str">
        <f>VLOOKUP(A1287,'Master Sheet'!A:O,15)</f>
        <v>Tokyo</v>
      </c>
    </row>
    <row r="1288" spans="1:13">
      <c r="A1288">
        <v>10241</v>
      </c>
      <c r="B1288" t="s">
        <v>225</v>
      </c>
      <c r="C1288">
        <v>21</v>
      </c>
      <c r="D1288">
        <v>119.46</v>
      </c>
      <c r="E1288">
        <v>11</v>
      </c>
      <c r="F1288" s="14">
        <f>VLOOKUP($A1288,Orders!$A:$B,2,FALSE)</f>
        <v>38090</v>
      </c>
      <c r="G1288" t="str">
        <f>VLOOKUP($A1288,Orders!$A:$E,5,FALSE)</f>
        <v>Shipped</v>
      </c>
      <c r="H1288">
        <f>VLOOKUP(B1288,Products!A:H,8)</f>
        <v>65.959999999999994</v>
      </c>
      <c r="I1288">
        <f t="shared" si="80"/>
        <v>2508.66</v>
      </c>
      <c r="J1288">
        <f t="shared" si="81"/>
        <v>1123.5</v>
      </c>
      <c r="K1288">
        <f t="shared" si="82"/>
        <v>2004</v>
      </c>
      <c r="L1288">
        <f t="shared" si="83"/>
        <v>4</v>
      </c>
      <c r="M1288" t="str">
        <f>VLOOKUP(A1288,'Master Sheet'!A:O,15)</f>
        <v>Paris</v>
      </c>
    </row>
    <row r="1289" spans="1:13">
      <c r="A1289">
        <v>10241</v>
      </c>
      <c r="B1289" t="s">
        <v>124</v>
      </c>
      <c r="C1289">
        <v>41</v>
      </c>
      <c r="D1289">
        <v>153</v>
      </c>
      <c r="E1289">
        <v>2</v>
      </c>
      <c r="F1289" s="14">
        <f>VLOOKUP($A1289,Orders!$A:$B,2,FALSE)</f>
        <v>38090</v>
      </c>
      <c r="G1289" t="str">
        <f>VLOOKUP($A1289,Orders!$A:$E,5,FALSE)</f>
        <v>Shipped</v>
      </c>
      <c r="H1289">
        <f>VLOOKUP(B1289,Products!A:H,8)</f>
        <v>86.7</v>
      </c>
      <c r="I1289">
        <f t="shared" si="80"/>
        <v>6273</v>
      </c>
      <c r="J1289">
        <f t="shared" si="81"/>
        <v>2718.2999999999997</v>
      </c>
      <c r="K1289">
        <f t="shared" si="82"/>
        <v>2004</v>
      </c>
      <c r="L1289">
        <f t="shared" si="83"/>
        <v>4</v>
      </c>
      <c r="M1289" t="str">
        <f>VLOOKUP(A1289,'Master Sheet'!A:O,15)</f>
        <v>Paris</v>
      </c>
    </row>
    <row r="1290" spans="1:13">
      <c r="A1290">
        <v>10241</v>
      </c>
      <c r="B1290" t="s">
        <v>125</v>
      </c>
      <c r="C1290">
        <v>33</v>
      </c>
      <c r="D1290">
        <v>55.7</v>
      </c>
      <c r="E1290">
        <v>1</v>
      </c>
      <c r="F1290" s="14">
        <f>VLOOKUP($A1290,Orders!$A:$B,2,FALSE)</f>
        <v>38090</v>
      </c>
      <c r="G1290" t="str">
        <f>VLOOKUP($A1290,Orders!$A:$E,5,FALSE)</f>
        <v>Shipped</v>
      </c>
      <c r="H1290">
        <f>VLOOKUP(B1290,Products!A:H,8)</f>
        <v>33.299999999999997</v>
      </c>
      <c r="I1290">
        <f t="shared" si="80"/>
        <v>1838.1000000000001</v>
      </c>
      <c r="J1290">
        <f t="shared" si="81"/>
        <v>739.20000000000016</v>
      </c>
      <c r="K1290">
        <f t="shared" si="82"/>
        <v>2004</v>
      </c>
      <c r="L1290">
        <f t="shared" si="83"/>
        <v>4</v>
      </c>
      <c r="M1290" t="str">
        <f>VLOOKUP(A1290,'Master Sheet'!A:O,15)</f>
        <v>Paris</v>
      </c>
    </row>
    <row r="1291" spans="1:13">
      <c r="A1291">
        <v>10241</v>
      </c>
      <c r="B1291" t="s">
        <v>222</v>
      </c>
      <c r="C1291">
        <v>44</v>
      </c>
      <c r="D1291">
        <v>126.72</v>
      </c>
      <c r="E1291">
        <v>12</v>
      </c>
      <c r="F1291" s="14">
        <f>VLOOKUP($A1291,Orders!$A:$B,2,FALSE)</f>
        <v>38090</v>
      </c>
      <c r="G1291" t="str">
        <f>VLOOKUP($A1291,Orders!$A:$E,5,FALSE)</f>
        <v>Shipped</v>
      </c>
      <c r="H1291">
        <f>VLOOKUP(B1291,Products!A:H,8)</f>
        <v>56.76</v>
      </c>
      <c r="I1291">
        <f t="shared" si="80"/>
        <v>5575.68</v>
      </c>
      <c r="J1291">
        <f t="shared" si="81"/>
        <v>3078.2400000000002</v>
      </c>
      <c r="K1291">
        <f t="shared" si="82"/>
        <v>2004</v>
      </c>
      <c r="L1291">
        <f t="shared" si="83"/>
        <v>4</v>
      </c>
      <c r="M1291" t="str">
        <f>VLOOKUP(A1291,'Master Sheet'!A:O,15)</f>
        <v>Paris</v>
      </c>
    </row>
    <row r="1292" spans="1:13">
      <c r="A1292">
        <v>10241</v>
      </c>
      <c r="B1292" t="s">
        <v>126</v>
      </c>
      <c r="C1292">
        <v>42</v>
      </c>
      <c r="D1292">
        <v>77.31</v>
      </c>
      <c r="E1292">
        <v>3</v>
      </c>
      <c r="F1292" s="14">
        <f>VLOOKUP($A1292,Orders!$A:$B,2,FALSE)</f>
        <v>38090</v>
      </c>
      <c r="G1292" t="str">
        <f>VLOOKUP($A1292,Orders!$A:$E,5,FALSE)</f>
        <v>Shipped</v>
      </c>
      <c r="H1292">
        <f>VLOOKUP(B1292,Products!A:H,8)</f>
        <v>43.26</v>
      </c>
      <c r="I1292">
        <f t="shared" si="80"/>
        <v>3247.02</v>
      </c>
      <c r="J1292">
        <f t="shared" si="81"/>
        <v>1430.1000000000001</v>
      </c>
      <c r="K1292">
        <f t="shared" si="82"/>
        <v>2004</v>
      </c>
      <c r="L1292">
        <f t="shared" si="83"/>
        <v>4</v>
      </c>
      <c r="M1292" t="str">
        <f>VLOOKUP(A1292,'Master Sheet'!A:O,15)</f>
        <v>Paris</v>
      </c>
    </row>
    <row r="1293" spans="1:13">
      <c r="A1293">
        <v>10241</v>
      </c>
      <c r="B1293" t="s">
        <v>226</v>
      </c>
      <c r="C1293">
        <v>30</v>
      </c>
      <c r="D1293">
        <v>62.72</v>
      </c>
      <c r="E1293">
        <v>4</v>
      </c>
      <c r="F1293" s="14">
        <f>VLOOKUP($A1293,Orders!$A:$B,2,FALSE)</f>
        <v>38090</v>
      </c>
      <c r="G1293" t="str">
        <f>VLOOKUP($A1293,Orders!$A:$E,5,FALSE)</f>
        <v>Shipped</v>
      </c>
      <c r="H1293">
        <f>VLOOKUP(B1293,Products!A:H,8)</f>
        <v>34.21</v>
      </c>
      <c r="I1293">
        <f t="shared" si="80"/>
        <v>1881.6</v>
      </c>
      <c r="J1293">
        <f t="shared" si="81"/>
        <v>855.3</v>
      </c>
      <c r="K1293">
        <f t="shared" si="82"/>
        <v>2004</v>
      </c>
      <c r="L1293">
        <f t="shared" si="83"/>
        <v>4</v>
      </c>
      <c r="M1293" t="str">
        <f>VLOOKUP(A1293,'Master Sheet'!A:O,15)</f>
        <v>Paris</v>
      </c>
    </row>
    <row r="1294" spans="1:13">
      <c r="A1294">
        <v>10241</v>
      </c>
      <c r="B1294" t="s">
        <v>227</v>
      </c>
      <c r="C1294">
        <v>22</v>
      </c>
      <c r="D1294">
        <v>72.02</v>
      </c>
      <c r="E1294">
        <v>8</v>
      </c>
      <c r="F1294" s="14">
        <f>VLOOKUP($A1294,Orders!$A:$B,2,FALSE)</f>
        <v>38090</v>
      </c>
      <c r="G1294" t="str">
        <f>VLOOKUP($A1294,Orders!$A:$E,5,FALSE)</f>
        <v>Shipped</v>
      </c>
      <c r="H1294">
        <f>VLOOKUP(B1294,Products!A:H,8)</f>
        <v>49.24</v>
      </c>
      <c r="I1294">
        <f t="shared" si="80"/>
        <v>1584.4399999999998</v>
      </c>
      <c r="J1294">
        <f t="shared" si="81"/>
        <v>501.15999999999985</v>
      </c>
      <c r="K1294">
        <f t="shared" si="82"/>
        <v>2004</v>
      </c>
      <c r="L1294">
        <f t="shared" si="83"/>
        <v>4</v>
      </c>
      <c r="M1294" t="str">
        <f>VLOOKUP(A1294,'Master Sheet'!A:O,15)</f>
        <v>Paris</v>
      </c>
    </row>
    <row r="1295" spans="1:13">
      <c r="A1295">
        <v>10241</v>
      </c>
      <c r="B1295" t="s">
        <v>228</v>
      </c>
      <c r="C1295">
        <v>21</v>
      </c>
      <c r="D1295">
        <v>47.29</v>
      </c>
      <c r="E1295">
        <v>10</v>
      </c>
      <c r="F1295" s="14">
        <f>VLOOKUP($A1295,Orders!$A:$B,2,FALSE)</f>
        <v>38090</v>
      </c>
      <c r="G1295" t="str">
        <f>VLOOKUP($A1295,Orders!$A:$E,5,FALSE)</f>
        <v>Shipped</v>
      </c>
      <c r="H1295">
        <f>VLOOKUP(B1295,Products!A:H,8)</f>
        <v>29.18</v>
      </c>
      <c r="I1295">
        <f t="shared" si="80"/>
        <v>993.09</v>
      </c>
      <c r="J1295">
        <f t="shared" si="81"/>
        <v>380.31</v>
      </c>
      <c r="K1295">
        <f t="shared" si="82"/>
        <v>2004</v>
      </c>
      <c r="L1295">
        <f t="shared" si="83"/>
        <v>4</v>
      </c>
      <c r="M1295" t="str">
        <f>VLOOKUP(A1295,'Master Sheet'!A:O,15)</f>
        <v>Paris</v>
      </c>
    </row>
    <row r="1296" spans="1:13">
      <c r="A1296">
        <v>10241</v>
      </c>
      <c r="B1296" t="s">
        <v>229</v>
      </c>
      <c r="C1296">
        <v>47</v>
      </c>
      <c r="D1296">
        <v>89.05</v>
      </c>
      <c r="E1296">
        <v>6</v>
      </c>
      <c r="F1296" s="14">
        <f>VLOOKUP($A1296,Orders!$A:$B,2,FALSE)</f>
        <v>38090</v>
      </c>
      <c r="G1296" t="str">
        <f>VLOOKUP($A1296,Orders!$A:$E,5,FALSE)</f>
        <v>Shipped</v>
      </c>
      <c r="H1296">
        <f>VLOOKUP(B1296,Products!A:H,8)</f>
        <v>47.25</v>
      </c>
      <c r="I1296">
        <f t="shared" si="80"/>
        <v>4185.3499999999995</v>
      </c>
      <c r="J1296">
        <f t="shared" si="81"/>
        <v>1964.6</v>
      </c>
      <c r="K1296">
        <f t="shared" si="82"/>
        <v>2004</v>
      </c>
      <c r="L1296">
        <f t="shared" si="83"/>
        <v>4</v>
      </c>
      <c r="M1296" t="str">
        <f>VLOOKUP(A1296,'Master Sheet'!A:O,15)</f>
        <v>Paris</v>
      </c>
    </row>
    <row r="1297" spans="1:13">
      <c r="A1297">
        <v>10241</v>
      </c>
      <c r="B1297" t="s">
        <v>230</v>
      </c>
      <c r="C1297">
        <v>28</v>
      </c>
      <c r="D1297">
        <v>117.44</v>
      </c>
      <c r="E1297">
        <v>5</v>
      </c>
      <c r="F1297" s="14">
        <f>VLOOKUP($A1297,Orders!$A:$B,2,FALSE)</f>
        <v>38090</v>
      </c>
      <c r="G1297" t="str">
        <f>VLOOKUP($A1297,Orders!$A:$E,5,FALSE)</f>
        <v>Shipped</v>
      </c>
      <c r="H1297">
        <f>VLOOKUP(B1297,Products!A:H,8)</f>
        <v>72.819999999999993</v>
      </c>
      <c r="I1297">
        <f t="shared" si="80"/>
        <v>3288.3199999999997</v>
      </c>
      <c r="J1297">
        <f t="shared" si="81"/>
        <v>1249.3600000000001</v>
      </c>
      <c r="K1297">
        <f t="shared" si="82"/>
        <v>2004</v>
      </c>
      <c r="L1297">
        <f t="shared" si="83"/>
        <v>4</v>
      </c>
      <c r="M1297" t="str">
        <f>VLOOKUP(A1297,'Master Sheet'!A:O,15)</f>
        <v>Paris</v>
      </c>
    </row>
    <row r="1298" spans="1:13">
      <c r="A1298">
        <v>10241</v>
      </c>
      <c r="B1298" t="s">
        <v>231</v>
      </c>
      <c r="C1298">
        <v>26</v>
      </c>
      <c r="D1298">
        <v>69.34</v>
      </c>
      <c r="E1298">
        <v>7</v>
      </c>
      <c r="F1298" s="14">
        <f>VLOOKUP($A1298,Orders!$A:$B,2,FALSE)</f>
        <v>38090</v>
      </c>
      <c r="G1298" t="str">
        <f>VLOOKUP($A1298,Orders!$A:$E,5,FALSE)</f>
        <v>Shipped</v>
      </c>
      <c r="H1298">
        <f>VLOOKUP(B1298,Products!A:H,8)</f>
        <v>50.51</v>
      </c>
      <c r="I1298">
        <f t="shared" si="80"/>
        <v>1802.8400000000001</v>
      </c>
      <c r="J1298">
        <f t="shared" si="81"/>
        <v>489.58000000000015</v>
      </c>
      <c r="K1298">
        <f t="shared" si="82"/>
        <v>2004</v>
      </c>
      <c r="L1298">
        <f t="shared" si="83"/>
        <v>4</v>
      </c>
      <c r="M1298" t="str">
        <f>VLOOKUP(A1298,'Master Sheet'!A:O,15)</f>
        <v>Paris</v>
      </c>
    </row>
    <row r="1299" spans="1:13">
      <c r="A1299">
        <v>10241</v>
      </c>
      <c r="B1299" t="s">
        <v>232</v>
      </c>
      <c r="C1299">
        <v>27</v>
      </c>
      <c r="D1299">
        <v>107.08</v>
      </c>
      <c r="E1299">
        <v>9</v>
      </c>
      <c r="F1299" s="14">
        <f>VLOOKUP($A1299,Orders!$A:$B,2,FALSE)</f>
        <v>38090</v>
      </c>
      <c r="G1299" t="str">
        <f>VLOOKUP($A1299,Orders!$A:$E,5,FALSE)</f>
        <v>Shipped</v>
      </c>
      <c r="H1299">
        <f>VLOOKUP(B1299,Products!A:H,8)</f>
        <v>62.11</v>
      </c>
      <c r="I1299">
        <f t="shared" si="80"/>
        <v>2891.16</v>
      </c>
      <c r="J1299">
        <f t="shared" si="81"/>
        <v>1214.19</v>
      </c>
      <c r="K1299">
        <f t="shared" si="82"/>
        <v>2004</v>
      </c>
      <c r="L1299">
        <f t="shared" si="83"/>
        <v>4</v>
      </c>
      <c r="M1299" t="str">
        <f>VLOOKUP(A1299,'Master Sheet'!A:O,15)</f>
        <v>Paris</v>
      </c>
    </row>
    <row r="1300" spans="1:13">
      <c r="A1300">
        <v>10242</v>
      </c>
      <c r="B1300" t="s">
        <v>127</v>
      </c>
      <c r="C1300">
        <v>46</v>
      </c>
      <c r="D1300">
        <v>36.520000000000003</v>
      </c>
      <c r="E1300">
        <v>1</v>
      </c>
      <c r="F1300" s="14">
        <f>VLOOKUP($A1300,Orders!$A:$B,2,FALSE)</f>
        <v>38097</v>
      </c>
      <c r="G1300" t="str">
        <f>VLOOKUP($A1300,Orders!$A:$E,5,FALSE)</f>
        <v>Shipped</v>
      </c>
      <c r="H1300">
        <f>VLOOKUP(B1300,Products!A:H,8)</f>
        <v>21.75</v>
      </c>
      <c r="I1300">
        <f t="shared" si="80"/>
        <v>1679.92</v>
      </c>
      <c r="J1300">
        <f t="shared" si="81"/>
        <v>679.42000000000019</v>
      </c>
      <c r="K1300">
        <f t="shared" si="82"/>
        <v>2004</v>
      </c>
      <c r="L1300">
        <f t="shared" si="83"/>
        <v>4</v>
      </c>
      <c r="M1300" t="str">
        <f>VLOOKUP(A1300,'Master Sheet'!A:O,15)</f>
        <v>NYC</v>
      </c>
    </row>
    <row r="1301" spans="1:13">
      <c r="A1301">
        <v>10243</v>
      </c>
      <c r="B1301" t="s">
        <v>128</v>
      </c>
      <c r="C1301">
        <v>47</v>
      </c>
      <c r="D1301">
        <v>111.87</v>
      </c>
      <c r="E1301">
        <v>2</v>
      </c>
      <c r="F1301" s="14">
        <f>VLOOKUP($A1301,Orders!$A:$B,2,FALSE)</f>
        <v>38103</v>
      </c>
      <c r="G1301" t="str">
        <f>VLOOKUP($A1301,Orders!$A:$E,5,FALSE)</f>
        <v>Shipped</v>
      </c>
      <c r="H1301">
        <f>VLOOKUP(B1301,Products!A:H,8)</f>
        <v>58.48</v>
      </c>
      <c r="I1301">
        <f t="shared" si="80"/>
        <v>5257.89</v>
      </c>
      <c r="J1301">
        <f t="shared" si="81"/>
        <v>2509.3300000000004</v>
      </c>
      <c r="K1301">
        <f t="shared" si="82"/>
        <v>2004</v>
      </c>
      <c r="L1301">
        <f t="shared" si="83"/>
        <v>4</v>
      </c>
      <c r="M1301" t="str">
        <f>VLOOKUP(A1301,'Master Sheet'!A:O,15)</f>
        <v>Boston</v>
      </c>
    </row>
    <row r="1302" spans="1:13">
      <c r="A1302">
        <v>10243</v>
      </c>
      <c r="B1302" t="s">
        <v>130</v>
      </c>
      <c r="C1302">
        <v>33</v>
      </c>
      <c r="D1302">
        <v>30.87</v>
      </c>
      <c r="E1302">
        <v>1</v>
      </c>
      <c r="F1302" s="14">
        <f>VLOOKUP($A1302,Orders!$A:$B,2,FALSE)</f>
        <v>38103</v>
      </c>
      <c r="G1302" t="str">
        <f>VLOOKUP($A1302,Orders!$A:$E,5,FALSE)</f>
        <v>Shipped</v>
      </c>
      <c r="H1302">
        <f>VLOOKUP(B1302,Products!A:H,8)</f>
        <v>22.57</v>
      </c>
      <c r="I1302">
        <f t="shared" si="80"/>
        <v>1018.71</v>
      </c>
      <c r="J1302">
        <f t="shared" si="81"/>
        <v>273.90000000000003</v>
      </c>
      <c r="K1302">
        <f t="shared" si="82"/>
        <v>2004</v>
      </c>
      <c r="L1302">
        <f t="shared" si="83"/>
        <v>4</v>
      </c>
      <c r="M1302" t="str">
        <f>VLOOKUP(A1302,'Master Sheet'!A:O,15)</f>
        <v>Boston</v>
      </c>
    </row>
    <row r="1303" spans="1:13">
      <c r="A1303">
        <v>10244</v>
      </c>
      <c r="B1303" t="s">
        <v>132</v>
      </c>
      <c r="C1303">
        <v>40</v>
      </c>
      <c r="D1303">
        <v>99.66</v>
      </c>
      <c r="E1303">
        <v>7</v>
      </c>
      <c r="F1303" s="14">
        <f>VLOOKUP($A1303,Orders!$A:$B,2,FALSE)</f>
        <v>38106</v>
      </c>
      <c r="G1303" t="str">
        <f>VLOOKUP($A1303,Orders!$A:$E,5,FALSE)</f>
        <v>Shipped</v>
      </c>
      <c r="H1303">
        <f>VLOOKUP(B1303,Products!A:H,8)</f>
        <v>60.62</v>
      </c>
      <c r="I1303">
        <f t="shared" si="80"/>
        <v>3986.3999999999996</v>
      </c>
      <c r="J1303">
        <f t="shared" si="81"/>
        <v>1561.6</v>
      </c>
      <c r="K1303">
        <f t="shared" si="82"/>
        <v>2004</v>
      </c>
      <c r="L1303">
        <f t="shared" si="83"/>
        <v>4</v>
      </c>
      <c r="M1303" t="str">
        <f>VLOOKUP(A1303,'Master Sheet'!A:O,15)</f>
        <v>Paris</v>
      </c>
    </row>
    <row r="1304" spans="1:13">
      <c r="A1304">
        <v>10244</v>
      </c>
      <c r="B1304" t="s">
        <v>133</v>
      </c>
      <c r="C1304">
        <v>20</v>
      </c>
      <c r="D1304">
        <v>48.52</v>
      </c>
      <c r="E1304">
        <v>6</v>
      </c>
      <c r="F1304" s="14">
        <f>VLOOKUP($A1304,Orders!$A:$B,2,FALSE)</f>
        <v>38106</v>
      </c>
      <c r="G1304" t="str">
        <f>VLOOKUP($A1304,Orders!$A:$E,5,FALSE)</f>
        <v>Shipped</v>
      </c>
      <c r="H1304">
        <f>VLOOKUP(B1304,Products!A:H,8)</f>
        <v>24.26</v>
      </c>
      <c r="I1304">
        <f t="shared" si="80"/>
        <v>970.40000000000009</v>
      </c>
      <c r="J1304">
        <f t="shared" si="81"/>
        <v>485.20000000000005</v>
      </c>
      <c r="K1304">
        <f t="shared" si="82"/>
        <v>2004</v>
      </c>
      <c r="L1304">
        <f t="shared" si="83"/>
        <v>4</v>
      </c>
      <c r="M1304" t="str">
        <f>VLOOKUP(A1304,'Master Sheet'!A:O,15)</f>
        <v>Paris</v>
      </c>
    </row>
    <row r="1305" spans="1:13">
      <c r="A1305">
        <v>10244</v>
      </c>
      <c r="B1305" t="s">
        <v>129</v>
      </c>
      <c r="C1305">
        <v>43</v>
      </c>
      <c r="D1305">
        <v>141.75</v>
      </c>
      <c r="E1305">
        <v>8</v>
      </c>
      <c r="F1305" s="14">
        <f>VLOOKUP($A1305,Orders!$A:$B,2,FALSE)</f>
        <v>38106</v>
      </c>
      <c r="G1305" t="str">
        <f>VLOOKUP($A1305,Orders!$A:$E,5,FALSE)</f>
        <v>Shipped</v>
      </c>
      <c r="H1305">
        <f>VLOOKUP(B1305,Products!A:H,8)</f>
        <v>72.56</v>
      </c>
      <c r="I1305">
        <f t="shared" si="80"/>
        <v>6095.25</v>
      </c>
      <c r="J1305">
        <f t="shared" si="81"/>
        <v>2975.17</v>
      </c>
      <c r="K1305">
        <f t="shared" si="82"/>
        <v>2004</v>
      </c>
      <c r="L1305">
        <f t="shared" si="83"/>
        <v>4</v>
      </c>
      <c r="M1305" t="str">
        <f>VLOOKUP(A1305,'Master Sheet'!A:O,15)</f>
        <v>Paris</v>
      </c>
    </row>
    <row r="1306" spans="1:13">
      <c r="A1306">
        <v>10244</v>
      </c>
      <c r="B1306" t="s">
        <v>139</v>
      </c>
      <c r="C1306">
        <v>30</v>
      </c>
      <c r="D1306">
        <v>87.13</v>
      </c>
      <c r="E1306">
        <v>1</v>
      </c>
      <c r="F1306" s="14">
        <f>VLOOKUP($A1306,Orders!$A:$B,2,FALSE)</f>
        <v>38106</v>
      </c>
      <c r="G1306" t="str">
        <f>VLOOKUP($A1306,Orders!$A:$E,5,FALSE)</f>
        <v>Shipped</v>
      </c>
      <c r="H1306">
        <f>VLOOKUP(B1306,Products!A:H,8)</f>
        <v>60.78</v>
      </c>
      <c r="I1306">
        <f t="shared" si="80"/>
        <v>2613.8999999999996</v>
      </c>
      <c r="J1306">
        <f t="shared" si="81"/>
        <v>790.49999999999977</v>
      </c>
      <c r="K1306">
        <f t="shared" si="82"/>
        <v>2004</v>
      </c>
      <c r="L1306">
        <f t="shared" si="83"/>
        <v>4</v>
      </c>
      <c r="M1306" t="str">
        <f>VLOOKUP(A1306,'Master Sheet'!A:O,15)</f>
        <v>Paris</v>
      </c>
    </row>
    <row r="1307" spans="1:13">
      <c r="A1307">
        <v>10244</v>
      </c>
      <c r="B1307" t="s">
        <v>140</v>
      </c>
      <c r="C1307">
        <v>24</v>
      </c>
      <c r="D1307">
        <v>54.96</v>
      </c>
      <c r="E1307">
        <v>3</v>
      </c>
      <c r="F1307" s="14">
        <f>VLOOKUP($A1307,Orders!$A:$B,2,FALSE)</f>
        <v>38106</v>
      </c>
      <c r="G1307" t="str">
        <f>VLOOKUP($A1307,Orders!$A:$E,5,FALSE)</f>
        <v>Shipped</v>
      </c>
      <c r="H1307">
        <f>VLOOKUP(B1307,Products!A:H,8)</f>
        <v>34.35</v>
      </c>
      <c r="I1307">
        <f t="shared" si="80"/>
        <v>1319.04</v>
      </c>
      <c r="J1307">
        <f t="shared" si="81"/>
        <v>494.64</v>
      </c>
      <c r="K1307">
        <f t="shared" si="82"/>
        <v>2004</v>
      </c>
      <c r="L1307">
        <f t="shared" si="83"/>
        <v>4</v>
      </c>
      <c r="M1307" t="str">
        <f>VLOOKUP(A1307,'Master Sheet'!A:O,15)</f>
        <v>Paris</v>
      </c>
    </row>
    <row r="1308" spans="1:13">
      <c r="A1308">
        <v>10244</v>
      </c>
      <c r="B1308" t="s">
        <v>141</v>
      </c>
      <c r="C1308">
        <v>29</v>
      </c>
      <c r="D1308">
        <v>85.87</v>
      </c>
      <c r="E1308">
        <v>2</v>
      </c>
      <c r="F1308" s="14">
        <f>VLOOKUP($A1308,Orders!$A:$B,2,FALSE)</f>
        <v>38106</v>
      </c>
      <c r="G1308" t="str">
        <f>VLOOKUP($A1308,Orders!$A:$E,5,FALSE)</f>
        <v>Shipped</v>
      </c>
      <c r="H1308">
        <f>VLOOKUP(B1308,Products!A:H,8)</f>
        <v>60.74</v>
      </c>
      <c r="I1308">
        <f t="shared" si="80"/>
        <v>2490.23</v>
      </c>
      <c r="J1308">
        <f t="shared" si="81"/>
        <v>728.7700000000001</v>
      </c>
      <c r="K1308">
        <f t="shared" si="82"/>
        <v>2004</v>
      </c>
      <c r="L1308">
        <f t="shared" si="83"/>
        <v>4</v>
      </c>
      <c r="M1308" t="str">
        <f>VLOOKUP(A1308,'Master Sheet'!A:O,15)</f>
        <v>Paris</v>
      </c>
    </row>
    <row r="1309" spans="1:13">
      <c r="A1309">
        <v>10244</v>
      </c>
      <c r="B1309" t="s">
        <v>142</v>
      </c>
      <c r="C1309">
        <v>36</v>
      </c>
      <c r="D1309">
        <v>87.3</v>
      </c>
      <c r="E1309">
        <v>5</v>
      </c>
      <c r="F1309" s="14">
        <f>VLOOKUP($A1309,Orders!$A:$B,2,FALSE)</f>
        <v>38106</v>
      </c>
      <c r="G1309" t="str">
        <f>VLOOKUP($A1309,Orders!$A:$E,5,FALSE)</f>
        <v>Shipped</v>
      </c>
      <c r="H1309">
        <f>VLOOKUP(B1309,Products!A:H,8)</f>
        <v>57.54</v>
      </c>
      <c r="I1309">
        <f t="shared" si="80"/>
        <v>3142.7999999999997</v>
      </c>
      <c r="J1309">
        <f t="shared" si="81"/>
        <v>1071.3599999999999</v>
      </c>
      <c r="K1309">
        <f t="shared" si="82"/>
        <v>2004</v>
      </c>
      <c r="L1309">
        <f t="shared" si="83"/>
        <v>4</v>
      </c>
      <c r="M1309" t="str">
        <f>VLOOKUP(A1309,'Master Sheet'!A:O,15)</f>
        <v>Paris</v>
      </c>
    </row>
    <row r="1310" spans="1:13">
      <c r="A1310">
        <v>10244</v>
      </c>
      <c r="B1310" t="s">
        <v>131</v>
      </c>
      <c r="C1310">
        <v>39</v>
      </c>
      <c r="D1310">
        <v>42.11</v>
      </c>
      <c r="E1310">
        <v>9</v>
      </c>
      <c r="F1310" s="14">
        <f>VLOOKUP($A1310,Orders!$A:$B,2,FALSE)</f>
        <v>38106</v>
      </c>
      <c r="G1310" t="str">
        <f>VLOOKUP($A1310,Orders!$A:$E,5,FALSE)</f>
        <v>Shipped</v>
      </c>
      <c r="H1310">
        <f>VLOOKUP(B1310,Products!A:H,8)</f>
        <v>20.61</v>
      </c>
      <c r="I1310">
        <f t="shared" si="80"/>
        <v>1642.29</v>
      </c>
      <c r="J1310">
        <f t="shared" si="81"/>
        <v>838.5</v>
      </c>
      <c r="K1310">
        <f t="shared" si="82"/>
        <v>2004</v>
      </c>
      <c r="L1310">
        <f t="shared" si="83"/>
        <v>4</v>
      </c>
      <c r="M1310" t="str">
        <f>VLOOKUP(A1310,'Master Sheet'!A:O,15)</f>
        <v>Paris</v>
      </c>
    </row>
    <row r="1311" spans="1:13">
      <c r="A1311">
        <v>10244</v>
      </c>
      <c r="B1311" t="s">
        <v>146</v>
      </c>
      <c r="C1311">
        <v>40</v>
      </c>
      <c r="D1311">
        <v>97.39</v>
      </c>
      <c r="E1311">
        <v>4</v>
      </c>
      <c r="F1311" s="14">
        <f>VLOOKUP($A1311,Orders!$A:$B,2,FALSE)</f>
        <v>38106</v>
      </c>
      <c r="G1311" t="str">
        <f>VLOOKUP($A1311,Orders!$A:$E,5,FALSE)</f>
        <v>Shipped</v>
      </c>
      <c r="H1311">
        <f>VLOOKUP(B1311,Products!A:H,8)</f>
        <v>57.46</v>
      </c>
      <c r="I1311">
        <f t="shared" si="80"/>
        <v>3895.6</v>
      </c>
      <c r="J1311">
        <f t="shared" si="81"/>
        <v>1597.2</v>
      </c>
      <c r="K1311">
        <f t="shared" si="82"/>
        <v>2004</v>
      </c>
      <c r="L1311">
        <f t="shared" si="83"/>
        <v>4</v>
      </c>
      <c r="M1311" t="str">
        <f>VLOOKUP(A1311,'Master Sheet'!A:O,15)</f>
        <v>Paris</v>
      </c>
    </row>
    <row r="1312" spans="1:13">
      <c r="A1312">
        <v>10245</v>
      </c>
      <c r="B1312" t="s">
        <v>134</v>
      </c>
      <c r="C1312">
        <v>34</v>
      </c>
      <c r="D1312">
        <v>195.01</v>
      </c>
      <c r="E1312">
        <v>9</v>
      </c>
      <c r="F1312" s="14">
        <f>VLOOKUP($A1312,Orders!$A:$B,2,FALSE)</f>
        <v>38111</v>
      </c>
      <c r="G1312" t="str">
        <f>VLOOKUP($A1312,Orders!$A:$E,5,FALSE)</f>
        <v>Shipped</v>
      </c>
      <c r="H1312">
        <f>VLOOKUP(B1312,Products!A:H,8)</f>
        <v>98.58</v>
      </c>
      <c r="I1312">
        <f t="shared" si="80"/>
        <v>6630.34</v>
      </c>
      <c r="J1312">
        <f t="shared" si="81"/>
        <v>3278.62</v>
      </c>
      <c r="K1312">
        <f t="shared" si="82"/>
        <v>2004</v>
      </c>
      <c r="L1312">
        <f t="shared" si="83"/>
        <v>5</v>
      </c>
      <c r="M1312" t="str">
        <f>VLOOKUP(A1312,'Master Sheet'!A:O,15)</f>
        <v>NYC</v>
      </c>
    </row>
    <row r="1313" spans="1:13">
      <c r="A1313">
        <v>10245</v>
      </c>
      <c r="B1313" t="s">
        <v>135</v>
      </c>
      <c r="C1313">
        <v>28</v>
      </c>
      <c r="D1313">
        <v>147.74</v>
      </c>
      <c r="E1313">
        <v>2</v>
      </c>
      <c r="F1313" s="14">
        <f>VLOOKUP($A1313,Orders!$A:$B,2,FALSE)</f>
        <v>38111</v>
      </c>
      <c r="G1313" t="str">
        <f>VLOOKUP($A1313,Orders!$A:$E,5,FALSE)</f>
        <v>Shipped</v>
      </c>
      <c r="H1313">
        <f>VLOOKUP(B1313,Products!A:H,8)</f>
        <v>103.42</v>
      </c>
      <c r="I1313">
        <f t="shared" si="80"/>
        <v>4136.72</v>
      </c>
      <c r="J1313">
        <f t="shared" si="81"/>
        <v>1240.9600000000003</v>
      </c>
      <c r="K1313">
        <f t="shared" si="82"/>
        <v>2004</v>
      </c>
      <c r="L1313">
        <f t="shared" si="83"/>
        <v>5</v>
      </c>
      <c r="M1313" t="str">
        <f>VLOOKUP(A1313,'Master Sheet'!A:O,15)</f>
        <v>NYC</v>
      </c>
    </row>
    <row r="1314" spans="1:13">
      <c r="A1314">
        <v>10245</v>
      </c>
      <c r="B1314" t="s">
        <v>136</v>
      </c>
      <c r="C1314">
        <v>38</v>
      </c>
      <c r="D1314">
        <v>120.27</v>
      </c>
      <c r="E1314">
        <v>6</v>
      </c>
      <c r="F1314" s="14">
        <f>VLOOKUP($A1314,Orders!$A:$B,2,FALSE)</f>
        <v>38111</v>
      </c>
      <c r="G1314" t="str">
        <f>VLOOKUP($A1314,Orders!$A:$E,5,FALSE)</f>
        <v>Shipped</v>
      </c>
      <c r="H1314">
        <f>VLOOKUP(B1314,Products!A:H,8)</f>
        <v>77.900000000000006</v>
      </c>
      <c r="I1314">
        <f t="shared" si="80"/>
        <v>4570.26</v>
      </c>
      <c r="J1314">
        <f t="shared" si="81"/>
        <v>1610.0599999999997</v>
      </c>
      <c r="K1314">
        <f t="shared" si="82"/>
        <v>2004</v>
      </c>
      <c r="L1314">
        <f t="shared" si="83"/>
        <v>5</v>
      </c>
      <c r="M1314" t="str">
        <f>VLOOKUP(A1314,'Master Sheet'!A:O,15)</f>
        <v>NYC</v>
      </c>
    </row>
    <row r="1315" spans="1:13">
      <c r="A1315">
        <v>10245</v>
      </c>
      <c r="B1315" t="s">
        <v>137</v>
      </c>
      <c r="C1315">
        <v>29</v>
      </c>
      <c r="D1315">
        <v>114.34</v>
      </c>
      <c r="E1315">
        <v>8</v>
      </c>
      <c r="F1315" s="14">
        <f>VLOOKUP($A1315,Orders!$A:$B,2,FALSE)</f>
        <v>38111</v>
      </c>
      <c r="G1315" t="str">
        <f>VLOOKUP($A1315,Orders!$A:$E,5,FALSE)</f>
        <v>Shipped</v>
      </c>
      <c r="H1315">
        <f>VLOOKUP(B1315,Products!A:H,8)</f>
        <v>58.33</v>
      </c>
      <c r="I1315">
        <f t="shared" si="80"/>
        <v>3315.86</v>
      </c>
      <c r="J1315">
        <f t="shared" si="81"/>
        <v>1624.2900000000002</v>
      </c>
      <c r="K1315">
        <f t="shared" si="82"/>
        <v>2004</v>
      </c>
      <c r="L1315">
        <f t="shared" si="83"/>
        <v>5</v>
      </c>
      <c r="M1315" t="str">
        <f>VLOOKUP(A1315,'Master Sheet'!A:O,15)</f>
        <v>NYC</v>
      </c>
    </row>
    <row r="1316" spans="1:13">
      <c r="A1316">
        <v>10245</v>
      </c>
      <c r="B1316" t="s">
        <v>143</v>
      </c>
      <c r="C1316">
        <v>21</v>
      </c>
      <c r="D1316">
        <v>111.39</v>
      </c>
      <c r="E1316">
        <v>3</v>
      </c>
      <c r="F1316" s="14">
        <f>VLOOKUP($A1316,Orders!$A:$B,2,FALSE)</f>
        <v>38111</v>
      </c>
      <c r="G1316" t="str">
        <f>VLOOKUP($A1316,Orders!$A:$E,5,FALSE)</f>
        <v>Shipped</v>
      </c>
      <c r="H1316">
        <f>VLOOKUP(B1316,Products!A:H,8)</f>
        <v>84.76</v>
      </c>
      <c r="I1316">
        <f t="shared" si="80"/>
        <v>2339.19</v>
      </c>
      <c r="J1316">
        <f t="shared" si="81"/>
        <v>559.2299999999999</v>
      </c>
      <c r="K1316">
        <f t="shared" si="82"/>
        <v>2004</v>
      </c>
      <c r="L1316">
        <f t="shared" si="83"/>
        <v>5</v>
      </c>
      <c r="M1316" t="str">
        <f>VLOOKUP(A1316,'Master Sheet'!A:O,15)</f>
        <v>NYC</v>
      </c>
    </row>
    <row r="1317" spans="1:13">
      <c r="A1317">
        <v>10245</v>
      </c>
      <c r="B1317" t="s">
        <v>144</v>
      </c>
      <c r="C1317">
        <v>45</v>
      </c>
      <c r="D1317">
        <v>48.8</v>
      </c>
      <c r="E1317">
        <v>7</v>
      </c>
      <c r="F1317" s="14">
        <f>VLOOKUP($A1317,Orders!$A:$B,2,FALSE)</f>
        <v>38111</v>
      </c>
      <c r="G1317" t="str">
        <f>VLOOKUP($A1317,Orders!$A:$E,5,FALSE)</f>
        <v>Shipped</v>
      </c>
      <c r="H1317">
        <f>VLOOKUP(B1317,Products!A:H,8)</f>
        <v>23.14</v>
      </c>
      <c r="I1317">
        <f t="shared" si="80"/>
        <v>2196</v>
      </c>
      <c r="J1317">
        <f t="shared" si="81"/>
        <v>1154.6999999999998</v>
      </c>
      <c r="K1317">
        <f t="shared" si="82"/>
        <v>2004</v>
      </c>
      <c r="L1317">
        <f t="shared" si="83"/>
        <v>5</v>
      </c>
      <c r="M1317" t="str">
        <f>VLOOKUP(A1317,'Master Sheet'!A:O,15)</f>
        <v>NYC</v>
      </c>
    </row>
    <row r="1318" spans="1:13">
      <c r="A1318">
        <v>10245</v>
      </c>
      <c r="B1318" t="s">
        <v>147</v>
      </c>
      <c r="C1318">
        <v>37</v>
      </c>
      <c r="D1318">
        <v>81.86</v>
      </c>
      <c r="E1318">
        <v>1</v>
      </c>
      <c r="F1318" s="14">
        <f>VLOOKUP($A1318,Orders!$A:$B,2,FALSE)</f>
        <v>38111</v>
      </c>
      <c r="G1318" t="str">
        <f>VLOOKUP($A1318,Orders!$A:$E,5,FALSE)</f>
        <v>Shipped</v>
      </c>
      <c r="H1318">
        <f>VLOOKUP(B1318,Products!A:H,8)</f>
        <v>53.93</v>
      </c>
      <c r="I1318">
        <f t="shared" si="80"/>
        <v>3028.82</v>
      </c>
      <c r="J1318">
        <f t="shared" si="81"/>
        <v>1033.4100000000001</v>
      </c>
      <c r="K1318">
        <f t="shared" si="82"/>
        <v>2004</v>
      </c>
      <c r="L1318">
        <f t="shared" si="83"/>
        <v>5</v>
      </c>
      <c r="M1318" t="str">
        <f>VLOOKUP(A1318,'Master Sheet'!A:O,15)</f>
        <v>NYC</v>
      </c>
    </row>
    <row r="1319" spans="1:13">
      <c r="A1319">
        <v>10245</v>
      </c>
      <c r="B1319" t="s">
        <v>148</v>
      </c>
      <c r="C1319">
        <v>44</v>
      </c>
      <c r="D1319">
        <v>54.94</v>
      </c>
      <c r="E1319">
        <v>5</v>
      </c>
      <c r="F1319" s="14">
        <f>VLOOKUP($A1319,Orders!$A:$B,2,FALSE)</f>
        <v>38111</v>
      </c>
      <c r="G1319" t="str">
        <f>VLOOKUP($A1319,Orders!$A:$E,5,FALSE)</f>
        <v>Shipped</v>
      </c>
      <c r="H1319">
        <f>VLOOKUP(B1319,Products!A:H,8)</f>
        <v>33.61</v>
      </c>
      <c r="I1319">
        <f t="shared" si="80"/>
        <v>2417.3599999999997</v>
      </c>
      <c r="J1319">
        <f t="shared" si="81"/>
        <v>938.52</v>
      </c>
      <c r="K1319">
        <f t="shared" si="82"/>
        <v>2004</v>
      </c>
      <c r="L1319">
        <f t="shared" si="83"/>
        <v>5</v>
      </c>
      <c r="M1319" t="str">
        <f>VLOOKUP(A1319,'Master Sheet'!A:O,15)</f>
        <v>NYC</v>
      </c>
    </row>
    <row r="1320" spans="1:13">
      <c r="A1320">
        <v>10245</v>
      </c>
      <c r="B1320" t="s">
        <v>149</v>
      </c>
      <c r="C1320">
        <v>44</v>
      </c>
      <c r="D1320">
        <v>81.93</v>
      </c>
      <c r="E1320">
        <v>4</v>
      </c>
      <c r="F1320" s="14">
        <f>VLOOKUP($A1320,Orders!$A:$B,2,FALSE)</f>
        <v>38111</v>
      </c>
      <c r="G1320" t="str">
        <f>VLOOKUP($A1320,Orders!$A:$E,5,FALSE)</f>
        <v>Shipped</v>
      </c>
      <c r="H1320">
        <f>VLOOKUP(B1320,Products!A:H,8)</f>
        <v>46.53</v>
      </c>
      <c r="I1320">
        <f t="shared" si="80"/>
        <v>3604.92</v>
      </c>
      <c r="J1320">
        <f t="shared" si="81"/>
        <v>1557.6000000000004</v>
      </c>
      <c r="K1320">
        <f t="shared" si="82"/>
        <v>2004</v>
      </c>
      <c r="L1320">
        <f t="shared" si="83"/>
        <v>5</v>
      </c>
      <c r="M1320" t="str">
        <f>VLOOKUP(A1320,'Master Sheet'!A:O,15)</f>
        <v>NYC</v>
      </c>
    </row>
    <row r="1321" spans="1:13">
      <c r="A1321">
        <v>10246</v>
      </c>
      <c r="B1321" t="s">
        <v>151</v>
      </c>
      <c r="C1321">
        <v>46</v>
      </c>
      <c r="D1321">
        <v>99.54</v>
      </c>
      <c r="E1321">
        <v>5</v>
      </c>
      <c r="F1321" s="14">
        <f>VLOOKUP($A1321,Orders!$A:$B,2,FALSE)</f>
        <v>38112</v>
      </c>
      <c r="G1321" t="str">
        <f>VLOOKUP($A1321,Orders!$A:$E,5,FALSE)</f>
        <v>Shipped</v>
      </c>
      <c r="H1321">
        <f>VLOOKUP(B1321,Products!A:H,8)</f>
        <v>55.7</v>
      </c>
      <c r="I1321">
        <f t="shared" ref="I1321:I1370" si="84">C1321*D1321</f>
        <v>4578.84</v>
      </c>
      <c r="J1321">
        <f t="shared" ref="J1321:J1370" si="85">(D1321-H1321)*C1321</f>
        <v>2016.64</v>
      </c>
      <c r="K1321">
        <f t="shared" ref="K1321:K1370" si="86">YEAR(F1321)</f>
        <v>2004</v>
      </c>
      <c r="L1321">
        <f t="shared" ref="L1321:L1370" si="87">MONTH(F1321)</f>
        <v>5</v>
      </c>
      <c r="M1321" t="str">
        <f>VLOOKUP(A1321,'Master Sheet'!A:O,15)</f>
        <v>Paris</v>
      </c>
    </row>
    <row r="1322" spans="1:13">
      <c r="A1322">
        <v>10246</v>
      </c>
      <c r="B1322" t="s">
        <v>152</v>
      </c>
      <c r="C1322">
        <v>40</v>
      </c>
      <c r="D1322">
        <v>144.08000000000001</v>
      </c>
      <c r="E1322">
        <v>4</v>
      </c>
      <c r="F1322" s="14">
        <f>VLOOKUP($A1322,Orders!$A:$B,2,FALSE)</f>
        <v>38112</v>
      </c>
      <c r="G1322" t="str">
        <f>VLOOKUP($A1322,Orders!$A:$E,5,FALSE)</f>
        <v>Shipped</v>
      </c>
      <c r="H1322">
        <f>VLOOKUP(B1322,Products!A:H,8)</f>
        <v>101.51</v>
      </c>
      <c r="I1322">
        <f t="shared" si="84"/>
        <v>5763.2000000000007</v>
      </c>
      <c r="J1322">
        <f t="shared" si="85"/>
        <v>1702.8000000000002</v>
      </c>
      <c r="K1322">
        <f t="shared" si="86"/>
        <v>2004</v>
      </c>
      <c r="L1322">
        <f t="shared" si="87"/>
        <v>5</v>
      </c>
      <c r="M1322" t="str">
        <f>VLOOKUP(A1322,'Master Sheet'!A:O,15)</f>
        <v>Paris</v>
      </c>
    </row>
    <row r="1323" spans="1:13">
      <c r="A1323">
        <v>10246</v>
      </c>
      <c r="B1323" t="s">
        <v>153</v>
      </c>
      <c r="C1323">
        <v>22</v>
      </c>
      <c r="D1323">
        <v>100.64</v>
      </c>
      <c r="E1323">
        <v>8</v>
      </c>
      <c r="F1323" s="14">
        <f>VLOOKUP($A1323,Orders!$A:$B,2,FALSE)</f>
        <v>38112</v>
      </c>
      <c r="G1323" t="str">
        <f>VLOOKUP($A1323,Orders!$A:$E,5,FALSE)</f>
        <v>Shipped</v>
      </c>
      <c r="H1323">
        <f>VLOOKUP(B1323,Products!A:H,8)</f>
        <v>74.86</v>
      </c>
      <c r="I1323">
        <f t="shared" si="84"/>
        <v>2214.08</v>
      </c>
      <c r="J1323">
        <f t="shared" si="85"/>
        <v>567.16000000000008</v>
      </c>
      <c r="K1323">
        <f t="shared" si="86"/>
        <v>2004</v>
      </c>
      <c r="L1323">
        <f t="shared" si="87"/>
        <v>5</v>
      </c>
      <c r="M1323" t="str">
        <f>VLOOKUP(A1323,'Master Sheet'!A:O,15)</f>
        <v>Paris</v>
      </c>
    </row>
    <row r="1324" spans="1:13">
      <c r="A1324">
        <v>10246</v>
      </c>
      <c r="B1324" t="s">
        <v>138</v>
      </c>
      <c r="C1324">
        <v>30</v>
      </c>
      <c r="D1324">
        <v>57.73</v>
      </c>
      <c r="E1324">
        <v>11</v>
      </c>
      <c r="F1324" s="14">
        <f>VLOOKUP($A1324,Orders!$A:$B,2,FALSE)</f>
        <v>38112</v>
      </c>
      <c r="G1324" t="str">
        <f>VLOOKUP($A1324,Orders!$A:$E,5,FALSE)</f>
        <v>Shipped</v>
      </c>
      <c r="H1324">
        <f>VLOOKUP(B1324,Products!A:H,8)</f>
        <v>24.92</v>
      </c>
      <c r="I1324">
        <f t="shared" si="84"/>
        <v>1731.8999999999999</v>
      </c>
      <c r="J1324">
        <f t="shared" si="85"/>
        <v>984.29999999999984</v>
      </c>
      <c r="K1324">
        <f t="shared" si="86"/>
        <v>2004</v>
      </c>
      <c r="L1324">
        <f t="shared" si="87"/>
        <v>5</v>
      </c>
      <c r="M1324" t="str">
        <f>VLOOKUP(A1324,'Master Sheet'!A:O,15)</f>
        <v>Paris</v>
      </c>
    </row>
    <row r="1325" spans="1:13">
      <c r="A1325">
        <v>10246</v>
      </c>
      <c r="B1325" t="s">
        <v>154</v>
      </c>
      <c r="C1325">
        <v>36</v>
      </c>
      <c r="D1325">
        <v>145.63</v>
      </c>
      <c r="E1325">
        <v>9</v>
      </c>
      <c r="F1325" s="14">
        <f>VLOOKUP($A1325,Orders!$A:$B,2,FALSE)</f>
        <v>38112</v>
      </c>
      <c r="G1325" t="str">
        <f>VLOOKUP($A1325,Orders!$A:$E,5,FALSE)</f>
        <v>Shipped</v>
      </c>
      <c r="H1325">
        <f>VLOOKUP(B1325,Products!A:H,8)</f>
        <v>77.900000000000006</v>
      </c>
      <c r="I1325">
        <f t="shared" si="84"/>
        <v>5242.68</v>
      </c>
      <c r="J1325">
        <f t="shared" si="85"/>
        <v>2438.2799999999997</v>
      </c>
      <c r="K1325">
        <f t="shared" si="86"/>
        <v>2004</v>
      </c>
      <c r="L1325">
        <f t="shared" si="87"/>
        <v>5</v>
      </c>
      <c r="M1325" t="str">
        <f>VLOOKUP(A1325,'Master Sheet'!A:O,15)</f>
        <v>Paris</v>
      </c>
    </row>
    <row r="1326" spans="1:13">
      <c r="A1326">
        <v>10246</v>
      </c>
      <c r="B1326" t="s">
        <v>156</v>
      </c>
      <c r="C1326">
        <v>44</v>
      </c>
      <c r="D1326">
        <v>46.24</v>
      </c>
      <c r="E1326">
        <v>2</v>
      </c>
      <c r="F1326" s="14">
        <f>VLOOKUP($A1326,Orders!$A:$B,2,FALSE)</f>
        <v>38112</v>
      </c>
      <c r="G1326" t="str">
        <f>VLOOKUP($A1326,Orders!$A:$E,5,FALSE)</f>
        <v>Shipped</v>
      </c>
      <c r="H1326">
        <f>VLOOKUP(B1326,Products!A:H,8)</f>
        <v>32.369999999999997</v>
      </c>
      <c r="I1326">
        <f t="shared" si="84"/>
        <v>2034.5600000000002</v>
      </c>
      <c r="J1326">
        <f t="shared" si="85"/>
        <v>610.2800000000002</v>
      </c>
      <c r="K1326">
        <f t="shared" si="86"/>
        <v>2004</v>
      </c>
      <c r="L1326">
        <f t="shared" si="87"/>
        <v>5</v>
      </c>
      <c r="M1326" t="str">
        <f>VLOOKUP(A1326,'Master Sheet'!A:O,15)</f>
        <v>Paris</v>
      </c>
    </row>
    <row r="1327" spans="1:13">
      <c r="A1327">
        <v>10246</v>
      </c>
      <c r="B1327" t="s">
        <v>145</v>
      </c>
      <c r="C1327">
        <v>29</v>
      </c>
      <c r="D1327">
        <v>118.84</v>
      </c>
      <c r="E1327">
        <v>10</v>
      </c>
      <c r="F1327" s="14">
        <f>VLOOKUP($A1327,Orders!$A:$B,2,FALSE)</f>
        <v>38112</v>
      </c>
      <c r="G1327" t="str">
        <f>VLOOKUP($A1327,Orders!$A:$E,5,FALSE)</f>
        <v>Shipped</v>
      </c>
      <c r="H1327">
        <f>VLOOKUP(B1327,Products!A:H,8)</f>
        <v>61.34</v>
      </c>
      <c r="I1327">
        <f t="shared" si="84"/>
        <v>3446.36</v>
      </c>
      <c r="J1327">
        <f t="shared" si="85"/>
        <v>1667.5</v>
      </c>
      <c r="K1327">
        <f t="shared" si="86"/>
        <v>2004</v>
      </c>
      <c r="L1327">
        <f t="shared" si="87"/>
        <v>5</v>
      </c>
      <c r="M1327" t="str">
        <f>VLOOKUP(A1327,'Master Sheet'!A:O,15)</f>
        <v>Paris</v>
      </c>
    </row>
    <row r="1328" spans="1:13">
      <c r="A1328">
        <v>10246</v>
      </c>
      <c r="B1328" t="s">
        <v>157</v>
      </c>
      <c r="C1328">
        <v>49</v>
      </c>
      <c r="D1328">
        <v>34.65</v>
      </c>
      <c r="E1328">
        <v>6</v>
      </c>
      <c r="F1328" s="14">
        <f>VLOOKUP($A1328,Orders!$A:$B,2,FALSE)</f>
        <v>38112</v>
      </c>
      <c r="G1328" t="str">
        <f>VLOOKUP($A1328,Orders!$A:$E,5,FALSE)</f>
        <v>Shipped</v>
      </c>
      <c r="H1328">
        <f>VLOOKUP(B1328,Products!A:H,8)</f>
        <v>15.91</v>
      </c>
      <c r="I1328">
        <f t="shared" si="84"/>
        <v>1697.85</v>
      </c>
      <c r="J1328">
        <f t="shared" si="85"/>
        <v>918.25999999999988</v>
      </c>
      <c r="K1328">
        <f t="shared" si="86"/>
        <v>2004</v>
      </c>
      <c r="L1328">
        <f t="shared" si="87"/>
        <v>5</v>
      </c>
      <c r="M1328" t="str">
        <f>VLOOKUP(A1328,'Master Sheet'!A:O,15)</f>
        <v>Paris</v>
      </c>
    </row>
    <row r="1329" spans="1:13">
      <c r="A1329">
        <v>10246</v>
      </c>
      <c r="B1329" t="s">
        <v>158</v>
      </c>
      <c r="C1329">
        <v>46</v>
      </c>
      <c r="D1329">
        <v>100.54</v>
      </c>
      <c r="E1329">
        <v>1</v>
      </c>
      <c r="F1329" s="14">
        <f>VLOOKUP($A1329,Orders!$A:$B,2,FALSE)</f>
        <v>38112</v>
      </c>
      <c r="G1329" t="str">
        <f>VLOOKUP($A1329,Orders!$A:$E,5,FALSE)</f>
        <v>Shipped</v>
      </c>
      <c r="H1329">
        <f>VLOOKUP(B1329,Products!A:H,8)</f>
        <v>69.78</v>
      </c>
      <c r="I1329">
        <f t="shared" si="84"/>
        <v>4624.84</v>
      </c>
      <c r="J1329">
        <f t="shared" si="85"/>
        <v>1414.9600000000003</v>
      </c>
      <c r="K1329">
        <f t="shared" si="86"/>
        <v>2004</v>
      </c>
      <c r="L1329">
        <f t="shared" si="87"/>
        <v>5</v>
      </c>
      <c r="M1329" t="str">
        <f>VLOOKUP(A1329,'Master Sheet'!A:O,15)</f>
        <v>Paris</v>
      </c>
    </row>
    <row r="1330" spans="1:13">
      <c r="A1330">
        <v>10246</v>
      </c>
      <c r="B1330" t="s">
        <v>159</v>
      </c>
      <c r="C1330">
        <v>35</v>
      </c>
      <c r="D1330">
        <v>45.45</v>
      </c>
      <c r="E1330">
        <v>7</v>
      </c>
      <c r="F1330" s="14">
        <f>VLOOKUP($A1330,Orders!$A:$B,2,FALSE)</f>
        <v>38112</v>
      </c>
      <c r="G1330" t="str">
        <f>VLOOKUP($A1330,Orders!$A:$E,5,FALSE)</f>
        <v>Shipped</v>
      </c>
      <c r="H1330">
        <f>VLOOKUP(B1330,Products!A:H,8)</f>
        <v>25.98</v>
      </c>
      <c r="I1330">
        <f t="shared" si="84"/>
        <v>1590.75</v>
      </c>
      <c r="J1330">
        <f t="shared" si="85"/>
        <v>681.45</v>
      </c>
      <c r="K1330">
        <f t="shared" si="86"/>
        <v>2004</v>
      </c>
      <c r="L1330">
        <f t="shared" si="87"/>
        <v>5</v>
      </c>
      <c r="M1330" t="str">
        <f>VLOOKUP(A1330,'Master Sheet'!A:O,15)</f>
        <v>Paris</v>
      </c>
    </row>
    <row r="1331" spans="1:13">
      <c r="A1331">
        <v>10246</v>
      </c>
      <c r="B1331" t="s">
        <v>161</v>
      </c>
      <c r="C1331">
        <v>22</v>
      </c>
      <c r="D1331">
        <v>113.44</v>
      </c>
      <c r="E1331">
        <v>3</v>
      </c>
      <c r="F1331" s="14">
        <f>VLOOKUP($A1331,Orders!$A:$B,2,FALSE)</f>
        <v>38112</v>
      </c>
      <c r="G1331" t="str">
        <f>VLOOKUP($A1331,Orders!$A:$E,5,FALSE)</f>
        <v>Shipped</v>
      </c>
      <c r="H1331">
        <f>VLOOKUP(B1331,Products!A:H,8)</f>
        <v>68.290000000000006</v>
      </c>
      <c r="I1331">
        <f t="shared" si="84"/>
        <v>2495.6799999999998</v>
      </c>
      <c r="J1331">
        <f t="shared" si="85"/>
        <v>993.29999999999984</v>
      </c>
      <c r="K1331">
        <f t="shared" si="86"/>
        <v>2004</v>
      </c>
      <c r="L1331">
        <f t="shared" si="87"/>
        <v>5</v>
      </c>
      <c r="M1331" t="str">
        <f>VLOOKUP(A1331,'Master Sheet'!A:O,15)</f>
        <v>Paris</v>
      </c>
    </row>
    <row r="1332" spans="1:13">
      <c r="A1332">
        <v>10247</v>
      </c>
      <c r="B1332" t="s">
        <v>164</v>
      </c>
      <c r="C1332">
        <v>44</v>
      </c>
      <c r="D1332">
        <v>195.33</v>
      </c>
      <c r="E1332">
        <v>2</v>
      </c>
      <c r="F1332" s="14">
        <f>VLOOKUP($A1332,Orders!$A:$B,2,FALSE)</f>
        <v>38112</v>
      </c>
      <c r="G1332" t="str">
        <f>VLOOKUP($A1332,Orders!$A:$E,5,FALSE)</f>
        <v>Shipped</v>
      </c>
      <c r="H1332">
        <f>VLOOKUP(B1332,Products!A:H,8)</f>
        <v>95.59</v>
      </c>
      <c r="I1332">
        <f t="shared" si="84"/>
        <v>8594.52</v>
      </c>
      <c r="J1332">
        <f t="shared" si="85"/>
        <v>4388.5600000000004</v>
      </c>
      <c r="K1332">
        <f t="shared" si="86"/>
        <v>2004</v>
      </c>
      <c r="L1332">
        <f t="shared" si="87"/>
        <v>5</v>
      </c>
      <c r="M1332" t="str">
        <f>VLOOKUP(A1332,'Master Sheet'!A:O,15)</f>
        <v>London</v>
      </c>
    </row>
    <row r="1333" spans="1:13">
      <c r="A1333">
        <v>10247</v>
      </c>
      <c r="B1333" t="s">
        <v>150</v>
      </c>
      <c r="C1333">
        <v>25</v>
      </c>
      <c r="D1333">
        <v>140.5</v>
      </c>
      <c r="E1333">
        <v>3</v>
      </c>
      <c r="F1333" s="14">
        <f>VLOOKUP($A1333,Orders!$A:$B,2,FALSE)</f>
        <v>38112</v>
      </c>
      <c r="G1333" t="str">
        <f>VLOOKUP($A1333,Orders!$A:$E,5,FALSE)</f>
        <v>Shipped</v>
      </c>
      <c r="H1333">
        <f>VLOOKUP(B1333,Products!A:H,8)</f>
        <v>89.14</v>
      </c>
      <c r="I1333">
        <f t="shared" si="84"/>
        <v>3512.5</v>
      </c>
      <c r="J1333">
        <f t="shared" si="85"/>
        <v>1284</v>
      </c>
      <c r="K1333">
        <f t="shared" si="86"/>
        <v>2004</v>
      </c>
      <c r="L1333">
        <f t="shared" si="87"/>
        <v>5</v>
      </c>
      <c r="M1333" t="str">
        <f>VLOOKUP(A1333,'Master Sheet'!A:O,15)</f>
        <v>London</v>
      </c>
    </row>
    <row r="1334" spans="1:13">
      <c r="A1334">
        <v>10247</v>
      </c>
      <c r="B1334" t="s">
        <v>165</v>
      </c>
      <c r="C1334">
        <v>27</v>
      </c>
      <c r="D1334">
        <v>167.83</v>
      </c>
      <c r="E1334">
        <v>1</v>
      </c>
      <c r="F1334" s="14">
        <f>VLOOKUP($A1334,Orders!$A:$B,2,FALSE)</f>
        <v>38112</v>
      </c>
      <c r="G1334" t="str">
        <f>VLOOKUP($A1334,Orders!$A:$E,5,FALSE)</f>
        <v>Shipped</v>
      </c>
      <c r="H1334">
        <f>VLOOKUP(B1334,Products!A:H,8)</f>
        <v>83.05</v>
      </c>
      <c r="I1334">
        <f t="shared" si="84"/>
        <v>4531.4100000000008</v>
      </c>
      <c r="J1334">
        <f t="shared" si="85"/>
        <v>2289.0600000000004</v>
      </c>
      <c r="K1334">
        <f t="shared" si="86"/>
        <v>2004</v>
      </c>
      <c r="L1334">
        <f t="shared" si="87"/>
        <v>5</v>
      </c>
      <c r="M1334" t="str">
        <f>VLOOKUP(A1334,'Master Sheet'!A:O,15)</f>
        <v>London</v>
      </c>
    </row>
    <row r="1335" spans="1:13">
      <c r="A1335">
        <v>10247</v>
      </c>
      <c r="B1335" t="s">
        <v>155</v>
      </c>
      <c r="C1335">
        <v>48</v>
      </c>
      <c r="D1335">
        <v>143.62</v>
      </c>
      <c r="E1335">
        <v>5</v>
      </c>
      <c r="F1335" s="14">
        <f>VLOOKUP($A1335,Orders!$A:$B,2,FALSE)</f>
        <v>38112</v>
      </c>
      <c r="G1335" t="str">
        <f>VLOOKUP($A1335,Orders!$A:$E,5,FALSE)</f>
        <v>Shipped</v>
      </c>
      <c r="H1335">
        <f>VLOOKUP(B1335,Products!A:H,8)</f>
        <v>91.92</v>
      </c>
      <c r="I1335">
        <f t="shared" si="84"/>
        <v>6893.76</v>
      </c>
      <c r="J1335">
        <f t="shared" si="85"/>
        <v>2481.6000000000004</v>
      </c>
      <c r="K1335">
        <f t="shared" si="86"/>
        <v>2004</v>
      </c>
      <c r="L1335">
        <f t="shared" si="87"/>
        <v>5</v>
      </c>
      <c r="M1335" t="str">
        <f>VLOOKUP(A1335,'Master Sheet'!A:O,15)</f>
        <v>London</v>
      </c>
    </row>
    <row r="1336" spans="1:13">
      <c r="A1336">
        <v>10247</v>
      </c>
      <c r="B1336" t="s">
        <v>160</v>
      </c>
      <c r="C1336">
        <v>40</v>
      </c>
      <c r="D1336">
        <v>58.41</v>
      </c>
      <c r="E1336">
        <v>6</v>
      </c>
      <c r="F1336" s="14">
        <f>VLOOKUP($A1336,Orders!$A:$B,2,FALSE)</f>
        <v>38112</v>
      </c>
      <c r="G1336" t="str">
        <f>VLOOKUP($A1336,Orders!$A:$E,5,FALSE)</f>
        <v>Shipped</v>
      </c>
      <c r="H1336">
        <f>VLOOKUP(B1336,Products!A:H,8)</f>
        <v>26.72</v>
      </c>
      <c r="I1336">
        <f t="shared" si="84"/>
        <v>2336.3999999999996</v>
      </c>
      <c r="J1336">
        <f t="shared" si="85"/>
        <v>1267.5999999999999</v>
      </c>
      <c r="K1336">
        <f t="shared" si="86"/>
        <v>2004</v>
      </c>
      <c r="L1336">
        <f t="shared" si="87"/>
        <v>5</v>
      </c>
      <c r="M1336" t="str">
        <f>VLOOKUP(A1336,'Master Sheet'!A:O,15)</f>
        <v>London</v>
      </c>
    </row>
    <row r="1337" spans="1:13">
      <c r="A1337">
        <v>10247</v>
      </c>
      <c r="B1337" t="s">
        <v>162</v>
      </c>
      <c r="C1337">
        <v>49</v>
      </c>
      <c r="D1337">
        <v>51.55</v>
      </c>
      <c r="E1337">
        <v>4</v>
      </c>
      <c r="F1337" s="14">
        <f>VLOOKUP($A1337,Orders!$A:$B,2,FALSE)</f>
        <v>38112</v>
      </c>
      <c r="G1337" t="str">
        <f>VLOOKUP($A1337,Orders!$A:$E,5,FALSE)</f>
        <v>Shipped</v>
      </c>
      <c r="H1337">
        <f>VLOOKUP(B1337,Products!A:H,8)</f>
        <v>37.49</v>
      </c>
      <c r="I1337">
        <f t="shared" si="84"/>
        <v>2525.9499999999998</v>
      </c>
      <c r="J1337">
        <f t="shared" si="85"/>
        <v>688.93999999999971</v>
      </c>
      <c r="K1337">
        <f t="shared" si="86"/>
        <v>2004</v>
      </c>
      <c r="L1337">
        <f t="shared" si="87"/>
        <v>5</v>
      </c>
      <c r="M1337" t="str">
        <f>VLOOKUP(A1337,'Master Sheet'!A:O,15)</f>
        <v>London</v>
      </c>
    </row>
    <row r="1338" spans="1:13">
      <c r="A1338">
        <v>10249</v>
      </c>
      <c r="B1338" t="s">
        <v>181</v>
      </c>
      <c r="C1338">
        <v>46</v>
      </c>
      <c r="D1338">
        <v>88.93</v>
      </c>
      <c r="E1338">
        <v>5</v>
      </c>
      <c r="F1338" s="14">
        <f>VLOOKUP($A1338,Orders!$A:$B,2,FALSE)</f>
        <v>38115</v>
      </c>
      <c r="G1338" t="str">
        <f>VLOOKUP($A1338,Orders!$A:$E,5,FALSE)</f>
        <v>Shipped</v>
      </c>
      <c r="H1338">
        <f>VLOOKUP(B1338,Products!A:H,8)</f>
        <v>64.58</v>
      </c>
      <c r="I1338">
        <f t="shared" si="84"/>
        <v>4090.78</v>
      </c>
      <c r="J1338">
        <f t="shared" si="85"/>
        <v>1120.1000000000004</v>
      </c>
      <c r="K1338">
        <f t="shared" si="86"/>
        <v>2004</v>
      </c>
      <c r="L1338">
        <f t="shared" si="87"/>
        <v>5</v>
      </c>
      <c r="M1338" t="str">
        <f>VLOOKUP(A1338,'Master Sheet'!A:O,15)</f>
        <v>Boston</v>
      </c>
    </row>
    <row r="1339" spans="1:13">
      <c r="A1339">
        <v>10249</v>
      </c>
      <c r="B1339" t="s">
        <v>183</v>
      </c>
      <c r="C1339">
        <v>20</v>
      </c>
      <c r="D1339">
        <v>54.81</v>
      </c>
      <c r="E1339">
        <v>1</v>
      </c>
      <c r="F1339" s="14">
        <f>VLOOKUP($A1339,Orders!$A:$B,2,FALSE)</f>
        <v>38115</v>
      </c>
      <c r="G1339" t="str">
        <f>VLOOKUP($A1339,Orders!$A:$E,5,FALSE)</f>
        <v>Shipped</v>
      </c>
      <c r="H1339">
        <f>VLOOKUP(B1339,Products!A:H,8)</f>
        <v>34.25</v>
      </c>
      <c r="I1339">
        <f t="shared" si="84"/>
        <v>1096.2</v>
      </c>
      <c r="J1339">
        <f t="shared" si="85"/>
        <v>411.20000000000005</v>
      </c>
      <c r="K1339">
        <f t="shared" si="86"/>
        <v>2004</v>
      </c>
      <c r="L1339">
        <f t="shared" si="87"/>
        <v>5</v>
      </c>
      <c r="M1339" t="str">
        <f>VLOOKUP(A1339,'Master Sheet'!A:O,15)</f>
        <v>Boston</v>
      </c>
    </row>
    <row r="1340" spans="1:13">
      <c r="A1340">
        <v>10249</v>
      </c>
      <c r="B1340" t="s">
        <v>184</v>
      </c>
      <c r="C1340">
        <v>25</v>
      </c>
      <c r="D1340">
        <v>65.75</v>
      </c>
      <c r="E1340">
        <v>2</v>
      </c>
      <c r="F1340" s="14">
        <f>VLOOKUP($A1340,Orders!$A:$B,2,FALSE)</f>
        <v>38115</v>
      </c>
      <c r="G1340" t="str">
        <f>VLOOKUP($A1340,Orders!$A:$E,5,FALSE)</f>
        <v>Shipped</v>
      </c>
      <c r="H1340">
        <f>VLOOKUP(B1340,Products!A:H,8)</f>
        <v>26.3</v>
      </c>
      <c r="I1340">
        <f t="shared" si="84"/>
        <v>1643.75</v>
      </c>
      <c r="J1340">
        <f t="shared" si="85"/>
        <v>986.25000000000011</v>
      </c>
      <c r="K1340">
        <f t="shared" si="86"/>
        <v>2004</v>
      </c>
      <c r="L1340">
        <f t="shared" si="87"/>
        <v>5</v>
      </c>
      <c r="M1340" t="str">
        <f>VLOOKUP(A1340,'Master Sheet'!A:O,15)</f>
        <v>Boston</v>
      </c>
    </row>
    <row r="1341" spans="1:13">
      <c r="A1341">
        <v>10249</v>
      </c>
      <c r="B1341" t="s">
        <v>190</v>
      </c>
      <c r="C1341">
        <v>40</v>
      </c>
      <c r="D1341">
        <v>85.99</v>
      </c>
      <c r="E1341">
        <v>4</v>
      </c>
      <c r="F1341" s="14">
        <f>VLOOKUP($A1341,Orders!$A:$B,2,FALSE)</f>
        <v>38115</v>
      </c>
      <c r="G1341" t="str">
        <f>VLOOKUP($A1341,Orders!$A:$E,5,FALSE)</f>
        <v>Shipped</v>
      </c>
      <c r="H1341">
        <f>VLOOKUP(B1341,Products!A:H,8)</f>
        <v>39.83</v>
      </c>
      <c r="I1341">
        <f t="shared" si="84"/>
        <v>3439.6</v>
      </c>
      <c r="J1341">
        <f t="shared" si="85"/>
        <v>1846.3999999999999</v>
      </c>
      <c r="K1341">
        <f t="shared" si="86"/>
        <v>2004</v>
      </c>
      <c r="L1341">
        <f t="shared" si="87"/>
        <v>5</v>
      </c>
      <c r="M1341" t="str">
        <f>VLOOKUP(A1341,'Master Sheet'!A:O,15)</f>
        <v>Boston</v>
      </c>
    </row>
    <row r="1342" spans="1:13">
      <c r="A1342">
        <v>10249</v>
      </c>
      <c r="B1342" t="s">
        <v>195</v>
      </c>
      <c r="C1342">
        <v>32</v>
      </c>
      <c r="D1342">
        <v>49.16</v>
      </c>
      <c r="E1342">
        <v>3</v>
      </c>
      <c r="F1342" s="14">
        <f>VLOOKUP($A1342,Orders!$A:$B,2,FALSE)</f>
        <v>38115</v>
      </c>
      <c r="G1342" t="str">
        <f>VLOOKUP($A1342,Orders!$A:$E,5,FALSE)</f>
        <v>Shipped</v>
      </c>
      <c r="H1342">
        <f>VLOOKUP(B1342,Products!A:H,8)</f>
        <v>32.770000000000003</v>
      </c>
      <c r="I1342">
        <f t="shared" si="84"/>
        <v>1573.12</v>
      </c>
      <c r="J1342">
        <f t="shared" si="85"/>
        <v>524.47999999999979</v>
      </c>
      <c r="K1342">
        <f t="shared" si="86"/>
        <v>2004</v>
      </c>
      <c r="L1342">
        <f t="shared" si="87"/>
        <v>5</v>
      </c>
      <c r="M1342" t="str">
        <f>VLOOKUP(A1342,'Master Sheet'!A:O,15)</f>
        <v>Boston</v>
      </c>
    </row>
    <row r="1343" spans="1:13">
      <c r="A1343">
        <v>10250</v>
      </c>
      <c r="B1343" t="s">
        <v>178</v>
      </c>
      <c r="C1343">
        <v>45</v>
      </c>
      <c r="D1343">
        <v>148.22999999999999</v>
      </c>
      <c r="E1343">
        <v>14</v>
      </c>
      <c r="F1343" s="14">
        <f>VLOOKUP($A1343,Orders!$A:$B,2,FALSE)</f>
        <v>38118</v>
      </c>
      <c r="G1343" t="str">
        <f>VLOOKUP($A1343,Orders!$A:$E,5,FALSE)</f>
        <v>Shipped</v>
      </c>
      <c r="H1343">
        <f>VLOOKUP(B1343,Products!A:H,8)</f>
        <v>77.27</v>
      </c>
      <c r="I1343">
        <f t="shared" si="84"/>
        <v>6670.3499999999995</v>
      </c>
      <c r="J1343">
        <f t="shared" si="85"/>
        <v>3193.2</v>
      </c>
      <c r="K1343">
        <f t="shared" si="86"/>
        <v>2004</v>
      </c>
      <c r="L1343">
        <f t="shared" si="87"/>
        <v>5</v>
      </c>
      <c r="M1343" t="str">
        <f>VLOOKUP(A1343,'Master Sheet'!A:O,15)</f>
        <v>San Francisco</v>
      </c>
    </row>
    <row r="1344" spans="1:13">
      <c r="A1344">
        <v>10250</v>
      </c>
      <c r="B1344" t="s">
        <v>179</v>
      </c>
      <c r="C1344">
        <v>27</v>
      </c>
      <c r="D1344">
        <v>84.48</v>
      </c>
      <c r="E1344">
        <v>4</v>
      </c>
      <c r="F1344" s="14">
        <f>VLOOKUP($A1344,Orders!$A:$B,2,FALSE)</f>
        <v>38118</v>
      </c>
      <c r="G1344" t="str">
        <f>VLOOKUP($A1344,Orders!$A:$E,5,FALSE)</f>
        <v>Shipped</v>
      </c>
      <c r="H1344">
        <f>VLOOKUP(B1344,Products!A:H,8)</f>
        <v>49</v>
      </c>
      <c r="I1344">
        <f t="shared" si="84"/>
        <v>2280.96</v>
      </c>
      <c r="J1344">
        <f t="shared" si="85"/>
        <v>957.96000000000015</v>
      </c>
      <c r="K1344">
        <f t="shared" si="86"/>
        <v>2004</v>
      </c>
      <c r="L1344">
        <f t="shared" si="87"/>
        <v>5</v>
      </c>
      <c r="M1344" t="str">
        <f>VLOOKUP(A1344,'Master Sheet'!A:O,15)</f>
        <v>San Francisco</v>
      </c>
    </row>
    <row r="1345" spans="1:13">
      <c r="A1345">
        <v>10250</v>
      </c>
      <c r="B1345" t="s">
        <v>182</v>
      </c>
      <c r="C1345">
        <v>31</v>
      </c>
      <c r="D1345">
        <v>95.2</v>
      </c>
      <c r="E1345">
        <v>6</v>
      </c>
      <c r="F1345" s="14">
        <f>VLOOKUP($A1345,Orders!$A:$B,2,FALSE)</f>
        <v>38118</v>
      </c>
      <c r="G1345" t="str">
        <f>VLOOKUP($A1345,Orders!$A:$E,5,FALSE)</f>
        <v>Shipped</v>
      </c>
      <c r="H1345">
        <f>VLOOKUP(B1345,Products!A:H,8)</f>
        <v>66.739999999999995</v>
      </c>
      <c r="I1345">
        <f t="shared" si="84"/>
        <v>2951.2000000000003</v>
      </c>
      <c r="J1345">
        <f t="shared" si="85"/>
        <v>882.26000000000022</v>
      </c>
      <c r="K1345">
        <f t="shared" si="86"/>
        <v>2004</v>
      </c>
      <c r="L1345">
        <f t="shared" si="87"/>
        <v>5</v>
      </c>
      <c r="M1345" t="str">
        <f>VLOOKUP(A1345,'Master Sheet'!A:O,15)</f>
        <v>San Francisco</v>
      </c>
    </row>
    <row r="1346" spans="1:13">
      <c r="A1346">
        <v>10250</v>
      </c>
      <c r="B1346" t="s">
        <v>202</v>
      </c>
      <c r="C1346">
        <v>32</v>
      </c>
      <c r="D1346">
        <v>63.22</v>
      </c>
      <c r="E1346">
        <v>1</v>
      </c>
      <c r="F1346" s="14">
        <f>VLOOKUP($A1346,Orders!$A:$B,2,FALSE)</f>
        <v>38118</v>
      </c>
      <c r="G1346" t="str">
        <f>VLOOKUP($A1346,Orders!$A:$E,5,FALSE)</f>
        <v>Shipped</v>
      </c>
      <c r="H1346">
        <f>VLOOKUP(B1346,Products!A:H,8)</f>
        <v>37.32</v>
      </c>
      <c r="I1346">
        <f t="shared" si="84"/>
        <v>2023.04</v>
      </c>
      <c r="J1346">
        <f t="shared" si="85"/>
        <v>828.8</v>
      </c>
      <c r="K1346">
        <f t="shared" si="86"/>
        <v>2004</v>
      </c>
      <c r="L1346">
        <f t="shared" si="87"/>
        <v>5</v>
      </c>
      <c r="M1346" t="str">
        <f>VLOOKUP(A1346,'Master Sheet'!A:O,15)</f>
        <v>San Francisco</v>
      </c>
    </row>
    <row r="1347" spans="1:13">
      <c r="A1347">
        <v>10250</v>
      </c>
      <c r="B1347" t="s">
        <v>185</v>
      </c>
      <c r="C1347">
        <v>40</v>
      </c>
      <c r="D1347">
        <v>61.42</v>
      </c>
      <c r="E1347">
        <v>13</v>
      </c>
      <c r="F1347" s="14">
        <f>VLOOKUP($A1347,Orders!$A:$B,2,FALSE)</f>
        <v>38118</v>
      </c>
      <c r="G1347" t="str">
        <f>VLOOKUP($A1347,Orders!$A:$E,5,FALSE)</f>
        <v>Shipped</v>
      </c>
      <c r="H1347">
        <f>VLOOKUP(B1347,Products!A:H,8)</f>
        <v>29.34</v>
      </c>
      <c r="I1347">
        <f t="shared" si="84"/>
        <v>2456.8000000000002</v>
      </c>
      <c r="J1347">
        <f t="shared" si="85"/>
        <v>1283.1999999999998</v>
      </c>
      <c r="K1347">
        <f t="shared" si="86"/>
        <v>2004</v>
      </c>
      <c r="L1347">
        <f t="shared" si="87"/>
        <v>5</v>
      </c>
      <c r="M1347" t="str">
        <f>VLOOKUP(A1347,'Master Sheet'!A:O,15)</f>
        <v>San Francisco</v>
      </c>
    </row>
    <row r="1348" spans="1:13">
      <c r="A1348">
        <v>10250</v>
      </c>
      <c r="B1348" t="s">
        <v>186</v>
      </c>
      <c r="C1348">
        <v>37</v>
      </c>
      <c r="D1348">
        <v>72.45</v>
      </c>
      <c r="E1348">
        <v>5</v>
      </c>
      <c r="F1348" s="14">
        <f>VLOOKUP($A1348,Orders!$A:$B,2,FALSE)</f>
        <v>38118</v>
      </c>
      <c r="G1348" t="str">
        <f>VLOOKUP($A1348,Orders!$A:$E,5,FALSE)</f>
        <v>Shipped</v>
      </c>
      <c r="H1348">
        <f>VLOOKUP(B1348,Products!A:H,8)</f>
        <v>36.229999999999997</v>
      </c>
      <c r="I1348">
        <f t="shared" si="84"/>
        <v>2680.65</v>
      </c>
      <c r="J1348">
        <f t="shared" si="85"/>
        <v>1340.1400000000003</v>
      </c>
      <c r="K1348">
        <f t="shared" si="86"/>
        <v>2004</v>
      </c>
      <c r="L1348">
        <f t="shared" si="87"/>
        <v>5</v>
      </c>
      <c r="M1348" t="str">
        <f>VLOOKUP(A1348,'Master Sheet'!A:O,15)</f>
        <v>San Francisco</v>
      </c>
    </row>
    <row r="1349" spans="1:13">
      <c r="A1349">
        <v>10250</v>
      </c>
      <c r="B1349" t="s">
        <v>203</v>
      </c>
      <c r="C1349">
        <v>31</v>
      </c>
      <c r="D1349">
        <v>99.89</v>
      </c>
      <c r="E1349">
        <v>2</v>
      </c>
      <c r="F1349" s="14">
        <f>VLOOKUP($A1349,Orders!$A:$B,2,FALSE)</f>
        <v>38118</v>
      </c>
      <c r="G1349" t="str">
        <f>VLOOKUP($A1349,Orders!$A:$E,5,FALSE)</f>
        <v>Shipped</v>
      </c>
      <c r="H1349">
        <f>VLOOKUP(B1349,Products!A:H,8)</f>
        <v>66.92</v>
      </c>
      <c r="I1349">
        <f t="shared" si="84"/>
        <v>3096.59</v>
      </c>
      <c r="J1349">
        <f t="shared" si="85"/>
        <v>1022.0699999999999</v>
      </c>
      <c r="K1349">
        <f t="shared" si="86"/>
        <v>2004</v>
      </c>
      <c r="L1349">
        <f t="shared" si="87"/>
        <v>5</v>
      </c>
      <c r="M1349" t="str">
        <f>VLOOKUP(A1349,'Master Sheet'!A:O,15)</f>
        <v>San Francisco</v>
      </c>
    </row>
    <row r="1350" spans="1:13">
      <c r="A1350">
        <v>10250</v>
      </c>
      <c r="B1350" t="s">
        <v>187</v>
      </c>
      <c r="C1350">
        <v>50</v>
      </c>
      <c r="D1350">
        <v>62.6</v>
      </c>
      <c r="E1350">
        <v>7</v>
      </c>
      <c r="F1350" s="14">
        <f>VLOOKUP($A1350,Orders!$A:$B,2,FALSE)</f>
        <v>38118</v>
      </c>
      <c r="G1350" t="str">
        <f>VLOOKUP($A1350,Orders!$A:$E,5,FALSE)</f>
        <v>Shipped</v>
      </c>
      <c r="H1350">
        <f>VLOOKUP(B1350,Products!A:H,8)</f>
        <v>33.020000000000003</v>
      </c>
      <c r="I1350">
        <f t="shared" si="84"/>
        <v>3130</v>
      </c>
      <c r="J1350">
        <f t="shared" si="85"/>
        <v>1479</v>
      </c>
      <c r="K1350">
        <f t="shared" si="86"/>
        <v>2004</v>
      </c>
      <c r="L1350">
        <f t="shared" si="87"/>
        <v>5</v>
      </c>
      <c r="M1350" t="str">
        <f>VLOOKUP(A1350,'Master Sheet'!A:O,15)</f>
        <v>San Francisco</v>
      </c>
    </row>
    <row r="1351" spans="1:13">
      <c r="A1351">
        <v>10250</v>
      </c>
      <c r="B1351" t="s">
        <v>188</v>
      </c>
      <c r="C1351">
        <v>36</v>
      </c>
      <c r="D1351">
        <v>36.659999999999997</v>
      </c>
      <c r="E1351">
        <v>8</v>
      </c>
      <c r="F1351" s="14">
        <f>VLOOKUP($A1351,Orders!$A:$B,2,FALSE)</f>
        <v>38118</v>
      </c>
      <c r="G1351" t="str">
        <f>VLOOKUP($A1351,Orders!$A:$E,5,FALSE)</f>
        <v>Shipped</v>
      </c>
      <c r="H1351">
        <f>VLOOKUP(B1351,Products!A:H,8)</f>
        <v>27.06</v>
      </c>
      <c r="I1351">
        <f t="shared" si="84"/>
        <v>1319.7599999999998</v>
      </c>
      <c r="J1351">
        <f t="shared" si="85"/>
        <v>345.59999999999991</v>
      </c>
      <c r="K1351">
        <f t="shared" si="86"/>
        <v>2004</v>
      </c>
      <c r="L1351">
        <f t="shared" si="87"/>
        <v>5</v>
      </c>
      <c r="M1351" t="str">
        <f>VLOOKUP(A1351,'Master Sheet'!A:O,15)</f>
        <v>San Francisco</v>
      </c>
    </row>
    <row r="1352" spans="1:13">
      <c r="A1352">
        <v>10250</v>
      </c>
      <c r="B1352" t="s">
        <v>189</v>
      </c>
      <c r="C1352">
        <v>31</v>
      </c>
      <c r="D1352">
        <v>91.34</v>
      </c>
      <c r="E1352">
        <v>9</v>
      </c>
      <c r="F1352" s="14">
        <f>VLOOKUP($A1352,Orders!$A:$B,2,FALSE)</f>
        <v>38118</v>
      </c>
      <c r="G1352" t="str">
        <f>VLOOKUP($A1352,Orders!$A:$E,5,FALSE)</f>
        <v>Shipped</v>
      </c>
      <c r="H1352">
        <f>VLOOKUP(B1352,Products!A:H,8)</f>
        <v>51.15</v>
      </c>
      <c r="I1352">
        <f t="shared" si="84"/>
        <v>2831.54</v>
      </c>
      <c r="J1352">
        <f t="shared" si="85"/>
        <v>1245.8900000000001</v>
      </c>
      <c r="K1352">
        <f t="shared" si="86"/>
        <v>2004</v>
      </c>
      <c r="L1352">
        <f t="shared" si="87"/>
        <v>5</v>
      </c>
      <c r="M1352" t="str">
        <f>VLOOKUP(A1352,'Master Sheet'!A:O,15)</f>
        <v>San Francisco</v>
      </c>
    </row>
    <row r="1353" spans="1:13">
      <c r="A1353">
        <v>10250</v>
      </c>
      <c r="B1353" t="s">
        <v>191</v>
      </c>
      <c r="C1353">
        <v>35</v>
      </c>
      <c r="D1353">
        <v>90.75</v>
      </c>
      <c r="E1353">
        <v>11</v>
      </c>
      <c r="F1353" s="14">
        <f>VLOOKUP($A1353,Orders!$A:$B,2,FALSE)</f>
        <v>38118</v>
      </c>
      <c r="G1353" t="str">
        <f>VLOOKUP($A1353,Orders!$A:$E,5,FALSE)</f>
        <v>Shipped</v>
      </c>
      <c r="H1353">
        <f>VLOOKUP(B1353,Products!A:H,8)</f>
        <v>68.8</v>
      </c>
      <c r="I1353">
        <f t="shared" si="84"/>
        <v>3176.25</v>
      </c>
      <c r="J1353">
        <f t="shared" si="85"/>
        <v>768.25000000000011</v>
      </c>
      <c r="K1353">
        <f t="shared" si="86"/>
        <v>2004</v>
      </c>
      <c r="L1353">
        <f t="shared" si="87"/>
        <v>5</v>
      </c>
      <c r="M1353" t="str">
        <f>VLOOKUP(A1353,'Master Sheet'!A:O,15)</f>
        <v>San Francisco</v>
      </c>
    </row>
    <row r="1354" spans="1:13">
      <c r="A1354">
        <v>10250</v>
      </c>
      <c r="B1354" t="s">
        <v>192</v>
      </c>
      <c r="C1354">
        <v>44</v>
      </c>
      <c r="D1354">
        <v>98.48</v>
      </c>
      <c r="E1354">
        <v>3</v>
      </c>
      <c r="F1354" s="14">
        <f>VLOOKUP($A1354,Orders!$A:$B,2,FALSE)</f>
        <v>38118</v>
      </c>
      <c r="G1354" t="str">
        <f>VLOOKUP($A1354,Orders!$A:$E,5,FALSE)</f>
        <v>Shipped</v>
      </c>
      <c r="H1354">
        <f>VLOOKUP(B1354,Products!A:H,8)</f>
        <v>59.33</v>
      </c>
      <c r="I1354">
        <f t="shared" si="84"/>
        <v>4333.12</v>
      </c>
      <c r="J1354">
        <f t="shared" si="85"/>
        <v>1722.6000000000004</v>
      </c>
      <c r="K1354">
        <f t="shared" si="86"/>
        <v>2004</v>
      </c>
      <c r="L1354">
        <f t="shared" si="87"/>
        <v>5</v>
      </c>
      <c r="M1354" t="str">
        <f>VLOOKUP(A1354,'Master Sheet'!A:O,15)</f>
        <v>San Francisco</v>
      </c>
    </row>
    <row r="1355" spans="1:13">
      <c r="A1355">
        <v>10250</v>
      </c>
      <c r="B1355" t="s">
        <v>193</v>
      </c>
      <c r="C1355">
        <v>44</v>
      </c>
      <c r="D1355">
        <v>76</v>
      </c>
      <c r="E1355">
        <v>10</v>
      </c>
      <c r="F1355" s="14">
        <f>VLOOKUP($A1355,Orders!$A:$B,2,FALSE)</f>
        <v>38118</v>
      </c>
      <c r="G1355" t="str">
        <f>VLOOKUP($A1355,Orders!$A:$E,5,FALSE)</f>
        <v>Shipped</v>
      </c>
      <c r="H1355">
        <f>VLOOKUP(B1355,Products!A:H,8)</f>
        <v>54.4</v>
      </c>
      <c r="I1355">
        <f t="shared" si="84"/>
        <v>3344</v>
      </c>
      <c r="J1355">
        <f t="shared" si="85"/>
        <v>950.40000000000009</v>
      </c>
      <c r="K1355">
        <f t="shared" si="86"/>
        <v>2004</v>
      </c>
      <c r="L1355">
        <f t="shared" si="87"/>
        <v>5</v>
      </c>
      <c r="M1355" t="str">
        <f>VLOOKUP(A1355,'Master Sheet'!A:O,15)</f>
        <v>San Francisco</v>
      </c>
    </row>
    <row r="1356" spans="1:13">
      <c r="A1356">
        <v>10250</v>
      </c>
      <c r="B1356" t="s">
        <v>194</v>
      </c>
      <c r="C1356">
        <v>38</v>
      </c>
      <c r="D1356">
        <v>65.89</v>
      </c>
      <c r="E1356">
        <v>12</v>
      </c>
      <c r="F1356" s="14">
        <f>VLOOKUP($A1356,Orders!$A:$B,2,FALSE)</f>
        <v>38118</v>
      </c>
      <c r="G1356" t="str">
        <f>VLOOKUP($A1356,Orders!$A:$E,5,FALSE)</f>
        <v>Shipped</v>
      </c>
      <c r="H1356">
        <f>VLOOKUP(B1356,Products!A:H,8)</f>
        <v>36.270000000000003</v>
      </c>
      <c r="I1356">
        <f t="shared" si="84"/>
        <v>2503.8200000000002</v>
      </c>
      <c r="J1356">
        <f t="shared" si="85"/>
        <v>1125.56</v>
      </c>
      <c r="K1356">
        <f t="shared" si="86"/>
        <v>2004</v>
      </c>
      <c r="L1356">
        <f t="shared" si="87"/>
        <v>5</v>
      </c>
      <c r="M1356" t="str">
        <f>VLOOKUP(A1356,'Master Sheet'!A:O,15)</f>
        <v>San Francisco</v>
      </c>
    </row>
    <row r="1357" spans="1:13">
      <c r="A1357">
        <v>10251</v>
      </c>
      <c r="B1357" t="s">
        <v>196</v>
      </c>
      <c r="C1357">
        <v>59</v>
      </c>
      <c r="D1357">
        <v>93.79</v>
      </c>
      <c r="E1357">
        <v>2</v>
      </c>
      <c r="F1357" s="14">
        <f>VLOOKUP($A1357,Orders!$A:$B,2,FALSE)</f>
        <v>38125</v>
      </c>
      <c r="G1357" t="str">
        <f>VLOOKUP($A1357,Orders!$A:$E,5,FALSE)</f>
        <v>Shipped</v>
      </c>
      <c r="H1357">
        <f>VLOOKUP(B1357,Products!A:H,8)</f>
        <v>48.81</v>
      </c>
      <c r="I1357">
        <f t="shared" si="84"/>
        <v>5533.6100000000006</v>
      </c>
      <c r="J1357">
        <f t="shared" si="85"/>
        <v>2653.82</v>
      </c>
      <c r="K1357">
        <f t="shared" si="86"/>
        <v>2004</v>
      </c>
      <c r="L1357">
        <f t="shared" si="87"/>
        <v>5</v>
      </c>
      <c r="M1357" t="str">
        <f>VLOOKUP(A1357,'Master Sheet'!A:O,15)</f>
        <v>NYC</v>
      </c>
    </row>
    <row r="1358" spans="1:13">
      <c r="A1358">
        <v>10251</v>
      </c>
      <c r="B1358" t="s">
        <v>197</v>
      </c>
      <c r="C1358">
        <v>44</v>
      </c>
      <c r="D1358">
        <v>115.37</v>
      </c>
      <c r="E1358">
        <v>5</v>
      </c>
      <c r="F1358" s="14">
        <f>VLOOKUP($A1358,Orders!$A:$B,2,FALSE)</f>
        <v>38125</v>
      </c>
      <c r="G1358" t="str">
        <f>VLOOKUP($A1358,Orders!$A:$E,5,FALSE)</f>
        <v>Shipped</v>
      </c>
      <c r="H1358">
        <f>VLOOKUP(B1358,Products!A:H,8)</f>
        <v>68.989999999999995</v>
      </c>
      <c r="I1358">
        <f t="shared" si="84"/>
        <v>5076.2800000000007</v>
      </c>
      <c r="J1358">
        <f t="shared" si="85"/>
        <v>2040.7200000000005</v>
      </c>
      <c r="K1358">
        <f t="shared" si="86"/>
        <v>2004</v>
      </c>
      <c r="L1358">
        <f t="shared" si="87"/>
        <v>5</v>
      </c>
      <c r="M1358" t="str">
        <f>VLOOKUP(A1358,'Master Sheet'!A:O,15)</f>
        <v>NYC</v>
      </c>
    </row>
    <row r="1359" spans="1:13">
      <c r="A1359">
        <v>10251</v>
      </c>
      <c r="B1359" t="s">
        <v>198</v>
      </c>
      <c r="C1359">
        <v>43</v>
      </c>
      <c r="D1359">
        <v>172.36</v>
      </c>
      <c r="E1359">
        <v>4</v>
      </c>
      <c r="F1359" s="14">
        <f>VLOOKUP($A1359,Orders!$A:$B,2,FALSE)</f>
        <v>38125</v>
      </c>
      <c r="G1359" t="str">
        <f>VLOOKUP($A1359,Orders!$A:$E,5,FALSE)</f>
        <v>Shipped</v>
      </c>
      <c r="H1359">
        <f>VLOOKUP(B1359,Products!A:H,8)</f>
        <v>91.02</v>
      </c>
      <c r="I1359">
        <f t="shared" si="84"/>
        <v>7411.4800000000005</v>
      </c>
      <c r="J1359">
        <f t="shared" si="85"/>
        <v>3497.6200000000008</v>
      </c>
      <c r="K1359">
        <f t="shared" si="86"/>
        <v>2004</v>
      </c>
      <c r="L1359">
        <f t="shared" si="87"/>
        <v>5</v>
      </c>
      <c r="M1359" t="str">
        <f>VLOOKUP(A1359,'Master Sheet'!A:O,15)</f>
        <v>NYC</v>
      </c>
    </row>
    <row r="1360" spans="1:13">
      <c r="A1360">
        <v>10251</v>
      </c>
      <c r="B1360" t="s">
        <v>199</v>
      </c>
      <c r="C1360">
        <v>46</v>
      </c>
      <c r="D1360">
        <v>129.53</v>
      </c>
      <c r="E1360">
        <v>1</v>
      </c>
      <c r="F1360" s="14">
        <f>VLOOKUP($A1360,Orders!$A:$B,2,FALSE)</f>
        <v>38125</v>
      </c>
      <c r="G1360" t="str">
        <f>VLOOKUP($A1360,Orders!$A:$E,5,FALSE)</f>
        <v>Shipped</v>
      </c>
      <c r="H1360">
        <f>VLOOKUP(B1360,Products!A:H,8)</f>
        <v>66.27</v>
      </c>
      <c r="I1360">
        <f t="shared" si="84"/>
        <v>5958.38</v>
      </c>
      <c r="J1360">
        <f t="shared" si="85"/>
        <v>2909.96</v>
      </c>
      <c r="K1360">
        <f t="shared" si="86"/>
        <v>2004</v>
      </c>
      <c r="L1360">
        <f t="shared" si="87"/>
        <v>5</v>
      </c>
      <c r="M1360" t="str">
        <f>VLOOKUP(A1360,'Master Sheet'!A:O,15)</f>
        <v>NYC</v>
      </c>
    </row>
    <row r="1361" spans="1:13">
      <c r="A1361">
        <v>10251</v>
      </c>
      <c r="B1361" t="s">
        <v>200</v>
      </c>
      <c r="C1361">
        <v>44</v>
      </c>
      <c r="D1361">
        <v>58.15</v>
      </c>
      <c r="E1361">
        <v>6</v>
      </c>
      <c r="F1361" s="14">
        <f>VLOOKUP($A1361,Orders!$A:$B,2,FALSE)</f>
        <v>38125</v>
      </c>
      <c r="G1361" t="str">
        <f>VLOOKUP($A1361,Orders!$A:$E,5,FALSE)</f>
        <v>Shipped</v>
      </c>
      <c r="H1361">
        <f>VLOOKUP(B1361,Products!A:H,8)</f>
        <v>24.23</v>
      </c>
      <c r="I1361">
        <f t="shared" si="84"/>
        <v>2558.6</v>
      </c>
      <c r="J1361">
        <f t="shared" si="85"/>
        <v>1492.48</v>
      </c>
      <c r="K1361">
        <f t="shared" si="86"/>
        <v>2004</v>
      </c>
      <c r="L1361">
        <f t="shared" si="87"/>
        <v>5</v>
      </c>
      <c r="M1361" t="str">
        <f>VLOOKUP(A1361,'Master Sheet'!A:O,15)</f>
        <v>NYC</v>
      </c>
    </row>
    <row r="1362" spans="1:13">
      <c r="A1362">
        <v>10251</v>
      </c>
      <c r="B1362" t="s">
        <v>201</v>
      </c>
      <c r="C1362">
        <v>50</v>
      </c>
      <c r="D1362">
        <v>91.29</v>
      </c>
      <c r="E1362">
        <v>3</v>
      </c>
      <c r="F1362" s="14">
        <f>VLOOKUP($A1362,Orders!$A:$B,2,FALSE)</f>
        <v>38125</v>
      </c>
      <c r="G1362" t="str">
        <f>VLOOKUP($A1362,Orders!$A:$E,5,FALSE)</f>
        <v>Shipped</v>
      </c>
      <c r="H1362">
        <f>VLOOKUP(B1362,Products!A:H,8)</f>
        <v>60.86</v>
      </c>
      <c r="I1362">
        <f t="shared" si="84"/>
        <v>4564.5</v>
      </c>
      <c r="J1362">
        <f t="shared" si="85"/>
        <v>1521.5000000000005</v>
      </c>
      <c r="K1362">
        <f t="shared" si="86"/>
        <v>2004</v>
      </c>
      <c r="L1362">
        <f t="shared" si="87"/>
        <v>5</v>
      </c>
      <c r="M1362" t="str">
        <f>VLOOKUP(A1362,'Master Sheet'!A:O,15)</f>
        <v>NYC</v>
      </c>
    </row>
    <row r="1363" spans="1:13">
      <c r="A1363">
        <v>10252</v>
      </c>
      <c r="B1363" t="s">
        <v>209</v>
      </c>
      <c r="C1363">
        <v>20</v>
      </c>
      <c r="D1363">
        <v>74.78</v>
      </c>
      <c r="E1363">
        <v>2</v>
      </c>
      <c r="F1363" s="14">
        <f>VLOOKUP($A1363,Orders!$A:$B,2,FALSE)</f>
        <v>38133</v>
      </c>
      <c r="G1363" t="str">
        <f>VLOOKUP($A1363,Orders!$A:$E,5,FALSE)</f>
        <v>Shipped</v>
      </c>
      <c r="H1363">
        <f>VLOOKUP(B1363,Products!A:H,8)</f>
        <v>49.05</v>
      </c>
      <c r="I1363">
        <f t="shared" si="84"/>
        <v>1495.6</v>
      </c>
      <c r="J1363">
        <f t="shared" si="85"/>
        <v>514.60000000000014</v>
      </c>
      <c r="K1363">
        <f t="shared" si="86"/>
        <v>2004</v>
      </c>
      <c r="L1363">
        <f t="shared" si="87"/>
        <v>5</v>
      </c>
      <c r="M1363" t="str">
        <f>VLOOKUP(A1363,'Master Sheet'!A:O,15)</f>
        <v>Paris</v>
      </c>
    </row>
    <row r="1364" spans="1:13">
      <c r="A1364">
        <v>10252</v>
      </c>
      <c r="B1364" t="s">
        <v>210</v>
      </c>
      <c r="C1364">
        <v>41</v>
      </c>
      <c r="D1364">
        <v>145.52000000000001</v>
      </c>
      <c r="E1364">
        <v>1</v>
      </c>
      <c r="F1364" s="14">
        <f>VLOOKUP($A1364,Orders!$A:$B,2,FALSE)</f>
        <v>38133</v>
      </c>
      <c r="G1364" t="str">
        <f>VLOOKUP($A1364,Orders!$A:$E,5,FALSE)</f>
        <v>Shipped</v>
      </c>
      <c r="H1364">
        <f>VLOOKUP(B1364,Products!A:H,8)</f>
        <v>73.489999999999995</v>
      </c>
      <c r="I1364">
        <f t="shared" si="84"/>
        <v>5966.3200000000006</v>
      </c>
      <c r="J1364">
        <f t="shared" si="85"/>
        <v>2953.2300000000005</v>
      </c>
      <c r="K1364">
        <f t="shared" si="86"/>
        <v>2004</v>
      </c>
      <c r="L1364">
        <f t="shared" si="87"/>
        <v>5</v>
      </c>
      <c r="M1364" t="str">
        <f>VLOOKUP(A1364,'Master Sheet'!A:O,15)</f>
        <v>Paris</v>
      </c>
    </row>
    <row r="1365" spans="1:13">
      <c r="A1365">
        <v>10252</v>
      </c>
      <c r="B1365" t="s">
        <v>211</v>
      </c>
      <c r="C1365">
        <v>31</v>
      </c>
      <c r="D1365">
        <v>50.36</v>
      </c>
      <c r="E1365">
        <v>5</v>
      </c>
      <c r="F1365" s="14">
        <f>VLOOKUP($A1365,Orders!$A:$B,2,FALSE)</f>
        <v>38133</v>
      </c>
      <c r="G1365" t="str">
        <f>VLOOKUP($A1365,Orders!$A:$E,5,FALSE)</f>
        <v>Shipped</v>
      </c>
      <c r="H1365">
        <f>VLOOKUP(B1365,Products!A:H,8)</f>
        <v>32.950000000000003</v>
      </c>
      <c r="I1365">
        <f t="shared" si="84"/>
        <v>1561.16</v>
      </c>
      <c r="J1365">
        <f t="shared" si="85"/>
        <v>539.70999999999992</v>
      </c>
      <c r="K1365">
        <f t="shared" si="86"/>
        <v>2004</v>
      </c>
      <c r="L1365">
        <f t="shared" si="87"/>
        <v>5</v>
      </c>
      <c r="M1365" t="str">
        <f>VLOOKUP(A1365,'Master Sheet'!A:O,15)</f>
        <v>Paris</v>
      </c>
    </row>
    <row r="1366" spans="1:13">
      <c r="A1366">
        <v>10252</v>
      </c>
      <c r="B1366" t="s">
        <v>212</v>
      </c>
      <c r="C1366">
        <v>26</v>
      </c>
      <c r="D1366">
        <v>127.97</v>
      </c>
      <c r="E1366">
        <v>4</v>
      </c>
      <c r="F1366" s="14">
        <f>VLOOKUP($A1366,Orders!$A:$B,2,FALSE)</f>
        <v>38133</v>
      </c>
      <c r="G1366" t="str">
        <f>VLOOKUP($A1366,Orders!$A:$E,5,FALSE)</f>
        <v>Shipped</v>
      </c>
      <c r="H1366">
        <f>VLOOKUP(B1366,Products!A:H,8)</f>
        <v>69.930000000000007</v>
      </c>
      <c r="I1366">
        <f t="shared" si="84"/>
        <v>3327.22</v>
      </c>
      <c r="J1366">
        <f t="shared" si="85"/>
        <v>1509.0399999999997</v>
      </c>
      <c r="K1366">
        <f t="shared" si="86"/>
        <v>2004</v>
      </c>
      <c r="L1366">
        <f t="shared" si="87"/>
        <v>5</v>
      </c>
      <c r="M1366" t="str">
        <f>VLOOKUP(A1366,'Master Sheet'!A:O,15)</f>
        <v>Paris</v>
      </c>
    </row>
    <row r="1367" spans="1:13">
      <c r="A1367">
        <v>10252</v>
      </c>
      <c r="B1367" t="s">
        <v>213</v>
      </c>
      <c r="C1367">
        <v>47</v>
      </c>
      <c r="D1367">
        <v>63.03</v>
      </c>
      <c r="E1367">
        <v>8</v>
      </c>
      <c r="F1367" s="14">
        <f>VLOOKUP($A1367,Orders!$A:$B,2,FALSE)</f>
        <v>38133</v>
      </c>
      <c r="G1367" t="str">
        <f>VLOOKUP($A1367,Orders!$A:$E,5,FALSE)</f>
        <v>Shipped</v>
      </c>
      <c r="H1367">
        <f>VLOOKUP(B1367,Products!A:H,8)</f>
        <v>47.1</v>
      </c>
      <c r="I1367">
        <f t="shared" si="84"/>
        <v>2962.41</v>
      </c>
      <c r="J1367">
        <f t="shared" si="85"/>
        <v>748.71</v>
      </c>
      <c r="K1367">
        <f t="shared" si="86"/>
        <v>2004</v>
      </c>
      <c r="L1367">
        <f t="shared" si="87"/>
        <v>5</v>
      </c>
      <c r="M1367" t="str">
        <f>VLOOKUP(A1367,'Master Sheet'!A:O,15)</f>
        <v>Paris</v>
      </c>
    </row>
    <row r="1368" spans="1:13">
      <c r="A1368">
        <v>10252</v>
      </c>
      <c r="B1368" t="s">
        <v>216</v>
      </c>
      <c r="C1368">
        <v>38</v>
      </c>
      <c r="D1368">
        <v>69.52</v>
      </c>
      <c r="E1368">
        <v>3</v>
      </c>
      <c r="F1368" s="14">
        <f>VLOOKUP($A1368,Orders!$A:$B,2,FALSE)</f>
        <v>38133</v>
      </c>
      <c r="G1368" t="str">
        <f>VLOOKUP($A1368,Orders!$A:$E,5,FALSE)</f>
        <v>Shipped</v>
      </c>
      <c r="H1368">
        <f>VLOOKUP(B1368,Products!A:H,8)</f>
        <v>32.33</v>
      </c>
      <c r="I1368">
        <f t="shared" si="84"/>
        <v>2641.7599999999998</v>
      </c>
      <c r="J1368">
        <f t="shared" si="85"/>
        <v>1413.2199999999998</v>
      </c>
      <c r="K1368">
        <f t="shared" si="86"/>
        <v>2004</v>
      </c>
      <c r="L1368">
        <f t="shared" si="87"/>
        <v>5</v>
      </c>
      <c r="M1368" t="str">
        <f>VLOOKUP(A1368,'Master Sheet'!A:O,15)</f>
        <v>Paris</v>
      </c>
    </row>
    <row r="1369" spans="1:13">
      <c r="A1369">
        <v>10252</v>
      </c>
      <c r="B1369" t="s">
        <v>217</v>
      </c>
      <c r="C1369">
        <v>36</v>
      </c>
      <c r="D1369">
        <v>36.21</v>
      </c>
      <c r="E1369">
        <v>6</v>
      </c>
      <c r="F1369" s="14">
        <f>VLOOKUP($A1369,Orders!$A:$B,2,FALSE)</f>
        <v>38133</v>
      </c>
      <c r="G1369" t="str">
        <f>VLOOKUP($A1369,Orders!$A:$E,5,FALSE)</f>
        <v>Shipped</v>
      </c>
      <c r="H1369">
        <f>VLOOKUP(B1369,Products!A:H,8)</f>
        <v>24.14</v>
      </c>
      <c r="I1369">
        <f t="shared" si="84"/>
        <v>1303.56</v>
      </c>
      <c r="J1369">
        <f t="shared" si="85"/>
        <v>434.52</v>
      </c>
      <c r="K1369">
        <f t="shared" si="86"/>
        <v>2004</v>
      </c>
      <c r="L1369">
        <f t="shared" si="87"/>
        <v>5</v>
      </c>
      <c r="M1369" t="str">
        <f>VLOOKUP(A1369,'Master Sheet'!A:O,15)</f>
        <v>Paris</v>
      </c>
    </row>
    <row r="1370" spans="1:13">
      <c r="A1370">
        <v>10252</v>
      </c>
      <c r="B1370" t="s">
        <v>218</v>
      </c>
      <c r="C1370">
        <v>25</v>
      </c>
      <c r="D1370">
        <v>93.89</v>
      </c>
      <c r="E1370">
        <v>9</v>
      </c>
      <c r="F1370" s="14">
        <f>VLOOKUP($A1370,Orders!$A:$B,2,FALSE)</f>
        <v>38133</v>
      </c>
      <c r="G1370" t="str">
        <f>VLOOKUP($A1370,Orders!$A:$E,5,FALSE)</f>
        <v>Shipped</v>
      </c>
      <c r="H1370">
        <f>VLOOKUP(B1370,Products!A:H,8)</f>
        <v>56.13</v>
      </c>
      <c r="I1370">
        <f t="shared" si="84"/>
        <v>2347.25</v>
      </c>
      <c r="J1370">
        <f t="shared" si="85"/>
        <v>944</v>
      </c>
      <c r="K1370">
        <f t="shared" si="86"/>
        <v>2004</v>
      </c>
      <c r="L1370">
        <f t="shared" si="87"/>
        <v>5</v>
      </c>
      <c r="M1370" t="str">
        <f>VLOOKUP(A1370,'Master Sheet'!A:O,15)</f>
        <v>Paris</v>
      </c>
    </row>
    <row r="1371" spans="1:13">
      <c r="A1371">
        <v>10252</v>
      </c>
      <c r="B1371" t="s">
        <v>219</v>
      </c>
      <c r="C1371">
        <v>48</v>
      </c>
      <c r="D1371">
        <v>72.41</v>
      </c>
      <c r="E1371">
        <v>7</v>
      </c>
      <c r="F1371" s="14">
        <f>VLOOKUP($A1371,Orders!$A:$B,2,FALSE)</f>
        <v>38133</v>
      </c>
      <c r="G1371" t="str">
        <f>VLOOKUP($A1371,Orders!$A:$E,5,FALSE)</f>
        <v>Shipped</v>
      </c>
      <c r="H1371">
        <f>VLOOKUP(B1371,Products!A:H,8)</f>
        <v>34.17</v>
      </c>
      <c r="I1371">
        <f t="shared" ref="I1371:I1412" si="88">C1371*D1371</f>
        <v>3475.68</v>
      </c>
      <c r="J1371">
        <f t="shared" ref="J1371:J1412" si="89">(D1371-H1371)*C1371</f>
        <v>1835.5199999999998</v>
      </c>
      <c r="K1371">
        <f t="shared" ref="K1371:K1412" si="90">YEAR(F1371)</f>
        <v>2004</v>
      </c>
      <c r="L1371">
        <f t="shared" ref="L1371:L1412" si="91">MONTH(F1371)</f>
        <v>5</v>
      </c>
      <c r="M1371" t="str">
        <f>VLOOKUP(A1371,'Master Sheet'!A:O,15)</f>
        <v>Paris</v>
      </c>
    </row>
    <row r="1372" spans="1:13">
      <c r="A1372">
        <v>10254</v>
      </c>
      <c r="B1372" t="s">
        <v>124</v>
      </c>
      <c r="C1372">
        <v>49</v>
      </c>
      <c r="D1372">
        <v>137.69999999999999</v>
      </c>
      <c r="E1372">
        <v>5</v>
      </c>
      <c r="F1372" s="14">
        <f>VLOOKUP($A1372,Orders!$A:$B,2,FALSE)</f>
        <v>38141</v>
      </c>
      <c r="G1372" t="str">
        <f>VLOOKUP($A1372,Orders!$A:$E,5,FALSE)</f>
        <v>Shipped</v>
      </c>
      <c r="H1372">
        <f>VLOOKUP(B1372,Products!A:H,8)</f>
        <v>86.7</v>
      </c>
      <c r="I1372">
        <f t="shared" si="88"/>
        <v>6747.2999999999993</v>
      </c>
      <c r="J1372">
        <f t="shared" si="89"/>
        <v>2498.9999999999991</v>
      </c>
      <c r="K1372">
        <f t="shared" si="90"/>
        <v>2004</v>
      </c>
      <c r="L1372">
        <f t="shared" si="91"/>
        <v>6</v>
      </c>
      <c r="M1372" t="str">
        <f>VLOOKUP(A1372,'Master Sheet'!A:O,15)</f>
        <v>Sydney</v>
      </c>
    </row>
    <row r="1373" spans="1:13">
      <c r="A1373">
        <v>10254</v>
      </c>
      <c r="B1373" t="s">
        <v>125</v>
      </c>
      <c r="C1373">
        <v>36</v>
      </c>
      <c r="D1373">
        <v>55.09</v>
      </c>
      <c r="E1373">
        <v>4</v>
      </c>
      <c r="F1373" s="14">
        <f>VLOOKUP($A1373,Orders!$A:$B,2,FALSE)</f>
        <v>38141</v>
      </c>
      <c r="G1373" t="str">
        <f>VLOOKUP($A1373,Orders!$A:$E,5,FALSE)</f>
        <v>Shipped</v>
      </c>
      <c r="H1373">
        <f>VLOOKUP(B1373,Products!A:H,8)</f>
        <v>33.299999999999997</v>
      </c>
      <c r="I1373">
        <f t="shared" si="88"/>
        <v>1983.2400000000002</v>
      </c>
      <c r="J1373">
        <f t="shared" si="89"/>
        <v>784.44000000000028</v>
      </c>
      <c r="K1373">
        <f t="shared" si="90"/>
        <v>2004</v>
      </c>
      <c r="L1373">
        <f t="shared" si="91"/>
        <v>6</v>
      </c>
      <c r="M1373" t="str">
        <f>VLOOKUP(A1373,'Master Sheet'!A:O,15)</f>
        <v>Sydney</v>
      </c>
    </row>
    <row r="1374" spans="1:13">
      <c r="A1374">
        <v>10254</v>
      </c>
      <c r="B1374" t="s">
        <v>128</v>
      </c>
      <c r="C1374">
        <v>41</v>
      </c>
      <c r="D1374">
        <v>102.98</v>
      </c>
      <c r="E1374">
        <v>2</v>
      </c>
      <c r="F1374" s="14">
        <f>VLOOKUP($A1374,Orders!$A:$B,2,FALSE)</f>
        <v>38141</v>
      </c>
      <c r="G1374" t="str">
        <f>VLOOKUP($A1374,Orders!$A:$E,5,FALSE)</f>
        <v>Shipped</v>
      </c>
      <c r="H1374">
        <f>VLOOKUP(B1374,Products!A:H,8)</f>
        <v>58.48</v>
      </c>
      <c r="I1374">
        <f t="shared" si="88"/>
        <v>4222.18</v>
      </c>
      <c r="J1374">
        <f t="shared" si="89"/>
        <v>1824.5000000000002</v>
      </c>
      <c r="K1374">
        <f t="shared" si="90"/>
        <v>2004</v>
      </c>
      <c r="L1374">
        <f t="shared" si="91"/>
        <v>6</v>
      </c>
      <c r="M1374" t="str">
        <f>VLOOKUP(A1374,'Master Sheet'!A:O,15)</f>
        <v>Sydney</v>
      </c>
    </row>
    <row r="1375" spans="1:13">
      <c r="A1375">
        <v>10254</v>
      </c>
      <c r="B1375" t="s">
        <v>126</v>
      </c>
      <c r="C1375">
        <v>34</v>
      </c>
      <c r="D1375">
        <v>80.989999999999995</v>
      </c>
      <c r="E1375">
        <v>6</v>
      </c>
      <c r="F1375" s="14">
        <f>VLOOKUP($A1375,Orders!$A:$B,2,FALSE)</f>
        <v>38141</v>
      </c>
      <c r="G1375" t="str">
        <f>VLOOKUP($A1375,Orders!$A:$E,5,FALSE)</f>
        <v>Shipped</v>
      </c>
      <c r="H1375">
        <f>VLOOKUP(B1375,Products!A:H,8)</f>
        <v>43.26</v>
      </c>
      <c r="I1375">
        <f t="shared" si="88"/>
        <v>2753.66</v>
      </c>
      <c r="J1375">
        <f t="shared" si="89"/>
        <v>1282.82</v>
      </c>
      <c r="K1375">
        <f t="shared" si="90"/>
        <v>2004</v>
      </c>
      <c r="L1375">
        <f t="shared" si="91"/>
        <v>6</v>
      </c>
      <c r="M1375" t="str">
        <f>VLOOKUP(A1375,'Master Sheet'!A:O,15)</f>
        <v>Sydney</v>
      </c>
    </row>
    <row r="1376" spans="1:13">
      <c r="A1376">
        <v>10254</v>
      </c>
      <c r="B1376" t="s">
        <v>226</v>
      </c>
      <c r="C1376">
        <v>30</v>
      </c>
      <c r="D1376">
        <v>59.87</v>
      </c>
      <c r="E1376">
        <v>7</v>
      </c>
      <c r="F1376" s="14">
        <f>VLOOKUP($A1376,Orders!$A:$B,2,FALSE)</f>
        <v>38141</v>
      </c>
      <c r="G1376" t="str">
        <f>VLOOKUP($A1376,Orders!$A:$E,5,FALSE)</f>
        <v>Shipped</v>
      </c>
      <c r="H1376">
        <f>VLOOKUP(B1376,Products!A:H,8)</f>
        <v>34.21</v>
      </c>
      <c r="I1376">
        <f t="shared" si="88"/>
        <v>1796.1</v>
      </c>
      <c r="J1376">
        <f t="shared" si="89"/>
        <v>769.8</v>
      </c>
      <c r="K1376">
        <f t="shared" si="90"/>
        <v>2004</v>
      </c>
      <c r="L1376">
        <f t="shared" si="91"/>
        <v>6</v>
      </c>
      <c r="M1376" t="str">
        <f>VLOOKUP(A1376,'Master Sheet'!A:O,15)</f>
        <v>Sydney</v>
      </c>
    </row>
    <row r="1377" spans="1:13">
      <c r="A1377">
        <v>10254</v>
      </c>
      <c r="B1377" t="s">
        <v>227</v>
      </c>
      <c r="C1377">
        <v>34</v>
      </c>
      <c r="D1377">
        <v>66.88</v>
      </c>
      <c r="E1377">
        <v>11</v>
      </c>
      <c r="F1377" s="14">
        <f>VLOOKUP($A1377,Orders!$A:$B,2,FALSE)</f>
        <v>38141</v>
      </c>
      <c r="G1377" t="str">
        <f>VLOOKUP($A1377,Orders!$A:$E,5,FALSE)</f>
        <v>Shipped</v>
      </c>
      <c r="H1377">
        <f>VLOOKUP(B1377,Products!A:H,8)</f>
        <v>49.24</v>
      </c>
      <c r="I1377">
        <f t="shared" si="88"/>
        <v>2273.92</v>
      </c>
      <c r="J1377">
        <f t="shared" si="89"/>
        <v>599.75999999999976</v>
      </c>
      <c r="K1377">
        <f t="shared" si="90"/>
        <v>2004</v>
      </c>
      <c r="L1377">
        <f t="shared" si="91"/>
        <v>6</v>
      </c>
      <c r="M1377" t="str">
        <f>VLOOKUP(A1377,'Master Sheet'!A:O,15)</f>
        <v>Sydney</v>
      </c>
    </row>
    <row r="1378" spans="1:13">
      <c r="A1378">
        <v>10254</v>
      </c>
      <c r="B1378" t="s">
        <v>228</v>
      </c>
      <c r="C1378">
        <v>32</v>
      </c>
      <c r="D1378">
        <v>43.27</v>
      </c>
      <c r="E1378">
        <v>13</v>
      </c>
      <c r="F1378" s="14">
        <f>VLOOKUP($A1378,Orders!$A:$B,2,FALSE)</f>
        <v>38141</v>
      </c>
      <c r="G1378" t="str">
        <f>VLOOKUP($A1378,Orders!$A:$E,5,FALSE)</f>
        <v>Shipped</v>
      </c>
      <c r="H1378">
        <f>VLOOKUP(B1378,Products!A:H,8)</f>
        <v>29.18</v>
      </c>
      <c r="I1378">
        <f t="shared" si="88"/>
        <v>1384.64</v>
      </c>
      <c r="J1378">
        <f t="shared" si="89"/>
        <v>450.88000000000011</v>
      </c>
      <c r="K1378">
        <f t="shared" si="90"/>
        <v>2004</v>
      </c>
      <c r="L1378">
        <f t="shared" si="91"/>
        <v>6</v>
      </c>
      <c r="M1378" t="str">
        <f>VLOOKUP(A1378,'Master Sheet'!A:O,15)</f>
        <v>Sydney</v>
      </c>
    </row>
    <row r="1379" spans="1:13">
      <c r="A1379">
        <v>10254</v>
      </c>
      <c r="B1379" t="s">
        <v>130</v>
      </c>
      <c r="C1379">
        <v>38</v>
      </c>
      <c r="D1379">
        <v>28.88</v>
      </c>
      <c r="E1379">
        <v>1</v>
      </c>
      <c r="F1379" s="14">
        <f>VLOOKUP($A1379,Orders!$A:$B,2,FALSE)</f>
        <v>38141</v>
      </c>
      <c r="G1379" t="str">
        <f>VLOOKUP($A1379,Orders!$A:$E,5,FALSE)</f>
        <v>Shipped</v>
      </c>
      <c r="H1379">
        <f>VLOOKUP(B1379,Products!A:H,8)</f>
        <v>22.57</v>
      </c>
      <c r="I1379">
        <f t="shared" si="88"/>
        <v>1097.44</v>
      </c>
      <c r="J1379">
        <f t="shared" si="89"/>
        <v>239.77999999999994</v>
      </c>
      <c r="K1379">
        <f t="shared" si="90"/>
        <v>2004</v>
      </c>
      <c r="L1379">
        <f t="shared" si="91"/>
        <v>6</v>
      </c>
      <c r="M1379" t="str">
        <f>VLOOKUP(A1379,'Master Sheet'!A:O,15)</f>
        <v>Sydney</v>
      </c>
    </row>
    <row r="1380" spans="1:13">
      <c r="A1380">
        <v>10254</v>
      </c>
      <c r="B1380" t="s">
        <v>229</v>
      </c>
      <c r="C1380">
        <v>31</v>
      </c>
      <c r="D1380">
        <v>85.42</v>
      </c>
      <c r="E1380">
        <v>9</v>
      </c>
      <c r="F1380" s="14">
        <f>VLOOKUP($A1380,Orders!$A:$B,2,FALSE)</f>
        <v>38141</v>
      </c>
      <c r="G1380" t="str">
        <f>VLOOKUP($A1380,Orders!$A:$E,5,FALSE)</f>
        <v>Shipped</v>
      </c>
      <c r="H1380">
        <f>VLOOKUP(B1380,Products!A:H,8)</f>
        <v>47.25</v>
      </c>
      <c r="I1380">
        <f t="shared" si="88"/>
        <v>2648.02</v>
      </c>
      <c r="J1380">
        <f t="shared" si="89"/>
        <v>1183.27</v>
      </c>
      <c r="K1380">
        <f t="shared" si="90"/>
        <v>2004</v>
      </c>
      <c r="L1380">
        <f t="shared" si="91"/>
        <v>6</v>
      </c>
      <c r="M1380" t="str">
        <f>VLOOKUP(A1380,'Master Sheet'!A:O,15)</f>
        <v>Sydney</v>
      </c>
    </row>
    <row r="1381" spans="1:13">
      <c r="A1381">
        <v>10254</v>
      </c>
      <c r="B1381" t="s">
        <v>230</v>
      </c>
      <c r="C1381">
        <v>33</v>
      </c>
      <c r="D1381">
        <v>111.57</v>
      </c>
      <c r="E1381">
        <v>8</v>
      </c>
      <c r="F1381" s="14">
        <f>VLOOKUP($A1381,Orders!$A:$B,2,FALSE)</f>
        <v>38141</v>
      </c>
      <c r="G1381" t="str">
        <f>VLOOKUP($A1381,Orders!$A:$E,5,FALSE)</f>
        <v>Shipped</v>
      </c>
      <c r="H1381">
        <f>VLOOKUP(B1381,Products!A:H,8)</f>
        <v>72.819999999999993</v>
      </c>
      <c r="I1381">
        <f t="shared" si="88"/>
        <v>3681.81</v>
      </c>
      <c r="J1381">
        <f t="shared" si="89"/>
        <v>1278.75</v>
      </c>
      <c r="K1381">
        <f t="shared" si="90"/>
        <v>2004</v>
      </c>
      <c r="L1381">
        <f t="shared" si="91"/>
        <v>6</v>
      </c>
      <c r="M1381" t="str">
        <f>VLOOKUP(A1381,'Master Sheet'!A:O,15)</f>
        <v>Sydney</v>
      </c>
    </row>
    <row r="1382" spans="1:13">
      <c r="A1382">
        <v>10254</v>
      </c>
      <c r="B1382" t="s">
        <v>231</v>
      </c>
      <c r="C1382">
        <v>42</v>
      </c>
      <c r="D1382">
        <v>69.34</v>
      </c>
      <c r="E1382">
        <v>10</v>
      </c>
      <c r="F1382" s="14">
        <f>VLOOKUP($A1382,Orders!$A:$B,2,FALSE)</f>
        <v>38141</v>
      </c>
      <c r="G1382" t="str">
        <f>VLOOKUP($A1382,Orders!$A:$E,5,FALSE)</f>
        <v>Shipped</v>
      </c>
      <c r="H1382">
        <f>VLOOKUP(B1382,Products!A:H,8)</f>
        <v>50.51</v>
      </c>
      <c r="I1382">
        <f t="shared" si="88"/>
        <v>2912.28</v>
      </c>
      <c r="J1382">
        <f t="shared" si="89"/>
        <v>790.86000000000024</v>
      </c>
      <c r="K1382">
        <f t="shared" si="90"/>
        <v>2004</v>
      </c>
      <c r="L1382">
        <f t="shared" si="91"/>
        <v>6</v>
      </c>
      <c r="M1382" t="str">
        <f>VLOOKUP(A1382,'Master Sheet'!A:O,15)</f>
        <v>Sydney</v>
      </c>
    </row>
    <row r="1383" spans="1:13">
      <c r="A1383">
        <v>10254</v>
      </c>
      <c r="B1383" t="s">
        <v>232</v>
      </c>
      <c r="C1383">
        <v>49</v>
      </c>
      <c r="D1383">
        <v>101.73</v>
      </c>
      <c r="E1383">
        <v>12</v>
      </c>
      <c r="F1383" s="14">
        <f>VLOOKUP($A1383,Orders!$A:$B,2,FALSE)</f>
        <v>38141</v>
      </c>
      <c r="G1383" t="str">
        <f>VLOOKUP($A1383,Orders!$A:$E,5,FALSE)</f>
        <v>Shipped</v>
      </c>
      <c r="H1383">
        <f>VLOOKUP(B1383,Products!A:H,8)</f>
        <v>62.11</v>
      </c>
      <c r="I1383">
        <f t="shared" si="88"/>
        <v>4984.7700000000004</v>
      </c>
      <c r="J1383">
        <f t="shared" si="89"/>
        <v>1941.38</v>
      </c>
      <c r="K1383">
        <f t="shared" si="90"/>
        <v>2004</v>
      </c>
      <c r="L1383">
        <f t="shared" si="91"/>
        <v>6</v>
      </c>
      <c r="M1383" t="str">
        <f>VLOOKUP(A1383,'Master Sheet'!A:O,15)</f>
        <v>Sydney</v>
      </c>
    </row>
    <row r="1384" spans="1:13">
      <c r="A1384">
        <v>10254</v>
      </c>
      <c r="B1384" t="s">
        <v>127</v>
      </c>
      <c r="C1384">
        <v>20</v>
      </c>
      <c r="D1384">
        <v>39.799999999999997</v>
      </c>
      <c r="E1384">
        <v>3</v>
      </c>
      <c r="F1384" s="14">
        <f>VLOOKUP($A1384,Orders!$A:$B,2,FALSE)</f>
        <v>38141</v>
      </c>
      <c r="G1384" t="str">
        <f>VLOOKUP($A1384,Orders!$A:$E,5,FALSE)</f>
        <v>Shipped</v>
      </c>
      <c r="H1384">
        <f>VLOOKUP(B1384,Products!A:H,8)</f>
        <v>21.75</v>
      </c>
      <c r="I1384">
        <f t="shared" si="88"/>
        <v>796</v>
      </c>
      <c r="J1384">
        <f t="shared" si="89"/>
        <v>360.99999999999994</v>
      </c>
      <c r="K1384">
        <f t="shared" si="90"/>
        <v>2004</v>
      </c>
      <c r="L1384">
        <f t="shared" si="91"/>
        <v>6</v>
      </c>
      <c r="M1384" t="str">
        <f>VLOOKUP(A1384,'Master Sheet'!A:O,15)</f>
        <v>Sydney</v>
      </c>
    </row>
    <row r="1385" spans="1:13">
      <c r="A1385">
        <v>10255</v>
      </c>
      <c r="B1385" t="s">
        <v>129</v>
      </c>
      <c r="C1385">
        <v>24</v>
      </c>
      <c r="D1385">
        <v>135</v>
      </c>
      <c r="E1385">
        <v>1</v>
      </c>
      <c r="F1385" s="14">
        <f>VLOOKUP($A1385,Orders!$A:$B,2,FALSE)</f>
        <v>38142</v>
      </c>
      <c r="G1385" t="str">
        <f>VLOOKUP($A1385,Orders!$A:$E,5,FALSE)</f>
        <v>Shipped</v>
      </c>
      <c r="H1385">
        <f>VLOOKUP(B1385,Products!A:H,8)</f>
        <v>72.56</v>
      </c>
      <c r="I1385">
        <f t="shared" si="88"/>
        <v>3240</v>
      </c>
      <c r="J1385">
        <f t="shared" si="89"/>
        <v>1498.56</v>
      </c>
      <c r="K1385">
        <f t="shared" si="90"/>
        <v>2004</v>
      </c>
      <c r="L1385">
        <f t="shared" si="91"/>
        <v>6</v>
      </c>
      <c r="M1385" t="str">
        <f>VLOOKUP(A1385,'Master Sheet'!A:O,15)</f>
        <v>Paris</v>
      </c>
    </row>
    <row r="1386" spans="1:13">
      <c r="A1386">
        <v>10255</v>
      </c>
      <c r="B1386" t="s">
        <v>131</v>
      </c>
      <c r="C1386">
        <v>37</v>
      </c>
      <c r="D1386">
        <v>37.630000000000003</v>
      </c>
      <c r="E1386">
        <v>2</v>
      </c>
      <c r="F1386" s="14">
        <f>VLOOKUP($A1386,Orders!$A:$B,2,FALSE)</f>
        <v>38142</v>
      </c>
      <c r="G1386" t="str">
        <f>VLOOKUP($A1386,Orders!$A:$E,5,FALSE)</f>
        <v>Shipped</v>
      </c>
      <c r="H1386">
        <f>VLOOKUP(B1386,Products!A:H,8)</f>
        <v>20.61</v>
      </c>
      <c r="I1386">
        <f t="shared" si="88"/>
        <v>1392.3100000000002</v>
      </c>
      <c r="J1386">
        <f t="shared" si="89"/>
        <v>629.74000000000012</v>
      </c>
      <c r="K1386">
        <f t="shared" si="90"/>
        <v>2004</v>
      </c>
      <c r="L1386">
        <f t="shared" si="91"/>
        <v>6</v>
      </c>
      <c r="M1386" t="str">
        <f>VLOOKUP(A1386,'Master Sheet'!A:O,15)</f>
        <v>Paris</v>
      </c>
    </row>
    <row r="1387" spans="1:13">
      <c r="A1387">
        <v>10256</v>
      </c>
      <c r="B1387" t="s">
        <v>132</v>
      </c>
      <c r="C1387">
        <v>34</v>
      </c>
      <c r="D1387">
        <v>93.49</v>
      </c>
      <c r="E1387">
        <v>2</v>
      </c>
      <c r="F1387" s="14">
        <f>VLOOKUP($A1387,Orders!$A:$B,2,FALSE)</f>
        <v>38146</v>
      </c>
      <c r="G1387" t="str">
        <f>VLOOKUP($A1387,Orders!$A:$E,5,FALSE)</f>
        <v>Shipped</v>
      </c>
      <c r="H1387">
        <f>VLOOKUP(B1387,Products!A:H,8)</f>
        <v>60.62</v>
      </c>
      <c r="I1387">
        <f t="shared" si="88"/>
        <v>3178.66</v>
      </c>
      <c r="J1387">
        <f t="shared" si="89"/>
        <v>1117.58</v>
      </c>
      <c r="K1387">
        <f t="shared" si="90"/>
        <v>2004</v>
      </c>
      <c r="L1387">
        <f t="shared" si="91"/>
        <v>6</v>
      </c>
      <c r="M1387" t="str">
        <f>VLOOKUP(A1387,'Master Sheet'!A:O,15)</f>
        <v>Paris</v>
      </c>
    </row>
    <row r="1388" spans="1:13">
      <c r="A1388">
        <v>10256</v>
      </c>
      <c r="B1388" t="s">
        <v>133</v>
      </c>
      <c r="C1388">
        <v>29</v>
      </c>
      <c r="D1388">
        <v>52.83</v>
      </c>
      <c r="E1388">
        <v>1</v>
      </c>
      <c r="F1388" s="14">
        <f>VLOOKUP($A1388,Orders!$A:$B,2,FALSE)</f>
        <v>38146</v>
      </c>
      <c r="G1388" t="str">
        <f>VLOOKUP($A1388,Orders!$A:$E,5,FALSE)</f>
        <v>Shipped</v>
      </c>
      <c r="H1388">
        <f>VLOOKUP(B1388,Products!A:H,8)</f>
        <v>24.26</v>
      </c>
      <c r="I1388">
        <f t="shared" si="88"/>
        <v>1532.07</v>
      </c>
      <c r="J1388">
        <f t="shared" si="89"/>
        <v>828.52999999999986</v>
      </c>
      <c r="K1388">
        <f t="shared" si="90"/>
        <v>2004</v>
      </c>
      <c r="L1388">
        <f t="shared" si="91"/>
        <v>6</v>
      </c>
      <c r="M1388" t="str">
        <f>VLOOKUP(A1388,'Master Sheet'!A:O,15)</f>
        <v>Paris</v>
      </c>
    </row>
    <row r="1389" spans="1:13">
      <c r="A1389">
        <v>10257</v>
      </c>
      <c r="B1389" t="s">
        <v>139</v>
      </c>
      <c r="C1389">
        <v>50</v>
      </c>
      <c r="D1389">
        <v>92.19</v>
      </c>
      <c r="E1389">
        <v>1</v>
      </c>
      <c r="F1389" s="14">
        <f>VLOOKUP($A1389,Orders!$A:$B,2,FALSE)</f>
        <v>38152</v>
      </c>
      <c r="G1389" t="str">
        <f>VLOOKUP($A1389,Orders!$A:$E,5,FALSE)</f>
        <v>Shipped</v>
      </c>
      <c r="H1389">
        <f>VLOOKUP(B1389,Products!A:H,8)</f>
        <v>60.78</v>
      </c>
      <c r="I1389">
        <f t="shared" si="88"/>
        <v>4609.5</v>
      </c>
      <c r="J1389">
        <f t="shared" si="89"/>
        <v>1570.4999999999998</v>
      </c>
      <c r="K1389">
        <f t="shared" si="90"/>
        <v>2004</v>
      </c>
      <c r="L1389">
        <f t="shared" si="91"/>
        <v>6</v>
      </c>
      <c r="M1389" t="str">
        <f>VLOOKUP(A1389,'Master Sheet'!A:O,15)</f>
        <v>San Francisco</v>
      </c>
    </row>
    <row r="1390" spans="1:13">
      <c r="A1390">
        <v>10257</v>
      </c>
      <c r="B1390" t="s">
        <v>140</v>
      </c>
      <c r="C1390">
        <v>49</v>
      </c>
      <c r="D1390">
        <v>59.34</v>
      </c>
      <c r="E1390">
        <v>3</v>
      </c>
      <c r="F1390" s="14">
        <f>VLOOKUP($A1390,Orders!$A:$B,2,FALSE)</f>
        <v>38152</v>
      </c>
      <c r="G1390" t="str">
        <f>VLOOKUP($A1390,Orders!$A:$E,5,FALSE)</f>
        <v>Shipped</v>
      </c>
      <c r="H1390">
        <f>VLOOKUP(B1390,Products!A:H,8)</f>
        <v>34.35</v>
      </c>
      <c r="I1390">
        <f t="shared" si="88"/>
        <v>2907.6600000000003</v>
      </c>
      <c r="J1390">
        <f t="shared" si="89"/>
        <v>1224.51</v>
      </c>
      <c r="K1390">
        <f t="shared" si="90"/>
        <v>2004</v>
      </c>
      <c r="L1390">
        <f t="shared" si="91"/>
        <v>6</v>
      </c>
      <c r="M1390" t="str">
        <f>VLOOKUP(A1390,'Master Sheet'!A:O,15)</f>
        <v>San Francisco</v>
      </c>
    </row>
    <row r="1391" spans="1:13">
      <c r="A1391">
        <v>10257</v>
      </c>
      <c r="B1391" t="s">
        <v>141</v>
      </c>
      <c r="C1391">
        <v>37</v>
      </c>
      <c r="D1391">
        <v>83.78</v>
      </c>
      <c r="E1391">
        <v>2</v>
      </c>
      <c r="F1391" s="14">
        <f>VLOOKUP($A1391,Orders!$A:$B,2,FALSE)</f>
        <v>38152</v>
      </c>
      <c r="G1391" t="str">
        <f>VLOOKUP($A1391,Orders!$A:$E,5,FALSE)</f>
        <v>Shipped</v>
      </c>
      <c r="H1391">
        <f>VLOOKUP(B1391,Products!A:H,8)</f>
        <v>60.74</v>
      </c>
      <c r="I1391">
        <f t="shared" si="88"/>
        <v>3099.86</v>
      </c>
      <c r="J1391">
        <f t="shared" si="89"/>
        <v>852.48</v>
      </c>
      <c r="K1391">
        <f t="shared" si="90"/>
        <v>2004</v>
      </c>
      <c r="L1391">
        <f t="shared" si="91"/>
        <v>6</v>
      </c>
      <c r="M1391" t="str">
        <f>VLOOKUP(A1391,'Master Sheet'!A:O,15)</f>
        <v>San Francisco</v>
      </c>
    </row>
    <row r="1392" spans="1:13">
      <c r="A1392">
        <v>10257</v>
      </c>
      <c r="B1392" t="s">
        <v>142</v>
      </c>
      <c r="C1392">
        <v>26</v>
      </c>
      <c r="D1392">
        <v>91.27</v>
      </c>
      <c r="E1392">
        <v>5</v>
      </c>
      <c r="F1392" s="14">
        <f>VLOOKUP($A1392,Orders!$A:$B,2,FALSE)</f>
        <v>38152</v>
      </c>
      <c r="G1392" t="str">
        <f>VLOOKUP($A1392,Orders!$A:$E,5,FALSE)</f>
        <v>Shipped</v>
      </c>
      <c r="H1392">
        <f>VLOOKUP(B1392,Products!A:H,8)</f>
        <v>57.54</v>
      </c>
      <c r="I1392">
        <f t="shared" si="88"/>
        <v>2373.02</v>
      </c>
      <c r="J1392">
        <f t="shared" si="89"/>
        <v>876.9799999999999</v>
      </c>
      <c r="K1392">
        <f t="shared" si="90"/>
        <v>2004</v>
      </c>
      <c r="L1392">
        <f t="shared" si="91"/>
        <v>6</v>
      </c>
      <c r="M1392" t="str">
        <f>VLOOKUP(A1392,'Master Sheet'!A:O,15)</f>
        <v>San Francisco</v>
      </c>
    </row>
    <row r="1393" spans="1:13">
      <c r="A1393">
        <v>10257</v>
      </c>
      <c r="B1393" t="s">
        <v>146</v>
      </c>
      <c r="C1393">
        <v>46</v>
      </c>
      <c r="D1393">
        <v>81.81</v>
      </c>
      <c r="E1393">
        <v>4</v>
      </c>
      <c r="F1393" s="14">
        <f>VLOOKUP($A1393,Orders!$A:$B,2,FALSE)</f>
        <v>38152</v>
      </c>
      <c r="G1393" t="str">
        <f>VLOOKUP($A1393,Orders!$A:$E,5,FALSE)</f>
        <v>Shipped</v>
      </c>
      <c r="H1393">
        <f>VLOOKUP(B1393,Products!A:H,8)</f>
        <v>57.46</v>
      </c>
      <c r="I1393">
        <f t="shared" si="88"/>
        <v>3763.26</v>
      </c>
      <c r="J1393">
        <f t="shared" si="89"/>
        <v>1120.1000000000001</v>
      </c>
      <c r="K1393">
        <f t="shared" si="90"/>
        <v>2004</v>
      </c>
      <c r="L1393">
        <f t="shared" si="91"/>
        <v>6</v>
      </c>
      <c r="M1393" t="str">
        <f>VLOOKUP(A1393,'Master Sheet'!A:O,15)</f>
        <v>San Francisco</v>
      </c>
    </row>
    <row r="1394" spans="1:13">
      <c r="A1394">
        <v>10258</v>
      </c>
      <c r="B1394" t="s">
        <v>134</v>
      </c>
      <c r="C1394">
        <v>32</v>
      </c>
      <c r="D1394">
        <v>177.87</v>
      </c>
      <c r="E1394">
        <v>6</v>
      </c>
      <c r="F1394" s="14">
        <f>VLOOKUP($A1394,Orders!$A:$B,2,FALSE)</f>
        <v>38153</v>
      </c>
      <c r="G1394" t="str">
        <f>VLOOKUP($A1394,Orders!$A:$E,5,FALSE)</f>
        <v>Shipped</v>
      </c>
      <c r="H1394">
        <f>VLOOKUP(B1394,Products!A:H,8)</f>
        <v>98.58</v>
      </c>
      <c r="I1394">
        <f t="shared" si="88"/>
        <v>5691.84</v>
      </c>
      <c r="J1394">
        <f t="shared" si="89"/>
        <v>2537.2800000000002</v>
      </c>
      <c r="K1394">
        <f t="shared" si="90"/>
        <v>2004</v>
      </c>
      <c r="L1394">
        <f t="shared" si="91"/>
        <v>6</v>
      </c>
      <c r="M1394" t="str">
        <f>VLOOKUP(A1394,'Master Sheet'!A:O,15)</f>
        <v>Tokyo</v>
      </c>
    </row>
    <row r="1395" spans="1:13">
      <c r="A1395">
        <v>10258</v>
      </c>
      <c r="B1395" t="s">
        <v>136</v>
      </c>
      <c r="C1395">
        <v>41</v>
      </c>
      <c r="D1395">
        <v>133.94</v>
      </c>
      <c r="E1395">
        <v>3</v>
      </c>
      <c r="F1395" s="14">
        <f>VLOOKUP($A1395,Orders!$A:$B,2,FALSE)</f>
        <v>38153</v>
      </c>
      <c r="G1395" t="str">
        <f>VLOOKUP($A1395,Orders!$A:$E,5,FALSE)</f>
        <v>Shipped</v>
      </c>
      <c r="H1395">
        <f>VLOOKUP(B1395,Products!A:H,8)</f>
        <v>77.900000000000006</v>
      </c>
      <c r="I1395">
        <f t="shared" si="88"/>
        <v>5491.54</v>
      </c>
      <c r="J1395">
        <f t="shared" si="89"/>
        <v>2297.64</v>
      </c>
      <c r="K1395">
        <f t="shared" si="90"/>
        <v>2004</v>
      </c>
      <c r="L1395">
        <f t="shared" si="91"/>
        <v>6</v>
      </c>
      <c r="M1395" t="str">
        <f>VLOOKUP(A1395,'Master Sheet'!A:O,15)</f>
        <v>Tokyo</v>
      </c>
    </row>
    <row r="1396" spans="1:13">
      <c r="A1396">
        <v>10258</v>
      </c>
      <c r="B1396" t="s">
        <v>137</v>
      </c>
      <c r="C1396">
        <v>41</v>
      </c>
      <c r="D1396">
        <v>113.17</v>
      </c>
      <c r="E1396">
        <v>5</v>
      </c>
      <c r="F1396" s="14">
        <f>VLOOKUP($A1396,Orders!$A:$B,2,FALSE)</f>
        <v>38153</v>
      </c>
      <c r="G1396" t="str">
        <f>VLOOKUP($A1396,Orders!$A:$E,5,FALSE)</f>
        <v>Shipped</v>
      </c>
      <c r="H1396">
        <f>VLOOKUP(B1396,Products!A:H,8)</f>
        <v>58.33</v>
      </c>
      <c r="I1396">
        <f t="shared" si="88"/>
        <v>4639.97</v>
      </c>
      <c r="J1396">
        <f t="shared" si="89"/>
        <v>2248.44</v>
      </c>
      <c r="K1396">
        <f t="shared" si="90"/>
        <v>2004</v>
      </c>
      <c r="L1396">
        <f t="shared" si="91"/>
        <v>6</v>
      </c>
      <c r="M1396" t="str">
        <f>VLOOKUP(A1396,'Master Sheet'!A:O,15)</f>
        <v>Tokyo</v>
      </c>
    </row>
    <row r="1397" spans="1:13">
      <c r="A1397">
        <v>10258</v>
      </c>
      <c r="B1397" t="s">
        <v>144</v>
      </c>
      <c r="C1397">
        <v>21</v>
      </c>
      <c r="D1397">
        <v>49.81</v>
      </c>
      <c r="E1397">
        <v>4</v>
      </c>
      <c r="F1397" s="14">
        <f>VLOOKUP($A1397,Orders!$A:$B,2,FALSE)</f>
        <v>38153</v>
      </c>
      <c r="G1397" t="str">
        <f>VLOOKUP($A1397,Orders!$A:$E,5,FALSE)</f>
        <v>Shipped</v>
      </c>
      <c r="H1397">
        <f>VLOOKUP(B1397,Products!A:H,8)</f>
        <v>23.14</v>
      </c>
      <c r="I1397">
        <f t="shared" si="88"/>
        <v>1046.01</v>
      </c>
      <c r="J1397">
        <f t="shared" si="89"/>
        <v>560.07000000000005</v>
      </c>
      <c r="K1397">
        <f t="shared" si="90"/>
        <v>2004</v>
      </c>
      <c r="L1397">
        <f t="shared" si="91"/>
        <v>6</v>
      </c>
      <c r="M1397" t="str">
        <f>VLOOKUP(A1397,'Master Sheet'!A:O,15)</f>
        <v>Tokyo</v>
      </c>
    </row>
    <row r="1398" spans="1:13">
      <c r="A1398">
        <v>10258</v>
      </c>
      <c r="B1398" t="s">
        <v>148</v>
      </c>
      <c r="C1398">
        <v>20</v>
      </c>
      <c r="D1398">
        <v>62.7</v>
      </c>
      <c r="E1398">
        <v>2</v>
      </c>
      <c r="F1398" s="14">
        <f>VLOOKUP($A1398,Orders!$A:$B,2,FALSE)</f>
        <v>38153</v>
      </c>
      <c r="G1398" t="str">
        <f>VLOOKUP($A1398,Orders!$A:$E,5,FALSE)</f>
        <v>Shipped</v>
      </c>
      <c r="H1398">
        <f>VLOOKUP(B1398,Products!A:H,8)</f>
        <v>33.61</v>
      </c>
      <c r="I1398">
        <f t="shared" si="88"/>
        <v>1254</v>
      </c>
      <c r="J1398">
        <f t="shared" si="89"/>
        <v>581.80000000000007</v>
      </c>
      <c r="K1398">
        <f t="shared" si="90"/>
        <v>2004</v>
      </c>
      <c r="L1398">
        <f t="shared" si="91"/>
        <v>6</v>
      </c>
      <c r="M1398" t="str">
        <f>VLOOKUP(A1398,'Master Sheet'!A:O,15)</f>
        <v>Tokyo</v>
      </c>
    </row>
    <row r="1399" spans="1:13">
      <c r="A1399">
        <v>10258</v>
      </c>
      <c r="B1399" t="s">
        <v>149</v>
      </c>
      <c r="C1399">
        <v>45</v>
      </c>
      <c r="D1399">
        <v>86.99</v>
      </c>
      <c r="E1399">
        <v>1</v>
      </c>
      <c r="F1399" s="14">
        <f>VLOOKUP($A1399,Orders!$A:$B,2,FALSE)</f>
        <v>38153</v>
      </c>
      <c r="G1399" t="str">
        <f>VLOOKUP($A1399,Orders!$A:$E,5,FALSE)</f>
        <v>Shipped</v>
      </c>
      <c r="H1399">
        <f>VLOOKUP(B1399,Products!A:H,8)</f>
        <v>46.53</v>
      </c>
      <c r="I1399">
        <f t="shared" si="88"/>
        <v>3914.5499999999997</v>
      </c>
      <c r="J1399">
        <f t="shared" si="89"/>
        <v>1820.6999999999998</v>
      </c>
      <c r="K1399">
        <f t="shared" si="90"/>
        <v>2004</v>
      </c>
      <c r="L1399">
        <f t="shared" si="91"/>
        <v>6</v>
      </c>
      <c r="M1399" t="str">
        <f>VLOOKUP(A1399,'Master Sheet'!A:O,15)</f>
        <v>Tokyo</v>
      </c>
    </row>
    <row r="1400" spans="1:13">
      <c r="A1400">
        <v>10259</v>
      </c>
      <c r="B1400" t="s">
        <v>135</v>
      </c>
      <c r="C1400">
        <v>26</v>
      </c>
      <c r="D1400">
        <v>121.15</v>
      </c>
      <c r="E1400">
        <v>12</v>
      </c>
      <c r="F1400" s="14">
        <f>VLOOKUP($A1400,Orders!$A:$B,2,FALSE)</f>
        <v>38153</v>
      </c>
      <c r="G1400" t="str">
        <f>VLOOKUP($A1400,Orders!$A:$E,5,FALSE)</f>
        <v>Shipped</v>
      </c>
      <c r="H1400">
        <f>VLOOKUP(B1400,Products!A:H,8)</f>
        <v>103.42</v>
      </c>
      <c r="I1400">
        <f t="shared" si="88"/>
        <v>3149.9</v>
      </c>
      <c r="J1400">
        <f t="shared" si="89"/>
        <v>460.98000000000013</v>
      </c>
      <c r="K1400">
        <f t="shared" si="90"/>
        <v>2004</v>
      </c>
      <c r="L1400">
        <f t="shared" si="91"/>
        <v>6</v>
      </c>
      <c r="M1400" t="str">
        <f>VLOOKUP(A1400,'Master Sheet'!A:O,15)</f>
        <v>Sydney</v>
      </c>
    </row>
    <row r="1401" spans="1:13">
      <c r="A1401">
        <v>10259</v>
      </c>
      <c r="B1401" t="s">
        <v>151</v>
      </c>
      <c r="C1401">
        <v>46</v>
      </c>
      <c r="D1401">
        <v>117.32</v>
      </c>
      <c r="E1401">
        <v>4</v>
      </c>
      <c r="F1401" s="14">
        <f>VLOOKUP($A1401,Orders!$A:$B,2,FALSE)</f>
        <v>38153</v>
      </c>
      <c r="G1401" t="str">
        <f>VLOOKUP($A1401,Orders!$A:$E,5,FALSE)</f>
        <v>Shipped</v>
      </c>
      <c r="H1401">
        <f>VLOOKUP(B1401,Products!A:H,8)</f>
        <v>55.7</v>
      </c>
      <c r="I1401">
        <f t="shared" si="88"/>
        <v>5396.7199999999993</v>
      </c>
      <c r="J1401">
        <f t="shared" si="89"/>
        <v>2834.5199999999995</v>
      </c>
      <c r="K1401">
        <f t="shared" si="90"/>
        <v>2004</v>
      </c>
      <c r="L1401">
        <f t="shared" si="91"/>
        <v>6</v>
      </c>
      <c r="M1401" t="str">
        <f>VLOOKUP(A1401,'Master Sheet'!A:O,15)</f>
        <v>Sydney</v>
      </c>
    </row>
    <row r="1402" spans="1:13">
      <c r="A1402">
        <v>10259</v>
      </c>
      <c r="B1402" t="s">
        <v>152</v>
      </c>
      <c r="C1402">
        <v>30</v>
      </c>
      <c r="D1402">
        <v>134.26</v>
      </c>
      <c r="E1402">
        <v>3</v>
      </c>
      <c r="F1402" s="14">
        <f>VLOOKUP($A1402,Orders!$A:$B,2,FALSE)</f>
        <v>38153</v>
      </c>
      <c r="G1402" t="str">
        <f>VLOOKUP($A1402,Orders!$A:$E,5,FALSE)</f>
        <v>Shipped</v>
      </c>
      <c r="H1402">
        <f>VLOOKUP(B1402,Products!A:H,8)</f>
        <v>101.51</v>
      </c>
      <c r="I1402">
        <f t="shared" si="88"/>
        <v>4027.7999999999997</v>
      </c>
      <c r="J1402">
        <f t="shared" si="89"/>
        <v>982.49999999999955</v>
      </c>
      <c r="K1402">
        <f t="shared" si="90"/>
        <v>2004</v>
      </c>
      <c r="L1402">
        <f t="shared" si="91"/>
        <v>6</v>
      </c>
      <c r="M1402" t="str">
        <f>VLOOKUP(A1402,'Master Sheet'!A:O,15)</f>
        <v>Sydney</v>
      </c>
    </row>
    <row r="1403" spans="1:13">
      <c r="A1403">
        <v>10259</v>
      </c>
      <c r="B1403" t="s">
        <v>153</v>
      </c>
      <c r="C1403">
        <v>34</v>
      </c>
      <c r="D1403">
        <v>120.28</v>
      </c>
      <c r="E1403">
        <v>7</v>
      </c>
      <c r="F1403" s="14">
        <f>VLOOKUP($A1403,Orders!$A:$B,2,FALSE)</f>
        <v>38153</v>
      </c>
      <c r="G1403" t="str">
        <f>VLOOKUP($A1403,Orders!$A:$E,5,FALSE)</f>
        <v>Shipped</v>
      </c>
      <c r="H1403">
        <f>VLOOKUP(B1403,Products!A:H,8)</f>
        <v>74.86</v>
      </c>
      <c r="I1403">
        <f t="shared" si="88"/>
        <v>4089.52</v>
      </c>
      <c r="J1403">
        <f t="shared" si="89"/>
        <v>1544.28</v>
      </c>
      <c r="K1403">
        <f t="shared" si="90"/>
        <v>2004</v>
      </c>
      <c r="L1403">
        <f t="shared" si="91"/>
        <v>6</v>
      </c>
      <c r="M1403" t="str">
        <f>VLOOKUP(A1403,'Master Sheet'!A:O,15)</f>
        <v>Sydney</v>
      </c>
    </row>
    <row r="1404" spans="1:13">
      <c r="A1404">
        <v>10259</v>
      </c>
      <c r="B1404" t="s">
        <v>138</v>
      </c>
      <c r="C1404">
        <v>30</v>
      </c>
      <c r="D1404">
        <v>59.55</v>
      </c>
      <c r="E1404">
        <v>10</v>
      </c>
      <c r="F1404" s="14">
        <f>VLOOKUP($A1404,Orders!$A:$B,2,FALSE)</f>
        <v>38153</v>
      </c>
      <c r="G1404" t="str">
        <f>VLOOKUP($A1404,Orders!$A:$E,5,FALSE)</f>
        <v>Shipped</v>
      </c>
      <c r="H1404">
        <f>VLOOKUP(B1404,Products!A:H,8)</f>
        <v>24.92</v>
      </c>
      <c r="I1404">
        <f t="shared" si="88"/>
        <v>1786.5</v>
      </c>
      <c r="J1404">
        <f t="shared" si="89"/>
        <v>1038.8999999999999</v>
      </c>
      <c r="K1404">
        <f t="shared" si="90"/>
        <v>2004</v>
      </c>
      <c r="L1404">
        <f t="shared" si="91"/>
        <v>6</v>
      </c>
      <c r="M1404" t="str">
        <f>VLOOKUP(A1404,'Master Sheet'!A:O,15)</f>
        <v>Sydney</v>
      </c>
    </row>
    <row r="1405" spans="1:13">
      <c r="A1405">
        <v>10259</v>
      </c>
      <c r="B1405" t="s">
        <v>154</v>
      </c>
      <c r="C1405">
        <v>27</v>
      </c>
      <c r="D1405">
        <v>152.41</v>
      </c>
      <c r="E1405">
        <v>8</v>
      </c>
      <c r="F1405" s="14">
        <f>VLOOKUP($A1405,Orders!$A:$B,2,FALSE)</f>
        <v>38153</v>
      </c>
      <c r="G1405" t="str">
        <f>VLOOKUP($A1405,Orders!$A:$E,5,FALSE)</f>
        <v>Shipped</v>
      </c>
      <c r="H1405">
        <f>VLOOKUP(B1405,Products!A:H,8)</f>
        <v>77.900000000000006</v>
      </c>
      <c r="I1405">
        <f t="shared" si="88"/>
        <v>4115.07</v>
      </c>
      <c r="J1405">
        <f t="shared" si="89"/>
        <v>2011.7699999999998</v>
      </c>
      <c r="K1405">
        <f t="shared" si="90"/>
        <v>2004</v>
      </c>
      <c r="L1405">
        <f t="shared" si="91"/>
        <v>6</v>
      </c>
      <c r="M1405" t="str">
        <f>VLOOKUP(A1405,'Master Sheet'!A:O,15)</f>
        <v>Sydney</v>
      </c>
    </row>
    <row r="1406" spans="1:13">
      <c r="A1406">
        <v>10259</v>
      </c>
      <c r="B1406" t="s">
        <v>143</v>
      </c>
      <c r="C1406">
        <v>41</v>
      </c>
      <c r="D1406">
        <v>107.76</v>
      </c>
      <c r="E1406">
        <v>13</v>
      </c>
      <c r="F1406" s="14">
        <f>VLOOKUP($A1406,Orders!$A:$B,2,FALSE)</f>
        <v>38153</v>
      </c>
      <c r="G1406" t="str">
        <f>VLOOKUP($A1406,Orders!$A:$E,5,FALSE)</f>
        <v>Shipped</v>
      </c>
      <c r="H1406">
        <f>VLOOKUP(B1406,Products!A:H,8)</f>
        <v>84.76</v>
      </c>
      <c r="I1406">
        <f t="shared" si="88"/>
        <v>4418.16</v>
      </c>
      <c r="J1406">
        <f t="shared" si="89"/>
        <v>943</v>
      </c>
      <c r="K1406">
        <f t="shared" si="90"/>
        <v>2004</v>
      </c>
      <c r="L1406">
        <f t="shared" si="91"/>
        <v>6</v>
      </c>
      <c r="M1406" t="str">
        <f>VLOOKUP(A1406,'Master Sheet'!A:O,15)</f>
        <v>Sydney</v>
      </c>
    </row>
    <row r="1407" spans="1:13">
      <c r="A1407">
        <v>10259</v>
      </c>
      <c r="B1407" t="s">
        <v>156</v>
      </c>
      <c r="C1407">
        <v>28</v>
      </c>
      <c r="D1407">
        <v>46.82</v>
      </c>
      <c r="E1407">
        <v>1</v>
      </c>
      <c r="F1407" s="14">
        <f>VLOOKUP($A1407,Orders!$A:$B,2,FALSE)</f>
        <v>38153</v>
      </c>
      <c r="G1407" t="str">
        <f>VLOOKUP($A1407,Orders!$A:$E,5,FALSE)</f>
        <v>Shipped</v>
      </c>
      <c r="H1407">
        <f>VLOOKUP(B1407,Products!A:H,8)</f>
        <v>32.369999999999997</v>
      </c>
      <c r="I1407">
        <f t="shared" si="88"/>
        <v>1310.96</v>
      </c>
      <c r="J1407">
        <f t="shared" si="89"/>
        <v>404.60000000000008</v>
      </c>
      <c r="K1407">
        <f t="shared" si="90"/>
        <v>2004</v>
      </c>
      <c r="L1407">
        <f t="shared" si="91"/>
        <v>6</v>
      </c>
      <c r="M1407" t="str">
        <f>VLOOKUP(A1407,'Master Sheet'!A:O,15)</f>
        <v>Sydney</v>
      </c>
    </row>
    <row r="1408" spans="1:13">
      <c r="A1408">
        <v>10259</v>
      </c>
      <c r="B1408" t="s">
        <v>145</v>
      </c>
      <c r="C1408">
        <v>47</v>
      </c>
      <c r="D1408">
        <v>121.4</v>
      </c>
      <c r="E1408">
        <v>9</v>
      </c>
      <c r="F1408" s="14">
        <f>VLOOKUP($A1408,Orders!$A:$B,2,FALSE)</f>
        <v>38153</v>
      </c>
      <c r="G1408" t="str">
        <f>VLOOKUP($A1408,Orders!$A:$E,5,FALSE)</f>
        <v>Shipped</v>
      </c>
      <c r="H1408">
        <f>VLOOKUP(B1408,Products!A:H,8)</f>
        <v>61.34</v>
      </c>
      <c r="I1408">
        <f t="shared" si="88"/>
        <v>5705.8</v>
      </c>
      <c r="J1408">
        <f t="shared" si="89"/>
        <v>2822.82</v>
      </c>
      <c r="K1408">
        <f t="shared" si="90"/>
        <v>2004</v>
      </c>
      <c r="L1408">
        <f t="shared" si="91"/>
        <v>6</v>
      </c>
      <c r="M1408" t="str">
        <f>VLOOKUP(A1408,'Master Sheet'!A:O,15)</f>
        <v>Sydney</v>
      </c>
    </row>
    <row r="1409" spans="1:13">
      <c r="A1409">
        <v>10259</v>
      </c>
      <c r="B1409" t="s">
        <v>157</v>
      </c>
      <c r="C1409">
        <v>31</v>
      </c>
      <c r="D1409">
        <v>31.47</v>
      </c>
      <c r="E1409">
        <v>5</v>
      </c>
      <c r="F1409" s="14">
        <f>VLOOKUP($A1409,Orders!$A:$B,2,FALSE)</f>
        <v>38153</v>
      </c>
      <c r="G1409" t="str">
        <f>VLOOKUP($A1409,Orders!$A:$E,5,FALSE)</f>
        <v>Shipped</v>
      </c>
      <c r="H1409">
        <f>VLOOKUP(B1409,Products!A:H,8)</f>
        <v>15.91</v>
      </c>
      <c r="I1409">
        <f t="shared" si="88"/>
        <v>975.56999999999994</v>
      </c>
      <c r="J1409">
        <f t="shared" si="89"/>
        <v>482.35999999999996</v>
      </c>
      <c r="K1409">
        <f t="shared" si="90"/>
        <v>2004</v>
      </c>
      <c r="L1409">
        <f t="shared" si="91"/>
        <v>6</v>
      </c>
      <c r="M1409" t="str">
        <f>VLOOKUP(A1409,'Master Sheet'!A:O,15)</f>
        <v>Sydney</v>
      </c>
    </row>
    <row r="1410" spans="1:13">
      <c r="A1410">
        <v>10259</v>
      </c>
      <c r="B1410" t="s">
        <v>147</v>
      </c>
      <c r="C1410">
        <v>45</v>
      </c>
      <c r="D1410">
        <v>95.35</v>
      </c>
      <c r="E1410">
        <v>11</v>
      </c>
      <c r="F1410" s="14">
        <f>VLOOKUP($A1410,Orders!$A:$B,2,FALSE)</f>
        <v>38153</v>
      </c>
      <c r="G1410" t="str">
        <f>VLOOKUP($A1410,Orders!$A:$E,5,FALSE)</f>
        <v>Shipped</v>
      </c>
      <c r="H1410">
        <f>VLOOKUP(B1410,Products!A:H,8)</f>
        <v>53.93</v>
      </c>
      <c r="I1410">
        <f t="shared" si="88"/>
        <v>4290.75</v>
      </c>
      <c r="J1410">
        <f t="shared" si="89"/>
        <v>1863.8999999999999</v>
      </c>
      <c r="K1410">
        <f t="shared" si="90"/>
        <v>2004</v>
      </c>
      <c r="L1410">
        <f t="shared" si="91"/>
        <v>6</v>
      </c>
      <c r="M1410" t="str">
        <f>VLOOKUP(A1410,'Master Sheet'!A:O,15)</f>
        <v>Sydney</v>
      </c>
    </row>
    <row r="1411" spans="1:13">
      <c r="A1411">
        <v>10259</v>
      </c>
      <c r="B1411" t="s">
        <v>159</v>
      </c>
      <c r="C1411">
        <v>40</v>
      </c>
      <c r="D1411">
        <v>45.99</v>
      </c>
      <c r="E1411">
        <v>6</v>
      </c>
      <c r="F1411" s="14">
        <f>VLOOKUP($A1411,Orders!$A:$B,2,FALSE)</f>
        <v>38153</v>
      </c>
      <c r="G1411" t="str">
        <f>VLOOKUP($A1411,Orders!$A:$E,5,FALSE)</f>
        <v>Shipped</v>
      </c>
      <c r="H1411">
        <f>VLOOKUP(B1411,Products!A:H,8)</f>
        <v>25.98</v>
      </c>
      <c r="I1411">
        <f t="shared" si="88"/>
        <v>1839.6000000000001</v>
      </c>
      <c r="J1411">
        <f t="shared" si="89"/>
        <v>800.40000000000009</v>
      </c>
      <c r="K1411">
        <f t="shared" si="90"/>
        <v>2004</v>
      </c>
      <c r="L1411">
        <f t="shared" si="91"/>
        <v>6</v>
      </c>
      <c r="M1411" t="str">
        <f>VLOOKUP(A1411,'Master Sheet'!A:O,15)</f>
        <v>Sydney</v>
      </c>
    </row>
    <row r="1412" spans="1:13">
      <c r="A1412">
        <v>10259</v>
      </c>
      <c r="B1412" t="s">
        <v>161</v>
      </c>
      <c r="C1412">
        <v>29</v>
      </c>
      <c r="D1412">
        <v>105.33</v>
      </c>
      <c r="E1412">
        <v>2</v>
      </c>
      <c r="F1412" s="14">
        <f>VLOOKUP($A1412,Orders!$A:$B,2,FALSE)</f>
        <v>38153</v>
      </c>
      <c r="G1412" t="str">
        <f>VLOOKUP($A1412,Orders!$A:$E,5,FALSE)</f>
        <v>Shipped</v>
      </c>
      <c r="H1412">
        <f>VLOOKUP(B1412,Products!A:H,8)</f>
        <v>68.290000000000006</v>
      </c>
      <c r="I1412">
        <f t="shared" si="88"/>
        <v>3054.57</v>
      </c>
      <c r="J1412">
        <f t="shared" si="89"/>
        <v>1074.1599999999999</v>
      </c>
      <c r="K1412">
        <f t="shared" si="90"/>
        <v>2004</v>
      </c>
      <c r="L1412">
        <f t="shared" si="91"/>
        <v>6</v>
      </c>
      <c r="M1412" t="str">
        <f>VLOOKUP(A1412,'Master Sheet'!A:O,15)</f>
        <v>Sydney</v>
      </c>
    </row>
    <row r="1413" spans="1:13">
      <c r="A1413">
        <v>10261</v>
      </c>
      <c r="B1413" t="s">
        <v>163</v>
      </c>
      <c r="C1413">
        <v>27</v>
      </c>
      <c r="D1413">
        <v>116.96</v>
      </c>
      <c r="E1413">
        <v>1</v>
      </c>
      <c r="F1413" s="14">
        <f>VLOOKUP($A1413,Orders!$A:$B,2,FALSE)</f>
        <v>38155</v>
      </c>
      <c r="G1413" t="str">
        <f>VLOOKUP($A1413,Orders!$A:$E,5,FALSE)</f>
        <v>Shipped</v>
      </c>
      <c r="H1413">
        <f>VLOOKUP(B1413,Products!A:H,8)</f>
        <v>85.68</v>
      </c>
      <c r="I1413">
        <f t="shared" ref="I1413:I1458" si="92">C1413*D1413</f>
        <v>3157.9199999999996</v>
      </c>
      <c r="J1413">
        <f t="shared" ref="J1413:J1458" si="93">(D1413-H1413)*C1413</f>
        <v>844.5599999999996</v>
      </c>
      <c r="K1413">
        <f t="shared" ref="K1413:K1458" si="94">YEAR(F1413)</f>
        <v>2004</v>
      </c>
      <c r="L1413">
        <f t="shared" ref="L1413:L1458" si="95">MONTH(F1413)</f>
        <v>6</v>
      </c>
      <c r="M1413" t="str">
        <f>VLOOKUP(A1413,'Master Sheet'!A:O,15)</f>
        <v>NYC</v>
      </c>
    </row>
    <row r="1414" spans="1:13">
      <c r="A1414">
        <v>10261</v>
      </c>
      <c r="B1414" t="s">
        <v>168</v>
      </c>
      <c r="C1414">
        <v>20</v>
      </c>
      <c r="D1414">
        <v>80.75</v>
      </c>
      <c r="E1414">
        <v>9</v>
      </c>
      <c r="F1414" s="14">
        <f>VLOOKUP($A1414,Orders!$A:$B,2,FALSE)</f>
        <v>38155</v>
      </c>
      <c r="G1414" t="str">
        <f>VLOOKUP($A1414,Orders!$A:$E,5,FALSE)</f>
        <v>Shipped</v>
      </c>
      <c r="H1414">
        <f>VLOOKUP(B1414,Products!A:H,8)</f>
        <v>52.66</v>
      </c>
      <c r="I1414">
        <f t="shared" si="92"/>
        <v>1615</v>
      </c>
      <c r="J1414">
        <f t="shared" si="93"/>
        <v>561.80000000000007</v>
      </c>
      <c r="K1414">
        <f t="shared" si="94"/>
        <v>2004</v>
      </c>
      <c r="L1414">
        <f t="shared" si="95"/>
        <v>6</v>
      </c>
      <c r="M1414" t="str">
        <f>VLOOKUP(A1414,'Master Sheet'!A:O,15)</f>
        <v>NYC</v>
      </c>
    </row>
    <row r="1415" spans="1:13">
      <c r="A1415">
        <v>10261</v>
      </c>
      <c r="B1415" t="s">
        <v>169</v>
      </c>
      <c r="C1415">
        <v>36</v>
      </c>
      <c r="D1415">
        <v>105.69</v>
      </c>
      <c r="E1415">
        <v>8</v>
      </c>
      <c r="F1415" s="14">
        <f>VLOOKUP($A1415,Orders!$A:$B,2,FALSE)</f>
        <v>38155</v>
      </c>
      <c r="G1415" t="str">
        <f>VLOOKUP($A1415,Orders!$A:$E,5,FALSE)</f>
        <v>Shipped</v>
      </c>
      <c r="H1415">
        <f>VLOOKUP(B1415,Products!A:H,8)</f>
        <v>82.34</v>
      </c>
      <c r="I1415">
        <f t="shared" si="92"/>
        <v>3804.84</v>
      </c>
      <c r="J1415">
        <f t="shared" si="93"/>
        <v>840.5999999999998</v>
      </c>
      <c r="K1415">
        <f t="shared" si="94"/>
        <v>2004</v>
      </c>
      <c r="L1415">
        <f t="shared" si="95"/>
        <v>6</v>
      </c>
      <c r="M1415" t="str">
        <f>VLOOKUP(A1415,'Master Sheet'!A:O,15)</f>
        <v>NYC</v>
      </c>
    </row>
    <row r="1416" spans="1:13">
      <c r="A1416">
        <v>10261</v>
      </c>
      <c r="B1416" t="s">
        <v>170</v>
      </c>
      <c r="C1416">
        <v>22</v>
      </c>
      <c r="D1416">
        <v>79.66</v>
      </c>
      <c r="E1416">
        <v>3</v>
      </c>
      <c r="F1416" s="14">
        <f>VLOOKUP($A1416,Orders!$A:$B,2,FALSE)</f>
        <v>38155</v>
      </c>
      <c r="G1416" t="str">
        <f>VLOOKUP($A1416,Orders!$A:$E,5,FALSE)</f>
        <v>Shipped</v>
      </c>
      <c r="H1416">
        <f>VLOOKUP(B1416,Products!A:H,8)</f>
        <v>46.91</v>
      </c>
      <c r="I1416">
        <f t="shared" si="92"/>
        <v>1752.52</v>
      </c>
      <c r="J1416">
        <f t="shared" si="93"/>
        <v>720.5</v>
      </c>
      <c r="K1416">
        <f t="shared" si="94"/>
        <v>2004</v>
      </c>
      <c r="L1416">
        <f t="shared" si="95"/>
        <v>6</v>
      </c>
      <c r="M1416" t="str">
        <f>VLOOKUP(A1416,'Master Sheet'!A:O,15)</f>
        <v>NYC</v>
      </c>
    </row>
    <row r="1417" spans="1:13">
      <c r="A1417">
        <v>10261</v>
      </c>
      <c r="B1417" t="s">
        <v>172</v>
      </c>
      <c r="C1417">
        <v>34</v>
      </c>
      <c r="D1417">
        <v>64</v>
      </c>
      <c r="E1417">
        <v>4</v>
      </c>
      <c r="F1417" s="14">
        <f>VLOOKUP($A1417,Orders!$A:$B,2,FALSE)</f>
        <v>38155</v>
      </c>
      <c r="G1417" t="str">
        <f>VLOOKUP($A1417,Orders!$A:$E,5,FALSE)</f>
        <v>Shipped</v>
      </c>
      <c r="H1417">
        <f>VLOOKUP(B1417,Products!A:H,8)</f>
        <v>34</v>
      </c>
      <c r="I1417">
        <f t="shared" si="92"/>
        <v>2176</v>
      </c>
      <c r="J1417">
        <f t="shared" si="93"/>
        <v>1020</v>
      </c>
      <c r="K1417">
        <f t="shared" si="94"/>
        <v>2004</v>
      </c>
      <c r="L1417">
        <f t="shared" si="95"/>
        <v>6</v>
      </c>
      <c r="M1417" t="str">
        <f>VLOOKUP(A1417,'Master Sheet'!A:O,15)</f>
        <v>NYC</v>
      </c>
    </row>
    <row r="1418" spans="1:13">
      <c r="A1418">
        <v>10261</v>
      </c>
      <c r="B1418" t="s">
        <v>174</v>
      </c>
      <c r="C1418">
        <v>44</v>
      </c>
      <c r="D1418">
        <v>58.55</v>
      </c>
      <c r="E1418">
        <v>2</v>
      </c>
      <c r="F1418" s="14">
        <f>VLOOKUP($A1418,Orders!$A:$B,2,FALSE)</f>
        <v>38155</v>
      </c>
      <c r="G1418" t="str">
        <f>VLOOKUP($A1418,Orders!$A:$E,5,FALSE)</f>
        <v>Shipped</v>
      </c>
      <c r="H1418">
        <f>VLOOKUP(B1418,Products!A:H,8)</f>
        <v>33.97</v>
      </c>
      <c r="I1418">
        <f t="shared" si="92"/>
        <v>2576.1999999999998</v>
      </c>
      <c r="J1418">
        <f t="shared" si="93"/>
        <v>1081.52</v>
      </c>
      <c r="K1418">
        <f t="shared" si="94"/>
        <v>2004</v>
      </c>
      <c r="L1418">
        <f t="shared" si="95"/>
        <v>6</v>
      </c>
      <c r="M1418" t="str">
        <f>VLOOKUP(A1418,'Master Sheet'!A:O,15)</f>
        <v>NYC</v>
      </c>
    </row>
    <row r="1419" spans="1:13">
      <c r="A1419">
        <v>10261</v>
      </c>
      <c r="B1419" t="s">
        <v>175</v>
      </c>
      <c r="C1419">
        <v>25</v>
      </c>
      <c r="D1419">
        <v>89.15</v>
      </c>
      <c r="E1419">
        <v>5</v>
      </c>
      <c r="F1419" s="14">
        <f>VLOOKUP($A1419,Orders!$A:$B,2,FALSE)</f>
        <v>38155</v>
      </c>
      <c r="G1419" t="str">
        <f>VLOOKUP($A1419,Orders!$A:$E,5,FALSE)</f>
        <v>Shipped</v>
      </c>
      <c r="H1419">
        <f>VLOOKUP(B1419,Products!A:H,8)</f>
        <v>51.09</v>
      </c>
      <c r="I1419">
        <f t="shared" si="92"/>
        <v>2228.75</v>
      </c>
      <c r="J1419">
        <f t="shared" si="93"/>
        <v>951.5</v>
      </c>
      <c r="K1419">
        <f t="shared" si="94"/>
        <v>2004</v>
      </c>
      <c r="L1419">
        <f t="shared" si="95"/>
        <v>6</v>
      </c>
      <c r="M1419" t="str">
        <f>VLOOKUP(A1419,'Master Sheet'!A:O,15)</f>
        <v>NYC</v>
      </c>
    </row>
    <row r="1420" spans="1:13">
      <c r="A1420">
        <v>10261</v>
      </c>
      <c r="B1420" t="s">
        <v>176</v>
      </c>
      <c r="C1420">
        <v>50</v>
      </c>
      <c r="D1420">
        <v>88.39</v>
      </c>
      <c r="E1420">
        <v>6</v>
      </c>
      <c r="F1420" s="14">
        <f>VLOOKUP($A1420,Orders!$A:$B,2,FALSE)</f>
        <v>38155</v>
      </c>
      <c r="G1420" t="str">
        <f>VLOOKUP($A1420,Orders!$A:$E,5,FALSE)</f>
        <v>Shipped</v>
      </c>
      <c r="H1420">
        <f>VLOOKUP(B1420,Products!A:H,8)</f>
        <v>53.63</v>
      </c>
      <c r="I1420">
        <f t="shared" si="92"/>
        <v>4419.5</v>
      </c>
      <c r="J1420">
        <f t="shared" si="93"/>
        <v>1738</v>
      </c>
      <c r="K1420">
        <f t="shared" si="94"/>
        <v>2004</v>
      </c>
      <c r="L1420">
        <f t="shared" si="95"/>
        <v>6</v>
      </c>
      <c r="M1420" t="str">
        <f>VLOOKUP(A1420,'Master Sheet'!A:O,15)</f>
        <v>NYC</v>
      </c>
    </row>
    <row r="1421" spans="1:13">
      <c r="A1421">
        <v>10261</v>
      </c>
      <c r="B1421" t="s">
        <v>177</v>
      </c>
      <c r="C1421">
        <v>29</v>
      </c>
      <c r="D1421">
        <v>43.68</v>
      </c>
      <c r="E1421">
        <v>7</v>
      </c>
      <c r="F1421" s="14">
        <f>VLOOKUP($A1421,Orders!$A:$B,2,FALSE)</f>
        <v>38155</v>
      </c>
      <c r="G1421" t="str">
        <f>VLOOKUP($A1421,Orders!$A:$E,5,FALSE)</f>
        <v>Shipped</v>
      </c>
      <c r="H1421">
        <f>VLOOKUP(B1421,Products!A:H,8)</f>
        <v>33.299999999999997</v>
      </c>
      <c r="I1421">
        <f t="shared" si="92"/>
        <v>1266.72</v>
      </c>
      <c r="J1421">
        <f t="shared" si="93"/>
        <v>301.0200000000001</v>
      </c>
      <c r="K1421">
        <f t="shared" si="94"/>
        <v>2004</v>
      </c>
      <c r="L1421">
        <f t="shared" si="95"/>
        <v>6</v>
      </c>
      <c r="M1421" t="str">
        <f>VLOOKUP(A1421,'Master Sheet'!A:O,15)</f>
        <v>NYC</v>
      </c>
    </row>
    <row r="1422" spans="1:13">
      <c r="A1422">
        <v>10263</v>
      </c>
      <c r="B1422" t="s">
        <v>196</v>
      </c>
      <c r="C1422">
        <v>34</v>
      </c>
      <c r="D1422">
        <v>89</v>
      </c>
      <c r="E1422">
        <v>2</v>
      </c>
      <c r="F1422" s="14">
        <f>VLOOKUP($A1422,Orders!$A:$B,2,FALSE)</f>
        <v>38166</v>
      </c>
      <c r="G1422" t="str">
        <f>VLOOKUP($A1422,Orders!$A:$E,5,FALSE)</f>
        <v>Shipped</v>
      </c>
      <c r="H1422">
        <f>VLOOKUP(B1422,Products!A:H,8)</f>
        <v>48.81</v>
      </c>
      <c r="I1422">
        <f t="shared" si="92"/>
        <v>3026</v>
      </c>
      <c r="J1422">
        <f t="shared" si="93"/>
        <v>1366.46</v>
      </c>
      <c r="K1422">
        <f t="shared" si="94"/>
        <v>2004</v>
      </c>
      <c r="L1422">
        <f t="shared" si="95"/>
        <v>6</v>
      </c>
      <c r="M1422" t="str">
        <f>VLOOKUP(A1422,'Master Sheet'!A:O,15)</f>
        <v>NYC</v>
      </c>
    </row>
    <row r="1423" spans="1:13">
      <c r="A1423">
        <v>10263</v>
      </c>
      <c r="B1423" t="s">
        <v>197</v>
      </c>
      <c r="C1423">
        <v>40</v>
      </c>
      <c r="D1423">
        <v>107.05</v>
      </c>
      <c r="E1423">
        <v>5</v>
      </c>
      <c r="F1423" s="14">
        <f>VLOOKUP($A1423,Orders!$A:$B,2,FALSE)</f>
        <v>38166</v>
      </c>
      <c r="G1423" t="str">
        <f>VLOOKUP($A1423,Orders!$A:$E,5,FALSE)</f>
        <v>Shipped</v>
      </c>
      <c r="H1423">
        <f>VLOOKUP(B1423,Products!A:H,8)</f>
        <v>68.989999999999995</v>
      </c>
      <c r="I1423">
        <f t="shared" si="92"/>
        <v>4282</v>
      </c>
      <c r="J1423">
        <f t="shared" si="93"/>
        <v>1522.4</v>
      </c>
      <c r="K1423">
        <f t="shared" si="94"/>
        <v>2004</v>
      </c>
      <c r="L1423">
        <f t="shared" si="95"/>
        <v>6</v>
      </c>
      <c r="M1423" t="str">
        <f>VLOOKUP(A1423,'Master Sheet'!A:O,15)</f>
        <v>NYC</v>
      </c>
    </row>
    <row r="1424" spans="1:13">
      <c r="A1424">
        <v>10263</v>
      </c>
      <c r="B1424" t="s">
        <v>198</v>
      </c>
      <c r="C1424">
        <v>41</v>
      </c>
      <c r="D1424">
        <v>193.66</v>
      </c>
      <c r="E1424">
        <v>4</v>
      </c>
      <c r="F1424" s="14">
        <f>VLOOKUP($A1424,Orders!$A:$B,2,FALSE)</f>
        <v>38166</v>
      </c>
      <c r="G1424" t="str">
        <f>VLOOKUP($A1424,Orders!$A:$E,5,FALSE)</f>
        <v>Shipped</v>
      </c>
      <c r="H1424">
        <f>VLOOKUP(B1424,Products!A:H,8)</f>
        <v>91.02</v>
      </c>
      <c r="I1424">
        <f t="shared" si="92"/>
        <v>7940.0599999999995</v>
      </c>
      <c r="J1424">
        <f t="shared" si="93"/>
        <v>4208.24</v>
      </c>
      <c r="K1424">
        <f t="shared" si="94"/>
        <v>2004</v>
      </c>
      <c r="L1424">
        <f t="shared" si="95"/>
        <v>6</v>
      </c>
      <c r="M1424" t="str">
        <f>VLOOKUP(A1424,'Master Sheet'!A:O,15)</f>
        <v>NYC</v>
      </c>
    </row>
    <row r="1425" spans="1:13">
      <c r="A1425">
        <v>10263</v>
      </c>
      <c r="B1425" t="s">
        <v>199</v>
      </c>
      <c r="C1425">
        <v>48</v>
      </c>
      <c r="D1425">
        <v>123.51</v>
      </c>
      <c r="E1425">
        <v>1</v>
      </c>
      <c r="F1425" s="14">
        <f>VLOOKUP($A1425,Orders!$A:$B,2,FALSE)</f>
        <v>38166</v>
      </c>
      <c r="G1425" t="str">
        <f>VLOOKUP($A1425,Orders!$A:$E,5,FALSE)</f>
        <v>Shipped</v>
      </c>
      <c r="H1425">
        <f>VLOOKUP(B1425,Products!A:H,8)</f>
        <v>66.27</v>
      </c>
      <c r="I1425">
        <f t="shared" si="92"/>
        <v>5928.4800000000005</v>
      </c>
      <c r="J1425">
        <f t="shared" si="93"/>
        <v>2747.5200000000004</v>
      </c>
      <c r="K1425">
        <f t="shared" si="94"/>
        <v>2004</v>
      </c>
      <c r="L1425">
        <f t="shared" si="95"/>
        <v>6</v>
      </c>
      <c r="M1425" t="str">
        <f>VLOOKUP(A1425,'Master Sheet'!A:O,15)</f>
        <v>NYC</v>
      </c>
    </row>
    <row r="1426" spans="1:13">
      <c r="A1426">
        <v>10263</v>
      </c>
      <c r="B1426" t="s">
        <v>179</v>
      </c>
      <c r="C1426">
        <v>33</v>
      </c>
      <c r="D1426">
        <v>67.58</v>
      </c>
      <c r="E1426">
        <v>10</v>
      </c>
      <c r="F1426" s="14">
        <f>VLOOKUP($A1426,Orders!$A:$B,2,FALSE)</f>
        <v>38166</v>
      </c>
      <c r="G1426" t="str">
        <f>VLOOKUP($A1426,Orders!$A:$E,5,FALSE)</f>
        <v>Shipped</v>
      </c>
      <c r="H1426">
        <f>VLOOKUP(B1426,Products!A:H,8)</f>
        <v>49</v>
      </c>
      <c r="I1426">
        <f t="shared" si="92"/>
        <v>2230.14</v>
      </c>
      <c r="J1426">
        <f t="shared" si="93"/>
        <v>613.14</v>
      </c>
      <c r="K1426">
        <f t="shared" si="94"/>
        <v>2004</v>
      </c>
      <c r="L1426">
        <f t="shared" si="95"/>
        <v>6</v>
      </c>
      <c r="M1426" t="str">
        <f>VLOOKUP(A1426,'Master Sheet'!A:O,15)</f>
        <v>NYC</v>
      </c>
    </row>
    <row r="1427" spans="1:13">
      <c r="A1427">
        <v>10263</v>
      </c>
      <c r="B1427" t="s">
        <v>200</v>
      </c>
      <c r="C1427">
        <v>34</v>
      </c>
      <c r="D1427">
        <v>50.27</v>
      </c>
      <c r="E1427">
        <v>6</v>
      </c>
      <c r="F1427" s="14">
        <f>VLOOKUP($A1427,Orders!$A:$B,2,FALSE)</f>
        <v>38166</v>
      </c>
      <c r="G1427" t="str">
        <f>VLOOKUP($A1427,Orders!$A:$E,5,FALSE)</f>
        <v>Shipped</v>
      </c>
      <c r="H1427">
        <f>VLOOKUP(B1427,Products!A:H,8)</f>
        <v>24.23</v>
      </c>
      <c r="I1427">
        <f t="shared" si="92"/>
        <v>1709.18</v>
      </c>
      <c r="J1427">
        <f t="shared" si="93"/>
        <v>885.36000000000013</v>
      </c>
      <c r="K1427">
        <f t="shared" si="94"/>
        <v>2004</v>
      </c>
      <c r="L1427">
        <f t="shared" si="95"/>
        <v>6</v>
      </c>
      <c r="M1427" t="str">
        <f>VLOOKUP(A1427,'Master Sheet'!A:O,15)</f>
        <v>NYC</v>
      </c>
    </row>
    <row r="1428" spans="1:13">
      <c r="A1428">
        <v>10263</v>
      </c>
      <c r="B1428" t="s">
        <v>201</v>
      </c>
      <c r="C1428">
        <v>42</v>
      </c>
      <c r="D1428">
        <v>109.32</v>
      </c>
      <c r="E1428">
        <v>3</v>
      </c>
      <c r="F1428" s="14">
        <f>VLOOKUP($A1428,Orders!$A:$B,2,FALSE)</f>
        <v>38166</v>
      </c>
      <c r="G1428" t="str">
        <f>VLOOKUP($A1428,Orders!$A:$E,5,FALSE)</f>
        <v>Shipped</v>
      </c>
      <c r="H1428">
        <f>VLOOKUP(B1428,Products!A:H,8)</f>
        <v>60.86</v>
      </c>
      <c r="I1428">
        <f t="shared" si="92"/>
        <v>4591.4399999999996</v>
      </c>
      <c r="J1428">
        <f t="shared" si="93"/>
        <v>2035.3199999999997</v>
      </c>
      <c r="K1428">
        <f t="shared" si="94"/>
        <v>2004</v>
      </c>
      <c r="L1428">
        <f t="shared" si="95"/>
        <v>6</v>
      </c>
      <c r="M1428" t="str">
        <f>VLOOKUP(A1428,'Master Sheet'!A:O,15)</f>
        <v>NYC</v>
      </c>
    </row>
    <row r="1429" spans="1:13">
      <c r="A1429">
        <v>10263</v>
      </c>
      <c r="B1429" t="s">
        <v>202</v>
      </c>
      <c r="C1429">
        <v>37</v>
      </c>
      <c r="D1429">
        <v>67.03</v>
      </c>
      <c r="E1429">
        <v>7</v>
      </c>
      <c r="F1429" s="14">
        <f>VLOOKUP($A1429,Orders!$A:$B,2,FALSE)</f>
        <v>38166</v>
      </c>
      <c r="G1429" t="str">
        <f>VLOOKUP($A1429,Orders!$A:$E,5,FALSE)</f>
        <v>Shipped</v>
      </c>
      <c r="H1429">
        <f>VLOOKUP(B1429,Products!A:H,8)</f>
        <v>37.32</v>
      </c>
      <c r="I1429">
        <f t="shared" si="92"/>
        <v>2480.11</v>
      </c>
      <c r="J1429">
        <f t="shared" si="93"/>
        <v>1099.27</v>
      </c>
      <c r="K1429">
        <f t="shared" si="94"/>
        <v>2004</v>
      </c>
      <c r="L1429">
        <f t="shared" si="95"/>
        <v>6</v>
      </c>
      <c r="M1429" t="str">
        <f>VLOOKUP(A1429,'Master Sheet'!A:O,15)</f>
        <v>NYC</v>
      </c>
    </row>
    <row r="1430" spans="1:13">
      <c r="A1430">
        <v>10263</v>
      </c>
      <c r="B1430" t="s">
        <v>186</v>
      </c>
      <c r="C1430">
        <v>24</v>
      </c>
      <c r="D1430">
        <v>59.41</v>
      </c>
      <c r="E1430">
        <v>11</v>
      </c>
      <c r="F1430" s="14">
        <f>VLOOKUP($A1430,Orders!$A:$B,2,FALSE)</f>
        <v>38166</v>
      </c>
      <c r="G1430" t="str">
        <f>VLOOKUP($A1430,Orders!$A:$E,5,FALSE)</f>
        <v>Shipped</v>
      </c>
      <c r="H1430">
        <f>VLOOKUP(B1430,Products!A:H,8)</f>
        <v>36.229999999999997</v>
      </c>
      <c r="I1430">
        <f t="shared" si="92"/>
        <v>1425.84</v>
      </c>
      <c r="J1430">
        <f t="shared" si="93"/>
        <v>556.31999999999994</v>
      </c>
      <c r="K1430">
        <f t="shared" si="94"/>
        <v>2004</v>
      </c>
      <c r="L1430">
        <f t="shared" si="95"/>
        <v>6</v>
      </c>
      <c r="M1430" t="str">
        <f>VLOOKUP(A1430,'Master Sheet'!A:O,15)</f>
        <v>NYC</v>
      </c>
    </row>
    <row r="1431" spans="1:13">
      <c r="A1431">
        <v>10263</v>
      </c>
      <c r="B1431" t="s">
        <v>203</v>
      </c>
      <c r="C1431">
        <v>31</v>
      </c>
      <c r="D1431">
        <v>93.9</v>
      </c>
      <c r="E1431">
        <v>8</v>
      </c>
      <c r="F1431" s="14">
        <f>VLOOKUP($A1431,Orders!$A:$B,2,FALSE)</f>
        <v>38166</v>
      </c>
      <c r="G1431" t="str">
        <f>VLOOKUP($A1431,Orders!$A:$E,5,FALSE)</f>
        <v>Shipped</v>
      </c>
      <c r="H1431">
        <f>VLOOKUP(B1431,Products!A:H,8)</f>
        <v>66.92</v>
      </c>
      <c r="I1431">
        <f t="shared" si="92"/>
        <v>2910.9</v>
      </c>
      <c r="J1431">
        <f t="shared" si="93"/>
        <v>836.38000000000011</v>
      </c>
      <c r="K1431">
        <f t="shared" si="94"/>
        <v>2004</v>
      </c>
      <c r="L1431">
        <f t="shared" si="95"/>
        <v>6</v>
      </c>
      <c r="M1431" t="str">
        <f>VLOOKUP(A1431,'Master Sheet'!A:O,15)</f>
        <v>NYC</v>
      </c>
    </row>
    <row r="1432" spans="1:13">
      <c r="A1432">
        <v>10263</v>
      </c>
      <c r="B1432" t="s">
        <v>192</v>
      </c>
      <c r="C1432">
        <v>47</v>
      </c>
      <c r="D1432">
        <v>117.46</v>
      </c>
      <c r="E1432">
        <v>9</v>
      </c>
      <c r="F1432" s="14">
        <f>VLOOKUP($A1432,Orders!$A:$B,2,FALSE)</f>
        <v>38166</v>
      </c>
      <c r="G1432" t="str">
        <f>VLOOKUP($A1432,Orders!$A:$E,5,FALSE)</f>
        <v>Shipped</v>
      </c>
      <c r="H1432">
        <f>VLOOKUP(B1432,Products!A:H,8)</f>
        <v>59.33</v>
      </c>
      <c r="I1432">
        <f t="shared" si="92"/>
        <v>5520.62</v>
      </c>
      <c r="J1432">
        <f t="shared" si="93"/>
        <v>2732.1099999999997</v>
      </c>
      <c r="K1432">
        <f t="shared" si="94"/>
        <v>2004</v>
      </c>
      <c r="L1432">
        <f t="shared" si="95"/>
        <v>6</v>
      </c>
      <c r="M1432" t="str">
        <f>VLOOKUP(A1432,'Master Sheet'!A:O,15)</f>
        <v>NYC</v>
      </c>
    </row>
    <row r="1433" spans="1:13">
      <c r="A1433">
        <v>10264</v>
      </c>
      <c r="B1433" t="s">
        <v>211</v>
      </c>
      <c r="C1433">
        <v>48</v>
      </c>
      <c r="D1433">
        <v>58.44</v>
      </c>
      <c r="E1433">
        <v>3</v>
      </c>
      <c r="F1433" s="14">
        <f>VLOOKUP($A1433,Orders!$A:$B,2,FALSE)</f>
        <v>38168</v>
      </c>
      <c r="G1433" t="str">
        <f>VLOOKUP($A1433,Orders!$A:$E,5,FALSE)</f>
        <v>Shipped</v>
      </c>
      <c r="H1433">
        <f>VLOOKUP(B1433,Products!A:H,8)</f>
        <v>32.950000000000003</v>
      </c>
      <c r="I1433">
        <f t="shared" si="92"/>
        <v>2805.12</v>
      </c>
      <c r="J1433">
        <f t="shared" si="93"/>
        <v>1223.5199999999998</v>
      </c>
      <c r="K1433">
        <f t="shared" si="94"/>
        <v>2004</v>
      </c>
      <c r="L1433">
        <f t="shared" si="95"/>
        <v>6</v>
      </c>
      <c r="M1433" t="str">
        <f>VLOOKUP(A1433,'Master Sheet'!A:O,15)</f>
        <v>Boston</v>
      </c>
    </row>
    <row r="1434" spans="1:13">
      <c r="A1434">
        <v>10264</v>
      </c>
      <c r="B1434" t="s">
        <v>212</v>
      </c>
      <c r="C1434">
        <v>20</v>
      </c>
      <c r="D1434">
        <v>124.99</v>
      </c>
      <c r="E1434">
        <v>2</v>
      </c>
      <c r="F1434" s="14">
        <f>VLOOKUP($A1434,Orders!$A:$B,2,FALSE)</f>
        <v>38168</v>
      </c>
      <c r="G1434" t="str">
        <f>VLOOKUP($A1434,Orders!$A:$E,5,FALSE)</f>
        <v>Shipped</v>
      </c>
      <c r="H1434">
        <f>VLOOKUP(B1434,Products!A:H,8)</f>
        <v>69.930000000000007</v>
      </c>
      <c r="I1434">
        <f t="shared" si="92"/>
        <v>2499.7999999999997</v>
      </c>
      <c r="J1434">
        <f t="shared" si="93"/>
        <v>1101.1999999999998</v>
      </c>
      <c r="K1434">
        <f t="shared" si="94"/>
        <v>2004</v>
      </c>
      <c r="L1434">
        <f t="shared" si="95"/>
        <v>6</v>
      </c>
      <c r="M1434" t="str">
        <f>VLOOKUP(A1434,'Master Sheet'!A:O,15)</f>
        <v>Boston</v>
      </c>
    </row>
    <row r="1435" spans="1:13">
      <c r="A1435">
        <v>10264</v>
      </c>
      <c r="B1435" t="s">
        <v>213</v>
      </c>
      <c r="C1435">
        <v>37</v>
      </c>
      <c r="D1435">
        <v>61.64</v>
      </c>
      <c r="E1435">
        <v>6</v>
      </c>
      <c r="F1435" s="14">
        <f>VLOOKUP($A1435,Orders!$A:$B,2,FALSE)</f>
        <v>38168</v>
      </c>
      <c r="G1435" t="str">
        <f>VLOOKUP($A1435,Orders!$A:$E,5,FALSE)</f>
        <v>Shipped</v>
      </c>
      <c r="H1435">
        <f>VLOOKUP(B1435,Products!A:H,8)</f>
        <v>47.1</v>
      </c>
      <c r="I1435">
        <f t="shared" si="92"/>
        <v>2280.6799999999998</v>
      </c>
      <c r="J1435">
        <f t="shared" si="93"/>
        <v>537.98</v>
      </c>
      <c r="K1435">
        <f t="shared" si="94"/>
        <v>2004</v>
      </c>
      <c r="L1435">
        <f t="shared" si="95"/>
        <v>6</v>
      </c>
      <c r="M1435" t="str">
        <f>VLOOKUP(A1435,'Master Sheet'!A:O,15)</f>
        <v>Boston</v>
      </c>
    </row>
    <row r="1436" spans="1:13">
      <c r="A1436">
        <v>10264</v>
      </c>
      <c r="B1436" t="s">
        <v>216</v>
      </c>
      <c r="C1436">
        <v>47</v>
      </c>
      <c r="D1436">
        <v>75.180000000000007</v>
      </c>
      <c r="E1436">
        <v>1</v>
      </c>
      <c r="F1436" s="14">
        <f>VLOOKUP($A1436,Orders!$A:$B,2,FALSE)</f>
        <v>38168</v>
      </c>
      <c r="G1436" t="str">
        <f>VLOOKUP($A1436,Orders!$A:$E,5,FALSE)</f>
        <v>Shipped</v>
      </c>
      <c r="H1436">
        <f>VLOOKUP(B1436,Products!A:H,8)</f>
        <v>32.33</v>
      </c>
      <c r="I1436">
        <f t="shared" si="92"/>
        <v>3533.4600000000005</v>
      </c>
      <c r="J1436">
        <f t="shared" si="93"/>
        <v>2013.9500000000005</v>
      </c>
      <c r="K1436">
        <f t="shared" si="94"/>
        <v>2004</v>
      </c>
      <c r="L1436">
        <f t="shared" si="95"/>
        <v>6</v>
      </c>
      <c r="M1436" t="str">
        <f>VLOOKUP(A1436,'Master Sheet'!A:O,15)</f>
        <v>Boston</v>
      </c>
    </row>
    <row r="1437" spans="1:13">
      <c r="A1437">
        <v>10264</v>
      </c>
      <c r="B1437" t="s">
        <v>217</v>
      </c>
      <c r="C1437">
        <v>20</v>
      </c>
      <c r="D1437">
        <v>39.020000000000003</v>
      </c>
      <c r="E1437">
        <v>4</v>
      </c>
      <c r="F1437" s="14">
        <f>VLOOKUP($A1437,Orders!$A:$B,2,FALSE)</f>
        <v>38168</v>
      </c>
      <c r="G1437" t="str">
        <f>VLOOKUP($A1437,Orders!$A:$E,5,FALSE)</f>
        <v>Shipped</v>
      </c>
      <c r="H1437">
        <f>VLOOKUP(B1437,Products!A:H,8)</f>
        <v>24.14</v>
      </c>
      <c r="I1437">
        <f t="shared" si="92"/>
        <v>780.40000000000009</v>
      </c>
      <c r="J1437">
        <f t="shared" si="93"/>
        <v>297.60000000000002</v>
      </c>
      <c r="K1437">
        <f t="shared" si="94"/>
        <v>2004</v>
      </c>
      <c r="L1437">
        <f t="shared" si="95"/>
        <v>6</v>
      </c>
      <c r="M1437" t="str">
        <f>VLOOKUP(A1437,'Master Sheet'!A:O,15)</f>
        <v>Boston</v>
      </c>
    </row>
    <row r="1438" spans="1:13">
      <c r="A1438">
        <v>10264</v>
      </c>
      <c r="B1438" t="s">
        <v>218</v>
      </c>
      <c r="C1438">
        <v>34</v>
      </c>
      <c r="D1438">
        <v>100.01</v>
      </c>
      <c r="E1438">
        <v>7</v>
      </c>
      <c r="F1438" s="14">
        <f>VLOOKUP($A1438,Orders!$A:$B,2,FALSE)</f>
        <v>38168</v>
      </c>
      <c r="G1438" t="str">
        <f>VLOOKUP($A1438,Orders!$A:$E,5,FALSE)</f>
        <v>Shipped</v>
      </c>
      <c r="H1438">
        <f>VLOOKUP(B1438,Products!A:H,8)</f>
        <v>56.13</v>
      </c>
      <c r="I1438">
        <f t="shared" si="92"/>
        <v>3400.34</v>
      </c>
      <c r="J1438">
        <f t="shared" si="93"/>
        <v>1491.92</v>
      </c>
      <c r="K1438">
        <f t="shared" si="94"/>
        <v>2004</v>
      </c>
      <c r="L1438">
        <f t="shared" si="95"/>
        <v>6</v>
      </c>
      <c r="M1438" t="str">
        <f>VLOOKUP(A1438,'Master Sheet'!A:O,15)</f>
        <v>Boston</v>
      </c>
    </row>
    <row r="1439" spans="1:13">
      <c r="A1439">
        <v>10264</v>
      </c>
      <c r="B1439" t="s">
        <v>219</v>
      </c>
      <c r="C1439">
        <v>47</v>
      </c>
      <c r="D1439">
        <v>67.53</v>
      </c>
      <c r="E1439">
        <v>5</v>
      </c>
      <c r="F1439" s="14">
        <f>VLOOKUP($A1439,Orders!$A:$B,2,FALSE)</f>
        <v>38168</v>
      </c>
      <c r="G1439" t="str">
        <f>VLOOKUP($A1439,Orders!$A:$E,5,FALSE)</f>
        <v>Shipped</v>
      </c>
      <c r="H1439">
        <f>VLOOKUP(B1439,Products!A:H,8)</f>
        <v>34.17</v>
      </c>
      <c r="I1439">
        <f t="shared" si="92"/>
        <v>3173.91</v>
      </c>
      <c r="J1439">
        <f t="shared" si="93"/>
        <v>1567.92</v>
      </c>
      <c r="K1439">
        <f t="shared" si="94"/>
        <v>2004</v>
      </c>
      <c r="L1439">
        <f t="shared" si="95"/>
        <v>6</v>
      </c>
      <c r="M1439" t="str">
        <f>VLOOKUP(A1439,'Master Sheet'!A:O,15)</f>
        <v>Boston</v>
      </c>
    </row>
    <row r="1440" spans="1:13">
      <c r="A1440">
        <v>10265</v>
      </c>
      <c r="B1440" t="s">
        <v>209</v>
      </c>
      <c r="C1440">
        <v>45</v>
      </c>
      <c r="D1440">
        <v>74.78</v>
      </c>
      <c r="E1440">
        <v>2</v>
      </c>
      <c r="F1440" s="14">
        <f>VLOOKUP($A1440,Orders!$A:$B,2,FALSE)</f>
        <v>38170</v>
      </c>
      <c r="G1440" t="str">
        <f>VLOOKUP($A1440,Orders!$A:$E,5,FALSE)</f>
        <v>Shipped</v>
      </c>
      <c r="H1440">
        <f>VLOOKUP(B1440,Products!A:H,8)</f>
        <v>49.05</v>
      </c>
      <c r="I1440">
        <f t="shared" si="92"/>
        <v>3365.1</v>
      </c>
      <c r="J1440">
        <f t="shared" si="93"/>
        <v>1157.8500000000001</v>
      </c>
      <c r="K1440">
        <f t="shared" si="94"/>
        <v>2004</v>
      </c>
      <c r="L1440">
        <f t="shared" si="95"/>
        <v>7</v>
      </c>
      <c r="M1440" t="str">
        <f>VLOOKUP(A1440,'Master Sheet'!A:O,15)</f>
        <v>Sydney</v>
      </c>
    </row>
    <row r="1441" spans="1:13">
      <c r="A1441">
        <v>10265</v>
      </c>
      <c r="B1441" t="s">
        <v>210</v>
      </c>
      <c r="C1441">
        <v>49</v>
      </c>
      <c r="D1441">
        <v>123.47</v>
      </c>
      <c r="E1441">
        <v>1</v>
      </c>
      <c r="F1441" s="14">
        <f>VLOOKUP($A1441,Orders!$A:$B,2,FALSE)</f>
        <v>38170</v>
      </c>
      <c r="G1441" t="str">
        <f>VLOOKUP($A1441,Orders!$A:$E,5,FALSE)</f>
        <v>Shipped</v>
      </c>
      <c r="H1441">
        <f>VLOOKUP(B1441,Products!A:H,8)</f>
        <v>73.489999999999995</v>
      </c>
      <c r="I1441">
        <f t="shared" si="92"/>
        <v>6050.03</v>
      </c>
      <c r="J1441">
        <f t="shared" si="93"/>
        <v>2449.02</v>
      </c>
      <c r="K1441">
        <f t="shared" si="94"/>
        <v>2004</v>
      </c>
      <c r="L1441">
        <f t="shared" si="95"/>
        <v>7</v>
      </c>
      <c r="M1441" t="str">
        <f>VLOOKUP(A1441,'Master Sheet'!A:O,15)</f>
        <v>Sydney</v>
      </c>
    </row>
    <row r="1442" spans="1:13">
      <c r="A1442">
        <v>10266</v>
      </c>
      <c r="B1442" t="s">
        <v>204</v>
      </c>
      <c r="C1442">
        <v>44</v>
      </c>
      <c r="D1442">
        <v>188.73</v>
      </c>
      <c r="E1442">
        <v>14</v>
      </c>
      <c r="F1442" s="14">
        <f>VLOOKUP($A1442,Orders!$A:$B,2,FALSE)</f>
        <v>38174</v>
      </c>
      <c r="G1442" t="str">
        <f>VLOOKUP($A1442,Orders!$A:$E,5,FALSE)</f>
        <v>Shipped</v>
      </c>
      <c r="H1442">
        <f>VLOOKUP(B1442,Products!A:H,8)</f>
        <v>95.34</v>
      </c>
      <c r="I1442">
        <f t="shared" si="92"/>
        <v>8304.119999999999</v>
      </c>
      <c r="J1442">
        <f t="shared" si="93"/>
        <v>4109.16</v>
      </c>
      <c r="K1442">
        <f t="shared" si="94"/>
        <v>2004</v>
      </c>
      <c r="L1442">
        <f t="shared" si="95"/>
        <v>7</v>
      </c>
      <c r="M1442" t="str">
        <f>VLOOKUP(A1442,'Master Sheet'!A:O,15)</f>
        <v>Paris</v>
      </c>
    </row>
    <row r="1443" spans="1:13">
      <c r="A1443">
        <v>10266</v>
      </c>
      <c r="B1443" t="s">
        <v>205</v>
      </c>
      <c r="C1443">
        <v>22</v>
      </c>
      <c r="D1443">
        <v>110.39</v>
      </c>
      <c r="E1443">
        <v>12</v>
      </c>
      <c r="F1443" s="14">
        <f>VLOOKUP($A1443,Orders!$A:$B,2,FALSE)</f>
        <v>38174</v>
      </c>
      <c r="G1443" t="str">
        <f>VLOOKUP($A1443,Orders!$A:$E,5,FALSE)</f>
        <v>Shipped</v>
      </c>
      <c r="H1443">
        <f>VLOOKUP(B1443,Products!A:H,8)</f>
        <v>75.16</v>
      </c>
      <c r="I1443">
        <f t="shared" si="92"/>
        <v>2428.58</v>
      </c>
      <c r="J1443">
        <f t="shared" si="93"/>
        <v>775.06000000000006</v>
      </c>
      <c r="K1443">
        <f t="shared" si="94"/>
        <v>2004</v>
      </c>
      <c r="L1443">
        <f t="shared" si="95"/>
        <v>7</v>
      </c>
      <c r="M1443" t="str">
        <f>VLOOKUP(A1443,'Master Sheet'!A:O,15)</f>
        <v>Paris</v>
      </c>
    </row>
    <row r="1444" spans="1:13">
      <c r="A1444">
        <v>10266</v>
      </c>
      <c r="B1444" t="s">
        <v>206</v>
      </c>
      <c r="C1444">
        <v>35</v>
      </c>
      <c r="D1444">
        <v>67.83</v>
      </c>
      <c r="E1444">
        <v>15</v>
      </c>
      <c r="F1444" s="14">
        <f>VLOOKUP($A1444,Orders!$A:$B,2,FALSE)</f>
        <v>38174</v>
      </c>
      <c r="G1444" t="str">
        <f>VLOOKUP($A1444,Orders!$A:$E,5,FALSE)</f>
        <v>Shipped</v>
      </c>
      <c r="H1444">
        <f>VLOOKUP(B1444,Products!A:H,8)</f>
        <v>31.92</v>
      </c>
      <c r="I1444">
        <f t="shared" si="92"/>
        <v>2374.0499999999997</v>
      </c>
      <c r="J1444">
        <f t="shared" si="93"/>
        <v>1256.8499999999999</v>
      </c>
      <c r="K1444">
        <f t="shared" si="94"/>
        <v>2004</v>
      </c>
      <c r="L1444">
        <f t="shared" si="95"/>
        <v>7</v>
      </c>
      <c r="M1444" t="str">
        <f>VLOOKUP(A1444,'Master Sheet'!A:O,15)</f>
        <v>Paris</v>
      </c>
    </row>
    <row r="1445" spans="1:13">
      <c r="A1445">
        <v>10266</v>
      </c>
      <c r="B1445" t="s">
        <v>207</v>
      </c>
      <c r="C1445">
        <v>40</v>
      </c>
      <c r="D1445">
        <v>112.86</v>
      </c>
      <c r="E1445">
        <v>11</v>
      </c>
      <c r="F1445" s="14">
        <f>VLOOKUP($A1445,Orders!$A:$B,2,FALSE)</f>
        <v>38174</v>
      </c>
      <c r="G1445" t="str">
        <f>VLOOKUP($A1445,Orders!$A:$E,5,FALSE)</f>
        <v>Shipped</v>
      </c>
      <c r="H1445">
        <f>VLOOKUP(B1445,Products!A:H,8)</f>
        <v>58.73</v>
      </c>
      <c r="I1445">
        <f t="shared" si="92"/>
        <v>4514.3999999999996</v>
      </c>
      <c r="J1445">
        <f t="shared" si="93"/>
        <v>2165.2000000000003</v>
      </c>
      <c r="K1445">
        <f t="shared" si="94"/>
        <v>2004</v>
      </c>
      <c r="L1445">
        <f t="shared" si="95"/>
        <v>7</v>
      </c>
      <c r="M1445" t="str">
        <f>VLOOKUP(A1445,'Master Sheet'!A:O,15)</f>
        <v>Paris</v>
      </c>
    </row>
    <row r="1446" spans="1:13">
      <c r="A1446">
        <v>10266</v>
      </c>
      <c r="B1446" t="s">
        <v>220</v>
      </c>
      <c r="C1446">
        <v>21</v>
      </c>
      <c r="D1446">
        <v>131.63</v>
      </c>
      <c r="E1446">
        <v>6</v>
      </c>
      <c r="F1446" s="14">
        <f>VLOOKUP($A1446,Orders!$A:$B,2,FALSE)</f>
        <v>38174</v>
      </c>
      <c r="G1446" t="str">
        <f>VLOOKUP($A1446,Orders!$A:$E,5,FALSE)</f>
        <v>Shipped</v>
      </c>
      <c r="H1446">
        <f>VLOOKUP(B1446,Products!A:H,8)</f>
        <v>83.51</v>
      </c>
      <c r="I1446">
        <f t="shared" si="92"/>
        <v>2764.23</v>
      </c>
      <c r="J1446">
        <f t="shared" si="93"/>
        <v>1010.5199999999998</v>
      </c>
      <c r="K1446">
        <f t="shared" si="94"/>
        <v>2004</v>
      </c>
      <c r="L1446">
        <f t="shared" si="95"/>
        <v>7</v>
      </c>
      <c r="M1446" t="str">
        <f>VLOOKUP(A1446,'Master Sheet'!A:O,15)</f>
        <v>Paris</v>
      </c>
    </row>
    <row r="1447" spans="1:13">
      <c r="A1447">
        <v>10266</v>
      </c>
      <c r="B1447" t="s">
        <v>225</v>
      </c>
      <c r="C1447">
        <v>36</v>
      </c>
      <c r="D1447">
        <v>99.55</v>
      </c>
      <c r="E1447">
        <v>2</v>
      </c>
      <c r="F1447" s="14">
        <f>VLOOKUP($A1447,Orders!$A:$B,2,FALSE)</f>
        <v>38174</v>
      </c>
      <c r="G1447" t="str">
        <f>VLOOKUP($A1447,Orders!$A:$E,5,FALSE)</f>
        <v>Shipped</v>
      </c>
      <c r="H1447">
        <f>VLOOKUP(B1447,Products!A:H,8)</f>
        <v>65.959999999999994</v>
      </c>
      <c r="I1447">
        <f t="shared" si="92"/>
        <v>3583.7999999999997</v>
      </c>
      <c r="J1447">
        <f t="shared" si="93"/>
        <v>1209.2400000000002</v>
      </c>
      <c r="K1447">
        <f t="shared" si="94"/>
        <v>2004</v>
      </c>
      <c r="L1447">
        <f t="shared" si="95"/>
        <v>7</v>
      </c>
      <c r="M1447" t="str">
        <f>VLOOKUP(A1447,'Master Sheet'!A:O,15)</f>
        <v>Paris</v>
      </c>
    </row>
    <row r="1448" spans="1:13">
      <c r="A1448">
        <v>10266</v>
      </c>
      <c r="B1448" t="s">
        <v>208</v>
      </c>
      <c r="C1448">
        <v>33</v>
      </c>
      <c r="D1448">
        <v>77</v>
      </c>
      <c r="E1448">
        <v>10</v>
      </c>
      <c r="F1448" s="14">
        <f>VLOOKUP($A1448,Orders!$A:$B,2,FALSE)</f>
        <v>38174</v>
      </c>
      <c r="G1448" t="str">
        <f>VLOOKUP($A1448,Orders!$A:$E,5,FALSE)</f>
        <v>Shipped</v>
      </c>
      <c r="H1448">
        <f>VLOOKUP(B1448,Products!A:H,8)</f>
        <v>53.9</v>
      </c>
      <c r="I1448">
        <f t="shared" si="92"/>
        <v>2541</v>
      </c>
      <c r="J1448">
        <f t="shared" si="93"/>
        <v>762.30000000000007</v>
      </c>
      <c r="K1448">
        <f t="shared" si="94"/>
        <v>2004</v>
      </c>
      <c r="L1448">
        <f t="shared" si="95"/>
        <v>7</v>
      </c>
      <c r="M1448" t="str">
        <f>VLOOKUP(A1448,'Master Sheet'!A:O,15)</f>
        <v>Paris</v>
      </c>
    </row>
    <row r="1449" spans="1:13">
      <c r="A1449">
        <v>10266</v>
      </c>
      <c r="B1449" t="s">
        <v>221</v>
      </c>
      <c r="C1449">
        <v>49</v>
      </c>
      <c r="D1449">
        <v>139.41</v>
      </c>
      <c r="E1449">
        <v>5</v>
      </c>
      <c r="F1449" s="14">
        <f>VLOOKUP($A1449,Orders!$A:$B,2,FALSE)</f>
        <v>38174</v>
      </c>
      <c r="G1449" t="str">
        <f>VLOOKUP($A1449,Orders!$A:$E,5,FALSE)</f>
        <v>Shipped</v>
      </c>
      <c r="H1449">
        <f>VLOOKUP(B1449,Products!A:H,8)</f>
        <v>93.89</v>
      </c>
      <c r="I1449">
        <f t="shared" si="92"/>
        <v>6831.09</v>
      </c>
      <c r="J1449">
        <f t="shared" si="93"/>
        <v>2230.48</v>
      </c>
      <c r="K1449">
        <f t="shared" si="94"/>
        <v>2004</v>
      </c>
      <c r="L1449">
        <f t="shared" si="95"/>
        <v>7</v>
      </c>
      <c r="M1449" t="str">
        <f>VLOOKUP(A1449,'Master Sheet'!A:O,15)</f>
        <v>Paris</v>
      </c>
    </row>
    <row r="1450" spans="1:13">
      <c r="A1450">
        <v>10266</v>
      </c>
      <c r="B1450" t="s">
        <v>222</v>
      </c>
      <c r="C1450">
        <v>20</v>
      </c>
      <c r="D1450">
        <v>113.52</v>
      </c>
      <c r="E1450">
        <v>3</v>
      </c>
      <c r="F1450" s="14">
        <f>VLOOKUP($A1450,Orders!$A:$B,2,FALSE)</f>
        <v>38174</v>
      </c>
      <c r="G1450" t="str">
        <f>VLOOKUP($A1450,Orders!$A:$E,5,FALSE)</f>
        <v>Shipped</v>
      </c>
      <c r="H1450">
        <f>VLOOKUP(B1450,Products!A:H,8)</f>
        <v>56.76</v>
      </c>
      <c r="I1450">
        <f t="shared" si="92"/>
        <v>2270.4</v>
      </c>
      <c r="J1450">
        <f t="shared" si="93"/>
        <v>1135.2</v>
      </c>
      <c r="K1450">
        <f t="shared" si="94"/>
        <v>2004</v>
      </c>
      <c r="L1450">
        <f t="shared" si="95"/>
        <v>7</v>
      </c>
      <c r="M1450" t="str">
        <f>VLOOKUP(A1450,'Master Sheet'!A:O,15)</f>
        <v>Paris</v>
      </c>
    </row>
    <row r="1451" spans="1:13">
      <c r="A1451">
        <v>10266</v>
      </c>
      <c r="B1451" t="s">
        <v>154</v>
      </c>
      <c r="C1451">
        <v>29</v>
      </c>
      <c r="D1451">
        <v>137.16999999999999</v>
      </c>
      <c r="E1451">
        <v>7</v>
      </c>
      <c r="F1451" s="14">
        <f>VLOOKUP($A1451,Orders!$A:$B,2,FALSE)</f>
        <v>38174</v>
      </c>
      <c r="G1451" t="str">
        <f>VLOOKUP($A1451,Orders!$A:$E,5,FALSE)</f>
        <v>Shipped</v>
      </c>
      <c r="H1451">
        <f>VLOOKUP(B1451,Products!A:H,8)</f>
        <v>77.900000000000006</v>
      </c>
      <c r="I1451">
        <f t="shared" si="92"/>
        <v>3977.93</v>
      </c>
      <c r="J1451">
        <f t="shared" si="93"/>
        <v>1718.8299999999995</v>
      </c>
      <c r="K1451">
        <f t="shared" si="94"/>
        <v>2004</v>
      </c>
      <c r="L1451">
        <f t="shared" si="95"/>
        <v>7</v>
      </c>
      <c r="M1451" t="str">
        <f>VLOOKUP(A1451,'Master Sheet'!A:O,15)</f>
        <v>Paris</v>
      </c>
    </row>
    <row r="1452" spans="1:13">
      <c r="A1452">
        <v>10266</v>
      </c>
      <c r="B1452" t="s">
        <v>223</v>
      </c>
      <c r="C1452">
        <v>33</v>
      </c>
      <c r="D1452">
        <v>127.15</v>
      </c>
      <c r="E1452">
        <v>4</v>
      </c>
      <c r="F1452" s="14">
        <f>VLOOKUP($A1452,Orders!$A:$B,2,FALSE)</f>
        <v>38174</v>
      </c>
      <c r="G1452" t="str">
        <f>VLOOKUP($A1452,Orders!$A:$E,5,FALSE)</f>
        <v>Shipped</v>
      </c>
      <c r="H1452">
        <f>VLOOKUP(B1452,Products!A:H,8)</f>
        <v>62.16</v>
      </c>
      <c r="I1452">
        <f t="shared" si="92"/>
        <v>4195.95</v>
      </c>
      <c r="J1452">
        <f t="shared" si="93"/>
        <v>2144.67</v>
      </c>
      <c r="K1452">
        <f t="shared" si="94"/>
        <v>2004</v>
      </c>
      <c r="L1452">
        <f t="shared" si="95"/>
        <v>7</v>
      </c>
      <c r="M1452" t="str">
        <f>VLOOKUP(A1452,'Master Sheet'!A:O,15)</f>
        <v>Paris</v>
      </c>
    </row>
    <row r="1453" spans="1:13">
      <c r="A1453">
        <v>10266</v>
      </c>
      <c r="B1453" t="s">
        <v>228</v>
      </c>
      <c r="C1453">
        <v>28</v>
      </c>
      <c r="D1453">
        <v>40.25</v>
      </c>
      <c r="E1453">
        <v>1</v>
      </c>
      <c r="F1453" s="14">
        <f>VLOOKUP($A1453,Orders!$A:$B,2,FALSE)</f>
        <v>38174</v>
      </c>
      <c r="G1453" t="str">
        <f>VLOOKUP($A1453,Orders!$A:$E,5,FALSE)</f>
        <v>Shipped</v>
      </c>
      <c r="H1453">
        <f>VLOOKUP(B1453,Products!A:H,8)</f>
        <v>29.18</v>
      </c>
      <c r="I1453">
        <f t="shared" si="92"/>
        <v>1127</v>
      </c>
      <c r="J1453">
        <f t="shared" si="93"/>
        <v>309.96000000000004</v>
      </c>
      <c r="K1453">
        <f t="shared" si="94"/>
        <v>2004</v>
      </c>
      <c r="L1453">
        <f t="shared" si="95"/>
        <v>7</v>
      </c>
      <c r="M1453" t="str">
        <f>VLOOKUP(A1453,'Master Sheet'!A:O,15)</f>
        <v>Paris</v>
      </c>
    </row>
    <row r="1454" spans="1:13">
      <c r="A1454">
        <v>10266</v>
      </c>
      <c r="B1454" t="s">
        <v>224</v>
      </c>
      <c r="C1454">
        <v>34</v>
      </c>
      <c r="D1454">
        <v>35.119999999999997</v>
      </c>
      <c r="E1454">
        <v>8</v>
      </c>
      <c r="F1454" s="14">
        <f>VLOOKUP($A1454,Orders!$A:$B,2,FALSE)</f>
        <v>38174</v>
      </c>
      <c r="G1454" t="str">
        <f>VLOOKUP($A1454,Orders!$A:$E,5,FALSE)</f>
        <v>Shipped</v>
      </c>
      <c r="H1454">
        <f>VLOOKUP(B1454,Products!A:H,8)</f>
        <v>16.239999999999998</v>
      </c>
      <c r="I1454">
        <f t="shared" si="92"/>
        <v>1194.08</v>
      </c>
      <c r="J1454">
        <f t="shared" si="93"/>
        <v>641.91999999999996</v>
      </c>
      <c r="K1454">
        <f t="shared" si="94"/>
        <v>2004</v>
      </c>
      <c r="L1454">
        <f t="shared" si="95"/>
        <v>7</v>
      </c>
      <c r="M1454" t="str">
        <f>VLOOKUP(A1454,'Master Sheet'!A:O,15)</f>
        <v>Paris</v>
      </c>
    </row>
    <row r="1455" spans="1:13">
      <c r="A1455">
        <v>10266</v>
      </c>
      <c r="B1455" t="s">
        <v>214</v>
      </c>
      <c r="C1455">
        <v>47</v>
      </c>
      <c r="D1455">
        <v>56.33</v>
      </c>
      <c r="E1455">
        <v>13</v>
      </c>
      <c r="F1455" s="14">
        <f>VLOOKUP($A1455,Orders!$A:$B,2,FALSE)</f>
        <v>38174</v>
      </c>
      <c r="G1455" t="str">
        <f>VLOOKUP($A1455,Orders!$A:$E,5,FALSE)</f>
        <v>Shipped</v>
      </c>
      <c r="H1455">
        <f>VLOOKUP(B1455,Products!A:H,8)</f>
        <v>38.58</v>
      </c>
      <c r="I1455">
        <f t="shared" si="92"/>
        <v>2647.5099999999998</v>
      </c>
      <c r="J1455">
        <f t="shared" si="93"/>
        <v>834.25</v>
      </c>
      <c r="K1455">
        <f t="shared" si="94"/>
        <v>2004</v>
      </c>
      <c r="L1455">
        <f t="shared" si="95"/>
        <v>7</v>
      </c>
      <c r="M1455" t="str">
        <f>VLOOKUP(A1455,'Master Sheet'!A:O,15)</f>
        <v>Paris</v>
      </c>
    </row>
    <row r="1456" spans="1:13">
      <c r="A1456">
        <v>10266</v>
      </c>
      <c r="B1456" t="s">
        <v>215</v>
      </c>
      <c r="C1456">
        <v>24</v>
      </c>
      <c r="D1456">
        <v>119.37</v>
      </c>
      <c r="E1456">
        <v>9</v>
      </c>
      <c r="F1456" s="14">
        <f>VLOOKUP($A1456,Orders!$A:$B,2,FALSE)</f>
        <v>38174</v>
      </c>
      <c r="G1456" t="str">
        <f>VLOOKUP($A1456,Orders!$A:$E,5,FALSE)</f>
        <v>Shipped</v>
      </c>
      <c r="H1456">
        <f>VLOOKUP(B1456,Products!A:H,8)</f>
        <v>98.3</v>
      </c>
      <c r="I1456">
        <f t="shared" si="92"/>
        <v>2864.88</v>
      </c>
      <c r="J1456">
        <f t="shared" si="93"/>
        <v>505.68000000000018</v>
      </c>
      <c r="K1456">
        <f t="shared" si="94"/>
        <v>2004</v>
      </c>
      <c r="L1456">
        <f t="shared" si="95"/>
        <v>7</v>
      </c>
      <c r="M1456" t="str">
        <f>VLOOKUP(A1456,'Master Sheet'!A:O,15)</f>
        <v>Paris</v>
      </c>
    </row>
    <row r="1457" spans="1:13">
      <c r="A1457">
        <v>10267</v>
      </c>
      <c r="B1457" t="s">
        <v>226</v>
      </c>
      <c r="C1457">
        <v>36</v>
      </c>
      <c r="D1457">
        <v>71.27</v>
      </c>
      <c r="E1457">
        <v>1</v>
      </c>
      <c r="F1457" s="14">
        <f>VLOOKUP($A1457,Orders!$A:$B,2,FALSE)</f>
        <v>38175</v>
      </c>
      <c r="G1457" t="str">
        <f>VLOOKUP($A1457,Orders!$A:$E,5,FALSE)</f>
        <v>Shipped</v>
      </c>
      <c r="H1457">
        <f>VLOOKUP(B1457,Products!A:H,8)</f>
        <v>34.21</v>
      </c>
      <c r="I1457">
        <f t="shared" si="92"/>
        <v>2565.7199999999998</v>
      </c>
      <c r="J1457">
        <f t="shared" si="93"/>
        <v>1334.1599999999999</v>
      </c>
      <c r="K1457">
        <f t="shared" si="94"/>
        <v>2004</v>
      </c>
      <c r="L1457">
        <f t="shared" si="95"/>
        <v>7</v>
      </c>
      <c r="M1457" t="str">
        <f>VLOOKUP(A1457,'Master Sheet'!A:O,15)</f>
        <v>NYC</v>
      </c>
    </row>
    <row r="1458" spans="1:13">
      <c r="A1458">
        <v>10267</v>
      </c>
      <c r="B1458" t="s">
        <v>227</v>
      </c>
      <c r="C1458">
        <v>40</v>
      </c>
      <c r="D1458">
        <v>72.02</v>
      </c>
      <c r="E1458">
        <v>5</v>
      </c>
      <c r="F1458" s="14">
        <f>VLOOKUP($A1458,Orders!$A:$B,2,FALSE)</f>
        <v>38175</v>
      </c>
      <c r="G1458" t="str">
        <f>VLOOKUP($A1458,Orders!$A:$E,5,FALSE)</f>
        <v>Shipped</v>
      </c>
      <c r="H1458">
        <f>VLOOKUP(B1458,Products!A:H,8)</f>
        <v>49.24</v>
      </c>
      <c r="I1458">
        <f t="shared" si="92"/>
        <v>2880.7999999999997</v>
      </c>
      <c r="J1458">
        <f t="shared" si="93"/>
        <v>911.19999999999982</v>
      </c>
      <c r="K1458">
        <f t="shared" si="94"/>
        <v>2004</v>
      </c>
      <c r="L1458">
        <f t="shared" si="95"/>
        <v>7</v>
      </c>
      <c r="M1458" t="str">
        <f>VLOOKUP(A1458,'Master Sheet'!A:O,15)</f>
        <v>NYC</v>
      </c>
    </row>
    <row r="1459" spans="1:13">
      <c r="A1459">
        <v>10267</v>
      </c>
      <c r="B1459" t="s">
        <v>229</v>
      </c>
      <c r="C1459">
        <v>38</v>
      </c>
      <c r="D1459">
        <v>76.33</v>
      </c>
      <c r="E1459">
        <v>3</v>
      </c>
      <c r="F1459" s="14">
        <f>VLOOKUP($A1459,Orders!$A:$B,2,FALSE)</f>
        <v>38175</v>
      </c>
      <c r="G1459" t="str">
        <f>VLOOKUP($A1459,Orders!$A:$E,5,FALSE)</f>
        <v>Shipped</v>
      </c>
      <c r="H1459">
        <f>VLOOKUP(B1459,Products!A:H,8)</f>
        <v>47.25</v>
      </c>
      <c r="I1459">
        <f t="shared" ref="I1459:I1522" si="96">C1459*D1459</f>
        <v>2900.54</v>
      </c>
      <c r="J1459">
        <f t="shared" ref="J1459:J1522" si="97">(D1459-H1459)*C1459</f>
        <v>1105.04</v>
      </c>
      <c r="K1459">
        <f t="shared" ref="K1459:K1522" si="98">YEAR(F1459)</f>
        <v>2004</v>
      </c>
      <c r="L1459">
        <f t="shared" ref="L1459:L1522" si="99">MONTH(F1459)</f>
        <v>7</v>
      </c>
      <c r="M1459" t="str">
        <f>VLOOKUP(A1459,'Master Sheet'!A:O,15)</f>
        <v>NYC</v>
      </c>
    </row>
    <row r="1460" spans="1:13">
      <c r="A1460">
        <v>10267</v>
      </c>
      <c r="B1460" t="s">
        <v>230</v>
      </c>
      <c r="C1460">
        <v>43</v>
      </c>
      <c r="D1460">
        <v>93.95</v>
      </c>
      <c r="E1460">
        <v>2</v>
      </c>
      <c r="F1460" s="14">
        <f>VLOOKUP($A1460,Orders!$A:$B,2,FALSE)</f>
        <v>38175</v>
      </c>
      <c r="G1460" t="str">
        <f>VLOOKUP($A1460,Orders!$A:$E,5,FALSE)</f>
        <v>Shipped</v>
      </c>
      <c r="H1460">
        <f>VLOOKUP(B1460,Products!A:H,8)</f>
        <v>72.819999999999993</v>
      </c>
      <c r="I1460">
        <f t="shared" si="96"/>
        <v>4039.85</v>
      </c>
      <c r="J1460">
        <f t="shared" si="97"/>
        <v>908.59000000000037</v>
      </c>
      <c r="K1460">
        <f t="shared" si="98"/>
        <v>2004</v>
      </c>
      <c r="L1460">
        <f t="shared" si="99"/>
        <v>7</v>
      </c>
      <c r="M1460" t="str">
        <f>VLOOKUP(A1460,'Master Sheet'!A:O,15)</f>
        <v>NYC</v>
      </c>
    </row>
    <row r="1461" spans="1:13">
      <c r="A1461">
        <v>10267</v>
      </c>
      <c r="B1461" t="s">
        <v>231</v>
      </c>
      <c r="C1461">
        <v>44</v>
      </c>
      <c r="D1461">
        <v>83.9</v>
      </c>
      <c r="E1461">
        <v>4</v>
      </c>
      <c r="F1461" s="14">
        <f>VLOOKUP($A1461,Orders!$A:$B,2,FALSE)</f>
        <v>38175</v>
      </c>
      <c r="G1461" t="str">
        <f>VLOOKUP($A1461,Orders!$A:$E,5,FALSE)</f>
        <v>Shipped</v>
      </c>
      <c r="H1461">
        <f>VLOOKUP(B1461,Products!A:H,8)</f>
        <v>50.51</v>
      </c>
      <c r="I1461">
        <f t="shared" si="96"/>
        <v>3691.6000000000004</v>
      </c>
      <c r="J1461">
        <f t="shared" si="97"/>
        <v>1469.1600000000003</v>
      </c>
      <c r="K1461">
        <f t="shared" si="98"/>
        <v>2004</v>
      </c>
      <c r="L1461">
        <f t="shared" si="99"/>
        <v>7</v>
      </c>
      <c r="M1461" t="str">
        <f>VLOOKUP(A1461,'Master Sheet'!A:O,15)</f>
        <v>NYC</v>
      </c>
    </row>
    <row r="1462" spans="1:13">
      <c r="A1462">
        <v>10267</v>
      </c>
      <c r="B1462" t="s">
        <v>232</v>
      </c>
      <c r="C1462">
        <v>43</v>
      </c>
      <c r="D1462">
        <v>98.51</v>
      </c>
      <c r="E1462">
        <v>6</v>
      </c>
      <c r="F1462" s="14">
        <f>VLOOKUP($A1462,Orders!$A:$B,2,FALSE)</f>
        <v>38175</v>
      </c>
      <c r="G1462" t="str">
        <f>VLOOKUP($A1462,Orders!$A:$E,5,FALSE)</f>
        <v>Shipped</v>
      </c>
      <c r="H1462">
        <f>VLOOKUP(B1462,Products!A:H,8)</f>
        <v>62.11</v>
      </c>
      <c r="I1462">
        <f t="shared" si="96"/>
        <v>4235.93</v>
      </c>
      <c r="J1462">
        <f t="shared" si="97"/>
        <v>1565.2000000000003</v>
      </c>
      <c r="K1462">
        <f t="shared" si="98"/>
        <v>2004</v>
      </c>
      <c r="L1462">
        <f t="shared" si="99"/>
        <v>7</v>
      </c>
      <c r="M1462" t="str">
        <f>VLOOKUP(A1462,'Master Sheet'!A:O,15)</f>
        <v>NYC</v>
      </c>
    </row>
    <row r="1463" spans="1:13">
      <c r="A1463">
        <v>10268</v>
      </c>
      <c r="B1463" t="s">
        <v>132</v>
      </c>
      <c r="C1463">
        <v>49</v>
      </c>
      <c r="D1463">
        <v>93.49</v>
      </c>
      <c r="E1463">
        <v>3</v>
      </c>
      <c r="F1463" s="14">
        <f>VLOOKUP($A1463,Orders!$A:$B,2,FALSE)</f>
        <v>38180</v>
      </c>
      <c r="G1463" t="str">
        <f>VLOOKUP($A1463,Orders!$A:$E,5,FALSE)</f>
        <v>Shipped</v>
      </c>
      <c r="H1463">
        <f>VLOOKUP(B1463,Products!A:H,8)</f>
        <v>60.62</v>
      </c>
      <c r="I1463">
        <f t="shared" si="96"/>
        <v>4581.0099999999993</v>
      </c>
      <c r="J1463">
        <f t="shared" si="97"/>
        <v>1610.6299999999999</v>
      </c>
      <c r="K1463">
        <f t="shared" si="98"/>
        <v>2004</v>
      </c>
      <c r="L1463">
        <f t="shared" si="99"/>
        <v>7</v>
      </c>
      <c r="M1463" t="str">
        <f>VLOOKUP(A1463,'Master Sheet'!A:O,15)</f>
        <v>Sydney</v>
      </c>
    </row>
    <row r="1464" spans="1:13">
      <c r="A1464">
        <v>10268</v>
      </c>
      <c r="B1464" t="s">
        <v>133</v>
      </c>
      <c r="C1464">
        <v>26</v>
      </c>
      <c r="D1464">
        <v>45.82</v>
      </c>
      <c r="E1464">
        <v>2</v>
      </c>
      <c r="F1464" s="14">
        <f>VLOOKUP($A1464,Orders!$A:$B,2,FALSE)</f>
        <v>38180</v>
      </c>
      <c r="G1464" t="str">
        <f>VLOOKUP($A1464,Orders!$A:$E,5,FALSE)</f>
        <v>Shipped</v>
      </c>
      <c r="H1464">
        <f>VLOOKUP(B1464,Products!A:H,8)</f>
        <v>24.26</v>
      </c>
      <c r="I1464">
        <f t="shared" si="96"/>
        <v>1191.32</v>
      </c>
      <c r="J1464">
        <f t="shared" si="97"/>
        <v>560.55999999999995</v>
      </c>
      <c r="K1464">
        <f t="shared" si="98"/>
        <v>2004</v>
      </c>
      <c r="L1464">
        <f t="shared" si="99"/>
        <v>7</v>
      </c>
      <c r="M1464" t="str">
        <f>VLOOKUP(A1464,'Master Sheet'!A:O,15)</f>
        <v>Sydney</v>
      </c>
    </row>
    <row r="1465" spans="1:13">
      <c r="A1465">
        <v>10268</v>
      </c>
      <c r="B1465" t="s">
        <v>124</v>
      </c>
      <c r="C1465">
        <v>34</v>
      </c>
      <c r="D1465">
        <v>164.9</v>
      </c>
      <c r="E1465">
        <v>10</v>
      </c>
      <c r="F1465" s="14">
        <f>VLOOKUP($A1465,Orders!$A:$B,2,FALSE)</f>
        <v>38180</v>
      </c>
      <c r="G1465" t="str">
        <f>VLOOKUP($A1465,Orders!$A:$E,5,FALSE)</f>
        <v>Shipped</v>
      </c>
      <c r="H1465">
        <f>VLOOKUP(B1465,Products!A:H,8)</f>
        <v>86.7</v>
      </c>
      <c r="I1465">
        <f t="shared" si="96"/>
        <v>5606.6</v>
      </c>
      <c r="J1465">
        <f t="shared" si="97"/>
        <v>2658.8</v>
      </c>
      <c r="K1465">
        <f t="shared" si="98"/>
        <v>2004</v>
      </c>
      <c r="L1465">
        <f t="shared" si="99"/>
        <v>7</v>
      </c>
      <c r="M1465" t="str">
        <f>VLOOKUP(A1465,'Master Sheet'!A:O,15)</f>
        <v>Sydney</v>
      </c>
    </row>
    <row r="1466" spans="1:13">
      <c r="A1466">
        <v>10268</v>
      </c>
      <c r="B1466" t="s">
        <v>125</v>
      </c>
      <c r="C1466">
        <v>31</v>
      </c>
      <c r="D1466">
        <v>60.54</v>
      </c>
      <c r="E1466">
        <v>9</v>
      </c>
      <c r="F1466" s="14">
        <f>VLOOKUP($A1466,Orders!$A:$B,2,FALSE)</f>
        <v>38180</v>
      </c>
      <c r="G1466" t="str">
        <f>VLOOKUP($A1466,Orders!$A:$E,5,FALSE)</f>
        <v>Shipped</v>
      </c>
      <c r="H1466">
        <f>VLOOKUP(B1466,Products!A:H,8)</f>
        <v>33.299999999999997</v>
      </c>
      <c r="I1466">
        <f t="shared" si="96"/>
        <v>1876.74</v>
      </c>
      <c r="J1466">
        <f t="shared" si="97"/>
        <v>844.44</v>
      </c>
      <c r="K1466">
        <f t="shared" si="98"/>
        <v>2004</v>
      </c>
      <c r="L1466">
        <f t="shared" si="99"/>
        <v>7</v>
      </c>
      <c r="M1466" t="str">
        <f>VLOOKUP(A1466,'Master Sheet'!A:O,15)</f>
        <v>Sydney</v>
      </c>
    </row>
    <row r="1467" spans="1:13">
      <c r="A1467">
        <v>10268</v>
      </c>
      <c r="B1467" t="s">
        <v>128</v>
      </c>
      <c r="C1467">
        <v>50</v>
      </c>
      <c r="D1467">
        <v>124.59</v>
      </c>
      <c r="E1467">
        <v>7</v>
      </c>
      <c r="F1467" s="14">
        <f>VLOOKUP($A1467,Orders!$A:$B,2,FALSE)</f>
        <v>38180</v>
      </c>
      <c r="G1467" t="str">
        <f>VLOOKUP($A1467,Orders!$A:$E,5,FALSE)</f>
        <v>Shipped</v>
      </c>
      <c r="H1467">
        <f>VLOOKUP(B1467,Products!A:H,8)</f>
        <v>58.48</v>
      </c>
      <c r="I1467">
        <f t="shared" si="96"/>
        <v>6229.5</v>
      </c>
      <c r="J1467">
        <f t="shared" si="97"/>
        <v>3305.5000000000009</v>
      </c>
      <c r="K1467">
        <f t="shared" si="98"/>
        <v>2004</v>
      </c>
      <c r="L1467">
        <f t="shared" si="99"/>
        <v>7</v>
      </c>
      <c r="M1467" t="str">
        <f>VLOOKUP(A1467,'Master Sheet'!A:O,15)</f>
        <v>Sydney</v>
      </c>
    </row>
    <row r="1468" spans="1:13">
      <c r="A1468">
        <v>10268</v>
      </c>
      <c r="B1468" t="s">
        <v>129</v>
      </c>
      <c r="C1468">
        <v>35</v>
      </c>
      <c r="D1468">
        <v>148.5</v>
      </c>
      <c r="E1468">
        <v>4</v>
      </c>
      <c r="F1468" s="14">
        <f>VLOOKUP($A1468,Orders!$A:$B,2,FALSE)</f>
        <v>38180</v>
      </c>
      <c r="G1468" t="str">
        <f>VLOOKUP($A1468,Orders!$A:$E,5,FALSE)</f>
        <v>Shipped</v>
      </c>
      <c r="H1468">
        <f>VLOOKUP(B1468,Products!A:H,8)</f>
        <v>72.56</v>
      </c>
      <c r="I1468">
        <f t="shared" si="96"/>
        <v>5197.5</v>
      </c>
      <c r="J1468">
        <f t="shared" si="97"/>
        <v>2657.9</v>
      </c>
      <c r="K1468">
        <f t="shared" si="98"/>
        <v>2004</v>
      </c>
      <c r="L1468">
        <f t="shared" si="99"/>
        <v>7</v>
      </c>
      <c r="M1468" t="str">
        <f>VLOOKUP(A1468,'Master Sheet'!A:O,15)</f>
        <v>Sydney</v>
      </c>
    </row>
    <row r="1469" spans="1:13">
      <c r="A1469">
        <v>10268</v>
      </c>
      <c r="B1469" t="s">
        <v>142</v>
      </c>
      <c r="C1469">
        <v>39</v>
      </c>
      <c r="D1469">
        <v>96.23</v>
      </c>
      <c r="E1469">
        <v>1</v>
      </c>
      <c r="F1469" s="14">
        <f>VLOOKUP($A1469,Orders!$A:$B,2,FALSE)</f>
        <v>38180</v>
      </c>
      <c r="G1469" t="str">
        <f>VLOOKUP($A1469,Orders!$A:$E,5,FALSE)</f>
        <v>Shipped</v>
      </c>
      <c r="H1469">
        <f>VLOOKUP(B1469,Products!A:H,8)</f>
        <v>57.54</v>
      </c>
      <c r="I1469">
        <f t="shared" si="96"/>
        <v>3752.9700000000003</v>
      </c>
      <c r="J1469">
        <f t="shared" si="97"/>
        <v>1508.91</v>
      </c>
      <c r="K1469">
        <f t="shared" si="98"/>
        <v>2004</v>
      </c>
      <c r="L1469">
        <f t="shared" si="99"/>
        <v>7</v>
      </c>
      <c r="M1469" t="str">
        <f>VLOOKUP(A1469,'Master Sheet'!A:O,15)</f>
        <v>Sydney</v>
      </c>
    </row>
    <row r="1470" spans="1:13">
      <c r="A1470">
        <v>10268</v>
      </c>
      <c r="B1470" t="s">
        <v>126</v>
      </c>
      <c r="C1470">
        <v>35</v>
      </c>
      <c r="D1470">
        <v>84.67</v>
      </c>
      <c r="E1470">
        <v>11</v>
      </c>
      <c r="F1470" s="14">
        <f>VLOOKUP($A1470,Orders!$A:$B,2,FALSE)</f>
        <v>38180</v>
      </c>
      <c r="G1470" t="str">
        <f>VLOOKUP($A1470,Orders!$A:$E,5,FALSE)</f>
        <v>Shipped</v>
      </c>
      <c r="H1470">
        <f>VLOOKUP(B1470,Products!A:H,8)</f>
        <v>43.26</v>
      </c>
      <c r="I1470">
        <f t="shared" si="96"/>
        <v>2963.4500000000003</v>
      </c>
      <c r="J1470">
        <f t="shared" si="97"/>
        <v>1449.3500000000001</v>
      </c>
      <c r="K1470">
        <f t="shared" si="98"/>
        <v>2004</v>
      </c>
      <c r="L1470">
        <f t="shared" si="99"/>
        <v>7</v>
      </c>
      <c r="M1470" t="str">
        <f>VLOOKUP(A1470,'Master Sheet'!A:O,15)</f>
        <v>Sydney</v>
      </c>
    </row>
    <row r="1471" spans="1:13">
      <c r="A1471">
        <v>10268</v>
      </c>
      <c r="B1471" t="s">
        <v>130</v>
      </c>
      <c r="C1471">
        <v>33</v>
      </c>
      <c r="D1471">
        <v>31.86</v>
      </c>
      <c r="E1471">
        <v>6</v>
      </c>
      <c r="F1471" s="14">
        <f>VLOOKUP($A1471,Orders!$A:$B,2,FALSE)</f>
        <v>38180</v>
      </c>
      <c r="G1471" t="str">
        <f>VLOOKUP($A1471,Orders!$A:$E,5,FALSE)</f>
        <v>Shipped</v>
      </c>
      <c r="H1471">
        <f>VLOOKUP(B1471,Products!A:H,8)</f>
        <v>22.57</v>
      </c>
      <c r="I1471">
        <f t="shared" si="96"/>
        <v>1051.3799999999999</v>
      </c>
      <c r="J1471">
        <f t="shared" si="97"/>
        <v>306.57</v>
      </c>
      <c r="K1471">
        <f t="shared" si="98"/>
        <v>2004</v>
      </c>
      <c r="L1471">
        <f t="shared" si="99"/>
        <v>7</v>
      </c>
      <c r="M1471" t="str">
        <f>VLOOKUP(A1471,'Master Sheet'!A:O,15)</f>
        <v>Sydney</v>
      </c>
    </row>
    <row r="1472" spans="1:13">
      <c r="A1472">
        <v>10268</v>
      </c>
      <c r="B1472" t="s">
        <v>131</v>
      </c>
      <c r="C1472">
        <v>40</v>
      </c>
      <c r="D1472">
        <v>36.29</v>
      </c>
      <c r="E1472">
        <v>5</v>
      </c>
      <c r="F1472" s="14">
        <f>VLOOKUP($A1472,Orders!$A:$B,2,FALSE)</f>
        <v>38180</v>
      </c>
      <c r="G1472" t="str">
        <f>VLOOKUP($A1472,Orders!$A:$E,5,FALSE)</f>
        <v>Shipped</v>
      </c>
      <c r="H1472">
        <f>VLOOKUP(B1472,Products!A:H,8)</f>
        <v>20.61</v>
      </c>
      <c r="I1472">
        <f t="shared" si="96"/>
        <v>1451.6</v>
      </c>
      <c r="J1472">
        <f t="shared" si="97"/>
        <v>627.20000000000005</v>
      </c>
      <c r="K1472">
        <f t="shared" si="98"/>
        <v>2004</v>
      </c>
      <c r="L1472">
        <f t="shared" si="99"/>
        <v>7</v>
      </c>
      <c r="M1472" t="str">
        <f>VLOOKUP(A1472,'Master Sheet'!A:O,15)</f>
        <v>Sydney</v>
      </c>
    </row>
    <row r="1473" spans="1:13">
      <c r="A1473">
        <v>10268</v>
      </c>
      <c r="B1473" t="s">
        <v>127</v>
      </c>
      <c r="C1473">
        <v>30</v>
      </c>
      <c r="D1473">
        <v>37.75</v>
      </c>
      <c r="E1473">
        <v>8</v>
      </c>
      <c r="F1473" s="14">
        <f>VLOOKUP($A1473,Orders!$A:$B,2,FALSE)</f>
        <v>38180</v>
      </c>
      <c r="G1473" t="str">
        <f>VLOOKUP($A1473,Orders!$A:$E,5,FALSE)</f>
        <v>Shipped</v>
      </c>
      <c r="H1473">
        <f>VLOOKUP(B1473,Products!A:H,8)</f>
        <v>21.75</v>
      </c>
      <c r="I1473">
        <f t="shared" si="96"/>
        <v>1132.5</v>
      </c>
      <c r="J1473">
        <f t="shared" si="97"/>
        <v>480</v>
      </c>
      <c r="K1473">
        <f t="shared" si="98"/>
        <v>2004</v>
      </c>
      <c r="L1473">
        <f t="shared" si="99"/>
        <v>7</v>
      </c>
      <c r="M1473" t="str">
        <f>VLOOKUP(A1473,'Master Sheet'!A:O,15)</f>
        <v>Sydney</v>
      </c>
    </row>
    <row r="1474" spans="1:13">
      <c r="A1474">
        <v>10269</v>
      </c>
      <c r="B1474" t="s">
        <v>140</v>
      </c>
      <c r="C1474">
        <v>32</v>
      </c>
      <c r="D1474">
        <v>57.46</v>
      </c>
      <c r="E1474">
        <v>1</v>
      </c>
      <c r="F1474" s="14">
        <f>VLOOKUP($A1474,Orders!$A:$B,2,FALSE)</f>
        <v>38184</v>
      </c>
      <c r="G1474" t="str">
        <f>VLOOKUP($A1474,Orders!$A:$E,5,FALSE)</f>
        <v>Shipped</v>
      </c>
      <c r="H1474">
        <f>VLOOKUP(B1474,Products!A:H,8)</f>
        <v>34.35</v>
      </c>
      <c r="I1474">
        <f t="shared" si="96"/>
        <v>1838.72</v>
      </c>
      <c r="J1474">
        <f t="shared" si="97"/>
        <v>739.52</v>
      </c>
      <c r="K1474">
        <f t="shared" si="98"/>
        <v>2004</v>
      </c>
      <c r="L1474">
        <f t="shared" si="99"/>
        <v>7</v>
      </c>
      <c r="M1474" t="str">
        <f>VLOOKUP(A1474,'Master Sheet'!A:O,15)</f>
        <v>Paris</v>
      </c>
    </row>
    <row r="1475" spans="1:13">
      <c r="A1475">
        <v>10269</v>
      </c>
      <c r="B1475" t="s">
        <v>146</v>
      </c>
      <c r="C1475">
        <v>48</v>
      </c>
      <c r="D1475">
        <v>95.44</v>
      </c>
      <c r="E1475">
        <v>2</v>
      </c>
      <c r="F1475" s="14">
        <f>VLOOKUP($A1475,Orders!$A:$B,2,FALSE)</f>
        <v>38184</v>
      </c>
      <c r="G1475" t="str">
        <f>VLOOKUP($A1475,Orders!$A:$E,5,FALSE)</f>
        <v>Shipped</v>
      </c>
      <c r="H1475">
        <f>VLOOKUP(B1475,Products!A:H,8)</f>
        <v>57.46</v>
      </c>
      <c r="I1475">
        <f t="shared" si="96"/>
        <v>4581.12</v>
      </c>
      <c r="J1475">
        <f t="shared" si="97"/>
        <v>1823.04</v>
      </c>
      <c r="K1475">
        <f t="shared" si="98"/>
        <v>2004</v>
      </c>
      <c r="L1475">
        <f t="shared" si="99"/>
        <v>7</v>
      </c>
      <c r="M1475" t="str">
        <f>VLOOKUP(A1475,'Master Sheet'!A:O,15)</f>
        <v>Paris</v>
      </c>
    </row>
    <row r="1476" spans="1:13">
      <c r="A1476">
        <v>10270</v>
      </c>
      <c r="B1476" t="s">
        <v>134</v>
      </c>
      <c r="C1476">
        <v>21</v>
      </c>
      <c r="D1476">
        <v>171.44</v>
      </c>
      <c r="E1476">
        <v>9</v>
      </c>
      <c r="F1476" s="14">
        <f>VLOOKUP($A1476,Orders!$A:$B,2,FALSE)</f>
        <v>38187</v>
      </c>
      <c r="G1476" t="str">
        <f>VLOOKUP($A1476,Orders!$A:$E,5,FALSE)</f>
        <v>Shipped</v>
      </c>
      <c r="H1476">
        <f>VLOOKUP(B1476,Products!A:H,8)</f>
        <v>98.58</v>
      </c>
      <c r="I1476">
        <f t="shared" si="96"/>
        <v>3600.24</v>
      </c>
      <c r="J1476">
        <f t="shared" si="97"/>
        <v>1530.06</v>
      </c>
      <c r="K1476">
        <f t="shared" si="98"/>
        <v>2004</v>
      </c>
      <c r="L1476">
        <f t="shared" si="99"/>
        <v>7</v>
      </c>
      <c r="M1476" t="str">
        <f>VLOOKUP(A1476,'Master Sheet'!A:O,15)</f>
        <v>Sydney</v>
      </c>
    </row>
    <row r="1477" spans="1:13">
      <c r="A1477">
        <v>10270</v>
      </c>
      <c r="B1477" t="s">
        <v>135</v>
      </c>
      <c r="C1477">
        <v>32</v>
      </c>
      <c r="D1477">
        <v>124.1</v>
      </c>
      <c r="E1477">
        <v>2</v>
      </c>
      <c r="F1477" s="14">
        <f>VLOOKUP($A1477,Orders!$A:$B,2,FALSE)</f>
        <v>38187</v>
      </c>
      <c r="G1477" t="str">
        <f>VLOOKUP($A1477,Orders!$A:$E,5,FALSE)</f>
        <v>Shipped</v>
      </c>
      <c r="H1477">
        <f>VLOOKUP(B1477,Products!A:H,8)</f>
        <v>103.42</v>
      </c>
      <c r="I1477">
        <f t="shared" si="96"/>
        <v>3971.2</v>
      </c>
      <c r="J1477">
        <f t="shared" si="97"/>
        <v>661.75999999999976</v>
      </c>
      <c r="K1477">
        <f t="shared" si="98"/>
        <v>2004</v>
      </c>
      <c r="L1477">
        <f t="shared" si="99"/>
        <v>7</v>
      </c>
      <c r="M1477" t="str">
        <f>VLOOKUP(A1477,'Master Sheet'!A:O,15)</f>
        <v>Sydney</v>
      </c>
    </row>
    <row r="1478" spans="1:13">
      <c r="A1478">
        <v>10270</v>
      </c>
      <c r="B1478" t="s">
        <v>136</v>
      </c>
      <c r="C1478">
        <v>28</v>
      </c>
      <c r="D1478">
        <v>135.30000000000001</v>
      </c>
      <c r="E1478">
        <v>6</v>
      </c>
      <c r="F1478" s="14">
        <f>VLOOKUP($A1478,Orders!$A:$B,2,FALSE)</f>
        <v>38187</v>
      </c>
      <c r="G1478" t="str">
        <f>VLOOKUP($A1478,Orders!$A:$E,5,FALSE)</f>
        <v>Shipped</v>
      </c>
      <c r="H1478">
        <f>VLOOKUP(B1478,Products!A:H,8)</f>
        <v>77.900000000000006</v>
      </c>
      <c r="I1478">
        <f t="shared" si="96"/>
        <v>3788.4000000000005</v>
      </c>
      <c r="J1478">
        <f t="shared" si="97"/>
        <v>1607.2000000000003</v>
      </c>
      <c r="K1478">
        <f t="shared" si="98"/>
        <v>2004</v>
      </c>
      <c r="L1478">
        <f t="shared" si="99"/>
        <v>7</v>
      </c>
      <c r="M1478" t="str">
        <f>VLOOKUP(A1478,'Master Sheet'!A:O,15)</f>
        <v>Sydney</v>
      </c>
    </row>
    <row r="1479" spans="1:13">
      <c r="A1479">
        <v>10270</v>
      </c>
      <c r="B1479" t="s">
        <v>137</v>
      </c>
      <c r="C1479">
        <v>43</v>
      </c>
      <c r="D1479">
        <v>94.5</v>
      </c>
      <c r="E1479">
        <v>8</v>
      </c>
      <c r="F1479" s="14">
        <f>VLOOKUP($A1479,Orders!$A:$B,2,FALSE)</f>
        <v>38187</v>
      </c>
      <c r="G1479" t="str">
        <f>VLOOKUP($A1479,Orders!$A:$E,5,FALSE)</f>
        <v>Shipped</v>
      </c>
      <c r="H1479">
        <f>VLOOKUP(B1479,Products!A:H,8)</f>
        <v>58.33</v>
      </c>
      <c r="I1479">
        <f t="shared" si="96"/>
        <v>4063.5</v>
      </c>
      <c r="J1479">
        <f t="shared" si="97"/>
        <v>1555.3100000000002</v>
      </c>
      <c r="K1479">
        <f t="shared" si="98"/>
        <v>2004</v>
      </c>
      <c r="L1479">
        <f t="shared" si="99"/>
        <v>7</v>
      </c>
      <c r="M1479" t="str">
        <f>VLOOKUP(A1479,'Master Sheet'!A:O,15)</f>
        <v>Sydney</v>
      </c>
    </row>
    <row r="1480" spans="1:13">
      <c r="A1480">
        <v>10270</v>
      </c>
      <c r="B1480" t="s">
        <v>139</v>
      </c>
      <c r="C1480">
        <v>31</v>
      </c>
      <c r="D1480">
        <v>81.05</v>
      </c>
      <c r="E1480">
        <v>10</v>
      </c>
      <c r="F1480" s="14">
        <f>VLOOKUP($A1480,Orders!$A:$B,2,FALSE)</f>
        <v>38187</v>
      </c>
      <c r="G1480" t="str">
        <f>VLOOKUP($A1480,Orders!$A:$E,5,FALSE)</f>
        <v>Shipped</v>
      </c>
      <c r="H1480">
        <f>VLOOKUP(B1480,Products!A:H,8)</f>
        <v>60.78</v>
      </c>
      <c r="I1480">
        <f t="shared" si="96"/>
        <v>2512.5499999999997</v>
      </c>
      <c r="J1480">
        <f t="shared" si="97"/>
        <v>628.36999999999989</v>
      </c>
      <c r="K1480">
        <f t="shared" si="98"/>
        <v>2004</v>
      </c>
      <c r="L1480">
        <f t="shared" si="99"/>
        <v>7</v>
      </c>
      <c r="M1480" t="str">
        <f>VLOOKUP(A1480,'Master Sheet'!A:O,15)</f>
        <v>Sydney</v>
      </c>
    </row>
    <row r="1481" spans="1:13">
      <c r="A1481">
        <v>10270</v>
      </c>
      <c r="B1481" t="s">
        <v>141</v>
      </c>
      <c r="C1481">
        <v>38</v>
      </c>
      <c r="D1481">
        <v>85.87</v>
      </c>
      <c r="E1481">
        <v>11</v>
      </c>
      <c r="F1481" s="14">
        <f>VLOOKUP($A1481,Orders!$A:$B,2,FALSE)</f>
        <v>38187</v>
      </c>
      <c r="G1481" t="str">
        <f>VLOOKUP($A1481,Orders!$A:$E,5,FALSE)</f>
        <v>Shipped</v>
      </c>
      <c r="H1481">
        <f>VLOOKUP(B1481,Products!A:H,8)</f>
        <v>60.74</v>
      </c>
      <c r="I1481">
        <f t="shared" si="96"/>
        <v>3263.0600000000004</v>
      </c>
      <c r="J1481">
        <f t="shared" si="97"/>
        <v>954.94</v>
      </c>
      <c r="K1481">
        <f t="shared" si="98"/>
        <v>2004</v>
      </c>
      <c r="L1481">
        <f t="shared" si="99"/>
        <v>7</v>
      </c>
      <c r="M1481" t="str">
        <f>VLOOKUP(A1481,'Master Sheet'!A:O,15)</f>
        <v>Sydney</v>
      </c>
    </row>
    <row r="1482" spans="1:13">
      <c r="A1482">
        <v>10270</v>
      </c>
      <c r="B1482" t="s">
        <v>143</v>
      </c>
      <c r="C1482">
        <v>38</v>
      </c>
      <c r="D1482">
        <v>107.76</v>
      </c>
      <c r="E1482">
        <v>3</v>
      </c>
      <c r="F1482" s="14">
        <f>VLOOKUP($A1482,Orders!$A:$B,2,FALSE)</f>
        <v>38187</v>
      </c>
      <c r="G1482" t="str">
        <f>VLOOKUP($A1482,Orders!$A:$E,5,FALSE)</f>
        <v>Shipped</v>
      </c>
      <c r="H1482">
        <f>VLOOKUP(B1482,Products!A:H,8)</f>
        <v>84.76</v>
      </c>
      <c r="I1482">
        <f t="shared" si="96"/>
        <v>4094.88</v>
      </c>
      <c r="J1482">
        <f t="shared" si="97"/>
        <v>874</v>
      </c>
      <c r="K1482">
        <f t="shared" si="98"/>
        <v>2004</v>
      </c>
      <c r="L1482">
        <f t="shared" si="99"/>
        <v>7</v>
      </c>
      <c r="M1482" t="str">
        <f>VLOOKUP(A1482,'Master Sheet'!A:O,15)</f>
        <v>Sydney</v>
      </c>
    </row>
    <row r="1483" spans="1:13">
      <c r="A1483">
        <v>10270</v>
      </c>
      <c r="B1483" t="s">
        <v>144</v>
      </c>
      <c r="C1483">
        <v>44</v>
      </c>
      <c r="D1483">
        <v>40.25</v>
      </c>
      <c r="E1483">
        <v>7</v>
      </c>
      <c r="F1483" s="14">
        <f>VLOOKUP($A1483,Orders!$A:$B,2,FALSE)</f>
        <v>38187</v>
      </c>
      <c r="G1483" t="str">
        <f>VLOOKUP($A1483,Orders!$A:$E,5,FALSE)</f>
        <v>Shipped</v>
      </c>
      <c r="H1483">
        <f>VLOOKUP(B1483,Products!A:H,8)</f>
        <v>23.14</v>
      </c>
      <c r="I1483">
        <f t="shared" si="96"/>
        <v>1771</v>
      </c>
      <c r="J1483">
        <f t="shared" si="97"/>
        <v>752.83999999999992</v>
      </c>
      <c r="K1483">
        <f t="shared" si="98"/>
        <v>2004</v>
      </c>
      <c r="L1483">
        <f t="shared" si="99"/>
        <v>7</v>
      </c>
      <c r="M1483" t="str">
        <f>VLOOKUP(A1483,'Master Sheet'!A:O,15)</f>
        <v>Sydney</v>
      </c>
    </row>
    <row r="1484" spans="1:13">
      <c r="A1484">
        <v>10270</v>
      </c>
      <c r="B1484" t="s">
        <v>147</v>
      </c>
      <c r="C1484">
        <v>32</v>
      </c>
      <c r="D1484">
        <v>93.42</v>
      </c>
      <c r="E1484">
        <v>1</v>
      </c>
      <c r="F1484" s="14">
        <f>VLOOKUP($A1484,Orders!$A:$B,2,FALSE)</f>
        <v>38187</v>
      </c>
      <c r="G1484" t="str">
        <f>VLOOKUP($A1484,Orders!$A:$E,5,FALSE)</f>
        <v>Shipped</v>
      </c>
      <c r="H1484">
        <f>VLOOKUP(B1484,Products!A:H,8)</f>
        <v>53.93</v>
      </c>
      <c r="I1484">
        <f t="shared" si="96"/>
        <v>2989.44</v>
      </c>
      <c r="J1484">
        <f t="shared" si="97"/>
        <v>1263.68</v>
      </c>
      <c r="K1484">
        <f t="shared" si="98"/>
        <v>2004</v>
      </c>
      <c r="L1484">
        <f t="shared" si="99"/>
        <v>7</v>
      </c>
      <c r="M1484" t="str">
        <f>VLOOKUP(A1484,'Master Sheet'!A:O,15)</f>
        <v>Sydney</v>
      </c>
    </row>
    <row r="1485" spans="1:13">
      <c r="A1485">
        <v>10270</v>
      </c>
      <c r="B1485" t="s">
        <v>148</v>
      </c>
      <c r="C1485">
        <v>21</v>
      </c>
      <c r="D1485">
        <v>52.36</v>
      </c>
      <c r="E1485">
        <v>5</v>
      </c>
      <c r="F1485" s="14">
        <f>VLOOKUP($A1485,Orders!$A:$B,2,FALSE)</f>
        <v>38187</v>
      </c>
      <c r="G1485" t="str">
        <f>VLOOKUP($A1485,Orders!$A:$E,5,FALSE)</f>
        <v>Shipped</v>
      </c>
      <c r="H1485">
        <f>VLOOKUP(B1485,Products!A:H,8)</f>
        <v>33.61</v>
      </c>
      <c r="I1485">
        <f t="shared" si="96"/>
        <v>1099.56</v>
      </c>
      <c r="J1485">
        <f t="shared" si="97"/>
        <v>393.75</v>
      </c>
      <c r="K1485">
        <f t="shared" si="98"/>
        <v>2004</v>
      </c>
      <c r="L1485">
        <f t="shared" si="99"/>
        <v>7</v>
      </c>
      <c r="M1485" t="str">
        <f>VLOOKUP(A1485,'Master Sheet'!A:O,15)</f>
        <v>Sydney</v>
      </c>
    </row>
    <row r="1486" spans="1:13">
      <c r="A1486">
        <v>10270</v>
      </c>
      <c r="B1486" t="s">
        <v>149</v>
      </c>
      <c r="C1486">
        <v>46</v>
      </c>
      <c r="D1486">
        <v>101.15</v>
      </c>
      <c r="E1486">
        <v>4</v>
      </c>
      <c r="F1486" s="14">
        <f>VLOOKUP($A1486,Orders!$A:$B,2,FALSE)</f>
        <v>38187</v>
      </c>
      <c r="G1486" t="str">
        <f>VLOOKUP($A1486,Orders!$A:$E,5,FALSE)</f>
        <v>Shipped</v>
      </c>
      <c r="H1486">
        <f>VLOOKUP(B1486,Products!A:H,8)</f>
        <v>46.53</v>
      </c>
      <c r="I1486">
        <f t="shared" si="96"/>
        <v>4652.9000000000005</v>
      </c>
      <c r="J1486">
        <f t="shared" si="97"/>
        <v>2512.5200000000004</v>
      </c>
      <c r="K1486">
        <f t="shared" si="98"/>
        <v>2004</v>
      </c>
      <c r="L1486">
        <f t="shared" si="99"/>
        <v>7</v>
      </c>
      <c r="M1486" t="str">
        <f>VLOOKUP(A1486,'Master Sheet'!A:O,15)</f>
        <v>Sydney</v>
      </c>
    </row>
    <row r="1487" spans="1:13">
      <c r="A1487">
        <v>10271</v>
      </c>
      <c r="B1487" t="s">
        <v>151</v>
      </c>
      <c r="C1487">
        <v>31</v>
      </c>
      <c r="D1487">
        <v>99.54</v>
      </c>
      <c r="E1487">
        <v>5</v>
      </c>
      <c r="F1487" s="14">
        <f>VLOOKUP($A1487,Orders!$A:$B,2,FALSE)</f>
        <v>38188</v>
      </c>
      <c r="G1487" t="str">
        <f>VLOOKUP($A1487,Orders!$A:$E,5,FALSE)</f>
        <v>Shipped</v>
      </c>
      <c r="H1487">
        <f>VLOOKUP(B1487,Products!A:H,8)</f>
        <v>55.7</v>
      </c>
      <c r="I1487">
        <f t="shared" si="96"/>
        <v>3085.7400000000002</v>
      </c>
      <c r="J1487">
        <f t="shared" si="97"/>
        <v>1359.0400000000002</v>
      </c>
      <c r="K1487">
        <f t="shared" si="98"/>
        <v>2004</v>
      </c>
      <c r="L1487">
        <f t="shared" si="99"/>
        <v>7</v>
      </c>
      <c r="M1487" t="str">
        <f>VLOOKUP(A1487,'Master Sheet'!A:O,15)</f>
        <v>San Francisco</v>
      </c>
    </row>
    <row r="1488" spans="1:13">
      <c r="A1488">
        <v>10271</v>
      </c>
      <c r="B1488" t="s">
        <v>152</v>
      </c>
      <c r="C1488">
        <v>50</v>
      </c>
      <c r="D1488">
        <v>147.36000000000001</v>
      </c>
      <c r="E1488">
        <v>4</v>
      </c>
      <c r="F1488" s="14">
        <f>VLOOKUP($A1488,Orders!$A:$B,2,FALSE)</f>
        <v>38188</v>
      </c>
      <c r="G1488" t="str">
        <f>VLOOKUP($A1488,Orders!$A:$E,5,FALSE)</f>
        <v>Shipped</v>
      </c>
      <c r="H1488">
        <f>VLOOKUP(B1488,Products!A:H,8)</f>
        <v>101.51</v>
      </c>
      <c r="I1488">
        <f t="shared" si="96"/>
        <v>7368.0000000000009</v>
      </c>
      <c r="J1488">
        <f t="shared" si="97"/>
        <v>2292.5000000000005</v>
      </c>
      <c r="K1488">
        <f t="shared" si="98"/>
        <v>2004</v>
      </c>
      <c r="L1488">
        <f t="shared" si="99"/>
        <v>7</v>
      </c>
      <c r="M1488" t="str">
        <f>VLOOKUP(A1488,'Master Sheet'!A:O,15)</f>
        <v>San Francisco</v>
      </c>
    </row>
    <row r="1489" spans="1:13">
      <c r="A1489">
        <v>10271</v>
      </c>
      <c r="B1489" t="s">
        <v>153</v>
      </c>
      <c r="C1489">
        <v>50</v>
      </c>
      <c r="D1489">
        <v>121.5</v>
      </c>
      <c r="E1489">
        <v>8</v>
      </c>
      <c r="F1489" s="14">
        <f>VLOOKUP($A1489,Orders!$A:$B,2,FALSE)</f>
        <v>38188</v>
      </c>
      <c r="G1489" t="str">
        <f>VLOOKUP($A1489,Orders!$A:$E,5,FALSE)</f>
        <v>Shipped</v>
      </c>
      <c r="H1489">
        <f>VLOOKUP(B1489,Products!A:H,8)</f>
        <v>74.86</v>
      </c>
      <c r="I1489">
        <f t="shared" si="96"/>
        <v>6075</v>
      </c>
      <c r="J1489">
        <f t="shared" si="97"/>
        <v>2332</v>
      </c>
      <c r="K1489">
        <f t="shared" si="98"/>
        <v>2004</v>
      </c>
      <c r="L1489">
        <f t="shared" si="99"/>
        <v>7</v>
      </c>
      <c r="M1489" t="str">
        <f>VLOOKUP(A1489,'Master Sheet'!A:O,15)</f>
        <v>San Francisco</v>
      </c>
    </row>
    <row r="1490" spans="1:13">
      <c r="A1490">
        <v>10271</v>
      </c>
      <c r="B1490" t="s">
        <v>138</v>
      </c>
      <c r="C1490">
        <v>25</v>
      </c>
      <c r="D1490">
        <v>59.55</v>
      </c>
      <c r="E1490">
        <v>11</v>
      </c>
      <c r="F1490" s="14">
        <f>VLOOKUP($A1490,Orders!$A:$B,2,FALSE)</f>
        <v>38188</v>
      </c>
      <c r="G1490" t="str">
        <f>VLOOKUP($A1490,Orders!$A:$E,5,FALSE)</f>
        <v>Shipped</v>
      </c>
      <c r="H1490">
        <f>VLOOKUP(B1490,Products!A:H,8)</f>
        <v>24.92</v>
      </c>
      <c r="I1490">
        <f t="shared" si="96"/>
        <v>1488.75</v>
      </c>
      <c r="J1490">
        <f t="shared" si="97"/>
        <v>865.74999999999989</v>
      </c>
      <c r="K1490">
        <f t="shared" si="98"/>
        <v>2004</v>
      </c>
      <c r="L1490">
        <f t="shared" si="99"/>
        <v>7</v>
      </c>
      <c r="M1490" t="str">
        <f>VLOOKUP(A1490,'Master Sheet'!A:O,15)</f>
        <v>San Francisco</v>
      </c>
    </row>
    <row r="1491" spans="1:13">
      <c r="A1491">
        <v>10271</v>
      </c>
      <c r="B1491" t="s">
        <v>154</v>
      </c>
      <c r="C1491">
        <v>20</v>
      </c>
      <c r="D1491">
        <v>169.34</v>
      </c>
      <c r="E1491">
        <v>9</v>
      </c>
      <c r="F1491" s="14">
        <f>VLOOKUP($A1491,Orders!$A:$B,2,FALSE)</f>
        <v>38188</v>
      </c>
      <c r="G1491" t="str">
        <f>VLOOKUP($A1491,Orders!$A:$E,5,FALSE)</f>
        <v>Shipped</v>
      </c>
      <c r="H1491">
        <f>VLOOKUP(B1491,Products!A:H,8)</f>
        <v>77.900000000000006</v>
      </c>
      <c r="I1491">
        <f t="shared" si="96"/>
        <v>3386.8</v>
      </c>
      <c r="J1491">
        <f t="shared" si="97"/>
        <v>1828.8</v>
      </c>
      <c r="K1491">
        <f t="shared" si="98"/>
        <v>2004</v>
      </c>
      <c r="L1491">
        <f t="shared" si="99"/>
        <v>7</v>
      </c>
      <c r="M1491" t="str">
        <f>VLOOKUP(A1491,'Master Sheet'!A:O,15)</f>
        <v>San Francisco</v>
      </c>
    </row>
    <row r="1492" spans="1:13">
      <c r="A1492">
        <v>10271</v>
      </c>
      <c r="B1492" t="s">
        <v>156</v>
      </c>
      <c r="C1492">
        <v>45</v>
      </c>
      <c r="D1492">
        <v>49.71</v>
      </c>
      <c r="E1492">
        <v>2</v>
      </c>
      <c r="F1492" s="14">
        <f>VLOOKUP($A1492,Orders!$A:$B,2,FALSE)</f>
        <v>38188</v>
      </c>
      <c r="G1492" t="str">
        <f>VLOOKUP($A1492,Orders!$A:$E,5,FALSE)</f>
        <v>Shipped</v>
      </c>
      <c r="H1492">
        <f>VLOOKUP(B1492,Products!A:H,8)</f>
        <v>32.369999999999997</v>
      </c>
      <c r="I1492">
        <f t="shared" si="96"/>
        <v>2236.9499999999998</v>
      </c>
      <c r="J1492">
        <f t="shared" si="97"/>
        <v>780.30000000000018</v>
      </c>
      <c r="K1492">
        <f t="shared" si="98"/>
        <v>2004</v>
      </c>
      <c r="L1492">
        <f t="shared" si="99"/>
        <v>7</v>
      </c>
      <c r="M1492" t="str">
        <f>VLOOKUP(A1492,'Master Sheet'!A:O,15)</f>
        <v>San Francisco</v>
      </c>
    </row>
    <row r="1493" spans="1:13">
      <c r="A1493">
        <v>10271</v>
      </c>
      <c r="B1493" t="s">
        <v>145</v>
      </c>
      <c r="C1493">
        <v>43</v>
      </c>
      <c r="D1493">
        <v>122.68</v>
      </c>
      <c r="E1493">
        <v>10</v>
      </c>
      <c r="F1493" s="14">
        <f>VLOOKUP($A1493,Orders!$A:$B,2,FALSE)</f>
        <v>38188</v>
      </c>
      <c r="G1493" t="str">
        <f>VLOOKUP($A1493,Orders!$A:$E,5,FALSE)</f>
        <v>Shipped</v>
      </c>
      <c r="H1493">
        <f>VLOOKUP(B1493,Products!A:H,8)</f>
        <v>61.34</v>
      </c>
      <c r="I1493">
        <f t="shared" si="96"/>
        <v>5275.2400000000007</v>
      </c>
      <c r="J1493">
        <f t="shared" si="97"/>
        <v>2637.6200000000003</v>
      </c>
      <c r="K1493">
        <f t="shared" si="98"/>
        <v>2004</v>
      </c>
      <c r="L1493">
        <f t="shared" si="99"/>
        <v>7</v>
      </c>
      <c r="M1493" t="str">
        <f>VLOOKUP(A1493,'Master Sheet'!A:O,15)</f>
        <v>San Francisco</v>
      </c>
    </row>
    <row r="1494" spans="1:13">
      <c r="A1494">
        <v>10271</v>
      </c>
      <c r="B1494" t="s">
        <v>157</v>
      </c>
      <c r="C1494">
        <v>38</v>
      </c>
      <c r="D1494">
        <v>28.64</v>
      </c>
      <c r="E1494">
        <v>6</v>
      </c>
      <c r="F1494" s="14">
        <f>VLOOKUP($A1494,Orders!$A:$B,2,FALSE)</f>
        <v>38188</v>
      </c>
      <c r="G1494" t="str">
        <f>VLOOKUP($A1494,Orders!$A:$E,5,FALSE)</f>
        <v>Shipped</v>
      </c>
      <c r="H1494">
        <f>VLOOKUP(B1494,Products!A:H,8)</f>
        <v>15.91</v>
      </c>
      <c r="I1494">
        <f t="shared" si="96"/>
        <v>1088.32</v>
      </c>
      <c r="J1494">
        <f t="shared" si="97"/>
        <v>483.74</v>
      </c>
      <c r="K1494">
        <f t="shared" si="98"/>
        <v>2004</v>
      </c>
      <c r="L1494">
        <f t="shared" si="99"/>
        <v>7</v>
      </c>
      <c r="M1494" t="str">
        <f>VLOOKUP(A1494,'Master Sheet'!A:O,15)</f>
        <v>San Francisco</v>
      </c>
    </row>
    <row r="1495" spans="1:13">
      <c r="A1495">
        <v>10271</v>
      </c>
      <c r="B1495" t="s">
        <v>158</v>
      </c>
      <c r="C1495">
        <v>22</v>
      </c>
      <c r="D1495">
        <v>110</v>
      </c>
      <c r="E1495">
        <v>1</v>
      </c>
      <c r="F1495" s="14">
        <f>VLOOKUP($A1495,Orders!$A:$B,2,FALSE)</f>
        <v>38188</v>
      </c>
      <c r="G1495" t="str">
        <f>VLOOKUP($A1495,Orders!$A:$E,5,FALSE)</f>
        <v>Shipped</v>
      </c>
      <c r="H1495">
        <f>VLOOKUP(B1495,Products!A:H,8)</f>
        <v>69.78</v>
      </c>
      <c r="I1495">
        <f t="shared" si="96"/>
        <v>2420</v>
      </c>
      <c r="J1495">
        <f t="shared" si="97"/>
        <v>884.83999999999992</v>
      </c>
      <c r="K1495">
        <f t="shared" si="98"/>
        <v>2004</v>
      </c>
      <c r="L1495">
        <f t="shared" si="99"/>
        <v>7</v>
      </c>
      <c r="M1495" t="str">
        <f>VLOOKUP(A1495,'Master Sheet'!A:O,15)</f>
        <v>San Francisco</v>
      </c>
    </row>
    <row r="1496" spans="1:13">
      <c r="A1496">
        <v>10271</v>
      </c>
      <c r="B1496" t="s">
        <v>159</v>
      </c>
      <c r="C1496">
        <v>35</v>
      </c>
      <c r="D1496">
        <v>51.95</v>
      </c>
      <c r="E1496">
        <v>7</v>
      </c>
      <c r="F1496" s="14">
        <f>VLOOKUP($A1496,Orders!$A:$B,2,FALSE)</f>
        <v>38188</v>
      </c>
      <c r="G1496" t="str">
        <f>VLOOKUP($A1496,Orders!$A:$E,5,FALSE)</f>
        <v>Shipped</v>
      </c>
      <c r="H1496">
        <f>VLOOKUP(B1496,Products!A:H,8)</f>
        <v>25.98</v>
      </c>
      <c r="I1496">
        <f t="shared" si="96"/>
        <v>1818.25</v>
      </c>
      <c r="J1496">
        <f t="shared" si="97"/>
        <v>908.95</v>
      </c>
      <c r="K1496">
        <f t="shared" si="98"/>
        <v>2004</v>
      </c>
      <c r="L1496">
        <f t="shared" si="99"/>
        <v>7</v>
      </c>
      <c r="M1496" t="str">
        <f>VLOOKUP(A1496,'Master Sheet'!A:O,15)</f>
        <v>San Francisco</v>
      </c>
    </row>
    <row r="1497" spans="1:13">
      <c r="A1497">
        <v>10271</v>
      </c>
      <c r="B1497" t="s">
        <v>161</v>
      </c>
      <c r="C1497">
        <v>34</v>
      </c>
      <c r="D1497">
        <v>93.76</v>
      </c>
      <c r="E1497">
        <v>3</v>
      </c>
      <c r="F1497" s="14">
        <f>VLOOKUP($A1497,Orders!$A:$B,2,FALSE)</f>
        <v>38188</v>
      </c>
      <c r="G1497" t="str">
        <f>VLOOKUP($A1497,Orders!$A:$E,5,FALSE)</f>
        <v>Shipped</v>
      </c>
      <c r="H1497">
        <f>VLOOKUP(B1497,Products!A:H,8)</f>
        <v>68.290000000000006</v>
      </c>
      <c r="I1497">
        <f t="shared" si="96"/>
        <v>3187.84</v>
      </c>
      <c r="J1497">
        <f t="shared" si="97"/>
        <v>865.98</v>
      </c>
      <c r="K1497">
        <f t="shared" si="98"/>
        <v>2004</v>
      </c>
      <c r="L1497">
        <f t="shared" si="99"/>
        <v>7</v>
      </c>
      <c r="M1497" t="str">
        <f>VLOOKUP(A1497,'Master Sheet'!A:O,15)</f>
        <v>San Francisco</v>
      </c>
    </row>
    <row r="1498" spans="1:13">
      <c r="A1498">
        <v>10272</v>
      </c>
      <c r="B1498" t="s">
        <v>164</v>
      </c>
      <c r="C1498">
        <v>35</v>
      </c>
      <c r="D1498">
        <v>187.02</v>
      </c>
      <c r="E1498">
        <v>2</v>
      </c>
      <c r="F1498" s="14">
        <f>VLOOKUP($A1498,Orders!$A:$B,2,FALSE)</f>
        <v>38188</v>
      </c>
      <c r="G1498" t="str">
        <f>VLOOKUP($A1498,Orders!$A:$E,5,FALSE)</f>
        <v>Shipped</v>
      </c>
      <c r="H1498">
        <f>VLOOKUP(B1498,Products!A:H,8)</f>
        <v>95.59</v>
      </c>
      <c r="I1498">
        <f t="shared" si="96"/>
        <v>6545.7000000000007</v>
      </c>
      <c r="J1498">
        <f t="shared" si="97"/>
        <v>3200.05</v>
      </c>
      <c r="K1498">
        <f t="shared" si="98"/>
        <v>2004</v>
      </c>
      <c r="L1498">
        <f t="shared" si="99"/>
        <v>7</v>
      </c>
      <c r="M1498" t="str">
        <f>VLOOKUP(A1498,'Master Sheet'!A:O,15)</f>
        <v>Boston</v>
      </c>
    </row>
    <row r="1499" spans="1:13">
      <c r="A1499">
        <v>10272</v>
      </c>
      <c r="B1499" t="s">
        <v>150</v>
      </c>
      <c r="C1499">
        <v>27</v>
      </c>
      <c r="D1499">
        <v>123.89</v>
      </c>
      <c r="E1499">
        <v>3</v>
      </c>
      <c r="F1499" s="14">
        <f>VLOOKUP($A1499,Orders!$A:$B,2,FALSE)</f>
        <v>38188</v>
      </c>
      <c r="G1499" t="str">
        <f>VLOOKUP($A1499,Orders!$A:$E,5,FALSE)</f>
        <v>Shipped</v>
      </c>
      <c r="H1499">
        <f>VLOOKUP(B1499,Products!A:H,8)</f>
        <v>89.14</v>
      </c>
      <c r="I1499">
        <f t="shared" si="96"/>
        <v>3345.03</v>
      </c>
      <c r="J1499">
        <f t="shared" si="97"/>
        <v>938.25</v>
      </c>
      <c r="K1499">
        <f t="shared" si="98"/>
        <v>2004</v>
      </c>
      <c r="L1499">
        <f t="shared" si="99"/>
        <v>7</v>
      </c>
      <c r="M1499" t="str">
        <f>VLOOKUP(A1499,'Master Sheet'!A:O,15)</f>
        <v>Boston</v>
      </c>
    </row>
    <row r="1500" spans="1:13">
      <c r="A1500">
        <v>10272</v>
      </c>
      <c r="B1500" t="s">
        <v>165</v>
      </c>
      <c r="C1500">
        <v>39</v>
      </c>
      <c r="D1500">
        <v>148.80000000000001</v>
      </c>
      <c r="E1500">
        <v>1</v>
      </c>
      <c r="F1500" s="14">
        <f>VLOOKUP($A1500,Orders!$A:$B,2,FALSE)</f>
        <v>38188</v>
      </c>
      <c r="G1500" t="str">
        <f>VLOOKUP($A1500,Orders!$A:$E,5,FALSE)</f>
        <v>Shipped</v>
      </c>
      <c r="H1500">
        <f>VLOOKUP(B1500,Products!A:H,8)</f>
        <v>83.05</v>
      </c>
      <c r="I1500">
        <f t="shared" si="96"/>
        <v>5803.2000000000007</v>
      </c>
      <c r="J1500">
        <f t="shared" si="97"/>
        <v>2564.2500000000005</v>
      </c>
      <c r="K1500">
        <f t="shared" si="98"/>
        <v>2004</v>
      </c>
      <c r="L1500">
        <f t="shared" si="99"/>
        <v>7</v>
      </c>
      <c r="M1500" t="str">
        <f>VLOOKUP(A1500,'Master Sheet'!A:O,15)</f>
        <v>Boston</v>
      </c>
    </row>
    <row r="1501" spans="1:13">
      <c r="A1501">
        <v>10272</v>
      </c>
      <c r="B1501" t="s">
        <v>155</v>
      </c>
      <c r="C1501">
        <v>25</v>
      </c>
      <c r="D1501">
        <v>126.39</v>
      </c>
      <c r="E1501">
        <v>5</v>
      </c>
      <c r="F1501" s="14">
        <f>VLOOKUP($A1501,Orders!$A:$B,2,FALSE)</f>
        <v>38188</v>
      </c>
      <c r="G1501" t="str">
        <f>VLOOKUP($A1501,Orders!$A:$E,5,FALSE)</f>
        <v>Shipped</v>
      </c>
      <c r="H1501">
        <f>VLOOKUP(B1501,Products!A:H,8)</f>
        <v>91.92</v>
      </c>
      <c r="I1501">
        <f t="shared" si="96"/>
        <v>3159.75</v>
      </c>
      <c r="J1501">
        <f t="shared" si="97"/>
        <v>861.75</v>
      </c>
      <c r="K1501">
        <f t="shared" si="98"/>
        <v>2004</v>
      </c>
      <c r="L1501">
        <f t="shared" si="99"/>
        <v>7</v>
      </c>
      <c r="M1501" t="str">
        <f>VLOOKUP(A1501,'Master Sheet'!A:O,15)</f>
        <v>Boston</v>
      </c>
    </row>
    <row r="1502" spans="1:13">
      <c r="A1502">
        <v>10272</v>
      </c>
      <c r="B1502" t="s">
        <v>160</v>
      </c>
      <c r="C1502">
        <v>45</v>
      </c>
      <c r="D1502">
        <v>56.55</v>
      </c>
      <c r="E1502">
        <v>6</v>
      </c>
      <c r="F1502" s="14">
        <f>VLOOKUP($A1502,Orders!$A:$B,2,FALSE)</f>
        <v>38188</v>
      </c>
      <c r="G1502" t="str">
        <f>VLOOKUP($A1502,Orders!$A:$E,5,FALSE)</f>
        <v>Shipped</v>
      </c>
      <c r="H1502">
        <f>VLOOKUP(B1502,Products!A:H,8)</f>
        <v>26.72</v>
      </c>
      <c r="I1502">
        <f t="shared" si="96"/>
        <v>2544.75</v>
      </c>
      <c r="J1502">
        <f t="shared" si="97"/>
        <v>1342.35</v>
      </c>
      <c r="K1502">
        <f t="shared" si="98"/>
        <v>2004</v>
      </c>
      <c r="L1502">
        <f t="shared" si="99"/>
        <v>7</v>
      </c>
      <c r="M1502" t="str">
        <f>VLOOKUP(A1502,'Master Sheet'!A:O,15)</f>
        <v>Boston</v>
      </c>
    </row>
    <row r="1503" spans="1:13">
      <c r="A1503">
        <v>10272</v>
      </c>
      <c r="B1503" t="s">
        <v>162</v>
      </c>
      <c r="C1503">
        <v>43</v>
      </c>
      <c r="D1503">
        <v>53.89</v>
      </c>
      <c r="E1503">
        <v>4</v>
      </c>
      <c r="F1503" s="14">
        <f>VLOOKUP($A1503,Orders!$A:$B,2,FALSE)</f>
        <v>38188</v>
      </c>
      <c r="G1503" t="str">
        <f>VLOOKUP($A1503,Orders!$A:$E,5,FALSE)</f>
        <v>Shipped</v>
      </c>
      <c r="H1503">
        <f>VLOOKUP(B1503,Products!A:H,8)</f>
        <v>37.49</v>
      </c>
      <c r="I1503">
        <f t="shared" si="96"/>
        <v>2317.27</v>
      </c>
      <c r="J1503">
        <f t="shared" si="97"/>
        <v>705.19999999999993</v>
      </c>
      <c r="K1503">
        <f t="shared" si="98"/>
        <v>2004</v>
      </c>
      <c r="L1503">
        <f t="shared" si="99"/>
        <v>7</v>
      </c>
      <c r="M1503" t="str">
        <f>VLOOKUP(A1503,'Master Sheet'!A:O,15)</f>
        <v>Boston</v>
      </c>
    </row>
    <row r="1504" spans="1:13">
      <c r="A1504">
        <v>10273</v>
      </c>
      <c r="B1504" t="s">
        <v>163</v>
      </c>
      <c r="C1504">
        <v>30</v>
      </c>
      <c r="D1504">
        <v>136</v>
      </c>
      <c r="E1504">
        <v>4</v>
      </c>
      <c r="F1504" s="14">
        <f>VLOOKUP($A1504,Orders!$A:$B,2,FALSE)</f>
        <v>38189</v>
      </c>
      <c r="G1504" t="str">
        <f>VLOOKUP($A1504,Orders!$A:$E,5,FALSE)</f>
        <v>Shipped</v>
      </c>
      <c r="H1504">
        <f>VLOOKUP(B1504,Products!A:H,8)</f>
        <v>85.68</v>
      </c>
      <c r="I1504">
        <f t="shared" si="96"/>
        <v>4080</v>
      </c>
      <c r="J1504">
        <f t="shared" si="97"/>
        <v>1509.6</v>
      </c>
      <c r="K1504">
        <f t="shared" si="98"/>
        <v>2004</v>
      </c>
      <c r="L1504">
        <f t="shared" si="99"/>
        <v>7</v>
      </c>
      <c r="M1504" t="str">
        <f>VLOOKUP(A1504,'Master Sheet'!A:O,15)</f>
        <v>Paris</v>
      </c>
    </row>
    <row r="1505" spans="1:13">
      <c r="A1505">
        <v>10273</v>
      </c>
      <c r="B1505" t="s">
        <v>180</v>
      </c>
      <c r="C1505">
        <v>34</v>
      </c>
      <c r="D1505">
        <v>84.3</v>
      </c>
      <c r="E1505">
        <v>2</v>
      </c>
      <c r="F1505" s="14">
        <f>VLOOKUP($A1505,Orders!$A:$B,2,FALSE)</f>
        <v>38189</v>
      </c>
      <c r="G1505" t="str">
        <f>VLOOKUP($A1505,Orders!$A:$E,5,FALSE)</f>
        <v>Shipped</v>
      </c>
      <c r="H1505">
        <f>VLOOKUP(B1505,Products!A:H,8)</f>
        <v>51.61</v>
      </c>
      <c r="I1505">
        <f t="shared" si="96"/>
        <v>2866.2</v>
      </c>
      <c r="J1505">
        <f t="shared" si="97"/>
        <v>1111.46</v>
      </c>
      <c r="K1505">
        <f t="shared" si="98"/>
        <v>2004</v>
      </c>
      <c r="L1505">
        <f t="shared" si="99"/>
        <v>7</v>
      </c>
      <c r="M1505" t="str">
        <f>VLOOKUP(A1505,'Master Sheet'!A:O,15)</f>
        <v>Paris</v>
      </c>
    </row>
    <row r="1506" spans="1:13">
      <c r="A1506">
        <v>10273</v>
      </c>
      <c r="B1506" t="s">
        <v>166</v>
      </c>
      <c r="C1506">
        <v>40</v>
      </c>
      <c r="D1506">
        <v>117.47</v>
      </c>
      <c r="E1506">
        <v>13</v>
      </c>
      <c r="F1506" s="14">
        <f>VLOOKUP($A1506,Orders!$A:$B,2,FALSE)</f>
        <v>38189</v>
      </c>
      <c r="G1506" t="str">
        <f>VLOOKUP($A1506,Orders!$A:$E,5,FALSE)</f>
        <v>Shipped</v>
      </c>
      <c r="H1506">
        <f>VLOOKUP(B1506,Products!A:H,8)</f>
        <v>68.3</v>
      </c>
      <c r="I1506">
        <f t="shared" si="96"/>
        <v>4698.8</v>
      </c>
      <c r="J1506">
        <f t="shared" si="97"/>
        <v>1966.8000000000002</v>
      </c>
      <c r="K1506">
        <f t="shared" si="98"/>
        <v>2004</v>
      </c>
      <c r="L1506">
        <f t="shared" si="99"/>
        <v>7</v>
      </c>
      <c r="M1506" t="str">
        <f>VLOOKUP(A1506,'Master Sheet'!A:O,15)</f>
        <v>Paris</v>
      </c>
    </row>
    <row r="1507" spans="1:13">
      <c r="A1507">
        <v>10273</v>
      </c>
      <c r="B1507" t="s">
        <v>167</v>
      </c>
      <c r="C1507">
        <v>47</v>
      </c>
      <c r="D1507">
        <v>87.73</v>
      </c>
      <c r="E1507">
        <v>15</v>
      </c>
      <c r="F1507" s="14">
        <f>VLOOKUP($A1507,Orders!$A:$B,2,FALSE)</f>
        <v>38189</v>
      </c>
      <c r="G1507" t="str">
        <f>VLOOKUP($A1507,Orders!$A:$E,5,FALSE)</f>
        <v>Shipped</v>
      </c>
      <c r="H1507">
        <f>VLOOKUP(B1507,Products!A:H,8)</f>
        <v>67.56</v>
      </c>
      <c r="I1507">
        <f t="shared" si="96"/>
        <v>4123.3100000000004</v>
      </c>
      <c r="J1507">
        <f t="shared" si="97"/>
        <v>947.99000000000012</v>
      </c>
      <c r="K1507">
        <f t="shared" si="98"/>
        <v>2004</v>
      </c>
      <c r="L1507">
        <f t="shared" si="99"/>
        <v>7</v>
      </c>
      <c r="M1507" t="str">
        <f>VLOOKUP(A1507,'Master Sheet'!A:O,15)</f>
        <v>Paris</v>
      </c>
    </row>
    <row r="1508" spans="1:13">
      <c r="A1508">
        <v>10273</v>
      </c>
      <c r="B1508" t="s">
        <v>181</v>
      </c>
      <c r="C1508">
        <v>50</v>
      </c>
      <c r="D1508">
        <v>105.87</v>
      </c>
      <c r="E1508">
        <v>1</v>
      </c>
      <c r="F1508" s="14">
        <f>VLOOKUP($A1508,Orders!$A:$B,2,FALSE)</f>
        <v>38189</v>
      </c>
      <c r="G1508" t="str">
        <f>VLOOKUP($A1508,Orders!$A:$E,5,FALSE)</f>
        <v>Shipped</v>
      </c>
      <c r="H1508">
        <f>VLOOKUP(B1508,Products!A:H,8)</f>
        <v>64.58</v>
      </c>
      <c r="I1508">
        <f t="shared" si="96"/>
        <v>5293.5</v>
      </c>
      <c r="J1508">
        <f t="shared" si="97"/>
        <v>2064.5000000000005</v>
      </c>
      <c r="K1508">
        <f t="shared" si="98"/>
        <v>2004</v>
      </c>
      <c r="L1508">
        <f t="shared" si="99"/>
        <v>7</v>
      </c>
      <c r="M1508" t="str">
        <f>VLOOKUP(A1508,'Master Sheet'!A:O,15)</f>
        <v>Paris</v>
      </c>
    </row>
    <row r="1509" spans="1:13">
      <c r="A1509">
        <v>10273</v>
      </c>
      <c r="B1509" t="s">
        <v>168</v>
      </c>
      <c r="C1509">
        <v>33</v>
      </c>
      <c r="D1509">
        <v>72.849999999999994</v>
      </c>
      <c r="E1509">
        <v>12</v>
      </c>
      <c r="F1509" s="14">
        <f>VLOOKUP($A1509,Orders!$A:$B,2,FALSE)</f>
        <v>38189</v>
      </c>
      <c r="G1509" t="str">
        <f>VLOOKUP($A1509,Orders!$A:$E,5,FALSE)</f>
        <v>Shipped</v>
      </c>
      <c r="H1509">
        <f>VLOOKUP(B1509,Products!A:H,8)</f>
        <v>52.66</v>
      </c>
      <c r="I1509">
        <f t="shared" si="96"/>
        <v>2404.0499999999997</v>
      </c>
      <c r="J1509">
        <f t="shared" si="97"/>
        <v>666.27</v>
      </c>
      <c r="K1509">
        <f t="shared" si="98"/>
        <v>2004</v>
      </c>
      <c r="L1509">
        <f t="shared" si="99"/>
        <v>7</v>
      </c>
      <c r="M1509" t="str">
        <f>VLOOKUP(A1509,'Master Sheet'!A:O,15)</f>
        <v>Paris</v>
      </c>
    </row>
    <row r="1510" spans="1:13">
      <c r="A1510">
        <v>10273</v>
      </c>
      <c r="B1510" t="s">
        <v>169</v>
      </c>
      <c r="C1510">
        <v>22</v>
      </c>
      <c r="D1510">
        <v>103.23</v>
      </c>
      <c r="E1510">
        <v>11</v>
      </c>
      <c r="F1510" s="14">
        <f>VLOOKUP($A1510,Orders!$A:$B,2,FALSE)</f>
        <v>38189</v>
      </c>
      <c r="G1510" t="str">
        <f>VLOOKUP($A1510,Orders!$A:$E,5,FALSE)</f>
        <v>Shipped</v>
      </c>
      <c r="H1510">
        <f>VLOOKUP(B1510,Products!A:H,8)</f>
        <v>82.34</v>
      </c>
      <c r="I1510">
        <f t="shared" si="96"/>
        <v>2271.06</v>
      </c>
      <c r="J1510">
        <f t="shared" si="97"/>
        <v>459.58000000000004</v>
      </c>
      <c r="K1510">
        <f t="shared" si="98"/>
        <v>2004</v>
      </c>
      <c r="L1510">
        <f t="shared" si="99"/>
        <v>7</v>
      </c>
      <c r="M1510" t="str">
        <f>VLOOKUP(A1510,'Master Sheet'!A:O,15)</f>
        <v>Paris</v>
      </c>
    </row>
    <row r="1511" spans="1:13">
      <c r="A1511">
        <v>10273</v>
      </c>
      <c r="B1511" t="s">
        <v>170</v>
      </c>
      <c r="C1511">
        <v>27</v>
      </c>
      <c r="D1511">
        <v>84.08</v>
      </c>
      <c r="E1511">
        <v>6</v>
      </c>
      <c r="F1511" s="14">
        <f>VLOOKUP($A1511,Orders!$A:$B,2,FALSE)</f>
        <v>38189</v>
      </c>
      <c r="G1511" t="str">
        <f>VLOOKUP($A1511,Orders!$A:$E,5,FALSE)</f>
        <v>Shipped</v>
      </c>
      <c r="H1511">
        <f>VLOOKUP(B1511,Products!A:H,8)</f>
        <v>46.91</v>
      </c>
      <c r="I1511">
        <f t="shared" si="96"/>
        <v>2270.16</v>
      </c>
      <c r="J1511">
        <f t="shared" si="97"/>
        <v>1003.59</v>
      </c>
      <c r="K1511">
        <f t="shared" si="98"/>
        <v>2004</v>
      </c>
      <c r="L1511">
        <f t="shared" si="99"/>
        <v>7</v>
      </c>
      <c r="M1511" t="str">
        <f>VLOOKUP(A1511,'Master Sheet'!A:O,15)</f>
        <v>Paris</v>
      </c>
    </row>
    <row r="1512" spans="1:13">
      <c r="A1512">
        <v>10273</v>
      </c>
      <c r="B1512" t="s">
        <v>171</v>
      </c>
      <c r="C1512">
        <v>48</v>
      </c>
      <c r="D1512">
        <v>83.86</v>
      </c>
      <c r="E1512">
        <v>3</v>
      </c>
      <c r="F1512" s="14">
        <f>VLOOKUP($A1512,Orders!$A:$B,2,FALSE)</f>
        <v>38189</v>
      </c>
      <c r="G1512" t="str">
        <f>VLOOKUP($A1512,Orders!$A:$E,5,FALSE)</f>
        <v>Shipped</v>
      </c>
      <c r="H1512">
        <f>VLOOKUP(B1512,Products!A:H,8)</f>
        <v>48.64</v>
      </c>
      <c r="I1512">
        <f t="shared" si="96"/>
        <v>4025.2799999999997</v>
      </c>
      <c r="J1512">
        <f t="shared" si="97"/>
        <v>1690.56</v>
      </c>
      <c r="K1512">
        <f t="shared" si="98"/>
        <v>2004</v>
      </c>
      <c r="L1512">
        <f t="shared" si="99"/>
        <v>7</v>
      </c>
      <c r="M1512" t="str">
        <f>VLOOKUP(A1512,'Master Sheet'!A:O,15)</f>
        <v>Paris</v>
      </c>
    </row>
    <row r="1513" spans="1:13">
      <c r="A1513">
        <v>10273</v>
      </c>
      <c r="B1513" t="s">
        <v>172</v>
      </c>
      <c r="C1513">
        <v>21</v>
      </c>
      <c r="D1513">
        <v>66</v>
      </c>
      <c r="E1513">
        <v>7</v>
      </c>
      <c r="F1513" s="14">
        <f>VLOOKUP($A1513,Orders!$A:$B,2,FALSE)</f>
        <v>38189</v>
      </c>
      <c r="G1513" t="str">
        <f>VLOOKUP($A1513,Orders!$A:$E,5,FALSE)</f>
        <v>Shipped</v>
      </c>
      <c r="H1513">
        <f>VLOOKUP(B1513,Products!A:H,8)</f>
        <v>34</v>
      </c>
      <c r="I1513">
        <f t="shared" si="96"/>
        <v>1386</v>
      </c>
      <c r="J1513">
        <f t="shared" si="97"/>
        <v>672</v>
      </c>
      <c r="K1513">
        <f t="shared" si="98"/>
        <v>2004</v>
      </c>
      <c r="L1513">
        <f t="shared" si="99"/>
        <v>7</v>
      </c>
      <c r="M1513" t="str">
        <f>VLOOKUP(A1513,'Master Sheet'!A:O,15)</f>
        <v>Paris</v>
      </c>
    </row>
    <row r="1514" spans="1:13">
      <c r="A1514">
        <v>10273</v>
      </c>
      <c r="B1514" t="s">
        <v>173</v>
      </c>
      <c r="C1514">
        <v>21</v>
      </c>
      <c r="D1514">
        <v>77.95</v>
      </c>
      <c r="E1514">
        <v>14</v>
      </c>
      <c r="F1514" s="14">
        <f>VLOOKUP($A1514,Orders!$A:$B,2,FALSE)</f>
        <v>38189</v>
      </c>
      <c r="G1514" t="str">
        <f>VLOOKUP($A1514,Orders!$A:$E,5,FALSE)</f>
        <v>Shipped</v>
      </c>
      <c r="H1514">
        <f>VLOOKUP(B1514,Products!A:H,8)</f>
        <v>43.3</v>
      </c>
      <c r="I1514">
        <f t="shared" si="96"/>
        <v>1636.95</v>
      </c>
      <c r="J1514">
        <f t="shared" si="97"/>
        <v>727.65000000000009</v>
      </c>
      <c r="K1514">
        <f t="shared" si="98"/>
        <v>2004</v>
      </c>
      <c r="L1514">
        <f t="shared" si="99"/>
        <v>7</v>
      </c>
      <c r="M1514" t="str">
        <f>VLOOKUP(A1514,'Master Sheet'!A:O,15)</f>
        <v>Paris</v>
      </c>
    </row>
    <row r="1515" spans="1:13">
      <c r="A1515">
        <v>10273</v>
      </c>
      <c r="B1515" t="s">
        <v>174</v>
      </c>
      <c r="C1515">
        <v>42</v>
      </c>
      <c r="D1515">
        <v>57.82</v>
      </c>
      <c r="E1515">
        <v>5</v>
      </c>
      <c r="F1515" s="14">
        <f>VLOOKUP($A1515,Orders!$A:$B,2,FALSE)</f>
        <v>38189</v>
      </c>
      <c r="G1515" t="str">
        <f>VLOOKUP($A1515,Orders!$A:$E,5,FALSE)</f>
        <v>Shipped</v>
      </c>
      <c r="H1515">
        <f>VLOOKUP(B1515,Products!A:H,8)</f>
        <v>33.97</v>
      </c>
      <c r="I1515">
        <f t="shared" si="96"/>
        <v>2428.44</v>
      </c>
      <c r="J1515">
        <f t="shared" si="97"/>
        <v>1001.7</v>
      </c>
      <c r="K1515">
        <f t="shared" si="98"/>
        <v>2004</v>
      </c>
      <c r="L1515">
        <f t="shared" si="99"/>
        <v>7</v>
      </c>
      <c r="M1515" t="str">
        <f>VLOOKUP(A1515,'Master Sheet'!A:O,15)</f>
        <v>Paris</v>
      </c>
    </row>
    <row r="1516" spans="1:13">
      <c r="A1516">
        <v>10273</v>
      </c>
      <c r="B1516" t="s">
        <v>175</v>
      </c>
      <c r="C1516">
        <v>40</v>
      </c>
      <c r="D1516">
        <v>91.15</v>
      </c>
      <c r="E1516">
        <v>8</v>
      </c>
      <c r="F1516" s="14">
        <f>VLOOKUP($A1516,Orders!$A:$B,2,FALSE)</f>
        <v>38189</v>
      </c>
      <c r="G1516" t="str">
        <f>VLOOKUP($A1516,Orders!$A:$E,5,FALSE)</f>
        <v>Shipped</v>
      </c>
      <c r="H1516">
        <f>VLOOKUP(B1516,Products!A:H,8)</f>
        <v>51.09</v>
      </c>
      <c r="I1516">
        <f t="shared" si="96"/>
        <v>3646</v>
      </c>
      <c r="J1516">
        <f t="shared" si="97"/>
        <v>1602.4</v>
      </c>
      <c r="K1516">
        <f t="shared" si="98"/>
        <v>2004</v>
      </c>
      <c r="L1516">
        <f t="shared" si="99"/>
        <v>7</v>
      </c>
      <c r="M1516" t="str">
        <f>VLOOKUP(A1516,'Master Sheet'!A:O,15)</f>
        <v>Paris</v>
      </c>
    </row>
    <row r="1517" spans="1:13">
      <c r="A1517">
        <v>10273</v>
      </c>
      <c r="B1517" t="s">
        <v>176</v>
      </c>
      <c r="C1517">
        <v>26</v>
      </c>
      <c r="D1517">
        <v>89.38</v>
      </c>
      <c r="E1517">
        <v>9</v>
      </c>
      <c r="F1517" s="14">
        <f>VLOOKUP($A1517,Orders!$A:$B,2,FALSE)</f>
        <v>38189</v>
      </c>
      <c r="G1517" t="str">
        <f>VLOOKUP($A1517,Orders!$A:$E,5,FALSE)</f>
        <v>Shipped</v>
      </c>
      <c r="H1517">
        <f>VLOOKUP(B1517,Products!A:H,8)</f>
        <v>53.63</v>
      </c>
      <c r="I1517">
        <f t="shared" si="96"/>
        <v>2323.88</v>
      </c>
      <c r="J1517">
        <f t="shared" si="97"/>
        <v>929.49999999999977</v>
      </c>
      <c r="K1517">
        <f t="shared" si="98"/>
        <v>2004</v>
      </c>
      <c r="L1517">
        <f t="shared" si="99"/>
        <v>7</v>
      </c>
      <c r="M1517" t="str">
        <f>VLOOKUP(A1517,'Master Sheet'!A:O,15)</f>
        <v>Paris</v>
      </c>
    </row>
    <row r="1518" spans="1:13">
      <c r="A1518">
        <v>10273</v>
      </c>
      <c r="B1518" t="s">
        <v>177</v>
      </c>
      <c r="C1518">
        <v>37</v>
      </c>
      <c r="D1518">
        <v>51.32</v>
      </c>
      <c r="E1518">
        <v>10</v>
      </c>
      <c r="F1518" s="14">
        <f>VLOOKUP($A1518,Orders!$A:$B,2,FALSE)</f>
        <v>38189</v>
      </c>
      <c r="G1518" t="str">
        <f>VLOOKUP($A1518,Orders!$A:$E,5,FALSE)</f>
        <v>Shipped</v>
      </c>
      <c r="H1518">
        <f>VLOOKUP(B1518,Products!A:H,8)</f>
        <v>33.299999999999997</v>
      </c>
      <c r="I1518">
        <f t="shared" si="96"/>
        <v>1898.84</v>
      </c>
      <c r="J1518">
        <f t="shared" si="97"/>
        <v>666.74000000000012</v>
      </c>
      <c r="K1518">
        <f t="shared" si="98"/>
        <v>2004</v>
      </c>
      <c r="L1518">
        <f t="shared" si="99"/>
        <v>7</v>
      </c>
      <c r="M1518" t="str">
        <f>VLOOKUP(A1518,'Master Sheet'!A:O,15)</f>
        <v>Paris</v>
      </c>
    </row>
    <row r="1519" spans="1:13">
      <c r="A1519">
        <v>10274</v>
      </c>
      <c r="B1519" t="s">
        <v>178</v>
      </c>
      <c r="C1519">
        <v>41</v>
      </c>
      <c r="D1519">
        <v>129.31</v>
      </c>
      <c r="E1519">
        <v>1</v>
      </c>
      <c r="F1519" s="14">
        <f>VLOOKUP($A1519,Orders!$A:$B,2,FALSE)</f>
        <v>38189</v>
      </c>
      <c r="G1519" t="str">
        <f>VLOOKUP($A1519,Orders!$A:$E,5,FALSE)</f>
        <v>Shipped</v>
      </c>
      <c r="H1519">
        <f>VLOOKUP(B1519,Products!A:H,8)</f>
        <v>77.27</v>
      </c>
      <c r="I1519">
        <f t="shared" si="96"/>
        <v>5301.71</v>
      </c>
      <c r="J1519">
        <f t="shared" si="97"/>
        <v>2133.6400000000003</v>
      </c>
      <c r="K1519">
        <f t="shared" si="98"/>
        <v>2004</v>
      </c>
      <c r="L1519">
        <f t="shared" si="99"/>
        <v>7</v>
      </c>
      <c r="M1519" t="str">
        <f>VLOOKUP(A1519,'Master Sheet'!A:O,15)</f>
        <v>Boston</v>
      </c>
    </row>
    <row r="1520" spans="1:13">
      <c r="A1520">
        <v>10274</v>
      </c>
      <c r="B1520" t="s">
        <v>183</v>
      </c>
      <c r="C1520">
        <v>40</v>
      </c>
      <c r="D1520">
        <v>56.86</v>
      </c>
      <c r="E1520">
        <v>2</v>
      </c>
      <c r="F1520" s="14">
        <f>VLOOKUP($A1520,Orders!$A:$B,2,FALSE)</f>
        <v>38189</v>
      </c>
      <c r="G1520" t="str">
        <f>VLOOKUP($A1520,Orders!$A:$E,5,FALSE)</f>
        <v>Shipped</v>
      </c>
      <c r="H1520">
        <f>VLOOKUP(B1520,Products!A:H,8)</f>
        <v>34.25</v>
      </c>
      <c r="I1520">
        <f t="shared" si="96"/>
        <v>2274.4</v>
      </c>
      <c r="J1520">
        <f t="shared" si="97"/>
        <v>904.4</v>
      </c>
      <c r="K1520">
        <f t="shared" si="98"/>
        <v>2004</v>
      </c>
      <c r="L1520">
        <f t="shared" si="99"/>
        <v>7</v>
      </c>
      <c r="M1520" t="str">
        <f>VLOOKUP(A1520,'Master Sheet'!A:O,15)</f>
        <v>Boston</v>
      </c>
    </row>
    <row r="1521" spans="1:13">
      <c r="A1521">
        <v>10274</v>
      </c>
      <c r="B1521" t="s">
        <v>184</v>
      </c>
      <c r="C1521">
        <v>24</v>
      </c>
      <c r="D1521">
        <v>65.09</v>
      </c>
      <c r="E1521">
        <v>3</v>
      </c>
      <c r="F1521" s="14">
        <f>VLOOKUP($A1521,Orders!$A:$B,2,FALSE)</f>
        <v>38189</v>
      </c>
      <c r="G1521" t="str">
        <f>VLOOKUP($A1521,Orders!$A:$E,5,FALSE)</f>
        <v>Shipped</v>
      </c>
      <c r="H1521">
        <f>VLOOKUP(B1521,Products!A:H,8)</f>
        <v>26.3</v>
      </c>
      <c r="I1521">
        <f t="shared" si="96"/>
        <v>1562.16</v>
      </c>
      <c r="J1521">
        <f t="shared" si="97"/>
        <v>930.96000000000015</v>
      </c>
      <c r="K1521">
        <f t="shared" si="98"/>
        <v>2004</v>
      </c>
      <c r="L1521">
        <f t="shared" si="99"/>
        <v>7</v>
      </c>
      <c r="M1521" t="str">
        <f>VLOOKUP(A1521,'Master Sheet'!A:O,15)</f>
        <v>Boston</v>
      </c>
    </row>
    <row r="1522" spans="1:13">
      <c r="A1522">
        <v>10274</v>
      </c>
      <c r="B1522" t="s">
        <v>190</v>
      </c>
      <c r="C1522">
        <v>24</v>
      </c>
      <c r="D1522">
        <v>75.13</v>
      </c>
      <c r="E1522">
        <v>5</v>
      </c>
      <c r="F1522" s="14">
        <f>VLOOKUP($A1522,Orders!$A:$B,2,FALSE)</f>
        <v>38189</v>
      </c>
      <c r="G1522" t="str">
        <f>VLOOKUP($A1522,Orders!$A:$E,5,FALSE)</f>
        <v>Shipped</v>
      </c>
      <c r="H1522">
        <f>VLOOKUP(B1522,Products!A:H,8)</f>
        <v>39.83</v>
      </c>
      <c r="I1522">
        <f t="shared" si="96"/>
        <v>1803.12</v>
      </c>
      <c r="J1522">
        <f t="shared" si="97"/>
        <v>847.19999999999993</v>
      </c>
      <c r="K1522">
        <f t="shared" si="98"/>
        <v>2004</v>
      </c>
      <c r="L1522">
        <f t="shared" si="99"/>
        <v>7</v>
      </c>
      <c r="M1522" t="str">
        <f>VLOOKUP(A1522,'Master Sheet'!A:O,15)</f>
        <v>Boston</v>
      </c>
    </row>
    <row r="1523" spans="1:13">
      <c r="A1523">
        <v>10274</v>
      </c>
      <c r="B1523" t="s">
        <v>195</v>
      </c>
      <c r="C1523">
        <v>32</v>
      </c>
      <c r="D1523">
        <v>49.66</v>
      </c>
      <c r="E1523">
        <v>4</v>
      </c>
      <c r="F1523" s="14">
        <f>VLOOKUP($A1523,Orders!$A:$B,2,FALSE)</f>
        <v>38189</v>
      </c>
      <c r="G1523" t="str">
        <f>VLOOKUP($A1523,Orders!$A:$E,5,FALSE)</f>
        <v>Shipped</v>
      </c>
      <c r="H1523">
        <f>VLOOKUP(B1523,Products!A:H,8)</f>
        <v>32.770000000000003</v>
      </c>
      <c r="I1523">
        <f t="shared" ref="I1523:I1586" si="100">C1523*D1523</f>
        <v>1589.12</v>
      </c>
      <c r="J1523">
        <f t="shared" ref="J1523:J1586" si="101">(D1523-H1523)*C1523</f>
        <v>540.47999999999979</v>
      </c>
      <c r="K1523">
        <f t="shared" ref="K1523:K1586" si="102">YEAR(F1523)</f>
        <v>2004</v>
      </c>
      <c r="L1523">
        <f t="shared" ref="L1523:L1586" si="103">MONTH(F1523)</f>
        <v>7</v>
      </c>
      <c r="M1523" t="str">
        <f>VLOOKUP(A1523,'Master Sheet'!A:O,15)</f>
        <v>Boston</v>
      </c>
    </row>
    <row r="1524" spans="1:13">
      <c r="A1524">
        <v>10275</v>
      </c>
      <c r="B1524" t="s">
        <v>196</v>
      </c>
      <c r="C1524">
        <v>45</v>
      </c>
      <c r="D1524">
        <v>81.349999999999994</v>
      </c>
      <c r="E1524">
        <v>1</v>
      </c>
      <c r="F1524" s="14">
        <f>VLOOKUP($A1524,Orders!$A:$B,2,FALSE)</f>
        <v>38191</v>
      </c>
      <c r="G1524" t="str">
        <f>VLOOKUP($A1524,Orders!$A:$E,5,FALSE)</f>
        <v>Shipped</v>
      </c>
      <c r="H1524">
        <f>VLOOKUP(B1524,Products!A:H,8)</f>
        <v>48.81</v>
      </c>
      <c r="I1524">
        <f t="shared" si="100"/>
        <v>3660.7499999999995</v>
      </c>
      <c r="J1524">
        <f t="shared" si="101"/>
        <v>1464.2999999999997</v>
      </c>
      <c r="K1524">
        <f t="shared" si="102"/>
        <v>2004</v>
      </c>
      <c r="L1524">
        <f t="shared" si="103"/>
        <v>7</v>
      </c>
      <c r="M1524" t="str">
        <f>VLOOKUP(A1524,'Master Sheet'!A:O,15)</f>
        <v>Paris</v>
      </c>
    </row>
    <row r="1525" spans="1:13">
      <c r="A1525">
        <v>10275</v>
      </c>
      <c r="B1525" t="s">
        <v>197</v>
      </c>
      <c r="C1525">
        <v>22</v>
      </c>
      <c r="D1525">
        <v>115.37</v>
      </c>
      <c r="E1525">
        <v>4</v>
      </c>
      <c r="F1525" s="14">
        <f>VLOOKUP($A1525,Orders!$A:$B,2,FALSE)</f>
        <v>38191</v>
      </c>
      <c r="G1525" t="str">
        <f>VLOOKUP($A1525,Orders!$A:$E,5,FALSE)</f>
        <v>Shipped</v>
      </c>
      <c r="H1525">
        <f>VLOOKUP(B1525,Products!A:H,8)</f>
        <v>68.989999999999995</v>
      </c>
      <c r="I1525">
        <f t="shared" si="100"/>
        <v>2538.1400000000003</v>
      </c>
      <c r="J1525">
        <f t="shared" si="101"/>
        <v>1020.3600000000002</v>
      </c>
      <c r="K1525">
        <f t="shared" si="102"/>
        <v>2004</v>
      </c>
      <c r="L1525">
        <f t="shared" si="103"/>
        <v>7</v>
      </c>
      <c r="M1525" t="str">
        <f>VLOOKUP(A1525,'Master Sheet'!A:O,15)</f>
        <v>Paris</v>
      </c>
    </row>
    <row r="1526" spans="1:13">
      <c r="A1526">
        <v>10275</v>
      </c>
      <c r="B1526" t="s">
        <v>198</v>
      </c>
      <c r="C1526">
        <v>36</v>
      </c>
      <c r="D1526">
        <v>154.93</v>
      </c>
      <c r="E1526">
        <v>3</v>
      </c>
      <c r="F1526" s="14">
        <f>VLOOKUP($A1526,Orders!$A:$B,2,FALSE)</f>
        <v>38191</v>
      </c>
      <c r="G1526" t="str">
        <f>VLOOKUP($A1526,Orders!$A:$E,5,FALSE)</f>
        <v>Shipped</v>
      </c>
      <c r="H1526">
        <f>VLOOKUP(B1526,Products!A:H,8)</f>
        <v>91.02</v>
      </c>
      <c r="I1526">
        <f t="shared" si="100"/>
        <v>5577.4800000000005</v>
      </c>
      <c r="J1526">
        <f t="shared" si="101"/>
        <v>2300.7600000000002</v>
      </c>
      <c r="K1526">
        <f t="shared" si="102"/>
        <v>2004</v>
      </c>
      <c r="L1526">
        <f t="shared" si="103"/>
        <v>7</v>
      </c>
      <c r="M1526" t="str">
        <f>VLOOKUP(A1526,'Master Sheet'!A:O,15)</f>
        <v>Paris</v>
      </c>
    </row>
    <row r="1527" spans="1:13">
      <c r="A1527">
        <v>10275</v>
      </c>
      <c r="B1527" t="s">
        <v>179</v>
      </c>
      <c r="C1527">
        <v>35</v>
      </c>
      <c r="D1527">
        <v>70.12</v>
      </c>
      <c r="E1527">
        <v>9</v>
      </c>
      <c r="F1527" s="14">
        <f>VLOOKUP($A1527,Orders!$A:$B,2,FALSE)</f>
        <v>38191</v>
      </c>
      <c r="G1527" t="str">
        <f>VLOOKUP($A1527,Orders!$A:$E,5,FALSE)</f>
        <v>Shipped</v>
      </c>
      <c r="H1527">
        <f>VLOOKUP(B1527,Products!A:H,8)</f>
        <v>49</v>
      </c>
      <c r="I1527">
        <f t="shared" si="100"/>
        <v>2454.2000000000003</v>
      </c>
      <c r="J1527">
        <f t="shared" si="101"/>
        <v>739.20000000000016</v>
      </c>
      <c r="K1527">
        <f t="shared" si="102"/>
        <v>2004</v>
      </c>
      <c r="L1527">
        <f t="shared" si="103"/>
        <v>7</v>
      </c>
      <c r="M1527" t="str">
        <f>VLOOKUP(A1527,'Master Sheet'!A:O,15)</f>
        <v>Paris</v>
      </c>
    </row>
    <row r="1528" spans="1:13">
      <c r="A1528">
        <v>10275</v>
      </c>
      <c r="B1528" t="s">
        <v>200</v>
      </c>
      <c r="C1528">
        <v>37</v>
      </c>
      <c r="D1528">
        <v>52.09</v>
      </c>
      <c r="E1528">
        <v>5</v>
      </c>
      <c r="F1528" s="14">
        <f>VLOOKUP($A1528,Orders!$A:$B,2,FALSE)</f>
        <v>38191</v>
      </c>
      <c r="G1528" t="str">
        <f>VLOOKUP($A1528,Orders!$A:$E,5,FALSE)</f>
        <v>Shipped</v>
      </c>
      <c r="H1528">
        <f>VLOOKUP(B1528,Products!A:H,8)</f>
        <v>24.23</v>
      </c>
      <c r="I1528">
        <f t="shared" si="100"/>
        <v>1927.3300000000002</v>
      </c>
      <c r="J1528">
        <f t="shared" si="101"/>
        <v>1030.8200000000002</v>
      </c>
      <c r="K1528">
        <f t="shared" si="102"/>
        <v>2004</v>
      </c>
      <c r="L1528">
        <f t="shared" si="103"/>
        <v>7</v>
      </c>
      <c r="M1528" t="str">
        <f>VLOOKUP(A1528,'Master Sheet'!A:O,15)</f>
        <v>Paris</v>
      </c>
    </row>
    <row r="1529" spans="1:13">
      <c r="A1529">
        <v>10275</v>
      </c>
      <c r="B1529" t="s">
        <v>201</v>
      </c>
      <c r="C1529">
        <v>21</v>
      </c>
      <c r="D1529">
        <v>105.94</v>
      </c>
      <c r="E1529">
        <v>2</v>
      </c>
      <c r="F1529" s="14">
        <f>VLOOKUP($A1529,Orders!$A:$B,2,FALSE)</f>
        <v>38191</v>
      </c>
      <c r="G1529" t="str">
        <f>VLOOKUP($A1529,Orders!$A:$E,5,FALSE)</f>
        <v>Shipped</v>
      </c>
      <c r="H1529">
        <f>VLOOKUP(B1529,Products!A:H,8)</f>
        <v>60.86</v>
      </c>
      <c r="I1529">
        <f t="shared" si="100"/>
        <v>2224.7399999999998</v>
      </c>
      <c r="J1529">
        <f t="shared" si="101"/>
        <v>946.68</v>
      </c>
      <c r="K1529">
        <f t="shared" si="102"/>
        <v>2004</v>
      </c>
      <c r="L1529">
        <f t="shared" si="103"/>
        <v>7</v>
      </c>
      <c r="M1529" t="str">
        <f>VLOOKUP(A1529,'Master Sheet'!A:O,15)</f>
        <v>Paris</v>
      </c>
    </row>
    <row r="1530" spans="1:13">
      <c r="A1530">
        <v>10275</v>
      </c>
      <c r="B1530" t="s">
        <v>182</v>
      </c>
      <c r="C1530">
        <v>25</v>
      </c>
      <c r="D1530">
        <v>97.38</v>
      </c>
      <c r="E1530">
        <v>11</v>
      </c>
      <c r="F1530" s="14">
        <f>VLOOKUP($A1530,Orders!$A:$B,2,FALSE)</f>
        <v>38191</v>
      </c>
      <c r="G1530" t="str">
        <f>VLOOKUP($A1530,Orders!$A:$E,5,FALSE)</f>
        <v>Shipped</v>
      </c>
      <c r="H1530">
        <f>VLOOKUP(B1530,Products!A:H,8)</f>
        <v>66.739999999999995</v>
      </c>
      <c r="I1530">
        <f t="shared" si="100"/>
        <v>2434.5</v>
      </c>
      <c r="J1530">
        <f t="shared" si="101"/>
        <v>766</v>
      </c>
      <c r="K1530">
        <f t="shared" si="102"/>
        <v>2004</v>
      </c>
      <c r="L1530">
        <f t="shared" si="103"/>
        <v>7</v>
      </c>
      <c r="M1530" t="str">
        <f>VLOOKUP(A1530,'Master Sheet'!A:O,15)</f>
        <v>Paris</v>
      </c>
    </row>
    <row r="1531" spans="1:13">
      <c r="A1531">
        <v>10275</v>
      </c>
      <c r="B1531" t="s">
        <v>202</v>
      </c>
      <c r="C1531">
        <v>30</v>
      </c>
      <c r="D1531">
        <v>61.7</v>
      </c>
      <c r="E1531">
        <v>6</v>
      </c>
      <c r="F1531" s="14">
        <f>VLOOKUP($A1531,Orders!$A:$B,2,FALSE)</f>
        <v>38191</v>
      </c>
      <c r="G1531" t="str">
        <f>VLOOKUP($A1531,Orders!$A:$E,5,FALSE)</f>
        <v>Shipped</v>
      </c>
      <c r="H1531">
        <f>VLOOKUP(B1531,Products!A:H,8)</f>
        <v>37.32</v>
      </c>
      <c r="I1531">
        <f t="shared" si="100"/>
        <v>1851</v>
      </c>
      <c r="J1531">
        <f t="shared" si="101"/>
        <v>731.40000000000009</v>
      </c>
      <c r="K1531">
        <f t="shared" si="102"/>
        <v>2004</v>
      </c>
      <c r="L1531">
        <f t="shared" si="103"/>
        <v>7</v>
      </c>
      <c r="M1531" t="str">
        <f>VLOOKUP(A1531,'Master Sheet'!A:O,15)</f>
        <v>Paris</v>
      </c>
    </row>
    <row r="1532" spans="1:13">
      <c r="A1532">
        <v>10275</v>
      </c>
      <c r="B1532" t="s">
        <v>185</v>
      </c>
      <c r="C1532">
        <v>41</v>
      </c>
      <c r="D1532">
        <v>58</v>
      </c>
      <c r="E1532">
        <v>18</v>
      </c>
      <c r="F1532" s="14">
        <f>VLOOKUP($A1532,Orders!$A:$B,2,FALSE)</f>
        <v>38191</v>
      </c>
      <c r="G1532" t="str">
        <f>VLOOKUP($A1532,Orders!$A:$E,5,FALSE)</f>
        <v>Shipped</v>
      </c>
      <c r="H1532">
        <f>VLOOKUP(B1532,Products!A:H,8)</f>
        <v>29.34</v>
      </c>
      <c r="I1532">
        <f t="shared" si="100"/>
        <v>2378</v>
      </c>
      <c r="J1532">
        <f t="shared" si="101"/>
        <v>1175.06</v>
      </c>
      <c r="K1532">
        <f t="shared" si="102"/>
        <v>2004</v>
      </c>
      <c r="L1532">
        <f t="shared" si="103"/>
        <v>7</v>
      </c>
      <c r="M1532" t="str">
        <f>VLOOKUP(A1532,'Master Sheet'!A:O,15)</f>
        <v>Paris</v>
      </c>
    </row>
    <row r="1533" spans="1:13">
      <c r="A1533">
        <v>10275</v>
      </c>
      <c r="B1533" t="s">
        <v>186</v>
      </c>
      <c r="C1533">
        <v>27</v>
      </c>
      <c r="D1533">
        <v>67.38</v>
      </c>
      <c r="E1533">
        <v>10</v>
      </c>
      <c r="F1533" s="14">
        <f>VLOOKUP($A1533,Orders!$A:$B,2,FALSE)</f>
        <v>38191</v>
      </c>
      <c r="G1533" t="str">
        <f>VLOOKUP($A1533,Orders!$A:$E,5,FALSE)</f>
        <v>Shipped</v>
      </c>
      <c r="H1533">
        <f>VLOOKUP(B1533,Products!A:H,8)</f>
        <v>36.229999999999997</v>
      </c>
      <c r="I1533">
        <f t="shared" si="100"/>
        <v>1819.2599999999998</v>
      </c>
      <c r="J1533">
        <f t="shared" si="101"/>
        <v>841.05</v>
      </c>
      <c r="K1533">
        <f t="shared" si="102"/>
        <v>2004</v>
      </c>
      <c r="L1533">
        <f t="shared" si="103"/>
        <v>7</v>
      </c>
      <c r="M1533" t="str">
        <f>VLOOKUP(A1533,'Master Sheet'!A:O,15)</f>
        <v>Paris</v>
      </c>
    </row>
    <row r="1534" spans="1:13">
      <c r="A1534">
        <v>10275</v>
      </c>
      <c r="B1534" t="s">
        <v>203</v>
      </c>
      <c r="C1534">
        <v>23</v>
      </c>
      <c r="D1534">
        <v>89.9</v>
      </c>
      <c r="E1534">
        <v>7</v>
      </c>
      <c r="F1534" s="14">
        <f>VLOOKUP($A1534,Orders!$A:$B,2,FALSE)</f>
        <v>38191</v>
      </c>
      <c r="G1534" t="str">
        <f>VLOOKUP($A1534,Orders!$A:$E,5,FALSE)</f>
        <v>Shipped</v>
      </c>
      <c r="H1534">
        <f>VLOOKUP(B1534,Products!A:H,8)</f>
        <v>66.92</v>
      </c>
      <c r="I1534">
        <f t="shared" si="100"/>
        <v>2067.7000000000003</v>
      </c>
      <c r="J1534">
        <f t="shared" si="101"/>
        <v>528.54000000000008</v>
      </c>
      <c r="K1534">
        <f t="shared" si="102"/>
        <v>2004</v>
      </c>
      <c r="L1534">
        <f t="shared" si="103"/>
        <v>7</v>
      </c>
      <c r="M1534" t="str">
        <f>VLOOKUP(A1534,'Master Sheet'!A:O,15)</f>
        <v>Paris</v>
      </c>
    </row>
    <row r="1535" spans="1:13">
      <c r="A1535">
        <v>10275</v>
      </c>
      <c r="B1535" t="s">
        <v>187</v>
      </c>
      <c r="C1535">
        <v>28</v>
      </c>
      <c r="D1535">
        <v>58.47</v>
      </c>
      <c r="E1535">
        <v>12</v>
      </c>
      <c r="F1535" s="14">
        <f>VLOOKUP($A1535,Orders!$A:$B,2,FALSE)</f>
        <v>38191</v>
      </c>
      <c r="G1535" t="str">
        <f>VLOOKUP($A1535,Orders!$A:$E,5,FALSE)</f>
        <v>Shipped</v>
      </c>
      <c r="H1535">
        <f>VLOOKUP(B1535,Products!A:H,8)</f>
        <v>33.020000000000003</v>
      </c>
      <c r="I1535">
        <f t="shared" si="100"/>
        <v>1637.1599999999999</v>
      </c>
      <c r="J1535">
        <f t="shared" si="101"/>
        <v>712.59999999999991</v>
      </c>
      <c r="K1535">
        <f t="shared" si="102"/>
        <v>2004</v>
      </c>
      <c r="L1535">
        <f t="shared" si="103"/>
        <v>7</v>
      </c>
      <c r="M1535" t="str">
        <f>VLOOKUP(A1535,'Master Sheet'!A:O,15)</f>
        <v>Paris</v>
      </c>
    </row>
    <row r="1536" spans="1:13">
      <c r="A1536">
        <v>10275</v>
      </c>
      <c r="B1536" t="s">
        <v>188</v>
      </c>
      <c r="C1536">
        <v>38</v>
      </c>
      <c r="D1536">
        <v>40.15</v>
      </c>
      <c r="E1536">
        <v>13</v>
      </c>
      <c r="F1536" s="14">
        <f>VLOOKUP($A1536,Orders!$A:$B,2,FALSE)</f>
        <v>38191</v>
      </c>
      <c r="G1536" t="str">
        <f>VLOOKUP($A1536,Orders!$A:$E,5,FALSE)</f>
        <v>Shipped</v>
      </c>
      <c r="H1536">
        <f>VLOOKUP(B1536,Products!A:H,8)</f>
        <v>27.06</v>
      </c>
      <c r="I1536">
        <f t="shared" si="100"/>
        <v>1525.7</v>
      </c>
      <c r="J1536">
        <f t="shared" si="101"/>
        <v>497.42</v>
      </c>
      <c r="K1536">
        <f t="shared" si="102"/>
        <v>2004</v>
      </c>
      <c r="L1536">
        <f t="shared" si="103"/>
        <v>7</v>
      </c>
      <c r="M1536" t="str">
        <f>VLOOKUP(A1536,'Master Sheet'!A:O,15)</f>
        <v>Paris</v>
      </c>
    </row>
    <row r="1537" spans="1:13">
      <c r="A1537">
        <v>10275</v>
      </c>
      <c r="B1537" t="s">
        <v>189</v>
      </c>
      <c r="C1537">
        <v>32</v>
      </c>
      <c r="D1537">
        <v>85.86</v>
      </c>
      <c r="E1537">
        <v>14</v>
      </c>
      <c r="F1537" s="14">
        <f>VLOOKUP($A1537,Orders!$A:$B,2,FALSE)</f>
        <v>38191</v>
      </c>
      <c r="G1537" t="str">
        <f>VLOOKUP($A1537,Orders!$A:$E,5,FALSE)</f>
        <v>Shipped</v>
      </c>
      <c r="H1537">
        <f>VLOOKUP(B1537,Products!A:H,8)</f>
        <v>51.15</v>
      </c>
      <c r="I1537">
        <f t="shared" si="100"/>
        <v>2747.52</v>
      </c>
      <c r="J1537">
        <f t="shared" si="101"/>
        <v>1110.72</v>
      </c>
      <c r="K1537">
        <f t="shared" si="102"/>
        <v>2004</v>
      </c>
      <c r="L1537">
        <f t="shared" si="103"/>
        <v>7</v>
      </c>
      <c r="M1537" t="str">
        <f>VLOOKUP(A1537,'Master Sheet'!A:O,15)</f>
        <v>Paris</v>
      </c>
    </row>
    <row r="1538" spans="1:13">
      <c r="A1538">
        <v>10275</v>
      </c>
      <c r="B1538" t="s">
        <v>191</v>
      </c>
      <c r="C1538">
        <v>39</v>
      </c>
      <c r="D1538">
        <v>82.77</v>
      </c>
      <c r="E1538">
        <v>16</v>
      </c>
      <c r="F1538" s="14">
        <f>VLOOKUP($A1538,Orders!$A:$B,2,FALSE)</f>
        <v>38191</v>
      </c>
      <c r="G1538" t="str">
        <f>VLOOKUP($A1538,Orders!$A:$E,5,FALSE)</f>
        <v>Shipped</v>
      </c>
      <c r="H1538">
        <f>VLOOKUP(B1538,Products!A:H,8)</f>
        <v>68.8</v>
      </c>
      <c r="I1538">
        <f t="shared" si="100"/>
        <v>3228.0299999999997</v>
      </c>
      <c r="J1538">
        <f t="shared" si="101"/>
        <v>544.82999999999993</v>
      </c>
      <c r="K1538">
        <f t="shared" si="102"/>
        <v>2004</v>
      </c>
      <c r="L1538">
        <f t="shared" si="103"/>
        <v>7</v>
      </c>
      <c r="M1538" t="str">
        <f>VLOOKUP(A1538,'Master Sheet'!A:O,15)</f>
        <v>Paris</v>
      </c>
    </row>
    <row r="1539" spans="1:13">
      <c r="A1539">
        <v>10275</v>
      </c>
      <c r="B1539" t="s">
        <v>192</v>
      </c>
      <c r="C1539">
        <v>48</v>
      </c>
      <c r="D1539">
        <v>102.04</v>
      </c>
      <c r="E1539">
        <v>8</v>
      </c>
      <c r="F1539" s="14">
        <f>VLOOKUP($A1539,Orders!$A:$B,2,FALSE)</f>
        <v>38191</v>
      </c>
      <c r="G1539" t="str">
        <f>VLOOKUP($A1539,Orders!$A:$E,5,FALSE)</f>
        <v>Shipped</v>
      </c>
      <c r="H1539">
        <f>VLOOKUP(B1539,Products!A:H,8)</f>
        <v>59.33</v>
      </c>
      <c r="I1539">
        <f t="shared" si="100"/>
        <v>4897.92</v>
      </c>
      <c r="J1539">
        <f t="shared" si="101"/>
        <v>2050.0800000000004</v>
      </c>
      <c r="K1539">
        <f t="shared" si="102"/>
        <v>2004</v>
      </c>
      <c r="L1539">
        <f t="shared" si="103"/>
        <v>7</v>
      </c>
      <c r="M1539" t="str">
        <f>VLOOKUP(A1539,'Master Sheet'!A:O,15)</f>
        <v>Paris</v>
      </c>
    </row>
    <row r="1540" spans="1:13">
      <c r="A1540">
        <v>10275</v>
      </c>
      <c r="B1540" t="s">
        <v>193</v>
      </c>
      <c r="C1540">
        <v>43</v>
      </c>
      <c r="D1540">
        <v>72</v>
      </c>
      <c r="E1540">
        <v>15</v>
      </c>
      <c r="F1540" s="14">
        <f>VLOOKUP($A1540,Orders!$A:$B,2,FALSE)</f>
        <v>38191</v>
      </c>
      <c r="G1540" t="str">
        <f>VLOOKUP($A1540,Orders!$A:$E,5,FALSE)</f>
        <v>Shipped</v>
      </c>
      <c r="H1540">
        <f>VLOOKUP(B1540,Products!A:H,8)</f>
        <v>54.4</v>
      </c>
      <c r="I1540">
        <f t="shared" si="100"/>
        <v>3096</v>
      </c>
      <c r="J1540">
        <f t="shared" si="101"/>
        <v>756.80000000000007</v>
      </c>
      <c r="K1540">
        <f t="shared" si="102"/>
        <v>2004</v>
      </c>
      <c r="L1540">
        <f t="shared" si="103"/>
        <v>7</v>
      </c>
      <c r="M1540" t="str">
        <f>VLOOKUP(A1540,'Master Sheet'!A:O,15)</f>
        <v>Paris</v>
      </c>
    </row>
    <row r="1541" spans="1:13">
      <c r="A1541">
        <v>10275</v>
      </c>
      <c r="B1541" t="s">
        <v>194</v>
      </c>
      <c r="C1541">
        <v>31</v>
      </c>
      <c r="D1541">
        <v>59.96</v>
      </c>
      <c r="E1541">
        <v>17</v>
      </c>
      <c r="F1541" s="14">
        <f>VLOOKUP($A1541,Orders!$A:$B,2,FALSE)</f>
        <v>38191</v>
      </c>
      <c r="G1541" t="str">
        <f>VLOOKUP($A1541,Orders!$A:$E,5,FALSE)</f>
        <v>Shipped</v>
      </c>
      <c r="H1541">
        <f>VLOOKUP(B1541,Products!A:H,8)</f>
        <v>36.270000000000003</v>
      </c>
      <c r="I1541">
        <f t="shared" si="100"/>
        <v>1858.76</v>
      </c>
      <c r="J1541">
        <f t="shared" si="101"/>
        <v>734.38999999999987</v>
      </c>
      <c r="K1541">
        <f t="shared" si="102"/>
        <v>2004</v>
      </c>
      <c r="L1541">
        <f t="shared" si="103"/>
        <v>7</v>
      </c>
      <c r="M1541" t="str">
        <f>VLOOKUP(A1541,'Master Sheet'!A:O,15)</f>
        <v>Paris</v>
      </c>
    </row>
    <row r="1542" spans="1:13">
      <c r="A1542">
        <v>10276</v>
      </c>
      <c r="B1542" t="s">
        <v>204</v>
      </c>
      <c r="C1542">
        <v>50</v>
      </c>
      <c r="D1542">
        <v>184.84</v>
      </c>
      <c r="E1542">
        <v>3</v>
      </c>
      <c r="F1542" s="14">
        <f>VLOOKUP($A1542,Orders!$A:$B,2,FALSE)</f>
        <v>38201</v>
      </c>
      <c r="G1542" t="str">
        <f>VLOOKUP($A1542,Orders!$A:$E,5,FALSE)</f>
        <v>Shipped</v>
      </c>
      <c r="H1542">
        <f>VLOOKUP(B1542,Products!A:H,8)</f>
        <v>95.34</v>
      </c>
      <c r="I1542">
        <f t="shared" si="100"/>
        <v>9242</v>
      </c>
      <c r="J1542">
        <f t="shared" si="101"/>
        <v>4475</v>
      </c>
      <c r="K1542">
        <f t="shared" si="102"/>
        <v>2004</v>
      </c>
      <c r="L1542">
        <f t="shared" si="103"/>
        <v>8</v>
      </c>
      <c r="M1542" t="str">
        <f>VLOOKUP(A1542,'Master Sheet'!A:O,15)</f>
        <v>Boston</v>
      </c>
    </row>
    <row r="1543" spans="1:13">
      <c r="A1543">
        <v>10276</v>
      </c>
      <c r="B1543" t="s">
        <v>199</v>
      </c>
      <c r="C1543">
        <v>43</v>
      </c>
      <c r="D1543">
        <v>150.62</v>
      </c>
      <c r="E1543">
        <v>14</v>
      </c>
      <c r="F1543" s="14">
        <f>VLOOKUP($A1543,Orders!$A:$B,2,FALSE)</f>
        <v>38201</v>
      </c>
      <c r="G1543" t="str">
        <f>VLOOKUP($A1543,Orders!$A:$E,5,FALSE)</f>
        <v>Shipped</v>
      </c>
      <c r="H1543">
        <f>VLOOKUP(B1543,Products!A:H,8)</f>
        <v>66.27</v>
      </c>
      <c r="I1543">
        <f t="shared" si="100"/>
        <v>6476.66</v>
      </c>
      <c r="J1543">
        <f t="shared" si="101"/>
        <v>3627.05</v>
      </c>
      <c r="K1543">
        <f t="shared" si="102"/>
        <v>2004</v>
      </c>
      <c r="L1543">
        <f t="shared" si="103"/>
        <v>8</v>
      </c>
      <c r="M1543" t="str">
        <f>VLOOKUP(A1543,'Master Sheet'!A:O,15)</f>
        <v>Boston</v>
      </c>
    </row>
    <row r="1544" spans="1:13">
      <c r="A1544">
        <v>10276</v>
      </c>
      <c r="B1544" t="s">
        <v>205</v>
      </c>
      <c r="C1544">
        <v>47</v>
      </c>
      <c r="D1544">
        <v>104.52</v>
      </c>
      <c r="E1544">
        <v>1</v>
      </c>
      <c r="F1544" s="14">
        <f>VLOOKUP($A1544,Orders!$A:$B,2,FALSE)</f>
        <v>38201</v>
      </c>
      <c r="G1544" t="str">
        <f>VLOOKUP($A1544,Orders!$A:$E,5,FALSE)</f>
        <v>Shipped</v>
      </c>
      <c r="H1544">
        <f>VLOOKUP(B1544,Products!A:H,8)</f>
        <v>75.16</v>
      </c>
      <c r="I1544">
        <f t="shared" si="100"/>
        <v>4912.4399999999996</v>
      </c>
      <c r="J1544">
        <f t="shared" si="101"/>
        <v>1379.92</v>
      </c>
      <c r="K1544">
        <f t="shared" si="102"/>
        <v>2004</v>
      </c>
      <c r="L1544">
        <f t="shared" si="103"/>
        <v>8</v>
      </c>
      <c r="M1544" t="str">
        <f>VLOOKUP(A1544,'Master Sheet'!A:O,15)</f>
        <v>Boston</v>
      </c>
    </row>
    <row r="1545" spans="1:13">
      <c r="A1545">
        <v>10276</v>
      </c>
      <c r="B1545" t="s">
        <v>206</v>
      </c>
      <c r="C1545">
        <v>38</v>
      </c>
      <c r="D1545">
        <v>67.83</v>
      </c>
      <c r="E1545">
        <v>4</v>
      </c>
      <c r="F1545" s="14">
        <f>VLOOKUP($A1545,Orders!$A:$B,2,FALSE)</f>
        <v>38201</v>
      </c>
      <c r="G1545" t="str">
        <f>VLOOKUP($A1545,Orders!$A:$E,5,FALSE)</f>
        <v>Shipped</v>
      </c>
      <c r="H1545">
        <f>VLOOKUP(B1545,Products!A:H,8)</f>
        <v>31.92</v>
      </c>
      <c r="I1545">
        <f t="shared" si="100"/>
        <v>2577.54</v>
      </c>
      <c r="J1545">
        <f t="shared" si="101"/>
        <v>1364.58</v>
      </c>
      <c r="K1545">
        <f t="shared" si="102"/>
        <v>2004</v>
      </c>
      <c r="L1545">
        <f t="shared" si="103"/>
        <v>8</v>
      </c>
      <c r="M1545" t="str">
        <f>VLOOKUP(A1545,'Master Sheet'!A:O,15)</f>
        <v>Boston</v>
      </c>
    </row>
    <row r="1546" spans="1:13">
      <c r="A1546">
        <v>10276</v>
      </c>
      <c r="B1546" t="s">
        <v>209</v>
      </c>
      <c r="C1546">
        <v>38</v>
      </c>
      <c r="D1546">
        <v>78</v>
      </c>
      <c r="E1546">
        <v>6</v>
      </c>
      <c r="F1546" s="14">
        <f>VLOOKUP($A1546,Orders!$A:$B,2,FALSE)</f>
        <v>38201</v>
      </c>
      <c r="G1546" t="str">
        <f>VLOOKUP($A1546,Orders!$A:$E,5,FALSE)</f>
        <v>Shipped</v>
      </c>
      <c r="H1546">
        <f>VLOOKUP(B1546,Products!A:H,8)</f>
        <v>49.05</v>
      </c>
      <c r="I1546">
        <f t="shared" si="100"/>
        <v>2964</v>
      </c>
      <c r="J1546">
        <f t="shared" si="101"/>
        <v>1100.1000000000001</v>
      </c>
      <c r="K1546">
        <f t="shared" si="102"/>
        <v>2004</v>
      </c>
      <c r="L1546">
        <f t="shared" si="103"/>
        <v>8</v>
      </c>
      <c r="M1546" t="str">
        <f>VLOOKUP(A1546,'Master Sheet'!A:O,15)</f>
        <v>Boston</v>
      </c>
    </row>
    <row r="1547" spans="1:13">
      <c r="A1547">
        <v>10276</v>
      </c>
      <c r="B1547" t="s">
        <v>210</v>
      </c>
      <c r="C1547">
        <v>30</v>
      </c>
      <c r="D1547">
        <v>139.63999999999999</v>
      </c>
      <c r="E1547">
        <v>5</v>
      </c>
      <c r="F1547" s="14">
        <f>VLOOKUP($A1547,Orders!$A:$B,2,FALSE)</f>
        <v>38201</v>
      </c>
      <c r="G1547" t="str">
        <f>VLOOKUP($A1547,Orders!$A:$E,5,FALSE)</f>
        <v>Shipped</v>
      </c>
      <c r="H1547">
        <f>VLOOKUP(B1547,Products!A:H,8)</f>
        <v>73.489999999999995</v>
      </c>
      <c r="I1547">
        <f t="shared" si="100"/>
        <v>4189.2</v>
      </c>
      <c r="J1547">
        <f t="shared" si="101"/>
        <v>1984.4999999999998</v>
      </c>
      <c r="K1547">
        <f t="shared" si="102"/>
        <v>2004</v>
      </c>
      <c r="L1547">
        <f t="shared" si="103"/>
        <v>8</v>
      </c>
      <c r="M1547" t="str">
        <f>VLOOKUP(A1547,'Master Sheet'!A:O,15)</f>
        <v>Boston</v>
      </c>
    </row>
    <row r="1548" spans="1:13">
      <c r="A1548">
        <v>10276</v>
      </c>
      <c r="B1548" t="s">
        <v>211</v>
      </c>
      <c r="C1548">
        <v>33</v>
      </c>
      <c r="D1548">
        <v>54.71</v>
      </c>
      <c r="E1548">
        <v>9</v>
      </c>
      <c r="F1548" s="14">
        <f>VLOOKUP($A1548,Orders!$A:$B,2,FALSE)</f>
        <v>38201</v>
      </c>
      <c r="G1548" t="str">
        <f>VLOOKUP($A1548,Orders!$A:$E,5,FALSE)</f>
        <v>Shipped</v>
      </c>
      <c r="H1548">
        <f>VLOOKUP(B1548,Products!A:H,8)</f>
        <v>32.950000000000003</v>
      </c>
      <c r="I1548">
        <f t="shared" si="100"/>
        <v>1805.43</v>
      </c>
      <c r="J1548">
        <f t="shared" si="101"/>
        <v>718.07999999999993</v>
      </c>
      <c r="K1548">
        <f t="shared" si="102"/>
        <v>2004</v>
      </c>
      <c r="L1548">
        <f t="shared" si="103"/>
        <v>8</v>
      </c>
      <c r="M1548" t="str">
        <f>VLOOKUP(A1548,'Master Sheet'!A:O,15)</f>
        <v>Boston</v>
      </c>
    </row>
    <row r="1549" spans="1:13">
      <c r="A1549">
        <v>10276</v>
      </c>
      <c r="B1549" t="s">
        <v>212</v>
      </c>
      <c r="C1549">
        <v>48</v>
      </c>
      <c r="D1549">
        <v>120.53</v>
      </c>
      <c r="E1549">
        <v>8</v>
      </c>
      <c r="F1549" s="14">
        <f>VLOOKUP($A1549,Orders!$A:$B,2,FALSE)</f>
        <v>38201</v>
      </c>
      <c r="G1549" t="str">
        <f>VLOOKUP($A1549,Orders!$A:$E,5,FALSE)</f>
        <v>Shipped</v>
      </c>
      <c r="H1549">
        <f>VLOOKUP(B1549,Products!A:H,8)</f>
        <v>69.930000000000007</v>
      </c>
      <c r="I1549">
        <f t="shared" si="100"/>
        <v>5785.4400000000005</v>
      </c>
      <c r="J1549">
        <f t="shared" si="101"/>
        <v>2428.7999999999997</v>
      </c>
      <c r="K1549">
        <f t="shared" si="102"/>
        <v>2004</v>
      </c>
      <c r="L1549">
        <f t="shared" si="103"/>
        <v>8</v>
      </c>
      <c r="M1549" t="str">
        <f>VLOOKUP(A1549,'Master Sheet'!A:O,15)</f>
        <v>Boston</v>
      </c>
    </row>
    <row r="1550" spans="1:13">
      <c r="A1550">
        <v>10276</v>
      </c>
      <c r="B1550" t="s">
        <v>213</v>
      </c>
      <c r="C1550">
        <v>46</v>
      </c>
      <c r="D1550">
        <v>61.64</v>
      </c>
      <c r="E1550">
        <v>12</v>
      </c>
      <c r="F1550" s="14">
        <f>VLOOKUP($A1550,Orders!$A:$B,2,FALSE)</f>
        <v>38201</v>
      </c>
      <c r="G1550" t="str">
        <f>VLOOKUP($A1550,Orders!$A:$E,5,FALSE)</f>
        <v>Shipped</v>
      </c>
      <c r="H1550">
        <f>VLOOKUP(B1550,Products!A:H,8)</f>
        <v>47.1</v>
      </c>
      <c r="I1550">
        <f t="shared" si="100"/>
        <v>2835.44</v>
      </c>
      <c r="J1550">
        <f t="shared" si="101"/>
        <v>668.83999999999992</v>
      </c>
      <c r="K1550">
        <f t="shared" si="102"/>
        <v>2004</v>
      </c>
      <c r="L1550">
        <f t="shared" si="103"/>
        <v>8</v>
      </c>
      <c r="M1550" t="str">
        <f>VLOOKUP(A1550,'Master Sheet'!A:O,15)</f>
        <v>Boston</v>
      </c>
    </row>
    <row r="1551" spans="1:13">
      <c r="A1551">
        <v>10276</v>
      </c>
      <c r="B1551" t="s">
        <v>214</v>
      </c>
      <c r="C1551">
        <v>20</v>
      </c>
      <c r="D1551">
        <v>58.17</v>
      </c>
      <c r="E1551">
        <v>2</v>
      </c>
      <c r="F1551" s="14">
        <f>VLOOKUP($A1551,Orders!$A:$B,2,FALSE)</f>
        <v>38201</v>
      </c>
      <c r="G1551" t="str">
        <f>VLOOKUP($A1551,Orders!$A:$E,5,FALSE)</f>
        <v>Shipped</v>
      </c>
      <c r="H1551">
        <f>VLOOKUP(B1551,Products!A:H,8)</f>
        <v>38.58</v>
      </c>
      <c r="I1551">
        <f t="shared" si="100"/>
        <v>1163.4000000000001</v>
      </c>
      <c r="J1551">
        <f t="shared" si="101"/>
        <v>391.80000000000007</v>
      </c>
      <c r="K1551">
        <f t="shared" si="102"/>
        <v>2004</v>
      </c>
      <c r="L1551">
        <f t="shared" si="103"/>
        <v>8</v>
      </c>
      <c r="M1551" t="str">
        <f>VLOOKUP(A1551,'Master Sheet'!A:O,15)</f>
        <v>Boston</v>
      </c>
    </row>
    <row r="1552" spans="1:13">
      <c r="A1552">
        <v>10276</v>
      </c>
      <c r="B1552" t="s">
        <v>216</v>
      </c>
      <c r="C1552">
        <v>48</v>
      </c>
      <c r="D1552">
        <v>67.099999999999994</v>
      </c>
      <c r="E1552">
        <v>7</v>
      </c>
      <c r="F1552" s="14">
        <f>VLOOKUP($A1552,Orders!$A:$B,2,FALSE)</f>
        <v>38201</v>
      </c>
      <c r="G1552" t="str">
        <f>VLOOKUP($A1552,Orders!$A:$E,5,FALSE)</f>
        <v>Shipped</v>
      </c>
      <c r="H1552">
        <f>VLOOKUP(B1552,Products!A:H,8)</f>
        <v>32.33</v>
      </c>
      <c r="I1552">
        <f t="shared" si="100"/>
        <v>3220.7999999999997</v>
      </c>
      <c r="J1552">
        <f t="shared" si="101"/>
        <v>1668.9599999999998</v>
      </c>
      <c r="K1552">
        <f t="shared" si="102"/>
        <v>2004</v>
      </c>
      <c r="L1552">
        <f t="shared" si="103"/>
        <v>8</v>
      </c>
      <c r="M1552" t="str">
        <f>VLOOKUP(A1552,'Master Sheet'!A:O,15)</f>
        <v>Boston</v>
      </c>
    </row>
    <row r="1553" spans="1:13">
      <c r="A1553">
        <v>10276</v>
      </c>
      <c r="B1553" t="s">
        <v>217</v>
      </c>
      <c r="C1553">
        <v>27</v>
      </c>
      <c r="D1553">
        <v>35.4</v>
      </c>
      <c r="E1553">
        <v>10</v>
      </c>
      <c r="F1553" s="14">
        <f>VLOOKUP($A1553,Orders!$A:$B,2,FALSE)</f>
        <v>38201</v>
      </c>
      <c r="G1553" t="str">
        <f>VLOOKUP($A1553,Orders!$A:$E,5,FALSE)</f>
        <v>Shipped</v>
      </c>
      <c r="H1553">
        <f>VLOOKUP(B1553,Products!A:H,8)</f>
        <v>24.14</v>
      </c>
      <c r="I1553">
        <f t="shared" si="100"/>
        <v>955.8</v>
      </c>
      <c r="J1553">
        <f t="shared" si="101"/>
        <v>304.01999999999992</v>
      </c>
      <c r="K1553">
        <f t="shared" si="102"/>
        <v>2004</v>
      </c>
      <c r="L1553">
        <f t="shared" si="103"/>
        <v>8</v>
      </c>
      <c r="M1553" t="str">
        <f>VLOOKUP(A1553,'Master Sheet'!A:O,15)</f>
        <v>Boston</v>
      </c>
    </row>
    <row r="1554" spans="1:13">
      <c r="A1554">
        <v>10276</v>
      </c>
      <c r="B1554" t="s">
        <v>218</v>
      </c>
      <c r="C1554">
        <v>38</v>
      </c>
      <c r="D1554">
        <v>94.91</v>
      </c>
      <c r="E1554">
        <v>13</v>
      </c>
      <c r="F1554" s="14">
        <f>VLOOKUP($A1554,Orders!$A:$B,2,FALSE)</f>
        <v>38201</v>
      </c>
      <c r="G1554" t="str">
        <f>VLOOKUP($A1554,Orders!$A:$E,5,FALSE)</f>
        <v>Shipped</v>
      </c>
      <c r="H1554">
        <f>VLOOKUP(B1554,Products!A:H,8)</f>
        <v>56.13</v>
      </c>
      <c r="I1554">
        <f t="shared" si="100"/>
        <v>3606.58</v>
      </c>
      <c r="J1554">
        <f t="shared" si="101"/>
        <v>1473.6399999999999</v>
      </c>
      <c r="K1554">
        <f t="shared" si="102"/>
        <v>2004</v>
      </c>
      <c r="L1554">
        <f t="shared" si="103"/>
        <v>8</v>
      </c>
      <c r="M1554" t="str">
        <f>VLOOKUP(A1554,'Master Sheet'!A:O,15)</f>
        <v>Boston</v>
      </c>
    </row>
    <row r="1555" spans="1:13">
      <c r="A1555">
        <v>10276</v>
      </c>
      <c r="B1555" t="s">
        <v>219</v>
      </c>
      <c r="C1555">
        <v>21</v>
      </c>
      <c r="D1555">
        <v>67.53</v>
      </c>
      <c r="E1555">
        <v>11</v>
      </c>
      <c r="F1555" s="14">
        <f>VLOOKUP($A1555,Orders!$A:$B,2,FALSE)</f>
        <v>38201</v>
      </c>
      <c r="G1555" t="str">
        <f>VLOOKUP($A1555,Orders!$A:$E,5,FALSE)</f>
        <v>Shipped</v>
      </c>
      <c r="H1555">
        <f>VLOOKUP(B1555,Products!A:H,8)</f>
        <v>34.17</v>
      </c>
      <c r="I1555">
        <f t="shared" si="100"/>
        <v>1418.13</v>
      </c>
      <c r="J1555">
        <f t="shared" si="101"/>
        <v>700.56</v>
      </c>
      <c r="K1555">
        <f t="shared" si="102"/>
        <v>2004</v>
      </c>
      <c r="L1555">
        <f t="shared" si="103"/>
        <v>8</v>
      </c>
      <c r="M1555" t="str">
        <f>VLOOKUP(A1555,'Master Sheet'!A:O,15)</f>
        <v>Boston</v>
      </c>
    </row>
    <row r="1556" spans="1:13">
      <c r="A1556">
        <v>10277</v>
      </c>
      <c r="B1556" t="s">
        <v>207</v>
      </c>
      <c r="C1556">
        <v>28</v>
      </c>
      <c r="D1556">
        <v>93.28</v>
      </c>
      <c r="E1556">
        <v>1</v>
      </c>
      <c r="F1556" s="14">
        <f>VLOOKUP($A1556,Orders!$A:$B,2,FALSE)</f>
        <v>38203</v>
      </c>
      <c r="G1556" t="str">
        <f>VLOOKUP($A1556,Orders!$A:$E,5,FALSE)</f>
        <v>Shipped</v>
      </c>
      <c r="H1556">
        <f>VLOOKUP(B1556,Products!A:H,8)</f>
        <v>58.73</v>
      </c>
      <c r="I1556">
        <f t="shared" si="100"/>
        <v>2611.84</v>
      </c>
      <c r="J1556">
        <f t="shared" si="101"/>
        <v>967.40000000000009</v>
      </c>
      <c r="K1556">
        <f t="shared" si="102"/>
        <v>2004</v>
      </c>
      <c r="L1556">
        <f t="shared" si="103"/>
        <v>8</v>
      </c>
      <c r="M1556" t="str">
        <f>VLOOKUP(A1556,'Master Sheet'!A:O,15)</f>
        <v>Tokyo</v>
      </c>
    </row>
    <row r="1557" spans="1:13">
      <c r="A1557">
        <v>10278</v>
      </c>
      <c r="B1557" t="s">
        <v>220</v>
      </c>
      <c r="C1557">
        <v>34</v>
      </c>
      <c r="D1557">
        <v>114.65</v>
      </c>
      <c r="E1557">
        <v>6</v>
      </c>
      <c r="F1557" s="14">
        <f>VLOOKUP($A1557,Orders!$A:$B,2,FALSE)</f>
        <v>38205</v>
      </c>
      <c r="G1557" t="str">
        <f>VLOOKUP($A1557,Orders!$A:$E,5,FALSE)</f>
        <v>Shipped</v>
      </c>
      <c r="H1557">
        <f>VLOOKUP(B1557,Products!A:H,8)</f>
        <v>83.51</v>
      </c>
      <c r="I1557">
        <f t="shared" si="100"/>
        <v>3898.1000000000004</v>
      </c>
      <c r="J1557">
        <f t="shared" si="101"/>
        <v>1058.76</v>
      </c>
      <c r="K1557">
        <f t="shared" si="102"/>
        <v>2004</v>
      </c>
      <c r="L1557">
        <f t="shared" si="103"/>
        <v>8</v>
      </c>
      <c r="M1557" t="str">
        <f>VLOOKUP(A1557,'Master Sheet'!A:O,15)</f>
        <v>San Francisco</v>
      </c>
    </row>
    <row r="1558" spans="1:13">
      <c r="A1558">
        <v>10278</v>
      </c>
      <c r="B1558" t="s">
        <v>225</v>
      </c>
      <c r="C1558">
        <v>23</v>
      </c>
      <c r="D1558">
        <v>107.02</v>
      </c>
      <c r="E1558">
        <v>2</v>
      </c>
      <c r="F1558" s="14">
        <f>VLOOKUP($A1558,Orders!$A:$B,2,FALSE)</f>
        <v>38205</v>
      </c>
      <c r="G1558" t="str">
        <f>VLOOKUP($A1558,Orders!$A:$E,5,FALSE)</f>
        <v>Shipped</v>
      </c>
      <c r="H1558">
        <f>VLOOKUP(B1558,Products!A:H,8)</f>
        <v>65.959999999999994</v>
      </c>
      <c r="I1558">
        <f t="shared" si="100"/>
        <v>2461.46</v>
      </c>
      <c r="J1558">
        <f t="shared" si="101"/>
        <v>944.38000000000011</v>
      </c>
      <c r="K1558">
        <f t="shared" si="102"/>
        <v>2004</v>
      </c>
      <c r="L1558">
        <f t="shared" si="103"/>
        <v>8</v>
      </c>
      <c r="M1558" t="str">
        <f>VLOOKUP(A1558,'Master Sheet'!A:O,15)</f>
        <v>San Francisco</v>
      </c>
    </row>
    <row r="1559" spans="1:13">
      <c r="A1559">
        <v>10278</v>
      </c>
      <c r="B1559" t="s">
        <v>208</v>
      </c>
      <c r="C1559">
        <v>29</v>
      </c>
      <c r="D1559">
        <v>73.150000000000006</v>
      </c>
      <c r="E1559">
        <v>10</v>
      </c>
      <c r="F1559" s="14">
        <f>VLOOKUP($A1559,Orders!$A:$B,2,FALSE)</f>
        <v>38205</v>
      </c>
      <c r="G1559" t="str">
        <f>VLOOKUP($A1559,Orders!$A:$E,5,FALSE)</f>
        <v>Shipped</v>
      </c>
      <c r="H1559">
        <f>VLOOKUP(B1559,Products!A:H,8)</f>
        <v>53.9</v>
      </c>
      <c r="I1559">
        <f t="shared" si="100"/>
        <v>2121.3500000000004</v>
      </c>
      <c r="J1559">
        <f t="shared" si="101"/>
        <v>558.25000000000023</v>
      </c>
      <c r="K1559">
        <f t="shared" si="102"/>
        <v>2004</v>
      </c>
      <c r="L1559">
        <f t="shared" si="103"/>
        <v>8</v>
      </c>
      <c r="M1559" t="str">
        <f>VLOOKUP(A1559,'Master Sheet'!A:O,15)</f>
        <v>San Francisco</v>
      </c>
    </row>
    <row r="1560" spans="1:13">
      <c r="A1560">
        <v>10278</v>
      </c>
      <c r="B1560" t="s">
        <v>221</v>
      </c>
      <c r="C1560">
        <v>29</v>
      </c>
      <c r="D1560">
        <v>118.07</v>
      </c>
      <c r="E1560">
        <v>5</v>
      </c>
      <c r="F1560" s="14">
        <f>VLOOKUP($A1560,Orders!$A:$B,2,FALSE)</f>
        <v>38205</v>
      </c>
      <c r="G1560" t="str">
        <f>VLOOKUP($A1560,Orders!$A:$E,5,FALSE)</f>
        <v>Shipped</v>
      </c>
      <c r="H1560">
        <f>VLOOKUP(B1560,Products!A:H,8)</f>
        <v>93.89</v>
      </c>
      <c r="I1560">
        <f t="shared" si="100"/>
        <v>3424.0299999999997</v>
      </c>
      <c r="J1560">
        <f t="shared" si="101"/>
        <v>701.2199999999998</v>
      </c>
      <c r="K1560">
        <f t="shared" si="102"/>
        <v>2004</v>
      </c>
      <c r="L1560">
        <f t="shared" si="103"/>
        <v>8</v>
      </c>
      <c r="M1560" t="str">
        <f>VLOOKUP(A1560,'Master Sheet'!A:O,15)</f>
        <v>San Francisco</v>
      </c>
    </row>
    <row r="1561" spans="1:13">
      <c r="A1561">
        <v>10278</v>
      </c>
      <c r="B1561" t="s">
        <v>222</v>
      </c>
      <c r="C1561">
        <v>39</v>
      </c>
      <c r="D1561">
        <v>117.48</v>
      </c>
      <c r="E1561">
        <v>3</v>
      </c>
      <c r="F1561" s="14">
        <f>VLOOKUP($A1561,Orders!$A:$B,2,FALSE)</f>
        <v>38205</v>
      </c>
      <c r="G1561" t="str">
        <f>VLOOKUP($A1561,Orders!$A:$E,5,FALSE)</f>
        <v>Shipped</v>
      </c>
      <c r="H1561">
        <f>VLOOKUP(B1561,Products!A:H,8)</f>
        <v>56.76</v>
      </c>
      <c r="I1561">
        <f t="shared" si="100"/>
        <v>4581.72</v>
      </c>
      <c r="J1561">
        <f t="shared" si="101"/>
        <v>2368.0800000000004</v>
      </c>
      <c r="K1561">
        <f t="shared" si="102"/>
        <v>2004</v>
      </c>
      <c r="L1561">
        <f t="shared" si="103"/>
        <v>8</v>
      </c>
      <c r="M1561" t="str">
        <f>VLOOKUP(A1561,'Master Sheet'!A:O,15)</f>
        <v>San Francisco</v>
      </c>
    </row>
    <row r="1562" spans="1:13">
      <c r="A1562">
        <v>10278</v>
      </c>
      <c r="B1562" t="s">
        <v>154</v>
      </c>
      <c r="C1562">
        <v>42</v>
      </c>
      <c r="D1562">
        <v>167.65</v>
      </c>
      <c r="E1562">
        <v>7</v>
      </c>
      <c r="F1562" s="14">
        <f>VLOOKUP($A1562,Orders!$A:$B,2,FALSE)</f>
        <v>38205</v>
      </c>
      <c r="G1562" t="str">
        <f>VLOOKUP($A1562,Orders!$A:$E,5,FALSE)</f>
        <v>Shipped</v>
      </c>
      <c r="H1562">
        <f>VLOOKUP(B1562,Products!A:H,8)</f>
        <v>77.900000000000006</v>
      </c>
      <c r="I1562">
        <f t="shared" si="100"/>
        <v>7041.3</v>
      </c>
      <c r="J1562">
        <f t="shared" si="101"/>
        <v>3769.5</v>
      </c>
      <c r="K1562">
        <f t="shared" si="102"/>
        <v>2004</v>
      </c>
      <c r="L1562">
        <f t="shared" si="103"/>
        <v>8</v>
      </c>
      <c r="M1562" t="str">
        <f>VLOOKUP(A1562,'Master Sheet'!A:O,15)</f>
        <v>San Francisco</v>
      </c>
    </row>
    <row r="1563" spans="1:13">
      <c r="A1563">
        <v>10278</v>
      </c>
      <c r="B1563" t="s">
        <v>223</v>
      </c>
      <c r="C1563">
        <v>31</v>
      </c>
      <c r="D1563">
        <v>114.44</v>
      </c>
      <c r="E1563">
        <v>4</v>
      </c>
      <c r="F1563" s="14">
        <f>VLOOKUP($A1563,Orders!$A:$B,2,FALSE)</f>
        <v>38205</v>
      </c>
      <c r="G1563" t="str">
        <f>VLOOKUP($A1563,Orders!$A:$E,5,FALSE)</f>
        <v>Shipped</v>
      </c>
      <c r="H1563">
        <f>VLOOKUP(B1563,Products!A:H,8)</f>
        <v>62.16</v>
      </c>
      <c r="I1563">
        <f t="shared" si="100"/>
        <v>3547.64</v>
      </c>
      <c r="J1563">
        <f t="shared" si="101"/>
        <v>1620.68</v>
      </c>
      <c r="K1563">
        <f t="shared" si="102"/>
        <v>2004</v>
      </c>
      <c r="L1563">
        <f t="shared" si="103"/>
        <v>8</v>
      </c>
      <c r="M1563" t="str">
        <f>VLOOKUP(A1563,'Master Sheet'!A:O,15)</f>
        <v>San Francisco</v>
      </c>
    </row>
    <row r="1564" spans="1:13">
      <c r="A1564">
        <v>10278</v>
      </c>
      <c r="B1564" t="s">
        <v>228</v>
      </c>
      <c r="C1564">
        <v>35</v>
      </c>
      <c r="D1564">
        <v>48.8</v>
      </c>
      <c r="E1564">
        <v>1</v>
      </c>
      <c r="F1564" s="14">
        <f>VLOOKUP($A1564,Orders!$A:$B,2,FALSE)</f>
        <v>38205</v>
      </c>
      <c r="G1564" t="str">
        <f>VLOOKUP($A1564,Orders!$A:$E,5,FALSE)</f>
        <v>Shipped</v>
      </c>
      <c r="H1564">
        <f>VLOOKUP(B1564,Products!A:H,8)</f>
        <v>29.18</v>
      </c>
      <c r="I1564">
        <f t="shared" si="100"/>
        <v>1708</v>
      </c>
      <c r="J1564">
        <f t="shared" si="101"/>
        <v>686.69999999999993</v>
      </c>
      <c r="K1564">
        <f t="shared" si="102"/>
        <v>2004</v>
      </c>
      <c r="L1564">
        <f t="shared" si="103"/>
        <v>8</v>
      </c>
      <c r="M1564" t="str">
        <f>VLOOKUP(A1564,'Master Sheet'!A:O,15)</f>
        <v>San Francisco</v>
      </c>
    </row>
    <row r="1565" spans="1:13">
      <c r="A1565">
        <v>10278</v>
      </c>
      <c r="B1565" t="s">
        <v>224</v>
      </c>
      <c r="C1565">
        <v>31</v>
      </c>
      <c r="D1565">
        <v>37.380000000000003</v>
      </c>
      <c r="E1565">
        <v>8</v>
      </c>
      <c r="F1565" s="14">
        <f>VLOOKUP($A1565,Orders!$A:$B,2,FALSE)</f>
        <v>38205</v>
      </c>
      <c r="G1565" t="str">
        <f>VLOOKUP($A1565,Orders!$A:$E,5,FALSE)</f>
        <v>Shipped</v>
      </c>
      <c r="H1565">
        <f>VLOOKUP(B1565,Products!A:H,8)</f>
        <v>16.239999999999998</v>
      </c>
      <c r="I1565">
        <f t="shared" si="100"/>
        <v>1158.78</v>
      </c>
      <c r="J1565">
        <f t="shared" si="101"/>
        <v>655.34000000000015</v>
      </c>
      <c r="K1565">
        <f t="shared" si="102"/>
        <v>2004</v>
      </c>
      <c r="L1565">
        <f t="shared" si="103"/>
        <v>8</v>
      </c>
      <c r="M1565" t="str">
        <f>VLOOKUP(A1565,'Master Sheet'!A:O,15)</f>
        <v>San Francisco</v>
      </c>
    </row>
    <row r="1566" spans="1:13">
      <c r="A1566">
        <v>10278</v>
      </c>
      <c r="B1566" t="s">
        <v>215</v>
      </c>
      <c r="C1566">
        <v>25</v>
      </c>
      <c r="D1566">
        <v>136.22</v>
      </c>
      <c r="E1566">
        <v>9</v>
      </c>
      <c r="F1566" s="14">
        <f>VLOOKUP($A1566,Orders!$A:$B,2,FALSE)</f>
        <v>38205</v>
      </c>
      <c r="G1566" t="str">
        <f>VLOOKUP($A1566,Orders!$A:$E,5,FALSE)</f>
        <v>Shipped</v>
      </c>
      <c r="H1566">
        <f>VLOOKUP(B1566,Products!A:H,8)</f>
        <v>98.3</v>
      </c>
      <c r="I1566">
        <f t="shared" si="100"/>
        <v>3405.5</v>
      </c>
      <c r="J1566">
        <f t="shared" si="101"/>
        <v>948</v>
      </c>
      <c r="K1566">
        <f t="shared" si="102"/>
        <v>2004</v>
      </c>
      <c r="L1566">
        <f t="shared" si="103"/>
        <v>8</v>
      </c>
      <c r="M1566" t="str">
        <f>VLOOKUP(A1566,'Master Sheet'!A:O,15)</f>
        <v>San Francisco</v>
      </c>
    </row>
    <row r="1567" spans="1:13">
      <c r="A1567">
        <v>10279</v>
      </c>
      <c r="B1567" t="s">
        <v>226</v>
      </c>
      <c r="C1567">
        <v>26</v>
      </c>
      <c r="D1567">
        <v>68.42</v>
      </c>
      <c r="E1567">
        <v>1</v>
      </c>
      <c r="F1567" s="14">
        <f>VLOOKUP($A1567,Orders!$A:$B,2,FALSE)</f>
        <v>38208</v>
      </c>
      <c r="G1567" t="str">
        <f>VLOOKUP($A1567,Orders!$A:$E,5,FALSE)</f>
        <v>Shipped</v>
      </c>
      <c r="H1567">
        <f>VLOOKUP(B1567,Products!A:H,8)</f>
        <v>34.21</v>
      </c>
      <c r="I1567">
        <f t="shared" si="100"/>
        <v>1778.92</v>
      </c>
      <c r="J1567">
        <f t="shared" si="101"/>
        <v>889.46</v>
      </c>
      <c r="K1567">
        <f t="shared" si="102"/>
        <v>2004</v>
      </c>
      <c r="L1567">
        <f t="shared" si="103"/>
        <v>8</v>
      </c>
      <c r="M1567" t="str">
        <f>VLOOKUP(A1567,'Master Sheet'!A:O,15)</f>
        <v>Paris</v>
      </c>
    </row>
    <row r="1568" spans="1:13">
      <c r="A1568">
        <v>10279</v>
      </c>
      <c r="B1568" t="s">
        <v>227</v>
      </c>
      <c r="C1568">
        <v>32</v>
      </c>
      <c r="D1568">
        <v>68.349999999999994</v>
      </c>
      <c r="E1568">
        <v>5</v>
      </c>
      <c r="F1568" s="14">
        <f>VLOOKUP($A1568,Orders!$A:$B,2,FALSE)</f>
        <v>38208</v>
      </c>
      <c r="G1568" t="str">
        <f>VLOOKUP($A1568,Orders!$A:$E,5,FALSE)</f>
        <v>Shipped</v>
      </c>
      <c r="H1568">
        <f>VLOOKUP(B1568,Products!A:H,8)</f>
        <v>49.24</v>
      </c>
      <c r="I1568">
        <f t="shared" si="100"/>
        <v>2187.1999999999998</v>
      </c>
      <c r="J1568">
        <f t="shared" si="101"/>
        <v>611.51999999999975</v>
      </c>
      <c r="K1568">
        <f t="shared" si="102"/>
        <v>2004</v>
      </c>
      <c r="L1568">
        <f t="shared" si="103"/>
        <v>8</v>
      </c>
      <c r="M1568" t="str">
        <f>VLOOKUP(A1568,'Master Sheet'!A:O,15)</f>
        <v>Paris</v>
      </c>
    </row>
    <row r="1569" spans="1:13">
      <c r="A1569">
        <v>10279</v>
      </c>
      <c r="B1569" t="s">
        <v>229</v>
      </c>
      <c r="C1569">
        <v>49</v>
      </c>
      <c r="D1569">
        <v>76.33</v>
      </c>
      <c r="E1569">
        <v>3</v>
      </c>
      <c r="F1569" s="14">
        <f>VLOOKUP($A1569,Orders!$A:$B,2,FALSE)</f>
        <v>38208</v>
      </c>
      <c r="G1569" t="str">
        <f>VLOOKUP($A1569,Orders!$A:$E,5,FALSE)</f>
        <v>Shipped</v>
      </c>
      <c r="H1569">
        <f>VLOOKUP(B1569,Products!A:H,8)</f>
        <v>47.25</v>
      </c>
      <c r="I1569">
        <f t="shared" si="100"/>
        <v>3740.17</v>
      </c>
      <c r="J1569">
        <f t="shared" si="101"/>
        <v>1424.9199999999998</v>
      </c>
      <c r="K1569">
        <f t="shared" si="102"/>
        <v>2004</v>
      </c>
      <c r="L1569">
        <f t="shared" si="103"/>
        <v>8</v>
      </c>
      <c r="M1569" t="str">
        <f>VLOOKUP(A1569,'Master Sheet'!A:O,15)</f>
        <v>Paris</v>
      </c>
    </row>
    <row r="1570" spans="1:13">
      <c r="A1570">
        <v>10279</v>
      </c>
      <c r="B1570" t="s">
        <v>230</v>
      </c>
      <c r="C1570">
        <v>48</v>
      </c>
      <c r="D1570">
        <v>106.87</v>
      </c>
      <c r="E1570">
        <v>2</v>
      </c>
      <c r="F1570" s="14">
        <f>VLOOKUP($A1570,Orders!$A:$B,2,FALSE)</f>
        <v>38208</v>
      </c>
      <c r="G1570" t="str">
        <f>VLOOKUP($A1570,Orders!$A:$E,5,FALSE)</f>
        <v>Shipped</v>
      </c>
      <c r="H1570">
        <f>VLOOKUP(B1570,Products!A:H,8)</f>
        <v>72.819999999999993</v>
      </c>
      <c r="I1570">
        <f t="shared" si="100"/>
        <v>5129.76</v>
      </c>
      <c r="J1570">
        <f t="shared" si="101"/>
        <v>1634.4000000000005</v>
      </c>
      <c r="K1570">
        <f t="shared" si="102"/>
        <v>2004</v>
      </c>
      <c r="L1570">
        <f t="shared" si="103"/>
        <v>8</v>
      </c>
      <c r="M1570" t="str">
        <f>VLOOKUP(A1570,'Master Sheet'!A:O,15)</f>
        <v>Paris</v>
      </c>
    </row>
    <row r="1571" spans="1:13">
      <c r="A1571">
        <v>10279</v>
      </c>
      <c r="B1571" t="s">
        <v>231</v>
      </c>
      <c r="C1571">
        <v>33</v>
      </c>
      <c r="D1571">
        <v>78.760000000000005</v>
      </c>
      <c r="E1571">
        <v>4</v>
      </c>
      <c r="F1571" s="14">
        <f>VLOOKUP($A1571,Orders!$A:$B,2,FALSE)</f>
        <v>38208</v>
      </c>
      <c r="G1571" t="str">
        <f>VLOOKUP($A1571,Orders!$A:$E,5,FALSE)</f>
        <v>Shipped</v>
      </c>
      <c r="H1571">
        <f>VLOOKUP(B1571,Products!A:H,8)</f>
        <v>50.51</v>
      </c>
      <c r="I1571">
        <f t="shared" si="100"/>
        <v>2599.0800000000004</v>
      </c>
      <c r="J1571">
        <f t="shared" si="101"/>
        <v>932.25000000000023</v>
      </c>
      <c r="K1571">
        <f t="shared" si="102"/>
        <v>2004</v>
      </c>
      <c r="L1571">
        <f t="shared" si="103"/>
        <v>8</v>
      </c>
      <c r="M1571" t="str">
        <f>VLOOKUP(A1571,'Master Sheet'!A:O,15)</f>
        <v>Paris</v>
      </c>
    </row>
    <row r="1572" spans="1:13">
      <c r="A1572">
        <v>10279</v>
      </c>
      <c r="B1572" t="s">
        <v>232</v>
      </c>
      <c r="C1572">
        <v>48</v>
      </c>
      <c r="D1572">
        <v>95.3</v>
      </c>
      <c r="E1572">
        <v>6</v>
      </c>
      <c r="F1572" s="14">
        <f>VLOOKUP($A1572,Orders!$A:$B,2,FALSE)</f>
        <v>38208</v>
      </c>
      <c r="G1572" t="str">
        <f>VLOOKUP($A1572,Orders!$A:$E,5,FALSE)</f>
        <v>Shipped</v>
      </c>
      <c r="H1572">
        <f>VLOOKUP(B1572,Products!A:H,8)</f>
        <v>62.11</v>
      </c>
      <c r="I1572">
        <f t="shared" si="100"/>
        <v>4574.3999999999996</v>
      </c>
      <c r="J1572">
        <f t="shared" si="101"/>
        <v>1593.12</v>
      </c>
      <c r="K1572">
        <f t="shared" si="102"/>
        <v>2004</v>
      </c>
      <c r="L1572">
        <f t="shared" si="103"/>
        <v>8</v>
      </c>
      <c r="M1572" t="str">
        <f>VLOOKUP(A1572,'Master Sheet'!A:O,15)</f>
        <v>Paris</v>
      </c>
    </row>
    <row r="1573" spans="1:13">
      <c r="A1573">
        <v>10280</v>
      </c>
      <c r="B1573" t="s">
        <v>134</v>
      </c>
      <c r="C1573">
        <v>34</v>
      </c>
      <c r="D1573">
        <v>205.73</v>
      </c>
      <c r="E1573">
        <v>2</v>
      </c>
      <c r="F1573" s="14">
        <f>VLOOKUP($A1573,Orders!$A:$B,2,FALSE)</f>
        <v>38216</v>
      </c>
      <c r="G1573" t="str">
        <f>VLOOKUP($A1573,Orders!$A:$E,5,FALSE)</f>
        <v>Shipped</v>
      </c>
      <c r="H1573">
        <f>VLOOKUP(B1573,Products!A:H,8)</f>
        <v>98.58</v>
      </c>
      <c r="I1573">
        <f t="shared" si="100"/>
        <v>6994.82</v>
      </c>
      <c r="J1573">
        <f t="shared" si="101"/>
        <v>3643.1</v>
      </c>
      <c r="K1573">
        <f t="shared" si="102"/>
        <v>2004</v>
      </c>
      <c r="L1573">
        <f t="shared" si="103"/>
        <v>8</v>
      </c>
      <c r="M1573" t="str">
        <f>VLOOKUP(A1573,'Master Sheet'!A:O,15)</f>
        <v>Paris</v>
      </c>
    </row>
    <row r="1574" spans="1:13">
      <c r="A1574">
        <v>10280</v>
      </c>
      <c r="B1574" t="s">
        <v>137</v>
      </c>
      <c r="C1574">
        <v>24</v>
      </c>
      <c r="D1574">
        <v>98</v>
      </c>
      <c r="E1574">
        <v>1</v>
      </c>
      <c r="F1574" s="14">
        <f>VLOOKUP($A1574,Orders!$A:$B,2,FALSE)</f>
        <v>38216</v>
      </c>
      <c r="G1574" t="str">
        <f>VLOOKUP($A1574,Orders!$A:$E,5,FALSE)</f>
        <v>Shipped</v>
      </c>
      <c r="H1574">
        <f>VLOOKUP(B1574,Products!A:H,8)</f>
        <v>58.33</v>
      </c>
      <c r="I1574">
        <f t="shared" si="100"/>
        <v>2352</v>
      </c>
      <c r="J1574">
        <f t="shared" si="101"/>
        <v>952.08</v>
      </c>
      <c r="K1574">
        <f t="shared" si="102"/>
        <v>2004</v>
      </c>
      <c r="L1574">
        <f t="shared" si="103"/>
        <v>8</v>
      </c>
      <c r="M1574" t="str">
        <f>VLOOKUP(A1574,'Master Sheet'!A:O,15)</f>
        <v>Paris</v>
      </c>
    </row>
    <row r="1575" spans="1:13">
      <c r="A1575">
        <v>10280</v>
      </c>
      <c r="B1575" t="s">
        <v>132</v>
      </c>
      <c r="C1575">
        <v>50</v>
      </c>
      <c r="D1575">
        <v>87.33</v>
      </c>
      <c r="E1575">
        <v>9</v>
      </c>
      <c r="F1575" s="14">
        <f>VLOOKUP($A1575,Orders!$A:$B,2,FALSE)</f>
        <v>38216</v>
      </c>
      <c r="G1575" t="str">
        <f>VLOOKUP($A1575,Orders!$A:$E,5,FALSE)</f>
        <v>Shipped</v>
      </c>
      <c r="H1575">
        <f>VLOOKUP(B1575,Products!A:H,8)</f>
        <v>60.62</v>
      </c>
      <c r="I1575">
        <f t="shared" si="100"/>
        <v>4366.5</v>
      </c>
      <c r="J1575">
        <f t="shared" si="101"/>
        <v>1335.5</v>
      </c>
      <c r="K1575">
        <f t="shared" si="102"/>
        <v>2004</v>
      </c>
      <c r="L1575">
        <f t="shared" si="103"/>
        <v>8</v>
      </c>
      <c r="M1575" t="str">
        <f>VLOOKUP(A1575,'Master Sheet'!A:O,15)</f>
        <v>Paris</v>
      </c>
    </row>
    <row r="1576" spans="1:13">
      <c r="A1576">
        <v>10280</v>
      </c>
      <c r="B1576" t="s">
        <v>133</v>
      </c>
      <c r="C1576">
        <v>27</v>
      </c>
      <c r="D1576">
        <v>47.44</v>
      </c>
      <c r="E1576">
        <v>8</v>
      </c>
      <c r="F1576" s="14">
        <f>VLOOKUP($A1576,Orders!$A:$B,2,FALSE)</f>
        <v>38216</v>
      </c>
      <c r="G1576" t="str">
        <f>VLOOKUP($A1576,Orders!$A:$E,5,FALSE)</f>
        <v>Shipped</v>
      </c>
      <c r="H1576">
        <f>VLOOKUP(B1576,Products!A:H,8)</f>
        <v>24.26</v>
      </c>
      <c r="I1576">
        <f t="shared" si="100"/>
        <v>1280.8799999999999</v>
      </c>
      <c r="J1576">
        <f t="shared" si="101"/>
        <v>625.8599999999999</v>
      </c>
      <c r="K1576">
        <f t="shared" si="102"/>
        <v>2004</v>
      </c>
      <c r="L1576">
        <f t="shared" si="103"/>
        <v>8</v>
      </c>
      <c r="M1576" t="str">
        <f>VLOOKUP(A1576,'Master Sheet'!A:O,15)</f>
        <v>Paris</v>
      </c>
    </row>
    <row r="1577" spans="1:13">
      <c r="A1577">
        <v>10280</v>
      </c>
      <c r="B1577" t="s">
        <v>124</v>
      </c>
      <c r="C1577">
        <v>26</v>
      </c>
      <c r="D1577">
        <v>161.5</v>
      </c>
      <c r="E1577">
        <v>16</v>
      </c>
      <c r="F1577" s="14">
        <f>VLOOKUP($A1577,Orders!$A:$B,2,FALSE)</f>
        <v>38216</v>
      </c>
      <c r="G1577" t="str">
        <f>VLOOKUP($A1577,Orders!$A:$E,5,FALSE)</f>
        <v>Shipped</v>
      </c>
      <c r="H1577">
        <f>VLOOKUP(B1577,Products!A:H,8)</f>
        <v>86.7</v>
      </c>
      <c r="I1577">
        <f t="shared" si="100"/>
        <v>4199</v>
      </c>
      <c r="J1577">
        <f t="shared" si="101"/>
        <v>1944.8</v>
      </c>
      <c r="K1577">
        <f t="shared" si="102"/>
        <v>2004</v>
      </c>
      <c r="L1577">
        <f t="shared" si="103"/>
        <v>8</v>
      </c>
      <c r="M1577" t="str">
        <f>VLOOKUP(A1577,'Master Sheet'!A:O,15)</f>
        <v>Paris</v>
      </c>
    </row>
    <row r="1578" spans="1:13">
      <c r="A1578">
        <v>10280</v>
      </c>
      <c r="B1578" t="s">
        <v>125</v>
      </c>
      <c r="C1578">
        <v>25</v>
      </c>
      <c r="D1578">
        <v>53.28</v>
      </c>
      <c r="E1578">
        <v>15</v>
      </c>
      <c r="F1578" s="14">
        <f>VLOOKUP($A1578,Orders!$A:$B,2,FALSE)</f>
        <v>38216</v>
      </c>
      <c r="G1578" t="str">
        <f>VLOOKUP($A1578,Orders!$A:$E,5,FALSE)</f>
        <v>Shipped</v>
      </c>
      <c r="H1578">
        <f>VLOOKUP(B1578,Products!A:H,8)</f>
        <v>33.299999999999997</v>
      </c>
      <c r="I1578">
        <f t="shared" si="100"/>
        <v>1332</v>
      </c>
      <c r="J1578">
        <f t="shared" si="101"/>
        <v>499.50000000000011</v>
      </c>
      <c r="K1578">
        <f t="shared" si="102"/>
        <v>2004</v>
      </c>
      <c r="L1578">
        <f t="shared" si="103"/>
        <v>8</v>
      </c>
      <c r="M1578" t="str">
        <f>VLOOKUP(A1578,'Master Sheet'!A:O,15)</f>
        <v>Paris</v>
      </c>
    </row>
    <row r="1579" spans="1:13">
      <c r="A1579">
        <v>10280</v>
      </c>
      <c r="B1579" t="s">
        <v>128</v>
      </c>
      <c r="C1579">
        <v>37</v>
      </c>
      <c r="D1579">
        <v>109.33</v>
      </c>
      <c r="E1579">
        <v>13</v>
      </c>
      <c r="F1579" s="14">
        <f>VLOOKUP($A1579,Orders!$A:$B,2,FALSE)</f>
        <v>38216</v>
      </c>
      <c r="G1579" t="str">
        <f>VLOOKUP($A1579,Orders!$A:$E,5,FALSE)</f>
        <v>Shipped</v>
      </c>
      <c r="H1579">
        <f>VLOOKUP(B1579,Products!A:H,8)</f>
        <v>58.48</v>
      </c>
      <c r="I1579">
        <f t="shared" si="100"/>
        <v>4045.21</v>
      </c>
      <c r="J1579">
        <f t="shared" si="101"/>
        <v>1881.45</v>
      </c>
      <c r="K1579">
        <f t="shared" si="102"/>
        <v>2004</v>
      </c>
      <c r="L1579">
        <f t="shared" si="103"/>
        <v>8</v>
      </c>
      <c r="M1579" t="str">
        <f>VLOOKUP(A1579,'Master Sheet'!A:O,15)</f>
        <v>Paris</v>
      </c>
    </row>
    <row r="1580" spans="1:13">
      <c r="A1580">
        <v>10280</v>
      </c>
      <c r="B1580" t="s">
        <v>129</v>
      </c>
      <c r="C1580">
        <v>22</v>
      </c>
      <c r="D1580">
        <v>158.63</v>
      </c>
      <c r="E1580">
        <v>10</v>
      </c>
      <c r="F1580" s="14">
        <f>VLOOKUP($A1580,Orders!$A:$B,2,FALSE)</f>
        <v>38216</v>
      </c>
      <c r="G1580" t="str">
        <f>VLOOKUP($A1580,Orders!$A:$E,5,FALSE)</f>
        <v>Shipped</v>
      </c>
      <c r="H1580">
        <f>VLOOKUP(B1580,Products!A:H,8)</f>
        <v>72.56</v>
      </c>
      <c r="I1580">
        <f t="shared" si="100"/>
        <v>3489.8599999999997</v>
      </c>
      <c r="J1580">
        <f t="shared" si="101"/>
        <v>1893.54</v>
      </c>
      <c r="K1580">
        <f t="shared" si="102"/>
        <v>2004</v>
      </c>
      <c r="L1580">
        <f t="shared" si="103"/>
        <v>8</v>
      </c>
      <c r="M1580" t="str">
        <f>VLOOKUP(A1580,'Master Sheet'!A:O,15)</f>
        <v>Paris</v>
      </c>
    </row>
    <row r="1581" spans="1:13">
      <c r="A1581">
        <v>10280</v>
      </c>
      <c r="B1581" t="s">
        <v>139</v>
      </c>
      <c r="C1581">
        <v>46</v>
      </c>
      <c r="D1581">
        <v>82.06</v>
      </c>
      <c r="E1581">
        <v>3</v>
      </c>
      <c r="F1581" s="14">
        <f>VLOOKUP($A1581,Orders!$A:$B,2,FALSE)</f>
        <v>38216</v>
      </c>
      <c r="G1581" t="str">
        <f>VLOOKUP($A1581,Orders!$A:$E,5,FALSE)</f>
        <v>Shipped</v>
      </c>
      <c r="H1581">
        <f>VLOOKUP(B1581,Products!A:H,8)</f>
        <v>60.78</v>
      </c>
      <c r="I1581">
        <f t="shared" si="100"/>
        <v>3774.76</v>
      </c>
      <c r="J1581">
        <f t="shared" si="101"/>
        <v>978.88000000000011</v>
      </c>
      <c r="K1581">
        <f t="shared" si="102"/>
        <v>2004</v>
      </c>
      <c r="L1581">
        <f t="shared" si="103"/>
        <v>8</v>
      </c>
      <c r="M1581" t="str">
        <f>VLOOKUP(A1581,'Master Sheet'!A:O,15)</f>
        <v>Paris</v>
      </c>
    </row>
    <row r="1582" spans="1:13">
      <c r="A1582">
        <v>10280</v>
      </c>
      <c r="B1582" t="s">
        <v>140</v>
      </c>
      <c r="C1582">
        <v>43</v>
      </c>
      <c r="D1582">
        <v>54.34</v>
      </c>
      <c r="E1582">
        <v>5</v>
      </c>
      <c r="F1582" s="14">
        <f>VLOOKUP($A1582,Orders!$A:$B,2,FALSE)</f>
        <v>38216</v>
      </c>
      <c r="G1582" t="str">
        <f>VLOOKUP($A1582,Orders!$A:$E,5,FALSE)</f>
        <v>Shipped</v>
      </c>
      <c r="H1582">
        <f>VLOOKUP(B1582,Products!A:H,8)</f>
        <v>34.35</v>
      </c>
      <c r="I1582">
        <f t="shared" si="100"/>
        <v>2336.6200000000003</v>
      </c>
      <c r="J1582">
        <f t="shared" si="101"/>
        <v>859.57</v>
      </c>
      <c r="K1582">
        <f t="shared" si="102"/>
        <v>2004</v>
      </c>
      <c r="L1582">
        <f t="shared" si="103"/>
        <v>8</v>
      </c>
      <c r="M1582" t="str">
        <f>VLOOKUP(A1582,'Master Sheet'!A:O,15)</f>
        <v>Paris</v>
      </c>
    </row>
    <row r="1583" spans="1:13">
      <c r="A1583">
        <v>10280</v>
      </c>
      <c r="B1583" t="s">
        <v>141</v>
      </c>
      <c r="C1583">
        <v>29</v>
      </c>
      <c r="D1583">
        <v>102.63</v>
      </c>
      <c r="E1583">
        <v>4</v>
      </c>
      <c r="F1583" s="14">
        <f>VLOOKUP($A1583,Orders!$A:$B,2,FALSE)</f>
        <v>38216</v>
      </c>
      <c r="G1583" t="str">
        <f>VLOOKUP($A1583,Orders!$A:$E,5,FALSE)</f>
        <v>Shipped</v>
      </c>
      <c r="H1583">
        <f>VLOOKUP(B1583,Products!A:H,8)</f>
        <v>60.74</v>
      </c>
      <c r="I1583">
        <f t="shared" si="100"/>
        <v>2976.27</v>
      </c>
      <c r="J1583">
        <f t="shared" si="101"/>
        <v>1214.8099999999997</v>
      </c>
      <c r="K1583">
        <f t="shared" si="102"/>
        <v>2004</v>
      </c>
      <c r="L1583">
        <f t="shared" si="103"/>
        <v>8</v>
      </c>
      <c r="M1583" t="str">
        <f>VLOOKUP(A1583,'Master Sheet'!A:O,15)</f>
        <v>Paris</v>
      </c>
    </row>
    <row r="1584" spans="1:13">
      <c r="A1584">
        <v>10280</v>
      </c>
      <c r="B1584" t="s">
        <v>142</v>
      </c>
      <c r="C1584">
        <v>34</v>
      </c>
      <c r="D1584">
        <v>99.21</v>
      </c>
      <c r="E1584">
        <v>7</v>
      </c>
      <c r="F1584" s="14">
        <f>VLOOKUP($A1584,Orders!$A:$B,2,FALSE)</f>
        <v>38216</v>
      </c>
      <c r="G1584" t="str">
        <f>VLOOKUP($A1584,Orders!$A:$E,5,FALSE)</f>
        <v>Shipped</v>
      </c>
      <c r="H1584">
        <f>VLOOKUP(B1584,Products!A:H,8)</f>
        <v>57.54</v>
      </c>
      <c r="I1584">
        <f t="shared" si="100"/>
        <v>3373.14</v>
      </c>
      <c r="J1584">
        <f t="shared" si="101"/>
        <v>1416.7799999999997</v>
      </c>
      <c r="K1584">
        <f t="shared" si="102"/>
        <v>2004</v>
      </c>
      <c r="L1584">
        <f t="shared" si="103"/>
        <v>8</v>
      </c>
      <c r="M1584" t="str">
        <f>VLOOKUP(A1584,'Master Sheet'!A:O,15)</f>
        <v>Paris</v>
      </c>
    </row>
    <row r="1585" spans="1:13">
      <c r="A1585">
        <v>10280</v>
      </c>
      <c r="B1585" t="s">
        <v>126</v>
      </c>
      <c r="C1585">
        <v>35</v>
      </c>
      <c r="D1585">
        <v>77.31</v>
      </c>
      <c r="E1585">
        <v>17</v>
      </c>
      <c r="F1585" s="14">
        <f>VLOOKUP($A1585,Orders!$A:$B,2,FALSE)</f>
        <v>38216</v>
      </c>
      <c r="G1585" t="str">
        <f>VLOOKUP($A1585,Orders!$A:$E,5,FALSE)</f>
        <v>Shipped</v>
      </c>
      <c r="H1585">
        <f>VLOOKUP(B1585,Products!A:H,8)</f>
        <v>43.26</v>
      </c>
      <c r="I1585">
        <f t="shared" si="100"/>
        <v>2705.85</v>
      </c>
      <c r="J1585">
        <f t="shared" si="101"/>
        <v>1191.7500000000002</v>
      </c>
      <c r="K1585">
        <f t="shared" si="102"/>
        <v>2004</v>
      </c>
      <c r="L1585">
        <f t="shared" si="103"/>
        <v>8</v>
      </c>
      <c r="M1585" t="str">
        <f>VLOOKUP(A1585,'Master Sheet'!A:O,15)</f>
        <v>Paris</v>
      </c>
    </row>
    <row r="1586" spans="1:13">
      <c r="A1586">
        <v>10280</v>
      </c>
      <c r="B1586" t="s">
        <v>130</v>
      </c>
      <c r="C1586">
        <v>20</v>
      </c>
      <c r="D1586">
        <v>29.87</v>
      </c>
      <c r="E1586">
        <v>12</v>
      </c>
      <c r="F1586" s="14">
        <f>VLOOKUP($A1586,Orders!$A:$B,2,FALSE)</f>
        <v>38216</v>
      </c>
      <c r="G1586" t="str">
        <f>VLOOKUP($A1586,Orders!$A:$E,5,FALSE)</f>
        <v>Shipped</v>
      </c>
      <c r="H1586">
        <f>VLOOKUP(B1586,Products!A:H,8)</f>
        <v>22.57</v>
      </c>
      <c r="I1586">
        <f t="shared" si="100"/>
        <v>597.4</v>
      </c>
      <c r="J1586">
        <f t="shared" si="101"/>
        <v>146</v>
      </c>
      <c r="K1586">
        <f t="shared" si="102"/>
        <v>2004</v>
      </c>
      <c r="L1586">
        <f t="shared" si="103"/>
        <v>8</v>
      </c>
      <c r="M1586" t="str">
        <f>VLOOKUP(A1586,'Master Sheet'!A:O,15)</f>
        <v>Paris</v>
      </c>
    </row>
    <row r="1587" spans="1:13">
      <c r="A1587">
        <v>10280</v>
      </c>
      <c r="B1587" t="s">
        <v>131</v>
      </c>
      <c r="C1587">
        <v>45</v>
      </c>
      <c r="D1587">
        <v>36.29</v>
      </c>
      <c r="E1587">
        <v>11</v>
      </c>
      <c r="F1587" s="14">
        <f>VLOOKUP($A1587,Orders!$A:$B,2,FALSE)</f>
        <v>38216</v>
      </c>
      <c r="G1587" t="str">
        <f>VLOOKUP($A1587,Orders!$A:$E,5,FALSE)</f>
        <v>Shipped</v>
      </c>
      <c r="H1587">
        <f>VLOOKUP(B1587,Products!A:H,8)</f>
        <v>20.61</v>
      </c>
      <c r="I1587">
        <f t="shared" ref="I1587:I1650" si="104">C1587*D1587</f>
        <v>1633.05</v>
      </c>
      <c r="J1587">
        <f t="shared" ref="J1587:J1650" si="105">(D1587-H1587)*C1587</f>
        <v>705.6</v>
      </c>
      <c r="K1587">
        <f t="shared" ref="K1587:K1650" si="106">YEAR(F1587)</f>
        <v>2004</v>
      </c>
      <c r="L1587">
        <f t="shared" ref="L1587:L1650" si="107">MONTH(F1587)</f>
        <v>8</v>
      </c>
      <c r="M1587" t="str">
        <f>VLOOKUP(A1587,'Master Sheet'!A:O,15)</f>
        <v>Paris</v>
      </c>
    </row>
    <row r="1588" spans="1:13">
      <c r="A1588">
        <v>10280</v>
      </c>
      <c r="B1588" t="s">
        <v>127</v>
      </c>
      <c r="C1588">
        <v>33</v>
      </c>
      <c r="D1588">
        <v>35.29</v>
      </c>
      <c r="E1588">
        <v>14</v>
      </c>
      <c r="F1588" s="14">
        <f>VLOOKUP($A1588,Orders!$A:$B,2,FALSE)</f>
        <v>38216</v>
      </c>
      <c r="G1588" t="str">
        <f>VLOOKUP($A1588,Orders!$A:$E,5,FALSE)</f>
        <v>Shipped</v>
      </c>
      <c r="H1588">
        <f>VLOOKUP(B1588,Products!A:H,8)</f>
        <v>21.75</v>
      </c>
      <c r="I1588">
        <f t="shared" si="104"/>
        <v>1164.57</v>
      </c>
      <c r="J1588">
        <f t="shared" si="105"/>
        <v>446.82</v>
      </c>
      <c r="K1588">
        <f t="shared" si="106"/>
        <v>2004</v>
      </c>
      <c r="L1588">
        <f t="shared" si="107"/>
        <v>8</v>
      </c>
      <c r="M1588" t="str">
        <f>VLOOKUP(A1588,'Master Sheet'!A:O,15)</f>
        <v>Paris</v>
      </c>
    </row>
    <row r="1589" spans="1:13">
      <c r="A1589">
        <v>10280</v>
      </c>
      <c r="B1589" t="s">
        <v>146</v>
      </c>
      <c r="C1589">
        <v>21</v>
      </c>
      <c r="D1589">
        <v>79.86</v>
      </c>
      <c r="E1589">
        <v>6</v>
      </c>
      <c r="F1589" s="14">
        <f>VLOOKUP($A1589,Orders!$A:$B,2,FALSE)</f>
        <v>38216</v>
      </c>
      <c r="G1589" t="str">
        <f>VLOOKUP($A1589,Orders!$A:$E,5,FALSE)</f>
        <v>Shipped</v>
      </c>
      <c r="H1589">
        <f>VLOOKUP(B1589,Products!A:H,8)</f>
        <v>57.46</v>
      </c>
      <c r="I1589">
        <f t="shared" si="104"/>
        <v>1677.06</v>
      </c>
      <c r="J1589">
        <f t="shared" si="105"/>
        <v>470.4</v>
      </c>
      <c r="K1589">
        <f t="shared" si="106"/>
        <v>2004</v>
      </c>
      <c r="L1589">
        <f t="shared" si="107"/>
        <v>8</v>
      </c>
      <c r="M1589" t="str">
        <f>VLOOKUP(A1589,'Master Sheet'!A:O,15)</f>
        <v>Paris</v>
      </c>
    </row>
    <row r="1590" spans="1:13">
      <c r="A1590">
        <v>10281</v>
      </c>
      <c r="B1590" t="s">
        <v>135</v>
      </c>
      <c r="C1590">
        <v>44</v>
      </c>
      <c r="D1590">
        <v>132.97</v>
      </c>
      <c r="E1590">
        <v>9</v>
      </c>
      <c r="F1590" s="14">
        <f>VLOOKUP($A1590,Orders!$A:$B,2,FALSE)</f>
        <v>38218</v>
      </c>
      <c r="G1590" t="str">
        <f>VLOOKUP($A1590,Orders!$A:$E,5,FALSE)</f>
        <v>Shipped</v>
      </c>
      <c r="H1590">
        <f>VLOOKUP(B1590,Products!A:H,8)</f>
        <v>103.42</v>
      </c>
      <c r="I1590">
        <f t="shared" si="104"/>
        <v>5850.68</v>
      </c>
      <c r="J1590">
        <f t="shared" si="105"/>
        <v>1300.1999999999998</v>
      </c>
      <c r="K1590">
        <f t="shared" si="106"/>
        <v>2004</v>
      </c>
      <c r="L1590">
        <f t="shared" si="107"/>
        <v>8</v>
      </c>
      <c r="M1590" t="str">
        <f>VLOOKUP(A1590,'Master Sheet'!A:O,15)</f>
        <v>Boston</v>
      </c>
    </row>
    <row r="1591" spans="1:13">
      <c r="A1591">
        <v>10281</v>
      </c>
      <c r="B1591" t="s">
        <v>136</v>
      </c>
      <c r="C1591">
        <v>25</v>
      </c>
      <c r="D1591">
        <v>127.1</v>
      </c>
      <c r="E1591">
        <v>13</v>
      </c>
      <c r="F1591" s="14">
        <f>VLOOKUP($A1591,Orders!$A:$B,2,FALSE)</f>
        <v>38218</v>
      </c>
      <c r="G1591" t="str">
        <f>VLOOKUP($A1591,Orders!$A:$E,5,FALSE)</f>
        <v>Shipped</v>
      </c>
      <c r="H1591">
        <f>VLOOKUP(B1591,Products!A:H,8)</f>
        <v>77.900000000000006</v>
      </c>
      <c r="I1591">
        <f t="shared" si="104"/>
        <v>3177.5</v>
      </c>
      <c r="J1591">
        <f t="shared" si="105"/>
        <v>1229.9999999999998</v>
      </c>
      <c r="K1591">
        <f t="shared" si="106"/>
        <v>2004</v>
      </c>
      <c r="L1591">
        <f t="shared" si="107"/>
        <v>8</v>
      </c>
      <c r="M1591" t="str">
        <f>VLOOKUP(A1591,'Master Sheet'!A:O,15)</f>
        <v>Boston</v>
      </c>
    </row>
    <row r="1592" spans="1:13">
      <c r="A1592">
        <v>10281</v>
      </c>
      <c r="B1592" t="s">
        <v>151</v>
      </c>
      <c r="C1592">
        <v>41</v>
      </c>
      <c r="D1592">
        <v>98.36</v>
      </c>
      <c r="E1592">
        <v>1</v>
      </c>
      <c r="F1592" s="14">
        <f>VLOOKUP($A1592,Orders!$A:$B,2,FALSE)</f>
        <v>38218</v>
      </c>
      <c r="G1592" t="str">
        <f>VLOOKUP($A1592,Orders!$A:$E,5,FALSE)</f>
        <v>Shipped</v>
      </c>
      <c r="H1592">
        <f>VLOOKUP(B1592,Products!A:H,8)</f>
        <v>55.7</v>
      </c>
      <c r="I1592">
        <f t="shared" si="104"/>
        <v>4032.7599999999998</v>
      </c>
      <c r="J1592">
        <f t="shared" si="105"/>
        <v>1749.06</v>
      </c>
      <c r="K1592">
        <f t="shared" si="106"/>
        <v>2004</v>
      </c>
      <c r="L1592">
        <f t="shared" si="107"/>
        <v>8</v>
      </c>
      <c r="M1592" t="str">
        <f>VLOOKUP(A1592,'Master Sheet'!A:O,15)</f>
        <v>Boston</v>
      </c>
    </row>
    <row r="1593" spans="1:13">
      <c r="A1593">
        <v>10281</v>
      </c>
      <c r="B1593" t="s">
        <v>153</v>
      </c>
      <c r="C1593">
        <v>48</v>
      </c>
      <c r="D1593">
        <v>114.14</v>
      </c>
      <c r="E1593">
        <v>4</v>
      </c>
      <c r="F1593" s="14">
        <f>VLOOKUP($A1593,Orders!$A:$B,2,FALSE)</f>
        <v>38218</v>
      </c>
      <c r="G1593" t="str">
        <f>VLOOKUP($A1593,Orders!$A:$E,5,FALSE)</f>
        <v>Shipped</v>
      </c>
      <c r="H1593">
        <f>VLOOKUP(B1593,Products!A:H,8)</f>
        <v>74.86</v>
      </c>
      <c r="I1593">
        <f t="shared" si="104"/>
        <v>5478.72</v>
      </c>
      <c r="J1593">
        <f t="shared" si="105"/>
        <v>1885.44</v>
      </c>
      <c r="K1593">
        <f t="shared" si="106"/>
        <v>2004</v>
      </c>
      <c r="L1593">
        <f t="shared" si="107"/>
        <v>8</v>
      </c>
      <c r="M1593" t="str">
        <f>VLOOKUP(A1593,'Master Sheet'!A:O,15)</f>
        <v>Boston</v>
      </c>
    </row>
    <row r="1594" spans="1:13">
      <c r="A1594">
        <v>10281</v>
      </c>
      <c r="B1594" t="s">
        <v>138</v>
      </c>
      <c r="C1594">
        <v>29</v>
      </c>
      <c r="D1594">
        <v>56.52</v>
      </c>
      <c r="E1594">
        <v>7</v>
      </c>
      <c r="F1594" s="14">
        <f>VLOOKUP($A1594,Orders!$A:$B,2,FALSE)</f>
        <v>38218</v>
      </c>
      <c r="G1594" t="str">
        <f>VLOOKUP($A1594,Orders!$A:$E,5,FALSE)</f>
        <v>Shipped</v>
      </c>
      <c r="H1594">
        <f>VLOOKUP(B1594,Products!A:H,8)</f>
        <v>24.92</v>
      </c>
      <c r="I1594">
        <f t="shared" si="104"/>
        <v>1639.0800000000002</v>
      </c>
      <c r="J1594">
        <f t="shared" si="105"/>
        <v>916.40000000000009</v>
      </c>
      <c r="K1594">
        <f t="shared" si="106"/>
        <v>2004</v>
      </c>
      <c r="L1594">
        <f t="shared" si="107"/>
        <v>8</v>
      </c>
      <c r="M1594" t="str">
        <f>VLOOKUP(A1594,'Master Sheet'!A:O,15)</f>
        <v>Boston</v>
      </c>
    </row>
    <row r="1595" spans="1:13">
      <c r="A1595">
        <v>10281</v>
      </c>
      <c r="B1595" t="s">
        <v>154</v>
      </c>
      <c r="C1595">
        <v>25</v>
      </c>
      <c r="D1595">
        <v>135.47</v>
      </c>
      <c r="E1595">
        <v>5</v>
      </c>
      <c r="F1595" s="14">
        <f>VLOOKUP($A1595,Orders!$A:$B,2,FALSE)</f>
        <v>38218</v>
      </c>
      <c r="G1595" t="str">
        <f>VLOOKUP($A1595,Orders!$A:$E,5,FALSE)</f>
        <v>Shipped</v>
      </c>
      <c r="H1595">
        <f>VLOOKUP(B1595,Products!A:H,8)</f>
        <v>77.900000000000006</v>
      </c>
      <c r="I1595">
        <f t="shared" si="104"/>
        <v>3386.75</v>
      </c>
      <c r="J1595">
        <f t="shared" si="105"/>
        <v>1439.2499999999998</v>
      </c>
      <c r="K1595">
        <f t="shared" si="106"/>
        <v>2004</v>
      </c>
      <c r="L1595">
        <f t="shared" si="107"/>
        <v>8</v>
      </c>
      <c r="M1595" t="str">
        <f>VLOOKUP(A1595,'Master Sheet'!A:O,15)</f>
        <v>Boston</v>
      </c>
    </row>
    <row r="1596" spans="1:13">
      <c r="A1596">
        <v>10281</v>
      </c>
      <c r="B1596" t="s">
        <v>143</v>
      </c>
      <c r="C1596">
        <v>25</v>
      </c>
      <c r="D1596">
        <v>96.86</v>
      </c>
      <c r="E1596">
        <v>10</v>
      </c>
      <c r="F1596" s="14">
        <f>VLOOKUP($A1596,Orders!$A:$B,2,FALSE)</f>
        <v>38218</v>
      </c>
      <c r="G1596" t="str">
        <f>VLOOKUP($A1596,Orders!$A:$E,5,FALSE)</f>
        <v>Shipped</v>
      </c>
      <c r="H1596">
        <f>VLOOKUP(B1596,Products!A:H,8)</f>
        <v>84.76</v>
      </c>
      <c r="I1596">
        <f t="shared" si="104"/>
        <v>2421.5</v>
      </c>
      <c r="J1596">
        <f t="shared" si="105"/>
        <v>302.49999999999989</v>
      </c>
      <c r="K1596">
        <f t="shared" si="106"/>
        <v>2004</v>
      </c>
      <c r="L1596">
        <f t="shared" si="107"/>
        <v>8</v>
      </c>
      <c r="M1596" t="str">
        <f>VLOOKUP(A1596,'Master Sheet'!A:O,15)</f>
        <v>Boston</v>
      </c>
    </row>
    <row r="1597" spans="1:13">
      <c r="A1597">
        <v>10281</v>
      </c>
      <c r="B1597" t="s">
        <v>144</v>
      </c>
      <c r="C1597">
        <v>44</v>
      </c>
      <c r="D1597">
        <v>42.76</v>
      </c>
      <c r="E1597">
        <v>14</v>
      </c>
      <c r="F1597" s="14">
        <f>VLOOKUP($A1597,Orders!$A:$B,2,FALSE)</f>
        <v>38218</v>
      </c>
      <c r="G1597" t="str">
        <f>VLOOKUP($A1597,Orders!$A:$E,5,FALSE)</f>
        <v>Shipped</v>
      </c>
      <c r="H1597">
        <f>VLOOKUP(B1597,Products!A:H,8)</f>
        <v>23.14</v>
      </c>
      <c r="I1597">
        <f t="shared" si="104"/>
        <v>1881.4399999999998</v>
      </c>
      <c r="J1597">
        <f t="shared" si="105"/>
        <v>863.27999999999986</v>
      </c>
      <c r="K1597">
        <f t="shared" si="106"/>
        <v>2004</v>
      </c>
      <c r="L1597">
        <f t="shared" si="107"/>
        <v>8</v>
      </c>
      <c r="M1597" t="str">
        <f>VLOOKUP(A1597,'Master Sheet'!A:O,15)</f>
        <v>Boston</v>
      </c>
    </row>
    <row r="1598" spans="1:13">
      <c r="A1598">
        <v>10281</v>
      </c>
      <c r="B1598" t="s">
        <v>145</v>
      </c>
      <c r="C1598">
        <v>25</v>
      </c>
      <c r="D1598">
        <v>112.46</v>
      </c>
      <c r="E1598">
        <v>6</v>
      </c>
      <c r="F1598" s="14">
        <f>VLOOKUP($A1598,Orders!$A:$B,2,FALSE)</f>
        <v>38218</v>
      </c>
      <c r="G1598" t="str">
        <f>VLOOKUP($A1598,Orders!$A:$E,5,FALSE)</f>
        <v>Shipped</v>
      </c>
      <c r="H1598">
        <f>VLOOKUP(B1598,Products!A:H,8)</f>
        <v>61.34</v>
      </c>
      <c r="I1598">
        <f t="shared" si="104"/>
        <v>2811.5</v>
      </c>
      <c r="J1598">
        <f t="shared" si="105"/>
        <v>1277.9999999999998</v>
      </c>
      <c r="K1598">
        <f t="shared" si="106"/>
        <v>2004</v>
      </c>
      <c r="L1598">
        <f t="shared" si="107"/>
        <v>8</v>
      </c>
      <c r="M1598" t="str">
        <f>VLOOKUP(A1598,'Master Sheet'!A:O,15)</f>
        <v>Boston</v>
      </c>
    </row>
    <row r="1599" spans="1:13">
      <c r="A1599">
        <v>10281</v>
      </c>
      <c r="B1599" t="s">
        <v>157</v>
      </c>
      <c r="C1599">
        <v>20</v>
      </c>
      <c r="D1599">
        <v>33.950000000000003</v>
      </c>
      <c r="E1599">
        <v>2</v>
      </c>
      <c r="F1599" s="14">
        <f>VLOOKUP($A1599,Orders!$A:$B,2,FALSE)</f>
        <v>38218</v>
      </c>
      <c r="G1599" t="str">
        <f>VLOOKUP($A1599,Orders!$A:$E,5,FALSE)</f>
        <v>Shipped</v>
      </c>
      <c r="H1599">
        <f>VLOOKUP(B1599,Products!A:H,8)</f>
        <v>15.91</v>
      </c>
      <c r="I1599">
        <f t="shared" si="104"/>
        <v>679</v>
      </c>
      <c r="J1599">
        <f t="shared" si="105"/>
        <v>360.80000000000007</v>
      </c>
      <c r="K1599">
        <f t="shared" si="106"/>
        <v>2004</v>
      </c>
      <c r="L1599">
        <f t="shared" si="107"/>
        <v>8</v>
      </c>
      <c r="M1599" t="str">
        <f>VLOOKUP(A1599,'Master Sheet'!A:O,15)</f>
        <v>Boston</v>
      </c>
    </row>
    <row r="1600" spans="1:13">
      <c r="A1600">
        <v>10281</v>
      </c>
      <c r="B1600" t="s">
        <v>147</v>
      </c>
      <c r="C1600">
        <v>29</v>
      </c>
      <c r="D1600">
        <v>80.900000000000006</v>
      </c>
      <c r="E1600">
        <v>8</v>
      </c>
      <c r="F1600" s="14">
        <f>VLOOKUP($A1600,Orders!$A:$B,2,FALSE)</f>
        <v>38218</v>
      </c>
      <c r="G1600" t="str">
        <f>VLOOKUP($A1600,Orders!$A:$E,5,FALSE)</f>
        <v>Shipped</v>
      </c>
      <c r="H1600">
        <f>VLOOKUP(B1600,Products!A:H,8)</f>
        <v>53.93</v>
      </c>
      <c r="I1600">
        <f t="shared" si="104"/>
        <v>2346.1000000000004</v>
      </c>
      <c r="J1600">
        <f t="shared" si="105"/>
        <v>782.13000000000022</v>
      </c>
      <c r="K1600">
        <f t="shared" si="106"/>
        <v>2004</v>
      </c>
      <c r="L1600">
        <f t="shared" si="107"/>
        <v>8</v>
      </c>
      <c r="M1600" t="str">
        <f>VLOOKUP(A1600,'Master Sheet'!A:O,15)</f>
        <v>Boston</v>
      </c>
    </row>
    <row r="1601" spans="1:13">
      <c r="A1601">
        <v>10281</v>
      </c>
      <c r="B1601" t="s">
        <v>159</v>
      </c>
      <c r="C1601">
        <v>31</v>
      </c>
      <c r="D1601">
        <v>44.91</v>
      </c>
      <c r="E1601">
        <v>3</v>
      </c>
      <c r="F1601" s="14">
        <f>VLOOKUP($A1601,Orders!$A:$B,2,FALSE)</f>
        <v>38218</v>
      </c>
      <c r="G1601" t="str">
        <f>VLOOKUP($A1601,Orders!$A:$E,5,FALSE)</f>
        <v>Shipped</v>
      </c>
      <c r="H1601">
        <f>VLOOKUP(B1601,Products!A:H,8)</f>
        <v>25.98</v>
      </c>
      <c r="I1601">
        <f t="shared" si="104"/>
        <v>1392.2099999999998</v>
      </c>
      <c r="J1601">
        <f t="shared" si="105"/>
        <v>586.82999999999993</v>
      </c>
      <c r="K1601">
        <f t="shared" si="106"/>
        <v>2004</v>
      </c>
      <c r="L1601">
        <f t="shared" si="107"/>
        <v>8</v>
      </c>
      <c r="M1601" t="str">
        <f>VLOOKUP(A1601,'Master Sheet'!A:O,15)</f>
        <v>Boston</v>
      </c>
    </row>
    <row r="1602" spans="1:13">
      <c r="A1602">
        <v>10281</v>
      </c>
      <c r="B1602" t="s">
        <v>148</v>
      </c>
      <c r="C1602">
        <v>36</v>
      </c>
      <c r="D1602">
        <v>59.47</v>
      </c>
      <c r="E1602">
        <v>12</v>
      </c>
      <c r="F1602" s="14">
        <f>VLOOKUP($A1602,Orders!$A:$B,2,FALSE)</f>
        <v>38218</v>
      </c>
      <c r="G1602" t="str">
        <f>VLOOKUP($A1602,Orders!$A:$E,5,FALSE)</f>
        <v>Shipped</v>
      </c>
      <c r="H1602">
        <f>VLOOKUP(B1602,Products!A:H,8)</f>
        <v>33.61</v>
      </c>
      <c r="I1602">
        <f t="shared" si="104"/>
        <v>2140.92</v>
      </c>
      <c r="J1602">
        <f t="shared" si="105"/>
        <v>930.96</v>
      </c>
      <c r="K1602">
        <f t="shared" si="106"/>
        <v>2004</v>
      </c>
      <c r="L1602">
        <f t="shared" si="107"/>
        <v>8</v>
      </c>
      <c r="M1602" t="str">
        <f>VLOOKUP(A1602,'Master Sheet'!A:O,15)</f>
        <v>Boston</v>
      </c>
    </row>
    <row r="1603" spans="1:13">
      <c r="A1603">
        <v>10281</v>
      </c>
      <c r="B1603" t="s">
        <v>149</v>
      </c>
      <c r="C1603">
        <v>27</v>
      </c>
      <c r="D1603">
        <v>89.01</v>
      </c>
      <c r="E1603">
        <v>11</v>
      </c>
      <c r="F1603" s="14">
        <f>VLOOKUP($A1603,Orders!$A:$B,2,FALSE)</f>
        <v>38218</v>
      </c>
      <c r="G1603" t="str">
        <f>VLOOKUP($A1603,Orders!$A:$E,5,FALSE)</f>
        <v>Shipped</v>
      </c>
      <c r="H1603">
        <f>VLOOKUP(B1603,Products!A:H,8)</f>
        <v>46.53</v>
      </c>
      <c r="I1603">
        <f t="shared" si="104"/>
        <v>2403.27</v>
      </c>
      <c r="J1603">
        <f t="shared" si="105"/>
        <v>1146.96</v>
      </c>
      <c r="K1603">
        <f t="shared" si="106"/>
        <v>2004</v>
      </c>
      <c r="L1603">
        <f t="shared" si="107"/>
        <v>8</v>
      </c>
      <c r="M1603" t="str">
        <f>VLOOKUP(A1603,'Master Sheet'!A:O,15)</f>
        <v>Boston</v>
      </c>
    </row>
    <row r="1604" spans="1:13">
      <c r="A1604">
        <v>10282</v>
      </c>
      <c r="B1604" t="s">
        <v>164</v>
      </c>
      <c r="C1604">
        <v>41</v>
      </c>
      <c r="D1604">
        <v>176.63</v>
      </c>
      <c r="E1604">
        <v>5</v>
      </c>
      <c r="F1604" s="14">
        <f>VLOOKUP($A1604,Orders!$A:$B,2,FALSE)</f>
        <v>38219</v>
      </c>
      <c r="G1604" t="str">
        <f>VLOOKUP($A1604,Orders!$A:$E,5,FALSE)</f>
        <v>Shipped</v>
      </c>
      <c r="H1604">
        <f>VLOOKUP(B1604,Products!A:H,8)</f>
        <v>95.59</v>
      </c>
      <c r="I1604">
        <f t="shared" si="104"/>
        <v>7241.83</v>
      </c>
      <c r="J1604">
        <f t="shared" si="105"/>
        <v>3322.64</v>
      </c>
      <c r="K1604">
        <f t="shared" si="106"/>
        <v>2004</v>
      </c>
      <c r="L1604">
        <f t="shared" si="107"/>
        <v>8</v>
      </c>
      <c r="M1604" t="str">
        <f>VLOOKUP(A1604,'Master Sheet'!A:O,15)</f>
        <v>San Francisco</v>
      </c>
    </row>
    <row r="1605" spans="1:13">
      <c r="A1605">
        <v>10282</v>
      </c>
      <c r="B1605" t="s">
        <v>150</v>
      </c>
      <c r="C1605">
        <v>27</v>
      </c>
      <c r="D1605">
        <v>142.02000000000001</v>
      </c>
      <c r="E1605">
        <v>6</v>
      </c>
      <c r="F1605" s="14">
        <f>VLOOKUP($A1605,Orders!$A:$B,2,FALSE)</f>
        <v>38219</v>
      </c>
      <c r="G1605" t="str">
        <f>VLOOKUP($A1605,Orders!$A:$E,5,FALSE)</f>
        <v>Shipped</v>
      </c>
      <c r="H1605">
        <f>VLOOKUP(B1605,Products!A:H,8)</f>
        <v>89.14</v>
      </c>
      <c r="I1605">
        <f t="shared" si="104"/>
        <v>3834.5400000000004</v>
      </c>
      <c r="J1605">
        <f t="shared" si="105"/>
        <v>1427.7600000000002</v>
      </c>
      <c r="K1605">
        <f t="shared" si="106"/>
        <v>2004</v>
      </c>
      <c r="L1605">
        <f t="shared" si="107"/>
        <v>8</v>
      </c>
      <c r="M1605" t="str">
        <f>VLOOKUP(A1605,'Master Sheet'!A:O,15)</f>
        <v>San Francisco</v>
      </c>
    </row>
    <row r="1606" spans="1:13">
      <c r="A1606">
        <v>10282</v>
      </c>
      <c r="B1606" t="s">
        <v>165</v>
      </c>
      <c r="C1606">
        <v>24</v>
      </c>
      <c r="D1606">
        <v>169.56</v>
      </c>
      <c r="E1606">
        <v>4</v>
      </c>
      <c r="F1606" s="14">
        <f>VLOOKUP($A1606,Orders!$A:$B,2,FALSE)</f>
        <v>38219</v>
      </c>
      <c r="G1606" t="str">
        <f>VLOOKUP($A1606,Orders!$A:$E,5,FALSE)</f>
        <v>Shipped</v>
      </c>
      <c r="H1606">
        <f>VLOOKUP(B1606,Products!A:H,8)</f>
        <v>83.05</v>
      </c>
      <c r="I1606">
        <f t="shared" si="104"/>
        <v>4069.44</v>
      </c>
      <c r="J1606">
        <f t="shared" si="105"/>
        <v>2076.2400000000002</v>
      </c>
      <c r="K1606">
        <f t="shared" si="106"/>
        <v>2004</v>
      </c>
      <c r="L1606">
        <f t="shared" si="107"/>
        <v>8</v>
      </c>
      <c r="M1606" t="str">
        <f>VLOOKUP(A1606,'Master Sheet'!A:O,15)</f>
        <v>San Francisco</v>
      </c>
    </row>
    <row r="1607" spans="1:13">
      <c r="A1607">
        <v>10282</v>
      </c>
      <c r="B1607" t="s">
        <v>152</v>
      </c>
      <c r="C1607">
        <v>23</v>
      </c>
      <c r="D1607">
        <v>147.36000000000001</v>
      </c>
      <c r="E1607">
        <v>13</v>
      </c>
      <c r="F1607" s="14">
        <f>VLOOKUP($A1607,Orders!$A:$B,2,FALSE)</f>
        <v>38219</v>
      </c>
      <c r="G1607" t="str">
        <f>VLOOKUP($A1607,Orders!$A:$E,5,FALSE)</f>
        <v>Shipped</v>
      </c>
      <c r="H1607">
        <f>VLOOKUP(B1607,Products!A:H,8)</f>
        <v>101.51</v>
      </c>
      <c r="I1607">
        <f t="shared" si="104"/>
        <v>3389.28</v>
      </c>
      <c r="J1607">
        <f t="shared" si="105"/>
        <v>1054.5500000000002</v>
      </c>
      <c r="K1607">
        <f t="shared" si="106"/>
        <v>2004</v>
      </c>
      <c r="L1607">
        <f t="shared" si="107"/>
        <v>8</v>
      </c>
      <c r="M1607" t="str">
        <f>VLOOKUP(A1607,'Master Sheet'!A:O,15)</f>
        <v>San Francisco</v>
      </c>
    </row>
    <row r="1608" spans="1:13">
      <c r="A1608">
        <v>10282</v>
      </c>
      <c r="B1608" t="s">
        <v>166</v>
      </c>
      <c r="C1608">
        <v>43</v>
      </c>
      <c r="D1608">
        <v>122.93</v>
      </c>
      <c r="E1608">
        <v>1</v>
      </c>
      <c r="F1608" s="14">
        <f>VLOOKUP($A1608,Orders!$A:$B,2,FALSE)</f>
        <v>38219</v>
      </c>
      <c r="G1608" t="str">
        <f>VLOOKUP($A1608,Orders!$A:$E,5,FALSE)</f>
        <v>Shipped</v>
      </c>
      <c r="H1608">
        <f>VLOOKUP(B1608,Products!A:H,8)</f>
        <v>68.3</v>
      </c>
      <c r="I1608">
        <f t="shared" si="104"/>
        <v>5285.9900000000007</v>
      </c>
      <c r="J1608">
        <f t="shared" si="105"/>
        <v>2349.0900000000006</v>
      </c>
      <c r="K1608">
        <f t="shared" si="106"/>
        <v>2004</v>
      </c>
      <c r="L1608">
        <f t="shared" si="107"/>
        <v>8</v>
      </c>
      <c r="M1608" t="str">
        <f>VLOOKUP(A1608,'Master Sheet'!A:O,15)</f>
        <v>San Francisco</v>
      </c>
    </row>
    <row r="1609" spans="1:13">
      <c r="A1609">
        <v>10282</v>
      </c>
      <c r="B1609" t="s">
        <v>167</v>
      </c>
      <c r="C1609">
        <v>36</v>
      </c>
      <c r="D1609">
        <v>88.74</v>
      </c>
      <c r="E1609">
        <v>3</v>
      </c>
      <c r="F1609" s="14">
        <f>VLOOKUP($A1609,Orders!$A:$B,2,FALSE)</f>
        <v>38219</v>
      </c>
      <c r="G1609" t="str">
        <f>VLOOKUP($A1609,Orders!$A:$E,5,FALSE)</f>
        <v>Shipped</v>
      </c>
      <c r="H1609">
        <f>VLOOKUP(B1609,Products!A:H,8)</f>
        <v>67.56</v>
      </c>
      <c r="I1609">
        <f t="shared" si="104"/>
        <v>3194.64</v>
      </c>
      <c r="J1609">
        <f t="shared" si="105"/>
        <v>762.47999999999979</v>
      </c>
      <c r="K1609">
        <f t="shared" si="106"/>
        <v>2004</v>
      </c>
      <c r="L1609">
        <f t="shared" si="107"/>
        <v>8</v>
      </c>
      <c r="M1609" t="str">
        <f>VLOOKUP(A1609,'Master Sheet'!A:O,15)</f>
        <v>San Francisco</v>
      </c>
    </row>
    <row r="1610" spans="1:13">
      <c r="A1610">
        <v>10282</v>
      </c>
      <c r="B1610" t="s">
        <v>155</v>
      </c>
      <c r="C1610">
        <v>31</v>
      </c>
      <c r="D1610">
        <v>132.13</v>
      </c>
      <c r="E1610">
        <v>8</v>
      </c>
      <c r="F1610" s="14">
        <f>VLOOKUP($A1610,Orders!$A:$B,2,FALSE)</f>
        <v>38219</v>
      </c>
      <c r="G1610" t="str">
        <f>VLOOKUP($A1610,Orders!$A:$E,5,FALSE)</f>
        <v>Shipped</v>
      </c>
      <c r="H1610">
        <f>VLOOKUP(B1610,Products!A:H,8)</f>
        <v>91.92</v>
      </c>
      <c r="I1610">
        <f t="shared" si="104"/>
        <v>4096.03</v>
      </c>
      <c r="J1610">
        <f t="shared" si="105"/>
        <v>1246.5099999999998</v>
      </c>
      <c r="K1610">
        <f t="shared" si="106"/>
        <v>2004</v>
      </c>
      <c r="L1610">
        <f t="shared" si="107"/>
        <v>8</v>
      </c>
      <c r="M1610" t="str">
        <f>VLOOKUP(A1610,'Master Sheet'!A:O,15)</f>
        <v>San Francisco</v>
      </c>
    </row>
    <row r="1611" spans="1:13">
      <c r="A1611">
        <v>10282</v>
      </c>
      <c r="B1611" t="s">
        <v>156</v>
      </c>
      <c r="C1611">
        <v>29</v>
      </c>
      <c r="D1611">
        <v>49.71</v>
      </c>
      <c r="E1611">
        <v>11</v>
      </c>
      <c r="F1611" s="14">
        <f>VLOOKUP($A1611,Orders!$A:$B,2,FALSE)</f>
        <v>38219</v>
      </c>
      <c r="G1611" t="str">
        <f>VLOOKUP($A1611,Orders!$A:$E,5,FALSE)</f>
        <v>Shipped</v>
      </c>
      <c r="H1611">
        <f>VLOOKUP(B1611,Products!A:H,8)</f>
        <v>32.369999999999997</v>
      </c>
      <c r="I1611">
        <f t="shared" si="104"/>
        <v>1441.59</v>
      </c>
      <c r="J1611">
        <f t="shared" si="105"/>
        <v>502.86000000000013</v>
      </c>
      <c r="K1611">
        <f t="shared" si="106"/>
        <v>2004</v>
      </c>
      <c r="L1611">
        <f t="shared" si="107"/>
        <v>8</v>
      </c>
      <c r="M1611" t="str">
        <f>VLOOKUP(A1611,'Master Sheet'!A:O,15)</f>
        <v>San Francisco</v>
      </c>
    </row>
    <row r="1612" spans="1:13">
      <c r="A1612">
        <v>10282</v>
      </c>
      <c r="B1612" t="s">
        <v>158</v>
      </c>
      <c r="C1612">
        <v>39</v>
      </c>
      <c r="D1612">
        <v>96.99</v>
      </c>
      <c r="E1612">
        <v>10</v>
      </c>
      <c r="F1612" s="14">
        <f>VLOOKUP($A1612,Orders!$A:$B,2,FALSE)</f>
        <v>38219</v>
      </c>
      <c r="G1612" t="str">
        <f>VLOOKUP($A1612,Orders!$A:$E,5,FALSE)</f>
        <v>Shipped</v>
      </c>
      <c r="H1612">
        <f>VLOOKUP(B1612,Products!A:H,8)</f>
        <v>69.78</v>
      </c>
      <c r="I1612">
        <f t="shared" si="104"/>
        <v>3782.6099999999997</v>
      </c>
      <c r="J1612">
        <f t="shared" si="105"/>
        <v>1061.1899999999998</v>
      </c>
      <c r="K1612">
        <f t="shared" si="106"/>
        <v>2004</v>
      </c>
      <c r="L1612">
        <f t="shared" si="107"/>
        <v>8</v>
      </c>
      <c r="M1612" t="str">
        <f>VLOOKUP(A1612,'Master Sheet'!A:O,15)</f>
        <v>San Francisco</v>
      </c>
    </row>
    <row r="1613" spans="1:13">
      <c r="A1613">
        <v>10282</v>
      </c>
      <c r="B1613" t="s">
        <v>160</v>
      </c>
      <c r="C1613">
        <v>36</v>
      </c>
      <c r="D1613">
        <v>51.58</v>
      </c>
      <c r="E1613">
        <v>9</v>
      </c>
      <c r="F1613" s="14">
        <f>VLOOKUP($A1613,Orders!$A:$B,2,FALSE)</f>
        <v>38219</v>
      </c>
      <c r="G1613" t="str">
        <f>VLOOKUP($A1613,Orders!$A:$E,5,FALSE)</f>
        <v>Shipped</v>
      </c>
      <c r="H1613">
        <f>VLOOKUP(B1613,Products!A:H,8)</f>
        <v>26.72</v>
      </c>
      <c r="I1613">
        <f t="shared" si="104"/>
        <v>1856.8799999999999</v>
      </c>
      <c r="J1613">
        <f t="shared" si="105"/>
        <v>894.96</v>
      </c>
      <c r="K1613">
        <f t="shared" si="106"/>
        <v>2004</v>
      </c>
      <c r="L1613">
        <f t="shared" si="107"/>
        <v>8</v>
      </c>
      <c r="M1613" t="str">
        <f>VLOOKUP(A1613,'Master Sheet'!A:O,15)</f>
        <v>San Francisco</v>
      </c>
    </row>
    <row r="1614" spans="1:13">
      <c r="A1614">
        <v>10282</v>
      </c>
      <c r="B1614" t="s">
        <v>161</v>
      </c>
      <c r="C1614">
        <v>38</v>
      </c>
      <c r="D1614">
        <v>114.59</v>
      </c>
      <c r="E1614">
        <v>12</v>
      </c>
      <c r="F1614" s="14">
        <f>VLOOKUP($A1614,Orders!$A:$B,2,FALSE)</f>
        <v>38219</v>
      </c>
      <c r="G1614" t="str">
        <f>VLOOKUP($A1614,Orders!$A:$E,5,FALSE)</f>
        <v>Shipped</v>
      </c>
      <c r="H1614">
        <f>VLOOKUP(B1614,Products!A:H,8)</f>
        <v>68.290000000000006</v>
      </c>
      <c r="I1614">
        <f t="shared" si="104"/>
        <v>4354.42</v>
      </c>
      <c r="J1614">
        <f t="shared" si="105"/>
        <v>1759.3999999999999</v>
      </c>
      <c r="K1614">
        <f t="shared" si="106"/>
        <v>2004</v>
      </c>
      <c r="L1614">
        <f t="shared" si="107"/>
        <v>8</v>
      </c>
      <c r="M1614" t="str">
        <f>VLOOKUP(A1614,'Master Sheet'!A:O,15)</f>
        <v>San Francisco</v>
      </c>
    </row>
    <row r="1615" spans="1:13">
      <c r="A1615">
        <v>10282</v>
      </c>
      <c r="B1615" t="s">
        <v>162</v>
      </c>
      <c r="C1615">
        <v>37</v>
      </c>
      <c r="D1615">
        <v>56.24</v>
      </c>
      <c r="E1615">
        <v>7</v>
      </c>
      <c r="F1615" s="14">
        <f>VLOOKUP($A1615,Orders!$A:$B,2,FALSE)</f>
        <v>38219</v>
      </c>
      <c r="G1615" t="str">
        <f>VLOOKUP($A1615,Orders!$A:$E,5,FALSE)</f>
        <v>Shipped</v>
      </c>
      <c r="H1615">
        <f>VLOOKUP(B1615,Products!A:H,8)</f>
        <v>37.49</v>
      </c>
      <c r="I1615">
        <f t="shared" si="104"/>
        <v>2080.88</v>
      </c>
      <c r="J1615">
        <f t="shared" si="105"/>
        <v>693.75</v>
      </c>
      <c r="K1615">
        <f t="shared" si="106"/>
        <v>2004</v>
      </c>
      <c r="L1615">
        <f t="shared" si="107"/>
        <v>8</v>
      </c>
      <c r="M1615" t="str">
        <f>VLOOKUP(A1615,'Master Sheet'!A:O,15)</f>
        <v>San Francisco</v>
      </c>
    </row>
    <row r="1616" spans="1:13">
      <c r="A1616">
        <v>10282</v>
      </c>
      <c r="B1616" t="s">
        <v>173</v>
      </c>
      <c r="C1616">
        <v>43</v>
      </c>
      <c r="D1616">
        <v>77.95</v>
      </c>
      <c r="E1616">
        <v>2</v>
      </c>
      <c r="F1616" s="14">
        <f>VLOOKUP($A1616,Orders!$A:$B,2,FALSE)</f>
        <v>38219</v>
      </c>
      <c r="G1616" t="str">
        <f>VLOOKUP($A1616,Orders!$A:$E,5,FALSE)</f>
        <v>Shipped</v>
      </c>
      <c r="H1616">
        <f>VLOOKUP(B1616,Products!A:H,8)</f>
        <v>43.3</v>
      </c>
      <c r="I1616">
        <f t="shared" si="104"/>
        <v>3351.85</v>
      </c>
      <c r="J1616">
        <f t="shared" si="105"/>
        <v>1489.9500000000003</v>
      </c>
      <c r="K1616">
        <f t="shared" si="106"/>
        <v>2004</v>
      </c>
      <c r="L1616">
        <f t="shared" si="107"/>
        <v>8</v>
      </c>
      <c r="M1616" t="str">
        <f>VLOOKUP(A1616,'Master Sheet'!A:O,15)</f>
        <v>San Francisco</v>
      </c>
    </row>
    <row r="1617" spans="1:13">
      <c r="A1617">
        <v>10283</v>
      </c>
      <c r="B1617" t="s">
        <v>163</v>
      </c>
      <c r="C1617">
        <v>25</v>
      </c>
      <c r="D1617">
        <v>130.56</v>
      </c>
      <c r="E1617">
        <v>6</v>
      </c>
      <c r="F1617" s="14">
        <f>VLOOKUP($A1617,Orders!$A:$B,2,FALSE)</f>
        <v>38219</v>
      </c>
      <c r="G1617" t="str">
        <f>VLOOKUP($A1617,Orders!$A:$E,5,FALSE)</f>
        <v>Shipped</v>
      </c>
      <c r="H1617">
        <f>VLOOKUP(B1617,Products!A:H,8)</f>
        <v>85.68</v>
      </c>
      <c r="I1617">
        <f t="shared" si="104"/>
        <v>3264</v>
      </c>
      <c r="J1617">
        <f t="shared" si="105"/>
        <v>1122</v>
      </c>
      <c r="K1617">
        <f t="shared" si="106"/>
        <v>2004</v>
      </c>
      <c r="L1617">
        <f t="shared" si="107"/>
        <v>8</v>
      </c>
      <c r="M1617" t="str">
        <f>VLOOKUP(A1617,'Master Sheet'!A:O,15)</f>
        <v>NYC</v>
      </c>
    </row>
    <row r="1618" spans="1:13">
      <c r="A1618">
        <v>10283</v>
      </c>
      <c r="B1618" t="s">
        <v>180</v>
      </c>
      <c r="C1618">
        <v>21</v>
      </c>
      <c r="D1618">
        <v>78.28</v>
      </c>
      <c r="E1618">
        <v>4</v>
      </c>
      <c r="F1618" s="14">
        <f>VLOOKUP($A1618,Orders!$A:$B,2,FALSE)</f>
        <v>38219</v>
      </c>
      <c r="G1618" t="str">
        <f>VLOOKUP($A1618,Orders!$A:$E,5,FALSE)</f>
        <v>Shipped</v>
      </c>
      <c r="H1618">
        <f>VLOOKUP(B1618,Products!A:H,8)</f>
        <v>51.61</v>
      </c>
      <c r="I1618">
        <f t="shared" si="104"/>
        <v>1643.88</v>
      </c>
      <c r="J1618">
        <f t="shared" si="105"/>
        <v>560.07000000000005</v>
      </c>
      <c r="K1618">
        <f t="shared" si="106"/>
        <v>2004</v>
      </c>
      <c r="L1618">
        <f t="shared" si="107"/>
        <v>8</v>
      </c>
      <c r="M1618" t="str">
        <f>VLOOKUP(A1618,'Master Sheet'!A:O,15)</f>
        <v>NYC</v>
      </c>
    </row>
    <row r="1619" spans="1:13">
      <c r="A1619">
        <v>10283</v>
      </c>
      <c r="B1619" t="s">
        <v>181</v>
      </c>
      <c r="C1619">
        <v>46</v>
      </c>
      <c r="D1619">
        <v>100.58</v>
      </c>
      <c r="E1619">
        <v>3</v>
      </c>
      <c r="F1619" s="14">
        <f>VLOOKUP($A1619,Orders!$A:$B,2,FALSE)</f>
        <v>38219</v>
      </c>
      <c r="G1619" t="str">
        <f>VLOOKUP($A1619,Orders!$A:$E,5,FALSE)</f>
        <v>Shipped</v>
      </c>
      <c r="H1619">
        <f>VLOOKUP(B1619,Products!A:H,8)</f>
        <v>64.58</v>
      </c>
      <c r="I1619">
        <f t="shared" si="104"/>
        <v>4626.68</v>
      </c>
      <c r="J1619">
        <f t="shared" si="105"/>
        <v>1656</v>
      </c>
      <c r="K1619">
        <f t="shared" si="106"/>
        <v>2004</v>
      </c>
      <c r="L1619">
        <f t="shared" si="107"/>
        <v>8</v>
      </c>
      <c r="M1619" t="str">
        <f>VLOOKUP(A1619,'Master Sheet'!A:O,15)</f>
        <v>NYC</v>
      </c>
    </row>
    <row r="1620" spans="1:13">
      <c r="A1620">
        <v>10283</v>
      </c>
      <c r="B1620" t="s">
        <v>168</v>
      </c>
      <c r="C1620">
        <v>34</v>
      </c>
      <c r="D1620">
        <v>71.97</v>
      </c>
      <c r="E1620">
        <v>14</v>
      </c>
      <c r="F1620" s="14">
        <f>VLOOKUP($A1620,Orders!$A:$B,2,FALSE)</f>
        <v>38219</v>
      </c>
      <c r="G1620" t="str">
        <f>VLOOKUP($A1620,Orders!$A:$E,5,FALSE)</f>
        <v>Shipped</v>
      </c>
      <c r="H1620">
        <f>VLOOKUP(B1620,Products!A:H,8)</f>
        <v>52.66</v>
      </c>
      <c r="I1620">
        <f t="shared" si="104"/>
        <v>2446.98</v>
      </c>
      <c r="J1620">
        <f t="shared" si="105"/>
        <v>656.54000000000008</v>
      </c>
      <c r="K1620">
        <f t="shared" si="106"/>
        <v>2004</v>
      </c>
      <c r="L1620">
        <f t="shared" si="107"/>
        <v>8</v>
      </c>
      <c r="M1620" t="str">
        <f>VLOOKUP(A1620,'Master Sheet'!A:O,15)</f>
        <v>NYC</v>
      </c>
    </row>
    <row r="1621" spans="1:13">
      <c r="A1621">
        <v>10283</v>
      </c>
      <c r="B1621" t="s">
        <v>169</v>
      </c>
      <c r="C1621">
        <v>42</v>
      </c>
      <c r="D1621">
        <v>99.54</v>
      </c>
      <c r="E1621">
        <v>13</v>
      </c>
      <c r="F1621" s="14">
        <f>VLOOKUP($A1621,Orders!$A:$B,2,FALSE)</f>
        <v>38219</v>
      </c>
      <c r="G1621" t="str">
        <f>VLOOKUP($A1621,Orders!$A:$E,5,FALSE)</f>
        <v>Shipped</v>
      </c>
      <c r="H1621">
        <f>VLOOKUP(B1621,Products!A:H,8)</f>
        <v>82.34</v>
      </c>
      <c r="I1621">
        <f t="shared" si="104"/>
        <v>4180.68</v>
      </c>
      <c r="J1621">
        <f t="shared" si="105"/>
        <v>722.40000000000009</v>
      </c>
      <c r="K1621">
        <f t="shared" si="106"/>
        <v>2004</v>
      </c>
      <c r="L1621">
        <f t="shared" si="107"/>
        <v>8</v>
      </c>
      <c r="M1621" t="str">
        <f>VLOOKUP(A1621,'Master Sheet'!A:O,15)</f>
        <v>NYC</v>
      </c>
    </row>
    <row r="1622" spans="1:13">
      <c r="A1622">
        <v>10283</v>
      </c>
      <c r="B1622" t="s">
        <v>170</v>
      </c>
      <c r="C1622">
        <v>34</v>
      </c>
      <c r="D1622">
        <v>80.540000000000006</v>
      </c>
      <c r="E1622">
        <v>8</v>
      </c>
      <c r="F1622" s="14">
        <f>VLOOKUP($A1622,Orders!$A:$B,2,FALSE)</f>
        <v>38219</v>
      </c>
      <c r="G1622" t="str">
        <f>VLOOKUP($A1622,Orders!$A:$E,5,FALSE)</f>
        <v>Shipped</v>
      </c>
      <c r="H1622">
        <f>VLOOKUP(B1622,Products!A:H,8)</f>
        <v>46.91</v>
      </c>
      <c r="I1622">
        <f t="shared" si="104"/>
        <v>2738.36</v>
      </c>
      <c r="J1622">
        <f t="shared" si="105"/>
        <v>1143.4200000000003</v>
      </c>
      <c r="K1622">
        <f t="shared" si="106"/>
        <v>2004</v>
      </c>
      <c r="L1622">
        <f t="shared" si="107"/>
        <v>8</v>
      </c>
      <c r="M1622" t="str">
        <f>VLOOKUP(A1622,'Master Sheet'!A:O,15)</f>
        <v>NYC</v>
      </c>
    </row>
    <row r="1623" spans="1:13">
      <c r="A1623">
        <v>10283</v>
      </c>
      <c r="B1623" t="s">
        <v>171</v>
      </c>
      <c r="C1623">
        <v>33</v>
      </c>
      <c r="D1623">
        <v>77.150000000000006</v>
      </c>
      <c r="E1623">
        <v>5</v>
      </c>
      <c r="F1623" s="14">
        <f>VLOOKUP($A1623,Orders!$A:$B,2,FALSE)</f>
        <v>38219</v>
      </c>
      <c r="G1623" t="str">
        <f>VLOOKUP($A1623,Orders!$A:$E,5,FALSE)</f>
        <v>Shipped</v>
      </c>
      <c r="H1623">
        <f>VLOOKUP(B1623,Products!A:H,8)</f>
        <v>48.64</v>
      </c>
      <c r="I1623">
        <f t="shared" si="104"/>
        <v>2545.9500000000003</v>
      </c>
      <c r="J1623">
        <f t="shared" si="105"/>
        <v>940.83000000000015</v>
      </c>
      <c r="K1623">
        <f t="shared" si="106"/>
        <v>2004</v>
      </c>
      <c r="L1623">
        <f t="shared" si="107"/>
        <v>8</v>
      </c>
      <c r="M1623" t="str">
        <f>VLOOKUP(A1623,'Master Sheet'!A:O,15)</f>
        <v>NYC</v>
      </c>
    </row>
    <row r="1624" spans="1:13">
      <c r="A1624">
        <v>10283</v>
      </c>
      <c r="B1624" t="s">
        <v>172</v>
      </c>
      <c r="C1624">
        <v>45</v>
      </c>
      <c r="D1624">
        <v>62</v>
      </c>
      <c r="E1624">
        <v>9</v>
      </c>
      <c r="F1624" s="14">
        <f>VLOOKUP($A1624,Orders!$A:$B,2,FALSE)</f>
        <v>38219</v>
      </c>
      <c r="G1624" t="str">
        <f>VLOOKUP($A1624,Orders!$A:$E,5,FALSE)</f>
        <v>Shipped</v>
      </c>
      <c r="H1624">
        <f>VLOOKUP(B1624,Products!A:H,8)</f>
        <v>34</v>
      </c>
      <c r="I1624">
        <f t="shared" si="104"/>
        <v>2790</v>
      </c>
      <c r="J1624">
        <f t="shared" si="105"/>
        <v>1260</v>
      </c>
      <c r="K1624">
        <f t="shared" si="106"/>
        <v>2004</v>
      </c>
      <c r="L1624">
        <f t="shared" si="107"/>
        <v>8</v>
      </c>
      <c r="M1624" t="str">
        <f>VLOOKUP(A1624,'Master Sheet'!A:O,15)</f>
        <v>NYC</v>
      </c>
    </row>
    <row r="1625" spans="1:13">
      <c r="A1625">
        <v>10283</v>
      </c>
      <c r="B1625" t="s">
        <v>190</v>
      </c>
      <c r="C1625">
        <v>20</v>
      </c>
      <c r="D1625">
        <v>74.23</v>
      </c>
      <c r="E1625">
        <v>2</v>
      </c>
      <c r="F1625" s="14">
        <f>VLOOKUP($A1625,Orders!$A:$B,2,FALSE)</f>
        <v>38219</v>
      </c>
      <c r="G1625" t="str">
        <f>VLOOKUP($A1625,Orders!$A:$E,5,FALSE)</f>
        <v>Shipped</v>
      </c>
      <c r="H1625">
        <f>VLOOKUP(B1625,Products!A:H,8)</f>
        <v>39.83</v>
      </c>
      <c r="I1625">
        <f t="shared" si="104"/>
        <v>1484.6000000000001</v>
      </c>
      <c r="J1625">
        <f t="shared" si="105"/>
        <v>688.00000000000011</v>
      </c>
      <c r="K1625">
        <f t="shared" si="106"/>
        <v>2004</v>
      </c>
      <c r="L1625">
        <f t="shared" si="107"/>
        <v>8</v>
      </c>
      <c r="M1625" t="str">
        <f>VLOOKUP(A1625,'Master Sheet'!A:O,15)</f>
        <v>NYC</v>
      </c>
    </row>
    <row r="1626" spans="1:13">
      <c r="A1626">
        <v>10283</v>
      </c>
      <c r="B1626" t="s">
        <v>174</v>
      </c>
      <c r="C1626">
        <v>47</v>
      </c>
      <c r="D1626">
        <v>68.67</v>
      </c>
      <c r="E1626">
        <v>7</v>
      </c>
      <c r="F1626" s="14">
        <f>VLOOKUP($A1626,Orders!$A:$B,2,FALSE)</f>
        <v>38219</v>
      </c>
      <c r="G1626" t="str">
        <f>VLOOKUP($A1626,Orders!$A:$E,5,FALSE)</f>
        <v>Shipped</v>
      </c>
      <c r="H1626">
        <f>VLOOKUP(B1626,Products!A:H,8)</f>
        <v>33.97</v>
      </c>
      <c r="I1626">
        <f t="shared" si="104"/>
        <v>3227.4900000000002</v>
      </c>
      <c r="J1626">
        <f t="shared" si="105"/>
        <v>1630.9</v>
      </c>
      <c r="K1626">
        <f t="shared" si="106"/>
        <v>2004</v>
      </c>
      <c r="L1626">
        <f t="shared" si="107"/>
        <v>8</v>
      </c>
      <c r="M1626" t="str">
        <f>VLOOKUP(A1626,'Master Sheet'!A:O,15)</f>
        <v>NYC</v>
      </c>
    </row>
    <row r="1627" spans="1:13">
      <c r="A1627">
        <v>10283</v>
      </c>
      <c r="B1627" t="s">
        <v>175</v>
      </c>
      <c r="C1627">
        <v>22</v>
      </c>
      <c r="D1627">
        <v>88.15</v>
      </c>
      <c r="E1627">
        <v>10</v>
      </c>
      <c r="F1627" s="14">
        <f>VLOOKUP($A1627,Orders!$A:$B,2,FALSE)</f>
        <v>38219</v>
      </c>
      <c r="G1627" t="str">
        <f>VLOOKUP($A1627,Orders!$A:$E,5,FALSE)</f>
        <v>Shipped</v>
      </c>
      <c r="H1627">
        <f>VLOOKUP(B1627,Products!A:H,8)</f>
        <v>51.09</v>
      </c>
      <c r="I1627">
        <f t="shared" si="104"/>
        <v>1939.3000000000002</v>
      </c>
      <c r="J1627">
        <f t="shared" si="105"/>
        <v>815.32</v>
      </c>
      <c r="K1627">
        <f t="shared" si="106"/>
        <v>2004</v>
      </c>
      <c r="L1627">
        <f t="shared" si="107"/>
        <v>8</v>
      </c>
      <c r="M1627" t="str">
        <f>VLOOKUP(A1627,'Master Sheet'!A:O,15)</f>
        <v>NYC</v>
      </c>
    </row>
    <row r="1628" spans="1:13">
      <c r="A1628">
        <v>10283</v>
      </c>
      <c r="B1628" t="s">
        <v>176</v>
      </c>
      <c r="C1628">
        <v>38</v>
      </c>
      <c r="D1628">
        <v>85.41</v>
      </c>
      <c r="E1628">
        <v>11</v>
      </c>
      <c r="F1628" s="14">
        <f>VLOOKUP($A1628,Orders!$A:$B,2,FALSE)</f>
        <v>38219</v>
      </c>
      <c r="G1628" t="str">
        <f>VLOOKUP($A1628,Orders!$A:$E,5,FALSE)</f>
        <v>Shipped</v>
      </c>
      <c r="H1628">
        <f>VLOOKUP(B1628,Products!A:H,8)</f>
        <v>53.63</v>
      </c>
      <c r="I1628">
        <f t="shared" si="104"/>
        <v>3245.58</v>
      </c>
      <c r="J1628">
        <f t="shared" si="105"/>
        <v>1207.6399999999999</v>
      </c>
      <c r="K1628">
        <f t="shared" si="106"/>
        <v>2004</v>
      </c>
      <c r="L1628">
        <f t="shared" si="107"/>
        <v>8</v>
      </c>
      <c r="M1628" t="str">
        <f>VLOOKUP(A1628,'Master Sheet'!A:O,15)</f>
        <v>NYC</v>
      </c>
    </row>
    <row r="1629" spans="1:13">
      <c r="A1629">
        <v>10283</v>
      </c>
      <c r="B1629" t="s">
        <v>195</v>
      </c>
      <c r="C1629">
        <v>43</v>
      </c>
      <c r="D1629">
        <v>41.22</v>
      </c>
      <c r="E1629">
        <v>1</v>
      </c>
      <c r="F1629" s="14">
        <f>VLOOKUP($A1629,Orders!$A:$B,2,FALSE)</f>
        <v>38219</v>
      </c>
      <c r="G1629" t="str">
        <f>VLOOKUP($A1629,Orders!$A:$E,5,FALSE)</f>
        <v>Shipped</v>
      </c>
      <c r="H1629">
        <f>VLOOKUP(B1629,Products!A:H,8)</f>
        <v>32.770000000000003</v>
      </c>
      <c r="I1629">
        <f t="shared" si="104"/>
        <v>1772.46</v>
      </c>
      <c r="J1629">
        <f t="shared" si="105"/>
        <v>363.3499999999998</v>
      </c>
      <c r="K1629">
        <f t="shared" si="106"/>
        <v>2004</v>
      </c>
      <c r="L1629">
        <f t="shared" si="107"/>
        <v>8</v>
      </c>
      <c r="M1629" t="str">
        <f>VLOOKUP(A1629,'Master Sheet'!A:O,15)</f>
        <v>NYC</v>
      </c>
    </row>
    <row r="1630" spans="1:13">
      <c r="A1630">
        <v>10283</v>
      </c>
      <c r="B1630" t="s">
        <v>177</v>
      </c>
      <c r="C1630">
        <v>33</v>
      </c>
      <c r="D1630">
        <v>49.14</v>
      </c>
      <c r="E1630">
        <v>12</v>
      </c>
      <c r="F1630" s="14">
        <f>VLOOKUP($A1630,Orders!$A:$B,2,FALSE)</f>
        <v>38219</v>
      </c>
      <c r="G1630" t="str">
        <f>VLOOKUP($A1630,Orders!$A:$E,5,FALSE)</f>
        <v>Shipped</v>
      </c>
      <c r="H1630">
        <f>VLOOKUP(B1630,Products!A:H,8)</f>
        <v>33.299999999999997</v>
      </c>
      <c r="I1630">
        <f t="shared" si="104"/>
        <v>1621.6200000000001</v>
      </c>
      <c r="J1630">
        <f t="shared" si="105"/>
        <v>522.72000000000014</v>
      </c>
      <c r="K1630">
        <f t="shared" si="106"/>
        <v>2004</v>
      </c>
      <c r="L1630">
        <f t="shared" si="107"/>
        <v>8</v>
      </c>
      <c r="M1630" t="str">
        <f>VLOOKUP(A1630,'Master Sheet'!A:O,15)</f>
        <v>NYC</v>
      </c>
    </row>
    <row r="1631" spans="1:13">
      <c r="A1631">
        <v>10284</v>
      </c>
      <c r="B1631" t="s">
        <v>178</v>
      </c>
      <c r="C1631">
        <v>45</v>
      </c>
      <c r="D1631">
        <v>137.19</v>
      </c>
      <c r="E1631">
        <v>11</v>
      </c>
      <c r="F1631" s="14">
        <f>VLOOKUP($A1631,Orders!$A:$B,2,FALSE)</f>
        <v>38220</v>
      </c>
      <c r="G1631" t="str">
        <f>VLOOKUP($A1631,Orders!$A:$E,5,FALSE)</f>
        <v>Shipped</v>
      </c>
      <c r="H1631">
        <f>VLOOKUP(B1631,Products!A:H,8)</f>
        <v>77.27</v>
      </c>
      <c r="I1631">
        <f t="shared" si="104"/>
        <v>6173.55</v>
      </c>
      <c r="J1631">
        <f t="shared" si="105"/>
        <v>2696.4</v>
      </c>
      <c r="K1631">
        <f t="shared" si="106"/>
        <v>2004</v>
      </c>
      <c r="L1631">
        <f t="shared" si="107"/>
        <v>8</v>
      </c>
      <c r="M1631" t="str">
        <f>VLOOKUP(A1631,'Master Sheet'!A:O,15)</f>
        <v>London</v>
      </c>
    </row>
    <row r="1632" spans="1:13">
      <c r="A1632">
        <v>10284</v>
      </c>
      <c r="B1632" t="s">
        <v>179</v>
      </c>
      <c r="C1632">
        <v>31</v>
      </c>
      <c r="D1632">
        <v>68.430000000000007</v>
      </c>
      <c r="E1632">
        <v>1</v>
      </c>
      <c r="F1632" s="14">
        <f>VLOOKUP($A1632,Orders!$A:$B,2,FALSE)</f>
        <v>38220</v>
      </c>
      <c r="G1632" t="str">
        <f>VLOOKUP($A1632,Orders!$A:$E,5,FALSE)</f>
        <v>Shipped</v>
      </c>
      <c r="H1632">
        <f>VLOOKUP(B1632,Products!A:H,8)</f>
        <v>49</v>
      </c>
      <c r="I1632">
        <f t="shared" si="104"/>
        <v>2121.3300000000004</v>
      </c>
      <c r="J1632">
        <f t="shared" si="105"/>
        <v>602.33000000000015</v>
      </c>
      <c r="K1632">
        <f t="shared" si="106"/>
        <v>2004</v>
      </c>
      <c r="L1632">
        <f t="shared" si="107"/>
        <v>8</v>
      </c>
      <c r="M1632" t="str">
        <f>VLOOKUP(A1632,'Master Sheet'!A:O,15)</f>
        <v>London</v>
      </c>
    </row>
    <row r="1633" spans="1:13">
      <c r="A1633">
        <v>10284</v>
      </c>
      <c r="B1633" t="s">
        <v>182</v>
      </c>
      <c r="C1633">
        <v>22</v>
      </c>
      <c r="D1633">
        <v>101.76</v>
      </c>
      <c r="E1633">
        <v>3</v>
      </c>
      <c r="F1633" s="14">
        <f>VLOOKUP($A1633,Orders!$A:$B,2,FALSE)</f>
        <v>38220</v>
      </c>
      <c r="G1633" t="str">
        <f>VLOOKUP($A1633,Orders!$A:$E,5,FALSE)</f>
        <v>Shipped</v>
      </c>
      <c r="H1633">
        <f>VLOOKUP(B1633,Products!A:H,8)</f>
        <v>66.739999999999995</v>
      </c>
      <c r="I1633">
        <f t="shared" si="104"/>
        <v>2238.7200000000003</v>
      </c>
      <c r="J1633">
        <f t="shared" si="105"/>
        <v>770.44000000000028</v>
      </c>
      <c r="K1633">
        <f t="shared" si="106"/>
        <v>2004</v>
      </c>
      <c r="L1633">
        <f t="shared" si="107"/>
        <v>8</v>
      </c>
      <c r="M1633" t="str">
        <f>VLOOKUP(A1633,'Master Sheet'!A:O,15)</f>
        <v>London</v>
      </c>
    </row>
    <row r="1634" spans="1:13">
      <c r="A1634">
        <v>10284</v>
      </c>
      <c r="B1634" t="s">
        <v>183</v>
      </c>
      <c r="C1634">
        <v>30</v>
      </c>
      <c r="D1634">
        <v>65.08</v>
      </c>
      <c r="E1634">
        <v>12</v>
      </c>
      <c r="F1634" s="14">
        <f>VLOOKUP($A1634,Orders!$A:$B,2,FALSE)</f>
        <v>38220</v>
      </c>
      <c r="G1634" t="str">
        <f>VLOOKUP($A1634,Orders!$A:$E,5,FALSE)</f>
        <v>Shipped</v>
      </c>
      <c r="H1634">
        <f>VLOOKUP(B1634,Products!A:H,8)</f>
        <v>34.25</v>
      </c>
      <c r="I1634">
        <f t="shared" si="104"/>
        <v>1952.3999999999999</v>
      </c>
      <c r="J1634">
        <f t="shared" si="105"/>
        <v>924.9</v>
      </c>
      <c r="K1634">
        <f t="shared" si="106"/>
        <v>2004</v>
      </c>
      <c r="L1634">
        <f t="shared" si="107"/>
        <v>8</v>
      </c>
      <c r="M1634" t="str">
        <f>VLOOKUP(A1634,'Master Sheet'!A:O,15)</f>
        <v>London</v>
      </c>
    </row>
    <row r="1635" spans="1:13">
      <c r="A1635">
        <v>10284</v>
      </c>
      <c r="B1635" t="s">
        <v>184</v>
      </c>
      <c r="C1635">
        <v>39</v>
      </c>
      <c r="D1635">
        <v>59.83</v>
      </c>
      <c r="E1635">
        <v>13</v>
      </c>
      <c r="F1635" s="14">
        <f>VLOOKUP($A1635,Orders!$A:$B,2,FALSE)</f>
        <v>38220</v>
      </c>
      <c r="G1635" t="str">
        <f>VLOOKUP($A1635,Orders!$A:$E,5,FALSE)</f>
        <v>Shipped</v>
      </c>
      <c r="H1635">
        <f>VLOOKUP(B1635,Products!A:H,8)</f>
        <v>26.3</v>
      </c>
      <c r="I1635">
        <f t="shared" si="104"/>
        <v>2333.37</v>
      </c>
      <c r="J1635">
        <f t="shared" si="105"/>
        <v>1307.67</v>
      </c>
      <c r="K1635">
        <f t="shared" si="106"/>
        <v>2004</v>
      </c>
      <c r="L1635">
        <f t="shared" si="107"/>
        <v>8</v>
      </c>
      <c r="M1635" t="str">
        <f>VLOOKUP(A1635,'Master Sheet'!A:O,15)</f>
        <v>London</v>
      </c>
    </row>
    <row r="1636" spans="1:13">
      <c r="A1636">
        <v>10284</v>
      </c>
      <c r="B1636" t="s">
        <v>185</v>
      </c>
      <c r="C1636">
        <v>21</v>
      </c>
      <c r="D1636">
        <v>65.510000000000005</v>
      </c>
      <c r="E1636">
        <v>10</v>
      </c>
      <c r="F1636" s="14">
        <f>VLOOKUP($A1636,Orders!$A:$B,2,FALSE)</f>
        <v>38220</v>
      </c>
      <c r="G1636" t="str">
        <f>VLOOKUP($A1636,Orders!$A:$E,5,FALSE)</f>
        <v>Shipped</v>
      </c>
      <c r="H1636">
        <f>VLOOKUP(B1636,Products!A:H,8)</f>
        <v>29.34</v>
      </c>
      <c r="I1636">
        <f t="shared" si="104"/>
        <v>1375.71</v>
      </c>
      <c r="J1636">
        <f t="shared" si="105"/>
        <v>759.57</v>
      </c>
      <c r="K1636">
        <f t="shared" si="106"/>
        <v>2004</v>
      </c>
      <c r="L1636">
        <f t="shared" si="107"/>
        <v>8</v>
      </c>
      <c r="M1636" t="str">
        <f>VLOOKUP(A1636,'Master Sheet'!A:O,15)</f>
        <v>London</v>
      </c>
    </row>
    <row r="1637" spans="1:13">
      <c r="A1637">
        <v>10284</v>
      </c>
      <c r="B1637" t="s">
        <v>186</v>
      </c>
      <c r="C1637">
        <v>21</v>
      </c>
      <c r="D1637">
        <v>66.650000000000006</v>
      </c>
      <c r="E1637">
        <v>2</v>
      </c>
      <c r="F1637" s="14">
        <f>VLOOKUP($A1637,Orders!$A:$B,2,FALSE)</f>
        <v>38220</v>
      </c>
      <c r="G1637" t="str">
        <f>VLOOKUP($A1637,Orders!$A:$E,5,FALSE)</f>
        <v>Shipped</v>
      </c>
      <c r="H1637">
        <f>VLOOKUP(B1637,Products!A:H,8)</f>
        <v>36.229999999999997</v>
      </c>
      <c r="I1637">
        <f t="shared" si="104"/>
        <v>1399.65</v>
      </c>
      <c r="J1637">
        <f t="shared" si="105"/>
        <v>638.82000000000016</v>
      </c>
      <c r="K1637">
        <f t="shared" si="106"/>
        <v>2004</v>
      </c>
      <c r="L1637">
        <f t="shared" si="107"/>
        <v>8</v>
      </c>
      <c r="M1637" t="str">
        <f>VLOOKUP(A1637,'Master Sheet'!A:O,15)</f>
        <v>London</v>
      </c>
    </row>
    <row r="1638" spans="1:13">
      <c r="A1638">
        <v>10284</v>
      </c>
      <c r="B1638" t="s">
        <v>187</v>
      </c>
      <c r="C1638">
        <v>50</v>
      </c>
      <c r="D1638">
        <v>60.54</v>
      </c>
      <c r="E1638">
        <v>4</v>
      </c>
      <c r="F1638" s="14">
        <f>VLOOKUP($A1638,Orders!$A:$B,2,FALSE)</f>
        <v>38220</v>
      </c>
      <c r="G1638" t="str">
        <f>VLOOKUP($A1638,Orders!$A:$E,5,FALSE)</f>
        <v>Shipped</v>
      </c>
      <c r="H1638">
        <f>VLOOKUP(B1638,Products!A:H,8)</f>
        <v>33.020000000000003</v>
      </c>
      <c r="I1638">
        <f t="shared" si="104"/>
        <v>3027</v>
      </c>
      <c r="J1638">
        <f t="shared" si="105"/>
        <v>1375.9999999999998</v>
      </c>
      <c r="K1638">
        <f t="shared" si="106"/>
        <v>2004</v>
      </c>
      <c r="L1638">
        <f t="shared" si="107"/>
        <v>8</v>
      </c>
      <c r="M1638" t="str">
        <f>VLOOKUP(A1638,'Master Sheet'!A:O,15)</f>
        <v>London</v>
      </c>
    </row>
    <row r="1639" spans="1:13">
      <c r="A1639">
        <v>10284</v>
      </c>
      <c r="B1639" t="s">
        <v>188</v>
      </c>
      <c r="C1639">
        <v>33</v>
      </c>
      <c r="D1639">
        <v>35.78</v>
      </c>
      <c r="E1639">
        <v>5</v>
      </c>
      <c r="F1639" s="14">
        <f>VLOOKUP($A1639,Orders!$A:$B,2,FALSE)</f>
        <v>38220</v>
      </c>
      <c r="G1639" t="str">
        <f>VLOOKUP($A1639,Orders!$A:$E,5,FALSE)</f>
        <v>Shipped</v>
      </c>
      <c r="H1639">
        <f>VLOOKUP(B1639,Products!A:H,8)</f>
        <v>27.06</v>
      </c>
      <c r="I1639">
        <f t="shared" si="104"/>
        <v>1180.74</v>
      </c>
      <c r="J1639">
        <f t="shared" si="105"/>
        <v>287.7600000000001</v>
      </c>
      <c r="K1639">
        <f t="shared" si="106"/>
        <v>2004</v>
      </c>
      <c r="L1639">
        <f t="shared" si="107"/>
        <v>8</v>
      </c>
      <c r="M1639" t="str">
        <f>VLOOKUP(A1639,'Master Sheet'!A:O,15)</f>
        <v>London</v>
      </c>
    </row>
    <row r="1640" spans="1:13">
      <c r="A1640">
        <v>10284</v>
      </c>
      <c r="B1640" t="s">
        <v>189</v>
      </c>
      <c r="C1640">
        <v>24</v>
      </c>
      <c r="D1640">
        <v>87.69</v>
      </c>
      <c r="E1640">
        <v>6</v>
      </c>
      <c r="F1640" s="14">
        <f>VLOOKUP($A1640,Orders!$A:$B,2,FALSE)</f>
        <v>38220</v>
      </c>
      <c r="G1640" t="str">
        <f>VLOOKUP($A1640,Orders!$A:$E,5,FALSE)</f>
        <v>Shipped</v>
      </c>
      <c r="H1640">
        <f>VLOOKUP(B1640,Products!A:H,8)</f>
        <v>51.15</v>
      </c>
      <c r="I1640">
        <f t="shared" si="104"/>
        <v>2104.56</v>
      </c>
      <c r="J1640">
        <f t="shared" si="105"/>
        <v>876.96</v>
      </c>
      <c r="K1640">
        <f t="shared" si="106"/>
        <v>2004</v>
      </c>
      <c r="L1640">
        <f t="shared" si="107"/>
        <v>8</v>
      </c>
      <c r="M1640" t="str">
        <f>VLOOKUP(A1640,'Master Sheet'!A:O,15)</f>
        <v>London</v>
      </c>
    </row>
    <row r="1641" spans="1:13">
      <c r="A1641">
        <v>10284</v>
      </c>
      <c r="B1641" t="s">
        <v>191</v>
      </c>
      <c r="C1641">
        <v>45</v>
      </c>
      <c r="D1641">
        <v>95.73</v>
      </c>
      <c r="E1641">
        <v>8</v>
      </c>
      <c r="F1641" s="14">
        <f>VLOOKUP($A1641,Orders!$A:$B,2,FALSE)</f>
        <v>38220</v>
      </c>
      <c r="G1641" t="str">
        <f>VLOOKUP($A1641,Orders!$A:$E,5,FALSE)</f>
        <v>Shipped</v>
      </c>
      <c r="H1641">
        <f>VLOOKUP(B1641,Products!A:H,8)</f>
        <v>68.8</v>
      </c>
      <c r="I1641">
        <f t="shared" si="104"/>
        <v>4307.8500000000004</v>
      </c>
      <c r="J1641">
        <f t="shared" si="105"/>
        <v>1211.8500000000004</v>
      </c>
      <c r="K1641">
        <f t="shared" si="106"/>
        <v>2004</v>
      </c>
      <c r="L1641">
        <f t="shared" si="107"/>
        <v>8</v>
      </c>
      <c r="M1641" t="str">
        <f>VLOOKUP(A1641,'Master Sheet'!A:O,15)</f>
        <v>London</v>
      </c>
    </row>
    <row r="1642" spans="1:13">
      <c r="A1642">
        <v>10284</v>
      </c>
      <c r="B1642" t="s">
        <v>193</v>
      </c>
      <c r="C1642">
        <v>25</v>
      </c>
      <c r="D1642">
        <v>68</v>
      </c>
      <c r="E1642">
        <v>7</v>
      </c>
      <c r="F1642" s="14">
        <f>VLOOKUP($A1642,Orders!$A:$B,2,FALSE)</f>
        <v>38220</v>
      </c>
      <c r="G1642" t="str">
        <f>VLOOKUP($A1642,Orders!$A:$E,5,FALSE)</f>
        <v>Shipped</v>
      </c>
      <c r="H1642">
        <f>VLOOKUP(B1642,Products!A:H,8)</f>
        <v>54.4</v>
      </c>
      <c r="I1642">
        <f t="shared" si="104"/>
        <v>1700</v>
      </c>
      <c r="J1642">
        <f t="shared" si="105"/>
        <v>340.00000000000006</v>
      </c>
      <c r="K1642">
        <f t="shared" si="106"/>
        <v>2004</v>
      </c>
      <c r="L1642">
        <f t="shared" si="107"/>
        <v>8</v>
      </c>
      <c r="M1642" t="str">
        <f>VLOOKUP(A1642,'Master Sheet'!A:O,15)</f>
        <v>London</v>
      </c>
    </row>
    <row r="1643" spans="1:13">
      <c r="A1643">
        <v>10284</v>
      </c>
      <c r="B1643" t="s">
        <v>194</v>
      </c>
      <c r="C1643">
        <v>32</v>
      </c>
      <c r="D1643">
        <v>73.290000000000006</v>
      </c>
      <c r="E1643">
        <v>9</v>
      </c>
      <c r="F1643" s="14">
        <f>VLOOKUP($A1643,Orders!$A:$B,2,FALSE)</f>
        <v>38220</v>
      </c>
      <c r="G1643" t="str">
        <f>VLOOKUP($A1643,Orders!$A:$E,5,FALSE)</f>
        <v>Shipped</v>
      </c>
      <c r="H1643">
        <f>VLOOKUP(B1643,Products!A:H,8)</f>
        <v>36.270000000000003</v>
      </c>
      <c r="I1643">
        <f t="shared" si="104"/>
        <v>2345.2800000000002</v>
      </c>
      <c r="J1643">
        <f t="shared" si="105"/>
        <v>1184.6400000000001</v>
      </c>
      <c r="K1643">
        <f t="shared" si="106"/>
        <v>2004</v>
      </c>
      <c r="L1643">
        <f t="shared" si="107"/>
        <v>8</v>
      </c>
      <c r="M1643" t="str">
        <f>VLOOKUP(A1643,'Master Sheet'!A:O,15)</f>
        <v>London</v>
      </c>
    </row>
    <row r="1644" spans="1:13">
      <c r="A1644">
        <v>10285</v>
      </c>
      <c r="B1644" t="s">
        <v>196</v>
      </c>
      <c r="C1644">
        <v>36</v>
      </c>
      <c r="D1644">
        <v>95.7</v>
      </c>
      <c r="E1644">
        <v>6</v>
      </c>
      <c r="F1644" s="14">
        <f>VLOOKUP($A1644,Orders!$A:$B,2,FALSE)</f>
        <v>38226</v>
      </c>
      <c r="G1644" t="str">
        <f>VLOOKUP($A1644,Orders!$A:$E,5,FALSE)</f>
        <v>Shipped</v>
      </c>
      <c r="H1644">
        <f>VLOOKUP(B1644,Products!A:H,8)</f>
        <v>48.81</v>
      </c>
      <c r="I1644">
        <f t="shared" si="104"/>
        <v>3445.2000000000003</v>
      </c>
      <c r="J1644">
        <f t="shared" si="105"/>
        <v>1688.04</v>
      </c>
      <c r="K1644">
        <f t="shared" si="106"/>
        <v>2004</v>
      </c>
      <c r="L1644">
        <f t="shared" si="107"/>
        <v>8</v>
      </c>
      <c r="M1644" t="str">
        <f>VLOOKUP(A1644,'Master Sheet'!A:O,15)</f>
        <v>Boston</v>
      </c>
    </row>
    <row r="1645" spans="1:13">
      <c r="A1645">
        <v>10285</v>
      </c>
      <c r="B1645" t="s">
        <v>197</v>
      </c>
      <c r="C1645">
        <v>47</v>
      </c>
      <c r="D1645">
        <v>110.61</v>
      </c>
      <c r="E1645">
        <v>9</v>
      </c>
      <c r="F1645" s="14">
        <f>VLOOKUP($A1645,Orders!$A:$B,2,FALSE)</f>
        <v>38226</v>
      </c>
      <c r="G1645" t="str">
        <f>VLOOKUP($A1645,Orders!$A:$E,5,FALSE)</f>
        <v>Shipped</v>
      </c>
      <c r="H1645">
        <f>VLOOKUP(B1645,Products!A:H,8)</f>
        <v>68.989999999999995</v>
      </c>
      <c r="I1645">
        <f t="shared" si="104"/>
        <v>5198.67</v>
      </c>
      <c r="J1645">
        <f t="shared" si="105"/>
        <v>1956.1400000000003</v>
      </c>
      <c r="K1645">
        <f t="shared" si="106"/>
        <v>2004</v>
      </c>
      <c r="L1645">
        <f t="shared" si="107"/>
        <v>8</v>
      </c>
      <c r="M1645" t="str">
        <f>VLOOKUP(A1645,'Master Sheet'!A:O,15)</f>
        <v>Boston</v>
      </c>
    </row>
    <row r="1646" spans="1:13">
      <c r="A1646">
        <v>10285</v>
      </c>
      <c r="B1646" t="s">
        <v>198</v>
      </c>
      <c r="C1646">
        <v>27</v>
      </c>
      <c r="D1646">
        <v>166.55</v>
      </c>
      <c r="E1646">
        <v>8</v>
      </c>
      <c r="F1646" s="14">
        <f>VLOOKUP($A1646,Orders!$A:$B,2,FALSE)</f>
        <v>38226</v>
      </c>
      <c r="G1646" t="str">
        <f>VLOOKUP($A1646,Orders!$A:$E,5,FALSE)</f>
        <v>Shipped</v>
      </c>
      <c r="H1646">
        <f>VLOOKUP(B1646,Products!A:H,8)</f>
        <v>91.02</v>
      </c>
      <c r="I1646">
        <f t="shared" si="104"/>
        <v>4496.8500000000004</v>
      </c>
      <c r="J1646">
        <f t="shared" si="105"/>
        <v>2039.3100000000004</v>
      </c>
      <c r="K1646">
        <f t="shared" si="106"/>
        <v>2004</v>
      </c>
      <c r="L1646">
        <f t="shared" si="107"/>
        <v>8</v>
      </c>
      <c r="M1646" t="str">
        <f>VLOOKUP(A1646,'Master Sheet'!A:O,15)</f>
        <v>Boston</v>
      </c>
    </row>
    <row r="1647" spans="1:13">
      <c r="A1647">
        <v>10285</v>
      </c>
      <c r="B1647" t="s">
        <v>199</v>
      </c>
      <c r="C1647">
        <v>49</v>
      </c>
      <c r="D1647">
        <v>131.04</v>
      </c>
      <c r="E1647">
        <v>5</v>
      </c>
      <c r="F1647" s="14">
        <f>VLOOKUP($A1647,Orders!$A:$B,2,FALSE)</f>
        <v>38226</v>
      </c>
      <c r="G1647" t="str">
        <f>VLOOKUP($A1647,Orders!$A:$E,5,FALSE)</f>
        <v>Shipped</v>
      </c>
      <c r="H1647">
        <f>VLOOKUP(B1647,Products!A:H,8)</f>
        <v>66.27</v>
      </c>
      <c r="I1647">
        <f t="shared" si="104"/>
        <v>6420.96</v>
      </c>
      <c r="J1647">
        <f t="shared" si="105"/>
        <v>3173.73</v>
      </c>
      <c r="K1647">
        <f t="shared" si="106"/>
        <v>2004</v>
      </c>
      <c r="L1647">
        <f t="shared" si="107"/>
        <v>8</v>
      </c>
      <c r="M1647" t="str">
        <f>VLOOKUP(A1647,'Master Sheet'!A:O,15)</f>
        <v>Boston</v>
      </c>
    </row>
    <row r="1648" spans="1:13">
      <c r="A1648">
        <v>10285</v>
      </c>
      <c r="B1648" t="s">
        <v>200</v>
      </c>
      <c r="C1648">
        <v>20</v>
      </c>
      <c r="D1648">
        <v>50.88</v>
      </c>
      <c r="E1648">
        <v>10</v>
      </c>
      <c r="F1648" s="14">
        <f>VLOOKUP($A1648,Orders!$A:$B,2,FALSE)</f>
        <v>38226</v>
      </c>
      <c r="G1648" t="str">
        <f>VLOOKUP($A1648,Orders!$A:$E,5,FALSE)</f>
        <v>Shipped</v>
      </c>
      <c r="H1648">
        <f>VLOOKUP(B1648,Products!A:H,8)</f>
        <v>24.23</v>
      </c>
      <c r="I1648">
        <f t="shared" si="104"/>
        <v>1017.6</v>
      </c>
      <c r="J1648">
        <f t="shared" si="105"/>
        <v>533</v>
      </c>
      <c r="K1648">
        <f t="shared" si="106"/>
        <v>2004</v>
      </c>
      <c r="L1648">
        <f t="shared" si="107"/>
        <v>8</v>
      </c>
      <c r="M1648" t="str">
        <f>VLOOKUP(A1648,'Master Sheet'!A:O,15)</f>
        <v>Boston</v>
      </c>
    </row>
    <row r="1649" spans="1:13">
      <c r="A1649">
        <v>10285</v>
      </c>
      <c r="B1649" t="s">
        <v>201</v>
      </c>
      <c r="C1649">
        <v>34</v>
      </c>
      <c r="D1649">
        <v>91.29</v>
      </c>
      <c r="E1649">
        <v>7</v>
      </c>
      <c r="F1649" s="14">
        <f>VLOOKUP($A1649,Orders!$A:$B,2,FALSE)</f>
        <v>38226</v>
      </c>
      <c r="G1649" t="str">
        <f>VLOOKUP($A1649,Orders!$A:$E,5,FALSE)</f>
        <v>Shipped</v>
      </c>
      <c r="H1649">
        <f>VLOOKUP(B1649,Products!A:H,8)</f>
        <v>60.86</v>
      </c>
      <c r="I1649">
        <f t="shared" si="104"/>
        <v>3103.86</v>
      </c>
      <c r="J1649">
        <f t="shared" si="105"/>
        <v>1034.6200000000003</v>
      </c>
      <c r="K1649">
        <f t="shared" si="106"/>
        <v>2004</v>
      </c>
      <c r="L1649">
        <f t="shared" si="107"/>
        <v>8</v>
      </c>
      <c r="M1649" t="str">
        <f>VLOOKUP(A1649,'Master Sheet'!A:O,15)</f>
        <v>Boston</v>
      </c>
    </row>
    <row r="1650" spans="1:13">
      <c r="A1650">
        <v>10285</v>
      </c>
      <c r="B1650" t="s">
        <v>202</v>
      </c>
      <c r="C1650">
        <v>39</v>
      </c>
      <c r="D1650">
        <v>61.7</v>
      </c>
      <c r="E1650">
        <v>11</v>
      </c>
      <c r="F1650" s="14">
        <f>VLOOKUP($A1650,Orders!$A:$B,2,FALSE)</f>
        <v>38226</v>
      </c>
      <c r="G1650" t="str">
        <f>VLOOKUP($A1650,Orders!$A:$E,5,FALSE)</f>
        <v>Shipped</v>
      </c>
      <c r="H1650">
        <f>VLOOKUP(B1650,Products!A:H,8)</f>
        <v>37.32</v>
      </c>
      <c r="I1650">
        <f t="shared" si="104"/>
        <v>2406.3000000000002</v>
      </c>
      <c r="J1650">
        <f t="shared" si="105"/>
        <v>950.82</v>
      </c>
      <c r="K1650">
        <f t="shared" si="106"/>
        <v>2004</v>
      </c>
      <c r="L1650">
        <f t="shared" si="107"/>
        <v>8</v>
      </c>
      <c r="M1650" t="str">
        <f>VLOOKUP(A1650,'Master Sheet'!A:O,15)</f>
        <v>Boston</v>
      </c>
    </row>
    <row r="1651" spans="1:13">
      <c r="A1651">
        <v>10285</v>
      </c>
      <c r="B1651" t="s">
        <v>213</v>
      </c>
      <c r="C1651">
        <v>38</v>
      </c>
      <c r="D1651">
        <v>64.41</v>
      </c>
      <c r="E1651">
        <v>3</v>
      </c>
      <c r="F1651" s="14">
        <f>VLOOKUP($A1651,Orders!$A:$B,2,FALSE)</f>
        <v>38226</v>
      </c>
      <c r="G1651" t="str">
        <f>VLOOKUP($A1651,Orders!$A:$E,5,FALSE)</f>
        <v>Shipped</v>
      </c>
      <c r="H1651">
        <f>VLOOKUP(B1651,Products!A:H,8)</f>
        <v>47.1</v>
      </c>
      <c r="I1651">
        <f t="shared" ref="I1651:I1714" si="108">C1651*D1651</f>
        <v>2447.58</v>
      </c>
      <c r="J1651">
        <f t="shared" ref="J1651:J1714" si="109">(D1651-H1651)*C1651</f>
        <v>657.77999999999986</v>
      </c>
      <c r="K1651">
        <f t="shared" ref="K1651:K1714" si="110">YEAR(F1651)</f>
        <v>2004</v>
      </c>
      <c r="L1651">
        <f t="shared" ref="L1651:L1714" si="111">MONTH(F1651)</f>
        <v>8</v>
      </c>
      <c r="M1651" t="str">
        <f>VLOOKUP(A1651,'Master Sheet'!A:O,15)</f>
        <v>Boston</v>
      </c>
    </row>
    <row r="1652" spans="1:13">
      <c r="A1652">
        <v>10285</v>
      </c>
      <c r="B1652" t="s">
        <v>203</v>
      </c>
      <c r="C1652">
        <v>37</v>
      </c>
      <c r="D1652">
        <v>82.91</v>
      </c>
      <c r="E1652">
        <v>12</v>
      </c>
      <c r="F1652" s="14">
        <f>VLOOKUP($A1652,Orders!$A:$B,2,FALSE)</f>
        <v>38226</v>
      </c>
      <c r="G1652" t="str">
        <f>VLOOKUP($A1652,Orders!$A:$E,5,FALSE)</f>
        <v>Shipped</v>
      </c>
      <c r="H1652">
        <f>VLOOKUP(B1652,Products!A:H,8)</f>
        <v>66.92</v>
      </c>
      <c r="I1652">
        <f t="shared" si="108"/>
        <v>3067.67</v>
      </c>
      <c r="J1652">
        <f t="shared" si="109"/>
        <v>591.62999999999977</v>
      </c>
      <c r="K1652">
        <f t="shared" si="110"/>
        <v>2004</v>
      </c>
      <c r="L1652">
        <f t="shared" si="111"/>
        <v>8</v>
      </c>
      <c r="M1652" t="str">
        <f>VLOOKUP(A1652,'Master Sheet'!A:O,15)</f>
        <v>Boston</v>
      </c>
    </row>
    <row r="1653" spans="1:13">
      <c r="A1653">
        <v>10285</v>
      </c>
      <c r="B1653" t="s">
        <v>217</v>
      </c>
      <c r="C1653">
        <v>37</v>
      </c>
      <c r="D1653">
        <v>36.61</v>
      </c>
      <c r="E1653">
        <v>1</v>
      </c>
      <c r="F1653" s="14">
        <f>VLOOKUP($A1653,Orders!$A:$B,2,FALSE)</f>
        <v>38226</v>
      </c>
      <c r="G1653" t="str">
        <f>VLOOKUP($A1653,Orders!$A:$E,5,FALSE)</f>
        <v>Shipped</v>
      </c>
      <c r="H1653">
        <f>VLOOKUP(B1653,Products!A:H,8)</f>
        <v>24.14</v>
      </c>
      <c r="I1653">
        <f t="shared" si="108"/>
        <v>1354.57</v>
      </c>
      <c r="J1653">
        <f t="shared" si="109"/>
        <v>461.39</v>
      </c>
      <c r="K1653">
        <f t="shared" si="110"/>
        <v>2004</v>
      </c>
      <c r="L1653">
        <f t="shared" si="111"/>
        <v>8</v>
      </c>
      <c r="M1653" t="str">
        <f>VLOOKUP(A1653,'Master Sheet'!A:O,15)</f>
        <v>Boston</v>
      </c>
    </row>
    <row r="1654" spans="1:13">
      <c r="A1654">
        <v>10285</v>
      </c>
      <c r="B1654" t="s">
        <v>218</v>
      </c>
      <c r="C1654">
        <v>26</v>
      </c>
      <c r="D1654">
        <v>100.01</v>
      </c>
      <c r="E1654">
        <v>4</v>
      </c>
      <c r="F1654" s="14">
        <f>VLOOKUP($A1654,Orders!$A:$B,2,FALSE)</f>
        <v>38226</v>
      </c>
      <c r="G1654" t="str">
        <f>VLOOKUP($A1654,Orders!$A:$E,5,FALSE)</f>
        <v>Shipped</v>
      </c>
      <c r="H1654">
        <f>VLOOKUP(B1654,Products!A:H,8)</f>
        <v>56.13</v>
      </c>
      <c r="I1654">
        <f t="shared" si="108"/>
        <v>2600.2600000000002</v>
      </c>
      <c r="J1654">
        <f t="shared" si="109"/>
        <v>1140.8800000000001</v>
      </c>
      <c r="K1654">
        <f t="shared" si="110"/>
        <v>2004</v>
      </c>
      <c r="L1654">
        <f t="shared" si="111"/>
        <v>8</v>
      </c>
      <c r="M1654" t="str">
        <f>VLOOKUP(A1654,'Master Sheet'!A:O,15)</f>
        <v>Boston</v>
      </c>
    </row>
    <row r="1655" spans="1:13">
      <c r="A1655">
        <v>10285</v>
      </c>
      <c r="B1655" t="s">
        <v>219</v>
      </c>
      <c r="C1655">
        <v>39</v>
      </c>
      <c r="D1655">
        <v>76.48</v>
      </c>
      <c r="E1655">
        <v>2</v>
      </c>
      <c r="F1655" s="14">
        <f>VLOOKUP($A1655,Orders!$A:$B,2,FALSE)</f>
        <v>38226</v>
      </c>
      <c r="G1655" t="str">
        <f>VLOOKUP($A1655,Orders!$A:$E,5,FALSE)</f>
        <v>Shipped</v>
      </c>
      <c r="H1655">
        <f>VLOOKUP(B1655,Products!A:H,8)</f>
        <v>34.17</v>
      </c>
      <c r="I1655">
        <f t="shared" si="108"/>
        <v>2982.7200000000003</v>
      </c>
      <c r="J1655">
        <f t="shared" si="109"/>
        <v>1650.0900000000001</v>
      </c>
      <c r="K1655">
        <f t="shared" si="110"/>
        <v>2004</v>
      </c>
      <c r="L1655">
        <f t="shared" si="111"/>
        <v>8</v>
      </c>
      <c r="M1655" t="str">
        <f>VLOOKUP(A1655,'Master Sheet'!A:O,15)</f>
        <v>Boston</v>
      </c>
    </row>
    <row r="1656" spans="1:13">
      <c r="A1656">
        <v>10285</v>
      </c>
      <c r="B1656" t="s">
        <v>192</v>
      </c>
      <c r="C1656">
        <v>45</v>
      </c>
      <c r="D1656">
        <v>102.04</v>
      </c>
      <c r="E1656">
        <v>13</v>
      </c>
      <c r="F1656" s="14">
        <f>VLOOKUP($A1656,Orders!$A:$B,2,FALSE)</f>
        <v>38226</v>
      </c>
      <c r="G1656" t="str">
        <f>VLOOKUP($A1656,Orders!$A:$E,5,FALSE)</f>
        <v>Shipped</v>
      </c>
      <c r="H1656">
        <f>VLOOKUP(B1656,Products!A:H,8)</f>
        <v>59.33</v>
      </c>
      <c r="I1656">
        <f t="shared" si="108"/>
        <v>4591.8</v>
      </c>
      <c r="J1656">
        <f t="shared" si="109"/>
        <v>1921.9500000000003</v>
      </c>
      <c r="K1656">
        <f t="shared" si="110"/>
        <v>2004</v>
      </c>
      <c r="L1656">
        <f t="shared" si="111"/>
        <v>8</v>
      </c>
      <c r="M1656" t="str">
        <f>VLOOKUP(A1656,'Master Sheet'!A:O,15)</f>
        <v>Boston</v>
      </c>
    </row>
    <row r="1657" spans="1:13">
      <c r="A1657">
        <v>10286</v>
      </c>
      <c r="B1657" t="s">
        <v>211</v>
      </c>
      <c r="C1657">
        <v>38</v>
      </c>
      <c r="D1657">
        <v>51.6</v>
      </c>
      <c r="E1657">
        <v>1</v>
      </c>
      <c r="F1657" s="14">
        <f>VLOOKUP($A1657,Orders!$A:$B,2,FALSE)</f>
        <v>38227</v>
      </c>
      <c r="G1657" t="str">
        <f>VLOOKUP($A1657,Orders!$A:$E,5,FALSE)</f>
        <v>Shipped</v>
      </c>
      <c r="H1657">
        <f>VLOOKUP(B1657,Products!A:H,8)</f>
        <v>32.950000000000003</v>
      </c>
      <c r="I1657">
        <f t="shared" si="108"/>
        <v>1960.8</v>
      </c>
      <c r="J1657">
        <f t="shared" si="109"/>
        <v>708.69999999999993</v>
      </c>
      <c r="K1657">
        <f t="shared" si="110"/>
        <v>2004</v>
      </c>
      <c r="L1657">
        <f t="shared" si="111"/>
        <v>8</v>
      </c>
      <c r="M1657" t="str">
        <f>VLOOKUP(A1657,'Master Sheet'!A:O,15)</f>
        <v>Paris</v>
      </c>
    </row>
    <row r="1658" spans="1:13">
      <c r="A1658">
        <v>10287</v>
      </c>
      <c r="B1658" t="s">
        <v>204</v>
      </c>
      <c r="C1658">
        <v>21</v>
      </c>
      <c r="D1658">
        <v>190.68</v>
      </c>
      <c r="E1658">
        <v>12</v>
      </c>
      <c r="F1658" s="14">
        <f>VLOOKUP($A1658,Orders!$A:$B,2,FALSE)</f>
        <v>38229</v>
      </c>
      <c r="G1658" t="str">
        <f>VLOOKUP($A1658,Orders!$A:$E,5,FALSE)</f>
        <v>Shipped</v>
      </c>
      <c r="H1658">
        <f>VLOOKUP(B1658,Products!A:H,8)</f>
        <v>95.34</v>
      </c>
      <c r="I1658">
        <f t="shared" si="108"/>
        <v>4004.28</v>
      </c>
      <c r="J1658">
        <f t="shared" si="109"/>
        <v>2002.14</v>
      </c>
      <c r="K1658">
        <f t="shared" si="110"/>
        <v>2004</v>
      </c>
      <c r="L1658">
        <f t="shared" si="111"/>
        <v>8</v>
      </c>
      <c r="M1658" t="str">
        <f>VLOOKUP(A1658,'Master Sheet'!A:O,15)</f>
        <v>Paris</v>
      </c>
    </row>
    <row r="1659" spans="1:13">
      <c r="A1659">
        <v>10287</v>
      </c>
      <c r="B1659" t="s">
        <v>205</v>
      </c>
      <c r="C1659">
        <v>45</v>
      </c>
      <c r="D1659">
        <v>117.44</v>
      </c>
      <c r="E1659">
        <v>10</v>
      </c>
      <c r="F1659" s="14">
        <f>VLOOKUP($A1659,Orders!$A:$B,2,FALSE)</f>
        <v>38229</v>
      </c>
      <c r="G1659" t="str">
        <f>VLOOKUP($A1659,Orders!$A:$E,5,FALSE)</f>
        <v>Shipped</v>
      </c>
      <c r="H1659">
        <f>VLOOKUP(B1659,Products!A:H,8)</f>
        <v>75.16</v>
      </c>
      <c r="I1659">
        <f t="shared" si="108"/>
        <v>5284.8</v>
      </c>
      <c r="J1659">
        <f t="shared" si="109"/>
        <v>1902.6000000000001</v>
      </c>
      <c r="K1659">
        <f t="shared" si="110"/>
        <v>2004</v>
      </c>
      <c r="L1659">
        <f t="shared" si="111"/>
        <v>8</v>
      </c>
      <c r="M1659" t="str">
        <f>VLOOKUP(A1659,'Master Sheet'!A:O,15)</f>
        <v>Paris</v>
      </c>
    </row>
    <row r="1660" spans="1:13">
      <c r="A1660">
        <v>10287</v>
      </c>
      <c r="B1660" t="s">
        <v>206</v>
      </c>
      <c r="C1660">
        <v>41</v>
      </c>
      <c r="D1660">
        <v>74.209999999999994</v>
      </c>
      <c r="E1660">
        <v>13</v>
      </c>
      <c r="F1660" s="14">
        <f>VLOOKUP($A1660,Orders!$A:$B,2,FALSE)</f>
        <v>38229</v>
      </c>
      <c r="G1660" t="str">
        <f>VLOOKUP($A1660,Orders!$A:$E,5,FALSE)</f>
        <v>Shipped</v>
      </c>
      <c r="H1660">
        <f>VLOOKUP(B1660,Products!A:H,8)</f>
        <v>31.92</v>
      </c>
      <c r="I1660">
        <f t="shared" si="108"/>
        <v>3042.6099999999997</v>
      </c>
      <c r="J1660">
        <f t="shared" si="109"/>
        <v>1733.8899999999996</v>
      </c>
      <c r="K1660">
        <f t="shared" si="110"/>
        <v>2004</v>
      </c>
      <c r="L1660">
        <f t="shared" si="111"/>
        <v>8</v>
      </c>
      <c r="M1660" t="str">
        <f>VLOOKUP(A1660,'Master Sheet'!A:O,15)</f>
        <v>Paris</v>
      </c>
    </row>
    <row r="1661" spans="1:13">
      <c r="A1661">
        <v>10287</v>
      </c>
      <c r="B1661" t="s">
        <v>207</v>
      </c>
      <c r="C1661">
        <v>23</v>
      </c>
      <c r="D1661">
        <v>107.1</v>
      </c>
      <c r="E1661">
        <v>9</v>
      </c>
      <c r="F1661" s="14">
        <f>VLOOKUP($A1661,Orders!$A:$B,2,FALSE)</f>
        <v>38229</v>
      </c>
      <c r="G1661" t="str">
        <f>VLOOKUP($A1661,Orders!$A:$E,5,FALSE)</f>
        <v>Shipped</v>
      </c>
      <c r="H1661">
        <f>VLOOKUP(B1661,Products!A:H,8)</f>
        <v>58.73</v>
      </c>
      <c r="I1661">
        <f t="shared" si="108"/>
        <v>2463.2999999999997</v>
      </c>
      <c r="J1661">
        <f t="shared" si="109"/>
        <v>1112.51</v>
      </c>
      <c r="K1661">
        <f t="shared" si="110"/>
        <v>2004</v>
      </c>
      <c r="L1661">
        <f t="shared" si="111"/>
        <v>8</v>
      </c>
      <c r="M1661" t="str">
        <f>VLOOKUP(A1661,'Master Sheet'!A:O,15)</f>
        <v>Paris</v>
      </c>
    </row>
    <row r="1662" spans="1:13">
      <c r="A1662">
        <v>10287</v>
      </c>
      <c r="B1662" t="s">
        <v>220</v>
      </c>
      <c r="C1662">
        <v>41</v>
      </c>
      <c r="D1662">
        <v>113.23</v>
      </c>
      <c r="E1662">
        <v>4</v>
      </c>
      <c r="F1662" s="14">
        <f>VLOOKUP($A1662,Orders!$A:$B,2,FALSE)</f>
        <v>38229</v>
      </c>
      <c r="G1662" t="str">
        <f>VLOOKUP($A1662,Orders!$A:$E,5,FALSE)</f>
        <v>Shipped</v>
      </c>
      <c r="H1662">
        <f>VLOOKUP(B1662,Products!A:H,8)</f>
        <v>83.51</v>
      </c>
      <c r="I1662">
        <f t="shared" si="108"/>
        <v>4642.43</v>
      </c>
      <c r="J1662">
        <f t="shared" si="109"/>
        <v>1218.52</v>
      </c>
      <c r="K1662">
        <f t="shared" si="110"/>
        <v>2004</v>
      </c>
      <c r="L1662">
        <f t="shared" si="111"/>
        <v>8</v>
      </c>
      <c r="M1662" t="str">
        <f>VLOOKUP(A1662,'Master Sheet'!A:O,15)</f>
        <v>Paris</v>
      </c>
    </row>
    <row r="1663" spans="1:13">
      <c r="A1663">
        <v>10287</v>
      </c>
      <c r="B1663" t="s">
        <v>208</v>
      </c>
      <c r="C1663">
        <v>44</v>
      </c>
      <c r="D1663">
        <v>61.6</v>
      </c>
      <c r="E1663">
        <v>8</v>
      </c>
      <c r="F1663" s="14">
        <f>VLOOKUP($A1663,Orders!$A:$B,2,FALSE)</f>
        <v>38229</v>
      </c>
      <c r="G1663" t="str">
        <f>VLOOKUP($A1663,Orders!$A:$E,5,FALSE)</f>
        <v>Shipped</v>
      </c>
      <c r="H1663">
        <f>VLOOKUP(B1663,Products!A:H,8)</f>
        <v>53.9</v>
      </c>
      <c r="I1663">
        <f t="shared" si="108"/>
        <v>2710.4</v>
      </c>
      <c r="J1663">
        <f t="shared" si="109"/>
        <v>338.80000000000013</v>
      </c>
      <c r="K1663">
        <f t="shared" si="110"/>
        <v>2004</v>
      </c>
      <c r="L1663">
        <f t="shared" si="111"/>
        <v>8</v>
      </c>
      <c r="M1663" t="str">
        <f>VLOOKUP(A1663,'Master Sheet'!A:O,15)</f>
        <v>Paris</v>
      </c>
    </row>
    <row r="1664" spans="1:13">
      <c r="A1664">
        <v>10287</v>
      </c>
      <c r="B1664" t="s">
        <v>221</v>
      </c>
      <c r="C1664">
        <v>24</v>
      </c>
      <c r="D1664">
        <v>123.76</v>
      </c>
      <c r="E1664">
        <v>3</v>
      </c>
      <c r="F1664" s="14">
        <f>VLOOKUP($A1664,Orders!$A:$B,2,FALSE)</f>
        <v>38229</v>
      </c>
      <c r="G1664" t="str">
        <f>VLOOKUP($A1664,Orders!$A:$E,5,FALSE)</f>
        <v>Shipped</v>
      </c>
      <c r="H1664">
        <f>VLOOKUP(B1664,Products!A:H,8)</f>
        <v>93.89</v>
      </c>
      <c r="I1664">
        <f t="shared" si="108"/>
        <v>2970.2400000000002</v>
      </c>
      <c r="J1664">
        <f t="shared" si="109"/>
        <v>716.88000000000011</v>
      </c>
      <c r="K1664">
        <f t="shared" si="110"/>
        <v>2004</v>
      </c>
      <c r="L1664">
        <f t="shared" si="111"/>
        <v>8</v>
      </c>
      <c r="M1664" t="str">
        <f>VLOOKUP(A1664,'Master Sheet'!A:O,15)</f>
        <v>Paris</v>
      </c>
    </row>
    <row r="1665" spans="1:13">
      <c r="A1665">
        <v>10287</v>
      </c>
      <c r="B1665" t="s">
        <v>222</v>
      </c>
      <c r="C1665">
        <v>44</v>
      </c>
      <c r="D1665">
        <v>114.84</v>
      </c>
      <c r="E1665">
        <v>1</v>
      </c>
      <c r="F1665" s="14">
        <f>VLOOKUP($A1665,Orders!$A:$B,2,FALSE)</f>
        <v>38229</v>
      </c>
      <c r="G1665" t="str">
        <f>VLOOKUP($A1665,Orders!$A:$E,5,FALSE)</f>
        <v>Shipped</v>
      </c>
      <c r="H1665">
        <f>VLOOKUP(B1665,Products!A:H,8)</f>
        <v>56.76</v>
      </c>
      <c r="I1665">
        <f t="shared" si="108"/>
        <v>5052.96</v>
      </c>
      <c r="J1665">
        <f t="shared" si="109"/>
        <v>2555.5200000000004</v>
      </c>
      <c r="K1665">
        <f t="shared" si="110"/>
        <v>2004</v>
      </c>
      <c r="L1665">
        <f t="shared" si="111"/>
        <v>8</v>
      </c>
      <c r="M1665" t="str">
        <f>VLOOKUP(A1665,'Master Sheet'!A:O,15)</f>
        <v>Paris</v>
      </c>
    </row>
    <row r="1666" spans="1:13">
      <c r="A1666">
        <v>10287</v>
      </c>
      <c r="B1666" t="s">
        <v>154</v>
      </c>
      <c r="C1666">
        <v>36</v>
      </c>
      <c r="D1666">
        <v>137.16999999999999</v>
      </c>
      <c r="E1666">
        <v>5</v>
      </c>
      <c r="F1666" s="14">
        <f>VLOOKUP($A1666,Orders!$A:$B,2,FALSE)</f>
        <v>38229</v>
      </c>
      <c r="G1666" t="str">
        <f>VLOOKUP($A1666,Orders!$A:$E,5,FALSE)</f>
        <v>Shipped</v>
      </c>
      <c r="H1666">
        <f>VLOOKUP(B1666,Products!A:H,8)</f>
        <v>77.900000000000006</v>
      </c>
      <c r="I1666">
        <f t="shared" si="108"/>
        <v>4938.12</v>
      </c>
      <c r="J1666">
        <f t="shared" si="109"/>
        <v>2133.7199999999993</v>
      </c>
      <c r="K1666">
        <f t="shared" si="110"/>
        <v>2004</v>
      </c>
      <c r="L1666">
        <f t="shared" si="111"/>
        <v>8</v>
      </c>
      <c r="M1666" t="str">
        <f>VLOOKUP(A1666,'Master Sheet'!A:O,15)</f>
        <v>Paris</v>
      </c>
    </row>
    <row r="1667" spans="1:13">
      <c r="A1667">
        <v>10287</v>
      </c>
      <c r="B1667" t="s">
        <v>209</v>
      </c>
      <c r="C1667">
        <v>43</v>
      </c>
      <c r="D1667">
        <v>68.349999999999994</v>
      </c>
      <c r="E1667">
        <v>15</v>
      </c>
      <c r="F1667" s="14">
        <f>VLOOKUP($A1667,Orders!$A:$B,2,FALSE)</f>
        <v>38229</v>
      </c>
      <c r="G1667" t="str">
        <f>VLOOKUP($A1667,Orders!$A:$E,5,FALSE)</f>
        <v>Shipped</v>
      </c>
      <c r="H1667">
        <f>VLOOKUP(B1667,Products!A:H,8)</f>
        <v>49.05</v>
      </c>
      <c r="I1667">
        <f t="shared" si="108"/>
        <v>2939.0499999999997</v>
      </c>
      <c r="J1667">
        <f t="shared" si="109"/>
        <v>829.89999999999986</v>
      </c>
      <c r="K1667">
        <f t="shared" si="110"/>
        <v>2004</v>
      </c>
      <c r="L1667">
        <f t="shared" si="111"/>
        <v>8</v>
      </c>
      <c r="M1667" t="str">
        <f>VLOOKUP(A1667,'Master Sheet'!A:O,15)</f>
        <v>Paris</v>
      </c>
    </row>
    <row r="1668" spans="1:13">
      <c r="A1668">
        <v>10287</v>
      </c>
      <c r="B1668" t="s">
        <v>210</v>
      </c>
      <c r="C1668">
        <v>40</v>
      </c>
      <c r="D1668">
        <v>127.88</v>
      </c>
      <c r="E1668">
        <v>14</v>
      </c>
      <c r="F1668" s="14">
        <f>VLOOKUP($A1668,Orders!$A:$B,2,FALSE)</f>
        <v>38229</v>
      </c>
      <c r="G1668" t="str">
        <f>VLOOKUP($A1668,Orders!$A:$E,5,FALSE)</f>
        <v>Shipped</v>
      </c>
      <c r="H1668">
        <f>VLOOKUP(B1668,Products!A:H,8)</f>
        <v>73.489999999999995</v>
      </c>
      <c r="I1668">
        <f t="shared" si="108"/>
        <v>5115.2</v>
      </c>
      <c r="J1668">
        <f t="shared" si="109"/>
        <v>2175.6</v>
      </c>
      <c r="K1668">
        <f t="shared" si="110"/>
        <v>2004</v>
      </c>
      <c r="L1668">
        <f t="shared" si="111"/>
        <v>8</v>
      </c>
      <c r="M1668" t="str">
        <f>VLOOKUP(A1668,'Master Sheet'!A:O,15)</f>
        <v>Paris</v>
      </c>
    </row>
    <row r="1669" spans="1:13">
      <c r="A1669">
        <v>10287</v>
      </c>
      <c r="B1669" t="s">
        <v>223</v>
      </c>
      <c r="C1669">
        <v>27</v>
      </c>
      <c r="D1669">
        <v>139.87</v>
      </c>
      <c r="E1669">
        <v>2</v>
      </c>
      <c r="F1669" s="14">
        <f>VLOOKUP($A1669,Orders!$A:$B,2,FALSE)</f>
        <v>38229</v>
      </c>
      <c r="G1669" t="str">
        <f>VLOOKUP($A1669,Orders!$A:$E,5,FALSE)</f>
        <v>Shipped</v>
      </c>
      <c r="H1669">
        <f>VLOOKUP(B1669,Products!A:H,8)</f>
        <v>62.16</v>
      </c>
      <c r="I1669">
        <f t="shared" si="108"/>
        <v>3776.4900000000002</v>
      </c>
      <c r="J1669">
        <f t="shared" si="109"/>
        <v>2098.17</v>
      </c>
      <c r="K1669">
        <f t="shared" si="110"/>
        <v>2004</v>
      </c>
      <c r="L1669">
        <f t="shared" si="111"/>
        <v>8</v>
      </c>
      <c r="M1669" t="str">
        <f>VLOOKUP(A1669,'Master Sheet'!A:O,15)</f>
        <v>Paris</v>
      </c>
    </row>
    <row r="1670" spans="1:13">
      <c r="A1670">
        <v>10287</v>
      </c>
      <c r="B1670" t="s">
        <v>212</v>
      </c>
      <c r="C1670">
        <v>34</v>
      </c>
      <c r="D1670">
        <v>119.04</v>
      </c>
      <c r="E1670">
        <v>17</v>
      </c>
      <c r="F1670" s="14">
        <f>VLOOKUP($A1670,Orders!$A:$B,2,FALSE)</f>
        <v>38229</v>
      </c>
      <c r="G1670" t="str">
        <f>VLOOKUP($A1670,Orders!$A:$E,5,FALSE)</f>
        <v>Shipped</v>
      </c>
      <c r="H1670">
        <f>VLOOKUP(B1670,Products!A:H,8)</f>
        <v>69.930000000000007</v>
      </c>
      <c r="I1670">
        <f t="shared" si="108"/>
        <v>4047.36</v>
      </c>
      <c r="J1670">
        <f t="shared" si="109"/>
        <v>1669.74</v>
      </c>
      <c r="K1670">
        <f t="shared" si="110"/>
        <v>2004</v>
      </c>
      <c r="L1670">
        <f t="shared" si="111"/>
        <v>8</v>
      </c>
      <c r="M1670" t="str">
        <f>VLOOKUP(A1670,'Master Sheet'!A:O,15)</f>
        <v>Paris</v>
      </c>
    </row>
    <row r="1671" spans="1:13">
      <c r="A1671">
        <v>10287</v>
      </c>
      <c r="B1671" t="s">
        <v>224</v>
      </c>
      <c r="C1671">
        <v>36</v>
      </c>
      <c r="D1671">
        <v>31.34</v>
      </c>
      <c r="E1671">
        <v>6</v>
      </c>
      <c r="F1671" s="14">
        <f>VLOOKUP($A1671,Orders!$A:$B,2,FALSE)</f>
        <v>38229</v>
      </c>
      <c r="G1671" t="str">
        <f>VLOOKUP($A1671,Orders!$A:$E,5,FALSE)</f>
        <v>Shipped</v>
      </c>
      <c r="H1671">
        <f>VLOOKUP(B1671,Products!A:H,8)</f>
        <v>16.239999999999998</v>
      </c>
      <c r="I1671">
        <f t="shared" si="108"/>
        <v>1128.24</v>
      </c>
      <c r="J1671">
        <f t="shared" si="109"/>
        <v>543.6</v>
      </c>
      <c r="K1671">
        <f t="shared" si="110"/>
        <v>2004</v>
      </c>
      <c r="L1671">
        <f t="shared" si="111"/>
        <v>8</v>
      </c>
      <c r="M1671" t="str">
        <f>VLOOKUP(A1671,'Master Sheet'!A:O,15)</f>
        <v>Paris</v>
      </c>
    </row>
    <row r="1672" spans="1:13">
      <c r="A1672">
        <v>10287</v>
      </c>
      <c r="B1672" t="s">
        <v>214</v>
      </c>
      <c r="C1672">
        <v>20</v>
      </c>
      <c r="D1672">
        <v>58.17</v>
      </c>
      <c r="E1672">
        <v>11</v>
      </c>
      <c r="F1672" s="14">
        <f>VLOOKUP($A1672,Orders!$A:$B,2,FALSE)</f>
        <v>38229</v>
      </c>
      <c r="G1672" t="str">
        <f>VLOOKUP($A1672,Orders!$A:$E,5,FALSE)</f>
        <v>Shipped</v>
      </c>
      <c r="H1672">
        <f>VLOOKUP(B1672,Products!A:H,8)</f>
        <v>38.58</v>
      </c>
      <c r="I1672">
        <f t="shared" si="108"/>
        <v>1163.4000000000001</v>
      </c>
      <c r="J1672">
        <f t="shared" si="109"/>
        <v>391.80000000000007</v>
      </c>
      <c r="K1672">
        <f t="shared" si="110"/>
        <v>2004</v>
      </c>
      <c r="L1672">
        <f t="shared" si="111"/>
        <v>8</v>
      </c>
      <c r="M1672" t="str">
        <f>VLOOKUP(A1672,'Master Sheet'!A:O,15)</f>
        <v>Paris</v>
      </c>
    </row>
    <row r="1673" spans="1:13">
      <c r="A1673">
        <v>10287</v>
      </c>
      <c r="B1673" t="s">
        <v>215</v>
      </c>
      <c r="C1673">
        <v>36</v>
      </c>
      <c r="D1673">
        <v>137.62</v>
      </c>
      <c r="E1673">
        <v>7</v>
      </c>
      <c r="F1673" s="14">
        <f>VLOOKUP($A1673,Orders!$A:$B,2,FALSE)</f>
        <v>38229</v>
      </c>
      <c r="G1673" t="str">
        <f>VLOOKUP($A1673,Orders!$A:$E,5,FALSE)</f>
        <v>Shipped</v>
      </c>
      <c r="H1673">
        <f>VLOOKUP(B1673,Products!A:H,8)</f>
        <v>98.3</v>
      </c>
      <c r="I1673">
        <f t="shared" si="108"/>
        <v>4954.32</v>
      </c>
      <c r="J1673">
        <f t="shared" si="109"/>
        <v>1415.5200000000002</v>
      </c>
      <c r="K1673">
        <f t="shared" si="110"/>
        <v>2004</v>
      </c>
      <c r="L1673">
        <f t="shared" si="111"/>
        <v>8</v>
      </c>
      <c r="M1673" t="str">
        <f>VLOOKUP(A1673,'Master Sheet'!A:O,15)</f>
        <v>Paris</v>
      </c>
    </row>
    <row r="1674" spans="1:13">
      <c r="A1674">
        <v>10287</v>
      </c>
      <c r="B1674" t="s">
        <v>216</v>
      </c>
      <c r="C1674">
        <v>40</v>
      </c>
      <c r="D1674">
        <v>79.22</v>
      </c>
      <c r="E1674">
        <v>16</v>
      </c>
      <c r="F1674" s="14">
        <f>VLOOKUP($A1674,Orders!$A:$B,2,FALSE)</f>
        <v>38229</v>
      </c>
      <c r="G1674" t="str">
        <f>VLOOKUP($A1674,Orders!$A:$E,5,FALSE)</f>
        <v>Shipped</v>
      </c>
      <c r="H1674">
        <f>VLOOKUP(B1674,Products!A:H,8)</f>
        <v>32.33</v>
      </c>
      <c r="I1674">
        <f t="shared" si="108"/>
        <v>3168.8</v>
      </c>
      <c r="J1674">
        <f t="shared" si="109"/>
        <v>1875.6</v>
      </c>
      <c r="K1674">
        <f t="shared" si="110"/>
        <v>2004</v>
      </c>
      <c r="L1674">
        <f t="shared" si="111"/>
        <v>8</v>
      </c>
      <c r="M1674" t="str">
        <f>VLOOKUP(A1674,'Master Sheet'!A:O,15)</f>
        <v>Paris</v>
      </c>
    </row>
    <row r="1675" spans="1:13">
      <c r="A1675">
        <v>10288</v>
      </c>
      <c r="B1675" t="s">
        <v>225</v>
      </c>
      <c r="C1675">
        <v>20</v>
      </c>
      <c r="D1675">
        <v>120.71</v>
      </c>
      <c r="E1675">
        <v>14</v>
      </c>
      <c r="F1675" s="14">
        <f>VLOOKUP($A1675,Orders!$A:$B,2,FALSE)</f>
        <v>38231</v>
      </c>
      <c r="G1675" t="str">
        <f>VLOOKUP($A1675,Orders!$A:$E,5,FALSE)</f>
        <v>Shipped</v>
      </c>
      <c r="H1675">
        <f>VLOOKUP(B1675,Products!A:H,8)</f>
        <v>65.959999999999994</v>
      </c>
      <c r="I1675">
        <f t="shared" si="108"/>
        <v>2414.1999999999998</v>
      </c>
      <c r="J1675">
        <f t="shared" si="109"/>
        <v>1095</v>
      </c>
      <c r="K1675">
        <f t="shared" si="110"/>
        <v>2004</v>
      </c>
      <c r="L1675">
        <f t="shared" si="111"/>
        <v>9</v>
      </c>
      <c r="M1675" t="str">
        <f>VLOOKUP(A1675,'Master Sheet'!A:O,15)</f>
        <v>Sydney</v>
      </c>
    </row>
    <row r="1676" spans="1:13">
      <c r="A1676">
        <v>10288</v>
      </c>
      <c r="B1676" t="s">
        <v>124</v>
      </c>
      <c r="C1676">
        <v>32</v>
      </c>
      <c r="D1676">
        <v>168.3</v>
      </c>
      <c r="E1676">
        <v>5</v>
      </c>
      <c r="F1676" s="14">
        <f>VLOOKUP($A1676,Orders!$A:$B,2,FALSE)</f>
        <v>38231</v>
      </c>
      <c r="G1676" t="str">
        <f>VLOOKUP($A1676,Orders!$A:$E,5,FALSE)</f>
        <v>Shipped</v>
      </c>
      <c r="H1676">
        <f>VLOOKUP(B1676,Products!A:H,8)</f>
        <v>86.7</v>
      </c>
      <c r="I1676">
        <f t="shared" si="108"/>
        <v>5385.6</v>
      </c>
      <c r="J1676">
        <f t="shared" si="109"/>
        <v>2611.2000000000003</v>
      </c>
      <c r="K1676">
        <f t="shared" si="110"/>
        <v>2004</v>
      </c>
      <c r="L1676">
        <f t="shared" si="111"/>
        <v>9</v>
      </c>
      <c r="M1676" t="str">
        <f>VLOOKUP(A1676,'Master Sheet'!A:O,15)</f>
        <v>Sydney</v>
      </c>
    </row>
    <row r="1677" spans="1:13">
      <c r="A1677">
        <v>10288</v>
      </c>
      <c r="B1677" t="s">
        <v>125</v>
      </c>
      <c r="C1677">
        <v>28</v>
      </c>
      <c r="D1677">
        <v>50.25</v>
      </c>
      <c r="E1677">
        <v>4</v>
      </c>
      <c r="F1677" s="14">
        <f>VLOOKUP($A1677,Orders!$A:$B,2,FALSE)</f>
        <v>38231</v>
      </c>
      <c r="G1677" t="str">
        <f>VLOOKUP($A1677,Orders!$A:$E,5,FALSE)</f>
        <v>Shipped</v>
      </c>
      <c r="H1677">
        <f>VLOOKUP(B1677,Products!A:H,8)</f>
        <v>33.299999999999997</v>
      </c>
      <c r="I1677">
        <f t="shared" si="108"/>
        <v>1407</v>
      </c>
      <c r="J1677">
        <f t="shared" si="109"/>
        <v>474.60000000000008</v>
      </c>
      <c r="K1677">
        <f t="shared" si="110"/>
        <v>2004</v>
      </c>
      <c r="L1677">
        <f t="shared" si="111"/>
        <v>9</v>
      </c>
      <c r="M1677" t="str">
        <f>VLOOKUP(A1677,'Master Sheet'!A:O,15)</f>
        <v>Sydney</v>
      </c>
    </row>
    <row r="1678" spans="1:13">
      <c r="A1678">
        <v>10288</v>
      </c>
      <c r="B1678" t="s">
        <v>128</v>
      </c>
      <c r="C1678">
        <v>31</v>
      </c>
      <c r="D1678">
        <v>102.98</v>
      </c>
      <c r="E1678">
        <v>2</v>
      </c>
      <c r="F1678" s="14">
        <f>VLOOKUP($A1678,Orders!$A:$B,2,FALSE)</f>
        <v>38231</v>
      </c>
      <c r="G1678" t="str">
        <f>VLOOKUP($A1678,Orders!$A:$E,5,FALSE)</f>
        <v>Shipped</v>
      </c>
      <c r="H1678">
        <f>VLOOKUP(B1678,Products!A:H,8)</f>
        <v>58.48</v>
      </c>
      <c r="I1678">
        <f t="shared" si="108"/>
        <v>3192.38</v>
      </c>
      <c r="J1678">
        <f t="shared" si="109"/>
        <v>1379.5000000000002</v>
      </c>
      <c r="K1678">
        <f t="shared" si="110"/>
        <v>2004</v>
      </c>
      <c r="L1678">
        <f t="shared" si="111"/>
        <v>9</v>
      </c>
      <c r="M1678" t="str">
        <f>VLOOKUP(A1678,'Master Sheet'!A:O,15)</f>
        <v>Sydney</v>
      </c>
    </row>
    <row r="1679" spans="1:13">
      <c r="A1679">
        <v>10288</v>
      </c>
      <c r="B1679" t="s">
        <v>126</v>
      </c>
      <c r="C1679">
        <v>35</v>
      </c>
      <c r="D1679">
        <v>90.19</v>
      </c>
      <c r="E1679">
        <v>6</v>
      </c>
      <c r="F1679" s="14">
        <f>VLOOKUP($A1679,Orders!$A:$B,2,FALSE)</f>
        <v>38231</v>
      </c>
      <c r="G1679" t="str">
        <f>VLOOKUP($A1679,Orders!$A:$E,5,FALSE)</f>
        <v>Shipped</v>
      </c>
      <c r="H1679">
        <f>VLOOKUP(B1679,Products!A:H,8)</f>
        <v>43.26</v>
      </c>
      <c r="I1679">
        <f t="shared" si="108"/>
        <v>3156.65</v>
      </c>
      <c r="J1679">
        <f t="shared" si="109"/>
        <v>1642.55</v>
      </c>
      <c r="K1679">
        <f t="shared" si="110"/>
        <v>2004</v>
      </c>
      <c r="L1679">
        <f t="shared" si="111"/>
        <v>9</v>
      </c>
      <c r="M1679" t="str">
        <f>VLOOKUP(A1679,'Master Sheet'!A:O,15)</f>
        <v>Sydney</v>
      </c>
    </row>
    <row r="1680" spans="1:13">
      <c r="A1680">
        <v>10288</v>
      </c>
      <c r="B1680" t="s">
        <v>226</v>
      </c>
      <c r="C1680">
        <v>23</v>
      </c>
      <c r="D1680">
        <v>57.02</v>
      </c>
      <c r="E1680">
        <v>7</v>
      </c>
      <c r="F1680" s="14">
        <f>VLOOKUP($A1680,Orders!$A:$B,2,FALSE)</f>
        <v>38231</v>
      </c>
      <c r="G1680" t="str">
        <f>VLOOKUP($A1680,Orders!$A:$E,5,FALSE)</f>
        <v>Shipped</v>
      </c>
      <c r="H1680">
        <f>VLOOKUP(B1680,Products!A:H,8)</f>
        <v>34.21</v>
      </c>
      <c r="I1680">
        <f t="shared" si="108"/>
        <v>1311.46</v>
      </c>
      <c r="J1680">
        <f t="shared" si="109"/>
        <v>524.63000000000011</v>
      </c>
      <c r="K1680">
        <f t="shared" si="110"/>
        <v>2004</v>
      </c>
      <c r="L1680">
        <f t="shared" si="111"/>
        <v>9</v>
      </c>
      <c r="M1680" t="str">
        <f>VLOOKUP(A1680,'Master Sheet'!A:O,15)</f>
        <v>Sydney</v>
      </c>
    </row>
    <row r="1681" spans="1:13">
      <c r="A1681">
        <v>10288</v>
      </c>
      <c r="B1681" t="s">
        <v>227</v>
      </c>
      <c r="C1681">
        <v>36</v>
      </c>
      <c r="D1681">
        <v>66.88</v>
      </c>
      <c r="E1681">
        <v>11</v>
      </c>
      <c r="F1681" s="14">
        <f>VLOOKUP($A1681,Orders!$A:$B,2,FALSE)</f>
        <v>38231</v>
      </c>
      <c r="G1681" t="str">
        <f>VLOOKUP($A1681,Orders!$A:$E,5,FALSE)</f>
        <v>Shipped</v>
      </c>
      <c r="H1681">
        <f>VLOOKUP(B1681,Products!A:H,8)</f>
        <v>49.24</v>
      </c>
      <c r="I1681">
        <f t="shared" si="108"/>
        <v>2407.6799999999998</v>
      </c>
      <c r="J1681">
        <f t="shared" si="109"/>
        <v>635.03999999999974</v>
      </c>
      <c r="K1681">
        <f t="shared" si="110"/>
        <v>2004</v>
      </c>
      <c r="L1681">
        <f t="shared" si="111"/>
        <v>9</v>
      </c>
      <c r="M1681" t="str">
        <f>VLOOKUP(A1681,'Master Sheet'!A:O,15)</f>
        <v>Sydney</v>
      </c>
    </row>
    <row r="1682" spans="1:13">
      <c r="A1682">
        <v>10288</v>
      </c>
      <c r="B1682" t="s">
        <v>228</v>
      </c>
      <c r="C1682">
        <v>50</v>
      </c>
      <c r="D1682">
        <v>49.3</v>
      </c>
      <c r="E1682">
        <v>13</v>
      </c>
      <c r="F1682" s="14">
        <f>VLOOKUP($A1682,Orders!$A:$B,2,FALSE)</f>
        <v>38231</v>
      </c>
      <c r="G1682" t="str">
        <f>VLOOKUP($A1682,Orders!$A:$E,5,FALSE)</f>
        <v>Shipped</v>
      </c>
      <c r="H1682">
        <f>VLOOKUP(B1682,Products!A:H,8)</f>
        <v>29.18</v>
      </c>
      <c r="I1682">
        <f t="shared" si="108"/>
        <v>2465</v>
      </c>
      <c r="J1682">
        <f t="shared" si="109"/>
        <v>1005.9999999999999</v>
      </c>
      <c r="K1682">
        <f t="shared" si="110"/>
        <v>2004</v>
      </c>
      <c r="L1682">
        <f t="shared" si="111"/>
        <v>9</v>
      </c>
      <c r="M1682" t="str">
        <f>VLOOKUP(A1682,'Master Sheet'!A:O,15)</f>
        <v>Sydney</v>
      </c>
    </row>
    <row r="1683" spans="1:13">
      <c r="A1683">
        <v>10288</v>
      </c>
      <c r="B1683" t="s">
        <v>130</v>
      </c>
      <c r="C1683">
        <v>29</v>
      </c>
      <c r="D1683">
        <v>32.19</v>
      </c>
      <c r="E1683">
        <v>1</v>
      </c>
      <c r="F1683" s="14">
        <f>VLOOKUP($A1683,Orders!$A:$B,2,FALSE)</f>
        <v>38231</v>
      </c>
      <c r="G1683" t="str">
        <f>VLOOKUP($A1683,Orders!$A:$E,5,FALSE)</f>
        <v>Shipped</v>
      </c>
      <c r="H1683">
        <f>VLOOKUP(B1683,Products!A:H,8)</f>
        <v>22.57</v>
      </c>
      <c r="I1683">
        <f t="shared" si="108"/>
        <v>933.51</v>
      </c>
      <c r="J1683">
        <f t="shared" si="109"/>
        <v>278.9799999999999</v>
      </c>
      <c r="K1683">
        <f t="shared" si="110"/>
        <v>2004</v>
      </c>
      <c r="L1683">
        <f t="shared" si="111"/>
        <v>9</v>
      </c>
      <c r="M1683" t="str">
        <f>VLOOKUP(A1683,'Master Sheet'!A:O,15)</f>
        <v>Sydney</v>
      </c>
    </row>
    <row r="1684" spans="1:13">
      <c r="A1684">
        <v>10288</v>
      </c>
      <c r="B1684" t="s">
        <v>229</v>
      </c>
      <c r="C1684">
        <v>35</v>
      </c>
      <c r="D1684">
        <v>81.78</v>
      </c>
      <c r="E1684">
        <v>9</v>
      </c>
      <c r="F1684" s="14">
        <f>VLOOKUP($A1684,Orders!$A:$B,2,FALSE)</f>
        <v>38231</v>
      </c>
      <c r="G1684" t="str">
        <f>VLOOKUP($A1684,Orders!$A:$E,5,FALSE)</f>
        <v>Shipped</v>
      </c>
      <c r="H1684">
        <f>VLOOKUP(B1684,Products!A:H,8)</f>
        <v>47.25</v>
      </c>
      <c r="I1684">
        <f t="shared" si="108"/>
        <v>2862.3</v>
      </c>
      <c r="J1684">
        <f t="shared" si="109"/>
        <v>1208.55</v>
      </c>
      <c r="K1684">
        <f t="shared" si="110"/>
        <v>2004</v>
      </c>
      <c r="L1684">
        <f t="shared" si="111"/>
        <v>9</v>
      </c>
      <c r="M1684" t="str">
        <f>VLOOKUP(A1684,'Master Sheet'!A:O,15)</f>
        <v>Sydney</v>
      </c>
    </row>
    <row r="1685" spans="1:13">
      <c r="A1685">
        <v>10288</v>
      </c>
      <c r="B1685" t="s">
        <v>230</v>
      </c>
      <c r="C1685">
        <v>48</v>
      </c>
      <c r="D1685">
        <v>109.22</v>
      </c>
      <c r="E1685">
        <v>8</v>
      </c>
      <c r="F1685" s="14">
        <f>VLOOKUP($A1685,Orders!$A:$B,2,FALSE)</f>
        <v>38231</v>
      </c>
      <c r="G1685" t="str">
        <f>VLOOKUP($A1685,Orders!$A:$E,5,FALSE)</f>
        <v>Shipped</v>
      </c>
      <c r="H1685">
        <f>VLOOKUP(B1685,Products!A:H,8)</f>
        <v>72.819999999999993</v>
      </c>
      <c r="I1685">
        <f t="shared" si="108"/>
        <v>5242.5599999999995</v>
      </c>
      <c r="J1685">
        <f t="shared" si="109"/>
        <v>1747.2000000000003</v>
      </c>
      <c r="K1685">
        <f t="shared" si="110"/>
        <v>2004</v>
      </c>
      <c r="L1685">
        <f t="shared" si="111"/>
        <v>9</v>
      </c>
      <c r="M1685" t="str">
        <f>VLOOKUP(A1685,'Master Sheet'!A:O,15)</f>
        <v>Sydney</v>
      </c>
    </row>
    <row r="1686" spans="1:13">
      <c r="A1686">
        <v>10288</v>
      </c>
      <c r="B1686" t="s">
        <v>231</v>
      </c>
      <c r="C1686">
        <v>34</v>
      </c>
      <c r="D1686">
        <v>76.19</v>
      </c>
      <c r="E1686">
        <v>10</v>
      </c>
      <c r="F1686" s="14">
        <f>VLOOKUP($A1686,Orders!$A:$B,2,FALSE)</f>
        <v>38231</v>
      </c>
      <c r="G1686" t="str">
        <f>VLOOKUP($A1686,Orders!$A:$E,5,FALSE)</f>
        <v>Shipped</v>
      </c>
      <c r="H1686">
        <f>VLOOKUP(B1686,Products!A:H,8)</f>
        <v>50.51</v>
      </c>
      <c r="I1686">
        <f t="shared" si="108"/>
        <v>2590.46</v>
      </c>
      <c r="J1686">
        <f t="shared" si="109"/>
        <v>873.12</v>
      </c>
      <c r="K1686">
        <f t="shared" si="110"/>
        <v>2004</v>
      </c>
      <c r="L1686">
        <f t="shared" si="111"/>
        <v>9</v>
      </c>
      <c r="M1686" t="str">
        <f>VLOOKUP(A1686,'Master Sheet'!A:O,15)</f>
        <v>Sydney</v>
      </c>
    </row>
    <row r="1687" spans="1:13">
      <c r="A1687">
        <v>10288</v>
      </c>
      <c r="B1687" t="s">
        <v>232</v>
      </c>
      <c r="C1687">
        <v>41</v>
      </c>
      <c r="D1687">
        <v>101.73</v>
      </c>
      <c r="E1687">
        <v>12</v>
      </c>
      <c r="F1687" s="14">
        <f>VLOOKUP($A1687,Orders!$A:$B,2,FALSE)</f>
        <v>38231</v>
      </c>
      <c r="G1687" t="str">
        <f>VLOOKUP($A1687,Orders!$A:$E,5,FALSE)</f>
        <v>Shipped</v>
      </c>
      <c r="H1687">
        <f>VLOOKUP(B1687,Products!A:H,8)</f>
        <v>62.11</v>
      </c>
      <c r="I1687">
        <f t="shared" si="108"/>
        <v>4170.93</v>
      </c>
      <c r="J1687">
        <f t="shared" si="109"/>
        <v>1624.42</v>
      </c>
      <c r="K1687">
        <f t="shared" si="110"/>
        <v>2004</v>
      </c>
      <c r="L1687">
        <f t="shared" si="111"/>
        <v>9</v>
      </c>
      <c r="M1687" t="str">
        <f>VLOOKUP(A1687,'Master Sheet'!A:O,15)</f>
        <v>Sydney</v>
      </c>
    </row>
    <row r="1688" spans="1:13">
      <c r="A1688">
        <v>10288</v>
      </c>
      <c r="B1688" t="s">
        <v>127</v>
      </c>
      <c r="C1688">
        <v>33</v>
      </c>
      <c r="D1688">
        <v>37.75</v>
      </c>
      <c r="E1688">
        <v>3</v>
      </c>
      <c r="F1688" s="14">
        <f>VLOOKUP($A1688,Orders!$A:$B,2,FALSE)</f>
        <v>38231</v>
      </c>
      <c r="G1688" t="str">
        <f>VLOOKUP($A1688,Orders!$A:$E,5,FALSE)</f>
        <v>Shipped</v>
      </c>
      <c r="H1688">
        <f>VLOOKUP(B1688,Products!A:H,8)</f>
        <v>21.75</v>
      </c>
      <c r="I1688">
        <f t="shared" si="108"/>
        <v>1245.75</v>
      </c>
      <c r="J1688">
        <f t="shared" si="109"/>
        <v>528</v>
      </c>
      <c r="K1688">
        <f t="shared" si="110"/>
        <v>2004</v>
      </c>
      <c r="L1688">
        <f t="shared" si="111"/>
        <v>9</v>
      </c>
      <c r="M1688" t="str">
        <f>VLOOKUP(A1688,'Master Sheet'!A:O,15)</f>
        <v>Sydney</v>
      </c>
    </row>
    <row r="1689" spans="1:13">
      <c r="A1689">
        <v>10289</v>
      </c>
      <c r="B1689" t="s">
        <v>132</v>
      </c>
      <c r="C1689">
        <v>38</v>
      </c>
      <c r="D1689">
        <v>92.47</v>
      </c>
      <c r="E1689">
        <v>2</v>
      </c>
      <c r="F1689" s="14">
        <f>VLOOKUP($A1689,Orders!$A:$B,2,FALSE)</f>
        <v>38233</v>
      </c>
      <c r="G1689" t="str">
        <f>VLOOKUP($A1689,Orders!$A:$E,5,FALSE)</f>
        <v>Shipped</v>
      </c>
      <c r="H1689">
        <f>VLOOKUP(B1689,Products!A:H,8)</f>
        <v>60.62</v>
      </c>
      <c r="I1689">
        <f t="shared" si="108"/>
        <v>3513.86</v>
      </c>
      <c r="J1689">
        <f t="shared" si="109"/>
        <v>1210.3</v>
      </c>
      <c r="K1689">
        <f t="shared" si="110"/>
        <v>2004</v>
      </c>
      <c r="L1689">
        <f t="shared" si="111"/>
        <v>9</v>
      </c>
      <c r="M1689" t="str">
        <f>VLOOKUP(A1689,'Master Sheet'!A:O,15)</f>
        <v>London</v>
      </c>
    </row>
    <row r="1690" spans="1:13">
      <c r="A1690">
        <v>10289</v>
      </c>
      <c r="B1690" t="s">
        <v>133</v>
      </c>
      <c r="C1690">
        <v>24</v>
      </c>
      <c r="D1690">
        <v>44.75</v>
      </c>
      <c r="E1690">
        <v>1</v>
      </c>
      <c r="F1690" s="14">
        <f>VLOOKUP($A1690,Orders!$A:$B,2,FALSE)</f>
        <v>38233</v>
      </c>
      <c r="G1690" t="str">
        <f>VLOOKUP($A1690,Orders!$A:$E,5,FALSE)</f>
        <v>Shipped</v>
      </c>
      <c r="H1690">
        <f>VLOOKUP(B1690,Products!A:H,8)</f>
        <v>24.26</v>
      </c>
      <c r="I1690">
        <f t="shared" si="108"/>
        <v>1074</v>
      </c>
      <c r="J1690">
        <f t="shared" si="109"/>
        <v>491.76</v>
      </c>
      <c r="K1690">
        <f t="shared" si="110"/>
        <v>2004</v>
      </c>
      <c r="L1690">
        <f t="shared" si="111"/>
        <v>9</v>
      </c>
      <c r="M1690" t="str">
        <f>VLOOKUP(A1690,'Master Sheet'!A:O,15)</f>
        <v>London</v>
      </c>
    </row>
    <row r="1691" spans="1:13">
      <c r="A1691">
        <v>10289</v>
      </c>
      <c r="B1691" t="s">
        <v>129</v>
      </c>
      <c r="C1691">
        <v>43</v>
      </c>
      <c r="D1691">
        <v>141.75</v>
      </c>
      <c r="E1691">
        <v>3</v>
      </c>
      <c r="F1691" s="14">
        <f>VLOOKUP($A1691,Orders!$A:$B,2,FALSE)</f>
        <v>38233</v>
      </c>
      <c r="G1691" t="str">
        <f>VLOOKUP($A1691,Orders!$A:$E,5,FALSE)</f>
        <v>Shipped</v>
      </c>
      <c r="H1691">
        <f>VLOOKUP(B1691,Products!A:H,8)</f>
        <v>72.56</v>
      </c>
      <c r="I1691">
        <f t="shared" si="108"/>
        <v>6095.25</v>
      </c>
      <c r="J1691">
        <f t="shared" si="109"/>
        <v>2975.17</v>
      </c>
      <c r="K1691">
        <f t="shared" si="110"/>
        <v>2004</v>
      </c>
      <c r="L1691">
        <f t="shared" si="111"/>
        <v>9</v>
      </c>
      <c r="M1691" t="str">
        <f>VLOOKUP(A1691,'Master Sheet'!A:O,15)</f>
        <v>London</v>
      </c>
    </row>
    <row r="1692" spans="1:13">
      <c r="A1692">
        <v>10289</v>
      </c>
      <c r="B1692" t="s">
        <v>131</v>
      </c>
      <c r="C1692">
        <v>45</v>
      </c>
      <c r="D1692">
        <v>41.22</v>
      </c>
      <c r="E1692">
        <v>4</v>
      </c>
      <c r="F1692" s="14">
        <f>VLOOKUP($A1692,Orders!$A:$B,2,FALSE)</f>
        <v>38233</v>
      </c>
      <c r="G1692" t="str">
        <f>VLOOKUP($A1692,Orders!$A:$E,5,FALSE)</f>
        <v>Shipped</v>
      </c>
      <c r="H1692">
        <f>VLOOKUP(B1692,Products!A:H,8)</f>
        <v>20.61</v>
      </c>
      <c r="I1692">
        <f t="shared" si="108"/>
        <v>1854.8999999999999</v>
      </c>
      <c r="J1692">
        <f t="shared" si="109"/>
        <v>927.44999999999993</v>
      </c>
      <c r="K1692">
        <f t="shared" si="110"/>
        <v>2004</v>
      </c>
      <c r="L1692">
        <f t="shared" si="111"/>
        <v>9</v>
      </c>
      <c r="M1692" t="str">
        <f>VLOOKUP(A1692,'Master Sheet'!A:O,15)</f>
        <v>London</v>
      </c>
    </row>
    <row r="1693" spans="1:13">
      <c r="A1693">
        <v>10290</v>
      </c>
      <c r="B1693" t="s">
        <v>142</v>
      </c>
      <c r="C1693">
        <v>26</v>
      </c>
      <c r="D1693">
        <v>80.36</v>
      </c>
      <c r="E1693">
        <v>2</v>
      </c>
      <c r="F1693" s="14">
        <f>VLOOKUP($A1693,Orders!$A:$B,2,FALSE)</f>
        <v>38237</v>
      </c>
      <c r="G1693" t="str">
        <f>VLOOKUP($A1693,Orders!$A:$E,5,FALSE)</f>
        <v>Shipped</v>
      </c>
      <c r="H1693">
        <f>VLOOKUP(B1693,Products!A:H,8)</f>
        <v>57.54</v>
      </c>
      <c r="I1693">
        <f t="shared" si="108"/>
        <v>2089.36</v>
      </c>
      <c r="J1693">
        <f t="shared" si="109"/>
        <v>593.32000000000005</v>
      </c>
      <c r="K1693">
        <f t="shared" si="110"/>
        <v>2004</v>
      </c>
      <c r="L1693">
        <f t="shared" si="111"/>
        <v>9</v>
      </c>
      <c r="M1693" t="str">
        <f>VLOOKUP(A1693,'Master Sheet'!A:O,15)</f>
        <v>Boston</v>
      </c>
    </row>
    <row r="1694" spans="1:13">
      <c r="A1694">
        <v>10290</v>
      </c>
      <c r="B1694" t="s">
        <v>146</v>
      </c>
      <c r="C1694">
        <v>45</v>
      </c>
      <c r="D1694">
        <v>83.76</v>
      </c>
      <c r="E1694">
        <v>1</v>
      </c>
      <c r="F1694" s="14">
        <f>VLOOKUP($A1694,Orders!$A:$B,2,FALSE)</f>
        <v>38237</v>
      </c>
      <c r="G1694" t="str">
        <f>VLOOKUP($A1694,Orders!$A:$E,5,FALSE)</f>
        <v>Shipped</v>
      </c>
      <c r="H1694">
        <f>VLOOKUP(B1694,Products!A:H,8)</f>
        <v>57.46</v>
      </c>
      <c r="I1694">
        <f t="shared" si="108"/>
        <v>3769.2000000000003</v>
      </c>
      <c r="J1694">
        <f t="shared" si="109"/>
        <v>1183.5000000000002</v>
      </c>
      <c r="K1694">
        <f t="shared" si="110"/>
        <v>2004</v>
      </c>
      <c r="L1694">
        <f t="shared" si="111"/>
        <v>9</v>
      </c>
      <c r="M1694" t="str">
        <f>VLOOKUP(A1694,'Master Sheet'!A:O,15)</f>
        <v>Boston</v>
      </c>
    </row>
    <row r="1695" spans="1:13">
      <c r="A1695">
        <v>10291</v>
      </c>
      <c r="B1695" t="s">
        <v>134</v>
      </c>
      <c r="C1695">
        <v>37</v>
      </c>
      <c r="D1695">
        <v>210.01</v>
      </c>
      <c r="E1695">
        <v>11</v>
      </c>
      <c r="F1695" s="14">
        <f>VLOOKUP($A1695,Orders!$A:$B,2,FALSE)</f>
        <v>38238</v>
      </c>
      <c r="G1695" t="str">
        <f>VLOOKUP($A1695,Orders!$A:$E,5,FALSE)</f>
        <v>Shipped</v>
      </c>
      <c r="H1695">
        <f>VLOOKUP(B1695,Products!A:H,8)</f>
        <v>98.58</v>
      </c>
      <c r="I1695">
        <f t="shared" si="108"/>
        <v>7770.37</v>
      </c>
      <c r="J1695">
        <f t="shared" si="109"/>
        <v>4122.91</v>
      </c>
      <c r="K1695">
        <f t="shared" si="110"/>
        <v>2004</v>
      </c>
      <c r="L1695">
        <f t="shared" si="111"/>
        <v>9</v>
      </c>
      <c r="M1695" t="str">
        <f>VLOOKUP(A1695,'Master Sheet'!A:O,15)</f>
        <v>London</v>
      </c>
    </row>
    <row r="1696" spans="1:13">
      <c r="A1696">
        <v>10291</v>
      </c>
      <c r="B1696" t="s">
        <v>135</v>
      </c>
      <c r="C1696">
        <v>30</v>
      </c>
      <c r="D1696">
        <v>141.83000000000001</v>
      </c>
      <c r="E1696">
        <v>4</v>
      </c>
      <c r="F1696" s="14">
        <f>VLOOKUP($A1696,Orders!$A:$B,2,FALSE)</f>
        <v>38238</v>
      </c>
      <c r="G1696" t="str">
        <f>VLOOKUP($A1696,Orders!$A:$E,5,FALSE)</f>
        <v>Shipped</v>
      </c>
      <c r="H1696">
        <f>VLOOKUP(B1696,Products!A:H,8)</f>
        <v>103.42</v>
      </c>
      <c r="I1696">
        <f t="shared" si="108"/>
        <v>4254.9000000000005</v>
      </c>
      <c r="J1696">
        <f t="shared" si="109"/>
        <v>1152.3000000000004</v>
      </c>
      <c r="K1696">
        <f t="shared" si="110"/>
        <v>2004</v>
      </c>
      <c r="L1696">
        <f t="shared" si="111"/>
        <v>9</v>
      </c>
      <c r="M1696" t="str">
        <f>VLOOKUP(A1696,'Master Sheet'!A:O,15)</f>
        <v>London</v>
      </c>
    </row>
    <row r="1697" spans="1:13">
      <c r="A1697">
        <v>10291</v>
      </c>
      <c r="B1697" t="s">
        <v>136</v>
      </c>
      <c r="C1697">
        <v>41</v>
      </c>
      <c r="D1697">
        <v>123</v>
      </c>
      <c r="E1697">
        <v>8</v>
      </c>
      <c r="F1697" s="14">
        <f>VLOOKUP($A1697,Orders!$A:$B,2,FALSE)</f>
        <v>38238</v>
      </c>
      <c r="G1697" t="str">
        <f>VLOOKUP($A1697,Orders!$A:$E,5,FALSE)</f>
        <v>Shipped</v>
      </c>
      <c r="H1697">
        <f>VLOOKUP(B1697,Products!A:H,8)</f>
        <v>77.900000000000006</v>
      </c>
      <c r="I1697">
        <f t="shared" si="108"/>
        <v>5043</v>
      </c>
      <c r="J1697">
        <f t="shared" si="109"/>
        <v>1849.0999999999997</v>
      </c>
      <c r="K1697">
        <f t="shared" si="110"/>
        <v>2004</v>
      </c>
      <c r="L1697">
        <f t="shared" si="111"/>
        <v>9</v>
      </c>
      <c r="M1697" t="str">
        <f>VLOOKUP(A1697,'Master Sheet'!A:O,15)</f>
        <v>London</v>
      </c>
    </row>
    <row r="1698" spans="1:13">
      <c r="A1698">
        <v>10291</v>
      </c>
      <c r="B1698" t="s">
        <v>137</v>
      </c>
      <c r="C1698">
        <v>41</v>
      </c>
      <c r="D1698">
        <v>96.84</v>
      </c>
      <c r="E1698">
        <v>10</v>
      </c>
      <c r="F1698" s="14">
        <f>VLOOKUP($A1698,Orders!$A:$B,2,FALSE)</f>
        <v>38238</v>
      </c>
      <c r="G1698" t="str">
        <f>VLOOKUP($A1698,Orders!$A:$E,5,FALSE)</f>
        <v>Shipped</v>
      </c>
      <c r="H1698">
        <f>VLOOKUP(B1698,Products!A:H,8)</f>
        <v>58.33</v>
      </c>
      <c r="I1698">
        <f t="shared" si="108"/>
        <v>3970.44</v>
      </c>
      <c r="J1698">
        <f t="shared" si="109"/>
        <v>1578.9100000000003</v>
      </c>
      <c r="K1698">
        <f t="shared" si="110"/>
        <v>2004</v>
      </c>
      <c r="L1698">
        <f t="shared" si="111"/>
        <v>9</v>
      </c>
      <c r="M1698" t="str">
        <f>VLOOKUP(A1698,'Master Sheet'!A:O,15)</f>
        <v>London</v>
      </c>
    </row>
    <row r="1699" spans="1:13">
      <c r="A1699">
        <v>10291</v>
      </c>
      <c r="B1699" t="s">
        <v>138</v>
      </c>
      <c r="C1699">
        <v>26</v>
      </c>
      <c r="D1699">
        <v>52.26</v>
      </c>
      <c r="E1699">
        <v>2</v>
      </c>
      <c r="F1699" s="14">
        <f>VLOOKUP($A1699,Orders!$A:$B,2,FALSE)</f>
        <v>38238</v>
      </c>
      <c r="G1699" t="str">
        <f>VLOOKUP($A1699,Orders!$A:$E,5,FALSE)</f>
        <v>Shipped</v>
      </c>
      <c r="H1699">
        <f>VLOOKUP(B1699,Products!A:H,8)</f>
        <v>24.92</v>
      </c>
      <c r="I1699">
        <f t="shared" si="108"/>
        <v>1358.76</v>
      </c>
      <c r="J1699">
        <f t="shared" si="109"/>
        <v>710.83999999999992</v>
      </c>
      <c r="K1699">
        <f t="shared" si="110"/>
        <v>2004</v>
      </c>
      <c r="L1699">
        <f t="shared" si="111"/>
        <v>9</v>
      </c>
      <c r="M1699" t="str">
        <f>VLOOKUP(A1699,'Master Sheet'!A:O,15)</f>
        <v>London</v>
      </c>
    </row>
    <row r="1700" spans="1:13">
      <c r="A1700">
        <v>10291</v>
      </c>
      <c r="B1700" t="s">
        <v>139</v>
      </c>
      <c r="C1700">
        <v>47</v>
      </c>
      <c r="D1700">
        <v>99.28</v>
      </c>
      <c r="E1700">
        <v>12</v>
      </c>
      <c r="F1700" s="14">
        <f>VLOOKUP($A1700,Orders!$A:$B,2,FALSE)</f>
        <v>38238</v>
      </c>
      <c r="G1700" t="str">
        <f>VLOOKUP($A1700,Orders!$A:$E,5,FALSE)</f>
        <v>Shipped</v>
      </c>
      <c r="H1700">
        <f>VLOOKUP(B1700,Products!A:H,8)</f>
        <v>60.78</v>
      </c>
      <c r="I1700">
        <f t="shared" si="108"/>
        <v>4666.16</v>
      </c>
      <c r="J1700">
        <f t="shared" si="109"/>
        <v>1809.5</v>
      </c>
      <c r="K1700">
        <f t="shared" si="110"/>
        <v>2004</v>
      </c>
      <c r="L1700">
        <f t="shared" si="111"/>
        <v>9</v>
      </c>
      <c r="M1700" t="str">
        <f>VLOOKUP(A1700,'Master Sheet'!A:O,15)</f>
        <v>London</v>
      </c>
    </row>
    <row r="1701" spans="1:13">
      <c r="A1701">
        <v>10291</v>
      </c>
      <c r="B1701" t="s">
        <v>140</v>
      </c>
      <c r="C1701">
        <v>37</v>
      </c>
      <c r="D1701">
        <v>56.21</v>
      </c>
      <c r="E1701">
        <v>14</v>
      </c>
      <c r="F1701" s="14">
        <f>VLOOKUP($A1701,Orders!$A:$B,2,FALSE)</f>
        <v>38238</v>
      </c>
      <c r="G1701" t="str">
        <f>VLOOKUP($A1701,Orders!$A:$E,5,FALSE)</f>
        <v>Shipped</v>
      </c>
      <c r="H1701">
        <f>VLOOKUP(B1701,Products!A:H,8)</f>
        <v>34.35</v>
      </c>
      <c r="I1701">
        <f t="shared" si="108"/>
        <v>2079.77</v>
      </c>
      <c r="J1701">
        <f t="shared" si="109"/>
        <v>808.81999999999994</v>
      </c>
      <c r="K1701">
        <f t="shared" si="110"/>
        <v>2004</v>
      </c>
      <c r="L1701">
        <f t="shared" si="111"/>
        <v>9</v>
      </c>
      <c r="M1701" t="str">
        <f>VLOOKUP(A1701,'Master Sheet'!A:O,15)</f>
        <v>London</v>
      </c>
    </row>
    <row r="1702" spans="1:13">
      <c r="A1702">
        <v>10291</v>
      </c>
      <c r="B1702" t="s">
        <v>141</v>
      </c>
      <c r="C1702">
        <v>23</v>
      </c>
      <c r="D1702">
        <v>93.2</v>
      </c>
      <c r="E1702">
        <v>13</v>
      </c>
      <c r="F1702" s="14">
        <f>VLOOKUP($A1702,Orders!$A:$B,2,FALSE)</f>
        <v>38238</v>
      </c>
      <c r="G1702" t="str">
        <f>VLOOKUP($A1702,Orders!$A:$E,5,FALSE)</f>
        <v>Shipped</v>
      </c>
      <c r="H1702">
        <f>VLOOKUP(B1702,Products!A:H,8)</f>
        <v>60.74</v>
      </c>
      <c r="I1702">
        <f t="shared" si="108"/>
        <v>2143.6</v>
      </c>
      <c r="J1702">
        <f t="shared" si="109"/>
        <v>746.58</v>
      </c>
      <c r="K1702">
        <f t="shared" si="110"/>
        <v>2004</v>
      </c>
      <c r="L1702">
        <f t="shared" si="111"/>
        <v>9</v>
      </c>
      <c r="M1702" t="str">
        <f>VLOOKUP(A1702,'Master Sheet'!A:O,15)</f>
        <v>London</v>
      </c>
    </row>
    <row r="1703" spans="1:13">
      <c r="A1703">
        <v>10291</v>
      </c>
      <c r="B1703" t="s">
        <v>143</v>
      </c>
      <c r="C1703">
        <v>48</v>
      </c>
      <c r="D1703">
        <v>96.86</v>
      </c>
      <c r="E1703">
        <v>5</v>
      </c>
      <c r="F1703" s="14">
        <f>VLOOKUP($A1703,Orders!$A:$B,2,FALSE)</f>
        <v>38238</v>
      </c>
      <c r="G1703" t="str">
        <f>VLOOKUP($A1703,Orders!$A:$E,5,FALSE)</f>
        <v>Shipped</v>
      </c>
      <c r="H1703">
        <f>VLOOKUP(B1703,Products!A:H,8)</f>
        <v>84.76</v>
      </c>
      <c r="I1703">
        <f t="shared" si="108"/>
        <v>4649.28</v>
      </c>
      <c r="J1703">
        <f t="shared" si="109"/>
        <v>580.79999999999973</v>
      </c>
      <c r="K1703">
        <f t="shared" si="110"/>
        <v>2004</v>
      </c>
      <c r="L1703">
        <f t="shared" si="111"/>
        <v>9</v>
      </c>
      <c r="M1703" t="str">
        <f>VLOOKUP(A1703,'Master Sheet'!A:O,15)</f>
        <v>London</v>
      </c>
    </row>
    <row r="1704" spans="1:13">
      <c r="A1704">
        <v>10291</v>
      </c>
      <c r="B1704" t="s">
        <v>144</v>
      </c>
      <c r="C1704">
        <v>29</v>
      </c>
      <c r="D1704">
        <v>45.28</v>
      </c>
      <c r="E1704">
        <v>9</v>
      </c>
      <c r="F1704" s="14">
        <f>VLOOKUP($A1704,Orders!$A:$B,2,FALSE)</f>
        <v>38238</v>
      </c>
      <c r="G1704" t="str">
        <f>VLOOKUP($A1704,Orders!$A:$E,5,FALSE)</f>
        <v>Shipped</v>
      </c>
      <c r="H1704">
        <f>VLOOKUP(B1704,Products!A:H,8)</f>
        <v>23.14</v>
      </c>
      <c r="I1704">
        <f t="shared" si="108"/>
        <v>1313.1200000000001</v>
      </c>
      <c r="J1704">
        <f t="shared" si="109"/>
        <v>642.06000000000006</v>
      </c>
      <c r="K1704">
        <f t="shared" si="110"/>
        <v>2004</v>
      </c>
      <c r="L1704">
        <f t="shared" si="111"/>
        <v>9</v>
      </c>
      <c r="M1704" t="str">
        <f>VLOOKUP(A1704,'Master Sheet'!A:O,15)</f>
        <v>London</v>
      </c>
    </row>
    <row r="1705" spans="1:13">
      <c r="A1705">
        <v>10291</v>
      </c>
      <c r="B1705" t="s">
        <v>145</v>
      </c>
      <c r="C1705">
        <v>48</v>
      </c>
      <c r="D1705">
        <v>109.9</v>
      </c>
      <c r="E1705">
        <v>1</v>
      </c>
      <c r="F1705" s="14">
        <f>VLOOKUP($A1705,Orders!$A:$B,2,FALSE)</f>
        <v>38238</v>
      </c>
      <c r="G1705" t="str">
        <f>VLOOKUP($A1705,Orders!$A:$E,5,FALSE)</f>
        <v>Shipped</v>
      </c>
      <c r="H1705">
        <f>VLOOKUP(B1705,Products!A:H,8)</f>
        <v>61.34</v>
      </c>
      <c r="I1705">
        <f t="shared" si="108"/>
        <v>5275.2000000000007</v>
      </c>
      <c r="J1705">
        <f t="shared" si="109"/>
        <v>2330.88</v>
      </c>
      <c r="K1705">
        <f t="shared" si="110"/>
        <v>2004</v>
      </c>
      <c r="L1705">
        <f t="shared" si="111"/>
        <v>9</v>
      </c>
      <c r="M1705" t="str">
        <f>VLOOKUP(A1705,'Master Sheet'!A:O,15)</f>
        <v>London</v>
      </c>
    </row>
    <row r="1706" spans="1:13">
      <c r="A1706">
        <v>10291</v>
      </c>
      <c r="B1706" t="s">
        <v>147</v>
      </c>
      <c r="C1706">
        <v>26</v>
      </c>
      <c r="D1706">
        <v>82.83</v>
      </c>
      <c r="E1706">
        <v>3</v>
      </c>
      <c r="F1706" s="14">
        <f>VLOOKUP($A1706,Orders!$A:$B,2,FALSE)</f>
        <v>38238</v>
      </c>
      <c r="G1706" t="str">
        <f>VLOOKUP($A1706,Orders!$A:$E,5,FALSE)</f>
        <v>Shipped</v>
      </c>
      <c r="H1706">
        <f>VLOOKUP(B1706,Products!A:H,8)</f>
        <v>53.93</v>
      </c>
      <c r="I1706">
        <f t="shared" si="108"/>
        <v>2153.58</v>
      </c>
      <c r="J1706">
        <f t="shared" si="109"/>
        <v>751.4</v>
      </c>
      <c r="K1706">
        <f t="shared" si="110"/>
        <v>2004</v>
      </c>
      <c r="L1706">
        <f t="shared" si="111"/>
        <v>9</v>
      </c>
      <c r="M1706" t="str">
        <f>VLOOKUP(A1706,'Master Sheet'!A:O,15)</f>
        <v>London</v>
      </c>
    </row>
    <row r="1707" spans="1:13">
      <c r="A1707">
        <v>10291</v>
      </c>
      <c r="B1707" t="s">
        <v>148</v>
      </c>
      <c r="C1707">
        <v>32</v>
      </c>
      <c r="D1707">
        <v>53</v>
      </c>
      <c r="E1707">
        <v>7</v>
      </c>
      <c r="F1707" s="14">
        <f>VLOOKUP($A1707,Orders!$A:$B,2,FALSE)</f>
        <v>38238</v>
      </c>
      <c r="G1707" t="str">
        <f>VLOOKUP($A1707,Orders!$A:$E,5,FALSE)</f>
        <v>Shipped</v>
      </c>
      <c r="H1707">
        <f>VLOOKUP(B1707,Products!A:H,8)</f>
        <v>33.61</v>
      </c>
      <c r="I1707">
        <f t="shared" si="108"/>
        <v>1696</v>
      </c>
      <c r="J1707">
        <f t="shared" si="109"/>
        <v>620.48</v>
      </c>
      <c r="K1707">
        <f t="shared" si="110"/>
        <v>2004</v>
      </c>
      <c r="L1707">
        <f t="shared" si="111"/>
        <v>9</v>
      </c>
      <c r="M1707" t="str">
        <f>VLOOKUP(A1707,'Master Sheet'!A:O,15)</f>
        <v>London</v>
      </c>
    </row>
    <row r="1708" spans="1:13">
      <c r="A1708">
        <v>10291</v>
      </c>
      <c r="B1708" t="s">
        <v>149</v>
      </c>
      <c r="C1708">
        <v>28</v>
      </c>
      <c r="D1708">
        <v>86.99</v>
      </c>
      <c r="E1708">
        <v>6</v>
      </c>
      <c r="F1708" s="14">
        <f>VLOOKUP($A1708,Orders!$A:$B,2,FALSE)</f>
        <v>38238</v>
      </c>
      <c r="G1708" t="str">
        <f>VLOOKUP($A1708,Orders!$A:$E,5,FALSE)</f>
        <v>Shipped</v>
      </c>
      <c r="H1708">
        <f>VLOOKUP(B1708,Products!A:H,8)</f>
        <v>46.53</v>
      </c>
      <c r="I1708">
        <f t="shared" si="108"/>
        <v>2435.7199999999998</v>
      </c>
      <c r="J1708">
        <f t="shared" si="109"/>
        <v>1132.8799999999999</v>
      </c>
      <c r="K1708">
        <f t="shared" si="110"/>
        <v>2004</v>
      </c>
      <c r="L1708">
        <f t="shared" si="111"/>
        <v>9</v>
      </c>
      <c r="M1708" t="str">
        <f>VLOOKUP(A1708,'Master Sheet'!A:O,15)</f>
        <v>London</v>
      </c>
    </row>
    <row r="1709" spans="1:13">
      <c r="A1709">
        <v>10292</v>
      </c>
      <c r="B1709" t="s">
        <v>151</v>
      </c>
      <c r="C1709">
        <v>21</v>
      </c>
      <c r="D1709">
        <v>94.8</v>
      </c>
      <c r="E1709">
        <v>8</v>
      </c>
      <c r="F1709" s="14">
        <f>VLOOKUP($A1709,Orders!$A:$B,2,FALSE)</f>
        <v>38238</v>
      </c>
      <c r="G1709" t="str">
        <f>VLOOKUP($A1709,Orders!$A:$E,5,FALSE)</f>
        <v>Shipped</v>
      </c>
      <c r="H1709">
        <f>VLOOKUP(B1709,Products!A:H,8)</f>
        <v>55.7</v>
      </c>
      <c r="I1709">
        <f t="shared" si="108"/>
        <v>1990.8</v>
      </c>
      <c r="J1709">
        <f t="shared" si="109"/>
        <v>821.09999999999991</v>
      </c>
      <c r="K1709">
        <f t="shared" si="110"/>
        <v>2004</v>
      </c>
      <c r="L1709">
        <f t="shared" si="111"/>
        <v>9</v>
      </c>
      <c r="M1709" t="str">
        <f>VLOOKUP(A1709,'Master Sheet'!A:O,15)</f>
        <v>NYC</v>
      </c>
    </row>
    <row r="1710" spans="1:13">
      <c r="A1710">
        <v>10292</v>
      </c>
      <c r="B1710" t="s">
        <v>152</v>
      </c>
      <c r="C1710">
        <v>26</v>
      </c>
      <c r="D1710">
        <v>140.81</v>
      </c>
      <c r="E1710">
        <v>7</v>
      </c>
      <c r="F1710" s="14">
        <f>VLOOKUP($A1710,Orders!$A:$B,2,FALSE)</f>
        <v>38238</v>
      </c>
      <c r="G1710" t="str">
        <f>VLOOKUP($A1710,Orders!$A:$E,5,FALSE)</f>
        <v>Shipped</v>
      </c>
      <c r="H1710">
        <f>VLOOKUP(B1710,Products!A:H,8)</f>
        <v>101.51</v>
      </c>
      <c r="I1710">
        <f t="shared" si="108"/>
        <v>3661.06</v>
      </c>
      <c r="J1710">
        <f t="shared" si="109"/>
        <v>1021.8</v>
      </c>
      <c r="K1710">
        <f t="shared" si="110"/>
        <v>2004</v>
      </c>
      <c r="L1710">
        <f t="shared" si="111"/>
        <v>9</v>
      </c>
      <c r="M1710" t="str">
        <f>VLOOKUP(A1710,'Master Sheet'!A:O,15)</f>
        <v>NYC</v>
      </c>
    </row>
    <row r="1711" spans="1:13">
      <c r="A1711">
        <v>10292</v>
      </c>
      <c r="B1711" t="s">
        <v>153</v>
      </c>
      <c r="C1711">
        <v>41</v>
      </c>
      <c r="D1711">
        <v>103.09</v>
      </c>
      <c r="E1711">
        <v>11</v>
      </c>
      <c r="F1711" s="14">
        <f>VLOOKUP($A1711,Orders!$A:$B,2,FALSE)</f>
        <v>38238</v>
      </c>
      <c r="G1711" t="str">
        <f>VLOOKUP($A1711,Orders!$A:$E,5,FALSE)</f>
        <v>Shipped</v>
      </c>
      <c r="H1711">
        <f>VLOOKUP(B1711,Products!A:H,8)</f>
        <v>74.86</v>
      </c>
      <c r="I1711">
        <f t="shared" si="108"/>
        <v>4226.6900000000005</v>
      </c>
      <c r="J1711">
        <f t="shared" si="109"/>
        <v>1157.43</v>
      </c>
      <c r="K1711">
        <f t="shared" si="110"/>
        <v>2004</v>
      </c>
      <c r="L1711">
        <f t="shared" si="111"/>
        <v>9</v>
      </c>
      <c r="M1711" t="str">
        <f>VLOOKUP(A1711,'Master Sheet'!A:O,15)</f>
        <v>NYC</v>
      </c>
    </row>
    <row r="1712" spans="1:13">
      <c r="A1712">
        <v>10292</v>
      </c>
      <c r="B1712" t="s">
        <v>154</v>
      </c>
      <c r="C1712">
        <v>21</v>
      </c>
      <c r="D1712">
        <v>147.33000000000001</v>
      </c>
      <c r="E1712">
        <v>12</v>
      </c>
      <c r="F1712" s="14">
        <f>VLOOKUP($A1712,Orders!$A:$B,2,FALSE)</f>
        <v>38238</v>
      </c>
      <c r="G1712" t="str">
        <f>VLOOKUP($A1712,Orders!$A:$E,5,FALSE)</f>
        <v>Shipped</v>
      </c>
      <c r="H1712">
        <f>VLOOKUP(B1712,Products!A:H,8)</f>
        <v>77.900000000000006</v>
      </c>
      <c r="I1712">
        <f t="shared" si="108"/>
        <v>3093.9300000000003</v>
      </c>
      <c r="J1712">
        <f t="shared" si="109"/>
        <v>1458.0300000000002</v>
      </c>
      <c r="K1712">
        <f t="shared" si="110"/>
        <v>2004</v>
      </c>
      <c r="L1712">
        <f t="shared" si="111"/>
        <v>9</v>
      </c>
      <c r="M1712" t="str">
        <f>VLOOKUP(A1712,'Master Sheet'!A:O,15)</f>
        <v>NYC</v>
      </c>
    </row>
    <row r="1713" spans="1:13">
      <c r="A1713">
        <v>10292</v>
      </c>
      <c r="B1713" t="s">
        <v>155</v>
      </c>
      <c r="C1713">
        <v>44</v>
      </c>
      <c r="D1713">
        <v>114.9</v>
      </c>
      <c r="E1713">
        <v>2</v>
      </c>
      <c r="F1713" s="14">
        <f>VLOOKUP($A1713,Orders!$A:$B,2,FALSE)</f>
        <v>38238</v>
      </c>
      <c r="G1713" t="str">
        <f>VLOOKUP($A1713,Orders!$A:$E,5,FALSE)</f>
        <v>Shipped</v>
      </c>
      <c r="H1713">
        <f>VLOOKUP(B1713,Products!A:H,8)</f>
        <v>91.92</v>
      </c>
      <c r="I1713">
        <f t="shared" si="108"/>
        <v>5055.6000000000004</v>
      </c>
      <c r="J1713">
        <f t="shared" si="109"/>
        <v>1011.1200000000001</v>
      </c>
      <c r="K1713">
        <f t="shared" si="110"/>
        <v>2004</v>
      </c>
      <c r="L1713">
        <f t="shared" si="111"/>
        <v>9</v>
      </c>
      <c r="M1713" t="str">
        <f>VLOOKUP(A1713,'Master Sheet'!A:O,15)</f>
        <v>NYC</v>
      </c>
    </row>
    <row r="1714" spans="1:13">
      <c r="A1714">
        <v>10292</v>
      </c>
      <c r="B1714" t="s">
        <v>156</v>
      </c>
      <c r="C1714">
        <v>40</v>
      </c>
      <c r="D1714">
        <v>48.55</v>
      </c>
      <c r="E1714">
        <v>5</v>
      </c>
      <c r="F1714" s="14">
        <f>VLOOKUP($A1714,Orders!$A:$B,2,FALSE)</f>
        <v>38238</v>
      </c>
      <c r="G1714" t="str">
        <f>VLOOKUP($A1714,Orders!$A:$E,5,FALSE)</f>
        <v>Shipped</v>
      </c>
      <c r="H1714">
        <f>VLOOKUP(B1714,Products!A:H,8)</f>
        <v>32.369999999999997</v>
      </c>
      <c r="I1714">
        <f t="shared" si="108"/>
        <v>1942</v>
      </c>
      <c r="J1714">
        <f t="shared" si="109"/>
        <v>647.20000000000005</v>
      </c>
      <c r="K1714">
        <f t="shared" si="110"/>
        <v>2004</v>
      </c>
      <c r="L1714">
        <f t="shared" si="111"/>
        <v>9</v>
      </c>
      <c r="M1714" t="str">
        <f>VLOOKUP(A1714,'Master Sheet'!A:O,15)</f>
        <v>NYC</v>
      </c>
    </row>
    <row r="1715" spans="1:13">
      <c r="A1715">
        <v>10292</v>
      </c>
      <c r="B1715" t="s">
        <v>157</v>
      </c>
      <c r="C1715">
        <v>39</v>
      </c>
      <c r="D1715">
        <v>34.299999999999997</v>
      </c>
      <c r="E1715">
        <v>9</v>
      </c>
      <c r="F1715" s="14">
        <f>VLOOKUP($A1715,Orders!$A:$B,2,FALSE)</f>
        <v>38238</v>
      </c>
      <c r="G1715" t="str">
        <f>VLOOKUP($A1715,Orders!$A:$E,5,FALSE)</f>
        <v>Shipped</v>
      </c>
      <c r="H1715">
        <f>VLOOKUP(B1715,Products!A:H,8)</f>
        <v>15.91</v>
      </c>
      <c r="I1715">
        <f t="shared" ref="I1715:I1778" si="112">C1715*D1715</f>
        <v>1337.6999999999998</v>
      </c>
      <c r="J1715">
        <f t="shared" ref="J1715:J1778" si="113">(D1715-H1715)*C1715</f>
        <v>717.20999999999992</v>
      </c>
      <c r="K1715">
        <f t="shared" ref="K1715:K1778" si="114">YEAR(F1715)</f>
        <v>2004</v>
      </c>
      <c r="L1715">
        <f t="shared" ref="L1715:L1778" si="115">MONTH(F1715)</f>
        <v>9</v>
      </c>
      <c r="M1715" t="str">
        <f>VLOOKUP(A1715,'Master Sheet'!A:O,15)</f>
        <v>NYC</v>
      </c>
    </row>
    <row r="1716" spans="1:13">
      <c r="A1716">
        <v>10292</v>
      </c>
      <c r="B1716" t="s">
        <v>158</v>
      </c>
      <c r="C1716">
        <v>27</v>
      </c>
      <c r="D1716">
        <v>113.55</v>
      </c>
      <c r="E1716">
        <v>4</v>
      </c>
      <c r="F1716" s="14">
        <f>VLOOKUP($A1716,Orders!$A:$B,2,FALSE)</f>
        <v>38238</v>
      </c>
      <c r="G1716" t="str">
        <f>VLOOKUP($A1716,Orders!$A:$E,5,FALSE)</f>
        <v>Shipped</v>
      </c>
      <c r="H1716">
        <f>VLOOKUP(B1716,Products!A:H,8)</f>
        <v>69.78</v>
      </c>
      <c r="I1716">
        <f t="shared" si="112"/>
        <v>3065.85</v>
      </c>
      <c r="J1716">
        <f t="shared" si="113"/>
        <v>1181.79</v>
      </c>
      <c r="K1716">
        <f t="shared" si="114"/>
        <v>2004</v>
      </c>
      <c r="L1716">
        <f t="shared" si="115"/>
        <v>9</v>
      </c>
      <c r="M1716" t="str">
        <f>VLOOKUP(A1716,'Master Sheet'!A:O,15)</f>
        <v>NYC</v>
      </c>
    </row>
    <row r="1717" spans="1:13">
      <c r="A1717">
        <v>10292</v>
      </c>
      <c r="B1717" t="s">
        <v>159</v>
      </c>
      <c r="C1717">
        <v>50</v>
      </c>
      <c r="D1717">
        <v>54.11</v>
      </c>
      <c r="E1717">
        <v>10</v>
      </c>
      <c r="F1717" s="14">
        <f>VLOOKUP($A1717,Orders!$A:$B,2,FALSE)</f>
        <v>38238</v>
      </c>
      <c r="G1717" t="str">
        <f>VLOOKUP($A1717,Orders!$A:$E,5,FALSE)</f>
        <v>Shipped</v>
      </c>
      <c r="H1717">
        <f>VLOOKUP(B1717,Products!A:H,8)</f>
        <v>25.98</v>
      </c>
      <c r="I1717">
        <f t="shared" si="112"/>
        <v>2705.5</v>
      </c>
      <c r="J1717">
        <f t="shared" si="113"/>
        <v>1406.5</v>
      </c>
      <c r="K1717">
        <f t="shared" si="114"/>
        <v>2004</v>
      </c>
      <c r="L1717">
        <f t="shared" si="115"/>
        <v>9</v>
      </c>
      <c r="M1717" t="str">
        <f>VLOOKUP(A1717,'Master Sheet'!A:O,15)</f>
        <v>NYC</v>
      </c>
    </row>
    <row r="1718" spans="1:13">
      <c r="A1718">
        <v>10292</v>
      </c>
      <c r="B1718" t="s">
        <v>160</v>
      </c>
      <c r="C1718">
        <v>31</v>
      </c>
      <c r="D1718">
        <v>59.65</v>
      </c>
      <c r="E1718">
        <v>3</v>
      </c>
      <c r="F1718" s="14">
        <f>VLOOKUP($A1718,Orders!$A:$B,2,FALSE)</f>
        <v>38238</v>
      </c>
      <c r="G1718" t="str">
        <f>VLOOKUP($A1718,Orders!$A:$E,5,FALSE)</f>
        <v>Shipped</v>
      </c>
      <c r="H1718">
        <f>VLOOKUP(B1718,Products!A:H,8)</f>
        <v>26.72</v>
      </c>
      <c r="I1718">
        <f t="shared" si="112"/>
        <v>1849.1499999999999</v>
      </c>
      <c r="J1718">
        <f t="shared" si="113"/>
        <v>1020.83</v>
      </c>
      <c r="K1718">
        <f t="shared" si="114"/>
        <v>2004</v>
      </c>
      <c r="L1718">
        <f t="shared" si="115"/>
        <v>9</v>
      </c>
      <c r="M1718" t="str">
        <f>VLOOKUP(A1718,'Master Sheet'!A:O,15)</f>
        <v>NYC</v>
      </c>
    </row>
    <row r="1719" spans="1:13">
      <c r="A1719">
        <v>10292</v>
      </c>
      <c r="B1719" t="s">
        <v>161</v>
      </c>
      <c r="C1719">
        <v>41</v>
      </c>
      <c r="D1719">
        <v>113.44</v>
      </c>
      <c r="E1719">
        <v>6</v>
      </c>
      <c r="F1719" s="14">
        <f>VLOOKUP($A1719,Orders!$A:$B,2,FALSE)</f>
        <v>38238</v>
      </c>
      <c r="G1719" t="str">
        <f>VLOOKUP($A1719,Orders!$A:$E,5,FALSE)</f>
        <v>Shipped</v>
      </c>
      <c r="H1719">
        <f>VLOOKUP(B1719,Products!A:H,8)</f>
        <v>68.290000000000006</v>
      </c>
      <c r="I1719">
        <f t="shared" si="112"/>
        <v>4651.04</v>
      </c>
      <c r="J1719">
        <f t="shared" si="113"/>
        <v>1851.1499999999996</v>
      </c>
      <c r="K1719">
        <f t="shared" si="114"/>
        <v>2004</v>
      </c>
      <c r="L1719">
        <f t="shared" si="115"/>
        <v>9</v>
      </c>
      <c r="M1719" t="str">
        <f>VLOOKUP(A1719,'Master Sheet'!A:O,15)</f>
        <v>NYC</v>
      </c>
    </row>
    <row r="1720" spans="1:13">
      <c r="A1720">
        <v>10292</v>
      </c>
      <c r="B1720" t="s">
        <v>162</v>
      </c>
      <c r="C1720">
        <v>35</v>
      </c>
      <c r="D1720">
        <v>49.79</v>
      </c>
      <c r="E1720">
        <v>1</v>
      </c>
      <c r="F1720" s="14">
        <f>VLOOKUP($A1720,Orders!$A:$B,2,FALSE)</f>
        <v>38238</v>
      </c>
      <c r="G1720" t="str">
        <f>VLOOKUP($A1720,Orders!$A:$E,5,FALSE)</f>
        <v>Shipped</v>
      </c>
      <c r="H1720">
        <f>VLOOKUP(B1720,Products!A:H,8)</f>
        <v>37.49</v>
      </c>
      <c r="I1720">
        <f t="shared" si="112"/>
        <v>1742.6499999999999</v>
      </c>
      <c r="J1720">
        <f t="shared" si="113"/>
        <v>430.49999999999989</v>
      </c>
      <c r="K1720">
        <f t="shared" si="114"/>
        <v>2004</v>
      </c>
      <c r="L1720">
        <f t="shared" si="115"/>
        <v>9</v>
      </c>
      <c r="M1720" t="str">
        <f>VLOOKUP(A1720,'Master Sheet'!A:O,15)</f>
        <v>NYC</v>
      </c>
    </row>
    <row r="1721" spans="1:13">
      <c r="A1721">
        <v>10293</v>
      </c>
      <c r="B1721" t="s">
        <v>164</v>
      </c>
      <c r="C1721">
        <v>46</v>
      </c>
      <c r="D1721">
        <v>187.02</v>
      </c>
      <c r="E1721">
        <v>8</v>
      </c>
      <c r="F1721" s="14">
        <f>VLOOKUP($A1721,Orders!$A:$B,2,FALSE)</f>
        <v>38239</v>
      </c>
      <c r="G1721" t="str">
        <f>VLOOKUP($A1721,Orders!$A:$E,5,FALSE)</f>
        <v>Shipped</v>
      </c>
      <c r="H1721">
        <f>VLOOKUP(B1721,Products!A:H,8)</f>
        <v>95.59</v>
      </c>
      <c r="I1721">
        <f t="shared" si="112"/>
        <v>8602.92</v>
      </c>
      <c r="J1721">
        <f t="shared" si="113"/>
        <v>4205.7800000000007</v>
      </c>
      <c r="K1721">
        <f t="shared" si="114"/>
        <v>2004</v>
      </c>
      <c r="L1721">
        <f t="shared" si="115"/>
        <v>9</v>
      </c>
      <c r="M1721" t="str">
        <f>VLOOKUP(A1721,'Master Sheet'!A:O,15)</f>
        <v>Paris</v>
      </c>
    </row>
    <row r="1722" spans="1:13">
      <c r="A1722">
        <v>10293</v>
      </c>
      <c r="B1722" t="s">
        <v>150</v>
      </c>
      <c r="C1722">
        <v>24</v>
      </c>
      <c r="D1722">
        <v>129.93</v>
      </c>
      <c r="E1722">
        <v>9</v>
      </c>
      <c r="F1722" s="14">
        <f>VLOOKUP($A1722,Orders!$A:$B,2,FALSE)</f>
        <v>38239</v>
      </c>
      <c r="G1722" t="str">
        <f>VLOOKUP($A1722,Orders!$A:$E,5,FALSE)</f>
        <v>Shipped</v>
      </c>
      <c r="H1722">
        <f>VLOOKUP(B1722,Products!A:H,8)</f>
        <v>89.14</v>
      </c>
      <c r="I1722">
        <f t="shared" si="112"/>
        <v>3118.32</v>
      </c>
      <c r="J1722">
        <f t="shared" si="113"/>
        <v>978.96000000000015</v>
      </c>
      <c r="K1722">
        <f t="shared" si="114"/>
        <v>2004</v>
      </c>
      <c r="L1722">
        <f t="shared" si="115"/>
        <v>9</v>
      </c>
      <c r="M1722" t="str">
        <f>VLOOKUP(A1722,'Master Sheet'!A:O,15)</f>
        <v>Paris</v>
      </c>
    </row>
    <row r="1723" spans="1:13">
      <c r="A1723">
        <v>10293</v>
      </c>
      <c r="B1723" t="s">
        <v>165</v>
      </c>
      <c r="C1723">
        <v>45</v>
      </c>
      <c r="D1723">
        <v>171.29</v>
      </c>
      <c r="E1723">
        <v>7</v>
      </c>
      <c r="F1723" s="14">
        <f>VLOOKUP($A1723,Orders!$A:$B,2,FALSE)</f>
        <v>38239</v>
      </c>
      <c r="G1723" t="str">
        <f>VLOOKUP($A1723,Orders!$A:$E,5,FALSE)</f>
        <v>Shipped</v>
      </c>
      <c r="H1723">
        <f>VLOOKUP(B1723,Products!A:H,8)</f>
        <v>83.05</v>
      </c>
      <c r="I1723">
        <f t="shared" si="112"/>
        <v>7708.0499999999993</v>
      </c>
      <c r="J1723">
        <f t="shared" si="113"/>
        <v>3970.7999999999997</v>
      </c>
      <c r="K1723">
        <f t="shared" si="114"/>
        <v>2004</v>
      </c>
      <c r="L1723">
        <f t="shared" si="115"/>
        <v>9</v>
      </c>
      <c r="M1723" t="str">
        <f>VLOOKUP(A1723,'Master Sheet'!A:O,15)</f>
        <v>Paris</v>
      </c>
    </row>
    <row r="1724" spans="1:13">
      <c r="A1724">
        <v>10293</v>
      </c>
      <c r="B1724" t="s">
        <v>166</v>
      </c>
      <c r="C1724">
        <v>24</v>
      </c>
      <c r="D1724">
        <v>110.64</v>
      </c>
      <c r="E1724">
        <v>4</v>
      </c>
      <c r="F1724" s="14">
        <f>VLOOKUP($A1724,Orders!$A:$B,2,FALSE)</f>
        <v>38239</v>
      </c>
      <c r="G1724" t="str">
        <f>VLOOKUP($A1724,Orders!$A:$E,5,FALSE)</f>
        <v>Shipped</v>
      </c>
      <c r="H1724">
        <f>VLOOKUP(B1724,Products!A:H,8)</f>
        <v>68.3</v>
      </c>
      <c r="I1724">
        <f t="shared" si="112"/>
        <v>2655.36</v>
      </c>
      <c r="J1724">
        <f t="shared" si="113"/>
        <v>1016.1600000000001</v>
      </c>
      <c r="K1724">
        <f t="shared" si="114"/>
        <v>2004</v>
      </c>
      <c r="L1724">
        <f t="shared" si="115"/>
        <v>9</v>
      </c>
      <c r="M1724" t="str">
        <f>VLOOKUP(A1724,'Master Sheet'!A:O,15)</f>
        <v>Paris</v>
      </c>
    </row>
    <row r="1725" spans="1:13">
      <c r="A1725">
        <v>10293</v>
      </c>
      <c r="B1725" t="s">
        <v>167</v>
      </c>
      <c r="C1725">
        <v>22</v>
      </c>
      <c r="D1725">
        <v>91.76</v>
      </c>
      <c r="E1725">
        <v>6</v>
      </c>
      <c r="F1725" s="14">
        <f>VLOOKUP($A1725,Orders!$A:$B,2,FALSE)</f>
        <v>38239</v>
      </c>
      <c r="G1725" t="str">
        <f>VLOOKUP($A1725,Orders!$A:$E,5,FALSE)</f>
        <v>Shipped</v>
      </c>
      <c r="H1725">
        <f>VLOOKUP(B1725,Products!A:H,8)</f>
        <v>67.56</v>
      </c>
      <c r="I1725">
        <f t="shared" si="112"/>
        <v>2018.72</v>
      </c>
      <c r="J1725">
        <f t="shared" si="113"/>
        <v>532.40000000000009</v>
      </c>
      <c r="K1725">
        <f t="shared" si="114"/>
        <v>2004</v>
      </c>
      <c r="L1725">
        <f t="shared" si="115"/>
        <v>9</v>
      </c>
      <c r="M1725" t="str">
        <f>VLOOKUP(A1725,'Master Sheet'!A:O,15)</f>
        <v>Paris</v>
      </c>
    </row>
    <row r="1726" spans="1:13">
      <c r="A1726">
        <v>10293</v>
      </c>
      <c r="B1726" t="s">
        <v>168</v>
      </c>
      <c r="C1726">
        <v>49</v>
      </c>
      <c r="D1726">
        <v>72.849999999999994</v>
      </c>
      <c r="E1726">
        <v>3</v>
      </c>
      <c r="F1726" s="14">
        <f>VLOOKUP($A1726,Orders!$A:$B,2,FALSE)</f>
        <v>38239</v>
      </c>
      <c r="G1726" t="str">
        <f>VLOOKUP($A1726,Orders!$A:$E,5,FALSE)</f>
        <v>Shipped</v>
      </c>
      <c r="H1726">
        <f>VLOOKUP(B1726,Products!A:H,8)</f>
        <v>52.66</v>
      </c>
      <c r="I1726">
        <f t="shared" si="112"/>
        <v>3569.6499999999996</v>
      </c>
      <c r="J1726">
        <f t="shared" si="113"/>
        <v>989.31</v>
      </c>
      <c r="K1726">
        <f t="shared" si="114"/>
        <v>2004</v>
      </c>
      <c r="L1726">
        <f t="shared" si="115"/>
        <v>9</v>
      </c>
      <c r="M1726" t="str">
        <f>VLOOKUP(A1726,'Master Sheet'!A:O,15)</f>
        <v>Paris</v>
      </c>
    </row>
    <row r="1727" spans="1:13">
      <c r="A1727">
        <v>10293</v>
      </c>
      <c r="B1727" t="s">
        <v>169</v>
      </c>
      <c r="C1727">
        <v>21</v>
      </c>
      <c r="D1727">
        <v>111.83</v>
      </c>
      <c r="E1727">
        <v>2</v>
      </c>
      <c r="F1727" s="14">
        <f>VLOOKUP($A1727,Orders!$A:$B,2,FALSE)</f>
        <v>38239</v>
      </c>
      <c r="G1727" t="str">
        <f>VLOOKUP($A1727,Orders!$A:$E,5,FALSE)</f>
        <v>Shipped</v>
      </c>
      <c r="H1727">
        <f>VLOOKUP(B1727,Products!A:H,8)</f>
        <v>82.34</v>
      </c>
      <c r="I1727">
        <f t="shared" si="112"/>
        <v>2348.4299999999998</v>
      </c>
      <c r="J1727">
        <f t="shared" si="113"/>
        <v>619.28999999999985</v>
      </c>
      <c r="K1727">
        <f t="shared" si="114"/>
        <v>2004</v>
      </c>
      <c r="L1727">
        <f t="shared" si="115"/>
        <v>9</v>
      </c>
      <c r="M1727" t="str">
        <f>VLOOKUP(A1727,'Master Sheet'!A:O,15)</f>
        <v>Paris</v>
      </c>
    </row>
    <row r="1728" spans="1:13">
      <c r="A1728">
        <v>10293</v>
      </c>
      <c r="B1728" t="s">
        <v>173</v>
      </c>
      <c r="C1728">
        <v>29</v>
      </c>
      <c r="D1728">
        <v>77.95</v>
      </c>
      <c r="E1728">
        <v>5</v>
      </c>
      <c r="F1728" s="14">
        <f>VLOOKUP($A1728,Orders!$A:$B,2,FALSE)</f>
        <v>38239</v>
      </c>
      <c r="G1728" t="str">
        <f>VLOOKUP($A1728,Orders!$A:$E,5,FALSE)</f>
        <v>Shipped</v>
      </c>
      <c r="H1728">
        <f>VLOOKUP(B1728,Products!A:H,8)</f>
        <v>43.3</v>
      </c>
      <c r="I1728">
        <f t="shared" si="112"/>
        <v>2260.5500000000002</v>
      </c>
      <c r="J1728">
        <f t="shared" si="113"/>
        <v>1004.8500000000001</v>
      </c>
      <c r="K1728">
        <f t="shared" si="114"/>
        <v>2004</v>
      </c>
      <c r="L1728">
        <f t="shared" si="115"/>
        <v>9</v>
      </c>
      <c r="M1728" t="str">
        <f>VLOOKUP(A1728,'Master Sheet'!A:O,15)</f>
        <v>Paris</v>
      </c>
    </row>
    <row r="1729" spans="1:13">
      <c r="A1729">
        <v>10293</v>
      </c>
      <c r="B1729" t="s">
        <v>177</v>
      </c>
      <c r="C1729">
        <v>32</v>
      </c>
      <c r="D1729">
        <v>51.32</v>
      </c>
      <c r="E1729">
        <v>1</v>
      </c>
      <c r="F1729" s="14">
        <f>VLOOKUP($A1729,Orders!$A:$B,2,FALSE)</f>
        <v>38239</v>
      </c>
      <c r="G1729" t="str">
        <f>VLOOKUP($A1729,Orders!$A:$E,5,FALSE)</f>
        <v>Shipped</v>
      </c>
      <c r="H1729">
        <f>VLOOKUP(B1729,Products!A:H,8)</f>
        <v>33.299999999999997</v>
      </c>
      <c r="I1729">
        <f t="shared" si="112"/>
        <v>1642.24</v>
      </c>
      <c r="J1729">
        <f t="shared" si="113"/>
        <v>576.6400000000001</v>
      </c>
      <c r="K1729">
        <f t="shared" si="114"/>
        <v>2004</v>
      </c>
      <c r="L1729">
        <f t="shared" si="115"/>
        <v>9</v>
      </c>
      <c r="M1729" t="str">
        <f>VLOOKUP(A1729,'Master Sheet'!A:O,15)</f>
        <v>Paris</v>
      </c>
    </row>
    <row r="1730" spans="1:13">
      <c r="A1730">
        <v>10294</v>
      </c>
      <c r="B1730" t="s">
        <v>176</v>
      </c>
      <c r="C1730">
        <v>45</v>
      </c>
      <c r="D1730">
        <v>98.32</v>
      </c>
      <c r="E1730">
        <v>1</v>
      </c>
      <c r="F1730" s="14">
        <f>VLOOKUP($A1730,Orders!$A:$B,2,FALSE)</f>
        <v>38240</v>
      </c>
      <c r="G1730" t="str">
        <f>VLOOKUP($A1730,Orders!$A:$E,5,FALSE)</f>
        <v>Shipped</v>
      </c>
      <c r="H1730">
        <f>VLOOKUP(B1730,Products!A:H,8)</f>
        <v>53.63</v>
      </c>
      <c r="I1730">
        <f t="shared" si="112"/>
        <v>4424.3999999999996</v>
      </c>
      <c r="J1730">
        <f t="shared" si="113"/>
        <v>2011.0499999999995</v>
      </c>
      <c r="K1730">
        <f t="shared" si="114"/>
        <v>2004</v>
      </c>
      <c r="L1730">
        <f t="shared" si="115"/>
        <v>9</v>
      </c>
      <c r="M1730" t="str">
        <f>VLOOKUP(A1730,'Master Sheet'!A:O,15)</f>
        <v>Boston</v>
      </c>
    </row>
    <row r="1731" spans="1:13">
      <c r="A1731">
        <v>10295</v>
      </c>
      <c r="B1731" t="s">
        <v>163</v>
      </c>
      <c r="C1731">
        <v>24</v>
      </c>
      <c r="D1731">
        <v>136</v>
      </c>
      <c r="E1731">
        <v>1</v>
      </c>
      <c r="F1731" s="14">
        <f>VLOOKUP($A1731,Orders!$A:$B,2,FALSE)</f>
        <v>38240</v>
      </c>
      <c r="G1731" t="str">
        <f>VLOOKUP($A1731,Orders!$A:$E,5,FALSE)</f>
        <v>Shipped</v>
      </c>
      <c r="H1731">
        <f>VLOOKUP(B1731,Products!A:H,8)</f>
        <v>85.68</v>
      </c>
      <c r="I1731">
        <f t="shared" si="112"/>
        <v>3264</v>
      </c>
      <c r="J1731">
        <f t="shared" si="113"/>
        <v>1207.6799999999998</v>
      </c>
      <c r="K1731">
        <f t="shared" si="114"/>
        <v>2004</v>
      </c>
      <c r="L1731">
        <f t="shared" si="115"/>
        <v>9</v>
      </c>
      <c r="M1731" t="str">
        <f>VLOOKUP(A1731,'Master Sheet'!A:O,15)</f>
        <v>Boston</v>
      </c>
    </row>
    <row r="1732" spans="1:13">
      <c r="A1732">
        <v>10295</v>
      </c>
      <c r="B1732" t="s">
        <v>170</v>
      </c>
      <c r="C1732">
        <v>46</v>
      </c>
      <c r="D1732">
        <v>84.08</v>
      </c>
      <c r="E1732">
        <v>3</v>
      </c>
      <c r="F1732" s="14">
        <f>VLOOKUP($A1732,Orders!$A:$B,2,FALSE)</f>
        <v>38240</v>
      </c>
      <c r="G1732" t="str">
        <f>VLOOKUP($A1732,Orders!$A:$E,5,FALSE)</f>
        <v>Shipped</v>
      </c>
      <c r="H1732">
        <f>VLOOKUP(B1732,Products!A:H,8)</f>
        <v>46.91</v>
      </c>
      <c r="I1732">
        <f t="shared" si="112"/>
        <v>3867.68</v>
      </c>
      <c r="J1732">
        <f t="shared" si="113"/>
        <v>1709.8200000000002</v>
      </c>
      <c r="K1732">
        <f t="shared" si="114"/>
        <v>2004</v>
      </c>
      <c r="L1732">
        <f t="shared" si="115"/>
        <v>9</v>
      </c>
      <c r="M1732" t="str">
        <f>VLOOKUP(A1732,'Master Sheet'!A:O,15)</f>
        <v>Boston</v>
      </c>
    </row>
    <row r="1733" spans="1:13">
      <c r="A1733">
        <v>10295</v>
      </c>
      <c r="B1733" t="s">
        <v>172</v>
      </c>
      <c r="C1733">
        <v>26</v>
      </c>
      <c r="D1733">
        <v>62</v>
      </c>
      <c r="E1733">
        <v>4</v>
      </c>
      <c r="F1733" s="14">
        <f>VLOOKUP($A1733,Orders!$A:$B,2,FALSE)</f>
        <v>38240</v>
      </c>
      <c r="G1733" t="str">
        <f>VLOOKUP($A1733,Orders!$A:$E,5,FALSE)</f>
        <v>Shipped</v>
      </c>
      <c r="H1733">
        <f>VLOOKUP(B1733,Products!A:H,8)</f>
        <v>34</v>
      </c>
      <c r="I1733">
        <f t="shared" si="112"/>
        <v>1612</v>
      </c>
      <c r="J1733">
        <f t="shared" si="113"/>
        <v>728</v>
      </c>
      <c r="K1733">
        <f t="shared" si="114"/>
        <v>2004</v>
      </c>
      <c r="L1733">
        <f t="shared" si="115"/>
        <v>9</v>
      </c>
      <c r="M1733" t="str">
        <f>VLOOKUP(A1733,'Master Sheet'!A:O,15)</f>
        <v>Boston</v>
      </c>
    </row>
    <row r="1734" spans="1:13">
      <c r="A1734">
        <v>10295</v>
      </c>
      <c r="B1734" t="s">
        <v>174</v>
      </c>
      <c r="C1734">
        <v>44</v>
      </c>
      <c r="D1734">
        <v>71.56</v>
      </c>
      <c r="E1734">
        <v>2</v>
      </c>
      <c r="F1734" s="14">
        <f>VLOOKUP($A1734,Orders!$A:$B,2,FALSE)</f>
        <v>38240</v>
      </c>
      <c r="G1734" t="str">
        <f>VLOOKUP($A1734,Orders!$A:$E,5,FALSE)</f>
        <v>Shipped</v>
      </c>
      <c r="H1734">
        <f>VLOOKUP(B1734,Products!A:H,8)</f>
        <v>33.97</v>
      </c>
      <c r="I1734">
        <f t="shared" si="112"/>
        <v>3148.6400000000003</v>
      </c>
      <c r="J1734">
        <f t="shared" si="113"/>
        <v>1653.96</v>
      </c>
      <c r="K1734">
        <f t="shared" si="114"/>
        <v>2004</v>
      </c>
      <c r="L1734">
        <f t="shared" si="115"/>
        <v>9</v>
      </c>
      <c r="M1734" t="str">
        <f>VLOOKUP(A1734,'Master Sheet'!A:O,15)</f>
        <v>Boston</v>
      </c>
    </row>
    <row r="1735" spans="1:13">
      <c r="A1735">
        <v>10295</v>
      </c>
      <c r="B1735" t="s">
        <v>175</v>
      </c>
      <c r="C1735">
        <v>34</v>
      </c>
      <c r="D1735">
        <v>93.16</v>
      </c>
      <c r="E1735">
        <v>5</v>
      </c>
      <c r="F1735" s="14">
        <f>VLOOKUP($A1735,Orders!$A:$B,2,FALSE)</f>
        <v>38240</v>
      </c>
      <c r="G1735" t="str">
        <f>VLOOKUP($A1735,Orders!$A:$E,5,FALSE)</f>
        <v>Shipped</v>
      </c>
      <c r="H1735">
        <f>VLOOKUP(B1735,Products!A:H,8)</f>
        <v>51.09</v>
      </c>
      <c r="I1735">
        <f t="shared" si="112"/>
        <v>3167.44</v>
      </c>
      <c r="J1735">
        <f t="shared" si="113"/>
        <v>1430.3799999999997</v>
      </c>
      <c r="K1735">
        <f t="shared" si="114"/>
        <v>2004</v>
      </c>
      <c r="L1735">
        <f t="shared" si="115"/>
        <v>9</v>
      </c>
      <c r="M1735" t="str">
        <f>VLOOKUP(A1735,'Master Sheet'!A:O,15)</f>
        <v>Boston</v>
      </c>
    </row>
    <row r="1736" spans="1:13">
      <c r="A1736">
        <v>10296</v>
      </c>
      <c r="B1736" t="s">
        <v>178</v>
      </c>
      <c r="C1736">
        <v>36</v>
      </c>
      <c r="D1736">
        <v>146.65</v>
      </c>
      <c r="E1736">
        <v>7</v>
      </c>
      <c r="F1736" s="14">
        <f>VLOOKUP($A1736,Orders!$A:$B,2,FALSE)</f>
        <v>38245</v>
      </c>
      <c r="G1736" t="str">
        <f>VLOOKUP($A1736,Orders!$A:$E,5,FALSE)</f>
        <v>Shipped</v>
      </c>
      <c r="H1736">
        <f>VLOOKUP(B1736,Products!A:H,8)</f>
        <v>77.27</v>
      </c>
      <c r="I1736">
        <f t="shared" si="112"/>
        <v>5279.4000000000005</v>
      </c>
      <c r="J1736">
        <f t="shared" si="113"/>
        <v>2497.6800000000003</v>
      </c>
      <c r="K1736">
        <f t="shared" si="114"/>
        <v>2004</v>
      </c>
      <c r="L1736">
        <f t="shared" si="115"/>
        <v>9</v>
      </c>
      <c r="M1736" t="str">
        <f>VLOOKUP(A1736,'Master Sheet'!A:O,15)</f>
        <v>London</v>
      </c>
    </row>
    <row r="1737" spans="1:13">
      <c r="A1737">
        <v>10296</v>
      </c>
      <c r="B1737" t="s">
        <v>180</v>
      </c>
      <c r="C1737">
        <v>21</v>
      </c>
      <c r="D1737">
        <v>69.680000000000007</v>
      </c>
      <c r="E1737">
        <v>13</v>
      </c>
      <c r="F1737" s="14">
        <f>VLOOKUP($A1737,Orders!$A:$B,2,FALSE)</f>
        <v>38245</v>
      </c>
      <c r="G1737" t="str">
        <f>VLOOKUP($A1737,Orders!$A:$E,5,FALSE)</f>
        <v>Shipped</v>
      </c>
      <c r="H1737">
        <f>VLOOKUP(B1737,Products!A:H,8)</f>
        <v>51.61</v>
      </c>
      <c r="I1737">
        <f t="shared" si="112"/>
        <v>1463.2800000000002</v>
      </c>
      <c r="J1737">
        <f t="shared" si="113"/>
        <v>379.47000000000014</v>
      </c>
      <c r="K1737">
        <f t="shared" si="114"/>
        <v>2004</v>
      </c>
      <c r="L1737">
        <f t="shared" si="115"/>
        <v>9</v>
      </c>
      <c r="M1737" t="str">
        <f>VLOOKUP(A1737,'Master Sheet'!A:O,15)</f>
        <v>London</v>
      </c>
    </row>
    <row r="1738" spans="1:13">
      <c r="A1738">
        <v>10296</v>
      </c>
      <c r="B1738" t="s">
        <v>181</v>
      </c>
      <c r="C1738">
        <v>22</v>
      </c>
      <c r="D1738">
        <v>105.87</v>
      </c>
      <c r="E1738">
        <v>12</v>
      </c>
      <c r="F1738" s="14">
        <f>VLOOKUP($A1738,Orders!$A:$B,2,FALSE)</f>
        <v>38245</v>
      </c>
      <c r="G1738" t="str">
        <f>VLOOKUP($A1738,Orders!$A:$E,5,FALSE)</f>
        <v>Shipped</v>
      </c>
      <c r="H1738">
        <f>VLOOKUP(B1738,Products!A:H,8)</f>
        <v>64.58</v>
      </c>
      <c r="I1738">
        <f t="shared" si="112"/>
        <v>2329.1400000000003</v>
      </c>
      <c r="J1738">
        <f t="shared" si="113"/>
        <v>908.38000000000011</v>
      </c>
      <c r="K1738">
        <f t="shared" si="114"/>
        <v>2004</v>
      </c>
      <c r="L1738">
        <f t="shared" si="115"/>
        <v>9</v>
      </c>
      <c r="M1738" t="str">
        <f>VLOOKUP(A1738,'Master Sheet'!A:O,15)</f>
        <v>London</v>
      </c>
    </row>
    <row r="1739" spans="1:13">
      <c r="A1739">
        <v>10296</v>
      </c>
      <c r="B1739" t="s">
        <v>183</v>
      </c>
      <c r="C1739">
        <v>21</v>
      </c>
      <c r="D1739">
        <v>60.97</v>
      </c>
      <c r="E1739">
        <v>8</v>
      </c>
      <c r="F1739" s="14">
        <f>VLOOKUP($A1739,Orders!$A:$B,2,FALSE)</f>
        <v>38245</v>
      </c>
      <c r="G1739" t="str">
        <f>VLOOKUP($A1739,Orders!$A:$E,5,FALSE)</f>
        <v>Shipped</v>
      </c>
      <c r="H1739">
        <f>VLOOKUP(B1739,Products!A:H,8)</f>
        <v>34.25</v>
      </c>
      <c r="I1739">
        <f t="shared" si="112"/>
        <v>1280.3699999999999</v>
      </c>
      <c r="J1739">
        <f t="shared" si="113"/>
        <v>561.12</v>
      </c>
      <c r="K1739">
        <f t="shared" si="114"/>
        <v>2004</v>
      </c>
      <c r="L1739">
        <f t="shared" si="115"/>
        <v>9</v>
      </c>
      <c r="M1739" t="str">
        <f>VLOOKUP(A1739,'Master Sheet'!A:O,15)</f>
        <v>London</v>
      </c>
    </row>
    <row r="1740" spans="1:13">
      <c r="A1740">
        <v>10296</v>
      </c>
      <c r="B1740" t="s">
        <v>184</v>
      </c>
      <c r="C1740">
        <v>31</v>
      </c>
      <c r="D1740">
        <v>63.78</v>
      </c>
      <c r="E1740">
        <v>9</v>
      </c>
      <c r="F1740" s="14">
        <f>VLOOKUP($A1740,Orders!$A:$B,2,FALSE)</f>
        <v>38245</v>
      </c>
      <c r="G1740" t="str">
        <f>VLOOKUP($A1740,Orders!$A:$E,5,FALSE)</f>
        <v>Shipped</v>
      </c>
      <c r="H1740">
        <f>VLOOKUP(B1740,Products!A:H,8)</f>
        <v>26.3</v>
      </c>
      <c r="I1740">
        <f t="shared" si="112"/>
        <v>1977.18</v>
      </c>
      <c r="J1740">
        <f t="shared" si="113"/>
        <v>1161.8800000000001</v>
      </c>
      <c r="K1740">
        <f t="shared" si="114"/>
        <v>2004</v>
      </c>
      <c r="L1740">
        <f t="shared" si="115"/>
        <v>9</v>
      </c>
      <c r="M1740" t="str">
        <f>VLOOKUP(A1740,'Master Sheet'!A:O,15)</f>
        <v>London</v>
      </c>
    </row>
    <row r="1741" spans="1:13">
      <c r="A1741">
        <v>10296</v>
      </c>
      <c r="B1741" t="s">
        <v>171</v>
      </c>
      <c r="C1741">
        <v>22</v>
      </c>
      <c r="D1741">
        <v>83.02</v>
      </c>
      <c r="E1741">
        <v>14</v>
      </c>
      <c r="F1741" s="14">
        <f>VLOOKUP($A1741,Orders!$A:$B,2,FALSE)</f>
        <v>38245</v>
      </c>
      <c r="G1741" t="str">
        <f>VLOOKUP($A1741,Orders!$A:$E,5,FALSE)</f>
        <v>Shipped</v>
      </c>
      <c r="H1741">
        <f>VLOOKUP(B1741,Products!A:H,8)</f>
        <v>48.64</v>
      </c>
      <c r="I1741">
        <f t="shared" si="112"/>
        <v>1826.4399999999998</v>
      </c>
      <c r="J1741">
        <f t="shared" si="113"/>
        <v>756.3599999999999</v>
      </c>
      <c r="K1741">
        <f t="shared" si="114"/>
        <v>2004</v>
      </c>
      <c r="L1741">
        <f t="shared" si="115"/>
        <v>9</v>
      </c>
      <c r="M1741" t="str">
        <f>VLOOKUP(A1741,'Master Sheet'!A:O,15)</f>
        <v>London</v>
      </c>
    </row>
    <row r="1742" spans="1:13">
      <c r="A1742">
        <v>10296</v>
      </c>
      <c r="B1742" t="s">
        <v>185</v>
      </c>
      <c r="C1742">
        <v>32</v>
      </c>
      <c r="D1742">
        <v>63.46</v>
      </c>
      <c r="E1742">
        <v>6</v>
      </c>
      <c r="F1742" s="14">
        <f>VLOOKUP($A1742,Orders!$A:$B,2,FALSE)</f>
        <v>38245</v>
      </c>
      <c r="G1742" t="str">
        <f>VLOOKUP($A1742,Orders!$A:$E,5,FALSE)</f>
        <v>Shipped</v>
      </c>
      <c r="H1742">
        <f>VLOOKUP(B1742,Products!A:H,8)</f>
        <v>29.34</v>
      </c>
      <c r="I1742">
        <f t="shared" si="112"/>
        <v>2030.72</v>
      </c>
      <c r="J1742">
        <f t="shared" si="113"/>
        <v>1091.8400000000001</v>
      </c>
      <c r="K1742">
        <f t="shared" si="114"/>
        <v>2004</v>
      </c>
      <c r="L1742">
        <f t="shared" si="115"/>
        <v>9</v>
      </c>
      <c r="M1742" t="str">
        <f>VLOOKUP(A1742,'Master Sheet'!A:O,15)</f>
        <v>London</v>
      </c>
    </row>
    <row r="1743" spans="1:13">
      <c r="A1743">
        <v>10296</v>
      </c>
      <c r="B1743" t="s">
        <v>188</v>
      </c>
      <c r="C1743">
        <v>26</v>
      </c>
      <c r="D1743">
        <v>41.02</v>
      </c>
      <c r="E1743">
        <v>1</v>
      </c>
      <c r="F1743" s="14">
        <f>VLOOKUP($A1743,Orders!$A:$B,2,FALSE)</f>
        <v>38245</v>
      </c>
      <c r="G1743" t="str">
        <f>VLOOKUP($A1743,Orders!$A:$E,5,FALSE)</f>
        <v>Shipped</v>
      </c>
      <c r="H1743">
        <f>VLOOKUP(B1743,Products!A:H,8)</f>
        <v>27.06</v>
      </c>
      <c r="I1743">
        <f t="shared" si="112"/>
        <v>1066.52</v>
      </c>
      <c r="J1743">
        <f t="shared" si="113"/>
        <v>362.96000000000009</v>
      </c>
      <c r="K1743">
        <f t="shared" si="114"/>
        <v>2004</v>
      </c>
      <c r="L1743">
        <f t="shared" si="115"/>
        <v>9</v>
      </c>
      <c r="M1743" t="str">
        <f>VLOOKUP(A1743,'Master Sheet'!A:O,15)</f>
        <v>London</v>
      </c>
    </row>
    <row r="1744" spans="1:13">
      <c r="A1744">
        <v>10296</v>
      </c>
      <c r="B1744" t="s">
        <v>189</v>
      </c>
      <c r="C1744">
        <v>42</v>
      </c>
      <c r="D1744">
        <v>75.81</v>
      </c>
      <c r="E1744">
        <v>2</v>
      </c>
      <c r="F1744" s="14">
        <f>VLOOKUP($A1744,Orders!$A:$B,2,FALSE)</f>
        <v>38245</v>
      </c>
      <c r="G1744" t="str">
        <f>VLOOKUP($A1744,Orders!$A:$E,5,FALSE)</f>
        <v>Shipped</v>
      </c>
      <c r="H1744">
        <f>VLOOKUP(B1744,Products!A:H,8)</f>
        <v>51.15</v>
      </c>
      <c r="I1744">
        <f t="shared" si="112"/>
        <v>3184.02</v>
      </c>
      <c r="J1744">
        <f t="shared" si="113"/>
        <v>1035.7200000000003</v>
      </c>
      <c r="K1744">
        <f t="shared" si="114"/>
        <v>2004</v>
      </c>
      <c r="L1744">
        <f t="shared" si="115"/>
        <v>9</v>
      </c>
      <c r="M1744" t="str">
        <f>VLOOKUP(A1744,'Master Sheet'!A:O,15)</f>
        <v>London</v>
      </c>
    </row>
    <row r="1745" spans="1:13">
      <c r="A1745">
        <v>10296</v>
      </c>
      <c r="B1745" t="s">
        <v>190</v>
      </c>
      <c r="C1745">
        <v>34</v>
      </c>
      <c r="D1745">
        <v>89.61</v>
      </c>
      <c r="E1745">
        <v>11</v>
      </c>
      <c r="F1745" s="14">
        <f>VLOOKUP($A1745,Orders!$A:$B,2,FALSE)</f>
        <v>38245</v>
      </c>
      <c r="G1745" t="str">
        <f>VLOOKUP($A1745,Orders!$A:$E,5,FALSE)</f>
        <v>Shipped</v>
      </c>
      <c r="H1745">
        <f>VLOOKUP(B1745,Products!A:H,8)</f>
        <v>39.83</v>
      </c>
      <c r="I1745">
        <f t="shared" si="112"/>
        <v>3046.74</v>
      </c>
      <c r="J1745">
        <f t="shared" si="113"/>
        <v>1692.52</v>
      </c>
      <c r="K1745">
        <f t="shared" si="114"/>
        <v>2004</v>
      </c>
      <c r="L1745">
        <f t="shared" si="115"/>
        <v>9</v>
      </c>
      <c r="M1745" t="str">
        <f>VLOOKUP(A1745,'Master Sheet'!A:O,15)</f>
        <v>London</v>
      </c>
    </row>
    <row r="1746" spans="1:13">
      <c r="A1746">
        <v>10296</v>
      </c>
      <c r="B1746" t="s">
        <v>191</v>
      </c>
      <c r="C1746">
        <v>24</v>
      </c>
      <c r="D1746">
        <v>96.73</v>
      </c>
      <c r="E1746">
        <v>4</v>
      </c>
      <c r="F1746" s="14">
        <f>VLOOKUP($A1746,Orders!$A:$B,2,FALSE)</f>
        <v>38245</v>
      </c>
      <c r="G1746" t="str">
        <f>VLOOKUP($A1746,Orders!$A:$E,5,FALSE)</f>
        <v>Shipped</v>
      </c>
      <c r="H1746">
        <f>VLOOKUP(B1746,Products!A:H,8)</f>
        <v>68.8</v>
      </c>
      <c r="I1746">
        <f t="shared" si="112"/>
        <v>2321.52</v>
      </c>
      <c r="J1746">
        <f t="shared" si="113"/>
        <v>670.32000000000016</v>
      </c>
      <c r="K1746">
        <f t="shared" si="114"/>
        <v>2004</v>
      </c>
      <c r="L1746">
        <f t="shared" si="115"/>
        <v>9</v>
      </c>
      <c r="M1746" t="str">
        <f>VLOOKUP(A1746,'Master Sheet'!A:O,15)</f>
        <v>London</v>
      </c>
    </row>
    <row r="1747" spans="1:13">
      <c r="A1747">
        <v>10296</v>
      </c>
      <c r="B1747" t="s">
        <v>193</v>
      </c>
      <c r="C1747">
        <v>22</v>
      </c>
      <c r="D1747">
        <v>74.400000000000006</v>
      </c>
      <c r="E1747">
        <v>3</v>
      </c>
      <c r="F1747" s="14">
        <f>VLOOKUP($A1747,Orders!$A:$B,2,FALSE)</f>
        <v>38245</v>
      </c>
      <c r="G1747" t="str">
        <f>VLOOKUP($A1747,Orders!$A:$E,5,FALSE)</f>
        <v>Shipped</v>
      </c>
      <c r="H1747">
        <f>VLOOKUP(B1747,Products!A:H,8)</f>
        <v>54.4</v>
      </c>
      <c r="I1747">
        <f t="shared" si="112"/>
        <v>1636.8000000000002</v>
      </c>
      <c r="J1747">
        <f t="shared" si="113"/>
        <v>440.00000000000017</v>
      </c>
      <c r="K1747">
        <f t="shared" si="114"/>
        <v>2004</v>
      </c>
      <c r="L1747">
        <f t="shared" si="115"/>
        <v>9</v>
      </c>
      <c r="M1747" t="str">
        <f>VLOOKUP(A1747,'Master Sheet'!A:O,15)</f>
        <v>London</v>
      </c>
    </row>
    <row r="1748" spans="1:13">
      <c r="A1748">
        <v>10296</v>
      </c>
      <c r="B1748" t="s">
        <v>194</v>
      </c>
      <c r="C1748">
        <v>47</v>
      </c>
      <c r="D1748">
        <v>61.44</v>
      </c>
      <c r="E1748">
        <v>5</v>
      </c>
      <c r="F1748" s="14">
        <f>VLOOKUP($A1748,Orders!$A:$B,2,FALSE)</f>
        <v>38245</v>
      </c>
      <c r="G1748" t="str">
        <f>VLOOKUP($A1748,Orders!$A:$E,5,FALSE)</f>
        <v>Shipped</v>
      </c>
      <c r="H1748">
        <f>VLOOKUP(B1748,Products!A:H,8)</f>
        <v>36.270000000000003</v>
      </c>
      <c r="I1748">
        <f t="shared" si="112"/>
        <v>2887.68</v>
      </c>
      <c r="J1748">
        <f t="shared" si="113"/>
        <v>1182.9899999999998</v>
      </c>
      <c r="K1748">
        <f t="shared" si="114"/>
        <v>2004</v>
      </c>
      <c r="L1748">
        <f t="shared" si="115"/>
        <v>9</v>
      </c>
      <c r="M1748" t="str">
        <f>VLOOKUP(A1748,'Master Sheet'!A:O,15)</f>
        <v>London</v>
      </c>
    </row>
    <row r="1749" spans="1:13">
      <c r="A1749">
        <v>10296</v>
      </c>
      <c r="B1749" t="s">
        <v>195</v>
      </c>
      <c r="C1749">
        <v>21</v>
      </c>
      <c r="D1749">
        <v>46.68</v>
      </c>
      <c r="E1749">
        <v>10</v>
      </c>
      <c r="F1749" s="14">
        <f>VLOOKUP($A1749,Orders!$A:$B,2,FALSE)</f>
        <v>38245</v>
      </c>
      <c r="G1749" t="str">
        <f>VLOOKUP($A1749,Orders!$A:$E,5,FALSE)</f>
        <v>Shipped</v>
      </c>
      <c r="H1749">
        <f>VLOOKUP(B1749,Products!A:H,8)</f>
        <v>32.770000000000003</v>
      </c>
      <c r="I1749">
        <f t="shared" si="112"/>
        <v>980.28</v>
      </c>
      <c r="J1749">
        <f t="shared" si="113"/>
        <v>292.1099999999999</v>
      </c>
      <c r="K1749">
        <f t="shared" si="114"/>
        <v>2004</v>
      </c>
      <c r="L1749">
        <f t="shared" si="115"/>
        <v>9</v>
      </c>
      <c r="M1749" t="str">
        <f>VLOOKUP(A1749,'Master Sheet'!A:O,15)</f>
        <v>London</v>
      </c>
    </row>
    <row r="1750" spans="1:13">
      <c r="A1750">
        <v>10297</v>
      </c>
      <c r="B1750" t="s">
        <v>179</v>
      </c>
      <c r="C1750">
        <v>25</v>
      </c>
      <c r="D1750">
        <v>81.95</v>
      </c>
      <c r="E1750">
        <v>4</v>
      </c>
      <c r="F1750" s="14">
        <f>VLOOKUP($A1750,Orders!$A:$B,2,FALSE)</f>
        <v>38246</v>
      </c>
      <c r="G1750" t="str">
        <f>VLOOKUP($A1750,Orders!$A:$E,5,FALSE)</f>
        <v>Shipped</v>
      </c>
      <c r="H1750">
        <f>VLOOKUP(B1750,Products!A:H,8)</f>
        <v>49</v>
      </c>
      <c r="I1750">
        <f t="shared" si="112"/>
        <v>2048.75</v>
      </c>
      <c r="J1750">
        <f t="shared" si="113"/>
        <v>823.75000000000011</v>
      </c>
      <c r="K1750">
        <f t="shared" si="114"/>
        <v>2004</v>
      </c>
      <c r="L1750">
        <f t="shared" si="115"/>
        <v>9</v>
      </c>
      <c r="M1750" t="str">
        <f>VLOOKUP(A1750,'Master Sheet'!A:O,15)</f>
        <v>London</v>
      </c>
    </row>
    <row r="1751" spans="1:13">
      <c r="A1751">
        <v>10297</v>
      </c>
      <c r="B1751" t="s">
        <v>182</v>
      </c>
      <c r="C1751">
        <v>32</v>
      </c>
      <c r="D1751">
        <v>107.23</v>
      </c>
      <c r="E1751">
        <v>6</v>
      </c>
      <c r="F1751" s="14">
        <f>VLOOKUP($A1751,Orders!$A:$B,2,FALSE)</f>
        <v>38246</v>
      </c>
      <c r="G1751" t="str">
        <f>VLOOKUP($A1751,Orders!$A:$E,5,FALSE)</f>
        <v>Shipped</v>
      </c>
      <c r="H1751">
        <f>VLOOKUP(B1751,Products!A:H,8)</f>
        <v>66.739999999999995</v>
      </c>
      <c r="I1751">
        <f t="shared" si="112"/>
        <v>3431.36</v>
      </c>
      <c r="J1751">
        <f t="shared" si="113"/>
        <v>1295.6800000000003</v>
      </c>
      <c r="K1751">
        <f t="shared" si="114"/>
        <v>2004</v>
      </c>
      <c r="L1751">
        <f t="shared" si="115"/>
        <v>9</v>
      </c>
      <c r="M1751" t="str">
        <f>VLOOKUP(A1751,'Master Sheet'!A:O,15)</f>
        <v>London</v>
      </c>
    </row>
    <row r="1752" spans="1:13">
      <c r="A1752">
        <v>10297</v>
      </c>
      <c r="B1752" t="s">
        <v>202</v>
      </c>
      <c r="C1752">
        <v>32</v>
      </c>
      <c r="D1752">
        <v>70.08</v>
      </c>
      <c r="E1752">
        <v>1</v>
      </c>
      <c r="F1752" s="14">
        <f>VLOOKUP($A1752,Orders!$A:$B,2,FALSE)</f>
        <v>38246</v>
      </c>
      <c r="G1752" t="str">
        <f>VLOOKUP($A1752,Orders!$A:$E,5,FALSE)</f>
        <v>Shipped</v>
      </c>
      <c r="H1752">
        <f>VLOOKUP(B1752,Products!A:H,8)</f>
        <v>37.32</v>
      </c>
      <c r="I1752">
        <f t="shared" si="112"/>
        <v>2242.56</v>
      </c>
      <c r="J1752">
        <f t="shared" si="113"/>
        <v>1048.32</v>
      </c>
      <c r="K1752">
        <f t="shared" si="114"/>
        <v>2004</v>
      </c>
      <c r="L1752">
        <f t="shared" si="115"/>
        <v>9</v>
      </c>
      <c r="M1752" t="str">
        <f>VLOOKUP(A1752,'Master Sheet'!A:O,15)</f>
        <v>London</v>
      </c>
    </row>
    <row r="1753" spans="1:13">
      <c r="A1753">
        <v>10297</v>
      </c>
      <c r="B1753" t="s">
        <v>186</v>
      </c>
      <c r="C1753">
        <v>23</v>
      </c>
      <c r="D1753">
        <v>71.73</v>
      </c>
      <c r="E1753">
        <v>5</v>
      </c>
      <c r="F1753" s="14">
        <f>VLOOKUP($A1753,Orders!$A:$B,2,FALSE)</f>
        <v>38246</v>
      </c>
      <c r="G1753" t="str">
        <f>VLOOKUP($A1753,Orders!$A:$E,5,FALSE)</f>
        <v>Shipped</v>
      </c>
      <c r="H1753">
        <f>VLOOKUP(B1753,Products!A:H,8)</f>
        <v>36.229999999999997</v>
      </c>
      <c r="I1753">
        <f t="shared" si="112"/>
        <v>1649.7900000000002</v>
      </c>
      <c r="J1753">
        <f t="shared" si="113"/>
        <v>816.50000000000011</v>
      </c>
      <c r="K1753">
        <f t="shared" si="114"/>
        <v>2004</v>
      </c>
      <c r="L1753">
        <f t="shared" si="115"/>
        <v>9</v>
      </c>
      <c r="M1753" t="str">
        <f>VLOOKUP(A1753,'Master Sheet'!A:O,15)</f>
        <v>London</v>
      </c>
    </row>
    <row r="1754" spans="1:13">
      <c r="A1754">
        <v>10297</v>
      </c>
      <c r="B1754" t="s">
        <v>203</v>
      </c>
      <c r="C1754">
        <v>26</v>
      </c>
      <c r="D1754">
        <v>88.9</v>
      </c>
      <c r="E1754">
        <v>2</v>
      </c>
      <c r="F1754" s="14">
        <f>VLOOKUP($A1754,Orders!$A:$B,2,FALSE)</f>
        <v>38246</v>
      </c>
      <c r="G1754" t="str">
        <f>VLOOKUP($A1754,Orders!$A:$E,5,FALSE)</f>
        <v>Shipped</v>
      </c>
      <c r="H1754">
        <f>VLOOKUP(B1754,Products!A:H,8)</f>
        <v>66.92</v>
      </c>
      <c r="I1754">
        <f t="shared" si="112"/>
        <v>2311.4</v>
      </c>
      <c r="J1754">
        <f t="shared" si="113"/>
        <v>571.48000000000013</v>
      </c>
      <c r="K1754">
        <f t="shared" si="114"/>
        <v>2004</v>
      </c>
      <c r="L1754">
        <f t="shared" si="115"/>
        <v>9</v>
      </c>
      <c r="M1754" t="str">
        <f>VLOOKUP(A1754,'Master Sheet'!A:O,15)</f>
        <v>London</v>
      </c>
    </row>
    <row r="1755" spans="1:13">
      <c r="A1755">
        <v>10297</v>
      </c>
      <c r="B1755" t="s">
        <v>187</v>
      </c>
      <c r="C1755">
        <v>28</v>
      </c>
      <c r="D1755">
        <v>63.29</v>
      </c>
      <c r="E1755">
        <v>7</v>
      </c>
      <c r="F1755" s="14">
        <f>VLOOKUP($A1755,Orders!$A:$B,2,FALSE)</f>
        <v>38246</v>
      </c>
      <c r="G1755" t="str">
        <f>VLOOKUP($A1755,Orders!$A:$E,5,FALSE)</f>
        <v>Shipped</v>
      </c>
      <c r="H1755">
        <f>VLOOKUP(B1755,Products!A:H,8)</f>
        <v>33.020000000000003</v>
      </c>
      <c r="I1755">
        <f t="shared" si="112"/>
        <v>1772.12</v>
      </c>
      <c r="J1755">
        <f t="shared" si="113"/>
        <v>847.56</v>
      </c>
      <c r="K1755">
        <f t="shared" si="114"/>
        <v>2004</v>
      </c>
      <c r="L1755">
        <f t="shared" si="115"/>
        <v>9</v>
      </c>
      <c r="M1755" t="str">
        <f>VLOOKUP(A1755,'Master Sheet'!A:O,15)</f>
        <v>London</v>
      </c>
    </row>
    <row r="1756" spans="1:13">
      <c r="A1756">
        <v>10297</v>
      </c>
      <c r="B1756" t="s">
        <v>192</v>
      </c>
      <c r="C1756">
        <v>35</v>
      </c>
      <c r="D1756">
        <v>111.53</v>
      </c>
      <c r="E1756">
        <v>3</v>
      </c>
      <c r="F1756" s="14">
        <f>VLOOKUP($A1756,Orders!$A:$B,2,FALSE)</f>
        <v>38246</v>
      </c>
      <c r="G1756" t="str">
        <f>VLOOKUP($A1756,Orders!$A:$E,5,FALSE)</f>
        <v>Shipped</v>
      </c>
      <c r="H1756">
        <f>VLOOKUP(B1756,Products!A:H,8)</f>
        <v>59.33</v>
      </c>
      <c r="I1756">
        <f t="shared" si="112"/>
        <v>3903.55</v>
      </c>
      <c r="J1756">
        <f t="shared" si="113"/>
        <v>1827</v>
      </c>
      <c r="K1756">
        <f t="shared" si="114"/>
        <v>2004</v>
      </c>
      <c r="L1756">
        <f t="shared" si="115"/>
        <v>9</v>
      </c>
      <c r="M1756" t="str">
        <f>VLOOKUP(A1756,'Master Sheet'!A:O,15)</f>
        <v>London</v>
      </c>
    </row>
    <row r="1757" spans="1:13">
      <c r="A1757">
        <v>10298</v>
      </c>
      <c r="B1757" t="s">
        <v>197</v>
      </c>
      <c r="C1757">
        <v>39</v>
      </c>
      <c r="D1757">
        <v>105.86</v>
      </c>
      <c r="E1757">
        <v>1</v>
      </c>
      <c r="F1757" s="14">
        <f>VLOOKUP($A1757,Orders!$A:$B,2,FALSE)</f>
        <v>38257</v>
      </c>
      <c r="G1757" t="str">
        <f>VLOOKUP($A1757,Orders!$A:$E,5,FALSE)</f>
        <v>Shipped</v>
      </c>
      <c r="H1757">
        <f>VLOOKUP(B1757,Products!A:H,8)</f>
        <v>68.989999999999995</v>
      </c>
      <c r="I1757">
        <f t="shared" si="112"/>
        <v>4128.54</v>
      </c>
      <c r="J1757">
        <f t="shared" si="113"/>
        <v>1437.9300000000003</v>
      </c>
      <c r="K1757">
        <f t="shared" si="114"/>
        <v>2004</v>
      </c>
      <c r="L1757">
        <f t="shared" si="115"/>
        <v>9</v>
      </c>
      <c r="M1757" t="str">
        <f>VLOOKUP(A1757,'Master Sheet'!A:O,15)</f>
        <v>Paris</v>
      </c>
    </row>
    <row r="1758" spans="1:13">
      <c r="A1758">
        <v>10298</v>
      </c>
      <c r="B1758" t="s">
        <v>200</v>
      </c>
      <c r="C1758">
        <v>32</v>
      </c>
      <c r="D1758">
        <v>60.57</v>
      </c>
      <c r="E1758">
        <v>2</v>
      </c>
      <c r="F1758" s="14">
        <f>VLOOKUP($A1758,Orders!$A:$B,2,FALSE)</f>
        <v>38257</v>
      </c>
      <c r="G1758" t="str">
        <f>VLOOKUP($A1758,Orders!$A:$E,5,FALSE)</f>
        <v>Shipped</v>
      </c>
      <c r="H1758">
        <f>VLOOKUP(B1758,Products!A:H,8)</f>
        <v>24.23</v>
      </c>
      <c r="I1758">
        <f t="shared" si="112"/>
        <v>1938.24</v>
      </c>
      <c r="J1758">
        <f t="shared" si="113"/>
        <v>1162.8800000000001</v>
      </c>
      <c r="K1758">
        <f t="shared" si="114"/>
        <v>2004</v>
      </c>
      <c r="L1758">
        <f t="shared" si="115"/>
        <v>9</v>
      </c>
      <c r="M1758" t="str">
        <f>VLOOKUP(A1758,'Master Sheet'!A:O,15)</f>
        <v>Paris</v>
      </c>
    </row>
    <row r="1759" spans="1:13">
      <c r="A1759">
        <v>10299</v>
      </c>
      <c r="B1759" t="s">
        <v>196</v>
      </c>
      <c r="C1759">
        <v>23</v>
      </c>
      <c r="D1759">
        <v>76.56</v>
      </c>
      <c r="E1759">
        <v>9</v>
      </c>
      <c r="F1759" s="14">
        <f>VLOOKUP($A1759,Orders!$A:$B,2,FALSE)</f>
        <v>38260</v>
      </c>
      <c r="G1759" t="str">
        <f>VLOOKUP($A1759,Orders!$A:$E,5,FALSE)</f>
        <v>Shipped</v>
      </c>
      <c r="H1759">
        <f>VLOOKUP(B1759,Products!A:H,8)</f>
        <v>48.81</v>
      </c>
      <c r="I1759">
        <f t="shared" si="112"/>
        <v>1760.88</v>
      </c>
      <c r="J1759">
        <f t="shared" si="113"/>
        <v>638.25</v>
      </c>
      <c r="K1759">
        <f t="shared" si="114"/>
        <v>2004</v>
      </c>
      <c r="L1759">
        <f t="shared" si="115"/>
        <v>9</v>
      </c>
      <c r="M1759" t="str">
        <f>VLOOKUP(A1759,'Master Sheet'!A:O,15)</f>
        <v>London</v>
      </c>
    </row>
    <row r="1760" spans="1:13">
      <c r="A1760">
        <v>10299</v>
      </c>
      <c r="B1760" t="s">
        <v>198</v>
      </c>
      <c r="C1760">
        <v>29</v>
      </c>
      <c r="D1760">
        <v>164.61</v>
      </c>
      <c r="E1760">
        <v>11</v>
      </c>
      <c r="F1760" s="14">
        <f>VLOOKUP($A1760,Orders!$A:$B,2,FALSE)</f>
        <v>38260</v>
      </c>
      <c r="G1760" t="str">
        <f>VLOOKUP($A1760,Orders!$A:$E,5,FALSE)</f>
        <v>Shipped</v>
      </c>
      <c r="H1760">
        <f>VLOOKUP(B1760,Products!A:H,8)</f>
        <v>91.02</v>
      </c>
      <c r="I1760">
        <f t="shared" si="112"/>
        <v>4773.6900000000005</v>
      </c>
      <c r="J1760">
        <f t="shared" si="113"/>
        <v>2134.1100000000006</v>
      </c>
      <c r="K1760">
        <f t="shared" si="114"/>
        <v>2004</v>
      </c>
      <c r="L1760">
        <f t="shared" si="115"/>
        <v>9</v>
      </c>
      <c r="M1760" t="str">
        <f>VLOOKUP(A1760,'Master Sheet'!A:O,15)</f>
        <v>London</v>
      </c>
    </row>
    <row r="1761" spans="1:13">
      <c r="A1761">
        <v>10299</v>
      </c>
      <c r="B1761" t="s">
        <v>199</v>
      </c>
      <c r="C1761">
        <v>24</v>
      </c>
      <c r="D1761">
        <v>123.51</v>
      </c>
      <c r="E1761">
        <v>8</v>
      </c>
      <c r="F1761" s="14">
        <f>VLOOKUP($A1761,Orders!$A:$B,2,FALSE)</f>
        <v>38260</v>
      </c>
      <c r="G1761" t="str">
        <f>VLOOKUP($A1761,Orders!$A:$E,5,FALSE)</f>
        <v>Shipped</v>
      </c>
      <c r="H1761">
        <f>VLOOKUP(B1761,Products!A:H,8)</f>
        <v>66.27</v>
      </c>
      <c r="I1761">
        <f t="shared" si="112"/>
        <v>2964.2400000000002</v>
      </c>
      <c r="J1761">
        <f t="shared" si="113"/>
        <v>1373.7600000000002</v>
      </c>
      <c r="K1761">
        <f t="shared" si="114"/>
        <v>2004</v>
      </c>
      <c r="L1761">
        <f t="shared" si="115"/>
        <v>9</v>
      </c>
      <c r="M1761" t="str">
        <f>VLOOKUP(A1761,'Master Sheet'!A:O,15)</f>
        <v>London</v>
      </c>
    </row>
    <row r="1762" spans="1:13">
      <c r="A1762">
        <v>10299</v>
      </c>
      <c r="B1762" t="s">
        <v>211</v>
      </c>
      <c r="C1762">
        <v>39</v>
      </c>
      <c r="D1762">
        <v>62.17</v>
      </c>
      <c r="E1762">
        <v>3</v>
      </c>
      <c r="F1762" s="14">
        <f>VLOOKUP($A1762,Orders!$A:$B,2,FALSE)</f>
        <v>38260</v>
      </c>
      <c r="G1762" t="str">
        <f>VLOOKUP($A1762,Orders!$A:$E,5,FALSE)</f>
        <v>Shipped</v>
      </c>
      <c r="H1762">
        <f>VLOOKUP(B1762,Products!A:H,8)</f>
        <v>32.950000000000003</v>
      </c>
      <c r="I1762">
        <f t="shared" si="112"/>
        <v>2424.63</v>
      </c>
      <c r="J1762">
        <f t="shared" si="113"/>
        <v>1139.58</v>
      </c>
      <c r="K1762">
        <f t="shared" si="114"/>
        <v>2004</v>
      </c>
      <c r="L1762">
        <f t="shared" si="115"/>
        <v>9</v>
      </c>
      <c r="M1762" t="str">
        <f>VLOOKUP(A1762,'Master Sheet'!A:O,15)</f>
        <v>London</v>
      </c>
    </row>
    <row r="1763" spans="1:13">
      <c r="A1763">
        <v>10299</v>
      </c>
      <c r="B1763" t="s">
        <v>212</v>
      </c>
      <c r="C1763">
        <v>49</v>
      </c>
      <c r="D1763">
        <v>119.04</v>
      </c>
      <c r="E1763">
        <v>2</v>
      </c>
      <c r="F1763" s="14">
        <f>VLOOKUP($A1763,Orders!$A:$B,2,FALSE)</f>
        <v>38260</v>
      </c>
      <c r="G1763" t="str">
        <f>VLOOKUP($A1763,Orders!$A:$E,5,FALSE)</f>
        <v>Shipped</v>
      </c>
      <c r="H1763">
        <f>VLOOKUP(B1763,Products!A:H,8)</f>
        <v>69.930000000000007</v>
      </c>
      <c r="I1763">
        <f t="shared" si="112"/>
        <v>5832.96</v>
      </c>
      <c r="J1763">
        <f t="shared" si="113"/>
        <v>2406.39</v>
      </c>
      <c r="K1763">
        <f t="shared" si="114"/>
        <v>2004</v>
      </c>
      <c r="L1763">
        <f t="shared" si="115"/>
        <v>9</v>
      </c>
      <c r="M1763" t="str">
        <f>VLOOKUP(A1763,'Master Sheet'!A:O,15)</f>
        <v>London</v>
      </c>
    </row>
    <row r="1764" spans="1:13">
      <c r="A1764">
        <v>10299</v>
      </c>
      <c r="B1764" t="s">
        <v>201</v>
      </c>
      <c r="C1764">
        <v>47</v>
      </c>
      <c r="D1764">
        <v>107.07</v>
      </c>
      <c r="E1764">
        <v>10</v>
      </c>
      <c r="F1764" s="14">
        <f>VLOOKUP($A1764,Orders!$A:$B,2,FALSE)</f>
        <v>38260</v>
      </c>
      <c r="G1764" t="str">
        <f>VLOOKUP($A1764,Orders!$A:$E,5,FALSE)</f>
        <v>Shipped</v>
      </c>
      <c r="H1764">
        <f>VLOOKUP(B1764,Products!A:H,8)</f>
        <v>60.86</v>
      </c>
      <c r="I1764">
        <f t="shared" si="112"/>
        <v>5032.29</v>
      </c>
      <c r="J1764">
        <f t="shared" si="113"/>
        <v>2171.87</v>
      </c>
      <c r="K1764">
        <f t="shared" si="114"/>
        <v>2004</v>
      </c>
      <c r="L1764">
        <f t="shared" si="115"/>
        <v>9</v>
      </c>
      <c r="M1764" t="str">
        <f>VLOOKUP(A1764,'Master Sheet'!A:O,15)</f>
        <v>London</v>
      </c>
    </row>
    <row r="1765" spans="1:13">
      <c r="A1765">
        <v>10299</v>
      </c>
      <c r="B1765" t="s">
        <v>213</v>
      </c>
      <c r="C1765">
        <v>33</v>
      </c>
      <c r="D1765">
        <v>58.87</v>
      </c>
      <c r="E1765">
        <v>6</v>
      </c>
      <c r="F1765" s="14">
        <f>VLOOKUP($A1765,Orders!$A:$B,2,FALSE)</f>
        <v>38260</v>
      </c>
      <c r="G1765" t="str">
        <f>VLOOKUP($A1765,Orders!$A:$E,5,FALSE)</f>
        <v>Shipped</v>
      </c>
      <c r="H1765">
        <f>VLOOKUP(B1765,Products!A:H,8)</f>
        <v>47.1</v>
      </c>
      <c r="I1765">
        <f t="shared" si="112"/>
        <v>1942.7099999999998</v>
      </c>
      <c r="J1765">
        <f t="shared" si="113"/>
        <v>388.40999999999985</v>
      </c>
      <c r="K1765">
        <f t="shared" si="114"/>
        <v>2004</v>
      </c>
      <c r="L1765">
        <f t="shared" si="115"/>
        <v>9</v>
      </c>
      <c r="M1765" t="str">
        <f>VLOOKUP(A1765,'Master Sheet'!A:O,15)</f>
        <v>London</v>
      </c>
    </row>
    <row r="1766" spans="1:13">
      <c r="A1766">
        <v>10299</v>
      </c>
      <c r="B1766" t="s">
        <v>216</v>
      </c>
      <c r="C1766">
        <v>32</v>
      </c>
      <c r="D1766">
        <v>66.290000000000006</v>
      </c>
      <c r="E1766">
        <v>1</v>
      </c>
      <c r="F1766" s="14">
        <f>VLOOKUP($A1766,Orders!$A:$B,2,FALSE)</f>
        <v>38260</v>
      </c>
      <c r="G1766" t="str">
        <f>VLOOKUP($A1766,Orders!$A:$E,5,FALSE)</f>
        <v>Shipped</v>
      </c>
      <c r="H1766">
        <f>VLOOKUP(B1766,Products!A:H,8)</f>
        <v>32.33</v>
      </c>
      <c r="I1766">
        <f t="shared" si="112"/>
        <v>2121.2800000000002</v>
      </c>
      <c r="J1766">
        <f t="shared" si="113"/>
        <v>1086.7200000000003</v>
      </c>
      <c r="K1766">
        <f t="shared" si="114"/>
        <v>2004</v>
      </c>
      <c r="L1766">
        <f t="shared" si="115"/>
        <v>9</v>
      </c>
      <c r="M1766" t="str">
        <f>VLOOKUP(A1766,'Master Sheet'!A:O,15)</f>
        <v>London</v>
      </c>
    </row>
    <row r="1767" spans="1:13">
      <c r="A1767">
        <v>10299</v>
      </c>
      <c r="B1767" t="s">
        <v>217</v>
      </c>
      <c r="C1767">
        <v>24</v>
      </c>
      <c r="D1767">
        <v>36.21</v>
      </c>
      <c r="E1767">
        <v>4</v>
      </c>
      <c r="F1767" s="14">
        <f>VLOOKUP($A1767,Orders!$A:$B,2,FALSE)</f>
        <v>38260</v>
      </c>
      <c r="G1767" t="str">
        <f>VLOOKUP($A1767,Orders!$A:$E,5,FALSE)</f>
        <v>Shipped</v>
      </c>
      <c r="H1767">
        <f>VLOOKUP(B1767,Products!A:H,8)</f>
        <v>24.14</v>
      </c>
      <c r="I1767">
        <f t="shared" si="112"/>
        <v>869.04</v>
      </c>
      <c r="J1767">
        <f t="shared" si="113"/>
        <v>289.68</v>
      </c>
      <c r="K1767">
        <f t="shared" si="114"/>
        <v>2004</v>
      </c>
      <c r="L1767">
        <f t="shared" si="115"/>
        <v>9</v>
      </c>
      <c r="M1767" t="str">
        <f>VLOOKUP(A1767,'Master Sheet'!A:O,15)</f>
        <v>London</v>
      </c>
    </row>
    <row r="1768" spans="1:13">
      <c r="A1768">
        <v>10299</v>
      </c>
      <c r="B1768" t="s">
        <v>218</v>
      </c>
      <c r="C1768">
        <v>38</v>
      </c>
      <c r="D1768">
        <v>84.7</v>
      </c>
      <c r="E1768">
        <v>7</v>
      </c>
      <c r="F1768" s="14">
        <f>VLOOKUP($A1768,Orders!$A:$B,2,FALSE)</f>
        <v>38260</v>
      </c>
      <c r="G1768" t="str">
        <f>VLOOKUP($A1768,Orders!$A:$E,5,FALSE)</f>
        <v>Shipped</v>
      </c>
      <c r="H1768">
        <f>VLOOKUP(B1768,Products!A:H,8)</f>
        <v>56.13</v>
      </c>
      <c r="I1768">
        <f t="shared" si="112"/>
        <v>3218.6</v>
      </c>
      <c r="J1768">
        <f t="shared" si="113"/>
        <v>1085.6600000000001</v>
      </c>
      <c r="K1768">
        <f t="shared" si="114"/>
        <v>2004</v>
      </c>
      <c r="L1768">
        <f t="shared" si="115"/>
        <v>9</v>
      </c>
      <c r="M1768" t="str">
        <f>VLOOKUP(A1768,'Master Sheet'!A:O,15)</f>
        <v>London</v>
      </c>
    </row>
    <row r="1769" spans="1:13">
      <c r="A1769">
        <v>10299</v>
      </c>
      <c r="B1769" t="s">
        <v>219</v>
      </c>
      <c r="C1769">
        <v>44</v>
      </c>
      <c r="D1769">
        <v>77.290000000000006</v>
      </c>
      <c r="E1769">
        <v>5</v>
      </c>
      <c r="F1769" s="14">
        <f>VLOOKUP($A1769,Orders!$A:$B,2,FALSE)</f>
        <v>38260</v>
      </c>
      <c r="G1769" t="str">
        <f>VLOOKUP($A1769,Orders!$A:$E,5,FALSE)</f>
        <v>Shipped</v>
      </c>
      <c r="H1769">
        <f>VLOOKUP(B1769,Products!A:H,8)</f>
        <v>34.17</v>
      </c>
      <c r="I1769">
        <f t="shared" si="112"/>
        <v>3400.76</v>
      </c>
      <c r="J1769">
        <f t="shared" si="113"/>
        <v>1897.2800000000002</v>
      </c>
      <c r="K1769">
        <f t="shared" si="114"/>
        <v>2004</v>
      </c>
      <c r="L1769">
        <f t="shared" si="115"/>
        <v>9</v>
      </c>
      <c r="M1769" t="str">
        <f>VLOOKUP(A1769,'Master Sheet'!A:O,15)</f>
        <v>London</v>
      </c>
    </row>
    <row r="1770" spans="1:13">
      <c r="A1770">
        <v>10300</v>
      </c>
      <c r="B1770" t="s">
        <v>204</v>
      </c>
      <c r="C1770">
        <v>33</v>
      </c>
      <c r="D1770">
        <v>184.84</v>
      </c>
      <c r="E1770">
        <v>5</v>
      </c>
      <c r="F1770" s="14">
        <f>VLOOKUP($A1770,Orders!$A:$B,2,FALSE)</f>
        <v>37898</v>
      </c>
      <c r="G1770" t="str">
        <f>VLOOKUP($A1770,Orders!$A:$E,5,FALSE)</f>
        <v>Shipped</v>
      </c>
      <c r="H1770">
        <f>VLOOKUP(B1770,Products!A:H,8)</f>
        <v>95.34</v>
      </c>
      <c r="I1770">
        <f t="shared" si="112"/>
        <v>6099.72</v>
      </c>
      <c r="J1770">
        <f t="shared" si="113"/>
        <v>2953.5</v>
      </c>
      <c r="K1770">
        <f t="shared" si="114"/>
        <v>2003</v>
      </c>
      <c r="L1770">
        <f t="shared" si="115"/>
        <v>10</v>
      </c>
      <c r="M1770" t="str">
        <f>VLOOKUP(A1770,'Master Sheet'!A:O,15)</f>
        <v>London</v>
      </c>
    </row>
    <row r="1771" spans="1:13">
      <c r="A1771">
        <v>10300</v>
      </c>
      <c r="B1771" t="s">
        <v>205</v>
      </c>
      <c r="C1771">
        <v>29</v>
      </c>
      <c r="D1771">
        <v>116.27</v>
      </c>
      <c r="E1771">
        <v>3</v>
      </c>
      <c r="F1771" s="14">
        <f>VLOOKUP($A1771,Orders!$A:$B,2,FALSE)</f>
        <v>37898</v>
      </c>
      <c r="G1771" t="str">
        <f>VLOOKUP($A1771,Orders!$A:$E,5,FALSE)</f>
        <v>Shipped</v>
      </c>
      <c r="H1771">
        <f>VLOOKUP(B1771,Products!A:H,8)</f>
        <v>75.16</v>
      </c>
      <c r="I1771">
        <f t="shared" si="112"/>
        <v>3371.83</v>
      </c>
      <c r="J1771">
        <f t="shared" si="113"/>
        <v>1192.19</v>
      </c>
      <c r="K1771">
        <f t="shared" si="114"/>
        <v>2003</v>
      </c>
      <c r="L1771">
        <f t="shared" si="115"/>
        <v>10</v>
      </c>
      <c r="M1771" t="str">
        <f>VLOOKUP(A1771,'Master Sheet'!A:O,15)</f>
        <v>London</v>
      </c>
    </row>
    <row r="1772" spans="1:13">
      <c r="A1772">
        <v>10300</v>
      </c>
      <c r="B1772" t="s">
        <v>206</v>
      </c>
      <c r="C1772">
        <v>22</v>
      </c>
      <c r="D1772">
        <v>76.61</v>
      </c>
      <c r="E1772">
        <v>6</v>
      </c>
      <c r="F1772" s="14">
        <f>VLOOKUP($A1772,Orders!$A:$B,2,FALSE)</f>
        <v>37898</v>
      </c>
      <c r="G1772" t="str">
        <f>VLOOKUP($A1772,Orders!$A:$E,5,FALSE)</f>
        <v>Shipped</v>
      </c>
      <c r="H1772">
        <f>VLOOKUP(B1772,Products!A:H,8)</f>
        <v>31.92</v>
      </c>
      <c r="I1772">
        <f t="shared" si="112"/>
        <v>1685.42</v>
      </c>
      <c r="J1772">
        <f t="shared" si="113"/>
        <v>983.18</v>
      </c>
      <c r="K1772">
        <f t="shared" si="114"/>
        <v>2003</v>
      </c>
      <c r="L1772">
        <f t="shared" si="115"/>
        <v>10</v>
      </c>
      <c r="M1772" t="str">
        <f>VLOOKUP(A1772,'Master Sheet'!A:O,15)</f>
        <v>London</v>
      </c>
    </row>
    <row r="1773" spans="1:13">
      <c r="A1773">
        <v>10300</v>
      </c>
      <c r="B1773" t="s">
        <v>207</v>
      </c>
      <c r="C1773">
        <v>23</v>
      </c>
      <c r="D1773">
        <v>95.58</v>
      </c>
      <c r="E1773">
        <v>2</v>
      </c>
      <c r="F1773" s="14">
        <f>VLOOKUP($A1773,Orders!$A:$B,2,FALSE)</f>
        <v>37898</v>
      </c>
      <c r="G1773" t="str">
        <f>VLOOKUP($A1773,Orders!$A:$E,5,FALSE)</f>
        <v>Shipped</v>
      </c>
      <c r="H1773">
        <f>VLOOKUP(B1773,Products!A:H,8)</f>
        <v>58.73</v>
      </c>
      <c r="I1773">
        <f t="shared" si="112"/>
        <v>2198.34</v>
      </c>
      <c r="J1773">
        <f t="shared" si="113"/>
        <v>847.55000000000007</v>
      </c>
      <c r="K1773">
        <f t="shared" si="114"/>
        <v>2003</v>
      </c>
      <c r="L1773">
        <f t="shared" si="115"/>
        <v>10</v>
      </c>
      <c r="M1773" t="str">
        <f>VLOOKUP(A1773,'Master Sheet'!A:O,15)</f>
        <v>London</v>
      </c>
    </row>
    <row r="1774" spans="1:13">
      <c r="A1774">
        <v>10300</v>
      </c>
      <c r="B1774" t="s">
        <v>208</v>
      </c>
      <c r="C1774">
        <v>41</v>
      </c>
      <c r="D1774">
        <v>63.14</v>
      </c>
      <c r="E1774">
        <v>1</v>
      </c>
      <c r="F1774" s="14">
        <f>VLOOKUP($A1774,Orders!$A:$B,2,FALSE)</f>
        <v>37898</v>
      </c>
      <c r="G1774" t="str">
        <f>VLOOKUP($A1774,Orders!$A:$E,5,FALSE)</f>
        <v>Shipped</v>
      </c>
      <c r="H1774">
        <f>VLOOKUP(B1774,Products!A:H,8)</f>
        <v>53.9</v>
      </c>
      <c r="I1774">
        <f t="shared" si="112"/>
        <v>2588.7400000000002</v>
      </c>
      <c r="J1774">
        <f t="shared" si="113"/>
        <v>378.84000000000009</v>
      </c>
      <c r="K1774">
        <f t="shared" si="114"/>
        <v>2003</v>
      </c>
      <c r="L1774">
        <f t="shared" si="115"/>
        <v>10</v>
      </c>
      <c r="M1774" t="str">
        <f>VLOOKUP(A1774,'Master Sheet'!A:O,15)</f>
        <v>London</v>
      </c>
    </row>
    <row r="1775" spans="1:13">
      <c r="A1775">
        <v>10300</v>
      </c>
      <c r="B1775" t="s">
        <v>209</v>
      </c>
      <c r="C1775">
        <v>49</v>
      </c>
      <c r="D1775">
        <v>65.94</v>
      </c>
      <c r="E1775">
        <v>8</v>
      </c>
      <c r="F1775" s="14">
        <f>VLOOKUP($A1775,Orders!$A:$B,2,FALSE)</f>
        <v>37898</v>
      </c>
      <c r="G1775" t="str">
        <f>VLOOKUP($A1775,Orders!$A:$E,5,FALSE)</f>
        <v>Shipped</v>
      </c>
      <c r="H1775">
        <f>VLOOKUP(B1775,Products!A:H,8)</f>
        <v>49.05</v>
      </c>
      <c r="I1775">
        <f t="shared" si="112"/>
        <v>3231.06</v>
      </c>
      <c r="J1775">
        <f t="shared" si="113"/>
        <v>827.61</v>
      </c>
      <c r="K1775">
        <f t="shared" si="114"/>
        <v>2003</v>
      </c>
      <c r="L1775">
        <f t="shared" si="115"/>
        <v>10</v>
      </c>
      <c r="M1775" t="str">
        <f>VLOOKUP(A1775,'Master Sheet'!A:O,15)</f>
        <v>London</v>
      </c>
    </row>
    <row r="1776" spans="1:13">
      <c r="A1776">
        <v>10300</v>
      </c>
      <c r="B1776" t="s">
        <v>210</v>
      </c>
      <c r="C1776">
        <v>23</v>
      </c>
      <c r="D1776">
        <v>144.05000000000001</v>
      </c>
      <c r="E1776">
        <v>7</v>
      </c>
      <c r="F1776" s="14">
        <f>VLOOKUP($A1776,Orders!$A:$B,2,FALSE)</f>
        <v>37898</v>
      </c>
      <c r="G1776" t="str">
        <f>VLOOKUP($A1776,Orders!$A:$E,5,FALSE)</f>
        <v>Shipped</v>
      </c>
      <c r="H1776">
        <f>VLOOKUP(B1776,Products!A:H,8)</f>
        <v>73.489999999999995</v>
      </c>
      <c r="I1776">
        <f t="shared" si="112"/>
        <v>3313.15</v>
      </c>
      <c r="J1776">
        <f t="shared" si="113"/>
        <v>1622.8800000000003</v>
      </c>
      <c r="K1776">
        <f t="shared" si="114"/>
        <v>2003</v>
      </c>
      <c r="L1776">
        <f t="shared" si="115"/>
        <v>10</v>
      </c>
      <c r="M1776" t="str">
        <f>VLOOKUP(A1776,'Master Sheet'!A:O,15)</f>
        <v>London</v>
      </c>
    </row>
    <row r="1777" spans="1:13">
      <c r="A1777">
        <v>10300</v>
      </c>
      <c r="B1777" t="s">
        <v>214</v>
      </c>
      <c r="C1777">
        <v>31</v>
      </c>
      <c r="D1777">
        <v>52.05</v>
      </c>
      <c r="E1777">
        <v>4</v>
      </c>
      <c r="F1777" s="14">
        <f>VLOOKUP($A1777,Orders!$A:$B,2,FALSE)</f>
        <v>37898</v>
      </c>
      <c r="G1777" t="str">
        <f>VLOOKUP($A1777,Orders!$A:$E,5,FALSE)</f>
        <v>Shipped</v>
      </c>
      <c r="H1777">
        <f>VLOOKUP(B1777,Products!A:H,8)</f>
        <v>38.58</v>
      </c>
      <c r="I1777">
        <f t="shared" si="112"/>
        <v>1613.55</v>
      </c>
      <c r="J1777">
        <f t="shared" si="113"/>
        <v>417.56999999999994</v>
      </c>
      <c r="K1777">
        <f t="shared" si="114"/>
        <v>2003</v>
      </c>
      <c r="L1777">
        <f t="shared" si="115"/>
        <v>10</v>
      </c>
      <c r="M1777" t="str">
        <f>VLOOKUP(A1777,'Master Sheet'!A:O,15)</f>
        <v>London</v>
      </c>
    </row>
    <row r="1778" spans="1:13">
      <c r="A1778">
        <v>10301</v>
      </c>
      <c r="B1778" t="s">
        <v>220</v>
      </c>
      <c r="C1778">
        <v>37</v>
      </c>
      <c r="D1778">
        <v>114.65</v>
      </c>
      <c r="E1778">
        <v>8</v>
      </c>
      <c r="F1778" s="14">
        <f>VLOOKUP($A1778,Orders!$A:$B,2,FALSE)</f>
        <v>37899</v>
      </c>
      <c r="G1778" t="str">
        <f>VLOOKUP($A1778,Orders!$A:$E,5,FALSE)</f>
        <v>Shipped</v>
      </c>
      <c r="H1778">
        <f>VLOOKUP(B1778,Products!A:H,8)</f>
        <v>83.51</v>
      </c>
      <c r="I1778">
        <f t="shared" si="112"/>
        <v>4242.05</v>
      </c>
      <c r="J1778">
        <f t="shared" si="113"/>
        <v>1152.18</v>
      </c>
      <c r="K1778">
        <f t="shared" si="114"/>
        <v>2003</v>
      </c>
      <c r="L1778">
        <f t="shared" si="115"/>
        <v>10</v>
      </c>
      <c r="M1778" t="str">
        <f>VLOOKUP(A1778,'Master Sheet'!A:O,15)</f>
        <v>London</v>
      </c>
    </row>
    <row r="1779" spans="1:13">
      <c r="A1779">
        <v>10301</v>
      </c>
      <c r="B1779" t="s">
        <v>225</v>
      </c>
      <c r="C1779">
        <v>32</v>
      </c>
      <c r="D1779">
        <v>118.22</v>
      </c>
      <c r="E1779">
        <v>4</v>
      </c>
      <c r="F1779" s="14">
        <f>VLOOKUP($A1779,Orders!$A:$B,2,FALSE)</f>
        <v>37899</v>
      </c>
      <c r="G1779" t="str">
        <f>VLOOKUP($A1779,Orders!$A:$E,5,FALSE)</f>
        <v>Shipped</v>
      </c>
      <c r="H1779">
        <f>VLOOKUP(B1779,Products!A:H,8)</f>
        <v>65.959999999999994</v>
      </c>
      <c r="I1779">
        <f t="shared" ref="I1779:I1842" si="116">C1779*D1779</f>
        <v>3783.04</v>
      </c>
      <c r="J1779">
        <f t="shared" ref="J1779:J1842" si="117">(D1779-H1779)*C1779</f>
        <v>1672.3200000000002</v>
      </c>
      <c r="K1779">
        <f t="shared" ref="K1779:K1842" si="118">YEAR(F1779)</f>
        <v>2003</v>
      </c>
      <c r="L1779">
        <f t="shared" ref="L1779:L1842" si="119">MONTH(F1779)</f>
        <v>10</v>
      </c>
      <c r="M1779" t="str">
        <f>VLOOKUP(A1779,'Master Sheet'!A:O,15)</f>
        <v>London</v>
      </c>
    </row>
    <row r="1780" spans="1:13">
      <c r="A1780">
        <v>10301</v>
      </c>
      <c r="B1780" t="s">
        <v>221</v>
      </c>
      <c r="C1780">
        <v>47</v>
      </c>
      <c r="D1780">
        <v>119.49</v>
      </c>
      <c r="E1780">
        <v>7</v>
      </c>
      <c r="F1780" s="14">
        <f>VLOOKUP($A1780,Orders!$A:$B,2,FALSE)</f>
        <v>37899</v>
      </c>
      <c r="G1780" t="str">
        <f>VLOOKUP($A1780,Orders!$A:$E,5,FALSE)</f>
        <v>Shipped</v>
      </c>
      <c r="H1780">
        <f>VLOOKUP(B1780,Products!A:H,8)</f>
        <v>93.89</v>
      </c>
      <c r="I1780">
        <f t="shared" si="116"/>
        <v>5616.03</v>
      </c>
      <c r="J1780">
        <f t="shared" si="117"/>
        <v>1203.1999999999998</v>
      </c>
      <c r="K1780">
        <f t="shared" si="118"/>
        <v>2003</v>
      </c>
      <c r="L1780">
        <f t="shared" si="119"/>
        <v>10</v>
      </c>
      <c r="M1780" t="str">
        <f>VLOOKUP(A1780,'Master Sheet'!A:O,15)</f>
        <v>London</v>
      </c>
    </row>
    <row r="1781" spans="1:13">
      <c r="A1781">
        <v>10301</v>
      </c>
      <c r="B1781" t="s">
        <v>222</v>
      </c>
      <c r="C1781">
        <v>22</v>
      </c>
      <c r="D1781">
        <v>113.52</v>
      </c>
      <c r="E1781">
        <v>5</v>
      </c>
      <c r="F1781" s="14">
        <f>VLOOKUP($A1781,Orders!$A:$B,2,FALSE)</f>
        <v>37899</v>
      </c>
      <c r="G1781" t="str">
        <f>VLOOKUP($A1781,Orders!$A:$E,5,FALSE)</f>
        <v>Shipped</v>
      </c>
      <c r="H1781">
        <f>VLOOKUP(B1781,Products!A:H,8)</f>
        <v>56.76</v>
      </c>
      <c r="I1781">
        <f t="shared" si="116"/>
        <v>2497.44</v>
      </c>
      <c r="J1781">
        <f t="shared" si="117"/>
        <v>1248.72</v>
      </c>
      <c r="K1781">
        <f t="shared" si="118"/>
        <v>2003</v>
      </c>
      <c r="L1781">
        <f t="shared" si="119"/>
        <v>10</v>
      </c>
      <c r="M1781" t="str">
        <f>VLOOKUP(A1781,'Master Sheet'!A:O,15)</f>
        <v>London</v>
      </c>
    </row>
    <row r="1782" spans="1:13">
      <c r="A1782">
        <v>10301</v>
      </c>
      <c r="B1782" t="s">
        <v>154</v>
      </c>
      <c r="C1782">
        <v>23</v>
      </c>
      <c r="D1782">
        <v>135.47</v>
      </c>
      <c r="E1782">
        <v>9</v>
      </c>
      <c r="F1782" s="14">
        <f>VLOOKUP($A1782,Orders!$A:$B,2,FALSE)</f>
        <v>37899</v>
      </c>
      <c r="G1782" t="str">
        <f>VLOOKUP($A1782,Orders!$A:$E,5,FALSE)</f>
        <v>Shipped</v>
      </c>
      <c r="H1782">
        <f>VLOOKUP(B1782,Products!A:H,8)</f>
        <v>77.900000000000006</v>
      </c>
      <c r="I1782">
        <f t="shared" si="116"/>
        <v>3115.81</v>
      </c>
      <c r="J1782">
        <f t="shared" si="117"/>
        <v>1324.11</v>
      </c>
      <c r="K1782">
        <f t="shared" si="118"/>
        <v>2003</v>
      </c>
      <c r="L1782">
        <f t="shared" si="119"/>
        <v>10</v>
      </c>
      <c r="M1782" t="str">
        <f>VLOOKUP(A1782,'Master Sheet'!A:O,15)</f>
        <v>London</v>
      </c>
    </row>
    <row r="1783" spans="1:13">
      <c r="A1783">
        <v>10301</v>
      </c>
      <c r="B1783" t="s">
        <v>223</v>
      </c>
      <c r="C1783">
        <v>39</v>
      </c>
      <c r="D1783">
        <v>137.04</v>
      </c>
      <c r="E1783">
        <v>6</v>
      </c>
      <c r="F1783" s="14">
        <f>VLOOKUP($A1783,Orders!$A:$B,2,FALSE)</f>
        <v>37899</v>
      </c>
      <c r="G1783" t="str">
        <f>VLOOKUP($A1783,Orders!$A:$E,5,FALSE)</f>
        <v>Shipped</v>
      </c>
      <c r="H1783">
        <f>VLOOKUP(B1783,Products!A:H,8)</f>
        <v>62.16</v>
      </c>
      <c r="I1783">
        <f t="shared" si="116"/>
        <v>5344.5599999999995</v>
      </c>
      <c r="J1783">
        <f t="shared" si="117"/>
        <v>2920.3199999999997</v>
      </c>
      <c r="K1783">
        <f t="shared" si="118"/>
        <v>2003</v>
      </c>
      <c r="L1783">
        <f t="shared" si="119"/>
        <v>10</v>
      </c>
      <c r="M1783" t="str">
        <f>VLOOKUP(A1783,'Master Sheet'!A:O,15)</f>
        <v>London</v>
      </c>
    </row>
    <row r="1784" spans="1:13">
      <c r="A1784">
        <v>10301</v>
      </c>
      <c r="B1784" t="s">
        <v>227</v>
      </c>
      <c r="C1784">
        <v>27</v>
      </c>
      <c r="D1784">
        <v>64.67</v>
      </c>
      <c r="E1784">
        <v>1</v>
      </c>
      <c r="F1784" s="14">
        <f>VLOOKUP($A1784,Orders!$A:$B,2,FALSE)</f>
        <v>37899</v>
      </c>
      <c r="G1784" t="str">
        <f>VLOOKUP($A1784,Orders!$A:$E,5,FALSE)</f>
        <v>Shipped</v>
      </c>
      <c r="H1784">
        <f>VLOOKUP(B1784,Products!A:H,8)</f>
        <v>49.24</v>
      </c>
      <c r="I1784">
        <f t="shared" si="116"/>
        <v>1746.0900000000001</v>
      </c>
      <c r="J1784">
        <f t="shared" si="117"/>
        <v>416.61</v>
      </c>
      <c r="K1784">
        <f t="shared" si="118"/>
        <v>2003</v>
      </c>
      <c r="L1784">
        <f t="shared" si="119"/>
        <v>10</v>
      </c>
      <c r="M1784" t="str">
        <f>VLOOKUP(A1784,'Master Sheet'!A:O,15)</f>
        <v>London</v>
      </c>
    </row>
    <row r="1785" spans="1:13">
      <c r="A1785">
        <v>10301</v>
      </c>
      <c r="B1785" t="s">
        <v>228</v>
      </c>
      <c r="C1785">
        <v>22</v>
      </c>
      <c r="D1785">
        <v>40.75</v>
      </c>
      <c r="E1785">
        <v>3</v>
      </c>
      <c r="F1785" s="14">
        <f>VLOOKUP($A1785,Orders!$A:$B,2,FALSE)</f>
        <v>37899</v>
      </c>
      <c r="G1785" t="str">
        <f>VLOOKUP($A1785,Orders!$A:$E,5,FALSE)</f>
        <v>Shipped</v>
      </c>
      <c r="H1785">
        <f>VLOOKUP(B1785,Products!A:H,8)</f>
        <v>29.18</v>
      </c>
      <c r="I1785">
        <f t="shared" si="116"/>
        <v>896.5</v>
      </c>
      <c r="J1785">
        <f t="shared" si="117"/>
        <v>254.54000000000002</v>
      </c>
      <c r="K1785">
        <f t="shared" si="118"/>
        <v>2003</v>
      </c>
      <c r="L1785">
        <f t="shared" si="119"/>
        <v>10</v>
      </c>
      <c r="M1785" t="str">
        <f>VLOOKUP(A1785,'Master Sheet'!A:O,15)</f>
        <v>London</v>
      </c>
    </row>
    <row r="1786" spans="1:13">
      <c r="A1786">
        <v>10301</v>
      </c>
      <c r="B1786" t="s">
        <v>224</v>
      </c>
      <c r="C1786">
        <v>48</v>
      </c>
      <c r="D1786">
        <v>32.1</v>
      </c>
      <c r="E1786">
        <v>10</v>
      </c>
      <c r="F1786" s="14">
        <f>VLOOKUP($A1786,Orders!$A:$B,2,FALSE)</f>
        <v>37899</v>
      </c>
      <c r="G1786" t="str">
        <f>VLOOKUP($A1786,Orders!$A:$E,5,FALSE)</f>
        <v>Shipped</v>
      </c>
      <c r="H1786">
        <f>VLOOKUP(B1786,Products!A:H,8)</f>
        <v>16.239999999999998</v>
      </c>
      <c r="I1786">
        <f t="shared" si="116"/>
        <v>1540.8000000000002</v>
      </c>
      <c r="J1786">
        <f t="shared" si="117"/>
        <v>761.2800000000002</v>
      </c>
      <c r="K1786">
        <f t="shared" si="118"/>
        <v>2003</v>
      </c>
      <c r="L1786">
        <f t="shared" si="119"/>
        <v>10</v>
      </c>
      <c r="M1786" t="str">
        <f>VLOOKUP(A1786,'Master Sheet'!A:O,15)</f>
        <v>London</v>
      </c>
    </row>
    <row r="1787" spans="1:13">
      <c r="A1787">
        <v>10301</v>
      </c>
      <c r="B1787" t="s">
        <v>232</v>
      </c>
      <c r="C1787">
        <v>22</v>
      </c>
      <c r="D1787">
        <v>86.73</v>
      </c>
      <c r="E1787">
        <v>2</v>
      </c>
      <c r="F1787" s="14">
        <f>VLOOKUP($A1787,Orders!$A:$B,2,FALSE)</f>
        <v>37899</v>
      </c>
      <c r="G1787" t="str">
        <f>VLOOKUP($A1787,Orders!$A:$E,5,FALSE)</f>
        <v>Shipped</v>
      </c>
      <c r="H1787">
        <f>VLOOKUP(B1787,Products!A:H,8)</f>
        <v>62.11</v>
      </c>
      <c r="I1787">
        <f t="shared" si="116"/>
        <v>1908.0600000000002</v>
      </c>
      <c r="J1787">
        <f t="shared" si="117"/>
        <v>541.6400000000001</v>
      </c>
      <c r="K1787">
        <f t="shared" si="118"/>
        <v>2003</v>
      </c>
      <c r="L1787">
        <f t="shared" si="119"/>
        <v>10</v>
      </c>
      <c r="M1787" t="str">
        <f>VLOOKUP(A1787,'Master Sheet'!A:O,15)</f>
        <v>London</v>
      </c>
    </row>
    <row r="1788" spans="1:13">
      <c r="A1788">
        <v>10301</v>
      </c>
      <c r="B1788" t="s">
        <v>215</v>
      </c>
      <c r="C1788">
        <v>50</v>
      </c>
      <c r="D1788">
        <v>122.17</v>
      </c>
      <c r="E1788">
        <v>11</v>
      </c>
      <c r="F1788" s="14">
        <f>VLOOKUP($A1788,Orders!$A:$B,2,FALSE)</f>
        <v>37899</v>
      </c>
      <c r="G1788" t="str">
        <f>VLOOKUP($A1788,Orders!$A:$E,5,FALSE)</f>
        <v>Shipped</v>
      </c>
      <c r="H1788">
        <f>VLOOKUP(B1788,Products!A:H,8)</f>
        <v>98.3</v>
      </c>
      <c r="I1788">
        <f t="shared" si="116"/>
        <v>6108.5</v>
      </c>
      <c r="J1788">
        <f t="shared" si="117"/>
        <v>1193.5000000000002</v>
      </c>
      <c r="K1788">
        <f t="shared" si="118"/>
        <v>2003</v>
      </c>
      <c r="L1788">
        <f t="shared" si="119"/>
        <v>10</v>
      </c>
      <c r="M1788" t="str">
        <f>VLOOKUP(A1788,'Master Sheet'!A:O,15)</f>
        <v>London</v>
      </c>
    </row>
    <row r="1789" spans="1:13">
      <c r="A1789">
        <v>10302</v>
      </c>
      <c r="B1789" t="s">
        <v>124</v>
      </c>
      <c r="C1789">
        <v>43</v>
      </c>
      <c r="D1789">
        <v>166.6</v>
      </c>
      <c r="E1789">
        <v>1</v>
      </c>
      <c r="F1789" s="14">
        <f>VLOOKUP($A1789,Orders!$A:$B,2,FALSE)</f>
        <v>37900</v>
      </c>
      <c r="G1789" t="str">
        <f>VLOOKUP($A1789,Orders!$A:$E,5,FALSE)</f>
        <v>Shipped</v>
      </c>
      <c r="H1789">
        <f>VLOOKUP(B1789,Products!A:H,8)</f>
        <v>86.7</v>
      </c>
      <c r="I1789">
        <f t="shared" si="116"/>
        <v>7163.8</v>
      </c>
      <c r="J1789">
        <f t="shared" si="117"/>
        <v>3435.7</v>
      </c>
      <c r="K1789">
        <f t="shared" si="118"/>
        <v>2003</v>
      </c>
      <c r="L1789">
        <f t="shared" si="119"/>
        <v>10</v>
      </c>
      <c r="M1789" t="str">
        <f>VLOOKUP(A1789,'Master Sheet'!A:O,15)</f>
        <v>London</v>
      </c>
    </row>
    <row r="1790" spans="1:13">
      <c r="A1790">
        <v>10302</v>
      </c>
      <c r="B1790" t="s">
        <v>126</v>
      </c>
      <c r="C1790">
        <v>38</v>
      </c>
      <c r="D1790">
        <v>82.83</v>
      </c>
      <c r="E1790">
        <v>2</v>
      </c>
      <c r="F1790" s="14">
        <f>VLOOKUP($A1790,Orders!$A:$B,2,FALSE)</f>
        <v>37900</v>
      </c>
      <c r="G1790" t="str">
        <f>VLOOKUP($A1790,Orders!$A:$E,5,FALSE)</f>
        <v>Shipped</v>
      </c>
      <c r="H1790">
        <f>VLOOKUP(B1790,Products!A:H,8)</f>
        <v>43.26</v>
      </c>
      <c r="I1790">
        <f t="shared" si="116"/>
        <v>3147.54</v>
      </c>
      <c r="J1790">
        <f t="shared" si="117"/>
        <v>1503.66</v>
      </c>
      <c r="K1790">
        <f t="shared" si="118"/>
        <v>2003</v>
      </c>
      <c r="L1790">
        <f t="shared" si="119"/>
        <v>10</v>
      </c>
      <c r="M1790" t="str">
        <f>VLOOKUP(A1790,'Master Sheet'!A:O,15)</f>
        <v>London</v>
      </c>
    </row>
    <row r="1791" spans="1:13">
      <c r="A1791">
        <v>10302</v>
      </c>
      <c r="B1791" t="s">
        <v>226</v>
      </c>
      <c r="C1791">
        <v>23</v>
      </c>
      <c r="D1791">
        <v>70.56</v>
      </c>
      <c r="E1791">
        <v>3</v>
      </c>
      <c r="F1791" s="14">
        <f>VLOOKUP($A1791,Orders!$A:$B,2,FALSE)</f>
        <v>37900</v>
      </c>
      <c r="G1791" t="str">
        <f>VLOOKUP($A1791,Orders!$A:$E,5,FALSE)</f>
        <v>Shipped</v>
      </c>
      <c r="H1791">
        <f>VLOOKUP(B1791,Products!A:H,8)</f>
        <v>34.21</v>
      </c>
      <c r="I1791">
        <f t="shared" si="116"/>
        <v>1622.88</v>
      </c>
      <c r="J1791">
        <f t="shared" si="117"/>
        <v>836.05000000000007</v>
      </c>
      <c r="K1791">
        <f t="shared" si="118"/>
        <v>2003</v>
      </c>
      <c r="L1791">
        <f t="shared" si="119"/>
        <v>10</v>
      </c>
      <c r="M1791" t="str">
        <f>VLOOKUP(A1791,'Master Sheet'!A:O,15)</f>
        <v>London</v>
      </c>
    </row>
    <row r="1792" spans="1:13">
      <c r="A1792">
        <v>10302</v>
      </c>
      <c r="B1792" t="s">
        <v>229</v>
      </c>
      <c r="C1792">
        <v>49</v>
      </c>
      <c r="D1792">
        <v>75.42</v>
      </c>
      <c r="E1792">
        <v>5</v>
      </c>
      <c r="F1792" s="14">
        <f>VLOOKUP($A1792,Orders!$A:$B,2,FALSE)</f>
        <v>37900</v>
      </c>
      <c r="G1792" t="str">
        <f>VLOOKUP($A1792,Orders!$A:$E,5,FALSE)</f>
        <v>Shipped</v>
      </c>
      <c r="H1792">
        <f>VLOOKUP(B1792,Products!A:H,8)</f>
        <v>47.25</v>
      </c>
      <c r="I1792">
        <f t="shared" si="116"/>
        <v>3695.58</v>
      </c>
      <c r="J1792">
        <f t="shared" si="117"/>
        <v>1380.3300000000002</v>
      </c>
      <c r="K1792">
        <f t="shared" si="118"/>
        <v>2003</v>
      </c>
      <c r="L1792">
        <f t="shared" si="119"/>
        <v>10</v>
      </c>
      <c r="M1792" t="str">
        <f>VLOOKUP(A1792,'Master Sheet'!A:O,15)</f>
        <v>London</v>
      </c>
    </row>
    <row r="1793" spans="1:13">
      <c r="A1793">
        <v>10302</v>
      </c>
      <c r="B1793" t="s">
        <v>230</v>
      </c>
      <c r="C1793">
        <v>45</v>
      </c>
      <c r="D1793">
        <v>104.52</v>
      </c>
      <c r="E1793">
        <v>4</v>
      </c>
      <c r="F1793" s="14">
        <f>VLOOKUP($A1793,Orders!$A:$B,2,FALSE)</f>
        <v>37900</v>
      </c>
      <c r="G1793" t="str">
        <f>VLOOKUP($A1793,Orders!$A:$E,5,FALSE)</f>
        <v>Shipped</v>
      </c>
      <c r="H1793">
        <f>VLOOKUP(B1793,Products!A:H,8)</f>
        <v>72.819999999999993</v>
      </c>
      <c r="I1793">
        <f t="shared" si="116"/>
        <v>4703.3999999999996</v>
      </c>
      <c r="J1793">
        <f t="shared" si="117"/>
        <v>1426.5000000000002</v>
      </c>
      <c r="K1793">
        <f t="shared" si="118"/>
        <v>2003</v>
      </c>
      <c r="L1793">
        <f t="shared" si="119"/>
        <v>10</v>
      </c>
      <c r="M1793" t="str">
        <f>VLOOKUP(A1793,'Master Sheet'!A:O,15)</f>
        <v>London</v>
      </c>
    </row>
    <row r="1794" spans="1:13">
      <c r="A1794">
        <v>10302</v>
      </c>
      <c r="B1794" t="s">
        <v>231</v>
      </c>
      <c r="C1794">
        <v>48</v>
      </c>
      <c r="D1794">
        <v>74.48</v>
      </c>
      <c r="E1794">
        <v>6</v>
      </c>
      <c r="F1794" s="14">
        <f>VLOOKUP($A1794,Orders!$A:$B,2,FALSE)</f>
        <v>37900</v>
      </c>
      <c r="G1794" t="str">
        <f>VLOOKUP($A1794,Orders!$A:$E,5,FALSE)</f>
        <v>Shipped</v>
      </c>
      <c r="H1794">
        <f>VLOOKUP(B1794,Products!A:H,8)</f>
        <v>50.51</v>
      </c>
      <c r="I1794">
        <f t="shared" si="116"/>
        <v>3575.04</v>
      </c>
      <c r="J1794">
        <f t="shared" si="117"/>
        <v>1150.5600000000004</v>
      </c>
      <c r="K1794">
        <f t="shared" si="118"/>
        <v>2003</v>
      </c>
      <c r="L1794">
        <f t="shared" si="119"/>
        <v>10</v>
      </c>
      <c r="M1794" t="str">
        <f>VLOOKUP(A1794,'Master Sheet'!A:O,15)</f>
        <v>London</v>
      </c>
    </row>
    <row r="1795" spans="1:13">
      <c r="A1795">
        <v>10303</v>
      </c>
      <c r="B1795" t="s">
        <v>125</v>
      </c>
      <c r="C1795">
        <v>46</v>
      </c>
      <c r="D1795">
        <v>56.91</v>
      </c>
      <c r="E1795">
        <v>2</v>
      </c>
      <c r="F1795" s="14">
        <f>VLOOKUP($A1795,Orders!$A:$B,2,FALSE)</f>
        <v>38266</v>
      </c>
      <c r="G1795" t="str">
        <f>VLOOKUP($A1795,Orders!$A:$E,5,FALSE)</f>
        <v>Shipped</v>
      </c>
      <c r="H1795">
        <f>VLOOKUP(B1795,Products!A:H,8)</f>
        <v>33.299999999999997</v>
      </c>
      <c r="I1795">
        <f t="shared" si="116"/>
        <v>2617.8599999999997</v>
      </c>
      <c r="J1795">
        <f t="shared" si="117"/>
        <v>1086.06</v>
      </c>
      <c r="K1795">
        <f t="shared" si="118"/>
        <v>2004</v>
      </c>
      <c r="L1795">
        <f t="shared" si="119"/>
        <v>10</v>
      </c>
      <c r="M1795" t="str">
        <f>VLOOKUP(A1795,'Master Sheet'!A:O,15)</f>
        <v>Paris</v>
      </c>
    </row>
    <row r="1796" spans="1:13">
      <c r="A1796">
        <v>10303</v>
      </c>
      <c r="B1796" t="s">
        <v>127</v>
      </c>
      <c r="C1796">
        <v>24</v>
      </c>
      <c r="D1796">
        <v>35.700000000000003</v>
      </c>
      <c r="E1796">
        <v>1</v>
      </c>
      <c r="F1796" s="14">
        <f>VLOOKUP($A1796,Orders!$A:$B,2,FALSE)</f>
        <v>38266</v>
      </c>
      <c r="G1796" t="str">
        <f>VLOOKUP($A1796,Orders!$A:$E,5,FALSE)</f>
        <v>Shipped</v>
      </c>
      <c r="H1796">
        <f>VLOOKUP(B1796,Products!A:H,8)</f>
        <v>21.75</v>
      </c>
      <c r="I1796">
        <f t="shared" si="116"/>
        <v>856.80000000000007</v>
      </c>
      <c r="J1796">
        <f t="shared" si="117"/>
        <v>334.80000000000007</v>
      </c>
      <c r="K1796">
        <f t="shared" si="118"/>
        <v>2004</v>
      </c>
      <c r="L1796">
        <f t="shared" si="119"/>
        <v>10</v>
      </c>
      <c r="M1796" t="str">
        <f>VLOOKUP(A1796,'Master Sheet'!A:O,15)</f>
        <v>Paris</v>
      </c>
    </row>
    <row r="1797" spans="1:13">
      <c r="A1797">
        <v>10304</v>
      </c>
      <c r="B1797" t="s">
        <v>134</v>
      </c>
      <c r="C1797">
        <v>47</v>
      </c>
      <c r="D1797">
        <v>201.44</v>
      </c>
      <c r="E1797">
        <v>6</v>
      </c>
      <c r="F1797" s="14">
        <f>VLOOKUP($A1797,Orders!$A:$B,2,FALSE)</f>
        <v>38271</v>
      </c>
      <c r="G1797" t="str">
        <f>VLOOKUP($A1797,Orders!$A:$E,5,FALSE)</f>
        <v>Shipped</v>
      </c>
      <c r="H1797">
        <f>VLOOKUP(B1797,Products!A:H,8)</f>
        <v>98.58</v>
      </c>
      <c r="I1797">
        <f t="shared" si="116"/>
        <v>9467.68</v>
      </c>
      <c r="J1797">
        <f t="shared" si="117"/>
        <v>4834.42</v>
      </c>
      <c r="K1797">
        <f t="shared" si="118"/>
        <v>2004</v>
      </c>
      <c r="L1797">
        <f t="shared" si="119"/>
        <v>10</v>
      </c>
      <c r="M1797" t="str">
        <f>VLOOKUP(A1797,'Master Sheet'!A:O,15)</f>
        <v>Paris</v>
      </c>
    </row>
    <row r="1798" spans="1:13">
      <c r="A1798">
        <v>10304</v>
      </c>
      <c r="B1798" t="s">
        <v>136</v>
      </c>
      <c r="C1798">
        <v>39</v>
      </c>
      <c r="D1798">
        <v>117.54</v>
      </c>
      <c r="E1798">
        <v>3</v>
      </c>
      <c r="F1798" s="14">
        <f>VLOOKUP($A1798,Orders!$A:$B,2,FALSE)</f>
        <v>38271</v>
      </c>
      <c r="G1798" t="str">
        <f>VLOOKUP($A1798,Orders!$A:$E,5,FALSE)</f>
        <v>Shipped</v>
      </c>
      <c r="H1798">
        <f>VLOOKUP(B1798,Products!A:H,8)</f>
        <v>77.900000000000006</v>
      </c>
      <c r="I1798">
        <f t="shared" si="116"/>
        <v>4584.0600000000004</v>
      </c>
      <c r="J1798">
        <f t="shared" si="117"/>
        <v>1545.96</v>
      </c>
      <c r="K1798">
        <f t="shared" si="118"/>
        <v>2004</v>
      </c>
      <c r="L1798">
        <f t="shared" si="119"/>
        <v>10</v>
      </c>
      <c r="M1798" t="str">
        <f>VLOOKUP(A1798,'Master Sheet'!A:O,15)</f>
        <v>Paris</v>
      </c>
    </row>
    <row r="1799" spans="1:13">
      <c r="A1799">
        <v>10304</v>
      </c>
      <c r="B1799" t="s">
        <v>137</v>
      </c>
      <c r="C1799">
        <v>46</v>
      </c>
      <c r="D1799">
        <v>106.17</v>
      </c>
      <c r="E1799">
        <v>5</v>
      </c>
      <c r="F1799" s="14">
        <f>VLOOKUP($A1799,Orders!$A:$B,2,FALSE)</f>
        <v>38271</v>
      </c>
      <c r="G1799" t="str">
        <f>VLOOKUP($A1799,Orders!$A:$E,5,FALSE)</f>
        <v>Shipped</v>
      </c>
      <c r="H1799">
        <f>VLOOKUP(B1799,Products!A:H,8)</f>
        <v>58.33</v>
      </c>
      <c r="I1799">
        <f t="shared" si="116"/>
        <v>4883.82</v>
      </c>
      <c r="J1799">
        <f t="shared" si="117"/>
        <v>2200.6400000000003</v>
      </c>
      <c r="K1799">
        <f t="shared" si="118"/>
        <v>2004</v>
      </c>
      <c r="L1799">
        <f t="shared" si="119"/>
        <v>10</v>
      </c>
      <c r="M1799" t="str">
        <f>VLOOKUP(A1799,'Master Sheet'!A:O,15)</f>
        <v>Paris</v>
      </c>
    </row>
    <row r="1800" spans="1:13">
      <c r="A1800">
        <v>10304</v>
      </c>
      <c r="B1800" t="s">
        <v>132</v>
      </c>
      <c r="C1800">
        <v>37</v>
      </c>
      <c r="D1800">
        <v>95.55</v>
      </c>
      <c r="E1800">
        <v>13</v>
      </c>
      <c r="F1800" s="14">
        <f>VLOOKUP($A1800,Orders!$A:$B,2,FALSE)</f>
        <v>38271</v>
      </c>
      <c r="G1800" t="str">
        <f>VLOOKUP($A1800,Orders!$A:$E,5,FALSE)</f>
        <v>Shipped</v>
      </c>
      <c r="H1800">
        <f>VLOOKUP(B1800,Products!A:H,8)</f>
        <v>60.62</v>
      </c>
      <c r="I1800">
        <f t="shared" si="116"/>
        <v>3535.35</v>
      </c>
      <c r="J1800">
        <f t="shared" si="117"/>
        <v>1292.4100000000001</v>
      </c>
      <c r="K1800">
        <f t="shared" si="118"/>
        <v>2004</v>
      </c>
      <c r="L1800">
        <f t="shared" si="119"/>
        <v>10</v>
      </c>
      <c r="M1800" t="str">
        <f>VLOOKUP(A1800,'Master Sheet'!A:O,15)</f>
        <v>Paris</v>
      </c>
    </row>
    <row r="1801" spans="1:13">
      <c r="A1801">
        <v>10304</v>
      </c>
      <c r="B1801" t="s">
        <v>133</v>
      </c>
      <c r="C1801">
        <v>37</v>
      </c>
      <c r="D1801">
        <v>46.9</v>
      </c>
      <c r="E1801">
        <v>12</v>
      </c>
      <c r="F1801" s="14">
        <f>VLOOKUP($A1801,Orders!$A:$B,2,FALSE)</f>
        <v>38271</v>
      </c>
      <c r="G1801" t="str">
        <f>VLOOKUP($A1801,Orders!$A:$E,5,FALSE)</f>
        <v>Shipped</v>
      </c>
      <c r="H1801">
        <f>VLOOKUP(B1801,Products!A:H,8)</f>
        <v>24.26</v>
      </c>
      <c r="I1801">
        <f t="shared" si="116"/>
        <v>1735.3</v>
      </c>
      <c r="J1801">
        <f t="shared" si="117"/>
        <v>837.67999999999984</v>
      </c>
      <c r="K1801">
        <f t="shared" si="118"/>
        <v>2004</v>
      </c>
      <c r="L1801">
        <f t="shared" si="119"/>
        <v>10</v>
      </c>
      <c r="M1801" t="str">
        <f>VLOOKUP(A1801,'Master Sheet'!A:O,15)</f>
        <v>Paris</v>
      </c>
    </row>
    <row r="1802" spans="1:13">
      <c r="A1802">
        <v>10304</v>
      </c>
      <c r="B1802" t="s">
        <v>128</v>
      </c>
      <c r="C1802">
        <v>24</v>
      </c>
      <c r="D1802">
        <v>102.98</v>
      </c>
      <c r="E1802">
        <v>17</v>
      </c>
      <c r="F1802" s="14">
        <f>VLOOKUP($A1802,Orders!$A:$B,2,FALSE)</f>
        <v>38271</v>
      </c>
      <c r="G1802" t="str">
        <f>VLOOKUP($A1802,Orders!$A:$E,5,FALSE)</f>
        <v>Shipped</v>
      </c>
      <c r="H1802">
        <f>VLOOKUP(B1802,Products!A:H,8)</f>
        <v>58.48</v>
      </c>
      <c r="I1802">
        <f t="shared" si="116"/>
        <v>2471.52</v>
      </c>
      <c r="J1802">
        <f t="shared" si="117"/>
        <v>1068.0000000000002</v>
      </c>
      <c r="K1802">
        <f t="shared" si="118"/>
        <v>2004</v>
      </c>
      <c r="L1802">
        <f t="shared" si="119"/>
        <v>10</v>
      </c>
      <c r="M1802" t="str">
        <f>VLOOKUP(A1802,'Master Sheet'!A:O,15)</f>
        <v>Paris</v>
      </c>
    </row>
    <row r="1803" spans="1:13">
      <c r="A1803">
        <v>10304</v>
      </c>
      <c r="B1803" t="s">
        <v>129</v>
      </c>
      <c r="C1803">
        <v>20</v>
      </c>
      <c r="D1803">
        <v>141.75</v>
      </c>
      <c r="E1803">
        <v>14</v>
      </c>
      <c r="F1803" s="14">
        <f>VLOOKUP($A1803,Orders!$A:$B,2,FALSE)</f>
        <v>38271</v>
      </c>
      <c r="G1803" t="str">
        <f>VLOOKUP($A1803,Orders!$A:$E,5,FALSE)</f>
        <v>Shipped</v>
      </c>
      <c r="H1803">
        <f>VLOOKUP(B1803,Products!A:H,8)</f>
        <v>72.56</v>
      </c>
      <c r="I1803">
        <f t="shared" si="116"/>
        <v>2835</v>
      </c>
      <c r="J1803">
        <f t="shared" si="117"/>
        <v>1383.8</v>
      </c>
      <c r="K1803">
        <f t="shared" si="118"/>
        <v>2004</v>
      </c>
      <c r="L1803">
        <f t="shared" si="119"/>
        <v>10</v>
      </c>
      <c r="M1803" t="str">
        <f>VLOOKUP(A1803,'Master Sheet'!A:O,15)</f>
        <v>Paris</v>
      </c>
    </row>
    <row r="1804" spans="1:13">
      <c r="A1804">
        <v>10304</v>
      </c>
      <c r="B1804" t="s">
        <v>139</v>
      </c>
      <c r="C1804">
        <v>46</v>
      </c>
      <c r="D1804">
        <v>98.27</v>
      </c>
      <c r="E1804">
        <v>7</v>
      </c>
      <c r="F1804" s="14">
        <f>VLOOKUP($A1804,Orders!$A:$B,2,FALSE)</f>
        <v>38271</v>
      </c>
      <c r="G1804" t="str">
        <f>VLOOKUP($A1804,Orders!$A:$E,5,FALSE)</f>
        <v>Shipped</v>
      </c>
      <c r="H1804">
        <f>VLOOKUP(B1804,Products!A:H,8)</f>
        <v>60.78</v>
      </c>
      <c r="I1804">
        <f t="shared" si="116"/>
        <v>4520.42</v>
      </c>
      <c r="J1804">
        <f t="shared" si="117"/>
        <v>1724.5399999999997</v>
      </c>
      <c r="K1804">
        <f t="shared" si="118"/>
        <v>2004</v>
      </c>
      <c r="L1804">
        <f t="shared" si="119"/>
        <v>10</v>
      </c>
      <c r="M1804" t="str">
        <f>VLOOKUP(A1804,'Master Sheet'!A:O,15)</f>
        <v>Paris</v>
      </c>
    </row>
    <row r="1805" spans="1:13">
      <c r="A1805">
        <v>10304</v>
      </c>
      <c r="B1805" t="s">
        <v>140</v>
      </c>
      <c r="C1805">
        <v>24</v>
      </c>
      <c r="D1805">
        <v>54.34</v>
      </c>
      <c r="E1805">
        <v>9</v>
      </c>
      <c r="F1805" s="14">
        <f>VLOOKUP($A1805,Orders!$A:$B,2,FALSE)</f>
        <v>38271</v>
      </c>
      <c r="G1805" t="str">
        <f>VLOOKUP($A1805,Orders!$A:$E,5,FALSE)</f>
        <v>Shipped</v>
      </c>
      <c r="H1805">
        <f>VLOOKUP(B1805,Products!A:H,8)</f>
        <v>34.35</v>
      </c>
      <c r="I1805">
        <f t="shared" si="116"/>
        <v>1304.1600000000001</v>
      </c>
      <c r="J1805">
        <f t="shared" si="117"/>
        <v>479.76000000000005</v>
      </c>
      <c r="K1805">
        <f t="shared" si="118"/>
        <v>2004</v>
      </c>
      <c r="L1805">
        <f t="shared" si="119"/>
        <v>10</v>
      </c>
      <c r="M1805" t="str">
        <f>VLOOKUP(A1805,'Master Sheet'!A:O,15)</f>
        <v>Paris</v>
      </c>
    </row>
    <row r="1806" spans="1:13">
      <c r="A1806">
        <v>10304</v>
      </c>
      <c r="B1806" t="s">
        <v>141</v>
      </c>
      <c r="C1806">
        <v>26</v>
      </c>
      <c r="D1806">
        <v>90.06</v>
      </c>
      <c r="E1806">
        <v>8</v>
      </c>
      <c r="F1806" s="14">
        <f>VLOOKUP($A1806,Orders!$A:$B,2,FALSE)</f>
        <v>38271</v>
      </c>
      <c r="G1806" t="str">
        <f>VLOOKUP($A1806,Orders!$A:$E,5,FALSE)</f>
        <v>Shipped</v>
      </c>
      <c r="H1806">
        <f>VLOOKUP(B1806,Products!A:H,8)</f>
        <v>60.74</v>
      </c>
      <c r="I1806">
        <f t="shared" si="116"/>
        <v>2341.56</v>
      </c>
      <c r="J1806">
        <f t="shared" si="117"/>
        <v>762.32</v>
      </c>
      <c r="K1806">
        <f t="shared" si="118"/>
        <v>2004</v>
      </c>
      <c r="L1806">
        <f t="shared" si="119"/>
        <v>10</v>
      </c>
      <c r="M1806" t="str">
        <f>VLOOKUP(A1806,'Master Sheet'!A:O,15)</f>
        <v>Paris</v>
      </c>
    </row>
    <row r="1807" spans="1:13">
      <c r="A1807">
        <v>10304</v>
      </c>
      <c r="B1807" t="s">
        <v>142</v>
      </c>
      <c r="C1807">
        <v>38</v>
      </c>
      <c r="D1807">
        <v>95.24</v>
      </c>
      <c r="E1807">
        <v>11</v>
      </c>
      <c r="F1807" s="14">
        <f>VLOOKUP($A1807,Orders!$A:$B,2,FALSE)</f>
        <v>38271</v>
      </c>
      <c r="G1807" t="str">
        <f>VLOOKUP($A1807,Orders!$A:$E,5,FALSE)</f>
        <v>Shipped</v>
      </c>
      <c r="H1807">
        <f>VLOOKUP(B1807,Products!A:H,8)</f>
        <v>57.54</v>
      </c>
      <c r="I1807">
        <f t="shared" si="116"/>
        <v>3619.12</v>
      </c>
      <c r="J1807">
        <f t="shared" si="117"/>
        <v>1432.6</v>
      </c>
      <c r="K1807">
        <f t="shared" si="118"/>
        <v>2004</v>
      </c>
      <c r="L1807">
        <f t="shared" si="119"/>
        <v>10</v>
      </c>
      <c r="M1807" t="str">
        <f>VLOOKUP(A1807,'Master Sheet'!A:O,15)</f>
        <v>Paris</v>
      </c>
    </row>
    <row r="1808" spans="1:13">
      <c r="A1808">
        <v>10304</v>
      </c>
      <c r="B1808" t="s">
        <v>144</v>
      </c>
      <c r="C1808">
        <v>34</v>
      </c>
      <c r="D1808">
        <v>44.27</v>
      </c>
      <c r="E1808">
        <v>4</v>
      </c>
      <c r="F1808" s="14">
        <f>VLOOKUP($A1808,Orders!$A:$B,2,FALSE)</f>
        <v>38271</v>
      </c>
      <c r="G1808" t="str">
        <f>VLOOKUP($A1808,Orders!$A:$E,5,FALSE)</f>
        <v>Shipped</v>
      </c>
      <c r="H1808">
        <f>VLOOKUP(B1808,Products!A:H,8)</f>
        <v>23.14</v>
      </c>
      <c r="I1808">
        <f t="shared" si="116"/>
        <v>1505.18</v>
      </c>
      <c r="J1808">
        <f t="shared" si="117"/>
        <v>718.42000000000007</v>
      </c>
      <c r="K1808">
        <f t="shared" si="118"/>
        <v>2004</v>
      </c>
      <c r="L1808">
        <f t="shared" si="119"/>
        <v>10</v>
      </c>
      <c r="M1808" t="str">
        <f>VLOOKUP(A1808,'Master Sheet'!A:O,15)</f>
        <v>Paris</v>
      </c>
    </row>
    <row r="1809" spans="1:13">
      <c r="A1809">
        <v>10304</v>
      </c>
      <c r="B1809" t="s">
        <v>130</v>
      </c>
      <c r="C1809">
        <v>23</v>
      </c>
      <c r="D1809">
        <v>29.21</v>
      </c>
      <c r="E1809">
        <v>16</v>
      </c>
      <c r="F1809" s="14">
        <f>VLOOKUP($A1809,Orders!$A:$B,2,FALSE)</f>
        <v>38271</v>
      </c>
      <c r="G1809" t="str">
        <f>VLOOKUP($A1809,Orders!$A:$E,5,FALSE)</f>
        <v>Shipped</v>
      </c>
      <c r="H1809">
        <f>VLOOKUP(B1809,Products!A:H,8)</f>
        <v>22.57</v>
      </c>
      <c r="I1809">
        <f t="shared" si="116"/>
        <v>671.83</v>
      </c>
      <c r="J1809">
        <f t="shared" si="117"/>
        <v>152.72000000000003</v>
      </c>
      <c r="K1809">
        <f t="shared" si="118"/>
        <v>2004</v>
      </c>
      <c r="L1809">
        <f t="shared" si="119"/>
        <v>10</v>
      </c>
      <c r="M1809" t="str">
        <f>VLOOKUP(A1809,'Master Sheet'!A:O,15)</f>
        <v>Paris</v>
      </c>
    </row>
    <row r="1810" spans="1:13">
      <c r="A1810">
        <v>10304</v>
      </c>
      <c r="B1810" t="s">
        <v>131</v>
      </c>
      <c r="C1810">
        <v>44</v>
      </c>
      <c r="D1810">
        <v>42.11</v>
      </c>
      <c r="E1810">
        <v>15</v>
      </c>
      <c r="F1810" s="14">
        <f>VLOOKUP($A1810,Orders!$A:$B,2,FALSE)</f>
        <v>38271</v>
      </c>
      <c r="G1810" t="str">
        <f>VLOOKUP($A1810,Orders!$A:$E,5,FALSE)</f>
        <v>Shipped</v>
      </c>
      <c r="H1810">
        <f>VLOOKUP(B1810,Products!A:H,8)</f>
        <v>20.61</v>
      </c>
      <c r="I1810">
        <f t="shared" si="116"/>
        <v>1852.84</v>
      </c>
      <c r="J1810">
        <f t="shared" si="117"/>
        <v>946</v>
      </c>
      <c r="K1810">
        <f t="shared" si="118"/>
        <v>2004</v>
      </c>
      <c r="L1810">
        <f t="shared" si="119"/>
        <v>10</v>
      </c>
      <c r="M1810" t="str">
        <f>VLOOKUP(A1810,'Master Sheet'!A:O,15)</f>
        <v>Paris</v>
      </c>
    </row>
    <row r="1811" spans="1:13">
      <c r="A1811">
        <v>10304</v>
      </c>
      <c r="B1811" t="s">
        <v>146</v>
      </c>
      <c r="C1811">
        <v>33</v>
      </c>
      <c r="D1811">
        <v>80.83</v>
      </c>
      <c r="E1811">
        <v>10</v>
      </c>
      <c r="F1811" s="14">
        <f>VLOOKUP($A1811,Orders!$A:$B,2,FALSE)</f>
        <v>38271</v>
      </c>
      <c r="G1811" t="str">
        <f>VLOOKUP($A1811,Orders!$A:$E,5,FALSE)</f>
        <v>Shipped</v>
      </c>
      <c r="H1811">
        <f>VLOOKUP(B1811,Products!A:H,8)</f>
        <v>57.46</v>
      </c>
      <c r="I1811">
        <f t="shared" si="116"/>
        <v>2667.39</v>
      </c>
      <c r="J1811">
        <f t="shared" si="117"/>
        <v>771.20999999999992</v>
      </c>
      <c r="K1811">
        <f t="shared" si="118"/>
        <v>2004</v>
      </c>
      <c r="L1811">
        <f t="shared" si="119"/>
        <v>10</v>
      </c>
      <c r="M1811" t="str">
        <f>VLOOKUP(A1811,'Master Sheet'!A:O,15)</f>
        <v>Paris</v>
      </c>
    </row>
    <row r="1812" spans="1:13">
      <c r="A1812">
        <v>10304</v>
      </c>
      <c r="B1812" t="s">
        <v>148</v>
      </c>
      <c r="C1812">
        <v>36</v>
      </c>
      <c r="D1812">
        <v>52.36</v>
      </c>
      <c r="E1812">
        <v>2</v>
      </c>
      <c r="F1812" s="14">
        <f>VLOOKUP($A1812,Orders!$A:$B,2,FALSE)</f>
        <v>38271</v>
      </c>
      <c r="G1812" t="str">
        <f>VLOOKUP($A1812,Orders!$A:$E,5,FALSE)</f>
        <v>Shipped</v>
      </c>
      <c r="H1812">
        <f>VLOOKUP(B1812,Products!A:H,8)</f>
        <v>33.61</v>
      </c>
      <c r="I1812">
        <f t="shared" si="116"/>
        <v>1884.96</v>
      </c>
      <c r="J1812">
        <f t="shared" si="117"/>
        <v>675</v>
      </c>
      <c r="K1812">
        <f t="shared" si="118"/>
        <v>2004</v>
      </c>
      <c r="L1812">
        <f t="shared" si="119"/>
        <v>10</v>
      </c>
      <c r="M1812" t="str">
        <f>VLOOKUP(A1812,'Master Sheet'!A:O,15)</f>
        <v>Paris</v>
      </c>
    </row>
    <row r="1813" spans="1:13">
      <c r="A1813">
        <v>10304</v>
      </c>
      <c r="B1813" t="s">
        <v>149</v>
      </c>
      <c r="C1813">
        <v>40</v>
      </c>
      <c r="D1813">
        <v>80.92</v>
      </c>
      <c r="E1813">
        <v>1</v>
      </c>
      <c r="F1813" s="14">
        <f>VLOOKUP($A1813,Orders!$A:$B,2,FALSE)</f>
        <v>38271</v>
      </c>
      <c r="G1813" t="str">
        <f>VLOOKUP($A1813,Orders!$A:$E,5,FALSE)</f>
        <v>Shipped</v>
      </c>
      <c r="H1813">
        <f>VLOOKUP(B1813,Products!A:H,8)</f>
        <v>46.53</v>
      </c>
      <c r="I1813">
        <f t="shared" si="116"/>
        <v>3236.8</v>
      </c>
      <c r="J1813">
        <f t="shared" si="117"/>
        <v>1375.6</v>
      </c>
      <c r="K1813">
        <f t="shared" si="118"/>
        <v>2004</v>
      </c>
      <c r="L1813">
        <f t="shared" si="119"/>
        <v>10</v>
      </c>
      <c r="M1813" t="str">
        <f>VLOOKUP(A1813,'Master Sheet'!A:O,15)</f>
        <v>Paris</v>
      </c>
    </row>
    <row r="1814" spans="1:13">
      <c r="A1814">
        <v>10305</v>
      </c>
      <c r="B1814" t="s">
        <v>135</v>
      </c>
      <c r="C1814">
        <v>38</v>
      </c>
      <c r="D1814">
        <v>130.01</v>
      </c>
      <c r="E1814">
        <v>13</v>
      </c>
      <c r="F1814" s="14">
        <f>VLOOKUP($A1814,Orders!$A:$B,2,FALSE)</f>
        <v>38273</v>
      </c>
      <c r="G1814" t="str">
        <f>VLOOKUP($A1814,Orders!$A:$E,5,FALSE)</f>
        <v>Shipped</v>
      </c>
      <c r="H1814">
        <f>VLOOKUP(B1814,Products!A:H,8)</f>
        <v>103.42</v>
      </c>
      <c r="I1814">
        <f t="shared" si="116"/>
        <v>4940.3799999999992</v>
      </c>
      <c r="J1814">
        <f t="shared" si="117"/>
        <v>1010.4199999999996</v>
      </c>
      <c r="K1814">
        <f t="shared" si="118"/>
        <v>2004</v>
      </c>
      <c r="L1814">
        <f t="shared" si="119"/>
        <v>10</v>
      </c>
      <c r="M1814" t="str">
        <f>VLOOKUP(A1814,'Master Sheet'!A:O,15)</f>
        <v>Boston</v>
      </c>
    </row>
    <row r="1815" spans="1:13">
      <c r="A1815">
        <v>10305</v>
      </c>
      <c r="B1815" t="s">
        <v>151</v>
      </c>
      <c r="C1815">
        <v>38</v>
      </c>
      <c r="D1815">
        <v>107.84</v>
      </c>
      <c r="E1815">
        <v>5</v>
      </c>
      <c r="F1815" s="14">
        <f>VLOOKUP($A1815,Orders!$A:$B,2,FALSE)</f>
        <v>38273</v>
      </c>
      <c r="G1815" t="str">
        <f>VLOOKUP($A1815,Orders!$A:$E,5,FALSE)</f>
        <v>Shipped</v>
      </c>
      <c r="H1815">
        <f>VLOOKUP(B1815,Products!A:H,8)</f>
        <v>55.7</v>
      </c>
      <c r="I1815">
        <f t="shared" si="116"/>
        <v>4097.92</v>
      </c>
      <c r="J1815">
        <f t="shared" si="117"/>
        <v>1981.32</v>
      </c>
      <c r="K1815">
        <f t="shared" si="118"/>
        <v>2004</v>
      </c>
      <c r="L1815">
        <f t="shared" si="119"/>
        <v>10</v>
      </c>
      <c r="M1815" t="str">
        <f>VLOOKUP(A1815,'Master Sheet'!A:O,15)</f>
        <v>Boston</v>
      </c>
    </row>
    <row r="1816" spans="1:13">
      <c r="A1816">
        <v>10305</v>
      </c>
      <c r="B1816" t="s">
        <v>152</v>
      </c>
      <c r="C1816">
        <v>27</v>
      </c>
      <c r="D1816">
        <v>132.62</v>
      </c>
      <c r="E1816">
        <v>4</v>
      </c>
      <c r="F1816" s="14">
        <f>VLOOKUP($A1816,Orders!$A:$B,2,FALSE)</f>
        <v>38273</v>
      </c>
      <c r="G1816" t="str">
        <f>VLOOKUP($A1816,Orders!$A:$E,5,FALSE)</f>
        <v>Shipped</v>
      </c>
      <c r="H1816">
        <f>VLOOKUP(B1816,Products!A:H,8)</f>
        <v>101.51</v>
      </c>
      <c r="I1816">
        <f t="shared" si="116"/>
        <v>3580.7400000000002</v>
      </c>
      <c r="J1816">
        <f t="shared" si="117"/>
        <v>839.97</v>
      </c>
      <c r="K1816">
        <f t="shared" si="118"/>
        <v>2004</v>
      </c>
      <c r="L1816">
        <f t="shared" si="119"/>
        <v>10</v>
      </c>
      <c r="M1816" t="str">
        <f>VLOOKUP(A1816,'Master Sheet'!A:O,15)</f>
        <v>Boston</v>
      </c>
    </row>
    <row r="1817" spans="1:13">
      <c r="A1817">
        <v>10305</v>
      </c>
      <c r="B1817" t="s">
        <v>153</v>
      </c>
      <c r="C1817">
        <v>36</v>
      </c>
      <c r="D1817">
        <v>117.82</v>
      </c>
      <c r="E1817">
        <v>8</v>
      </c>
      <c r="F1817" s="14">
        <f>VLOOKUP($A1817,Orders!$A:$B,2,FALSE)</f>
        <v>38273</v>
      </c>
      <c r="G1817" t="str">
        <f>VLOOKUP($A1817,Orders!$A:$E,5,FALSE)</f>
        <v>Shipped</v>
      </c>
      <c r="H1817">
        <f>VLOOKUP(B1817,Products!A:H,8)</f>
        <v>74.86</v>
      </c>
      <c r="I1817">
        <f t="shared" si="116"/>
        <v>4241.5199999999995</v>
      </c>
      <c r="J1817">
        <f t="shared" si="117"/>
        <v>1546.5599999999997</v>
      </c>
      <c r="K1817">
        <f t="shared" si="118"/>
        <v>2004</v>
      </c>
      <c r="L1817">
        <f t="shared" si="119"/>
        <v>10</v>
      </c>
      <c r="M1817" t="str">
        <f>VLOOKUP(A1817,'Master Sheet'!A:O,15)</f>
        <v>Boston</v>
      </c>
    </row>
    <row r="1818" spans="1:13">
      <c r="A1818">
        <v>10305</v>
      </c>
      <c r="B1818" t="s">
        <v>138</v>
      </c>
      <c r="C1818">
        <v>41</v>
      </c>
      <c r="D1818">
        <v>58.95</v>
      </c>
      <c r="E1818">
        <v>11</v>
      </c>
      <c r="F1818" s="14">
        <f>VLOOKUP($A1818,Orders!$A:$B,2,FALSE)</f>
        <v>38273</v>
      </c>
      <c r="G1818" t="str">
        <f>VLOOKUP($A1818,Orders!$A:$E,5,FALSE)</f>
        <v>Shipped</v>
      </c>
      <c r="H1818">
        <f>VLOOKUP(B1818,Products!A:H,8)</f>
        <v>24.92</v>
      </c>
      <c r="I1818">
        <f t="shared" si="116"/>
        <v>2416.9500000000003</v>
      </c>
      <c r="J1818">
        <f t="shared" si="117"/>
        <v>1395.23</v>
      </c>
      <c r="K1818">
        <f t="shared" si="118"/>
        <v>2004</v>
      </c>
      <c r="L1818">
        <f t="shared" si="119"/>
        <v>10</v>
      </c>
      <c r="M1818" t="str">
        <f>VLOOKUP(A1818,'Master Sheet'!A:O,15)</f>
        <v>Boston</v>
      </c>
    </row>
    <row r="1819" spans="1:13">
      <c r="A1819">
        <v>10305</v>
      </c>
      <c r="B1819" t="s">
        <v>154</v>
      </c>
      <c r="C1819">
        <v>37</v>
      </c>
      <c r="D1819">
        <v>160.87</v>
      </c>
      <c r="E1819">
        <v>9</v>
      </c>
      <c r="F1819" s="14">
        <f>VLOOKUP($A1819,Orders!$A:$B,2,FALSE)</f>
        <v>38273</v>
      </c>
      <c r="G1819" t="str">
        <f>VLOOKUP($A1819,Orders!$A:$E,5,FALSE)</f>
        <v>Shipped</v>
      </c>
      <c r="H1819">
        <f>VLOOKUP(B1819,Products!A:H,8)</f>
        <v>77.900000000000006</v>
      </c>
      <c r="I1819">
        <f t="shared" si="116"/>
        <v>5952.1900000000005</v>
      </c>
      <c r="J1819">
        <f t="shared" si="117"/>
        <v>3069.89</v>
      </c>
      <c r="K1819">
        <f t="shared" si="118"/>
        <v>2004</v>
      </c>
      <c r="L1819">
        <f t="shared" si="119"/>
        <v>10</v>
      </c>
      <c r="M1819" t="str">
        <f>VLOOKUP(A1819,'Master Sheet'!A:O,15)</f>
        <v>Boston</v>
      </c>
    </row>
    <row r="1820" spans="1:13">
      <c r="A1820">
        <v>10305</v>
      </c>
      <c r="B1820" t="s">
        <v>143</v>
      </c>
      <c r="C1820">
        <v>22</v>
      </c>
      <c r="D1820">
        <v>112.6</v>
      </c>
      <c r="E1820">
        <v>14</v>
      </c>
      <c r="F1820" s="14">
        <f>VLOOKUP($A1820,Orders!$A:$B,2,FALSE)</f>
        <v>38273</v>
      </c>
      <c r="G1820" t="str">
        <f>VLOOKUP($A1820,Orders!$A:$E,5,FALSE)</f>
        <v>Shipped</v>
      </c>
      <c r="H1820">
        <f>VLOOKUP(B1820,Products!A:H,8)</f>
        <v>84.76</v>
      </c>
      <c r="I1820">
        <f t="shared" si="116"/>
        <v>2477.1999999999998</v>
      </c>
      <c r="J1820">
        <f t="shared" si="117"/>
        <v>612.47999999999979</v>
      </c>
      <c r="K1820">
        <f t="shared" si="118"/>
        <v>2004</v>
      </c>
      <c r="L1820">
        <f t="shared" si="119"/>
        <v>10</v>
      </c>
      <c r="M1820" t="str">
        <f>VLOOKUP(A1820,'Master Sheet'!A:O,15)</f>
        <v>Boston</v>
      </c>
    </row>
    <row r="1821" spans="1:13">
      <c r="A1821">
        <v>10305</v>
      </c>
      <c r="B1821" t="s">
        <v>156</v>
      </c>
      <c r="C1821">
        <v>45</v>
      </c>
      <c r="D1821">
        <v>48.55</v>
      </c>
      <c r="E1821">
        <v>2</v>
      </c>
      <c r="F1821" s="14">
        <f>VLOOKUP($A1821,Orders!$A:$B,2,FALSE)</f>
        <v>38273</v>
      </c>
      <c r="G1821" t="str">
        <f>VLOOKUP($A1821,Orders!$A:$E,5,FALSE)</f>
        <v>Shipped</v>
      </c>
      <c r="H1821">
        <f>VLOOKUP(B1821,Products!A:H,8)</f>
        <v>32.369999999999997</v>
      </c>
      <c r="I1821">
        <f t="shared" si="116"/>
        <v>2184.75</v>
      </c>
      <c r="J1821">
        <f t="shared" si="117"/>
        <v>728.1</v>
      </c>
      <c r="K1821">
        <f t="shared" si="118"/>
        <v>2004</v>
      </c>
      <c r="L1821">
        <f t="shared" si="119"/>
        <v>10</v>
      </c>
      <c r="M1821" t="str">
        <f>VLOOKUP(A1821,'Master Sheet'!A:O,15)</f>
        <v>Boston</v>
      </c>
    </row>
    <row r="1822" spans="1:13">
      <c r="A1822">
        <v>10305</v>
      </c>
      <c r="B1822" t="s">
        <v>145</v>
      </c>
      <c r="C1822">
        <v>24</v>
      </c>
      <c r="D1822">
        <v>107.34</v>
      </c>
      <c r="E1822">
        <v>10</v>
      </c>
      <c r="F1822" s="14">
        <f>VLOOKUP($A1822,Orders!$A:$B,2,FALSE)</f>
        <v>38273</v>
      </c>
      <c r="G1822" t="str">
        <f>VLOOKUP($A1822,Orders!$A:$E,5,FALSE)</f>
        <v>Shipped</v>
      </c>
      <c r="H1822">
        <f>VLOOKUP(B1822,Products!A:H,8)</f>
        <v>61.34</v>
      </c>
      <c r="I1822">
        <f t="shared" si="116"/>
        <v>2576.16</v>
      </c>
      <c r="J1822">
        <f t="shared" si="117"/>
        <v>1104</v>
      </c>
      <c r="K1822">
        <f t="shared" si="118"/>
        <v>2004</v>
      </c>
      <c r="L1822">
        <f t="shared" si="119"/>
        <v>10</v>
      </c>
      <c r="M1822" t="str">
        <f>VLOOKUP(A1822,'Master Sheet'!A:O,15)</f>
        <v>Boston</v>
      </c>
    </row>
    <row r="1823" spans="1:13">
      <c r="A1823">
        <v>10305</v>
      </c>
      <c r="B1823" t="s">
        <v>157</v>
      </c>
      <c r="C1823">
        <v>48</v>
      </c>
      <c r="D1823">
        <v>30.76</v>
      </c>
      <c r="E1823">
        <v>6</v>
      </c>
      <c r="F1823" s="14">
        <f>VLOOKUP($A1823,Orders!$A:$B,2,FALSE)</f>
        <v>38273</v>
      </c>
      <c r="G1823" t="str">
        <f>VLOOKUP($A1823,Orders!$A:$E,5,FALSE)</f>
        <v>Shipped</v>
      </c>
      <c r="H1823">
        <f>VLOOKUP(B1823,Products!A:H,8)</f>
        <v>15.91</v>
      </c>
      <c r="I1823">
        <f t="shared" si="116"/>
        <v>1476.48</v>
      </c>
      <c r="J1823">
        <f t="shared" si="117"/>
        <v>712.80000000000007</v>
      </c>
      <c r="K1823">
        <f t="shared" si="118"/>
        <v>2004</v>
      </c>
      <c r="L1823">
        <f t="shared" si="119"/>
        <v>10</v>
      </c>
      <c r="M1823" t="str">
        <f>VLOOKUP(A1823,'Master Sheet'!A:O,15)</f>
        <v>Boston</v>
      </c>
    </row>
    <row r="1824" spans="1:13">
      <c r="A1824">
        <v>10305</v>
      </c>
      <c r="B1824" t="s">
        <v>158</v>
      </c>
      <c r="C1824">
        <v>36</v>
      </c>
      <c r="D1824">
        <v>118.28</v>
      </c>
      <c r="E1824">
        <v>1</v>
      </c>
      <c r="F1824" s="14">
        <f>VLOOKUP($A1824,Orders!$A:$B,2,FALSE)</f>
        <v>38273</v>
      </c>
      <c r="G1824" t="str">
        <f>VLOOKUP($A1824,Orders!$A:$E,5,FALSE)</f>
        <v>Shipped</v>
      </c>
      <c r="H1824">
        <f>VLOOKUP(B1824,Products!A:H,8)</f>
        <v>69.78</v>
      </c>
      <c r="I1824">
        <f t="shared" si="116"/>
        <v>4258.08</v>
      </c>
      <c r="J1824">
        <f t="shared" si="117"/>
        <v>1746</v>
      </c>
      <c r="K1824">
        <f t="shared" si="118"/>
        <v>2004</v>
      </c>
      <c r="L1824">
        <f t="shared" si="119"/>
        <v>10</v>
      </c>
      <c r="M1824" t="str">
        <f>VLOOKUP(A1824,'Master Sheet'!A:O,15)</f>
        <v>Boston</v>
      </c>
    </row>
    <row r="1825" spans="1:13">
      <c r="A1825">
        <v>10305</v>
      </c>
      <c r="B1825" t="s">
        <v>147</v>
      </c>
      <c r="C1825">
        <v>28</v>
      </c>
      <c r="D1825">
        <v>94.38</v>
      </c>
      <c r="E1825">
        <v>12</v>
      </c>
      <c r="F1825" s="14">
        <f>VLOOKUP($A1825,Orders!$A:$B,2,FALSE)</f>
        <v>38273</v>
      </c>
      <c r="G1825" t="str">
        <f>VLOOKUP($A1825,Orders!$A:$E,5,FALSE)</f>
        <v>Shipped</v>
      </c>
      <c r="H1825">
        <f>VLOOKUP(B1825,Products!A:H,8)</f>
        <v>53.93</v>
      </c>
      <c r="I1825">
        <f t="shared" si="116"/>
        <v>2642.64</v>
      </c>
      <c r="J1825">
        <f t="shared" si="117"/>
        <v>1132.5999999999999</v>
      </c>
      <c r="K1825">
        <f t="shared" si="118"/>
        <v>2004</v>
      </c>
      <c r="L1825">
        <f t="shared" si="119"/>
        <v>10</v>
      </c>
      <c r="M1825" t="str">
        <f>VLOOKUP(A1825,'Master Sheet'!A:O,15)</f>
        <v>Boston</v>
      </c>
    </row>
    <row r="1826" spans="1:13">
      <c r="A1826">
        <v>10305</v>
      </c>
      <c r="B1826" t="s">
        <v>159</v>
      </c>
      <c r="C1826">
        <v>40</v>
      </c>
      <c r="D1826">
        <v>48.7</v>
      </c>
      <c r="E1826">
        <v>7</v>
      </c>
      <c r="F1826" s="14">
        <f>VLOOKUP($A1826,Orders!$A:$B,2,FALSE)</f>
        <v>38273</v>
      </c>
      <c r="G1826" t="str">
        <f>VLOOKUP($A1826,Orders!$A:$E,5,FALSE)</f>
        <v>Shipped</v>
      </c>
      <c r="H1826">
        <f>VLOOKUP(B1826,Products!A:H,8)</f>
        <v>25.98</v>
      </c>
      <c r="I1826">
        <f t="shared" si="116"/>
        <v>1948</v>
      </c>
      <c r="J1826">
        <f t="shared" si="117"/>
        <v>908.80000000000007</v>
      </c>
      <c r="K1826">
        <f t="shared" si="118"/>
        <v>2004</v>
      </c>
      <c r="L1826">
        <f t="shared" si="119"/>
        <v>10</v>
      </c>
      <c r="M1826" t="str">
        <f>VLOOKUP(A1826,'Master Sheet'!A:O,15)</f>
        <v>Boston</v>
      </c>
    </row>
    <row r="1827" spans="1:13">
      <c r="A1827">
        <v>10305</v>
      </c>
      <c r="B1827" t="s">
        <v>161</v>
      </c>
      <c r="C1827">
        <v>42</v>
      </c>
      <c r="D1827">
        <v>109.96</v>
      </c>
      <c r="E1827">
        <v>3</v>
      </c>
      <c r="F1827" s="14">
        <f>VLOOKUP($A1827,Orders!$A:$B,2,FALSE)</f>
        <v>38273</v>
      </c>
      <c r="G1827" t="str">
        <f>VLOOKUP($A1827,Orders!$A:$E,5,FALSE)</f>
        <v>Shipped</v>
      </c>
      <c r="H1827">
        <f>VLOOKUP(B1827,Products!A:H,8)</f>
        <v>68.290000000000006</v>
      </c>
      <c r="I1827">
        <f t="shared" si="116"/>
        <v>4618.32</v>
      </c>
      <c r="J1827">
        <f t="shared" si="117"/>
        <v>1750.1399999999994</v>
      </c>
      <c r="K1827">
        <f t="shared" si="118"/>
        <v>2004</v>
      </c>
      <c r="L1827">
        <f t="shared" si="119"/>
        <v>10</v>
      </c>
      <c r="M1827" t="str">
        <f>VLOOKUP(A1827,'Master Sheet'!A:O,15)</f>
        <v>Boston</v>
      </c>
    </row>
    <row r="1828" spans="1:13">
      <c r="A1828">
        <v>10306</v>
      </c>
      <c r="B1828" t="s">
        <v>164</v>
      </c>
      <c r="C1828">
        <v>31</v>
      </c>
      <c r="D1828">
        <v>182.86</v>
      </c>
      <c r="E1828">
        <v>13</v>
      </c>
      <c r="F1828" s="14">
        <f>VLOOKUP($A1828,Orders!$A:$B,2,FALSE)</f>
        <v>38274</v>
      </c>
      <c r="G1828" t="str">
        <f>VLOOKUP($A1828,Orders!$A:$E,5,FALSE)</f>
        <v>Shipped</v>
      </c>
      <c r="H1828">
        <f>VLOOKUP(B1828,Products!A:H,8)</f>
        <v>95.59</v>
      </c>
      <c r="I1828">
        <f t="shared" si="116"/>
        <v>5668.6600000000008</v>
      </c>
      <c r="J1828">
        <f t="shared" si="117"/>
        <v>2705.3700000000003</v>
      </c>
      <c r="K1828">
        <f t="shared" si="118"/>
        <v>2004</v>
      </c>
      <c r="L1828">
        <f t="shared" si="119"/>
        <v>10</v>
      </c>
      <c r="M1828" t="str">
        <f>VLOOKUP(A1828,'Master Sheet'!A:O,15)</f>
        <v>London</v>
      </c>
    </row>
    <row r="1829" spans="1:13">
      <c r="A1829">
        <v>10306</v>
      </c>
      <c r="B1829" t="s">
        <v>150</v>
      </c>
      <c r="C1829">
        <v>34</v>
      </c>
      <c r="D1829">
        <v>145.04</v>
      </c>
      <c r="E1829">
        <v>14</v>
      </c>
      <c r="F1829" s="14">
        <f>VLOOKUP($A1829,Orders!$A:$B,2,FALSE)</f>
        <v>38274</v>
      </c>
      <c r="G1829" t="str">
        <f>VLOOKUP($A1829,Orders!$A:$E,5,FALSE)</f>
        <v>Shipped</v>
      </c>
      <c r="H1829">
        <f>VLOOKUP(B1829,Products!A:H,8)</f>
        <v>89.14</v>
      </c>
      <c r="I1829">
        <f t="shared" si="116"/>
        <v>4931.3599999999997</v>
      </c>
      <c r="J1829">
        <f t="shared" si="117"/>
        <v>1900.5999999999997</v>
      </c>
      <c r="K1829">
        <f t="shared" si="118"/>
        <v>2004</v>
      </c>
      <c r="L1829">
        <f t="shared" si="119"/>
        <v>10</v>
      </c>
      <c r="M1829" t="str">
        <f>VLOOKUP(A1829,'Master Sheet'!A:O,15)</f>
        <v>London</v>
      </c>
    </row>
    <row r="1830" spans="1:13">
      <c r="A1830">
        <v>10306</v>
      </c>
      <c r="B1830" t="s">
        <v>165</v>
      </c>
      <c r="C1830">
        <v>20</v>
      </c>
      <c r="D1830">
        <v>145.34</v>
      </c>
      <c r="E1830">
        <v>12</v>
      </c>
      <c r="F1830" s="14">
        <f>VLOOKUP($A1830,Orders!$A:$B,2,FALSE)</f>
        <v>38274</v>
      </c>
      <c r="G1830" t="str">
        <f>VLOOKUP($A1830,Orders!$A:$E,5,FALSE)</f>
        <v>Shipped</v>
      </c>
      <c r="H1830">
        <f>VLOOKUP(B1830,Products!A:H,8)</f>
        <v>83.05</v>
      </c>
      <c r="I1830">
        <f t="shared" si="116"/>
        <v>2906.8</v>
      </c>
      <c r="J1830">
        <f t="shared" si="117"/>
        <v>1245.8000000000002</v>
      </c>
      <c r="K1830">
        <f t="shared" si="118"/>
        <v>2004</v>
      </c>
      <c r="L1830">
        <f t="shared" si="119"/>
        <v>10</v>
      </c>
      <c r="M1830" t="str">
        <f>VLOOKUP(A1830,'Master Sheet'!A:O,15)</f>
        <v>London</v>
      </c>
    </row>
    <row r="1831" spans="1:13">
      <c r="A1831">
        <v>10306</v>
      </c>
      <c r="B1831" t="s">
        <v>166</v>
      </c>
      <c r="C1831">
        <v>32</v>
      </c>
      <c r="D1831">
        <v>114.74</v>
      </c>
      <c r="E1831">
        <v>9</v>
      </c>
      <c r="F1831" s="14">
        <f>VLOOKUP($A1831,Orders!$A:$B,2,FALSE)</f>
        <v>38274</v>
      </c>
      <c r="G1831" t="str">
        <f>VLOOKUP($A1831,Orders!$A:$E,5,FALSE)</f>
        <v>Shipped</v>
      </c>
      <c r="H1831">
        <f>VLOOKUP(B1831,Products!A:H,8)</f>
        <v>68.3</v>
      </c>
      <c r="I1831">
        <f t="shared" si="116"/>
        <v>3671.68</v>
      </c>
      <c r="J1831">
        <f t="shared" si="117"/>
        <v>1486.08</v>
      </c>
      <c r="K1831">
        <f t="shared" si="118"/>
        <v>2004</v>
      </c>
      <c r="L1831">
        <f t="shared" si="119"/>
        <v>10</v>
      </c>
      <c r="M1831" t="str">
        <f>VLOOKUP(A1831,'Master Sheet'!A:O,15)</f>
        <v>London</v>
      </c>
    </row>
    <row r="1832" spans="1:13">
      <c r="A1832">
        <v>10306</v>
      </c>
      <c r="B1832" t="s">
        <v>167</v>
      </c>
      <c r="C1832">
        <v>40</v>
      </c>
      <c r="D1832">
        <v>83.7</v>
      </c>
      <c r="E1832">
        <v>11</v>
      </c>
      <c r="F1832" s="14">
        <f>VLOOKUP($A1832,Orders!$A:$B,2,FALSE)</f>
        <v>38274</v>
      </c>
      <c r="G1832" t="str">
        <f>VLOOKUP($A1832,Orders!$A:$E,5,FALSE)</f>
        <v>Shipped</v>
      </c>
      <c r="H1832">
        <f>VLOOKUP(B1832,Products!A:H,8)</f>
        <v>67.56</v>
      </c>
      <c r="I1832">
        <f t="shared" si="116"/>
        <v>3348</v>
      </c>
      <c r="J1832">
        <f t="shared" si="117"/>
        <v>645.6</v>
      </c>
      <c r="K1832">
        <f t="shared" si="118"/>
        <v>2004</v>
      </c>
      <c r="L1832">
        <f t="shared" si="119"/>
        <v>10</v>
      </c>
      <c r="M1832" t="str">
        <f>VLOOKUP(A1832,'Master Sheet'!A:O,15)</f>
        <v>London</v>
      </c>
    </row>
    <row r="1833" spans="1:13">
      <c r="A1833">
        <v>10306</v>
      </c>
      <c r="B1833" t="s">
        <v>155</v>
      </c>
      <c r="C1833">
        <v>23</v>
      </c>
      <c r="D1833">
        <v>126.39</v>
      </c>
      <c r="E1833">
        <v>16</v>
      </c>
      <c r="F1833" s="14">
        <f>VLOOKUP($A1833,Orders!$A:$B,2,FALSE)</f>
        <v>38274</v>
      </c>
      <c r="G1833" t="str">
        <f>VLOOKUP($A1833,Orders!$A:$E,5,FALSE)</f>
        <v>Shipped</v>
      </c>
      <c r="H1833">
        <f>VLOOKUP(B1833,Products!A:H,8)</f>
        <v>91.92</v>
      </c>
      <c r="I1833">
        <f t="shared" si="116"/>
        <v>2906.97</v>
      </c>
      <c r="J1833">
        <f t="shared" si="117"/>
        <v>792.81</v>
      </c>
      <c r="K1833">
        <f t="shared" si="118"/>
        <v>2004</v>
      </c>
      <c r="L1833">
        <f t="shared" si="119"/>
        <v>10</v>
      </c>
      <c r="M1833" t="str">
        <f>VLOOKUP(A1833,'Master Sheet'!A:O,15)</f>
        <v>London</v>
      </c>
    </row>
    <row r="1834" spans="1:13">
      <c r="A1834">
        <v>10306</v>
      </c>
      <c r="B1834" t="s">
        <v>168</v>
      </c>
      <c r="C1834">
        <v>39</v>
      </c>
      <c r="D1834">
        <v>85.14</v>
      </c>
      <c r="E1834">
        <v>8</v>
      </c>
      <c r="F1834" s="14">
        <f>VLOOKUP($A1834,Orders!$A:$B,2,FALSE)</f>
        <v>38274</v>
      </c>
      <c r="G1834" t="str">
        <f>VLOOKUP($A1834,Orders!$A:$E,5,FALSE)</f>
        <v>Shipped</v>
      </c>
      <c r="H1834">
        <f>VLOOKUP(B1834,Products!A:H,8)</f>
        <v>52.66</v>
      </c>
      <c r="I1834">
        <f t="shared" si="116"/>
        <v>3320.46</v>
      </c>
      <c r="J1834">
        <f t="shared" si="117"/>
        <v>1266.7200000000003</v>
      </c>
      <c r="K1834">
        <f t="shared" si="118"/>
        <v>2004</v>
      </c>
      <c r="L1834">
        <f t="shared" si="119"/>
        <v>10</v>
      </c>
      <c r="M1834" t="str">
        <f>VLOOKUP(A1834,'Master Sheet'!A:O,15)</f>
        <v>London</v>
      </c>
    </row>
    <row r="1835" spans="1:13">
      <c r="A1835">
        <v>10306</v>
      </c>
      <c r="B1835" t="s">
        <v>169</v>
      </c>
      <c r="C1835">
        <v>29</v>
      </c>
      <c r="D1835">
        <v>109.37</v>
      </c>
      <c r="E1835">
        <v>7</v>
      </c>
      <c r="F1835" s="14">
        <f>VLOOKUP($A1835,Orders!$A:$B,2,FALSE)</f>
        <v>38274</v>
      </c>
      <c r="G1835" t="str">
        <f>VLOOKUP($A1835,Orders!$A:$E,5,FALSE)</f>
        <v>Shipped</v>
      </c>
      <c r="H1835">
        <f>VLOOKUP(B1835,Products!A:H,8)</f>
        <v>82.34</v>
      </c>
      <c r="I1835">
        <f t="shared" si="116"/>
        <v>3171.73</v>
      </c>
      <c r="J1835">
        <f t="shared" si="117"/>
        <v>783.87</v>
      </c>
      <c r="K1835">
        <f t="shared" si="118"/>
        <v>2004</v>
      </c>
      <c r="L1835">
        <f t="shared" si="119"/>
        <v>10</v>
      </c>
      <c r="M1835" t="str">
        <f>VLOOKUP(A1835,'Master Sheet'!A:O,15)</f>
        <v>London</v>
      </c>
    </row>
    <row r="1836" spans="1:13">
      <c r="A1836">
        <v>10306</v>
      </c>
      <c r="B1836" t="s">
        <v>170</v>
      </c>
      <c r="C1836">
        <v>31</v>
      </c>
      <c r="D1836">
        <v>76.12</v>
      </c>
      <c r="E1836">
        <v>2</v>
      </c>
      <c r="F1836" s="14">
        <f>VLOOKUP($A1836,Orders!$A:$B,2,FALSE)</f>
        <v>38274</v>
      </c>
      <c r="G1836" t="str">
        <f>VLOOKUP($A1836,Orders!$A:$E,5,FALSE)</f>
        <v>Shipped</v>
      </c>
      <c r="H1836">
        <f>VLOOKUP(B1836,Products!A:H,8)</f>
        <v>46.91</v>
      </c>
      <c r="I1836">
        <f t="shared" si="116"/>
        <v>2359.7200000000003</v>
      </c>
      <c r="J1836">
        <f t="shared" si="117"/>
        <v>905.51000000000022</v>
      </c>
      <c r="K1836">
        <f t="shared" si="118"/>
        <v>2004</v>
      </c>
      <c r="L1836">
        <f t="shared" si="119"/>
        <v>10</v>
      </c>
      <c r="M1836" t="str">
        <f>VLOOKUP(A1836,'Master Sheet'!A:O,15)</f>
        <v>London</v>
      </c>
    </row>
    <row r="1837" spans="1:13">
      <c r="A1837">
        <v>10306</v>
      </c>
      <c r="B1837" t="s">
        <v>160</v>
      </c>
      <c r="C1837">
        <v>46</v>
      </c>
      <c r="D1837">
        <v>60.28</v>
      </c>
      <c r="E1837">
        <v>17</v>
      </c>
      <c r="F1837" s="14">
        <f>VLOOKUP($A1837,Orders!$A:$B,2,FALSE)</f>
        <v>38274</v>
      </c>
      <c r="G1837" t="str">
        <f>VLOOKUP($A1837,Orders!$A:$E,5,FALSE)</f>
        <v>Shipped</v>
      </c>
      <c r="H1837">
        <f>VLOOKUP(B1837,Products!A:H,8)</f>
        <v>26.72</v>
      </c>
      <c r="I1837">
        <f t="shared" si="116"/>
        <v>2772.88</v>
      </c>
      <c r="J1837">
        <f t="shared" si="117"/>
        <v>1543.7600000000002</v>
      </c>
      <c r="K1837">
        <f t="shared" si="118"/>
        <v>2004</v>
      </c>
      <c r="L1837">
        <f t="shared" si="119"/>
        <v>10</v>
      </c>
      <c r="M1837" t="str">
        <f>VLOOKUP(A1837,'Master Sheet'!A:O,15)</f>
        <v>London</v>
      </c>
    </row>
    <row r="1838" spans="1:13">
      <c r="A1838">
        <v>10306</v>
      </c>
      <c r="B1838" t="s">
        <v>162</v>
      </c>
      <c r="C1838">
        <v>34</v>
      </c>
      <c r="D1838">
        <v>51.55</v>
      </c>
      <c r="E1838">
        <v>15</v>
      </c>
      <c r="F1838" s="14">
        <f>VLOOKUP($A1838,Orders!$A:$B,2,FALSE)</f>
        <v>38274</v>
      </c>
      <c r="G1838" t="str">
        <f>VLOOKUP($A1838,Orders!$A:$E,5,FALSE)</f>
        <v>Shipped</v>
      </c>
      <c r="H1838">
        <f>VLOOKUP(B1838,Products!A:H,8)</f>
        <v>37.49</v>
      </c>
      <c r="I1838">
        <f t="shared" si="116"/>
        <v>1752.6999999999998</v>
      </c>
      <c r="J1838">
        <f t="shared" si="117"/>
        <v>478.03999999999985</v>
      </c>
      <c r="K1838">
        <f t="shared" si="118"/>
        <v>2004</v>
      </c>
      <c r="L1838">
        <f t="shared" si="119"/>
        <v>10</v>
      </c>
      <c r="M1838" t="str">
        <f>VLOOKUP(A1838,'Master Sheet'!A:O,15)</f>
        <v>London</v>
      </c>
    </row>
    <row r="1839" spans="1:13">
      <c r="A1839">
        <v>10306</v>
      </c>
      <c r="B1839" t="s">
        <v>172</v>
      </c>
      <c r="C1839">
        <v>50</v>
      </c>
      <c r="D1839">
        <v>61.34</v>
      </c>
      <c r="E1839">
        <v>3</v>
      </c>
      <c r="F1839" s="14">
        <f>VLOOKUP($A1839,Orders!$A:$B,2,FALSE)</f>
        <v>38274</v>
      </c>
      <c r="G1839" t="str">
        <f>VLOOKUP($A1839,Orders!$A:$E,5,FALSE)</f>
        <v>Shipped</v>
      </c>
      <c r="H1839">
        <f>VLOOKUP(B1839,Products!A:H,8)</f>
        <v>34</v>
      </c>
      <c r="I1839">
        <f t="shared" si="116"/>
        <v>3067</v>
      </c>
      <c r="J1839">
        <f t="shared" si="117"/>
        <v>1367.0000000000002</v>
      </c>
      <c r="K1839">
        <f t="shared" si="118"/>
        <v>2004</v>
      </c>
      <c r="L1839">
        <f t="shared" si="119"/>
        <v>10</v>
      </c>
      <c r="M1839" t="str">
        <f>VLOOKUP(A1839,'Master Sheet'!A:O,15)</f>
        <v>London</v>
      </c>
    </row>
    <row r="1840" spans="1:13">
      <c r="A1840">
        <v>10306</v>
      </c>
      <c r="B1840" t="s">
        <v>173</v>
      </c>
      <c r="C1840">
        <v>38</v>
      </c>
      <c r="D1840">
        <v>73.62</v>
      </c>
      <c r="E1840">
        <v>10</v>
      </c>
      <c r="F1840" s="14">
        <f>VLOOKUP($A1840,Orders!$A:$B,2,FALSE)</f>
        <v>38274</v>
      </c>
      <c r="G1840" t="str">
        <f>VLOOKUP($A1840,Orders!$A:$E,5,FALSE)</f>
        <v>Shipped</v>
      </c>
      <c r="H1840">
        <f>VLOOKUP(B1840,Products!A:H,8)</f>
        <v>43.3</v>
      </c>
      <c r="I1840">
        <f t="shared" si="116"/>
        <v>2797.5600000000004</v>
      </c>
      <c r="J1840">
        <f t="shared" si="117"/>
        <v>1152.1600000000003</v>
      </c>
      <c r="K1840">
        <f t="shared" si="118"/>
        <v>2004</v>
      </c>
      <c r="L1840">
        <f t="shared" si="119"/>
        <v>10</v>
      </c>
      <c r="M1840" t="str">
        <f>VLOOKUP(A1840,'Master Sheet'!A:O,15)</f>
        <v>London</v>
      </c>
    </row>
    <row r="1841" spans="1:13">
      <c r="A1841">
        <v>10306</v>
      </c>
      <c r="B1841" t="s">
        <v>174</v>
      </c>
      <c r="C1841">
        <v>43</v>
      </c>
      <c r="D1841">
        <v>62.16</v>
      </c>
      <c r="E1841">
        <v>1</v>
      </c>
      <c r="F1841" s="14">
        <f>VLOOKUP($A1841,Orders!$A:$B,2,FALSE)</f>
        <v>38274</v>
      </c>
      <c r="G1841" t="str">
        <f>VLOOKUP($A1841,Orders!$A:$E,5,FALSE)</f>
        <v>Shipped</v>
      </c>
      <c r="H1841">
        <f>VLOOKUP(B1841,Products!A:H,8)</f>
        <v>33.97</v>
      </c>
      <c r="I1841">
        <f t="shared" si="116"/>
        <v>2672.8799999999997</v>
      </c>
      <c r="J1841">
        <f t="shared" si="117"/>
        <v>1212.1699999999998</v>
      </c>
      <c r="K1841">
        <f t="shared" si="118"/>
        <v>2004</v>
      </c>
      <c r="L1841">
        <f t="shared" si="119"/>
        <v>10</v>
      </c>
      <c r="M1841" t="str">
        <f>VLOOKUP(A1841,'Master Sheet'!A:O,15)</f>
        <v>London</v>
      </c>
    </row>
    <row r="1842" spans="1:13">
      <c r="A1842">
        <v>10306</v>
      </c>
      <c r="B1842" t="s">
        <v>175</v>
      </c>
      <c r="C1842">
        <v>32</v>
      </c>
      <c r="D1842">
        <v>99.17</v>
      </c>
      <c r="E1842">
        <v>4</v>
      </c>
      <c r="F1842" s="14">
        <f>VLOOKUP($A1842,Orders!$A:$B,2,FALSE)</f>
        <v>38274</v>
      </c>
      <c r="G1842" t="str">
        <f>VLOOKUP($A1842,Orders!$A:$E,5,FALSE)</f>
        <v>Shipped</v>
      </c>
      <c r="H1842">
        <f>VLOOKUP(B1842,Products!A:H,8)</f>
        <v>51.09</v>
      </c>
      <c r="I1842">
        <f t="shared" si="116"/>
        <v>3173.44</v>
      </c>
      <c r="J1842">
        <f t="shared" si="117"/>
        <v>1538.56</v>
      </c>
      <c r="K1842">
        <f t="shared" si="118"/>
        <v>2004</v>
      </c>
      <c r="L1842">
        <f t="shared" si="119"/>
        <v>10</v>
      </c>
      <c r="M1842" t="str">
        <f>VLOOKUP(A1842,'Master Sheet'!A:O,15)</f>
        <v>London</v>
      </c>
    </row>
    <row r="1843" spans="1:13">
      <c r="A1843">
        <v>10306</v>
      </c>
      <c r="B1843" t="s">
        <v>176</v>
      </c>
      <c r="C1843">
        <v>30</v>
      </c>
      <c r="D1843">
        <v>87.39</v>
      </c>
      <c r="E1843">
        <v>5</v>
      </c>
      <c r="F1843" s="14">
        <f>VLOOKUP($A1843,Orders!$A:$B,2,FALSE)</f>
        <v>38274</v>
      </c>
      <c r="G1843" t="str">
        <f>VLOOKUP($A1843,Orders!$A:$E,5,FALSE)</f>
        <v>Shipped</v>
      </c>
      <c r="H1843">
        <f>VLOOKUP(B1843,Products!A:H,8)</f>
        <v>53.63</v>
      </c>
      <c r="I1843">
        <f t="shared" ref="I1843:I1906" si="120">C1843*D1843</f>
        <v>2621.7</v>
      </c>
      <c r="J1843">
        <f t="shared" ref="J1843:J1906" si="121">(D1843-H1843)*C1843</f>
        <v>1012.8</v>
      </c>
      <c r="K1843">
        <f t="shared" ref="K1843:K1906" si="122">YEAR(F1843)</f>
        <v>2004</v>
      </c>
      <c r="L1843">
        <f t="shared" ref="L1843:L1906" si="123">MONTH(F1843)</f>
        <v>10</v>
      </c>
      <c r="M1843" t="str">
        <f>VLOOKUP(A1843,'Master Sheet'!A:O,15)</f>
        <v>London</v>
      </c>
    </row>
    <row r="1844" spans="1:13">
      <c r="A1844">
        <v>10306</v>
      </c>
      <c r="B1844" t="s">
        <v>177</v>
      </c>
      <c r="C1844">
        <v>35</v>
      </c>
      <c r="D1844">
        <v>48.05</v>
      </c>
      <c r="E1844">
        <v>6</v>
      </c>
      <c r="F1844" s="14">
        <f>VLOOKUP($A1844,Orders!$A:$B,2,FALSE)</f>
        <v>38274</v>
      </c>
      <c r="G1844" t="str">
        <f>VLOOKUP($A1844,Orders!$A:$E,5,FALSE)</f>
        <v>Shipped</v>
      </c>
      <c r="H1844">
        <f>VLOOKUP(B1844,Products!A:H,8)</f>
        <v>33.299999999999997</v>
      </c>
      <c r="I1844">
        <f t="shared" si="120"/>
        <v>1681.75</v>
      </c>
      <c r="J1844">
        <f t="shared" si="121"/>
        <v>516.25</v>
      </c>
      <c r="K1844">
        <f t="shared" si="122"/>
        <v>2004</v>
      </c>
      <c r="L1844">
        <f t="shared" si="123"/>
        <v>10</v>
      </c>
      <c r="M1844" t="str">
        <f>VLOOKUP(A1844,'Master Sheet'!A:O,15)</f>
        <v>London</v>
      </c>
    </row>
    <row r="1845" spans="1:13">
      <c r="A1845">
        <v>10307</v>
      </c>
      <c r="B1845" t="s">
        <v>163</v>
      </c>
      <c r="C1845">
        <v>22</v>
      </c>
      <c r="D1845">
        <v>118.32</v>
      </c>
      <c r="E1845">
        <v>9</v>
      </c>
      <c r="F1845" s="14">
        <f>VLOOKUP($A1845,Orders!$A:$B,2,FALSE)</f>
        <v>38274</v>
      </c>
      <c r="G1845" t="str">
        <f>VLOOKUP($A1845,Orders!$A:$E,5,FALSE)</f>
        <v>Shipped</v>
      </c>
      <c r="H1845">
        <f>VLOOKUP(B1845,Products!A:H,8)</f>
        <v>85.68</v>
      </c>
      <c r="I1845">
        <f t="shared" si="120"/>
        <v>2603.04</v>
      </c>
      <c r="J1845">
        <f t="shared" si="121"/>
        <v>718.0799999999997</v>
      </c>
      <c r="K1845">
        <f t="shared" si="122"/>
        <v>2004</v>
      </c>
      <c r="L1845">
        <f t="shared" si="123"/>
        <v>10</v>
      </c>
      <c r="M1845" t="str">
        <f>VLOOKUP(A1845,'Master Sheet'!A:O,15)</f>
        <v>Boston</v>
      </c>
    </row>
    <row r="1846" spans="1:13">
      <c r="A1846">
        <v>10307</v>
      </c>
      <c r="B1846" t="s">
        <v>178</v>
      </c>
      <c r="C1846">
        <v>39</v>
      </c>
      <c r="D1846">
        <v>135.61000000000001</v>
      </c>
      <c r="E1846">
        <v>1</v>
      </c>
      <c r="F1846" s="14">
        <f>VLOOKUP($A1846,Orders!$A:$B,2,FALSE)</f>
        <v>38274</v>
      </c>
      <c r="G1846" t="str">
        <f>VLOOKUP($A1846,Orders!$A:$E,5,FALSE)</f>
        <v>Shipped</v>
      </c>
      <c r="H1846">
        <f>VLOOKUP(B1846,Products!A:H,8)</f>
        <v>77.27</v>
      </c>
      <c r="I1846">
        <f t="shared" si="120"/>
        <v>5288.7900000000009</v>
      </c>
      <c r="J1846">
        <f t="shared" si="121"/>
        <v>2275.2600000000007</v>
      </c>
      <c r="K1846">
        <f t="shared" si="122"/>
        <v>2004</v>
      </c>
      <c r="L1846">
        <f t="shared" si="123"/>
        <v>10</v>
      </c>
      <c r="M1846" t="str">
        <f>VLOOKUP(A1846,'Master Sheet'!A:O,15)</f>
        <v>Boston</v>
      </c>
    </row>
    <row r="1847" spans="1:13">
      <c r="A1847">
        <v>10307</v>
      </c>
      <c r="B1847" t="s">
        <v>180</v>
      </c>
      <c r="C1847">
        <v>31</v>
      </c>
      <c r="D1847">
        <v>71.400000000000006</v>
      </c>
      <c r="E1847">
        <v>7</v>
      </c>
      <c r="F1847" s="14">
        <f>VLOOKUP($A1847,Orders!$A:$B,2,FALSE)</f>
        <v>38274</v>
      </c>
      <c r="G1847" t="str">
        <f>VLOOKUP($A1847,Orders!$A:$E,5,FALSE)</f>
        <v>Shipped</v>
      </c>
      <c r="H1847">
        <f>VLOOKUP(B1847,Products!A:H,8)</f>
        <v>51.61</v>
      </c>
      <c r="I1847">
        <f t="shared" si="120"/>
        <v>2213.4</v>
      </c>
      <c r="J1847">
        <f t="shared" si="121"/>
        <v>613.49000000000024</v>
      </c>
      <c r="K1847">
        <f t="shared" si="122"/>
        <v>2004</v>
      </c>
      <c r="L1847">
        <f t="shared" si="123"/>
        <v>10</v>
      </c>
      <c r="M1847" t="str">
        <f>VLOOKUP(A1847,'Master Sheet'!A:O,15)</f>
        <v>Boston</v>
      </c>
    </row>
    <row r="1848" spans="1:13">
      <c r="A1848">
        <v>10307</v>
      </c>
      <c r="B1848" t="s">
        <v>181</v>
      </c>
      <c r="C1848">
        <v>48</v>
      </c>
      <c r="D1848">
        <v>92.11</v>
      </c>
      <c r="E1848">
        <v>6</v>
      </c>
      <c r="F1848" s="14">
        <f>VLOOKUP($A1848,Orders!$A:$B,2,FALSE)</f>
        <v>38274</v>
      </c>
      <c r="G1848" t="str">
        <f>VLOOKUP($A1848,Orders!$A:$E,5,FALSE)</f>
        <v>Shipped</v>
      </c>
      <c r="H1848">
        <f>VLOOKUP(B1848,Products!A:H,8)</f>
        <v>64.58</v>
      </c>
      <c r="I1848">
        <f t="shared" si="120"/>
        <v>4421.28</v>
      </c>
      <c r="J1848">
        <f t="shared" si="121"/>
        <v>1321.44</v>
      </c>
      <c r="K1848">
        <f t="shared" si="122"/>
        <v>2004</v>
      </c>
      <c r="L1848">
        <f t="shared" si="123"/>
        <v>10</v>
      </c>
      <c r="M1848" t="str">
        <f>VLOOKUP(A1848,'Master Sheet'!A:O,15)</f>
        <v>Boston</v>
      </c>
    </row>
    <row r="1849" spans="1:13">
      <c r="A1849">
        <v>10307</v>
      </c>
      <c r="B1849" t="s">
        <v>183</v>
      </c>
      <c r="C1849">
        <v>25</v>
      </c>
      <c r="D1849">
        <v>58.23</v>
      </c>
      <c r="E1849">
        <v>2</v>
      </c>
      <c r="F1849" s="14">
        <f>VLOOKUP($A1849,Orders!$A:$B,2,FALSE)</f>
        <v>38274</v>
      </c>
      <c r="G1849" t="str">
        <f>VLOOKUP($A1849,Orders!$A:$E,5,FALSE)</f>
        <v>Shipped</v>
      </c>
      <c r="H1849">
        <f>VLOOKUP(B1849,Products!A:H,8)</f>
        <v>34.25</v>
      </c>
      <c r="I1849">
        <f t="shared" si="120"/>
        <v>1455.75</v>
      </c>
      <c r="J1849">
        <f t="shared" si="121"/>
        <v>599.49999999999989</v>
      </c>
      <c r="K1849">
        <f t="shared" si="122"/>
        <v>2004</v>
      </c>
      <c r="L1849">
        <f t="shared" si="123"/>
        <v>10</v>
      </c>
      <c r="M1849" t="str">
        <f>VLOOKUP(A1849,'Master Sheet'!A:O,15)</f>
        <v>Boston</v>
      </c>
    </row>
    <row r="1850" spans="1:13">
      <c r="A1850">
        <v>10307</v>
      </c>
      <c r="B1850" t="s">
        <v>184</v>
      </c>
      <c r="C1850">
        <v>22</v>
      </c>
      <c r="D1850">
        <v>64.44</v>
      </c>
      <c r="E1850">
        <v>3</v>
      </c>
      <c r="F1850" s="14">
        <f>VLOOKUP($A1850,Orders!$A:$B,2,FALSE)</f>
        <v>38274</v>
      </c>
      <c r="G1850" t="str">
        <f>VLOOKUP($A1850,Orders!$A:$E,5,FALSE)</f>
        <v>Shipped</v>
      </c>
      <c r="H1850">
        <f>VLOOKUP(B1850,Products!A:H,8)</f>
        <v>26.3</v>
      </c>
      <c r="I1850">
        <f t="shared" si="120"/>
        <v>1417.6799999999998</v>
      </c>
      <c r="J1850">
        <f t="shared" si="121"/>
        <v>839.08</v>
      </c>
      <c r="K1850">
        <f t="shared" si="122"/>
        <v>2004</v>
      </c>
      <c r="L1850">
        <f t="shared" si="123"/>
        <v>10</v>
      </c>
      <c r="M1850" t="str">
        <f>VLOOKUP(A1850,'Master Sheet'!A:O,15)</f>
        <v>Boston</v>
      </c>
    </row>
    <row r="1851" spans="1:13">
      <c r="A1851">
        <v>10307</v>
      </c>
      <c r="B1851" t="s">
        <v>171</v>
      </c>
      <c r="C1851">
        <v>22</v>
      </c>
      <c r="D1851">
        <v>75.47</v>
      </c>
      <c r="E1851">
        <v>8</v>
      </c>
      <c r="F1851" s="14">
        <f>VLOOKUP($A1851,Orders!$A:$B,2,FALSE)</f>
        <v>38274</v>
      </c>
      <c r="G1851" t="str">
        <f>VLOOKUP($A1851,Orders!$A:$E,5,FALSE)</f>
        <v>Shipped</v>
      </c>
      <c r="H1851">
        <f>VLOOKUP(B1851,Products!A:H,8)</f>
        <v>48.64</v>
      </c>
      <c r="I1851">
        <f t="shared" si="120"/>
        <v>1660.34</v>
      </c>
      <c r="J1851">
        <f t="shared" si="121"/>
        <v>590.26</v>
      </c>
      <c r="K1851">
        <f t="shared" si="122"/>
        <v>2004</v>
      </c>
      <c r="L1851">
        <f t="shared" si="123"/>
        <v>10</v>
      </c>
      <c r="M1851" t="str">
        <f>VLOOKUP(A1851,'Master Sheet'!A:O,15)</f>
        <v>Boston</v>
      </c>
    </row>
    <row r="1852" spans="1:13">
      <c r="A1852">
        <v>10307</v>
      </c>
      <c r="B1852" t="s">
        <v>190</v>
      </c>
      <c r="C1852">
        <v>34</v>
      </c>
      <c r="D1852">
        <v>81.47</v>
      </c>
      <c r="E1852">
        <v>5</v>
      </c>
      <c r="F1852" s="14">
        <f>VLOOKUP($A1852,Orders!$A:$B,2,FALSE)</f>
        <v>38274</v>
      </c>
      <c r="G1852" t="str">
        <f>VLOOKUP($A1852,Orders!$A:$E,5,FALSE)</f>
        <v>Shipped</v>
      </c>
      <c r="H1852">
        <f>VLOOKUP(B1852,Products!A:H,8)</f>
        <v>39.83</v>
      </c>
      <c r="I1852">
        <f t="shared" si="120"/>
        <v>2769.98</v>
      </c>
      <c r="J1852">
        <f t="shared" si="121"/>
        <v>1415.76</v>
      </c>
      <c r="K1852">
        <f t="shared" si="122"/>
        <v>2004</v>
      </c>
      <c r="L1852">
        <f t="shared" si="123"/>
        <v>10</v>
      </c>
      <c r="M1852" t="str">
        <f>VLOOKUP(A1852,'Master Sheet'!A:O,15)</f>
        <v>Boston</v>
      </c>
    </row>
    <row r="1853" spans="1:13">
      <c r="A1853">
        <v>10307</v>
      </c>
      <c r="B1853" t="s">
        <v>195</v>
      </c>
      <c r="C1853">
        <v>34</v>
      </c>
      <c r="D1853">
        <v>44.2</v>
      </c>
      <c r="E1853">
        <v>4</v>
      </c>
      <c r="F1853" s="14">
        <f>VLOOKUP($A1853,Orders!$A:$B,2,FALSE)</f>
        <v>38274</v>
      </c>
      <c r="G1853" t="str">
        <f>VLOOKUP($A1853,Orders!$A:$E,5,FALSE)</f>
        <v>Shipped</v>
      </c>
      <c r="H1853">
        <f>VLOOKUP(B1853,Products!A:H,8)</f>
        <v>32.770000000000003</v>
      </c>
      <c r="I1853">
        <f t="shared" si="120"/>
        <v>1502.8000000000002</v>
      </c>
      <c r="J1853">
        <f t="shared" si="121"/>
        <v>388.62</v>
      </c>
      <c r="K1853">
        <f t="shared" si="122"/>
        <v>2004</v>
      </c>
      <c r="L1853">
        <f t="shared" si="123"/>
        <v>10</v>
      </c>
      <c r="M1853" t="str">
        <f>VLOOKUP(A1853,'Master Sheet'!A:O,15)</f>
        <v>Boston</v>
      </c>
    </row>
    <row r="1854" spans="1:13">
      <c r="A1854">
        <v>10308</v>
      </c>
      <c r="B1854" t="s">
        <v>197</v>
      </c>
      <c r="C1854">
        <v>34</v>
      </c>
      <c r="D1854">
        <v>115.37</v>
      </c>
      <c r="E1854">
        <v>2</v>
      </c>
      <c r="F1854" s="14">
        <f>VLOOKUP($A1854,Orders!$A:$B,2,FALSE)</f>
        <v>38275</v>
      </c>
      <c r="G1854" t="str">
        <f>VLOOKUP($A1854,Orders!$A:$E,5,FALSE)</f>
        <v>Shipped</v>
      </c>
      <c r="H1854">
        <f>VLOOKUP(B1854,Products!A:H,8)</f>
        <v>68.989999999999995</v>
      </c>
      <c r="I1854">
        <f t="shared" si="120"/>
        <v>3922.58</v>
      </c>
      <c r="J1854">
        <f t="shared" si="121"/>
        <v>1576.9200000000003</v>
      </c>
      <c r="K1854">
        <f t="shared" si="122"/>
        <v>2004</v>
      </c>
      <c r="L1854">
        <f t="shared" si="123"/>
        <v>10</v>
      </c>
      <c r="M1854" t="str">
        <f>VLOOKUP(A1854,'Master Sheet'!A:O,15)</f>
        <v>NYC</v>
      </c>
    </row>
    <row r="1855" spans="1:13">
      <c r="A1855">
        <v>10308</v>
      </c>
      <c r="B1855" t="s">
        <v>198</v>
      </c>
      <c r="C1855">
        <v>20</v>
      </c>
      <c r="D1855">
        <v>187.85</v>
      </c>
      <c r="E1855">
        <v>1</v>
      </c>
      <c r="F1855" s="14">
        <f>VLOOKUP($A1855,Orders!$A:$B,2,FALSE)</f>
        <v>38275</v>
      </c>
      <c r="G1855" t="str">
        <f>VLOOKUP($A1855,Orders!$A:$E,5,FALSE)</f>
        <v>Shipped</v>
      </c>
      <c r="H1855">
        <f>VLOOKUP(B1855,Products!A:H,8)</f>
        <v>91.02</v>
      </c>
      <c r="I1855">
        <f t="shared" si="120"/>
        <v>3757</v>
      </c>
      <c r="J1855">
        <f t="shared" si="121"/>
        <v>1936.6</v>
      </c>
      <c r="K1855">
        <f t="shared" si="122"/>
        <v>2004</v>
      </c>
      <c r="L1855">
        <f t="shared" si="123"/>
        <v>10</v>
      </c>
      <c r="M1855" t="str">
        <f>VLOOKUP(A1855,'Master Sheet'!A:O,15)</f>
        <v>NYC</v>
      </c>
    </row>
    <row r="1856" spans="1:13">
      <c r="A1856">
        <v>10308</v>
      </c>
      <c r="B1856" t="s">
        <v>179</v>
      </c>
      <c r="C1856">
        <v>27</v>
      </c>
      <c r="D1856">
        <v>81.95</v>
      </c>
      <c r="E1856">
        <v>7</v>
      </c>
      <c r="F1856" s="14">
        <f>VLOOKUP($A1856,Orders!$A:$B,2,FALSE)</f>
        <v>38275</v>
      </c>
      <c r="G1856" t="str">
        <f>VLOOKUP($A1856,Orders!$A:$E,5,FALSE)</f>
        <v>Shipped</v>
      </c>
      <c r="H1856">
        <f>VLOOKUP(B1856,Products!A:H,8)</f>
        <v>49</v>
      </c>
      <c r="I1856">
        <f t="shared" si="120"/>
        <v>2212.65</v>
      </c>
      <c r="J1856">
        <f t="shared" si="121"/>
        <v>889.65000000000009</v>
      </c>
      <c r="K1856">
        <f t="shared" si="122"/>
        <v>2004</v>
      </c>
      <c r="L1856">
        <f t="shared" si="123"/>
        <v>10</v>
      </c>
      <c r="M1856" t="str">
        <f>VLOOKUP(A1856,'Master Sheet'!A:O,15)</f>
        <v>NYC</v>
      </c>
    </row>
    <row r="1857" spans="1:13">
      <c r="A1857">
        <v>10308</v>
      </c>
      <c r="B1857" t="s">
        <v>200</v>
      </c>
      <c r="C1857">
        <v>34</v>
      </c>
      <c r="D1857">
        <v>48.46</v>
      </c>
      <c r="E1857">
        <v>3</v>
      </c>
      <c r="F1857" s="14">
        <f>VLOOKUP($A1857,Orders!$A:$B,2,FALSE)</f>
        <v>38275</v>
      </c>
      <c r="G1857" t="str">
        <f>VLOOKUP($A1857,Orders!$A:$E,5,FALSE)</f>
        <v>Shipped</v>
      </c>
      <c r="H1857">
        <f>VLOOKUP(B1857,Products!A:H,8)</f>
        <v>24.23</v>
      </c>
      <c r="I1857">
        <f t="shared" si="120"/>
        <v>1647.64</v>
      </c>
      <c r="J1857">
        <f t="shared" si="121"/>
        <v>823.82</v>
      </c>
      <c r="K1857">
        <f t="shared" si="122"/>
        <v>2004</v>
      </c>
      <c r="L1857">
        <f t="shared" si="123"/>
        <v>10</v>
      </c>
      <c r="M1857" t="str">
        <f>VLOOKUP(A1857,'Master Sheet'!A:O,15)</f>
        <v>NYC</v>
      </c>
    </row>
    <row r="1858" spans="1:13">
      <c r="A1858">
        <v>10308</v>
      </c>
      <c r="B1858" t="s">
        <v>182</v>
      </c>
      <c r="C1858">
        <v>31</v>
      </c>
      <c r="D1858">
        <v>99.57</v>
      </c>
      <c r="E1858">
        <v>9</v>
      </c>
      <c r="F1858" s="14">
        <f>VLOOKUP($A1858,Orders!$A:$B,2,FALSE)</f>
        <v>38275</v>
      </c>
      <c r="G1858" t="str">
        <f>VLOOKUP($A1858,Orders!$A:$E,5,FALSE)</f>
        <v>Shipped</v>
      </c>
      <c r="H1858">
        <f>VLOOKUP(B1858,Products!A:H,8)</f>
        <v>66.739999999999995</v>
      </c>
      <c r="I1858">
        <f t="shared" si="120"/>
        <v>3086.6699999999996</v>
      </c>
      <c r="J1858">
        <f t="shared" si="121"/>
        <v>1017.7299999999999</v>
      </c>
      <c r="K1858">
        <f t="shared" si="122"/>
        <v>2004</v>
      </c>
      <c r="L1858">
        <f t="shared" si="123"/>
        <v>10</v>
      </c>
      <c r="M1858" t="str">
        <f>VLOOKUP(A1858,'Master Sheet'!A:O,15)</f>
        <v>NYC</v>
      </c>
    </row>
    <row r="1859" spans="1:13">
      <c r="A1859">
        <v>10308</v>
      </c>
      <c r="B1859" t="s">
        <v>202</v>
      </c>
      <c r="C1859">
        <v>47</v>
      </c>
      <c r="D1859">
        <v>68.55</v>
      </c>
      <c r="E1859">
        <v>4</v>
      </c>
      <c r="F1859" s="14">
        <f>VLOOKUP($A1859,Orders!$A:$B,2,FALSE)</f>
        <v>38275</v>
      </c>
      <c r="G1859" t="str">
        <f>VLOOKUP($A1859,Orders!$A:$E,5,FALSE)</f>
        <v>Shipped</v>
      </c>
      <c r="H1859">
        <f>VLOOKUP(B1859,Products!A:H,8)</f>
        <v>37.32</v>
      </c>
      <c r="I1859">
        <f t="shared" si="120"/>
        <v>3221.85</v>
      </c>
      <c r="J1859">
        <f t="shared" si="121"/>
        <v>1467.81</v>
      </c>
      <c r="K1859">
        <f t="shared" si="122"/>
        <v>2004</v>
      </c>
      <c r="L1859">
        <f t="shared" si="123"/>
        <v>10</v>
      </c>
      <c r="M1859" t="str">
        <f>VLOOKUP(A1859,'Master Sheet'!A:O,15)</f>
        <v>NYC</v>
      </c>
    </row>
    <row r="1860" spans="1:13">
      <c r="A1860">
        <v>10308</v>
      </c>
      <c r="B1860" t="s">
        <v>185</v>
      </c>
      <c r="C1860">
        <v>43</v>
      </c>
      <c r="D1860">
        <v>58</v>
      </c>
      <c r="E1860">
        <v>16</v>
      </c>
      <c r="F1860" s="14">
        <f>VLOOKUP($A1860,Orders!$A:$B,2,FALSE)</f>
        <v>38275</v>
      </c>
      <c r="G1860" t="str">
        <f>VLOOKUP($A1860,Orders!$A:$E,5,FALSE)</f>
        <v>Shipped</v>
      </c>
      <c r="H1860">
        <f>VLOOKUP(B1860,Products!A:H,8)</f>
        <v>29.34</v>
      </c>
      <c r="I1860">
        <f t="shared" si="120"/>
        <v>2494</v>
      </c>
      <c r="J1860">
        <f t="shared" si="121"/>
        <v>1232.3800000000001</v>
      </c>
      <c r="K1860">
        <f t="shared" si="122"/>
        <v>2004</v>
      </c>
      <c r="L1860">
        <f t="shared" si="123"/>
        <v>10</v>
      </c>
      <c r="M1860" t="str">
        <f>VLOOKUP(A1860,'Master Sheet'!A:O,15)</f>
        <v>NYC</v>
      </c>
    </row>
    <row r="1861" spans="1:13">
      <c r="A1861">
        <v>10308</v>
      </c>
      <c r="B1861" t="s">
        <v>186</v>
      </c>
      <c r="C1861">
        <v>44</v>
      </c>
      <c r="D1861">
        <v>71.73</v>
      </c>
      <c r="E1861">
        <v>8</v>
      </c>
      <c r="F1861" s="14">
        <f>VLOOKUP($A1861,Orders!$A:$B,2,FALSE)</f>
        <v>38275</v>
      </c>
      <c r="G1861" t="str">
        <f>VLOOKUP($A1861,Orders!$A:$E,5,FALSE)</f>
        <v>Shipped</v>
      </c>
      <c r="H1861">
        <f>VLOOKUP(B1861,Products!A:H,8)</f>
        <v>36.229999999999997</v>
      </c>
      <c r="I1861">
        <f t="shared" si="120"/>
        <v>3156.1200000000003</v>
      </c>
      <c r="J1861">
        <f t="shared" si="121"/>
        <v>1562.0000000000002</v>
      </c>
      <c r="K1861">
        <f t="shared" si="122"/>
        <v>2004</v>
      </c>
      <c r="L1861">
        <f t="shared" si="123"/>
        <v>10</v>
      </c>
      <c r="M1861" t="str">
        <f>VLOOKUP(A1861,'Master Sheet'!A:O,15)</f>
        <v>NYC</v>
      </c>
    </row>
    <row r="1862" spans="1:13">
      <c r="A1862">
        <v>10308</v>
      </c>
      <c r="B1862" t="s">
        <v>203</v>
      </c>
      <c r="C1862">
        <v>24</v>
      </c>
      <c r="D1862">
        <v>99.89</v>
      </c>
      <c r="E1862">
        <v>5</v>
      </c>
      <c r="F1862" s="14">
        <f>VLOOKUP($A1862,Orders!$A:$B,2,FALSE)</f>
        <v>38275</v>
      </c>
      <c r="G1862" t="str">
        <f>VLOOKUP($A1862,Orders!$A:$E,5,FALSE)</f>
        <v>Shipped</v>
      </c>
      <c r="H1862">
        <f>VLOOKUP(B1862,Products!A:H,8)</f>
        <v>66.92</v>
      </c>
      <c r="I1862">
        <f t="shared" si="120"/>
        <v>2397.36</v>
      </c>
      <c r="J1862">
        <f t="shared" si="121"/>
        <v>791.28</v>
      </c>
      <c r="K1862">
        <f t="shared" si="122"/>
        <v>2004</v>
      </c>
      <c r="L1862">
        <f t="shared" si="123"/>
        <v>10</v>
      </c>
      <c r="M1862" t="str">
        <f>VLOOKUP(A1862,'Master Sheet'!A:O,15)</f>
        <v>NYC</v>
      </c>
    </row>
    <row r="1863" spans="1:13">
      <c r="A1863">
        <v>10308</v>
      </c>
      <c r="B1863" t="s">
        <v>187</v>
      </c>
      <c r="C1863">
        <v>46</v>
      </c>
      <c r="D1863">
        <v>61.22</v>
      </c>
      <c r="E1863">
        <v>10</v>
      </c>
      <c r="F1863" s="14">
        <f>VLOOKUP($A1863,Orders!$A:$B,2,FALSE)</f>
        <v>38275</v>
      </c>
      <c r="G1863" t="str">
        <f>VLOOKUP($A1863,Orders!$A:$E,5,FALSE)</f>
        <v>Shipped</v>
      </c>
      <c r="H1863">
        <f>VLOOKUP(B1863,Products!A:H,8)</f>
        <v>33.020000000000003</v>
      </c>
      <c r="I1863">
        <f t="shared" si="120"/>
        <v>2816.12</v>
      </c>
      <c r="J1863">
        <f t="shared" si="121"/>
        <v>1297.1999999999998</v>
      </c>
      <c r="K1863">
        <f t="shared" si="122"/>
        <v>2004</v>
      </c>
      <c r="L1863">
        <f t="shared" si="123"/>
        <v>10</v>
      </c>
      <c r="M1863" t="str">
        <f>VLOOKUP(A1863,'Master Sheet'!A:O,15)</f>
        <v>NYC</v>
      </c>
    </row>
    <row r="1864" spans="1:13">
      <c r="A1864">
        <v>10308</v>
      </c>
      <c r="B1864" t="s">
        <v>188</v>
      </c>
      <c r="C1864">
        <v>47</v>
      </c>
      <c r="D1864">
        <v>37.090000000000003</v>
      </c>
      <c r="E1864">
        <v>11</v>
      </c>
      <c r="F1864" s="14">
        <f>VLOOKUP($A1864,Orders!$A:$B,2,FALSE)</f>
        <v>38275</v>
      </c>
      <c r="G1864" t="str">
        <f>VLOOKUP($A1864,Orders!$A:$E,5,FALSE)</f>
        <v>Shipped</v>
      </c>
      <c r="H1864">
        <f>VLOOKUP(B1864,Products!A:H,8)</f>
        <v>27.06</v>
      </c>
      <c r="I1864">
        <f t="shared" si="120"/>
        <v>1743.2300000000002</v>
      </c>
      <c r="J1864">
        <f t="shared" si="121"/>
        <v>471.4100000000002</v>
      </c>
      <c r="K1864">
        <f t="shared" si="122"/>
        <v>2004</v>
      </c>
      <c r="L1864">
        <f t="shared" si="123"/>
        <v>10</v>
      </c>
      <c r="M1864" t="str">
        <f>VLOOKUP(A1864,'Master Sheet'!A:O,15)</f>
        <v>NYC</v>
      </c>
    </row>
    <row r="1865" spans="1:13">
      <c r="A1865">
        <v>10308</v>
      </c>
      <c r="B1865" t="s">
        <v>189</v>
      </c>
      <c r="C1865">
        <v>21</v>
      </c>
      <c r="D1865">
        <v>73.069999999999993</v>
      </c>
      <c r="E1865">
        <v>12</v>
      </c>
      <c r="F1865" s="14">
        <f>VLOOKUP($A1865,Orders!$A:$B,2,FALSE)</f>
        <v>38275</v>
      </c>
      <c r="G1865" t="str">
        <f>VLOOKUP($A1865,Orders!$A:$E,5,FALSE)</f>
        <v>Shipped</v>
      </c>
      <c r="H1865">
        <f>VLOOKUP(B1865,Products!A:H,8)</f>
        <v>51.15</v>
      </c>
      <c r="I1865">
        <f t="shared" si="120"/>
        <v>1534.4699999999998</v>
      </c>
      <c r="J1865">
        <f t="shared" si="121"/>
        <v>460.31999999999988</v>
      </c>
      <c r="K1865">
        <f t="shared" si="122"/>
        <v>2004</v>
      </c>
      <c r="L1865">
        <f t="shared" si="123"/>
        <v>10</v>
      </c>
      <c r="M1865" t="str">
        <f>VLOOKUP(A1865,'Master Sheet'!A:O,15)</f>
        <v>NYC</v>
      </c>
    </row>
    <row r="1866" spans="1:13">
      <c r="A1866">
        <v>10308</v>
      </c>
      <c r="B1866" t="s">
        <v>191</v>
      </c>
      <c r="C1866">
        <v>35</v>
      </c>
      <c r="D1866">
        <v>88.75</v>
      </c>
      <c r="E1866">
        <v>14</v>
      </c>
      <c r="F1866" s="14">
        <f>VLOOKUP($A1866,Orders!$A:$B,2,FALSE)</f>
        <v>38275</v>
      </c>
      <c r="G1866" t="str">
        <f>VLOOKUP($A1866,Orders!$A:$E,5,FALSE)</f>
        <v>Shipped</v>
      </c>
      <c r="H1866">
        <f>VLOOKUP(B1866,Products!A:H,8)</f>
        <v>68.8</v>
      </c>
      <c r="I1866">
        <f t="shared" si="120"/>
        <v>3106.25</v>
      </c>
      <c r="J1866">
        <f t="shared" si="121"/>
        <v>698.25000000000011</v>
      </c>
      <c r="K1866">
        <f t="shared" si="122"/>
        <v>2004</v>
      </c>
      <c r="L1866">
        <f t="shared" si="123"/>
        <v>10</v>
      </c>
      <c r="M1866" t="str">
        <f>VLOOKUP(A1866,'Master Sheet'!A:O,15)</f>
        <v>NYC</v>
      </c>
    </row>
    <row r="1867" spans="1:13">
      <c r="A1867">
        <v>10308</v>
      </c>
      <c r="B1867" t="s">
        <v>192</v>
      </c>
      <c r="C1867">
        <v>31</v>
      </c>
      <c r="D1867">
        <v>100.85</v>
      </c>
      <c r="E1867">
        <v>6</v>
      </c>
      <c r="F1867" s="14">
        <f>VLOOKUP($A1867,Orders!$A:$B,2,FALSE)</f>
        <v>38275</v>
      </c>
      <c r="G1867" t="str">
        <f>VLOOKUP($A1867,Orders!$A:$E,5,FALSE)</f>
        <v>Shipped</v>
      </c>
      <c r="H1867">
        <f>VLOOKUP(B1867,Products!A:H,8)</f>
        <v>59.33</v>
      </c>
      <c r="I1867">
        <f t="shared" si="120"/>
        <v>3126.35</v>
      </c>
      <c r="J1867">
        <f t="shared" si="121"/>
        <v>1287.1199999999999</v>
      </c>
      <c r="K1867">
        <f t="shared" si="122"/>
        <v>2004</v>
      </c>
      <c r="L1867">
        <f t="shared" si="123"/>
        <v>10</v>
      </c>
      <c r="M1867" t="str">
        <f>VLOOKUP(A1867,'Master Sheet'!A:O,15)</f>
        <v>NYC</v>
      </c>
    </row>
    <row r="1868" spans="1:13">
      <c r="A1868">
        <v>10308</v>
      </c>
      <c r="B1868" t="s">
        <v>193</v>
      </c>
      <c r="C1868">
        <v>21</v>
      </c>
      <c r="D1868">
        <v>79.2</v>
      </c>
      <c r="E1868">
        <v>13</v>
      </c>
      <c r="F1868" s="14">
        <f>VLOOKUP($A1868,Orders!$A:$B,2,FALSE)</f>
        <v>38275</v>
      </c>
      <c r="G1868" t="str">
        <f>VLOOKUP($A1868,Orders!$A:$E,5,FALSE)</f>
        <v>Shipped</v>
      </c>
      <c r="H1868">
        <f>VLOOKUP(B1868,Products!A:H,8)</f>
        <v>54.4</v>
      </c>
      <c r="I1868">
        <f t="shared" si="120"/>
        <v>1663.2</v>
      </c>
      <c r="J1868">
        <f t="shared" si="121"/>
        <v>520.80000000000007</v>
      </c>
      <c r="K1868">
        <f t="shared" si="122"/>
        <v>2004</v>
      </c>
      <c r="L1868">
        <f t="shared" si="123"/>
        <v>10</v>
      </c>
      <c r="M1868" t="str">
        <f>VLOOKUP(A1868,'Master Sheet'!A:O,15)</f>
        <v>NYC</v>
      </c>
    </row>
    <row r="1869" spans="1:13">
      <c r="A1869">
        <v>10308</v>
      </c>
      <c r="B1869" t="s">
        <v>194</v>
      </c>
      <c r="C1869">
        <v>39</v>
      </c>
      <c r="D1869">
        <v>62.93</v>
      </c>
      <c r="E1869">
        <v>15</v>
      </c>
      <c r="F1869" s="14">
        <f>VLOOKUP($A1869,Orders!$A:$B,2,FALSE)</f>
        <v>38275</v>
      </c>
      <c r="G1869" t="str">
        <f>VLOOKUP($A1869,Orders!$A:$E,5,FALSE)</f>
        <v>Shipped</v>
      </c>
      <c r="H1869">
        <f>VLOOKUP(B1869,Products!A:H,8)</f>
        <v>36.270000000000003</v>
      </c>
      <c r="I1869">
        <f t="shared" si="120"/>
        <v>2454.27</v>
      </c>
      <c r="J1869">
        <f t="shared" si="121"/>
        <v>1039.7399999999998</v>
      </c>
      <c r="K1869">
        <f t="shared" si="122"/>
        <v>2004</v>
      </c>
      <c r="L1869">
        <f t="shared" si="123"/>
        <v>10</v>
      </c>
      <c r="M1869" t="str">
        <f>VLOOKUP(A1869,'Master Sheet'!A:O,15)</f>
        <v>NYC</v>
      </c>
    </row>
    <row r="1870" spans="1:13">
      <c r="A1870">
        <v>10309</v>
      </c>
      <c r="B1870" t="s">
        <v>196</v>
      </c>
      <c r="C1870">
        <v>41</v>
      </c>
      <c r="D1870">
        <v>94.74</v>
      </c>
      <c r="E1870">
        <v>5</v>
      </c>
      <c r="F1870" s="14">
        <f>VLOOKUP($A1870,Orders!$A:$B,2,FALSE)</f>
        <v>38275</v>
      </c>
      <c r="G1870" t="str">
        <f>VLOOKUP($A1870,Orders!$A:$E,5,FALSE)</f>
        <v>Shipped</v>
      </c>
      <c r="H1870">
        <f>VLOOKUP(B1870,Products!A:H,8)</f>
        <v>48.81</v>
      </c>
      <c r="I1870">
        <f t="shared" si="120"/>
        <v>3884.3399999999997</v>
      </c>
      <c r="J1870">
        <f t="shared" si="121"/>
        <v>1883.1299999999997</v>
      </c>
      <c r="K1870">
        <f t="shared" si="122"/>
        <v>2004</v>
      </c>
      <c r="L1870">
        <f t="shared" si="123"/>
        <v>10</v>
      </c>
      <c r="M1870" t="str">
        <f>VLOOKUP(A1870,'Master Sheet'!A:O,15)</f>
        <v>London</v>
      </c>
    </row>
    <row r="1871" spans="1:13">
      <c r="A1871">
        <v>10309</v>
      </c>
      <c r="B1871" t="s">
        <v>199</v>
      </c>
      <c r="C1871">
        <v>26</v>
      </c>
      <c r="D1871">
        <v>144.6</v>
      </c>
      <c r="E1871">
        <v>4</v>
      </c>
      <c r="F1871" s="14">
        <f>VLOOKUP($A1871,Orders!$A:$B,2,FALSE)</f>
        <v>38275</v>
      </c>
      <c r="G1871" t="str">
        <f>VLOOKUP($A1871,Orders!$A:$E,5,FALSE)</f>
        <v>Shipped</v>
      </c>
      <c r="H1871">
        <f>VLOOKUP(B1871,Products!A:H,8)</f>
        <v>66.27</v>
      </c>
      <c r="I1871">
        <f t="shared" si="120"/>
        <v>3759.6</v>
      </c>
      <c r="J1871">
        <f t="shared" si="121"/>
        <v>2036.58</v>
      </c>
      <c r="K1871">
        <f t="shared" si="122"/>
        <v>2004</v>
      </c>
      <c r="L1871">
        <f t="shared" si="123"/>
        <v>10</v>
      </c>
      <c r="M1871" t="str">
        <f>VLOOKUP(A1871,'Master Sheet'!A:O,15)</f>
        <v>London</v>
      </c>
    </row>
    <row r="1872" spans="1:13">
      <c r="A1872">
        <v>10309</v>
      </c>
      <c r="B1872" t="s">
        <v>201</v>
      </c>
      <c r="C1872">
        <v>21</v>
      </c>
      <c r="D1872">
        <v>96.92</v>
      </c>
      <c r="E1872">
        <v>6</v>
      </c>
      <c r="F1872" s="14">
        <f>VLOOKUP($A1872,Orders!$A:$B,2,FALSE)</f>
        <v>38275</v>
      </c>
      <c r="G1872" t="str">
        <f>VLOOKUP($A1872,Orders!$A:$E,5,FALSE)</f>
        <v>Shipped</v>
      </c>
      <c r="H1872">
        <f>VLOOKUP(B1872,Products!A:H,8)</f>
        <v>60.86</v>
      </c>
      <c r="I1872">
        <f t="shared" si="120"/>
        <v>2035.32</v>
      </c>
      <c r="J1872">
        <f t="shared" si="121"/>
        <v>757.26</v>
      </c>
      <c r="K1872">
        <f t="shared" si="122"/>
        <v>2004</v>
      </c>
      <c r="L1872">
        <f t="shared" si="123"/>
        <v>10</v>
      </c>
      <c r="M1872" t="str">
        <f>VLOOKUP(A1872,'Master Sheet'!A:O,15)</f>
        <v>London</v>
      </c>
    </row>
    <row r="1873" spans="1:13">
      <c r="A1873">
        <v>10309</v>
      </c>
      <c r="B1873" t="s">
        <v>213</v>
      </c>
      <c r="C1873">
        <v>24</v>
      </c>
      <c r="D1873">
        <v>59.56</v>
      </c>
      <c r="E1873">
        <v>2</v>
      </c>
      <c r="F1873" s="14">
        <f>VLOOKUP($A1873,Orders!$A:$B,2,FALSE)</f>
        <v>38275</v>
      </c>
      <c r="G1873" t="str">
        <f>VLOOKUP($A1873,Orders!$A:$E,5,FALSE)</f>
        <v>Shipped</v>
      </c>
      <c r="H1873">
        <f>VLOOKUP(B1873,Products!A:H,8)</f>
        <v>47.1</v>
      </c>
      <c r="I1873">
        <f t="shared" si="120"/>
        <v>1429.44</v>
      </c>
      <c r="J1873">
        <f t="shared" si="121"/>
        <v>299.04000000000002</v>
      </c>
      <c r="K1873">
        <f t="shared" si="122"/>
        <v>2004</v>
      </c>
      <c r="L1873">
        <f t="shared" si="123"/>
        <v>10</v>
      </c>
      <c r="M1873" t="str">
        <f>VLOOKUP(A1873,'Master Sheet'!A:O,15)</f>
        <v>London</v>
      </c>
    </row>
    <row r="1874" spans="1:13">
      <c r="A1874">
        <v>10309</v>
      </c>
      <c r="B1874" t="s">
        <v>218</v>
      </c>
      <c r="C1874">
        <v>50</v>
      </c>
      <c r="D1874">
        <v>93.89</v>
      </c>
      <c r="E1874">
        <v>3</v>
      </c>
      <c r="F1874" s="14">
        <f>VLOOKUP($A1874,Orders!$A:$B,2,FALSE)</f>
        <v>38275</v>
      </c>
      <c r="G1874" t="str">
        <f>VLOOKUP($A1874,Orders!$A:$E,5,FALSE)</f>
        <v>Shipped</v>
      </c>
      <c r="H1874">
        <f>VLOOKUP(B1874,Products!A:H,8)</f>
        <v>56.13</v>
      </c>
      <c r="I1874">
        <f t="shared" si="120"/>
        <v>4694.5</v>
      </c>
      <c r="J1874">
        <f t="shared" si="121"/>
        <v>1888</v>
      </c>
      <c r="K1874">
        <f t="shared" si="122"/>
        <v>2004</v>
      </c>
      <c r="L1874">
        <f t="shared" si="123"/>
        <v>10</v>
      </c>
      <c r="M1874" t="str">
        <f>VLOOKUP(A1874,'Master Sheet'!A:O,15)</f>
        <v>London</v>
      </c>
    </row>
    <row r="1875" spans="1:13">
      <c r="A1875">
        <v>10309</v>
      </c>
      <c r="B1875" t="s">
        <v>219</v>
      </c>
      <c r="C1875">
        <v>28</v>
      </c>
      <c r="D1875">
        <v>74.040000000000006</v>
      </c>
      <c r="E1875">
        <v>1</v>
      </c>
      <c r="F1875" s="14">
        <f>VLOOKUP($A1875,Orders!$A:$B,2,FALSE)</f>
        <v>38275</v>
      </c>
      <c r="G1875" t="str">
        <f>VLOOKUP($A1875,Orders!$A:$E,5,FALSE)</f>
        <v>Shipped</v>
      </c>
      <c r="H1875">
        <f>VLOOKUP(B1875,Products!A:H,8)</f>
        <v>34.17</v>
      </c>
      <c r="I1875">
        <f t="shared" si="120"/>
        <v>2073.1200000000003</v>
      </c>
      <c r="J1875">
        <f t="shared" si="121"/>
        <v>1116.3600000000001</v>
      </c>
      <c r="K1875">
        <f t="shared" si="122"/>
        <v>2004</v>
      </c>
      <c r="L1875">
        <f t="shared" si="123"/>
        <v>10</v>
      </c>
      <c r="M1875" t="str">
        <f>VLOOKUP(A1875,'Master Sheet'!A:O,15)</f>
        <v>London</v>
      </c>
    </row>
    <row r="1876" spans="1:13">
      <c r="A1876">
        <v>10310</v>
      </c>
      <c r="B1876" t="s">
        <v>204</v>
      </c>
      <c r="C1876">
        <v>33</v>
      </c>
      <c r="D1876">
        <v>165.38</v>
      </c>
      <c r="E1876">
        <v>10</v>
      </c>
      <c r="F1876" s="14">
        <f>VLOOKUP($A1876,Orders!$A:$B,2,FALSE)</f>
        <v>38276</v>
      </c>
      <c r="G1876" t="str">
        <f>VLOOKUP($A1876,Orders!$A:$E,5,FALSE)</f>
        <v>Shipped</v>
      </c>
      <c r="H1876">
        <f>VLOOKUP(B1876,Products!A:H,8)</f>
        <v>95.34</v>
      </c>
      <c r="I1876">
        <f t="shared" si="120"/>
        <v>5457.54</v>
      </c>
      <c r="J1876">
        <f t="shared" si="121"/>
        <v>2311.3199999999997</v>
      </c>
      <c r="K1876">
        <f t="shared" si="122"/>
        <v>2004</v>
      </c>
      <c r="L1876">
        <f t="shared" si="123"/>
        <v>10</v>
      </c>
      <c r="M1876" t="str">
        <f>VLOOKUP(A1876,'Master Sheet'!A:O,15)</f>
        <v>London</v>
      </c>
    </row>
    <row r="1877" spans="1:13">
      <c r="A1877">
        <v>10310</v>
      </c>
      <c r="B1877" t="s">
        <v>205</v>
      </c>
      <c r="C1877">
        <v>24</v>
      </c>
      <c r="D1877">
        <v>105.7</v>
      </c>
      <c r="E1877">
        <v>8</v>
      </c>
      <c r="F1877" s="14">
        <f>VLOOKUP($A1877,Orders!$A:$B,2,FALSE)</f>
        <v>38276</v>
      </c>
      <c r="G1877" t="str">
        <f>VLOOKUP($A1877,Orders!$A:$E,5,FALSE)</f>
        <v>Shipped</v>
      </c>
      <c r="H1877">
        <f>VLOOKUP(B1877,Products!A:H,8)</f>
        <v>75.16</v>
      </c>
      <c r="I1877">
        <f t="shared" si="120"/>
        <v>2536.8000000000002</v>
      </c>
      <c r="J1877">
        <f t="shared" si="121"/>
        <v>732.96000000000015</v>
      </c>
      <c r="K1877">
        <f t="shared" si="122"/>
        <v>2004</v>
      </c>
      <c r="L1877">
        <f t="shared" si="123"/>
        <v>10</v>
      </c>
      <c r="M1877" t="str">
        <f>VLOOKUP(A1877,'Master Sheet'!A:O,15)</f>
        <v>London</v>
      </c>
    </row>
    <row r="1878" spans="1:13">
      <c r="A1878">
        <v>10310</v>
      </c>
      <c r="B1878" t="s">
        <v>206</v>
      </c>
      <c r="C1878">
        <v>49</v>
      </c>
      <c r="D1878">
        <v>77.41</v>
      </c>
      <c r="E1878">
        <v>11</v>
      </c>
      <c r="F1878" s="14">
        <f>VLOOKUP($A1878,Orders!$A:$B,2,FALSE)</f>
        <v>38276</v>
      </c>
      <c r="G1878" t="str">
        <f>VLOOKUP($A1878,Orders!$A:$E,5,FALSE)</f>
        <v>Shipped</v>
      </c>
      <c r="H1878">
        <f>VLOOKUP(B1878,Products!A:H,8)</f>
        <v>31.92</v>
      </c>
      <c r="I1878">
        <f t="shared" si="120"/>
        <v>3793.0899999999997</v>
      </c>
      <c r="J1878">
        <f t="shared" si="121"/>
        <v>2229.0099999999998</v>
      </c>
      <c r="K1878">
        <f t="shared" si="122"/>
        <v>2004</v>
      </c>
      <c r="L1878">
        <f t="shared" si="123"/>
        <v>10</v>
      </c>
      <c r="M1878" t="str">
        <f>VLOOKUP(A1878,'Master Sheet'!A:O,15)</f>
        <v>London</v>
      </c>
    </row>
    <row r="1879" spans="1:13">
      <c r="A1879">
        <v>10310</v>
      </c>
      <c r="B1879" t="s">
        <v>207</v>
      </c>
      <c r="C1879">
        <v>25</v>
      </c>
      <c r="D1879">
        <v>101.34</v>
      </c>
      <c r="E1879">
        <v>7</v>
      </c>
      <c r="F1879" s="14">
        <f>VLOOKUP($A1879,Orders!$A:$B,2,FALSE)</f>
        <v>38276</v>
      </c>
      <c r="G1879" t="str">
        <f>VLOOKUP($A1879,Orders!$A:$E,5,FALSE)</f>
        <v>Shipped</v>
      </c>
      <c r="H1879">
        <f>VLOOKUP(B1879,Products!A:H,8)</f>
        <v>58.73</v>
      </c>
      <c r="I1879">
        <f t="shared" si="120"/>
        <v>2533.5</v>
      </c>
      <c r="J1879">
        <f t="shared" si="121"/>
        <v>1065.2500000000002</v>
      </c>
      <c r="K1879">
        <f t="shared" si="122"/>
        <v>2004</v>
      </c>
      <c r="L1879">
        <f t="shared" si="123"/>
        <v>10</v>
      </c>
      <c r="M1879" t="str">
        <f>VLOOKUP(A1879,'Master Sheet'!A:O,15)</f>
        <v>London</v>
      </c>
    </row>
    <row r="1880" spans="1:13">
      <c r="A1880">
        <v>10310</v>
      </c>
      <c r="B1880" t="s">
        <v>220</v>
      </c>
      <c r="C1880">
        <v>37</v>
      </c>
      <c r="D1880">
        <v>128.80000000000001</v>
      </c>
      <c r="E1880">
        <v>2</v>
      </c>
      <c r="F1880" s="14">
        <f>VLOOKUP($A1880,Orders!$A:$B,2,FALSE)</f>
        <v>38276</v>
      </c>
      <c r="G1880" t="str">
        <f>VLOOKUP($A1880,Orders!$A:$E,5,FALSE)</f>
        <v>Shipped</v>
      </c>
      <c r="H1880">
        <f>VLOOKUP(B1880,Products!A:H,8)</f>
        <v>83.51</v>
      </c>
      <c r="I1880">
        <f t="shared" si="120"/>
        <v>4765.6000000000004</v>
      </c>
      <c r="J1880">
        <f t="shared" si="121"/>
        <v>1675.7300000000002</v>
      </c>
      <c r="K1880">
        <f t="shared" si="122"/>
        <v>2004</v>
      </c>
      <c r="L1880">
        <f t="shared" si="123"/>
        <v>10</v>
      </c>
      <c r="M1880" t="str">
        <f>VLOOKUP(A1880,'Master Sheet'!A:O,15)</f>
        <v>London</v>
      </c>
    </row>
    <row r="1881" spans="1:13">
      <c r="A1881">
        <v>10310</v>
      </c>
      <c r="B1881" t="s">
        <v>208</v>
      </c>
      <c r="C1881">
        <v>20</v>
      </c>
      <c r="D1881">
        <v>66.989999999999995</v>
      </c>
      <c r="E1881">
        <v>6</v>
      </c>
      <c r="F1881" s="14">
        <f>VLOOKUP($A1881,Orders!$A:$B,2,FALSE)</f>
        <v>38276</v>
      </c>
      <c r="G1881" t="str">
        <f>VLOOKUP($A1881,Orders!$A:$E,5,FALSE)</f>
        <v>Shipped</v>
      </c>
      <c r="H1881">
        <f>VLOOKUP(B1881,Products!A:H,8)</f>
        <v>53.9</v>
      </c>
      <c r="I1881">
        <f t="shared" si="120"/>
        <v>1339.8</v>
      </c>
      <c r="J1881">
        <f t="shared" si="121"/>
        <v>261.79999999999995</v>
      </c>
      <c r="K1881">
        <f t="shared" si="122"/>
        <v>2004</v>
      </c>
      <c r="L1881">
        <f t="shared" si="123"/>
        <v>10</v>
      </c>
      <c r="M1881" t="str">
        <f>VLOOKUP(A1881,'Master Sheet'!A:O,15)</f>
        <v>London</v>
      </c>
    </row>
    <row r="1882" spans="1:13">
      <c r="A1882">
        <v>10310</v>
      </c>
      <c r="B1882" t="s">
        <v>221</v>
      </c>
      <c r="C1882">
        <v>24</v>
      </c>
      <c r="D1882">
        <v>129.44999999999999</v>
      </c>
      <c r="E1882">
        <v>1</v>
      </c>
      <c r="F1882" s="14">
        <f>VLOOKUP($A1882,Orders!$A:$B,2,FALSE)</f>
        <v>38276</v>
      </c>
      <c r="G1882" t="str">
        <f>VLOOKUP($A1882,Orders!$A:$E,5,FALSE)</f>
        <v>Shipped</v>
      </c>
      <c r="H1882">
        <f>VLOOKUP(B1882,Products!A:H,8)</f>
        <v>93.89</v>
      </c>
      <c r="I1882">
        <f t="shared" si="120"/>
        <v>3106.7999999999997</v>
      </c>
      <c r="J1882">
        <f t="shared" si="121"/>
        <v>853.43999999999971</v>
      </c>
      <c r="K1882">
        <f t="shared" si="122"/>
        <v>2004</v>
      </c>
      <c r="L1882">
        <f t="shared" si="123"/>
        <v>10</v>
      </c>
      <c r="M1882" t="str">
        <f>VLOOKUP(A1882,'Master Sheet'!A:O,15)</f>
        <v>London</v>
      </c>
    </row>
    <row r="1883" spans="1:13">
      <c r="A1883">
        <v>10310</v>
      </c>
      <c r="B1883" t="s">
        <v>154</v>
      </c>
      <c r="C1883">
        <v>48</v>
      </c>
      <c r="D1883">
        <v>159.18</v>
      </c>
      <c r="E1883">
        <v>3</v>
      </c>
      <c r="F1883" s="14">
        <f>VLOOKUP($A1883,Orders!$A:$B,2,FALSE)</f>
        <v>38276</v>
      </c>
      <c r="G1883" t="str">
        <f>VLOOKUP($A1883,Orders!$A:$E,5,FALSE)</f>
        <v>Shipped</v>
      </c>
      <c r="H1883">
        <f>VLOOKUP(B1883,Products!A:H,8)</f>
        <v>77.900000000000006</v>
      </c>
      <c r="I1883">
        <f t="shared" si="120"/>
        <v>7640.64</v>
      </c>
      <c r="J1883">
        <f t="shared" si="121"/>
        <v>3901.44</v>
      </c>
      <c r="K1883">
        <f t="shared" si="122"/>
        <v>2004</v>
      </c>
      <c r="L1883">
        <f t="shared" si="123"/>
        <v>10</v>
      </c>
      <c r="M1883" t="str">
        <f>VLOOKUP(A1883,'Master Sheet'!A:O,15)</f>
        <v>London</v>
      </c>
    </row>
    <row r="1884" spans="1:13">
      <c r="A1884">
        <v>10310</v>
      </c>
      <c r="B1884" t="s">
        <v>209</v>
      </c>
      <c r="C1884">
        <v>27</v>
      </c>
      <c r="D1884">
        <v>70.760000000000005</v>
      </c>
      <c r="E1884">
        <v>13</v>
      </c>
      <c r="F1884" s="14">
        <f>VLOOKUP($A1884,Orders!$A:$B,2,FALSE)</f>
        <v>38276</v>
      </c>
      <c r="G1884" t="str">
        <f>VLOOKUP($A1884,Orders!$A:$E,5,FALSE)</f>
        <v>Shipped</v>
      </c>
      <c r="H1884">
        <f>VLOOKUP(B1884,Products!A:H,8)</f>
        <v>49.05</v>
      </c>
      <c r="I1884">
        <f t="shared" si="120"/>
        <v>1910.5200000000002</v>
      </c>
      <c r="J1884">
        <f t="shared" si="121"/>
        <v>586.17000000000019</v>
      </c>
      <c r="K1884">
        <f t="shared" si="122"/>
        <v>2004</v>
      </c>
      <c r="L1884">
        <f t="shared" si="123"/>
        <v>10</v>
      </c>
      <c r="M1884" t="str">
        <f>VLOOKUP(A1884,'Master Sheet'!A:O,15)</f>
        <v>London</v>
      </c>
    </row>
    <row r="1885" spans="1:13">
      <c r="A1885">
        <v>10310</v>
      </c>
      <c r="B1885" t="s">
        <v>210</v>
      </c>
      <c r="C1885">
        <v>49</v>
      </c>
      <c r="D1885">
        <v>122</v>
      </c>
      <c r="E1885">
        <v>12</v>
      </c>
      <c r="F1885" s="14">
        <f>VLOOKUP($A1885,Orders!$A:$B,2,FALSE)</f>
        <v>38276</v>
      </c>
      <c r="G1885" t="str">
        <f>VLOOKUP($A1885,Orders!$A:$E,5,FALSE)</f>
        <v>Shipped</v>
      </c>
      <c r="H1885">
        <f>VLOOKUP(B1885,Products!A:H,8)</f>
        <v>73.489999999999995</v>
      </c>
      <c r="I1885">
        <f t="shared" si="120"/>
        <v>5978</v>
      </c>
      <c r="J1885">
        <f t="shared" si="121"/>
        <v>2376.9900000000002</v>
      </c>
      <c r="K1885">
        <f t="shared" si="122"/>
        <v>2004</v>
      </c>
      <c r="L1885">
        <f t="shared" si="123"/>
        <v>10</v>
      </c>
      <c r="M1885" t="str">
        <f>VLOOKUP(A1885,'Master Sheet'!A:O,15)</f>
        <v>London</v>
      </c>
    </row>
    <row r="1886" spans="1:13">
      <c r="A1886">
        <v>10310</v>
      </c>
      <c r="B1886" t="s">
        <v>211</v>
      </c>
      <c r="C1886">
        <v>42</v>
      </c>
      <c r="D1886">
        <v>59.06</v>
      </c>
      <c r="E1886">
        <v>16</v>
      </c>
      <c r="F1886" s="14">
        <f>VLOOKUP($A1886,Orders!$A:$B,2,FALSE)</f>
        <v>38276</v>
      </c>
      <c r="G1886" t="str">
        <f>VLOOKUP($A1886,Orders!$A:$E,5,FALSE)</f>
        <v>Shipped</v>
      </c>
      <c r="H1886">
        <f>VLOOKUP(B1886,Products!A:H,8)</f>
        <v>32.950000000000003</v>
      </c>
      <c r="I1886">
        <f t="shared" si="120"/>
        <v>2480.52</v>
      </c>
      <c r="J1886">
        <f t="shared" si="121"/>
        <v>1096.6199999999999</v>
      </c>
      <c r="K1886">
        <f t="shared" si="122"/>
        <v>2004</v>
      </c>
      <c r="L1886">
        <f t="shared" si="123"/>
        <v>10</v>
      </c>
      <c r="M1886" t="str">
        <f>VLOOKUP(A1886,'Master Sheet'!A:O,15)</f>
        <v>London</v>
      </c>
    </row>
    <row r="1887" spans="1:13">
      <c r="A1887">
        <v>10310</v>
      </c>
      <c r="B1887" t="s">
        <v>212</v>
      </c>
      <c r="C1887">
        <v>40</v>
      </c>
      <c r="D1887">
        <v>133.91999999999999</v>
      </c>
      <c r="E1887">
        <v>15</v>
      </c>
      <c r="F1887" s="14">
        <f>VLOOKUP($A1887,Orders!$A:$B,2,FALSE)</f>
        <v>38276</v>
      </c>
      <c r="G1887" t="str">
        <f>VLOOKUP($A1887,Orders!$A:$E,5,FALSE)</f>
        <v>Shipped</v>
      </c>
      <c r="H1887">
        <f>VLOOKUP(B1887,Products!A:H,8)</f>
        <v>69.930000000000007</v>
      </c>
      <c r="I1887">
        <f t="shared" si="120"/>
        <v>5356.7999999999993</v>
      </c>
      <c r="J1887">
        <f t="shared" si="121"/>
        <v>2559.5999999999995</v>
      </c>
      <c r="K1887">
        <f t="shared" si="122"/>
        <v>2004</v>
      </c>
      <c r="L1887">
        <f t="shared" si="123"/>
        <v>10</v>
      </c>
      <c r="M1887" t="str">
        <f>VLOOKUP(A1887,'Master Sheet'!A:O,15)</f>
        <v>London</v>
      </c>
    </row>
    <row r="1888" spans="1:13">
      <c r="A1888">
        <v>10310</v>
      </c>
      <c r="B1888" t="s">
        <v>224</v>
      </c>
      <c r="C1888">
        <v>33</v>
      </c>
      <c r="D1888">
        <v>33.229999999999997</v>
      </c>
      <c r="E1888">
        <v>4</v>
      </c>
      <c r="F1888" s="14">
        <f>VLOOKUP($A1888,Orders!$A:$B,2,FALSE)</f>
        <v>38276</v>
      </c>
      <c r="G1888" t="str">
        <f>VLOOKUP($A1888,Orders!$A:$E,5,FALSE)</f>
        <v>Shipped</v>
      </c>
      <c r="H1888">
        <f>VLOOKUP(B1888,Products!A:H,8)</f>
        <v>16.239999999999998</v>
      </c>
      <c r="I1888">
        <f t="shared" si="120"/>
        <v>1096.5899999999999</v>
      </c>
      <c r="J1888">
        <f t="shared" si="121"/>
        <v>560.66999999999996</v>
      </c>
      <c r="K1888">
        <f t="shared" si="122"/>
        <v>2004</v>
      </c>
      <c r="L1888">
        <f t="shared" si="123"/>
        <v>10</v>
      </c>
      <c r="M1888" t="str">
        <f>VLOOKUP(A1888,'Master Sheet'!A:O,15)</f>
        <v>London</v>
      </c>
    </row>
    <row r="1889" spans="1:13">
      <c r="A1889">
        <v>10310</v>
      </c>
      <c r="B1889" t="s">
        <v>214</v>
      </c>
      <c r="C1889">
        <v>38</v>
      </c>
      <c r="D1889">
        <v>50.21</v>
      </c>
      <c r="E1889">
        <v>9</v>
      </c>
      <c r="F1889" s="14">
        <f>VLOOKUP($A1889,Orders!$A:$B,2,FALSE)</f>
        <v>38276</v>
      </c>
      <c r="G1889" t="str">
        <f>VLOOKUP($A1889,Orders!$A:$E,5,FALSE)</f>
        <v>Shipped</v>
      </c>
      <c r="H1889">
        <f>VLOOKUP(B1889,Products!A:H,8)</f>
        <v>38.58</v>
      </c>
      <c r="I1889">
        <f t="shared" si="120"/>
        <v>1907.98</v>
      </c>
      <c r="J1889">
        <f t="shared" si="121"/>
        <v>441.94000000000011</v>
      </c>
      <c r="K1889">
        <f t="shared" si="122"/>
        <v>2004</v>
      </c>
      <c r="L1889">
        <f t="shared" si="123"/>
        <v>10</v>
      </c>
      <c r="M1889" t="str">
        <f>VLOOKUP(A1889,'Master Sheet'!A:O,15)</f>
        <v>London</v>
      </c>
    </row>
    <row r="1890" spans="1:13">
      <c r="A1890">
        <v>10310</v>
      </c>
      <c r="B1890" t="s">
        <v>215</v>
      </c>
      <c r="C1890">
        <v>45</v>
      </c>
      <c r="D1890">
        <v>139.03</v>
      </c>
      <c r="E1890">
        <v>5</v>
      </c>
      <c r="F1890" s="14">
        <f>VLOOKUP($A1890,Orders!$A:$B,2,FALSE)</f>
        <v>38276</v>
      </c>
      <c r="G1890" t="str">
        <f>VLOOKUP($A1890,Orders!$A:$E,5,FALSE)</f>
        <v>Shipped</v>
      </c>
      <c r="H1890">
        <f>VLOOKUP(B1890,Products!A:H,8)</f>
        <v>98.3</v>
      </c>
      <c r="I1890">
        <f t="shared" si="120"/>
        <v>6256.35</v>
      </c>
      <c r="J1890">
        <f t="shared" si="121"/>
        <v>1832.8500000000001</v>
      </c>
      <c r="K1890">
        <f t="shared" si="122"/>
        <v>2004</v>
      </c>
      <c r="L1890">
        <f t="shared" si="123"/>
        <v>10</v>
      </c>
      <c r="M1890" t="str">
        <f>VLOOKUP(A1890,'Master Sheet'!A:O,15)</f>
        <v>London</v>
      </c>
    </row>
    <row r="1891" spans="1:13">
      <c r="A1891">
        <v>10310</v>
      </c>
      <c r="B1891" t="s">
        <v>216</v>
      </c>
      <c r="C1891">
        <v>49</v>
      </c>
      <c r="D1891">
        <v>75.180000000000007</v>
      </c>
      <c r="E1891">
        <v>14</v>
      </c>
      <c r="F1891" s="14">
        <f>VLOOKUP($A1891,Orders!$A:$B,2,FALSE)</f>
        <v>38276</v>
      </c>
      <c r="G1891" t="str">
        <f>VLOOKUP($A1891,Orders!$A:$E,5,FALSE)</f>
        <v>Shipped</v>
      </c>
      <c r="H1891">
        <f>VLOOKUP(B1891,Products!A:H,8)</f>
        <v>32.33</v>
      </c>
      <c r="I1891">
        <f t="shared" si="120"/>
        <v>3683.82</v>
      </c>
      <c r="J1891">
        <f t="shared" si="121"/>
        <v>2099.6500000000005</v>
      </c>
      <c r="K1891">
        <f t="shared" si="122"/>
        <v>2004</v>
      </c>
      <c r="L1891">
        <f t="shared" si="123"/>
        <v>10</v>
      </c>
      <c r="M1891" t="str">
        <f>VLOOKUP(A1891,'Master Sheet'!A:O,15)</f>
        <v>London</v>
      </c>
    </row>
    <row r="1892" spans="1:13">
      <c r="A1892">
        <v>10310</v>
      </c>
      <c r="B1892" t="s">
        <v>217</v>
      </c>
      <c r="C1892">
        <v>36</v>
      </c>
      <c r="D1892">
        <v>38.619999999999997</v>
      </c>
      <c r="E1892">
        <v>17</v>
      </c>
      <c r="F1892" s="14">
        <f>VLOOKUP($A1892,Orders!$A:$B,2,FALSE)</f>
        <v>38276</v>
      </c>
      <c r="G1892" t="str">
        <f>VLOOKUP($A1892,Orders!$A:$E,5,FALSE)</f>
        <v>Shipped</v>
      </c>
      <c r="H1892">
        <f>VLOOKUP(B1892,Products!A:H,8)</f>
        <v>24.14</v>
      </c>
      <c r="I1892">
        <f t="shared" si="120"/>
        <v>1390.32</v>
      </c>
      <c r="J1892">
        <f t="shared" si="121"/>
        <v>521.27999999999986</v>
      </c>
      <c r="K1892">
        <f t="shared" si="122"/>
        <v>2004</v>
      </c>
      <c r="L1892">
        <f t="shared" si="123"/>
        <v>10</v>
      </c>
      <c r="M1892" t="str">
        <f>VLOOKUP(A1892,'Master Sheet'!A:O,15)</f>
        <v>London</v>
      </c>
    </row>
    <row r="1893" spans="1:13">
      <c r="A1893">
        <v>10311</v>
      </c>
      <c r="B1893" t="s">
        <v>225</v>
      </c>
      <c r="C1893">
        <v>29</v>
      </c>
      <c r="D1893">
        <v>124.44</v>
      </c>
      <c r="E1893">
        <v>9</v>
      </c>
      <c r="F1893" s="14">
        <f>VLOOKUP($A1893,Orders!$A:$B,2,FALSE)</f>
        <v>38276</v>
      </c>
      <c r="G1893" t="str">
        <f>VLOOKUP($A1893,Orders!$A:$E,5,FALSE)</f>
        <v>Shipped</v>
      </c>
      <c r="H1893">
        <f>VLOOKUP(B1893,Products!A:H,8)</f>
        <v>65.959999999999994</v>
      </c>
      <c r="I1893">
        <f t="shared" si="120"/>
        <v>3608.7599999999998</v>
      </c>
      <c r="J1893">
        <f t="shared" si="121"/>
        <v>1695.92</v>
      </c>
      <c r="K1893">
        <f t="shared" si="122"/>
        <v>2004</v>
      </c>
      <c r="L1893">
        <f t="shared" si="123"/>
        <v>10</v>
      </c>
      <c r="M1893" t="str">
        <f>VLOOKUP(A1893,'Master Sheet'!A:O,15)</f>
        <v>Paris</v>
      </c>
    </row>
    <row r="1894" spans="1:13">
      <c r="A1894">
        <v>10311</v>
      </c>
      <c r="B1894" t="s">
        <v>222</v>
      </c>
      <c r="C1894">
        <v>43</v>
      </c>
      <c r="D1894">
        <v>114.84</v>
      </c>
      <c r="E1894">
        <v>10</v>
      </c>
      <c r="F1894" s="14">
        <f>VLOOKUP($A1894,Orders!$A:$B,2,FALSE)</f>
        <v>38276</v>
      </c>
      <c r="G1894" t="str">
        <f>VLOOKUP($A1894,Orders!$A:$E,5,FALSE)</f>
        <v>Shipped</v>
      </c>
      <c r="H1894">
        <f>VLOOKUP(B1894,Products!A:H,8)</f>
        <v>56.76</v>
      </c>
      <c r="I1894">
        <f t="shared" si="120"/>
        <v>4938.12</v>
      </c>
      <c r="J1894">
        <f t="shared" si="121"/>
        <v>2497.44</v>
      </c>
      <c r="K1894">
        <f t="shared" si="122"/>
        <v>2004</v>
      </c>
      <c r="L1894">
        <f t="shared" si="123"/>
        <v>10</v>
      </c>
      <c r="M1894" t="str">
        <f>VLOOKUP(A1894,'Master Sheet'!A:O,15)</f>
        <v>Paris</v>
      </c>
    </row>
    <row r="1895" spans="1:13">
      <c r="A1895">
        <v>10311</v>
      </c>
      <c r="B1895" t="s">
        <v>223</v>
      </c>
      <c r="C1895">
        <v>32</v>
      </c>
      <c r="D1895">
        <v>134.22</v>
      </c>
      <c r="E1895">
        <v>11</v>
      </c>
      <c r="F1895" s="14">
        <f>VLOOKUP($A1895,Orders!$A:$B,2,FALSE)</f>
        <v>38276</v>
      </c>
      <c r="G1895" t="str">
        <f>VLOOKUP($A1895,Orders!$A:$E,5,FALSE)</f>
        <v>Shipped</v>
      </c>
      <c r="H1895">
        <f>VLOOKUP(B1895,Products!A:H,8)</f>
        <v>62.16</v>
      </c>
      <c r="I1895">
        <f t="shared" si="120"/>
        <v>4295.04</v>
      </c>
      <c r="J1895">
        <f t="shared" si="121"/>
        <v>2305.92</v>
      </c>
      <c r="K1895">
        <f t="shared" si="122"/>
        <v>2004</v>
      </c>
      <c r="L1895">
        <f t="shared" si="123"/>
        <v>10</v>
      </c>
      <c r="M1895" t="str">
        <f>VLOOKUP(A1895,'Master Sheet'!A:O,15)</f>
        <v>Paris</v>
      </c>
    </row>
    <row r="1896" spans="1:13">
      <c r="A1896">
        <v>10311</v>
      </c>
      <c r="B1896" t="s">
        <v>126</v>
      </c>
      <c r="C1896">
        <v>41</v>
      </c>
      <c r="D1896">
        <v>92.03</v>
      </c>
      <c r="E1896">
        <v>1</v>
      </c>
      <c r="F1896" s="14">
        <f>VLOOKUP($A1896,Orders!$A:$B,2,FALSE)</f>
        <v>38276</v>
      </c>
      <c r="G1896" t="str">
        <f>VLOOKUP($A1896,Orders!$A:$E,5,FALSE)</f>
        <v>Shipped</v>
      </c>
      <c r="H1896">
        <f>VLOOKUP(B1896,Products!A:H,8)</f>
        <v>43.26</v>
      </c>
      <c r="I1896">
        <f t="shared" si="120"/>
        <v>3773.23</v>
      </c>
      <c r="J1896">
        <f t="shared" si="121"/>
        <v>1999.5700000000002</v>
      </c>
      <c r="K1896">
        <f t="shared" si="122"/>
        <v>2004</v>
      </c>
      <c r="L1896">
        <f t="shared" si="123"/>
        <v>10</v>
      </c>
      <c r="M1896" t="str">
        <f>VLOOKUP(A1896,'Master Sheet'!A:O,15)</f>
        <v>Paris</v>
      </c>
    </row>
    <row r="1897" spans="1:13">
      <c r="A1897">
        <v>10311</v>
      </c>
      <c r="B1897" t="s">
        <v>226</v>
      </c>
      <c r="C1897">
        <v>25</v>
      </c>
      <c r="D1897">
        <v>66.989999999999995</v>
      </c>
      <c r="E1897">
        <v>2</v>
      </c>
      <c r="F1897" s="14">
        <f>VLOOKUP($A1897,Orders!$A:$B,2,FALSE)</f>
        <v>38276</v>
      </c>
      <c r="G1897" t="str">
        <f>VLOOKUP($A1897,Orders!$A:$E,5,FALSE)</f>
        <v>Shipped</v>
      </c>
      <c r="H1897">
        <f>VLOOKUP(B1897,Products!A:H,8)</f>
        <v>34.21</v>
      </c>
      <c r="I1897">
        <f t="shared" si="120"/>
        <v>1674.7499999999998</v>
      </c>
      <c r="J1897">
        <f t="shared" si="121"/>
        <v>819.49999999999989</v>
      </c>
      <c r="K1897">
        <f t="shared" si="122"/>
        <v>2004</v>
      </c>
      <c r="L1897">
        <f t="shared" si="123"/>
        <v>10</v>
      </c>
      <c r="M1897" t="str">
        <f>VLOOKUP(A1897,'Master Sheet'!A:O,15)</f>
        <v>Paris</v>
      </c>
    </row>
    <row r="1898" spans="1:13">
      <c r="A1898">
        <v>10311</v>
      </c>
      <c r="B1898" t="s">
        <v>227</v>
      </c>
      <c r="C1898">
        <v>26</v>
      </c>
      <c r="D1898">
        <v>70.55</v>
      </c>
      <c r="E1898">
        <v>6</v>
      </c>
      <c r="F1898" s="14">
        <f>VLOOKUP($A1898,Orders!$A:$B,2,FALSE)</f>
        <v>38276</v>
      </c>
      <c r="G1898" t="str">
        <f>VLOOKUP($A1898,Orders!$A:$E,5,FALSE)</f>
        <v>Shipped</v>
      </c>
      <c r="H1898">
        <f>VLOOKUP(B1898,Products!A:H,8)</f>
        <v>49.24</v>
      </c>
      <c r="I1898">
        <f t="shared" si="120"/>
        <v>1834.3</v>
      </c>
      <c r="J1898">
        <f t="shared" si="121"/>
        <v>554.05999999999983</v>
      </c>
      <c r="K1898">
        <f t="shared" si="122"/>
        <v>2004</v>
      </c>
      <c r="L1898">
        <f t="shared" si="123"/>
        <v>10</v>
      </c>
      <c r="M1898" t="str">
        <f>VLOOKUP(A1898,'Master Sheet'!A:O,15)</f>
        <v>Paris</v>
      </c>
    </row>
    <row r="1899" spans="1:13">
      <c r="A1899">
        <v>10311</v>
      </c>
      <c r="B1899" t="s">
        <v>228</v>
      </c>
      <c r="C1899">
        <v>45</v>
      </c>
      <c r="D1899">
        <v>48.8</v>
      </c>
      <c r="E1899">
        <v>8</v>
      </c>
      <c r="F1899" s="14">
        <f>VLOOKUP($A1899,Orders!$A:$B,2,FALSE)</f>
        <v>38276</v>
      </c>
      <c r="G1899" t="str">
        <f>VLOOKUP($A1899,Orders!$A:$E,5,FALSE)</f>
        <v>Shipped</v>
      </c>
      <c r="H1899">
        <f>VLOOKUP(B1899,Products!A:H,8)</f>
        <v>29.18</v>
      </c>
      <c r="I1899">
        <f t="shared" si="120"/>
        <v>2196</v>
      </c>
      <c r="J1899">
        <f t="shared" si="121"/>
        <v>882.89999999999986</v>
      </c>
      <c r="K1899">
        <f t="shared" si="122"/>
        <v>2004</v>
      </c>
      <c r="L1899">
        <f t="shared" si="123"/>
        <v>10</v>
      </c>
      <c r="M1899" t="str">
        <f>VLOOKUP(A1899,'Master Sheet'!A:O,15)</f>
        <v>Paris</v>
      </c>
    </row>
    <row r="1900" spans="1:13">
      <c r="A1900">
        <v>10311</v>
      </c>
      <c r="B1900" t="s">
        <v>229</v>
      </c>
      <c r="C1900">
        <v>28</v>
      </c>
      <c r="D1900">
        <v>89.05</v>
      </c>
      <c r="E1900">
        <v>4</v>
      </c>
      <c r="F1900" s="14">
        <f>VLOOKUP($A1900,Orders!$A:$B,2,FALSE)</f>
        <v>38276</v>
      </c>
      <c r="G1900" t="str">
        <f>VLOOKUP($A1900,Orders!$A:$E,5,FALSE)</f>
        <v>Shipped</v>
      </c>
      <c r="H1900">
        <f>VLOOKUP(B1900,Products!A:H,8)</f>
        <v>47.25</v>
      </c>
      <c r="I1900">
        <f t="shared" si="120"/>
        <v>2493.4</v>
      </c>
      <c r="J1900">
        <f t="shared" si="121"/>
        <v>1170.3999999999999</v>
      </c>
      <c r="K1900">
        <f t="shared" si="122"/>
        <v>2004</v>
      </c>
      <c r="L1900">
        <f t="shared" si="123"/>
        <v>10</v>
      </c>
      <c r="M1900" t="str">
        <f>VLOOKUP(A1900,'Master Sheet'!A:O,15)</f>
        <v>Paris</v>
      </c>
    </row>
    <row r="1901" spans="1:13">
      <c r="A1901">
        <v>10311</v>
      </c>
      <c r="B1901" t="s">
        <v>230</v>
      </c>
      <c r="C1901">
        <v>43</v>
      </c>
      <c r="D1901">
        <v>116.27</v>
      </c>
      <c r="E1901">
        <v>3</v>
      </c>
      <c r="F1901" s="14">
        <f>VLOOKUP($A1901,Orders!$A:$B,2,FALSE)</f>
        <v>38276</v>
      </c>
      <c r="G1901" t="str">
        <f>VLOOKUP($A1901,Orders!$A:$E,5,FALSE)</f>
        <v>Shipped</v>
      </c>
      <c r="H1901">
        <f>VLOOKUP(B1901,Products!A:H,8)</f>
        <v>72.819999999999993</v>
      </c>
      <c r="I1901">
        <f t="shared" si="120"/>
        <v>4999.6099999999997</v>
      </c>
      <c r="J1901">
        <f t="shared" si="121"/>
        <v>1868.3500000000001</v>
      </c>
      <c r="K1901">
        <f t="shared" si="122"/>
        <v>2004</v>
      </c>
      <c r="L1901">
        <f t="shared" si="123"/>
        <v>10</v>
      </c>
      <c r="M1901" t="str">
        <f>VLOOKUP(A1901,'Master Sheet'!A:O,15)</f>
        <v>Paris</v>
      </c>
    </row>
    <row r="1902" spans="1:13">
      <c r="A1902">
        <v>10311</v>
      </c>
      <c r="B1902" t="s">
        <v>231</v>
      </c>
      <c r="C1902">
        <v>25</v>
      </c>
      <c r="D1902">
        <v>85.61</v>
      </c>
      <c r="E1902">
        <v>5</v>
      </c>
      <c r="F1902" s="14">
        <f>VLOOKUP($A1902,Orders!$A:$B,2,FALSE)</f>
        <v>38276</v>
      </c>
      <c r="G1902" t="str">
        <f>VLOOKUP($A1902,Orders!$A:$E,5,FALSE)</f>
        <v>Shipped</v>
      </c>
      <c r="H1902">
        <f>VLOOKUP(B1902,Products!A:H,8)</f>
        <v>50.51</v>
      </c>
      <c r="I1902">
        <f t="shared" si="120"/>
        <v>2140.25</v>
      </c>
      <c r="J1902">
        <f t="shared" si="121"/>
        <v>877.5</v>
      </c>
      <c r="K1902">
        <f t="shared" si="122"/>
        <v>2004</v>
      </c>
      <c r="L1902">
        <f t="shared" si="123"/>
        <v>10</v>
      </c>
      <c r="M1902" t="str">
        <f>VLOOKUP(A1902,'Master Sheet'!A:O,15)</f>
        <v>Paris</v>
      </c>
    </row>
    <row r="1903" spans="1:13">
      <c r="A1903">
        <v>10311</v>
      </c>
      <c r="B1903" t="s">
        <v>232</v>
      </c>
      <c r="C1903">
        <v>46</v>
      </c>
      <c r="D1903">
        <v>91.02</v>
      </c>
      <c r="E1903">
        <v>7</v>
      </c>
      <c r="F1903" s="14">
        <f>VLOOKUP($A1903,Orders!$A:$B,2,FALSE)</f>
        <v>38276</v>
      </c>
      <c r="G1903" t="str">
        <f>VLOOKUP($A1903,Orders!$A:$E,5,FALSE)</f>
        <v>Shipped</v>
      </c>
      <c r="H1903">
        <f>VLOOKUP(B1903,Products!A:H,8)</f>
        <v>62.11</v>
      </c>
      <c r="I1903">
        <f t="shared" si="120"/>
        <v>4186.92</v>
      </c>
      <c r="J1903">
        <f t="shared" si="121"/>
        <v>1329.86</v>
      </c>
      <c r="K1903">
        <f t="shared" si="122"/>
        <v>2004</v>
      </c>
      <c r="L1903">
        <f t="shared" si="123"/>
        <v>10</v>
      </c>
      <c r="M1903" t="str">
        <f>VLOOKUP(A1903,'Master Sheet'!A:O,15)</f>
        <v>Paris</v>
      </c>
    </row>
    <row r="1904" spans="1:13">
      <c r="A1904">
        <v>10312</v>
      </c>
      <c r="B1904" t="s">
        <v>134</v>
      </c>
      <c r="C1904">
        <v>48</v>
      </c>
      <c r="D1904">
        <v>214.3</v>
      </c>
      <c r="E1904">
        <v>3</v>
      </c>
      <c r="F1904" s="14">
        <f>VLOOKUP($A1904,Orders!$A:$B,2,FALSE)</f>
        <v>38281</v>
      </c>
      <c r="G1904" t="str">
        <f>VLOOKUP($A1904,Orders!$A:$E,5,FALSE)</f>
        <v>Shipped</v>
      </c>
      <c r="H1904">
        <f>VLOOKUP(B1904,Products!A:H,8)</f>
        <v>98.58</v>
      </c>
      <c r="I1904">
        <f t="shared" si="120"/>
        <v>10286.400000000001</v>
      </c>
      <c r="J1904">
        <f t="shared" si="121"/>
        <v>5554.56</v>
      </c>
      <c r="K1904">
        <f t="shared" si="122"/>
        <v>2004</v>
      </c>
      <c r="L1904">
        <f t="shared" si="123"/>
        <v>10</v>
      </c>
      <c r="M1904" t="str">
        <f>VLOOKUP(A1904,'Master Sheet'!A:O,15)</f>
        <v>San Francisco</v>
      </c>
    </row>
    <row r="1905" spans="1:13">
      <c r="A1905">
        <v>10312</v>
      </c>
      <c r="B1905" t="s">
        <v>137</v>
      </c>
      <c r="C1905">
        <v>32</v>
      </c>
      <c r="D1905">
        <v>101.5</v>
      </c>
      <c r="E1905">
        <v>2</v>
      </c>
      <c r="F1905" s="14">
        <f>VLOOKUP($A1905,Orders!$A:$B,2,FALSE)</f>
        <v>38281</v>
      </c>
      <c r="G1905" t="str">
        <f>VLOOKUP($A1905,Orders!$A:$E,5,FALSE)</f>
        <v>Shipped</v>
      </c>
      <c r="H1905">
        <f>VLOOKUP(B1905,Products!A:H,8)</f>
        <v>58.33</v>
      </c>
      <c r="I1905">
        <f t="shared" si="120"/>
        <v>3248</v>
      </c>
      <c r="J1905">
        <f t="shared" si="121"/>
        <v>1381.44</v>
      </c>
      <c r="K1905">
        <f t="shared" si="122"/>
        <v>2004</v>
      </c>
      <c r="L1905">
        <f t="shared" si="123"/>
        <v>10</v>
      </c>
      <c r="M1905" t="str">
        <f>VLOOKUP(A1905,'Master Sheet'!A:O,15)</f>
        <v>San Francisco</v>
      </c>
    </row>
    <row r="1906" spans="1:13">
      <c r="A1906">
        <v>10312</v>
      </c>
      <c r="B1906" t="s">
        <v>132</v>
      </c>
      <c r="C1906">
        <v>43</v>
      </c>
      <c r="D1906">
        <v>102.74</v>
      </c>
      <c r="E1906">
        <v>10</v>
      </c>
      <c r="F1906" s="14">
        <f>VLOOKUP($A1906,Orders!$A:$B,2,FALSE)</f>
        <v>38281</v>
      </c>
      <c r="G1906" t="str">
        <f>VLOOKUP($A1906,Orders!$A:$E,5,FALSE)</f>
        <v>Shipped</v>
      </c>
      <c r="H1906">
        <f>VLOOKUP(B1906,Products!A:H,8)</f>
        <v>60.62</v>
      </c>
      <c r="I1906">
        <f t="shared" si="120"/>
        <v>4417.82</v>
      </c>
      <c r="J1906">
        <f t="shared" si="121"/>
        <v>1811.1599999999999</v>
      </c>
      <c r="K1906">
        <f t="shared" si="122"/>
        <v>2004</v>
      </c>
      <c r="L1906">
        <f t="shared" si="123"/>
        <v>10</v>
      </c>
      <c r="M1906" t="str">
        <f>VLOOKUP(A1906,'Master Sheet'!A:O,15)</f>
        <v>San Francisco</v>
      </c>
    </row>
    <row r="1907" spans="1:13">
      <c r="A1907">
        <v>10312</v>
      </c>
      <c r="B1907" t="s">
        <v>133</v>
      </c>
      <c r="C1907">
        <v>25</v>
      </c>
      <c r="D1907">
        <v>43.67</v>
      </c>
      <c r="E1907">
        <v>9</v>
      </c>
      <c r="F1907" s="14">
        <f>VLOOKUP($A1907,Orders!$A:$B,2,FALSE)</f>
        <v>38281</v>
      </c>
      <c r="G1907" t="str">
        <f>VLOOKUP($A1907,Orders!$A:$E,5,FALSE)</f>
        <v>Shipped</v>
      </c>
      <c r="H1907">
        <f>VLOOKUP(B1907,Products!A:H,8)</f>
        <v>24.26</v>
      </c>
      <c r="I1907">
        <f t="shared" ref="I1907:I1970" si="124">C1907*D1907</f>
        <v>1091.75</v>
      </c>
      <c r="J1907">
        <f t="shared" ref="J1907:J1970" si="125">(D1907-H1907)*C1907</f>
        <v>485.25</v>
      </c>
      <c r="K1907">
        <f t="shared" ref="K1907:K1970" si="126">YEAR(F1907)</f>
        <v>2004</v>
      </c>
      <c r="L1907">
        <f t="shared" ref="L1907:L1970" si="127">MONTH(F1907)</f>
        <v>10</v>
      </c>
      <c r="M1907" t="str">
        <f>VLOOKUP(A1907,'Master Sheet'!A:O,15)</f>
        <v>San Francisco</v>
      </c>
    </row>
    <row r="1908" spans="1:13">
      <c r="A1908">
        <v>10312</v>
      </c>
      <c r="B1908" t="s">
        <v>124</v>
      </c>
      <c r="C1908">
        <v>48</v>
      </c>
      <c r="D1908">
        <v>146.19999999999999</v>
      </c>
      <c r="E1908">
        <v>17</v>
      </c>
      <c r="F1908" s="14">
        <f>VLOOKUP($A1908,Orders!$A:$B,2,FALSE)</f>
        <v>38281</v>
      </c>
      <c r="G1908" t="str">
        <f>VLOOKUP($A1908,Orders!$A:$E,5,FALSE)</f>
        <v>Shipped</v>
      </c>
      <c r="H1908">
        <f>VLOOKUP(B1908,Products!A:H,8)</f>
        <v>86.7</v>
      </c>
      <c r="I1908">
        <f t="shared" si="124"/>
        <v>7017.5999999999995</v>
      </c>
      <c r="J1908">
        <f t="shared" si="125"/>
        <v>2855.9999999999991</v>
      </c>
      <c r="K1908">
        <f t="shared" si="126"/>
        <v>2004</v>
      </c>
      <c r="L1908">
        <f t="shared" si="127"/>
        <v>10</v>
      </c>
      <c r="M1908" t="str">
        <f>VLOOKUP(A1908,'Master Sheet'!A:O,15)</f>
        <v>San Francisco</v>
      </c>
    </row>
    <row r="1909" spans="1:13">
      <c r="A1909">
        <v>10312</v>
      </c>
      <c r="B1909" t="s">
        <v>125</v>
      </c>
      <c r="C1909">
        <v>30</v>
      </c>
      <c r="D1909">
        <v>48.43</v>
      </c>
      <c r="E1909">
        <v>16</v>
      </c>
      <c r="F1909" s="14">
        <f>VLOOKUP($A1909,Orders!$A:$B,2,FALSE)</f>
        <v>38281</v>
      </c>
      <c r="G1909" t="str">
        <f>VLOOKUP($A1909,Orders!$A:$E,5,FALSE)</f>
        <v>Shipped</v>
      </c>
      <c r="H1909">
        <f>VLOOKUP(B1909,Products!A:H,8)</f>
        <v>33.299999999999997</v>
      </c>
      <c r="I1909">
        <f t="shared" si="124"/>
        <v>1452.9</v>
      </c>
      <c r="J1909">
        <f t="shared" si="125"/>
        <v>453.90000000000009</v>
      </c>
      <c r="K1909">
        <f t="shared" si="126"/>
        <v>2004</v>
      </c>
      <c r="L1909">
        <f t="shared" si="127"/>
        <v>10</v>
      </c>
      <c r="M1909" t="str">
        <f>VLOOKUP(A1909,'Master Sheet'!A:O,15)</f>
        <v>San Francisco</v>
      </c>
    </row>
    <row r="1910" spans="1:13">
      <c r="A1910">
        <v>10312</v>
      </c>
      <c r="B1910" t="s">
        <v>128</v>
      </c>
      <c r="C1910">
        <v>31</v>
      </c>
      <c r="D1910">
        <v>111.87</v>
      </c>
      <c r="E1910">
        <v>14</v>
      </c>
      <c r="F1910" s="14">
        <f>VLOOKUP($A1910,Orders!$A:$B,2,FALSE)</f>
        <v>38281</v>
      </c>
      <c r="G1910" t="str">
        <f>VLOOKUP($A1910,Orders!$A:$E,5,FALSE)</f>
        <v>Shipped</v>
      </c>
      <c r="H1910">
        <f>VLOOKUP(B1910,Products!A:H,8)</f>
        <v>58.48</v>
      </c>
      <c r="I1910">
        <f t="shared" si="124"/>
        <v>3467.9700000000003</v>
      </c>
      <c r="J1910">
        <f t="shared" si="125"/>
        <v>1655.0900000000001</v>
      </c>
      <c r="K1910">
        <f t="shared" si="126"/>
        <v>2004</v>
      </c>
      <c r="L1910">
        <f t="shared" si="127"/>
        <v>10</v>
      </c>
      <c r="M1910" t="str">
        <f>VLOOKUP(A1910,'Master Sheet'!A:O,15)</f>
        <v>San Francisco</v>
      </c>
    </row>
    <row r="1911" spans="1:13">
      <c r="A1911">
        <v>10312</v>
      </c>
      <c r="B1911" t="s">
        <v>129</v>
      </c>
      <c r="C1911">
        <v>25</v>
      </c>
      <c r="D1911">
        <v>150.19</v>
      </c>
      <c r="E1911">
        <v>11</v>
      </c>
      <c r="F1911" s="14">
        <f>VLOOKUP($A1911,Orders!$A:$B,2,FALSE)</f>
        <v>38281</v>
      </c>
      <c r="G1911" t="str">
        <f>VLOOKUP($A1911,Orders!$A:$E,5,FALSE)</f>
        <v>Shipped</v>
      </c>
      <c r="H1911">
        <f>VLOOKUP(B1911,Products!A:H,8)</f>
        <v>72.56</v>
      </c>
      <c r="I1911">
        <f t="shared" si="124"/>
        <v>3754.75</v>
      </c>
      <c r="J1911">
        <f t="shared" si="125"/>
        <v>1940.75</v>
      </c>
      <c r="K1911">
        <f t="shared" si="126"/>
        <v>2004</v>
      </c>
      <c r="L1911">
        <f t="shared" si="127"/>
        <v>10</v>
      </c>
      <c r="M1911" t="str">
        <f>VLOOKUP(A1911,'Master Sheet'!A:O,15)</f>
        <v>San Francisco</v>
      </c>
    </row>
    <row r="1912" spans="1:13">
      <c r="A1912">
        <v>10312</v>
      </c>
      <c r="B1912" t="s">
        <v>139</v>
      </c>
      <c r="C1912">
        <v>37</v>
      </c>
      <c r="D1912">
        <v>91.18</v>
      </c>
      <c r="E1912">
        <v>4</v>
      </c>
      <c r="F1912" s="14">
        <f>VLOOKUP($A1912,Orders!$A:$B,2,FALSE)</f>
        <v>38281</v>
      </c>
      <c r="G1912" t="str">
        <f>VLOOKUP($A1912,Orders!$A:$E,5,FALSE)</f>
        <v>Shipped</v>
      </c>
      <c r="H1912">
        <f>VLOOKUP(B1912,Products!A:H,8)</f>
        <v>60.78</v>
      </c>
      <c r="I1912">
        <f t="shared" si="124"/>
        <v>3373.6600000000003</v>
      </c>
      <c r="J1912">
        <f t="shared" si="125"/>
        <v>1124.8000000000002</v>
      </c>
      <c r="K1912">
        <f t="shared" si="126"/>
        <v>2004</v>
      </c>
      <c r="L1912">
        <f t="shared" si="127"/>
        <v>10</v>
      </c>
      <c r="M1912" t="str">
        <f>VLOOKUP(A1912,'Master Sheet'!A:O,15)</f>
        <v>San Francisco</v>
      </c>
    </row>
    <row r="1913" spans="1:13">
      <c r="A1913">
        <v>10312</v>
      </c>
      <c r="B1913" t="s">
        <v>140</v>
      </c>
      <c r="C1913">
        <v>35</v>
      </c>
      <c r="D1913">
        <v>54.34</v>
      </c>
      <c r="E1913">
        <v>6</v>
      </c>
      <c r="F1913" s="14">
        <f>VLOOKUP($A1913,Orders!$A:$B,2,FALSE)</f>
        <v>38281</v>
      </c>
      <c r="G1913" t="str">
        <f>VLOOKUP($A1913,Orders!$A:$E,5,FALSE)</f>
        <v>Shipped</v>
      </c>
      <c r="H1913">
        <f>VLOOKUP(B1913,Products!A:H,8)</f>
        <v>34.35</v>
      </c>
      <c r="I1913">
        <f t="shared" si="124"/>
        <v>1901.9</v>
      </c>
      <c r="J1913">
        <f t="shared" si="125"/>
        <v>699.65000000000009</v>
      </c>
      <c r="K1913">
        <f t="shared" si="126"/>
        <v>2004</v>
      </c>
      <c r="L1913">
        <f t="shared" si="127"/>
        <v>10</v>
      </c>
      <c r="M1913" t="str">
        <f>VLOOKUP(A1913,'Master Sheet'!A:O,15)</f>
        <v>San Francisco</v>
      </c>
    </row>
    <row r="1914" spans="1:13">
      <c r="A1914">
        <v>10312</v>
      </c>
      <c r="B1914" t="s">
        <v>141</v>
      </c>
      <c r="C1914">
        <v>38</v>
      </c>
      <c r="D1914">
        <v>93.2</v>
      </c>
      <c r="E1914">
        <v>5</v>
      </c>
      <c r="F1914" s="14">
        <f>VLOOKUP($A1914,Orders!$A:$B,2,FALSE)</f>
        <v>38281</v>
      </c>
      <c r="G1914" t="str">
        <f>VLOOKUP($A1914,Orders!$A:$E,5,FALSE)</f>
        <v>Shipped</v>
      </c>
      <c r="H1914">
        <f>VLOOKUP(B1914,Products!A:H,8)</f>
        <v>60.74</v>
      </c>
      <c r="I1914">
        <f t="shared" si="124"/>
        <v>3541.6</v>
      </c>
      <c r="J1914">
        <f t="shared" si="125"/>
        <v>1233.48</v>
      </c>
      <c r="K1914">
        <f t="shared" si="126"/>
        <v>2004</v>
      </c>
      <c r="L1914">
        <f t="shared" si="127"/>
        <v>10</v>
      </c>
      <c r="M1914" t="str">
        <f>VLOOKUP(A1914,'Master Sheet'!A:O,15)</f>
        <v>San Francisco</v>
      </c>
    </row>
    <row r="1915" spans="1:13">
      <c r="A1915">
        <v>10312</v>
      </c>
      <c r="B1915" t="s">
        <v>142</v>
      </c>
      <c r="C1915">
        <v>33</v>
      </c>
      <c r="D1915">
        <v>84.33</v>
      </c>
      <c r="E1915">
        <v>8</v>
      </c>
      <c r="F1915" s="14">
        <f>VLOOKUP($A1915,Orders!$A:$B,2,FALSE)</f>
        <v>38281</v>
      </c>
      <c r="G1915" t="str">
        <f>VLOOKUP($A1915,Orders!$A:$E,5,FALSE)</f>
        <v>Shipped</v>
      </c>
      <c r="H1915">
        <f>VLOOKUP(B1915,Products!A:H,8)</f>
        <v>57.54</v>
      </c>
      <c r="I1915">
        <f t="shared" si="124"/>
        <v>2782.89</v>
      </c>
      <c r="J1915">
        <f t="shared" si="125"/>
        <v>884.06999999999994</v>
      </c>
      <c r="K1915">
        <f t="shared" si="126"/>
        <v>2004</v>
      </c>
      <c r="L1915">
        <f t="shared" si="127"/>
        <v>10</v>
      </c>
      <c r="M1915" t="str">
        <f>VLOOKUP(A1915,'Master Sheet'!A:O,15)</f>
        <v>San Francisco</v>
      </c>
    </row>
    <row r="1916" spans="1:13">
      <c r="A1916">
        <v>10312</v>
      </c>
      <c r="B1916" t="s">
        <v>144</v>
      </c>
      <c r="C1916">
        <v>39</v>
      </c>
      <c r="D1916">
        <v>44.27</v>
      </c>
      <c r="E1916">
        <v>1</v>
      </c>
      <c r="F1916" s="14">
        <f>VLOOKUP($A1916,Orders!$A:$B,2,FALSE)</f>
        <v>38281</v>
      </c>
      <c r="G1916" t="str">
        <f>VLOOKUP($A1916,Orders!$A:$E,5,FALSE)</f>
        <v>Shipped</v>
      </c>
      <c r="H1916">
        <f>VLOOKUP(B1916,Products!A:H,8)</f>
        <v>23.14</v>
      </c>
      <c r="I1916">
        <f t="shared" si="124"/>
        <v>1726.5300000000002</v>
      </c>
      <c r="J1916">
        <f t="shared" si="125"/>
        <v>824.07</v>
      </c>
      <c r="K1916">
        <f t="shared" si="126"/>
        <v>2004</v>
      </c>
      <c r="L1916">
        <f t="shared" si="127"/>
        <v>10</v>
      </c>
      <c r="M1916" t="str">
        <f>VLOOKUP(A1916,'Master Sheet'!A:O,15)</f>
        <v>San Francisco</v>
      </c>
    </row>
    <row r="1917" spans="1:13">
      <c r="A1917">
        <v>10312</v>
      </c>
      <c r="B1917" t="s">
        <v>130</v>
      </c>
      <c r="C1917">
        <v>39</v>
      </c>
      <c r="D1917">
        <v>27.88</v>
      </c>
      <c r="E1917">
        <v>13</v>
      </c>
      <c r="F1917" s="14">
        <f>VLOOKUP($A1917,Orders!$A:$B,2,FALSE)</f>
        <v>38281</v>
      </c>
      <c r="G1917" t="str">
        <f>VLOOKUP($A1917,Orders!$A:$E,5,FALSE)</f>
        <v>Shipped</v>
      </c>
      <c r="H1917">
        <f>VLOOKUP(B1917,Products!A:H,8)</f>
        <v>22.57</v>
      </c>
      <c r="I1917">
        <f t="shared" si="124"/>
        <v>1087.32</v>
      </c>
      <c r="J1917">
        <f t="shared" si="125"/>
        <v>207.08999999999995</v>
      </c>
      <c r="K1917">
        <f t="shared" si="126"/>
        <v>2004</v>
      </c>
      <c r="L1917">
        <f t="shared" si="127"/>
        <v>10</v>
      </c>
      <c r="M1917" t="str">
        <f>VLOOKUP(A1917,'Master Sheet'!A:O,15)</f>
        <v>San Francisco</v>
      </c>
    </row>
    <row r="1918" spans="1:13">
      <c r="A1918">
        <v>10312</v>
      </c>
      <c r="B1918" t="s">
        <v>131</v>
      </c>
      <c r="C1918">
        <v>23</v>
      </c>
      <c r="D1918">
        <v>43.46</v>
      </c>
      <c r="E1918">
        <v>12</v>
      </c>
      <c r="F1918" s="14">
        <f>VLOOKUP($A1918,Orders!$A:$B,2,FALSE)</f>
        <v>38281</v>
      </c>
      <c r="G1918" t="str">
        <f>VLOOKUP($A1918,Orders!$A:$E,5,FALSE)</f>
        <v>Shipped</v>
      </c>
      <c r="H1918">
        <f>VLOOKUP(B1918,Products!A:H,8)</f>
        <v>20.61</v>
      </c>
      <c r="I1918">
        <f t="shared" si="124"/>
        <v>999.58</v>
      </c>
      <c r="J1918">
        <f t="shared" si="125"/>
        <v>525.55000000000007</v>
      </c>
      <c r="K1918">
        <f t="shared" si="126"/>
        <v>2004</v>
      </c>
      <c r="L1918">
        <f t="shared" si="127"/>
        <v>10</v>
      </c>
      <c r="M1918" t="str">
        <f>VLOOKUP(A1918,'Master Sheet'!A:O,15)</f>
        <v>San Francisco</v>
      </c>
    </row>
    <row r="1919" spans="1:13">
      <c r="A1919">
        <v>10312</v>
      </c>
      <c r="B1919" t="s">
        <v>127</v>
      </c>
      <c r="C1919">
        <v>31</v>
      </c>
      <c r="D1919">
        <v>40.21</v>
      </c>
      <c r="E1919">
        <v>15</v>
      </c>
      <c r="F1919" s="14">
        <f>VLOOKUP($A1919,Orders!$A:$B,2,FALSE)</f>
        <v>38281</v>
      </c>
      <c r="G1919" t="str">
        <f>VLOOKUP($A1919,Orders!$A:$E,5,FALSE)</f>
        <v>Shipped</v>
      </c>
      <c r="H1919">
        <f>VLOOKUP(B1919,Products!A:H,8)</f>
        <v>21.75</v>
      </c>
      <c r="I1919">
        <f t="shared" si="124"/>
        <v>1246.51</v>
      </c>
      <c r="J1919">
        <f t="shared" si="125"/>
        <v>572.26</v>
      </c>
      <c r="K1919">
        <f t="shared" si="126"/>
        <v>2004</v>
      </c>
      <c r="L1919">
        <f t="shared" si="127"/>
        <v>10</v>
      </c>
      <c r="M1919" t="str">
        <f>VLOOKUP(A1919,'Master Sheet'!A:O,15)</f>
        <v>San Francisco</v>
      </c>
    </row>
    <row r="1920" spans="1:13">
      <c r="A1920">
        <v>10312</v>
      </c>
      <c r="B1920" t="s">
        <v>146</v>
      </c>
      <c r="C1920">
        <v>44</v>
      </c>
      <c r="D1920">
        <v>96.42</v>
      </c>
      <c r="E1920">
        <v>7</v>
      </c>
      <c r="F1920" s="14">
        <f>VLOOKUP($A1920,Orders!$A:$B,2,FALSE)</f>
        <v>38281</v>
      </c>
      <c r="G1920" t="str">
        <f>VLOOKUP($A1920,Orders!$A:$E,5,FALSE)</f>
        <v>Shipped</v>
      </c>
      <c r="H1920">
        <f>VLOOKUP(B1920,Products!A:H,8)</f>
        <v>57.46</v>
      </c>
      <c r="I1920">
        <f t="shared" si="124"/>
        <v>4242.4800000000005</v>
      </c>
      <c r="J1920">
        <f t="shared" si="125"/>
        <v>1714.24</v>
      </c>
      <c r="K1920">
        <f t="shared" si="126"/>
        <v>2004</v>
      </c>
      <c r="L1920">
        <f t="shared" si="127"/>
        <v>10</v>
      </c>
      <c r="M1920" t="str">
        <f>VLOOKUP(A1920,'Master Sheet'!A:O,15)</f>
        <v>San Francisco</v>
      </c>
    </row>
    <row r="1921" spans="1:13">
      <c r="A1921">
        <v>10313</v>
      </c>
      <c r="B1921" t="s">
        <v>135</v>
      </c>
      <c r="C1921">
        <v>40</v>
      </c>
      <c r="D1921">
        <v>141.83000000000001</v>
      </c>
      <c r="E1921">
        <v>7</v>
      </c>
      <c r="F1921" s="14">
        <f>VLOOKUP($A1921,Orders!$A:$B,2,FALSE)</f>
        <v>38282</v>
      </c>
      <c r="G1921" t="str">
        <f>VLOOKUP($A1921,Orders!$A:$E,5,FALSE)</f>
        <v>Shipped</v>
      </c>
      <c r="H1921">
        <f>VLOOKUP(B1921,Products!A:H,8)</f>
        <v>103.42</v>
      </c>
      <c r="I1921">
        <f t="shared" si="124"/>
        <v>5673.2000000000007</v>
      </c>
      <c r="J1921">
        <f t="shared" si="125"/>
        <v>1536.4000000000005</v>
      </c>
      <c r="K1921">
        <f t="shared" si="126"/>
        <v>2004</v>
      </c>
      <c r="L1921">
        <f t="shared" si="127"/>
        <v>10</v>
      </c>
      <c r="M1921" t="str">
        <f>VLOOKUP(A1921,'Master Sheet'!A:O,15)</f>
        <v>NYC</v>
      </c>
    </row>
    <row r="1922" spans="1:13">
      <c r="A1922">
        <v>10313</v>
      </c>
      <c r="B1922" t="s">
        <v>136</v>
      </c>
      <c r="C1922">
        <v>21</v>
      </c>
      <c r="D1922">
        <v>131.19999999999999</v>
      </c>
      <c r="E1922">
        <v>11</v>
      </c>
      <c r="F1922" s="14">
        <f>VLOOKUP($A1922,Orders!$A:$B,2,FALSE)</f>
        <v>38282</v>
      </c>
      <c r="G1922" t="str">
        <f>VLOOKUP($A1922,Orders!$A:$E,5,FALSE)</f>
        <v>Shipped</v>
      </c>
      <c r="H1922">
        <f>VLOOKUP(B1922,Products!A:H,8)</f>
        <v>77.900000000000006</v>
      </c>
      <c r="I1922">
        <f t="shared" si="124"/>
        <v>2755.2</v>
      </c>
      <c r="J1922">
        <f t="shared" si="125"/>
        <v>1119.2999999999997</v>
      </c>
      <c r="K1922">
        <f t="shared" si="126"/>
        <v>2004</v>
      </c>
      <c r="L1922">
        <f t="shared" si="127"/>
        <v>10</v>
      </c>
      <c r="M1922" t="str">
        <f>VLOOKUP(A1922,'Master Sheet'!A:O,15)</f>
        <v>NYC</v>
      </c>
    </row>
    <row r="1923" spans="1:13">
      <c r="A1923">
        <v>10313</v>
      </c>
      <c r="B1923" t="s">
        <v>153</v>
      </c>
      <c r="C1923">
        <v>29</v>
      </c>
      <c r="D1923">
        <v>109.23</v>
      </c>
      <c r="E1923">
        <v>2</v>
      </c>
      <c r="F1923" s="14">
        <f>VLOOKUP($A1923,Orders!$A:$B,2,FALSE)</f>
        <v>38282</v>
      </c>
      <c r="G1923" t="str">
        <f>VLOOKUP($A1923,Orders!$A:$E,5,FALSE)</f>
        <v>Shipped</v>
      </c>
      <c r="H1923">
        <f>VLOOKUP(B1923,Products!A:H,8)</f>
        <v>74.86</v>
      </c>
      <c r="I1923">
        <f t="shared" si="124"/>
        <v>3167.67</v>
      </c>
      <c r="J1923">
        <f t="shared" si="125"/>
        <v>996.73000000000013</v>
      </c>
      <c r="K1923">
        <f t="shared" si="126"/>
        <v>2004</v>
      </c>
      <c r="L1923">
        <f t="shared" si="127"/>
        <v>10</v>
      </c>
      <c r="M1923" t="str">
        <f>VLOOKUP(A1923,'Master Sheet'!A:O,15)</f>
        <v>NYC</v>
      </c>
    </row>
    <row r="1924" spans="1:13">
      <c r="A1924">
        <v>10313</v>
      </c>
      <c r="B1924" t="s">
        <v>138</v>
      </c>
      <c r="C1924">
        <v>34</v>
      </c>
      <c r="D1924">
        <v>52.87</v>
      </c>
      <c r="E1924">
        <v>5</v>
      </c>
      <c r="F1924" s="14">
        <f>VLOOKUP($A1924,Orders!$A:$B,2,FALSE)</f>
        <v>38282</v>
      </c>
      <c r="G1924" t="str">
        <f>VLOOKUP($A1924,Orders!$A:$E,5,FALSE)</f>
        <v>Shipped</v>
      </c>
      <c r="H1924">
        <f>VLOOKUP(B1924,Products!A:H,8)</f>
        <v>24.92</v>
      </c>
      <c r="I1924">
        <f t="shared" si="124"/>
        <v>1797.58</v>
      </c>
      <c r="J1924">
        <f t="shared" si="125"/>
        <v>950.29999999999984</v>
      </c>
      <c r="K1924">
        <f t="shared" si="126"/>
        <v>2004</v>
      </c>
      <c r="L1924">
        <f t="shared" si="127"/>
        <v>10</v>
      </c>
      <c r="M1924" t="str">
        <f>VLOOKUP(A1924,'Master Sheet'!A:O,15)</f>
        <v>NYC</v>
      </c>
    </row>
    <row r="1925" spans="1:13">
      <c r="A1925">
        <v>10313</v>
      </c>
      <c r="B1925" t="s">
        <v>154</v>
      </c>
      <c r="C1925">
        <v>25</v>
      </c>
      <c r="D1925">
        <v>143.94</v>
      </c>
      <c r="E1925">
        <v>3</v>
      </c>
      <c r="F1925" s="14">
        <f>VLOOKUP($A1925,Orders!$A:$B,2,FALSE)</f>
        <v>38282</v>
      </c>
      <c r="G1925" t="str">
        <f>VLOOKUP($A1925,Orders!$A:$E,5,FALSE)</f>
        <v>Shipped</v>
      </c>
      <c r="H1925">
        <f>VLOOKUP(B1925,Products!A:H,8)</f>
        <v>77.900000000000006</v>
      </c>
      <c r="I1925">
        <f t="shared" si="124"/>
        <v>3598.5</v>
      </c>
      <c r="J1925">
        <f t="shared" si="125"/>
        <v>1650.9999999999998</v>
      </c>
      <c r="K1925">
        <f t="shared" si="126"/>
        <v>2004</v>
      </c>
      <c r="L1925">
        <f t="shared" si="127"/>
        <v>10</v>
      </c>
      <c r="M1925" t="str">
        <f>VLOOKUP(A1925,'Master Sheet'!A:O,15)</f>
        <v>NYC</v>
      </c>
    </row>
    <row r="1926" spans="1:13">
      <c r="A1926">
        <v>10313</v>
      </c>
      <c r="B1926" t="s">
        <v>143</v>
      </c>
      <c r="C1926">
        <v>28</v>
      </c>
      <c r="D1926">
        <v>110.18</v>
      </c>
      <c r="E1926">
        <v>8</v>
      </c>
      <c r="F1926" s="14">
        <f>VLOOKUP($A1926,Orders!$A:$B,2,FALSE)</f>
        <v>38282</v>
      </c>
      <c r="G1926" t="str">
        <f>VLOOKUP($A1926,Orders!$A:$E,5,FALSE)</f>
        <v>Shipped</v>
      </c>
      <c r="H1926">
        <f>VLOOKUP(B1926,Products!A:H,8)</f>
        <v>84.76</v>
      </c>
      <c r="I1926">
        <f t="shared" si="124"/>
        <v>3085.04</v>
      </c>
      <c r="J1926">
        <f t="shared" si="125"/>
        <v>711.76</v>
      </c>
      <c r="K1926">
        <f t="shared" si="126"/>
        <v>2004</v>
      </c>
      <c r="L1926">
        <f t="shared" si="127"/>
        <v>10</v>
      </c>
      <c r="M1926" t="str">
        <f>VLOOKUP(A1926,'Master Sheet'!A:O,15)</f>
        <v>NYC</v>
      </c>
    </row>
    <row r="1927" spans="1:13">
      <c r="A1927">
        <v>10313</v>
      </c>
      <c r="B1927" t="s">
        <v>145</v>
      </c>
      <c r="C1927">
        <v>42</v>
      </c>
      <c r="D1927">
        <v>102.23</v>
      </c>
      <c r="E1927">
        <v>4</v>
      </c>
      <c r="F1927" s="14">
        <f>VLOOKUP($A1927,Orders!$A:$B,2,FALSE)</f>
        <v>38282</v>
      </c>
      <c r="G1927" t="str">
        <f>VLOOKUP($A1927,Orders!$A:$E,5,FALSE)</f>
        <v>Shipped</v>
      </c>
      <c r="H1927">
        <f>VLOOKUP(B1927,Products!A:H,8)</f>
        <v>61.34</v>
      </c>
      <c r="I1927">
        <f t="shared" si="124"/>
        <v>4293.66</v>
      </c>
      <c r="J1927">
        <f t="shared" si="125"/>
        <v>1717.38</v>
      </c>
      <c r="K1927">
        <f t="shared" si="126"/>
        <v>2004</v>
      </c>
      <c r="L1927">
        <f t="shared" si="127"/>
        <v>10</v>
      </c>
      <c r="M1927" t="str">
        <f>VLOOKUP(A1927,'Master Sheet'!A:O,15)</f>
        <v>NYC</v>
      </c>
    </row>
    <row r="1928" spans="1:13">
      <c r="A1928">
        <v>10313</v>
      </c>
      <c r="B1928" t="s">
        <v>147</v>
      </c>
      <c r="C1928">
        <v>27</v>
      </c>
      <c r="D1928">
        <v>96.31</v>
      </c>
      <c r="E1928">
        <v>6</v>
      </c>
      <c r="F1928" s="14">
        <f>VLOOKUP($A1928,Orders!$A:$B,2,FALSE)</f>
        <v>38282</v>
      </c>
      <c r="G1928" t="str">
        <f>VLOOKUP($A1928,Orders!$A:$E,5,FALSE)</f>
        <v>Shipped</v>
      </c>
      <c r="H1928">
        <f>VLOOKUP(B1928,Products!A:H,8)</f>
        <v>53.93</v>
      </c>
      <c r="I1928">
        <f t="shared" si="124"/>
        <v>2600.37</v>
      </c>
      <c r="J1928">
        <f t="shared" si="125"/>
        <v>1144.26</v>
      </c>
      <c r="K1928">
        <f t="shared" si="126"/>
        <v>2004</v>
      </c>
      <c r="L1928">
        <f t="shared" si="127"/>
        <v>10</v>
      </c>
      <c r="M1928" t="str">
        <f>VLOOKUP(A1928,'Master Sheet'!A:O,15)</f>
        <v>NYC</v>
      </c>
    </row>
    <row r="1929" spans="1:13">
      <c r="A1929">
        <v>10313</v>
      </c>
      <c r="B1929" t="s">
        <v>159</v>
      </c>
      <c r="C1929">
        <v>38</v>
      </c>
      <c r="D1929">
        <v>48.7</v>
      </c>
      <c r="E1929">
        <v>1</v>
      </c>
      <c r="F1929" s="14">
        <f>VLOOKUP($A1929,Orders!$A:$B,2,FALSE)</f>
        <v>38282</v>
      </c>
      <c r="G1929" t="str">
        <f>VLOOKUP($A1929,Orders!$A:$E,5,FALSE)</f>
        <v>Shipped</v>
      </c>
      <c r="H1929">
        <f>VLOOKUP(B1929,Products!A:H,8)</f>
        <v>25.98</v>
      </c>
      <c r="I1929">
        <f t="shared" si="124"/>
        <v>1850.6000000000001</v>
      </c>
      <c r="J1929">
        <f t="shared" si="125"/>
        <v>863.36000000000013</v>
      </c>
      <c r="K1929">
        <f t="shared" si="126"/>
        <v>2004</v>
      </c>
      <c r="L1929">
        <f t="shared" si="127"/>
        <v>10</v>
      </c>
      <c r="M1929" t="str">
        <f>VLOOKUP(A1929,'Master Sheet'!A:O,15)</f>
        <v>NYC</v>
      </c>
    </row>
    <row r="1930" spans="1:13">
      <c r="A1930">
        <v>10313</v>
      </c>
      <c r="B1930" t="s">
        <v>148</v>
      </c>
      <c r="C1930">
        <v>34</v>
      </c>
      <c r="D1930">
        <v>55.59</v>
      </c>
      <c r="E1930">
        <v>10</v>
      </c>
      <c r="F1930" s="14">
        <f>VLOOKUP($A1930,Orders!$A:$B,2,FALSE)</f>
        <v>38282</v>
      </c>
      <c r="G1930" t="str">
        <f>VLOOKUP($A1930,Orders!$A:$E,5,FALSE)</f>
        <v>Shipped</v>
      </c>
      <c r="H1930">
        <f>VLOOKUP(B1930,Products!A:H,8)</f>
        <v>33.61</v>
      </c>
      <c r="I1930">
        <f t="shared" si="124"/>
        <v>1890.0600000000002</v>
      </c>
      <c r="J1930">
        <f t="shared" si="125"/>
        <v>747.32000000000016</v>
      </c>
      <c r="K1930">
        <f t="shared" si="126"/>
        <v>2004</v>
      </c>
      <c r="L1930">
        <f t="shared" si="127"/>
        <v>10</v>
      </c>
      <c r="M1930" t="str">
        <f>VLOOKUP(A1930,'Master Sheet'!A:O,15)</f>
        <v>NYC</v>
      </c>
    </row>
    <row r="1931" spans="1:13">
      <c r="A1931">
        <v>10313</v>
      </c>
      <c r="B1931" t="s">
        <v>149</v>
      </c>
      <c r="C1931">
        <v>30</v>
      </c>
      <c r="D1931">
        <v>96.09</v>
      </c>
      <c r="E1931">
        <v>9</v>
      </c>
      <c r="F1931" s="14">
        <f>VLOOKUP($A1931,Orders!$A:$B,2,FALSE)</f>
        <v>38282</v>
      </c>
      <c r="G1931" t="str">
        <f>VLOOKUP($A1931,Orders!$A:$E,5,FALSE)</f>
        <v>Shipped</v>
      </c>
      <c r="H1931">
        <f>VLOOKUP(B1931,Products!A:H,8)</f>
        <v>46.53</v>
      </c>
      <c r="I1931">
        <f t="shared" si="124"/>
        <v>2882.7000000000003</v>
      </c>
      <c r="J1931">
        <f t="shared" si="125"/>
        <v>1486.8000000000002</v>
      </c>
      <c r="K1931">
        <f t="shared" si="126"/>
        <v>2004</v>
      </c>
      <c r="L1931">
        <f t="shared" si="127"/>
        <v>10</v>
      </c>
      <c r="M1931" t="str">
        <f>VLOOKUP(A1931,'Master Sheet'!A:O,15)</f>
        <v>NYC</v>
      </c>
    </row>
    <row r="1932" spans="1:13">
      <c r="A1932">
        <v>10314</v>
      </c>
      <c r="B1932" t="s">
        <v>164</v>
      </c>
      <c r="C1932">
        <v>38</v>
      </c>
      <c r="D1932">
        <v>176.63</v>
      </c>
      <c r="E1932">
        <v>5</v>
      </c>
      <c r="F1932" s="14">
        <f>VLOOKUP($A1932,Orders!$A:$B,2,FALSE)</f>
        <v>38282</v>
      </c>
      <c r="G1932" t="str">
        <f>VLOOKUP($A1932,Orders!$A:$E,5,FALSE)</f>
        <v>Shipped</v>
      </c>
      <c r="H1932">
        <f>VLOOKUP(B1932,Products!A:H,8)</f>
        <v>95.59</v>
      </c>
      <c r="I1932">
        <f t="shared" si="124"/>
        <v>6711.94</v>
      </c>
      <c r="J1932">
        <f t="shared" si="125"/>
        <v>3079.5199999999995</v>
      </c>
      <c r="K1932">
        <f t="shared" si="126"/>
        <v>2004</v>
      </c>
      <c r="L1932">
        <f t="shared" si="127"/>
        <v>10</v>
      </c>
      <c r="M1932" t="str">
        <f>VLOOKUP(A1932,'Master Sheet'!A:O,15)</f>
        <v>Paris</v>
      </c>
    </row>
    <row r="1933" spans="1:13">
      <c r="A1933">
        <v>10314</v>
      </c>
      <c r="B1933" t="s">
        <v>150</v>
      </c>
      <c r="C1933">
        <v>46</v>
      </c>
      <c r="D1933">
        <v>125.4</v>
      </c>
      <c r="E1933">
        <v>6</v>
      </c>
      <c r="F1933" s="14">
        <f>VLOOKUP($A1933,Orders!$A:$B,2,FALSE)</f>
        <v>38282</v>
      </c>
      <c r="G1933" t="str">
        <f>VLOOKUP($A1933,Orders!$A:$E,5,FALSE)</f>
        <v>Shipped</v>
      </c>
      <c r="H1933">
        <f>VLOOKUP(B1933,Products!A:H,8)</f>
        <v>89.14</v>
      </c>
      <c r="I1933">
        <f t="shared" si="124"/>
        <v>5768.4000000000005</v>
      </c>
      <c r="J1933">
        <f t="shared" si="125"/>
        <v>1667.9600000000003</v>
      </c>
      <c r="K1933">
        <f t="shared" si="126"/>
        <v>2004</v>
      </c>
      <c r="L1933">
        <f t="shared" si="127"/>
        <v>10</v>
      </c>
      <c r="M1933" t="str">
        <f>VLOOKUP(A1933,'Master Sheet'!A:O,15)</f>
        <v>Paris</v>
      </c>
    </row>
    <row r="1934" spans="1:13">
      <c r="A1934">
        <v>10314</v>
      </c>
      <c r="B1934" t="s">
        <v>165</v>
      </c>
      <c r="C1934">
        <v>36</v>
      </c>
      <c r="D1934">
        <v>169.56</v>
      </c>
      <c r="E1934">
        <v>4</v>
      </c>
      <c r="F1934" s="14">
        <f>VLOOKUP($A1934,Orders!$A:$B,2,FALSE)</f>
        <v>38282</v>
      </c>
      <c r="G1934" t="str">
        <f>VLOOKUP($A1934,Orders!$A:$E,5,FALSE)</f>
        <v>Shipped</v>
      </c>
      <c r="H1934">
        <f>VLOOKUP(B1934,Products!A:H,8)</f>
        <v>83.05</v>
      </c>
      <c r="I1934">
        <f t="shared" si="124"/>
        <v>6104.16</v>
      </c>
      <c r="J1934">
        <f t="shared" si="125"/>
        <v>3114.36</v>
      </c>
      <c r="K1934">
        <f t="shared" si="126"/>
        <v>2004</v>
      </c>
      <c r="L1934">
        <f t="shared" si="127"/>
        <v>10</v>
      </c>
      <c r="M1934" t="str">
        <f>VLOOKUP(A1934,'Master Sheet'!A:O,15)</f>
        <v>Paris</v>
      </c>
    </row>
    <row r="1935" spans="1:13">
      <c r="A1935">
        <v>10314</v>
      </c>
      <c r="B1935" t="s">
        <v>151</v>
      </c>
      <c r="C1935">
        <v>45</v>
      </c>
      <c r="D1935">
        <v>95.99</v>
      </c>
      <c r="E1935">
        <v>14</v>
      </c>
      <c r="F1935" s="14">
        <f>VLOOKUP($A1935,Orders!$A:$B,2,FALSE)</f>
        <v>38282</v>
      </c>
      <c r="G1935" t="str">
        <f>VLOOKUP($A1935,Orders!$A:$E,5,FALSE)</f>
        <v>Shipped</v>
      </c>
      <c r="H1935">
        <f>VLOOKUP(B1935,Products!A:H,8)</f>
        <v>55.7</v>
      </c>
      <c r="I1935">
        <f t="shared" si="124"/>
        <v>4319.55</v>
      </c>
      <c r="J1935">
        <f t="shared" si="125"/>
        <v>1813.0499999999997</v>
      </c>
      <c r="K1935">
        <f t="shared" si="126"/>
        <v>2004</v>
      </c>
      <c r="L1935">
        <f t="shared" si="127"/>
        <v>10</v>
      </c>
      <c r="M1935" t="str">
        <f>VLOOKUP(A1935,'Master Sheet'!A:O,15)</f>
        <v>Paris</v>
      </c>
    </row>
    <row r="1936" spans="1:13">
      <c r="A1936">
        <v>10314</v>
      </c>
      <c r="B1936" t="s">
        <v>152</v>
      </c>
      <c r="C1936">
        <v>42</v>
      </c>
      <c r="D1936">
        <v>135.9</v>
      </c>
      <c r="E1936">
        <v>13</v>
      </c>
      <c r="F1936" s="14">
        <f>VLOOKUP($A1936,Orders!$A:$B,2,FALSE)</f>
        <v>38282</v>
      </c>
      <c r="G1936" t="str">
        <f>VLOOKUP($A1936,Orders!$A:$E,5,FALSE)</f>
        <v>Shipped</v>
      </c>
      <c r="H1936">
        <f>VLOOKUP(B1936,Products!A:H,8)</f>
        <v>101.51</v>
      </c>
      <c r="I1936">
        <f t="shared" si="124"/>
        <v>5707.8</v>
      </c>
      <c r="J1936">
        <f t="shared" si="125"/>
        <v>1444.38</v>
      </c>
      <c r="K1936">
        <f t="shared" si="126"/>
        <v>2004</v>
      </c>
      <c r="L1936">
        <f t="shared" si="127"/>
        <v>10</v>
      </c>
      <c r="M1936" t="str">
        <f>VLOOKUP(A1936,'Master Sheet'!A:O,15)</f>
        <v>Paris</v>
      </c>
    </row>
    <row r="1937" spans="1:13">
      <c r="A1937">
        <v>10314</v>
      </c>
      <c r="B1937" t="s">
        <v>166</v>
      </c>
      <c r="C1937">
        <v>20</v>
      </c>
      <c r="D1937">
        <v>129.76</v>
      </c>
      <c r="E1937">
        <v>1</v>
      </c>
      <c r="F1937" s="14">
        <f>VLOOKUP($A1937,Orders!$A:$B,2,FALSE)</f>
        <v>38282</v>
      </c>
      <c r="G1937" t="str">
        <f>VLOOKUP($A1937,Orders!$A:$E,5,FALSE)</f>
        <v>Shipped</v>
      </c>
      <c r="H1937">
        <f>VLOOKUP(B1937,Products!A:H,8)</f>
        <v>68.3</v>
      </c>
      <c r="I1937">
        <f t="shared" si="124"/>
        <v>2595.1999999999998</v>
      </c>
      <c r="J1937">
        <f t="shared" si="125"/>
        <v>1229.1999999999998</v>
      </c>
      <c r="K1937">
        <f t="shared" si="126"/>
        <v>2004</v>
      </c>
      <c r="L1937">
        <f t="shared" si="127"/>
        <v>10</v>
      </c>
      <c r="M1937" t="str">
        <f>VLOOKUP(A1937,'Master Sheet'!A:O,15)</f>
        <v>Paris</v>
      </c>
    </row>
    <row r="1938" spans="1:13">
      <c r="A1938">
        <v>10314</v>
      </c>
      <c r="B1938" t="s">
        <v>167</v>
      </c>
      <c r="C1938">
        <v>23</v>
      </c>
      <c r="D1938">
        <v>84.71</v>
      </c>
      <c r="E1938">
        <v>3</v>
      </c>
      <c r="F1938" s="14">
        <f>VLOOKUP($A1938,Orders!$A:$B,2,FALSE)</f>
        <v>38282</v>
      </c>
      <c r="G1938" t="str">
        <f>VLOOKUP($A1938,Orders!$A:$E,5,FALSE)</f>
        <v>Shipped</v>
      </c>
      <c r="H1938">
        <f>VLOOKUP(B1938,Products!A:H,8)</f>
        <v>67.56</v>
      </c>
      <c r="I1938">
        <f t="shared" si="124"/>
        <v>1948.33</v>
      </c>
      <c r="J1938">
        <f t="shared" si="125"/>
        <v>394.44999999999982</v>
      </c>
      <c r="K1938">
        <f t="shared" si="126"/>
        <v>2004</v>
      </c>
      <c r="L1938">
        <f t="shared" si="127"/>
        <v>10</v>
      </c>
      <c r="M1938" t="str">
        <f>VLOOKUP(A1938,'Master Sheet'!A:O,15)</f>
        <v>Paris</v>
      </c>
    </row>
    <row r="1939" spans="1:13">
      <c r="A1939">
        <v>10314</v>
      </c>
      <c r="B1939" t="s">
        <v>155</v>
      </c>
      <c r="C1939">
        <v>29</v>
      </c>
      <c r="D1939">
        <v>129.26</v>
      </c>
      <c r="E1939">
        <v>8</v>
      </c>
      <c r="F1939" s="14">
        <f>VLOOKUP($A1939,Orders!$A:$B,2,FALSE)</f>
        <v>38282</v>
      </c>
      <c r="G1939" t="str">
        <f>VLOOKUP($A1939,Orders!$A:$E,5,FALSE)</f>
        <v>Shipped</v>
      </c>
      <c r="H1939">
        <f>VLOOKUP(B1939,Products!A:H,8)</f>
        <v>91.92</v>
      </c>
      <c r="I1939">
        <f t="shared" si="124"/>
        <v>3748.54</v>
      </c>
      <c r="J1939">
        <f t="shared" si="125"/>
        <v>1082.8599999999997</v>
      </c>
      <c r="K1939">
        <f t="shared" si="126"/>
        <v>2004</v>
      </c>
      <c r="L1939">
        <f t="shared" si="127"/>
        <v>10</v>
      </c>
      <c r="M1939" t="str">
        <f>VLOOKUP(A1939,'Master Sheet'!A:O,15)</f>
        <v>Paris</v>
      </c>
    </row>
    <row r="1940" spans="1:13">
      <c r="A1940">
        <v>10314</v>
      </c>
      <c r="B1940" t="s">
        <v>156</v>
      </c>
      <c r="C1940">
        <v>44</v>
      </c>
      <c r="D1940">
        <v>51.44</v>
      </c>
      <c r="E1940">
        <v>11</v>
      </c>
      <c r="F1940" s="14">
        <f>VLOOKUP($A1940,Orders!$A:$B,2,FALSE)</f>
        <v>38282</v>
      </c>
      <c r="G1940" t="str">
        <f>VLOOKUP($A1940,Orders!$A:$E,5,FALSE)</f>
        <v>Shipped</v>
      </c>
      <c r="H1940">
        <f>VLOOKUP(B1940,Products!A:H,8)</f>
        <v>32.369999999999997</v>
      </c>
      <c r="I1940">
        <f t="shared" si="124"/>
        <v>2263.3599999999997</v>
      </c>
      <c r="J1940">
        <f t="shared" si="125"/>
        <v>839.08</v>
      </c>
      <c r="K1940">
        <f t="shared" si="126"/>
        <v>2004</v>
      </c>
      <c r="L1940">
        <f t="shared" si="127"/>
        <v>10</v>
      </c>
      <c r="M1940" t="str">
        <f>VLOOKUP(A1940,'Master Sheet'!A:O,15)</f>
        <v>Paris</v>
      </c>
    </row>
    <row r="1941" spans="1:13">
      <c r="A1941">
        <v>10314</v>
      </c>
      <c r="B1941" t="s">
        <v>157</v>
      </c>
      <c r="C1941">
        <v>39</v>
      </c>
      <c r="D1941">
        <v>31.82</v>
      </c>
      <c r="E1941">
        <v>15</v>
      </c>
      <c r="F1941" s="14">
        <f>VLOOKUP($A1941,Orders!$A:$B,2,FALSE)</f>
        <v>38282</v>
      </c>
      <c r="G1941" t="str">
        <f>VLOOKUP($A1941,Orders!$A:$E,5,FALSE)</f>
        <v>Shipped</v>
      </c>
      <c r="H1941">
        <f>VLOOKUP(B1941,Products!A:H,8)</f>
        <v>15.91</v>
      </c>
      <c r="I1941">
        <f t="shared" si="124"/>
        <v>1240.98</v>
      </c>
      <c r="J1941">
        <f t="shared" si="125"/>
        <v>620.49</v>
      </c>
      <c r="K1941">
        <f t="shared" si="126"/>
        <v>2004</v>
      </c>
      <c r="L1941">
        <f t="shared" si="127"/>
        <v>10</v>
      </c>
      <c r="M1941" t="str">
        <f>VLOOKUP(A1941,'Master Sheet'!A:O,15)</f>
        <v>Paris</v>
      </c>
    </row>
    <row r="1942" spans="1:13">
      <c r="A1942">
        <v>10314</v>
      </c>
      <c r="B1942" t="s">
        <v>158</v>
      </c>
      <c r="C1942">
        <v>38</v>
      </c>
      <c r="D1942">
        <v>111.18</v>
      </c>
      <c r="E1942">
        <v>10</v>
      </c>
      <c r="F1942" s="14">
        <f>VLOOKUP($A1942,Orders!$A:$B,2,FALSE)</f>
        <v>38282</v>
      </c>
      <c r="G1942" t="str">
        <f>VLOOKUP($A1942,Orders!$A:$E,5,FALSE)</f>
        <v>Shipped</v>
      </c>
      <c r="H1942">
        <f>VLOOKUP(B1942,Products!A:H,8)</f>
        <v>69.78</v>
      </c>
      <c r="I1942">
        <f t="shared" si="124"/>
        <v>4224.84</v>
      </c>
      <c r="J1942">
        <f t="shared" si="125"/>
        <v>1573.2000000000003</v>
      </c>
      <c r="K1942">
        <f t="shared" si="126"/>
        <v>2004</v>
      </c>
      <c r="L1942">
        <f t="shared" si="127"/>
        <v>10</v>
      </c>
      <c r="M1942" t="str">
        <f>VLOOKUP(A1942,'Master Sheet'!A:O,15)</f>
        <v>Paris</v>
      </c>
    </row>
    <row r="1943" spans="1:13">
      <c r="A1943">
        <v>10314</v>
      </c>
      <c r="B1943" t="s">
        <v>160</v>
      </c>
      <c r="C1943">
        <v>35</v>
      </c>
      <c r="D1943">
        <v>58.41</v>
      </c>
      <c r="E1943">
        <v>9</v>
      </c>
      <c r="F1943" s="14">
        <f>VLOOKUP($A1943,Orders!$A:$B,2,FALSE)</f>
        <v>38282</v>
      </c>
      <c r="G1943" t="str">
        <f>VLOOKUP($A1943,Orders!$A:$E,5,FALSE)</f>
        <v>Shipped</v>
      </c>
      <c r="H1943">
        <f>VLOOKUP(B1943,Products!A:H,8)</f>
        <v>26.72</v>
      </c>
      <c r="I1943">
        <f t="shared" si="124"/>
        <v>2044.35</v>
      </c>
      <c r="J1943">
        <f t="shared" si="125"/>
        <v>1109.1499999999999</v>
      </c>
      <c r="K1943">
        <f t="shared" si="126"/>
        <v>2004</v>
      </c>
      <c r="L1943">
        <f t="shared" si="127"/>
        <v>10</v>
      </c>
      <c r="M1943" t="str">
        <f>VLOOKUP(A1943,'Master Sheet'!A:O,15)</f>
        <v>Paris</v>
      </c>
    </row>
    <row r="1944" spans="1:13">
      <c r="A1944">
        <v>10314</v>
      </c>
      <c r="B1944" t="s">
        <v>161</v>
      </c>
      <c r="C1944">
        <v>28</v>
      </c>
      <c r="D1944">
        <v>115.75</v>
      </c>
      <c r="E1944">
        <v>12</v>
      </c>
      <c r="F1944" s="14">
        <f>VLOOKUP($A1944,Orders!$A:$B,2,FALSE)</f>
        <v>38282</v>
      </c>
      <c r="G1944" t="str">
        <f>VLOOKUP($A1944,Orders!$A:$E,5,FALSE)</f>
        <v>Shipped</v>
      </c>
      <c r="H1944">
        <f>VLOOKUP(B1944,Products!A:H,8)</f>
        <v>68.290000000000006</v>
      </c>
      <c r="I1944">
        <f t="shared" si="124"/>
        <v>3241</v>
      </c>
      <c r="J1944">
        <f t="shared" si="125"/>
        <v>1328.8799999999999</v>
      </c>
      <c r="K1944">
        <f t="shared" si="126"/>
        <v>2004</v>
      </c>
      <c r="L1944">
        <f t="shared" si="127"/>
        <v>10</v>
      </c>
      <c r="M1944" t="str">
        <f>VLOOKUP(A1944,'Master Sheet'!A:O,15)</f>
        <v>Paris</v>
      </c>
    </row>
    <row r="1945" spans="1:13">
      <c r="A1945">
        <v>10314</v>
      </c>
      <c r="B1945" t="s">
        <v>162</v>
      </c>
      <c r="C1945">
        <v>38</v>
      </c>
      <c r="D1945">
        <v>50.38</v>
      </c>
      <c r="E1945">
        <v>7</v>
      </c>
      <c r="F1945" s="14">
        <f>VLOOKUP($A1945,Orders!$A:$B,2,FALSE)</f>
        <v>38282</v>
      </c>
      <c r="G1945" t="str">
        <f>VLOOKUP($A1945,Orders!$A:$E,5,FALSE)</f>
        <v>Shipped</v>
      </c>
      <c r="H1945">
        <f>VLOOKUP(B1945,Products!A:H,8)</f>
        <v>37.49</v>
      </c>
      <c r="I1945">
        <f t="shared" si="124"/>
        <v>1914.44</v>
      </c>
      <c r="J1945">
        <f t="shared" si="125"/>
        <v>489.82000000000005</v>
      </c>
      <c r="K1945">
        <f t="shared" si="126"/>
        <v>2004</v>
      </c>
      <c r="L1945">
        <f t="shared" si="127"/>
        <v>10</v>
      </c>
      <c r="M1945" t="str">
        <f>VLOOKUP(A1945,'Master Sheet'!A:O,15)</f>
        <v>Paris</v>
      </c>
    </row>
    <row r="1946" spans="1:13">
      <c r="A1946">
        <v>10314</v>
      </c>
      <c r="B1946" t="s">
        <v>173</v>
      </c>
      <c r="C1946">
        <v>23</v>
      </c>
      <c r="D1946">
        <v>83.15</v>
      </c>
      <c r="E1946">
        <v>2</v>
      </c>
      <c r="F1946" s="14">
        <f>VLOOKUP($A1946,Orders!$A:$B,2,FALSE)</f>
        <v>38282</v>
      </c>
      <c r="G1946" t="str">
        <f>VLOOKUP($A1946,Orders!$A:$E,5,FALSE)</f>
        <v>Shipped</v>
      </c>
      <c r="H1946">
        <f>VLOOKUP(B1946,Products!A:H,8)</f>
        <v>43.3</v>
      </c>
      <c r="I1946">
        <f t="shared" si="124"/>
        <v>1912.45</v>
      </c>
      <c r="J1946">
        <f t="shared" si="125"/>
        <v>916.55000000000018</v>
      </c>
      <c r="K1946">
        <f t="shared" si="126"/>
        <v>2004</v>
      </c>
      <c r="L1946">
        <f t="shared" si="127"/>
        <v>10</v>
      </c>
      <c r="M1946" t="str">
        <f>VLOOKUP(A1946,'Master Sheet'!A:O,15)</f>
        <v>Paris</v>
      </c>
    </row>
    <row r="1947" spans="1:13">
      <c r="A1947">
        <v>10315</v>
      </c>
      <c r="B1947" t="s">
        <v>168</v>
      </c>
      <c r="C1947">
        <v>36</v>
      </c>
      <c r="D1947">
        <v>78.12</v>
      </c>
      <c r="E1947">
        <v>7</v>
      </c>
      <c r="F1947" s="14">
        <f>VLOOKUP($A1947,Orders!$A:$B,2,FALSE)</f>
        <v>38289</v>
      </c>
      <c r="G1947" t="str">
        <f>VLOOKUP($A1947,Orders!$A:$E,5,FALSE)</f>
        <v>Shipped</v>
      </c>
      <c r="H1947">
        <f>VLOOKUP(B1947,Products!A:H,8)</f>
        <v>52.66</v>
      </c>
      <c r="I1947">
        <f t="shared" si="124"/>
        <v>2812.32</v>
      </c>
      <c r="J1947">
        <f t="shared" si="125"/>
        <v>916.56000000000029</v>
      </c>
      <c r="K1947">
        <f t="shared" si="126"/>
        <v>2004</v>
      </c>
      <c r="L1947">
        <f t="shared" si="127"/>
        <v>10</v>
      </c>
      <c r="M1947" t="str">
        <f>VLOOKUP(A1947,'Master Sheet'!A:O,15)</f>
        <v>Paris</v>
      </c>
    </row>
    <row r="1948" spans="1:13">
      <c r="A1948">
        <v>10315</v>
      </c>
      <c r="B1948" t="s">
        <v>169</v>
      </c>
      <c r="C1948">
        <v>35</v>
      </c>
      <c r="D1948">
        <v>111.83</v>
      </c>
      <c r="E1948">
        <v>6</v>
      </c>
      <c r="F1948" s="14">
        <f>VLOOKUP($A1948,Orders!$A:$B,2,FALSE)</f>
        <v>38289</v>
      </c>
      <c r="G1948" t="str">
        <f>VLOOKUP($A1948,Orders!$A:$E,5,FALSE)</f>
        <v>Shipped</v>
      </c>
      <c r="H1948">
        <f>VLOOKUP(B1948,Products!A:H,8)</f>
        <v>82.34</v>
      </c>
      <c r="I1948">
        <f t="shared" si="124"/>
        <v>3914.0499999999997</v>
      </c>
      <c r="J1948">
        <f t="shared" si="125"/>
        <v>1032.1499999999999</v>
      </c>
      <c r="K1948">
        <f t="shared" si="126"/>
        <v>2004</v>
      </c>
      <c r="L1948">
        <f t="shared" si="127"/>
        <v>10</v>
      </c>
      <c r="M1948" t="str">
        <f>VLOOKUP(A1948,'Master Sheet'!A:O,15)</f>
        <v>Paris</v>
      </c>
    </row>
    <row r="1949" spans="1:13">
      <c r="A1949">
        <v>10315</v>
      </c>
      <c r="B1949" t="s">
        <v>170</v>
      </c>
      <c r="C1949">
        <v>24</v>
      </c>
      <c r="D1949">
        <v>78.77</v>
      </c>
      <c r="E1949">
        <v>1</v>
      </c>
      <c r="F1949" s="14">
        <f>VLOOKUP($A1949,Orders!$A:$B,2,FALSE)</f>
        <v>38289</v>
      </c>
      <c r="G1949" t="str">
        <f>VLOOKUP($A1949,Orders!$A:$E,5,FALSE)</f>
        <v>Shipped</v>
      </c>
      <c r="H1949">
        <f>VLOOKUP(B1949,Products!A:H,8)</f>
        <v>46.91</v>
      </c>
      <c r="I1949">
        <f t="shared" si="124"/>
        <v>1890.48</v>
      </c>
      <c r="J1949">
        <f t="shared" si="125"/>
        <v>764.64</v>
      </c>
      <c r="K1949">
        <f t="shared" si="126"/>
        <v>2004</v>
      </c>
      <c r="L1949">
        <f t="shared" si="127"/>
        <v>10</v>
      </c>
      <c r="M1949" t="str">
        <f>VLOOKUP(A1949,'Master Sheet'!A:O,15)</f>
        <v>Paris</v>
      </c>
    </row>
    <row r="1950" spans="1:13">
      <c r="A1950">
        <v>10315</v>
      </c>
      <c r="B1950" t="s">
        <v>172</v>
      </c>
      <c r="C1950">
        <v>41</v>
      </c>
      <c r="D1950">
        <v>60.67</v>
      </c>
      <c r="E1950">
        <v>2</v>
      </c>
      <c r="F1950" s="14">
        <f>VLOOKUP($A1950,Orders!$A:$B,2,FALSE)</f>
        <v>38289</v>
      </c>
      <c r="G1950" t="str">
        <f>VLOOKUP($A1950,Orders!$A:$E,5,FALSE)</f>
        <v>Shipped</v>
      </c>
      <c r="H1950">
        <f>VLOOKUP(B1950,Products!A:H,8)</f>
        <v>34</v>
      </c>
      <c r="I1950">
        <f t="shared" si="124"/>
        <v>2487.4700000000003</v>
      </c>
      <c r="J1950">
        <f t="shared" si="125"/>
        <v>1093.47</v>
      </c>
      <c r="K1950">
        <f t="shared" si="126"/>
        <v>2004</v>
      </c>
      <c r="L1950">
        <f t="shared" si="127"/>
        <v>10</v>
      </c>
      <c r="M1950" t="str">
        <f>VLOOKUP(A1950,'Master Sheet'!A:O,15)</f>
        <v>Paris</v>
      </c>
    </row>
    <row r="1951" spans="1:13">
      <c r="A1951">
        <v>10315</v>
      </c>
      <c r="B1951" t="s">
        <v>175</v>
      </c>
      <c r="C1951">
        <v>31</v>
      </c>
      <c r="D1951">
        <v>99.17</v>
      </c>
      <c r="E1951">
        <v>3</v>
      </c>
      <c r="F1951" s="14">
        <f>VLOOKUP($A1951,Orders!$A:$B,2,FALSE)</f>
        <v>38289</v>
      </c>
      <c r="G1951" t="str">
        <f>VLOOKUP($A1951,Orders!$A:$E,5,FALSE)</f>
        <v>Shipped</v>
      </c>
      <c r="H1951">
        <f>VLOOKUP(B1951,Products!A:H,8)</f>
        <v>51.09</v>
      </c>
      <c r="I1951">
        <f t="shared" si="124"/>
        <v>3074.27</v>
      </c>
      <c r="J1951">
        <f t="shared" si="125"/>
        <v>1490.48</v>
      </c>
      <c r="K1951">
        <f t="shared" si="126"/>
        <v>2004</v>
      </c>
      <c r="L1951">
        <f t="shared" si="127"/>
        <v>10</v>
      </c>
      <c r="M1951" t="str">
        <f>VLOOKUP(A1951,'Master Sheet'!A:O,15)</f>
        <v>Paris</v>
      </c>
    </row>
    <row r="1952" spans="1:13">
      <c r="A1952">
        <v>10315</v>
      </c>
      <c r="B1952" t="s">
        <v>176</v>
      </c>
      <c r="C1952">
        <v>37</v>
      </c>
      <c r="D1952">
        <v>88.39</v>
      </c>
      <c r="E1952">
        <v>4</v>
      </c>
      <c r="F1952" s="14">
        <f>VLOOKUP($A1952,Orders!$A:$B,2,FALSE)</f>
        <v>38289</v>
      </c>
      <c r="G1952" t="str">
        <f>VLOOKUP($A1952,Orders!$A:$E,5,FALSE)</f>
        <v>Shipped</v>
      </c>
      <c r="H1952">
        <f>VLOOKUP(B1952,Products!A:H,8)</f>
        <v>53.63</v>
      </c>
      <c r="I1952">
        <f t="shared" si="124"/>
        <v>3270.43</v>
      </c>
      <c r="J1952">
        <f t="shared" si="125"/>
        <v>1286.1199999999999</v>
      </c>
      <c r="K1952">
        <f t="shared" si="126"/>
        <v>2004</v>
      </c>
      <c r="L1952">
        <f t="shared" si="127"/>
        <v>10</v>
      </c>
      <c r="M1952" t="str">
        <f>VLOOKUP(A1952,'Master Sheet'!A:O,15)</f>
        <v>Paris</v>
      </c>
    </row>
    <row r="1953" spans="1:13">
      <c r="A1953">
        <v>10315</v>
      </c>
      <c r="B1953" t="s">
        <v>177</v>
      </c>
      <c r="C1953">
        <v>40</v>
      </c>
      <c r="D1953">
        <v>51.32</v>
      </c>
      <c r="E1953">
        <v>5</v>
      </c>
      <c r="F1953" s="14">
        <f>VLOOKUP($A1953,Orders!$A:$B,2,FALSE)</f>
        <v>38289</v>
      </c>
      <c r="G1953" t="str">
        <f>VLOOKUP($A1953,Orders!$A:$E,5,FALSE)</f>
        <v>Shipped</v>
      </c>
      <c r="H1953">
        <f>VLOOKUP(B1953,Products!A:H,8)</f>
        <v>33.299999999999997</v>
      </c>
      <c r="I1953">
        <f t="shared" si="124"/>
        <v>2052.8000000000002</v>
      </c>
      <c r="J1953">
        <f t="shared" si="125"/>
        <v>720.80000000000018</v>
      </c>
      <c r="K1953">
        <f t="shared" si="126"/>
        <v>2004</v>
      </c>
      <c r="L1953">
        <f t="shared" si="127"/>
        <v>10</v>
      </c>
      <c r="M1953" t="str">
        <f>VLOOKUP(A1953,'Master Sheet'!A:O,15)</f>
        <v>Paris</v>
      </c>
    </row>
    <row r="1954" spans="1:13">
      <c r="A1954">
        <v>10316</v>
      </c>
      <c r="B1954" t="s">
        <v>163</v>
      </c>
      <c r="C1954">
        <v>33</v>
      </c>
      <c r="D1954">
        <v>126.48</v>
      </c>
      <c r="E1954">
        <v>17</v>
      </c>
      <c r="F1954" s="14">
        <f>VLOOKUP($A1954,Orders!$A:$B,2,FALSE)</f>
        <v>38292</v>
      </c>
      <c r="G1954" t="str">
        <f>VLOOKUP($A1954,Orders!$A:$E,5,FALSE)</f>
        <v>Shipped</v>
      </c>
      <c r="H1954">
        <f>VLOOKUP(B1954,Products!A:H,8)</f>
        <v>85.68</v>
      </c>
      <c r="I1954">
        <f t="shared" si="124"/>
        <v>4173.84</v>
      </c>
      <c r="J1954">
        <f t="shared" si="125"/>
        <v>1346.3999999999999</v>
      </c>
      <c r="K1954">
        <f t="shared" si="126"/>
        <v>2004</v>
      </c>
      <c r="L1954">
        <f t="shared" si="127"/>
        <v>11</v>
      </c>
      <c r="M1954" t="str">
        <f>VLOOKUP(A1954,'Master Sheet'!A:O,15)</f>
        <v>London</v>
      </c>
    </row>
    <row r="1955" spans="1:13">
      <c r="A1955">
        <v>10316</v>
      </c>
      <c r="B1955" t="s">
        <v>178</v>
      </c>
      <c r="C1955">
        <v>27</v>
      </c>
      <c r="D1955">
        <v>140.34</v>
      </c>
      <c r="E1955">
        <v>9</v>
      </c>
      <c r="F1955" s="14">
        <f>VLOOKUP($A1955,Orders!$A:$B,2,FALSE)</f>
        <v>38292</v>
      </c>
      <c r="G1955" t="str">
        <f>VLOOKUP($A1955,Orders!$A:$E,5,FALSE)</f>
        <v>Shipped</v>
      </c>
      <c r="H1955">
        <f>VLOOKUP(B1955,Products!A:H,8)</f>
        <v>77.27</v>
      </c>
      <c r="I1955">
        <f t="shared" si="124"/>
        <v>3789.1800000000003</v>
      </c>
      <c r="J1955">
        <f t="shared" si="125"/>
        <v>1702.89</v>
      </c>
      <c r="K1955">
        <f t="shared" si="126"/>
        <v>2004</v>
      </c>
      <c r="L1955">
        <f t="shared" si="127"/>
        <v>11</v>
      </c>
      <c r="M1955" t="str">
        <f>VLOOKUP(A1955,'Master Sheet'!A:O,15)</f>
        <v>London</v>
      </c>
    </row>
    <row r="1956" spans="1:13">
      <c r="A1956">
        <v>10316</v>
      </c>
      <c r="B1956" t="s">
        <v>180</v>
      </c>
      <c r="C1956">
        <v>21</v>
      </c>
      <c r="D1956">
        <v>72.260000000000005</v>
      </c>
      <c r="E1956">
        <v>15</v>
      </c>
      <c r="F1956" s="14">
        <f>VLOOKUP($A1956,Orders!$A:$B,2,FALSE)</f>
        <v>38292</v>
      </c>
      <c r="G1956" t="str">
        <f>VLOOKUP($A1956,Orders!$A:$E,5,FALSE)</f>
        <v>Shipped</v>
      </c>
      <c r="H1956">
        <f>VLOOKUP(B1956,Products!A:H,8)</f>
        <v>51.61</v>
      </c>
      <c r="I1956">
        <f t="shared" si="124"/>
        <v>1517.46</v>
      </c>
      <c r="J1956">
        <f t="shared" si="125"/>
        <v>433.65000000000009</v>
      </c>
      <c r="K1956">
        <f t="shared" si="126"/>
        <v>2004</v>
      </c>
      <c r="L1956">
        <f t="shared" si="127"/>
        <v>11</v>
      </c>
      <c r="M1956" t="str">
        <f>VLOOKUP(A1956,'Master Sheet'!A:O,15)</f>
        <v>London</v>
      </c>
    </row>
    <row r="1957" spans="1:13">
      <c r="A1957">
        <v>10316</v>
      </c>
      <c r="B1957" t="s">
        <v>181</v>
      </c>
      <c r="C1957">
        <v>47</v>
      </c>
      <c r="D1957">
        <v>89.99</v>
      </c>
      <c r="E1957">
        <v>14</v>
      </c>
      <c r="F1957" s="14">
        <f>VLOOKUP($A1957,Orders!$A:$B,2,FALSE)</f>
        <v>38292</v>
      </c>
      <c r="G1957" t="str">
        <f>VLOOKUP($A1957,Orders!$A:$E,5,FALSE)</f>
        <v>Shipped</v>
      </c>
      <c r="H1957">
        <f>VLOOKUP(B1957,Products!A:H,8)</f>
        <v>64.58</v>
      </c>
      <c r="I1957">
        <f t="shared" si="124"/>
        <v>4229.53</v>
      </c>
      <c r="J1957">
        <f t="shared" si="125"/>
        <v>1194.2699999999998</v>
      </c>
      <c r="K1957">
        <f t="shared" si="126"/>
        <v>2004</v>
      </c>
      <c r="L1957">
        <f t="shared" si="127"/>
        <v>11</v>
      </c>
      <c r="M1957" t="str">
        <f>VLOOKUP(A1957,'Master Sheet'!A:O,15)</f>
        <v>London</v>
      </c>
    </row>
    <row r="1958" spans="1:13">
      <c r="A1958">
        <v>10316</v>
      </c>
      <c r="B1958" t="s">
        <v>182</v>
      </c>
      <c r="C1958">
        <v>25</v>
      </c>
      <c r="D1958">
        <v>93.01</v>
      </c>
      <c r="E1958">
        <v>1</v>
      </c>
      <c r="F1958" s="14">
        <f>VLOOKUP($A1958,Orders!$A:$B,2,FALSE)</f>
        <v>38292</v>
      </c>
      <c r="G1958" t="str">
        <f>VLOOKUP($A1958,Orders!$A:$E,5,FALSE)</f>
        <v>Shipped</v>
      </c>
      <c r="H1958">
        <f>VLOOKUP(B1958,Products!A:H,8)</f>
        <v>66.739999999999995</v>
      </c>
      <c r="I1958">
        <f t="shared" si="124"/>
        <v>2325.25</v>
      </c>
      <c r="J1958">
        <f t="shared" si="125"/>
        <v>656.75000000000023</v>
      </c>
      <c r="K1958">
        <f t="shared" si="126"/>
        <v>2004</v>
      </c>
      <c r="L1958">
        <f t="shared" si="127"/>
        <v>11</v>
      </c>
      <c r="M1958" t="str">
        <f>VLOOKUP(A1958,'Master Sheet'!A:O,15)</f>
        <v>London</v>
      </c>
    </row>
    <row r="1959" spans="1:13">
      <c r="A1959">
        <v>10316</v>
      </c>
      <c r="B1959" t="s">
        <v>183</v>
      </c>
      <c r="C1959">
        <v>34</v>
      </c>
      <c r="D1959">
        <v>67.14</v>
      </c>
      <c r="E1959">
        <v>10</v>
      </c>
      <c r="F1959" s="14">
        <f>VLOOKUP($A1959,Orders!$A:$B,2,FALSE)</f>
        <v>38292</v>
      </c>
      <c r="G1959" t="str">
        <f>VLOOKUP($A1959,Orders!$A:$E,5,FALSE)</f>
        <v>Shipped</v>
      </c>
      <c r="H1959">
        <f>VLOOKUP(B1959,Products!A:H,8)</f>
        <v>34.25</v>
      </c>
      <c r="I1959">
        <f t="shared" si="124"/>
        <v>2282.7600000000002</v>
      </c>
      <c r="J1959">
        <f t="shared" si="125"/>
        <v>1118.26</v>
      </c>
      <c r="K1959">
        <f t="shared" si="126"/>
        <v>2004</v>
      </c>
      <c r="L1959">
        <f t="shared" si="127"/>
        <v>11</v>
      </c>
      <c r="M1959" t="str">
        <f>VLOOKUP(A1959,'Master Sheet'!A:O,15)</f>
        <v>London</v>
      </c>
    </row>
    <row r="1960" spans="1:13">
      <c r="A1960">
        <v>10316</v>
      </c>
      <c r="B1960" t="s">
        <v>184</v>
      </c>
      <c r="C1960">
        <v>47</v>
      </c>
      <c r="D1960">
        <v>55.23</v>
      </c>
      <c r="E1960">
        <v>11</v>
      </c>
      <c r="F1960" s="14">
        <f>VLOOKUP($A1960,Orders!$A:$B,2,FALSE)</f>
        <v>38292</v>
      </c>
      <c r="G1960" t="str">
        <f>VLOOKUP($A1960,Orders!$A:$E,5,FALSE)</f>
        <v>Shipped</v>
      </c>
      <c r="H1960">
        <f>VLOOKUP(B1960,Products!A:H,8)</f>
        <v>26.3</v>
      </c>
      <c r="I1960">
        <f t="shared" si="124"/>
        <v>2595.81</v>
      </c>
      <c r="J1960">
        <f t="shared" si="125"/>
        <v>1359.7099999999998</v>
      </c>
      <c r="K1960">
        <f t="shared" si="126"/>
        <v>2004</v>
      </c>
      <c r="L1960">
        <f t="shared" si="127"/>
        <v>11</v>
      </c>
      <c r="M1960" t="str">
        <f>VLOOKUP(A1960,'Master Sheet'!A:O,15)</f>
        <v>London</v>
      </c>
    </row>
    <row r="1961" spans="1:13">
      <c r="A1961">
        <v>10316</v>
      </c>
      <c r="B1961" t="s">
        <v>171</v>
      </c>
      <c r="C1961">
        <v>25</v>
      </c>
      <c r="D1961">
        <v>77.150000000000006</v>
      </c>
      <c r="E1961">
        <v>16</v>
      </c>
      <c r="F1961" s="14">
        <f>VLOOKUP($A1961,Orders!$A:$B,2,FALSE)</f>
        <v>38292</v>
      </c>
      <c r="G1961" t="str">
        <f>VLOOKUP($A1961,Orders!$A:$E,5,FALSE)</f>
        <v>Shipped</v>
      </c>
      <c r="H1961">
        <f>VLOOKUP(B1961,Products!A:H,8)</f>
        <v>48.64</v>
      </c>
      <c r="I1961">
        <f t="shared" si="124"/>
        <v>1928.7500000000002</v>
      </c>
      <c r="J1961">
        <f t="shared" si="125"/>
        <v>712.75000000000011</v>
      </c>
      <c r="K1961">
        <f t="shared" si="126"/>
        <v>2004</v>
      </c>
      <c r="L1961">
        <f t="shared" si="127"/>
        <v>11</v>
      </c>
      <c r="M1961" t="str">
        <f>VLOOKUP(A1961,'Master Sheet'!A:O,15)</f>
        <v>London</v>
      </c>
    </row>
    <row r="1962" spans="1:13">
      <c r="A1962">
        <v>10316</v>
      </c>
      <c r="B1962" t="s">
        <v>185</v>
      </c>
      <c r="C1962">
        <v>30</v>
      </c>
      <c r="D1962">
        <v>67.56</v>
      </c>
      <c r="E1962">
        <v>8</v>
      </c>
      <c r="F1962" s="14">
        <f>VLOOKUP($A1962,Orders!$A:$B,2,FALSE)</f>
        <v>38292</v>
      </c>
      <c r="G1962" t="str">
        <f>VLOOKUP($A1962,Orders!$A:$E,5,FALSE)</f>
        <v>Shipped</v>
      </c>
      <c r="H1962">
        <f>VLOOKUP(B1962,Products!A:H,8)</f>
        <v>29.34</v>
      </c>
      <c r="I1962">
        <f t="shared" si="124"/>
        <v>2026.8000000000002</v>
      </c>
      <c r="J1962">
        <f t="shared" si="125"/>
        <v>1146.5999999999999</v>
      </c>
      <c r="K1962">
        <f t="shared" si="126"/>
        <v>2004</v>
      </c>
      <c r="L1962">
        <f t="shared" si="127"/>
        <v>11</v>
      </c>
      <c r="M1962" t="str">
        <f>VLOOKUP(A1962,'Master Sheet'!A:O,15)</f>
        <v>London</v>
      </c>
    </row>
    <row r="1963" spans="1:13">
      <c r="A1963">
        <v>10316</v>
      </c>
      <c r="B1963" t="s">
        <v>187</v>
      </c>
      <c r="C1963">
        <v>24</v>
      </c>
      <c r="D1963">
        <v>59.16</v>
      </c>
      <c r="E1963">
        <v>2</v>
      </c>
      <c r="F1963" s="14">
        <f>VLOOKUP($A1963,Orders!$A:$B,2,FALSE)</f>
        <v>38292</v>
      </c>
      <c r="G1963" t="str">
        <f>VLOOKUP($A1963,Orders!$A:$E,5,FALSE)</f>
        <v>Shipped</v>
      </c>
      <c r="H1963">
        <f>VLOOKUP(B1963,Products!A:H,8)</f>
        <v>33.020000000000003</v>
      </c>
      <c r="I1963">
        <f t="shared" si="124"/>
        <v>1419.84</v>
      </c>
      <c r="J1963">
        <f t="shared" si="125"/>
        <v>627.3599999999999</v>
      </c>
      <c r="K1963">
        <f t="shared" si="126"/>
        <v>2004</v>
      </c>
      <c r="L1963">
        <f t="shared" si="127"/>
        <v>11</v>
      </c>
      <c r="M1963" t="str">
        <f>VLOOKUP(A1963,'Master Sheet'!A:O,15)</f>
        <v>London</v>
      </c>
    </row>
    <row r="1964" spans="1:13">
      <c r="A1964">
        <v>10316</v>
      </c>
      <c r="B1964" t="s">
        <v>188</v>
      </c>
      <c r="C1964">
        <v>34</v>
      </c>
      <c r="D1964">
        <v>36.659999999999997</v>
      </c>
      <c r="E1964">
        <v>3</v>
      </c>
      <c r="F1964" s="14">
        <f>VLOOKUP($A1964,Orders!$A:$B,2,FALSE)</f>
        <v>38292</v>
      </c>
      <c r="G1964" t="str">
        <f>VLOOKUP($A1964,Orders!$A:$E,5,FALSE)</f>
        <v>Shipped</v>
      </c>
      <c r="H1964">
        <f>VLOOKUP(B1964,Products!A:H,8)</f>
        <v>27.06</v>
      </c>
      <c r="I1964">
        <f t="shared" si="124"/>
        <v>1246.4399999999998</v>
      </c>
      <c r="J1964">
        <f t="shared" si="125"/>
        <v>326.39999999999992</v>
      </c>
      <c r="K1964">
        <f t="shared" si="126"/>
        <v>2004</v>
      </c>
      <c r="L1964">
        <f t="shared" si="127"/>
        <v>11</v>
      </c>
      <c r="M1964" t="str">
        <f>VLOOKUP(A1964,'Master Sheet'!A:O,15)</f>
        <v>London</v>
      </c>
    </row>
    <row r="1965" spans="1:13">
      <c r="A1965">
        <v>10316</v>
      </c>
      <c r="B1965" t="s">
        <v>189</v>
      </c>
      <c r="C1965">
        <v>34</v>
      </c>
      <c r="D1965">
        <v>74.900000000000006</v>
      </c>
      <c r="E1965">
        <v>4</v>
      </c>
      <c r="F1965" s="14">
        <f>VLOOKUP($A1965,Orders!$A:$B,2,FALSE)</f>
        <v>38292</v>
      </c>
      <c r="G1965" t="str">
        <f>VLOOKUP($A1965,Orders!$A:$E,5,FALSE)</f>
        <v>Shipped</v>
      </c>
      <c r="H1965">
        <f>VLOOKUP(B1965,Products!A:H,8)</f>
        <v>51.15</v>
      </c>
      <c r="I1965">
        <f t="shared" si="124"/>
        <v>2546.6000000000004</v>
      </c>
      <c r="J1965">
        <f t="shared" si="125"/>
        <v>807.50000000000023</v>
      </c>
      <c r="K1965">
        <f t="shared" si="126"/>
        <v>2004</v>
      </c>
      <c r="L1965">
        <f t="shared" si="127"/>
        <v>11</v>
      </c>
      <c r="M1965" t="str">
        <f>VLOOKUP(A1965,'Master Sheet'!A:O,15)</f>
        <v>London</v>
      </c>
    </row>
    <row r="1966" spans="1:13">
      <c r="A1966">
        <v>10316</v>
      </c>
      <c r="B1966" t="s">
        <v>190</v>
      </c>
      <c r="C1966">
        <v>45</v>
      </c>
      <c r="D1966">
        <v>73.319999999999993</v>
      </c>
      <c r="E1966">
        <v>13</v>
      </c>
      <c r="F1966" s="14">
        <f>VLOOKUP($A1966,Orders!$A:$B,2,FALSE)</f>
        <v>38292</v>
      </c>
      <c r="G1966" t="str">
        <f>VLOOKUP($A1966,Orders!$A:$E,5,FALSE)</f>
        <v>Shipped</v>
      </c>
      <c r="H1966">
        <f>VLOOKUP(B1966,Products!A:H,8)</f>
        <v>39.83</v>
      </c>
      <c r="I1966">
        <f t="shared" si="124"/>
        <v>3299.3999999999996</v>
      </c>
      <c r="J1966">
        <f t="shared" si="125"/>
        <v>1507.0499999999997</v>
      </c>
      <c r="K1966">
        <f t="shared" si="126"/>
        <v>2004</v>
      </c>
      <c r="L1966">
        <f t="shared" si="127"/>
        <v>11</v>
      </c>
      <c r="M1966" t="str">
        <f>VLOOKUP(A1966,'Master Sheet'!A:O,15)</f>
        <v>London</v>
      </c>
    </row>
    <row r="1967" spans="1:13">
      <c r="A1967">
        <v>10316</v>
      </c>
      <c r="B1967" t="s">
        <v>191</v>
      </c>
      <c r="C1967">
        <v>23</v>
      </c>
      <c r="D1967">
        <v>85.76</v>
      </c>
      <c r="E1967">
        <v>6</v>
      </c>
      <c r="F1967" s="14">
        <f>VLOOKUP($A1967,Orders!$A:$B,2,FALSE)</f>
        <v>38292</v>
      </c>
      <c r="G1967" t="str">
        <f>VLOOKUP($A1967,Orders!$A:$E,5,FALSE)</f>
        <v>Shipped</v>
      </c>
      <c r="H1967">
        <f>VLOOKUP(B1967,Products!A:H,8)</f>
        <v>68.8</v>
      </c>
      <c r="I1967">
        <f t="shared" si="124"/>
        <v>1972.48</v>
      </c>
      <c r="J1967">
        <f t="shared" si="125"/>
        <v>390.08000000000015</v>
      </c>
      <c r="K1967">
        <f t="shared" si="126"/>
        <v>2004</v>
      </c>
      <c r="L1967">
        <f t="shared" si="127"/>
        <v>11</v>
      </c>
      <c r="M1967" t="str">
        <f>VLOOKUP(A1967,'Master Sheet'!A:O,15)</f>
        <v>London</v>
      </c>
    </row>
    <row r="1968" spans="1:13">
      <c r="A1968">
        <v>10316</v>
      </c>
      <c r="B1968" t="s">
        <v>174</v>
      </c>
      <c r="C1968">
        <v>48</v>
      </c>
      <c r="D1968">
        <v>67.22</v>
      </c>
      <c r="E1968">
        <v>18</v>
      </c>
      <c r="F1968" s="14">
        <f>VLOOKUP($A1968,Orders!$A:$B,2,FALSE)</f>
        <v>38292</v>
      </c>
      <c r="G1968" t="str">
        <f>VLOOKUP($A1968,Orders!$A:$E,5,FALSE)</f>
        <v>Shipped</v>
      </c>
      <c r="H1968">
        <f>VLOOKUP(B1968,Products!A:H,8)</f>
        <v>33.97</v>
      </c>
      <c r="I1968">
        <f t="shared" si="124"/>
        <v>3226.56</v>
      </c>
      <c r="J1968">
        <f t="shared" si="125"/>
        <v>1596</v>
      </c>
      <c r="K1968">
        <f t="shared" si="126"/>
        <v>2004</v>
      </c>
      <c r="L1968">
        <f t="shared" si="127"/>
        <v>11</v>
      </c>
      <c r="M1968" t="str">
        <f>VLOOKUP(A1968,'Master Sheet'!A:O,15)</f>
        <v>London</v>
      </c>
    </row>
    <row r="1969" spans="1:13">
      <c r="A1969">
        <v>10316</v>
      </c>
      <c r="B1969" t="s">
        <v>193</v>
      </c>
      <c r="C1969">
        <v>48</v>
      </c>
      <c r="D1969">
        <v>77.599999999999994</v>
      </c>
      <c r="E1969">
        <v>5</v>
      </c>
      <c r="F1969" s="14">
        <f>VLOOKUP($A1969,Orders!$A:$B,2,FALSE)</f>
        <v>38292</v>
      </c>
      <c r="G1969" t="str">
        <f>VLOOKUP($A1969,Orders!$A:$E,5,FALSE)</f>
        <v>Shipped</v>
      </c>
      <c r="H1969">
        <f>VLOOKUP(B1969,Products!A:H,8)</f>
        <v>54.4</v>
      </c>
      <c r="I1969">
        <f t="shared" si="124"/>
        <v>3724.7999999999997</v>
      </c>
      <c r="J1969">
        <f t="shared" si="125"/>
        <v>1113.5999999999999</v>
      </c>
      <c r="K1969">
        <f t="shared" si="126"/>
        <v>2004</v>
      </c>
      <c r="L1969">
        <f t="shared" si="127"/>
        <v>11</v>
      </c>
      <c r="M1969" t="str">
        <f>VLOOKUP(A1969,'Master Sheet'!A:O,15)</f>
        <v>London</v>
      </c>
    </row>
    <row r="1970" spans="1:13">
      <c r="A1970">
        <v>10316</v>
      </c>
      <c r="B1970" t="s">
        <v>194</v>
      </c>
      <c r="C1970">
        <v>44</v>
      </c>
      <c r="D1970">
        <v>68.11</v>
      </c>
      <c r="E1970">
        <v>7</v>
      </c>
      <c r="F1970" s="14">
        <f>VLOOKUP($A1970,Orders!$A:$B,2,FALSE)</f>
        <v>38292</v>
      </c>
      <c r="G1970" t="str">
        <f>VLOOKUP($A1970,Orders!$A:$E,5,FALSE)</f>
        <v>Shipped</v>
      </c>
      <c r="H1970">
        <f>VLOOKUP(B1970,Products!A:H,8)</f>
        <v>36.270000000000003</v>
      </c>
      <c r="I1970">
        <f t="shared" si="124"/>
        <v>2996.84</v>
      </c>
      <c r="J1970">
        <f t="shared" si="125"/>
        <v>1400.9599999999998</v>
      </c>
      <c r="K1970">
        <f t="shared" si="126"/>
        <v>2004</v>
      </c>
      <c r="L1970">
        <f t="shared" si="127"/>
        <v>11</v>
      </c>
      <c r="M1970" t="str">
        <f>VLOOKUP(A1970,'Master Sheet'!A:O,15)</f>
        <v>London</v>
      </c>
    </row>
    <row r="1971" spans="1:13">
      <c r="A1971">
        <v>10316</v>
      </c>
      <c r="B1971" t="s">
        <v>195</v>
      </c>
      <c r="C1971">
        <v>34</v>
      </c>
      <c r="D1971">
        <v>43.7</v>
      </c>
      <c r="E1971">
        <v>12</v>
      </c>
      <c r="F1971" s="14">
        <f>VLOOKUP($A1971,Orders!$A:$B,2,FALSE)</f>
        <v>38292</v>
      </c>
      <c r="G1971" t="str">
        <f>VLOOKUP($A1971,Orders!$A:$E,5,FALSE)</f>
        <v>Shipped</v>
      </c>
      <c r="H1971">
        <f>VLOOKUP(B1971,Products!A:H,8)</f>
        <v>32.770000000000003</v>
      </c>
      <c r="I1971">
        <f t="shared" ref="I1971:I2034" si="128">C1971*D1971</f>
        <v>1485.8000000000002</v>
      </c>
      <c r="J1971">
        <f t="shared" ref="J1971:J2034" si="129">(D1971-H1971)*C1971</f>
        <v>371.62</v>
      </c>
      <c r="K1971">
        <f t="shared" ref="K1971:K2034" si="130">YEAR(F1971)</f>
        <v>2004</v>
      </c>
      <c r="L1971">
        <f t="shared" ref="L1971:L2034" si="131">MONTH(F1971)</f>
        <v>11</v>
      </c>
      <c r="M1971" t="str">
        <f>VLOOKUP(A1971,'Master Sheet'!A:O,15)</f>
        <v>London</v>
      </c>
    </row>
    <row r="1972" spans="1:13">
      <c r="A1972">
        <v>10317</v>
      </c>
      <c r="B1972" t="s">
        <v>186</v>
      </c>
      <c r="C1972">
        <v>35</v>
      </c>
      <c r="D1972">
        <v>69.55</v>
      </c>
      <c r="E1972">
        <v>1</v>
      </c>
      <c r="F1972" s="14">
        <f>VLOOKUP($A1972,Orders!$A:$B,2,FALSE)</f>
        <v>38293</v>
      </c>
      <c r="G1972" t="str">
        <f>VLOOKUP($A1972,Orders!$A:$E,5,FALSE)</f>
        <v>Shipped</v>
      </c>
      <c r="H1972">
        <f>VLOOKUP(B1972,Products!A:H,8)</f>
        <v>36.229999999999997</v>
      </c>
      <c r="I1972">
        <f t="shared" si="128"/>
        <v>2434.25</v>
      </c>
      <c r="J1972">
        <f t="shared" si="129"/>
        <v>1166.2</v>
      </c>
      <c r="K1972">
        <f t="shared" si="130"/>
        <v>2004</v>
      </c>
      <c r="L1972">
        <f t="shared" si="131"/>
        <v>11</v>
      </c>
      <c r="M1972" t="str">
        <f>VLOOKUP(A1972,'Master Sheet'!A:O,15)</f>
        <v>San Francisco</v>
      </c>
    </row>
    <row r="1973" spans="1:13">
      <c r="A1973">
        <v>10318</v>
      </c>
      <c r="B1973" t="s">
        <v>196</v>
      </c>
      <c r="C1973">
        <v>46</v>
      </c>
      <c r="D1973">
        <v>84.22</v>
      </c>
      <c r="E1973">
        <v>1</v>
      </c>
      <c r="F1973" s="14">
        <f>VLOOKUP($A1973,Orders!$A:$B,2,FALSE)</f>
        <v>38293</v>
      </c>
      <c r="G1973" t="str">
        <f>VLOOKUP($A1973,Orders!$A:$E,5,FALSE)</f>
        <v>Shipped</v>
      </c>
      <c r="H1973">
        <f>VLOOKUP(B1973,Products!A:H,8)</f>
        <v>48.81</v>
      </c>
      <c r="I1973">
        <f t="shared" si="128"/>
        <v>3874.12</v>
      </c>
      <c r="J1973">
        <f t="shared" si="129"/>
        <v>1628.86</v>
      </c>
      <c r="K1973">
        <f t="shared" si="130"/>
        <v>2004</v>
      </c>
      <c r="L1973">
        <f t="shared" si="131"/>
        <v>11</v>
      </c>
      <c r="M1973" t="str">
        <f>VLOOKUP(A1973,'Master Sheet'!A:O,15)</f>
        <v>Boston</v>
      </c>
    </row>
    <row r="1974" spans="1:13">
      <c r="A1974">
        <v>10318</v>
      </c>
      <c r="B1974" t="s">
        <v>197</v>
      </c>
      <c r="C1974">
        <v>45</v>
      </c>
      <c r="D1974">
        <v>102.29</v>
      </c>
      <c r="E1974">
        <v>4</v>
      </c>
      <c r="F1974" s="14">
        <f>VLOOKUP($A1974,Orders!$A:$B,2,FALSE)</f>
        <v>38293</v>
      </c>
      <c r="G1974" t="str">
        <f>VLOOKUP($A1974,Orders!$A:$E,5,FALSE)</f>
        <v>Shipped</v>
      </c>
      <c r="H1974">
        <f>VLOOKUP(B1974,Products!A:H,8)</f>
        <v>68.989999999999995</v>
      </c>
      <c r="I1974">
        <f t="shared" si="128"/>
        <v>4603.05</v>
      </c>
      <c r="J1974">
        <f t="shared" si="129"/>
        <v>1498.5000000000005</v>
      </c>
      <c r="K1974">
        <f t="shared" si="130"/>
        <v>2004</v>
      </c>
      <c r="L1974">
        <f t="shared" si="131"/>
        <v>11</v>
      </c>
      <c r="M1974" t="str">
        <f>VLOOKUP(A1974,'Master Sheet'!A:O,15)</f>
        <v>Boston</v>
      </c>
    </row>
    <row r="1975" spans="1:13">
      <c r="A1975">
        <v>10318</v>
      </c>
      <c r="B1975" t="s">
        <v>198</v>
      </c>
      <c r="C1975">
        <v>37</v>
      </c>
      <c r="D1975">
        <v>189.79</v>
      </c>
      <c r="E1975">
        <v>3</v>
      </c>
      <c r="F1975" s="14">
        <f>VLOOKUP($A1975,Orders!$A:$B,2,FALSE)</f>
        <v>38293</v>
      </c>
      <c r="G1975" t="str">
        <f>VLOOKUP($A1975,Orders!$A:$E,5,FALSE)</f>
        <v>Shipped</v>
      </c>
      <c r="H1975">
        <f>VLOOKUP(B1975,Products!A:H,8)</f>
        <v>91.02</v>
      </c>
      <c r="I1975">
        <f t="shared" si="128"/>
        <v>7022.23</v>
      </c>
      <c r="J1975">
        <f t="shared" si="129"/>
        <v>3654.49</v>
      </c>
      <c r="K1975">
        <f t="shared" si="130"/>
        <v>2004</v>
      </c>
      <c r="L1975">
        <f t="shared" si="131"/>
        <v>11</v>
      </c>
      <c r="M1975" t="str">
        <f>VLOOKUP(A1975,'Master Sheet'!A:O,15)</f>
        <v>Boston</v>
      </c>
    </row>
    <row r="1976" spans="1:13">
      <c r="A1976">
        <v>10318</v>
      </c>
      <c r="B1976" t="s">
        <v>179</v>
      </c>
      <c r="C1976">
        <v>31</v>
      </c>
      <c r="D1976">
        <v>81.95</v>
      </c>
      <c r="E1976">
        <v>9</v>
      </c>
      <c r="F1976" s="14">
        <f>VLOOKUP($A1976,Orders!$A:$B,2,FALSE)</f>
        <v>38293</v>
      </c>
      <c r="G1976" t="str">
        <f>VLOOKUP($A1976,Orders!$A:$E,5,FALSE)</f>
        <v>Shipped</v>
      </c>
      <c r="H1976">
        <f>VLOOKUP(B1976,Products!A:H,8)</f>
        <v>49</v>
      </c>
      <c r="I1976">
        <f t="shared" si="128"/>
        <v>2540.4500000000003</v>
      </c>
      <c r="J1976">
        <f t="shared" si="129"/>
        <v>1021.45</v>
      </c>
      <c r="K1976">
        <f t="shared" si="130"/>
        <v>2004</v>
      </c>
      <c r="L1976">
        <f t="shared" si="131"/>
        <v>11</v>
      </c>
      <c r="M1976" t="str">
        <f>VLOOKUP(A1976,'Master Sheet'!A:O,15)</f>
        <v>Boston</v>
      </c>
    </row>
    <row r="1977" spans="1:13">
      <c r="A1977">
        <v>10318</v>
      </c>
      <c r="B1977" t="s">
        <v>200</v>
      </c>
      <c r="C1977">
        <v>42</v>
      </c>
      <c r="D1977">
        <v>49.67</v>
      </c>
      <c r="E1977">
        <v>5</v>
      </c>
      <c r="F1977" s="14">
        <f>VLOOKUP($A1977,Orders!$A:$B,2,FALSE)</f>
        <v>38293</v>
      </c>
      <c r="G1977" t="str">
        <f>VLOOKUP($A1977,Orders!$A:$E,5,FALSE)</f>
        <v>Shipped</v>
      </c>
      <c r="H1977">
        <f>VLOOKUP(B1977,Products!A:H,8)</f>
        <v>24.23</v>
      </c>
      <c r="I1977">
        <f t="shared" si="128"/>
        <v>2086.14</v>
      </c>
      <c r="J1977">
        <f t="shared" si="129"/>
        <v>1068.48</v>
      </c>
      <c r="K1977">
        <f t="shared" si="130"/>
        <v>2004</v>
      </c>
      <c r="L1977">
        <f t="shared" si="131"/>
        <v>11</v>
      </c>
      <c r="M1977" t="str">
        <f>VLOOKUP(A1977,'Master Sheet'!A:O,15)</f>
        <v>Boston</v>
      </c>
    </row>
    <row r="1978" spans="1:13">
      <c r="A1978">
        <v>10318</v>
      </c>
      <c r="B1978" t="s">
        <v>201</v>
      </c>
      <c r="C1978">
        <v>48</v>
      </c>
      <c r="D1978">
        <v>93.54</v>
      </c>
      <c r="E1978">
        <v>2</v>
      </c>
      <c r="F1978" s="14">
        <f>VLOOKUP($A1978,Orders!$A:$B,2,FALSE)</f>
        <v>38293</v>
      </c>
      <c r="G1978" t="str">
        <f>VLOOKUP($A1978,Orders!$A:$E,5,FALSE)</f>
        <v>Shipped</v>
      </c>
      <c r="H1978">
        <f>VLOOKUP(B1978,Products!A:H,8)</f>
        <v>60.86</v>
      </c>
      <c r="I1978">
        <f t="shared" si="128"/>
        <v>4489.92</v>
      </c>
      <c r="J1978">
        <f t="shared" si="129"/>
        <v>1568.6400000000003</v>
      </c>
      <c r="K1978">
        <f t="shared" si="130"/>
        <v>2004</v>
      </c>
      <c r="L1978">
        <f t="shared" si="131"/>
        <v>11</v>
      </c>
      <c r="M1978" t="str">
        <f>VLOOKUP(A1978,'Master Sheet'!A:O,15)</f>
        <v>Boston</v>
      </c>
    </row>
    <row r="1979" spans="1:13">
      <c r="A1979">
        <v>10318</v>
      </c>
      <c r="B1979" t="s">
        <v>202</v>
      </c>
      <c r="C1979">
        <v>26</v>
      </c>
      <c r="D1979">
        <v>60.94</v>
      </c>
      <c r="E1979">
        <v>6</v>
      </c>
      <c r="F1979" s="14">
        <f>VLOOKUP($A1979,Orders!$A:$B,2,FALSE)</f>
        <v>38293</v>
      </c>
      <c r="G1979" t="str">
        <f>VLOOKUP($A1979,Orders!$A:$E,5,FALSE)</f>
        <v>Shipped</v>
      </c>
      <c r="H1979">
        <f>VLOOKUP(B1979,Products!A:H,8)</f>
        <v>37.32</v>
      </c>
      <c r="I1979">
        <f t="shared" si="128"/>
        <v>1584.44</v>
      </c>
      <c r="J1979">
        <f t="shared" si="129"/>
        <v>614.11999999999989</v>
      </c>
      <c r="K1979">
        <f t="shared" si="130"/>
        <v>2004</v>
      </c>
      <c r="L1979">
        <f t="shared" si="131"/>
        <v>11</v>
      </c>
      <c r="M1979" t="str">
        <f>VLOOKUP(A1979,'Master Sheet'!A:O,15)</f>
        <v>Boston</v>
      </c>
    </row>
    <row r="1980" spans="1:13">
      <c r="A1980">
        <v>10318</v>
      </c>
      <c r="B1980" t="s">
        <v>203</v>
      </c>
      <c r="C1980">
        <v>47</v>
      </c>
      <c r="D1980">
        <v>81.91</v>
      </c>
      <c r="E1980">
        <v>7</v>
      </c>
      <c r="F1980" s="14">
        <f>VLOOKUP($A1980,Orders!$A:$B,2,FALSE)</f>
        <v>38293</v>
      </c>
      <c r="G1980" t="str">
        <f>VLOOKUP($A1980,Orders!$A:$E,5,FALSE)</f>
        <v>Shipped</v>
      </c>
      <c r="H1980">
        <f>VLOOKUP(B1980,Products!A:H,8)</f>
        <v>66.92</v>
      </c>
      <c r="I1980">
        <f t="shared" si="128"/>
        <v>3849.77</v>
      </c>
      <c r="J1980">
        <f t="shared" si="129"/>
        <v>704.52999999999975</v>
      </c>
      <c r="K1980">
        <f t="shared" si="130"/>
        <v>2004</v>
      </c>
      <c r="L1980">
        <f t="shared" si="131"/>
        <v>11</v>
      </c>
      <c r="M1980" t="str">
        <f>VLOOKUP(A1980,'Master Sheet'!A:O,15)</f>
        <v>Boston</v>
      </c>
    </row>
    <row r="1981" spans="1:13">
      <c r="A1981">
        <v>10318</v>
      </c>
      <c r="B1981" t="s">
        <v>192</v>
      </c>
      <c r="C1981">
        <v>50</v>
      </c>
      <c r="D1981">
        <v>102.04</v>
      </c>
      <c r="E1981">
        <v>8</v>
      </c>
      <c r="F1981" s="14">
        <f>VLOOKUP($A1981,Orders!$A:$B,2,FALSE)</f>
        <v>38293</v>
      </c>
      <c r="G1981" t="str">
        <f>VLOOKUP($A1981,Orders!$A:$E,5,FALSE)</f>
        <v>Shipped</v>
      </c>
      <c r="H1981">
        <f>VLOOKUP(B1981,Products!A:H,8)</f>
        <v>59.33</v>
      </c>
      <c r="I1981">
        <f t="shared" si="128"/>
        <v>5102</v>
      </c>
      <c r="J1981">
        <f t="shared" si="129"/>
        <v>2135.5000000000005</v>
      </c>
      <c r="K1981">
        <f t="shared" si="130"/>
        <v>2004</v>
      </c>
      <c r="L1981">
        <f t="shared" si="131"/>
        <v>11</v>
      </c>
      <c r="M1981" t="str">
        <f>VLOOKUP(A1981,'Master Sheet'!A:O,15)</f>
        <v>Boston</v>
      </c>
    </row>
    <row r="1982" spans="1:13">
      <c r="A1982">
        <v>10319</v>
      </c>
      <c r="B1982" t="s">
        <v>199</v>
      </c>
      <c r="C1982">
        <v>30</v>
      </c>
      <c r="D1982">
        <v>134.05000000000001</v>
      </c>
      <c r="E1982">
        <v>9</v>
      </c>
      <c r="F1982" s="14">
        <f>VLOOKUP($A1982,Orders!$A:$B,2,FALSE)</f>
        <v>38294</v>
      </c>
      <c r="G1982" t="str">
        <f>VLOOKUP($A1982,Orders!$A:$E,5,FALSE)</f>
        <v>Shipped</v>
      </c>
      <c r="H1982">
        <f>VLOOKUP(B1982,Products!A:H,8)</f>
        <v>66.27</v>
      </c>
      <c r="I1982">
        <f t="shared" si="128"/>
        <v>4021.5000000000005</v>
      </c>
      <c r="J1982">
        <f t="shared" si="129"/>
        <v>2033.4000000000005</v>
      </c>
      <c r="K1982">
        <f t="shared" si="130"/>
        <v>2004</v>
      </c>
      <c r="L1982">
        <f t="shared" si="131"/>
        <v>11</v>
      </c>
      <c r="M1982" t="str">
        <f>VLOOKUP(A1982,'Master Sheet'!A:O,15)</f>
        <v>NYC</v>
      </c>
    </row>
    <row r="1983" spans="1:13">
      <c r="A1983">
        <v>10319</v>
      </c>
      <c r="B1983" t="s">
        <v>209</v>
      </c>
      <c r="C1983">
        <v>46</v>
      </c>
      <c r="D1983">
        <v>77.19</v>
      </c>
      <c r="E1983">
        <v>1</v>
      </c>
      <c r="F1983" s="14">
        <f>VLOOKUP($A1983,Orders!$A:$B,2,FALSE)</f>
        <v>38294</v>
      </c>
      <c r="G1983" t="str">
        <f>VLOOKUP($A1983,Orders!$A:$E,5,FALSE)</f>
        <v>Shipped</v>
      </c>
      <c r="H1983">
        <f>VLOOKUP(B1983,Products!A:H,8)</f>
        <v>49.05</v>
      </c>
      <c r="I1983">
        <f t="shared" si="128"/>
        <v>3550.74</v>
      </c>
      <c r="J1983">
        <f t="shared" si="129"/>
        <v>1294.44</v>
      </c>
      <c r="K1983">
        <f t="shared" si="130"/>
        <v>2004</v>
      </c>
      <c r="L1983">
        <f t="shared" si="131"/>
        <v>11</v>
      </c>
      <c r="M1983" t="str">
        <f>VLOOKUP(A1983,'Master Sheet'!A:O,15)</f>
        <v>NYC</v>
      </c>
    </row>
    <row r="1984" spans="1:13">
      <c r="A1984">
        <v>10319</v>
      </c>
      <c r="B1984" t="s">
        <v>211</v>
      </c>
      <c r="C1984">
        <v>44</v>
      </c>
      <c r="D1984">
        <v>54.71</v>
      </c>
      <c r="E1984">
        <v>4</v>
      </c>
      <c r="F1984" s="14">
        <f>VLOOKUP($A1984,Orders!$A:$B,2,FALSE)</f>
        <v>38294</v>
      </c>
      <c r="G1984" t="str">
        <f>VLOOKUP($A1984,Orders!$A:$E,5,FALSE)</f>
        <v>Shipped</v>
      </c>
      <c r="H1984">
        <f>VLOOKUP(B1984,Products!A:H,8)</f>
        <v>32.950000000000003</v>
      </c>
      <c r="I1984">
        <f t="shared" si="128"/>
        <v>2407.2400000000002</v>
      </c>
      <c r="J1984">
        <f t="shared" si="129"/>
        <v>957.43999999999994</v>
      </c>
      <c r="K1984">
        <f t="shared" si="130"/>
        <v>2004</v>
      </c>
      <c r="L1984">
        <f t="shared" si="131"/>
        <v>11</v>
      </c>
      <c r="M1984" t="str">
        <f>VLOOKUP(A1984,'Master Sheet'!A:O,15)</f>
        <v>NYC</v>
      </c>
    </row>
    <row r="1985" spans="1:13">
      <c r="A1985">
        <v>10319</v>
      </c>
      <c r="B1985" t="s">
        <v>212</v>
      </c>
      <c r="C1985">
        <v>45</v>
      </c>
      <c r="D1985">
        <v>120.53</v>
      </c>
      <c r="E1985">
        <v>3</v>
      </c>
      <c r="F1985" s="14">
        <f>VLOOKUP($A1985,Orders!$A:$B,2,FALSE)</f>
        <v>38294</v>
      </c>
      <c r="G1985" t="str">
        <f>VLOOKUP($A1985,Orders!$A:$E,5,FALSE)</f>
        <v>Shipped</v>
      </c>
      <c r="H1985">
        <f>VLOOKUP(B1985,Products!A:H,8)</f>
        <v>69.930000000000007</v>
      </c>
      <c r="I1985">
        <f t="shared" si="128"/>
        <v>5423.85</v>
      </c>
      <c r="J1985">
        <f t="shared" si="129"/>
        <v>2276.9999999999995</v>
      </c>
      <c r="K1985">
        <f t="shared" si="130"/>
        <v>2004</v>
      </c>
      <c r="L1985">
        <f t="shared" si="131"/>
        <v>11</v>
      </c>
      <c r="M1985" t="str">
        <f>VLOOKUP(A1985,'Master Sheet'!A:O,15)</f>
        <v>NYC</v>
      </c>
    </row>
    <row r="1986" spans="1:13">
      <c r="A1986">
        <v>10319</v>
      </c>
      <c r="B1986" t="s">
        <v>213</v>
      </c>
      <c r="C1986">
        <v>31</v>
      </c>
      <c r="D1986">
        <v>65.8</v>
      </c>
      <c r="E1986">
        <v>7</v>
      </c>
      <c r="F1986" s="14">
        <f>VLOOKUP($A1986,Orders!$A:$B,2,FALSE)</f>
        <v>38294</v>
      </c>
      <c r="G1986" t="str">
        <f>VLOOKUP($A1986,Orders!$A:$E,5,FALSE)</f>
        <v>Shipped</v>
      </c>
      <c r="H1986">
        <f>VLOOKUP(B1986,Products!A:H,8)</f>
        <v>47.1</v>
      </c>
      <c r="I1986">
        <f t="shared" si="128"/>
        <v>2039.8</v>
      </c>
      <c r="J1986">
        <f t="shared" si="129"/>
        <v>579.69999999999982</v>
      </c>
      <c r="K1986">
        <f t="shared" si="130"/>
        <v>2004</v>
      </c>
      <c r="L1986">
        <f t="shared" si="131"/>
        <v>11</v>
      </c>
      <c r="M1986" t="str">
        <f>VLOOKUP(A1986,'Master Sheet'!A:O,15)</f>
        <v>NYC</v>
      </c>
    </row>
    <row r="1987" spans="1:13">
      <c r="A1987">
        <v>10319</v>
      </c>
      <c r="B1987" t="s">
        <v>216</v>
      </c>
      <c r="C1987">
        <v>43</v>
      </c>
      <c r="D1987">
        <v>78.41</v>
      </c>
      <c r="E1987">
        <v>2</v>
      </c>
      <c r="F1987" s="14">
        <f>VLOOKUP($A1987,Orders!$A:$B,2,FALSE)</f>
        <v>38294</v>
      </c>
      <c r="G1987" t="str">
        <f>VLOOKUP($A1987,Orders!$A:$E,5,FALSE)</f>
        <v>Shipped</v>
      </c>
      <c r="H1987">
        <f>VLOOKUP(B1987,Products!A:H,8)</f>
        <v>32.33</v>
      </c>
      <c r="I1987">
        <f t="shared" si="128"/>
        <v>3371.6299999999997</v>
      </c>
      <c r="J1987">
        <f t="shared" si="129"/>
        <v>1981.4399999999998</v>
      </c>
      <c r="K1987">
        <f t="shared" si="130"/>
        <v>2004</v>
      </c>
      <c r="L1987">
        <f t="shared" si="131"/>
        <v>11</v>
      </c>
      <c r="M1987" t="str">
        <f>VLOOKUP(A1987,'Master Sheet'!A:O,15)</f>
        <v>NYC</v>
      </c>
    </row>
    <row r="1988" spans="1:13">
      <c r="A1988">
        <v>10319</v>
      </c>
      <c r="B1988" t="s">
        <v>217</v>
      </c>
      <c r="C1988">
        <v>29</v>
      </c>
      <c r="D1988">
        <v>35</v>
      </c>
      <c r="E1988">
        <v>5</v>
      </c>
      <c r="F1988" s="14">
        <f>VLOOKUP($A1988,Orders!$A:$B,2,FALSE)</f>
        <v>38294</v>
      </c>
      <c r="G1988" t="str">
        <f>VLOOKUP($A1988,Orders!$A:$E,5,FALSE)</f>
        <v>Shipped</v>
      </c>
      <c r="H1988">
        <f>VLOOKUP(B1988,Products!A:H,8)</f>
        <v>24.14</v>
      </c>
      <c r="I1988">
        <f t="shared" si="128"/>
        <v>1015</v>
      </c>
      <c r="J1988">
        <f t="shared" si="129"/>
        <v>314.94</v>
      </c>
      <c r="K1988">
        <f t="shared" si="130"/>
        <v>2004</v>
      </c>
      <c r="L1988">
        <f t="shared" si="131"/>
        <v>11</v>
      </c>
      <c r="M1988" t="str">
        <f>VLOOKUP(A1988,'Master Sheet'!A:O,15)</f>
        <v>NYC</v>
      </c>
    </row>
    <row r="1989" spans="1:13">
      <c r="A1989">
        <v>10319</v>
      </c>
      <c r="B1989" t="s">
        <v>218</v>
      </c>
      <c r="C1989">
        <v>22</v>
      </c>
      <c r="D1989">
        <v>96.95</v>
      </c>
      <c r="E1989">
        <v>8</v>
      </c>
      <c r="F1989" s="14">
        <f>VLOOKUP($A1989,Orders!$A:$B,2,FALSE)</f>
        <v>38294</v>
      </c>
      <c r="G1989" t="str">
        <f>VLOOKUP($A1989,Orders!$A:$E,5,FALSE)</f>
        <v>Shipped</v>
      </c>
      <c r="H1989">
        <f>VLOOKUP(B1989,Products!A:H,8)</f>
        <v>56.13</v>
      </c>
      <c r="I1989">
        <f t="shared" si="128"/>
        <v>2132.9</v>
      </c>
      <c r="J1989">
        <f t="shared" si="129"/>
        <v>898.04</v>
      </c>
      <c r="K1989">
        <f t="shared" si="130"/>
        <v>2004</v>
      </c>
      <c r="L1989">
        <f t="shared" si="131"/>
        <v>11</v>
      </c>
      <c r="M1989" t="str">
        <f>VLOOKUP(A1989,'Master Sheet'!A:O,15)</f>
        <v>NYC</v>
      </c>
    </row>
    <row r="1990" spans="1:13">
      <c r="A1990">
        <v>10319</v>
      </c>
      <c r="B1990" t="s">
        <v>219</v>
      </c>
      <c r="C1990">
        <v>45</v>
      </c>
      <c r="D1990">
        <v>79.73</v>
      </c>
      <c r="E1990">
        <v>6</v>
      </c>
      <c r="F1990" s="14">
        <f>VLOOKUP($A1990,Orders!$A:$B,2,FALSE)</f>
        <v>38294</v>
      </c>
      <c r="G1990" t="str">
        <f>VLOOKUP($A1990,Orders!$A:$E,5,FALSE)</f>
        <v>Shipped</v>
      </c>
      <c r="H1990">
        <f>VLOOKUP(B1990,Products!A:H,8)</f>
        <v>34.17</v>
      </c>
      <c r="I1990">
        <f t="shared" si="128"/>
        <v>3587.8500000000004</v>
      </c>
      <c r="J1990">
        <f t="shared" si="129"/>
        <v>2050.2000000000003</v>
      </c>
      <c r="K1990">
        <f t="shared" si="130"/>
        <v>2004</v>
      </c>
      <c r="L1990">
        <f t="shared" si="131"/>
        <v>11</v>
      </c>
      <c r="M1990" t="str">
        <f>VLOOKUP(A1990,'Master Sheet'!A:O,15)</f>
        <v>NYC</v>
      </c>
    </row>
    <row r="1991" spans="1:13">
      <c r="A1991">
        <v>10320</v>
      </c>
      <c r="B1991" t="s">
        <v>204</v>
      </c>
      <c r="C1991">
        <v>31</v>
      </c>
      <c r="D1991">
        <v>184.84</v>
      </c>
      <c r="E1991">
        <v>3</v>
      </c>
      <c r="F1991" s="14">
        <f>VLOOKUP($A1991,Orders!$A:$B,2,FALSE)</f>
        <v>38294</v>
      </c>
      <c r="G1991" t="str">
        <f>VLOOKUP($A1991,Orders!$A:$E,5,FALSE)</f>
        <v>Shipped</v>
      </c>
      <c r="H1991">
        <f>VLOOKUP(B1991,Products!A:H,8)</f>
        <v>95.34</v>
      </c>
      <c r="I1991">
        <f t="shared" si="128"/>
        <v>5730.04</v>
      </c>
      <c r="J1991">
        <f t="shared" si="129"/>
        <v>2774.5</v>
      </c>
      <c r="K1991">
        <f t="shared" si="130"/>
        <v>2004</v>
      </c>
      <c r="L1991">
        <f t="shared" si="131"/>
        <v>11</v>
      </c>
      <c r="M1991" t="str">
        <f>VLOOKUP(A1991,'Master Sheet'!A:O,15)</f>
        <v>London</v>
      </c>
    </row>
    <row r="1992" spans="1:13">
      <c r="A1992">
        <v>10320</v>
      </c>
      <c r="B1992" t="s">
        <v>205</v>
      </c>
      <c r="C1992">
        <v>35</v>
      </c>
      <c r="D1992">
        <v>102.17</v>
      </c>
      <c r="E1992">
        <v>1</v>
      </c>
      <c r="F1992" s="14">
        <f>VLOOKUP($A1992,Orders!$A:$B,2,FALSE)</f>
        <v>38294</v>
      </c>
      <c r="G1992" t="str">
        <f>VLOOKUP($A1992,Orders!$A:$E,5,FALSE)</f>
        <v>Shipped</v>
      </c>
      <c r="H1992">
        <f>VLOOKUP(B1992,Products!A:H,8)</f>
        <v>75.16</v>
      </c>
      <c r="I1992">
        <f t="shared" si="128"/>
        <v>3575.9500000000003</v>
      </c>
      <c r="J1992">
        <f t="shared" si="129"/>
        <v>945.35000000000014</v>
      </c>
      <c r="K1992">
        <f t="shared" si="130"/>
        <v>2004</v>
      </c>
      <c r="L1992">
        <f t="shared" si="131"/>
        <v>11</v>
      </c>
      <c r="M1992" t="str">
        <f>VLOOKUP(A1992,'Master Sheet'!A:O,15)</f>
        <v>London</v>
      </c>
    </row>
    <row r="1993" spans="1:13">
      <c r="A1993">
        <v>10320</v>
      </c>
      <c r="B1993" t="s">
        <v>206</v>
      </c>
      <c r="C1993">
        <v>38</v>
      </c>
      <c r="D1993">
        <v>63.84</v>
      </c>
      <c r="E1993">
        <v>4</v>
      </c>
      <c r="F1993" s="14">
        <f>VLOOKUP($A1993,Orders!$A:$B,2,FALSE)</f>
        <v>38294</v>
      </c>
      <c r="G1993" t="str">
        <f>VLOOKUP($A1993,Orders!$A:$E,5,FALSE)</f>
        <v>Shipped</v>
      </c>
      <c r="H1993">
        <f>VLOOKUP(B1993,Products!A:H,8)</f>
        <v>31.92</v>
      </c>
      <c r="I1993">
        <f t="shared" si="128"/>
        <v>2425.92</v>
      </c>
      <c r="J1993">
        <f t="shared" si="129"/>
        <v>1212.96</v>
      </c>
      <c r="K1993">
        <f t="shared" si="130"/>
        <v>2004</v>
      </c>
      <c r="L1993">
        <f t="shared" si="131"/>
        <v>11</v>
      </c>
      <c r="M1993" t="str">
        <f>VLOOKUP(A1993,'Master Sheet'!A:O,15)</f>
        <v>London</v>
      </c>
    </row>
    <row r="1994" spans="1:13">
      <c r="A1994">
        <v>10320</v>
      </c>
      <c r="B1994" t="s">
        <v>210</v>
      </c>
      <c r="C1994">
        <v>25</v>
      </c>
      <c r="D1994">
        <v>139.63999999999999</v>
      </c>
      <c r="E1994">
        <v>5</v>
      </c>
      <c r="F1994" s="14">
        <f>VLOOKUP($A1994,Orders!$A:$B,2,FALSE)</f>
        <v>38294</v>
      </c>
      <c r="G1994" t="str">
        <f>VLOOKUP($A1994,Orders!$A:$E,5,FALSE)</f>
        <v>Shipped</v>
      </c>
      <c r="H1994">
        <f>VLOOKUP(B1994,Products!A:H,8)</f>
        <v>73.489999999999995</v>
      </c>
      <c r="I1994">
        <f t="shared" si="128"/>
        <v>3490.9999999999995</v>
      </c>
      <c r="J1994">
        <f t="shared" si="129"/>
        <v>1653.7499999999998</v>
      </c>
      <c r="K1994">
        <f t="shared" si="130"/>
        <v>2004</v>
      </c>
      <c r="L1994">
        <f t="shared" si="131"/>
        <v>11</v>
      </c>
      <c r="M1994" t="str">
        <f>VLOOKUP(A1994,'Master Sheet'!A:O,15)</f>
        <v>London</v>
      </c>
    </row>
    <row r="1995" spans="1:13">
      <c r="A1995">
        <v>10320</v>
      </c>
      <c r="B1995" t="s">
        <v>214</v>
      </c>
      <c r="C1995">
        <v>26</v>
      </c>
      <c r="D1995">
        <v>60.62</v>
      </c>
      <c r="E1995">
        <v>2</v>
      </c>
      <c r="F1995" s="14">
        <f>VLOOKUP($A1995,Orders!$A:$B,2,FALSE)</f>
        <v>38294</v>
      </c>
      <c r="G1995" t="str">
        <f>VLOOKUP($A1995,Orders!$A:$E,5,FALSE)</f>
        <v>Shipped</v>
      </c>
      <c r="H1995">
        <f>VLOOKUP(B1995,Products!A:H,8)</f>
        <v>38.58</v>
      </c>
      <c r="I1995">
        <f t="shared" si="128"/>
        <v>1576.12</v>
      </c>
      <c r="J1995">
        <f t="shared" si="129"/>
        <v>573.04</v>
      </c>
      <c r="K1995">
        <f t="shared" si="130"/>
        <v>2004</v>
      </c>
      <c r="L1995">
        <f t="shared" si="131"/>
        <v>11</v>
      </c>
      <c r="M1995" t="str">
        <f>VLOOKUP(A1995,'Master Sheet'!A:O,15)</f>
        <v>London</v>
      </c>
    </row>
    <row r="1996" spans="1:13">
      <c r="A1996">
        <v>10321</v>
      </c>
      <c r="B1996" t="s">
        <v>207</v>
      </c>
      <c r="C1996">
        <v>24</v>
      </c>
      <c r="D1996">
        <v>105.95</v>
      </c>
      <c r="E1996">
        <v>15</v>
      </c>
      <c r="F1996" s="14">
        <f>VLOOKUP($A1996,Orders!$A:$B,2,FALSE)</f>
        <v>38295</v>
      </c>
      <c r="G1996" t="str">
        <f>VLOOKUP($A1996,Orders!$A:$E,5,FALSE)</f>
        <v>Shipped</v>
      </c>
      <c r="H1996">
        <f>VLOOKUP(B1996,Products!A:H,8)</f>
        <v>58.73</v>
      </c>
      <c r="I1996">
        <f t="shared" si="128"/>
        <v>2542.8000000000002</v>
      </c>
      <c r="J1996">
        <f t="shared" si="129"/>
        <v>1133.2800000000002</v>
      </c>
      <c r="K1996">
        <f t="shared" si="130"/>
        <v>2004</v>
      </c>
      <c r="L1996">
        <f t="shared" si="131"/>
        <v>11</v>
      </c>
      <c r="M1996" t="str">
        <f>VLOOKUP(A1996,'Master Sheet'!A:O,15)</f>
        <v>Boston</v>
      </c>
    </row>
    <row r="1997" spans="1:13">
      <c r="A1997">
        <v>10321</v>
      </c>
      <c r="B1997" t="s">
        <v>220</v>
      </c>
      <c r="C1997">
        <v>41</v>
      </c>
      <c r="D1997">
        <v>123.14</v>
      </c>
      <c r="E1997">
        <v>10</v>
      </c>
      <c r="F1997" s="14">
        <f>VLOOKUP($A1997,Orders!$A:$B,2,FALSE)</f>
        <v>38295</v>
      </c>
      <c r="G1997" t="str">
        <f>VLOOKUP($A1997,Orders!$A:$E,5,FALSE)</f>
        <v>Shipped</v>
      </c>
      <c r="H1997">
        <f>VLOOKUP(B1997,Products!A:H,8)</f>
        <v>83.51</v>
      </c>
      <c r="I1997">
        <f t="shared" si="128"/>
        <v>5048.74</v>
      </c>
      <c r="J1997">
        <f t="shared" si="129"/>
        <v>1624.83</v>
      </c>
      <c r="K1997">
        <f t="shared" si="130"/>
        <v>2004</v>
      </c>
      <c r="L1997">
        <f t="shared" si="131"/>
        <v>11</v>
      </c>
      <c r="M1997" t="str">
        <f>VLOOKUP(A1997,'Master Sheet'!A:O,15)</f>
        <v>Boston</v>
      </c>
    </row>
    <row r="1998" spans="1:13">
      <c r="A1998">
        <v>10321</v>
      </c>
      <c r="B1998" t="s">
        <v>225</v>
      </c>
      <c r="C1998">
        <v>44</v>
      </c>
      <c r="D1998">
        <v>120.71</v>
      </c>
      <c r="E1998">
        <v>6</v>
      </c>
      <c r="F1998" s="14">
        <f>VLOOKUP($A1998,Orders!$A:$B,2,FALSE)</f>
        <v>38295</v>
      </c>
      <c r="G1998" t="str">
        <f>VLOOKUP($A1998,Orders!$A:$E,5,FALSE)</f>
        <v>Shipped</v>
      </c>
      <c r="H1998">
        <f>VLOOKUP(B1998,Products!A:H,8)</f>
        <v>65.959999999999994</v>
      </c>
      <c r="I1998">
        <f t="shared" si="128"/>
        <v>5311.24</v>
      </c>
      <c r="J1998">
        <f t="shared" si="129"/>
        <v>2409</v>
      </c>
      <c r="K1998">
        <f t="shared" si="130"/>
        <v>2004</v>
      </c>
      <c r="L1998">
        <f t="shared" si="131"/>
        <v>11</v>
      </c>
      <c r="M1998" t="str">
        <f>VLOOKUP(A1998,'Master Sheet'!A:O,15)</f>
        <v>Boston</v>
      </c>
    </row>
    <row r="1999" spans="1:13">
      <c r="A1999">
        <v>10321</v>
      </c>
      <c r="B1999" t="s">
        <v>208</v>
      </c>
      <c r="C1999">
        <v>37</v>
      </c>
      <c r="D1999">
        <v>73.92</v>
      </c>
      <c r="E1999">
        <v>14</v>
      </c>
      <c r="F1999" s="14">
        <f>VLOOKUP($A1999,Orders!$A:$B,2,FALSE)</f>
        <v>38295</v>
      </c>
      <c r="G1999" t="str">
        <f>VLOOKUP($A1999,Orders!$A:$E,5,FALSE)</f>
        <v>Shipped</v>
      </c>
      <c r="H1999">
        <f>VLOOKUP(B1999,Products!A:H,8)</f>
        <v>53.9</v>
      </c>
      <c r="I1999">
        <f t="shared" si="128"/>
        <v>2735.04</v>
      </c>
      <c r="J1999">
        <f t="shared" si="129"/>
        <v>740.74000000000012</v>
      </c>
      <c r="K1999">
        <f t="shared" si="130"/>
        <v>2004</v>
      </c>
      <c r="L1999">
        <f t="shared" si="131"/>
        <v>11</v>
      </c>
      <c r="M1999" t="str">
        <f>VLOOKUP(A1999,'Master Sheet'!A:O,15)</f>
        <v>Boston</v>
      </c>
    </row>
    <row r="2000" spans="1:13">
      <c r="A2000">
        <v>10321</v>
      </c>
      <c r="B2000" t="s">
        <v>221</v>
      </c>
      <c r="C2000">
        <v>25</v>
      </c>
      <c r="D2000">
        <v>142.25</v>
      </c>
      <c r="E2000">
        <v>9</v>
      </c>
      <c r="F2000" s="14">
        <f>VLOOKUP($A2000,Orders!$A:$B,2,FALSE)</f>
        <v>38295</v>
      </c>
      <c r="G2000" t="str">
        <f>VLOOKUP($A2000,Orders!$A:$E,5,FALSE)</f>
        <v>Shipped</v>
      </c>
      <c r="H2000">
        <f>VLOOKUP(B2000,Products!A:H,8)</f>
        <v>93.89</v>
      </c>
      <c r="I2000">
        <f t="shared" si="128"/>
        <v>3556.25</v>
      </c>
      <c r="J2000">
        <f t="shared" si="129"/>
        <v>1209</v>
      </c>
      <c r="K2000">
        <f t="shared" si="130"/>
        <v>2004</v>
      </c>
      <c r="L2000">
        <f t="shared" si="131"/>
        <v>11</v>
      </c>
      <c r="M2000" t="str">
        <f>VLOOKUP(A2000,'Master Sheet'!A:O,15)</f>
        <v>Boston</v>
      </c>
    </row>
    <row r="2001" spans="1:13">
      <c r="A2001">
        <v>10321</v>
      </c>
      <c r="B2001" t="s">
        <v>222</v>
      </c>
      <c r="C2001">
        <v>27</v>
      </c>
      <c r="D2001">
        <v>126.72</v>
      </c>
      <c r="E2001">
        <v>7</v>
      </c>
      <c r="F2001" s="14">
        <f>VLOOKUP($A2001,Orders!$A:$B,2,FALSE)</f>
        <v>38295</v>
      </c>
      <c r="G2001" t="str">
        <f>VLOOKUP($A2001,Orders!$A:$E,5,FALSE)</f>
        <v>Shipped</v>
      </c>
      <c r="H2001">
        <f>VLOOKUP(B2001,Products!A:H,8)</f>
        <v>56.76</v>
      </c>
      <c r="I2001">
        <f t="shared" si="128"/>
        <v>3421.44</v>
      </c>
      <c r="J2001">
        <f t="shared" si="129"/>
        <v>1888.9200000000003</v>
      </c>
      <c r="K2001">
        <f t="shared" si="130"/>
        <v>2004</v>
      </c>
      <c r="L2001">
        <f t="shared" si="131"/>
        <v>11</v>
      </c>
      <c r="M2001" t="str">
        <f>VLOOKUP(A2001,'Master Sheet'!A:O,15)</f>
        <v>Boston</v>
      </c>
    </row>
    <row r="2002" spans="1:13">
      <c r="A2002">
        <v>10321</v>
      </c>
      <c r="B2002" t="s">
        <v>154</v>
      </c>
      <c r="C2002">
        <v>33</v>
      </c>
      <c r="D2002">
        <v>164.26</v>
      </c>
      <c r="E2002">
        <v>11</v>
      </c>
      <c r="F2002" s="14">
        <f>VLOOKUP($A2002,Orders!$A:$B,2,FALSE)</f>
        <v>38295</v>
      </c>
      <c r="G2002" t="str">
        <f>VLOOKUP($A2002,Orders!$A:$E,5,FALSE)</f>
        <v>Shipped</v>
      </c>
      <c r="H2002">
        <f>VLOOKUP(B2002,Products!A:H,8)</f>
        <v>77.900000000000006</v>
      </c>
      <c r="I2002">
        <f t="shared" si="128"/>
        <v>5420.58</v>
      </c>
      <c r="J2002">
        <f t="shared" si="129"/>
        <v>2849.8799999999997</v>
      </c>
      <c r="K2002">
        <f t="shared" si="130"/>
        <v>2004</v>
      </c>
      <c r="L2002">
        <f t="shared" si="131"/>
        <v>11</v>
      </c>
      <c r="M2002" t="str">
        <f>VLOOKUP(A2002,'Master Sheet'!A:O,15)</f>
        <v>Boston</v>
      </c>
    </row>
    <row r="2003" spans="1:13">
      <c r="A2003">
        <v>10321</v>
      </c>
      <c r="B2003" t="s">
        <v>223</v>
      </c>
      <c r="C2003">
        <v>28</v>
      </c>
      <c r="D2003">
        <v>138.44999999999999</v>
      </c>
      <c r="E2003">
        <v>8</v>
      </c>
      <c r="F2003" s="14">
        <f>VLOOKUP($A2003,Orders!$A:$B,2,FALSE)</f>
        <v>38295</v>
      </c>
      <c r="G2003" t="str">
        <f>VLOOKUP($A2003,Orders!$A:$E,5,FALSE)</f>
        <v>Shipped</v>
      </c>
      <c r="H2003">
        <f>VLOOKUP(B2003,Products!A:H,8)</f>
        <v>62.16</v>
      </c>
      <c r="I2003">
        <f t="shared" si="128"/>
        <v>3876.5999999999995</v>
      </c>
      <c r="J2003">
        <f t="shared" si="129"/>
        <v>2136.12</v>
      </c>
      <c r="K2003">
        <f t="shared" si="130"/>
        <v>2004</v>
      </c>
      <c r="L2003">
        <f t="shared" si="131"/>
        <v>11</v>
      </c>
      <c r="M2003" t="str">
        <f>VLOOKUP(A2003,'Master Sheet'!A:O,15)</f>
        <v>Boston</v>
      </c>
    </row>
    <row r="2004" spans="1:13">
      <c r="A2004">
        <v>10321</v>
      </c>
      <c r="B2004" t="s">
        <v>227</v>
      </c>
      <c r="C2004">
        <v>30</v>
      </c>
      <c r="D2004">
        <v>68.349999999999994</v>
      </c>
      <c r="E2004">
        <v>3</v>
      </c>
      <c r="F2004" s="14">
        <f>VLOOKUP($A2004,Orders!$A:$B,2,FALSE)</f>
        <v>38295</v>
      </c>
      <c r="G2004" t="str">
        <f>VLOOKUP($A2004,Orders!$A:$E,5,FALSE)</f>
        <v>Shipped</v>
      </c>
      <c r="H2004">
        <f>VLOOKUP(B2004,Products!A:H,8)</f>
        <v>49.24</v>
      </c>
      <c r="I2004">
        <f t="shared" si="128"/>
        <v>2050.5</v>
      </c>
      <c r="J2004">
        <f t="shared" si="129"/>
        <v>573.29999999999973</v>
      </c>
      <c r="K2004">
        <f t="shared" si="130"/>
        <v>2004</v>
      </c>
      <c r="L2004">
        <f t="shared" si="131"/>
        <v>11</v>
      </c>
      <c r="M2004" t="str">
        <f>VLOOKUP(A2004,'Master Sheet'!A:O,15)</f>
        <v>Boston</v>
      </c>
    </row>
    <row r="2005" spans="1:13">
      <c r="A2005">
        <v>10321</v>
      </c>
      <c r="B2005" t="s">
        <v>228</v>
      </c>
      <c r="C2005">
        <v>48</v>
      </c>
      <c r="D2005">
        <v>42.76</v>
      </c>
      <c r="E2005">
        <v>5</v>
      </c>
      <c r="F2005" s="14">
        <f>VLOOKUP($A2005,Orders!$A:$B,2,FALSE)</f>
        <v>38295</v>
      </c>
      <c r="G2005" t="str">
        <f>VLOOKUP($A2005,Orders!$A:$E,5,FALSE)</f>
        <v>Shipped</v>
      </c>
      <c r="H2005">
        <f>VLOOKUP(B2005,Products!A:H,8)</f>
        <v>29.18</v>
      </c>
      <c r="I2005">
        <f t="shared" si="128"/>
        <v>2052.48</v>
      </c>
      <c r="J2005">
        <f t="shared" si="129"/>
        <v>651.83999999999992</v>
      </c>
      <c r="K2005">
        <f t="shared" si="130"/>
        <v>2004</v>
      </c>
      <c r="L2005">
        <f t="shared" si="131"/>
        <v>11</v>
      </c>
      <c r="M2005" t="str">
        <f>VLOOKUP(A2005,'Master Sheet'!A:O,15)</f>
        <v>Boston</v>
      </c>
    </row>
    <row r="2006" spans="1:13">
      <c r="A2006">
        <v>10321</v>
      </c>
      <c r="B2006" t="s">
        <v>229</v>
      </c>
      <c r="C2006">
        <v>30</v>
      </c>
      <c r="D2006">
        <v>74.510000000000005</v>
      </c>
      <c r="E2006">
        <v>1</v>
      </c>
      <c r="F2006" s="14">
        <f>VLOOKUP($A2006,Orders!$A:$B,2,FALSE)</f>
        <v>38295</v>
      </c>
      <c r="G2006" t="str">
        <f>VLOOKUP($A2006,Orders!$A:$E,5,FALSE)</f>
        <v>Shipped</v>
      </c>
      <c r="H2006">
        <f>VLOOKUP(B2006,Products!A:H,8)</f>
        <v>47.25</v>
      </c>
      <c r="I2006">
        <f t="shared" si="128"/>
        <v>2235.3000000000002</v>
      </c>
      <c r="J2006">
        <f t="shared" si="129"/>
        <v>817.80000000000018</v>
      </c>
      <c r="K2006">
        <f t="shared" si="130"/>
        <v>2004</v>
      </c>
      <c r="L2006">
        <f t="shared" si="131"/>
        <v>11</v>
      </c>
      <c r="M2006" t="str">
        <f>VLOOKUP(A2006,'Master Sheet'!A:O,15)</f>
        <v>Boston</v>
      </c>
    </row>
    <row r="2007" spans="1:13">
      <c r="A2007">
        <v>10321</v>
      </c>
      <c r="B2007" t="s">
        <v>224</v>
      </c>
      <c r="C2007">
        <v>37</v>
      </c>
      <c r="D2007">
        <v>31.72</v>
      </c>
      <c r="E2007">
        <v>12</v>
      </c>
      <c r="F2007" s="14">
        <f>VLOOKUP($A2007,Orders!$A:$B,2,FALSE)</f>
        <v>38295</v>
      </c>
      <c r="G2007" t="str">
        <f>VLOOKUP($A2007,Orders!$A:$E,5,FALSE)</f>
        <v>Shipped</v>
      </c>
      <c r="H2007">
        <f>VLOOKUP(B2007,Products!A:H,8)</f>
        <v>16.239999999999998</v>
      </c>
      <c r="I2007">
        <f t="shared" si="128"/>
        <v>1173.6399999999999</v>
      </c>
      <c r="J2007">
        <f t="shared" si="129"/>
        <v>572.76</v>
      </c>
      <c r="K2007">
        <f t="shared" si="130"/>
        <v>2004</v>
      </c>
      <c r="L2007">
        <f t="shared" si="131"/>
        <v>11</v>
      </c>
      <c r="M2007" t="str">
        <f>VLOOKUP(A2007,'Master Sheet'!A:O,15)</f>
        <v>Boston</v>
      </c>
    </row>
    <row r="2008" spans="1:13">
      <c r="A2008">
        <v>10321</v>
      </c>
      <c r="B2008" t="s">
        <v>231</v>
      </c>
      <c r="C2008">
        <v>39</v>
      </c>
      <c r="D2008">
        <v>81.33</v>
      </c>
      <c r="E2008">
        <v>2</v>
      </c>
      <c r="F2008" s="14">
        <f>VLOOKUP($A2008,Orders!$A:$B,2,FALSE)</f>
        <v>38295</v>
      </c>
      <c r="G2008" t="str">
        <f>VLOOKUP($A2008,Orders!$A:$E,5,FALSE)</f>
        <v>Shipped</v>
      </c>
      <c r="H2008">
        <f>VLOOKUP(B2008,Products!A:H,8)</f>
        <v>50.51</v>
      </c>
      <c r="I2008">
        <f t="shared" si="128"/>
        <v>3171.87</v>
      </c>
      <c r="J2008">
        <f t="shared" si="129"/>
        <v>1201.98</v>
      </c>
      <c r="K2008">
        <f t="shared" si="130"/>
        <v>2004</v>
      </c>
      <c r="L2008">
        <f t="shared" si="131"/>
        <v>11</v>
      </c>
      <c r="M2008" t="str">
        <f>VLOOKUP(A2008,'Master Sheet'!A:O,15)</f>
        <v>Boston</v>
      </c>
    </row>
    <row r="2009" spans="1:13">
      <c r="A2009">
        <v>10321</v>
      </c>
      <c r="B2009" t="s">
        <v>232</v>
      </c>
      <c r="C2009">
        <v>21</v>
      </c>
      <c r="D2009">
        <v>103.87</v>
      </c>
      <c r="E2009">
        <v>4</v>
      </c>
      <c r="F2009" s="14">
        <f>VLOOKUP($A2009,Orders!$A:$B,2,FALSE)</f>
        <v>38295</v>
      </c>
      <c r="G2009" t="str">
        <f>VLOOKUP($A2009,Orders!$A:$E,5,FALSE)</f>
        <v>Shipped</v>
      </c>
      <c r="H2009">
        <f>VLOOKUP(B2009,Products!A:H,8)</f>
        <v>62.11</v>
      </c>
      <c r="I2009">
        <f t="shared" si="128"/>
        <v>2181.27</v>
      </c>
      <c r="J2009">
        <f t="shared" si="129"/>
        <v>876.96000000000015</v>
      </c>
      <c r="K2009">
        <f t="shared" si="130"/>
        <v>2004</v>
      </c>
      <c r="L2009">
        <f t="shared" si="131"/>
        <v>11</v>
      </c>
      <c r="M2009" t="str">
        <f>VLOOKUP(A2009,'Master Sheet'!A:O,15)</f>
        <v>Boston</v>
      </c>
    </row>
    <row r="2010" spans="1:13">
      <c r="A2010">
        <v>10321</v>
      </c>
      <c r="B2010" t="s">
        <v>215</v>
      </c>
      <c r="C2010">
        <v>26</v>
      </c>
      <c r="D2010">
        <v>137.62</v>
      </c>
      <c r="E2010">
        <v>13</v>
      </c>
      <c r="F2010" s="14">
        <f>VLOOKUP($A2010,Orders!$A:$B,2,FALSE)</f>
        <v>38295</v>
      </c>
      <c r="G2010" t="str">
        <f>VLOOKUP($A2010,Orders!$A:$E,5,FALSE)</f>
        <v>Shipped</v>
      </c>
      <c r="H2010">
        <f>VLOOKUP(B2010,Products!A:H,8)</f>
        <v>98.3</v>
      </c>
      <c r="I2010">
        <f t="shared" si="128"/>
        <v>3578.12</v>
      </c>
      <c r="J2010">
        <f t="shared" si="129"/>
        <v>1022.3200000000002</v>
      </c>
      <c r="K2010">
        <f t="shared" si="130"/>
        <v>2004</v>
      </c>
      <c r="L2010">
        <f t="shared" si="131"/>
        <v>11</v>
      </c>
      <c r="M2010" t="str">
        <f>VLOOKUP(A2010,'Master Sheet'!A:O,15)</f>
        <v>Boston</v>
      </c>
    </row>
    <row r="2011" spans="1:13">
      <c r="A2011">
        <v>10322</v>
      </c>
      <c r="B2011" t="s">
        <v>134</v>
      </c>
      <c r="C2011">
        <v>40</v>
      </c>
      <c r="D2011">
        <v>180.01</v>
      </c>
      <c r="E2011">
        <v>1</v>
      </c>
      <c r="F2011" s="14">
        <f>VLOOKUP($A2011,Orders!$A:$B,2,FALSE)</f>
        <v>38295</v>
      </c>
      <c r="G2011" t="str">
        <f>VLOOKUP($A2011,Orders!$A:$E,5,FALSE)</f>
        <v>Shipped</v>
      </c>
      <c r="H2011">
        <f>VLOOKUP(B2011,Products!A:H,8)</f>
        <v>98.58</v>
      </c>
      <c r="I2011">
        <f t="shared" si="128"/>
        <v>7200.4</v>
      </c>
      <c r="J2011">
        <f t="shared" si="129"/>
        <v>3257.2</v>
      </c>
      <c r="K2011">
        <f t="shared" si="130"/>
        <v>2004</v>
      </c>
      <c r="L2011">
        <f t="shared" si="131"/>
        <v>11</v>
      </c>
      <c r="M2011" t="str">
        <f>VLOOKUP(A2011,'Master Sheet'!A:O,15)</f>
        <v>Boston</v>
      </c>
    </row>
    <row r="2012" spans="1:13">
      <c r="A2012">
        <v>10322</v>
      </c>
      <c r="B2012" t="s">
        <v>135</v>
      </c>
      <c r="C2012">
        <v>46</v>
      </c>
      <c r="D2012">
        <v>141.83000000000001</v>
      </c>
      <c r="E2012">
        <v>8</v>
      </c>
      <c r="F2012" s="14">
        <f>VLOOKUP($A2012,Orders!$A:$B,2,FALSE)</f>
        <v>38295</v>
      </c>
      <c r="G2012" t="str">
        <f>VLOOKUP($A2012,Orders!$A:$E,5,FALSE)</f>
        <v>Shipped</v>
      </c>
      <c r="H2012">
        <f>VLOOKUP(B2012,Products!A:H,8)</f>
        <v>103.42</v>
      </c>
      <c r="I2012">
        <f t="shared" si="128"/>
        <v>6524.18</v>
      </c>
      <c r="J2012">
        <f t="shared" si="129"/>
        <v>1766.8600000000006</v>
      </c>
      <c r="K2012">
        <f t="shared" si="130"/>
        <v>2004</v>
      </c>
      <c r="L2012">
        <f t="shared" si="131"/>
        <v>11</v>
      </c>
      <c r="M2012" t="str">
        <f>VLOOKUP(A2012,'Master Sheet'!A:O,15)</f>
        <v>Boston</v>
      </c>
    </row>
    <row r="2013" spans="1:13">
      <c r="A2013">
        <v>10322</v>
      </c>
      <c r="B2013" t="s">
        <v>136</v>
      </c>
      <c r="C2013">
        <v>27</v>
      </c>
      <c r="D2013">
        <v>136.66999999999999</v>
      </c>
      <c r="E2013">
        <v>9</v>
      </c>
      <c r="F2013" s="14">
        <f>VLOOKUP($A2013,Orders!$A:$B,2,FALSE)</f>
        <v>38295</v>
      </c>
      <c r="G2013" t="str">
        <f>VLOOKUP($A2013,Orders!$A:$E,5,FALSE)</f>
        <v>Shipped</v>
      </c>
      <c r="H2013">
        <f>VLOOKUP(B2013,Products!A:H,8)</f>
        <v>77.900000000000006</v>
      </c>
      <c r="I2013">
        <f t="shared" si="128"/>
        <v>3690.0899999999997</v>
      </c>
      <c r="J2013">
        <f t="shared" si="129"/>
        <v>1586.7899999999995</v>
      </c>
      <c r="K2013">
        <f t="shared" si="130"/>
        <v>2004</v>
      </c>
      <c r="L2013">
        <f t="shared" si="131"/>
        <v>11</v>
      </c>
      <c r="M2013" t="str">
        <f>VLOOKUP(A2013,'Master Sheet'!A:O,15)</f>
        <v>Boston</v>
      </c>
    </row>
    <row r="2014" spans="1:13">
      <c r="A2014">
        <v>10322</v>
      </c>
      <c r="B2014" t="s">
        <v>137</v>
      </c>
      <c r="C2014">
        <v>22</v>
      </c>
      <c r="D2014">
        <v>101.5</v>
      </c>
      <c r="E2014">
        <v>10</v>
      </c>
      <c r="F2014" s="14">
        <f>VLOOKUP($A2014,Orders!$A:$B,2,FALSE)</f>
        <v>38295</v>
      </c>
      <c r="G2014" t="str">
        <f>VLOOKUP($A2014,Orders!$A:$E,5,FALSE)</f>
        <v>Shipped</v>
      </c>
      <c r="H2014">
        <f>VLOOKUP(B2014,Products!A:H,8)</f>
        <v>58.33</v>
      </c>
      <c r="I2014">
        <f t="shared" si="128"/>
        <v>2233</v>
      </c>
      <c r="J2014">
        <f t="shared" si="129"/>
        <v>949.74</v>
      </c>
      <c r="K2014">
        <f t="shared" si="130"/>
        <v>2004</v>
      </c>
      <c r="L2014">
        <f t="shared" si="131"/>
        <v>11</v>
      </c>
      <c r="M2014" t="str">
        <f>VLOOKUP(A2014,'Master Sheet'!A:O,15)</f>
        <v>Boston</v>
      </c>
    </row>
    <row r="2015" spans="1:13">
      <c r="A2015">
        <v>10322</v>
      </c>
      <c r="B2015" t="s">
        <v>132</v>
      </c>
      <c r="C2015">
        <v>43</v>
      </c>
      <c r="D2015">
        <v>92.47</v>
      </c>
      <c r="E2015">
        <v>14</v>
      </c>
      <c r="F2015" s="14">
        <f>VLOOKUP($A2015,Orders!$A:$B,2,FALSE)</f>
        <v>38295</v>
      </c>
      <c r="G2015" t="str">
        <f>VLOOKUP($A2015,Orders!$A:$E,5,FALSE)</f>
        <v>Shipped</v>
      </c>
      <c r="H2015">
        <f>VLOOKUP(B2015,Products!A:H,8)</f>
        <v>60.62</v>
      </c>
      <c r="I2015">
        <f t="shared" si="128"/>
        <v>3976.21</v>
      </c>
      <c r="J2015">
        <f t="shared" si="129"/>
        <v>1369.55</v>
      </c>
      <c r="K2015">
        <f t="shared" si="130"/>
        <v>2004</v>
      </c>
      <c r="L2015">
        <f t="shared" si="131"/>
        <v>11</v>
      </c>
      <c r="M2015" t="str">
        <f>VLOOKUP(A2015,'Master Sheet'!A:O,15)</f>
        <v>Boston</v>
      </c>
    </row>
    <row r="2016" spans="1:13">
      <c r="A2016">
        <v>10322</v>
      </c>
      <c r="B2016" t="s">
        <v>133</v>
      </c>
      <c r="C2016">
        <v>41</v>
      </c>
      <c r="D2016">
        <v>44.21</v>
      </c>
      <c r="E2016">
        <v>5</v>
      </c>
      <c r="F2016" s="14">
        <f>VLOOKUP($A2016,Orders!$A:$B,2,FALSE)</f>
        <v>38295</v>
      </c>
      <c r="G2016" t="str">
        <f>VLOOKUP($A2016,Orders!$A:$E,5,FALSE)</f>
        <v>Shipped</v>
      </c>
      <c r="H2016">
        <f>VLOOKUP(B2016,Products!A:H,8)</f>
        <v>24.26</v>
      </c>
      <c r="I2016">
        <f t="shared" si="128"/>
        <v>1812.6100000000001</v>
      </c>
      <c r="J2016">
        <f t="shared" si="129"/>
        <v>817.94999999999993</v>
      </c>
      <c r="K2016">
        <f t="shared" si="130"/>
        <v>2004</v>
      </c>
      <c r="L2016">
        <f t="shared" si="131"/>
        <v>11</v>
      </c>
      <c r="M2016" t="str">
        <f>VLOOKUP(A2016,'Master Sheet'!A:O,15)</f>
        <v>Boston</v>
      </c>
    </row>
    <row r="2017" spans="1:13">
      <c r="A2017">
        <v>10322</v>
      </c>
      <c r="B2017" t="s">
        <v>128</v>
      </c>
      <c r="C2017">
        <v>50</v>
      </c>
      <c r="D2017">
        <v>120.77</v>
      </c>
      <c r="E2017">
        <v>6</v>
      </c>
      <c r="F2017" s="14">
        <f>VLOOKUP($A2017,Orders!$A:$B,2,FALSE)</f>
        <v>38295</v>
      </c>
      <c r="G2017" t="str">
        <f>VLOOKUP($A2017,Orders!$A:$E,5,FALSE)</f>
        <v>Shipped</v>
      </c>
      <c r="H2017">
        <f>VLOOKUP(B2017,Products!A:H,8)</f>
        <v>58.48</v>
      </c>
      <c r="I2017">
        <f t="shared" si="128"/>
        <v>6038.5</v>
      </c>
      <c r="J2017">
        <f t="shared" si="129"/>
        <v>3114.5</v>
      </c>
      <c r="K2017">
        <f t="shared" si="130"/>
        <v>2004</v>
      </c>
      <c r="L2017">
        <f t="shared" si="131"/>
        <v>11</v>
      </c>
      <c r="M2017" t="str">
        <f>VLOOKUP(A2017,'Master Sheet'!A:O,15)</f>
        <v>Boston</v>
      </c>
    </row>
    <row r="2018" spans="1:13">
      <c r="A2018">
        <v>10322</v>
      </c>
      <c r="B2018" t="s">
        <v>138</v>
      </c>
      <c r="C2018">
        <v>35</v>
      </c>
      <c r="D2018">
        <v>57.12</v>
      </c>
      <c r="E2018">
        <v>11</v>
      </c>
      <c r="F2018" s="14">
        <f>VLOOKUP($A2018,Orders!$A:$B,2,FALSE)</f>
        <v>38295</v>
      </c>
      <c r="G2018" t="str">
        <f>VLOOKUP($A2018,Orders!$A:$E,5,FALSE)</f>
        <v>Shipped</v>
      </c>
      <c r="H2018">
        <f>VLOOKUP(B2018,Products!A:H,8)</f>
        <v>24.92</v>
      </c>
      <c r="I2018">
        <f t="shared" si="128"/>
        <v>1999.1999999999998</v>
      </c>
      <c r="J2018">
        <f t="shared" si="129"/>
        <v>1126.9999999999998</v>
      </c>
      <c r="K2018">
        <f t="shared" si="130"/>
        <v>2004</v>
      </c>
      <c r="L2018">
        <f t="shared" si="131"/>
        <v>11</v>
      </c>
      <c r="M2018" t="str">
        <f>VLOOKUP(A2018,'Master Sheet'!A:O,15)</f>
        <v>Boston</v>
      </c>
    </row>
    <row r="2019" spans="1:13">
      <c r="A2019">
        <v>10322</v>
      </c>
      <c r="B2019" t="s">
        <v>129</v>
      </c>
      <c r="C2019">
        <v>36</v>
      </c>
      <c r="D2019">
        <v>158.63</v>
      </c>
      <c r="E2019">
        <v>2</v>
      </c>
      <c r="F2019" s="14">
        <f>VLOOKUP($A2019,Orders!$A:$B,2,FALSE)</f>
        <v>38295</v>
      </c>
      <c r="G2019" t="str">
        <f>VLOOKUP($A2019,Orders!$A:$E,5,FALSE)</f>
        <v>Shipped</v>
      </c>
      <c r="H2019">
        <f>VLOOKUP(B2019,Products!A:H,8)</f>
        <v>72.56</v>
      </c>
      <c r="I2019">
        <f t="shared" si="128"/>
        <v>5710.68</v>
      </c>
      <c r="J2019">
        <f t="shared" si="129"/>
        <v>3098.5199999999995</v>
      </c>
      <c r="K2019">
        <f t="shared" si="130"/>
        <v>2004</v>
      </c>
      <c r="L2019">
        <f t="shared" si="131"/>
        <v>11</v>
      </c>
      <c r="M2019" t="str">
        <f>VLOOKUP(A2019,'Master Sheet'!A:O,15)</f>
        <v>Boston</v>
      </c>
    </row>
    <row r="2020" spans="1:13">
      <c r="A2020">
        <v>10322</v>
      </c>
      <c r="B2020" t="s">
        <v>139</v>
      </c>
      <c r="C2020">
        <v>33</v>
      </c>
      <c r="D2020">
        <v>100.3</v>
      </c>
      <c r="E2020">
        <v>12</v>
      </c>
      <c r="F2020" s="14">
        <f>VLOOKUP($A2020,Orders!$A:$B,2,FALSE)</f>
        <v>38295</v>
      </c>
      <c r="G2020" t="str">
        <f>VLOOKUP($A2020,Orders!$A:$E,5,FALSE)</f>
        <v>Shipped</v>
      </c>
      <c r="H2020">
        <f>VLOOKUP(B2020,Products!A:H,8)</f>
        <v>60.78</v>
      </c>
      <c r="I2020">
        <f t="shared" si="128"/>
        <v>3309.9</v>
      </c>
      <c r="J2020">
        <f t="shared" si="129"/>
        <v>1304.1599999999999</v>
      </c>
      <c r="K2020">
        <f t="shared" si="130"/>
        <v>2004</v>
      </c>
      <c r="L2020">
        <f t="shared" si="131"/>
        <v>11</v>
      </c>
      <c r="M2020" t="str">
        <f>VLOOKUP(A2020,'Master Sheet'!A:O,15)</f>
        <v>Boston</v>
      </c>
    </row>
    <row r="2021" spans="1:13">
      <c r="A2021">
        <v>10322</v>
      </c>
      <c r="B2021" t="s">
        <v>140</v>
      </c>
      <c r="C2021">
        <v>41</v>
      </c>
      <c r="D2021">
        <v>54.34</v>
      </c>
      <c r="E2021">
        <v>13</v>
      </c>
      <c r="F2021" s="14">
        <f>VLOOKUP($A2021,Orders!$A:$B,2,FALSE)</f>
        <v>38295</v>
      </c>
      <c r="G2021" t="str">
        <f>VLOOKUP($A2021,Orders!$A:$E,5,FALSE)</f>
        <v>Shipped</v>
      </c>
      <c r="H2021">
        <f>VLOOKUP(B2021,Products!A:H,8)</f>
        <v>34.35</v>
      </c>
      <c r="I2021">
        <f t="shared" si="128"/>
        <v>2227.94</v>
      </c>
      <c r="J2021">
        <f t="shared" si="129"/>
        <v>819.59</v>
      </c>
      <c r="K2021">
        <f t="shared" si="130"/>
        <v>2004</v>
      </c>
      <c r="L2021">
        <f t="shared" si="131"/>
        <v>11</v>
      </c>
      <c r="M2021" t="str">
        <f>VLOOKUP(A2021,'Master Sheet'!A:O,15)</f>
        <v>Boston</v>
      </c>
    </row>
    <row r="2022" spans="1:13">
      <c r="A2022">
        <v>10322</v>
      </c>
      <c r="B2022" t="s">
        <v>141</v>
      </c>
      <c r="C2022">
        <v>48</v>
      </c>
      <c r="D2022">
        <v>90.06</v>
      </c>
      <c r="E2022">
        <v>7</v>
      </c>
      <c r="F2022" s="14">
        <f>VLOOKUP($A2022,Orders!$A:$B,2,FALSE)</f>
        <v>38295</v>
      </c>
      <c r="G2022" t="str">
        <f>VLOOKUP($A2022,Orders!$A:$E,5,FALSE)</f>
        <v>Shipped</v>
      </c>
      <c r="H2022">
        <f>VLOOKUP(B2022,Products!A:H,8)</f>
        <v>60.74</v>
      </c>
      <c r="I2022">
        <f t="shared" si="128"/>
        <v>4322.88</v>
      </c>
      <c r="J2022">
        <f t="shared" si="129"/>
        <v>1407.3600000000001</v>
      </c>
      <c r="K2022">
        <f t="shared" si="130"/>
        <v>2004</v>
      </c>
      <c r="L2022">
        <f t="shared" si="131"/>
        <v>11</v>
      </c>
      <c r="M2022" t="str">
        <f>VLOOKUP(A2022,'Master Sheet'!A:O,15)</f>
        <v>Boston</v>
      </c>
    </row>
    <row r="2023" spans="1:13">
      <c r="A2023">
        <v>10322</v>
      </c>
      <c r="B2023" t="s">
        <v>130</v>
      </c>
      <c r="C2023">
        <v>20</v>
      </c>
      <c r="D2023">
        <v>26.55</v>
      </c>
      <c r="E2023">
        <v>3</v>
      </c>
      <c r="F2023" s="14">
        <f>VLOOKUP($A2023,Orders!$A:$B,2,FALSE)</f>
        <v>38295</v>
      </c>
      <c r="G2023" t="str">
        <f>VLOOKUP($A2023,Orders!$A:$E,5,FALSE)</f>
        <v>Shipped</v>
      </c>
      <c r="H2023">
        <f>VLOOKUP(B2023,Products!A:H,8)</f>
        <v>22.57</v>
      </c>
      <c r="I2023">
        <f t="shared" si="128"/>
        <v>531</v>
      </c>
      <c r="J2023">
        <f t="shared" si="129"/>
        <v>79.600000000000009</v>
      </c>
      <c r="K2023">
        <f t="shared" si="130"/>
        <v>2004</v>
      </c>
      <c r="L2023">
        <f t="shared" si="131"/>
        <v>11</v>
      </c>
      <c r="M2023" t="str">
        <f>VLOOKUP(A2023,'Master Sheet'!A:O,15)</f>
        <v>Boston</v>
      </c>
    </row>
    <row r="2024" spans="1:13">
      <c r="A2024">
        <v>10322</v>
      </c>
      <c r="B2024" t="s">
        <v>131</v>
      </c>
      <c r="C2024">
        <v>30</v>
      </c>
      <c r="D2024">
        <v>40.770000000000003</v>
      </c>
      <c r="E2024">
        <v>4</v>
      </c>
      <c r="F2024" s="14">
        <f>VLOOKUP($A2024,Orders!$A:$B,2,FALSE)</f>
        <v>38295</v>
      </c>
      <c r="G2024" t="str">
        <f>VLOOKUP($A2024,Orders!$A:$E,5,FALSE)</f>
        <v>Shipped</v>
      </c>
      <c r="H2024">
        <f>VLOOKUP(B2024,Products!A:H,8)</f>
        <v>20.61</v>
      </c>
      <c r="I2024">
        <f t="shared" si="128"/>
        <v>1223.1000000000001</v>
      </c>
      <c r="J2024">
        <f t="shared" si="129"/>
        <v>604.80000000000007</v>
      </c>
      <c r="K2024">
        <f t="shared" si="130"/>
        <v>2004</v>
      </c>
      <c r="L2024">
        <f t="shared" si="131"/>
        <v>11</v>
      </c>
      <c r="M2024" t="str">
        <f>VLOOKUP(A2024,'Master Sheet'!A:O,15)</f>
        <v>Boston</v>
      </c>
    </row>
    <row r="2025" spans="1:13">
      <c r="A2025">
        <v>10323</v>
      </c>
      <c r="B2025" t="s">
        <v>142</v>
      </c>
      <c r="C2025">
        <v>33</v>
      </c>
      <c r="D2025">
        <v>88.3</v>
      </c>
      <c r="E2025">
        <v>2</v>
      </c>
      <c r="F2025" s="14">
        <f>VLOOKUP($A2025,Orders!$A:$B,2,FALSE)</f>
        <v>38296</v>
      </c>
      <c r="G2025" t="str">
        <f>VLOOKUP($A2025,Orders!$A:$E,5,FALSE)</f>
        <v>Shipped</v>
      </c>
      <c r="H2025">
        <f>VLOOKUP(B2025,Products!A:H,8)</f>
        <v>57.54</v>
      </c>
      <c r="I2025">
        <f t="shared" si="128"/>
        <v>2913.9</v>
      </c>
      <c r="J2025">
        <f t="shared" si="129"/>
        <v>1015.0799999999999</v>
      </c>
      <c r="K2025">
        <f t="shared" si="130"/>
        <v>2004</v>
      </c>
      <c r="L2025">
        <f t="shared" si="131"/>
        <v>11</v>
      </c>
      <c r="M2025" t="str">
        <f>VLOOKUP(A2025,'Master Sheet'!A:O,15)</f>
        <v>London</v>
      </c>
    </row>
    <row r="2026" spans="1:13">
      <c r="A2026">
        <v>10323</v>
      </c>
      <c r="B2026" t="s">
        <v>143</v>
      </c>
      <c r="C2026">
        <v>47</v>
      </c>
      <c r="D2026">
        <v>96.86</v>
      </c>
      <c r="E2026">
        <v>1</v>
      </c>
      <c r="F2026" s="14">
        <f>VLOOKUP($A2026,Orders!$A:$B,2,FALSE)</f>
        <v>38296</v>
      </c>
      <c r="G2026" t="str">
        <f>VLOOKUP($A2026,Orders!$A:$E,5,FALSE)</f>
        <v>Shipped</v>
      </c>
      <c r="H2026">
        <f>VLOOKUP(B2026,Products!A:H,8)</f>
        <v>84.76</v>
      </c>
      <c r="I2026">
        <f t="shared" si="128"/>
        <v>4552.42</v>
      </c>
      <c r="J2026">
        <f t="shared" si="129"/>
        <v>568.6999999999997</v>
      </c>
      <c r="K2026">
        <f t="shared" si="130"/>
        <v>2004</v>
      </c>
      <c r="L2026">
        <f t="shared" si="131"/>
        <v>11</v>
      </c>
      <c r="M2026" t="str">
        <f>VLOOKUP(A2026,'Master Sheet'!A:O,15)</f>
        <v>London</v>
      </c>
    </row>
    <row r="2027" spans="1:13">
      <c r="A2027">
        <v>10324</v>
      </c>
      <c r="B2027" t="s">
        <v>150</v>
      </c>
      <c r="C2027">
        <v>27</v>
      </c>
      <c r="D2027">
        <v>148.06</v>
      </c>
      <c r="E2027">
        <v>1</v>
      </c>
      <c r="F2027" s="14">
        <f>VLOOKUP($A2027,Orders!$A:$B,2,FALSE)</f>
        <v>38296</v>
      </c>
      <c r="G2027" t="str">
        <f>VLOOKUP($A2027,Orders!$A:$E,5,FALSE)</f>
        <v>Shipped</v>
      </c>
      <c r="H2027">
        <f>VLOOKUP(B2027,Products!A:H,8)</f>
        <v>89.14</v>
      </c>
      <c r="I2027">
        <f t="shared" si="128"/>
        <v>3997.62</v>
      </c>
      <c r="J2027">
        <f t="shared" si="129"/>
        <v>1590.8400000000001</v>
      </c>
      <c r="K2027">
        <f t="shared" si="130"/>
        <v>2004</v>
      </c>
      <c r="L2027">
        <f t="shared" si="131"/>
        <v>11</v>
      </c>
      <c r="M2027" t="str">
        <f>VLOOKUP(A2027,'Master Sheet'!A:O,15)</f>
        <v>NYC</v>
      </c>
    </row>
    <row r="2028" spans="1:13">
      <c r="A2028">
        <v>10324</v>
      </c>
      <c r="B2028" t="s">
        <v>151</v>
      </c>
      <c r="C2028">
        <v>26</v>
      </c>
      <c r="D2028">
        <v>100.73</v>
      </c>
      <c r="E2028">
        <v>7</v>
      </c>
      <c r="F2028" s="14">
        <f>VLOOKUP($A2028,Orders!$A:$B,2,FALSE)</f>
        <v>38296</v>
      </c>
      <c r="G2028" t="str">
        <f>VLOOKUP($A2028,Orders!$A:$E,5,FALSE)</f>
        <v>Shipped</v>
      </c>
      <c r="H2028">
        <f>VLOOKUP(B2028,Products!A:H,8)</f>
        <v>55.7</v>
      </c>
      <c r="I2028">
        <f t="shared" si="128"/>
        <v>2618.98</v>
      </c>
      <c r="J2028">
        <f t="shared" si="129"/>
        <v>1170.78</v>
      </c>
      <c r="K2028">
        <f t="shared" si="130"/>
        <v>2004</v>
      </c>
      <c r="L2028">
        <f t="shared" si="131"/>
        <v>11</v>
      </c>
      <c r="M2028" t="str">
        <f>VLOOKUP(A2028,'Master Sheet'!A:O,15)</f>
        <v>NYC</v>
      </c>
    </row>
    <row r="2029" spans="1:13">
      <c r="A2029">
        <v>10324</v>
      </c>
      <c r="B2029" t="s">
        <v>152</v>
      </c>
      <c r="C2029">
        <v>47</v>
      </c>
      <c r="D2029">
        <v>142.44999999999999</v>
      </c>
      <c r="E2029">
        <v>8</v>
      </c>
      <c r="F2029" s="14">
        <f>VLOOKUP($A2029,Orders!$A:$B,2,FALSE)</f>
        <v>38296</v>
      </c>
      <c r="G2029" t="str">
        <f>VLOOKUP($A2029,Orders!$A:$E,5,FALSE)</f>
        <v>Shipped</v>
      </c>
      <c r="H2029">
        <f>VLOOKUP(B2029,Products!A:H,8)</f>
        <v>101.51</v>
      </c>
      <c r="I2029">
        <f t="shared" si="128"/>
        <v>6695.15</v>
      </c>
      <c r="J2029">
        <f t="shared" si="129"/>
        <v>1924.1799999999992</v>
      </c>
      <c r="K2029">
        <f t="shared" si="130"/>
        <v>2004</v>
      </c>
      <c r="L2029">
        <f t="shared" si="131"/>
        <v>11</v>
      </c>
      <c r="M2029" t="str">
        <f>VLOOKUP(A2029,'Master Sheet'!A:O,15)</f>
        <v>NYC</v>
      </c>
    </row>
    <row r="2030" spans="1:13">
      <c r="A2030">
        <v>10324</v>
      </c>
      <c r="B2030" t="s">
        <v>153</v>
      </c>
      <c r="C2030">
        <v>33</v>
      </c>
      <c r="D2030">
        <v>105.55</v>
      </c>
      <c r="E2030">
        <v>10</v>
      </c>
      <c r="F2030" s="14">
        <f>VLOOKUP($A2030,Orders!$A:$B,2,FALSE)</f>
        <v>38296</v>
      </c>
      <c r="G2030" t="str">
        <f>VLOOKUP($A2030,Orders!$A:$E,5,FALSE)</f>
        <v>Shipped</v>
      </c>
      <c r="H2030">
        <f>VLOOKUP(B2030,Products!A:H,8)</f>
        <v>74.86</v>
      </c>
      <c r="I2030">
        <f t="shared" si="128"/>
        <v>3483.15</v>
      </c>
      <c r="J2030">
        <f t="shared" si="129"/>
        <v>1012.77</v>
      </c>
      <c r="K2030">
        <f t="shared" si="130"/>
        <v>2004</v>
      </c>
      <c r="L2030">
        <f t="shared" si="131"/>
        <v>11</v>
      </c>
      <c r="M2030" t="str">
        <f>VLOOKUP(A2030,'Master Sheet'!A:O,15)</f>
        <v>NYC</v>
      </c>
    </row>
    <row r="2031" spans="1:13">
      <c r="A2031">
        <v>10324</v>
      </c>
      <c r="B2031" t="s">
        <v>154</v>
      </c>
      <c r="C2031">
        <v>27</v>
      </c>
      <c r="D2031">
        <v>137.16999999999999</v>
      </c>
      <c r="E2031">
        <v>12</v>
      </c>
      <c r="F2031" s="14">
        <f>VLOOKUP($A2031,Orders!$A:$B,2,FALSE)</f>
        <v>38296</v>
      </c>
      <c r="G2031" t="str">
        <f>VLOOKUP($A2031,Orders!$A:$E,5,FALSE)</f>
        <v>Shipped</v>
      </c>
      <c r="H2031">
        <f>VLOOKUP(B2031,Products!A:H,8)</f>
        <v>77.900000000000006</v>
      </c>
      <c r="I2031">
        <f t="shared" si="128"/>
        <v>3703.5899999999997</v>
      </c>
      <c r="J2031">
        <f t="shared" si="129"/>
        <v>1600.2899999999995</v>
      </c>
      <c r="K2031">
        <f t="shared" si="130"/>
        <v>2004</v>
      </c>
      <c r="L2031">
        <f t="shared" si="131"/>
        <v>11</v>
      </c>
      <c r="M2031" t="str">
        <f>VLOOKUP(A2031,'Master Sheet'!A:O,15)</f>
        <v>NYC</v>
      </c>
    </row>
    <row r="2032" spans="1:13">
      <c r="A2032">
        <v>10324</v>
      </c>
      <c r="B2032" t="s">
        <v>155</v>
      </c>
      <c r="C2032">
        <v>49</v>
      </c>
      <c r="D2032">
        <v>120.64</v>
      </c>
      <c r="E2032">
        <v>13</v>
      </c>
      <c r="F2032" s="14">
        <f>VLOOKUP($A2032,Orders!$A:$B,2,FALSE)</f>
        <v>38296</v>
      </c>
      <c r="G2032" t="str">
        <f>VLOOKUP($A2032,Orders!$A:$E,5,FALSE)</f>
        <v>Shipped</v>
      </c>
      <c r="H2032">
        <f>VLOOKUP(B2032,Products!A:H,8)</f>
        <v>91.92</v>
      </c>
      <c r="I2032">
        <f t="shared" si="128"/>
        <v>5911.36</v>
      </c>
      <c r="J2032">
        <f t="shared" si="129"/>
        <v>1407.28</v>
      </c>
      <c r="K2032">
        <f t="shared" si="130"/>
        <v>2004</v>
      </c>
      <c r="L2032">
        <f t="shared" si="131"/>
        <v>11</v>
      </c>
      <c r="M2032" t="str">
        <f>VLOOKUP(A2032,'Master Sheet'!A:O,15)</f>
        <v>NYC</v>
      </c>
    </row>
    <row r="2033" spans="1:13">
      <c r="A2033">
        <v>10324</v>
      </c>
      <c r="B2033" t="s">
        <v>144</v>
      </c>
      <c r="C2033">
        <v>38</v>
      </c>
      <c r="D2033">
        <v>49.81</v>
      </c>
      <c r="E2033">
        <v>6</v>
      </c>
      <c r="F2033" s="14">
        <f>VLOOKUP($A2033,Orders!$A:$B,2,FALSE)</f>
        <v>38296</v>
      </c>
      <c r="G2033" t="str">
        <f>VLOOKUP($A2033,Orders!$A:$E,5,FALSE)</f>
        <v>Shipped</v>
      </c>
      <c r="H2033">
        <f>VLOOKUP(B2033,Products!A:H,8)</f>
        <v>23.14</v>
      </c>
      <c r="I2033">
        <f t="shared" si="128"/>
        <v>1892.7800000000002</v>
      </c>
      <c r="J2033">
        <f t="shared" si="129"/>
        <v>1013.46</v>
      </c>
      <c r="K2033">
        <f t="shared" si="130"/>
        <v>2004</v>
      </c>
      <c r="L2033">
        <f t="shared" si="131"/>
        <v>11</v>
      </c>
      <c r="M2033" t="str">
        <f>VLOOKUP(A2033,'Master Sheet'!A:O,15)</f>
        <v>NYC</v>
      </c>
    </row>
    <row r="2034" spans="1:13">
      <c r="A2034">
        <v>10324</v>
      </c>
      <c r="B2034" t="s">
        <v>156</v>
      </c>
      <c r="C2034">
        <v>25</v>
      </c>
      <c r="D2034">
        <v>49.71</v>
      </c>
      <c r="E2034">
        <v>14</v>
      </c>
      <c r="F2034" s="14">
        <f>VLOOKUP($A2034,Orders!$A:$B,2,FALSE)</f>
        <v>38296</v>
      </c>
      <c r="G2034" t="str">
        <f>VLOOKUP($A2034,Orders!$A:$E,5,FALSE)</f>
        <v>Shipped</v>
      </c>
      <c r="H2034">
        <f>VLOOKUP(B2034,Products!A:H,8)</f>
        <v>32.369999999999997</v>
      </c>
      <c r="I2034">
        <f t="shared" si="128"/>
        <v>1242.75</v>
      </c>
      <c r="J2034">
        <f t="shared" si="129"/>
        <v>433.50000000000011</v>
      </c>
      <c r="K2034">
        <f t="shared" si="130"/>
        <v>2004</v>
      </c>
      <c r="L2034">
        <f t="shared" si="131"/>
        <v>11</v>
      </c>
      <c r="M2034" t="str">
        <f>VLOOKUP(A2034,'Master Sheet'!A:O,15)</f>
        <v>NYC</v>
      </c>
    </row>
    <row r="2035" spans="1:13">
      <c r="A2035">
        <v>10324</v>
      </c>
      <c r="B2035" t="s">
        <v>145</v>
      </c>
      <c r="C2035">
        <v>31</v>
      </c>
      <c r="D2035">
        <v>107.34</v>
      </c>
      <c r="E2035">
        <v>2</v>
      </c>
      <c r="F2035" s="14">
        <f>VLOOKUP($A2035,Orders!$A:$B,2,FALSE)</f>
        <v>38296</v>
      </c>
      <c r="G2035" t="str">
        <f>VLOOKUP($A2035,Orders!$A:$E,5,FALSE)</f>
        <v>Shipped</v>
      </c>
      <c r="H2035">
        <f>VLOOKUP(B2035,Products!A:H,8)</f>
        <v>61.34</v>
      </c>
      <c r="I2035">
        <f t="shared" ref="I2035:I2098" si="132">C2035*D2035</f>
        <v>3327.54</v>
      </c>
      <c r="J2035">
        <f t="shared" ref="J2035:J2098" si="133">(D2035-H2035)*C2035</f>
        <v>1426</v>
      </c>
      <c r="K2035">
        <f t="shared" ref="K2035:K2098" si="134">YEAR(F2035)</f>
        <v>2004</v>
      </c>
      <c r="L2035">
        <f t="shared" ref="L2035:L2098" si="135">MONTH(F2035)</f>
        <v>11</v>
      </c>
      <c r="M2035" t="str">
        <f>VLOOKUP(A2035,'Master Sheet'!A:O,15)</f>
        <v>NYC</v>
      </c>
    </row>
    <row r="2036" spans="1:13">
      <c r="A2036">
        <v>10324</v>
      </c>
      <c r="B2036" t="s">
        <v>157</v>
      </c>
      <c r="C2036">
        <v>30</v>
      </c>
      <c r="D2036">
        <v>29.35</v>
      </c>
      <c r="E2036">
        <v>9</v>
      </c>
      <c r="F2036" s="14">
        <f>VLOOKUP($A2036,Orders!$A:$B,2,FALSE)</f>
        <v>38296</v>
      </c>
      <c r="G2036" t="str">
        <f>VLOOKUP($A2036,Orders!$A:$E,5,FALSE)</f>
        <v>Shipped</v>
      </c>
      <c r="H2036">
        <f>VLOOKUP(B2036,Products!A:H,8)</f>
        <v>15.91</v>
      </c>
      <c r="I2036">
        <f t="shared" si="132"/>
        <v>880.5</v>
      </c>
      <c r="J2036">
        <f t="shared" si="133"/>
        <v>403.20000000000005</v>
      </c>
      <c r="K2036">
        <f t="shared" si="134"/>
        <v>2004</v>
      </c>
      <c r="L2036">
        <f t="shared" si="135"/>
        <v>11</v>
      </c>
      <c r="M2036" t="str">
        <f>VLOOKUP(A2036,'Master Sheet'!A:O,15)</f>
        <v>NYC</v>
      </c>
    </row>
    <row r="2037" spans="1:13">
      <c r="A2037">
        <v>10324</v>
      </c>
      <c r="B2037" t="s">
        <v>146</v>
      </c>
      <c r="C2037">
        <v>33</v>
      </c>
      <c r="D2037">
        <v>95.44</v>
      </c>
      <c r="E2037">
        <v>3</v>
      </c>
      <c r="F2037" s="14">
        <f>VLOOKUP($A2037,Orders!$A:$B,2,FALSE)</f>
        <v>38296</v>
      </c>
      <c r="G2037" t="str">
        <f>VLOOKUP($A2037,Orders!$A:$E,5,FALSE)</f>
        <v>Shipped</v>
      </c>
      <c r="H2037">
        <f>VLOOKUP(B2037,Products!A:H,8)</f>
        <v>57.46</v>
      </c>
      <c r="I2037">
        <f t="shared" si="132"/>
        <v>3149.52</v>
      </c>
      <c r="J2037">
        <f t="shared" si="133"/>
        <v>1253.3399999999999</v>
      </c>
      <c r="K2037">
        <f t="shared" si="134"/>
        <v>2004</v>
      </c>
      <c r="L2037">
        <f t="shared" si="135"/>
        <v>11</v>
      </c>
      <c r="M2037" t="str">
        <f>VLOOKUP(A2037,'Master Sheet'!A:O,15)</f>
        <v>NYC</v>
      </c>
    </row>
    <row r="2038" spans="1:13">
      <c r="A2038">
        <v>10324</v>
      </c>
      <c r="B2038" t="s">
        <v>147</v>
      </c>
      <c r="C2038">
        <v>20</v>
      </c>
      <c r="D2038">
        <v>91.49</v>
      </c>
      <c r="E2038">
        <v>11</v>
      </c>
      <c r="F2038" s="14">
        <f>VLOOKUP($A2038,Orders!$A:$B,2,FALSE)</f>
        <v>38296</v>
      </c>
      <c r="G2038" t="str">
        <f>VLOOKUP($A2038,Orders!$A:$E,5,FALSE)</f>
        <v>Shipped</v>
      </c>
      <c r="H2038">
        <f>VLOOKUP(B2038,Products!A:H,8)</f>
        <v>53.93</v>
      </c>
      <c r="I2038">
        <f t="shared" si="132"/>
        <v>1829.8</v>
      </c>
      <c r="J2038">
        <f t="shared" si="133"/>
        <v>751.19999999999993</v>
      </c>
      <c r="K2038">
        <f t="shared" si="134"/>
        <v>2004</v>
      </c>
      <c r="L2038">
        <f t="shared" si="135"/>
        <v>11</v>
      </c>
      <c r="M2038" t="str">
        <f>VLOOKUP(A2038,'Master Sheet'!A:O,15)</f>
        <v>NYC</v>
      </c>
    </row>
    <row r="2039" spans="1:13">
      <c r="A2039">
        <v>10324</v>
      </c>
      <c r="B2039" t="s">
        <v>148</v>
      </c>
      <c r="C2039">
        <v>48</v>
      </c>
      <c r="D2039">
        <v>60.76</v>
      </c>
      <c r="E2039">
        <v>4</v>
      </c>
      <c r="F2039" s="14">
        <f>VLOOKUP($A2039,Orders!$A:$B,2,FALSE)</f>
        <v>38296</v>
      </c>
      <c r="G2039" t="str">
        <f>VLOOKUP($A2039,Orders!$A:$E,5,FALSE)</f>
        <v>Shipped</v>
      </c>
      <c r="H2039">
        <f>VLOOKUP(B2039,Products!A:H,8)</f>
        <v>33.61</v>
      </c>
      <c r="I2039">
        <f t="shared" si="132"/>
        <v>2916.48</v>
      </c>
      <c r="J2039">
        <f t="shared" si="133"/>
        <v>1303.1999999999998</v>
      </c>
      <c r="K2039">
        <f t="shared" si="134"/>
        <v>2004</v>
      </c>
      <c r="L2039">
        <f t="shared" si="135"/>
        <v>11</v>
      </c>
      <c r="M2039" t="str">
        <f>VLOOKUP(A2039,'Master Sheet'!A:O,15)</f>
        <v>NYC</v>
      </c>
    </row>
    <row r="2040" spans="1:13">
      <c r="A2040">
        <v>10324</v>
      </c>
      <c r="B2040" t="s">
        <v>149</v>
      </c>
      <c r="C2040">
        <v>34</v>
      </c>
      <c r="D2040">
        <v>80.92</v>
      </c>
      <c r="E2040">
        <v>5</v>
      </c>
      <c r="F2040" s="14">
        <f>VLOOKUP($A2040,Orders!$A:$B,2,FALSE)</f>
        <v>38296</v>
      </c>
      <c r="G2040" t="str">
        <f>VLOOKUP($A2040,Orders!$A:$E,5,FALSE)</f>
        <v>Shipped</v>
      </c>
      <c r="H2040">
        <f>VLOOKUP(B2040,Products!A:H,8)</f>
        <v>46.53</v>
      </c>
      <c r="I2040">
        <f t="shared" si="132"/>
        <v>2751.28</v>
      </c>
      <c r="J2040">
        <f t="shared" si="133"/>
        <v>1169.26</v>
      </c>
      <c r="K2040">
        <f t="shared" si="134"/>
        <v>2004</v>
      </c>
      <c r="L2040">
        <f t="shared" si="135"/>
        <v>11</v>
      </c>
      <c r="M2040" t="str">
        <f>VLOOKUP(A2040,'Master Sheet'!A:O,15)</f>
        <v>NYC</v>
      </c>
    </row>
    <row r="2041" spans="1:13">
      <c r="A2041">
        <v>10325</v>
      </c>
      <c r="B2041" t="s">
        <v>163</v>
      </c>
      <c r="C2041">
        <v>47</v>
      </c>
      <c r="D2041">
        <v>111.52</v>
      </c>
      <c r="E2041">
        <v>6</v>
      </c>
      <c r="F2041" s="14">
        <f>VLOOKUP($A2041,Orders!$A:$B,2,FALSE)</f>
        <v>38296</v>
      </c>
      <c r="G2041" t="str">
        <f>VLOOKUP($A2041,Orders!$A:$E,5,FALSE)</f>
        <v>Shipped</v>
      </c>
      <c r="H2041">
        <f>VLOOKUP(B2041,Products!A:H,8)</f>
        <v>85.68</v>
      </c>
      <c r="I2041">
        <f t="shared" si="132"/>
        <v>5241.4399999999996</v>
      </c>
      <c r="J2041">
        <f t="shared" si="133"/>
        <v>1214.4799999999996</v>
      </c>
      <c r="K2041">
        <f t="shared" si="134"/>
        <v>2004</v>
      </c>
      <c r="L2041">
        <f t="shared" si="135"/>
        <v>11</v>
      </c>
      <c r="M2041" t="str">
        <f>VLOOKUP(A2041,'Master Sheet'!A:O,15)</f>
        <v>London</v>
      </c>
    </row>
    <row r="2042" spans="1:13">
      <c r="A2042">
        <v>10325</v>
      </c>
      <c r="B2042" t="s">
        <v>164</v>
      </c>
      <c r="C2042">
        <v>42</v>
      </c>
      <c r="D2042">
        <v>193.25</v>
      </c>
      <c r="E2042">
        <v>8</v>
      </c>
      <c r="F2042" s="14">
        <f>VLOOKUP($A2042,Orders!$A:$B,2,FALSE)</f>
        <v>38296</v>
      </c>
      <c r="G2042" t="str">
        <f>VLOOKUP($A2042,Orders!$A:$E,5,FALSE)</f>
        <v>Shipped</v>
      </c>
      <c r="H2042">
        <f>VLOOKUP(B2042,Products!A:H,8)</f>
        <v>95.59</v>
      </c>
      <c r="I2042">
        <f t="shared" si="132"/>
        <v>8116.5</v>
      </c>
      <c r="J2042">
        <f t="shared" si="133"/>
        <v>4101.72</v>
      </c>
      <c r="K2042">
        <f t="shared" si="134"/>
        <v>2004</v>
      </c>
      <c r="L2042">
        <f t="shared" si="135"/>
        <v>11</v>
      </c>
      <c r="M2042" t="str">
        <f>VLOOKUP(A2042,'Master Sheet'!A:O,15)</f>
        <v>London</v>
      </c>
    </row>
    <row r="2043" spans="1:13">
      <c r="A2043">
        <v>10325</v>
      </c>
      <c r="B2043" t="s">
        <v>165</v>
      </c>
      <c r="C2043">
        <v>24</v>
      </c>
      <c r="D2043">
        <v>166.1</v>
      </c>
      <c r="E2043">
        <v>1</v>
      </c>
      <c r="F2043" s="14">
        <f>VLOOKUP($A2043,Orders!$A:$B,2,FALSE)</f>
        <v>38296</v>
      </c>
      <c r="G2043" t="str">
        <f>VLOOKUP($A2043,Orders!$A:$E,5,FALSE)</f>
        <v>Shipped</v>
      </c>
      <c r="H2043">
        <f>VLOOKUP(B2043,Products!A:H,8)</f>
        <v>83.05</v>
      </c>
      <c r="I2043">
        <f t="shared" si="132"/>
        <v>3986.3999999999996</v>
      </c>
      <c r="J2043">
        <f t="shared" si="133"/>
        <v>1993.1999999999998</v>
      </c>
      <c r="K2043">
        <f t="shared" si="134"/>
        <v>2004</v>
      </c>
      <c r="L2043">
        <f t="shared" si="135"/>
        <v>11</v>
      </c>
      <c r="M2043" t="str">
        <f>VLOOKUP(A2043,'Master Sheet'!A:O,15)</f>
        <v>London</v>
      </c>
    </row>
    <row r="2044" spans="1:13">
      <c r="A2044">
        <v>10325</v>
      </c>
      <c r="B2044" t="s">
        <v>166</v>
      </c>
      <c r="C2044">
        <v>24</v>
      </c>
      <c r="D2044">
        <v>114.74</v>
      </c>
      <c r="E2044">
        <v>9</v>
      </c>
      <c r="F2044" s="14">
        <f>VLOOKUP($A2044,Orders!$A:$B,2,FALSE)</f>
        <v>38296</v>
      </c>
      <c r="G2044" t="str">
        <f>VLOOKUP($A2044,Orders!$A:$E,5,FALSE)</f>
        <v>Shipped</v>
      </c>
      <c r="H2044">
        <f>VLOOKUP(B2044,Products!A:H,8)</f>
        <v>68.3</v>
      </c>
      <c r="I2044">
        <f t="shared" si="132"/>
        <v>2753.7599999999998</v>
      </c>
      <c r="J2044">
        <f t="shared" si="133"/>
        <v>1114.56</v>
      </c>
      <c r="K2044">
        <f t="shared" si="134"/>
        <v>2004</v>
      </c>
      <c r="L2044">
        <f t="shared" si="135"/>
        <v>11</v>
      </c>
      <c r="M2044" t="str">
        <f>VLOOKUP(A2044,'Master Sheet'!A:O,15)</f>
        <v>London</v>
      </c>
    </row>
    <row r="2045" spans="1:13">
      <c r="A2045">
        <v>10325</v>
      </c>
      <c r="B2045" t="s">
        <v>158</v>
      </c>
      <c r="C2045">
        <v>44</v>
      </c>
      <c r="D2045">
        <v>114.73</v>
      </c>
      <c r="E2045">
        <v>5</v>
      </c>
      <c r="F2045" s="14">
        <f>VLOOKUP($A2045,Orders!$A:$B,2,FALSE)</f>
        <v>38296</v>
      </c>
      <c r="G2045" t="str">
        <f>VLOOKUP($A2045,Orders!$A:$E,5,FALSE)</f>
        <v>Shipped</v>
      </c>
      <c r="H2045">
        <f>VLOOKUP(B2045,Products!A:H,8)</f>
        <v>69.78</v>
      </c>
      <c r="I2045">
        <f t="shared" si="132"/>
        <v>5048.12</v>
      </c>
      <c r="J2045">
        <f t="shared" si="133"/>
        <v>1977.8000000000002</v>
      </c>
      <c r="K2045">
        <f t="shared" si="134"/>
        <v>2004</v>
      </c>
      <c r="L2045">
        <f t="shared" si="135"/>
        <v>11</v>
      </c>
      <c r="M2045" t="str">
        <f>VLOOKUP(A2045,'Master Sheet'!A:O,15)</f>
        <v>London</v>
      </c>
    </row>
    <row r="2046" spans="1:13">
      <c r="A2046">
        <v>10325</v>
      </c>
      <c r="B2046" t="s">
        <v>159</v>
      </c>
      <c r="C2046">
        <v>38</v>
      </c>
      <c r="D2046">
        <v>44.37</v>
      </c>
      <c r="E2046">
        <v>3</v>
      </c>
      <c r="F2046" s="14">
        <f>VLOOKUP($A2046,Orders!$A:$B,2,FALSE)</f>
        <v>38296</v>
      </c>
      <c r="G2046" t="str">
        <f>VLOOKUP($A2046,Orders!$A:$E,5,FALSE)</f>
        <v>Shipped</v>
      </c>
      <c r="H2046">
        <f>VLOOKUP(B2046,Products!A:H,8)</f>
        <v>25.98</v>
      </c>
      <c r="I2046">
        <f t="shared" si="132"/>
        <v>1686.06</v>
      </c>
      <c r="J2046">
        <f t="shared" si="133"/>
        <v>698.81999999999994</v>
      </c>
      <c r="K2046">
        <f t="shared" si="134"/>
        <v>2004</v>
      </c>
      <c r="L2046">
        <f t="shared" si="135"/>
        <v>11</v>
      </c>
      <c r="M2046" t="str">
        <f>VLOOKUP(A2046,'Master Sheet'!A:O,15)</f>
        <v>London</v>
      </c>
    </row>
    <row r="2047" spans="1:13">
      <c r="A2047">
        <v>10325</v>
      </c>
      <c r="B2047" t="s">
        <v>160</v>
      </c>
      <c r="C2047">
        <v>28</v>
      </c>
      <c r="D2047">
        <v>55.3</v>
      </c>
      <c r="E2047">
        <v>2</v>
      </c>
      <c r="F2047" s="14">
        <f>VLOOKUP($A2047,Orders!$A:$B,2,FALSE)</f>
        <v>38296</v>
      </c>
      <c r="G2047" t="str">
        <f>VLOOKUP($A2047,Orders!$A:$E,5,FALSE)</f>
        <v>Shipped</v>
      </c>
      <c r="H2047">
        <f>VLOOKUP(B2047,Products!A:H,8)</f>
        <v>26.72</v>
      </c>
      <c r="I2047">
        <f t="shared" si="132"/>
        <v>1548.3999999999999</v>
      </c>
      <c r="J2047">
        <f t="shared" si="133"/>
        <v>800.24</v>
      </c>
      <c r="K2047">
        <f t="shared" si="134"/>
        <v>2004</v>
      </c>
      <c r="L2047">
        <f t="shared" si="135"/>
        <v>11</v>
      </c>
      <c r="M2047" t="str">
        <f>VLOOKUP(A2047,'Master Sheet'!A:O,15)</f>
        <v>London</v>
      </c>
    </row>
    <row r="2048" spans="1:13">
      <c r="A2048">
        <v>10325</v>
      </c>
      <c r="B2048" t="s">
        <v>161</v>
      </c>
      <c r="C2048">
        <v>38</v>
      </c>
      <c r="D2048">
        <v>99.55</v>
      </c>
      <c r="E2048">
        <v>4</v>
      </c>
      <c r="F2048" s="14">
        <f>VLOOKUP($A2048,Orders!$A:$B,2,FALSE)</f>
        <v>38296</v>
      </c>
      <c r="G2048" t="str">
        <f>VLOOKUP($A2048,Orders!$A:$E,5,FALSE)</f>
        <v>Shipped</v>
      </c>
      <c r="H2048">
        <f>VLOOKUP(B2048,Products!A:H,8)</f>
        <v>68.290000000000006</v>
      </c>
      <c r="I2048">
        <f t="shared" si="132"/>
        <v>3782.9</v>
      </c>
      <c r="J2048">
        <f t="shared" si="133"/>
        <v>1187.8799999999997</v>
      </c>
      <c r="K2048">
        <f t="shared" si="134"/>
        <v>2004</v>
      </c>
      <c r="L2048">
        <f t="shared" si="135"/>
        <v>11</v>
      </c>
      <c r="M2048" t="str">
        <f>VLOOKUP(A2048,'Master Sheet'!A:O,15)</f>
        <v>London</v>
      </c>
    </row>
    <row r="2049" spans="1:13">
      <c r="A2049">
        <v>10325</v>
      </c>
      <c r="B2049" t="s">
        <v>162</v>
      </c>
      <c r="C2049">
        <v>44</v>
      </c>
      <c r="D2049">
        <v>56.24</v>
      </c>
      <c r="E2049">
        <v>7</v>
      </c>
      <c r="F2049" s="14">
        <f>VLOOKUP($A2049,Orders!$A:$B,2,FALSE)</f>
        <v>38296</v>
      </c>
      <c r="G2049" t="str">
        <f>VLOOKUP($A2049,Orders!$A:$E,5,FALSE)</f>
        <v>Shipped</v>
      </c>
      <c r="H2049">
        <f>VLOOKUP(B2049,Products!A:H,8)</f>
        <v>37.49</v>
      </c>
      <c r="I2049">
        <f t="shared" si="132"/>
        <v>2474.56</v>
      </c>
      <c r="J2049">
        <f t="shared" si="133"/>
        <v>825</v>
      </c>
      <c r="K2049">
        <f t="shared" si="134"/>
        <v>2004</v>
      </c>
      <c r="L2049">
        <f t="shared" si="135"/>
        <v>11</v>
      </c>
      <c r="M2049" t="str">
        <f>VLOOKUP(A2049,'Master Sheet'!A:O,15)</f>
        <v>London</v>
      </c>
    </row>
    <row r="2050" spans="1:13">
      <c r="A2050">
        <v>10326</v>
      </c>
      <c r="B2050" t="s">
        <v>167</v>
      </c>
      <c r="C2050">
        <v>32</v>
      </c>
      <c r="D2050">
        <v>94.79</v>
      </c>
      <c r="E2050">
        <v>6</v>
      </c>
      <c r="F2050" s="14">
        <f>VLOOKUP($A2050,Orders!$A:$B,2,FALSE)</f>
        <v>38300</v>
      </c>
      <c r="G2050" t="str">
        <f>VLOOKUP($A2050,Orders!$A:$E,5,FALSE)</f>
        <v>Shipped</v>
      </c>
      <c r="H2050">
        <f>VLOOKUP(B2050,Products!A:H,8)</f>
        <v>67.56</v>
      </c>
      <c r="I2050">
        <f t="shared" si="132"/>
        <v>3033.28</v>
      </c>
      <c r="J2050">
        <f t="shared" si="133"/>
        <v>871.36000000000013</v>
      </c>
      <c r="K2050">
        <f t="shared" si="134"/>
        <v>2004</v>
      </c>
      <c r="L2050">
        <f t="shared" si="135"/>
        <v>11</v>
      </c>
      <c r="M2050" t="str">
        <f>VLOOKUP(A2050,'Master Sheet'!A:O,15)</f>
        <v>London</v>
      </c>
    </row>
    <row r="2051" spans="1:13">
      <c r="A2051">
        <v>10326</v>
      </c>
      <c r="B2051" t="s">
        <v>168</v>
      </c>
      <c r="C2051">
        <v>50</v>
      </c>
      <c r="D2051">
        <v>73.73</v>
      </c>
      <c r="E2051">
        <v>5</v>
      </c>
      <c r="F2051" s="14">
        <f>VLOOKUP($A2051,Orders!$A:$B,2,FALSE)</f>
        <v>38300</v>
      </c>
      <c r="G2051" t="str">
        <f>VLOOKUP($A2051,Orders!$A:$E,5,FALSE)</f>
        <v>Shipped</v>
      </c>
      <c r="H2051">
        <f>VLOOKUP(B2051,Products!A:H,8)</f>
        <v>52.66</v>
      </c>
      <c r="I2051">
        <f t="shared" si="132"/>
        <v>3686.5</v>
      </c>
      <c r="J2051">
        <f t="shared" si="133"/>
        <v>1053.5000000000005</v>
      </c>
      <c r="K2051">
        <f t="shared" si="134"/>
        <v>2004</v>
      </c>
      <c r="L2051">
        <f t="shared" si="135"/>
        <v>11</v>
      </c>
      <c r="M2051" t="str">
        <f>VLOOKUP(A2051,'Master Sheet'!A:O,15)</f>
        <v>London</v>
      </c>
    </row>
    <row r="2052" spans="1:13">
      <c r="A2052">
        <v>10326</v>
      </c>
      <c r="B2052" t="s">
        <v>169</v>
      </c>
      <c r="C2052">
        <v>41</v>
      </c>
      <c r="D2052">
        <v>120.43</v>
      </c>
      <c r="E2052">
        <v>4</v>
      </c>
      <c r="F2052" s="14">
        <f>VLOOKUP($A2052,Orders!$A:$B,2,FALSE)</f>
        <v>38300</v>
      </c>
      <c r="G2052" t="str">
        <f>VLOOKUP($A2052,Orders!$A:$E,5,FALSE)</f>
        <v>Shipped</v>
      </c>
      <c r="H2052">
        <f>VLOOKUP(B2052,Products!A:H,8)</f>
        <v>82.34</v>
      </c>
      <c r="I2052">
        <f t="shared" si="132"/>
        <v>4937.63</v>
      </c>
      <c r="J2052">
        <f t="shared" si="133"/>
        <v>1561.69</v>
      </c>
      <c r="K2052">
        <f t="shared" si="134"/>
        <v>2004</v>
      </c>
      <c r="L2052">
        <f t="shared" si="135"/>
        <v>11</v>
      </c>
      <c r="M2052" t="str">
        <f>VLOOKUP(A2052,'Master Sheet'!A:O,15)</f>
        <v>London</v>
      </c>
    </row>
    <row r="2053" spans="1:13">
      <c r="A2053">
        <v>10326</v>
      </c>
      <c r="B2053" t="s">
        <v>170</v>
      </c>
      <c r="C2053">
        <v>41</v>
      </c>
      <c r="D2053">
        <v>86.74</v>
      </c>
      <c r="E2053">
        <v>3</v>
      </c>
      <c r="F2053" s="14">
        <f>VLOOKUP($A2053,Orders!$A:$B,2,FALSE)</f>
        <v>38300</v>
      </c>
      <c r="G2053" t="str">
        <f>VLOOKUP($A2053,Orders!$A:$E,5,FALSE)</f>
        <v>Shipped</v>
      </c>
      <c r="H2053">
        <f>VLOOKUP(B2053,Products!A:H,8)</f>
        <v>46.91</v>
      </c>
      <c r="I2053">
        <f t="shared" si="132"/>
        <v>3556.3399999999997</v>
      </c>
      <c r="J2053">
        <f t="shared" si="133"/>
        <v>1633.03</v>
      </c>
      <c r="K2053">
        <f t="shared" si="134"/>
        <v>2004</v>
      </c>
      <c r="L2053">
        <f t="shared" si="135"/>
        <v>11</v>
      </c>
      <c r="M2053" t="str">
        <f>VLOOKUP(A2053,'Master Sheet'!A:O,15)</f>
        <v>London</v>
      </c>
    </row>
    <row r="2054" spans="1:13">
      <c r="A2054">
        <v>10326</v>
      </c>
      <c r="B2054" t="s">
        <v>171</v>
      </c>
      <c r="C2054">
        <v>20</v>
      </c>
      <c r="D2054">
        <v>81.34</v>
      </c>
      <c r="E2054">
        <v>2</v>
      </c>
      <c r="F2054" s="14">
        <f>VLOOKUP($A2054,Orders!$A:$B,2,FALSE)</f>
        <v>38300</v>
      </c>
      <c r="G2054" t="str">
        <f>VLOOKUP($A2054,Orders!$A:$E,5,FALSE)</f>
        <v>Shipped</v>
      </c>
      <c r="H2054">
        <f>VLOOKUP(B2054,Products!A:H,8)</f>
        <v>48.64</v>
      </c>
      <c r="I2054">
        <f t="shared" si="132"/>
        <v>1626.8000000000002</v>
      </c>
      <c r="J2054">
        <f t="shared" si="133"/>
        <v>654</v>
      </c>
      <c r="K2054">
        <f t="shared" si="134"/>
        <v>2004</v>
      </c>
      <c r="L2054">
        <f t="shared" si="135"/>
        <v>11</v>
      </c>
      <c r="M2054" t="str">
        <f>VLOOKUP(A2054,'Master Sheet'!A:O,15)</f>
        <v>London</v>
      </c>
    </row>
    <row r="2055" spans="1:13">
      <c r="A2055">
        <v>10326</v>
      </c>
      <c r="B2055" t="s">
        <v>172</v>
      </c>
      <c r="C2055">
        <v>39</v>
      </c>
      <c r="D2055">
        <v>60.67</v>
      </c>
      <c r="E2055">
        <v>1</v>
      </c>
      <c r="F2055" s="14">
        <f>VLOOKUP($A2055,Orders!$A:$B,2,FALSE)</f>
        <v>38300</v>
      </c>
      <c r="G2055" t="str">
        <f>VLOOKUP($A2055,Orders!$A:$E,5,FALSE)</f>
        <v>Shipped</v>
      </c>
      <c r="H2055">
        <f>VLOOKUP(B2055,Products!A:H,8)</f>
        <v>34</v>
      </c>
      <c r="I2055">
        <f t="shared" si="132"/>
        <v>2366.13</v>
      </c>
      <c r="J2055">
        <f t="shared" si="133"/>
        <v>1040.1300000000001</v>
      </c>
      <c r="K2055">
        <f t="shared" si="134"/>
        <v>2004</v>
      </c>
      <c r="L2055">
        <f t="shared" si="135"/>
        <v>11</v>
      </c>
      <c r="M2055" t="str">
        <f>VLOOKUP(A2055,'Master Sheet'!A:O,15)</f>
        <v>London</v>
      </c>
    </row>
    <row r="2056" spans="1:13">
      <c r="A2056">
        <v>10327</v>
      </c>
      <c r="B2056" t="s">
        <v>178</v>
      </c>
      <c r="C2056">
        <v>25</v>
      </c>
      <c r="D2056">
        <v>154.54</v>
      </c>
      <c r="E2056">
        <v>6</v>
      </c>
      <c r="F2056" s="14">
        <f>VLOOKUP($A2056,Orders!$A:$B,2,FALSE)</f>
        <v>38301</v>
      </c>
      <c r="G2056" t="str">
        <f>VLOOKUP($A2056,Orders!$A:$E,5,FALSE)</f>
        <v>Resolved</v>
      </c>
      <c r="H2056">
        <f>VLOOKUP(B2056,Products!A:H,8)</f>
        <v>77.27</v>
      </c>
      <c r="I2056">
        <f t="shared" si="132"/>
        <v>3863.5</v>
      </c>
      <c r="J2056">
        <f t="shared" si="133"/>
        <v>1931.75</v>
      </c>
      <c r="K2056">
        <f t="shared" si="134"/>
        <v>2004</v>
      </c>
      <c r="L2056">
        <f t="shared" si="135"/>
        <v>11</v>
      </c>
      <c r="M2056" t="str">
        <f>VLOOKUP(A2056,'Master Sheet'!A:O,15)</f>
        <v>Paris</v>
      </c>
    </row>
    <row r="2057" spans="1:13">
      <c r="A2057">
        <v>10327</v>
      </c>
      <c r="B2057" t="s">
        <v>179</v>
      </c>
      <c r="C2057">
        <v>45</v>
      </c>
      <c r="D2057">
        <v>74.34</v>
      </c>
      <c r="E2057">
        <v>8</v>
      </c>
      <c r="F2057" s="14">
        <f>VLOOKUP($A2057,Orders!$A:$B,2,FALSE)</f>
        <v>38301</v>
      </c>
      <c r="G2057" t="str">
        <f>VLOOKUP($A2057,Orders!$A:$E,5,FALSE)</f>
        <v>Resolved</v>
      </c>
      <c r="H2057">
        <f>VLOOKUP(B2057,Products!A:H,8)</f>
        <v>49</v>
      </c>
      <c r="I2057">
        <f t="shared" si="132"/>
        <v>3345.3</v>
      </c>
      <c r="J2057">
        <f t="shared" si="133"/>
        <v>1140.3000000000002</v>
      </c>
      <c r="K2057">
        <f t="shared" si="134"/>
        <v>2004</v>
      </c>
      <c r="L2057">
        <f t="shared" si="135"/>
        <v>11</v>
      </c>
      <c r="M2057" t="str">
        <f>VLOOKUP(A2057,'Master Sheet'!A:O,15)</f>
        <v>Paris</v>
      </c>
    </row>
    <row r="2058" spans="1:13">
      <c r="A2058">
        <v>10327</v>
      </c>
      <c r="B2058" t="s">
        <v>180</v>
      </c>
      <c r="C2058">
        <v>25</v>
      </c>
      <c r="D2058">
        <v>74.84</v>
      </c>
      <c r="E2058">
        <v>5</v>
      </c>
      <c r="F2058" s="14">
        <f>VLOOKUP($A2058,Orders!$A:$B,2,FALSE)</f>
        <v>38301</v>
      </c>
      <c r="G2058" t="str">
        <f>VLOOKUP($A2058,Orders!$A:$E,5,FALSE)</f>
        <v>Resolved</v>
      </c>
      <c r="H2058">
        <f>VLOOKUP(B2058,Products!A:H,8)</f>
        <v>51.61</v>
      </c>
      <c r="I2058">
        <f t="shared" si="132"/>
        <v>1871</v>
      </c>
      <c r="J2058">
        <f t="shared" si="133"/>
        <v>580.75000000000011</v>
      </c>
      <c r="K2058">
        <f t="shared" si="134"/>
        <v>2004</v>
      </c>
      <c r="L2058">
        <f t="shared" si="135"/>
        <v>11</v>
      </c>
      <c r="M2058" t="str">
        <f>VLOOKUP(A2058,'Master Sheet'!A:O,15)</f>
        <v>Paris</v>
      </c>
    </row>
    <row r="2059" spans="1:13">
      <c r="A2059">
        <v>10327</v>
      </c>
      <c r="B2059" t="s">
        <v>173</v>
      </c>
      <c r="C2059">
        <v>20</v>
      </c>
      <c r="D2059">
        <v>79.680000000000007</v>
      </c>
      <c r="E2059">
        <v>7</v>
      </c>
      <c r="F2059" s="14">
        <f>VLOOKUP($A2059,Orders!$A:$B,2,FALSE)</f>
        <v>38301</v>
      </c>
      <c r="G2059" t="str">
        <f>VLOOKUP($A2059,Orders!$A:$E,5,FALSE)</f>
        <v>Resolved</v>
      </c>
      <c r="H2059">
        <f>VLOOKUP(B2059,Products!A:H,8)</f>
        <v>43.3</v>
      </c>
      <c r="I2059">
        <f t="shared" si="132"/>
        <v>1593.6000000000001</v>
      </c>
      <c r="J2059">
        <f t="shared" si="133"/>
        <v>727.60000000000014</v>
      </c>
      <c r="K2059">
        <f t="shared" si="134"/>
        <v>2004</v>
      </c>
      <c r="L2059">
        <f t="shared" si="135"/>
        <v>11</v>
      </c>
      <c r="M2059" t="str">
        <f>VLOOKUP(A2059,'Master Sheet'!A:O,15)</f>
        <v>Paris</v>
      </c>
    </row>
    <row r="2060" spans="1:13">
      <c r="A2060">
        <v>10327</v>
      </c>
      <c r="B2060" t="s">
        <v>174</v>
      </c>
      <c r="C2060">
        <v>21</v>
      </c>
      <c r="D2060">
        <v>65.05</v>
      </c>
      <c r="E2060">
        <v>1</v>
      </c>
      <c r="F2060" s="14">
        <f>VLOOKUP($A2060,Orders!$A:$B,2,FALSE)</f>
        <v>38301</v>
      </c>
      <c r="G2060" t="str">
        <f>VLOOKUP($A2060,Orders!$A:$E,5,FALSE)</f>
        <v>Resolved</v>
      </c>
      <c r="H2060">
        <f>VLOOKUP(B2060,Products!A:H,8)</f>
        <v>33.97</v>
      </c>
      <c r="I2060">
        <f t="shared" si="132"/>
        <v>1366.05</v>
      </c>
      <c r="J2060">
        <f t="shared" si="133"/>
        <v>652.67999999999995</v>
      </c>
      <c r="K2060">
        <f t="shared" si="134"/>
        <v>2004</v>
      </c>
      <c r="L2060">
        <f t="shared" si="135"/>
        <v>11</v>
      </c>
      <c r="M2060" t="str">
        <f>VLOOKUP(A2060,'Master Sheet'!A:O,15)</f>
        <v>Paris</v>
      </c>
    </row>
    <row r="2061" spans="1:13">
      <c r="A2061">
        <v>10327</v>
      </c>
      <c r="B2061" t="s">
        <v>175</v>
      </c>
      <c r="C2061">
        <v>43</v>
      </c>
      <c r="D2061">
        <v>85.14</v>
      </c>
      <c r="E2061">
        <v>2</v>
      </c>
      <c r="F2061" s="14">
        <f>VLOOKUP($A2061,Orders!$A:$B,2,FALSE)</f>
        <v>38301</v>
      </c>
      <c r="G2061" t="str">
        <f>VLOOKUP($A2061,Orders!$A:$E,5,FALSE)</f>
        <v>Resolved</v>
      </c>
      <c r="H2061">
        <f>VLOOKUP(B2061,Products!A:H,8)</f>
        <v>51.09</v>
      </c>
      <c r="I2061">
        <f t="shared" si="132"/>
        <v>3661.02</v>
      </c>
      <c r="J2061">
        <f t="shared" si="133"/>
        <v>1464.1499999999999</v>
      </c>
      <c r="K2061">
        <f t="shared" si="134"/>
        <v>2004</v>
      </c>
      <c r="L2061">
        <f t="shared" si="135"/>
        <v>11</v>
      </c>
      <c r="M2061" t="str">
        <f>VLOOKUP(A2061,'Master Sheet'!A:O,15)</f>
        <v>Paris</v>
      </c>
    </row>
    <row r="2062" spans="1:13">
      <c r="A2062">
        <v>10327</v>
      </c>
      <c r="B2062" t="s">
        <v>176</v>
      </c>
      <c r="C2062">
        <v>37</v>
      </c>
      <c r="D2062">
        <v>83.42</v>
      </c>
      <c r="E2062">
        <v>3</v>
      </c>
      <c r="F2062" s="14">
        <f>VLOOKUP($A2062,Orders!$A:$B,2,FALSE)</f>
        <v>38301</v>
      </c>
      <c r="G2062" t="str">
        <f>VLOOKUP($A2062,Orders!$A:$E,5,FALSE)</f>
        <v>Resolved</v>
      </c>
      <c r="H2062">
        <f>VLOOKUP(B2062,Products!A:H,8)</f>
        <v>53.63</v>
      </c>
      <c r="I2062">
        <f t="shared" si="132"/>
        <v>3086.54</v>
      </c>
      <c r="J2062">
        <f t="shared" si="133"/>
        <v>1102.23</v>
      </c>
      <c r="K2062">
        <f t="shared" si="134"/>
        <v>2004</v>
      </c>
      <c r="L2062">
        <f t="shared" si="135"/>
        <v>11</v>
      </c>
      <c r="M2062" t="str">
        <f>VLOOKUP(A2062,'Master Sheet'!A:O,15)</f>
        <v>Paris</v>
      </c>
    </row>
    <row r="2063" spans="1:13">
      <c r="A2063">
        <v>10327</v>
      </c>
      <c r="B2063" t="s">
        <v>177</v>
      </c>
      <c r="C2063">
        <v>37</v>
      </c>
      <c r="D2063">
        <v>48.05</v>
      </c>
      <c r="E2063">
        <v>4</v>
      </c>
      <c r="F2063" s="14">
        <f>VLOOKUP($A2063,Orders!$A:$B,2,FALSE)</f>
        <v>38301</v>
      </c>
      <c r="G2063" t="str">
        <f>VLOOKUP($A2063,Orders!$A:$E,5,FALSE)</f>
        <v>Resolved</v>
      </c>
      <c r="H2063">
        <f>VLOOKUP(B2063,Products!A:H,8)</f>
        <v>33.299999999999997</v>
      </c>
      <c r="I2063">
        <f t="shared" si="132"/>
        <v>1777.85</v>
      </c>
      <c r="J2063">
        <f t="shared" si="133"/>
        <v>545.75</v>
      </c>
      <c r="K2063">
        <f t="shared" si="134"/>
        <v>2004</v>
      </c>
      <c r="L2063">
        <f t="shared" si="135"/>
        <v>11</v>
      </c>
      <c r="M2063" t="str">
        <f>VLOOKUP(A2063,'Master Sheet'!A:O,15)</f>
        <v>Paris</v>
      </c>
    </row>
    <row r="2064" spans="1:13">
      <c r="A2064">
        <v>10328</v>
      </c>
      <c r="B2064" t="s">
        <v>181</v>
      </c>
      <c r="C2064">
        <v>34</v>
      </c>
      <c r="D2064">
        <v>104.81</v>
      </c>
      <c r="E2064">
        <v>6</v>
      </c>
      <c r="F2064" s="14">
        <f>VLOOKUP($A2064,Orders!$A:$B,2,FALSE)</f>
        <v>38303</v>
      </c>
      <c r="G2064" t="str">
        <f>VLOOKUP($A2064,Orders!$A:$E,5,FALSE)</f>
        <v>Shipped</v>
      </c>
      <c r="H2064">
        <f>VLOOKUP(B2064,Products!A:H,8)</f>
        <v>64.58</v>
      </c>
      <c r="I2064">
        <f t="shared" si="132"/>
        <v>3563.54</v>
      </c>
      <c r="J2064">
        <f t="shared" si="133"/>
        <v>1367.8200000000002</v>
      </c>
      <c r="K2064">
        <f t="shared" si="134"/>
        <v>2004</v>
      </c>
      <c r="L2064">
        <f t="shared" si="135"/>
        <v>11</v>
      </c>
      <c r="M2064" t="str">
        <f>VLOOKUP(A2064,'Master Sheet'!A:O,15)</f>
        <v>Paris</v>
      </c>
    </row>
    <row r="2065" spans="1:13">
      <c r="A2065">
        <v>10328</v>
      </c>
      <c r="B2065" t="s">
        <v>182</v>
      </c>
      <c r="C2065">
        <v>47</v>
      </c>
      <c r="D2065">
        <v>87.54</v>
      </c>
      <c r="E2065">
        <v>14</v>
      </c>
      <c r="F2065" s="14">
        <f>VLOOKUP($A2065,Orders!$A:$B,2,FALSE)</f>
        <v>38303</v>
      </c>
      <c r="G2065" t="str">
        <f>VLOOKUP($A2065,Orders!$A:$E,5,FALSE)</f>
        <v>Shipped</v>
      </c>
      <c r="H2065">
        <f>VLOOKUP(B2065,Products!A:H,8)</f>
        <v>66.739999999999995</v>
      </c>
      <c r="I2065">
        <f t="shared" si="132"/>
        <v>4114.38</v>
      </c>
      <c r="J2065">
        <f t="shared" si="133"/>
        <v>977.60000000000059</v>
      </c>
      <c r="K2065">
        <f t="shared" si="134"/>
        <v>2004</v>
      </c>
      <c r="L2065">
        <f t="shared" si="135"/>
        <v>11</v>
      </c>
      <c r="M2065" t="str">
        <f>VLOOKUP(A2065,'Master Sheet'!A:O,15)</f>
        <v>Paris</v>
      </c>
    </row>
    <row r="2066" spans="1:13">
      <c r="A2066">
        <v>10328</v>
      </c>
      <c r="B2066" t="s">
        <v>183</v>
      </c>
      <c r="C2066">
        <v>48</v>
      </c>
      <c r="D2066">
        <v>67.819999999999993</v>
      </c>
      <c r="E2066">
        <v>1</v>
      </c>
      <c r="F2066" s="14">
        <f>VLOOKUP($A2066,Orders!$A:$B,2,FALSE)</f>
        <v>38303</v>
      </c>
      <c r="G2066" t="str">
        <f>VLOOKUP($A2066,Orders!$A:$E,5,FALSE)</f>
        <v>Shipped</v>
      </c>
      <c r="H2066">
        <f>VLOOKUP(B2066,Products!A:H,8)</f>
        <v>34.25</v>
      </c>
      <c r="I2066">
        <f t="shared" si="132"/>
        <v>3255.3599999999997</v>
      </c>
      <c r="J2066">
        <f t="shared" si="133"/>
        <v>1611.3599999999997</v>
      </c>
      <c r="K2066">
        <f t="shared" si="134"/>
        <v>2004</v>
      </c>
      <c r="L2066">
        <f t="shared" si="135"/>
        <v>11</v>
      </c>
      <c r="M2066" t="str">
        <f>VLOOKUP(A2066,'Master Sheet'!A:O,15)</f>
        <v>Paris</v>
      </c>
    </row>
    <row r="2067" spans="1:13">
      <c r="A2067">
        <v>10328</v>
      </c>
      <c r="B2067" t="s">
        <v>184</v>
      </c>
      <c r="C2067">
        <v>20</v>
      </c>
      <c r="D2067">
        <v>56.55</v>
      </c>
      <c r="E2067">
        <v>2</v>
      </c>
      <c r="F2067" s="14">
        <f>VLOOKUP($A2067,Orders!$A:$B,2,FALSE)</f>
        <v>38303</v>
      </c>
      <c r="G2067" t="str">
        <f>VLOOKUP($A2067,Orders!$A:$E,5,FALSE)</f>
        <v>Shipped</v>
      </c>
      <c r="H2067">
        <f>VLOOKUP(B2067,Products!A:H,8)</f>
        <v>26.3</v>
      </c>
      <c r="I2067">
        <f t="shared" si="132"/>
        <v>1131</v>
      </c>
      <c r="J2067">
        <f t="shared" si="133"/>
        <v>604.99999999999989</v>
      </c>
      <c r="K2067">
        <f t="shared" si="134"/>
        <v>2004</v>
      </c>
      <c r="L2067">
        <f t="shared" si="135"/>
        <v>11</v>
      </c>
      <c r="M2067" t="str">
        <f>VLOOKUP(A2067,'Master Sheet'!A:O,15)</f>
        <v>Paris</v>
      </c>
    </row>
    <row r="2068" spans="1:13">
      <c r="A2068">
        <v>10328</v>
      </c>
      <c r="B2068" t="s">
        <v>185</v>
      </c>
      <c r="C2068">
        <v>35</v>
      </c>
      <c r="D2068">
        <v>55.96</v>
      </c>
      <c r="E2068">
        <v>3</v>
      </c>
      <c r="F2068" s="14">
        <f>VLOOKUP($A2068,Orders!$A:$B,2,FALSE)</f>
        <v>38303</v>
      </c>
      <c r="G2068" t="str">
        <f>VLOOKUP($A2068,Orders!$A:$E,5,FALSE)</f>
        <v>Shipped</v>
      </c>
      <c r="H2068">
        <f>VLOOKUP(B2068,Products!A:H,8)</f>
        <v>29.34</v>
      </c>
      <c r="I2068">
        <f t="shared" si="132"/>
        <v>1958.6000000000001</v>
      </c>
      <c r="J2068">
        <f t="shared" si="133"/>
        <v>931.7</v>
      </c>
      <c r="K2068">
        <f t="shared" si="134"/>
        <v>2004</v>
      </c>
      <c r="L2068">
        <f t="shared" si="135"/>
        <v>11</v>
      </c>
      <c r="M2068" t="str">
        <f>VLOOKUP(A2068,'Master Sheet'!A:O,15)</f>
        <v>Paris</v>
      </c>
    </row>
    <row r="2069" spans="1:13">
      <c r="A2069">
        <v>10328</v>
      </c>
      <c r="B2069" t="s">
        <v>186</v>
      </c>
      <c r="C2069">
        <v>43</v>
      </c>
      <c r="D2069">
        <v>69.55</v>
      </c>
      <c r="E2069">
        <v>4</v>
      </c>
      <c r="F2069" s="14">
        <f>VLOOKUP($A2069,Orders!$A:$B,2,FALSE)</f>
        <v>38303</v>
      </c>
      <c r="G2069" t="str">
        <f>VLOOKUP($A2069,Orders!$A:$E,5,FALSE)</f>
        <v>Shipped</v>
      </c>
      <c r="H2069">
        <f>VLOOKUP(B2069,Products!A:H,8)</f>
        <v>36.229999999999997</v>
      </c>
      <c r="I2069">
        <f t="shared" si="132"/>
        <v>2990.65</v>
      </c>
      <c r="J2069">
        <f t="shared" si="133"/>
        <v>1432.76</v>
      </c>
      <c r="K2069">
        <f t="shared" si="134"/>
        <v>2004</v>
      </c>
      <c r="L2069">
        <f t="shared" si="135"/>
        <v>11</v>
      </c>
      <c r="M2069" t="str">
        <f>VLOOKUP(A2069,'Master Sheet'!A:O,15)</f>
        <v>Paris</v>
      </c>
    </row>
    <row r="2070" spans="1:13">
      <c r="A2070">
        <v>10328</v>
      </c>
      <c r="B2070" t="s">
        <v>187</v>
      </c>
      <c r="C2070">
        <v>24</v>
      </c>
      <c r="D2070">
        <v>57.1</v>
      </c>
      <c r="E2070">
        <v>5</v>
      </c>
      <c r="F2070" s="14">
        <f>VLOOKUP($A2070,Orders!$A:$B,2,FALSE)</f>
        <v>38303</v>
      </c>
      <c r="G2070" t="str">
        <f>VLOOKUP($A2070,Orders!$A:$E,5,FALSE)</f>
        <v>Shipped</v>
      </c>
      <c r="H2070">
        <f>VLOOKUP(B2070,Products!A:H,8)</f>
        <v>33.020000000000003</v>
      </c>
      <c r="I2070">
        <f t="shared" si="132"/>
        <v>1370.4</v>
      </c>
      <c r="J2070">
        <f t="shared" si="133"/>
        <v>577.91999999999996</v>
      </c>
      <c r="K2070">
        <f t="shared" si="134"/>
        <v>2004</v>
      </c>
      <c r="L2070">
        <f t="shared" si="135"/>
        <v>11</v>
      </c>
      <c r="M2070" t="str">
        <f>VLOOKUP(A2070,'Master Sheet'!A:O,15)</f>
        <v>Paris</v>
      </c>
    </row>
    <row r="2071" spans="1:13">
      <c r="A2071">
        <v>10328</v>
      </c>
      <c r="B2071" t="s">
        <v>188</v>
      </c>
      <c r="C2071">
        <v>34</v>
      </c>
      <c r="D2071">
        <v>42.33</v>
      </c>
      <c r="E2071">
        <v>7</v>
      </c>
      <c r="F2071" s="14">
        <f>VLOOKUP($A2071,Orders!$A:$B,2,FALSE)</f>
        <v>38303</v>
      </c>
      <c r="G2071" t="str">
        <f>VLOOKUP($A2071,Orders!$A:$E,5,FALSE)</f>
        <v>Shipped</v>
      </c>
      <c r="H2071">
        <f>VLOOKUP(B2071,Products!A:H,8)</f>
        <v>27.06</v>
      </c>
      <c r="I2071">
        <f t="shared" si="132"/>
        <v>1439.22</v>
      </c>
      <c r="J2071">
        <f t="shared" si="133"/>
        <v>519.17999999999995</v>
      </c>
      <c r="K2071">
        <f t="shared" si="134"/>
        <v>2004</v>
      </c>
      <c r="L2071">
        <f t="shared" si="135"/>
        <v>11</v>
      </c>
      <c r="M2071" t="str">
        <f>VLOOKUP(A2071,'Master Sheet'!A:O,15)</f>
        <v>Paris</v>
      </c>
    </row>
    <row r="2072" spans="1:13">
      <c r="A2072">
        <v>10328</v>
      </c>
      <c r="B2072" t="s">
        <v>189</v>
      </c>
      <c r="C2072">
        <v>27</v>
      </c>
      <c r="D2072">
        <v>84.03</v>
      </c>
      <c r="E2072">
        <v>8</v>
      </c>
      <c r="F2072" s="14">
        <f>VLOOKUP($A2072,Orders!$A:$B,2,FALSE)</f>
        <v>38303</v>
      </c>
      <c r="G2072" t="str">
        <f>VLOOKUP($A2072,Orders!$A:$E,5,FALSE)</f>
        <v>Shipped</v>
      </c>
      <c r="H2072">
        <f>VLOOKUP(B2072,Products!A:H,8)</f>
        <v>51.15</v>
      </c>
      <c r="I2072">
        <f t="shared" si="132"/>
        <v>2268.81</v>
      </c>
      <c r="J2072">
        <f t="shared" si="133"/>
        <v>887.7600000000001</v>
      </c>
      <c r="K2072">
        <f t="shared" si="134"/>
        <v>2004</v>
      </c>
      <c r="L2072">
        <f t="shared" si="135"/>
        <v>11</v>
      </c>
      <c r="M2072" t="str">
        <f>VLOOKUP(A2072,'Master Sheet'!A:O,15)</f>
        <v>Paris</v>
      </c>
    </row>
    <row r="2073" spans="1:13">
      <c r="A2073">
        <v>10328</v>
      </c>
      <c r="B2073" t="s">
        <v>190</v>
      </c>
      <c r="C2073">
        <v>41</v>
      </c>
      <c r="D2073">
        <v>75.13</v>
      </c>
      <c r="E2073">
        <v>9</v>
      </c>
      <c r="F2073" s="14">
        <f>VLOOKUP($A2073,Orders!$A:$B,2,FALSE)</f>
        <v>38303</v>
      </c>
      <c r="G2073" t="str">
        <f>VLOOKUP($A2073,Orders!$A:$E,5,FALSE)</f>
        <v>Shipped</v>
      </c>
      <c r="H2073">
        <f>VLOOKUP(B2073,Products!A:H,8)</f>
        <v>39.83</v>
      </c>
      <c r="I2073">
        <f t="shared" si="132"/>
        <v>3080.33</v>
      </c>
      <c r="J2073">
        <f t="shared" si="133"/>
        <v>1447.3</v>
      </c>
      <c r="K2073">
        <f t="shared" si="134"/>
        <v>2004</v>
      </c>
      <c r="L2073">
        <f t="shared" si="135"/>
        <v>11</v>
      </c>
      <c r="M2073" t="str">
        <f>VLOOKUP(A2073,'Master Sheet'!A:O,15)</f>
        <v>Paris</v>
      </c>
    </row>
    <row r="2074" spans="1:13">
      <c r="A2074">
        <v>10328</v>
      </c>
      <c r="B2074" t="s">
        <v>191</v>
      </c>
      <c r="C2074">
        <v>37</v>
      </c>
      <c r="D2074">
        <v>95.73</v>
      </c>
      <c r="E2074">
        <v>10</v>
      </c>
      <c r="F2074" s="14">
        <f>VLOOKUP($A2074,Orders!$A:$B,2,FALSE)</f>
        <v>38303</v>
      </c>
      <c r="G2074" t="str">
        <f>VLOOKUP($A2074,Orders!$A:$E,5,FALSE)</f>
        <v>Shipped</v>
      </c>
      <c r="H2074">
        <f>VLOOKUP(B2074,Products!A:H,8)</f>
        <v>68.8</v>
      </c>
      <c r="I2074">
        <f t="shared" si="132"/>
        <v>3542.01</v>
      </c>
      <c r="J2074">
        <f t="shared" si="133"/>
        <v>996.41000000000031</v>
      </c>
      <c r="K2074">
        <f t="shared" si="134"/>
        <v>2004</v>
      </c>
      <c r="L2074">
        <f t="shared" si="135"/>
        <v>11</v>
      </c>
      <c r="M2074" t="str">
        <f>VLOOKUP(A2074,'Master Sheet'!A:O,15)</f>
        <v>Paris</v>
      </c>
    </row>
    <row r="2075" spans="1:13">
      <c r="A2075">
        <v>10328</v>
      </c>
      <c r="B2075" t="s">
        <v>192</v>
      </c>
      <c r="C2075">
        <v>33</v>
      </c>
      <c r="D2075">
        <v>117.46</v>
      </c>
      <c r="E2075">
        <v>11</v>
      </c>
      <c r="F2075" s="14">
        <f>VLOOKUP($A2075,Orders!$A:$B,2,FALSE)</f>
        <v>38303</v>
      </c>
      <c r="G2075" t="str">
        <f>VLOOKUP($A2075,Orders!$A:$E,5,FALSE)</f>
        <v>Shipped</v>
      </c>
      <c r="H2075">
        <f>VLOOKUP(B2075,Products!A:H,8)</f>
        <v>59.33</v>
      </c>
      <c r="I2075">
        <f t="shared" si="132"/>
        <v>3876.18</v>
      </c>
      <c r="J2075">
        <f t="shared" si="133"/>
        <v>1918.29</v>
      </c>
      <c r="K2075">
        <f t="shared" si="134"/>
        <v>2004</v>
      </c>
      <c r="L2075">
        <f t="shared" si="135"/>
        <v>11</v>
      </c>
      <c r="M2075" t="str">
        <f>VLOOKUP(A2075,'Master Sheet'!A:O,15)</f>
        <v>Paris</v>
      </c>
    </row>
    <row r="2076" spans="1:13">
      <c r="A2076">
        <v>10328</v>
      </c>
      <c r="B2076" t="s">
        <v>193</v>
      </c>
      <c r="C2076">
        <v>33</v>
      </c>
      <c r="D2076">
        <v>71.2</v>
      </c>
      <c r="E2076">
        <v>13</v>
      </c>
      <c r="F2076" s="14">
        <f>VLOOKUP($A2076,Orders!$A:$B,2,FALSE)</f>
        <v>38303</v>
      </c>
      <c r="G2076" t="str">
        <f>VLOOKUP($A2076,Orders!$A:$E,5,FALSE)</f>
        <v>Shipped</v>
      </c>
      <c r="H2076">
        <f>VLOOKUP(B2076,Products!A:H,8)</f>
        <v>54.4</v>
      </c>
      <c r="I2076">
        <f t="shared" si="132"/>
        <v>2349.6</v>
      </c>
      <c r="J2076">
        <f t="shared" si="133"/>
        <v>554.40000000000009</v>
      </c>
      <c r="K2076">
        <f t="shared" si="134"/>
        <v>2004</v>
      </c>
      <c r="L2076">
        <f t="shared" si="135"/>
        <v>11</v>
      </c>
      <c r="M2076" t="str">
        <f>VLOOKUP(A2076,'Master Sheet'!A:O,15)</f>
        <v>Paris</v>
      </c>
    </row>
    <row r="2077" spans="1:13">
      <c r="A2077">
        <v>10328</v>
      </c>
      <c r="B2077" t="s">
        <v>194</v>
      </c>
      <c r="C2077">
        <v>39</v>
      </c>
      <c r="D2077">
        <v>69.59</v>
      </c>
      <c r="E2077">
        <v>12</v>
      </c>
      <c r="F2077" s="14">
        <f>VLOOKUP($A2077,Orders!$A:$B,2,FALSE)</f>
        <v>38303</v>
      </c>
      <c r="G2077" t="str">
        <f>VLOOKUP($A2077,Orders!$A:$E,5,FALSE)</f>
        <v>Shipped</v>
      </c>
      <c r="H2077">
        <f>VLOOKUP(B2077,Products!A:H,8)</f>
        <v>36.270000000000003</v>
      </c>
      <c r="I2077">
        <f t="shared" si="132"/>
        <v>2714.01</v>
      </c>
      <c r="J2077">
        <f t="shared" si="133"/>
        <v>1299.48</v>
      </c>
      <c r="K2077">
        <f t="shared" si="134"/>
        <v>2004</v>
      </c>
      <c r="L2077">
        <f t="shared" si="135"/>
        <v>11</v>
      </c>
      <c r="M2077" t="str">
        <f>VLOOKUP(A2077,'Master Sheet'!A:O,15)</f>
        <v>Paris</v>
      </c>
    </row>
    <row r="2078" spans="1:13">
      <c r="A2078">
        <v>10329</v>
      </c>
      <c r="B2078" t="s">
        <v>196</v>
      </c>
      <c r="C2078">
        <v>42</v>
      </c>
      <c r="D2078">
        <v>80.39</v>
      </c>
      <c r="E2078">
        <v>1</v>
      </c>
      <c r="F2078" s="14">
        <f>VLOOKUP($A2078,Orders!$A:$B,2,FALSE)</f>
        <v>38306</v>
      </c>
      <c r="G2078" t="str">
        <f>VLOOKUP($A2078,Orders!$A:$E,5,FALSE)</f>
        <v>Shipped</v>
      </c>
      <c r="H2078">
        <f>VLOOKUP(B2078,Products!A:H,8)</f>
        <v>48.81</v>
      </c>
      <c r="I2078">
        <f t="shared" si="132"/>
        <v>3376.38</v>
      </c>
      <c r="J2078">
        <f t="shared" si="133"/>
        <v>1326.36</v>
      </c>
      <c r="K2078">
        <f t="shared" si="134"/>
        <v>2004</v>
      </c>
      <c r="L2078">
        <f t="shared" si="135"/>
        <v>11</v>
      </c>
      <c r="M2078" t="str">
        <f>VLOOKUP(A2078,'Master Sheet'!A:O,15)</f>
        <v>NYC</v>
      </c>
    </row>
    <row r="2079" spans="1:13">
      <c r="A2079">
        <v>10329</v>
      </c>
      <c r="B2079" t="s">
        <v>197</v>
      </c>
      <c r="C2079">
        <v>20</v>
      </c>
      <c r="D2079">
        <v>109.42</v>
      </c>
      <c r="E2079">
        <v>2</v>
      </c>
      <c r="F2079" s="14">
        <f>VLOOKUP($A2079,Orders!$A:$B,2,FALSE)</f>
        <v>38306</v>
      </c>
      <c r="G2079" t="str">
        <f>VLOOKUP($A2079,Orders!$A:$E,5,FALSE)</f>
        <v>Shipped</v>
      </c>
      <c r="H2079">
        <f>VLOOKUP(B2079,Products!A:H,8)</f>
        <v>68.989999999999995</v>
      </c>
      <c r="I2079">
        <f t="shared" si="132"/>
        <v>2188.4</v>
      </c>
      <c r="J2079">
        <f t="shared" si="133"/>
        <v>808.60000000000014</v>
      </c>
      <c r="K2079">
        <f t="shared" si="134"/>
        <v>2004</v>
      </c>
      <c r="L2079">
        <f t="shared" si="135"/>
        <v>11</v>
      </c>
      <c r="M2079" t="str">
        <f>VLOOKUP(A2079,'Master Sheet'!A:O,15)</f>
        <v>NYC</v>
      </c>
    </row>
    <row r="2080" spans="1:13">
      <c r="A2080">
        <v>10329</v>
      </c>
      <c r="B2080" t="s">
        <v>198</v>
      </c>
      <c r="C2080">
        <v>26</v>
      </c>
      <c r="D2080">
        <v>164.61</v>
      </c>
      <c r="E2080">
        <v>3</v>
      </c>
      <c r="F2080" s="14">
        <f>VLOOKUP($A2080,Orders!$A:$B,2,FALSE)</f>
        <v>38306</v>
      </c>
      <c r="G2080" t="str">
        <f>VLOOKUP($A2080,Orders!$A:$E,5,FALSE)</f>
        <v>Shipped</v>
      </c>
      <c r="H2080">
        <f>VLOOKUP(B2080,Products!A:H,8)</f>
        <v>91.02</v>
      </c>
      <c r="I2080">
        <f t="shared" si="132"/>
        <v>4279.8600000000006</v>
      </c>
      <c r="J2080">
        <f t="shared" si="133"/>
        <v>1913.3400000000004</v>
      </c>
      <c r="K2080">
        <f t="shared" si="134"/>
        <v>2004</v>
      </c>
      <c r="L2080">
        <f t="shared" si="135"/>
        <v>11</v>
      </c>
      <c r="M2080" t="str">
        <f>VLOOKUP(A2080,'Master Sheet'!A:O,15)</f>
        <v>NYC</v>
      </c>
    </row>
    <row r="2081" spans="1:13">
      <c r="A2081">
        <v>10329</v>
      </c>
      <c r="B2081" t="s">
        <v>204</v>
      </c>
      <c r="C2081">
        <v>41</v>
      </c>
      <c r="D2081">
        <v>182.9</v>
      </c>
      <c r="E2081">
        <v>5</v>
      </c>
      <c r="F2081" s="14">
        <f>VLOOKUP($A2081,Orders!$A:$B,2,FALSE)</f>
        <v>38306</v>
      </c>
      <c r="G2081" t="str">
        <f>VLOOKUP($A2081,Orders!$A:$E,5,FALSE)</f>
        <v>Shipped</v>
      </c>
      <c r="H2081">
        <f>VLOOKUP(B2081,Products!A:H,8)</f>
        <v>95.34</v>
      </c>
      <c r="I2081">
        <f t="shared" si="132"/>
        <v>7498.9000000000005</v>
      </c>
      <c r="J2081">
        <f t="shared" si="133"/>
        <v>3589.96</v>
      </c>
      <c r="K2081">
        <f t="shared" si="134"/>
        <v>2004</v>
      </c>
      <c r="L2081">
        <f t="shared" si="135"/>
        <v>11</v>
      </c>
      <c r="M2081" t="str">
        <f>VLOOKUP(A2081,'Master Sheet'!A:O,15)</f>
        <v>NYC</v>
      </c>
    </row>
    <row r="2082" spans="1:13">
      <c r="A2082">
        <v>10329</v>
      </c>
      <c r="B2082" t="s">
        <v>199</v>
      </c>
      <c r="C2082">
        <v>24</v>
      </c>
      <c r="D2082">
        <v>128.03</v>
      </c>
      <c r="E2082">
        <v>6</v>
      </c>
      <c r="F2082" s="14">
        <f>VLOOKUP($A2082,Orders!$A:$B,2,FALSE)</f>
        <v>38306</v>
      </c>
      <c r="G2082" t="str">
        <f>VLOOKUP($A2082,Orders!$A:$E,5,FALSE)</f>
        <v>Shipped</v>
      </c>
      <c r="H2082">
        <f>VLOOKUP(B2082,Products!A:H,8)</f>
        <v>66.27</v>
      </c>
      <c r="I2082">
        <f t="shared" si="132"/>
        <v>3072.7200000000003</v>
      </c>
      <c r="J2082">
        <f t="shared" si="133"/>
        <v>1482.2400000000002</v>
      </c>
      <c r="K2082">
        <f t="shared" si="134"/>
        <v>2004</v>
      </c>
      <c r="L2082">
        <f t="shared" si="135"/>
        <v>11</v>
      </c>
      <c r="M2082" t="str">
        <f>VLOOKUP(A2082,'Master Sheet'!A:O,15)</f>
        <v>NYC</v>
      </c>
    </row>
    <row r="2083" spans="1:13">
      <c r="A2083">
        <v>10329</v>
      </c>
      <c r="B2083" t="s">
        <v>205</v>
      </c>
      <c r="C2083">
        <v>46</v>
      </c>
      <c r="D2083">
        <v>117.44</v>
      </c>
      <c r="E2083">
        <v>13</v>
      </c>
      <c r="F2083" s="14">
        <f>VLOOKUP($A2083,Orders!$A:$B,2,FALSE)</f>
        <v>38306</v>
      </c>
      <c r="G2083" t="str">
        <f>VLOOKUP($A2083,Orders!$A:$E,5,FALSE)</f>
        <v>Shipped</v>
      </c>
      <c r="H2083">
        <f>VLOOKUP(B2083,Products!A:H,8)</f>
        <v>75.16</v>
      </c>
      <c r="I2083">
        <f t="shared" si="132"/>
        <v>5402.24</v>
      </c>
      <c r="J2083">
        <f t="shared" si="133"/>
        <v>1944.88</v>
      </c>
      <c r="K2083">
        <f t="shared" si="134"/>
        <v>2004</v>
      </c>
      <c r="L2083">
        <f t="shared" si="135"/>
        <v>11</v>
      </c>
      <c r="M2083" t="str">
        <f>VLOOKUP(A2083,'Master Sheet'!A:O,15)</f>
        <v>NYC</v>
      </c>
    </row>
    <row r="2084" spans="1:13">
      <c r="A2084">
        <v>10329</v>
      </c>
      <c r="B2084" t="s">
        <v>206</v>
      </c>
      <c r="C2084">
        <v>33</v>
      </c>
      <c r="D2084">
        <v>74.209999999999994</v>
      </c>
      <c r="E2084">
        <v>14</v>
      </c>
      <c r="F2084" s="14">
        <f>VLOOKUP($A2084,Orders!$A:$B,2,FALSE)</f>
        <v>38306</v>
      </c>
      <c r="G2084" t="str">
        <f>VLOOKUP($A2084,Orders!$A:$E,5,FALSE)</f>
        <v>Shipped</v>
      </c>
      <c r="H2084">
        <f>VLOOKUP(B2084,Products!A:H,8)</f>
        <v>31.92</v>
      </c>
      <c r="I2084">
        <f t="shared" si="132"/>
        <v>2448.9299999999998</v>
      </c>
      <c r="J2084">
        <f t="shared" si="133"/>
        <v>1395.5699999999997</v>
      </c>
      <c r="K2084">
        <f t="shared" si="134"/>
        <v>2004</v>
      </c>
      <c r="L2084">
        <f t="shared" si="135"/>
        <v>11</v>
      </c>
      <c r="M2084" t="str">
        <f>VLOOKUP(A2084,'Master Sheet'!A:O,15)</f>
        <v>NYC</v>
      </c>
    </row>
    <row r="2085" spans="1:13">
      <c r="A2085">
        <v>10329</v>
      </c>
      <c r="B2085" t="s">
        <v>207</v>
      </c>
      <c r="C2085">
        <v>39</v>
      </c>
      <c r="D2085">
        <v>102.49</v>
      </c>
      <c r="E2085">
        <v>15</v>
      </c>
      <c r="F2085" s="14">
        <f>VLOOKUP($A2085,Orders!$A:$B,2,FALSE)</f>
        <v>38306</v>
      </c>
      <c r="G2085" t="str">
        <f>VLOOKUP($A2085,Orders!$A:$E,5,FALSE)</f>
        <v>Shipped</v>
      </c>
      <c r="H2085">
        <f>VLOOKUP(B2085,Products!A:H,8)</f>
        <v>58.73</v>
      </c>
      <c r="I2085">
        <f t="shared" si="132"/>
        <v>3997.1099999999997</v>
      </c>
      <c r="J2085">
        <f t="shared" si="133"/>
        <v>1706.6399999999999</v>
      </c>
      <c r="K2085">
        <f t="shared" si="134"/>
        <v>2004</v>
      </c>
      <c r="L2085">
        <f t="shared" si="135"/>
        <v>11</v>
      </c>
      <c r="M2085" t="str">
        <f>VLOOKUP(A2085,'Master Sheet'!A:O,15)</f>
        <v>NYC</v>
      </c>
    </row>
    <row r="2086" spans="1:13">
      <c r="A2086">
        <v>10329</v>
      </c>
      <c r="B2086" t="s">
        <v>208</v>
      </c>
      <c r="C2086">
        <v>29</v>
      </c>
      <c r="D2086">
        <v>66.22</v>
      </c>
      <c r="E2086">
        <v>9</v>
      </c>
      <c r="F2086" s="14">
        <f>VLOOKUP($A2086,Orders!$A:$B,2,FALSE)</f>
        <v>38306</v>
      </c>
      <c r="G2086" t="str">
        <f>VLOOKUP($A2086,Orders!$A:$E,5,FALSE)</f>
        <v>Shipped</v>
      </c>
      <c r="H2086">
        <f>VLOOKUP(B2086,Products!A:H,8)</f>
        <v>53.9</v>
      </c>
      <c r="I2086">
        <f t="shared" si="132"/>
        <v>1920.3799999999999</v>
      </c>
      <c r="J2086">
        <f t="shared" si="133"/>
        <v>357.28000000000003</v>
      </c>
      <c r="K2086">
        <f t="shared" si="134"/>
        <v>2004</v>
      </c>
      <c r="L2086">
        <f t="shared" si="135"/>
        <v>11</v>
      </c>
      <c r="M2086" t="str">
        <f>VLOOKUP(A2086,'Master Sheet'!A:O,15)</f>
        <v>NYC</v>
      </c>
    </row>
    <row r="2087" spans="1:13">
      <c r="A2087">
        <v>10329</v>
      </c>
      <c r="B2087" t="s">
        <v>200</v>
      </c>
      <c r="C2087">
        <v>38</v>
      </c>
      <c r="D2087">
        <v>55.72</v>
      </c>
      <c r="E2087">
        <v>12</v>
      </c>
      <c r="F2087" s="14">
        <f>VLOOKUP($A2087,Orders!$A:$B,2,FALSE)</f>
        <v>38306</v>
      </c>
      <c r="G2087" t="str">
        <f>VLOOKUP($A2087,Orders!$A:$E,5,FALSE)</f>
        <v>Shipped</v>
      </c>
      <c r="H2087">
        <f>VLOOKUP(B2087,Products!A:H,8)</f>
        <v>24.23</v>
      </c>
      <c r="I2087">
        <f t="shared" si="132"/>
        <v>2117.36</v>
      </c>
      <c r="J2087">
        <f t="shared" si="133"/>
        <v>1196.6199999999999</v>
      </c>
      <c r="K2087">
        <f t="shared" si="134"/>
        <v>2004</v>
      </c>
      <c r="L2087">
        <f t="shared" si="135"/>
        <v>11</v>
      </c>
      <c r="M2087" t="str">
        <f>VLOOKUP(A2087,'Master Sheet'!A:O,15)</f>
        <v>NYC</v>
      </c>
    </row>
    <row r="2088" spans="1:13">
      <c r="A2088">
        <v>10329</v>
      </c>
      <c r="B2088" t="s">
        <v>209</v>
      </c>
      <c r="C2088">
        <v>38</v>
      </c>
      <c r="D2088">
        <v>65.13</v>
      </c>
      <c r="E2088">
        <v>10</v>
      </c>
      <c r="F2088" s="14">
        <f>VLOOKUP($A2088,Orders!$A:$B,2,FALSE)</f>
        <v>38306</v>
      </c>
      <c r="G2088" t="str">
        <f>VLOOKUP($A2088,Orders!$A:$E,5,FALSE)</f>
        <v>Shipped</v>
      </c>
      <c r="H2088">
        <f>VLOOKUP(B2088,Products!A:H,8)</f>
        <v>49.05</v>
      </c>
      <c r="I2088">
        <f t="shared" si="132"/>
        <v>2474.9399999999996</v>
      </c>
      <c r="J2088">
        <f t="shared" si="133"/>
        <v>611.04</v>
      </c>
      <c r="K2088">
        <f t="shared" si="134"/>
        <v>2004</v>
      </c>
      <c r="L2088">
        <f t="shared" si="135"/>
        <v>11</v>
      </c>
      <c r="M2088" t="str">
        <f>VLOOKUP(A2088,'Master Sheet'!A:O,15)</f>
        <v>NYC</v>
      </c>
    </row>
    <row r="2089" spans="1:13">
      <c r="A2089">
        <v>10329</v>
      </c>
      <c r="B2089" t="s">
        <v>201</v>
      </c>
      <c r="C2089">
        <v>30</v>
      </c>
      <c r="D2089">
        <v>104.81</v>
      </c>
      <c r="E2089">
        <v>7</v>
      </c>
      <c r="F2089" s="14">
        <f>VLOOKUP($A2089,Orders!$A:$B,2,FALSE)</f>
        <v>38306</v>
      </c>
      <c r="G2089" t="str">
        <f>VLOOKUP($A2089,Orders!$A:$E,5,FALSE)</f>
        <v>Shipped</v>
      </c>
      <c r="H2089">
        <f>VLOOKUP(B2089,Products!A:H,8)</f>
        <v>60.86</v>
      </c>
      <c r="I2089">
        <f t="shared" si="132"/>
        <v>3144.3</v>
      </c>
      <c r="J2089">
        <f t="shared" si="133"/>
        <v>1318.5</v>
      </c>
      <c r="K2089">
        <f t="shared" si="134"/>
        <v>2004</v>
      </c>
      <c r="L2089">
        <f t="shared" si="135"/>
        <v>11</v>
      </c>
      <c r="M2089" t="str">
        <f>VLOOKUP(A2089,'Master Sheet'!A:O,15)</f>
        <v>NYC</v>
      </c>
    </row>
    <row r="2090" spans="1:13">
      <c r="A2090">
        <v>10329</v>
      </c>
      <c r="B2090" t="s">
        <v>202</v>
      </c>
      <c r="C2090">
        <v>37</v>
      </c>
      <c r="D2090">
        <v>71.599999999999994</v>
      </c>
      <c r="E2090">
        <v>4</v>
      </c>
      <c r="F2090" s="14">
        <f>VLOOKUP($A2090,Orders!$A:$B,2,FALSE)</f>
        <v>38306</v>
      </c>
      <c r="G2090" t="str">
        <f>VLOOKUP($A2090,Orders!$A:$E,5,FALSE)</f>
        <v>Shipped</v>
      </c>
      <c r="H2090">
        <f>VLOOKUP(B2090,Products!A:H,8)</f>
        <v>37.32</v>
      </c>
      <c r="I2090">
        <f t="shared" si="132"/>
        <v>2649.2</v>
      </c>
      <c r="J2090">
        <f t="shared" si="133"/>
        <v>1268.3599999999997</v>
      </c>
      <c r="K2090">
        <f t="shared" si="134"/>
        <v>2004</v>
      </c>
      <c r="L2090">
        <f t="shared" si="135"/>
        <v>11</v>
      </c>
      <c r="M2090" t="str">
        <f>VLOOKUP(A2090,'Master Sheet'!A:O,15)</f>
        <v>NYC</v>
      </c>
    </row>
    <row r="2091" spans="1:13">
      <c r="A2091">
        <v>10329</v>
      </c>
      <c r="B2091" t="s">
        <v>203</v>
      </c>
      <c r="C2091">
        <v>45</v>
      </c>
      <c r="D2091">
        <v>80.91</v>
      </c>
      <c r="E2091">
        <v>11</v>
      </c>
      <c r="F2091" s="14">
        <f>VLOOKUP($A2091,Orders!$A:$B,2,FALSE)</f>
        <v>38306</v>
      </c>
      <c r="G2091" t="str">
        <f>VLOOKUP($A2091,Orders!$A:$E,5,FALSE)</f>
        <v>Shipped</v>
      </c>
      <c r="H2091">
        <f>VLOOKUP(B2091,Products!A:H,8)</f>
        <v>66.92</v>
      </c>
      <c r="I2091">
        <f t="shared" si="132"/>
        <v>3640.95</v>
      </c>
      <c r="J2091">
        <f t="shared" si="133"/>
        <v>629.54999999999973</v>
      </c>
      <c r="K2091">
        <f t="shared" si="134"/>
        <v>2004</v>
      </c>
      <c r="L2091">
        <f t="shared" si="135"/>
        <v>11</v>
      </c>
      <c r="M2091" t="str">
        <f>VLOOKUP(A2091,'Master Sheet'!A:O,15)</f>
        <v>NYC</v>
      </c>
    </row>
    <row r="2092" spans="1:13">
      <c r="A2092">
        <v>10329</v>
      </c>
      <c r="B2092" t="s">
        <v>195</v>
      </c>
      <c r="C2092">
        <v>44</v>
      </c>
      <c r="D2092">
        <v>41.22</v>
      </c>
      <c r="E2092">
        <v>8</v>
      </c>
      <c r="F2092" s="14">
        <f>VLOOKUP($A2092,Orders!$A:$B,2,FALSE)</f>
        <v>38306</v>
      </c>
      <c r="G2092" t="str">
        <f>VLOOKUP($A2092,Orders!$A:$E,5,FALSE)</f>
        <v>Shipped</v>
      </c>
      <c r="H2092">
        <f>VLOOKUP(B2092,Products!A:H,8)</f>
        <v>32.770000000000003</v>
      </c>
      <c r="I2092">
        <f t="shared" si="132"/>
        <v>1813.6799999999998</v>
      </c>
      <c r="J2092">
        <f t="shared" si="133"/>
        <v>371.79999999999984</v>
      </c>
      <c r="K2092">
        <f t="shared" si="134"/>
        <v>2004</v>
      </c>
      <c r="L2092">
        <f t="shared" si="135"/>
        <v>11</v>
      </c>
      <c r="M2092" t="str">
        <f>VLOOKUP(A2092,'Master Sheet'!A:O,15)</f>
        <v>NYC</v>
      </c>
    </row>
    <row r="2093" spans="1:13">
      <c r="A2093">
        <v>10330</v>
      </c>
      <c r="B2093" t="s">
        <v>210</v>
      </c>
      <c r="C2093">
        <v>37</v>
      </c>
      <c r="D2093">
        <v>136.69999999999999</v>
      </c>
      <c r="E2093">
        <v>3</v>
      </c>
      <c r="F2093" s="14">
        <f>VLOOKUP($A2093,Orders!$A:$B,2,FALSE)</f>
        <v>38307</v>
      </c>
      <c r="G2093" t="str">
        <f>VLOOKUP($A2093,Orders!$A:$E,5,FALSE)</f>
        <v>Shipped</v>
      </c>
      <c r="H2093">
        <f>VLOOKUP(B2093,Products!A:H,8)</f>
        <v>73.489999999999995</v>
      </c>
      <c r="I2093">
        <f t="shared" si="132"/>
        <v>5057.8999999999996</v>
      </c>
      <c r="J2093">
        <f t="shared" si="133"/>
        <v>2338.77</v>
      </c>
      <c r="K2093">
        <f t="shared" si="134"/>
        <v>2004</v>
      </c>
      <c r="L2093">
        <f t="shared" si="135"/>
        <v>11</v>
      </c>
      <c r="M2093" t="str">
        <f>VLOOKUP(A2093,'Master Sheet'!A:O,15)</f>
        <v>Tokyo</v>
      </c>
    </row>
    <row r="2094" spans="1:13">
      <c r="A2094">
        <v>10330</v>
      </c>
      <c r="B2094" t="s">
        <v>211</v>
      </c>
      <c r="C2094">
        <v>29</v>
      </c>
      <c r="D2094">
        <v>59.06</v>
      </c>
      <c r="E2094">
        <v>2</v>
      </c>
      <c r="F2094" s="14">
        <f>VLOOKUP($A2094,Orders!$A:$B,2,FALSE)</f>
        <v>38307</v>
      </c>
      <c r="G2094" t="str">
        <f>VLOOKUP($A2094,Orders!$A:$E,5,FALSE)</f>
        <v>Shipped</v>
      </c>
      <c r="H2094">
        <f>VLOOKUP(B2094,Products!A:H,8)</f>
        <v>32.950000000000003</v>
      </c>
      <c r="I2094">
        <f t="shared" si="132"/>
        <v>1712.74</v>
      </c>
      <c r="J2094">
        <f t="shared" si="133"/>
        <v>757.18999999999994</v>
      </c>
      <c r="K2094">
        <f t="shared" si="134"/>
        <v>2004</v>
      </c>
      <c r="L2094">
        <f t="shared" si="135"/>
        <v>11</v>
      </c>
      <c r="M2094" t="str">
        <f>VLOOKUP(A2094,'Master Sheet'!A:O,15)</f>
        <v>Tokyo</v>
      </c>
    </row>
    <row r="2095" spans="1:13">
      <c r="A2095">
        <v>10330</v>
      </c>
      <c r="B2095" t="s">
        <v>212</v>
      </c>
      <c r="C2095">
        <v>50</v>
      </c>
      <c r="D2095">
        <v>133.91999999999999</v>
      </c>
      <c r="E2095">
        <v>4</v>
      </c>
      <c r="F2095" s="14">
        <f>VLOOKUP($A2095,Orders!$A:$B,2,FALSE)</f>
        <v>38307</v>
      </c>
      <c r="G2095" t="str">
        <f>VLOOKUP($A2095,Orders!$A:$E,5,FALSE)</f>
        <v>Shipped</v>
      </c>
      <c r="H2095">
        <f>VLOOKUP(B2095,Products!A:H,8)</f>
        <v>69.930000000000007</v>
      </c>
      <c r="I2095">
        <f t="shared" si="132"/>
        <v>6695.9999999999991</v>
      </c>
      <c r="J2095">
        <f t="shared" si="133"/>
        <v>3199.4999999999991</v>
      </c>
      <c r="K2095">
        <f t="shared" si="134"/>
        <v>2004</v>
      </c>
      <c r="L2095">
        <f t="shared" si="135"/>
        <v>11</v>
      </c>
      <c r="M2095" t="str">
        <f>VLOOKUP(A2095,'Master Sheet'!A:O,15)</f>
        <v>Tokyo</v>
      </c>
    </row>
    <row r="2096" spans="1:13">
      <c r="A2096">
        <v>10330</v>
      </c>
      <c r="B2096" t="s">
        <v>213</v>
      </c>
      <c r="C2096">
        <v>42</v>
      </c>
      <c r="D2096">
        <v>56.1</v>
      </c>
      <c r="E2096">
        <v>1</v>
      </c>
      <c r="F2096" s="14">
        <f>VLOOKUP($A2096,Orders!$A:$B,2,FALSE)</f>
        <v>38307</v>
      </c>
      <c r="G2096" t="str">
        <f>VLOOKUP($A2096,Orders!$A:$E,5,FALSE)</f>
        <v>Shipped</v>
      </c>
      <c r="H2096">
        <f>VLOOKUP(B2096,Products!A:H,8)</f>
        <v>47.1</v>
      </c>
      <c r="I2096">
        <f t="shared" si="132"/>
        <v>2356.2000000000003</v>
      </c>
      <c r="J2096">
        <f t="shared" si="133"/>
        <v>378</v>
      </c>
      <c r="K2096">
        <f t="shared" si="134"/>
        <v>2004</v>
      </c>
      <c r="L2096">
        <f t="shared" si="135"/>
        <v>11</v>
      </c>
      <c r="M2096" t="str">
        <f>VLOOKUP(A2096,'Master Sheet'!A:O,15)</f>
        <v>Tokyo</v>
      </c>
    </row>
    <row r="2097" spans="1:13">
      <c r="A2097">
        <v>10331</v>
      </c>
      <c r="B2097" t="s">
        <v>220</v>
      </c>
      <c r="C2097">
        <v>46</v>
      </c>
      <c r="D2097">
        <v>120.31</v>
      </c>
      <c r="E2097">
        <v>6</v>
      </c>
      <c r="F2097" s="14">
        <f>VLOOKUP($A2097,Orders!$A:$B,2,FALSE)</f>
        <v>38308</v>
      </c>
      <c r="G2097" t="str">
        <f>VLOOKUP($A2097,Orders!$A:$E,5,FALSE)</f>
        <v>Shipped</v>
      </c>
      <c r="H2097">
        <f>VLOOKUP(B2097,Products!A:H,8)</f>
        <v>83.51</v>
      </c>
      <c r="I2097">
        <f t="shared" si="132"/>
        <v>5534.26</v>
      </c>
      <c r="J2097">
        <f t="shared" si="133"/>
        <v>1692.8</v>
      </c>
      <c r="K2097">
        <f t="shared" si="134"/>
        <v>2004</v>
      </c>
      <c r="L2097">
        <f t="shared" si="135"/>
        <v>11</v>
      </c>
      <c r="M2097" t="str">
        <f>VLOOKUP(A2097,'Master Sheet'!A:O,15)</f>
        <v>NYC</v>
      </c>
    </row>
    <row r="2098" spans="1:13">
      <c r="A2098">
        <v>10331</v>
      </c>
      <c r="B2098" t="s">
        <v>225</v>
      </c>
      <c r="C2098">
        <v>44</v>
      </c>
      <c r="D2098">
        <v>99.55</v>
      </c>
      <c r="E2098">
        <v>14</v>
      </c>
      <c r="F2098" s="14">
        <f>VLOOKUP($A2098,Orders!$A:$B,2,FALSE)</f>
        <v>38308</v>
      </c>
      <c r="G2098" t="str">
        <f>VLOOKUP($A2098,Orders!$A:$E,5,FALSE)</f>
        <v>Shipped</v>
      </c>
      <c r="H2098">
        <f>VLOOKUP(B2098,Products!A:H,8)</f>
        <v>65.959999999999994</v>
      </c>
      <c r="I2098">
        <f t="shared" si="132"/>
        <v>4380.2</v>
      </c>
      <c r="J2098">
        <f t="shared" si="133"/>
        <v>1477.96</v>
      </c>
      <c r="K2098">
        <f t="shared" si="134"/>
        <v>2004</v>
      </c>
      <c r="L2098">
        <f t="shared" si="135"/>
        <v>11</v>
      </c>
      <c r="M2098" t="str">
        <f>VLOOKUP(A2098,'Master Sheet'!A:O,15)</f>
        <v>NYC</v>
      </c>
    </row>
    <row r="2099" spans="1:13">
      <c r="A2099">
        <v>10331</v>
      </c>
      <c r="B2099" t="s">
        <v>124</v>
      </c>
      <c r="C2099">
        <v>44</v>
      </c>
      <c r="D2099">
        <v>154.69999999999999</v>
      </c>
      <c r="E2099">
        <v>7</v>
      </c>
      <c r="F2099" s="14">
        <f>VLOOKUP($A2099,Orders!$A:$B,2,FALSE)</f>
        <v>38308</v>
      </c>
      <c r="G2099" t="str">
        <f>VLOOKUP($A2099,Orders!$A:$E,5,FALSE)</f>
        <v>Shipped</v>
      </c>
      <c r="H2099">
        <f>VLOOKUP(B2099,Products!A:H,8)</f>
        <v>86.7</v>
      </c>
      <c r="I2099">
        <f t="shared" ref="I2099:I2156" si="136">C2099*D2099</f>
        <v>6806.7999999999993</v>
      </c>
      <c r="J2099">
        <f t="shared" ref="J2099:J2156" si="137">(D2099-H2099)*C2099</f>
        <v>2991.9999999999995</v>
      </c>
      <c r="K2099">
        <f t="shared" ref="K2099:K2156" si="138">YEAR(F2099)</f>
        <v>2004</v>
      </c>
      <c r="L2099">
        <f t="shared" ref="L2099:L2156" si="139">MONTH(F2099)</f>
        <v>11</v>
      </c>
      <c r="M2099" t="str">
        <f>VLOOKUP(A2099,'Master Sheet'!A:O,15)</f>
        <v>NYC</v>
      </c>
    </row>
    <row r="2100" spans="1:13">
      <c r="A2100">
        <v>10331</v>
      </c>
      <c r="B2100" t="s">
        <v>221</v>
      </c>
      <c r="C2100">
        <v>30</v>
      </c>
      <c r="D2100">
        <v>135.13999999999999</v>
      </c>
      <c r="E2100">
        <v>8</v>
      </c>
      <c r="F2100" s="14">
        <f>VLOOKUP($A2100,Orders!$A:$B,2,FALSE)</f>
        <v>38308</v>
      </c>
      <c r="G2100" t="str">
        <f>VLOOKUP($A2100,Orders!$A:$E,5,FALSE)</f>
        <v>Shipped</v>
      </c>
      <c r="H2100">
        <f>VLOOKUP(B2100,Products!A:H,8)</f>
        <v>93.89</v>
      </c>
      <c r="I2100">
        <f t="shared" si="136"/>
        <v>4054.2</v>
      </c>
      <c r="J2100">
        <f t="shared" si="137"/>
        <v>1237.4999999999995</v>
      </c>
      <c r="K2100">
        <f t="shared" si="138"/>
        <v>2004</v>
      </c>
      <c r="L2100">
        <f t="shared" si="139"/>
        <v>11</v>
      </c>
      <c r="M2100" t="str">
        <f>VLOOKUP(A2100,'Master Sheet'!A:O,15)</f>
        <v>NYC</v>
      </c>
    </row>
    <row r="2101" spans="1:13">
      <c r="A2101">
        <v>10331</v>
      </c>
      <c r="B2101" t="s">
        <v>222</v>
      </c>
      <c r="C2101">
        <v>26</v>
      </c>
      <c r="D2101">
        <v>130.68</v>
      </c>
      <c r="E2101">
        <v>10</v>
      </c>
      <c r="F2101" s="14">
        <f>VLOOKUP($A2101,Orders!$A:$B,2,FALSE)</f>
        <v>38308</v>
      </c>
      <c r="G2101" t="str">
        <f>VLOOKUP($A2101,Orders!$A:$E,5,FALSE)</f>
        <v>Shipped</v>
      </c>
      <c r="H2101">
        <f>VLOOKUP(B2101,Products!A:H,8)</f>
        <v>56.76</v>
      </c>
      <c r="I2101">
        <f t="shared" si="136"/>
        <v>3397.6800000000003</v>
      </c>
      <c r="J2101">
        <f t="shared" si="137"/>
        <v>1921.9200000000005</v>
      </c>
      <c r="K2101">
        <f t="shared" si="138"/>
        <v>2004</v>
      </c>
      <c r="L2101">
        <f t="shared" si="139"/>
        <v>11</v>
      </c>
      <c r="M2101" t="str">
        <f>VLOOKUP(A2101,'Master Sheet'!A:O,15)</f>
        <v>NYC</v>
      </c>
    </row>
    <row r="2102" spans="1:13">
      <c r="A2102">
        <v>10331</v>
      </c>
      <c r="B2102" t="s">
        <v>154</v>
      </c>
      <c r="C2102">
        <v>27</v>
      </c>
      <c r="D2102">
        <v>169.34</v>
      </c>
      <c r="E2102">
        <v>11</v>
      </c>
      <c r="F2102" s="14">
        <f>VLOOKUP($A2102,Orders!$A:$B,2,FALSE)</f>
        <v>38308</v>
      </c>
      <c r="G2102" t="str">
        <f>VLOOKUP($A2102,Orders!$A:$E,5,FALSE)</f>
        <v>Shipped</v>
      </c>
      <c r="H2102">
        <f>VLOOKUP(B2102,Products!A:H,8)</f>
        <v>77.900000000000006</v>
      </c>
      <c r="I2102">
        <f t="shared" si="136"/>
        <v>4572.18</v>
      </c>
      <c r="J2102">
        <f t="shared" si="137"/>
        <v>2468.88</v>
      </c>
      <c r="K2102">
        <f t="shared" si="138"/>
        <v>2004</v>
      </c>
      <c r="L2102">
        <f t="shared" si="139"/>
        <v>11</v>
      </c>
      <c r="M2102" t="str">
        <f>VLOOKUP(A2102,'Master Sheet'!A:O,15)</f>
        <v>NYC</v>
      </c>
    </row>
    <row r="2103" spans="1:13">
      <c r="A2103">
        <v>10331</v>
      </c>
      <c r="B2103" t="s">
        <v>223</v>
      </c>
      <c r="C2103">
        <v>26</v>
      </c>
      <c r="D2103">
        <v>132.80000000000001</v>
      </c>
      <c r="E2103">
        <v>12</v>
      </c>
      <c r="F2103" s="14">
        <f>VLOOKUP($A2103,Orders!$A:$B,2,FALSE)</f>
        <v>38308</v>
      </c>
      <c r="G2103" t="str">
        <f>VLOOKUP($A2103,Orders!$A:$E,5,FALSE)</f>
        <v>Shipped</v>
      </c>
      <c r="H2103">
        <f>VLOOKUP(B2103,Products!A:H,8)</f>
        <v>62.16</v>
      </c>
      <c r="I2103">
        <f t="shared" si="136"/>
        <v>3452.8</v>
      </c>
      <c r="J2103">
        <f t="shared" si="137"/>
        <v>1836.6400000000003</v>
      </c>
      <c r="K2103">
        <f t="shared" si="138"/>
        <v>2004</v>
      </c>
      <c r="L2103">
        <f t="shared" si="139"/>
        <v>11</v>
      </c>
      <c r="M2103" t="str">
        <f>VLOOKUP(A2103,'Master Sheet'!A:O,15)</f>
        <v>NYC</v>
      </c>
    </row>
    <row r="2104" spans="1:13">
      <c r="A2104">
        <v>10331</v>
      </c>
      <c r="B2104" t="s">
        <v>224</v>
      </c>
      <c r="C2104">
        <v>27</v>
      </c>
      <c r="D2104">
        <v>37</v>
      </c>
      <c r="E2104">
        <v>13</v>
      </c>
      <c r="F2104" s="14">
        <f>VLOOKUP($A2104,Orders!$A:$B,2,FALSE)</f>
        <v>38308</v>
      </c>
      <c r="G2104" t="str">
        <f>VLOOKUP($A2104,Orders!$A:$E,5,FALSE)</f>
        <v>Shipped</v>
      </c>
      <c r="H2104">
        <f>VLOOKUP(B2104,Products!A:H,8)</f>
        <v>16.239999999999998</v>
      </c>
      <c r="I2104">
        <f t="shared" si="136"/>
        <v>999</v>
      </c>
      <c r="J2104">
        <f t="shared" si="137"/>
        <v>560.5200000000001</v>
      </c>
      <c r="K2104">
        <f t="shared" si="138"/>
        <v>2004</v>
      </c>
      <c r="L2104">
        <f t="shared" si="139"/>
        <v>11</v>
      </c>
      <c r="M2104" t="str">
        <f>VLOOKUP(A2104,'Master Sheet'!A:O,15)</f>
        <v>NYC</v>
      </c>
    </row>
    <row r="2105" spans="1:13">
      <c r="A2105">
        <v>10331</v>
      </c>
      <c r="B2105" t="s">
        <v>214</v>
      </c>
      <c r="C2105">
        <v>25</v>
      </c>
      <c r="D2105">
        <v>55.11</v>
      </c>
      <c r="E2105">
        <v>9</v>
      </c>
      <c r="F2105" s="14">
        <f>VLOOKUP($A2105,Orders!$A:$B,2,FALSE)</f>
        <v>38308</v>
      </c>
      <c r="G2105" t="str">
        <f>VLOOKUP($A2105,Orders!$A:$E,5,FALSE)</f>
        <v>Shipped</v>
      </c>
      <c r="H2105">
        <f>VLOOKUP(B2105,Products!A:H,8)</f>
        <v>38.58</v>
      </c>
      <c r="I2105">
        <f t="shared" si="136"/>
        <v>1377.75</v>
      </c>
      <c r="J2105">
        <f t="shared" si="137"/>
        <v>413.25</v>
      </c>
      <c r="K2105">
        <f t="shared" si="138"/>
        <v>2004</v>
      </c>
      <c r="L2105">
        <f t="shared" si="139"/>
        <v>11</v>
      </c>
      <c r="M2105" t="str">
        <f>VLOOKUP(A2105,'Master Sheet'!A:O,15)</f>
        <v>NYC</v>
      </c>
    </row>
    <row r="2106" spans="1:13">
      <c r="A2106">
        <v>10331</v>
      </c>
      <c r="B2106" t="s">
        <v>215</v>
      </c>
      <c r="C2106">
        <v>21</v>
      </c>
      <c r="D2106">
        <v>139.03</v>
      </c>
      <c r="E2106">
        <v>1</v>
      </c>
      <c r="F2106" s="14">
        <f>VLOOKUP($A2106,Orders!$A:$B,2,FALSE)</f>
        <v>38308</v>
      </c>
      <c r="G2106" t="str">
        <f>VLOOKUP($A2106,Orders!$A:$E,5,FALSE)</f>
        <v>Shipped</v>
      </c>
      <c r="H2106">
        <f>VLOOKUP(B2106,Products!A:H,8)</f>
        <v>98.3</v>
      </c>
      <c r="I2106">
        <f t="shared" si="136"/>
        <v>2919.63</v>
      </c>
      <c r="J2106">
        <f t="shared" si="137"/>
        <v>855.33</v>
      </c>
      <c r="K2106">
        <f t="shared" si="138"/>
        <v>2004</v>
      </c>
      <c r="L2106">
        <f t="shared" si="139"/>
        <v>11</v>
      </c>
      <c r="M2106" t="str">
        <f>VLOOKUP(A2106,'Master Sheet'!A:O,15)</f>
        <v>NYC</v>
      </c>
    </row>
    <row r="2107" spans="1:13">
      <c r="A2107">
        <v>10331</v>
      </c>
      <c r="B2107" t="s">
        <v>216</v>
      </c>
      <c r="C2107">
        <v>41</v>
      </c>
      <c r="D2107">
        <v>70.33</v>
      </c>
      <c r="E2107">
        <v>2</v>
      </c>
      <c r="F2107" s="14">
        <f>VLOOKUP($A2107,Orders!$A:$B,2,FALSE)</f>
        <v>38308</v>
      </c>
      <c r="G2107" t="str">
        <f>VLOOKUP($A2107,Orders!$A:$E,5,FALSE)</f>
        <v>Shipped</v>
      </c>
      <c r="H2107">
        <f>VLOOKUP(B2107,Products!A:H,8)</f>
        <v>32.33</v>
      </c>
      <c r="I2107">
        <f t="shared" si="136"/>
        <v>2883.5299999999997</v>
      </c>
      <c r="J2107">
        <f t="shared" si="137"/>
        <v>1558</v>
      </c>
      <c r="K2107">
        <f t="shared" si="138"/>
        <v>2004</v>
      </c>
      <c r="L2107">
        <f t="shared" si="139"/>
        <v>11</v>
      </c>
      <c r="M2107" t="str">
        <f>VLOOKUP(A2107,'Master Sheet'!A:O,15)</f>
        <v>NYC</v>
      </c>
    </row>
    <row r="2108" spans="1:13">
      <c r="A2108">
        <v>10331</v>
      </c>
      <c r="B2108" t="s">
        <v>217</v>
      </c>
      <c r="C2108">
        <v>28</v>
      </c>
      <c r="D2108">
        <v>33.39</v>
      </c>
      <c r="E2108">
        <v>3</v>
      </c>
      <c r="F2108" s="14">
        <f>VLOOKUP($A2108,Orders!$A:$B,2,FALSE)</f>
        <v>38308</v>
      </c>
      <c r="G2108" t="str">
        <f>VLOOKUP($A2108,Orders!$A:$E,5,FALSE)</f>
        <v>Shipped</v>
      </c>
      <c r="H2108">
        <f>VLOOKUP(B2108,Products!A:H,8)</f>
        <v>24.14</v>
      </c>
      <c r="I2108">
        <f t="shared" si="136"/>
        <v>934.92000000000007</v>
      </c>
      <c r="J2108">
        <f t="shared" si="137"/>
        <v>259</v>
      </c>
      <c r="K2108">
        <f t="shared" si="138"/>
        <v>2004</v>
      </c>
      <c r="L2108">
        <f t="shared" si="139"/>
        <v>11</v>
      </c>
      <c r="M2108" t="str">
        <f>VLOOKUP(A2108,'Master Sheet'!A:O,15)</f>
        <v>NYC</v>
      </c>
    </row>
    <row r="2109" spans="1:13">
      <c r="A2109">
        <v>10331</v>
      </c>
      <c r="B2109" t="s">
        <v>218</v>
      </c>
      <c r="C2109">
        <v>32</v>
      </c>
      <c r="D2109">
        <v>100.01</v>
      </c>
      <c r="E2109">
        <v>4</v>
      </c>
      <c r="F2109" s="14">
        <f>VLOOKUP($A2109,Orders!$A:$B,2,FALSE)</f>
        <v>38308</v>
      </c>
      <c r="G2109" t="str">
        <f>VLOOKUP($A2109,Orders!$A:$E,5,FALSE)</f>
        <v>Shipped</v>
      </c>
      <c r="H2109">
        <f>VLOOKUP(B2109,Products!A:H,8)</f>
        <v>56.13</v>
      </c>
      <c r="I2109">
        <f t="shared" si="136"/>
        <v>3200.32</v>
      </c>
      <c r="J2109">
        <f t="shared" si="137"/>
        <v>1404.16</v>
      </c>
      <c r="K2109">
        <f t="shared" si="138"/>
        <v>2004</v>
      </c>
      <c r="L2109">
        <f t="shared" si="139"/>
        <v>11</v>
      </c>
      <c r="M2109" t="str">
        <f>VLOOKUP(A2109,'Master Sheet'!A:O,15)</f>
        <v>NYC</v>
      </c>
    </row>
    <row r="2110" spans="1:13">
      <c r="A2110">
        <v>10331</v>
      </c>
      <c r="B2110" t="s">
        <v>219</v>
      </c>
      <c r="C2110">
        <v>20</v>
      </c>
      <c r="D2110">
        <v>74.040000000000006</v>
      </c>
      <c r="E2110">
        <v>5</v>
      </c>
      <c r="F2110" s="14">
        <f>VLOOKUP($A2110,Orders!$A:$B,2,FALSE)</f>
        <v>38308</v>
      </c>
      <c r="G2110" t="str">
        <f>VLOOKUP($A2110,Orders!$A:$E,5,FALSE)</f>
        <v>Shipped</v>
      </c>
      <c r="H2110">
        <f>VLOOKUP(B2110,Products!A:H,8)</f>
        <v>34.17</v>
      </c>
      <c r="I2110">
        <f t="shared" si="136"/>
        <v>1480.8000000000002</v>
      </c>
      <c r="J2110">
        <f t="shared" si="137"/>
        <v>797.40000000000009</v>
      </c>
      <c r="K2110">
        <f t="shared" si="138"/>
        <v>2004</v>
      </c>
      <c r="L2110">
        <f t="shared" si="139"/>
        <v>11</v>
      </c>
      <c r="M2110" t="str">
        <f>VLOOKUP(A2110,'Master Sheet'!A:O,15)</f>
        <v>NYC</v>
      </c>
    </row>
    <row r="2111" spans="1:13">
      <c r="A2111">
        <v>10332</v>
      </c>
      <c r="B2111" t="s">
        <v>132</v>
      </c>
      <c r="C2111">
        <v>46</v>
      </c>
      <c r="D2111">
        <v>89.38</v>
      </c>
      <c r="E2111">
        <v>15</v>
      </c>
      <c r="F2111" s="14">
        <f>VLOOKUP($A2111,Orders!$A:$B,2,FALSE)</f>
        <v>38308</v>
      </c>
      <c r="G2111" t="str">
        <f>VLOOKUP($A2111,Orders!$A:$E,5,FALSE)</f>
        <v>Shipped</v>
      </c>
      <c r="H2111">
        <f>VLOOKUP(B2111,Products!A:H,8)</f>
        <v>60.62</v>
      </c>
      <c r="I2111">
        <f t="shared" si="136"/>
        <v>4111.4799999999996</v>
      </c>
      <c r="J2111">
        <f t="shared" si="137"/>
        <v>1322.9599999999998</v>
      </c>
      <c r="K2111">
        <f t="shared" si="138"/>
        <v>2004</v>
      </c>
      <c r="L2111">
        <f t="shared" si="139"/>
        <v>11</v>
      </c>
      <c r="M2111" t="str">
        <f>VLOOKUP(A2111,'Master Sheet'!A:O,15)</f>
        <v>London</v>
      </c>
    </row>
    <row r="2112" spans="1:13">
      <c r="A2112">
        <v>10332</v>
      </c>
      <c r="B2112" t="s">
        <v>133</v>
      </c>
      <c r="C2112">
        <v>27</v>
      </c>
      <c r="D2112">
        <v>51.21</v>
      </c>
      <c r="E2112">
        <v>16</v>
      </c>
      <c r="F2112" s="14">
        <f>VLOOKUP($A2112,Orders!$A:$B,2,FALSE)</f>
        <v>38308</v>
      </c>
      <c r="G2112" t="str">
        <f>VLOOKUP($A2112,Orders!$A:$E,5,FALSE)</f>
        <v>Shipped</v>
      </c>
      <c r="H2112">
        <f>VLOOKUP(B2112,Products!A:H,8)</f>
        <v>24.26</v>
      </c>
      <c r="I2112">
        <f t="shared" si="136"/>
        <v>1382.67</v>
      </c>
      <c r="J2112">
        <f t="shared" si="137"/>
        <v>727.65</v>
      </c>
      <c r="K2112">
        <f t="shared" si="138"/>
        <v>2004</v>
      </c>
      <c r="L2112">
        <f t="shared" si="139"/>
        <v>11</v>
      </c>
      <c r="M2112" t="str">
        <f>VLOOKUP(A2112,'Master Sheet'!A:O,15)</f>
        <v>London</v>
      </c>
    </row>
    <row r="2113" spans="1:13">
      <c r="A2113">
        <v>10332</v>
      </c>
      <c r="B2113" t="s">
        <v>125</v>
      </c>
      <c r="C2113">
        <v>38</v>
      </c>
      <c r="D2113">
        <v>53.88</v>
      </c>
      <c r="E2113">
        <v>9</v>
      </c>
      <c r="F2113" s="14">
        <f>VLOOKUP($A2113,Orders!$A:$B,2,FALSE)</f>
        <v>38308</v>
      </c>
      <c r="G2113" t="str">
        <f>VLOOKUP($A2113,Orders!$A:$E,5,FALSE)</f>
        <v>Shipped</v>
      </c>
      <c r="H2113">
        <f>VLOOKUP(B2113,Products!A:H,8)</f>
        <v>33.299999999999997</v>
      </c>
      <c r="I2113">
        <f t="shared" si="136"/>
        <v>2047.44</v>
      </c>
      <c r="J2113">
        <f t="shared" si="137"/>
        <v>782.04000000000019</v>
      </c>
      <c r="K2113">
        <f t="shared" si="138"/>
        <v>2004</v>
      </c>
      <c r="L2113">
        <f t="shared" si="139"/>
        <v>11</v>
      </c>
      <c r="M2113" t="str">
        <f>VLOOKUP(A2113,'Master Sheet'!A:O,15)</f>
        <v>London</v>
      </c>
    </row>
    <row r="2114" spans="1:13">
      <c r="A2114">
        <v>10332</v>
      </c>
      <c r="B2114" t="s">
        <v>128</v>
      </c>
      <c r="C2114">
        <v>35</v>
      </c>
      <c r="D2114">
        <v>116.96</v>
      </c>
      <c r="E2114">
        <v>8</v>
      </c>
      <c r="F2114" s="14">
        <f>VLOOKUP($A2114,Orders!$A:$B,2,FALSE)</f>
        <v>38308</v>
      </c>
      <c r="G2114" t="str">
        <f>VLOOKUP($A2114,Orders!$A:$E,5,FALSE)</f>
        <v>Shipped</v>
      </c>
      <c r="H2114">
        <f>VLOOKUP(B2114,Products!A:H,8)</f>
        <v>58.48</v>
      </c>
      <c r="I2114">
        <f t="shared" si="136"/>
        <v>4093.6</v>
      </c>
      <c r="J2114">
        <f t="shared" si="137"/>
        <v>2046.8</v>
      </c>
      <c r="K2114">
        <f t="shared" si="138"/>
        <v>2004</v>
      </c>
      <c r="L2114">
        <f t="shared" si="139"/>
        <v>11</v>
      </c>
      <c r="M2114" t="str">
        <f>VLOOKUP(A2114,'Master Sheet'!A:O,15)</f>
        <v>London</v>
      </c>
    </row>
    <row r="2115" spans="1:13">
      <c r="A2115">
        <v>10332</v>
      </c>
      <c r="B2115" t="s">
        <v>129</v>
      </c>
      <c r="C2115">
        <v>24</v>
      </c>
      <c r="D2115">
        <v>138.38</v>
      </c>
      <c r="E2115">
        <v>1</v>
      </c>
      <c r="F2115" s="14">
        <f>VLOOKUP($A2115,Orders!$A:$B,2,FALSE)</f>
        <v>38308</v>
      </c>
      <c r="G2115" t="str">
        <f>VLOOKUP($A2115,Orders!$A:$E,5,FALSE)</f>
        <v>Shipped</v>
      </c>
      <c r="H2115">
        <f>VLOOKUP(B2115,Products!A:H,8)</f>
        <v>72.56</v>
      </c>
      <c r="I2115">
        <f t="shared" si="136"/>
        <v>3321.12</v>
      </c>
      <c r="J2115">
        <f t="shared" si="137"/>
        <v>1579.6799999999998</v>
      </c>
      <c r="K2115">
        <f t="shared" si="138"/>
        <v>2004</v>
      </c>
      <c r="L2115">
        <f t="shared" si="139"/>
        <v>11</v>
      </c>
      <c r="M2115" t="str">
        <f>VLOOKUP(A2115,'Master Sheet'!A:O,15)</f>
        <v>London</v>
      </c>
    </row>
    <row r="2116" spans="1:13">
      <c r="A2116">
        <v>10332</v>
      </c>
      <c r="B2116" t="s">
        <v>140</v>
      </c>
      <c r="C2116">
        <v>26</v>
      </c>
      <c r="D2116">
        <v>53.09</v>
      </c>
      <c r="E2116">
        <v>17</v>
      </c>
      <c r="F2116" s="14">
        <f>VLOOKUP($A2116,Orders!$A:$B,2,FALSE)</f>
        <v>38308</v>
      </c>
      <c r="G2116" t="str">
        <f>VLOOKUP($A2116,Orders!$A:$E,5,FALSE)</f>
        <v>Shipped</v>
      </c>
      <c r="H2116">
        <f>VLOOKUP(B2116,Products!A:H,8)</f>
        <v>34.35</v>
      </c>
      <c r="I2116">
        <f t="shared" si="136"/>
        <v>1380.3400000000001</v>
      </c>
      <c r="J2116">
        <f t="shared" si="137"/>
        <v>487.24000000000007</v>
      </c>
      <c r="K2116">
        <f t="shared" si="138"/>
        <v>2004</v>
      </c>
      <c r="L2116">
        <f t="shared" si="139"/>
        <v>11</v>
      </c>
      <c r="M2116" t="str">
        <f>VLOOKUP(A2116,'Master Sheet'!A:O,15)</f>
        <v>London</v>
      </c>
    </row>
    <row r="2117" spans="1:13">
      <c r="A2117">
        <v>10332</v>
      </c>
      <c r="B2117" t="s">
        <v>141</v>
      </c>
      <c r="C2117">
        <v>40</v>
      </c>
      <c r="D2117">
        <v>100.53</v>
      </c>
      <c r="E2117">
        <v>18</v>
      </c>
      <c r="F2117" s="14">
        <f>VLOOKUP($A2117,Orders!$A:$B,2,FALSE)</f>
        <v>38308</v>
      </c>
      <c r="G2117" t="str">
        <f>VLOOKUP($A2117,Orders!$A:$E,5,FALSE)</f>
        <v>Shipped</v>
      </c>
      <c r="H2117">
        <f>VLOOKUP(B2117,Products!A:H,8)</f>
        <v>60.74</v>
      </c>
      <c r="I2117">
        <f t="shared" si="136"/>
        <v>4021.2</v>
      </c>
      <c r="J2117">
        <f t="shared" si="137"/>
        <v>1591.6</v>
      </c>
      <c r="K2117">
        <f t="shared" si="138"/>
        <v>2004</v>
      </c>
      <c r="L2117">
        <f t="shared" si="139"/>
        <v>11</v>
      </c>
      <c r="M2117" t="str">
        <f>VLOOKUP(A2117,'Master Sheet'!A:O,15)</f>
        <v>London</v>
      </c>
    </row>
    <row r="2118" spans="1:13">
      <c r="A2118">
        <v>10332</v>
      </c>
      <c r="B2118" t="s">
        <v>126</v>
      </c>
      <c r="C2118">
        <v>50</v>
      </c>
      <c r="D2118">
        <v>92.03</v>
      </c>
      <c r="E2118">
        <v>2</v>
      </c>
      <c r="F2118" s="14">
        <f>VLOOKUP($A2118,Orders!$A:$B,2,FALSE)</f>
        <v>38308</v>
      </c>
      <c r="G2118" t="str">
        <f>VLOOKUP($A2118,Orders!$A:$E,5,FALSE)</f>
        <v>Shipped</v>
      </c>
      <c r="H2118">
        <f>VLOOKUP(B2118,Products!A:H,8)</f>
        <v>43.26</v>
      </c>
      <c r="I2118">
        <f t="shared" si="136"/>
        <v>4601.5</v>
      </c>
      <c r="J2118">
        <f t="shared" si="137"/>
        <v>2438.5</v>
      </c>
      <c r="K2118">
        <f t="shared" si="138"/>
        <v>2004</v>
      </c>
      <c r="L2118">
        <f t="shared" si="139"/>
        <v>11</v>
      </c>
      <c r="M2118" t="str">
        <f>VLOOKUP(A2118,'Master Sheet'!A:O,15)</f>
        <v>London</v>
      </c>
    </row>
    <row r="2119" spans="1:13">
      <c r="A2119">
        <v>10332</v>
      </c>
      <c r="B2119" t="s">
        <v>226</v>
      </c>
      <c r="C2119">
        <v>21</v>
      </c>
      <c r="D2119">
        <v>70.56</v>
      </c>
      <c r="E2119">
        <v>3</v>
      </c>
      <c r="F2119" s="14">
        <f>VLOOKUP($A2119,Orders!$A:$B,2,FALSE)</f>
        <v>38308</v>
      </c>
      <c r="G2119" t="str">
        <f>VLOOKUP($A2119,Orders!$A:$E,5,FALSE)</f>
        <v>Shipped</v>
      </c>
      <c r="H2119">
        <f>VLOOKUP(B2119,Products!A:H,8)</f>
        <v>34.21</v>
      </c>
      <c r="I2119">
        <f t="shared" si="136"/>
        <v>1481.76</v>
      </c>
      <c r="J2119">
        <f t="shared" si="137"/>
        <v>763.35</v>
      </c>
      <c r="K2119">
        <f t="shared" si="138"/>
        <v>2004</v>
      </c>
      <c r="L2119">
        <f t="shared" si="139"/>
        <v>11</v>
      </c>
      <c r="M2119" t="str">
        <f>VLOOKUP(A2119,'Master Sheet'!A:O,15)</f>
        <v>London</v>
      </c>
    </row>
    <row r="2120" spans="1:13">
      <c r="A2120">
        <v>10332</v>
      </c>
      <c r="B2120" t="s">
        <v>227</v>
      </c>
      <c r="C2120">
        <v>23</v>
      </c>
      <c r="D2120">
        <v>61.73</v>
      </c>
      <c r="E2120">
        <v>4</v>
      </c>
      <c r="F2120" s="14">
        <f>VLOOKUP($A2120,Orders!$A:$B,2,FALSE)</f>
        <v>38308</v>
      </c>
      <c r="G2120" t="str">
        <f>VLOOKUP($A2120,Orders!$A:$E,5,FALSE)</f>
        <v>Shipped</v>
      </c>
      <c r="H2120">
        <f>VLOOKUP(B2120,Products!A:H,8)</f>
        <v>49.24</v>
      </c>
      <c r="I2120">
        <f t="shared" si="136"/>
        <v>1419.79</v>
      </c>
      <c r="J2120">
        <f t="shared" si="137"/>
        <v>287.26999999999987</v>
      </c>
      <c r="K2120">
        <f t="shared" si="138"/>
        <v>2004</v>
      </c>
      <c r="L2120">
        <f t="shared" si="139"/>
        <v>11</v>
      </c>
      <c r="M2120" t="str">
        <f>VLOOKUP(A2120,'Master Sheet'!A:O,15)</f>
        <v>London</v>
      </c>
    </row>
    <row r="2121" spans="1:13">
      <c r="A2121">
        <v>10332</v>
      </c>
      <c r="B2121" t="s">
        <v>228</v>
      </c>
      <c r="C2121">
        <v>20</v>
      </c>
      <c r="D2121">
        <v>47.29</v>
      </c>
      <c r="E2121">
        <v>5</v>
      </c>
      <c r="F2121" s="14">
        <f>VLOOKUP($A2121,Orders!$A:$B,2,FALSE)</f>
        <v>38308</v>
      </c>
      <c r="G2121" t="str">
        <f>VLOOKUP($A2121,Orders!$A:$E,5,FALSE)</f>
        <v>Shipped</v>
      </c>
      <c r="H2121">
        <f>VLOOKUP(B2121,Products!A:H,8)</f>
        <v>29.18</v>
      </c>
      <c r="I2121">
        <f t="shared" si="136"/>
        <v>945.8</v>
      </c>
      <c r="J2121">
        <f t="shared" si="137"/>
        <v>362.2</v>
      </c>
      <c r="K2121">
        <f t="shared" si="138"/>
        <v>2004</v>
      </c>
      <c r="L2121">
        <f t="shared" si="139"/>
        <v>11</v>
      </c>
      <c r="M2121" t="str">
        <f>VLOOKUP(A2121,'Master Sheet'!A:O,15)</f>
        <v>London</v>
      </c>
    </row>
    <row r="2122" spans="1:13">
      <c r="A2122">
        <v>10332</v>
      </c>
      <c r="B2122" t="s">
        <v>130</v>
      </c>
      <c r="C2122">
        <v>45</v>
      </c>
      <c r="D2122">
        <v>29.87</v>
      </c>
      <c r="E2122">
        <v>6</v>
      </c>
      <c r="F2122" s="14">
        <f>VLOOKUP($A2122,Orders!$A:$B,2,FALSE)</f>
        <v>38308</v>
      </c>
      <c r="G2122" t="str">
        <f>VLOOKUP($A2122,Orders!$A:$E,5,FALSE)</f>
        <v>Shipped</v>
      </c>
      <c r="H2122">
        <f>VLOOKUP(B2122,Products!A:H,8)</f>
        <v>22.57</v>
      </c>
      <c r="I2122">
        <f t="shared" si="136"/>
        <v>1344.15</v>
      </c>
      <c r="J2122">
        <f t="shared" si="137"/>
        <v>328.50000000000006</v>
      </c>
      <c r="K2122">
        <f t="shared" si="138"/>
        <v>2004</v>
      </c>
      <c r="L2122">
        <f t="shared" si="139"/>
        <v>11</v>
      </c>
      <c r="M2122" t="str">
        <f>VLOOKUP(A2122,'Master Sheet'!A:O,15)</f>
        <v>London</v>
      </c>
    </row>
    <row r="2123" spans="1:13">
      <c r="A2123">
        <v>10332</v>
      </c>
      <c r="B2123" t="s">
        <v>131</v>
      </c>
      <c r="C2123">
        <v>26</v>
      </c>
      <c r="D2123">
        <v>43.01</v>
      </c>
      <c r="E2123">
        <v>10</v>
      </c>
      <c r="F2123" s="14">
        <f>VLOOKUP($A2123,Orders!$A:$B,2,FALSE)</f>
        <v>38308</v>
      </c>
      <c r="G2123" t="str">
        <f>VLOOKUP($A2123,Orders!$A:$E,5,FALSE)</f>
        <v>Shipped</v>
      </c>
      <c r="H2123">
        <f>VLOOKUP(B2123,Products!A:H,8)</f>
        <v>20.61</v>
      </c>
      <c r="I2123">
        <f t="shared" si="136"/>
        <v>1118.26</v>
      </c>
      <c r="J2123">
        <f t="shared" si="137"/>
        <v>582.4</v>
      </c>
      <c r="K2123">
        <f t="shared" si="138"/>
        <v>2004</v>
      </c>
      <c r="L2123">
        <f t="shared" si="139"/>
        <v>11</v>
      </c>
      <c r="M2123" t="str">
        <f>VLOOKUP(A2123,'Master Sheet'!A:O,15)</f>
        <v>London</v>
      </c>
    </row>
    <row r="2124" spans="1:13">
      <c r="A2124">
        <v>10332</v>
      </c>
      <c r="B2124" t="s">
        <v>229</v>
      </c>
      <c r="C2124">
        <v>39</v>
      </c>
      <c r="D2124">
        <v>84.51</v>
      </c>
      <c r="E2124">
        <v>7</v>
      </c>
      <c r="F2124" s="14">
        <f>VLOOKUP($A2124,Orders!$A:$B,2,FALSE)</f>
        <v>38308</v>
      </c>
      <c r="G2124" t="str">
        <f>VLOOKUP($A2124,Orders!$A:$E,5,FALSE)</f>
        <v>Shipped</v>
      </c>
      <c r="H2124">
        <f>VLOOKUP(B2124,Products!A:H,8)</f>
        <v>47.25</v>
      </c>
      <c r="I2124">
        <f t="shared" si="136"/>
        <v>3295.8900000000003</v>
      </c>
      <c r="J2124">
        <f t="shared" si="137"/>
        <v>1453.14</v>
      </c>
      <c r="K2124">
        <f t="shared" si="138"/>
        <v>2004</v>
      </c>
      <c r="L2124">
        <f t="shared" si="139"/>
        <v>11</v>
      </c>
      <c r="M2124" t="str">
        <f>VLOOKUP(A2124,'Master Sheet'!A:O,15)</f>
        <v>London</v>
      </c>
    </row>
    <row r="2125" spans="1:13">
      <c r="A2125">
        <v>10332</v>
      </c>
      <c r="B2125" t="s">
        <v>230</v>
      </c>
      <c r="C2125">
        <v>44</v>
      </c>
      <c r="D2125">
        <v>108.04</v>
      </c>
      <c r="E2125">
        <v>11</v>
      </c>
      <c r="F2125" s="14">
        <f>VLOOKUP($A2125,Orders!$A:$B,2,FALSE)</f>
        <v>38308</v>
      </c>
      <c r="G2125" t="str">
        <f>VLOOKUP($A2125,Orders!$A:$E,5,FALSE)</f>
        <v>Shipped</v>
      </c>
      <c r="H2125">
        <f>VLOOKUP(B2125,Products!A:H,8)</f>
        <v>72.819999999999993</v>
      </c>
      <c r="I2125">
        <f t="shared" si="136"/>
        <v>4753.76</v>
      </c>
      <c r="J2125">
        <f t="shared" si="137"/>
        <v>1549.6800000000005</v>
      </c>
      <c r="K2125">
        <f t="shared" si="138"/>
        <v>2004</v>
      </c>
      <c r="L2125">
        <f t="shared" si="139"/>
        <v>11</v>
      </c>
      <c r="M2125" t="str">
        <f>VLOOKUP(A2125,'Master Sheet'!A:O,15)</f>
        <v>London</v>
      </c>
    </row>
    <row r="2126" spans="1:13">
      <c r="A2126">
        <v>10332</v>
      </c>
      <c r="B2126" t="s">
        <v>231</v>
      </c>
      <c r="C2126">
        <v>45</v>
      </c>
      <c r="D2126">
        <v>77.91</v>
      </c>
      <c r="E2126">
        <v>12</v>
      </c>
      <c r="F2126" s="14">
        <f>VLOOKUP($A2126,Orders!$A:$B,2,FALSE)</f>
        <v>38308</v>
      </c>
      <c r="G2126" t="str">
        <f>VLOOKUP($A2126,Orders!$A:$E,5,FALSE)</f>
        <v>Shipped</v>
      </c>
      <c r="H2126">
        <f>VLOOKUP(B2126,Products!A:H,8)</f>
        <v>50.51</v>
      </c>
      <c r="I2126">
        <f t="shared" si="136"/>
        <v>3505.95</v>
      </c>
      <c r="J2126">
        <f t="shared" si="137"/>
        <v>1233</v>
      </c>
      <c r="K2126">
        <f t="shared" si="138"/>
        <v>2004</v>
      </c>
      <c r="L2126">
        <f t="shared" si="139"/>
        <v>11</v>
      </c>
      <c r="M2126" t="str">
        <f>VLOOKUP(A2126,'Master Sheet'!A:O,15)</f>
        <v>London</v>
      </c>
    </row>
    <row r="2127" spans="1:13">
      <c r="A2127">
        <v>10332</v>
      </c>
      <c r="B2127" t="s">
        <v>232</v>
      </c>
      <c r="C2127">
        <v>31</v>
      </c>
      <c r="D2127">
        <v>94.23</v>
      </c>
      <c r="E2127">
        <v>13</v>
      </c>
      <c r="F2127" s="14">
        <f>VLOOKUP($A2127,Orders!$A:$B,2,FALSE)</f>
        <v>38308</v>
      </c>
      <c r="G2127" t="str">
        <f>VLOOKUP($A2127,Orders!$A:$E,5,FALSE)</f>
        <v>Shipped</v>
      </c>
      <c r="H2127">
        <f>VLOOKUP(B2127,Products!A:H,8)</f>
        <v>62.11</v>
      </c>
      <c r="I2127">
        <f t="shared" si="136"/>
        <v>2921.13</v>
      </c>
      <c r="J2127">
        <f t="shared" si="137"/>
        <v>995.72000000000014</v>
      </c>
      <c r="K2127">
        <f t="shared" si="138"/>
        <v>2004</v>
      </c>
      <c r="L2127">
        <f t="shared" si="139"/>
        <v>11</v>
      </c>
      <c r="M2127" t="str">
        <f>VLOOKUP(A2127,'Master Sheet'!A:O,15)</f>
        <v>London</v>
      </c>
    </row>
    <row r="2128" spans="1:13">
      <c r="A2128">
        <v>10332</v>
      </c>
      <c r="B2128" t="s">
        <v>127</v>
      </c>
      <c r="C2128">
        <v>41</v>
      </c>
      <c r="D2128">
        <v>34.47</v>
      </c>
      <c r="E2128">
        <v>14</v>
      </c>
      <c r="F2128" s="14">
        <f>VLOOKUP($A2128,Orders!$A:$B,2,FALSE)</f>
        <v>38308</v>
      </c>
      <c r="G2128" t="str">
        <f>VLOOKUP($A2128,Orders!$A:$E,5,FALSE)</f>
        <v>Shipped</v>
      </c>
      <c r="H2128">
        <f>VLOOKUP(B2128,Products!A:H,8)</f>
        <v>21.75</v>
      </c>
      <c r="I2128">
        <f t="shared" si="136"/>
        <v>1413.27</v>
      </c>
      <c r="J2128">
        <f t="shared" si="137"/>
        <v>521.52</v>
      </c>
      <c r="K2128">
        <f t="shared" si="138"/>
        <v>2004</v>
      </c>
      <c r="L2128">
        <f t="shared" si="139"/>
        <v>11</v>
      </c>
      <c r="M2128" t="str">
        <f>VLOOKUP(A2128,'Master Sheet'!A:O,15)</f>
        <v>London</v>
      </c>
    </row>
    <row r="2129" spans="1:13">
      <c r="A2129">
        <v>10333</v>
      </c>
      <c r="B2129" t="s">
        <v>134</v>
      </c>
      <c r="C2129">
        <v>26</v>
      </c>
      <c r="D2129">
        <v>188.58</v>
      </c>
      <c r="E2129">
        <v>3</v>
      </c>
      <c r="F2129" s="14">
        <f>VLOOKUP($A2129,Orders!$A:$B,2,FALSE)</f>
        <v>38309</v>
      </c>
      <c r="G2129" t="str">
        <f>VLOOKUP($A2129,Orders!$A:$E,5,FALSE)</f>
        <v>Shipped</v>
      </c>
      <c r="H2129">
        <f>VLOOKUP(B2129,Products!A:H,8)</f>
        <v>98.58</v>
      </c>
      <c r="I2129">
        <f t="shared" si="136"/>
        <v>4903.08</v>
      </c>
      <c r="J2129">
        <f t="shared" si="137"/>
        <v>2340.0000000000005</v>
      </c>
      <c r="K2129">
        <f t="shared" si="138"/>
        <v>2004</v>
      </c>
      <c r="L2129">
        <f t="shared" si="139"/>
        <v>11</v>
      </c>
      <c r="M2129" t="str">
        <f>VLOOKUP(A2129,'Master Sheet'!A:O,15)</f>
        <v>San Francisco</v>
      </c>
    </row>
    <row r="2130" spans="1:13">
      <c r="A2130">
        <v>10333</v>
      </c>
      <c r="B2130" t="s">
        <v>136</v>
      </c>
      <c r="C2130">
        <v>33</v>
      </c>
      <c r="D2130">
        <v>121.64</v>
      </c>
      <c r="E2130">
        <v>6</v>
      </c>
      <c r="F2130" s="14">
        <f>VLOOKUP($A2130,Orders!$A:$B,2,FALSE)</f>
        <v>38309</v>
      </c>
      <c r="G2130" t="str">
        <f>VLOOKUP($A2130,Orders!$A:$E,5,FALSE)</f>
        <v>Shipped</v>
      </c>
      <c r="H2130">
        <f>VLOOKUP(B2130,Products!A:H,8)</f>
        <v>77.900000000000006</v>
      </c>
      <c r="I2130">
        <f t="shared" si="136"/>
        <v>4014.12</v>
      </c>
      <c r="J2130">
        <f t="shared" si="137"/>
        <v>1443.4199999999998</v>
      </c>
      <c r="K2130">
        <f t="shared" si="138"/>
        <v>2004</v>
      </c>
      <c r="L2130">
        <f t="shared" si="139"/>
        <v>11</v>
      </c>
      <c r="M2130" t="str">
        <f>VLOOKUP(A2130,'Master Sheet'!A:O,15)</f>
        <v>San Francisco</v>
      </c>
    </row>
    <row r="2131" spans="1:13">
      <c r="A2131">
        <v>10333</v>
      </c>
      <c r="B2131" t="s">
        <v>137</v>
      </c>
      <c r="C2131">
        <v>29</v>
      </c>
      <c r="D2131">
        <v>110.84</v>
      </c>
      <c r="E2131">
        <v>7</v>
      </c>
      <c r="F2131" s="14">
        <f>VLOOKUP($A2131,Orders!$A:$B,2,FALSE)</f>
        <v>38309</v>
      </c>
      <c r="G2131" t="str">
        <f>VLOOKUP($A2131,Orders!$A:$E,5,FALSE)</f>
        <v>Shipped</v>
      </c>
      <c r="H2131">
        <f>VLOOKUP(B2131,Products!A:H,8)</f>
        <v>58.33</v>
      </c>
      <c r="I2131">
        <f t="shared" si="136"/>
        <v>3214.36</v>
      </c>
      <c r="J2131">
        <f t="shared" si="137"/>
        <v>1522.7900000000002</v>
      </c>
      <c r="K2131">
        <f t="shared" si="138"/>
        <v>2004</v>
      </c>
      <c r="L2131">
        <f t="shared" si="139"/>
        <v>11</v>
      </c>
      <c r="M2131" t="str">
        <f>VLOOKUP(A2131,'Master Sheet'!A:O,15)</f>
        <v>San Francisco</v>
      </c>
    </row>
    <row r="2132" spans="1:13">
      <c r="A2132">
        <v>10333</v>
      </c>
      <c r="B2132" t="s">
        <v>139</v>
      </c>
      <c r="C2132">
        <v>31</v>
      </c>
      <c r="D2132">
        <v>95.23</v>
      </c>
      <c r="E2132">
        <v>5</v>
      </c>
      <c r="F2132" s="14">
        <f>VLOOKUP($A2132,Orders!$A:$B,2,FALSE)</f>
        <v>38309</v>
      </c>
      <c r="G2132" t="str">
        <f>VLOOKUP($A2132,Orders!$A:$E,5,FALSE)</f>
        <v>Shipped</v>
      </c>
      <c r="H2132">
        <f>VLOOKUP(B2132,Products!A:H,8)</f>
        <v>60.78</v>
      </c>
      <c r="I2132">
        <f t="shared" si="136"/>
        <v>2952.13</v>
      </c>
      <c r="J2132">
        <f t="shared" si="137"/>
        <v>1067.95</v>
      </c>
      <c r="K2132">
        <f t="shared" si="138"/>
        <v>2004</v>
      </c>
      <c r="L2132">
        <f t="shared" si="139"/>
        <v>11</v>
      </c>
      <c r="M2132" t="str">
        <f>VLOOKUP(A2132,'Master Sheet'!A:O,15)</f>
        <v>San Francisco</v>
      </c>
    </row>
    <row r="2133" spans="1:13">
      <c r="A2133">
        <v>10333</v>
      </c>
      <c r="B2133" t="s">
        <v>142</v>
      </c>
      <c r="C2133">
        <v>46</v>
      </c>
      <c r="D2133">
        <v>95.24</v>
      </c>
      <c r="E2133">
        <v>2</v>
      </c>
      <c r="F2133" s="14">
        <f>VLOOKUP($A2133,Orders!$A:$B,2,FALSE)</f>
        <v>38309</v>
      </c>
      <c r="G2133" t="str">
        <f>VLOOKUP($A2133,Orders!$A:$E,5,FALSE)</f>
        <v>Shipped</v>
      </c>
      <c r="H2133">
        <f>VLOOKUP(B2133,Products!A:H,8)</f>
        <v>57.54</v>
      </c>
      <c r="I2133">
        <f t="shared" si="136"/>
        <v>4381.04</v>
      </c>
      <c r="J2133">
        <f t="shared" si="137"/>
        <v>1734.1999999999998</v>
      </c>
      <c r="K2133">
        <f t="shared" si="138"/>
        <v>2004</v>
      </c>
      <c r="L2133">
        <f t="shared" si="139"/>
        <v>11</v>
      </c>
      <c r="M2133" t="str">
        <f>VLOOKUP(A2133,'Master Sheet'!A:O,15)</f>
        <v>San Francisco</v>
      </c>
    </row>
    <row r="2134" spans="1:13">
      <c r="A2134">
        <v>10333</v>
      </c>
      <c r="B2134" t="s">
        <v>144</v>
      </c>
      <c r="C2134">
        <v>24</v>
      </c>
      <c r="D2134">
        <v>42.26</v>
      </c>
      <c r="E2134">
        <v>8</v>
      </c>
      <c r="F2134" s="14">
        <f>VLOOKUP($A2134,Orders!$A:$B,2,FALSE)</f>
        <v>38309</v>
      </c>
      <c r="G2134" t="str">
        <f>VLOOKUP($A2134,Orders!$A:$E,5,FALSE)</f>
        <v>Shipped</v>
      </c>
      <c r="H2134">
        <f>VLOOKUP(B2134,Products!A:H,8)</f>
        <v>23.14</v>
      </c>
      <c r="I2134">
        <f t="shared" si="136"/>
        <v>1014.24</v>
      </c>
      <c r="J2134">
        <f t="shared" si="137"/>
        <v>458.87999999999994</v>
      </c>
      <c r="K2134">
        <f t="shared" si="138"/>
        <v>2004</v>
      </c>
      <c r="L2134">
        <f t="shared" si="139"/>
        <v>11</v>
      </c>
      <c r="M2134" t="str">
        <f>VLOOKUP(A2134,'Master Sheet'!A:O,15)</f>
        <v>San Francisco</v>
      </c>
    </row>
    <row r="2135" spans="1:13">
      <c r="A2135">
        <v>10333</v>
      </c>
      <c r="B2135" t="s">
        <v>146</v>
      </c>
      <c r="C2135">
        <v>39</v>
      </c>
      <c r="D2135">
        <v>95.44</v>
      </c>
      <c r="E2135">
        <v>1</v>
      </c>
      <c r="F2135" s="14">
        <f>VLOOKUP($A2135,Orders!$A:$B,2,FALSE)</f>
        <v>38309</v>
      </c>
      <c r="G2135" t="str">
        <f>VLOOKUP($A2135,Orders!$A:$E,5,FALSE)</f>
        <v>Shipped</v>
      </c>
      <c r="H2135">
        <f>VLOOKUP(B2135,Products!A:H,8)</f>
        <v>57.46</v>
      </c>
      <c r="I2135">
        <f t="shared" si="136"/>
        <v>3722.16</v>
      </c>
      <c r="J2135">
        <f t="shared" si="137"/>
        <v>1481.2199999999998</v>
      </c>
      <c r="K2135">
        <f t="shared" si="138"/>
        <v>2004</v>
      </c>
      <c r="L2135">
        <f t="shared" si="139"/>
        <v>11</v>
      </c>
      <c r="M2135" t="str">
        <f>VLOOKUP(A2135,'Master Sheet'!A:O,15)</f>
        <v>San Francisco</v>
      </c>
    </row>
    <row r="2136" spans="1:13">
      <c r="A2136">
        <v>10333</v>
      </c>
      <c r="B2136" t="s">
        <v>148</v>
      </c>
      <c r="C2136">
        <v>33</v>
      </c>
      <c r="D2136">
        <v>62.05</v>
      </c>
      <c r="E2136">
        <v>4</v>
      </c>
      <c r="F2136" s="14">
        <f>VLOOKUP($A2136,Orders!$A:$B,2,FALSE)</f>
        <v>38309</v>
      </c>
      <c r="G2136" t="str">
        <f>VLOOKUP($A2136,Orders!$A:$E,5,FALSE)</f>
        <v>Shipped</v>
      </c>
      <c r="H2136">
        <f>VLOOKUP(B2136,Products!A:H,8)</f>
        <v>33.61</v>
      </c>
      <c r="I2136">
        <f t="shared" si="136"/>
        <v>2047.6499999999999</v>
      </c>
      <c r="J2136">
        <f t="shared" si="137"/>
        <v>938.52</v>
      </c>
      <c r="K2136">
        <f t="shared" si="138"/>
        <v>2004</v>
      </c>
      <c r="L2136">
        <f t="shared" si="139"/>
        <v>11</v>
      </c>
      <c r="M2136" t="str">
        <f>VLOOKUP(A2136,'Master Sheet'!A:O,15)</f>
        <v>San Francisco</v>
      </c>
    </row>
    <row r="2137" spans="1:13">
      <c r="A2137">
        <v>10335</v>
      </c>
      <c r="B2137" t="s">
        <v>157</v>
      </c>
      <c r="C2137">
        <v>33</v>
      </c>
      <c r="D2137">
        <v>32.880000000000003</v>
      </c>
      <c r="E2137">
        <v>2</v>
      </c>
      <c r="F2137" s="14">
        <f>VLOOKUP($A2137,Orders!$A:$B,2,FALSE)</f>
        <v>38310</v>
      </c>
      <c r="G2137" t="str">
        <f>VLOOKUP($A2137,Orders!$A:$E,5,FALSE)</f>
        <v>Shipped</v>
      </c>
      <c r="H2137">
        <f>VLOOKUP(B2137,Products!A:H,8)</f>
        <v>15.91</v>
      </c>
      <c r="I2137">
        <f t="shared" si="136"/>
        <v>1085.0400000000002</v>
      </c>
      <c r="J2137">
        <f t="shared" si="137"/>
        <v>560.0100000000001</v>
      </c>
      <c r="K2137">
        <f t="shared" si="138"/>
        <v>2004</v>
      </c>
      <c r="L2137">
        <f t="shared" si="139"/>
        <v>11</v>
      </c>
      <c r="M2137" t="str">
        <f>VLOOKUP(A2137,'Master Sheet'!A:O,15)</f>
        <v>San Francisco</v>
      </c>
    </row>
    <row r="2138" spans="1:13">
      <c r="A2138">
        <v>10335</v>
      </c>
      <c r="B2138" t="s">
        <v>147</v>
      </c>
      <c r="C2138">
        <v>44</v>
      </c>
      <c r="D2138">
        <v>77.05</v>
      </c>
      <c r="E2138">
        <v>1</v>
      </c>
      <c r="F2138" s="14">
        <f>VLOOKUP($A2138,Orders!$A:$B,2,FALSE)</f>
        <v>38310</v>
      </c>
      <c r="G2138" t="str">
        <f>VLOOKUP($A2138,Orders!$A:$E,5,FALSE)</f>
        <v>Shipped</v>
      </c>
      <c r="H2138">
        <f>VLOOKUP(B2138,Products!A:H,8)</f>
        <v>53.93</v>
      </c>
      <c r="I2138">
        <f t="shared" si="136"/>
        <v>3390.2</v>
      </c>
      <c r="J2138">
        <f t="shared" si="137"/>
        <v>1017.2799999999999</v>
      </c>
      <c r="K2138">
        <f t="shared" si="138"/>
        <v>2004</v>
      </c>
      <c r="L2138">
        <f t="shared" si="139"/>
        <v>11</v>
      </c>
      <c r="M2138" t="str">
        <f>VLOOKUP(A2138,'Master Sheet'!A:O,15)</f>
        <v>San Francisco</v>
      </c>
    </row>
    <row r="2139" spans="1:13">
      <c r="A2139">
        <v>10335</v>
      </c>
      <c r="B2139" t="s">
        <v>159</v>
      </c>
      <c r="C2139">
        <v>40</v>
      </c>
      <c r="D2139">
        <v>49.78</v>
      </c>
      <c r="E2139">
        <v>3</v>
      </c>
      <c r="F2139" s="14">
        <f>VLOOKUP($A2139,Orders!$A:$B,2,FALSE)</f>
        <v>38310</v>
      </c>
      <c r="G2139" t="str">
        <f>VLOOKUP($A2139,Orders!$A:$E,5,FALSE)</f>
        <v>Shipped</v>
      </c>
      <c r="H2139">
        <f>VLOOKUP(B2139,Products!A:H,8)</f>
        <v>25.98</v>
      </c>
      <c r="I2139">
        <f t="shared" si="136"/>
        <v>1991.2</v>
      </c>
      <c r="J2139">
        <f t="shared" si="137"/>
        <v>952</v>
      </c>
      <c r="K2139">
        <f t="shared" si="138"/>
        <v>2004</v>
      </c>
      <c r="L2139">
        <f t="shared" si="139"/>
        <v>11</v>
      </c>
      <c r="M2139" t="str">
        <f>VLOOKUP(A2139,'Master Sheet'!A:O,15)</f>
        <v>San Francisco</v>
      </c>
    </row>
    <row r="2140" spans="1:13">
      <c r="A2140">
        <v>10336</v>
      </c>
      <c r="B2140" t="s">
        <v>164</v>
      </c>
      <c r="C2140">
        <v>33</v>
      </c>
      <c r="D2140">
        <v>176.63</v>
      </c>
      <c r="E2140">
        <v>10</v>
      </c>
      <c r="F2140" s="14">
        <f>VLOOKUP($A2140,Orders!$A:$B,2,FALSE)</f>
        <v>38311</v>
      </c>
      <c r="G2140" t="str">
        <f>VLOOKUP($A2140,Orders!$A:$E,5,FALSE)</f>
        <v>Shipped</v>
      </c>
      <c r="H2140">
        <f>VLOOKUP(B2140,Products!A:H,8)</f>
        <v>95.59</v>
      </c>
      <c r="I2140">
        <f t="shared" si="136"/>
        <v>5828.79</v>
      </c>
      <c r="J2140">
        <f t="shared" si="137"/>
        <v>2674.3199999999997</v>
      </c>
      <c r="K2140">
        <f t="shared" si="138"/>
        <v>2004</v>
      </c>
      <c r="L2140">
        <f t="shared" si="139"/>
        <v>11</v>
      </c>
      <c r="M2140" t="str">
        <f>VLOOKUP(A2140,'Master Sheet'!A:O,15)</f>
        <v>Paris</v>
      </c>
    </row>
    <row r="2141" spans="1:13">
      <c r="A2141">
        <v>10336</v>
      </c>
      <c r="B2141" t="s">
        <v>150</v>
      </c>
      <c r="C2141">
        <v>33</v>
      </c>
      <c r="D2141">
        <v>126.91</v>
      </c>
      <c r="E2141">
        <v>11</v>
      </c>
      <c r="F2141" s="14">
        <f>VLOOKUP($A2141,Orders!$A:$B,2,FALSE)</f>
        <v>38311</v>
      </c>
      <c r="G2141" t="str">
        <f>VLOOKUP($A2141,Orders!$A:$E,5,FALSE)</f>
        <v>Shipped</v>
      </c>
      <c r="H2141">
        <f>VLOOKUP(B2141,Products!A:H,8)</f>
        <v>89.14</v>
      </c>
      <c r="I2141">
        <f t="shared" si="136"/>
        <v>4188.03</v>
      </c>
      <c r="J2141">
        <f t="shared" si="137"/>
        <v>1246.4099999999999</v>
      </c>
      <c r="K2141">
        <f t="shared" si="138"/>
        <v>2004</v>
      </c>
      <c r="L2141">
        <f t="shared" si="139"/>
        <v>11</v>
      </c>
      <c r="M2141" t="str">
        <f>VLOOKUP(A2141,'Master Sheet'!A:O,15)</f>
        <v>Paris</v>
      </c>
    </row>
    <row r="2142" spans="1:13">
      <c r="A2142">
        <v>10336</v>
      </c>
      <c r="B2142" t="s">
        <v>165</v>
      </c>
      <c r="C2142">
        <v>49</v>
      </c>
      <c r="D2142">
        <v>141.88</v>
      </c>
      <c r="E2142">
        <v>1</v>
      </c>
      <c r="F2142" s="14">
        <f>VLOOKUP($A2142,Orders!$A:$B,2,FALSE)</f>
        <v>38311</v>
      </c>
      <c r="G2142" t="str">
        <f>VLOOKUP($A2142,Orders!$A:$E,5,FALSE)</f>
        <v>Shipped</v>
      </c>
      <c r="H2142">
        <f>VLOOKUP(B2142,Products!A:H,8)</f>
        <v>83.05</v>
      </c>
      <c r="I2142">
        <f t="shared" si="136"/>
        <v>6952.12</v>
      </c>
      <c r="J2142">
        <f t="shared" si="137"/>
        <v>2882.67</v>
      </c>
      <c r="K2142">
        <f t="shared" si="138"/>
        <v>2004</v>
      </c>
      <c r="L2142">
        <f t="shared" si="139"/>
        <v>11</v>
      </c>
      <c r="M2142" t="str">
        <f>VLOOKUP(A2142,'Master Sheet'!A:O,15)</f>
        <v>Paris</v>
      </c>
    </row>
    <row r="2143" spans="1:13">
      <c r="A2143">
        <v>10336</v>
      </c>
      <c r="B2143" t="s">
        <v>151</v>
      </c>
      <c r="C2143">
        <v>38</v>
      </c>
      <c r="D2143">
        <v>95.99</v>
      </c>
      <c r="E2143">
        <v>3</v>
      </c>
      <c r="F2143" s="14">
        <f>VLOOKUP($A2143,Orders!$A:$B,2,FALSE)</f>
        <v>38311</v>
      </c>
      <c r="G2143" t="str">
        <f>VLOOKUP($A2143,Orders!$A:$E,5,FALSE)</f>
        <v>Shipped</v>
      </c>
      <c r="H2143">
        <f>VLOOKUP(B2143,Products!A:H,8)</f>
        <v>55.7</v>
      </c>
      <c r="I2143">
        <f t="shared" si="136"/>
        <v>3647.62</v>
      </c>
      <c r="J2143">
        <f t="shared" si="137"/>
        <v>1531.0199999999998</v>
      </c>
      <c r="K2143">
        <f t="shared" si="138"/>
        <v>2004</v>
      </c>
      <c r="L2143">
        <f t="shared" si="139"/>
        <v>11</v>
      </c>
      <c r="M2143" t="str">
        <f>VLOOKUP(A2143,'Master Sheet'!A:O,15)</f>
        <v>Paris</v>
      </c>
    </row>
    <row r="2144" spans="1:13">
      <c r="A2144">
        <v>10336</v>
      </c>
      <c r="B2144" t="s">
        <v>152</v>
      </c>
      <c r="C2144">
        <v>49</v>
      </c>
      <c r="D2144">
        <v>153.91</v>
      </c>
      <c r="E2144">
        <v>6</v>
      </c>
      <c r="F2144" s="14">
        <f>VLOOKUP($A2144,Orders!$A:$B,2,FALSE)</f>
        <v>38311</v>
      </c>
      <c r="G2144" t="str">
        <f>VLOOKUP($A2144,Orders!$A:$E,5,FALSE)</f>
        <v>Shipped</v>
      </c>
      <c r="H2144">
        <f>VLOOKUP(B2144,Products!A:H,8)</f>
        <v>101.51</v>
      </c>
      <c r="I2144">
        <f t="shared" si="136"/>
        <v>7541.59</v>
      </c>
      <c r="J2144">
        <f t="shared" si="137"/>
        <v>2567.5999999999995</v>
      </c>
      <c r="K2144">
        <f t="shared" si="138"/>
        <v>2004</v>
      </c>
      <c r="L2144">
        <f t="shared" si="139"/>
        <v>11</v>
      </c>
      <c r="M2144" t="str">
        <f>VLOOKUP(A2144,'Master Sheet'!A:O,15)</f>
        <v>Paris</v>
      </c>
    </row>
    <row r="2145" spans="1:13">
      <c r="A2145">
        <v>10336</v>
      </c>
      <c r="B2145" t="s">
        <v>166</v>
      </c>
      <c r="C2145">
        <v>48</v>
      </c>
      <c r="D2145">
        <v>135.22</v>
      </c>
      <c r="E2145">
        <v>12</v>
      </c>
      <c r="F2145" s="14">
        <f>VLOOKUP($A2145,Orders!$A:$B,2,FALSE)</f>
        <v>38311</v>
      </c>
      <c r="G2145" t="str">
        <f>VLOOKUP($A2145,Orders!$A:$E,5,FALSE)</f>
        <v>Shipped</v>
      </c>
      <c r="H2145">
        <f>VLOOKUP(B2145,Products!A:H,8)</f>
        <v>68.3</v>
      </c>
      <c r="I2145">
        <f t="shared" si="136"/>
        <v>6490.5599999999995</v>
      </c>
      <c r="J2145">
        <f t="shared" si="137"/>
        <v>3212.16</v>
      </c>
      <c r="K2145">
        <f t="shared" si="138"/>
        <v>2004</v>
      </c>
      <c r="L2145">
        <f t="shared" si="139"/>
        <v>11</v>
      </c>
      <c r="M2145" t="str">
        <f>VLOOKUP(A2145,'Master Sheet'!A:O,15)</f>
        <v>Paris</v>
      </c>
    </row>
    <row r="2146" spans="1:13">
      <c r="A2146">
        <v>10336</v>
      </c>
      <c r="B2146" t="s">
        <v>167</v>
      </c>
      <c r="C2146">
        <v>21</v>
      </c>
      <c r="D2146">
        <v>100.84</v>
      </c>
      <c r="E2146">
        <v>7</v>
      </c>
      <c r="F2146" s="14">
        <f>VLOOKUP($A2146,Orders!$A:$B,2,FALSE)</f>
        <v>38311</v>
      </c>
      <c r="G2146" t="str">
        <f>VLOOKUP($A2146,Orders!$A:$E,5,FALSE)</f>
        <v>Shipped</v>
      </c>
      <c r="H2146">
        <f>VLOOKUP(B2146,Products!A:H,8)</f>
        <v>67.56</v>
      </c>
      <c r="I2146">
        <f t="shared" si="136"/>
        <v>2117.64</v>
      </c>
      <c r="J2146">
        <f t="shared" si="137"/>
        <v>698.88</v>
      </c>
      <c r="K2146">
        <f t="shared" si="138"/>
        <v>2004</v>
      </c>
      <c r="L2146">
        <f t="shared" si="139"/>
        <v>11</v>
      </c>
      <c r="M2146" t="str">
        <f>VLOOKUP(A2146,'Master Sheet'!A:O,15)</f>
        <v>Paris</v>
      </c>
    </row>
    <row r="2147" spans="1:13">
      <c r="A2147">
        <v>10336</v>
      </c>
      <c r="B2147" t="s">
        <v>156</v>
      </c>
      <c r="C2147">
        <v>45</v>
      </c>
      <c r="D2147">
        <v>49.71</v>
      </c>
      <c r="E2147">
        <v>4</v>
      </c>
      <c r="F2147" s="14">
        <f>VLOOKUP($A2147,Orders!$A:$B,2,FALSE)</f>
        <v>38311</v>
      </c>
      <c r="G2147" t="str">
        <f>VLOOKUP($A2147,Orders!$A:$E,5,FALSE)</f>
        <v>Shipped</v>
      </c>
      <c r="H2147">
        <f>VLOOKUP(B2147,Products!A:H,8)</f>
        <v>32.369999999999997</v>
      </c>
      <c r="I2147">
        <f t="shared" si="136"/>
        <v>2236.9499999999998</v>
      </c>
      <c r="J2147">
        <f t="shared" si="137"/>
        <v>780.30000000000018</v>
      </c>
      <c r="K2147">
        <f t="shared" si="138"/>
        <v>2004</v>
      </c>
      <c r="L2147">
        <f t="shared" si="139"/>
        <v>11</v>
      </c>
      <c r="M2147" t="str">
        <f>VLOOKUP(A2147,'Master Sheet'!A:O,15)</f>
        <v>Paris</v>
      </c>
    </row>
    <row r="2148" spans="1:13">
      <c r="A2148">
        <v>10336</v>
      </c>
      <c r="B2148" t="s">
        <v>158</v>
      </c>
      <c r="C2148">
        <v>31</v>
      </c>
      <c r="D2148">
        <v>113.55</v>
      </c>
      <c r="E2148">
        <v>5</v>
      </c>
      <c r="F2148" s="14">
        <f>VLOOKUP($A2148,Orders!$A:$B,2,FALSE)</f>
        <v>38311</v>
      </c>
      <c r="G2148" t="str">
        <f>VLOOKUP($A2148,Orders!$A:$E,5,FALSE)</f>
        <v>Shipped</v>
      </c>
      <c r="H2148">
        <f>VLOOKUP(B2148,Products!A:H,8)</f>
        <v>69.78</v>
      </c>
      <c r="I2148">
        <f t="shared" si="136"/>
        <v>3520.0499999999997</v>
      </c>
      <c r="J2148">
        <f t="shared" si="137"/>
        <v>1356.87</v>
      </c>
      <c r="K2148">
        <f t="shared" si="138"/>
        <v>2004</v>
      </c>
      <c r="L2148">
        <f t="shared" si="139"/>
        <v>11</v>
      </c>
      <c r="M2148" t="str">
        <f>VLOOKUP(A2148,'Master Sheet'!A:O,15)</f>
        <v>Paris</v>
      </c>
    </row>
    <row r="2149" spans="1:13">
      <c r="A2149">
        <v>10336</v>
      </c>
      <c r="B2149" t="s">
        <v>160</v>
      </c>
      <c r="C2149">
        <v>31</v>
      </c>
      <c r="D2149">
        <v>59.03</v>
      </c>
      <c r="E2149">
        <v>9</v>
      </c>
      <c r="F2149" s="14">
        <f>VLOOKUP($A2149,Orders!$A:$B,2,FALSE)</f>
        <v>38311</v>
      </c>
      <c r="G2149" t="str">
        <f>VLOOKUP($A2149,Orders!$A:$E,5,FALSE)</f>
        <v>Shipped</v>
      </c>
      <c r="H2149">
        <f>VLOOKUP(B2149,Products!A:H,8)</f>
        <v>26.72</v>
      </c>
      <c r="I2149">
        <f t="shared" si="136"/>
        <v>1829.93</v>
      </c>
      <c r="J2149">
        <f t="shared" si="137"/>
        <v>1001.6100000000001</v>
      </c>
      <c r="K2149">
        <f t="shared" si="138"/>
        <v>2004</v>
      </c>
      <c r="L2149">
        <f t="shared" si="139"/>
        <v>11</v>
      </c>
      <c r="M2149" t="str">
        <f>VLOOKUP(A2149,'Master Sheet'!A:O,15)</f>
        <v>Paris</v>
      </c>
    </row>
    <row r="2150" spans="1:13">
      <c r="A2150">
        <v>10336</v>
      </c>
      <c r="B2150" t="s">
        <v>161</v>
      </c>
      <c r="C2150">
        <v>23</v>
      </c>
      <c r="D2150">
        <v>109.96</v>
      </c>
      <c r="E2150">
        <v>8</v>
      </c>
      <c r="F2150" s="14">
        <f>VLOOKUP($A2150,Orders!$A:$B,2,FALSE)</f>
        <v>38311</v>
      </c>
      <c r="G2150" t="str">
        <f>VLOOKUP($A2150,Orders!$A:$E,5,FALSE)</f>
        <v>Shipped</v>
      </c>
      <c r="H2150">
        <f>VLOOKUP(B2150,Products!A:H,8)</f>
        <v>68.290000000000006</v>
      </c>
      <c r="I2150">
        <f t="shared" si="136"/>
        <v>2529.08</v>
      </c>
      <c r="J2150">
        <f t="shared" si="137"/>
        <v>958.40999999999974</v>
      </c>
      <c r="K2150">
        <f t="shared" si="138"/>
        <v>2004</v>
      </c>
      <c r="L2150">
        <f t="shared" si="139"/>
        <v>11</v>
      </c>
      <c r="M2150" t="str">
        <f>VLOOKUP(A2150,'Master Sheet'!A:O,15)</f>
        <v>Paris</v>
      </c>
    </row>
    <row r="2151" spans="1:13">
      <c r="A2151">
        <v>10336</v>
      </c>
      <c r="B2151" t="s">
        <v>149</v>
      </c>
      <c r="C2151">
        <v>46</v>
      </c>
      <c r="D2151">
        <v>94.07</v>
      </c>
      <c r="E2151">
        <v>2</v>
      </c>
      <c r="F2151" s="14">
        <f>VLOOKUP($A2151,Orders!$A:$B,2,FALSE)</f>
        <v>38311</v>
      </c>
      <c r="G2151" t="str">
        <f>VLOOKUP($A2151,Orders!$A:$E,5,FALSE)</f>
        <v>Shipped</v>
      </c>
      <c r="H2151">
        <f>VLOOKUP(B2151,Products!A:H,8)</f>
        <v>46.53</v>
      </c>
      <c r="I2151">
        <f t="shared" si="136"/>
        <v>4327.2199999999993</v>
      </c>
      <c r="J2151">
        <f t="shared" si="137"/>
        <v>2186.8399999999997</v>
      </c>
      <c r="K2151">
        <f t="shared" si="138"/>
        <v>2004</v>
      </c>
      <c r="L2151">
        <f t="shared" si="139"/>
        <v>11</v>
      </c>
      <c r="M2151" t="str">
        <f>VLOOKUP(A2151,'Master Sheet'!A:O,15)</f>
        <v>Paris</v>
      </c>
    </row>
    <row r="2152" spans="1:13">
      <c r="A2152">
        <v>10337</v>
      </c>
      <c r="B2152" t="s">
        <v>163</v>
      </c>
      <c r="C2152">
        <v>25</v>
      </c>
      <c r="D2152">
        <v>131.91999999999999</v>
      </c>
      <c r="E2152">
        <v>8</v>
      </c>
      <c r="F2152" s="14">
        <f>VLOOKUP($A2152,Orders!$A:$B,2,FALSE)</f>
        <v>38312</v>
      </c>
      <c r="G2152" t="str">
        <f>VLOOKUP($A2152,Orders!$A:$E,5,FALSE)</f>
        <v>Shipped</v>
      </c>
      <c r="H2152">
        <f>VLOOKUP(B2152,Products!A:H,8)</f>
        <v>85.68</v>
      </c>
      <c r="I2152">
        <f t="shared" si="136"/>
        <v>3297.9999999999995</v>
      </c>
      <c r="J2152">
        <f t="shared" si="137"/>
        <v>1155.9999999999995</v>
      </c>
      <c r="K2152">
        <f t="shared" si="138"/>
        <v>2004</v>
      </c>
      <c r="L2152">
        <f t="shared" si="139"/>
        <v>11</v>
      </c>
      <c r="M2152" t="str">
        <f>VLOOKUP(A2152,'Master Sheet'!A:O,15)</f>
        <v>NYC</v>
      </c>
    </row>
    <row r="2153" spans="1:13">
      <c r="A2153">
        <v>10337</v>
      </c>
      <c r="B2153" t="s">
        <v>155</v>
      </c>
      <c r="C2153">
        <v>36</v>
      </c>
      <c r="D2153">
        <v>140.75</v>
      </c>
      <c r="E2153">
        <v>3</v>
      </c>
      <c r="F2153" s="14">
        <f>VLOOKUP($A2153,Orders!$A:$B,2,FALSE)</f>
        <v>38312</v>
      </c>
      <c r="G2153" t="str">
        <f>VLOOKUP($A2153,Orders!$A:$E,5,FALSE)</f>
        <v>Shipped</v>
      </c>
      <c r="H2153">
        <f>VLOOKUP(B2153,Products!A:H,8)</f>
        <v>91.92</v>
      </c>
      <c r="I2153">
        <f t="shared" si="136"/>
        <v>5067</v>
      </c>
      <c r="J2153">
        <f t="shared" si="137"/>
        <v>1757.8799999999999</v>
      </c>
      <c r="K2153">
        <f t="shared" si="138"/>
        <v>2004</v>
      </c>
      <c r="L2153">
        <f t="shared" si="139"/>
        <v>11</v>
      </c>
      <c r="M2153" t="str">
        <f>VLOOKUP(A2153,'Master Sheet'!A:O,15)</f>
        <v>NYC</v>
      </c>
    </row>
    <row r="2154" spans="1:13">
      <c r="A2154">
        <v>10337</v>
      </c>
      <c r="B2154" t="s">
        <v>168</v>
      </c>
      <c r="C2154">
        <v>29</v>
      </c>
      <c r="D2154">
        <v>76.36</v>
      </c>
      <c r="E2154">
        <v>2</v>
      </c>
      <c r="F2154" s="14">
        <f>VLOOKUP($A2154,Orders!$A:$B,2,FALSE)</f>
        <v>38312</v>
      </c>
      <c r="G2154" t="str">
        <f>VLOOKUP($A2154,Orders!$A:$E,5,FALSE)</f>
        <v>Shipped</v>
      </c>
      <c r="H2154">
        <f>VLOOKUP(B2154,Products!A:H,8)</f>
        <v>52.66</v>
      </c>
      <c r="I2154">
        <f t="shared" si="136"/>
        <v>2214.44</v>
      </c>
      <c r="J2154">
        <f t="shared" si="137"/>
        <v>687.30000000000007</v>
      </c>
      <c r="K2154">
        <f t="shared" si="138"/>
        <v>2004</v>
      </c>
      <c r="L2154">
        <f t="shared" si="139"/>
        <v>11</v>
      </c>
      <c r="M2154" t="str">
        <f>VLOOKUP(A2154,'Master Sheet'!A:O,15)</f>
        <v>NYC</v>
      </c>
    </row>
    <row r="2155" spans="1:13">
      <c r="A2155">
        <v>10337</v>
      </c>
      <c r="B2155" t="s">
        <v>169</v>
      </c>
      <c r="C2155">
        <v>29</v>
      </c>
      <c r="D2155">
        <v>119.2</v>
      </c>
      <c r="E2155">
        <v>4</v>
      </c>
      <c r="F2155" s="14">
        <f>VLOOKUP($A2155,Orders!$A:$B,2,FALSE)</f>
        <v>38312</v>
      </c>
      <c r="G2155" t="str">
        <f>VLOOKUP($A2155,Orders!$A:$E,5,FALSE)</f>
        <v>Shipped</v>
      </c>
      <c r="H2155">
        <f>VLOOKUP(B2155,Products!A:H,8)</f>
        <v>82.34</v>
      </c>
      <c r="I2155">
        <f t="shared" si="136"/>
        <v>3456.8</v>
      </c>
      <c r="J2155">
        <f t="shared" si="137"/>
        <v>1068.94</v>
      </c>
      <c r="K2155">
        <f t="shared" si="138"/>
        <v>2004</v>
      </c>
      <c r="L2155">
        <f t="shared" si="139"/>
        <v>11</v>
      </c>
      <c r="M2155" t="str">
        <f>VLOOKUP(A2155,'Master Sheet'!A:O,15)</f>
        <v>NYC</v>
      </c>
    </row>
    <row r="2156" spans="1:13">
      <c r="A2156">
        <v>10337</v>
      </c>
      <c r="B2156" t="s">
        <v>162</v>
      </c>
      <c r="C2156">
        <v>21</v>
      </c>
      <c r="D2156">
        <v>54.48</v>
      </c>
      <c r="E2156">
        <v>6</v>
      </c>
      <c r="F2156" s="14">
        <f>VLOOKUP($A2156,Orders!$A:$B,2,FALSE)</f>
        <v>38312</v>
      </c>
      <c r="G2156" t="str">
        <f>VLOOKUP($A2156,Orders!$A:$E,5,FALSE)</f>
        <v>Shipped</v>
      </c>
      <c r="H2156">
        <f>VLOOKUP(B2156,Products!A:H,8)</f>
        <v>37.49</v>
      </c>
      <c r="I2156">
        <f t="shared" si="136"/>
        <v>1144.08</v>
      </c>
      <c r="J2156">
        <f t="shared" si="137"/>
        <v>356.78999999999991</v>
      </c>
      <c r="K2156">
        <f t="shared" si="138"/>
        <v>2004</v>
      </c>
      <c r="L2156">
        <f t="shared" si="139"/>
        <v>11</v>
      </c>
      <c r="M2156" t="str">
        <f>VLOOKUP(A2156,'Master Sheet'!A:O,15)</f>
        <v>NYC</v>
      </c>
    </row>
    <row r="2157" spans="1:13">
      <c r="A2157">
        <v>10337</v>
      </c>
      <c r="B2157" t="s">
        <v>173</v>
      </c>
      <c r="C2157">
        <v>36</v>
      </c>
      <c r="D2157">
        <v>73.62</v>
      </c>
      <c r="E2157">
        <v>9</v>
      </c>
      <c r="F2157" s="14">
        <f>VLOOKUP($A2157,Orders!$A:$B,2,FALSE)</f>
        <v>38312</v>
      </c>
      <c r="G2157" t="str">
        <f>VLOOKUP($A2157,Orders!$A:$E,5,FALSE)</f>
        <v>Shipped</v>
      </c>
      <c r="H2157">
        <f>VLOOKUP(B2157,Products!A:H,8)</f>
        <v>43.3</v>
      </c>
      <c r="I2157">
        <f t="shared" ref="I2157:I2220" si="140">C2157*D2157</f>
        <v>2650.32</v>
      </c>
      <c r="J2157">
        <f t="shared" ref="J2157:J2220" si="141">(D2157-H2157)*C2157</f>
        <v>1091.5200000000002</v>
      </c>
      <c r="K2157">
        <f t="shared" ref="K2157:K2220" si="142">YEAR(F2157)</f>
        <v>2004</v>
      </c>
      <c r="L2157">
        <f t="shared" ref="L2157:L2220" si="143">MONTH(F2157)</f>
        <v>11</v>
      </c>
      <c r="M2157" t="str">
        <f>VLOOKUP(A2157,'Master Sheet'!A:O,15)</f>
        <v>NYC</v>
      </c>
    </row>
    <row r="2158" spans="1:13">
      <c r="A2158">
        <v>10337</v>
      </c>
      <c r="B2158" t="s">
        <v>175</v>
      </c>
      <c r="C2158">
        <v>31</v>
      </c>
      <c r="D2158">
        <v>84.14</v>
      </c>
      <c r="E2158">
        <v>1</v>
      </c>
      <c r="F2158" s="14">
        <f>VLOOKUP($A2158,Orders!$A:$B,2,FALSE)</f>
        <v>38312</v>
      </c>
      <c r="G2158" t="str">
        <f>VLOOKUP($A2158,Orders!$A:$E,5,FALSE)</f>
        <v>Shipped</v>
      </c>
      <c r="H2158">
        <f>VLOOKUP(B2158,Products!A:H,8)</f>
        <v>51.09</v>
      </c>
      <c r="I2158">
        <f t="shared" si="140"/>
        <v>2608.34</v>
      </c>
      <c r="J2158">
        <f t="shared" si="141"/>
        <v>1024.55</v>
      </c>
      <c r="K2158">
        <f t="shared" si="142"/>
        <v>2004</v>
      </c>
      <c r="L2158">
        <f t="shared" si="143"/>
        <v>11</v>
      </c>
      <c r="M2158" t="str">
        <f>VLOOKUP(A2158,'Master Sheet'!A:O,15)</f>
        <v>NYC</v>
      </c>
    </row>
    <row r="2159" spans="1:13">
      <c r="A2159">
        <v>10337</v>
      </c>
      <c r="B2159" t="s">
        <v>176</v>
      </c>
      <c r="C2159">
        <v>36</v>
      </c>
      <c r="D2159">
        <v>83.42</v>
      </c>
      <c r="E2159">
        <v>7</v>
      </c>
      <c r="F2159" s="14">
        <f>VLOOKUP($A2159,Orders!$A:$B,2,FALSE)</f>
        <v>38312</v>
      </c>
      <c r="G2159" t="str">
        <f>VLOOKUP($A2159,Orders!$A:$E,5,FALSE)</f>
        <v>Shipped</v>
      </c>
      <c r="H2159">
        <f>VLOOKUP(B2159,Products!A:H,8)</f>
        <v>53.63</v>
      </c>
      <c r="I2159">
        <f t="shared" si="140"/>
        <v>3003.12</v>
      </c>
      <c r="J2159">
        <f t="shared" si="141"/>
        <v>1072.44</v>
      </c>
      <c r="K2159">
        <f t="shared" si="142"/>
        <v>2004</v>
      </c>
      <c r="L2159">
        <f t="shared" si="143"/>
        <v>11</v>
      </c>
      <c r="M2159" t="str">
        <f>VLOOKUP(A2159,'Master Sheet'!A:O,15)</f>
        <v>NYC</v>
      </c>
    </row>
    <row r="2160" spans="1:13">
      <c r="A2160">
        <v>10337</v>
      </c>
      <c r="B2160" t="s">
        <v>177</v>
      </c>
      <c r="C2160">
        <v>42</v>
      </c>
      <c r="D2160">
        <v>49.14</v>
      </c>
      <c r="E2160">
        <v>5</v>
      </c>
      <c r="F2160" s="14">
        <f>VLOOKUP($A2160,Orders!$A:$B,2,FALSE)</f>
        <v>38312</v>
      </c>
      <c r="G2160" t="str">
        <f>VLOOKUP($A2160,Orders!$A:$E,5,FALSE)</f>
        <v>Shipped</v>
      </c>
      <c r="H2160">
        <f>VLOOKUP(B2160,Products!A:H,8)</f>
        <v>33.299999999999997</v>
      </c>
      <c r="I2160">
        <f t="shared" si="140"/>
        <v>2063.88</v>
      </c>
      <c r="J2160">
        <f t="shared" si="141"/>
        <v>665.2800000000002</v>
      </c>
      <c r="K2160">
        <f t="shared" si="142"/>
        <v>2004</v>
      </c>
      <c r="L2160">
        <f t="shared" si="143"/>
        <v>11</v>
      </c>
      <c r="M2160" t="str">
        <f>VLOOKUP(A2160,'Master Sheet'!A:O,15)</f>
        <v>NYC</v>
      </c>
    </row>
    <row r="2161" spans="1:13">
      <c r="A2161">
        <v>10338</v>
      </c>
      <c r="B2161" t="s">
        <v>178</v>
      </c>
      <c r="C2161">
        <v>41</v>
      </c>
      <c r="D2161">
        <v>137.19</v>
      </c>
      <c r="E2161">
        <v>1</v>
      </c>
      <c r="F2161" s="14">
        <f>VLOOKUP($A2161,Orders!$A:$B,2,FALSE)</f>
        <v>38313</v>
      </c>
      <c r="G2161" t="str">
        <f>VLOOKUP($A2161,Orders!$A:$E,5,FALSE)</f>
        <v>Shipped</v>
      </c>
      <c r="H2161">
        <f>VLOOKUP(B2161,Products!A:H,8)</f>
        <v>77.27</v>
      </c>
      <c r="I2161">
        <f t="shared" si="140"/>
        <v>5624.79</v>
      </c>
      <c r="J2161">
        <f t="shared" si="141"/>
        <v>2456.7200000000003</v>
      </c>
      <c r="K2161">
        <f t="shared" si="142"/>
        <v>2004</v>
      </c>
      <c r="L2161">
        <f t="shared" si="143"/>
        <v>11</v>
      </c>
      <c r="M2161" t="str">
        <f>VLOOKUP(A2161,'Master Sheet'!A:O,15)</f>
        <v>Paris</v>
      </c>
    </row>
    <row r="2162" spans="1:13">
      <c r="A2162">
        <v>10338</v>
      </c>
      <c r="B2162" t="s">
        <v>180</v>
      </c>
      <c r="C2162">
        <v>28</v>
      </c>
      <c r="D2162">
        <v>80.86</v>
      </c>
      <c r="E2162">
        <v>3</v>
      </c>
      <c r="F2162" s="14">
        <f>VLOOKUP($A2162,Orders!$A:$B,2,FALSE)</f>
        <v>38313</v>
      </c>
      <c r="G2162" t="str">
        <f>VLOOKUP($A2162,Orders!$A:$E,5,FALSE)</f>
        <v>Shipped</v>
      </c>
      <c r="H2162">
        <f>VLOOKUP(B2162,Products!A:H,8)</f>
        <v>51.61</v>
      </c>
      <c r="I2162">
        <f t="shared" si="140"/>
        <v>2264.08</v>
      </c>
      <c r="J2162">
        <f t="shared" si="141"/>
        <v>819</v>
      </c>
      <c r="K2162">
        <f t="shared" si="142"/>
        <v>2004</v>
      </c>
      <c r="L2162">
        <f t="shared" si="143"/>
        <v>11</v>
      </c>
      <c r="M2162" t="str">
        <f>VLOOKUP(A2162,'Master Sheet'!A:O,15)</f>
        <v>Paris</v>
      </c>
    </row>
    <row r="2163" spans="1:13">
      <c r="A2163">
        <v>10338</v>
      </c>
      <c r="B2163" t="s">
        <v>181</v>
      </c>
      <c r="C2163">
        <v>45</v>
      </c>
      <c r="D2163">
        <v>93.17</v>
      </c>
      <c r="E2163">
        <v>2</v>
      </c>
      <c r="F2163" s="14">
        <f>VLOOKUP($A2163,Orders!$A:$B,2,FALSE)</f>
        <v>38313</v>
      </c>
      <c r="G2163" t="str">
        <f>VLOOKUP($A2163,Orders!$A:$E,5,FALSE)</f>
        <v>Shipped</v>
      </c>
      <c r="H2163">
        <f>VLOOKUP(B2163,Products!A:H,8)</f>
        <v>64.58</v>
      </c>
      <c r="I2163">
        <f t="shared" si="140"/>
        <v>4192.6499999999996</v>
      </c>
      <c r="J2163">
        <f t="shared" si="141"/>
        <v>1286.5500000000002</v>
      </c>
      <c r="K2163">
        <f t="shared" si="142"/>
        <v>2004</v>
      </c>
      <c r="L2163">
        <f t="shared" si="143"/>
        <v>11</v>
      </c>
      <c r="M2163" t="str">
        <f>VLOOKUP(A2163,'Master Sheet'!A:O,15)</f>
        <v>Paris</v>
      </c>
    </row>
    <row r="2164" spans="1:13">
      <c r="A2164">
        <v>10339</v>
      </c>
      <c r="B2164" t="s">
        <v>197</v>
      </c>
      <c r="C2164">
        <v>40</v>
      </c>
      <c r="D2164">
        <v>117.75</v>
      </c>
      <c r="E2164">
        <v>4</v>
      </c>
      <c r="F2164" s="14">
        <f>VLOOKUP($A2164,Orders!$A:$B,2,FALSE)</f>
        <v>38314</v>
      </c>
      <c r="G2164" t="str">
        <f>VLOOKUP($A2164,Orders!$A:$E,5,FALSE)</f>
        <v>Shipped</v>
      </c>
      <c r="H2164">
        <f>VLOOKUP(B2164,Products!A:H,8)</f>
        <v>68.989999999999995</v>
      </c>
      <c r="I2164">
        <f t="shared" si="140"/>
        <v>4710</v>
      </c>
      <c r="J2164">
        <f t="shared" si="141"/>
        <v>1950.4</v>
      </c>
      <c r="K2164">
        <f t="shared" si="142"/>
        <v>2004</v>
      </c>
      <c r="L2164">
        <f t="shared" si="143"/>
        <v>11</v>
      </c>
      <c r="M2164" t="str">
        <f>VLOOKUP(A2164,'Master Sheet'!A:O,15)</f>
        <v>Tokyo</v>
      </c>
    </row>
    <row r="2165" spans="1:13">
      <c r="A2165">
        <v>10339</v>
      </c>
      <c r="B2165" t="s">
        <v>198</v>
      </c>
      <c r="C2165">
        <v>39</v>
      </c>
      <c r="D2165">
        <v>178.17</v>
      </c>
      <c r="E2165">
        <v>3</v>
      </c>
      <c r="F2165" s="14">
        <f>VLOOKUP($A2165,Orders!$A:$B,2,FALSE)</f>
        <v>38314</v>
      </c>
      <c r="G2165" t="str">
        <f>VLOOKUP($A2165,Orders!$A:$E,5,FALSE)</f>
        <v>Shipped</v>
      </c>
      <c r="H2165">
        <f>VLOOKUP(B2165,Products!A:H,8)</f>
        <v>91.02</v>
      </c>
      <c r="I2165">
        <f t="shared" si="140"/>
        <v>6948.6299999999992</v>
      </c>
      <c r="J2165">
        <f t="shared" si="141"/>
        <v>3398.8499999999995</v>
      </c>
      <c r="K2165">
        <f t="shared" si="142"/>
        <v>2004</v>
      </c>
      <c r="L2165">
        <f t="shared" si="143"/>
        <v>11</v>
      </c>
      <c r="M2165" t="str">
        <f>VLOOKUP(A2165,'Master Sheet'!A:O,15)</f>
        <v>Tokyo</v>
      </c>
    </row>
    <row r="2166" spans="1:13">
      <c r="A2166">
        <v>10339</v>
      </c>
      <c r="B2166" t="s">
        <v>179</v>
      </c>
      <c r="C2166">
        <v>27</v>
      </c>
      <c r="D2166">
        <v>79.41</v>
      </c>
      <c r="E2166">
        <v>2</v>
      </c>
      <c r="F2166" s="14">
        <f>VLOOKUP($A2166,Orders!$A:$B,2,FALSE)</f>
        <v>38314</v>
      </c>
      <c r="G2166" t="str">
        <f>VLOOKUP($A2166,Orders!$A:$E,5,FALSE)</f>
        <v>Shipped</v>
      </c>
      <c r="H2166">
        <f>VLOOKUP(B2166,Products!A:H,8)</f>
        <v>49</v>
      </c>
      <c r="I2166">
        <f t="shared" si="140"/>
        <v>2144.0699999999997</v>
      </c>
      <c r="J2166">
        <f t="shared" si="141"/>
        <v>821.06999999999994</v>
      </c>
      <c r="K2166">
        <f t="shared" si="142"/>
        <v>2004</v>
      </c>
      <c r="L2166">
        <f t="shared" si="143"/>
        <v>11</v>
      </c>
      <c r="M2166" t="str">
        <f>VLOOKUP(A2166,'Master Sheet'!A:O,15)</f>
        <v>Tokyo</v>
      </c>
    </row>
    <row r="2167" spans="1:13">
      <c r="A2167">
        <v>10339</v>
      </c>
      <c r="B2167" t="s">
        <v>200</v>
      </c>
      <c r="C2167">
        <v>30</v>
      </c>
      <c r="D2167">
        <v>48.46</v>
      </c>
      <c r="E2167">
        <v>1</v>
      </c>
      <c r="F2167" s="14">
        <f>VLOOKUP($A2167,Orders!$A:$B,2,FALSE)</f>
        <v>38314</v>
      </c>
      <c r="G2167" t="str">
        <f>VLOOKUP($A2167,Orders!$A:$E,5,FALSE)</f>
        <v>Shipped</v>
      </c>
      <c r="H2167">
        <f>VLOOKUP(B2167,Products!A:H,8)</f>
        <v>24.23</v>
      </c>
      <c r="I2167">
        <f t="shared" si="140"/>
        <v>1453.8</v>
      </c>
      <c r="J2167">
        <f t="shared" si="141"/>
        <v>726.9</v>
      </c>
      <c r="K2167">
        <f t="shared" si="142"/>
        <v>2004</v>
      </c>
      <c r="L2167">
        <f t="shared" si="143"/>
        <v>11</v>
      </c>
      <c r="M2167" t="str">
        <f>VLOOKUP(A2167,'Master Sheet'!A:O,15)</f>
        <v>Tokyo</v>
      </c>
    </row>
    <row r="2168" spans="1:13">
      <c r="A2168">
        <v>10339</v>
      </c>
      <c r="B2168" t="s">
        <v>201</v>
      </c>
      <c r="C2168">
        <v>27</v>
      </c>
      <c r="D2168">
        <v>96.92</v>
      </c>
      <c r="E2168">
        <v>10</v>
      </c>
      <c r="F2168" s="14">
        <f>VLOOKUP($A2168,Orders!$A:$B,2,FALSE)</f>
        <v>38314</v>
      </c>
      <c r="G2168" t="str">
        <f>VLOOKUP($A2168,Orders!$A:$E,5,FALSE)</f>
        <v>Shipped</v>
      </c>
      <c r="H2168">
        <f>VLOOKUP(B2168,Products!A:H,8)</f>
        <v>60.86</v>
      </c>
      <c r="I2168">
        <f t="shared" si="140"/>
        <v>2616.84</v>
      </c>
      <c r="J2168">
        <f t="shared" si="141"/>
        <v>973.62000000000012</v>
      </c>
      <c r="K2168">
        <f t="shared" si="142"/>
        <v>2004</v>
      </c>
      <c r="L2168">
        <f t="shared" si="143"/>
        <v>11</v>
      </c>
      <c r="M2168" t="str">
        <f>VLOOKUP(A2168,'Master Sheet'!A:O,15)</f>
        <v>Tokyo</v>
      </c>
    </row>
    <row r="2169" spans="1:13">
      <c r="A2169">
        <v>10339</v>
      </c>
      <c r="B2169" t="s">
        <v>182</v>
      </c>
      <c r="C2169">
        <v>21</v>
      </c>
      <c r="D2169">
        <v>106.14</v>
      </c>
      <c r="E2169">
        <v>7</v>
      </c>
      <c r="F2169" s="14">
        <f>VLOOKUP($A2169,Orders!$A:$B,2,FALSE)</f>
        <v>38314</v>
      </c>
      <c r="G2169" t="str">
        <f>VLOOKUP($A2169,Orders!$A:$E,5,FALSE)</f>
        <v>Shipped</v>
      </c>
      <c r="H2169">
        <f>VLOOKUP(B2169,Products!A:H,8)</f>
        <v>66.739999999999995</v>
      </c>
      <c r="I2169">
        <f t="shared" si="140"/>
        <v>2228.94</v>
      </c>
      <c r="J2169">
        <f t="shared" si="141"/>
        <v>827.40000000000009</v>
      </c>
      <c r="K2169">
        <f t="shared" si="142"/>
        <v>2004</v>
      </c>
      <c r="L2169">
        <f t="shared" si="143"/>
        <v>11</v>
      </c>
      <c r="M2169" t="str">
        <f>VLOOKUP(A2169,'Master Sheet'!A:O,15)</f>
        <v>Tokyo</v>
      </c>
    </row>
    <row r="2170" spans="1:13">
      <c r="A2170">
        <v>10339</v>
      </c>
      <c r="B2170" t="s">
        <v>183</v>
      </c>
      <c r="C2170">
        <v>55</v>
      </c>
      <c r="D2170">
        <v>67.819999999999993</v>
      </c>
      <c r="E2170">
        <v>12</v>
      </c>
      <c r="F2170" s="14">
        <f>VLOOKUP($A2170,Orders!$A:$B,2,FALSE)</f>
        <v>38314</v>
      </c>
      <c r="G2170" t="str">
        <f>VLOOKUP($A2170,Orders!$A:$E,5,FALSE)</f>
        <v>Shipped</v>
      </c>
      <c r="H2170">
        <f>VLOOKUP(B2170,Products!A:H,8)</f>
        <v>34.25</v>
      </c>
      <c r="I2170">
        <f t="shared" si="140"/>
        <v>3730.0999999999995</v>
      </c>
      <c r="J2170">
        <f t="shared" si="141"/>
        <v>1846.3499999999997</v>
      </c>
      <c r="K2170">
        <f t="shared" si="142"/>
        <v>2004</v>
      </c>
      <c r="L2170">
        <f t="shared" si="143"/>
        <v>11</v>
      </c>
      <c r="M2170" t="str">
        <f>VLOOKUP(A2170,'Master Sheet'!A:O,15)</f>
        <v>Tokyo</v>
      </c>
    </row>
    <row r="2171" spans="1:13">
      <c r="A2171">
        <v>10339</v>
      </c>
      <c r="B2171" t="s">
        <v>170</v>
      </c>
      <c r="C2171">
        <v>55</v>
      </c>
      <c r="D2171">
        <v>73.459999999999994</v>
      </c>
      <c r="E2171">
        <v>13</v>
      </c>
      <c r="F2171" s="14">
        <f>VLOOKUP($A2171,Orders!$A:$B,2,FALSE)</f>
        <v>38314</v>
      </c>
      <c r="G2171" t="str">
        <f>VLOOKUP($A2171,Orders!$A:$E,5,FALSE)</f>
        <v>Shipped</v>
      </c>
      <c r="H2171">
        <f>VLOOKUP(B2171,Products!A:H,8)</f>
        <v>46.91</v>
      </c>
      <c r="I2171">
        <f t="shared" si="140"/>
        <v>4040.2999999999997</v>
      </c>
      <c r="J2171">
        <f t="shared" si="141"/>
        <v>1460.2499999999998</v>
      </c>
      <c r="K2171">
        <f t="shared" si="142"/>
        <v>2004</v>
      </c>
      <c r="L2171">
        <f t="shared" si="143"/>
        <v>11</v>
      </c>
      <c r="M2171" t="str">
        <f>VLOOKUP(A2171,'Master Sheet'!A:O,15)</f>
        <v>Tokyo</v>
      </c>
    </row>
    <row r="2172" spans="1:13">
      <c r="A2172">
        <v>10339</v>
      </c>
      <c r="B2172" t="s">
        <v>184</v>
      </c>
      <c r="C2172">
        <v>29</v>
      </c>
      <c r="D2172">
        <v>57.86</v>
      </c>
      <c r="E2172">
        <v>14</v>
      </c>
      <c r="F2172" s="14">
        <f>VLOOKUP($A2172,Orders!$A:$B,2,FALSE)</f>
        <v>38314</v>
      </c>
      <c r="G2172" t="str">
        <f>VLOOKUP($A2172,Orders!$A:$E,5,FALSE)</f>
        <v>Shipped</v>
      </c>
      <c r="H2172">
        <f>VLOOKUP(B2172,Products!A:H,8)</f>
        <v>26.3</v>
      </c>
      <c r="I2172">
        <f t="shared" si="140"/>
        <v>1677.94</v>
      </c>
      <c r="J2172">
        <f t="shared" si="141"/>
        <v>915.24</v>
      </c>
      <c r="K2172">
        <f t="shared" si="142"/>
        <v>2004</v>
      </c>
      <c r="L2172">
        <f t="shared" si="143"/>
        <v>11</v>
      </c>
      <c r="M2172" t="str">
        <f>VLOOKUP(A2172,'Master Sheet'!A:O,15)</f>
        <v>Tokyo</v>
      </c>
    </row>
    <row r="2173" spans="1:13">
      <c r="A2173">
        <v>10339</v>
      </c>
      <c r="B2173" t="s">
        <v>171</v>
      </c>
      <c r="C2173">
        <v>42</v>
      </c>
      <c r="D2173">
        <v>72.959999999999994</v>
      </c>
      <c r="E2173">
        <v>16</v>
      </c>
      <c r="F2173" s="14">
        <f>VLOOKUP($A2173,Orders!$A:$B,2,FALSE)</f>
        <v>38314</v>
      </c>
      <c r="G2173" t="str">
        <f>VLOOKUP($A2173,Orders!$A:$E,5,FALSE)</f>
        <v>Shipped</v>
      </c>
      <c r="H2173">
        <f>VLOOKUP(B2173,Products!A:H,8)</f>
        <v>48.64</v>
      </c>
      <c r="I2173">
        <f t="shared" si="140"/>
        <v>3064.3199999999997</v>
      </c>
      <c r="J2173">
        <f t="shared" si="141"/>
        <v>1021.4399999999997</v>
      </c>
      <c r="K2173">
        <f t="shared" si="142"/>
        <v>2004</v>
      </c>
      <c r="L2173">
        <f t="shared" si="143"/>
        <v>11</v>
      </c>
      <c r="M2173" t="str">
        <f>VLOOKUP(A2173,'Master Sheet'!A:O,15)</f>
        <v>Tokyo</v>
      </c>
    </row>
    <row r="2174" spans="1:13">
      <c r="A2174">
        <v>10339</v>
      </c>
      <c r="B2174" t="s">
        <v>185</v>
      </c>
      <c r="C2174">
        <v>45</v>
      </c>
      <c r="D2174">
        <v>57.32</v>
      </c>
      <c r="E2174">
        <v>11</v>
      </c>
      <c r="F2174" s="14">
        <f>VLOOKUP($A2174,Orders!$A:$B,2,FALSE)</f>
        <v>38314</v>
      </c>
      <c r="G2174" t="str">
        <f>VLOOKUP($A2174,Orders!$A:$E,5,FALSE)</f>
        <v>Shipped</v>
      </c>
      <c r="H2174">
        <f>VLOOKUP(B2174,Products!A:H,8)</f>
        <v>29.34</v>
      </c>
      <c r="I2174">
        <f t="shared" si="140"/>
        <v>2579.4</v>
      </c>
      <c r="J2174">
        <f t="shared" si="141"/>
        <v>1259.0999999999999</v>
      </c>
      <c r="K2174">
        <f t="shared" si="142"/>
        <v>2004</v>
      </c>
      <c r="L2174">
        <f t="shared" si="143"/>
        <v>11</v>
      </c>
      <c r="M2174" t="str">
        <f>VLOOKUP(A2174,'Master Sheet'!A:O,15)</f>
        <v>Tokyo</v>
      </c>
    </row>
    <row r="2175" spans="1:13">
      <c r="A2175">
        <v>10339</v>
      </c>
      <c r="B2175" t="s">
        <v>172</v>
      </c>
      <c r="C2175">
        <v>22</v>
      </c>
      <c r="D2175">
        <v>53.34</v>
      </c>
      <c r="E2175">
        <v>5</v>
      </c>
      <c r="F2175" s="14">
        <f>VLOOKUP($A2175,Orders!$A:$B,2,FALSE)</f>
        <v>38314</v>
      </c>
      <c r="G2175" t="str">
        <f>VLOOKUP($A2175,Orders!$A:$E,5,FALSE)</f>
        <v>Shipped</v>
      </c>
      <c r="H2175">
        <f>VLOOKUP(B2175,Products!A:H,8)</f>
        <v>34</v>
      </c>
      <c r="I2175">
        <f t="shared" si="140"/>
        <v>1173.48</v>
      </c>
      <c r="J2175">
        <f t="shared" si="141"/>
        <v>425.48000000000008</v>
      </c>
      <c r="K2175">
        <f t="shared" si="142"/>
        <v>2004</v>
      </c>
      <c r="L2175">
        <f t="shared" si="143"/>
        <v>11</v>
      </c>
      <c r="M2175" t="str">
        <f>VLOOKUP(A2175,'Master Sheet'!A:O,15)</f>
        <v>Tokyo</v>
      </c>
    </row>
    <row r="2176" spans="1:13">
      <c r="A2176">
        <v>10339</v>
      </c>
      <c r="B2176" t="s">
        <v>190</v>
      </c>
      <c r="C2176">
        <v>55</v>
      </c>
      <c r="D2176">
        <v>86.9</v>
      </c>
      <c r="E2176">
        <v>15</v>
      </c>
      <c r="F2176" s="14">
        <f>VLOOKUP($A2176,Orders!$A:$B,2,FALSE)</f>
        <v>38314</v>
      </c>
      <c r="G2176" t="str">
        <f>VLOOKUP($A2176,Orders!$A:$E,5,FALSE)</f>
        <v>Shipped</v>
      </c>
      <c r="H2176">
        <f>VLOOKUP(B2176,Products!A:H,8)</f>
        <v>39.83</v>
      </c>
      <c r="I2176">
        <f t="shared" si="140"/>
        <v>4779.5</v>
      </c>
      <c r="J2176">
        <f t="shared" si="141"/>
        <v>2588.8500000000004</v>
      </c>
      <c r="K2176">
        <f t="shared" si="142"/>
        <v>2004</v>
      </c>
      <c r="L2176">
        <f t="shared" si="143"/>
        <v>11</v>
      </c>
      <c r="M2176" t="str">
        <f>VLOOKUP(A2176,'Master Sheet'!A:O,15)</f>
        <v>Tokyo</v>
      </c>
    </row>
    <row r="2177" spans="1:13">
      <c r="A2177">
        <v>10339</v>
      </c>
      <c r="B2177" t="s">
        <v>174</v>
      </c>
      <c r="C2177">
        <v>50</v>
      </c>
      <c r="D2177">
        <v>62.16</v>
      </c>
      <c r="E2177">
        <v>9</v>
      </c>
      <c r="F2177" s="14">
        <f>VLOOKUP($A2177,Orders!$A:$B,2,FALSE)</f>
        <v>38314</v>
      </c>
      <c r="G2177" t="str">
        <f>VLOOKUP($A2177,Orders!$A:$E,5,FALSE)</f>
        <v>Shipped</v>
      </c>
      <c r="H2177">
        <f>VLOOKUP(B2177,Products!A:H,8)</f>
        <v>33.97</v>
      </c>
      <c r="I2177">
        <f t="shared" si="140"/>
        <v>3108</v>
      </c>
      <c r="J2177">
        <f t="shared" si="141"/>
        <v>1409.5</v>
      </c>
      <c r="K2177">
        <f t="shared" si="142"/>
        <v>2004</v>
      </c>
      <c r="L2177">
        <f t="shared" si="143"/>
        <v>11</v>
      </c>
      <c r="M2177" t="str">
        <f>VLOOKUP(A2177,'Master Sheet'!A:O,15)</f>
        <v>Tokyo</v>
      </c>
    </row>
    <row r="2178" spans="1:13">
      <c r="A2178">
        <v>10339</v>
      </c>
      <c r="B2178" t="s">
        <v>194</v>
      </c>
      <c r="C2178">
        <v>50</v>
      </c>
      <c r="D2178">
        <v>66.63</v>
      </c>
      <c r="E2178">
        <v>8</v>
      </c>
      <c r="F2178" s="14">
        <f>VLOOKUP($A2178,Orders!$A:$B,2,FALSE)</f>
        <v>38314</v>
      </c>
      <c r="G2178" t="str">
        <f>VLOOKUP($A2178,Orders!$A:$E,5,FALSE)</f>
        <v>Shipped</v>
      </c>
      <c r="H2178">
        <f>VLOOKUP(B2178,Products!A:H,8)</f>
        <v>36.270000000000003</v>
      </c>
      <c r="I2178">
        <f t="shared" si="140"/>
        <v>3331.5</v>
      </c>
      <c r="J2178">
        <f t="shared" si="141"/>
        <v>1517.9999999999995</v>
      </c>
      <c r="K2178">
        <f t="shared" si="142"/>
        <v>2004</v>
      </c>
      <c r="L2178">
        <f t="shared" si="143"/>
        <v>11</v>
      </c>
      <c r="M2178" t="str">
        <f>VLOOKUP(A2178,'Master Sheet'!A:O,15)</f>
        <v>Tokyo</v>
      </c>
    </row>
    <row r="2179" spans="1:13">
      <c r="A2179">
        <v>10339</v>
      </c>
      <c r="B2179" t="s">
        <v>195</v>
      </c>
      <c r="C2179">
        <v>27</v>
      </c>
      <c r="D2179">
        <v>49.66</v>
      </c>
      <c r="E2179">
        <v>6</v>
      </c>
      <c r="F2179" s="14">
        <f>VLOOKUP($A2179,Orders!$A:$B,2,FALSE)</f>
        <v>38314</v>
      </c>
      <c r="G2179" t="str">
        <f>VLOOKUP($A2179,Orders!$A:$E,5,FALSE)</f>
        <v>Shipped</v>
      </c>
      <c r="H2179">
        <f>VLOOKUP(B2179,Products!A:H,8)</f>
        <v>32.770000000000003</v>
      </c>
      <c r="I2179">
        <f t="shared" si="140"/>
        <v>1340.82</v>
      </c>
      <c r="J2179">
        <f t="shared" si="141"/>
        <v>456.0299999999998</v>
      </c>
      <c r="K2179">
        <f t="shared" si="142"/>
        <v>2004</v>
      </c>
      <c r="L2179">
        <f t="shared" si="143"/>
        <v>11</v>
      </c>
      <c r="M2179" t="str">
        <f>VLOOKUP(A2179,'Master Sheet'!A:O,15)</f>
        <v>Tokyo</v>
      </c>
    </row>
    <row r="2180" spans="1:13">
      <c r="A2180">
        <v>10340</v>
      </c>
      <c r="B2180" t="s">
        <v>202</v>
      </c>
      <c r="C2180">
        <v>55</v>
      </c>
      <c r="D2180">
        <v>62.46</v>
      </c>
      <c r="E2180">
        <v>8</v>
      </c>
      <c r="F2180" s="14">
        <f>VLOOKUP($A2180,Orders!$A:$B,2,FALSE)</f>
        <v>38315</v>
      </c>
      <c r="G2180" t="str">
        <f>VLOOKUP($A2180,Orders!$A:$E,5,FALSE)</f>
        <v>Shipped</v>
      </c>
      <c r="H2180">
        <f>VLOOKUP(B2180,Products!A:H,8)</f>
        <v>37.32</v>
      </c>
      <c r="I2180">
        <f t="shared" si="140"/>
        <v>3435.3</v>
      </c>
      <c r="J2180">
        <f t="shared" si="141"/>
        <v>1382.7</v>
      </c>
      <c r="K2180">
        <f t="shared" si="142"/>
        <v>2004</v>
      </c>
      <c r="L2180">
        <f t="shared" si="143"/>
        <v>11</v>
      </c>
      <c r="M2180" t="str">
        <f>VLOOKUP(A2180,'Master Sheet'!A:O,15)</f>
        <v>Paris</v>
      </c>
    </row>
    <row r="2181" spans="1:13">
      <c r="A2181">
        <v>10340</v>
      </c>
      <c r="B2181" t="s">
        <v>186</v>
      </c>
      <c r="C2181">
        <v>40</v>
      </c>
      <c r="D2181">
        <v>63.76</v>
      </c>
      <c r="E2181">
        <v>1</v>
      </c>
      <c r="F2181" s="14">
        <f>VLOOKUP($A2181,Orders!$A:$B,2,FALSE)</f>
        <v>38315</v>
      </c>
      <c r="G2181" t="str">
        <f>VLOOKUP($A2181,Orders!$A:$E,5,FALSE)</f>
        <v>Shipped</v>
      </c>
      <c r="H2181">
        <f>VLOOKUP(B2181,Products!A:H,8)</f>
        <v>36.229999999999997</v>
      </c>
      <c r="I2181">
        <f t="shared" si="140"/>
        <v>2550.4</v>
      </c>
      <c r="J2181">
        <f t="shared" si="141"/>
        <v>1101.2</v>
      </c>
      <c r="K2181">
        <f t="shared" si="142"/>
        <v>2004</v>
      </c>
      <c r="L2181">
        <f t="shared" si="143"/>
        <v>11</v>
      </c>
      <c r="M2181" t="str">
        <f>VLOOKUP(A2181,'Master Sheet'!A:O,15)</f>
        <v>Paris</v>
      </c>
    </row>
    <row r="2182" spans="1:13">
      <c r="A2182">
        <v>10340</v>
      </c>
      <c r="B2182" t="s">
        <v>203</v>
      </c>
      <c r="C2182">
        <v>55</v>
      </c>
      <c r="D2182">
        <v>95.89</v>
      </c>
      <c r="E2182">
        <v>2</v>
      </c>
      <c r="F2182" s="14">
        <f>VLOOKUP($A2182,Orders!$A:$B,2,FALSE)</f>
        <v>38315</v>
      </c>
      <c r="G2182" t="str">
        <f>VLOOKUP($A2182,Orders!$A:$E,5,FALSE)</f>
        <v>Shipped</v>
      </c>
      <c r="H2182">
        <f>VLOOKUP(B2182,Products!A:H,8)</f>
        <v>66.92</v>
      </c>
      <c r="I2182">
        <f t="shared" si="140"/>
        <v>5273.95</v>
      </c>
      <c r="J2182">
        <f t="shared" si="141"/>
        <v>1593.35</v>
      </c>
      <c r="K2182">
        <f t="shared" si="142"/>
        <v>2004</v>
      </c>
      <c r="L2182">
        <f t="shared" si="143"/>
        <v>11</v>
      </c>
      <c r="M2182" t="str">
        <f>VLOOKUP(A2182,'Master Sheet'!A:O,15)</f>
        <v>Paris</v>
      </c>
    </row>
    <row r="2183" spans="1:13">
      <c r="A2183">
        <v>10340</v>
      </c>
      <c r="B2183" t="s">
        <v>187</v>
      </c>
      <c r="C2183">
        <v>39</v>
      </c>
      <c r="D2183">
        <v>67.41</v>
      </c>
      <c r="E2183">
        <v>3</v>
      </c>
      <c r="F2183" s="14">
        <f>VLOOKUP($A2183,Orders!$A:$B,2,FALSE)</f>
        <v>38315</v>
      </c>
      <c r="G2183" t="str">
        <f>VLOOKUP($A2183,Orders!$A:$E,5,FALSE)</f>
        <v>Shipped</v>
      </c>
      <c r="H2183">
        <f>VLOOKUP(B2183,Products!A:H,8)</f>
        <v>33.020000000000003</v>
      </c>
      <c r="I2183">
        <f t="shared" si="140"/>
        <v>2628.99</v>
      </c>
      <c r="J2183">
        <f t="shared" si="141"/>
        <v>1341.2099999999998</v>
      </c>
      <c r="K2183">
        <f t="shared" si="142"/>
        <v>2004</v>
      </c>
      <c r="L2183">
        <f t="shared" si="143"/>
        <v>11</v>
      </c>
      <c r="M2183" t="str">
        <f>VLOOKUP(A2183,'Master Sheet'!A:O,15)</f>
        <v>Paris</v>
      </c>
    </row>
    <row r="2184" spans="1:13">
      <c r="A2184">
        <v>10340</v>
      </c>
      <c r="B2184" t="s">
        <v>188</v>
      </c>
      <c r="C2184">
        <v>40</v>
      </c>
      <c r="D2184">
        <v>37.090000000000003</v>
      </c>
      <c r="E2184">
        <v>4</v>
      </c>
      <c r="F2184" s="14">
        <f>VLOOKUP($A2184,Orders!$A:$B,2,FALSE)</f>
        <v>38315</v>
      </c>
      <c r="G2184" t="str">
        <f>VLOOKUP($A2184,Orders!$A:$E,5,FALSE)</f>
        <v>Shipped</v>
      </c>
      <c r="H2184">
        <f>VLOOKUP(B2184,Products!A:H,8)</f>
        <v>27.06</v>
      </c>
      <c r="I2184">
        <f t="shared" si="140"/>
        <v>1483.6000000000001</v>
      </c>
      <c r="J2184">
        <f t="shared" si="141"/>
        <v>401.20000000000016</v>
      </c>
      <c r="K2184">
        <f t="shared" si="142"/>
        <v>2004</v>
      </c>
      <c r="L2184">
        <f t="shared" si="143"/>
        <v>11</v>
      </c>
      <c r="M2184" t="str">
        <f>VLOOKUP(A2184,'Master Sheet'!A:O,15)</f>
        <v>Paris</v>
      </c>
    </row>
    <row r="2185" spans="1:13">
      <c r="A2185">
        <v>10340</v>
      </c>
      <c r="B2185" t="s">
        <v>189</v>
      </c>
      <c r="C2185">
        <v>30</v>
      </c>
      <c r="D2185">
        <v>73.989999999999995</v>
      </c>
      <c r="E2185">
        <v>5</v>
      </c>
      <c r="F2185" s="14">
        <f>VLOOKUP($A2185,Orders!$A:$B,2,FALSE)</f>
        <v>38315</v>
      </c>
      <c r="G2185" t="str">
        <f>VLOOKUP($A2185,Orders!$A:$E,5,FALSE)</f>
        <v>Shipped</v>
      </c>
      <c r="H2185">
        <f>VLOOKUP(B2185,Products!A:H,8)</f>
        <v>51.15</v>
      </c>
      <c r="I2185">
        <f t="shared" si="140"/>
        <v>2219.6999999999998</v>
      </c>
      <c r="J2185">
        <f t="shared" si="141"/>
        <v>685.19999999999993</v>
      </c>
      <c r="K2185">
        <f t="shared" si="142"/>
        <v>2004</v>
      </c>
      <c r="L2185">
        <f t="shared" si="143"/>
        <v>11</v>
      </c>
      <c r="M2185" t="str">
        <f>VLOOKUP(A2185,'Master Sheet'!A:O,15)</f>
        <v>Paris</v>
      </c>
    </row>
    <row r="2186" spans="1:13">
      <c r="A2186">
        <v>10340</v>
      </c>
      <c r="B2186" t="s">
        <v>191</v>
      </c>
      <c r="C2186">
        <v>55</v>
      </c>
      <c r="D2186">
        <v>81.77</v>
      </c>
      <c r="E2186">
        <v>7</v>
      </c>
      <c r="F2186" s="14">
        <f>VLOOKUP($A2186,Orders!$A:$B,2,FALSE)</f>
        <v>38315</v>
      </c>
      <c r="G2186" t="str">
        <f>VLOOKUP($A2186,Orders!$A:$E,5,FALSE)</f>
        <v>Shipped</v>
      </c>
      <c r="H2186">
        <f>VLOOKUP(B2186,Products!A:H,8)</f>
        <v>68.8</v>
      </c>
      <c r="I2186">
        <f t="shared" si="140"/>
        <v>4497.3499999999995</v>
      </c>
      <c r="J2186">
        <f t="shared" si="141"/>
        <v>713.34999999999991</v>
      </c>
      <c r="K2186">
        <f t="shared" si="142"/>
        <v>2004</v>
      </c>
      <c r="L2186">
        <f t="shared" si="143"/>
        <v>11</v>
      </c>
      <c r="M2186" t="str">
        <f>VLOOKUP(A2186,'Master Sheet'!A:O,15)</f>
        <v>Paris</v>
      </c>
    </row>
    <row r="2187" spans="1:13">
      <c r="A2187">
        <v>10340</v>
      </c>
      <c r="B2187" t="s">
        <v>192</v>
      </c>
      <c r="C2187">
        <v>29</v>
      </c>
      <c r="D2187">
        <v>98.48</v>
      </c>
      <c r="E2187">
        <v>6</v>
      </c>
      <c r="F2187" s="14">
        <f>VLOOKUP($A2187,Orders!$A:$B,2,FALSE)</f>
        <v>38315</v>
      </c>
      <c r="G2187" t="str">
        <f>VLOOKUP($A2187,Orders!$A:$E,5,FALSE)</f>
        <v>Shipped</v>
      </c>
      <c r="H2187">
        <f>VLOOKUP(B2187,Products!A:H,8)</f>
        <v>59.33</v>
      </c>
      <c r="I2187">
        <f t="shared" si="140"/>
        <v>2855.92</v>
      </c>
      <c r="J2187">
        <f t="shared" si="141"/>
        <v>1135.3500000000001</v>
      </c>
      <c r="K2187">
        <f t="shared" si="142"/>
        <v>2004</v>
      </c>
      <c r="L2187">
        <f t="shared" si="143"/>
        <v>11</v>
      </c>
      <c r="M2187" t="str">
        <f>VLOOKUP(A2187,'Master Sheet'!A:O,15)</f>
        <v>Paris</v>
      </c>
    </row>
    <row r="2188" spans="1:13">
      <c r="A2188">
        <v>10341</v>
      </c>
      <c r="B2188" t="s">
        <v>196</v>
      </c>
      <c r="C2188">
        <v>41</v>
      </c>
      <c r="D2188">
        <v>84.22</v>
      </c>
      <c r="E2188">
        <v>9</v>
      </c>
      <c r="F2188" s="14">
        <f>VLOOKUP($A2188,Orders!$A:$B,2,FALSE)</f>
        <v>38315</v>
      </c>
      <c r="G2188" t="str">
        <f>VLOOKUP($A2188,Orders!$A:$E,5,FALSE)</f>
        <v>Shipped</v>
      </c>
      <c r="H2188">
        <f>VLOOKUP(B2188,Products!A:H,8)</f>
        <v>48.81</v>
      </c>
      <c r="I2188">
        <f t="shared" si="140"/>
        <v>3453.02</v>
      </c>
      <c r="J2188">
        <f t="shared" si="141"/>
        <v>1451.81</v>
      </c>
      <c r="K2188">
        <f t="shared" si="142"/>
        <v>2004</v>
      </c>
      <c r="L2188">
        <f t="shared" si="143"/>
        <v>11</v>
      </c>
      <c r="M2188" t="str">
        <f>VLOOKUP(A2188,'Master Sheet'!A:O,15)</f>
        <v>Paris</v>
      </c>
    </row>
    <row r="2189" spans="1:13">
      <c r="A2189">
        <v>10341</v>
      </c>
      <c r="B2189" t="s">
        <v>204</v>
      </c>
      <c r="C2189">
        <v>45</v>
      </c>
      <c r="D2189">
        <v>192.62</v>
      </c>
      <c r="E2189">
        <v>2</v>
      </c>
      <c r="F2189" s="14">
        <f>VLOOKUP($A2189,Orders!$A:$B,2,FALSE)</f>
        <v>38315</v>
      </c>
      <c r="G2189" t="str">
        <f>VLOOKUP($A2189,Orders!$A:$E,5,FALSE)</f>
        <v>Shipped</v>
      </c>
      <c r="H2189">
        <f>VLOOKUP(B2189,Products!A:H,8)</f>
        <v>95.34</v>
      </c>
      <c r="I2189">
        <f t="shared" si="140"/>
        <v>8667.9</v>
      </c>
      <c r="J2189">
        <f t="shared" si="141"/>
        <v>4377.6000000000004</v>
      </c>
      <c r="K2189">
        <f t="shared" si="142"/>
        <v>2004</v>
      </c>
      <c r="L2189">
        <f t="shared" si="143"/>
        <v>11</v>
      </c>
      <c r="M2189" t="str">
        <f>VLOOKUP(A2189,'Master Sheet'!A:O,15)</f>
        <v>Paris</v>
      </c>
    </row>
    <row r="2190" spans="1:13">
      <c r="A2190">
        <v>10341</v>
      </c>
      <c r="B2190" t="s">
        <v>199</v>
      </c>
      <c r="C2190">
        <v>55</v>
      </c>
      <c r="D2190">
        <v>120.5</v>
      </c>
      <c r="E2190">
        <v>8</v>
      </c>
      <c r="F2190" s="14">
        <f>VLOOKUP($A2190,Orders!$A:$B,2,FALSE)</f>
        <v>38315</v>
      </c>
      <c r="G2190" t="str">
        <f>VLOOKUP($A2190,Orders!$A:$E,5,FALSE)</f>
        <v>Shipped</v>
      </c>
      <c r="H2190">
        <f>VLOOKUP(B2190,Products!A:H,8)</f>
        <v>66.27</v>
      </c>
      <c r="I2190">
        <f t="shared" si="140"/>
        <v>6627.5</v>
      </c>
      <c r="J2190">
        <f t="shared" si="141"/>
        <v>2982.65</v>
      </c>
      <c r="K2190">
        <f t="shared" si="142"/>
        <v>2004</v>
      </c>
      <c r="L2190">
        <f t="shared" si="143"/>
        <v>11</v>
      </c>
      <c r="M2190" t="str">
        <f>VLOOKUP(A2190,'Master Sheet'!A:O,15)</f>
        <v>Paris</v>
      </c>
    </row>
    <row r="2191" spans="1:13">
      <c r="A2191">
        <v>10341</v>
      </c>
      <c r="B2191" t="s">
        <v>205</v>
      </c>
      <c r="C2191">
        <v>44</v>
      </c>
      <c r="D2191">
        <v>111.57</v>
      </c>
      <c r="E2191">
        <v>1</v>
      </c>
      <c r="F2191" s="14">
        <f>VLOOKUP($A2191,Orders!$A:$B,2,FALSE)</f>
        <v>38315</v>
      </c>
      <c r="G2191" t="str">
        <f>VLOOKUP($A2191,Orders!$A:$E,5,FALSE)</f>
        <v>Shipped</v>
      </c>
      <c r="H2191">
        <f>VLOOKUP(B2191,Products!A:H,8)</f>
        <v>75.16</v>
      </c>
      <c r="I2191">
        <f t="shared" si="140"/>
        <v>4909.08</v>
      </c>
      <c r="J2191">
        <f t="shared" si="141"/>
        <v>1602.04</v>
      </c>
      <c r="K2191">
        <f t="shared" si="142"/>
        <v>2004</v>
      </c>
      <c r="L2191">
        <f t="shared" si="143"/>
        <v>11</v>
      </c>
      <c r="M2191" t="str">
        <f>VLOOKUP(A2191,'Master Sheet'!A:O,15)</f>
        <v>Paris</v>
      </c>
    </row>
    <row r="2192" spans="1:13">
      <c r="A2192">
        <v>10341</v>
      </c>
      <c r="B2192" t="s">
        <v>206</v>
      </c>
      <c r="C2192">
        <v>36</v>
      </c>
      <c r="D2192">
        <v>77.41</v>
      </c>
      <c r="E2192">
        <v>10</v>
      </c>
      <c r="F2192" s="14">
        <f>VLOOKUP($A2192,Orders!$A:$B,2,FALSE)</f>
        <v>38315</v>
      </c>
      <c r="G2192" t="str">
        <f>VLOOKUP($A2192,Orders!$A:$E,5,FALSE)</f>
        <v>Shipped</v>
      </c>
      <c r="H2192">
        <f>VLOOKUP(B2192,Products!A:H,8)</f>
        <v>31.92</v>
      </c>
      <c r="I2192">
        <f t="shared" si="140"/>
        <v>2786.7599999999998</v>
      </c>
      <c r="J2192">
        <f t="shared" si="141"/>
        <v>1637.6399999999999</v>
      </c>
      <c r="K2192">
        <f t="shared" si="142"/>
        <v>2004</v>
      </c>
      <c r="L2192">
        <f t="shared" si="143"/>
        <v>11</v>
      </c>
      <c r="M2192" t="str">
        <f>VLOOKUP(A2192,'Master Sheet'!A:O,15)</f>
        <v>Paris</v>
      </c>
    </row>
    <row r="2193" spans="1:13">
      <c r="A2193">
        <v>10341</v>
      </c>
      <c r="B2193" t="s">
        <v>207</v>
      </c>
      <c r="C2193">
        <v>55</v>
      </c>
      <c r="D2193">
        <v>109.4</v>
      </c>
      <c r="E2193">
        <v>7</v>
      </c>
      <c r="F2193" s="14">
        <f>VLOOKUP($A2193,Orders!$A:$B,2,FALSE)</f>
        <v>38315</v>
      </c>
      <c r="G2193" t="str">
        <f>VLOOKUP($A2193,Orders!$A:$E,5,FALSE)</f>
        <v>Shipped</v>
      </c>
      <c r="H2193">
        <f>VLOOKUP(B2193,Products!A:H,8)</f>
        <v>58.73</v>
      </c>
      <c r="I2193">
        <f t="shared" si="140"/>
        <v>6017</v>
      </c>
      <c r="J2193">
        <f t="shared" si="141"/>
        <v>2786.8500000000004</v>
      </c>
      <c r="K2193">
        <f t="shared" si="142"/>
        <v>2004</v>
      </c>
      <c r="L2193">
        <f t="shared" si="143"/>
        <v>11</v>
      </c>
      <c r="M2193" t="str">
        <f>VLOOKUP(A2193,'Master Sheet'!A:O,15)</f>
        <v>Paris</v>
      </c>
    </row>
    <row r="2194" spans="1:13">
      <c r="A2194">
        <v>10341</v>
      </c>
      <c r="B2194" t="s">
        <v>213</v>
      </c>
      <c r="C2194">
        <v>32</v>
      </c>
      <c r="D2194">
        <v>63.03</v>
      </c>
      <c r="E2194">
        <v>6</v>
      </c>
      <c r="F2194" s="14">
        <f>VLOOKUP($A2194,Orders!$A:$B,2,FALSE)</f>
        <v>38315</v>
      </c>
      <c r="G2194" t="str">
        <f>VLOOKUP($A2194,Orders!$A:$E,5,FALSE)</f>
        <v>Shipped</v>
      </c>
      <c r="H2194">
        <f>VLOOKUP(B2194,Products!A:H,8)</f>
        <v>47.1</v>
      </c>
      <c r="I2194">
        <f t="shared" si="140"/>
        <v>2016.96</v>
      </c>
      <c r="J2194">
        <f t="shared" si="141"/>
        <v>509.76</v>
      </c>
      <c r="K2194">
        <f t="shared" si="142"/>
        <v>2004</v>
      </c>
      <c r="L2194">
        <f t="shared" si="143"/>
        <v>11</v>
      </c>
      <c r="M2194" t="str">
        <f>VLOOKUP(A2194,'Master Sheet'!A:O,15)</f>
        <v>Paris</v>
      </c>
    </row>
    <row r="2195" spans="1:13">
      <c r="A2195">
        <v>10341</v>
      </c>
      <c r="B2195" t="s">
        <v>218</v>
      </c>
      <c r="C2195">
        <v>31</v>
      </c>
      <c r="D2195">
        <v>95.93</v>
      </c>
      <c r="E2195">
        <v>4</v>
      </c>
      <c r="F2195" s="14">
        <f>VLOOKUP($A2195,Orders!$A:$B,2,FALSE)</f>
        <v>38315</v>
      </c>
      <c r="G2195" t="str">
        <f>VLOOKUP($A2195,Orders!$A:$E,5,FALSE)</f>
        <v>Shipped</v>
      </c>
      <c r="H2195">
        <f>VLOOKUP(B2195,Products!A:H,8)</f>
        <v>56.13</v>
      </c>
      <c r="I2195">
        <f t="shared" si="140"/>
        <v>2973.8300000000004</v>
      </c>
      <c r="J2195">
        <f t="shared" si="141"/>
        <v>1233.8000000000002</v>
      </c>
      <c r="K2195">
        <f t="shared" si="142"/>
        <v>2004</v>
      </c>
      <c r="L2195">
        <f t="shared" si="143"/>
        <v>11</v>
      </c>
      <c r="M2195" t="str">
        <f>VLOOKUP(A2195,'Master Sheet'!A:O,15)</f>
        <v>Paris</v>
      </c>
    </row>
    <row r="2196" spans="1:13">
      <c r="A2196">
        <v>10341</v>
      </c>
      <c r="B2196" t="s">
        <v>219</v>
      </c>
      <c r="C2196">
        <v>38</v>
      </c>
      <c r="D2196">
        <v>78.11</v>
      </c>
      <c r="E2196">
        <v>3</v>
      </c>
      <c r="F2196" s="14">
        <f>VLOOKUP($A2196,Orders!$A:$B,2,FALSE)</f>
        <v>38315</v>
      </c>
      <c r="G2196" t="str">
        <f>VLOOKUP($A2196,Orders!$A:$E,5,FALSE)</f>
        <v>Shipped</v>
      </c>
      <c r="H2196">
        <f>VLOOKUP(B2196,Products!A:H,8)</f>
        <v>34.17</v>
      </c>
      <c r="I2196">
        <f t="shared" si="140"/>
        <v>2968.18</v>
      </c>
      <c r="J2196">
        <f t="shared" si="141"/>
        <v>1669.7199999999998</v>
      </c>
      <c r="K2196">
        <f t="shared" si="142"/>
        <v>2004</v>
      </c>
      <c r="L2196">
        <f t="shared" si="143"/>
        <v>11</v>
      </c>
      <c r="M2196" t="str">
        <f>VLOOKUP(A2196,'Master Sheet'!A:O,15)</f>
        <v>Paris</v>
      </c>
    </row>
    <row r="2197" spans="1:13">
      <c r="A2197">
        <v>10341</v>
      </c>
      <c r="B2197" t="s">
        <v>193</v>
      </c>
      <c r="C2197">
        <v>34</v>
      </c>
      <c r="D2197">
        <v>70.400000000000006</v>
      </c>
      <c r="E2197">
        <v>5</v>
      </c>
      <c r="F2197" s="14">
        <f>VLOOKUP($A2197,Orders!$A:$B,2,FALSE)</f>
        <v>38315</v>
      </c>
      <c r="G2197" t="str">
        <f>VLOOKUP($A2197,Orders!$A:$E,5,FALSE)</f>
        <v>Shipped</v>
      </c>
      <c r="H2197">
        <f>VLOOKUP(B2197,Products!A:H,8)</f>
        <v>54.4</v>
      </c>
      <c r="I2197">
        <f t="shared" si="140"/>
        <v>2393.6000000000004</v>
      </c>
      <c r="J2197">
        <f t="shared" si="141"/>
        <v>544.00000000000023</v>
      </c>
      <c r="K2197">
        <f t="shared" si="142"/>
        <v>2004</v>
      </c>
      <c r="L2197">
        <f t="shared" si="143"/>
        <v>11</v>
      </c>
      <c r="M2197" t="str">
        <f>VLOOKUP(A2197,'Master Sheet'!A:O,15)</f>
        <v>Paris</v>
      </c>
    </row>
    <row r="2198" spans="1:13">
      <c r="A2198">
        <v>10342</v>
      </c>
      <c r="B2198" t="s">
        <v>220</v>
      </c>
      <c r="C2198">
        <v>40</v>
      </c>
      <c r="D2198">
        <v>118.89</v>
      </c>
      <c r="E2198">
        <v>2</v>
      </c>
      <c r="F2198" s="14">
        <f>VLOOKUP($A2198,Orders!$A:$B,2,FALSE)</f>
        <v>38315</v>
      </c>
      <c r="G2198" t="str">
        <f>VLOOKUP($A2198,Orders!$A:$E,5,FALSE)</f>
        <v>Shipped</v>
      </c>
      <c r="H2198">
        <f>VLOOKUP(B2198,Products!A:H,8)</f>
        <v>83.51</v>
      </c>
      <c r="I2198">
        <f t="shared" si="140"/>
        <v>4755.6000000000004</v>
      </c>
      <c r="J2198">
        <f t="shared" si="141"/>
        <v>1415.1999999999998</v>
      </c>
      <c r="K2198">
        <f t="shared" si="142"/>
        <v>2004</v>
      </c>
      <c r="L2198">
        <f t="shared" si="143"/>
        <v>11</v>
      </c>
      <c r="M2198" t="str">
        <f>VLOOKUP(A2198,'Master Sheet'!A:O,15)</f>
        <v>Sydney</v>
      </c>
    </row>
    <row r="2199" spans="1:13">
      <c r="A2199">
        <v>10342</v>
      </c>
      <c r="B2199" t="s">
        <v>208</v>
      </c>
      <c r="C2199">
        <v>55</v>
      </c>
      <c r="D2199">
        <v>63.14</v>
      </c>
      <c r="E2199">
        <v>1</v>
      </c>
      <c r="F2199" s="14">
        <f>VLOOKUP($A2199,Orders!$A:$B,2,FALSE)</f>
        <v>38315</v>
      </c>
      <c r="G2199" t="str">
        <f>VLOOKUP($A2199,Orders!$A:$E,5,FALSE)</f>
        <v>Shipped</v>
      </c>
      <c r="H2199">
        <f>VLOOKUP(B2199,Products!A:H,8)</f>
        <v>53.9</v>
      </c>
      <c r="I2199">
        <f t="shared" si="140"/>
        <v>3472.7</v>
      </c>
      <c r="J2199">
        <f t="shared" si="141"/>
        <v>508.2000000000001</v>
      </c>
      <c r="K2199">
        <f t="shared" si="142"/>
        <v>2004</v>
      </c>
      <c r="L2199">
        <f t="shared" si="143"/>
        <v>11</v>
      </c>
      <c r="M2199" t="str">
        <f>VLOOKUP(A2199,'Master Sheet'!A:O,15)</f>
        <v>Sydney</v>
      </c>
    </row>
    <row r="2200" spans="1:13">
      <c r="A2200">
        <v>10342</v>
      </c>
      <c r="B2200" t="s">
        <v>221</v>
      </c>
      <c r="C2200">
        <v>22</v>
      </c>
      <c r="D2200">
        <v>115.22</v>
      </c>
      <c r="E2200">
        <v>3</v>
      </c>
      <c r="F2200" s="14">
        <f>VLOOKUP($A2200,Orders!$A:$B,2,FALSE)</f>
        <v>38315</v>
      </c>
      <c r="G2200" t="str">
        <f>VLOOKUP($A2200,Orders!$A:$E,5,FALSE)</f>
        <v>Shipped</v>
      </c>
      <c r="H2200">
        <f>VLOOKUP(B2200,Products!A:H,8)</f>
        <v>93.89</v>
      </c>
      <c r="I2200">
        <f t="shared" si="140"/>
        <v>2534.84</v>
      </c>
      <c r="J2200">
        <f t="shared" si="141"/>
        <v>469.26</v>
      </c>
      <c r="K2200">
        <f t="shared" si="142"/>
        <v>2004</v>
      </c>
      <c r="L2200">
        <f t="shared" si="143"/>
        <v>11</v>
      </c>
      <c r="M2200" t="str">
        <f>VLOOKUP(A2200,'Master Sheet'!A:O,15)</f>
        <v>Sydney</v>
      </c>
    </row>
    <row r="2201" spans="1:13">
      <c r="A2201">
        <v>10342</v>
      </c>
      <c r="B2201" t="s">
        <v>154</v>
      </c>
      <c r="C2201">
        <v>30</v>
      </c>
      <c r="D2201">
        <v>167.65</v>
      </c>
      <c r="E2201">
        <v>4</v>
      </c>
      <c r="F2201" s="14">
        <f>VLOOKUP($A2201,Orders!$A:$B,2,FALSE)</f>
        <v>38315</v>
      </c>
      <c r="G2201" t="str">
        <f>VLOOKUP($A2201,Orders!$A:$E,5,FALSE)</f>
        <v>Shipped</v>
      </c>
      <c r="H2201">
        <f>VLOOKUP(B2201,Products!A:H,8)</f>
        <v>77.900000000000006</v>
      </c>
      <c r="I2201">
        <f t="shared" si="140"/>
        <v>5029.5</v>
      </c>
      <c r="J2201">
        <f t="shared" si="141"/>
        <v>2692.5</v>
      </c>
      <c r="K2201">
        <f t="shared" si="142"/>
        <v>2004</v>
      </c>
      <c r="L2201">
        <f t="shared" si="143"/>
        <v>11</v>
      </c>
      <c r="M2201" t="str">
        <f>VLOOKUP(A2201,'Master Sheet'!A:O,15)</f>
        <v>Sydney</v>
      </c>
    </row>
    <row r="2202" spans="1:13">
      <c r="A2202">
        <v>10342</v>
      </c>
      <c r="B2202" t="s">
        <v>209</v>
      </c>
      <c r="C2202">
        <v>25</v>
      </c>
      <c r="D2202">
        <v>76.39</v>
      </c>
      <c r="E2202">
        <v>5</v>
      </c>
      <c r="F2202" s="14">
        <f>VLOOKUP($A2202,Orders!$A:$B,2,FALSE)</f>
        <v>38315</v>
      </c>
      <c r="G2202" t="str">
        <f>VLOOKUP($A2202,Orders!$A:$E,5,FALSE)</f>
        <v>Shipped</v>
      </c>
      <c r="H2202">
        <f>VLOOKUP(B2202,Products!A:H,8)</f>
        <v>49.05</v>
      </c>
      <c r="I2202">
        <f t="shared" si="140"/>
        <v>1909.75</v>
      </c>
      <c r="J2202">
        <f t="shared" si="141"/>
        <v>683.50000000000011</v>
      </c>
      <c r="K2202">
        <f t="shared" si="142"/>
        <v>2004</v>
      </c>
      <c r="L2202">
        <f t="shared" si="143"/>
        <v>11</v>
      </c>
      <c r="M2202" t="str">
        <f>VLOOKUP(A2202,'Master Sheet'!A:O,15)</f>
        <v>Sydney</v>
      </c>
    </row>
    <row r="2203" spans="1:13">
      <c r="A2203">
        <v>10342</v>
      </c>
      <c r="B2203" t="s">
        <v>210</v>
      </c>
      <c r="C2203">
        <v>55</v>
      </c>
      <c r="D2203">
        <v>136.69999999999999</v>
      </c>
      <c r="E2203">
        <v>7</v>
      </c>
      <c r="F2203" s="14">
        <f>VLOOKUP($A2203,Orders!$A:$B,2,FALSE)</f>
        <v>38315</v>
      </c>
      <c r="G2203" t="str">
        <f>VLOOKUP($A2203,Orders!$A:$E,5,FALSE)</f>
        <v>Shipped</v>
      </c>
      <c r="H2203">
        <f>VLOOKUP(B2203,Products!A:H,8)</f>
        <v>73.489999999999995</v>
      </c>
      <c r="I2203">
        <f t="shared" si="140"/>
        <v>7518.4999999999991</v>
      </c>
      <c r="J2203">
        <f t="shared" si="141"/>
        <v>3476.5499999999997</v>
      </c>
      <c r="K2203">
        <f t="shared" si="142"/>
        <v>2004</v>
      </c>
      <c r="L2203">
        <f t="shared" si="143"/>
        <v>11</v>
      </c>
      <c r="M2203" t="str">
        <f>VLOOKUP(A2203,'Master Sheet'!A:O,15)</f>
        <v>Sydney</v>
      </c>
    </row>
    <row r="2204" spans="1:13">
      <c r="A2204">
        <v>10342</v>
      </c>
      <c r="B2204" t="s">
        <v>211</v>
      </c>
      <c r="C2204">
        <v>26</v>
      </c>
      <c r="D2204">
        <v>57.82</v>
      </c>
      <c r="E2204">
        <v>8</v>
      </c>
      <c r="F2204" s="14">
        <f>VLOOKUP($A2204,Orders!$A:$B,2,FALSE)</f>
        <v>38315</v>
      </c>
      <c r="G2204" t="str">
        <f>VLOOKUP($A2204,Orders!$A:$E,5,FALSE)</f>
        <v>Shipped</v>
      </c>
      <c r="H2204">
        <f>VLOOKUP(B2204,Products!A:H,8)</f>
        <v>32.950000000000003</v>
      </c>
      <c r="I2204">
        <f t="shared" si="140"/>
        <v>1503.32</v>
      </c>
      <c r="J2204">
        <f t="shared" si="141"/>
        <v>646.61999999999989</v>
      </c>
      <c r="K2204">
        <f t="shared" si="142"/>
        <v>2004</v>
      </c>
      <c r="L2204">
        <f t="shared" si="143"/>
        <v>11</v>
      </c>
      <c r="M2204" t="str">
        <f>VLOOKUP(A2204,'Master Sheet'!A:O,15)</f>
        <v>Sydney</v>
      </c>
    </row>
    <row r="2205" spans="1:13">
      <c r="A2205">
        <v>10342</v>
      </c>
      <c r="B2205" t="s">
        <v>212</v>
      </c>
      <c r="C2205">
        <v>38</v>
      </c>
      <c r="D2205">
        <v>124.99</v>
      </c>
      <c r="E2205">
        <v>11</v>
      </c>
      <c r="F2205" s="14">
        <f>VLOOKUP($A2205,Orders!$A:$B,2,FALSE)</f>
        <v>38315</v>
      </c>
      <c r="G2205" t="str">
        <f>VLOOKUP($A2205,Orders!$A:$E,5,FALSE)</f>
        <v>Shipped</v>
      </c>
      <c r="H2205">
        <f>VLOOKUP(B2205,Products!A:H,8)</f>
        <v>69.930000000000007</v>
      </c>
      <c r="I2205">
        <f t="shared" si="140"/>
        <v>4749.62</v>
      </c>
      <c r="J2205">
        <f t="shared" si="141"/>
        <v>2092.2799999999997</v>
      </c>
      <c r="K2205">
        <f t="shared" si="142"/>
        <v>2004</v>
      </c>
      <c r="L2205">
        <f t="shared" si="143"/>
        <v>11</v>
      </c>
      <c r="M2205" t="str">
        <f>VLOOKUP(A2205,'Master Sheet'!A:O,15)</f>
        <v>Sydney</v>
      </c>
    </row>
    <row r="2206" spans="1:13">
      <c r="A2206">
        <v>10342</v>
      </c>
      <c r="B2206" t="s">
        <v>224</v>
      </c>
      <c r="C2206">
        <v>39</v>
      </c>
      <c r="D2206">
        <v>30.59</v>
      </c>
      <c r="E2206">
        <v>9</v>
      </c>
      <c r="F2206" s="14">
        <f>VLOOKUP($A2206,Orders!$A:$B,2,FALSE)</f>
        <v>38315</v>
      </c>
      <c r="G2206" t="str">
        <f>VLOOKUP($A2206,Orders!$A:$E,5,FALSE)</f>
        <v>Shipped</v>
      </c>
      <c r="H2206">
        <f>VLOOKUP(B2206,Products!A:H,8)</f>
        <v>16.239999999999998</v>
      </c>
      <c r="I2206">
        <f t="shared" si="140"/>
        <v>1193.01</v>
      </c>
      <c r="J2206">
        <f t="shared" si="141"/>
        <v>559.65000000000009</v>
      </c>
      <c r="K2206">
        <f t="shared" si="142"/>
        <v>2004</v>
      </c>
      <c r="L2206">
        <f t="shared" si="143"/>
        <v>11</v>
      </c>
      <c r="M2206" t="str">
        <f>VLOOKUP(A2206,'Master Sheet'!A:O,15)</f>
        <v>Sydney</v>
      </c>
    </row>
    <row r="2207" spans="1:13">
      <c r="A2207">
        <v>10342</v>
      </c>
      <c r="B2207" t="s">
        <v>214</v>
      </c>
      <c r="C2207">
        <v>48</v>
      </c>
      <c r="D2207">
        <v>60.01</v>
      </c>
      <c r="E2207">
        <v>10</v>
      </c>
      <c r="F2207" s="14">
        <f>VLOOKUP($A2207,Orders!$A:$B,2,FALSE)</f>
        <v>38315</v>
      </c>
      <c r="G2207" t="str">
        <f>VLOOKUP($A2207,Orders!$A:$E,5,FALSE)</f>
        <v>Shipped</v>
      </c>
      <c r="H2207">
        <f>VLOOKUP(B2207,Products!A:H,8)</f>
        <v>38.58</v>
      </c>
      <c r="I2207">
        <f t="shared" si="140"/>
        <v>2880.48</v>
      </c>
      <c r="J2207">
        <f t="shared" si="141"/>
        <v>1028.6399999999999</v>
      </c>
      <c r="K2207">
        <f t="shared" si="142"/>
        <v>2004</v>
      </c>
      <c r="L2207">
        <f t="shared" si="143"/>
        <v>11</v>
      </c>
      <c r="M2207" t="str">
        <f>VLOOKUP(A2207,'Master Sheet'!A:O,15)</f>
        <v>Sydney</v>
      </c>
    </row>
    <row r="2208" spans="1:13">
      <c r="A2208">
        <v>10342</v>
      </c>
      <c r="B2208" t="s">
        <v>215</v>
      </c>
      <c r="C2208">
        <v>42</v>
      </c>
      <c r="D2208">
        <v>112.34</v>
      </c>
      <c r="E2208">
        <v>6</v>
      </c>
      <c r="F2208" s="14">
        <f>VLOOKUP($A2208,Orders!$A:$B,2,FALSE)</f>
        <v>38315</v>
      </c>
      <c r="G2208" t="str">
        <f>VLOOKUP($A2208,Orders!$A:$E,5,FALSE)</f>
        <v>Shipped</v>
      </c>
      <c r="H2208">
        <f>VLOOKUP(B2208,Products!A:H,8)</f>
        <v>98.3</v>
      </c>
      <c r="I2208">
        <f t="shared" si="140"/>
        <v>4718.28</v>
      </c>
      <c r="J2208">
        <f t="shared" si="141"/>
        <v>589.68000000000029</v>
      </c>
      <c r="K2208">
        <f t="shared" si="142"/>
        <v>2004</v>
      </c>
      <c r="L2208">
        <f t="shared" si="143"/>
        <v>11</v>
      </c>
      <c r="M2208" t="str">
        <f>VLOOKUP(A2208,'Master Sheet'!A:O,15)</f>
        <v>Sydney</v>
      </c>
    </row>
    <row r="2209" spans="1:13">
      <c r="A2209">
        <v>10343</v>
      </c>
      <c r="B2209" t="s">
        <v>225</v>
      </c>
      <c r="C2209">
        <v>36</v>
      </c>
      <c r="D2209">
        <v>109.51</v>
      </c>
      <c r="E2209">
        <v>4</v>
      </c>
      <c r="F2209" s="14">
        <f>VLOOKUP($A2209,Orders!$A:$B,2,FALSE)</f>
        <v>38315</v>
      </c>
      <c r="G2209" t="str">
        <f>VLOOKUP($A2209,Orders!$A:$E,5,FALSE)</f>
        <v>Shipped</v>
      </c>
      <c r="H2209">
        <f>VLOOKUP(B2209,Products!A:H,8)</f>
        <v>65.959999999999994</v>
      </c>
      <c r="I2209">
        <f t="shared" si="140"/>
        <v>3942.36</v>
      </c>
      <c r="J2209">
        <f t="shared" si="141"/>
        <v>1567.8000000000004</v>
      </c>
      <c r="K2209">
        <f t="shared" si="142"/>
        <v>2004</v>
      </c>
      <c r="L2209">
        <f t="shared" si="143"/>
        <v>11</v>
      </c>
      <c r="M2209" t="str">
        <f>VLOOKUP(A2209,'Master Sheet'!A:O,15)</f>
        <v>Paris</v>
      </c>
    </row>
    <row r="2210" spans="1:13">
      <c r="A2210">
        <v>10343</v>
      </c>
      <c r="B2210" t="s">
        <v>222</v>
      </c>
      <c r="C2210">
        <v>25</v>
      </c>
      <c r="D2210">
        <v>118.8</v>
      </c>
      <c r="E2210">
        <v>3</v>
      </c>
      <c r="F2210" s="14">
        <f>VLOOKUP($A2210,Orders!$A:$B,2,FALSE)</f>
        <v>38315</v>
      </c>
      <c r="G2210" t="str">
        <f>VLOOKUP($A2210,Orders!$A:$E,5,FALSE)</f>
        <v>Shipped</v>
      </c>
      <c r="H2210">
        <f>VLOOKUP(B2210,Products!A:H,8)</f>
        <v>56.76</v>
      </c>
      <c r="I2210">
        <f t="shared" si="140"/>
        <v>2970</v>
      </c>
      <c r="J2210">
        <f t="shared" si="141"/>
        <v>1551</v>
      </c>
      <c r="K2210">
        <f t="shared" si="142"/>
        <v>2004</v>
      </c>
      <c r="L2210">
        <f t="shared" si="143"/>
        <v>11</v>
      </c>
      <c r="M2210" t="str">
        <f>VLOOKUP(A2210,'Master Sheet'!A:O,15)</f>
        <v>Paris</v>
      </c>
    </row>
    <row r="2211" spans="1:13">
      <c r="A2211">
        <v>10343</v>
      </c>
      <c r="B2211" t="s">
        <v>223</v>
      </c>
      <c r="C2211">
        <v>44</v>
      </c>
      <c r="D2211">
        <v>127.15</v>
      </c>
      <c r="E2211">
        <v>2</v>
      </c>
      <c r="F2211" s="14">
        <f>VLOOKUP($A2211,Orders!$A:$B,2,FALSE)</f>
        <v>38315</v>
      </c>
      <c r="G2211" t="str">
        <f>VLOOKUP($A2211,Orders!$A:$E,5,FALSE)</f>
        <v>Shipped</v>
      </c>
      <c r="H2211">
        <f>VLOOKUP(B2211,Products!A:H,8)</f>
        <v>62.16</v>
      </c>
      <c r="I2211">
        <f t="shared" si="140"/>
        <v>5594.6</v>
      </c>
      <c r="J2211">
        <f t="shared" si="141"/>
        <v>2859.5600000000004</v>
      </c>
      <c r="K2211">
        <f t="shared" si="142"/>
        <v>2004</v>
      </c>
      <c r="L2211">
        <f t="shared" si="143"/>
        <v>11</v>
      </c>
      <c r="M2211" t="str">
        <f>VLOOKUP(A2211,'Master Sheet'!A:O,15)</f>
        <v>Paris</v>
      </c>
    </row>
    <row r="2212" spans="1:13">
      <c r="A2212">
        <v>10343</v>
      </c>
      <c r="B2212" t="s">
        <v>228</v>
      </c>
      <c r="C2212">
        <v>27</v>
      </c>
      <c r="D2212">
        <v>44.78</v>
      </c>
      <c r="E2212">
        <v>6</v>
      </c>
      <c r="F2212" s="14">
        <f>VLOOKUP($A2212,Orders!$A:$B,2,FALSE)</f>
        <v>38315</v>
      </c>
      <c r="G2212" t="str">
        <f>VLOOKUP($A2212,Orders!$A:$E,5,FALSE)</f>
        <v>Shipped</v>
      </c>
      <c r="H2212">
        <f>VLOOKUP(B2212,Products!A:H,8)</f>
        <v>29.18</v>
      </c>
      <c r="I2212">
        <f t="shared" si="140"/>
        <v>1209.06</v>
      </c>
      <c r="J2212">
        <f t="shared" si="141"/>
        <v>421.20000000000005</v>
      </c>
      <c r="K2212">
        <f t="shared" si="142"/>
        <v>2004</v>
      </c>
      <c r="L2212">
        <f t="shared" si="143"/>
        <v>11</v>
      </c>
      <c r="M2212" t="str">
        <f>VLOOKUP(A2212,'Master Sheet'!A:O,15)</f>
        <v>Paris</v>
      </c>
    </row>
    <row r="2213" spans="1:13">
      <c r="A2213">
        <v>10343</v>
      </c>
      <c r="B2213" t="s">
        <v>216</v>
      </c>
      <c r="C2213">
        <v>30</v>
      </c>
      <c r="D2213">
        <v>76.8</v>
      </c>
      <c r="E2213">
        <v>1</v>
      </c>
      <c r="F2213" s="14">
        <f>VLOOKUP($A2213,Orders!$A:$B,2,FALSE)</f>
        <v>38315</v>
      </c>
      <c r="G2213" t="str">
        <f>VLOOKUP($A2213,Orders!$A:$E,5,FALSE)</f>
        <v>Shipped</v>
      </c>
      <c r="H2213">
        <f>VLOOKUP(B2213,Products!A:H,8)</f>
        <v>32.33</v>
      </c>
      <c r="I2213">
        <f t="shared" si="140"/>
        <v>2304</v>
      </c>
      <c r="J2213">
        <f t="shared" si="141"/>
        <v>1334.1</v>
      </c>
      <c r="K2213">
        <f t="shared" si="142"/>
        <v>2004</v>
      </c>
      <c r="L2213">
        <f t="shared" si="143"/>
        <v>11</v>
      </c>
      <c r="M2213" t="str">
        <f>VLOOKUP(A2213,'Master Sheet'!A:O,15)</f>
        <v>Paris</v>
      </c>
    </row>
    <row r="2214" spans="1:13">
      <c r="A2214">
        <v>10343</v>
      </c>
      <c r="B2214" t="s">
        <v>217</v>
      </c>
      <c r="C2214">
        <v>29</v>
      </c>
      <c r="D2214">
        <v>37.409999999999997</v>
      </c>
      <c r="E2214">
        <v>5</v>
      </c>
      <c r="F2214" s="14">
        <f>VLOOKUP($A2214,Orders!$A:$B,2,FALSE)</f>
        <v>38315</v>
      </c>
      <c r="G2214" t="str">
        <f>VLOOKUP($A2214,Orders!$A:$E,5,FALSE)</f>
        <v>Shipped</v>
      </c>
      <c r="H2214">
        <f>VLOOKUP(B2214,Products!A:H,8)</f>
        <v>24.14</v>
      </c>
      <c r="I2214">
        <f t="shared" si="140"/>
        <v>1084.8899999999999</v>
      </c>
      <c r="J2214">
        <f t="shared" si="141"/>
        <v>384.82999999999987</v>
      </c>
      <c r="K2214">
        <f t="shared" si="142"/>
        <v>2004</v>
      </c>
      <c r="L2214">
        <f t="shared" si="143"/>
        <v>11</v>
      </c>
      <c r="M2214" t="str">
        <f>VLOOKUP(A2214,'Master Sheet'!A:O,15)</f>
        <v>Paris</v>
      </c>
    </row>
    <row r="2215" spans="1:13">
      <c r="A2215">
        <v>10344</v>
      </c>
      <c r="B2215" t="s">
        <v>124</v>
      </c>
      <c r="C2215">
        <v>45</v>
      </c>
      <c r="D2215">
        <v>168.3</v>
      </c>
      <c r="E2215">
        <v>1</v>
      </c>
      <c r="F2215" s="14">
        <f>VLOOKUP($A2215,Orders!$A:$B,2,FALSE)</f>
        <v>38316</v>
      </c>
      <c r="G2215" t="str">
        <f>VLOOKUP($A2215,Orders!$A:$E,5,FALSE)</f>
        <v>Shipped</v>
      </c>
      <c r="H2215">
        <f>VLOOKUP(B2215,Products!A:H,8)</f>
        <v>86.7</v>
      </c>
      <c r="I2215">
        <f t="shared" si="140"/>
        <v>7573.5000000000009</v>
      </c>
      <c r="J2215">
        <f t="shared" si="141"/>
        <v>3672.0000000000005</v>
      </c>
      <c r="K2215">
        <f t="shared" si="142"/>
        <v>2004</v>
      </c>
      <c r="L2215">
        <f t="shared" si="143"/>
        <v>11</v>
      </c>
      <c r="M2215" t="str">
        <f>VLOOKUP(A2215,'Master Sheet'!A:O,15)</f>
        <v>Paris</v>
      </c>
    </row>
    <row r="2216" spans="1:13">
      <c r="A2216">
        <v>10344</v>
      </c>
      <c r="B2216" t="s">
        <v>125</v>
      </c>
      <c r="C2216">
        <v>40</v>
      </c>
      <c r="D2216">
        <v>49.04</v>
      </c>
      <c r="E2216">
        <v>2</v>
      </c>
      <c r="F2216" s="14">
        <f>VLOOKUP($A2216,Orders!$A:$B,2,FALSE)</f>
        <v>38316</v>
      </c>
      <c r="G2216" t="str">
        <f>VLOOKUP($A2216,Orders!$A:$E,5,FALSE)</f>
        <v>Shipped</v>
      </c>
      <c r="H2216">
        <f>VLOOKUP(B2216,Products!A:H,8)</f>
        <v>33.299999999999997</v>
      </c>
      <c r="I2216">
        <f t="shared" si="140"/>
        <v>1961.6</v>
      </c>
      <c r="J2216">
        <f t="shared" si="141"/>
        <v>629.60000000000014</v>
      </c>
      <c r="K2216">
        <f t="shared" si="142"/>
        <v>2004</v>
      </c>
      <c r="L2216">
        <f t="shared" si="143"/>
        <v>11</v>
      </c>
      <c r="M2216" t="str">
        <f>VLOOKUP(A2216,'Master Sheet'!A:O,15)</f>
        <v>Paris</v>
      </c>
    </row>
    <row r="2217" spans="1:13">
      <c r="A2217">
        <v>10344</v>
      </c>
      <c r="B2217" t="s">
        <v>128</v>
      </c>
      <c r="C2217">
        <v>30</v>
      </c>
      <c r="D2217">
        <v>118.23</v>
      </c>
      <c r="E2217">
        <v>3</v>
      </c>
      <c r="F2217" s="14">
        <f>VLOOKUP($A2217,Orders!$A:$B,2,FALSE)</f>
        <v>38316</v>
      </c>
      <c r="G2217" t="str">
        <f>VLOOKUP($A2217,Orders!$A:$E,5,FALSE)</f>
        <v>Shipped</v>
      </c>
      <c r="H2217">
        <f>VLOOKUP(B2217,Products!A:H,8)</f>
        <v>58.48</v>
      </c>
      <c r="I2217">
        <f t="shared" si="140"/>
        <v>3546.9</v>
      </c>
      <c r="J2217">
        <f t="shared" si="141"/>
        <v>1792.5000000000002</v>
      </c>
      <c r="K2217">
        <f t="shared" si="142"/>
        <v>2004</v>
      </c>
      <c r="L2217">
        <f t="shared" si="143"/>
        <v>11</v>
      </c>
      <c r="M2217" t="str">
        <f>VLOOKUP(A2217,'Master Sheet'!A:O,15)</f>
        <v>Paris</v>
      </c>
    </row>
    <row r="2218" spans="1:13">
      <c r="A2218">
        <v>10344</v>
      </c>
      <c r="B2218" t="s">
        <v>126</v>
      </c>
      <c r="C2218">
        <v>21</v>
      </c>
      <c r="D2218">
        <v>80.989999999999995</v>
      </c>
      <c r="E2218">
        <v>4</v>
      </c>
      <c r="F2218" s="14">
        <f>VLOOKUP($A2218,Orders!$A:$B,2,FALSE)</f>
        <v>38316</v>
      </c>
      <c r="G2218" t="str">
        <f>VLOOKUP($A2218,Orders!$A:$E,5,FALSE)</f>
        <v>Shipped</v>
      </c>
      <c r="H2218">
        <f>VLOOKUP(B2218,Products!A:H,8)</f>
        <v>43.26</v>
      </c>
      <c r="I2218">
        <f t="shared" si="140"/>
        <v>1700.79</v>
      </c>
      <c r="J2218">
        <f t="shared" si="141"/>
        <v>792.32999999999993</v>
      </c>
      <c r="K2218">
        <f t="shared" si="142"/>
        <v>2004</v>
      </c>
      <c r="L2218">
        <f t="shared" si="143"/>
        <v>11</v>
      </c>
      <c r="M2218" t="str">
        <f>VLOOKUP(A2218,'Master Sheet'!A:O,15)</f>
        <v>Paris</v>
      </c>
    </row>
    <row r="2219" spans="1:13">
      <c r="A2219">
        <v>10344</v>
      </c>
      <c r="B2219" t="s">
        <v>226</v>
      </c>
      <c r="C2219">
        <v>26</v>
      </c>
      <c r="D2219">
        <v>68.42</v>
      </c>
      <c r="E2219">
        <v>5</v>
      </c>
      <c r="F2219" s="14">
        <f>VLOOKUP($A2219,Orders!$A:$B,2,FALSE)</f>
        <v>38316</v>
      </c>
      <c r="G2219" t="str">
        <f>VLOOKUP($A2219,Orders!$A:$E,5,FALSE)</f>
        <v>Shipped</v>
      </c>
      <c r="H2219">
        <f>VLOOKUP(B2219,Products!A:H,8)</f>
        <v>34.21</v>
      </c>
      <c r="I2219">
        <f t="shared" si="140"/>
        <v>1778.92</v>
      </c>
      <c r="J2219">
        <f t="shared" si="141"/>
        <v>889.46</v>
      </c>
      <c r="K2219">
        <f t="shared" si="142"/>
        <v>2004</v>
      </c>
      <c r="L2219">
        <f t="shared" si="143"/>
        <v>11</v>
      </c>
      <c r="M2219" t="str">
        <f>VLOOKUP(A2219,'Master Sheet'!A:O,15)</f>
        <v>Paris</v>
      </c>
    </row>
    <row r="2220" spans="1:13">
      <c r="A2220">
        <v>10344</v>
      </c>
      <c r="B2220" t="s">
        <v>227</v>
      </c>
      <c r="C2220">
        <v>29</v>
      </c>
      <c r="D2220">
        <v>61</v>
      </c>
      <c r="E2220">
        <v>7</v>
      </c>
      <c r="F2220" s="14">
        <f>VLOOKUP($A2220,Orders!$A:$B,2,FALSE)</f>
        <v>38316</v>
      </c>
      <c r="G2220" t="str">
        <f>VLOOKUP($A2220,Orders!$A:$E,5,FALSE)</f>
        <v>Shipped</v>
      </c>
      <c r="H2220">
        <f>VLOOKUP(B2220,Products!A:H,8)</f>
        <v>49.24</v>
      </c>
      <c r="I2220">
        <f t="shared" si="140"/>
        <v>1769</v>
      </c>
      <c r="J2220">
        <f t="shared" si="141"/>
        <v>341.03999999999996</v>
      </c>
      <c r="K2220">
        <f t="shared" si="142"/>
        <v>2004</v>
      </c>
      <c r="L2220">
        <f t="shared" si="143"/>
        <v>11</v>
      </c>
      <c r="M2220" t="str">
        <f>VLOOKUP(A2220,'Master Sheet'!A:O,15)</f>
        <v>Paris</v>
      </c>
    </row>
    <row r="2221" spans="1:13">
      <c r="A2221">
        <v>10344</v>
      </c>
      <c r="B2221" t="s">
        <v>130</v>
      </c>
      <c r="C2221">
        <v>20</v>
      </c>
      <c r="D2221">
        <v>27.88</v>
      </c>
      <c r="E2221">
        <v>6</v>
      </c>
      <c r="F2221" s="14">
        <f>VLOOKUP($A2221,Orders!$A:$B,2,FALSE)</f>
        <v>38316</v>
      </c>
      <c r="G2221" t="str">
        <f>VLOOKUP($A2221,Orders!$A:$E,5,FALSE)</f>
        <v>Shipped</v>
      </c>
      <c r="H2221">
        <f>VLOOKUP(B2221,Products!A:H,8)</f>
        <v>22.57</v>
      </c>
      <c r="I2221">
        <f t="shared" ref="I2221:I2284" si="144">C2221*D2221</f>
        <v>557.6</v>
      </c>
      <c r="J2221">
        <f t="shared" ref="J2221:J2284" si="145">(D2221-H2221)*C2221</f>
        <v>106.19999999999997</v>
      </c>
      <c r="K2221">
        <f t="shared" ref="K2221:K2284" si="146">YEAR(F2221)</f>
        <v>2004</v>
      </c>
      <c r="L2221">
        <f t="shared" ref="L2221:L2284" si="147">MONTH(F2221)</f>
        <v>11</v>
      </c>
      <c r="M2221" t="str">
        <f>VLOOKUP(A2221,'Master Sheet'!A:O,15)</f>
        <v>Paris</v>
      </c>
    </row>
    <row r="2222" spans="1:13">
      <c r="A2222">
        <v>10345</v>
      </c>
      <c r="B2222" t="s">
        <v>131</v>
      </c>
      <c r="C2222">
        <v>43</v>
      </c>
      <c r="D2222">
        <v>38.979999999999997</v>
      </c>
      <c r="E2222">
        <v>1</v>
      </c>
      <c r="F2222" s="14">
        <f>VLOOKUP($A2222,Orders!$A:$B,2,FALSE)</f>
        <v>38316</v>
      </c>
      <c r="G2222" t="str">
        <f>VLOOKUP($A2222,Orders!$A:$E,5,FALSE)</f>
        <v>Shipped</v>
      </c>
      <c r="H2222">
        <f>VLOOKUP(B2222,Products!A:H,8)</f>
        <v>20.61</v>
      </c>
      <c r="I2222">
        <f t="shared" si="144"/>
        <v>1676.1399999999999</v>
      </c>
      <c r="J2222">
        <f t="shared" si="145"/>
        <v>789.90999999999985</v>
      </c>
      <c r="K2222">
        <f t="shared" si="146"/>
        <v>2004</v>
      </c>
      <c r="L2222">
        <f t="shared" si="147"/>
        <v>11</v>
      </c>
      <c r="M2222" t="str">
        <f>VLOOKUP(A2222,'Master Sheet'!A:O,15)</f>
        <v>Paris</v>
      </c>
    </row>
    <row r="2223" spans="1:13">
      <c r="A2223">
        <v>10346</v>
      </c>
      <c r="B2223" t="s">
        <v>132</v>
      </c>
      <c r="C2223">
        <v>42</v>
      </c>
      <c r="D2223">
        <v>88.36</v>
      </c>
      <c r="E2223">
        <v>3</v>
      </c>
      <c r="F2223" s="14">
        <f>VLOOKUP($A2223,Orders!$A:$B,2,FALSE)</f>
        <v>38320</v>
      </c>
      <c r="G2223" t="str">
        <f>VLOOKUP($A2223,Orders!$A:$E,5,FALSE)</f>
        <v>Shipped</v>
      </c>
      <c r="H2223">
        <f>VLOOKUP(B2223,Products!A:H,8)</f>
        <v>60.62</v>
      </c>
      <c r="I2223">
        <f t="shared" si="144"/>
        <v>3711.12</v>
      </c>
      <c r="J2223">
        <f t="shared" si="145"/>
        <v>1165.0800000000002</v>
      </c>
      <c r="K2223">
        <f t="shared" si="146"/>
        <v>2004</v>
      </c>
      <c r="L2223">
        <f t="shared" si="147"/>
        <v>11</v>
      </c>
      <c r="M2223" t="str">
        <f>VLOOKUP(A2223,'Master Sheet'!A:O,15)</f>
        <v>San Francisco</v>
      </c>
    </row>
    <row r="2224" spans="1:13">
      <c r="A2224">
        <v>10346</v>
      </c>
      <c r="B2224" t="s">
        <v>229</v>
      </c>
      <c r="C2224">
        <v>25</v>
      </c>
      <c r="D2224">
        <v>87.24</v>
      </c>
      <c r="E2224">
        <v>1</v>
      </c>
      <c r="F2224" s="14">
        <f>VLOOKUP($A2224,Orders!$A:$B,2,FALSE)</f>
        <v>38320</v>
      </c>
      <c r="G2224" t="str">
        <f>VLOOKUP($A2224,Orders!$A:$E,5,FALSE)</f>
        <v>Shipped</v>
      </c>
      <c r="H2224">
        <f>VLOOKUP(B2224,Products!A:H,8)</f>
        <v>47.25</v>
      </c>
      <c r="I2224">
        <f t="shared" si="144"/>
        <v>2181</v>
      </c>
      <c r="J2224">
        <f t="shared" si="145"/>
        <v>999.74999999999989</v>
      </c>
      <c r="K2224">
        <f t="shared" si="146"/>
        <v>2004</v>
      </c>
      <c r="L2224">
        <f t="shared" si="147"/>
        <v>11</v>
      </c>
      <c r="M2224" t="str">
        <f>VLOOKUP(A2224,'Master Sheet'!A:O,15)</f>
        <v>San Francisco</v>
      </c>
    </row>
    <row r="2225" spans="1:13">
      <c r="A2225">
        <v>10346</v>
      </c>
      <c r="B2225" t="s">
        <v>230</v>
      </c>
      <c r="C2225">
        <v>24</v>
      </c>
      <c r="D2225">
        <v>117.44</v>
      </c>
      <c r="E2225">
        <v>5</v>
      </c>
      <c r="F2225" s="14">
        <f>VLOOKUP($A2225,Orders!$A:$B,2,FALSE)</f>
        <v>38320</v>
      </c>
      <c r="G2225" t="str">
        <f>VLOOKUP($A2225,Orders!$A:$E,5,FALSE)</f>
        <v>Shipped</v>
      </c>
      <c r="H2225">
        <f>VLOOKUP(B2225,Products!A:H,8)</f>
        <v>72.819999999999993</v>
      </c>
      <c r="I2225">
        <f t="shared" si="144"/>
        <v>2818.56</v>
      </c>
      <c r="J2225">
        <f t="shared" si="145"/>
        <v>1070.8800000000001</v>
      </c>
      <c r="K2225">
        <f t="shared" si="146"/>
        <v>2004</v>
      </c>
      <c r="L2225">
        <f t="shared" si="147"/>
        <v>11</v>
      </c>
      <c r="M2225" t="str">
        <f>VLOOKUP(A2225,'Master Sheet'!A:O,15)</f>
        <v>San Francisco</v>
      </c>
    </row>
    <row r="2226" spans="1:13">
      <c r="A2226">
        <v>10346</v>
      </c>
      <c r="B2226" t="s">
        <v>231</v>
      </c>
      <c r="C2226">
        <v>24</v>
      </c>
      <c r="D2226">
        <v>80.47</v>
      </c>
      <c r="E2226">
        <v>2</v>
      </c>
      <c r="F2226" s="14">
        <f>VLOOKUP($A2226,Orders!$A:$B,2,FALSE)</f>
        <v>38320</v>
      </c>
      <c r="G2226" t="str">
        <f>VLOOKUP($A2226,Orders!$A:$E,5,FALSE)</f>
        <v>Shipped</v>
      </c>
      <c r="H2226">
        <f>VLOOKUP(B2226,Products!A:H,8)</f>
        <v>50.51</v>
      </c>
      <c r="I2226">
        <f t="shared" si="144"/>
        <v>1931.28</v>
      </c>
      <c r="J2226">
        <f t="shared" si="145"/>
        <v>719.04</v>
      </c>
      <c r="K2226">
        <f t="shared" si="146"/>
        <v>2004</v>
      </c>
      <c r="L2226">
        <f t="shared" si="147"/>
        <v>11</v>
      </c>
      <c r="M2226" t="str">
        <f>VLOOKUP(A2226,'Master Sheet'!A:O,15)</f>
        <v>San Francisco</v>
      </c>
    </row>
    <row r="2227" spans="1:13">
      <c r="A2227">
        <v>10346</v>
      </c>
      <c r="B2227" t="s">
        <v>232</v>
      </c>
      <c r="C2227">
        <v>26</v>
      </c>
      <c r="D2227">
        <v>103.87</v>
      </c>
      <c r="E2227">
        <v>6</v>
      </c>
      <c r="F2227" s="14">
        <f>VLOOKUP($A2227,Orders!$A:$B,2,FALSE)</f>
        <v>38320</v>
      </c>
      <c r="G2227" t="str">
        <f>VLOOKUP($A2227,Orders!$A:$E,5,FALSE)</f>
        <v>Shipped</v>
      </c>
      <c r="H2227">
        <f>VLOOKUP(B2227,Products!A:H,8)</f>
        <v>62.11</v>
      </c>
      <c r="I2227">
        <f t="shared" si="144"/>
        <v>2700.62</v>
      </c>
      <c r="J2227">
        <f t="shared" si="145"/>
        <v>1085.7600000000002</v>
      </c>
      <c r="K2227">
        <f t="shared" si="146"/>
        <v>2004</v>
      </c>
      <c r="L2227">
        <f t="shared" si="147"/>
        <v>11</v>
      </c>
      <c r="M2227" t="str">
        <f>VLOOKUP(A2227,'Master Sheet'!A:O,15)</f>
        <v>San Francisco</v>
      </c>
    </row>
    <row r="2228" spans="1:13">
      <c r="A2228">
        <v>10346</v>
      </c>
      <c r="B2228" t="s">
        <v>127</v>
      </c>
      <c r="C2228">
        <v>22</v>
      </c>
      <c r="D2228">
        <v>38.57</v>
      </c>
      <c r="E2228">
        <v>4</v>
      </c>
      <c r="F2228" s="14">
        <f>VLOOKUP($A2228,Orders!$A:$B,2,FALSE)</f>
        <v>38320</v>
      </c>
      <c r="G2228" t="str">
        <f>VLOOKUP($A2228,Orders!$A:$E,5,FALSE)</f>
        <v>Shipped</v>
      </c>
      <c r="H2228">
        <f>VLOOKUP(B2228,Products!A:H,8)</f>
        <v>21.75</v>
      </c>
      <c r="I2228">
        <f t="shared" si="144"/>
        <v>848.54</v>
      </c>
      <c r="J2228">
        <f t="shared" si="145"/>
        <v>370.04</v>
      </c>
      <c r="K2228">
        <f t="shared" si="146"/>
        <v>2004</v>
      </c>
      <c r="L2228">
        <f t="shared" si="147"/>
        <v>11</v>
      </c>
      <c r="M2228" t="str">
        <f>VLOOKUP(A2228,'Master Sheet'!A:O,15)</f>
        <v>San Francisco</v>
      </c>
    </row>
    <row r="2229" spans="1:13">
      <c r="A2229">
        <v>10347</v>
      </c>
      <c r="B2229" t="s">
        <v>134</v>
      </c>
      <c r="C2229">
        <v>30</v>
      </c>
      <c r="D2229">
        <v>188.58</v>
      </c>
      <c r="E2229">
        <v>1</v>
      </c>
      <c r="F2229" s="14">
        <f>VLOOKUP($A2229,Orders!$A:$B,2,FALSE)</f>
        <v>38320</v>
      </c>
      <c r="G2229" t="str">
        <f>VLOOKUP($A2229,Orders!$A:$E,5,FALSE)</f>
        <v>Shipped</v>
      </c>
      <c r="H2229">
        <f>VLOOKUP(B2229,Products!A:H,8)</f>
        <v>98.58</v>
      </c>
      <c r="I2229">
        <f t="shared" si="144"/>
        <v>5657.4000000000005</v>
      </c>
      <c r="J2229">
        <f t="shared" si="145"/>
        <v>2700.0000000000005</v>
      </c>
      <c r="K2229">
        <f t="shared" si="146"/>
        <v>2004</v>
      </c>
      <c r="L2229">
        <f t="shared" si="147"/>
        <v>11</v>
      </c>
      <c r="M2229" t="str">
        <f>VLOOKUP(A2229,'Master Sheet'!A:O,15)</f>
        <v>Sydney</v>
      </c>
    </row>
    <row r="2230" spans="1:13">
      <c r="A2230">
        <v>10347</v>
      </c>
      <c r="B2230" t="s">
        <v>135</v>
      </c>
      <c r="C2230">
        <v>27</v>
      </c>
      <c r="D2230">
        <v>132.97</v>
      </c>
      <c r="E2230">
        <v>2</v>
      </c>
      <c r="F2230" s="14">
        <f>VLOOKUP($A2230,Orders!$A:$B,2,FALSE)</f>
        <v>38320</v>
      </c>
      <c r="G2230" t="str">
        <f>VLOOKUP($A2230,Orders!$A:$E,5,FALSE)</f>
        <v>Shipped</v>
      </c>
      <c r="H2230">
        <f>VLOOKUP(B2230,Products!A:H,8)</f>
        <v>103.42</v>
      </c>
      <c r="I2230">
        <f t="shared" si="144"/>
        <v>3590.19</v>
      </c>
      <c r="J2230">
        <f t="shared" si="145"/>
        <v>797.84999999999991</v>
      </c>
      <c r="K2230">
        <f t="shared" si="146"/>
        <v>2004</v>
      </c>
      <c r="L2230">
        <f t="shared" si="147"/>
        <v>11</v>
      </c>
      <c r="M2230" t="str">
        <f>VLOOKUP(A2230,'Master Sheet'!A:O,15)</f>
        <v>Sydney</v>
      </c>
    </row>
    <row r="2231" spans="1:13">
      <c r="A2231">
        <v>10347</v>
      </c>
      <c r="B2231" t="s">
        <v>136</v>
      </c>
      <c r="C2231">
        <v>29</v>
      </c>
      <c r="D2231">
        <v>132.57</v>
      </c>
      <c r="E2231">
        <v>3</v>
      </c>
      <c r="F2231" s="14">
        <f>VLOOKUP($A2231,Orders!$A:$B,2,FALSE)</f>
        <v>38320</v>
      </c>
      <c r="G2231" t="str">
        <f>VLOOKUP($A2231,Orders!$A:$E,5,FALSE)</f>
        <v>Shipped</v>
      </c>
      <c r="H2231">
        <f>VLOOKUP(B2231,Products!A:H,8)</f>
        <v>77.900000000000006</v>
      </c>
      <c r="I2231">
        <f t="shared" si="144"/>
        <v>3844.5299999999997</v>
      </c>
      <c r="J2231">
        <f t="shared" si="145"/>
        <v>1585.4299999999996</v>
      </c>
      <c r="K2231">
        <f t="shared" si="146"/>
        <v>2004</v>
      </c>
      <c r="L2231">
        <f t="shared" si="147"/>
        <v>11</v>
      </c>
      <c r="M2231" t="str">
        <f>VLOOKUP(A2231,'Master Sheet'!A:O,15)</f>
        <v>Sydney</v>
      </c>
    </row>
    <row r="2232" spans="1:13">
      <c r="A2232">
        <v>10347</v>
      </c>
      <c r="B2232" t="s">
        <v>137</v>
      </c>
      <c r="C2232">
        <v>42</v>
      </c>
      <c r="D2232">
        <v>113.17</v>
      </c>
      <c r="E2232">
        <v>5</v>
      </c>
      <c r="F2232" s="14">
        <f>VLOOKUP($A2232,Orders!$A:$B,2,FALSE)</f>
        <v>38320</v>
      </c>
      <c r="G2232" t="str">
        <f>VLOOKUP($A2232,Orders!$A:$E,5,FALSE)</f>
        <v>Shipped</v>
      </c>
      <c r="H2232">
        <f>VLOOKUP(B2232,Products!A:H,8)</f>
        <v>58.33</v>
      </c>
      <c r="I2232">
        <f t="shared" si="144"/>
        <v>4753.1400000000003</v>
      </c>
      <c r="J2232">
        <f t="shared" si="145"/>
        <v>2303.2800000000002</v>
      </c>
      <c r="K2232">
        <f t="shared" si="146"/>
        <v>2004</v>
      </c>
      <c r="L2232">
        <f t="shared" si="147"/>
        <v>11</v>
      </c>
      <c r="M2232" t="str">
        <f>VLOOKUP(A2232,'Master Sheet'!A:O,15)</f>
        <v>Sydney</v>
      </c>
    </row>
    <row r="2233" spans="1:13">
      <c r="A2233">
        <v>10347</v>
      </c>
      <c r="B2233" t="s">
        <v>133</v>
      </c>
      <c r="C2233">
        <v>21</v>
      </c>
      <c r="D2233">
        <v>46.36</v>
      </c>
      <c r="E2233">
        <v>7</v>
      </c>
      <c r="F2233" s="14">
        <f>VLOOKUP($A2233,Orders!$A:$B,2,FALSE)</f>
        <v>38320</v>
      </c>
      <c r="G2233" t="str">
        <f>VLOOKUP($A2233,Orders!$A:$E,5,FALSE)</f>
        <v>Shipped</v>
      </c>
      <c r="H2233">
        <f>VLOOKUP(B2233,Products!A:H,8)</f>
        <v>24.26</v>
      </c>
      <c r="I2233">
        <f t="shared" si="144"/>
        <v>973.56</v>
      </c>
      <c r="J2233">
        <f t="shared" si="145"/>
        <v>464.09999999999997</v>
      </c>
      <c r="K2233">
        <f t="shared" si="146"/>
        <v>2004</v>
      </c>
      <c r="L2233">
        <f t="shared" si="147"/>
        <v>11</v>
      </c>
      <c r="M2233" t="str">
        <f>VLOOKUP(A2233,'Master Sheet'!A:O,15)</f>
        <v>Sydney</v>
      </c>
    </row>
    <row r="2234" spans="1:13">
      <c r="A2234">
        <v>10347</v>
      </c>
      <c r="B2234" t="s">
        <v>138</v>
      </c>
      <c r="C2234">
        <v>50</v>
      </c>
      <c r="D2234">
        <v>51.05</v>
      </c>
      <c r="E2234">
        <v>8</v>
      </c>
      <c r="F2234" s="14">
        <f>VLOOKUP($A2234,Orders!$A:$B,2,FALSE)</f>
        <v>38320</v>
      </c>
      <c r="G2234" t="str">
        <f>VLOOKUP($A2234,Orders!$A:$E,5,FALSE)</f>
        <v>Shipped</v>
      </c>
      <c r="H2234">
        <f>VLOOKUP(B2234,Products!A:H,8)</f>
        <v>24.92</v>
      </c>
      <c r="I2234">
        <f t="shared" si="144"/>
        <v>2552.5</v>
      </c>
      <c r="J2234">
        <f t="shared" si="145"/>
        <v>1306.4999999999998</v>
      </c>
      <c r="K2234">
        <f t="shared" si="146"/>
        <v>2004</v>
      </c>
      <c r="L2234">
        <f t="shared" si="147"/>
        <v>11</v>
      </c>
      <c r="M2234" t="str">
        <f>VLOOKUP(A2234,'Master Sheet'!A:O,15)</f>
        <v>Sydney</v>
      </c>
    </row>
    <row r="2235" spans="1:13">
      <c r="A2235">
        <v>10347</v>
      </c>
      <c r="B2235" t="s">
        <v>129</v>
      </c>
      <c r="C2235">
        <v>21</v>
      </c>
      <c r="D2235">
        <v>136.69</v>
      </c>
      <c r="E2235">
        <v>6</v>
      </c>
      <c r="F2235" s="14">
        <f>VLOOKUP($A2235,Orders!$A:$B,2,FALSE)</f>
        <v>38320</v>
      </c>
      <c r="G2235" t="str">
        <f>VLOOKUP($A2235,Orders!$A:$E,5,FALSE)</f>
        <v>Shipped</v>
      </c>
      <c r="H2235">
        <f>VLOOKUP(B2235,Products!A:H,8)</f>
        <v>72.56</v>
      </c>
      <c r="I2235">
        <f t="shared" si="144"/>
        <v>2870.49</v>
      </c>
      <c r="J2235">
        <f t="shared" si="145"/>
        <v>1346.73</v>
      </c>
      <c r="K2235">
        <f t="shared" si="146"/>
        <v>2004</v>
      </c>
      <c r="L2235">
        <f t="shared" si="147"/>
        <v>11</v>
      </c>
      <c r="M2235" t="str">
        <f>VLOOKUP(A2235,'Master Sheet'!A:O,15)</f>
        <v>Sydney</v>
      </c>
    </row>
    <row r="2236" spans="1:13">
      <c r="A2236">
        <v>10347</v>
      </c>
      <c r="B2236" t="s">
        <v>139</v>
      </c>
      <c r="C2236">
        <v>48</v>
      </c>
      <c r="D2236">
        <v>84.09</v>
      </c>
      <c r="E2236">
        <v>9</v>
      </c>
      <c r="F2236" s="14">
        <f>VLOOKUP($A2236,Orders!$A:$B,2,FALSE)</f>
        <v>38320</v>
      </c>
      <c r="G2236" t="str">
        <f>VLOOKUP($A2236,Orders!$A:$E,5,FALSE)</f>
        <v>Shipped</v>
      </c>
      <c r="H2236">
        <f>VLOOKUP(B2236,Products!A:H,8)</f>
        <v>60.78</v>
      </c>
      <c r="I2236">
        <f t="shared" si="144"/>
        <v>4036.32</v>
      </c>
      <c r="J2236">
        <f t="shared" si="145"/>
        <v>1118.8800000000001</v>
      </c>
      <c r="K2236">
        <f t="shared" si="146"/>
        <v>2004</v>
      </c>
      <c r="L2236">
        <f t="shared" si="147"/>
        <v>11</v>
      </c>
      <c r="M2236" t="str">
        <f>VLOOKUP(A2236,'Master Sheet'!A:O,15)</f>
        <v>Sydney</v>
      </c>
    </row>
    <row r="2237" spans="1:13">
      <c r="A2237">
        <v>10347</v>
      </c>
      <c r="B2237" t="s">
        <v>140</v>
      </c>
      <c r="C2237">
        <v>34</v>
      </c>
      <c r="D2237">
        <v>60.59</v>
      </c>
      <c r="E2237">
        <v>10</v>
      </c>
      <c r="F2237" s="14">
        <f>VLOOKUP($A2237,Orders!$A:$B,2,FALSE)</f>
        <v>38320</v>
      </c>
      <c r="G2237" t="str">
        <f>VLOOKUP($A2237,Orders!$A:$E,5,FALSE)</f>
        <v>Shipped</v>
      </c>
      <c r="H2237">
        <f>VLOOKUP(B2237,Products!A:H,8)</f>
        <v>34.35</v>
      </c>
      <c r="I2237">
        <f t="shared" si="144"/>
        <v>2060.06</v>
      </c>
      <c r="J2237">
        <f t="shared" si="145"/>
        <v>892.16000000000008</v>
      </c>
      <c r="K2237">
        <f t="shared" si="146"/>
        <v>2004</v>
      </c>
      <c r="L2237">
        <f t="shared" si="147"/>
        <v>11</v>
      </c>
      <c r="M2237" t="str">
        <f>VLOOKUP(A2237,'Master Sheet'!A:O,15)</f>
        <v>Sydney</v>
      </c>
    </row>
    <row r="2238" spans="1:13">
      <c r="A2238">
        <v>10347</v>
      </c>
      <c r="B2238" t="s">
        <v>141</v>
      </c>
      <c r="C2238">
        <v>45</v>
      </c>
      <c r="D2238">
        <v>95.3</v>
      </c>
      <c r="E2238">
        <v>11</v>
      </c>
      <c r="F2238" s="14">
        <f>VLOOKUP($A2238,Orders!$A:$B,2,FALSE)</f>
        <v>38320</v>
      </c>
      <c r="G2238" t="str">
        <f>VLOOKUP($A2238,Orders!$A:$E,5,FALSE)</f>
        <v>Shipped</v>
      </c>
      <c r="H2238">
        <f>VLOOKUP(B2238,Products!A:H,8)</f>
        <v>60.74</v>
      </c>
      <c r="I2238">
        <f t="shared" si="144"/>
        <v>4288.5</v>
      </c>
      <c r="J2238">
        <f t="shared" si="145"/>
        <v>1555.1999999999998</v>
      </c>
      <c r="K2238">
        <f t="shared" si="146"/>
        <v>2004</v>
      </c>
      <c r="L2238">
        <f t="shared" si="147"/>
        <v>11</v>
      </c>
      <c r="M2238" t="str">
        <f>VLOOKUP(A2238,'Master Sheet'!A:O,15)</f>
        <v>Sydney</v>
      </c>
    </row>
    <row r="2239" spans="1:13">
      <c r="A2239">
        <v>10347</v>
      </c>
      <c r="B2239" t="s">
        <v>142</v>
      </c>
      <c r="C2239">
        <v>26</v>
      </c>
      <c r="D2239">
        <v>84.33</v>
      </c>
      <c r="E2239">
        <v>12</v>
      </c>
      <c r="F2239" s="14">
        <f>VLOOKUP($A2239,Orders!$A:$B,2,FALSE)</f>
        <v>38320</v>
      </c>
      <c r="G2239" t="str">
        <f>VLOOKUP($A2239,Orders!$A:$E,5,FALSE)</f>
        <v>Shipped</v>
      </c>
      <c r="H2239">
        <f>VLOOKUP(B2239,Products!A:H,8)</f>
        <v>57.54</v>
      </c>
      <c r="I2239">
        <f t="shared" si="144"/>
        <v>2192.58</v>
      </c>
      <c r="J2239">
        <f t="shared" si="145"/>
        <v>696.54</v>
      </c>
      <c r="K2239">
        <f t="shared" si="146"/>
        <v>2004</v>
      </c>
      <c r="L2239">
        <f t="shared" si="147"/>
        <v>11</v>
      </c>
      <c r="M2239" t="str">
        <f>VLOOKUP(A2239,'Master Sheet'!A:O,15)</f>
        <v>Sydney</v>
      </c>
    </row>
    <row r="2240" spans="1:13">
      <c r="A2240">
        <v>10347</v>
      </c>
      <c r="B2240" t="s">
        <v>143</v>
      </c>
      <c r="C2240">
        <v>45</v>
      </c>
      <c r="D2240">
        <v>115.03</v>
      </c>
      <c r="E2240">
        <v>4</v>
      </c>
      <c r="F2240" s="14">
        <f>VLOOKUP($A2240,Orders!$A:$B,2,FALSE)</f>
        <v>38320</v>
      </c>
      <c r="G2240" t="str">
        <f>VLOOKUP($A2240,Orders!$A:$E,5,FALSE)</f>
        <v>Shipped</v>
      </c>
      <c r="H2240">
        <f>VLOOKUP(B2240,Products!A:H,8)</f>
        <v>84.76</v>
      </c>
      <c r="I2240">
        <f t="shared" si="144"/>
        <v>5176.3500000000004</v>
      </c>
      <c r="J2240">
        <f t="shared" si="145"/>
        <v>1362.1499999999999</v>
      </c>
      <c r="K2240">
        <f t="shared" si="146"/>
        <v>2004</v>
      </c>
      <c r="L2240">
        <f t="shared" si="147"/>
        <v>11</v>
      </c>
      <c r="M2240" t="str">
        <f>VLOOKUP(A2240,'Master Sheet'!A:O,15)</f>
        <v>Sydney</v>
      </c>
    </row>
    <row r="2241" spans="1:13">
      <c r="A2241">
        <v>10348</v>
      </c>
      <c r="B2241" t="s">
        <v>164</v>
      </c>
      <c r="C2241">
        <v>48</v>
      </c>
      <c r="D2241">
        <v>207.8</v>
      </c>
      <c r="E2241">
        <v>8</v>
      </c>
      <c r="F2241" s="14">
        <f>VLOOKUP($A2241,Orders!$A:$B,2,FALSE)</f>
        <v>38292</v>
      </c>
      <c r="G2241" t="str">
        <f>VLOOKUP($A2241,Orders!$A:$E,5,FALSE)</f>
        <v>Shipped</v>
      </c>
      <c r="H2241">
        <f>VLOOKUP(B2241,Products!A:H,8)</f>
        <v>95.59</v>
      </c>
      <c r="I2241">
        <f t="shared" si="144"/>
        <v>9974.4000000000015</v>
      </c>
      <c r="J2241">
        <f t="shared" si="145"/>
        <v>5386.08</v>
      </c>
      <c r="K2241">
        <f t="shared" si="146"/>
        <v>2004</v>
      </c>
      <c r="L2241">
        <f t="shared" si="147"/>
        <v>11</v>
      </c>
      <c r="M2241" t="str">
        <f>VLOOKUP(A2241,'Master Sheet'!A:O,15)</f>
        <v>Paris</v>
      </c>
    </row>
    <row r="2242" spans="1:13">
      <c r="A2242">
        <v>10348</v>
      </c>
      <c r="B2242" t="s">
        <v>150</v>
      </c>
      <c r="C2242">
        <v>47</v>
      </c>
      <c r="D2242">
        <v>122.37</v>
      </c>
      <c r="E2242">
        <v>4</v>
      </c>
      <c r="F2242" s="14">
        <f>VLOOKUP($A2242,Orders!$A:$B,2,FALSE)</f>
        <v>38292</v>
      </c>
      <c r="G2242" t="str">
        <f>VLOOKUP($A2242,Orders!$A:$E,5,FALSE)</f>
        <v>Shipped</v>
      </c>
      <c r="H2242">
        <f>VLOOKUP(B2242,Products!A:H,8)</f>
        <v>89.14</v>
      </c>
      <c r="I2242">
        <f t="shared" si="144"/>
        <v>5751.39</v>
      </c>
      <c r="J2242">
        <f t="shared" si="145"/>
        <v>1561.8100000000002</v>
      </c>
      <c r="K2242">
        <f t="shared" si="146"/>
        <v>2004</v>
      </c>
      <c r="L2242">
        <f t="shared" si="147"/>
        <v>11</v>
      </c>
      <c r="M2242" t="str">
        <f>VLOOKUP(A2242,'Master Sheet'!A:O,15)</f>
        <v>Paris</v>
      </c>
    </row>
    <row r="2243" spans="1:13">
      <c r="A2243">
        <v>10348</v>
      </c>
      <c r="B2243" t="s">
        <v>144</v>
      </c>
      <c r="C2243">
        <v>29</v>
      </c>
      <c r="D2243">
        <v>43.77</v>
      </c>
      <c r="E2243">
        <v>6</v>
      </c>
      <c r="F2243" s="14">
        <f>VLOOKUP($A2243,Orders!$A:$B,2,FALSE)</f>
        <v>38292</v>
      </c>
      <c r="G2243" t="str">
        <f>VLOOKUP($A2243,Orders!$A:$E,5,FALSE)</f>
        <v>Shipped</v>
      </c>
      <c r="H2243">
        <f>VLOOKUP(B2243,Products!A:H,8)</f>
        <v>23.14</v>
      </c>
      <c r="I2243">
        <f t="shared" si="144"/>
        <v>1269.3300000000002</v>
      </c>
      <c r="J2243">
        <f t="shared" si="145"/>
        <v>598.2700000000001</v>
      </c>
      <c r="K2243">
        <f t="shared" si="146"/>
        <v>2004</v>
      </c>
      <c r="L2243">
        <f t="shared" si="147"/>
        <v>11</v>
      </c>
      <c r="M2243" t="str">
        <f>VLOOKUP(A2243,'Master Sheet'!A:O,15)</f>
        <v>Paris</v>
      </c>
    </row>
    <row r="2244" spans="1:13">
      <c r="A2244">
        <v>10348</v>
      </c>
      <c r="B2244" t="s">
        <v>145</v>
      </c>
      <c r="C2244">
        <v>37</v>
      </c>
      <c r="D2244">
        <v>107.34</v>
      </c>
      <c r="E2244">
        <v>1</v>
      </c>
      <c r="F2244" s="14">
        <f>VLOOKUP($A2244,Orders!$A:$B,2,FALSE)</f>
        <v>38292</v>
      </c>
      <c r="G2244" t="str">
        <f>VLOOKUP($A2244,Orders!$A:$E,5,FALSE)</f>
        <v>Shipped</v>
      </c>
      <c r="H2244">
        <f>VLOOKUP(B2244,Products!A:H,8)</f>
        <v>61.34</v>
      </c>
      <c r="I2244">
        <f t="shared" si="144"/>
        <v>3971.58</v>
      </c>
      <c r="J2244">
        <f t="shared" si="145"/>
        <v>1702</v>
      </c>
      <c r="K2244">
        <f t="shared" si="146"/>
        <v>2004</v>
      </c>
      <c r="L2244">
        <f t="shared" si="147"/>
        <v>11</v>
      </c>
      <c r="M2244" t="str">
        <f>VLOOKUP(A2244,'Master Sheet'!A:O,15)</f>
        <v>Paris</v>
      </c>
    </row>
    <row r="2245" spans="1:13">
      <c r="A2245">
        <v>10348</v>
      </c>
      <c r="B2245" t="s">
        <v>146</v>
      </c>
      <c r="C2245">
        <v>39</v>
      </c>
      <c r="D2245">
        <v>82.78</v>
      </c>
      <c r="E2245">
        <v>2</v>
      </c>
      <c r="F2245" s="14">
        <f>VLOOKUP($A2245,Orders!$A:$B,2,FALSE)</f>
        <v>38292</v>
      </c>
      <c r="G2245" t="str">
        <f>VLOOKUP($A2245,Orders!$A:$E,5,FALSE)</f>
        <v>Shipped</v>
      </c>
      <c r="H2245">
        <f>VLOOKUP(B2245,Products!A:H,8)</f>
        <v>57.46</v>
      </c>
      <c r="I2245">
        <f t="shared" si="144"/>
        <v>3228.42</v>
      </c>
      <c r="J2245">
        <f t="shared" si="145"/>
        <v>987.48</v>
      </c>
      <c r="K2245">
        <f t="shared" si="146"/>
        <v>2004</v>
      </c>
      <c r="L2245">
        <f t="shared" si="147"/>
        <v>11</v>
      </c>
      <c r="M2245" t="str">
        <f>VLOOKUP(A2245,'Master Sheet'!A:O,15)</f>
        <v>Paris</v>
      </c>
    </row>
    <row r="2246" spans="1:13">
      <c r="A2246">
        <v>10348</v>
      </c>
      <c r="B2246" t="s">
        <v>147</v>
      </c>
      <c r="C2246">
        <v>42</v>
      </c>
      <c r="D2246">
        <v>90.53</v>
      </c>
      <c r="E2246">
        <v>3</v>
      </c>
      <c r="F2246" s="14">
        <f>VLOOKUP($A2246,Orders!$A:$B,2,FALSE)</f>
        <v>38292</v>
      </c>
      <c r="G2246" t="str">
        <f>VLOOKUP($A2246,Orders!$A:$E,5,FALSE)</f>
        <v>Shipped</v>
      </c>
      <c r="H2246">
        <f>VLOOKUP(B2246,Products!A:H,8)</f>
        <v>53.93</v>
      </c>
      <c r="I2246">
        <f t="shared" si="144"/>
        <v>3802.26</v>
      </c>
      <c r="J2246">
        <f t="shared" si="145"/>
        <v>1537.2</v>
      </c>
      <c r="K2246">
        <f t="shared" si="146"/>
        <v>2004</v>
      </c>
      <c r="L2246">
        <f t="shared" si="147"/>
        <v>11</v>
      </c>
      <c r="M2246" t="str">
        <f>VLOOKUP(A2246,'Master Sheet'!A:O,15)</f>
        <v>Paris</v>
      </c>
    </row>
    <row r="2247" spans="1:13">
      <c r="A2247">
        <v>10348</v>
      </c>
      <c r="B2247" t="s">
        <v>148</v>
      </c>
      <c r="C2247">
        <v>31</v>
      </c>
      <c r="D2247">
        <v>62.7</v>
      </c>
      <c r="E2247">
        <v>5</v>
      </c>
      <c r="F2247" s="14">
        <f>VLOOKUP($A2247,Orders!$A:$B,2,FALSE)</f>
        <v>38292</v>
      </c>
      <c r="G2247" t="str">
        <f>VLOOKUP($A2247,Orders!$A:$E,5,FALSE)</f>
        <v>Shipped</v>
      </c>
      <c r="H2247">
        <f>VLOOKUP(B2247,Products!A:H,8)</f>
        <v>33.61</v>
      </c>
      <c r="I2247">
        <f t="shared" si="144"/>
        <v>1943.7</v>
      </c>
      <c r="J2247">
        <f t="shared" si="145"/>
        <v>901.79000000000008</v>
      </c>
      <c r="K2247">
        <f t="shared" si="146"/>
        <v>2004</v>
      </c>
      <c r="L2247">
        <f t="shared" si="147"/>
        <v>11</v>
      </c>
      <c r="M2247" t="str">
        <f>VLOOKUP(A2247,'Master Sheet'!A:O,15)</f>
        <v>Paris</v>
      </c>
    </row>
    <row r="2248" spans="1:13">
      <c r="A2248">
        <v>10348</v>
      </c>
      <c r="B2248" t="s">
        <v>149</v>
      </c>
      <c r="C2248">
        <v>32</v>
      </c>
      <c r="D2248">
        <v>100.14</v>
      </c>
      <c r="E2248">
        <v>7</v>
      </c>
      <c r="F2248" s="14">
        <f>VLOOKUP($A2248,Orders!$A:$B,2,FALSE)</f>
        <v>38292</v>
      </c>
      <c r="G2248" t="str">
        <f>VLOOKUP($A2248,Orders!$A:$E,5,FALSE)</f>
        <v>Shipped</v>
      </c>
      <c r="H2248">
        <f>VLOOKUP(B2248,Products!A:H,8)</f>
        <v>46.53</v>
      </c>
      <c r="I2248">
        <f t="shared" si="144"/>
        <v>3204.48</v>
      </c>
      <c r="J2248">
        <f t="shared" si="145"/>
        <v>1715.52</v>
      </c>
      <c r="K2248">
        <f t="shared" si="146"/>
        <v>2004</v>
      </c>
      <c r="L2248">
        <f t="shared" si="147"/>
        <v>11</v>
      </c>
      <c r="M2248" t="str">
        <f>VLOOKUP(A2248,'Master Sheet'!A:O,15)</f>
        <v>Paris</v>
      </c>
    </row>
    <row r="2249" spans="1:13">
      <c r="A2249">
        <v>10349</v>
      </c>
      <c r="B2249" t="s">
        <v>165</v>
      </c>
      <c r="C2249">
        <v>26</v>
      </c>
      <c r="D2249">
        <v>166.1</v>
      </c>
      <c r="E2249">
        <v>10</v>
      </c>
      <c r="F2249" s="14">
        <f>VLOOKUP($A2249,Orders!$A:$B,2,FALSE)</f>
        <v>38322</v>
      </c>
      <c r="G2249" t="str">
        <f>VLOOKUP($A2249,Orders!$A:$E,5,FALSE)</f>
        <v>Shipped</v>
      </c>
      <c r="H2249">
        <f>VLOOKUP(B2249,Products!A:H,8)</f>
        <v>83.05</v>
      </c>
      <c r="I2249">
        <f t="shared" si="144"/>
        <v>4318.5999999999995</v>
      </c>
      <c r="J2249">
        <f t="shared" si="145"/>
        <v>2159.2999999999997</v>
      </c>
      <c r="K2249">
        <f t="shared" si="146"/>
        <v>2004</v>
      </c>
      <c r="L2249">
        <f t="shared" si="147"/>
        <v>12</v>
      </c>
      <c r="M2249" t="str">
        <f>VLOOKUP(A2249,'Master Sheet'!A:O,15)</f>
        <v>NYC</v>
      </c>
    </row>
    <row r="2250" spans="1:13">
      <c r="A2250">
        <v>10349</v>
      </c>
      <c r="B2250" t="s">
        <v>151</v>
      </c>
      <c r="C2250">
        <v>48</v>
      </c>
      <c r="D2250">
        <v>114.95</v>
      </c>
      <c r="E2250">
        <v>9</v>
      </c>
      <c r="F2250" s="14">
        <f>VLOOKUP($A2250,Orders!$A:$B,2,FALSE)</f>
        <v>38322</v>
      </c>
      <c r="G2250" t="str">
        <f>VLOOKUP($A2250,Orders!$A:$E,5,FALSE)</f>
        <v>Shipped</v>
      </c>
      <c r="H2250">
        <f>VLOOKUP(B2250,Products!A:H,8)</f>
        <v>55.7</v>
      </c>
      <c r="I2250">
        <f t="shared" si="144"/>
        <v>5517.6</v>
      </c>
      <c r="J2250">
        <f t="shared" si="145"/>
        <v>2844</v>
      </c>
      <c r="K2250">
        <f t="shared" si="146"/>
        <v>2004</v>
      </c>
      <c r="L2250">
        <f t="shared" si="147"/>
        <v>12</v>
      </c>
      <c r="M2250" t="str">
        <f>VLOOKUP(A2250,'Master Sheet'!A:O,15)</f>
        <v>NYC</v>
      </c>
    </row>
    <row r="2251" spans="1:13">
      <c r="A2251">
        <v>10349</v>
      </c>
      <c r="B2251" t="s">
        <v>152</v>
      </c>
      <c r="C2251">
        <v>38</v>
      </c>
      <c r="D2251">
        <v>142.44999999999999</v>
      </c>
      <c r="E2251">
        <v>8</v>
      </c>
      <c r="F2251" s="14">
        <f>VLOOKUP($A2251,Orders!$A:$B,2,FALSE)</f>
        <v>38322</v>
      </c>
      <c r="G2251" t="str">
        <f>VLOOKUP($A2251,Orders!$A:$E,5,FALSE)</f>
        <v>Shipped</v>
      </c>
      <c r="H2251">
        <f>VLOOKUP(B2251,Products!A:H,8)</f>
        <v>101.51</v>
      </c>
      <c r="I2251">
        <f t="shared" si="144"/>
        <v>5413.0999999999995</v>
      </c>
      <c r="J2251">
        <f t="shared" si="145"/>
        <v>1555.7199999999993</v>
      </c>
      <c r="K2251">
        <f t="shared" si="146"/>
        <v>2004</v>
      </c>
      <c r="L2251">
        <f t="shared" si="147"/>
        <v>12</v>
      </c>
      <c r="M2251" t="str">
        <f>VLOOKUP(A2251,'Master Sheet'!A:O,15)</f>
        <v>NYC</v>
      </c>
    </row>
    <row r="2252" spans="1:13">
      <c r="A2252">
        <v>10349</v>
      </c>
      <c r="B2252" t="s">
        <v>153</v>
      </c>
      <c r="C2252">
        <v>38</v>
      </c>
      <c r="D2252">
        <v>117.82</v>
      </c>
      <c r="E2252">
        <v>7</v>
      </c>
      <c r="F2252" s="14">
        <f>VLOOKUP($A2252,Orders!$A:$B,2,FALSE)</f>
        <v>38322</v>
      </c>
      <c r="G2252" t="str">
        <f>VLOOKUP($A2252,Orders!$A:$E,5,FALSE)</f>
        <v>Shipped</v>
      </c>
      <c r="H2252">
        <f>VLOOKUP(B2252,Products!A:H,8)</f>
        <v>74.86</v>
      </c>
      <c r="I2252">
        <f t="shared" si="144"/>
        <v>4477.16</v>
      </c>
      <c r="J2252">
        <f t="shared" si="145"/>
        <v>1632.4799999999998</v>
      </c>
      <c r="K2252">
        <f t="shared" si="146"/>
        <v>2004</v>
      </c>
      <c r="L2252">
        <f t="shared" si="147"/>
        <v>12</v>
      </c>
      <c r="M2252" t="str">
        <f>VLOOKUP(A2252,'Master Sheet'!A:O,15)</f>
        <v>NYC</v>
      </c>
    </row>
    <row r="2253" spans="1:13">
      <c r="A2253">
        <v>10349</v>
      </c>
      <c r="B2253" t="s">
        <v>154</v>
      </c>
      <c r="C2253">
        <v>48</v>
      </c>
      <c r="D2253">
        <v>164.26</v>
      </c>
      <c r="E2253">
        <v>6</v>
      </c>
      <c r="F2253" s="14">
        <f>VLOOKUP($A2253,Orders!$A:$B,2,FALSE)</f>
        <v>38322</v>
      </c>
      <c r="G2253" t="str">
        <f>VLOOKUP($A2253,Orders!$A:$E,5,FALSE)</f>
        <v>Shipped</v>
      </c>
      <c r="H2253">
        <f>VLOOKUP(B2253,Products!A:H,8)</f>
        <v>77.900000000000006</v>
      </c>
      <c r="I2253">
        <f t="shared" si="144"/>
        <v>7884.48</v>
      </c>
      <c r="J2253">
        <f t="shared" si="145"/>
        <v>4145.2799999999988</v>
      </c>
      <c r="K2253">
        <f t="shared" si="146"/>
        <v>2004</v>
      </c>
      <c r="L2253">
        <f t="shared" si="147"/>
        <v>12</v>
      </c>
      <c r="M2253" t="str">
        <f>VLOOKUP(A2253,'Master Sheet'!A:O,15)</f>
        <v>NYC</v>
      </c>
    </row>
    <row r="2254" spans="1:13">
      <c r="A2254">
        <v>10349</v>
      </c>
      <c r="B2254" t="s">
        <v>155</v>
      </c>
      <c r="C2254">
        <v>34</v>
      </c>
      <c r="D2254">
        <v>140.75</v>
      </c>
      <c r="E2254">
        <v>5</v>
      </c>
      <c r="F2254" s="14">
        <f>VLOOKUP($A2254,Orders!$A:$B,2,FALSE)</f>
        <v>38322</v>
      </c>
      <c r="G2254" t="str">
        <f>VLOOKUP($A2254,Orders!$A:$E,5,FALSE)</f>
        <v>Shipped</v>
      </c>
      <c r="H2254">
        <f>VLOOKUP(B2254,Products!A:H,8)</f>
        <v>91.92</v>
      </c>
      <c r="I2254">
        <f t="shared" si="144"/>
        <v>4785.5</v>
      </c>
      <c r="J2254">
        <f t="shared" si="145"/>
        <v>1660.22</v>
      </c>
      <c r="K2254">
        <f t="shared" si="146"/>
        <v>2004</v>
      </c>
      <c r="L2254">
        <f t="shared" si="147"/>
        <v>12</v>
      </c>
      <c r="M2254" t="str">
        <f>VLOOKUP(A2254,'Master Sheet'!A:O,15)</f>
        <v>NYC</v>
      </c>
    </row>
    <row r="2255" spans="1:13">
      <c r="A2255">
        <v>10349</v>
      </c>
      <c r="B2255" t="s">
        <v>156</v>
      </c>
      <c r="C2255">
        <v>48</v>
      </c>
      <c r="D2255">
        <v>50.29</v>
      </c>
      <c r="E2255">
        <v>4</v>
      </c>
      <c r="F2255" s="14">
        <f>VLOOKUP($A2255,Orders!$A:$B,2,FALSE)</f>
        <v>38322</v>
      </c>
      <c r="G2255" t="str">
        <f>VLOOKUP($A2255,Orders!$A:$E,5,FALSE)</f>
        <v>Shipped</v>
      </c>
      <c r="H2255">
        <f>VLOOKUP(B2255,Products!A:H,8)</f>
        <v>32.369999999999997</v>
      </c>
      <c r="I2255">
        <f t="shared" si="144"/>
        <v>2413.92</v>
      </c>
      <c r="J2255">
        <f t="shared" si="145"/>
        <v>860.16000000000008</v>
      </c>
      <c r="K2255">
        <f t="shared" si="146"/>
        <v>2004</v>
      </c>
      <c r="L2255">
        <f t="shared" si="147"/>
        <v>12</v>
      </c>
      <c r="M2255" t="str">
        <f>VLOOKUP(A2255,'Master Sheet'!A:O,15)</f>
        <v>NYC</v>
      </c>
    </row>
    <row r="2256" spans="1:13">
      <c r="A2256">
        <v>10349</v>
      </c>
      <c r="B2256" t="s">
        <v>157</v>
      </c>
      <c r="C2256">
        <v>36</v>
      </c>
      <c r="D2256">
        <v>31.47</v>
      </c>
      <c r="E2256">
        <v>3</v>
      </c>
      <c r="F2256" s="14">
        <f>VLOOKUP($A2256,Orders!$A:$B,2,FALSE)</f>
        <v>38322</v>
      </c>
      <c r="G2256" t="str">
        <f>VLOOKUP($A2256,Orders!$A:$E,5,FALSE)</f>
        <v>Shipped</v>
      </c>
      <c r="H2256">
        <f>VLOOKUP(B2256,Products!A:H,8)</f>
        <v>15.91</v>
      </c>
      <c r="I2256">
        <f t="shared" si="144"/>
        <v>1132.92</v>
      </c>
      <c r="J2256">
        <f t="shared" si="145"/>
        <v>560.16</v>
      </c>
      <c r="K2256">
        <f t="shared" si="146"/>
        <v>2004</v>
      </c>
      <c r="L2256">
        <f t="shared" si="147"/>
        <v>12</v>
      </c>
      <c r="M2256" t="str">
        <f>VLOOKUP(A2256,'Master Sheet'!A:O,15)</f>
        <v>NYC</v>
      </c>
    </row>
    <row r="2257" spans="1:13">
      <c r="A2257">
        <v>10349</v>
      </c>
      <c r="B2257" t="s">
        <v>158</v>
      </c>
      <c r="C2257">
        <v>23</v>
      </c>
      <c r="D2257">
        <v>111.18</v>
      </c>
      <c r="E2257">
        <v>2</v>
      </c>
      <c r="F2257" s="14">
        <f>VLOOKUP($A2257,Orders!$A:$B,2,FALSE)</f>
        <v>38322</v>
      </c>
      <c r="G2257" t="str">
        <f>VLOOKUP($A2257,Orders!$A:$E,5,FALSE)</f>
        <v>Shipped</v>
      </c>
      <c r="H2257">
        <f>VLOOKUP(B2257,Products!A:H,8)</f>
        <v>69.78</v>
      </c>
      <c r="I2257">
        <f t="shared" si="144"/>
        <v>2557.1400000000003</v>
      </c>
      <c r="J2257">
        <f t="shared" si="145"/>
        <v>952.20000000000016</v>
      </c>
      <c r="K2257">
        <f t="shared" si="146"/>
        <v>2004</v>
      </c>
      <c r="L2257">
        <f t="shared" si="147"/>
        <v>12</v>
      </c>
      <c r="M2257" t="str">
        <f>VLOOKUP(A2257,'Master Sheet'!A:O,15)</f>
        <v>NYC</v>
      </c>
    </row>
    <row r="2258" spans="1:13">
      <c r="A2258">
        <v>10349</v>
      </c>
      <c r="B2258" t="s">
        <v>159</v>
      </c>
      <c r="C2258">
        <v>33</v>
      </c>
      <c r="D2258">
        <v>44.37</v>
      </c>
      <c r="E2258">
        <v>1</v>
      </c>
      <c r="F2258" s="14">
        <f>VLOOKUP($A2258,Orders!$A:$B,2,FALSE)</f>
        <v>38322</v>
      </c>
      <c r="G2258" t="str">
        <f>VLOOKUP($A2258,Orders!$A:$E,5,FALSE)</f>
        <v>Shipped</v>
      </c>
      <c r="H2258">
        <f>VLOOKUP(B2258,Products!A:H,8)</f>
        <v>25.98</v>
      </c>
      <c r="I2258">
        <f t="shared" si="144"/>
        <v>1464.2099999999998</v>
      </c>
      <c r="J2258">
        <f t="shared" si="145"/>
        <v>606.86999999999989</v>
      </c>
      <c r="K2258">
        <f t="shared" si="146"/>
        <v>2004</v>
      </c>
      <c r="L2258">
        <f t="shared" si="147"/>
        <v>12</v>
      </c>
      <c r="M2258" t="str">
        <f>VLOOKUP(A2258,'Master Sheet'!A:O,15)</f>
        <v>NYC</v>
      </c>
    </row>
    <row r="2259" spans="1:13">
      <c r="A2259">
        <v>10350</v>
      </c>
      <c r="B2259" t="s">
        <v>163</v>
      </c>
      <c r="C2259">
        <v>26</v>
      </c>
      <c r="D2259">
        <v>110.16</v>
      </c>
      <c r="E2259">
        <v>5</v>
      </c>
      <c r="F2259" s="14">
        <f>VLOOKUP($A2259,Orders!$A:$B,2,FALSE)</f>
        <v>38323</v>
      </c>
      <c r="G2259" t="str">
        <f>VLOOKUP($A2259,Orders!$A:$E,5,FALSE)</f>
        <v>Shipped</v>
      </c>
      <c r="H2259">
        <f>VLOOKUP(B2259,Products!A:H,8)</f>
        <v>85.68</v>
      </c>
      <c r="I2259">
        <f t="shared" si="144"/>
        <v>2864.16</v>
      </c>
      <c r="J2259">
        <f t="shared" si="145"/>
        <v>636.47999999999979</v>
      </c>
      <c r="K2259">
        <f t="shared" si="146"/>
        <v>2004</v>
      </c>
      <c r="L2259">
        <f t="shared" si="147"/>
        <v>12</v>
      </c>
      <c r="M2259" t="str">
        <f>VLOOKUP(A2259,'Master Sheet'!A:O,15)</f>
        <v>Paris</v>
      </c>
    </row>
    <row r="2260" spans="1:13">
      <c r="A2260">
        <v>10350</v>
      </c>
      <c r="B2260" t="s">
        <v>180</v>
      </c>
      <c r="C2260">
        <v>43</v>
      </c>
      <c r="D2260">
        <v>84.3</v>
      </c>
      <c r="E2260">
        <v>6</v>
      </c>
      <c r="F2260" s="14">
        <f>VLOOKUP($A2260,Orders!$A:$B,2,FALSE)</f>
        <v>38323</v>
      </c>
      <c r="G2260" t="str">
        <f>VLOOKUP($A2260,Orders!$A:$E,5,FALSE)</f>
        <v>Shipped</v>
      </c>
      <c r="H2260">
        <f>VLOOKUP(B2260,Products!A:H,8)</f>
        <v>51.61</v>
      </c>
      <c r="I2260">
        <f t="shared" si="144"/>
        <v>3624.9</v>
      </c>
      <c r="J2260">
        <f t="shared" si="145"/>
        <v>1405.6699999999998</v>
      </c>
      <c r="K2260">
        <f t="shared" si="146"/>
        <v>2004</v>
      </c>
      <c r="L2260">
        <f t="shared" si="147"/>
        <v>12</v>
      </c>
      <c r="M2260" t="str">
        <f>VLOOKUP(A2260,'Master Sheet'!A:O,15)</f>
        <v>Paris</v>
      </c>
    </row>
    <row r="2261" spans="1:13">
      <c r="A2261">
        <v>10350</v>
      </c>
      <c r="B2261" t="s">
        <v>166</v>
      </c>
      <c r="C2261">
        <v>44</v>
      </c>
      <c r="D2261">
        <v>135.22</v>
      </c>
      <c r="E2261">
        <v>1</v>
      </c>
      <c r="F2261" s="14">
        <f>VLOOKUP($A2261,Orders!$A:$B,2,FALSE)</f>
        <v>38323</v>
      </c>
      <c r="G2261" t="str">
        <f>VLOOKUP($A2261,Orders!$A:$E,5,FALSE)</f>
        <v>Shipped</v>
      </c>
      <c r="H2261">
        <f>VLOOKUP(B2261,Products!A:H,8)</f>
        <v>68.3</v>
      </c>
      <c r="I2261">
        <f t="shared" si="144"/>
        <v>5949.68</v>
      </c>
      <c r="J2261">
        <f t="shared" si="145"/>
        <v>2944.48</v>
      </c>
      <c r="K2261">
        <f t="shared" si="146"/>
        <v>2004</v>
      </c>
      <c r="L2261">
        <f t="shared" si="147"/>
        <v>12</v>
      </c>
      <c r="M2261" t="str">
        <f>VLOOKUP(A2261,'Master Sheet'!A:O,15)</f>
        <v>Paris</v>
      </c>
    </row>
    <row r="2262" spans="1:13">
      <c r="A2262">
        <v>10350</v>
      </c>
      <c r="B2262" t="s">
        <v>167</v>
      </c>
      <c r="C2262">
        <v>41</v>
      </c>
      <c r="D2262">
        <v>94.79</v>
      </c>
      <c r="E2262">
        <v>2</v>
      </c>
      <c r="F2262" s="14">
        <f>VLOOKUP($A2262,Orders!$A:$B,2,FALSE)</f>
        <v>38323</v>
      </c>
      <c r="G2262" t="str">
        <f>VLOOKUP($A2262,Orders!$A:$E,5,FALSE)</f>
        <v>Shipped</v>
      </c>
      <c r="H2262">
        <f>VLOOKUP(B2262,Products!A:H,8)</f>
        <v>67.56</v>
      </c>
      <c r="I2262">
        <f t="shared" si="144"/>
        <v>3886.3900000000003</v>
      </c>
      <c r="J2262">
        <f t="shared" si="145"/>
        <v>1116.43</v>
      </c>
      <c r="K2262">
        <f t="shared" si="146"/>
        <v>2004</v>
      </c>
      <c r="L2262">
        <f t="shared" si="147"/>
        <v>12</v>
      </c>
      <c r="M2262" t="str">
        <f>VLOOKUP(A2262,'Master Sheet'!A:O,15)</f>
        <v>Paris</v>
      </c>
    </row>
    <row r="2263" spans="1:13">
      <c r="A2263">
        <v>10350</v>
      </c>
      <c r="B2263" t="s">
        <v>168</v>
      </c>
      <c r="C2263">
        <v>30</v>
      </c>
      <c r="D2263">
        <v>70.22</v>
      </c>
      <c r="E2263">
        <v>3</v>
      </c>
      <c r="F2263" s="14">
        <f>VLOOKUP($A2263,Orders!$A:$B,2,FALSE)</f>
        <v>38323</v>
      </c>
      <c r="G2263" t="str">
        <f>VLOOKUP($A2263,Orders!$A:$E,5,FALSE)</f>
        <v>Shipped</v>
      </c>
      <c r="H2263">
        <f>VLOOKUP(B2263,Products!A:H,8)</f>
        <v>52.66</v>
      </c>
      <c r="I2263">
        <f t="shared" si="144"/>
        <v>2106.6</v>
      </c>
      <c r="J2263">
        <f t="shared" si="145"/>
        <v>526.80000000000007</v>
      </c>
      <c r="K2263">
        <f t="shared" si="146"/>
        <v>2004</v>
      </c>
      <c r="L2263">
        <f t="shared" si="147"/>
        <v>12</v>
      </c>
      <c r="M2263" t="str">
        <f>VLOOKUP(A2263,'Master Sheet'!A:O,15)</f>
        <v>Paris</v>
      </c>
    </row>
    <row r="2264" spans="1:13">
      <c r="A2264">
        <v>10350</v>
      </c>
      <c r="B2264" t="s">
        <v>169</v>
      </c>
      <c r="C2264">
        <v>34</v>
      </c>
      <c r="D2264">
        <v>98.31</v>
      </c>
      <c r="E2264">
        <v>7</v>
      </c>
      <c r="F2264" s="14">
        <f>VLOOKUP($A2264,Orders!$A:$B,2,FALSE)</f>
        <v>38323</v>
      </c>
      <c r="G2264" t="str">
        <f>VLOOKUP($A2264,Orders!$A:$E,5,FALSE)</f>
        <v>Shipped</v>
      </c>
      <c r="H2264">
        <f>VLOOKUP(B2264,Products!A:H,8)</f>
        <v>82.34</v>
      </c>
      <c r="I2264">
        <f t="shared" si="144"/>
        <v>3342.54</v>
      </c>
      <c r="J2264">
        <f t="shared" si="145"/>
        <v>542.98</v>
      </c>
      <c r="K2264">
        <f t="shared" si="146"/>
        <v>2004</v>
      </c>
      <c r="L2264">
        <f t="shared" si="147"/>
        <v>12</v>
      </c>
      <c r="M2264" t="str">
        <f>VLOOKUP(A2264,'Master Sheet'!A:O,15)</f>
        <v>Paris</v>
      </c>
    </row>
    <row r="2265" spans="1:13">
      <c r="A2265">
        <v>10350</v>
      </c>
      <c r="B2265" t="s">
        <v>170</v>
      </c>
      <c r="C2265">
        <v>30</v>
      </c>
      <c r="D2265">
        <v>86.74</v>
      </c>
      <c r="E2265">
        <v>9</v>
      </c>
      <c r="F2265" s="14">
        <f>VLOOKUP($A2265,Orders!$A:$B,2,FALSE)</f>
        <v>38323</v>
      </c>
      <c r="G2265" t="str">
        <f>VLOOKUP($A2265,Orders!$A:$E,5,FALSE)</f>
        <v>Shipped</v>
      </c>
      <c r="H2265">
        <f>VLOOKUP(B2265,Products!A:H,8)</f>
        <v>46.91</v>
      </c>
      <c r="I2265">
        <f t="shared" si="144"/>
        <v>2602.1999999999998</v>
      </c>
      <c r="J2265">
        <f t="shared" si="145"/>
        <v>1194.8999999999999</v>
      </c>
      <c r="K2265">
        <f t="shared" si="146"/>
        <v>2004</v>
      </c>
      <c r="L2265">
        <f t="shared" si="147"/>
        <v>12</v>
      </c>
      <c r="M2265" t="str">
        <f>VLOOKUP(A2265,'Master Sheet'!A:O,15)</f>
        <v>Paris</v>
      </c>
    </row>
    <row r="2266" spans="1:13">
      <c r="A2266">
        <v>10350</v>
      </c>
      <c r="B2266" t="s">
        <v>171</v>
      </c>
      <c r="C2266">
        <v>25</v>
      </c>
      <c r="D2266">
        <v>77.150000000000006</v>
      </c>
      <c r="E2266">
        <v>10</v>
      </c>
      <c r="F2266" s="14">
        <f>VLOOKUP($A2266,Orders!$A:$B,2,FALSE)</f>
        <v>38323</v>
      </c>
      <c r="G2266" t="str">
        <f>VLOOKUP($A2266,Orders!$A:$E,5,FALSE)</f>
        <v>Shipped</v>
      </c>
      <c r="H2266">
        <f>VLOOKUP(B2266,Products!A:H,8)</f>
        <v>48.64</v>
      </c>
      <c r="I2266">
        <f t="shared" si="144"/>
        <v>1928.7500000000002</v>
      </c>
      <c r="J2266">
        <f t="shared" si="145"/>
        <v>712.75000000000011</v>
      </c>
      <c r="K2266">
        <f t="shared" si="146"/>
        <v>2004</v>
      </c>
      <c r="L2266">
        <f t="shared" si="147"/>
        <v>12</v>
      </c>
      <c r="M2266" t="str">
        <f>VLOOKUP(A2266,'Master Sheet'!A:O,15)</f>
        <v>Paris</v>
      </c>
    </row>
    <row r="2267" spans="1:13">
      <c r="A2267">
        <v>10350</v>
      </c>
      <c r="B2267" t="s">
        <v>160</v>
      </c>
      <c r="C2267">
        <v>27</v>
      </c>
      <c r="D2267">
        <v>61.52</v>
      </c>
      <c r="E2267">
        <v>14</v>
      </c>
      <c r="F2267" s="14">
        <f>VLOOKUP($A2267,Orders!$A:$B,2,FALSE)</f>
        <v>38323</v>
      </c>
      <c r="G2267" t="str">
        <f>VLOOKUP($A2267,Orders!$A:$E,5,FALSE)</f>
        <v>Shipped</v>
      </c>
      <c r="H2267">
        <f>VLOOKUP(B2267,Products!A:H,8)</f>
        <v>26.72</v>
      </c>
      <c r="I2267">
        <f t="shared" si="144"/>
        <v>1661.0400000000002</v>
      </c>
      <c r="J2267">
        <f t="shared" si="145"/>
        <v>939.60000000000014</v>
      </c>
      <c r="K2267">
        <f t="shared" si="146"/>
        <v>2004</v>
      </c>
      <c r="L2267">
        <f t="shared" si="147"/>
        <v>12</v>
      </c>
      <c r="M2267" t="str">
        <f>VLOOKUP(A2267,'Master Sheet'!A:O,15)</f>
        <v>Paris</v>
      </c>
    </row>
    <row r="2268" spans="1:13">
      <c r="A2268">
        <v>10350</v>
      </c>
      <c r="B2268" t="s">
        <v>161</v>
      </c>
      <c r="C2268">
        <v>31</v>
      </c>
      <c r="D2268">
        <v>104.18</v>
      </c>
      <c r="E2268">
        <v>8</v>
      </c>
      <c r="F2268" s="14">
        <f>VLOOKUP($A2268,Orders!$A:$B,2,FALSE)</f>
        <v>38323</v>
      </c>
      <c r="G2268" t="str">
        <f>VLOOKUP($A2268,Orders!$A:$E,5,FALSE)</f>
        <v>Shipped</v>
      </c>
      <c r="H2268">
        <f>VLOOKUP(B2268,Products!A:H,8)</f>
        <v>68.290000000000006</v>
      </c>
      <c r="I2268">
        <f t="shared" si="144"/>
        <v>3229.5800000000004</v>
      </c>
      <c r="J2268">
        <f t="shared" si="145"/>
        <v>1112.5899999999999</v>
      </c>
      <c r="K2268">
        <f t="shared" si="146"/>
        <v>2004</v>
      </c>
      <c r="L2268">
        <f t="shared" si="147"/>
        <v>12</v>
      </c>
      <c r="M2268" t="str">
        <f>VLOOKUP(A2268,'Master Sheet'!A:O,15)</f>
        <v>Paris</v>
      </c>
    </row>
    <row r="2269" spans="1:13">
      <c r="A2269">
        <v>10350</v>
      </c>
      <c r="B2269" t="s">
        <v>162</v>
      </c>
      <c r="C2269">
        <v>44</v>
      </c>
      <c r="D2269">
        <v>56.82</v>
      </c>
      <c r="E2269">
        <v>17</v>
      </c>
      <c r="F2269" s="14">
        <f>VLOOKUP($A2269,Orders!$A:$B,2,FALSE)</f>
        <v>38323</v>
      </c>
      <c r="G2269" t="str">
        <f>VLOOKUP($A2269,Orders!$A:$E,5,FALSE)</f>
        <v>Shipped</v>
      </c>
      <c r="H2269">
        <f>VLOOKUP(B2269,Products!A:H,8)</f>
        <v>37.49</v>
      </c>
      <c r="I2269">
        <f t="shared" si="144"/>
        <v>2500.08</v>
      </c>
      <c r="J2269">
        <f t="shared" si="145"/>
        <v>850.52</v>
      </c>
      <c r="K2269">
        <f t="shared" si="146"/>
        <v>2004</v>
      </c>
      <c r="L2269">
        <f t="shared" si="147"/>
        <v>12</v>
      </c>
      <c r="M2269" t="str">
        <f>VLOOKUP(A2269,'Master Sheet'!A:O,15)</f>
        <v>Paris</v>
      </c>
    </row>
    <row r="2270" spans="1:13">
      <c r="A2270">
        <v>10350</v>
      </c>
      <c r="B2270" t="s">
        <v>172</v>
      </c>
      <c r="C2270">
        <v>46</v>
      </c>
      <c r="D2270">
        <v>56</v>
      </c>
      <c r="E2270">
        <v>11</v>
      </c>
      <c r="F2270" s="14">
        <f>VLOOKUP($A2270,Orders!$A:$B,2,FALSE)</f>
        <v>38323</v>
      </c>
      <c r="G2270" t="str">
        <f>VLOOKUP($A2270,Orders!$A:$E,5,FALSE)</f>
        <v>Shipped</v>
      </c>
      <c r="H2270">
        <f>VLOOKUP(B2270,Products!A:H,8)</f>
        <v>34</v>
      </c>
      <c r="I2270">
        <f t="shared" si="144"/>
        <v>2576</v>
      </c>
      <c r="J2270">
        <f t="shared" si="145"/>
        <v>1012</v>
      </c>
      <c r="K2270">
        <f t="shared" si="146"/>
        <v>2004</v>
      </c>
      <c r="L2270">
        <f t="shared" si="147"/>
        <v>12</v>
      </c>
      <c r="M2270" t="str">
        <f>VLOOKUP(A2270,'Master Sheet'!A:O,15)</f>
        <v>Paris</v>
      </c>
    </row>
    <row r="2271" spans="1:13">
      <c r="A2271">
        <v>10350</v>
      </c>
      <c r="B2271" t="s">
        <v>173</v>
      </c>
      <c r="C2271">
        <v>28</v>
      </c>
      <c r="D2271">
        <v>76.22</v>
      </c>
      <c r="E2271">
        <v>4</v>
      </c>
      <c r="F2271" s="14">
        <f>VLOOKUP($A2271,Orders!$A:$B,2,FALSE)</f>
        <v>38323</v>
      </c>
      <c r="G2271" t="str">
        <f>VLOOKUP($A2271,Orders!$A:$E,5,FALSE)</f>
        <v>Shipped</v>
      </c>
      <c r="H2271">
        <f>VLOOKUP(B2271,Products!A:H,8)</f>
        <v>43.3</v>
      </c>
      <c r="I2271">
        <f t="shared" si="144"/>
        <v>2134.16</v>
      </c>
      <c r="J2271">
        <f t="shared" si="145"/>
        <v>921.76</v>
      </c>
      <c r="K2271">
        <f t="shared" si="146"/>
        <v>2004</v>
      </c>
      <c r="L2271">
        <f t="shared" si="147"/>
        <v>12</v>
      </c>
      <c r="M2271" t="str">
        <f>VLOOKUP(A2271,'Master Sheet'!A:O,15)</f>
        <v>Paris</v>
      </c>
    </row>
    <row r="2272" spans="1:13">
      <c r="A2272">
        <v>10350</v>
      </c>
      <c r="B2272" t="s">
        <v>174</v>
      </c>
      <c r="C2272">
        <v>29</v>
      </c>
      <c r="D2272">
        <v>68.67</v>
      </c>
      <c r="E2272">
        <v>12</v>
      </c>
      <c r="F2272" s="14">
        <f>VLOOKUP($A2272,Orders!$A:$B,2,FALSE)</f>
        <v>38323</v>
      </c>
      <c r="G2272" t="str">
        <f>VLOOKUP($A2272,Orders!$A:$E,5,FALSE)</f>
        <v>Shipped</v>
      </c>
      <c r="H2272">
        <f>VLOOKUP(B2272,Products!A:H,8)</f>
        <v>33.97</v>
      </c>
      <c r="I2272">
        <f t="shared" si="144"/>
        <v>1991.43</v>
      </c>
      <c r="J2272">
        <f t="shared" si="145"/>
        <v>1006.3000000000001</v>
      </c>
      <c r="K2272">
        <f t="shared" si="146"/>
        <v>2004</v>
      </c>
      <c r="L2272">
        <f t="shared" si="147"/>
        <v>12</v>
      </c>
      <c r="M2272" t="str">
        <f>VLOOKUP(A2272,'Master Sheet'!A:O,15)</f>
        <v>Paris</v>
      </c>
    </row>
    <row r="2273" spans="1:13">
      <c r="A2273">
        <v>10350</v>
      </c>
      <c r="B2273" t="s">
        <v>175</v>
      </c>
      <c r="C2273">
        <v>31</v>
      </c>
      <c r="D2273">
        <v>87.15</v>
      </c>
      <c r="E2273">
        <v>13</v>
      </c>
      <c r="F2273" s="14">
        <f>VLOOKUP($A2273,Orders!$A:$B,2,FALSE)</f>
        <v>38323</v>
      </c>
      <c r="G2273" t="str">
        <f>VLOOKUP($A2273,Orders!$A:$E,5,FALSE)</f>
        <v>Shipped</v>
      </c>
      <c r="H2273">
        <f>VLOOKUP(B2273,Products!A:H,8)</f>
        <v>51.09</v>
      </c>
      <c r="I2273">
        <f t="shared" si="144"/>
        <v>2701.65</v>
      </c>
      <c r="J2273">
        <f t="shared" si="145"/>
        <v>1117.8600000000001</v>
      </c>
      <c r="K2273">
        <f t="shared" si="146"/>
        <v>2004</v>
      </c>
      <c r="L2273">
        <f t="shared" si="147"/>
        <v>12</v>
      </c>
      <c r="M2273" t="str">
        <f>VLOOKUP(A2273,'Master Sheet'!A:O,15)</f>
        <v>Paris</v>
      </c>
    </row>
    <row r="2274" spans="1:13">
      <c r="A2274">
        <v>10350</v>
      </c>
      <c r="B2274" t="s">
        <v>176</v>
      </c>
      <c r="C2274">
        <v>25</v>
      </c>
      <c r="D2274">
        <v>97.32</v>
      </c>
      <c r="E2274">
        <v>16</v>
      </c>
      <c r="F2274" s="14">
        <f>VLOOKUP($A2274,Orders!$A:$B,2,FALSE)</f>
        <v>38323</v>
      </c>
      <c r="G2274" t="str">
        <f>VLOOKUP($A2274,Orders!$A:$E,5,FALSE)</f>
        <v>Shipped</v>
      </c>
      <c r="H2274">
        <f>VLOOKUP(B2274,Products!A:H,8)</f>
        <v>53.63</v>
      </c>
      <c r="I2274">
        <f t="shared" si="144"/>
        <v>2433</v>
      </c>
      <c r="J2274">
        <f t="shared" si="145"/>
        <v>1092.2499999999998</v>
      </c>
      <c r="K2274">
        <f t="shared" si="146"/>
        <v>2004</v>
      </c>
      <c r="L2274">
        <f t="shared" si="147"/>
        <v>12</v>
      </c>
      <c r="M2274" t="str">
        <f>VLOOKUP(A2274,'Master Sheet'!A:O,15)</f>
        <v>Paris</v>
      </c>
    </row>
    <row r="2275" spans="1:13">
      <c r="A2275">
        <v>10350</v>
      </c>
      <c r="B2275" t="s">
        <v>177</v>
      </c>
      <c r="C2275">
        <v>20</v>
      </c>
      <c r="D2275">
        <v>48.05</v>
      </c>
      <c r="E2275">
        <v>15</v>
      </c>
      <c r="F2275" s="14">
        <f>VLOOKUP($A2275,Orders!$A:$B,2,FALSE)</f>
        <v>38323</v>
      </c>
      <c r="G2275" t="str">
        <f>VLOOKUP($A2275,Orders!$A:$E,5,FALSE)</f>
        <v>Shipped</v>
      </c>
      <c r="H2275">
        <f>VLOOKUP(B2275,Products!A:H,8)</f>
        <v>33.299999999999997</v>
      </c>
      <c r="I2275">
        <f t="shared" si="144"/>
        <v>961</v>
      </c>
      <c r="J2275">
        <f t="shared" si="145"/>
        <v>295</v>
      </c>
      <c r="K2275">
        <f t="shared" si="146"/>
        <v>2004</v>
      </c>
      <c r="L2275">
        <f t="shared" si="147"/>
        <v>12</v>
      </c>
      <c r="M2275" t="str">
        <f>VLOOKUP(A2275,'Master Sheet'!A:O,15)</f>
        <v>Paris</v>
      </c>
    </row>
    <row r="2276" spans="1:13">
      <c r="A2276">
        <v>10351</v>
      </c>
      <c r="B2276" t="s">
        <v>178</v>
      </c>
      <c r="C2276">
        <v>39</v>
      </c>
      <c r="D2276">
        <v>143.5</v>
      </c>
      <c r="E2276">
        <v>1</v>
      </c>
      <c r="F2276" s="14">
        <f>VLOOKUP($A2276,Orders!$A:$B,2,FALSE)</f>
        <v>38324</v>
      </c>
      <c r="G2276" t="str">
        <f>VLOOKUP($A2276,Orders!$A:$E,5,FALSE)</f>
        <v>Shipped</v>
      </c>
      <c r="H2276">
        <f>VLOOKUP(B2276,Products!A:H,8)</f>
        <v>77.27</v>
      </c>
      <c r="I2276">
        <f t="shared" si="144"/>
        <v>5596.5</v>
      </c>
      <c r="J2276">
        <f t="shared" si="145"/>
        <v>2582.9700000000003</v>
      </c>
      <c r="K2276">
        <f t="shared" si="146"/>
        <v>2004</v>
      </c>
      <c r="L2276">
        <f t="shared" si="147"/>
        <v>12</v>
      </c>
      <c r="M2276" t="str">
        <f>VLOOKUP(A2276,'Master Sheet'!A:O,15)</f>
        <v>London</v>
      </c>
    </row>
    <row r="2277" spans="1:13">
      <c r="A2277">
        <v>10351</v>
      </c>
      <c r="B2277" t="s">
        <v>181</v>
      </c>
      <c r="C2277">
        <v>20</v>
      </c>
      <c r="D2277">
        <v>104.81</v>
      </c>
      <c r="E2277">
        <v>2</v>
      </c>
      <c r="F2277" s="14">
        <f>VLOOKUP($A2277,Orders!$A:$B,2,FALSE)</f>
        <v>38324</v>
      </c>
      <c r="G2277" t="str">
        <f>VLOOKUP($A2277,Orders!$A:$E,5,FALSE)</f>
        <v>Shipped</v>
      </c>
      <c r="H2277">
        <f>VLOOKUP(B2277,Products!A:H,8)</f>
        <v>64.58</v>
      </c>
      <c r="I2277">
        <f t="shared" si="144"/>
        <v>2096.1999999999998</v>
      </c>
      <c r="J2277">
        <f t="shared" si="145"/>
        <v>804.60000000000014</v>
      </c>
      <c r="K2277">
        <f t="shared" si="146"/>
        <v>2004</v>
      </c>
      <c r="L2277">
        <f t="shared" si="147"/>
        <v>12</v>
      </c>
      <c r="M2277" t="str">
        <f>VLOOKUP(A2277,'Master Sheet'!A:O,15)</f>
        <v>London</v>
      </c>
    </row>
    <row r="2278" spans="1:13">
      <c r="A2278">
        <v>10351</v>
      </c>
      <c r="B2278" t="s">
        <v>183</v>
      </c>
      <c r="C2278">
        <v>25</v>
      </c>
      <c r="D2278">
        <v>64.400000000000006</v>
      </c>
      <c r="E2278">
        <v>5</v>
      </c>
      <c r="F2278" s="14">
        <f>VLOOKUP($A2278,Orders!$A:$B,2,FALSE)</f>
        <v>38324</v>
      </c>
      <c r="G2278" t="str">
        <f>VLOOKUP($A2278,Orders!$A:$E,5,FALSE)</f>
        <v>Shipped</v>
      </c>
      <c r="H2278">
        <f>VLOOKUP(B2278,Products!A:H,8)</f>
        <v>34.25</v>
      </c>
      <c r="I2278">
        <f t="shared" si="144"/>
        <v>1610.0000000000002</v>
      </c>
      <c r="J2278">
        <f t="shared" si="145"/>
        <v>753.75000000000011</v>
      </c>
      <c r="K2278">
        <f t="shared" si="146"/>
        <v>2004</v>
      </c>
      <c r="L2278">
        <f t="shared" si="147"/>
        <v>12</v>
      </c>
      <c r="M2278" t="str">
        <f>VLOOKUP(A2278,'Master Sheet'!A:O,15)</f>
        <v>London</v>
      </c>
    </row>
    <row r="2279" spans="1:13">
      <c r="A2279">
        <v>10351</v>
      </c>
      <c r="B2279" t="s">
        <v>184</v>
      </c>
      <c r="C2279">
        <v>38</v>
      </c>
      <c r="D2279">
        <v>53.92</v>
      </c>
      <c r="E2279">
        <v>4</v>
      </c>
      <c r="F2279" s="14">
        <f>VLOOKUP($A2279,Orders!$A:$B,2,FALSE)</f>
        <v>38324</v>
      </c>
      <c r="G2279" t="str">
        <f>VLOOKUP($A2279,Orders!$A:$E,5,FALSE)</f>
        <v>Shipped</v>
      </c>
      <c r="H2279">
        <f>VLOOKUP(B2279,Products!A:H,8)</f>
        <v>26.3</v>
      </c>
      <c r="I2279">
        <f t="shared" si="144"/>
        <v>2048.96</v>
      </c>
      <c r="J2279">
        <f t="shared" si="145"/>
        <v>1049.56</v>
      </c>
      <c r="K2279">
        <f t="shared" si="146"/>
        <v>2004</v>
      </c>
      <c r="L2279">
        <f t="shared" si="147"/>
        <v>12</v>
      </c>
      <c r="M2279" t="str">
        <f>VLOOKUP(A2279,'Master Sheet'!A:O,15)</f>
        <v>London</v>
      </c>
    </row>
    <row r="2280" spans="1:13">
      <c r="A2280">
        <v>10351</v>
      </c>
      <c r="B2280" t="s">
        <v>185</v>
      </c>
      <c r="C2280">
        <v>34</v>
      </c>
      <c r="D2280">
        <v>68.239999999999995</v>
      </c>
      <c r="E2280">
        <v>3</v>
      </c>
      <c r="F2280" s="14">
        <f>VLOOKUP($A2280,Orders!$A:$B,2,FALSE)</f>
        <v>38324</v>
      </c>
      <c r="G2280" t="str">
        <f>VLOOKUP($A2280,Orders!$A:$E,5,FALSE)</f>
        <v>Shipped</v>
      </c>
      <c r="H2280">
        <f>VLOOKUP(B2280,Products!A:H,8)</f>
        <v>29.34</v>
      </c>
      <c r="I2280">
        <f t="shared" si="144"/>
        <v>2320.16</v>
      </c>
      <c r="J2280">
        <f t="shared" si="145"/>
        <v>1322.5999999999997</v>
      </c>
      <c r="K2280">
        <f t="shared" si="146"/>
        <v>2004</v>
      </c>
      <c r="L2280">
        <f t="shared" si="147"/>
        <v>12</v>
      </c>
      <c r="M2280" t="str">
        <f>VLOOKUP(A2280,'Master Sheet'!A:O,15)</f>
        <v>London</v>
      </c>
    </row>
    <row r="2281" spans="1:13">
      <c r="A2281">
        <v>10352</v>
      </c>
      <c r="B2281" t="s">
        <v>190</v>
      </c>
      <c r="C2281">
        <v>23</v>
      </c>
      <c r="D2281">
        <v>75.13</v>
      </c>
      <c r="E2281">
        <v>3</v>
      </c>
      <c r="F2281" s="14">
        <f>VLOOKUP($A2281,Orders!$A:$B,2,FALSE)</f>
        <v>38324</v>
      </c>
      <c r="G2281" t="str">
        <f>VLOOKUP($A2281,Orders!$A:$E,5,FALSE)</f>
        <v>Shipped</v>
      </c>
      <c r="H2281">
        <f>VLOOKUP(B2281,Products!A:H,8)</f>
        <v>39.83</v>
      </c>
      <c r="I2281">
        <f t="shared" si="144"/>
        <v>1727.9899999999998</v>
      </c>
      <c r="J2281">
        <f t="shared" si="145"/>
        <v>811.9</v>
      </c>
      <c r="K2281">
        <f t="shared" si="146"/>
        <v>2004</v>
      </c>
      <c r="L2281">
        <f t="shared" si="147"/>
        <v>12</v>
      </c>
      <c r="M2281" t="str">
        <f>VLOOKUP(A2281,'Master Sheet'!A:O,15)</f>
        <v>Boston</v>
      </c>
    </row>
    <row r="2282" spans="1:13">
      <c r="A2282">
        <v>10352</v>
      </c>
      <c r="B2282" t="s">
        <v>191</v>
      </c>
      <c r="C2282">
        <v>49</v>
      </c>
      <c r="D2282">
        <v>87.75</v>
      </c>
      <c r="E2282">
        <v>2</v>
      </c>
      <c r="F2282" s="14">
        <f>VLOOKUP($A2282,Orders!$A:$B,2,FALSE)</f>
        <v>38324</v>
      </c>
      <c r="G2282" t="str">
        <f>VLOOKUP($A2282,Orders!$A:$E,5,FALSE)</f>
        <v>Shipped</v>
      </c>
      <c r="H2282">
        <f>VLOOKUP(B2282,Products!A:H,8)</f>
        <v>68.8</v>
      </c>
      <c r="I2282">
        <f t="shared" si="144"/>
        <v>4299.75</v>
      </c>
      <c r="J2282">
        <f t="shared" si="145"/>
        <v>928.55000000000018</v>
      </c>
      <c r="K2282">
        <f t="shared" si="146"/>
        <v>2004</v>
      </c>
      <c r="L2282">
        <f t="shared" si="147"/>
        <v>12</v>
      </c>
      <c r="M2282" t="str">
        <f>VLOOKUP(A2282,'Master Sheet'!A:O,15)</f>
        <v>Boston</v>
      </c>
    </row>
    <row r="2283" spans="1:13">
      <c r="A2283">
        <v>10352</v>
      </c>
      <c r="B2283" t="s">
        <v>194</v>
      </c>
      <c r="C2283">
        <v>22</v>
      </c>
      <c r="D2283">
        <v>62.19</v>
      </c>
      <c r="E2283">
        <v>1</v>
      </c>
      <c r="F2283" s="14">
        <f>VLOOKUP($A2283,Orders!$A:$B,2,FALSE)</f>
        <v>38324</v>
      </c>
      <c r="G2283" t="str">
        <f>VLOOKUP($A2283,Orders!$A:$E,5,FALSE)</f>
        <v>Shipped</v>
      </c>
      <c r="H2283">
        <f>VLOOKUP(B2283,Products!A:H,8)</f>
        <v>36.270000000000003</v>
      </c>
      <c r="I2283">
        <f t="shared" si="144"/>
        <v>1368.1799999999998</v>
      </c>
      <c r="J2283">
        <f t="shared" si="145"/>
        <v>570.2399999999999</v>
      </c>
      <c r="K2283">
        <f t="shared" si="146"/>
        <v>2004</v>
      </c>
      <c r="L2283">
        <f t="shared" si="147"/>
        <v>12</v>
      </c>
      <c r="M2283" t="str">
        <f>VLOOKUP(A2283,'Master Sheet'!A:O,15)</f>
        <v>Boston</v>
      </c>
    </row>
    <row r="2284" spans="1:13">
      <c r="A2284">
        <v>10352</v>
      </c>
      <c r="B2284" t="s">
        <v>195</v>
      </c>
      <c r="C2284">
        <v>49</v>
      </c>
      <c r="D2284">
        <v>46.18</v>
      </c>
      <c r="E2284">
        <v>4</v>
      </c>
      <c r="F2284" s="14">
        <f>VLOOKUP($A2284,Orders!$A:$B,2,FALSE)</f>
        <v>38324</v>
      </c>
      <c r="G2284" t="str">
        <f>VLOOKUP($A2284,Orders!$A:$E,5,FALSE)</f>
        <v>Shipped</v>
      </c>
      <c r="H2284">
        <f>VLOOKUP(B2284,Products!A:H,8)</f>
        <v>32.770000000000003</v>
      </c>
      <c r="I2284">
        <f t="shared" si="144"/>
        <v>2262.8200000000002</v>
      </c>
      <c r="J2284">
        <f t="shared" si="145"/>
        <v>657.0899999999998</v>
      </c>
      <c r="K2284">
        <f t="shared" si="146"/>
        <v>2004</v>
      </c>
      <c r="L2284">
        <f t="shared" si="147"/>
        <v>12</v>
      </c>
      <c r="M2284" t="str">
        <f>VLOOKUP(A2284,'Master Sheet'!A:O,15)</f>
        <v>Boston</v>
      </c>
    </row>
    <row r="2285" spans="1:13">
      <c r="A2285">
        <v>10353</v>
      </c>
      <c r="B2285" t="s">
        <v>179</v>
      </c>
      <c r="C2285">
        <v>27</v>
      </c>
      <c r="D2285">
        <v>71.81</v>
      </c>
      <c r="E2285">
        <v>1</v>
      </c>
      <c r="F2285" s="14">
        <f>VLOOKUP($A2285,Orders!$A:$B,2,FALSE)</f>
        <v>38325</v>
      </c>
      <c r="G2285" t="str">
        <f>VLOOKUP($A2285,Orders!$A:$E,5,FALSE)</f>
        <v>Shipped</v>
      </c>
      <c r="H2285">
        <f>VLOOKUP(B2285,Products!A:H,8)</f>
        <v>49</v>
      </c>
      <c r="I2285">
        <f t="shared" ref="I2285:I2348" si="148">C2285*D2285</f>
        <v>1938.8700000000001</v>
      </c>
      <c r="J2285">
        <f t="shared" ref="J2285:J2348" si="149">(D2285-H2285)*C2285</f>
        <v>615.87000000000012</v>
      </c>
      <c r="K2285">
        <f t="shared" ref="K2285:K2348" si="150">YEAR(F2285)</f>
        <v>2004</v>
      </c>
      <c r="L2285">
        <f t="shared" ref="L2285:L2348" si="151">MONTH(F2285)</f>
        <v>12</v>
      </c>
      <c r="M2285" t="str">
        <f>VLOOKUP(A2285,'Master Sheet'!A:O,15)</f>
        <v>NYC</v>
      </c>
    </row>
    <row r="2286" spans="1:13">
      <c r="A2286">
        <v>10353</v>
      </c>
      <c r="B2286" t="s">
        <v>182</v>
      </c>
      <c r="C2286">
        <v>28</v>
      </c>
      <c r="D2286">
        <v>107.23</v>
      </c>
      <c r="E2286">
        <v>2</v>
      </c>
      <c r="F2286" s="14">
        <f>VLOOKUP($A2286,Orders!$A:$B,2,FALSE)</f>
        <v>38325</v>
      </c>
      <c r="G2286" t="str">
        <f>VLOOKUP($A2286,Orders!$A:$E,5,FALSE)</f>
        <v>Shipped</v>
      </c>
      <c r="H2286">
        <f>VLOOKUP(B2286,Products!A:H,8)</f>
        <v>66.739999999999995</v>
      </c>
      <c r="I2286">
        <f t="shared" si="148"/>
        <v>3002.44</v>
      </c>
      <c r="J2286">
        <f t="shared" si="149"/>
        <v>1133.7200000000003</v>
      </c>
      <c r="K2286">
        <f t="shared" si="150"/>
        <v>2004</v>
      </c>
      <c r="L2286">
        <f t="shared" si="151"/>
        <v>12</v>
      </c>
      <c r="M2286" t="str">
        <f>VLOOKUP(A2286,'Master Sheet'!A:O,15)</f>
        <v>NYC</v>
      </c>
    </row>
    <row r="2287" spans="1:13">
      <c r="A2287">
        <v>10353</v>
      </c>
      <c r="B2287" t="s">
        <v>186</v>
      </c>
      <c r="C2287">
        <v>35</v>
      </c>
      <c r="D2287">
        <v>69.55</v>
      </c>
      <c r="E2287">
        <v>3</v>
      </c>
      <c r="F2287" s="14">
        <f>VLOOKUP($A2287,Orders!$A:$B,2,FALSE)</f>
        <v>38325</v>
      </c>
      <c r="G2287" t="str">
        <f>VLOOKUP($A2287,Orders!$A:$E,5,FALSE)</f>
        <v>Shipped</v>
      </c>
      <c r="H2287">
        <f>VLOOKUP(B2287,Products!A:H,8)</f>
        <v>36.229999999999997</v>
      </c>
      <c r="I2287">
        <f t="shared" si="148"/>
        <v>2434.25</v>
      </c>
      <c r="J2287">
        <f t="shared" si="149"/>
        <v>1166.2</v>
      </c>
      <c r="K2287">
        <f t="shared" si="150"/>
        <v>2004</v>
      </c>
      <c r="L2287">
        <f t="shared" si="151"/>
        <v>12</v>
      </c>
      <c r="M2287" t="str">
        <f>VLOOKUP(A2287,'Master Sheet'!A:O,15)</f>
        <v>NYC</v>
      </c>
    </row>
    <row r="2288" spans="1:13">
      <c r="A2288">
        <v>10353</v>
      </c>
      <c r="B2288" t="s">
        <v>203</v>
      </c>
      <c r="C2288">
        <v>46</v>
      </c>
      <c r="D2288">
        <v>86.9</v>
      </c>
      <c r="E2288">
        <v>5</v>
      </c>
      <c r="F2288" s="14">
        <f>VLOOKUP($A2288,Orders!$A:$B,2,FALSE)</f>
        <v>38325</v>
      </c>
      <c r="G2288" t="str">
        <f>VLOOKUP($A2288,Orders!$A:$E,5,FALSE)</f>
        <v>Shipped</v>
      </c>
      <c r="H2288">
        <f>VLOOKUP(B2288,Products!A:H,8)</f>
        <v>66.92</v>
      </c>
      <c r="I2288">
        <f t="shared" si="148"/>
        <v>3997.4</v>
      </c>
      <c r="J2288">
        <f t="shared" si="149"/>
        <v>919.08000000000015</v>
      </c>
      <c r="K2288">
        <f t="shared" si="150"/>
        <v>2004</v>
      </c>
      <c r="L2288">
        <f t="shared" si="151"/>
        <v>12</v>
      </c>
      <c r="M2288" t="str">
        <f>VLOOKUP(A2288,'Master Sheet'!A:O,15)</f>
        <v>NYC</v>
      </c>
    </row>
    <row r="2289" spans="1:13">
      <c r="A2289">
        <v>10353</v>
      </c>
      <c r="B2289" t="s">
        <v>187</v>
      </c>
      <c r="C2289">
        <v>40</v>
      </c>
      <c r="D2289">
        <v>68.099999999999994</v>
      </c>
      <c r="E2289">
        <v>7</v>
      </c>
      <c r="F2289" s="14">
        <f>VLOOKUP($A2289,Orders!$A:$B,2,FALSE)</f>
        <v>38325</v>
      </c>
      <c r="G2289" t="str">
        <f>VLOOKUP($A2289,Orders!$A:$E,5,FALSE)</f>
        <v>Shipped</v>
      </c>
      <c r="H2289">
        <f>VLOOKUP(B2289,Products!A:H,8)</f>
        <v>33.020000000000003</v>
      </c>
      <c r="I2289">
        <f t="shared" si="148"/>
        <v>2724</v>
      </c>
      <c r="J2289">
        <f t="shared" si="149"/>
        <v>1403.1999999999996</v>
      </c>
      <c r="K2289">
        <f t="shared" si="150"/>
        <v>2004</v>
      </c>
      <c r="L2289">
        <f t="shared" si="151"/>
        <v>12</v>
      </c>
      <c r="M2289" t="str">
        <f>VLOOKUP(A2289,'Master Sheet'!A:O,15)</f>
        <v>NYC</v>
      </c>
    </row>
    <row r="2290" spans="1:13">
      <c r="A2290">
        <v>10353</v>
      </c>
      <c r="B2290" t="s">
        <v>188</v>
      </c>
      <c r="C2290">
        <v>40</v>
      </c>
      <c r="D2290">
        <v>35.78</v>
      </c>
      <c r="E2290">
        <v>8</v>
      </c>
      <c r="F2290" s="14">
        <f>VLOOKUP($A2290,Orders!$A:$B,2,FALSE)</f>
        <v>38325</v>
      </c>
      <c r="G2290" t="str">
        <f>VLOOKUP($A2290,Orders!$A:$E,5,FALSE)</f>
        <v>Shipped</v>
      </c>
      <c r="H2290">
        <f>VLOOKUP(B2290,Products!A:H,8)</f>
        <v>27.06</v>
      </c>
      <c r="I2290">
        <f t="shared" si="148"/>
        <v>1431.2</v>
      </c>
      <c r="J2290">
        <f t="shared" si="149"/>
        <v>348.80000000000007</v>
      </c>
      <c r="K2290">
        <f t="shared" si="150"/>
        <v>2004</v>
      </c>
      <c r="L2290">
        <f t="shared" si="151"/>
        <v>12</v>
      </c>
      <c r="M2290" t="str">
        <f>VLOOKUP(A2290,'Master Sheet'!A:O,15)</f>
        <v>NYC</v>
      </c>
    </row>
    <row r="2291" spans="1:13">
      <c r="A2291">
        <v>10353</v>
      </c>
      <c r="B2291" t="s">
        <v>189</v>
      </c>
      <c r="C2291">
        <v>39</v>
      </c>
      <c r="D2291">
        <v>73.069999999999993</v>
      </c>
      <c r="E2291">
        <v>9</v>
      </c>
      <c r="F2291" s="14">
        <f>VLOOKUP($A2291,Orders!$A:$B,2,FALSE)</f>
        <v>38325</v>
      </c>
      <c r="G2291" t="str">
        <f>VLOOKUP($A2291,Orders!$A:$E,5,FALSE)</f>
        <v>Shipped</v>
      </c>
      <c r="H2291">
        <f>VLOOKUP(B2291,Products!A:H,8)</f>
        <v>51.15</v>
      </c>
      <c r="I2291">
        <f t="shared" si="148"/>
        <v>2849.7299999999996</v>
      </c>
      <c r="J2291">
        <f t="shared" si="149"/>
        <v>854.87999999999977</v>
      </c>
      <c r="K2291">
        <f t="shared" si="150"/>
        <v>2004</v>
      </c>
      <c r="L2291">
        <f t="shared" si="151"/>
        <v>12</v>
      </c>
      <c r="M2291" t="str">
        <f>VLOOKUP(A2291,'Master Sheet'!A:O,15)</f>
        <v>NYC</v>
      </c>
    </row>
    <row r="2292" spans="1:13">
      <c r="A2292">
        <v>10353</v>
      </c>
      <c r="B2292" t="s">
        <v>192</v>
      </c>
      <c r="C2292">
        <v>48</v>
      </c>
      <c r="D2292">
        <v>98.48</v>
      </c>
      <c r="E2292">
        <v>4</v>
      </c>
      <c r="F2292" s="14">
        <f>VLOOKUP($A2292,Orders!$A:$B,2,FALSE)</f>
        <v>38325</v>
      </c>
      <c r="G2292" t="str">
        <f>VLOOKUP($A2292,Orders!$A:$E,5,FALSE)</f>
        <v>Shipped</v>
      </c>
      <c r="H2292">
        <f>VLOOKUP(B2292,Products!A:H,8)</f>
        <v>59.33</v>
      </c>
      <c r="I2292">
        <f t="shared" si="148"/>
        <v>4727.04</v>
      </c>
      <c r="J2292">
        <f t="shared" si="149"/>
        <v>1879.2000000000003</v>
      </c>
      <c r="K2292">
        <f t="shared" si="150"/>
        <v>2004</v>
      </c>
      <c r="L2292">
        <f t="shared" si="151"/>
        <v>12</v>
      </c>
      <c r="M2292" t="str">
        <f>VLOOKUP(A2292,'Master Sheet'!A:O,15)</f>
        <v>NYC</v>
      </c>
    </row>
    <row r="2293" spans="1:13">
      <c r="A2293">
        <v>10353</v>
      </c>
      <c r="B2293" t="s">
        <v>193</v>
      </c>
      <c r="C2293">
        <v>43</v>
      </c>
      <c r="D2293">
        <v>74.400000000000006</v>
      </c>
      <c r="E2293">
        <v>6</v>
      </c>
      <c r="F2293" s="14">
        <f>VLOOKUP($A2293,Orders!$A:$B,2,FALSE)</f>
        <v>38325</v>
      </c>
      <c r="G2293" t="str">
        <f>VLOOKUP($A2293,Orders!$A:$E,5,FALSE)</f>
        <v>Shipped</v>
      </c>
      <c r="H2293">
        <f>VLOOKUP(B2293,Products!A:H,8)</f>
        <v>54.4</v>
      </c>
      <c r="I2293">
        <f t="shared" si="148"/>
        <v>3199.2000000000003</v>
      </c>
      <c r="J2293">
        <f t="shared" si="149"/>
        <v>860.00000000000034</v>
      </c>
      <c r="K2293">
        <f t="shared" si="150"/>
        <v>2004</v>
      </c>
      <c r="L2293">
        <f t="shared" si="151"/>
        <v>12</v>
      </c>
      <c r="M2293" t="str">
        <f>VLOOKUP(A2293,'Master Sheet'!A:O,15)</f>
        <v>NYC</v>
      </c>
    </row>
    <row r="2294" spans="1:13">
      <c r="A2294">
        <v>10354</v>
      </c>
      <c r="B2294" t="s">
        <v>196</v>
      </c>
      <c r="C2294">
        <v>42</v>
      </c>
      <c r="D2294">
        <v>84.22</v>
      </c>
      <c r="E2294">
        <v>6</v>
      </c>
      <c r="F2294" s="14">
        <f>VLOOKUP($A2294,Orders!$A:$B,2,FALSE)</f>
        <v>38325</v>
      </c>
      <c r="G2294" t="str">
        <f>VLOOKUP($A2294,Orders!$A:$E,5,FALSE)</f>
        <v>Shipped</v>
      </c>
      <c r="H2294">
        <f>VLOOKUP(B2294,Products!A:H,8)</f>
        <v>48.81</v>
      </c>
      <c r="I2294">
        <f t="shared" si="148"/>
        <v>3537.24</v>
      </c>
      <c r="J2294">
        <f t="shared" si="149"/>
        <v>1487.2199999999998</v>
      </c>
      <c r="K2294">
        <f t="shared" si="150"/>
        <v>2004</v>
      </c>
      <c r="L2294">
        <f t="shared" si="151"/>
        <v>12</v>
      </c>
      <c r="M2294" t="str">
        <f>VLOOKUP(A2294,'Master Sheet'!A:O,15)</f>
        <v>Sydney</v>
      </c>
    </row>
    <row r="2295" spans="1:13">
      <c r="A2295">
        <v>10354</v>
      </c>
      <c r="B2295" t="s">
        <v>197</v>
      </c>
      <c r="C2295">
        <v>20</v>
      </c>
      <c r="D2295">
        <v>95.15</v>
      </c>
      <c r="E2295">
        <v>2</v>
      </c>
      <c r="F2295" s="14">
        <f>VLOOKUP($A2295,Orders!$A:$B,2,FALSE)</f>
        <v>38325</v>
      </c>
      <c r="G2295" t="str">
        <f>VLOOKUP($A2295,Orders!$A:$E,5,FALSE)</f>
        <v>Shipped</v>
      </c>
      <c r="H2295">
        <f>VLOOKUP(B2295,Products!A:H,8)</f>
        <v>68.989999999999995</v>
      </c>
      <c r="I2295">
        <f t="shared" si="148"/>
        <v>1903</v>
      </c>
      <c r="J2295">
        <f t="shared" si="149"/>
        <v>523.20000000000027</v>
      </c>
      <c r="K2295">
        <f t="shared" si="150"/>
        <v>2004</v>
      </c>
      <c r="L2295">
        <f t="shared" si="151"/>
        <v>12</v>
      </c>
      <c r="M2295" t="str">
        <f>VLOOKUP(A2295,'Master Sheet'!A:O,15)</f>
        <v>Sydney</v>
      </c>
    </row>
    <row r="2296" spans="1:13">
      <c r="A2296">
        <v>10354</v>
      </c>
      <c r="B2296" t="s">
        <v>198</v>
      </c>
      <c r="C2296">
        <v>42</v>
      </c>
      <c r="D2296">
        <v>178.17</v>
      </c>
      <c r="E2296">
        <v>3</v>
      </c>
      <c r="F2296" s="14">
        <f>VLOOKUP($A2296,Orders!$A:$B,2,FALSE)</f>
        <v>38325</v>
      </c>
      <c r="G2296" t="str">
        <f>VLOOKUP($A2296,Orders!$A:$E,5,FALSE)</f>
        <v>Shipped</v>
      </c>
      <c r="H2296">
        <f>VLOOKUP(B2296,Products!A:H,8)</f>
        <v>91.02</v>
      </c>
      <c r="I2296">
        <f t="shared" si="148"/>
        <v>7483.1399999999994</v>
      </c>
      <c r="J2296">
        <f t="shared" si="149"/>
        <v>3660.2999999999997</v>
      </c>
      <c r="K2296">
        <f t="shared" si="150"/>
        <v>2004</v>
      </c>
      <c r="L2296">
        <f t="shared" si="151"/>
        <v>12</v>
      </c>
      <c r="M2296" t="str">
        <f>VLOOKUP(A2296,'Master Sheet'!A:O,15)</f>
        <v>Sydney</v>
      </c>
    </row>
    <row r="2297" spans="1:13">
      <c r="A2297">
        <v>10354</v>
      </c>
      <c r="B2297" t="s">
        <v>204</v>
      </c>
      <c r="C2297">
        <v>31</v>
      </c>
      <c r="D2297">
        <v>157.6</v>
      </c>
      <c r="E2297">
        <v>9</v>
      </c>
      <c r="F2297" s="14">
        <f>VLOOKUP($A2297,Orders!$A:$B,2,FALSE)</f>
        <v>38325</v>
      </c>
      <c r="G2297" t="str">
        <f>VLOOKUP($A2297,Orders!$A:$E,5,FALSE)</f>
        <v>Shipped</v>
      </c>
      <c r="H2297">
        <f>VLOOKUP(B2297,Products!A:H,8)</f>
        <v>95.34</v>
      </c>
      <c r="I2297">
        <f t="shared" si="148"/>
        <v>4885.5999999999995</v>
      </c>
      <c r="J2297">
        <f t="shared" si="149"/>
        <v>1930.0599999999997</v>
      </c>
      <c r="K2297">
        <f t="shared" si="150"/>
        <v>2004</v>
      </c>
      <c r="L2297">
        <f t="shared" si="151"/>
        <v>12</v>
      </c>
      <c r="M2297" t="str">
        <f>VLOOKUP(A2297,'Master Sheet'!A:O,15)</f>
        <v>Sydney</v>
      </c>
    </row>
    <row r="2298" spans="1:13">
      <c r="A2298">
        <v>10354</v>
      </c>
      <c r="B2298" t="s">
        <v>199</v>
      </c>
      <c r="C2298">
        <v>35</v>
      </c>
      <c r="D2298">
        <v>141.58000000000001</v>
      </c>
      <c r="E2298">
        <v>4</v>
      </c>
      <c r="F2298" s="14">
        <f>VLOOKUP($A2298,Orders!$A:$B,2,FALSE)</f>
        <v>38325</v>
      </c>
      <c r="G2298" t="str">
        <f>VLOOKUP($A2298,Orders!$A:$E,5,FALSE)</f>
        <v>Shipped</v>
      </c>
      <c r="H2298">
        <f>VLOOKUP(B2298,Products!A:H,8)</f>
        <v>66.27</v>
      </c>
      <c r="I2298">
        <f t="shared" si="148"/>
        <v>4955.3</v>
      </c>
      <c r="J2298">
        <f t="shared" si="149"/>
        <v>2635.8500000000004</v>
      </c>
      <c r="K2298">
        <f t="shared" si="150"/>
        <v>2004</v>
      </c>
      <c r="L2298">
        <f t="shared" si="151"/>
        <v>12</v>
      </c>
      <c r="M2298" t="str">
        <f>VLOOKUP(A2298,'Master Sheet'!A:O,15)</f>
        <v>Sydney</v>
      </c>
    </row>
    <row r="2299" spans="1:13">
      <c r="A2299">
        <v>10354</v>
      </c>
      <c r="B2299" t="s">
        <v>205</v>
      </c>
      <c r="C2299">
        <v>29</v>
      </c>
      <c r="D2299">
        <v>98.65</v>
      </c>
      <c r="E2299">
        <v>11</v>
      </c>
      <c r="F2299" s="14">
        <f>VLOOKUP($A2299,Orders!$A:$B,2,FALSE)</f>
        <v>38325</v>
      </c>
      <c r="G2299" t="str">
        <f>VLOOKUP($A2299,Orders!$A:$E,5,FALSE)</f>
        <v>Shipped</v>
      </c>
      <c r="H2299">
        <f>VLOOKUP(B2299,Products!A:H,8)</f>
        <v>75.16</v>
      </c>
      <c r="I2299">
        <f t="shared" si="148"/>
        <v>2860.8500000000004</v>
      </c>
      <c r="J2299">
        <f t="shared" si="149"/>
        <v>681.21000000000026</v>
      </c>
      <c r="K2299">
        <f t="shared" si="150"/>
        <v>2004</v>
      </c>
      <c r="L2299">
        <f t="shared" si="151"/>
        <v>12</v>
      </c>
      <c r="M2299" t="str">
        <f>VLOOKUP(A2299,'Master Sheet'!A:O,15)</f>
        <v>Sydney</v>
      </c>
    </row>
    <row r="2300" spans="1:13">
      <c r="A2300">
        <v>10354</v>
      </c>
      <c r="B2300" t="s">
        <v>206</v>
      </c>
      <c r="C2300">
        <v>23</v>
      </c>
      <c r="D2300">
        <v>76.61</v>
      </c>
      <c r="E2300">
        <v>12</v>
      </c>
      <c r="F2300" s="14">
        <f>VLOOKUP($A2300,Orders!$A:$B,2,FALSE)</f>
        <v>38325</v>
      </c>
      <c r="G2300" t="str">
        <f>VLOOKUP($A2300,Orders!$A:$E,5,FALSE)</f>
        <v>Shipped</v>
      </c>
      <c r="H2300">
        <f>VLOOKUP(B2300,Products!A:H,8)</f>
        <v>31.92</v>
      </c>
      <c r="I2300">
        <f t="shared" si="148"/>
        <v>1762.03</v>
      </c>
      <c r="J2300">
        <f t="shared" si="149"/>
        <v>1027.8699999999999</v>
      </c>
      <c r="K2300">
        <f t="shared" si="150"/>
        <v>2004</v>
      </c>
      <c r="L2300">
        <f t="shared" si="151"/>
        <v>12</v>
      </c>
      <c r="M2300" t="str">
        <f>VLOOKUP(A2300,'Master Sheet'!A:O,15)</f>
        <v>Sydney</v>
      </c>
    </row>
    <row r="2301" spans="1:13">
      <c r="A2301">
        <v>10354</v>
      </c>
      <c r="B2301" t="s">
        <v>207</v>
      </c>
      <c r="C2301">
        <v>28</v>
      </c>
      <c r="D2301">
        <v>100.19</v>
      </c>
      <c r="E2301">
        <v>13</v>
      </c>
      <c r="F2301" s="14">
        <f>VLOOKUP($A2301,Orders!$A:$B,2,FALSE)</f>
        <v>38325</v>
      </c>
      <c r="G2301" t="str">
        <f>VLOOKUP($A2301,Orders!$A:$E,5,FALSE)</f>
        <v>Shipped</v>
      </c>
      <c r="H2301">
        <f>VLOOKUP(B2301,Products!A:H,8)</f>
        <v>58.73</v>
      </c>
      <c r="I2301">
        <f t="shared" si="148"/>
        <v>2805.3199999999997</v>
      </c>
      <c r="J2301">
        <f t="shared" si="149"/>
        <v>1160.8800000000001</v>
      </c>
      <c r="K2301">
        <f t="shared" si="150"/>
        <v>2004</v>
      </c>
      <c r="L2301">
        <f t="shared" si="151"/>
        <v>12</v>
      </c>
      <c r="M2301" t="str">
        <f>VLOOKUP(A2301,'Master Sheet'!A:O,15)</f>
        <v>Sydney</v>
      </c>
    </row>
    <row r="2302" spans="1:13">
      <c r="A2302">
        <v>10354</v>
      </c>
      <c r="B2302" t="s">
        <v>208</v>
      </c>
      <c r="C2302">
        <v>21</v>
      </c>
      <c r="D2302">
        <v>76.23</v>
      </c>
      <c r="E2302">
        <v>8</v>
      </c>
      <c r="F2302" s="14">
        <f>VLOOKUP($A2302,Orders!$A:$B,2,FALSE)</f>
        <v>38325</v>
      </c>
      <c r="G2302" t="str">
        <f>VLOOKUP($A2302,Orders!$A:$E,5,FALSE)</f>
        <v>Shipped</v>
      </c>
      <c r="H2302">
        <f>VLOOKUP(B2302,Products!A:H,8)</f>
        <v>53.9</v>
      </c>
      <c r="I2302">
        <f t="shared" si="148"/>
        <v>1600.8300000000002</v>
      </c>
      <c r="J2302">
        <f t="shared" si="149"/>
        <v>468.93000000000012</v>
      </c>
      <c r="K2302">
        <f t="shared" si="150"/>
        <v>2004</v>
      </c>
      <c r="L2302">
        <f t="shared" si="151"/>
        <v>12</v>
      </c>
      <c r="M2302" t="str">
        <f>VLOOKUP(A2302,'Master Sheet'!A:O,15)</f>
        <v>Sydney</v>
      </c>
    </row>
    <row r="2303" spans="1:13">
      <c r="A2303">
        <v>10354</v>
      </c>
      <c r="B2303" t="s">
        <v>200</v>
      </c>
      <c r="C2303">
        <v>28</v>
      </c>
      <c r="D2303">
        <v>49.06</v>
      </c>
      <c r="E2303">
        <v>10</v>
      </c>
      <c r="F2303" s="14">
        <f>VLOOKUP($A2303,Orders!$A:$B,2,FALSE)</f>
        <v>38325</v>
      </c>
      <c r="G2303" t="str">
        <f>VLOOKUP($A2303,Orders!$A:$E,5,FALSE)</f>
        <v>Shipped</v>
      </c>
      <c r="H2303">
        <f>VLOOKUP(B2303,Products!A:H,8)</f>
        <v>24.23</v>
      </c>
      <c r="I2303">
        <f t="shared" si="148"/>
        <v>1373.68</v>
      </c>
      <c r="J2303">
        <f t="shared" si="149"/>
        <v>695.24</v>
      </c>
      <c r="K2303">
        <f t="shared" si="150"/>
        <v>2004</v>
      </c>
      <c r="L2303">
        <f t="shared" si="151"/>
        <v>12</v>
      </c>
      <c r="M2303" t="str">
        <f>VLOOKUP(A2303,'Master Sheet'!A:O,15)</f>
        <v>Sydney</v>
      </c>
    </row>
    <row r="2304" spans="1:13">
      <c r="A2304">
        <v>10354</v>
      </c>
      <c r="B2304" t="s">
        <v>209</v>
      </c>
      <c r="C2304">
        <v>36</v>
      </c>
      <c r="D2304">
        <v>69.150000000000006</v>
      </c>
      <c r="E2304">
        <v>7</v>
      </c>
      <c r="F2304" s="14">
        <f>VLOOKUP($A2304,Orders!$A:$B,2,FALSE)</f>
        <v>38325</v>
      </c>
      <c r="G2304" t="str">
        <f>VLOOKUP($A2304,Orders!$A:$E,5,FALSE)</f>
        <v>Shipped</v>
      </c>
      <c r="H2304">
        <f>VLOOKUP(B2304,Products!A:H,8)</f>
        <v>49.05</v>
      </c>
      <c r="I2304">
        <f t="shared" si="148"/>
        <v>2489.4</v>
      </c>
      <c r="J2304">
        <f t="shared" si="149"/>
        <v>723.60000000000036</v>
      </c>
      <c r="K2304">
        <f t="shared" si="150"/>
        <v>2004</v>
      </c>
      <c r="L2304">
        <f t="shared" si="151"/>
        <v>12</v>
      </c>
      <c r="M2304" t="str">
        <f>VLOOKUP(A2304,'Master Sheet'!A:O,15)</f>
        <v>Sydney</v>
      </c>
    </row>
    <row r="2305" spans="1:13">
      <c r="A2305">
        <v>10354</v>
      </c>
      <c r="B2305" t="s">
        <v>201</v>
      </c>
      <c r="C2305">
        <v>21</v>
      </c>
      <c r="D2305">
        <v>96.92</v>
      </c>
      <c r="E2305">
        <v>5</v>
      </c>
      <c r="F2305" s="14">
        <f>VLOOKUP($A2305,Orders!$A:$B,2,FALSE)</f>
        <v>38325</v>
      </c>
      <c r="G2305" t="str">
        <f>VLOOKUP($A2305,Orders!$A:$E,5,FALSE)</f>
        <v>Shipped</v>
      </c>
      <c r="H2305">
        <f>VLOOKUP(B2305,Products!A:H,8)</f>
        <v>60.86</v>
      </c>
      <c r="I2305">
        <f t="shared" si="148"/>
        <v>2035.32</v>
      </c>
      <c r="J2305">
        <f t="shared" si="149"/>
        <v>757.26</v>
      </c>
      <c r="K2305">
        <f t="shared" si="150"/>
        <v>2004</v>
      </c>
      <c r="L2305">
        <f t="shared" si="151"/>
        <v>12</v>
      </c>
      <c r="M2305" t="str">
        <f>VLOOKUP(A2305,'Master Sheet'!A:O,15)</f>
        <v>Sydney</v>
      </c>
    </row>
    <row r="2306" spans="1:13">
      <c r="A2306">
        <v>10354</v>
      </c>
      <c r="B2306" t="s">
        <v>202</v>
      </c>
      <c r="C2306">
        <v>28</v>
      </c>
      <c r="D2306">
        <v>62.46</v>
      </c>
      <c r="E2306">
        <v>1</v>
      </c>
      <c r="F2306" s="14">
        <f>VLOOKUP($A2306,Orders!$A:$B,2,FALSE)</f>
        <v>38325</v>
      </c>
      <c r="G2306" t="str">
        <f>VLOOKUP($A2306,Orders!$A:$E,5,FALSE)</f>
        <v>Shipped</v>
      </c>
      <c r="H2306">
        <f>VLOOKUP(B2306,Products!A:H,8)</f>
        <v>37.32</v>
      </c>
      <c r="I2306">
        <f t="shared" si="148"/>
        <v>1748.88</v>
      </c>
      <c r="J2306">
        <f t="shared" si="149"/>
        <v>703.92000000000007</v>
      </c>
      <c r="K2306">
        <f t="shared" si="150"/>
        <v>2004</v>
      </c>
      <c r="L2306">
        <f t="shared" si="151"/>
        <v>12</v>
      </c>
      <c r="M2306" t="str">
        <f>VLOOKUP(A2306,'Master Sheet'!A:O,15)</f>
        <v>Sydney</v>
      </c>
    </row>
    <row r="2307" spans="1:13">
      <c r="A2307">
        <v>10355</v>
      </c>
      <c r="B2307" t="s">
        <v>210</v>
      </c>
      <c r="C2307">
        <v>23</v>
      </c>
      <c r="D2307">
        <v>117.59</v>
      </c>
      <c r="E2307">
        <v>7</v>
      </c>
      <c r="F2307" s="14">
        <f>VLOOKUP($A2307,Orders!$A:$B,2,FALSE)</f>
        <v>38328</v>
      </c>
      <c r="G2307" t="str">
        <f>VLOOKUP($A2307,Orders!$A:$E,5,FALSE)</f>
        <v>Shipped</v>
      </c>
      <c r="H2307">
        <f>VLOOKUP(B2307,Products!A:H,8)</f>
        <v>73.489999999999995</v>
      </c>
      <c r="I2307">
        <f t="shared" si="148"/>
        <v>2704.57</v>
      </c>
      <c r="J2307">
        <f t="shared" si="149"/>
        <v>1014.3000000000002</v>
      </c>
      <c r="K2307">
        <f t="shared" si="150"/>
        <v>2004</v>
      </c>
      <c r="L2307">
        <f t="shared" si="151"/>
        <v>12</v>
      </c>
      <c r="M2307" t="str">
        <f>VLOOKUP(A2307,'Master Sheet'!A:O,15)</f>
        <v>Paris</v>
      </c>
    </row>
    <row r="2308" spans="1:13">
      <c r="A2308">
        <v>10355</v>
      </c>
      <c r="B2308" t="s">
        <v>211</v>
      </c>
      <c r="C2308">
        <v>31</v>
      </c>
      <c r="D2308">
        <v>60.3</v>
      </c>
      <c r="E2308">
        <v>1</v>
      </c>
      <c r="F2308" s="14">
        <f>VLOOKUP($A2308,Orders!$A:$B,2,FALSE)</f>
        <v>38328</v>
      </c>
      <c r="G2308" t="str">
        <f>VLOOKUP($A2308,Orders!$A:$E,5,FALSE)</f>
        <v>Shipped</v>
      </c>
      <c r="H2308">
        <f>VLOOKUP(B2308,Products!A:H,8)</f>
        <v>32.950000000000003</v>
      </c>
      <c r="I2308">
        <f t="shared" si="148"/>
        <v>1869.3</v>
      </c>
      <c r="J2308">
        <f t="shared" si="149"/>
        <v>847.8499999999998</v>
      </c>
      <c r="K2308">
        <f t="shared" si="150"/>
        <v>2004</v>
      </c>
      <c r="L2308">
        <f t="shared" si="151"/>
        <v>12</v>
      </c>
      <c r="M2308" t="str">
        <f>VLOOKUP(A2308,'Master Sheet'!A:O,15)</f>
        <v>Paris</v>
      </c>
    </row>
    <row r="2309" spans="1:13">
      <c r="A2309">
        <v>10355</v>
      </c>
      <c r="B2309" t="s">
        <v>212</v>
      </c>
      <c r="C2309">
        <v>25</v>
      </c>
      <c r="D2309">
        <v>124.99</v>
      </c>
      <c r="E2309">
        <v>2</v>
      </c>
      <c r="F2309" s="14">
        <f>VLOOKUP($A2309,Orders!$A:$B,2,FALSE)</f>
        <v>38328</v>
      </c>
      <c r="G2309" t="str">
        <f>VLOOKUP($A2309,Orders!$A:$E,5,FALSE)</f>
        <v>Shipped</v>
      </c>
      <c r="H2309">
        <f>VLOOKUP(B2309,Products!A:H,8)</f>
        <v>69.930000000000007</v>
      </c>
      <c r="I2309">
        <f t="shared" si="148"/>
        <v>3124.75</v>
      </c>
      <c r="J2309">
        <f t="shared" si="149"/>
        <v>1376.4999999999998</v>
      </c>
      <c r="K2309">
        <f t="shared" si="150"/>
        <v>2004</v>
      </c>
      <c r="L2309">
        <f t="shared" si="151"/>
        <v>12</v>
      </c>
      <c r="M2309" t="str">
        <f>VLOOKUP(A2309,'Master Sheet'!A:O,15)</f>
        <v>Paris</v>
      </c>
    </row>
    <row r="2310" spans="1:13">
      <c r="A2310">
        <v>10355</v>
      </c>
      <c r="B2310" t="s">
        <v>213</v>
      </c>
      <c r="C2310">
        <v>41</v>
      </c>
      <c r="D2310">
        <v>56.1</v>
      </c>
      <c r="E2310">
        <v>3</v>
      </c>
      <c r="F2310" s="14">
        <f>VLOOKUP($A2310,Orders!$A:$B,2,FALSE)</f>
        <v>38328</v>
      </c>
      <c r="G2310" t="str">
        <f>VLOOKUP($A2310,Orders!$A:$E,5,FALSE)</f>
        <v>Shipped</v>
      </c>
      <c r="H2310">
        <f>VLOOKUP(B2310,Products!A:H,8)</f>
        <v>47.1</v>
      </c>
      <c r="I2310">
        <f t="shared" si="148"/>
        <v>2300.1</v>
      </c>
      <c r="J2310">
        <f t="shared" si="149"/>
        <v>369</v>
      </c>
      <c r="K2310">
        <f t="shared" si="150"/>
        <v>2004</v>
      </c>
      <c r="L2310">
        <f t="shared" si="151"/>
        <v>12</v>
      </c>
      <c r="M2310" t="str">
        <f>VLOOKUP(A2310,'Master Sheet'!A:O,15)</f>
        <v>Paris</v>
      </c>
    </row>
    <row r="2311" spans="1:13">
      <c r="A2311">
        <v>10355</v>
      </c>
      <c r="B2311" t="s">
        <v>224</v>
      </c>
      <c r="C2311">
        <v>36</v>
      </c>
      <c r="D2311">
        <v>37.380000000000003</v>
      </c>
      <c r="E2311">
        <v>4</v>
      </c>
      <c r="F2311" s="14">
        <f>VLOOKUP($A2311,Orders!$A:$B,2,FALSE)</f>
        <v>38328</v>
      </c>
      <c r="G2311" t="str">
        <f>VLOOKUP($A2311,Orders!$A:$E,5,FALSE)</f>
        <v>Shipped</v>
      </c>
      <c r="H2311">
        <f>VLOOKUP(B2311,Products!A:H,8)</f>
        <v>16.239999999999998</v>
      </c>
      <c r="I2311">
        <f t="shared" si="148"/>
        <v>1345.68</v>
      </c>
      <c r="J2311">
        <f t="shared" si="149"/>
        <v>761.04000000000019</v>
      </c>
      <c r="K2311">
        <f t="shared" si="150"/>
        <v>2004</v>
      </c>
      <c r="L2311">
        <f t="shared" si="151"/>
        <v>12</v>
      </c>
      <c r="M2311" t="str">
        <f>VLOOKUP(A2311,'Master Sheet'!A:O,15)</f>
        <v>Paris</v>
      </c>
    </row>
    <row r="2312" spans="1:13">
      <c r="A2312">
        <v>10355</v>
      </c>
      <c r="B2312" t="s">
        <v>214</v>
      </c>
      <c r="C2312">
        <v>44</v>
      </c>
      <c r="D2312">
        <v>60.62</v>
      </c>
      <c r="E2312">
        <v>6</v>
      </c>
      <c r="F2312" s="14">
        <f>VLOOKUP($A2312,Orders!$A:$B,2,FALSE)</f>
        <v>38328</v>
      </c>
      <c r="G2312" t="str">
        <f>VLOOKUP($A2312,Orders!$A:$E,5,FALSE)</f>
        <v>Shipped</v>
      </c>
      <c r="H2312">
        <f>VLOOKUP(B2312,Products!A:H,8)</f>
        <v>38.58</v>
      </c>
      <c r="I2312">
        <f t="shared" si="148"/>
        <v>2667.2799999999997</v>
      </c>
      <c r="J2312">
        <f t="shared" si="149"/>
        <v>969.76</v>
      </c>
      <c r="K2312">
        <f t="shared" si="150"/>
        <v>2004</v>
      </c>
      <c r="L2312">
        <f t="shared" si="151"/>
        <v>12</v>
      </c>
      <c r="M2312" t="str">
        <f>VLOOKUP(A2312,'Master Sheet'!A:O,15)</f>
        <v>Paris</v>
      </c>
    </row>
    <row r="2313" spans="1:13">
      <c r="A2313">
        <v>10355</v>
      </c>
      <c r="B2313" t="s">
        <v>215</v>
      </c>
      <c r="C2313">
        <v>32</v>
      </c>
      <c r="D2313">
        <v>137.62</v>
      </c>
      <c r="E2313">
        <v>8</v>
      </c>
      <c r="F2313" s="14">
        <f>VLOOKUP($A2313,Orders!$A:$B,2,FALSE)</f>
        <v>38328</v>
      </c>
      <c r="G2313" t="str">
        <f>VLOOKUP($A2313,Orders!$A:$E,5,FALSE)</f>
        <v>Shipped</v>
      </c>
      <c r="H2313">
        <f>VLOOKUP(B2313,Products!A:H,8)</f>
        <v>98.3</v>
      </c>
      <c r="I2313">
        <f t="shared" si="148"/>
        <v>4403.84</v>
      </c>
      <c r="J2313">
        <f t="shared" si="149"/>
        <v>1258.2400000000002</v>
      </c>
      <c r="K2313">
        <f t="shared" si="150"/>
        <v>2004</v>
      </c>
      <c r="L2313">
        <f t="shared" si="151"/>
        <v>12</v>
      </c>
      <c r="M2313" t="str">
        <f>VLOOKUP(A2313,'Master Sheet'!A:O,15)</f>
        <v>Paris</v>
      </c>
    </row>
    <row r="2314" spans="1:13">
      <c r="A2314">
        <v>10355</v>
      </c>
      <c r="B2314" t="s">
        <v>216</v>
      </c>
      <c r="C2314">
        <v>28</v>
      </c>
      <c r="D2314">
        <v>75.180000000000007</v>
      </c>
      <c r="E2314">
        <v>9</v>
      </c>
      <c r="F2314" s="14">
        <f>VLOOKUP($A2314,Orders!$A:$B,2,FALSE)</f>
        <v>38328</v>
      </c>
      <c r="G2314" t="str">
        <f>VLOOKUP($A2314,Orders!$A:$E,5,FALSE)</f>
        <v>Shipped</v>
      </c>
      <c r="H2314">
        <f>VLOOKUP(B2314,Products!A:H,8)</f>
        <v>32.33</v>
      </c>
      <c r="I2314">
        <f t="shared" si="148"/>
        <v>2105.04</v>
      </c>
      <c r="J2314">
        <f t="shared" si="149"/>
        <v>1199.8000000000002</v>
      </c>
      <c r="K2314">
        <f t="shared" si="150"/>
        <v>2004</v>
      </c>
      <c r="L2314">
        <f t="shared" si="151"/>
        <v>12</v>
      </c>
      <c r="M2314" t="str">
        <f>VLOOKUP(A2314,'Master Sheet'!A:O,15)</f>
        <v>Paris</v>
      </c>
    </row>
    <row r="2315" spans="1:13">
      <c r="A2315">
        <v>10355</v>
      </c>
      <c r="B2315" t="s">
        <v>217</v>
      </c>
      <c r="C2315">
        <v>38</v>
      </c>
      <c r="D2315">
        <v>32.99</v>
      </c>
      <c r="E2315">
        <v>10</v>
      </c>
      <c r="F2315" s="14">
        <f>VLOOKUP($A2315,Orders!$A:$B,2,FALSE)</f>
        <v>38328</v>
      </c>
      <c r="G2315" t="str">
        <f>VLOOKUP($A2315,Orders!$A:$E,5,FALSE)</f>
        <v>Shipped</v>
      </c>
      <c r="H2315">
        <f>VLOOKUP(B2315,Products!A:H,8)</f>
        <v>24.14</v>
      </c>
      <c r="I2315">
        <f t="shared" si="148"/>
        <v>1253.6200000000001</v>
      </c>
      <c r="J2315">
        <f t="shared" si="149"/>
        <v>336.30000000000007</v>
      </c>
      <c r="K2315">
        <f t="shared" si="150"/>
        <v>2004</v>
      </c>
      <c r="L2315">
        <f t="shared" si="151"/>
        <v>12</v>
      </c>
      <c r="M2315" t="str">
        <f>VLOOKUP(A2315,'Master Sheet'!A:O,15)</f>
        <v>Paris</v>
      </c>
    </row>
    <row r="2316" spans="1:13">
      <c r="A2316">
        <v>10355</v>
      </c>
      <c r="B2316" t="s">
        <v>218</v>
      </c>
      <c r="C2316">
        <v>40</v>
      </c>
      <c r="D2316">
        <v>93.89</v>
      </c>
      <c r="E2316">
        <v>5</v>
      </c>
      <c r="F2316" s="14">
        <f>VLOOKUP($A2316,Orders!$A:$B,2,FALSE)</f>
        <v>38328</v>
      </c>
      <c r="G2316" t="str">
        <f>VLOOKUP($A2316,Orders!$A:$E,5,FALSE)</f>
        <v>Shipped</v>
      </c>
      <c r="H2316">
        <f>VLOOKUP(B2316,Products!A:H,8)</f>
        <v>56.13</v>
      </c>
      <c r="I2316">
        <f t="shared" si="148"/>
        <v>3755.6</v>
      </c>
      <c r="J2316">
        <f t="shared" si="149"/>
        <v>1510.3999999999999</v>
      </c>
      <c r="K2316">
        <f t="shared" si="150"/>
        <v>2004</v>
      </c>
      <c r="L2316">
        <f t="shared" si="151"/>
        <v>12</v>
      </c>
      <c r="M2316" t="str">
        <f>VLOOKUP(A2316,'Master Sheet'!A:O,15)</f>
        <v>Paris</v>
      </c>
    </row>
    <row r="2317" spans="1:13">
      <c r="A2317">
        <v>10356</v>
      </c>
      <c r="B2317" t="s">
        <v>220</v>
      </c>
      <c r="C2317">
        <v>43</v>
      </c>
      <c r="D2317">
        <v>120.31</v>
      </c>
      <c r="E2317">
        <v>8</v>
      </c>
      <c r="F2317" s="14">
        <f>VLOOKUP($A2317,Orders!$A:$B,2,FALSE)</f>
        <v>38330</v>
      </c>
      <c r="G2317" t="str">
        <f>VLOOKUP($A2317,Orders!$A:$E,5,FALSE)</f>
        <v>Shipped</v>
      </c>
      <c r="H2317">
        <f>VLOOKUP(B2317,Products!A:H,8)</f>
        <v>83.51</v>
      </c>
      <c r="I2317">
        <f t="shared" si="148"/>
        <v>5173.33</v>
      </c>
      <c r="J2317">
        <f t="shared" si="149"/>
        <v>1582.3999999999999</v>
      </c>
      <c r="K2317">
        <f t="shared" si="150"/>
        <v>2004</v>
      </c>
      <c r="L2317">
        <f t="shared" si="151"/>
        <v>12</v>
      </c>
      <c r="M2317" t="str">
        <f>VLOOKUP(A2317,'Master Sheet'!A:O,15)</f>
        <v>Paris</v>
      </c>
    </row>
    <row r="2318" spans="1:13">
      <c r="A2318">
        <v>10356</v>
      </c>
      <c r="B2318" t="s">
        <v>132</v>
      </c>
      <c r="C2318">
        <v>50</v>
      </c>
      <c r="D2318">
        <v>82.19</v>
      </c>
      <c r="E2318">
        <v>9</v>
      </c>
      <c r="F2318" s="14">
        <f>VLOOKUP($A2318,Orders!$A:$B,2,FALSE)</f>
        <v>38330</v>
      </c>
      <c r="G2318" t="str">
        <f>VLOOKUP($A2318,Orders!$A:$E,5,FALSE)</f>
        <v>Shipped</v>
      </c>
      <c r="H2318">
        <f>VLOOKUP(B2318,Products!A:H,8)</f>
        <v>60.62</v>
      </c>
      <c r="I2318">
        <f t="shared" si="148"/>
        <v>4109.5</v>
      </c>
      <c r="J2318">
        <f t="shared" si="149"/>
        <v>1078.5</v>
      </c>
      <c r="K2318">
        <f t="shared" si="150"/>
        <v>2004</v>
      </c>
      <c r="L2318">
        <f t="shared" si="151"/>
        <v>12</v>
      </c>
      <c r="M2318" t="str">
        <f>VLOOKUP(A2318,'Master Sheet'!A:O,15)</f>
        <v>Paris</v>
      </c>
    </row>
    <row r="2319" spans="1:13">
      <c r="A2319">
        <v>10356</v>
      </c>
      <c r="B2319" t="s">
        <v>133</v>
      </c>
      <c r="C2319">
        <v>22</v>
      </c>
      <c r="D2319">
        <v>44.75</v>
      </c>
      <c r="E2319">
        <v>6</v>
      </c>
      <c r="F2319" s="14">
        <f>VLOOKUP($A2319,Orders!$A:$B,2,FALSE)</f>
        <v>38330</v>
      </c>
      <c r="G2319" t="str">
        <f>VLOOKUP($A2319,Orders!$A:$E,5,FALSE)</f>
        <v>Shipped</v>
      </c>
      <c r="H2319">
        <f>VLOOKUP(B2319,Products!A:H,8)</f>
        <v>24.26</v>
      </c>
      <c r="I2319">
        <f t="shared" si="148"/>
        <v>984.5</v>
      </c>
      <c r="J2319">
        <f t="shared" si="149"/>
        <v>450.78</v>
      </c>
      <c r="K2319">
        <f t="shared" si="150"/>
        <v>2004</v>
      </c>
      <c r="L2319">
        <f t="shared" si="151"/>
        <v>12</v>
      </c>
      <c r="M2319" t="str">
        <f>VLOOKUP(A2319,'Master Sheet'!A:O,15)</f>
        <v>Paris</v>
      </c>
    </row>
    <row r="2320" spans="1:13">
      <c r="A2320">
        <v>10356</v>
      </c>
      <c r="B2320" t="s">
        <v>221</v>
      </c>
      <c r="C2320">
        <v>27</v>
      </c>
      <c r="D2320">
        <v>130.87</v>
      </c>
      <c r="E2320">
        <v>2</v>
      </c>
      <c r="F2320" s="14">
        <f>VLOOKUP($A2320,Orders!$A:$B,2,FALSE)</f>
        <v>38330</v>
      </c>
      <c r="G2320" t="str">
        <f>VLOOKUP($A2320,Orders!$A:$E,5,FALSE)</f>
        <v>Shipped</v>
      </c>
      <c r="H2320">
        <f>VLOOKUP(B2320,Products!A:H,8)</f>
        <v>93.89</v>
      </c>
      <c r="I2320">
        <f t="shared" si="148"/>
        <v>3533.4900000000002</v>
      </c>
      <c r="J2320">
        <f t="shared" si="149"/>
        <v>998.46000000000015</v>
      </c>
      <c r="K2320">
        <f t="shared" si="150"/>
        <v>2004</v>
      </c>
      <c r="L2320">
        <f t="shared" si="151"/>
        <v>12</v>
      </c>
      <c r="M2320" t="str">
        <f>VLOOKUP(A2320,'Master Sheet'!A:O,15)</f>
        <v>Paris</v>
      </c>
    </row>
    <row r="2321" spans="1:13">
      <c r="A2321">
        <v>10356</v>
      </c>
      <c r="B2321" t="s">
        <v>128</v>
      </c>
      <c r="C2321">
        <v>29</v>
      </c>
      <c r="D2321">
        <v>106.79</v>
      </c>
      <c r="E2321">
        <v>3</v>
      </c>
      <c r="F2321" s="14">
        <f>VLOOKUP($A2321,Orders!$A:$B,2,FALSE)</f>
        <v>38330</v>
      </c>
      <c r="G2321" t="str">
        <f>VLOOKUP($A2321,Orders!$A:$E,5,FALSE)</f>
        <v>Shipped</v>
      </c>
      <c r="H2321">
        <f>VLOOKUP(B2321,Products!A:H,8)</f>
        <v>58.48</v>
      </c>
      <c r="I2321">
        <f t="shared" si="148"/>
        <v>3096.9100000000003</v>
      </c>
      <c r="J2321">
        <f t="shared" si="149"/>
        <v>1400.9900000000002</v>
      </c>
      <c r="K2321">
        <f t="shared" si="150"/>
        <v>2004</v>
      </c>
      <c r="L2321">
        <f t="shared" si="151"/>
        <v>12</v>
      </c>
      <c r="M2321" t="str">
        <f>VLOOKUP(A2321,'Master Sheet'!A:O,15)</f>
        <v>Paris</v>
      </c>
    </row>
    <row r="2322" spans="1:13">
      <c r="A2322">
        <v>10356</v>
      </c>
      <c r="B2322" t="s">
        <v>129</v>
      </c>
      <c r="C2322">
        <v>30</v>
      </c>
      <c r="D2322">
        <v>158.63</v>
      </c>
      <c r="E2322">
        <v>1</v>
      </c>
      <c r="F2322" s="14">
        <f>VLOOKUP($A2322,Orders!$A:$B,2,FALSE)</f>
        <v>38330</v>
      </c>
      <c r="G2322" t="str">
        <f>VLOOKUP($A2322,Orders!$A:$E,5,FALSE)</f>
        <v>Shipped</v>
      </c>
      <c r="H2322">
        <f>VLOOKUP(B2322,Products!A:H,8)</f>
        <v>72.56</v>
      </c>
      <c r="I2322">
        <f t="shared" si="148"/>
        <v>4758.8999999999996</v>
      </c>
      <c r="J2322">
        <f t="shared" si="149"/>
        <v>2582.1</v>
      </c>
      <c r="K2322">
        <f t="shared" si="150"/>
        <v>2004</v>
      </c>
      <c r="L2322">
        <f t="shared" si="151"/>
        <v>12</v>
      </c>
      <c r="M2322" t="str">
        <f>VLOOKUP(A2322,'Master Sheet'!A:O,15)</f>
        <v>Paris</v>
      </c>
    </row>
    <row r="2323" spans="1:13">
      <c r="A2323">
        <v>10356</v>
      </c>
      <c r="B2323" t="s">
        <v>130</v>
      </c>
      <c r="C2323">
        <v>48</v>
      </c>
      <c r="D2323">
        <v>31.86</v>
      </c>
      <c r="E2323">
        <v>5</v>
      </c>
      <c r="F2323" s="14">
        <f>VLOOKUP($A2323,Orders!$A:$B,2,FALSE)</f>
        <v>38330</v>
      </c>
      <c r="G2323" t="str">
        <f>VLOOKUP($A2323,Orders!$A:$E,5,FALSE)</f>
        <v>Shipped</v>
      </c>
      <c r="H2323">
        <f>VLOOKUP(B2323,Products!A:H,8)</f>
        <v>22.57</v>
      </c>
      <c r="I2323">
        <f t="shared" si="148"/>
        <v>1529.28</v>
      </c>
      <c r="J2323">
        <f t="shared" si="149"/>
        <v>445.91999999999996</v>
      </c>
      <c r="K2323">
        <f t="shared" si="150"/>
        <v>2004</v>
      </c>
      <c r="L2323">
        <f t="shared" si="151"/>
        <v>12</v>
      </c>
      <c r="M2323" t="str">
        <f>VLOOKUP(A2323,'Master Sheet'!A:O,15)</f>
        <v>Paris</v>
      </c>
    </row>
    <row r="2324" spans="1:13">
      <c r="A2324">
        <v>10356</v>
      </c>
      <c r="B2324" t="s">
        <v>131</v>
      </c>
      <c r="C2324">
        <v>26</v>
      </c>
      <c r="D2324">
        <v>42.11</v>
      </c>
      <c r="E2324">
        <v>7</v>
      </c>
      <c r="F2324" s="14">
        <f>VLOOKUP($A2324,Orders!$A:$B,2,FALSE)</f>
        <v>38330</v>
      </c>
      <c r="G2324" t="str">
        <f>VLOOKUP($A2324,Orders!$A:$E,5,FALSE)</f>
        <v>Shipped</v>
      </c>
      <c r="H2324">
        <f>VLOOKUP(B2324,Products!A:H,8)</f>
        <v>20.61</v>
      </c>
      <c r="I2324">
        <f t="shared" si="148"/>
        <v>1094.8599999999999</v>
      </c>
      <c r="J2324">
        <f t="shared" si="149"/>
        <v>559</v>
      </c>
      <c r="K2324">
        <f t="shared" si="150"/>
        <v>2004</v>
      </c>
      <c r="L2324">
        <f t="shared" si="151"/>
        <v>12</v>
      </c>
      <c r="M2324" t="str">
        <f>VLOOKUP(A2324,'Master Sheet'!A:O,15)</f>
        <v>Paris</v>
      </c>
    </row>
    <row r="2325" spans="1:13">
      <c r="A2325">
        <v>10356</v>
      </c>
      <c r="B2325" t="s">
        <v>219</v>
      </c>
      <c r="C2325">
        <v>26</v>
      </c>
      <c r="D2325">
        <v>78.11</v>
      </c>
      <c r="E2325">
        <v>4</v>
      </c>
      <c r="F2325" s="14">
        <f>VLOOKUP($A2325,Orders!$A:$B,2,FALSE)</f>
        <v>38330</v>
      </c>
      <c r="G2325" t="str">
        <f>VLOOKUP($A2325,Orders!$A:$E,5,FALSE)</f>
        <v>Shipped</v>
      </c>
      <c r="H2325">
        <f>VLOOKUP(B2325,Products!A:H,8)</f>
        <v>34.17</v>
      </c>
      <c r="I2325">
        <f t="shared" si="148"/>
        <v>2030.86</v>
      </c>
      <c r="J2325">
        <f t="shared" si="149"/>
        <v>1142.44</v>
      </c>
      <c r="K2325">
        <f t="shared" si="150"/>
        <v>2004</v>
      </c>
      <c r="L2325">
        <f t="shared" si="151"/>
        <v>12</v>
      </c>
      <c r="M2325" t="str">
        <f>VLOOKUP(A2325,'Master Sheet'!A:O,15)</f>
        <v>Paris</v>
      </c>
    </row>
    <row r="2326" spans="1:13">
      <c r="A2326">
        <v>10357</v>
      </c>
      <c r="B2326" t="s">
        <v>134</v>
      </c>
      <c r="C2326">
        <v>32</v>
      </c>
      <c r="D2326">
        <v>199.3</v>
      </c>
      <c r="E2326">
        <v>10</v>
      </c>
      <c r="F2326" s="14">
        <f>VLOOKUP($A2326,Orders!$A:$B,2,FALSE)</f>
        <v>38331</v>
      </c>
      <c r="G2326" t="str">
        <f>VLOOKUP($A2326,Orders!$A:$E,5,FALSE)</f>
        <v>Shipped</v>
      </c>
      <c r="H2326">
        <f>VLOOKUP(B2326,Products!A:H,8)</f>
        <v>98.58</v>
      </c>
      <c r="I2326">
        <f t="shared" si="148"/>
        <v>6377.6</v>
      </c>
      <c r="J2326">
        <f t="shared" si="149"/>
        <v>3223.0400000000004</v>
      </c>
      <c r="K2326">
        <f t="shared" si="150"/>
        <v>2004</v>
      </c>
      <c r="L2326">
        <f t="shared" si="151"/>
        <v>12</v>
      </c>
      <c r="M2326" t="str">
        <f>VLOOKUP(A2326,'Master Sheet'!A:O,15)</f>
        <v>San Francisco</v>
      </c>
    </row>
    <row r="2327" spans="1:13">
      <c r="A2327">
        <v>10357</v>
      </c>
      <c r="B2327" t="s">
        <v>135</v>
      </c>
      <c r="C2327">
        <v>43</v>
      </c>
      <c r="D2327">
        <v>135.91999999999999</v>
      </c>
      <c r="E2327">
        <v>9</v>
      </c>
      <c r="F2327" s="14">
        <f>VLOOKUP($A2327,Orders!$A:$B,2,FALSE)</f>
        <v>38331</v>
      </c>
      <c r="G2327" t="str">
        <f>VLOOKUP($A2327,Orders!$A:$E,5,FALSE)</f>
        <v>Shipped</v>
      </c>
      <c r="H2327">
        <f>VLOOKUP(B2327,Products!A:H,8)</f>
        <v>103.42</v>
      </c>
      <c r="I2327">
        <f t="shared" si="148"/>
        <v>5844.5599999999995</v>
      </c>
      <c r="J2327">
        <f t="shared" si="149"/>
        <v>1397.4999999999993</v>
      </c>
      <c r="K2327">
        <f t="shared" si="150"/>
        <v>2004</v>
      </c>
      <c r="L2327">
        <f t="shared" si="151"/>
        <v>12</v>
      </c>
      <c r="M2327" t="str">
        <f>VLOOKUP(A2327,'Master Sheet'!A:O,15)</f>
        <v>San Francisco</v>
      </c>
    </row>
    <row r="2328" spans="1:13">
      <c r="A2328">
        <v>10357</v>
      </c>
      <c r="B2328" t="s">
        <v>136</v>
      </c>
      <c r="C2328">
        <v>49</v>
      </c>
      <c r="D2328">
        <v>109.34</v>
      </c>
      <c r="E2328">
        <v>8</v>
      </c>
      <c r="F2328" s="14">
        <f>VLOOKUP($A2328,Orders!$A:$B,2,FALSE)</f>
        <v>38331</v>
      </c>
      <c r="G2328" t="str">
        <f>VLOOKUP($A2328,Orders!$A:$E,5,FALSE)</f>
        <v>Shipped</v>
      </c>
      <c r="H2328">
        <f>VLOOKUP(B2328,Products!A:H,8)</f>
        <v>77.900000000000006</v>
      </c>
      <c r="I2328">
        <f t="shared" si="148"/>
        <v>5357.66</v>
      </c>
      <c r="J2328">
        <f t="shared" si="149"/>
        <v>1540.56</v>
      </c>
      <c r="K2328">
        <f t="shared" si="150"/>
        <v>2004</v>
      </c>
      <c r="L2328">
        <f t="shared" si="151"/>
        <v>12</v>
      </c>
      <c r="M2328" t="str">
        <f>VLOOKUP(A2328,'Master Sheet'!A:O,15)</f>
        <v>San Francisco</v>
      </c>
    </row>
    <row r="2329" spans="1:13">
      <c r="A2329">
        <v>10357</v>
      </c>
      <c r="B2329" t="s">
        <v>137</v>
      </c>
      <c r="C2329">
        <v>39</v>
      </c>
      <c r="D2329">
        <v>112</v>
      </c>
      <c r="E2329">
        <v>1</v>
      </c>
      <c r="F2329" s="14">
        <f>VLOOKUP($A2329,Orders!$A:$B,2,FALSE)</f>
        <v>38331</v>
      </c>
      <c r="G2329" t="str">
        <f>VLOOKUP($A2329,Orders!$A:$E,5,FALSE)</f>
        <v>Shipped</v>
      </c>
      <c r="H2329">
        <f>VLOOKUP(B2329,Products!A:H,8)</f>
        <v>58.33</v>
      </c>
      <c r="I2329">
        <f t="shared" si="148"/>
        <v>4368</v>
      </c>
      <c r="J2329">
        <f t="shared" si="149"/>
        <v>2093.13</v>
      </c>
      <c r="K2329">
        <f t="shared" si="150"/>
        <v>2004</v>
      </c>
      <c r="L2329">
        <f t="shared" si="151"/>
        <v>12</v>
      </c>
      <c r="M2329" t="str">
        <f>VLOOKUP(A2329,'Master Sheet'!A:O,15)</f>
        <v>San Francisco</v>
      </c>
    </row>
    <row r="2330" spans="1:13">
      <c r="A2330">
        <v>10357</v>
      </c>
      <c r="B2330" t="s">
        <v>138</v>
      </c>
      <c r="C2330">
        <v>41</v>
      </c>
      <c r="D2330">
        <v>58.95</v>
      </c>
      <c r="E2330">
        <v>7</v>
      </c>
      <c r="F2330" s="14">
        <f>VLOOKUP($A2330,Orders!$A:$B,2,FALSE)</f>
        <v>38331</v>
      </c>
      <c r="G2330" t="str">
        <f>VLOOKUP($A2330,Orders!$A:$E,5,FALSE)</f>
        <v>Shipped</v>
      </c>
      <c r="H2330">
        <f>VLOOKUP(B2330,Products!A:H,8)</f>
        <v>24.92</v>
      </c>
      <c r="I2330">
        <f t="shared" si="148"/>
        <v>2416.9500000000003</v>
      </c>
      <c r="J2330">
        <f t="shared" si="149"/>
        <v>1395.23</v>
      </c>
      <c r="K2330">
        <f t="shared" si="150"/>
        <v>2004</v>
      </c>
      <c r="L2330">
        <f t="shared" si="151"/>
        <v>12</v>
      </c>
      <c r="M2330" t="str">
        <f>VLOOKUP(A2330,'Master Sheet'!A:O,15)</f>
        <v>San Francisco</v>
      </c>
    </row>
    <row r="2331" spans="1:13">
      <c r="A2331">
        <v>10357</v>
      </c>
      <c r="B2331" t="s">
        <v>139</v>
      </c>
      <c r="C2331">
        <v>41</v>
      </c>
      <c r="D2331">
        <v>91.18</v>
      </c>
      <c r="E2331">
        <v>6</v>
      </c>
      <c r="F2331" s="14">
        <f>VLOOKUP($A2331,Orders!$A:$B,2,FALSE)</f>
        <v>38331</v>
      </c>
      <c r="G2331" t="str">
        <f>VLOOKUP($A2331,Orders!$A:$E,5,FALSE)</f>
        <v>Shipped</v>
      </c>
      <c r="H2331">
        <f>VLOOKUP(B2331,Products!A:H,8)</f>
        <v>60.78</v>
      </c>
      <c r="I2331">
        <f t="shared" si="148"/>
        <v>3738.38</v>
      </c>
      <c r="J2331">
        <f t="shared" si="149"/>
        <v>1246.4000000000003</v>
      </c>
      <c r="K2331">
        <f t="shared" si="150"/>
        <v>2004</v>
      </c>
      <c r="L2331">
        <f t="shared" si="151"/>
        <v>12</v>
      </c>
      <c r="M2331" t="str">
        <f>VLOOKUP(A2331,'Master Sheet'!A:O,15)</f>
        <v>San Francisco</v>
      </c>
    </row>
    <row r="2332" spans="1:13">
      <c r="A2332">
        <v>10357</v>
      </c>
      <c r="B2332" t="s">
        <v>140</v>
      </c>
      <c r="C2332">
        <v>49</v>
      </c>
      <c r="D2332">
        <v>59.34</v>
      </c>
      <c r="E2332">
        <v>5</v>
      </c>
      <c r="F2332" s="14">
        <f>VLOOKUP($A2332,Orders!$A:$B,2,FALSE)</f>
        <v>38331</v>
      </c>
      <c r="G2332" t="str">
        <f>VLOOKUP($A2332,Orders!$A:$E,5,FALSE)</f>
        <v>Shipped</v>
      </c>
      <c r="H2332">
        <f>VLOOKUP(B2332,Products!A:H,8)</f>
        <v>34.35</v>
      </c>
      <c r="I2332">
        <f t="shared" si="148"/>
        <v>2907.6600000000003</v>
      </c>
      <c r="J2332">
        <f t="shared" si="149"/>
        <v>1224.51</v>
      </c>
      <c r="K2332">
        <f t="shared" si="150"/>
        <v>2004</v>
      </c>
      <c r="L2332">
        <f t="shared" si="151"/>
        <v>12</v>
      </c>
      <c r="M2332" t="str">
        <f>VLOOKUP(A2332,'Master Sheet'!A:O,15)</f>
        <v>San Francisco</v>
      </c>
    </row>
    <row r="2333" spans="1:13">
      <c r="A2333">
        <v>10357</v>
      </c>
      <c r="B2333" t="s">
        <v>141</v>
      </c>
      <c r="C2333">
        <v>44</v>
      </c>
      <c r="D2333">
        <v>104.72</v>
      </c>
      <c r="E2333">
        <v>4</v>
      </c>
      <c r="F2333" s="14">
        <f>VLOOKUP($A2333,Orders!$A:$B,2,FALSE)</f>
        <v>38331</v>
      </c>
      <c r="G2333" t="str">
        <f>VLOOKUP($A2333,Orders!$A:$E,5,FALSE)</f>
        <v>Shipped</v>
      </c>
      <c r="H2333">
        <f>VLOOKUP(B2333,Products!A:H,8)</f>
        <v>60.74</v>
      </c>
      <c r="I2333">
        <f t="shared" si="148"/>
        <v>4607.68</v>
      </c>
      <c r="J2333">
        <f t="shared" si="149"/>
        <v>1935.12</v>
      </c>
      <c r="K2333">
        <f t="shared" si="150"/>
        <v>2004</v>
      </c>
      <c r="L2333">
        <f t="shared" si="151"/>
        <v>12</v>
      </c>
      <c r="M2333" t="str">
        <f>VLOOKUP(A2333,'Master Sheet'!A:O,15)</f>
        <v>San Francisco</v>
      </c>
    </row>
    <row r="2334" spans="1:13">
      <c r="A2334">
        <v>10357</v>
      </c>
      <c r="B2334" t="s">
        <v>142</v>
      </c>
      <c r="C2334">
        <v>25</v>
      </c>
      <c r="D2334">
        <v>84.33</v>
      </c>
      <c r="E2334">
        <v>3</v>
      </c>
      <c r="F2334" s="14">
        <f>VLOOKUP($A2334,Orders!$A:$B,2,FALSE)</f>
        <v>38331</v>
      </c>
      <c r="G2334" t="str">
        <f>VLOOKUP($A2334,Orders!$A:$E,5,FALSE)</f>
        <v>Shipped</v>
      </c>
      <c r="H2334">
        <f>VLOOKUP(B2334,Products!A:H,8)</f>
        <v>57.54</v>
      </c>
      <c r="I2334">
        <f t="shared" si="148"/>
        <v>2108.25</v>
      </c>
      <c r="J2334">
        <f t="shared" si="149"/>
        <v>669.75</v>
      </c>
      <c r="K2334">
        <f t="shared" si="150"/>
        <v>2004</v>
      </c>
      <c r="L2334">
        <f t="shared" si="151"/>
        <v>12</v>
      </c>
      <c r="M2334" t="str">
        <f>VLOOKUP(A2334,'Master Sheet'!A:O,15)</f>
        <v>San Francisco</v>
      </c>
    </row>
    <row r="2335" spans="1:13">
      <c r="A2335">
        <v>10357</v>
      </c>
      <c r="B2335" t="s">
        <v>143</v>
      </c>
      <c r="C2335">
        <v>28</v>
      </c>
      <c r="D2335">
        <v>105.34</v>
      </c>
      <c r="E2335">
        <v>2</v>
      </c>
      <c r="F2335" s="14">
        <f>VLOOKUP($A2335,Orders!$A:$B,2,FALSE)</f>
        <v>38331</v>
      </c>
      <c r="G2335" t="str">
        <f>VLOOKUP($A2335,Orders!$A:$E,5,FALSE)</f>
        <v>Shipped</v>
      </c>
      <c r="H2335">
        <f>VLOOKUP(B2335,Products!A:H,8)</f>
        <v>84.76</v>
      </c>
      <c r="I2335">
        <f t="shared" si="148"/>
        <v>2949.52</v>
      </c>
      <c r="J2335">
        <f t="shared" si="149"/>
        <v>576.24</v>
      </c>
      <c r="K2335">
        <f t="shared" si="150"/>
        <v>2004</v>
      </c>
      <c r="L2335">
        <f t="shared" si="151"/>
        <v>12</v>
      </c>
      <c r="M2335" t="str">
        <f>VLOOKUP(A2335,'Master Sheet'!A:O,15)</f>
        <v>San Francisco</v>
      </c>
    </row>
    <row r="2336" spans="1:13">
      <c r="A2336">
        <v>10358</v>
      </c>
      <c r="B2336" t="s">
        <v>150</v>
      </c>
      <c r="C2336">
        <v>49</v>
      </c>
      <c r="D2336">
        <v>129.93</v>
      </c>
      <c r="E2336">
        <v>5</v>
      </c>
      <c r="F2336" s="14">
        <f>VLOOKUP($A2336,Orders!$A:$B,2,FALSE)</f>
        <v>38331</v>
      </c>
      <c r="G2336" t="str">
        <f>VLOOKUP($A2336,Orders!$A:$E,5,FALSE)</f>
        <v>Shipped</v>
      </c>
      <c r="H2336">
        <f>VLOOKUP(B2336,Products!A:H,8)</f>
        <v>89.14</v>
      </c>
      <c r="I2336">
        <f t="shared" si="148"/>
        <v>6366.5700000000006</v>
      </c>
      <c r="J2336">
        <f t="shared" si="149"/>
        <v>1998.7100000000003</v>
      </c>
      <c r="K2336">
        <f t="shared" si="150"/>
        <v>2004</v>
      </c>
      <c r="L2336">
        <f t="shared" si="151"/>
        <v>12</v>
      </c>
      <c r="M2336" t="str">
        <f>VLOOKUP(A2336,'Master Sheet'!A:O,15)</f>
        <v>Paris</v>
      </c>
    </row>
    <row r="2337" spans="1:13">
      <c r="A2337">
        <v>10358</v>
      </c>
      <c r="B2337" t="s">
        <v>151</v>
      </c>
      <c r="C2337">
        <v>42</v>
      </c>
      <c r="D2337">
        <v>98.36</v>
      </c>
      <c r="E2337">
        <v>9</v>
      </c>
      <c r="F2337" s="14">
        <f>VLOOKUP($A2337,Orders!$A:$B,2,FALSE)</f>
        <v>38331</v>
      </c>
      <c r="G2337" t="str">
        <f>VLOOKUP($A2337,Orders!$A:$E,5,FALSE)</f>
        <v>Shipped</v>
      </c>
      <c r="H2337">
        <f>VLOOKUP(B2337,Products!A:H,8)</f>
        <v>55.7</v>
      </c>
      <c r="I2337">
        <f t="shared" si="148"/>
        <v>4131.12</v>
      </c>
      <c r="J2337">
        <f t="shared" si="149"/>
        <v>1791.7199999999998</v>
      </c>
      <c r="K2337">
        <f t="shared" si="150"/>
        <v>2004</v>
      </c>
      <c r="L2337">
        <f t="shared" si="151"/>
        <v>12</v>
      </c>
      <c r="M2337" t="str">
        <f>VLOOKUP(A2337,'Master Sheet'!A:O,15)</f>
        <v>Paris</v>
      </c>
    </row>
    <row r="2338" spans="1:13">
      <c r="A2338">
        <v>10358</v>
      </c>
      <c r="B2338" t="s">
        <v>152</v>
      </c>
      <c r="C2338">
        <v>20</v>
      </c>
      <c r="D2338">
        <v>142.44999999999999</v>
      </c>
      <c r="E2338">
        <v>10</v>
      </c>
      <c r="F2338" s="14">
        <f>VLOOKUP($A2338,Orders!$A:$B,2,FALSE)</f>
        <v>38331</v>
      </c>
      <c r="G2338" t="str">
        <f>VLOOKUP($A2338,Orders!$A:$E,5,FALSE)</f>
        <v>Shipped</v>
      </c>
      <c r="H2338">
        <f>VLOOKUP(B2338,Products!A:H,8)</f>
        <v>101.51</v>
      </c>
      <c r="I2338">
        <f t="shared" si="148"/>
        <v>2849</v>
      </c>
      <c r="J2338">
        <f t="shared" si="149"/>
        <v>818.79999999999973</v>
      </c>
      <c r="K2338">
        <f t="shared" si="150"/>
        <v>2004</v>
      </c>
      <c r="L2338">
        <f t="shared" si="151"/>
        <v>12</v>
      </c>
      <c r="M2338" t="str">
        <f>VLOOKUP(A2338,'Master Sheet'!A:O,15)</f>
        <v>Paris</v>
      </c>
    </row>
    <row r="2339" spans="1:13">
      <c r="A2339">
        <v>10358</v>
      </c>
      <c r="B2339" t="s">
        <v>153</v>
      </c>
      <c r="C2339">
        <v>20</v>
      </c>
      <c r="D2339">
        <v>99.41</v>
      </c>
      <c r="E2339">
        <v>11</v>
      </c>
      <c r="F2339" s="14">
        <f>VLOOKUP($A2339,Orders!$A:$B,2,FALSE)</f>
        <v>38331</v>
      </c>
      <c r="G2339" t="str">
        <f>VLOOKUP($A2339,Orders!$A:$E,5,FALSE)</f>
        <v>Shipped</v>
      </c>
      <c r="H2339">
        <f>VLOOKUP(B2339,Products!A:H,8)</f>
        <v>74.86</v>
      </c>
      <c r="I2339">
        <f t="shared" si="148"/>
        <v>1988.1999999999998</v>
      </c>
      <c r="J2339">
        <f t="shared" si="149"/>
        <v>490.99999999999994</v>
      </c>
      <c r="K2339">
        <f t="shared" si="150"/>
        <v>2004</v>
      </c>
      <c r="L2339">
        <f t="shared" si="151"/>
        <v>12</v>
      </c>
      <c r="M2339" t="str">
        <f>VLOOKUP(A2339,'Master Sheet'!A:O,15)</f>
        <v>Paris</v>
      </c>
    </row>
    <row r="2340" spans="1:13">
      <c r="A2340">
        <v>10358</v>
      </c>
      <c r="B2340" t="s">
        <v>154</v>
      </c>
      <c r="C2340">
        <v>32</v>
      </c>
      <c r="D2340">
        <v>137.16999999999999</v>
      </c>
      <c r="E2340">
        <v>12</v>
      </c>
      <c r="F2340" s="14">
        <f>VLOOKUP($A2340,Orders!$A:$B,2,FALSE)</f>
        <v>38331</v>
      </c>
      <c r="G2340" t="str">
        <f>VLOOKUP($A2340,Orders!$A:$E,5,FALSE)</f>
        <v>Shipped</v>
      </c>
      <c r="H2340">
        <f>VLOOKUP(B2340,Products!A:H,8)</f>
        <v>77.900000000000006</v>
      </c>
      <c r="I2340">
        <f t="shared" si="148"/>
        <v>4389.4399999999996</v>
      </c>
      <c r="J2340">
        <f t="shared" si="149"/>
        <v>1896.6399999999994</v>
      </c>
      <c r="K2340">
        <f t="shared" si="150"/>
        <v>2004</v>
      </c>
      <c r="L2340">
        <f t="shared" si="151"/>
        <v>12</v>
      </c>
      <c r="M2340" t="str">
        <f>VLOOKUP(A2340,'Master Sheet'!A:O,15)</f>
        <v>Paris</v>
      </c>
    </row>
    <row r="2341" spans="1:13">
      <c r="A2341">
        <v>10358</v>
      </c>
      <c r="B2341" t="s">
        <v>155</v>
      </c>
      <c r="C2341">
        <v>25</v>
      </c>
      <c r="D2341">
        <v>117.77</v>
      </c>
      <c r="E2341">
        <v>13</v>
      </c>
      <c r="F2341" s="14">
        <f>VLOOKUP($A2341,Orders!$A:$B,2,FALSE)</f>
        <v>38331</v>
      </c>
      <c r="G2341" t="str">
        <f>VLOOKUP($A2341,Orders!$A:$E,5,FALSE)</f>
        <v>Shipped</v>
      </c>
      <c r="H2341">
        <f>VLOOKUP(B2341,Products!A:H,8)</f>
        <v>91.92</v>
      </c>
      <c r="I2341">
        <f t="shared" si="148"/>
        <v>2944.25</v>
      </c>
      <c r="J2341">
        <f t="shared" si="149"/>
        <v>646.24999999999989</v>
      </c>
      <c r="K2341">
        <f t="shared" si="150"/>
        <v>2004</v>
      </c>
      <c r="L2341">
        <f t="shared" si="151"/>
        <v>12</v>
      </c>
      <c r="M2341" t="str">
        <f>VLOOKUP(A2341,'Master Sheet'!A:O,15)</f>
        <v>Paris</v>
      </c>
    </row>
    <row r="2342" spans="1:13">
      <c r="A2342">
        <v>10358</v>
      </c>
      <c r="B2342" t="s">
        <v>144</v>
      </c>
      <c r="C2342">
        <v>30</v>
      </c>
      <c r="D2342">
        <v>46.29</v>
      </c>
      <c r="E2342">
        <v>8</v>
      </c>
      <c r="F2342" s="14">
        <f>VLOOKUP($A2342,Orders!$A:$B,2,FALSE)</f>
        <v>38331</v>
      </c>
      <c r="G2342" t="str">
        <f>VLOOKUP($A2342,Orders!$A:$E,5,FALSE)</f>
        <v>Shipped</v>
      </c>
      <c r="H2342">
        <f>VLOOKUP(B2342,Products!A:H,8)</f>
        <v>23.14</v>
      </c>
      <c r="I2342">
        <f t="shared" si="148"/>
        <v>1388.7</v>
      </c>
      <c r="J2342">
        <f t="shared" si="149"/>
        <v>694.5</v>
      </c>
      <c r="K2342">
        <f t="shared" si="150"/>
        <v>2004</v>
      </c>
      <c r="L2342">
        <f t="shared" si="151"/>
        <v>12</v>
      </c>
      <c r="M2342" t="str">
        <f>VLOOKUP(A2342,'Master Sheet'!A:O,15)</f>
        <v>Paris</v>
      </c>
    </row>
    <row r="2343" spans="1:13">
      <c r="A2343">
        <v>10358</v>
      </c>
      <c r="B2343" t="s">
        <v>156</v>
      </c>
      <c r="C2343">
        <v>44</v>
      </c>
      <c r="D2343">
        <v>56.07</v>
      </c>
      <c r="E2343">
        <v>14</v>
      </c>
      <c r="F2343" s="14">
        <f>VLOOKUP($A2343,Orders!$A:$B,2,FALSE)</f>
        <v>38331</v>
      </c>
      <c r="G2343" t="str">
        <f>VLOOKUP($A2343,Orders!$A:$E,5,FALSE)</f>
        <v>Shipped</v>
      </c>
      <c r="H2343">
        <f>VLOOKUP(B2343,Products!A:H,8)</f>
        <v>32.369999999999997</v>
      </c>
      <c r="I2343">
        <f t="shared" si="148"/>
        <v>2467.08</v>
      </c>
      <c r="J2343">
        <f t="shared" si="149"/>
        <v>1042.8000000000002</v>
      </c>
      <c r="K2343">
        <f t="shared" si="150"/>
        <v>2004</v>
      </c>
      <c r="L2343">
        <f t="shared" si="151"/>
        <v>12</v>
      </c>
      <c r="M2343" t="str">
        <f>VLOOKUP(A2343,'Master Sheet'!A:O,15)</f>
        <v>Paris</v>
      </c>
    </row>
    <row r="2344" spans="1:13">
      <c r="A2344">
        <v>10358</v>
      </c>
      <c r="B2344" t="s">
        <v>145</v>
      </c>
      <c r="C2344">
        <v>41</v>
      </c>
      <c r="D2344">
        <v>127.79</v>
      </c>
      <c r="E2344">
        <v>7</v>
      </c>
      <c r="F2344" s="14">
        <f>VLOOKUP($A2344,Orders!$A:$B,2,FALSE)</f>
        <v>38331</v>
      </c>
      <c r="G2344" t="str">
        <f>VLOOKUP($A2344,Orders!$A:$E,5,FALSE)</f>
        <v>Shipped</v>
      </c>
      <c r="H2344">
        <f>VLOOKUP(B2344,Products!A:H,8)</f>
        <v>61.34</v>
      </c>
      <c r="I2344">
        <f t="shared" si="148"/>
        <v>5239.3900000000003</v>
      </c>
      <c r="J2344">
        <f t="shared" si="149"/>
        <v>2724.4500000000003</v>
      </c>
      <c r="K2344">
        <f t="shared" si="150"/>
        <v>2004</v>
      </c>
      <c r="L2344">
        <f t="shared" si="151"/>
        <v>12</v>
      </c>
      <c r="M2344" t="str">
        <f>VLOOKUP(A2344,'Master Sheet'!A:O,15)</f>
        <v>Paris</v>
      </c>
    </row>
    <row r="2345" spans="1:13">
      <c r="A2345">
        <v>10358</v>
      </c>
      <c r="B2345" t="s">
        <v>157</v>
      </c>
      <c r="C2345">
        <v>36</v>
      </c>
      <c r="D2345">
        <v>33.590000000000003</v>
      </c>
      <c r="E2345">
        <v>4</v>
      </c>
      <c r="F2345" s="14">
        <f>VLOOKUP($A2345,Orders!$A:$B,2,FALSE)</f>
        <v>38331</v>
      </c>
      <c r="G2345" t="str">
        <f>VLOOKUP($A2345,Orders!$A:$E,5,FALSE)</f>
        <v>Shipped</v>
      </c>
      <c r="H2345">
        <f>VLOOKUP(B2345,Products!A:H,8)</f>
        <v>15.91</v>
      </c>
      <c r="I2345">
        <f t="shared" si="148"/>
        <v>1209.2400000000002</v>
      </c>
      <c r="J2345">
        <f t="shared" si="149"/>
        <v>636.48000000000013</v>
      </c>
      <c r="K2345">
        <f t="shared" si="150"/>
        <v>2004</v>
      </c>
      <c r="L2345">
        <f t="shared" si="151"/>
        <v>12</v>
      </c>
      <c r="M2345" t="str">
        <f>VLOOKUP(A2345,'Master Sheet'!A:O,15)</f>
        <v>Paris</v>
      </c>
    </row>
    <row r="2346" spans="1:13">
      <c r="A2346">
        <v>10358</v>
      </c>
      <c r="B2346" t="s">
        <v>146</v>
      </c>
      <c r="C2346">
        <v>41</v>
      </c>
      <c r="D2346">
        <v>88.62</v>
      </c>
      <c r="E2346">
        <v>6</v>
      </c>
      <c r="F2346" s="14">
        <f>VLOOKUP($A2346,Orders!$A:$B,2,FALSE)</f>
        <v>38331</v>
      </c>
      <c r="G2346" t="str">
        <f>VLOOKUP($A2346,Orders!$A:$E,5,FALSE)</f>
        <v>Shipped</v>
      </c>
      <c r="H2346">
        <f>VLOOKUP(B2346,Products!A:H,8)</f>
        <v>57.46</v>
      </c>
      <c r="I2346">
        <f t="shared" si="148"/>
        <v>3633.42</v>
      </c>
      <c r="J2346">
        <f t="shared" si="149"/>
        <v>1277.5600000000002</v>
      </c>
      <c r="K2346">
        <f t="shared" si="150"/>
        <v>2004</v>
      </c>
      <c r="L2346">
        <f t="shared" si="151"/>
        <v>12</v>
      </c>
      <c r="M2346" t="str">
        <f>VLOOKUP(A2346,'Master Sheet'!A:O,15)</f>
        <v>Paris</v>
      </c>
    </row>
    <row r="2347" spans="1:13">
      <c r="A2347">
        <v>10358</v>
      </c>
      <c r="B2347" t="s">
        <v>147</v>
      </c>
      <c r="C2347">
        <v>41</v>
      </c>
      <c r="D2347">
        <v>82.83</v>
      </c>
      <c r="E2347">
        <v>1</v>
      </c>
      <c r="F2347" s="14">
        <f>VLOOKUP($A2347,Orders!$A:$B,2,FALSE)</f>
        <v>38331</v>
      </c>
      <c r="G2347" t="str">
        <f>VLOOKUP($A2347,Orders!$A:$E,5,FALSE)</f>
        <v>Shipped</v>
      </c>
      <c r="H2347">
        <f>VLOOKUP(B2347,Products!A:H,8)</f>
        <v>53.93</v>
      </c>
      <c r="I2347">
        <f t="shared" si="148"/>
        <v>3396.0299999999997</v>
      </c>
      <c r="J2347">
        <f t="shared" si="149"/>
        <v>1184.8999999999999</v>
      </c>
      <c r="K2347">
        <f t="shared" si="150"/>
        <v>2004</v>
      </c>
      <c r="L2347">
        <f t="shared" si="151"/>
        <v>12</v>
      </c>
      <c r="M2347" t="str">
        <f>VLOOKUP(A2347,'Master Sheet'!A:O,15)</f>
        <v>Paris</v>
      </c>
    </row>
    <row r="2348" spans="1:13">
      <c r="A2348">
        <v>10358</v>
      </c>
      <c r="B2348" t="s">
        <v>148</v>
      </c>
      <c r="C2348">
        <v>36</v>
      </c>
      <c r="D2348">
        <v>51.71</v>
      </c>
      <c r="E2348">
        <v>2</v>
      </c>
      <c r="F2348" s="14">
        <f>VLOOKUP($A2348,Orders!$A:$B,2,FALSE)</f>
        <v>38331</v>
      </c>
      <c r="G2348" t="str">
        <f>VLOOKUP($A2348,Orders!$A:$E,5,FALSE)</f>
        <v>Shipped</v>
      </c>
      <c r="H2348">
        <f>VLOOKUP(B2348,Products!A:H,8)</f>
        <v>33.61</v>
      </c>
      <c r="I2348">
        <f t="shared" si="148"/>
        <v>1861.56</v>
      </c>
      <c r="J2348">
        <f t="shared" si="149"/>
        <v>651.6</v>
      </c>
      <c r="K2348">
        <f t="shared" si="150"/>
        <v>2004</v>
      </c>
      <c r="L2348">
        <f t="shared" si="151"/>
        <v>12</v>
      </c>
      <c r="M2348" t="str">
        <f>VLOOKUP(A2348,'Master Sheet'!A:O,15)</f>
        <v>Paris</v>
      </c>
    </row>
    <row r="2349" spans="1:13">
      <c r="A2349">
        <v>10358</v>
      </c>
      <c r="B2349" t="s">
        <v>149</v>
      </c>
      <c r="C2349">
        <v>27</v>
      </c>
      <c r="D2349">
        <v>85.98</v>
      </c>
      <c r="E2349">
        <v>3</v>
      </c>
      <c r="F2349" s="14">
        <f>VLOOKUP($A2349,Orders!$A:$B,2,FALSE)</f>
        <v>38331</v>
      </c>
      <c r="G2349" t="str">
        <f>VLOOKUP($A2349,Orders!$A:$E,5,FALSE)</f>
        <v>Shipped</v>
      </c>
      <c r="H2349">
        <f>VLOOKUP(B2349,Products!A:H,8)</f>
        <v>46.53</v>
      </c>
      <c r="I2349">
        <f t="shared" ref="I2349:I2412" si="152">C2349*D2349</f>
        <v>2321.46</v>
      </c>
      <c r="J2349">
        <f t="shared" ref="J2349:J2412" si="153">(D2349-H2349)*C2349</f>
        <v>1065.1500000000001</v>
      </c>
      <c r="K2349">
        <f t="shared" ref="K2349:K2412" si="154">YEAR(F2349)</f>
        <v>2004</v>
      </c>
      <c r="L2349">
        <f t="shared" ref="L2349:L2412" si="155">MONTH(F2349)</f>
        <v>12</v>
      </c>
      <c r="M2349" t="str">
        <f>VLOOKUP(A2349,'Master Sheet'!A:O,15)</f>
        <v>Paris</v>
      </c>
    </row>
    <row r="2350" spans="1:13">
      <c r="A2350">
        <v>10359</v>
      </c>
      <c r="B2350" t="s">
        <v>163</v>
      </c>
      <c r="C2350">
        <v>48</v>
      </c>
      <c r="D2350">
        <v>122.4</v>
      </c>
      <c r="E2350">
        <v>6</v>
      </c>
      <c r="F2350" s="14">
        <f>VLOOKUP($A2350,Orders!$A:$B,2,FALSE)</f>
        <v>38336</v>
      </c>
      <c r="G2350" t="str">
        <f>VLOOKUP($A2350,Orders!$A:$E,5,FALSE)</f>
        <v>Shipped</v>
      </c>
      <c r="H2350">
        <f>VLOOKUP(B2350,Products!A:H,8)</f>
        <v>85.68</v>
      </c>
      <c r="I2350">
        <f t="shared" si="152"/>
        <v>5875.2000000000007</v>
      </c>
      <c r="J2350">
        <f t="shared" si="153"/>
        <v>1762.56</v>
      </c>
      <c r="K2350">
        <f t="shared" si="154"/>
        <v>2004</v>
      </c>
      <c r="L2350">
        <f t="shared" si="155"/>
        <v>12</v>
      </c>
      <c r="M2350" t="str">
        <f>VLOOKUP(A2350,'Master Sheet'!A:O,15)</f>
        <v>Paris</v>
      </c>
    </row>
    <row r="2351" spans="1:13">
      <c r="A2351">
        <v>10359</v>
      </c>
      <c r="B2351" t="s">
        <v>164</v>
      </c>
      <c r="C2351">
        <v>42</v>
      </c>
      <c r="D2351">
        <v>180.79</v>
      </c>
      <c r="E2351">
        <v>8</v>
      </c>
      <c r="F2351" s="14">
        <f>VLOOKUP($A2351,Orders!$A:$B,2,FALSE)</f>
        <v>38336</v>
      </c>
      <c r="G2351" t="str">
        <f>VLOOKUP($A2351,Orders!$A:$E,5,FALSE)</f>
        <v>Shipped</v>
      </c>
      <c r="H2351">
        <f>VLOOKUP(B2351,Products!A:H,8)</f>
        <v>95.59</v>
      </c>
      <c r="I2351">
        <f t="shared" si="152"/>
        <v>7593.1799999999994</v>
      </c>
      <c r="J2351">
        <f t="shared" si="153"/>
        <v>3578.3999999999996</v>
      </c>
      <c r="K2351">
        <f t="shared" si="154"/>
        <v>2004</v>
      </c>
      <c r="L2351">
        <f t="shared" si="155"/>
        <v>12</v>
      </c>
      <c r="M2351" t="str">
        <f>VLOOKUP(A2351,'Master Sheet'!A:O,15)</f>
        <v>Paris</v>
      </c>
    </row>
    <row r="2352" spans="1:13">
      <c r="A2352">
        <v>10359</v>
      </c>
      <c r="B2352" t="s">
        <v>165</v>
      </c>
      <c r="C2352">
        <v>49</v>
      </c>
      <c r="D2352">
        <v>162.63999999999999</v>
      </c>
      <c r="E2352">
        <v>5</v>
      </c>
      <c r="F2352" s="14">
        <f>VLOOKUP($A2352,Orders!$A:$B,2,FALSE)</f>
        <v>38336</v>
      </c>
      <c r="G2352" t="str">
        <f>VLOOKUP($A2352,Orders!$A:$E,5,FALSE)</f>
        <v>Shipped</v>
      </c>
      <c r="H2352">
        <f>VLOOKUP(B2352,Products!A:H,8)</f>
        <v>83.05</v>
      </c>
      <c r="I2352">
        <f t="shared" si="152"/>
        <v>7969.36</v>
      </c>
      <c r="J2352">
        <f t="shared" si="153"/>
        <v>3899.9099999999994</v>
      </c>
      <c r="K2352">
        <f t="shared" si="154"/>
        <v>2004</v>
      </c>
      <c r="L2352">
        <f t="shared" si="155"/>
        <v>12</v>
      </c>
      <c r="M2352" t="str">
        <f>VLOOKUP(A2352,'Master Sheet'!A:O,15)</f>
        <v>Paris</v>
      </c>
    </row>
    <row r="2353" spans="1:13">
      <c r="A2353">
        <v>10359</v>
      </c>
      <c r="B2353" t="s">
        <v>158</v>
      </c>
      <c r="C2353">
        <v>22</v>
      </c>
      <c r="D2353">
        <v>108.82</v>
      </c>
      <c r="E2353">
        <v>7</v>
      </c>
      <c r="F2353" s="14">
        <f>VLOOKUP($A2353,Orders!$A:$B,2,FALSE)</f>
        <v>38336</v>
      </c>
      <c r="G2353" t="str">
        <f>VLOOKUP($A2353,Orders!$A:$E,5,FALSE)</f>
        <v>Shipped</v>
      </c>
      <c r="H2353">
        <f>VLOOKUP(B2353,Products!A:H,8)</f>
        <v>69.78</v>
      </c>
      <c r="I2353">
        <f t="shared" si="152"/>
        <v>2394.04</v>
      </c>
      <c r="J2353">
        <f t="shared" si="153"/>
        <v>858.87999999999988</v>
      </c>
      <c r="K2353">
        <f t="shared" si="154"/>
        <v>2004</v>
      </c>
      <c r="L2353">
        <f t="shared" si="155"/>
        <v>12</v>
      </c>
      <c r="M2353" t="str">
        <f>VLOOKUP(A2353,'Master Sheet'!A:O,15)</f>
        <v>Paris</v>
      </c>
    </row>
    <row r="2354" spans="1:13">
      <c r="A2354">
        <v>10359</v>
      </c>
      <c r="B2354" t="s">
        <v>159</v>
      </c>
      <c r="C2354">
        <v>36</v>
      </c>
      <c r="D2354">
        <v>45.45</v>
      </c>
      <c r="E2354">
        <v>3</v>
      </c>
      <c r="F2354" s="14">
        <f>VLOOKUP($A2354,Orders!$A:$B,2,FALSE)</f>
        <v>38336</v>
      </c>
      <c r="G2354" t="str">
        <f>VLOOKUP($A2354,Orders!$A:$E,5,FALSE)</f>
        <v>Shipped</v>
      </c>
      <c r="H2354">
        <f>VLOOKUP(B2354,Products!A:H,8)</f>
        <v>25.98</v>
      </c>
      <c r="I2354">
        <f t="shared" si="152"/>
        <v>1636.2</v>
      </c>
      <c r="J2354">
        <f t="shared" si="153"/>
        <v>700.92000000000007</v>
      </c>
      <c r="K2354">
        <f t="shared" si="154"/>
        <v>2004</v>
      </c>
      <c r="L2354">
        <f t="shared" si="155"/>
        <v>12</v>
      </c>
      <c r="M2354" t="str">
        <f>VLOOKUP(A2354,'Master Sheet'!A:O,15)</f>
        <v>Paris</v>
      </c>
    </row>
    <row r="2355" spans="1:13">
      <c r="A2355">
        <v>10359</v>
      </c>
      <c r="B2355" t="s">
        <v>160</v>
      </c>
      <c r="C2355">
        <v>22</v>
      </c>
      <c r="D2355">
        <v>62.14</v>
      </c>
      <c r="E2355">
        <v>1</v>
      </c>
      <c r="F2355" s="14">
        <f>VLOOKUP($A2355,Orders!$A:$B,2,FALSE)</f>
        <v>38336</v>
      </c>
      <c r="G2355" t="str">
        <f>VLOOKUP($A2355,Orders!$A:$E,5,FALSE)</f>
        <v>Shipped</v>
      </c>
      <c r="H2355">
        <f>VLOOKUP(B2355,Products!A:H,8)</f>
        <v>26.72</v>
      </c>
      <c r="I2355">
        <f t="shared" si="152"/>
        <v>1367.08</v>
      </c>
      <c r="J2355">
        <f t="shared" si="153"/>
        <v>779.24</v>
      </c>
      <c r="K2355">
        <f t="shared" si="154"/>
        <v>2004</v>
      </c>
      <c r="L2355">
        <f t="shared" si="155"/>
        <v>12</v>
      </c>
      <c r="M2355" t="str">
        <f>VLOOKUP(A2355,'Master Sheet'!A:O,15)</f>
        <v>Paris</v>
      </c>
    </row>
    <row r="2356" spans="1:13">
      <c r="A2356">
        <v>10359</v>
      </c>
      <c r="B2356" t="s">
        <v>161</v>
      </c>
      <c r="C2356">
        <v>46</v>
      </c>
      <c r="D2356">
        <v>99.55</v>
      </c>
      <c r="E2356">
        <v>2</v>
      </c>
      <c r="F2356" s="14">
        <f>VLOOKUP($A2356,Orders!$A:$B,2,FALSE)</f>
        <v>38336</v>
      </c>
      <c r="G2356" t="str">
        <f>VLOOKUP($A2356,Orders!$A:$E,5,FALSE)</f>
        <v>Shipped</v>
      </c>
      <c r="H2356">
        <f>VLOOKUP(B2356,Products!A:H,8)</f>
        <v>68.290000000000006</v>
      </c>
      <c r="I2356">
        <f t="shared" si="152"/>
        <v>4579.3</v>
      </c>
      <c r="J2356">
        <f t="shared" si="153"/>
        <v>1437.9599999999996</v>
      </c>
      <c r="K2356">
        <f t="shared" si="154"/>
        <v>2004</v>
      </c>
      <c r="L2356">
        <f t="shared" si="155"/>
        <v>12</v>
      </c>
      <c r="M2356" t="str">
        <f>VLOOKUP(A2356,'Master Sheet'!A:O,15)</f>
        <v>Paris</v>
      </c>
    </row>
    <row r="2357" spans="1:13">
      <c r="A2357">
        <v>10359</v>
      </c>
      <c r="B2357" t="s">
        <v>162</v>
      </c>
      <c r="C2357">
        <v>25</v>
      </c>
      <c r="D2357">
        <v>47.45</v>
      </c>
      <c r="E2357">
        <v>4</v>
      </c>
      <c r="F2357" s="14">
        <f>VLOOKUP($A2357,Orders!$A:$B,2,FALSE)</f>
        <v>38336</v>
      </c>
      <c r="G2357" t="str">
        <f>VLOOKUP($A2357,Orders!$A:$E,5,FALSE)</f>
        <v>Shipped</v>
      </c>
      <c r="H2357">
        <f>VLOOKUP(B2357,Products!A:H,8)</f>
        <v>37.49</v>
      </c>
      <c r="I2357">
        <f t="shared" si="152"/>
        <v>1186.25</v>
      </c>
      <c r="J2357">
        <f t="shared" si="153"/>
        <v>249.00000000000003</v>
      </c>
      <c r="K2357">
        <f t="shared" si="154"/>
        <v>2004</v>
      </c>
      <c r="L2357">
        <f t="shared" si="155"/>
        <v>12</v>
      </c>
      <c r="M2357" t="str">
        <f>VLOOKUP(A2357,'Master Sheet'!A:O,15)</f>
        <v>Paris</v>
      </c>
    </row>
    <row r="2358" spans="1:13">
      <c r="A2358">
        <v>10360</v>
      </c>
      <c r="B2358" t="s">
        <v>178</v>
      </c>
      <c r="C2358">
        <v>50</v>
      </c>
      <c r="D2358">
        <v>126.15</v>
      </c>
      <c r="E2358">
        <v>12</v>
      </c>
      <c r="F2358" s="14">
        <f>VLOOKUP($A2358,Orders!$A:$B,2,FALSE)</f>
        <v>38337</v>
      </c>
      <c r="G2358" t="str">
        <f>VLOOKUP($A2358,Orders!$A:$E,5,FALSE)</f>
        <v>Shipped</v>
      </c>
      <c r="H2358">
        <f>VLOOKUP(B2358,Products!A:H,8)</f>
        <v>77.27</v>
      </c>
      <c r="I2358">
        <f t="shared" si="152"/>
        <v>6307.5</v>
      </c>
      <c r="J2358">
        <f t="shared" si="153"/>
        <v>2444.0000000000005</v>
      </c>
      <c r="K2358">
        <f t="shared" si="154"/>
        <v>2004</v>
      </c>
      <c r="L2358">
        <f t="shared" si="155"/>
        <v>12</v>
      </c>
      <c r="M2358" t="str">
        <f>VLOOKUP(A2358,'Master Sheet'!A:O,15)</f>
        <v>Sydney</v>
      </c>
    </row>
    <row r="2359" spans="1:13">
      <c r="A2359">
        <v>10360</v>
      </c>
      <c r="B2359" t="s">
        <v>179</v>
      </c>
      <c r="C2359">
        <v>41</v>
      </c>
      <c r="D2359">
        <v>68.430000000000007</v>
      </c>
      <c r="E2359">
        <v>13</v>
      </c>
      <c r="F2359" s="14">
        <f>VLOOKUP($A2359,Orders!$A:$B,2,FALSE)</f>
        <v>38337</v>
      </c>
      <c r="G2359" t="str">
        <f>VLOOKUP($A2359,Orders!$A:$E,5,FALSE)</f>
        <v>Shipped</v>
      </c>
      <c r="H2359">
        <f>VLOOKUP(B2359,Products!A:H,8)</f>
        <v>49</v>
      </c>
      <c r="I2359">
        <f t="shared" si="152"/>
        <v>2805.63</v>
      </c>
      <c r="J2359">
        <f t="shared" si="153"/>
        <v>796.63000000000034</v>
      </c>
      <c r="K2359">
        <f t="shared" si="154"/>
        <v>2004</v>
      </c>
      <c r="L2359">
        <f t="shared" si="155"/>
        <v>12</v>
      </c>
      <c r="M2359" t="str">
        <f>VLOOKUP(A2359,'Master Sheet'!A:O,15)</f>
        <v>Sydney</v>
      </c>
    </row>
    <row r="2360" spans="1:13">
      <c r="A2360">
        <v>10360</v>
      </c>
      <c r="B2360" t="s">
        <v>180</v>
      </c>
      <c r="C2360">
        <v>46</v>
      </c>
      <c r="D2360">
        <v>71.400000000000006</v>
      </c>
      <c r="E2360">
        <v>14</v>
      </c>
      <c r="F2360" s="14">
        <f>VLOOKUP($A2360,Orders!$A:$B,2,FALSE)</f>
        <v>38337</v>
      </c>
      <c r="G2360" t="str">
        <f>VLOOKUP($A2360,Orders!$A:$E,5,FALSE)</f>
        <v>Shipped</v>
      </c>
      <c r="H2360">
        <f>VLOOKUP(B2360,Products!A:H,8)</f>
        <v>51.61</v>
      </c>
      <c r="I2360">
        <f t="shared" si="152"/>
        <v>3284.4</v>
      </c>
      <c r="J2360">
        <f t="shared" si="153"/>
        <v>910.34000000000026</v>
      </c>
      <c r="K2360">
        <f t="shared" si="154"/>
        <v>2004</v>
      </c>
      <c r="L2360">
        <f t="shared" si="155"/>
        <v>12</v>
      </c>
      <c r="M2360" t="str">
        <f>VLOOKUP(A2360,'Master Sheet'!A:O,15)</f>
        <v>Sydney</v>
      </c>
    </row>
    <row r="2361" spans="1:13">
      <c r="A2361">
        <v>10360</v>
      </c>
      <c r="B2361" t="s">
        <v>166</v>
      </c>
      <c r="C2361">
        <v>29</v>
      </c>
      <c r="D2361">
        <v>122.93</v>
      </c>
      <c r="E2361">
        <v>8</v>
      </c>
      <c r="F2361" s="14">
        <f>VLOOKUP($A2361,Orders!$A:$B,2,FALSE)</f>
        <v>38337</v>
      </c>
      <c r="G2361" t="str">
        <f>VLOOKUP($A2361,Orders!$A:$E,5,FALSE)</f>
        <v>Shipped</v>
      </c>
      <c r="H2361">
        <f>VLOOKUP(B2361,Products!A:H,8)</f>
        <v>68.3</v>
      </c>
      <c r="I2361">
        <f t="shared" si="152"/>
        <v>3564.9700000000003</v>
      </c>
      <c r="J2361">
        <f t="shared" si="153"/>
        <v>1584.2700000000002</v>
      </c>
      <c r="K2361">
        <f t="shared" si="154"/>
        <v>2004</v>
      </c>
      <c r="L2361">
        <f t="shared" si="155"/>
        <v>12</v>
      </c>
      <c r="M2361" t="str">
        <f>VLOOKUP(A2361,'Master Sheet'!A:O,15)</f>
        <v>Sydney</v>
      </c>
    </row>
    <row r="2362" spans="1:13">
      <c r="A2362">
        <v>10360</v>
      </c>
      <c r="B2362" t="s">
        <v>167</v>
      </c>
      <c r="C2362">
        <v>29</v>
      </c>
      <c r="D2362">
        <v>94.79</v>
      </c>
      <c r="E2362">
        <v>18</v>
      </c>
      <c r="F2362" s="14">
        <f>VLOOKUP($A2362,Orders!$A:$B,2,FALSE)</f>
        <v>38337</v>
      </c>
      <c r="G2362" t="str">
        <f>VLOOKUP($A2362,Orders!$A:$E,5,FALSE)</f>
        <v>Shipped</v>
      </c>
      <c r="H2362">
        <f>VLOOKUP(B2362,Products!A:H,8)</f>
        <v>67.56</v>
      </c>
      <c r="I2362">
        <f t="shared" si="152"/>
        <v>2748.9100000000003</v>
      </c>
      <c r="J2362">
        <f t="shared" si="153"/>
        <v>789.67000000000007</v>
      </c>
      <c r="K2362">
        <f t="shared" si="154"/>
        <v>2004</v>
      </c>
      <c r="L2362">
        <f t="shared" si="155"/>
        <v>12</v>
      </c>
      <c r="M2362" t="str">
        <f>VLOOKUP(A2362,'Master Sheet'!A:O,15)</f>
        <v>Sydney</v>
      </c>
    </row>
    <row r="2363" spans="1:13">
      <c r="A2363">
        <v>10360</v>
      </c>
      <c r="B2363" t="s">
        <v>181</v>
      </c>
      <c r="C2363">
        <v>40</v>
      </c>
      <c r="D2363">
        <v>101.64</v>
      </c>
      <c r="E2363">
        <v>15</v>
      </c>
      <c r="F2363" s="14">
        <f>VLOOKUP($A2363,Orders!$A:$B,2,FALSE)</f>
        <v>38337</v>
      </c>
      <c r="G2363" t="str">
        <f>VLOOKUP($A2363,Orders!$A:$E,5,FALSE)</f>
        <v>Shipped</v>
      </c>
      <c r="H2363">
        <f>VLOOKUP(B2363,Products!A:H,8)</f>
        <v>64.58</v>
      </c>
      <c r="I2363">
        <f t="shared" si="152"/>
        <v>4065.6</v>
      </c>
      <c r="J2363">
        <f t="shared" si="153"/>
        <v>1482.4</v>
      </c>
      <c r="K2363">
        <f t="shared" si="154"/>
        <v>2004</v>
      </c>
      <c r="L2363">
        <f t="shared" si="155"/>
        <v>12</v>
      </c>
      <c r="M2363" t="str">
        <f>VLOOKUP(A2363,'Master Sheet'!A:O,15)</f>
        <v>Sydney</v>
      </c>
    </row>
    <row r="2364" spans="1:13">
      <c r="A2364">
        <v>10360</v>
      </c>
      <c r="B2364" t="s">
        <v>168</v>
      </c>
      <c r="C2364">
        <v>40</v>
      </c>
      <c r="D2364">
        <v>76.36</v>
      </c>
      <c r="E2364">
        <v>1</v>
      </c>
      <c r="F2364" s="14">
        <f>VLOOKUP($A2364,Orders!$A:$B,2,FALSE)</f>
        <v>38337</v>
      </c>
      <c r="G2364" t="str">
        <f>VLOOKUP($A2364,Orders!$A:$E,5,FALSE)</f>
        <v>Shipped</v>
      </c>
      <c r="H2364">
        <f>VLOOKUP(B2364,Products!A:H,8)</f>
        <v>52.66</v>
      </c>
      <c r="I2364">
        <f t="shared" si="152"/>
        <v>3054.4</v>
      </c>
      <c r="J2364">
        <f t="shared" si="153"/>
        <v>948.00000000000011</v>
      </c>
      <c r="K2364">
        <f t="shared" si="154"/>
        <v>2004</v>
      </c>
      <c r="L2364">
        <f t="shared" si="155"/>
        <v>12</v>
      </c>
      <c r="M2364" t="str">
        <f>VLOOKUP(A2364,'Master Sheet'!A:O,15)</f>
        <v>Sydney</v>
      </c>
    </row>
    <row r="2365" spans="1:13">
      <c r="A2365">
        <v>10360</v>
      </c>
      <c r="B2365" t="s">
        <v>182</v>
      </c>
      <c r="C2365">
        <v>22</v>
      </c>
      <c r="D2365">
        <v>106.14</v>
      </c>
      <c r="E2365">
        <v>17</v>
      </c>
      <c r="F2365" s="14">
        <f>VLOOKUP($A2365,Orders!$A:$B,2,FALSE)</f>
        <v>38337</v>
      </c>
      <c r="G2365" t="str">
        <f>VLOOKUP($A2365,Orders!$A:$E,5,FALSE)</f>
        <v>Shipped</v>
      </c>
      <c r="H2365">
        <f>VLOOKUP(B2365,Products!A:H,8)</f>
        <v>66.739999999999995</v>
      </c>
      <c r="I2365">
        <f t="shared" si="152"/>
        <v>2335.08</v>
      </c>
      <c r="J2365">
        <f t="shared" si="153"/>
        <v>866.80000000000018</v>
      </c>
      <c r="K2365">
        <f t="shared" si="154"/>
        <v>2004</v>
      </c>
      <c r="L2365">
        <f t="shared" si="155"/>
        <v>12</v>
      </c>
      <c r="M2365" t="str">
        <f>VLOOKUP(A2365,'Master Sheet'!A:O,15)</f>
        <v>Sydney</v>
      </c>
    </row>
    <row r="2366" spans="1:13">
      <c r="A2366">
        <v>10360</v>
      </c>
      <c r="B2366" t="s">
        <v>169</v>
      </c>
      <c r="C2366">
        <v>31</v>
      </c>
      <c r="D2366">
        <v>100.77</v>
      </c>
      <c r="E2366">
        <v>2</v>
      </c>
      <c r="F2366" s="14">
        <f>VLOOKUP($A2366,Orders!$A:$B,2,FALSE)</f>
        <v>38337</v>
      </c>
      <c r="G2366" t="str">
        <f>VLOOKUP($A2366,Orders!$A:$E,5,FALSE)</f>
        <v>Shipped</v>
      </c>
      <c r="H2366">
        <f>VLOOKUP(B2366,Products!A:H,8)</f>
        <v>82.34</v>
      </c>
      <c r="I2366">
        <f t="shared" si="152"/>
        <v>3123.87</v>
      </c>
      <c r="J2366">
        <f t="shared" si="153"/>
        <v>571.32999999999981</v>
      </c>
      <c r="K2366">
        <f t="shared" si="154"/>
        <v>2004</v>
      </c>
      <c r="L2366">
        <f t="shared" si="155"/>
        <v>12</v>
      </c>
      <c r="M2366" t="str">
        <f>VLOOKUP(A2366,'Master Sheet'!A:O,15)</f>
        <v>Sydney</v>
      </c>
    </row>
    <row r="2367" spans="1:13">
      <c r="A2367">
        <v>10360</v>
      </c>
      <c r="B2367" t="s">
        <v>183</v>
      </c>
      <c r="C2367">
        <v>49</v>
      </c>
      <c r="D2367">
        <v>55.49</v>
      </c>
      <c r="E2367">
        <v>16</v>
      </c>
      <c r="F2367" s="14">
        <f>VLOOKUP($A2367,Orders!$A:$B,2,FALSE)</f>
        <v>38337</v>
      </c>
      <c r="G2367" t="str">
        <f>VLOOKUP($A2367,Orders!$A:$E,5,FALSE)</f>
        <v>Shipped</v>
      </c>
      <c r="H2367">
        <f>VLOOKUP(B2367,Products!A:H,8)</f>
        <v>34.25</v>
      </c>
      <c r="I2367">
        <f t="shared" si="152"/>
        <v>2719.01</v>
      </c>
      <c r="J2367">
        <f t="shared" si="153"/>
        <v>1040.76</v>
      </c>
      <c r="K2367">
        <f t="shared" si="154"/>
        <v>2004</v>
      </c>
      <c r="L2367">
        <f t="shared" si="155"/>
        <v>12</v>
      </c>
      <c r="M2367" t="str">
        <f>VLOOKUP(A2367,'Master Sheet'!A:O,15)</f>
        <v>Sydney</v>
      </c>
    </row>
    <row r="2368" spans="1:13">
      <c r="A2368">
        <v>10360</v>
      </c>
      <c r="B2368" t="s">
        <v>170</v>
      </c>
      <c r="C2368">
        <v>36</v>
      </c>
      <c r="D2368">
        <v>70.81</v>
      </c>
      <c r="E2368">
        <v>3</v>
      </c>
      <c r="F2368" s="14">
        <f>VLOOKUP($A2368,Orders!$A:$B,2,FALSE)</f>
        <v>38337</v>
      </c>
      <c r="G2368" t="str">
        <f>VLOOKUP($A2368,Orders!$A:$E,5,FALSE)</f>
        <v>Shipped</v>
      </c>
      <c r="H2368">
        <f>VLOOKUP(B2368,Products!A:H,8)</f>
        <v>46.91</v>
      </c>
      <c r="I2368">
        <f t="shared" si="152"/>
        <v>2549.16</v>
      </c>
      <c r="J2368">
        <f t="shared" si="153"/>
        <v>860.4000000000002</v>
      </c>
      <c r="K2368">
        <f t="shared" si="154"/>
        <v>2004</v>
      </c>
      <c r="L2368">
        <f t="shared" si="155"/>
        <v>12</v>
      </c>
      <c r="M2368" t="str">
        <f>VLOOKUP(A2368,'Master Sheet'!A:O,15)</f>
        <v>Sydney</v>
      </c>
    </row>
    <row r="2369" spans="1:13">
      <c r="A2369">
        <v>10360</v>
      </c>
      <c r="B2369" t="s">
        <v>171</v>
      </c>
      <c r="C2369">
        <v>22</v>
      </c>
      <c r="D2369">
        <v>78.83</v>
      </c>
      <c r="E2369">
        <v>4</v>
      </c>
      <c r="F2369" s="14">
        <f>VLOOKUP($A2369,Orders!$A:$B,2,FALSE)</f>
        <v>38337</v>
      </c>
      <c r="G2369" t="str">
        <f>VLOOKUP($A2369,Orders!$A:$E,5,FALSE)</f>
        <v>Shipped</v>
      </c>
      <c r="H2369">
        <f>VLOOKUP(B2369,Products!A:H,8)</f>
        <v>48.64</v>
      </c>
      <c r="I2369">
        <f t="shared" si="152"/>
        <v>1734.26</v>
      </c>
      <c r="J2369">
        <f t="shared" si="153"/>
        <v>664.18</v>
      </c>
      <c r="K2369">
        <f t="shared" si="154"/>
        <v>2004</v>
      </c>
      <c r="L2369">
        <f t="shared" si="155"/>
        <v>12</v>
      </c>
      <c r="M2369" t="str">
        <f>VLOOKUP(A2369,'Master Sheet'!A:O,15)</f>
        <v>Sydney</v>
      </c>
    </row>
    <row r="2370" spans="1:13">
      <c r="A2370">
        <v>10360</v>
      </c>
      <c r="B2370" t="s">
        <v>172</v>
      </c>
      <c r="C2370">
        <v>32</v>
      </c>
      <c r="D2370">
        <v>64.67</v>
      </c>
      <c r="E2370">
        <v>5</v>
      </c>
      <c r="F2370" s="14">
        <f>VLOOKUP($A2370,Orders!$A:$B,2,FALSE)</f>
        <v>38337</v>
      </c>
      <c r="G2370" t="str">
        <f>VLOOKUP($A2370,Orders!$A:$E,5,FALSE)</f>
        <v>Shipped</v>
      </c>
      <c r="H2370">
        <f>VLOOKUP(B2370,Products!A:H,8)</f>
        <v>34</v>
      </c>
      <c r="I2370">
        <f t="shared" si="152"/>
        <v>2069.44</v>
      </c>
      <c r="J2370">
        <f t="shared" si="153"/>
        <v>981.44</v>
      </c>
      <c r="K2370">
        <f t="shared" si="154"/>
        <v>2004</v>
      </c>
      <c r="L2370">
        <f t="shared" si="155"/>
        <v>12</v>
      </c>
      <c r="M2370" t="str">
        <f>VLOOKUP(A2370,'Master Sheet'!A:O,15)</f>
        <v>Sydney</v>
      </c>
    </row>
    <row r="2371" spans="1:13">
      <c r="A2371">
        <v>10360</v>
      </c>
      <c r="B2371" t="s">
        <v>173</v>
      </c>
      <c r="C2371">
        <v>26</v>
      </c>
      <c r="D2371">
        <v>86.61</v>
      </c>
      <c r="E2371">
        <v>6</v>
      </c>
      <c r="F2371" s="14">
        <f>VLOOKUP($A2371,Orders!$A:$B,2,FALSE)</f>
        <v>38337</v>
      </c>
      <c r="G2371" t="str">
        <f>VLOOKUP($A2371,Orders!$A:$E,5,FALSE)</f>
        <v>Shipped</v>
      </c>
      <c r="H2371">
        <f>VLOOKUP(B2371,Products!A:H,8)</f>
        <v>43.3</v>
      </c>
      <c r="I2371">
        <f t="shared" si="152"/>
        <v>2251.86</v>
      </c>
      <c r="J2371">
        <f t="shared" si="153"/>
        <v>1126.06</v>
      </c>
      <c r="K2371">
        <f t="shared" si="154"/>
        <v>2004</v>
      </c>
      <c r="L2371">
        <f t="shared" si="155"/>
        <v>12</v>
      </c>
      <c r="M2371" t="str">
        <f>VLOOKUP(A2371,'Master Sheet'!A:O,15)</f>
        <v>Sydney</v>
      </c>
    </row>
    <row r="2372" spans="1:13">
      <c r="A2372">
        <v>10360</v>
      </c>
      <c r="B2372" t="s">
        <v>174</v>
      </c>
      <c r="C2372">
        <v>30</v>
      </c>
      <c r="D2372">
        <v>70.11</v>
      </c>
      <c r="E2372">
        <v>7</v>
      </c>
      <c r="F2372" s="14">
        <f>VLOOKUP($A2372,Orders!$A:$B,2,FALSE)</f>
        <v>38337</v>
      </c>
      <c r="G2372" t="str">
        <f>VLOOKUP($A2372,Orders!$A:$E,5,FALSE)</f>
        <v>Shipped</v>
      </c>
      <c r="H2372">
        <f>VLOOKUP(B2372,Products!A:H,8)</f>
        <v>33.97</v>
      </c>
      <c r="I2372">
        <f t="shared" si="152"/>
        <v>2103.3000000000002</v>
      </c>
      <c r="J2372">
        <f t="shared" si="153"/>
        <v>1084.2</v>
      </c>
      <c r="K2372">
        <f t="shared" si="154"/>
        <v>2004</v>
      </c>
      <c r="L2372">
        <f t="shared" si="155"/>
        <v>12</v>
      </c>
      <c r="M2372" t="str">
        <f>VLOOKUP(A2372,'Master Sheet'!A:O,15)</f>
        <v>Sydney</v>
      </c>
    </row>
    <row r="2373" spans="1:13">
      <c r="A2373">
        <v>10360</v>
      </c>
      <c r="B2373" t="s">
        <v>175</v>
      </c>
      <c r="C2373">
        <v>35</v>
      </c>
      <c r="D2373">
        <v>83.14</v>
      </c>
      <c r="E2373">
        <v>9</v>
      </c>
      <c r="F2373" s="14">
        <f>VLOOKUP($A2373,Orders!$A:$B,2,FALSE)</f>
        <v>38337</v>
      </c>
      <c r="G2373" t="str">
        <f>VLOOKUP($A2373,Orders!$A:$E,5,FALSE)</f>
        <v>Shipped</v>
      </c>
      <c r="H2373">
        <f>VLOOKUP(B2373,Products!A:H,8)</f>
        <v>51.09</v>
      </c>
      <c r="I2373">
        <f t="shared" si="152"/>
        <v>2909.9</v>
      </c>
      <c r="J2373">
        <f t="shared" si="153"/>
        <v>1121.75</v>
      </c>
      <c r="K2373">
        <f t="shared" si="154"/>
        <v>2004</v>
      </c>
      <c r="L2373">
        <f t="shared" si="155"/>
        <v>12</v>
      </c>
      <c r="M2373" t="str">
        <f>VLOOKUP(A2373,'Master Sheet'!A:O,15)</f>
        <v>Sydney</v>
      </c>
    </row>
    <row r="2374" spans="1:13">
      <c r="A2374">
        <v>10360</v>
      </c>
      <c r="B2374" t="s">
        <v>176</v>
      </c>
      <c r="C2374">
        <v>31</v>
      </c>
      <c r="D2374">
        <v>92.36</v>
      </c>
      <c r="E2374">
        <v>10</v>
      </c>
      <c r="F2374" s="14">
        <f>VLOOKUP($A2374,Orders!$A:$B,2,FALSE)</f>
        <v>38337</v>
      </c>
      <c r="G2374" t="str">
        <f>VLOOKUP($A2374,Orders!$A:$E,5,FALSE)</f>
        <v>Shipped</v>
      </c>
      <c r="H2374">
        <f>VLOOKUP(B2374,Products!A:H,8)</f>
        <v>53.63</v>
      </c>
      <c r="I2374">
        <f t="shared" si="152"/>
        <v>2863.16</v>
      </c>
      <c r="J2374">
        <f t="shared" si="153"/>
        <v>1200.6299999999999</v>
      </c>
      <c r="K2374">
        <f t="shared" si="154"/>
        <v>2004</v>
      </c>
      <c r="L2374">
        <f t="shared" si="155"/>
        <v>12</v>
      </c>
      <c r="M2374" t="str">
        <f>VLOOKUP(A2374,'Master Sheet'!A:O,15)</f>
        <v>Sydney</v>
      </c>
    </row>
    <row r="2375" spans="1:13">
      <c r="A2375">
        <v>10360</v>
      </c>
      <c r="B2375" t="s">
        <v>177</v>
      </c>
      <c r="C2375">
        <v>31</v>
      </c>
      <c r="D2375">
        <v>54.05</v>
      </c>
      <c r="E2375">
        <v>11</v>
      </c>
      <c r="F2375" s="14">
        <f>VLOOKUP($A2375,Orders!$A:$B,2,FALSE)</f>
        <v>38337</v>
      </c>
      <c r="G2375" t="str">
        <f>VLOOKUP($A2375,Orders!$A:$E,5,FALSE)</f>
        <v>Shipped</v>
      </c>
      <c r="H2375">
        <f>VLOOKUP(B2375,Products!A:H,8)</f>
        <v>33.299999999999997</v>
      </c>
      <c r="I2375">
        <f t="shared" si="152"/>
        <v>1675.55</v>
      </c>
      <c r="J2375">
        <f t="shared" si="153"/>
        <v>643.25</v>
      </c>
      <c r="K2375">
        <f t="shared" si="154"/>
        <v>2004</v>
      </c>
      <c r="L2375">
        <f t="shared" si="155"/>
        <v>12</v>
      </c>
      <c r="M2375" t="str">
        <f>VLOOKUP(A2375,'Master Sheet'!A:O,15)</f>
        <v>Sydney</v>
      </c>
    </row>
    <row r="2376" spans="1:13">
      <c r="A2376">
        <v>10361</v>
      </c>
      <c r="B2376" t="s">
        <v>196</v>
      </c>
      <c r="C2376">
        <v>20</v>
      </c>
      <c r="D2376">
        <v>92.83</v>
      </c>
      <c r="E2376">
        <v>13</v>
      </c>
      <c r="F2376" s="14">
        <f>VLOOKUP($A2376,Orders!$A:$B,2,FALSE)</f>
        <v>38338</v>
      </c>
      <c r="G2376" t="str">
        <f>VLOOKUP($A2376,Orders!$A:$E,5,FALSE)</f>
        <v>Shipped</v>
      </c>
      <c r="H2376">
        <f>VLOOKUP(B2376,Products!A:H,8)</f>
        <v>48.81</v>
      </c>
      <c r="I2376">
        <f t="shared" si="152"/>
        <v>1856.6</v>
      </c>
      <c r="J2376">
        <f t="shared" si="153"/>
        <v>880.39999999999986</v>
      </c>
      <c r="K2376">
        <f t="shared" si="154"/>
        <v>2004</v>
      </c>
      <c r="L2376">
        <f t="shared" si="155"/>
        <v>12</v>
      </c>
      <c r="M2376" t="str">
        <f>VLOOKUP(A2376,'Master Sheet'!A:O,15)</f>
        <v>Sydney</v>
      </c>
    </row>
    <row r="2377" spans="1:13">
      <c r="A2377">
        <v>10361</v>
      </c>
      <c r="B2377" t="s">
        <v>197</v>
      </c>
      <c r="C2377">
        <v>26</v>
      </c>
      <c r="D2377">
        <v>114.18</v>
      </c>
      <c r="E2377">
        <v>8</v>
      </c>
      <c r="F2377" s="14">
        <f>VLOOKUP($A2377,Orders!$A:$B,2,FALSE)</f>
        <v>38338</v>
      </c>
      <c r="G2377" t="str">
        <f>VLOOKUP($A2377,Orders!$A:$E,5,FALSE)</f>
        <v>Shipped</v>
      </c>
      <c r="H2377">
        <f>VLOOKUP(B2377,Products!A:H,8)</f>
        <v>68.989999999999995</v>
      </c>
      <c r="I2377">
        <f t="shared" si="152"/>
        <v>2968.6800000000003</v>
      </c>
      <c r="J2377">
        <f t="shared" si="153"/>
        <v>1174.9400000000003</v>
      </c>
      <c r="K2377">
        <f t="shared" si="154"/>
        <v>2004</v>
      </c>
      <c r="L2377">
        <f t="shared" si="155"/>
        <v>12</v>
      </c>
      <c r="M2377" t="str">
        <f>VLOOKUP(A2377,'Master Sheet'!A:O,15)</f>
        <v>Sydney</v>
      </c>
    </row>
    <row r="2378" spans="1:13">
      <c r="A2378">
        <v>10361</v>
      </c>
      <c r="B2378" t="s">
        <v>184</v>
      </c>
      <c r="C2378">
        <v>34</v>
      </c>
      <c r="D2378">
        <v>62.46</v>
      </c>
      <c r="E2378">
        <v>6</v>
      </c>
      <c r="F2378" s="14">
        <f>VLOOKUP($A2378,Orders!$A:$B,2,FALSE)</f>
        <v>38338</v>
      </c>
      <c r="G2378" t="str">
        <f>VLOOKUP($A2378,Orders!$A:$E,5,FALSE)</f>
        <v>Shipped</v>
      </c>
      <c r="H2378">
        <f>VLOOKUP(B2378,Products!A:H,8)</f>
        <v>26.3</v>
      </c>
      <c r="I2378">
        <f t="shared" si="152"/>
        <v>2123.64</v>
      </c>
      <c r="J2378">
        <f t="shared" si="153"/>
        <v>1229.4399999999998</v>
      </c>
      <c r="K2378">
        <f t="shared" si="154"/>
        <v>2004</v>
      </c>
      <c r="L2378">
        <f t="shared" si="155"/>
        <v>12</v>
      </c>
      <c r="M2378" t="str">
        <f>VLOOKUP(A2378,'Master Sheet'!A:O,15)</f>
        <v>Sydney</v>
      </c>
    </row>
    <row r="2379" spans="1:13">
      <c r="A2379">
        <v>10361</v>
      </c>
      <c r="B2379" t="s">
        <v>185</v>
      </c>
      <c r="C2379">
        <v>26</v>
      </c>
      <c r="D2379">
        <v>61.42</v>
      </c>
      <c r="E2379">
        <v>7</v>
      </c>
      <c r="F2379" s="14">
        <f>VLOOKUP($A2379,Orders!$A:$B,2,FALSE)</f>
        <v>38338</v>
      </c>
      <c r="G2379" t="str">
        <f>VLOOKUP($A2379,Orders!$A:$E,5,FALSE)</f>
        <v>Shipped</v>
      </c>
      <c r="H2379">
        <f>VLOOKUP(B2379,Products!A:H,8)</f>
        <v>29.34</v>
      </c>
      <c r="I2379">
        <f t="shared" si="152"/>
        <v>1596.92</v>
      </c>
      <c r="J2379">
        <f t="shared" si="153"/>
        <v>834.07999999999993</v>
      </c>
      <c r="K2379">
        <f t="shared" si="154"/>
        <v>2004</v>
      </c>
      <c r="L2379">
        <f t="shared" si="155"/>
        <v>12</v>
      </c>
      <c r="M2379" t="str">
        <f>VLOOKUP(A2379,'Master Sheet'!A:O,15)</f>
        <v>Sydney</v>
      </c>
    </row>
    <row r="2380" spans="1:13">
      <c r="A2380">
        <v>10361</v>
      </c>
      <c r="B2380" t="s">
        <v>186</v>
      </c>
      <c r="C2380">
        <v>25</v>
      </c>
      <c r="D2380">
        <v>68.83</v>
      </c>
      <c r="E2380">
        <v>1</v>
      </c>
      <c r="F2380" s="14">
        <f>VLOOKUP($A2380,Orders!$A:$B,2,FALSE)</f>
        <v>38338</v>
      </c>
      <c r="G2380" t="str">
        <f>VLOOKUP($A2380,Orders!$A:$E,5,FALSE)</f>
        <v>Shipped</v>
      </c>
      <c r="H2380">
        <f>VLOOKUP(B2380,Products!A:H,8)</f>
        <v>36.229999999999997</v>
      </c>
      <c r="I2380">
        <f t="shared" si="152"/>
        <v>1720.75</v>
      </c>
      <c r="J2380">
        <f t="shared" si="153"/>
        <v>815</v>
      </c>
      <c r="K2380">
        <f t="shared" si="154"/>
        <v>2004</v>
      </c>
      <c r="L2380">
        <f t="shared" si="155"/>
        <v>12</v>
      </c>
      <c r="M2380" t="str">
        <f>VLOOKUP(A2380,'Master Sheet'!A:O,15)</f>
        <v>Sydney</v>
      </c>
    </row>
    <row r="2381" spans="1:13">
      <c r="A2381">
        <v>10361</v>
      </c>
      <c r="B2381" t="s">
        <v>187</v>
      </c>
      <c r="C2381">
        <v>49</v>
      </c>
      <c r="D2381">
        <v>56.41</v>
      </c>
      <c r="E2381">
        <v>2</v>
      </c>
      <c r="F2381" s="14">
        <f>VLOOKUP($A2381,Orders!$A:$B,2,FALSE)</f>
        <v>38338</v>
      </c>
      <c r="G2381" t="str">
        <f>VLOOKUP($A2381,Orders!$A:$E,5,FALSE)</f>
        <v>Shipped</v>
      </c>
      <c r="H2381">
        <f>VLOOKUP(B2381,Products!A:H,8)</f>
        <v>33.020000000000003</v>
      </c>
      <c r="I2381">
        <f t="shared" si="152"/>
        <v>2764.0899999999997</v>
      </c>
      <c r="J2381">
        <f t="shared" si="153"/>
        <v>1146.1099999999997</v>
      </c>
      <c r="K2381">
        <f t="shared" si="154"/>
        <v>2004</v>
      </c>
      <c r="L2381">
        <f t="shared" si="155"/>
        <v>12</v>
      </c>
      <c r="M2381" t="str">
        <f>VLOOKUP(A2381,'Master Sheet'!A:O,15)</f>
        <v>Sydney</v>
      </c>
    </row>
    <row r="2382" spans="1:13">
      <c r="A2382">
        <v>10361</v>
      </c>
      <c r="B2382" t="s">
        <v>188</v>
      </c>
      <c r="C2382">
        <v>33</v>
      </c>
      <c r="D2382">
        <v>35.78</v>
      </c>
      <c r="E2382">
        <v>3</v>
      </c>
      <c r="F2382" s="14">
        <f>VLOOKUP($A2382,Orders!$A:$B,2,FALSE)</f>
        <v>38338</v>
      </c>
      <c r="G2382" t="str">
        <f>VLOOKUP($A2382,Orders!$A:$E,5,FALSE)</f>
        <v>Shipped</v>
      </c>
      <c r="H2382">
        <f>VLOOKUP(B2382,Products!A:H,8)</f>
        <v>27.06</v>
      </c>
      <c r="I2382">
        <f t="shared" si="152"/>
        <v>1180.74</v>
      </c>
      <c r="J2382">
        <f t="shared" si="153"/>
        <v>287.7600000000001</v>
      </c>
      <c r="K2382">
        <f t="shared" si="154"/>
        <v>2004</v>
      </c>
      <c r="L2382">
        <f t="shared" si="155"/>
        <v>12</v>
      </c>
      <c r="M2382" t="str">
        <f>VLOOKUP(A2382,'Master Sheet'!A:O,15)</f>
        <v>Sydney</v>
      </c>
    </row>
    <row r="2383" spans="1:13">
      <c r="A2383">
        <v>10361</v>
      </c>
      <c r="B2383" t="s">
        <v>189</v>
      </c>
      <c r="C2383">
        <v>20</v>
      </c>
      <c r="D2383">
        <v>88.6</v>
      </c>
      <c r="E2383">
        <v>4</v>
      </c>
      <c r="F2383" s="14">
        <f>VLOOKUP($A2383,Orders!$A:$B,2,FALSE)</f>
        <v>38338</v>
      </c>
      <c r="G2383" t="str">
        <f>VLOOKUP($A2383,Orders!$A:$E,5,FALSE)</f>
        <v>Shipped</v>
      </c>
      <c r="H2383">
        <f>VLOOKUP(B2383,Products!A:H,8)</f>
        <v>51.15</v>
      </c>
      <c r="I2383">
        <f t="shared" si="152"/>
        <v>1772</v>
      </c>
      <c r="J2383">
        <f t="shared" si="153"/>
        <v>748.99999999999989</v>
      </c>
      <c r="K2383">
        <f t="shared" si="154"/>
        <v>2004</v>
      </c>
      <c r="L2383">
        <f t="shared" si="155"/>
        <v>12</v>
      </c>
      <c r="M2383" t="str">
        <f>VLOOKUP(A2383,'Master Sheet'!A:O,15)</f>
        <v>Sydney</v>
      </c>
    </row>
    <row r="2384" spans="1:13">
      <c r="A2384">
        <v>10361</v>
      </c>
      <c r="B2384" t="s">
        <v>190</v>
      </c>
      <c r="C2384">
        <v>24</v>
      </c>
      <c r="D2384">
        <v>85.99</v>
      </c>
      <c r="E2384">
        <v>14</v>
      </c>
      <c r="F2384" s="14">
        <f>VLOOKUP($A2384,Orders!$A:$B,2,FALSE)</f>
        <v>38338</v>
      </c>
      <c r="G2384" t="str">
        <f>VLOOKUP($A2384,Orders!$A:$E,5,FALSE)</f>
        <v>Shipped</v>
      </c>
      <c r="H2384">
        <f>VLOOKUP(B2384,Products!A:H,8)</f>
        <v>39.83</v>
      </c>
      <c r="I2384">
        <f t="shared" si="152"/>
        <v>2063.7599999999998</v>
      </c>
      <c r="J2384">
        <f t="shared" si="153"/>
        <v>1107.8399999999999</v>
      </c>
      <c r="K2384">
        <f t="shared" si="154"/>
        <v>2004</v>
      </c>
      <c r="L2384">
        <f t="shared" si="155"/>
        <v>12</v>
      </c>
      <c r="M2384" t="str">
        <f>VLOOKUP(A2384,'Master Sheet'!A:O,15)</f>
        <v>Sydney</v>
      </c>
    </row>
    <row r="2385" spans="1:13">
      <c r="A2385">
        <v>10361</v>
      </c>
      <c r="B2385" t="s">
        <v>191</v>
      </c>
      <c r="C2385">
        <v>26</v>
      </c>
      <c r="D2385">
        <v>91.74</v>
      </c>
      <c r="E2385">
        <v>9</v>
      </c>
      <c r="F2385" s="14">
        <f>VLOOKUP($A2385,Orders!$A:$B,2,FALSE)</f>
        <v>38338</v>
      </c>
      <c r="G2385" t="str">
        <f>VLOOKUP($A2385,Orders!$A:$E,5,FALSE)</f>
        <v>Shipped</v>
      </c>
      <c r="H2385">
        <f>VLOOKUP(B2385,Products!A:H,8)</f>
        <v>68.8</v>
      </c>
      <c r="I2385">
        <f t="shared" si="152"/>
        <v>2385.2399999999998</v>
      </c>
      <c r="J2385">
        <f t="shared" si="153"/>
        <v>596.43999999999994</v>
      </c>
      <c r="K2385">
        <f t="shared" si="154"/>
        <v>2004</v>
      </c>
      <c r="L2385">
        <f t="shared" si="155"/>
        <v>12</v>
      </c>
      <c r="M2385" t="str">
        <f>VLOOKUP(A2385,'Master Sheet'!A:O,15)</f>
        <v>Sydney</v>
      </c>
    </row>
    <row r="2386" spans="1:13">
      <c r="A2386">
        <v>10361</v>
      </c>
      <c r="B2386" t="s">
        <v>192</v>
      </c>
      <c r="C2386">
        <v>44</v>
      </c>
      <c r="D2386">
        <v>107.97</v>
      </c>
      <c r="E2386">
        <v>5</v>
      </c>
      <c r="F2386" s="14">
        <f>VLOOKUP($A2386,Orders!$A:$B,2,FALSE)</f>
        <v>38338</v>
      </c>
      <c r="G2386" t="str">
        <f>VLOOKUP($A2386,Orders!$A:$E,5,FALSE)</f>
        <v>Shipped</v>
      </c>
      <c r="H2386">
        <f>VLOOKUP(B2386,Products!A:H,8)</f>
        <v>59.33</v>
      </c>
      <c r="I2386">
        <f t="shared" si="152"/>
        <v>4750.68</v>
      </c>
      <c r="J2386">
        <f t="shared" si="153"/>
        <v>2140.16</v>
      </c>
      <c r="K2386">
        <f t="shared" si="154"/>
        <v>2004</v>
      </c>
      <c r="L2386">
        <f t="shared" si="155"/>
        <v>12</v>
      </c>
      <c r="M2386" t="str">
        <f>VLOOKUP(A2386,'Master Sheet'!A:O,15)</f>
        <v>Sydney</v>
      </c>
    </row>
    <row r="2387" spans="1:13">
      <c r="A2387">
        <v>10361</v>
      </c>
      <c r="B2387" t="s">
        <v>193</v>
      </c>
      <c r="C2387">
        <v>44</v>
      </c>
      <c r="D2387">
        <v>76.8</v>
      </c>
      <c r="E2387">
        <v>10</v>
      </c>
      <c r="F2387" s="14">
        <f>VLOOKUP($A2387,Orders!$A:$B,2,FALSE)</f>
        <v>38338</v>
      </c>
      <c r="G2387" t="str">
        <f>VLOOKUP($A2387,Orders!$A:$E,5,FALSE)</f>
        <v>Shipped</v>
      </c>
      <c r="H2387">
        <f>VLOOKUP(B2387,Products!A:H,8)</f>
        <v>54.4</v>
      </c>
      <c r="I2387">
        <f t="shared" si="152"/>
        <v>3379.2</v>
      </c>
      <c r="J2387">
        <f t="shared" si="153"/>
        <v>985.59999999999991</v>
      </c>
      <c r="K2387">
        <f t="shared" si="154"/>
        <v>2004</v>
      </c>
      <c r="L2387">
        <f t="shared" si="155"/>
        <v>12</v>
      </c>
      <c r="M2387" t="str">
        <f>VLOOKUP(A2387,'Master Sheet'!A:O,15)</f>
        <v>Sydney</v>
      </c>
    </row>
    <row r="2388" spans="1:13">
      <c r="A2388">
        <v>10361</v>
      </c>
      <c r="B2388" t="s">
        <v>194</v>
      </c>
      <c r="C2388">
        <v>35</v>
      </c>
      <c r="D2388">
        <v>62.19</v>
      </c>
      <c r="E2388">
        <v>11</v>
      </c>
      <c r="F2388" s="14">
        <f>VLOOKUP($A2388,Orders!$A:$B,2,FALSE)</f>
        <v>38338</v>
      </c>
      <c r="G2388" t="str">
        <f>VLOOKUP($A2388,Orders!$A:$E,5,FALSE)</f>
        <v>Shipped</v>
      </c>
      <c r="H2388">
        <f>VLOOKUP(B2388,Products!A:H,8)</f>
        <v>36.270000000000003</v>
      </c>
      <c r="I2388">
        <f t="shared" si="152"/>
        <v>2176.65</v>
      </c>
      <c r="J2388">
        <f t="shared" si="153"/>
        <v>907.19999999999982</v>
      </c>
      <c r="K2388">
        <f t="shared" si="154"/>
        <v>2004</v>
      </c>
      <c r="L2388">
        <f t="shared" si="155"/>
        <v>12</v>
      </c>
      <c r="M2388" t="str">
        <f>VLOOKUP(A2388,'Master Sheet'!A:O,15)</f>
        <v>Sydney</v>
      </c>
    </row>
    <row r="2389" spans="1:13">
      <c r="A2389">
        <v>10361</v>
      </c>
      <c r="B2389" t="s">
        <v>195</v>
      </c>
      <c r="C2389">
        <v>23</v>
      </c>
      <c r="D2389">
        <v>47.67</v>
      </c>
      <c r="E2389">
        <v>12</v>
      </c>
      <c r="F2389" s="14">
        <f>VLOOKUP($A2389,Orders!$A:$B,2,FALSE)</f>
        <v>38338</v>
      </c>
      <c r="G2389" t="str">
        <f>VLOOKUP($A2389,Orders!$A:$E,5,FALSE)</f>
        <v>Shipped</v>
      </c>
      <c r="H2389">
        <f>VLOOKUP(B2389,Products!A:H,8)</f>
        <v>32.770000000000003</v>
      </c>
      <c r="I2389">
        <f t="shared" si="152"/>
        <v>1096.4100000000001</v>
      </c>
      <c r="J2389">
        <f t="shared" si="153"/>
        <v>342.7</v>
      </c>
      <c r="K2389">
        <f t="shared" si="154"/>
        <v>2004</v>
      </c>
      <c r="L2389">
        <f t="shared" si="155"/>
        <v>12</v>
      </c>
      <c r="M2389" t="str">
        <f>VLOOKUP(A2389,'Master Sheet'!A:O,15)</f>
        <v>Sydney</v>
      </c>
    </row>
    <row r="2390" spans="1:13">
      <c r="A2390">
        <v>10362</v>
      </c>
      <c r="B2390" t="s">
        <v>198</v>
      </c>
      <c r="C2390">
        <v>22</v>
      </c>
      <c r="D2390">
        <v>182.04</v>
      </c>
      <c r="E2390">
        <v>4</v>
      </c>
      <c r="F2390" s="14">
        <f>VLOOKUP($A2390,Orders!$A:$B,2,FALSE)</f>
        <v>38357</v>
      </c>
      <c r="G2390" t="str">
        <f>VLOOKUP($A2390,Orders!$A:$E,5,FALSE)</f>
        <v>Shipped</v>
      </c>
      <c r="H2390">
        <f>VLOOKUP(B2390,Products!A:H,8)</f>
        <v>91.02</v>
      </c>
      <c r="I2390">
        <f t="shared" si="152"/>
        <v>4004.8799999999997</v>
      </c>
      <c r="J2390">
        <f t="shared" si="153"/>
        <v>2002.4399999999998</v>
      </c>
      <c r="K2390">
        <f t="shared" si="154"/>
        <v>2005</v>
      </c>
      <c r="L2390">
        <f t="shared" si="155"/>
        <v>1</v>
      </c>
      <c r="M2390" t="str">
        <f>VLOOKUP(A2390,'Master Sheet'!A:O,15)</f>
        <v>San Francisco</v>
      </c>
    </row>
    <row r="2391" spans="1:13">
      <c r="A2391">
        <v>10362</v>
      </c>
      <c r="B2391" t="s">
        <v>199</v>
      </c>
      <c r="C2391">
        <v>22</v>
      </c>
      <c r="D2391">
        <v>131.04</v>
      </c>
      <c r="E2391">
        <v>1</v>
      </c>
      <c r="F2391" s="14">
        <f>VLOOKUP($A2391,Orders!$A:$B,2,FALSE)</f>
        <v>38357</v>
      </c>
      <c r="G2391" t="str">
        <f>VLOOKUP($A2391,Orders!$A:$E,5,FALSE)</f>
        <v>Shipped</v>
      </c>
      <c r="H2391">
        <f>VLOOKUP(B2391,Products!A:H,8)</f>
        <v>66.27</v>
      </c>
      <c r="I2391">
        <f t="shared" si="152"/>
        <v>2882.8799999999997</v>
      </c>
      <c r="J2391">
        <f t="shared" si="153"/>
        <v>1424.9399999999998</v>
      </c>
      <c r="K2391">
        <f t="shared" si="154"/>
        <v>2005</v>
      </c>
      <c r="L2391">
        <f t="shared" si="155"/>
        <v>1</v>
      </c>
      <c r="M2391" t="str">
        <f>VLOOKUP(A2391,'Master Sheet'!A:O,15)</f>
        <v>San Francisco</v>
      </c>
    </row>
    <row r="2392" spans="1:13">
      <c r="A2392">
        <v>10362</v>
      </c>
      <c r="B2392" t="s">
        <v>200</v>
      </c>
      <c r="C2392">
        <v>23</v>
      </c>
      <c r="D2392">
        <v>53.91</v>
      </c>
      <c r="E2392">
        <v>3</v>
      </c>
      <c r="F2392" s="14">
        <f>VLOOKUP($A2392,Orders!$A:$B,2,FALSE)</f>
        <v>38357</v>
      </c>
      <c r="G2392" t="str">
        <f>VLOOKUP($A2392,Orders!$A:$E,5,FALSE)</f>
        <v>Shipped</v>
      </c>
      <c r="H2392">
        <f>VLOOKUP(B2392,Products!A:H,8)</f>
        <v>24.23</v>
      </c>
      <c r="I2392">
        <f t="shared" si="152"/>
        <v>1239.9299999999998</v>
      </c>
      <c r="J2392">
        <f t="shared" si="153"/>
        <v>682.63999999999987</v>
      </c>
      <c r="K2392">
        <f t="shared" si="154"/>
        <v>2005</v>
      </c>
      <c r="L2392">
        <f t="shared" si="155"/>
        <v>1</v>
      </c>
      <c r="M2392" t="str">
        <f>VLOOKUP(A2392,'Master Sheet'!A:O,15)</f>
        <v>San Francisco</v>
      </c>
    </row>
    <row r="2393" spans="1:13">
      <c r="A2393">
        <v>10362</v>
      </c>
      <c r="B2393" t="s">
        <v>201</v>
      </c>
      <c r="C2393">
        <v>50</v>
      </c>
      <c r="D2393">
        <v>91.29</v>
      </c>
      <c r="E2393">
        <v>2</v>
      </c>
      <c r="F2393" s="14">
        <f>VLOOKUP($A2393,Orders!$A:$B,2,FALSE)</f>
        <v>38357</v>
      </c>
      <c r="G2393" t="str">
        <f>VLOOKUP($A2393,Orders!$A:$E,5,FALSE)</f>
        <v>Shipped</v>
      </c>
      <c r="H2393">
        <f>VLOOKUP(B2393,Products!A:H,8)</f>
        <v>60.86</v>
      </c>
      <c r="I2393">
        <f t="shared" si="152"/>
        <v>4564.5</v>
      </c>
      <c r="J2393">
        <f t="shared" si="153"/>
        <v>1521.5000000000005</v>
      </c>
      <c r="K2393">
        <f t="shared" si="154"/>
        <v>2005</v>
      </c>
      <c r="L2393">
        <f t="shared" si="155"/>
        <v>1</v>
      </c>
      <c r="M2393" t="str">
        <f>VLOOKUP(A2393,'Master Sheet'!A:O,15)</f>
        <v>San Francisco</v>
      </c>
    </row>
    <row r="2394" spans="1:13">
      <c r="A2394">
        <v>10363</v>
      </c>
      <c r="B2394" t="s">
        <v>204</v>
      </c>
      <c r="C2394">
        <v>33</v>
      </c>
      <c r="D2394">
        <v>180.95</v>
      </c>
      <c r="E2394">
        <v>3</v>
      </c>
      <c r="F2394" s="14">
        <f>VLOOKUP($A2394,Orders!$A:$B,2,FALSE)</f>
        <v>38358</v>
      </c>
      <c r="G2394" t="str">
        <f>VLOOKUP($A2394,Orders!$A:$E,5,FALSE)</f>
        <v>Shipped</v>
      </c>
      <c r="H2394">
        <f>VLOOKUP(B2394,Products!A:H,8)</f>
        <v>95.34</v>
      </c>
      <c r="I2394">
        <f t="shared" si="152"/>
        <v>5971.3499999999995</v>
      </c>
      <c r="J2394">
        <f t="shared" si="153"/>
        <v>2825.1299999999997</v>
      </c>
      <c r="K2394">
        <f t="shared" si="154"/>
        <v>2005</v>
      </c>
      <c r="L2394">
        <f t="shared" si="155"/>
        <v>1</v>
      </c>
      <c r="M2394" t="str">
        <f>VLOOKUP(A2394,'Master Sheet'!A:O,15)</f>
        <v>London</v>
      </c>
    </row>
    <row r="2395" spans="1:13">
      <c r="A2395">
        <v>10363</v>
      </c>
      <c r="B2395" t="s">
        <v>205</v>
      </c>
      <c r="C2395">
        <v>34</v>
      </c>
      <c r="D2395">
        <v>106.87</v>
      </c>
      <c r="E2395">
        <v>4</v>
      </c>
      <c r="F2395" s="14">
        <f>VLOOKUP($A2395,Orders!$A:$B,2,FALSE)</f>
        <v>38358</v>
      </c>
      <c r="G2395" t="str">
        <f>VLOOKUP($A2395,Orders!$A:$E,5,FALSE)</f>
        <v>Shipped</v>
      </c>
      <c r="H2395">
        <f>VLOOKUP(B2395,Products!A:H,8)</f>
        <v>75.16</v>
      </c>
      <c r="I2395">
        <f t="shared" si="152"/>
        <v>3633.58</v>
      </c>
      <c r="J2395">
        <f t="shared" si="153"/>
        <v>1078.1400000000003</v>
      </c>
      <c r="K2395">
        <f t="shared" si="154"/>
        <v>2005</v>
      </c>
      <c r="L2395">
        <f t="shared" si="155"/>
        <v>1</v>
      </c>
      <c r="M2395" t="str">
        <f>VLOOKUP(A2395,'Master Sheet'!A:O,15)</f>
        <v>London</v>
      </c>
    </row>
    <row r="2396" spans="1:13">
      <c r="A2396">
        <v>10363</v>
      </c>
      <c r="B2396" t="s">
        <v>206</v>
      </c>
      <c r="C2396">
        <v>34</v>
      </c>
      <c r="D2396">
        <v>68.63</v>
      </c>
      <c r="E2396">
        <v>5</v>
      </c>
      <c r="F2396" s="14">
        <f>VLOOKUP($A2396,Orders!$A:$B,2,FALSE)</f>
        <v>38358</v>
      </c>
      <c r="G2396" t="str">
        <f>VLOOKUP($A2396,Orders!$A:$E,5,FALSE)</f>
        <v>Shipped</v>
      </c>
      <c r="H2396">
        <f>VLOOKUP(B2396,Products!A:H,8)</f>
        <v>31.92</v>
      </c>
      <c r="I2396">
        <f t="shared" si="152"/>
        <v>2333.42</v>
      </c>
      <c r="J2396">
        <f t="shared" si="153"/>
        <v>1248.1399999999999</v>
      </c>
      <c r="K2396">
        <f t="shared" si="154"/>
        <v>2005</v>
      </c>
      <c r="L2396">
        <f t="shared" si="155"/>
        <v>1</v>
      </c>
      <c r="M2396" t="str">
        <f>VLOOKUP(A2396,'Master Sheet'!A:O,15)</f>
        <v>London</v>
      </c>
    </row>
    <row r="2397" spans="1:13">
      <c r="A2397">
        <v>10363</v>
      </c>
      <c r="B2397" t="s">
        <v>207</v>
      </c>
      <c r="C2397">
        <v>46</v>
      </c>
      <c r="D2397">
        <v>103.64</v>
      </c>
      <c r="E2397">
        <v>6</v>
      </c>
      <c r="F2397" s="14">
        <f>VLOOKUP($A2397,Orders!$A:$B,2,FALSE)</f>
        <v>38358</v>
      </c>
      <c r="G2397" t="str">
        <f>VLOOKUP($A2397,Orders!$A:$E,5,FALSE)</f>
        <v>Shipped</v>
      </c>
      <c r="H2397">
        <f>VLOOKUP(B2397,Products!A:H,8)</f>
        <v>58.73</v>
      </c>
      <c r="I2397">
        <f t="shared" si="152"/>
        <v>4767.4399999999996</v>
      </c>
      <c r="J2397">
        <f t="shared" si="153"/>
        <v>2065.86</v>
      </c>
      <c r="K2397">
        <f t="shared" si="154"/>
        <v>2005</v>
      </c>
      <c r="L2397">
        <f t="shared" si="155"/>
        <v>1</v>
      </c>
      <c r="M2397" t="str">
        <f>VLOOKUP(A2397,'Master Sheet'!A:O,15)</f>
        <v>London</v>
      </c>
    </row>
    <row r="2398" spans="1:13">
      <c r="A2398">
        <v>10363</v>
      </c>
      <c r="B2398" t="s">
        <v>208</v>
      </c>
      <c r="C2398">
        <v>22</v>
      </c>
      <c r="D2398">
        <v>61.6</v>
      </c>
      <c r="E2398">
        <v>7</v>
      </c>
      <c r="F2398" s="14">
        <f>VLOOKUP($A2398,Orders!$A:$B,2,FALSE)</f>
        <v>38358</v>
      </c>
      <c r="G2398" t="str">
        <f>VLOOKUP($A2398,Orders!$A:$E,5,FALSE)</f>
        <v>Shipped</v>
      </c>
      <c r="H2398">
        <f>VLOOKUP(B2398,Products!A:H,8)</f>
        <v>53.9</v>
      </c>
      <c r="I2398">
        <f t="shared" si="152"/>
        <v>1355.2</v>
      </c>
      <c r="J2398">
        <f t="shared" si="153"/>
        <v>169.40000000000006</v>
      </c>
      <c r="K2398">
        <f t="shared" si="154"/>
        <v>2005</v>
      </c>
      <c r="L2398">
        <f t="shared" si="155"/>
        <v>1</v>
      </c>
      <c r="M2398" t="str">
        <f>VLOOKUP(A2398,'Master Sheet'!A:O,15)</f>
        <v>London</v>
      </c>
    </row>
    <row r="2399" spans="1:13">
      <c r="A2399">
        <v>10363</v>
      </c>
      <c r="B2399" t="s">
        <v>209</v>
      </c>
      <c r="C2399">
        <v>46</v>
      </c>
      <c r="D2399">
        <v>69.150000000000006</v>
      </c>
      <c r="E2399">
        <v>10</v>
      </c>
      <c r="F2399" s="14">
        <f>VLOOKUP($A2399,Orders!$A:$B,2,FALSE)</f>
        <v>38358</v>
      </c>
      <c r="G2399" t="str">
        <f>VLOOKUP($A2399,Orders!$A:$E,5,FALSE)</f>
        <v>Shipped</v>
      </c>
      <c r="H2399">
        <f>VLOOKUP(B2399,Products!A:H,8)</f>
        <v>49.05</v>
      </c>
      <c r="I2399">
        <f t="shared" si="152"/>
        <v>3180.9</v>
      </c>
      <c r="J2399">
        <f t="shared" si="153"/>
        <v>924.60000000000036</v>
      </c>
      <c r="K2399">
        <f t="shared" si="154"/>
        <v>2005</v>
      </c>
      <c r="L2399">
        <f t="shared" si="155"/>
        <v>1</v>
      </c>
      <c r="M2399" t="str">
        <f>VLOOKUP(A2399,'Master Sheet'!A:O,15)</f>
        <v>London</v>
      </c>
    </row>
    <row r="2400" spans="1:13">
      <c r="A2400">
        <v>10363</v>
      </c>
      <c r="B2400" t="s">
        <v>210</v>
      </c>
      <c r="C2400">
        <v>24</v>
      </c>
      <c r="D2400">
        <v>124.94</v>
      </c>
      <c r="E2400">
        <v>11</v>
      </c>
      <c r="F2400" s="14">
        <f>VLOOKUP($A2400,Orders!$A:$B,2,FALSE)</f>
        <v>38358</v>
      </c>
      <c r="G2400" t="str">
        <f>VLOOKUP($A2400,Orders!$A:$E,5,FALSE)</f>
        <v>Shipped</v>
      </c>
      <c r="H2400">
        <f>VLOOKUP(B2400,Products!A:H,8)</f>
        <v>73.489999999999995</v>
      </c>
      <c r="I2400">
        <f t="shared" si="152"/>
        <v>2998.56</v>
      </c>
      <c r="J2400">
        <f t="shared" si="153"/>
        <v>1234.8000000000002</v>
      </c>
      <c r="K2400">
        <f t="shared" si="154"/>
        <v>2005</v>
      </c>
      <c r="L2400">
        <f t="shared" si="155"/>
        <v>1</v>
      </c>
      <c r="M2400" t="str">
        <f>VLOOKUP(A2400,'Master Sheet'!A:O,15)</f>
        <v>London</v>
      </c>
    </row>
    <row r="2401" spans="1:13">
      <c r="A2401">
        <v>10363</v>
      </c>
      <c r="B2401" t="s">
        <v>211</v>
      </c>
      <c r="C2401">
        <v>32</v>
      </c>
      <c r="D2401">
        <v>52.22</v>
      </c>
      <c r="E2401">
        <v>12</v>
      </c>
      <c r="F2401" s="14">
        <f>VLOOKUP($A2401,Orders!$A:$B,2,FALSE)</f>
        <v>38358</v>
      </c>
      <c r="G2401" t="str">
        <f>VLOOKUP($A2401,Orders!$A:$E,5,FALSE)</f>
        <v>Shipped</v>
      </c>
      <c r="H2401">
        <f>VLOOKUP(B2401,Products!A:H,8)</f>
        <v>32.950000000000003</v>
      </c>
      <c r="I2401">
        <f t="shared" si="152"/>
        <v>1671.04</v>
      </c>
      <c r="J2401">
        <f t="shared" si="153"/>
        <v>616.63999999999987</v>
      </c>
      <c r="K2401">
        <f t="shared" si="154"/>
        <v>2005</v>
      </c>
      <c r="L2401">
        <f t="shared" si="155"/>
        <v>1</v>
      </c>
      <c r="M2401" t="str">
        <f>VLOOKUP(A2401,'Master Sheet'!A:O,15)</f>
        <v>London</v>
      </c>
    </row>
    <row r="2402" spans="1:13">
      <c r="A2402">
        <v>10363</v>
      </c>
      <c r="B2402" t="s">
        <v>212</v>
      </c>
      <c r="C2402">
        <v>28</v>
      </c>
      <c r="D2402">
        <v>123.5</v>
      </c>
      <c r="E2402">
        <v>13</v>
      </c>
      <c r="F2402" s="14">
        <f>VLOOKUP($A2402,Orders!$A:$B,2,FALSE)</f>
        <v>38358</v>
      </c>
      <c r="G2402" t="str">
        <f>VLOOKUP($A2402,Orders!$A:$E,5,FALSE)</f>
        <v>Shipped</v>
      </c>
      <c r="H2402">
        <f>VLOOKUP(B2402,Products!A:H,8)</f>
        <v>69.930000000000007</v>
      </c>
      <c r="I2402">
        <f t="shared" si="152"/>
        <v>3458</v>
      </c>
      <c r="J2402">
        <f t="shared" si="153"/>
        <v>1499.9599999999998</v>
      </c>
      <c r="K2402">
        <f t="shared" si="154"/>
        <v>2005</v>
      </c>
      <c r="L2402">
        <f t="shared" si="155"/>
        <v>1</v>
      </c>
      <c r="M2402" t="str">
        <f>VLOOKUP(A2402,'Master Sheet'!A:O,15)</f>
        <v>London</v>
      </c>
    </row>
    <row r="2403" spans="1:13">
      <c r="A2403">
        <v>10363</v>
      </c>
      <c r="B2403" t="s">
        <v>202</v>
      </c>
      <c r="C2403">
        <v>21</v>
      </c>
      <c r="D2403">
        <v>70.08</v>
      </c>
      <c r="E2403">
        <v>8</v>
      </c>
      <c r="F2403" s="14">
        <f>VLOOKUP($A2403,Orders!$A:$B,2,FALSE)</f>
        <v>38358</v>
      </c>
      <c r="G2403" t="str">
        <f>VLOOKUP($A2403,Orders!$A:$E,5,FALSE)</f>
        <v>Shipped</v>
      </c>
      <c r="H2403">
        <f>VLOOKUP(B2403,Products!A:H,8)</f>
        <v>37.32</v>
      </c>
      <c r="I2403">
        <f t="shared" si="152"/>
        <v>1471.68</v>
      </c>
      <c r="J2403">
        <f t="shared" si="153"/>
        <v>687.95999999999992</v>
      </c>
      <c r="K2403">
        <f t="shared" si="154"/>
        <v>2005</v>
      </c>
      <c r="L2403">
        <f t="shared" si="155"/>
        <v>1</v>
      </c>
      <c r="M2403" t="str">
        <f>VLOOKUP(A2403,'Master Sheet'!A:O,15)</f>
        <v>London</v>
      </c>
    </row>
    <row r="2404" spans="1:13">
      <c r="A2404">
        <v>10363</v>
      </c>
      <c r="B2404" t="s">
        <v>213</v>
      </c>
      <c r="C2404">
        <v>43</v>
      </c>
      <c r="D2404">
        <v>56.1</v>
      </c>
      <c r="E2404">
        <v>14</v>
      </c>
      <c r="F2404" s="14">
        <f>VLOOKUP($A2404,Orders!$A:$B,2,FALSE)</f>
        <v>38358</v>
      </c>
      <c r="G2404" t="str">
        <f>VLOOKUP($A2404,Orders!$A:$E,5,FALSE)</f>
        <v>Shipped</v>
      </c>
      <c r="H2404">
        <f>VLOOKUP(B2404,Products!A:H,8)</f>
        <v>47.1</v>
      </c>
      <c r="I2404">
        <f t="shared" si="152"/>
        <v>2412.3000000000002</v>
      </c>
      <c r="J2404">
        <f t="shared" si="153"/>
        <v>387</v>
      </c>
      <c r="K2404">
        <f t="shared" si="154"/>
        <v>2005</v>
      </c>
      <c r="L2404">
        <f t="shared" si="155"/>
        <v>1</v>
      </c>
      <c r="M2404" t="str">
        <f>VLOOKUP(A2404,'Master Sheet'!A:O,15)</f>
        <v>London</v>
      </c>
    </row>
    <row r="2405" spans="1:13">
      <c r="A2405">
        <v>10363</v>
      </c>
      <c r="B2405" t="s">
        <v>214</v>
      </c>
      <c r="C2405">
        <v>21</v>
      </c>
      <c r="D2405">
        <v>52.05</v>
      </c>
      <c r="E2405">
        <v>15</v>
      </c>
      <c r="F2405" s="14">
        <f>VLOOKUP($A2405,Orders!$A:$B,2,FALSE)</f>
        <v>38358</v>
      </c>
      <c r="G2405" t="str">
        <f>VLOOKUP($A2405,Orders!$A:$E,5,FALSE)</f>
        <v>Shipped</v>
      </c>
      <c r="H2405">
        <f>VLOOKUP(B2405,Products!A:H,8)</f>
        <v>38.58</v>
      </c>
      <c r="I2405">
        <f t="shared" si="152"/>
        <v>1093.05</v>
      </c>
      <c r="J2405">
        <f t="shared" si="153"/>
        <v>282.87</v>
      </c>
      <c r="K2405">
        <f t="shared" si="154"/>
        <v>2005</v>
      </c>
      <c r="L2405">
        <f t="shared" si="155"/>
        <v>1</v>
      </c>
      <c r="M2405" t="str">
        <f>VLOOKUP(A2405,'Master Sheet'!A:O,15)</f>
        <v>London</v>
      </c>
    </row>
    <row r="2406" spans="1:13">
      <c r="A2406">
        <v>10363</v>
      </c>
      <c r="B2406" t="s">
        <v>215</v>
      </c>
      <c r="C2406">
        <v>31</v>
      </c>
      <c r="D2406">
        <v>113.75</v>
      </c>
      <c r="E2406">
        <v>1</v>
      </c>
      <c r="F2406" s="14">
        <f>VLOOKUP($A2406,Orders!$A:$B,2,FALSE)</f>
        <v>38358</v>
      </c>
      <c r="G2406" t="str">
        <f>VLOOKUP($A2406,Orders!$A:$E,5,FALSE)</f>
        <v>Shipped</v>
      </c>
      <c r="H2406">
        <f>VLOOKUP(B2406,Products!A:H,8)</f>
        <v>98.3</v>
      </c>
      <c r="I2406">
        <f t="shared" si="152"/>
        <v>3526.25</v>
      </c>
      <c r="J2406">
        <f t="shared" si="153"/>
        <v>478.9500000000001</v>
      </c>
      <c r="K2406">
        <f t="shared" si="154"/>
        <v>2005</v>
      </c>
      <c r="L2406">
        <f t="shared" si="155"/>
        <v>1</v>
      </c>
      <c r="M2406" t="str">
        <f>VLOOKUP(A2406,'Master Sheet'!A:O,15)</f>
        <v>London</v>
      </c>
    </row>
    <row r="2407" spans="1:13">
      <c r="A2407">
        <v>10363</v>
      </c>
      <c r="B2407" t="s">
        <v>216</v>
      </c>
      <c r="C2407">
        <v>43</v>
      </c>
      <c r="D2407">
        <v>75.989999999999995</v>
      </c>
      <c r="E2407">
        <v>9</v>
      </c>
      <c r="F2407" s="14">
        <f>VLOOKUP($A2407,Orders!$A:$B,2,FALSE)</f>
        <v>38358</v>
      </c>
      <c r="G2407" t="str">
        <f>VLOOKUP($A2407,Orders!$A:$E,5,FALSE)</f>
        <v>Shipped</v>
      </c>
      <c r="H2407">
        <f>VLOOKUP(B2407,Products!A:H,8)</f>
        <v>32.33</v>
      </c>
      <c r="I2407">
        <f t="shared" si="152"/>
        <v>3267.5699999999997</v>
      </c>
      <c r="J2407">
        <f t="shared" si="153"/>
        <v>1877.3799999999999</v>
      </c>
      <c r="K2407">
        <f t="shared" si="154"/>
        <v>2005</v>
      </c>
      <c r="L2407">
        <f t="shared" si="155"/>
        <v>1</v>
      </c>
      <c r="M2407" t="str">
        <f>VLOOKUP(A2407,'Master Sheet'!A:O,15)</f>
        <v>London</v>
      </c>
    </row>
    <row r="2408" spans="1:13">
      <c r="A2408">
        <v>10363</v>
      </c>
      <c r="B2408" t="s">
        <v>203</v>
      </c>
      <c r="C2408">
        <v>50</v>
      </c>
      <c r="D2408">
        <v>92.9</v>
      </c>
      <c r="E2408">
        <v>2</v>
      </c>
      <c r="F2408" s="14">
        <f>VLOOKUP($A2408,Orders!$A:$B,2,FALSE)</f>
        <v>38358</v>
      </c>
      <c r="G2408" t="str">
        <f>VLOOKUP($A2408,Orders!$A:$E,5,FALSE)</f>
        <v>Shipped</v>
      </c>
      <c r="H2408">
        <f>VLOOKUP(B2408,Products!A:H,8)</f>
        <v>66.92</v>
      </c>
      <c r="I2408">
        <f t="shared" si="152"/>
        <v>4645</v>
      </c>
      <c r="J2408">
        <f t="shared" si="153"/>
        <v>1299.0000000000002</v>
      </c>
      <c r="K2408">
        <f t="shared" si="154"/>
        <v>2005</v>
      </c>
      <c r="L2408">
        <f t="shared" si="155"/>
        <v>1</v>
      </c>
      <c r="M2408" t="str">
        <f>VLOOKUP(A2408,'Master Sheet'!A:O,15)</f>
        <v>London</v>
      </c>
    </row>
    <row r="2409" spans="1:13">
      <c r="A2409">
        <v>10364</v>
      </c>
      <c r="B2409" t="s">
        <v>217</v>
      </c>
      <c r="C2409">
        <v>48</v>
      </c>
      <c r="D2409">
        <v>38.22</v>
      </c>
      <c r="E2409">
        <v>1</v>
      </c>
      <c r="F2409" s="14">
        <f>VLOOKUP($A2409,Orders!$A:$B,2,FALSE)</f>
        <v>38358</v>
      </c>
      <c r="G2409" t="str">
        <f>VLOOKUP($A2409,Orders!$A:$E,5,FALSE)</f>
        <v>Shipped</v>
      </c>
      <c r="H2409">
        <f>VLOOKUP(B2409,Products!A:H,8)</f>
        <v>24.14</v>
      </c>
      <c r="I2409">
        <f t="shared" si="152"/>
        <v>1834.56</v>
      </c>
      <c r="J2409">
        <f t="shared" si="153"/>
        <v>675.83999999999992</v>
      </c>
      <c r="K2409">
        <f t="shared" si="154"/>
        <v>2005</v>
      </c>
      <c r="L2409">
        <f t="shared" si="155"/>
        <v>1</v>
      </c>
      <c r="M2409" t="str">
        <f>VLOOKUP(A2409,'Master Sheet'!A:O,15)</f>
        <v>Paris</v>
      </c>
    </row>
    <row r="2410" spans="1:13">
      <c r="A2410">
        <v>10365</v>
      </c>
      <c r="B2410" t="s">
        <v>220</v>
      </c>
      <c r="C2410">
        <v>30</v>
      </c>
      <c r="D2410">
        <v>116.06</v>
      </c>
      <c r="E2410">
        <v>1</v>
      </c>
      <c r="F2410" s="14">
        <f>VLOOKUP($A2410,Orders!$A:$B,2,FALSE)</f>
        <v>38359</v>
      </c>
      <c r="G2410" t="str">
        <f>VLOOKUP($A2410,Orders!$A:$E,5,FALSE)</f>
        <v>Shipped</v>
      </c>
      <c r="H2410">
        <f>VLOOKUP(B2410,Products!A:H,8)</f>
        <v>83.51</v>
      </c>
      <c r="I2410">
        <f t="shared" si="152"/>
        <v>3481.8</v>
      </c>
      <c r="J2410">
        <f t="shared" si="153"/>
        <v>976.49999999999989</v>
      </c>
      <c r="K2410">
        <f t="shared" si="154"/>
        <v>2005</v>
      </c>
      <c r="L2410">
        <f t="shared" si="155"/>
        <v>1</v>
      </c>
      <c r="M2410" t="str">
        <f>VLOOKUP(A2410,'Master Sheet'!A:O,15)</f>
        <v>Boston</v>
      </c>
    </row>
    <row r="2411" spans="1:13">
      <c r="A2411">
        <v>10365</v>
      </c>
      <c r="B2411" t="s">
        <v>218</v>
      </c>
      <c r="C2411">
        <v>22</v>
      </c>
      <c r="D2411">
        <v>82.66</v>
      </c>
      <c r="E2411">
        <v>3</v>
      </c>
      <c r="F2411" s="14">
        <f>VLOOKUP($A2411,Orders!$A:$B,2,FALSE)</f>
        <v>38359</v>
      </c>
      <c r="G2411" t="str">
        <f>VLOOKUP($A2411,Orders!$A:$E,5,FALSE)</f>
        <v>Shipped</v>
      </c>
      <c r="H2411">
        <f>VLOOKUP(B2411,Products!A:H,8)</f>
        <v>56.13</v>
      </c>
      <c r="I2411">
        <f t="shared" si="152"/>
        <v>1818.52</v>
      </c>
      <c r="J2411">
        <f t="shared" si="153"/>
        <v>583.65999999999985</v>
      </c>
      <c r="K2411">
        <f t="shared" si="154"/>
        <v>2005</v>
      </c>
      <c r="L2411">
        <f t="shared" si="155"/>
        <v>1</v>
      </c>
      <c r="M2411" t="str">
        <f>VLOOKUP(A2411,'Master Sheet'!A:O,15)</f>
        <v>Boston</v>
      </c>
    </row>
    <row r="2412" spans="1:13">
      <c r="A2412">
        <v>10365</v>
      </c>
      <c r="B2412" t="s">
        <v>219</v>
      </c>
      <c r="C2412">
        <v>44</v>
      </c>
      <c r="D2412">
        <v>68.34</v>
      </c>
      <c r="E2412">
        <v>2</v>
      </c>
      <c r="F2412" s="14">
        <f>VLOOKUP($A2412,Orders!$A:$B,2,FALSE)</f>
        <v>38359</v>
      </c>
      <c r="G2412" t="str">
        <f>VLOOKUP($A2412,Orders!$A:$E,5,FALSE)</f>
        <v>Shipped</v>
      </c>
      <c r="H2412">
        <f>VLOOKUP(B2412,Products!A:H,8)</f>
        <v>34.17</v>
      </c>
      <c r="I2412">
        <f t="shared" si="152"/>
        <v>3006.96</v>
      </c>
      <c r="J2412">
        <f t="shared" si="153"/>
        <v>1503.48</v>
      </c>
      <c r="K2412">
        <f t="shared" si="154"/>
        <v>2005</v>
      </c>
      <c r="L2412">
        <f t="shared" si="155"/>
        <v>1</v>
      </c>
      <c r="M2412" t="str">
        <f>VLOOKUP(A2412,'Master Sheet'!A:O,15)</f>
        <v>Boston</v>
      </c>
    </row>
    <row r="2413" spans="1:13">
      <c r="A2413">
        <v>10366</v>
      </c>
      <c r="B2413" t="s">
        <v>221</v>
      </c>
      <c r="C2413">
        <v>34</v>
      </c>
      <c r="D2413">
        <v>116.65</v>
      </c>
      <c r="E2413">
        <v>3</v>
      </c>
      <c r="F2413" s="14">
        <f>VLOOKUP($A2413,Orders!$A:$B,2,FALSE)</f>
        <v>38362</v>
      </c>
      <c r="G2413" t="str">
        <f>VLOOKUP($A2413,Orders!$A:$E,5,FALSE)</f>
        <v>Shipped</v>
      </c>
      <c r="H2413">
        <f>VLOOKUP(B2413,Products!A:H,8)</f>
        <v>93.89</v>
      </c>
      <c r="I2413">
        <f t="shared" ref="I2413:I2476" si="156">C2413*D2413</f>
        <v>3966.1000000000004</v>
      </c>
      <c r="J2413">
        <f t="shared" ref="J2413:J2476" si="157">(D2413-H2413)*C2413</f>
        <v>773.84000000000015</v>
      </c>
      <c r="K2413">
        <f t="shared" ref="K2413:K2476" si="158">YEAR(F2413)</f>
        <v>2005</v>
      </c>
      <c r="L2413">
        <f t="shared" ref="L2413:L2476" si="159">MONTH(F2413)</f>
        <v>1</v>
      </c>
      <c r="M2413" t="str">
        <f>VLOOKUP(A2413,'Master Sheet'!A:O,15)</f>
        <v>Paris</v>
      </c>
    </row>
    <row r="2414" spans="1:13">
      <c r="A2414">
        <v>10366</v>
      </c>
      <c r="B2414" t="s">
        <v>222</v>
      </c>
      <c r="C2414">
        <v>49</v>
      </c>
      <c r="D2414">
        <v>105.6</v>
      </c>
      <c r="E2414">
        <v>2</v>
      </c>
      <c r="F2414" s="14">
        <f>VLOOKUP($A2414,Orders!$A:$B,2,FALSE)</f>
        <v>38362</v>
      </c>
      <c r="G2414" t="str">
        <f>VLOOKUP($A2414,Orders!$A:$E,5,FALSE)</f>
        <v>Shipped</v>
      </c>
      <c r="H2414">
        <f>VLOOKUP(B2414,Products!A:H,8)</f>
        <v>56.76</v>
      </c>
      <c r="I2414">
        <f t="shared" si="156"/>
        <v>5174.3999999999996</v>
      </c>
      <c r="J2414">
        <f t="shared" si="157"/>
        <v>2393.16</v>
      </c>
      <c r="K2414">
        <f t="shared" si="158"/>
        <v>2005</v>
      </c>
      <c r="L2414">
        <f t="shared" si="159"/>
        <v>1</v>
      </c>
      <c r="M2414" t="str">
        <f>VLOOKUP(A2414,'Master Sheet'!A:O,15)</f>
        <v>Paris</v>
      </c>
    </row>
    <row r="2415" spans="1:13">
      <c r="A2415">
        <v>10366</v>
      </c>
      <c r="B2415" t="s">
        <v>154</v>
      </c>
      <c r="C2415">
        <v>34</v>
      </c>
      <c r="D2415">
        <v>154.1</v>
      </c>
      <c r="E2415">
        <v>1</v>
      </c>
      <c r="F2415" s="14">
        <f>VLOOKUP($A2415,Orders!$A:$B,2,FALSE)</f>
        <v>38362</v>
      </c>
      <c r="G2415" t="str">
        <f>VLOOKUP($A2415,Orders!$A:$E,5,FALSE)</f>
        <v>Shipped</v>
      </c>
      <c r="H2415">
        <f>VLOOKUP(B2415,Products!A:H,8)</f>
        <v>77.900000000000006</v>
      </c>
      <c r="I2415">
        <f t="shared" si="156"/>
        <v>5239.3999999999996</v>
      </c>
      <c r="J2415">
        <f t="shared" si="157"/>
        <v>2590.7999999999997</v>
      </c>
      <c r="K2415">
        <f t="shared" si="158"/>
        <v>2005</v>
      </c>
      <c r="L2415">
        <f t="shared" si="159"/>
        <v>1</v>
      </c>
      <c r="M2415" t="str">
        <f>VLOOKUP(A2415,'Master Sheet'!A:O,15)</f>
        <v>Paris</v>
      </c>
    </row>
    <row r="2416" spans="1:13">
      <c r="A2416">
        <v>10367</v>
      </c>
      <c r="B2416" t="s">
        <v>225</v>
      </c>
      <c r="C2416">
        <v>49</v>
      </c>
      <c r="D2416">
        <v>105.77</v>
      </c>
      <c r="E2416">
        <v>1</v>
      </c>
      <c r="F2416" s="14">
        <f>VLOOKUP($A2416,Orders!$A:$B,2,FALSE)</f>
        <v>38364</v>
      </c>
      <c r="G2416" t="str">
        <f>VLOOKUP($A2416,Orders!$A:$E,5,FALSE)</f>
        <v>Resolved</v>
      </c>
      <c r="H2416">
        <f>VLOOKUP(B2416,Products!A:H,8)</f>
        <v>65.959999999999994</v>
      </c>
      <c r="I2416">
        <f t="shared" si="156"/>
        <v>5182.7299999999996</v>
      </c>
      <c r="J2416">
        <f t="shared" si="157"/>
        <v>1950.69</v>
      </c>
      <c r="K2416">
        <f t="shared" si="158"/>
        <v>2005</v>
      </c>
      <c r="L2416">
        <f t="shared" si="159"/>
        <v>1</v>
      </c>
      <c r="M2416" t="str">
        <f>VLOOKUP(A2416,'Master Sheet'!A:O,15)</f>
        <v>San Francisco</v>
      </c>
    </row>
    <row r="2417" spans="1:13">
      <c r="A2417">
        <v>10367</v>
      </c>
      <c r="B2417" t="s">
        <v>124</v>
      </c>
      <c r="C2417">
        <v>37</v>
      </c>
      <c r="D2417">
        <v>144.5</v>
      </c>
      <c r="E2417">
        <v>3</v>
      </c>
      <c r="F2417" s="14">
        <f>VLOOKUP($A2417,Orders!$A:$B,2,FALSE)</f>
        <v>38364</v>
      </c>
      <c r="G2417" t="str">
        <f>VLOOKUP($A2417,Orders!$A:$E,5,FALSE)</f>
        <v>Resolved</v>
      </c>
      <c r="H2417">
        <f>VLOOKUP(B2417,Products!A:H,8)</f>
        <v>86.7</v>
      </c>
      <c r="I2417">
        <f t="shared" si="156"/>
        <v>5346.5</v>
      </c>
      <c r="J2417">
        <f t="shared" si="157"/>
        <v>2138.6</v>
      </c>
      <c r="K2417">
        <f t="shared" si="158"/>
        <v>2005</v>
      </c>
      <c r="L2417">
        <f t="shared" si="159"/>
        <v>1</v>
      </c>
      <c r="M2417" t="str">
        <f>VLOOKUP(A2417,'Master Sheet'!A:O,15)</f>
        <v>San Francisco</v>
      </c>
    </row>
    <row r="2418" spans="1:13">
      <c r="A2418">
        <v>10367</v>
      </c>
      <c r="B2418" t="s">
        <v>125</v>
      </c>
      <c r="C2418">
        <v>45</v>
      </c>
      <c r="D2418">
        <v>50.25</v>
      </c>
      <c r="E2418">
        <v>4</v>
      </c>
      <c r="F2418" s="14">
        <f>VLOOKUP($A2418,Orders!$A:$B,2,FALSE)</f>
        <v>38364</v>
      </c>
      <c r="G2418" t="str">
        <f>VLOOKUP($A2418,Orders!$A:$E,5,FALSE)</f>
        <v>Resolved</v>
      </c>
      <c r="H2418">
        <f>VLOOKUP(B2418,Products!A:H,8)</f>
        <v>33.299999999999997</v>
      </c>
      <c r="I2418">
        <f t="shared" si="156"/>
        <v>2261.25</v>
      </c>
      <c r="J2418">
        <f t="shared" si="157"/>
        <v>762.75000000000011</v>
      </c>
      <c r="K2418">
        <f t="shared" si="158"/>
        <v>2005</v>
      </c>
      <c r="L2418">
        <f t="shared" si="159"/>
        <v>1</v>
      </c>
      <c r="M2418" t="str">
        <f>VLOOKUP(A2418,'Master Sheet'!A:O,15)</f>
        <v>San Francisco</v>
      </c>
    </row>
    <row r="2419" spans="1:13">
      <c r="A2419">
        <v>10367</v>
      </c>
      <c r="B2419" t="s">
        <v>128</v>
      </c>
      <c r="C2419">
        <v>27</v>
      </c>
      <c r="D2419">
        <v>124.59</v>
      </c>
      <c r="E2419">
        <v>5</v>
      </c>
      <c r="F2419" s="14">
        <f>VLOOKUP($A2419,Orders!$A:$B,2,FALSE)</f>
        <v>38364</v>
      </c>
      <c r="G2419" t="str">
        <f>VLOOKUP($A2419,Orders!$A:$E,5,FALSE)</f>
        <v>Resolved</v>
      </c>
      <c r="H2419">
        <f>VLOOKUP(B2419,Products!A:H,8)</f>
        <v>58.48</v>
      </c>
      <c r="I2419">
        <f t="shared" si="156"/>
        <v>3363.9300000000003</v>
      </c>
      <c r="J2419">
        <f t="shared" si="157"/>
        <v>1784.9700000000003</v>
      </c>
      <c r="K2419">
        <f t="shared" si="158"/>
        <v>2005</v>
      </c>
      <c r="L2419">
        <f t="shared" si="159"/>
        <v>1</v>
      </c>
      <c r="M2419" t="str">
        <f>VLOOKUP(A2419,'Master Sheet'!A:O,15)</f>
        <v>San Francisco</v>
      </c>
    </row>
    <row r="2420" spans="1:13">
      <c r="A2420">
        <v>10367</v>
      </c>
      <c r="B2420" t="s">
        <v>129</v>
      </c>
      <c r="C2420">
        <v>32</v>
      </c>
      <c r="D2420">
        <v>140.06</v>
      </c>
      <c r="E2420">
        <v>7</v>
      </c>
      <c r="F2420" s="14">
        <f>VLOOKUP($A2420,Orders!$A:$B,2,FALSE)</f>
        <v>38364</v>
      </c>
      <c r="G2420" t="str">
        <f>VLOOKUP($A2420,Orders!$A:$E,5,FALSE)</f>
        <v>Resolved</v>
      </c>
      <c r="H2420">
        <f>VLOOKUP(B2420,Products!A:H,8)</f>
        <v>72.56</v>
      </c>
      <c r="I2420">
        <f t="shared" si="156"/>
        <v>4481.92</v>
      </c>
      <c r="J2420">
        <f t="shared" si="157"/>
        <v>2160</v>
      </c>
      <c r="K2420">
        <f t="shared" si="158"/>
        <v>2005</v>
      </c>
      <c r="L2420">
        <f t="shared" si="159"/>
        <v>1</v>
      </c>
      <c r="M2420" t="str">
        <f>VLOOKUP(A2420,'Master Sheet'!A:O,15)</f>
        <v>San Francisco</v>
      </c>
    </row>
    <row r="2421" spans="1:13">
      <c r="A2421">
        <v>10367</v>
      </c>
      <c r="B2421" t="s">
        <v>223</v>
      </c>
      <c r="C2421">
        <v>46</v>
      </c>
      <c r="D2421">
        <v>131.38999999999999</v>
      </c>
      <c r="E2421">
        <v>6</v>
      </c>
      <c r="F2421" s="14">
        <f>VLOOKUP($A2421,Orders!$A:$B,2,FALSE)</f>
        <v>38364</v>
      </c>
      <c r="G2421" t="str">
        <f>VLOOKUP($A2421,Orders!$A:$E,5,FALSE)</f>
        <v>Resolved</v>
      </c>
      <c r="H2421">
        <f>VLOOKUP(B2421,Products!A:H,8)</f>
        <v>62.16</v>
      </c>
      <c r="I2421">
        <f t="shared" si="156"/>
        <v>6043.94</v>
      </c>
      <c r="J2421">
        <f t="shared" si="157"/>
        <v>3184.5799999999995</v>
      </c>
      <c r="K2421">
        <f t="shared" si="158"/>
        <v>2005</v>
      </c>
      <c r="L2421">
        <f t="shared" si="159"/>
        <v>1</v>
      </c>
      <c r="M2421" t="str">
        <f>VLOOKUP(A2421,'Master Sheet'!A:O,15)</f>
        <v>San Francisco</v>
      </c>
    </row>
    <row r="2422" spans="1:13">
      <c r="A2422">
        <v>10367</v>
      </c>
      <c r="B2422" t="s">
        <v>126</v>
      </c>
      <c r="C2422">
        <v>43</v>
      </c>
      <c r="D2422">
        <v>77.31</v>
      </c>
      <c r="E2422">
        <v>8</v>
      </c>
      <c r="F2422" s="14">
        <f>VLOOKUP($A2422,Orders!$A:$B,2,FALSE)</f>
        <v>38364</v>
      </c>
      <c r="G2422" t="str">
        <f>VLOOKUP($A2422,Orders!$A:$E,5,FALSE)</f>
        <v>Resolved</v>
      </c>
      <c r="H2422">
        <f>VLOOKUP(B2422,Products!A:H,8)</f>
        <v>43.26</v>
      </c>
      <c r="I2422">
        <f t="shared" si="156"/>
        <v>3324.33</v>
      </c>
      <c r="J2422">
        <f t="shared" si="157"/>
        <v>1464.15</v>
      </c>
      <c r="K2422">
        <f t="shared" si="158"/>
        <v>2005</v>
      </c>
      <c r="L2422">
        <f t="shared" si="159"/>
        <v>1</v>
      </c>
      <c r="M2422" t="str">
        <f>VLOOKUP(A2422,'Master Sheet'!A:O,15)</f>
        <v>San Francisco</v>
      </c>
    </row>
    <row r="2423" spans="1:13">
      <c r="A2423">
        <v>10367</v>
      </c>
      <c r="B2423" t="s">
        <v>226</v>
      </c>
      <c r="C2423">
        <v>44</v>
      </c>
      <c r="D2423">
        <v>66.989999999999995</v>
      </c>
      <c r="E2423">
        <v>9</v>
      </c>
      <c r="F2423" s="14">
        <f>VLOOKUP($A2423,Orders!$A:$B,2,FALSE)</f>
        <v>38364</v>
      </c>
      <c r="G2423" t="str">
        <f>VLOOKUP($A2423,Orders!$A:$E,5,FALSE)</f>
        <v>Resolved</v>
      </c>
      <c r="H2423">
        <f>VLOOKUP(B2423,Products!A:H,8)</f>
        <v>34.21</v>
      </c>
      <c r="I2423">
        <f t="shared" si="156"/>
        <v>2947.56</v>
      </c>
      <c r="J2423">
        <f t="shared" si="157"/>
        <v>1442.3199999999997</v>
      </c>
      <c r="K2423">
        <f t="shared" si="158"/>
        <v>2005</v>
      </c>
      <c r="L2423">
        <f t="shared" si="159"/>
        <v>1</v>
      </c>
      <c r="M2423" t="str">
        <f>VLOOKUP(A2423,'Master Sheet'!A:O,15)</f>
        <v>San Francisco</v>
      </c>
    </row>
    <row r="2424" spans="1:13">
      <c r="A2424">
        <v>10367</v>
      </c>
      <c r="B2424" t="s">
        <v>227</v>
      </c>
      <c r="C2424">
        <v>21</v>
      </c>
      <c r="D2424">
        <v>72.760000000000005</v>
      </c>
      <c r="E2424">
        <v>10</v>
      </c>
      <c r="F2424" s="14">
        <f>VLOOKUP($A2424,Orders!$A:$B,2,FALSE)</f>
        <v>38364</v>
      </c>
      <c r="G2424" t="str">
        <f>VLOOKUP($A2424,Orders!$A:$E,5,FALSE)</f>
        <v>Resolved</v>
      </c>
      <c r="H2424">
        <f>VLOOKUP(B2424,Products!A:H,8)</f>
        <v>49.24</v>
      </c>
      <c r="I2424">
        <f t="shared" si="156"/>
        <v>1527.96</v>
      </c>
      <c r="J2424">
        <f t="shared" si="157"/>
        <v>493.92000000000007</v>
      </c>
      <c r="K2424">
        <f t="shared" si="158"/>
        <v>2005</v>
      </c>
      <c r="L2424">
        <f t="shared" si="159"/>
        <v>1</v>
      </c>
      <c r="M2424" t="str">
        <f>VLOOKUP(A2424,'Master Sheet'!A:O,15)</f>
        <v>San Francisco</v>
      </c>
    </row>
    <row r="2425" spans="1:13">
      <c r="A2425">
        <v>10367</v>
      </c>
      <c r="B2425" t="s">
        <v>228</v>
      </c>
      <c r="C2425">
        <v>38</v>
      </c>
      <c r="D2425">
        <v>50.31</v>
      </c>
      <c r="E2425">
        <v>11</v>
      </c>
      <c r="F2425" s="14">
        <f>VLOOKUP($A2425,Orders!$A:$B,2,FALSE)</f>
        <v>38364</v>
      </c>
      <c r="G2425" t="str">
        <f>VLOOKUP($A2425,Orders!$A:$E,5,FALSE)</f>
        <v>Resolved</v>
      </c>
      <c r="H2425">
        <f>VLOOKUP(B2425,Products!A:H,8)</f>
        <v>29.18</v>
      </c>
      <c r="I2425">
        <f t="shared" si="156"/>
        <v>1911.7800000000002</v>
      </c>
      <c r="J2425">
        <f t="shared" si="157"/>
        <v>802.94</v>
      </c>
      <c r="K2425">
        <f t="shared" si="158"/>
        <v>2005</v>
      </c>
      <c r="L2425">
        <f t="shared" si="159"/>
        <v>1</v>
      </c>
      <c r="M2425" t="str">
        <f>VLOOKUP(A2425,'Master Sheet'!A:O,15)</f>
        <v>San Francisco</v>
      </c>
    </row>
    <row r="2426" spans="1:13">
      <c r="A2426">
        <v>10367</v>
      </c>
      <c r="B2426" t="s">
        <v>130</v>
      </c>
      <c r="C2426">
        <v>23</v>
      </c>
      <c r="D2426">
        <v>29.54</v>
      </c>
      <c r="E2426">
        <v>13</v>
      </c>
      <c r="F2426" s="14">
        <f>VLOOKUP($A2426,Orders!$A:$B,2,FALSE)</f>
        <v>38364</v>
      </c>
      <c r="G2426" t="str">
        <f>VLOOKUP($A2426,Orders!$A:$E,5,FALSE)</f>
        <v>Resolved</v>
      </c>
      <c r="H2426">
        <f>VLOOKUP(B2426,Products!A:H,8)</f>
        <v>22.57</v>
      </c>
      <c r="I2426">
        <f t="shared" si="156"/>
        <v>679.42</v>
      </c>
      <c r="J2426">
        <f t="shared" si="157"/>
        <v>160.30999999999997</v>
      </c>
      <c r="K2426">
        <f t="shared" si="158"/>
        <v>2005</v>
      </c>
      <c r="L2426">
        <f t="shared" si="159"/>
        <v>1</v>
      </c>
      <c r="M2426" t="str">
        <f>VLOOKUP(A2426,'Master Sheet'!A:O,15)</f>
        <v>San Francisco</v>
      </c>
    </row>
    <row r="2427" spans="1:13">
      <c r="A2427">
        <v>10367</v>
      </c>
      <c r="B2427" t="s">
        <v>131</v>
      </c>
      <c r="C2427">
        <v>28</v>
      </c>
      <c r="D2427">
        <v>43.01</v>
      </c>
      <c r="E2427">
        <v>12</v>
      </c>
      <c r="F2427" s="14">
        <f>VLOOKUP($A2427,Orders!$A:$B,2,FALSE)</f>
        <v>38364</v>
      </c>
      <c r="G2427" t="str">
        <f>VLOOKUP($A2427,Orders!$A:$E,5,FALSE)</f>
        <v>Resolved</v>
      </c>
      <c r="H2427">
        <f>VLOOKUP(B2427,Products!A:H,8)</f>
        <v>20.61</v>
      </c>
      <c r="I2427">
        <f t="shared" si="156"/>
        <v>1204.28</v>
      </c>
      <c r="J2427">
        <f t="shared" si="157"/>
        <v>627.19999999999993</v>
      </c>
      <c r="K2427">
        <f t="shared" si="158"/>
        <v>2005</v>
      </c>
      <c r="L2427">
        <f t="shared" si="159"/>
        <v>1</v>
      </c>
      <c r="M2427" t="str">
        <f>VLOOKUP(A2427,'Master Sheet'!A:O,15)</f>
        <v>San Francisco</v>
      </c>
    </row>
    <row r="2428" spans="1:13">
      <c r="A2428">
        <v>10367</v>
      </c>
      <c r="B2428" t="s">
        <v>224</v>
      </c>
      <c r="C2428">
        <v>36</v>
      </c>
      <c r="D2428">
        <v>36.25</v>
      </c>
      <c r="E2428">
        <v>2</v>
      </c>
      <c r="F2428" s="14">
        <f>VLOOKUP($A2428,Orders!$A:$B,2,FALSE)</f>
        <v>38364</v>
      </c>
      <c r="G2428" t="str">
        <f>VLOOKUP($A2428,Orders!$A:$E,5,FALSE)</f>
        <v>Resolved</v>
      </c>
      <c r="H2428">
        <f>VLOOKUP(B2428,Products!A:H,8)</f>
        <v>16.239999999999998</v>
      </c>
      <c r="I2428">
        <f t="shared" si="156"/>
        <v>1305</v>
      </c>
      <c r="J2428">
        <f t="shared" si="157"/>
        <v>720.36</v>
      </c>
      <c r="K2428">
        <f t="shared" si="158"/>
        <v>2005</v>
      </c>
      <c r="L2428">
        <f t="shared" si="159"/>
        <v>1</v>
      </c>
      <c r="M2428" t="str">
        <f>VLOOKUP(A2428,'Master Sheet'!A:O,15)</f>
        <v>San Francisco</v>
      </c>
    </row>
    <row r="2429" spans="1:13">
      <c r="A2429">
        <v>10368</v>
      </c>
      <c r="B2429" t="s">
        <v>229</v>
      </c>
      <c r="C2429">
        <v>40</v>
      </c>
      <c r="D2429">
        <v>73.599999999999994</v>
      </c>
      <c r="E2429">
        <v>2</v>
      </c>
      <c r="F2429" s="14">
        <f>VLOOKUP($A2429,Orders!$A:$B,2,FALSE)</f>
        <v>38371</v>
      </c>
      <c r="G2429" t="str">
        <f>VLOOKUP($A2429,Orders!$A:$E,5,FALSE)</f>
        <v>Shipped</v>
      </c>
      <c r="H2429">
        <f>VLOOKUP(B2429,Products!A:H,8)</f>
        <v>47.25</v>
      </c>
      <c r="I2429">
        <f t="shared" si="156"/>
        <v>2944</v>
      </c>
      <c r="J2429">
        <f t="shared" si="157"/>
        <v>1053.9999999999998</v>
      </c>
      <c r="K2429">
        <f t="shared" si="158"/>
        <v>2005</v>
      </c>
      <c r="L2429">
        <f t="shared" si="159"/>
        <v>1</v>
      </c>
      <c r="M2429" t="str">
        <f>VLOOKUP(A2429,'Master Sheet'!A:O,15)</f>
        <v>San Francisco</v>
      </c>
    </row>
    <row r="2430" spans="1:13">
      <c r="A2430">
        <v>10368</v>
      </c>
      <c r="B2430" t="s">
        <v>230</v>
      </c>
      <c r="C2430">
        <v>31</v>
      </c>
      <c r="D2430">
        <v>115.09</v>
      </c>
      <c r="E2430">
        <v>5</v>
      </c>
      <c r="F2430" s="14">
        <f>VLOOKUP($A2430,Orders!$A:$B,2,FALSE)</f>
        <v>38371</v>
      </c>
      <c r="G2430" t="str">
        <f>VLOOKUP($A2430,Orders!$A:$E,5,FALSE)</f>
        <v>Shipped</v>
      </c>
      <c r="H2430">
        <f>VLOOKUP(B2430,Products!A:H,8)</f>
        <v>72.819999999999993</v>
      </c>
      <c r="I2430">
        <f t="shared" si="156"/>
        <v>3567.79</v>
      </c>
      <c r="J2430">
        <f t="shared" si="157"/>
        <v>1310.3700000000003</v>
      </c>
      <c r="K2430">
        <f t="shared" si="158"/>
        <v>2005</v>
      </c>
      <c r="L2430">
        <f t="shared" si="159"/>
        <v>1</v>
      </c>
      <c r="M2430" t="str">
        <f>VLOOKUP(A2430,'Master Sheet'!A:O,15)</f>
        <v>San Francisco</v>
      </c>
    </row>
    <row r="2431" spans="1:13">
      <c r="A2431">
        <v>10368</v>
      </c>
      <c r="B2431" t="s">
        <v>231</v>
      </c>
      <c r="C2431">
        <v>46</v>
      </c>
      <c r="D2431">
        <v>83.04</v>
      </c>
      <c r="E2431">
        <v>1</v>
      </c>
      <c r="F2431" s="14">
        <f>VLOOKUP($A2431,Orders!$A:$B,2,FALSE)</f>
        <v>38371</v>
      </c>
      <c r="G2431" t="str">
        <f>VLOOKUP($A2431,Orders!$A:$E,5,FALSE)</f>
        <v>Shipped</v>
      </c>
      <c r="H2431">
        <f>VLOOKUP(B2431,Products!A:H,8)</f>
        <v>50.51</v>
      </c>
      <c r="I2431">
        <f t="shared" si="156"/>
        <v>3819.84</v>
      </c>
      <c r="J2431">
        <f t="shared" si="157"/>
        <v>1496.3800000000003</v>
      </c>
      <c r="K2431">
        <f t="shared" si="158"/>
        <v>2005</v>
      </c>
      <c r="L2431">
        <f t="shared" si="159"/>
        <v>1</v>
      </c>
      <c r="M2431" t="str">
        <f>VLOOKUP(A2431,'Master Sheet'!A:O,15)</f>
        <v>San Francisco</v>
      </c>
    </row>
    <row r="2432" spans="1:13">
      <c r="A2432">
        <v>10368</v>
      </c>
      <c r="B2432" t="s">
        <v>232</v>
      </c>
      <c r="C2432">
        <v>20</v>
      </c>
      <c r="D2432">
        <v>93.16</v>
      </c>
      <c r="E2432">
        <v>4</v>
      </c>
      <c r="F2432" s="14">
        <f>VLOOKUP($A2432,Orders!$A:$B,2,FALSE)</f>
        <v>38371</v>
      </c>
      <c r="G2432" t="str">
        <f>VLOOKUP($A2432,Orders!$A:$E,5,FALSE)</f>
        <v>Shipped</v>
      </c>
      <c r="H2432">
        <f>VLOOKUP(B2432,Products!A:H,8)</f>
        <v>62.11</v>
      </c>
      <c r="I2432">
        <f t="shared" si="156"/>
        <v>1863.1999999999998</v>
      </c>
      <c r="J2432">
        <f t="shared" si="157"/>
        <v>621</v>
      </c>
      <c r="K2432">
        <f t="shared" si="158"/>
        <v>2005</v>
      </c>
      <c r="L2432">
        <f t="shared" si="159"/>
        <v>1</v>
      </c>
      <c r="M2432" t="str">
        <f>VLOOKUP(A2432,'Master Sheet'!A:O,15)</f>
        <v>San Francisco</v>
      </c>
    </row>
    <row r="2433" spans="1:13">
      <c r="A2433">
        <v>10368</v>
      </c>
      <c r="B2433" t="s">
        <v>127</v>
      </c>
      <c r="C2433">
        <v>46</v>
      </c>
      <c r="D2433">
        <v>36.520000000000003</v>
      </c>
      <c r="E2433">
        <v>3</v>
      </c>
      <c r="F2433" s="14">
        <f>VLOOKUP($A2433,Orders!$A:$B,2,FALSE)</f>
        <v>38371</v>
      </c>
      <c r="G2433" t="str">
        <f>VLOOKUP($A2433,Orders!$A:$E,5,FALSE)</f>
        <v>Shipped</v>
      </c>
      <c r="H2433">
        <f>VLOOKUP(B2433,Products!A:H,8)</f>
        <v>21.75</v>
      </c>
      <c r="I2433">
        <f t="shared" si="156"/>
        <v>1679.92</v>
      </c>
      <c r="J2433">
        <f t="shared" si="157"/>
        <v>679.42000000000019</v>
      </c>
      <c r="K2433">
        <f t="shared" si="158"/>
        <v>2005</v>
      </c>
      <c r="L2433">
        <f t="shared" si="159"/>
        <v>1</v>
      </c>
      <c r="M2433" t="str">
        <f>VLOOKUP(A2433,'Master Sheet'!A:O,15)</f>
        <v>San Francisco</v>
      </c>
    </row>
    <row r="2434" spans="1:13">
      <c r="A2434">
        <v>10369</v>
      </c>
      <c r="B2434" t="s">
        <v>134</v>
      </c>
      <c r="C2434">
        <v>41</v>
      </c>
      <c r="D2434">
        <v>195.01</v>
      </c>
      <c r="E2434">
        <v>2</v>
      </c>
      <c r="F2434" s="14">
        <f>VLOOKUP($A2434,Orders!$A:$B,2,FALSE)</f>
        <v>38372</v>
      </c>
      <c r="G2434" t="str">
        <f>VLOOKUP($A2434,Orders!$A:$E,5,FALSE)</f>
        <v>Shipped</v>
      </c>
      <c r="H2434">
        <f>VLOOKUP(B2434,Products!A:H,8)</f>
        <v>98.58</v>
      </c>
      <c r="I2434">
        <f t="shared" si="156"/>
        <v>7995.41</v>
      </c>
      <c r="J2434">
        <f t="shared" si="157"/>
        <v>3953.6299999999997</v>
      </c>
      <c r="K2434">
        <f t="shared" si="158"/>
        <v>2005</v>
      </c>
      <c r="L2434">
        <f t="shared" si="159"/>
        <v>1</v>
      </c>
      <c r="M2434" t="str">
        <f>VLOOKUP(A2434,'Master Sheet'!A:O,15)</f>
        <v>Boston</v>
      </c>
    </row>
    <row r="2435" spans="1:13">
      <c r="A2435">
        <v>10369</v>
      </c>
      <c r="B2435" t="s">
        <v>132</v>
      </c>
      <c r="C2435">
        <v>44</v>
      </c>
      <c r="D2435">
        <v>89.38</v>
      </c>
      <c r="E2435">
        <v>8</v>
      </c>
      <c r="F2435" s="14">
        <f>VLOOKUP($A2435,Orders!$A:$B,2,FALSE)</f>
        <v>38372</v>
      </c>
      <c r="G2435" t="str">
        <f>VLOOKUP($A2435,Orders!$A:$E,5,FALSE)</f>
        <v>Shipped</v>
      </c>
      <c r="H2435">
        <f>VLOOKUP(B2435,Products!A:H,8)</f>
        <v>60.62</v>
      </c>
      <c r="I2435">
        <f t="shared" si="156"/>
        <v>3932.72</v>
      </c>
      <c r="J2435">
        <f t="shared" si="157"/>
        <v>1265.4399999999998</v>
      </c>
      <c r="K2435">
        <f t="shared" si="158"/>
        <v>2005</v>
      </c>
      <c r="L2435">
        <f t="shared" si="159"/>
        <v>1</v>
      </c>
      <c r="M2435" t="str">
        <f>VLOOKUP(A2435,'Master Sheet'!A:O,15)</f>
        <v>Boston</v>
      </c>
    </row>
    <row r="2436" spans="1:13">
      <c r="A2436">
        <v>10369</v>
      </c>
      <c r="B2436" t="s">
        <v>133</v>
      </c>
      <c r="C2436">
        <v>32</v>
      </c>
      <c r="D2436">
        <v>46.36</v>
      </c>
      <c r="E2436">
        <v>7</v>
      </c>
      <c r="F2436" s="14">
        <f>VLOOKUP($A2436,Orders!$A:$B,2,FALSE)</f>
        <v>38372</v>
      </c>
      <c r="G2436" t="str">
        <f>VLOOKUP($A2436,Orders!$A:$E,5,FALSE)</f>
        <v>Shipped</v>
      </c>
      <c r="H2436">
        <f>VLOOKUP(B2436,Products!A:H,8)</f>
        <v>24.26</v>
      </c>
      <c r="I2436">
        <f t="shared" si="156"/>
        <v>1483.52</v>
      </c>
      <c r="J2436">
        <f t="shared" si="157"/>
        <v>707.19999999999993</v>
      </c>
      <c r="K2436">
        <f t="shared" si="158"/>
        <v>2005</v>
      </c>
      <c r="L2436">
        <f t="shared" si="159"/>
        <v>1</v>
      </c>
      <c r="M2436" t="str">
        <f>VLOOKUP(A2436,'Master Sheet'!A:O,15)</f>
        <v>Boston</v>
      </c>
    </row>
    <row r="2437" spans="1:13">
      <c r="A2437">
        <v>10369</v>
      </c>
      <c r="B2437" t="s">
        <v>139</v>
      </c>
      <c r="C2437">
        <v>42</v>
      </c>
      <c r="D2437">
        <v>100.3</v>
      </c>
      <c r="E2437">
        <v>1</v>
      </c>
      <c r="F2437" s="14">
        <f>VLOOKUP($A2437,Orders!$A:$B,2,FALSE)</f>
        <v>38372</v>
      </c>
      <c r="G2437" t="str">
        <f>VLOOKUP($A2437,Orders!$A:$E,5,FALSE)</f>
        <v>Shipped</v>
      </c>
      <c r="H2437">
        <f>VLOOKUP(B2437,Products!A:H,8)</f>
        <v>60.78</v>
      </c>
      <c r="I2437">
        <f t="shared" si="156"/>
        <v>4212.5999999999995</v>
      </c>
      <c r="J2437">
        <f t="shared" si="157"/>
        <v>1659.84</v>
      </c>
      <c r="K2437">
        <f t="shared" si="158"/>
        <v>2005</v>
      </c>
      <c r="L2437">
        <f t="shared" si="159"/>
        <v>1</v>
      </c>
      <c r="M2437" t="str">
        <f>VLOOKUP(A2437,'Master Sheet'!A:O,15)</f>
        <v>Boston</v>
      </c>
    </row>
    <row r="2438" spans="1:13">
      <c r="A2438">
        <v>10369</v>
      </c>
      <c r="B2438" t="s">
        <v>140</v>
      </c>
      <c r="C2438">
        <v>28</v>
      </c>
      <c r="D2438">
        <v>51.84</v>
      </c>
      <c r="E2438">
        <v>6</v>
      </c>
      <c r="F2438" s="14">
        <f>VLOOKUP($A2438,Orders!$A:$B,2,FALSE)</f>
        <v>38372</v>
      </c>
      <c r="G2438" t="str">
        <f>VLOOKUP($A2438,Orders!$A:$E,5,FALSE)</f>
        <v>Shipped</v>
      </c>
      <c r="H2438">
        <f>VLOOKUP(B2438,Products!A:H,8)</f>
        <v>34.35</v>
      </c>
      <c r="I2438">
        <f t="shared" si="156"/>
        <v>1451.52</v>
      </c>
      <c r="J2438">
        <f t="shared" si="157"/>
        <v>489.72</v>
      </c>
      <c r="K2438">
        <f t="shared" si="158"/>
        <v>2005</v>
      </c>
      <c r="L2438">
        <f t="shared" si="159"/>
        <v>1</v>
      </c>
      <c r="M2438" t="str">
        <f>VLOOKUP(A2438,'Master Sheet'!A:O,15)</f>
        <v>Boston</v>
      </c>
    </row>
    <row r="2439" spans="1:13">
      <c r="A2439">
        <v>10369</v>
      </c>
      <c r="B2439" t="s">
        <v>141</v>
      </c>
      <c r="C2439">
        <v>21</v>
      </c>
      <c r="D2439">
        <v>90.06</v>
      </c>
      <c r="E2439">
        <v>5</v>
      </c>
      <c r="F2439" s="14">
        <f>VLOOKUP($A2439,Orders!$A:$B,2,FALSE)</f>
        <v>38372</v>
      </c>
      <c r="G2439" t="str">
        <f>VLOOKUP($A2439,Orders!$A:$E,5,FALSE)</f>
        <v>Shipped</v>
      </c>
      <c r="H2439">
        <f>VLOOKUP(B2439,Products!A:H,8)</f>
        <v>60.74</v>
      </c>
      <c r="I2439">
        <f t="shared" si="156"/>
        <v>1891.26</v>
      </c>
      <c r="J2439">
        <f t="shared" si="157"/>
        <v>615.72</v>
      </c>
      <c r="K2439">
        <f t="shared" si="158"/>
        <v>2005</v>
      </c>
      <c r="L2439">
        <f t="shared" si="159"/>
        <v>1</v>
      </c>
      <c r="M2439" t="str">
        <f>VLOOKUP(A2439,'Master Sheet'!A:O,15)</f>
        <v>Boston</v>
      </c>
    </row>
    <row r="2440" spans="1:13">
      <c r="A2440">
        <v>10369</v>
      </c>
      <c r="B2440" t="s">
        <v>142</v>
      </c>
      <c r="C2440">
        <v>45</v>
      </c>
      <c r="D2440">
        <v>80.36</v>
      </c>
      <c r="E2440">
        <v>4</v>
      </c>
      <c r="F2440" s="14">
        <f>VLOOKUP($A2440,Orders!$A:$B,2,FALSE)</f>
        <v>38372</v>
      </c>
      <c r="G2440" t="str">
        <f>VLOOKUP($A2440,Orders!$A:$E,5,FALSE)</f>
        <v>Shipped</v>
      </c>
      <c r="H2440">
        <f>VLOOKUP(B2440,Products!A:H,8)</f>
        <v>57.54</v>
      </c>
      <c r="I2440">
        <f t="shared" si="156"/>
        <v>3616.2</v>
      </c>
      <c r="J2440">
        <f t="shared" si="157"/>
        <v>1026.9000000000001</v>
      </c>
      <c r="K2440">
        <f t="shared" si="158"/>
        <v>2005</v>
      </c>
      <c r="L2440">
        <f t="shared" si="159"/>
        <v>1</v>
      </c>
      <c r="M2440" t="str">
        <f>VLOOKUP(A2440,'Master Sheet'!A:O,15)</f>
        <v>Boston</v>
      </c>
    </row>
    <row r="2441" spans="1:13">
      <c r="A2441">
        <v>10369</v>
      </c>
      <c r="B2441" t="s">
        <v>146</v>
      </c>
      <c r="C2441">
        <v>40</v>
      </c>
      <c r="D2441">
        <v>93.49</v>
      </c>
      <c r="E2441">
        <v>3</v>
      </c>
      <c r="F2441" s="14">
        <f>VLOOKUP($A2441,Orders!$A:$B,2,FALSE)</f>
        <v>38372</v>
      </c>
      <c r="G2441" t="str">
        <f>VLOOKUP($A2441,Orders!$A:$E,5,FALSE)</f>
        <v>Shipped</v>
      </c>
      <c r="H2441">
        <f>VLOOKUP(B2441,Products!A:H,8)</f>
        <v>57.46</v>
      </c>
      <c r="I2441">
        <f t="shared" si="156"/>
        <v>3739.6</v>
      </c>
      <c r="J2441">
        <f t="shared" si="157"/>
        <v>1441.1999999999998</v>
      </c>
      <c r="K2441">
        <f t="shared" si="158"/>
        <v>2005</v>
      </c>
      <c r="L2441">
        <f t="shared" si="159"/>
        <v>1</v>
      </c>
      <c r="M2441" t="str">
        <f>VLOOKUP(A2441,'Master Sheet'!A:O,15)</f>
        <v>Boston</v>
      </c>
    </row>
    <row r="2442" spans="1:13">
      <c r="A2442">
        <v>10370</v>
      </c>
      <c r="B2442" t="s">
        <v>135</v>
      </c>
      <c r="C2442">
        <v>35</v>
      </c>
      <c r="D2442">
        <v>128.53</v>
      </c>
      <c r="E2442">
        <v>4</v>
      </c>
      <c r="F2442" s="14">
        <f>VLOOKUP($A2442,Orders!$A:$B,2,FALSE)</f>
        <v>38372</v>
      </c>
      <c r="G2442" t="str">
        <f>VLOOKUP($A2442,Orders!$A:$E,5,FALSE)</f>
        <v>Shipped</v>
      </c>
      <c r="H2442">
        <f>VLOOKUP(B2442,Products!A:H,8)</f>
        <v>103.42</v>
      </c>
      <c r="I2442">
        <f t="shared" si="156"/>
        <v>4498.55</v>
      </c>
      <c r="J2442">
        <f t="shared" si="157"/>
        <v>878.85</v>
      </c>
      <c r="K2442">
        <f t="shared" si="158"/>
        <v>2005</v>
      </c>
      <c r="L2442">
        <f t="shared" si="159"/>
        <v>1</v>
      </c>
      <c r="M2442" t="str">
        <f>VLOOKUP(A2442,'Master Sheet'!A:O,15)</f>
        <v>Sydney</v>
      </c>
    </row>
    <row r="2443" spans="1:13">
      <c r="A2443">
        <v>10370</v>
      </c>
      <c r="B2443" t="s">
        <v>136</v>
      </c>
      <c r="C2443">
        <v>49</v>
      </c>
      <c r="D2443">
        <v>128.47</v>
      </c>
      <c r="E2443">
        <v>8</v>
      </c>
      <c r="F2443" s="14">
        <f>VLOOKUP($A2443,Orders!$A:$B,2,FALSE)</f>
        <v>38372</v>
      </c>
      <c r="G2443" t="str">
        <f>VLOOKUP($A2443,Orders!$A:$E,5,FALSE)</f>
        <v>Shipped</v>
      </c>
      <c r="H2443">
        <f>VLOOKUP(B2443,Products!A:H,8)</f>
        <v>77.900000000000006</v>
      </c>
      <c r="I2443">
        <f t="shared" si="156"/>
        <v>6295.03</v>
      </c>
      <c r="J2443">
        <f t="shared" si="157"/>
        <v>2477.9299999999998</v>
      </c>
      <c r="K2443">
        <f t="shared" si="158"/>
        <v>2005</v>
      </c>
      <c r="L2443">
        <f t="shared" si="159"/>
        <v>1</v>
      </c>
      <c r="M2443" t="str">
        <f>VLOOKUP(A2443,'Master Sheet'!A:O,15)</f>
        <v>Sydney</v>
      </c>
    </row>
    <row r="2444" spans="1:13">
      <c r="A2444">
        <v>10370</v>
      </c>
      <c r="B2444" t="s">
        <v>137</v>
      </c>
      <c r="C2444">
        <v>27</v>
      </c>
      <c r="D2444">
        <v>100.34</v>
      </c>
      <c r="E2444">
        <v>1</v>
      </c>
      <c r="F2444" s="14">
        <f>VLOOKUP($A2444,Orders!$A:$B,2,FALSE)</f>
        <v>38372</v>
      </c>
      <c r="G2444" t="str">
        <f>VLOOKUP($A2444,Orders!$A:$E,5,FALSE)</f>
        <v>Shipped</v>
      </c>
      <c r="H2444">
        <f>VLOOKUP(B2444,Products!A:H,8)</f>
        <v>58.33</v>
      </c>
      <c r="I2444">
        <f t="shared" si="156"/>
        <v>2709.1800000000003</v>
      </c>
      <c r="J2444">
        <f t="shared" si="157"/>
        <v>1134.2700000000002</v>
      </c>
      <c r="K2444">
        <f t="shared" si="158"/>
        <v>2005</v>
      </c>
      <c r="L2444">
        <f t="shared" si="159"/>
        <v>1</v>
      </c>
      <c r="M2444" t="str">
        <f>VLOOKUP(A2444,'Master Sheet'!A:O,15)</f>
        <v>Sydney</v>
      </c>
    </row>
    <row r="2445" spans="1:13">
      <c r="A2445">
        <v>10370</v>
      </c>
      <c r="B2445" t="s">
        <v>153</v>
      </c>
      <c r="C2445">
        <v>22</v>
      </c>
      <c r="D2445">
        <v>101.87</v>
      </c>
      <c r="E2445">
        <v>5</v>
      </c>
      <c r="F2445" s="14">
        <f>VLOOKUP($A2445,Orders!$A:$B,2,FALSE)</f>
        <v>38372</v>
      </c>
      <c r="G2445" t="str">
        <f>VLOOKUP($A2445,Orders!$A:$E,5,FALSE)</f>
        <v>Shipped</v>
      </c>
      <c r="H2445">
        <f>VLOOKUP(B2445,Products!A:H,8)</f>
        <v>74.86</v>
      </c>
      <c r="I2445">
        <f t="shared" si="156"/>
        <v>2241.1400000000003</v>
      </c>
      <c r="J2445">
        <f t="shared" si="157"/>
        <v>594.22000000000014</v>
      </c>
      <c r="K2445">
        <f t="shared" si="158"/>
        <v>2005</v>
      </c>
      <c r="L2445">
        <f t="shared" si="159"/>
        <v>1</v>
      </c>
      <c r="M2445" t="str">
        <f>VLOOKUP(A2445,'Master Sheet'!A:O,15)</f>
        <v>Sydney</v>
      </c>
    </row>
    <row r="2446" spans="1:13">
      <c r="A2446">
        <v>10370</v>
      </c>
      <c r="B2446" t="s">
        <v>138</v>
      </c>
      <c r="C2446">
        <v>22</v>
      </c>
      <c r="D2446">
        <v>60.16</v>
      </c>
      <c r="E2446">
        <v>7</v>
      </c>
      <c r="F2446" s="14">
        <f>VLOOKUP($A2446,Orders!$A:$B,2,FALSE)</f>
        <v>38372</v>
      </c>
      <c r="G2446" t="str">
        <f>VLOOKUP($A2446,Orders!$A:$E,5,FALSE)</f>
        <v>Shipped</v>
      </c>
      <c r="H2446">
        <f>VLOOKUP(B2446,Products!A:H,8)</f>
        <v>24.92</v>
      </c>
      <c r="I2446">
        <f t="shared" si="156"/>
        <v>1323.52</v>
      </c>
      <c r="J2446">
        <f t="shared" si="157"/>
        <v>775.27999999999986</v>
      </c>
      <c r="K2446">
        <f t="shared" si="158"/>
        <v>2005</v>
      </c>
      <c r="L2446">
        <f t="shared" si="159"/>
        <v>1</v>
      </c>
      <c r="M2446" t="str">
        <f>VLOOKUP(A2446,'Master Sheet'!A:O,15)</f>
        <v>Sydney</v>
      </c>
    </row>
    <row r="2447" spans="1:13">
      <c r="A2447">
        <v>10370</v>
      </c>
      <c r="B2447" t="s">
        <v>154</v>
      </c>
      <c r="C2447">
        <v>27</v>
      </c>
      <c r="D2447">
        <v>167.65</v>
      </c>
      <c r="E2447">
        <v>9</v>
      </c>
      <c r="F2447" s="14">
        <f>VLOOKUP($A2447,Orders!$A:$B,2,FALSE)</f>
        <v>38372</v>
      </c>
      <c r="G2447" t="str">
        <f>VLOOKUP($A2447,Orders!$A:$E,5,FALSE)</f>
        <v>Shipped</v>
      </c>
      <c r="H2447">
        <f>VLOOKUP(B2447,Products!A:H,8)</f>
        <v>77.900000000000006</v>
      </c>
      <c r="I2447">
        <f t="shared" si="156"/>
        <v>4526.55</v>
      </c>
      <c r="J2447">
        <f t="shared" si="157"/>
        <v>2423.25</v>
      </c>
      <c r="K2447">
        <f t="shared" si="158"/>
        <v>2005</v>
      </c>
      <c r="L2447">
        <f t="shared" si="159"/>
        <v>1</v>
      </c>
      <c r="M2447" t="str">
        <f>VLOOKUP(A2447,'Master Sheet'!A:O,15)</f>
        <v>Sydney</v>
      </c>
    </row>
    <row r="2448" spans="1:13">
      <c r="A2448">
        <v>10370</v>
      </c>
      <c r="B2448" t="s">
        <v>143</v>
      </c>
      <c r="C2448">
        <v>29</v>
      </c>
      <c r="D2448">
        <v>105.34</v>
      </c>
      <c r="E2448">
        <v>6</v>
      </c>
      <c r="F2448" s="14">
        <f>VLOOKUP($A2448,Orders!$A:$B,2,FALSE)</f>
        <v>38372</v>
      </c>
      <c r="G2448" t="str">
        <f>VLOOKUP($A2448,Orders!$A:$E,5,FALSE)</f>
        <v>Shipped</v>
      </c>
      <c r="H2448">
        <f>VLOOKUP(B2448,Products!A:H,8)</f>
        <v>84.76</v>
      </c>
      <c r="I2448">
        <f t="shared" si="156"/>
        <v>3054.86</v>
      </c>
      <c r="J2448">
        <f t="shared" si="157"/>
        <v>596.81999999999994</v>
      </c>
      <c r="K2448">
        <f t="shared" si="158"/>
        <v>2005</v>
      </c>
      <c r="L2448">
        <f t="shared" si="159"/>
        <v>1</v>
      </c>
      <c r="M2448" t="str">
        <f>VLOOKUP(A2448,'Master Sheet'!A:O,15)</f>
        <v>Sydney</v>
      </c>
    </row>
    <row r="2449" spans="1:13">
      <c r="A2449">
        <v>10370</v>
      </c>
      <c r="B2449" t="s">
        <v>144</v>
      </c>
      <c r="C2449">
        <v>20</v>
      </c>
      <c r="D2449">
        <v>41.76</v>
      </c>
      <c r="E2449">
        <v>2</v>
      </c>
      <c r="F2449" s="14">
        <f>VLOOKUP($A2449,Orders!$A:$B,2,FALSE)</f>
        <v>38372</v>
      </c>
      <c r="G2449" t="str">
        <f>VLOOKUP($A2449,Orders!$A:$E,5,FALSE)</f>
        <v>Shipped</v>
      </c>
      <c r="H2449">
        <f>VLOOKUP(B2449,Products!A:H,8)</f>
        <v>23.14</v>
      </c>
      <c r="I2449">
        <f t="shared" si="156"/>
        <v>835.19999999999993</v>
      </c>
      <c r="J2449">
        <f t="shared" si="157"/>
        <v>372.4</v>
      </c>
      <c r="K2449">
        <f t="shared" si="158"/>
        <v>2005</v>
      </c>
      <c r="L2449">
        <f t="shared" si="159"/>
        <v>1</v>
      </c>
      <c r="M2449" t="str">
        <f>VLOOKUP(A2449,'Master Sheet'!A:O,15)</f>
        <v>Sydney</v>
      </c>
    </row>
    <row r="2450" spans="1:13">
      <c r="A2450">
        <v>10370</v>
      </c>
      <c r="B2450" t="s">
        <v>148</v>
      </c>
      <c r="C2450">
        <v>25</v>
      </c>
      <c r="D2450">
        <v>63.99</v>
      </c>
      <c r="E2450">
        <v>3</v>
      </c>
      <c r="F2450" s="14">
        <f>VLOOKUP($A2450,Orders!$A:$B,2,FALSE)</f>
        <v>38372</v>
      </c>
      <c r="G2450" t="str">
        <f>VLOOKUP($A2450,Orders!$A:$E,5,FALSE)</f>
        <v>Shipped</v>
      </c>
      <c r="H2450">
        <f>VLOOKUP(B2450,Products!A:H,8)</f>
        <v>33.61</v>
      </c>
      <c r="I2450">
        <f t="shared" si="156"/>
        <v>1599.75</v>
      </c>
      <c r="J2450">
        <f t="shared" si="157"/>
        <v>759.50000000000011</v>
      </c>
      <c r="K2450">
        <f t="shared" si="158"/>
        <v>2005</v>
      </c>
      <c r="L2450">
        <f t="shared" si="159"/>
        <v>1</v>
      </c>
      <c r="M2450" t="str">
        <f>VLOOKUP(A2450,'Master Sheet'!A:O,15)</f>
        <v>Sydney</v>
      </c>
    </row>
    <row r="2451" spans="1:13">
      <c r="A2451">
        <v>10371</v>
      </c>
      <c r="B2451" t="s">
        <v>164</v>
      </c>
      <c r="C2451">
        <v>32</v>
      </c>
      <c r="D2451">
        <v>178.71</v>
      </c>
      <c r="E2451">
        <v>6</v>
      </c>
      <c r="F2451" s="14">
        <f>VLOOKUP($A2451,Orders!$A:$B,2,FALSE)</f>
        <v>38375</v>
      </c>
      <c r="G2451" t="str">
        <f>VLOOKUP($A2451,Orders!$A:$E,5,FALSE)</f>
        <v>Shipped</v>
      </c>
      <c r="H2451">
        <f>VLOOKUP(B2451,Products!A:H,8)</f>
        <v>95.59</v>
      </c>
      <c r="I2451">
        <f t="shared" si="156"/>
        <v>5718.72</v>
      </c>
      <c r="J2451">
        <f t="shared" si="157"/>
        <v>2659.84</v>
      </c>
      <c r="K2451">
        <f t="shared" si="158"/>
        <v>2005</v>
      </c>
      <c r="L2451">
        <f t="shared" si="159"/>
        <v>1</v>
      </c>
      <c r="M2451" t="str">
        <f>VLOOKUP(A2451,'Master Sheet'!A:O,15)</f>
        <v>San Francisco</v>
      </c>
    </row>
    <row r="2452" spans="1:13">
      <c r="A2452">
        <v>10371</v>
      </c>
      <c r="B2452" t="s">
        <v>151</v>
      </c>
      <c r="C2452">
        <v>49</v>
      </c>
      <c r="D2452">
        <v>104.28</v>
      </c>
      <c r="E2452">
        <v>4</v>
      </c>
      <c r="F2452" s="14">
        <f>VLOOKUP($A2452,Orders!$A:$B,2,FALSE)</f>
        <v>38375</v>
      </c>
      <c r="G2452" t="str">
        <f>VLOOKUP($A2452,Orders!$A:$E,5,FALSE)</f>
        <v>Shipped</v>
      </c>
      <c r="H2452">
        <f>VLOOKUP(B2452,Products!A:H,8)</f>
        <v>55.7</v>
      </c>
      <c r="I2452">
        <f t="shared" si="156"/>
        <v>5109.72</v>
      </c>
      <c r="J2452">
        <f t="shared" si="157"/>
        <v>2380.42</v>
      </c>
      <c r="K2452">
        <f t="shared" si="158"/>
        <v>2005</v>
      </c>
      <c r="L2452">
        <f t="shared" si="159"/>
        <v>1</v>
      </c>
      <c r="M2452" t="str">
        <f>VLOOKUP(A2452,'Master Sheet'!A:O,15)</f>
        <v>San Francisco</v>
      </c>
    </row>
    <row r="2453" spans="1:13">
      <c r="A2453">
        <v>10371</v>
      </c>
      <c r="B2453" t="s">
        <v>152</v>
      </c>
      <c r="C2453">
        <v>25</v>
      </c>
      <c r="D2453">
        <v>160.46</v>
      </c>
      <c r="E2453">
        <v>7</v>
      </c>
      <c r="F2453" s="14">
        <f>VLOOKUP($A2453,Orders!$A:$B,2,FALSE)</f>
        <v>38375</v>
      </c>
      <c r="G2453" t="str">
        <f>VLOOKUP($A2453,Orders!$A:$E,5,FALSE)</f>
        <v>Shipped</v>
      </c>
      <c r="H2453">
        <f>VLOOKUP(B2453,Products!A:H,8)</f>
        <v>101.51</v>
      </c>
      <c r="I2453">
        <f t="shared" si="156"/>
        <v>4011.5</v>
      </c>
      <c r="J2453">
        <f t="shared" si="157"/>
        <v>1473.75</v>
      </c>
      <c r="K2453">
        <f t="shared" si="158"/>
        <v>2005</v>
      </c>
      <c r="L2453">
        <f t="shared" si="159"/>
        <v>1</v>
      </c>
      <c r="M2453" t="str">
        <f>VLOOKUP(A2453,'Master Sheet'!A:O,15)</f>
        <v>San Francisco</v>
      </c>
    </row>
    <row r="2454" spans="1:13">
      <c r="A2454">
        <v>10371</v>
      </c>
      <c r="B2454" t="s">
        <v>156</v>
      </c>
      <c r="C2454">
        <v>25</v>
      </c>
      <c r="D2454">
        <v>53.75</v>
      </c>
      <c r="E2454">
        <v>12</v>
      </c>
      <c r="F2454" s="14">
        <f>VLOOKUP($A2454,Orders!$A:$B,2,FALSE)</f>
        <v>38375</v>
      </c>
      <c r="G2454" t="str">
        <f>VLOOKUP($A2454,Orders!$A:$E,5,FALSE)</f>
        <v>Shipped</v>
      </c>
      <c r="H2454">
        <f>VLOOKUP(B2454,Products!A:H,8)</f>
        <v>32.369999999999997</v>
      </c>
      <c r="I2454">
        <f t="shared" si="156"/>
        <v>1343.75</v>
      </c>
      <c r="J2454">
        <f t="shared" si="157"/>
        <v>534.50000000000011</v>
      </c>
      <c r="K2454">
        <f t="shared" si="158"/>
        <v>2005</v>
      </c>
      <c r="L2454">
        <f t="shared" si="159"/>
        <v>1</v>
      </c>
      <c r="M2454" t="str">
        <f>VLOOKUP(A2454,'Master Sheet'!A:O,15)</f>
        <v>San Francisco</v>
      </c>
    </row>
    <row r="2455" spans="1:13">
      <c r="A2455">
        <v>10371</v>
      </c>
      <c r="B2455" t="s">
        <v>145</v>
      </c>
      <c r="C2455">
        <v>20</v>
      </c>
      <c r="D2455">
        <v>126.51</v>
      </c>
      <c r="E2455">
        <v>5</v>
      </c>
      <c r="F2455" s="14">
        <f>VLOOKUP($A2455,Orders!$A:$B,2,FALSE)</f>
        <v>38375</v>
      </c>
      <c r="G2455" t="str">
        <f>VLOOKUP($A2455,Orders!$A:$E,5,FALSE)</f>
        <v>Shipped</v>
      </c>
      <c r="H2455">
        <f>VLOOKUP(B2455,Products!A:H,8)</f>
        <v>61.34</v>
      </c>
      <c r="I2455">
        <f t="shared" si="156"/>
        <v>2530.2000000000003</v>
      </c>
      <c r="J2455">
        <f t="shared" si="157"/>
        <v>1303.4000000000001</v>
      </c>
      <c r="K2455">
        <f t="shared" si="158"/>
        <v>2005</v>
      </c>
      <c r="L2455">
        <f t="shared" si="159"/>
        <v>1</v>
      </c>
      <c r="M2455" t="str">
        <f>VLOOKUP(A2455,'Master Sheet'!A:O,15)</f>
        <v>San Francisco</v>
      </c>
    </row>
    <row r="2456" spans="1:13">
      <c r="A2456">
        <v>10371</v>
      </c>
      <c r="B2456" t="s">
        <v>157</v>
      </c>
      <c r="C2456">
        <v>45</v>
      </c>
      <c r="D2456">
        <v>35.01</v>
      </c>
      <c r="E2456">
        <v>8</v>
      </c>
      <c r="F2456" s="14">
        <f>VLOOKUP($A2456,Orders!$A:$B,2,FALSE)</f>
        <v>38375</v>
      </c>
      <c r="G2456" t="str">
        <f>VLOOKUP($A2456,Orders!$A:$E,5,FALSE)</f>
        <v>Shipped</v>
      </c>
      <c r="H2456">
        <f>VLOOKUP(B2456,Products!A:H,8)</f>
        <v>15.91</v>
      </c>
      <c r="I2456">
        <f t="shared" si="156"/>
        <v>1575.4499999999998</v>
      </c>
      <c r="J2456">
        <f t="shared" si="157"/>
        <v>859.49999999999989</v>
      </c>
      <c r="K2456">
        <f t="shared" si="158"/>
        <v>2005</v>
      </c>
      <c r="L2456">
        <f t="shared" si="159"/>
        <v>1</v>
      </c>
      <c r="M2456" t="str">
        <f>VLOOKUP(A2456,'Master Sheet'!A:O,15)</f>
        <v>San Francisco</v>
      </c>
    </row>
    <row r="2457" spans="1:13">
      <c r="A2457">
        <v>10371</v>
      </c>
      <c r="B2457" t="s">
        <v>158</v>
      </c>
      <c r="C2457">
        <v>28</v>
      </c>
      <c r="D2457">
        <v>95.81</v>
      </c>
      <c r="E2457">
        <v>9</v>
      </c>
      <c r="F2457" s="14">
        <f>VLOOKUP($A2457,Orders!$A:$B,2,FALSE)</f>
        <v>38375</v>
      </c>
      <c r="G2457" t="str">
        <f>VLOOKUP($A2457,Orders!$A:$E,5,FALSE)</f>
        <v>Shipped</v>
      </c>
      <c r="H2457">
        <f>VLOOKUP(B2457,Products!A:H,8)</f>
        <v>69.78</v>
      </c>
      <c r="I2457">
        <f t="shared" si="156"/>
        <v>2682.6800000000003</v>
      </c>
      <c r="J2457">
        <f t="shared" si="157"/>
        <v>728.84</v>
      </c>
      <c r="K2457">
        <f t="shared" si="158"/>
        <v>2005</v>
      </c>
      <c r="L2457">
        <f t="shared" si="159"/>
        <v>1</v>
      </c>
      <c r="M2457" t="str">
        <f>VLOOKUP(A2457,'Master Sheet'!A:O,15)</f>
        <v>San Francisco</v>
      </c>
    </row>
    <row r="2458" spans="1:13">
      <c r="A2458">
        <v>10371</v>
      </c>
      <c r="B2458" t="s">
        <v>147</v>
      </c>
      <c r="C2458">
        <v>26</v>
      </c>
      <c r="D2458">
        <v>82.83</v>
      </c>
      <c r="E2458">
        <v>1</v>
      </c>
      <c r="F2458" s="14">
        <f>VLOOKUP($A2458,Orders!$A:$B,2,FALSE)</f>
        <v>38375</v>
      </c>
      <c r="G2458" t="str">
        <f>VLOOKUP($A2458,Orders!$A:$E,5,FALSE)</f>
        <v>Shipped</v>
      </c>
      <c r="H2458">
        <f>VLOOKUP(B2458,Products!A:H,8)</f>
        <v>53.93</v>
      </c>
      <c r="I2458">
        <f t="shared" si="156"/>
        <v>2153.58</v>
      </c>
      <c r="J2458">
        <f t="shared" si="157"/>
        <v>751.4</v>
      </c>
      <c r="K2458">
        <f t="shared" si="158"/>
        <v>2005</v>
      </c>
      <c r="L2458">
        <f t="shared" si="159"/>
        <v>1</v>
      </c>
      <c r="M2458" t="str">
        <f>VLOOKUP(A2458,'Master Sheet'!A:O,15)</f>
        <v>San Francisco</v>
      </c>
    </row>
    <row r="2459" spans="1:13">
      <c r="A2459">
        <v>10371</v>
      </c>
      <c r="B2459" t="s">
        <v>159</v>
      </c>
      <c r="C2459">
        <v>20</v>
      </c>
      <c r="D2459">
        <v>44.37</v>
      </c>
      <c r="E2459">
        <v>2</v>
      </c>
      <c r="F2459" s="14">
        <f>VLOOKUP($A2459,Orders!$A:$B,2,FALSE)</f>
        <v>38375</v>
      </c>
      <c r="G2459" t="str">
        <f>VLOOKUP($A2459,Orders!$A:$E,5,FALSE)</f>
        <v>Shipped</v>
      </c>
      <c r="H2459">
        <f>VLOOKUP(B2459,Products!A:H,8)</f>
        <v>25.98</v>
      </c>
      <c r="I2459">
        <f t="shared" si="156"/>
        <v>887.4</v>
      </c>
      <c r="J2459">
        <f t="shared" si="157"/>
        <v>367.79999999999995</v>
      </c>
      <c r="K2459">
        <f t="shared" si="158"/>
        <v>2005</v>
      </c>
      <c r="L2459">
        <f t="shared" si="159"/>
        <v>1</v>
      </c>
      <c r="M2459" t="str">
        <f>VLOOKUP(A2459,'Master Sheet'!A:O,15)</f>
        <v>San Francisco</v>
      </c>
    </row>
    <row r="2460" spans="1:13">
      <c r="A2460">
        <v>10371</v>
      </c>
      <c r="B2460" t="s">
        <v>160</v>
      </c>
      <c r="C2460">
        <v>30</v>
      </c>
      <c r="D2460">
        <v>53.44</v>
      </c>
      <c r="E2460">
        <v>11</v>
      </c>
      <c r="F2460" s="14">
        <f>VLOOKUP($A2460,Orders!$A:$B,2,FALSE)</f>
        <v>38375</v>
      </c>
      <c r="G2460" t="str">
        <f>VLOOKUP($A2460,Orders!$A:$E,5,FALSE)</f>
        <v>Shipped</v>
      </c>
      <c r="H2460">
        <f>VLOOKUP(B2460,Products!A:H,8)</f>
        <v>26.72</v>
      </c>
      <c r="I2460">
        <f t="shared" si="156"/>
        <v>1603.1999999999998</v>
      </c>
      <c r="J2460">
        <f t="shared" si="157"/>
        <v>801.59999999999991</v>
      </c>
      <c r="K2460">
        <f t="shared" si="158"/>
        <v>2005</v>
      </c>
      <c r="L2460">
        <f t="shared" si="159"/>
        <v>1</v>
      </c>
      <c r="M2460" t="str">
        <f>VLOOKUP(A2460,'Master Sheet'!A:O,15)</f>
        <v>San Francisco</v>
      </c>
    </row>
    <row r="2461" spans="1:13">
      <c r="A2461">
        <v>10371</v>
      </c>
      <c r="B2461" t="s">
        <v>161</v>
      </c>
      <c r="C2461">
        <v>48</v>
      </c>
      <c r="D2461">
        <v>97.23</v>
      </c>
      <c r="E2461">
        <v>10</v>
      </c>
      <c r="F2461" s="14">
        <f>VLOOKUP($A2461,Orders!$A:$B,2,FALSE)</f>
        <v>38375</v>
      </c>
      <c r="G2461" t="str">
        <f>VLOOKUP($A2461,Orders!$A:$E,5,FALSE)</f>
        <v>Shipped</v>
      </c>
      <c r="H2461">
        <f>VLOOKUP(B2461,Products!A:H,8)</f>
        <v>68.290000000000006</v>
      </c>
      <c r="I2461">
        <f t="shared" si="156"/>
        <v>4667.04</v>
      </c>
      <c r="J2461">
        <f t="shared" si="157"/>
        <v>1389.12</v>
      </c>
      <c r="K2461">
        <f t="shared" si="158"/>
        <v>2005</v>
      </c>
      <c r="L2461">
        <f t="shared" si="159"/>
        <v>1</v>
      </c>
      <c r="M2461" t="str">
        <f>VLOOKUP(A2461,'Master Sheet'!A:O,15)</f>
        <v>San Francisco</v>
      </c>
    </row>
    <row r="2462" spans="1:13">
      <c r="A2462">
        <v>10371</v>
      </c>
      <c r="B2462" t="s">
        <v>149</v>
      </c>
      <c r="C2462">
        <v>34</v>
      </c>
      <c r="D2462">
        <v>83.95</v>
      </c>
      <c r="E2462">
        <v>3</v>
      </c>
      <c r="F2462" s="14">
        <f>VLOOKUP($A2462,Orders!$A:$B,2,FALSE)</f>
        <v>38375</v>
      </c>
      <c r="G2462" t="str">
        <f>VLOOKUP($A2462,Orders!$A:$E,5,FALSE)</f>
        <v>Shipped</v>
      </c>
      <c r="H2462">
        <f>VLOOKUP(B2462,Products!A:H,8)</f>
        <v>46.53</v>
      </c>
      <c r="I2462">
        <f t="shared" si="156"/>
        <v>2854.3</v>
      </c>
      <c r="J2462">
        <f t="shared" si="157"/>
        <v>1272.28</v>
      </c>
      <c r="K2462">
        <f t="shared" si="158"/>
        <v>2005</v>
      </c>
      <c r="L2462">
        <f t="shared" si="159"/>
        <v>1</v>
      </c>
      <c r="M2462" t="str">
        <f>VLOOKUP(A2462,'Master Sheet'!A:O,15)</f>
        <v>San Francisco</v>
      </c>
    </row>
    <row r="2463" spans="1:13">
      <c r="A2463">
        <v>10372</v>
      </c>
      <c r="B2463" t="s">
        <v>150</v>
      </c>
      <c r="C2463">
        <v>40</v>
      </c>
      <c r="D2463">
        <v>146.55000000000001</v>
      </c>
      <c r="E2463">
        <v>4</v>
      </c>
      <c r="F2463" s="14">
        <f>VLOOKUP($A2463,Orders!$A:$B,2,FALSE)</f>
        <v>38378</v>
      </c>
      <c r="G2463" t="str">
        <f>VLOOKUP($A2463,Orders!$A:$E,5,FALSE)</f>
        <v>Shipped</v>
      </c>
      <c r="H2463">
        <f>VLOOKUP(B2463,Products!A:H,8)</f>
        <v>89.14</v>
      </c>
      <c r="I2463">
        <f t="shared" si="156"/>
        <v>5862</v>
      </c>
      <c r="J2463">
        <f t="shared" si="157"/>
        <v>2296.4000000000005</v>
      </c>
      <c r="K2463">
        <f t="shared" si="158"/>
        <v>2005</v>
      </c>
      <c r="L2463">
        <f t="shared" si="159"/>
        <v>1</v>
      </c>
      <c r="M2463" t="str">
        <f>VLOOKUP(A2463,'Master Sheet'!A:O,15)</f>
        <v>Tokyo</v>
      </c>
    </row>
    <row r="2464" spans="1:13">
      <c r="A2464">
        <v>10372</v>
      </c>
      <c r="B2464" t="s">
        <v>165</v>
      </c>
      <c r="C2464">
        <v>34</v>
      </c>
      <c r="D2464">
        <v>140.15</v>
      </c>
      <c r="E2464">
        <v>1</v>
      </c>
      <c r="F2464" s="14">
        <f>VLOOKUP($A2464,Orders!$A:$B,2,FALSE)</f>
        <v>38378</v>
      </c>
      <c r="G2464" t="str">
        <f>VLOOKUP($A2464,Orders!$A:$E,5,FALSE)</f>
        <v>Shipped</v>
      </c>
      <c r="H2464">
        <f>VLOOKUP(B2464,Products!A:H,8)</f>
        <v>83.05</v>
      </c>
      <c r="I2464">
        <f t="shared" si="156"/>
        <v>4765.1000000000004</v>
      </c>
      <c r="J2464">
        <f t="shared" si="157"/>
        <v>1941.4000000000003</v>
      </c>
      <c r="K2464">
        <f t="shared" si="158"/>
        <v>2005</v>
      </c>
      <c r="L2464">
        <f t="shared" si="159"/>
        <v>1</v>
      </c>
      <c r="M2464" t="str">
        <f>VLOOKUP(A2464,'Master Sheet'!A:O,15)</f>
        <v>Tokyo</v>
      </c>
    </row>
    <row r="2465" spans="1:13">
      <c r="A2465">
        <v>10372</v>
      </c>
      <c r="B2465" t="s">
        <v>166</v>
      </c>
      <c r="C2465">
        <v>28</v>
      </c>
      <c r="D2465">
        <v>131.13</v>
      </c>
      <c r="E2465">
        <v>3</v>
      </c>
      <c r="F2465" s="14">
        <f>VLOOKUP($A2465,Orders!$A:$B,2,FALSE)</f>
        <v>38378</v>
      </c>
      <c r="G2465" t="str">
        <f>VLOOKUP($A2465,Orders!$A:$E,5,FALSE)</f>
        <v>Shipped</v>
      </c>
      <c r="H2465">
        <f>VLOOKUP(B2465,Products!A:H,8)</f>
        <v>68.3</v>
      </c>
      <c r="I2465">
        <f t="shared" si="156"/>
        <v>3671.64</v>
      </c>
      <c r="J2465">
        <f t="shared" si="157"/>
        <v>1759.24</v>
      </c>
      <c r="K2465">
        <f t="shared" si="158"/>
        <v>2005</v>
      </c>
      <c r="L2465">
        <f t="shared" si="159"/>
        <v>1</v>
      </c>
      <c r="M2465" t="str">
        <f>VLOOKUP(A2465,'Master Sheet'!A:O,15)</f>
        <v>Tokyo</v>
      </c>
    </row>
    <row r="2466" spans="1:13">
      <c r="A2466">
        <v>10372</v>
      </c>
      <c r="B2466" t="s">
        <v>167</v>
      </c>
      <c r="C2466">
        <v>25</v>
      </c>
      <c r="D2466">
        <v>91.76</v>
      </c>
      <c r="E2466">
        <v>5</v>
      </c>
      <c r="F2466" s="14">
        <f>VLOOKUP($A2466,Orders!$A:$B,2,FALSE)</f>
        <v>38378</v>
      </c>
      <c r="G2466" t="str">
        <f>VLOOKUP($A2466,Orders!$A:$E,5,FALSE)</f>
        <v>Shipped</v>
      </c>
      <c r="H2466">
        <f>VLOOKUP(B2466,Products!A:H,8)</f>
        <v>67.56</v>
      </c>
      <c r="I2466">
        <f t="shared" si="156"/>
        <v>2294</v>
      </c>
      <c r="J2466">
        <f t="shared" si="157"/>
        <v>605.00000000000011</v>
      </c>
      <c r="K2466">
        <f t="shared" si="158"/>
        <v>2005</v>
      </c>
      <c r="L2466">
        <f t="shared" si="159"/>
        <v>1</v>
      </c>
      <c r="M2466" t="str">
        <f>VLOOKUP(A2466,'Master Sheet'!A:O,15)</f>
        <v>Tokyo</v>
      </c>
    </row>
    <row r="2467" spans="1:13">
      <c r="A2467">
        <v>10372</v>
      </c>
      <c r="B2467" t="s">
        <v>155</v>
      </c>
      <c r="C2467">
        <v>48</v>
      </c>
      <c r="D2467">
        <v>119.2</v>
      </c>
      <c r="E2467">
        <v>6</v>
      </c>
      <c r="F2467" s="14">
        <f>VLOOKUP($A2467,Orders!$A:$B,2,FALSE)</f>
        <v>38378</v>
      </c>
      <c r="G2467" t="str">
        <f>VLOOKUP($A2467,Orders!$A:$E,5,FALSE)</f>
        <v>Shipped</v>
      </c>
      <c r="H2467">
        <f>VLOOKUP(B2467,Products!A:H,8)</f>
        <v>91.92</v>
      </c>
      <c r="I2467">
        <f t="shared" si="156"/>
        <v>5721.6</v>
      </c>
      <c r="J2467">
        <f t="shared" si="157"/>
        <v>1309.44</v>
      </c>
      <c r="K2467">
        <f t="shared" si="158"/>
        <v>2005</v>
      </c>
      <c r="L2467">
        <f t="shared" si="159"/>
        <v>1</v>
      </c>
      <c r="M2467" t="str">
        <f>VLOOKUP(A2467,'Master Sheet'!A:O,15)</f>
        <v>Tokyo</v>
      </c>
    </row>
    <row r="2468" spans="1:13">
      <c r="A2468">
        <v>10372</v>
      </c>
      <c r="B2468" t="s">
        <v>168</v>
      </c>
      <c r="C2468">
        <v>41</v>
      </c>
      <c r="D2468">
        <v>78.989999999999995</v>
      </c>
      <c r="E2468">
        <v>7</v>
      </c>
      <c r="F2468" s="14">
        <f>VLOOKUP($A2468,Orders!$A:$B,2,FALSE)</f>
        <v>38378</v>
      </c>
      <c r="G2468" t="str">
        <f>VLOOKUP($A2468,Orders!$A:$E,5,FALSE)</f>
        <v>Shipped</v>
      </c>
      <c r="H2468">
        <f>VLOOKUP(B2468,Products!A:H,8)</f>
        <v>52.66</v>
      </c>
      <c r="I2468">
        <f t="shared" si="156"/>
        <v>3238.5899999999997</v>
      </c>
      <c r="J2468">
        <f t="shared" si="157"/>
        <v>1079.53</v>
      </c>
      <c r="K2468">
        <f t="shared" si="158"/>
        <v>2005</v>
      </c>
      <c r="L2468">
        <f t="shared" si="159"/>
        <v>1</v>
      </c>
      <c r="M2468" t="str">
        <f>VLOOKUP(A2468,'Master Sheet'!A:O,15)</f>
        <v>Tokyo</v>
      </c>
    </row>
    <row r="2469" spans="1:13">
      <c r="A2469">
        <v>10372</v>
      </c>
      <c r="B2469" t="s">
        <v>169</v>
      </c>
      <c r="C2469">
        <v>37</v>
      </c>
      <c r="D2469">
        <v>102</v>
      </c>
      <c r="E2469">
        <v>8</v>
      </c>
      <c r="F2469" s="14">
        <f>VLOOKUP($A2469,Orders!$A:$B,2,FALSE)</f>
        <v>38378</v>
      </c>
      <c r="G2469" t="str">
        <f>VLOOKUP($A2469,Orders!$A:$E,5,FALSE)</f>
        <v>Shipped</v>
      </c>
      <c r="H2469">
        <f>VLOOKUP(B2469,Products!A:H,8)</f>
        <v>82.34</v>
      </c>
      <c r="I2469">
        <f t="shared" si="156"/>
        <v>3774</v>
      </c>
      <c r="J2469">
        <f t="shared" si="157"/>
        <v>727.41999999999985</v>
      </c>
      <c r="K2469">
        <f t="shared" si="158"/>
        <v>2005</v>
      </c>
      <c r="L2469">
        <f t="shared" si="159"/>
        <v>1</v>
      </c>
      <c r="M2469" t="str">
        <f>VLOOKUP(A2469,'Master Sheet'!A:O,15)</f>
        <v>Tokyo</v>
      </c>
    </row>
    <row r="2470" spans="1:13">
      <c r="A2470">
        <v>10372</v>
      </c>
      <c r="B2470" t="s">
        <v>162</v>
      </c>
      <c r="C2470">
        <v>24</v>
      </c>
      <c r="D2470">
        <v>56.82</v>
      </c>
      <c r="E2470">
        <v>9</v>
      </c>
      <c r="F2470" s="14">
        <f>VLOOKUP($A2470,Orders!$A:$B,2,FALSE)</f>
        <v>38378</v>
      </c>
      <c r="G2470" t="str">
        <f>VLOOKUP($A2470,Orders!$A:$E,5,FALSE)</f>
        <v>Shipped</v>
      </c>
      <c r="H2470">
        <f>VLOOKUP(B2470,Products!A:H,8)</f>
        <v>37.49</v>
      </c>
      <c r="I2470">
        <f t="shared" si="156"/>
        <v>1363.68</v>
      </c>
      <c r="J2470">
        <f t="shared" si="157"/>
        <v>463.91999999999996</v>
      </c>
      <c r="K2470">
        <f t="shared" si="158"/>
        <v>2005</v>
      </c>
      <c r="L2470">
        <f t="shared" si="159"/>
        <v>1</v>
      </c>
      <c r="M2470" t="str">
        <f>VLOOKUP(A2470,'Master Sheet'!A:O,15)</f>
        <v>Tokyo</v>
      </c>
    </row>
    <row r="2471" spans="1:13">
      <c r="A2471">
        <v>10372</v>
      </c>
      <c r="B2471" t="s">
        <v>173</v>
      </c>
      <c r="C2471">
        <v>44</v>
      </c>
      <c r="D2471">
        <v>74.48</v>
      </c>
      <c r="E2471">
        <v>2</v>
      </c>
      <c r="F2471" s="14">
        <f>VLOOKUP($A2471,Orders!$A:$B,2,FALSE)</f>
        <v>38378</v>
      </c>
      <c r="G2471" t="str">
        <f>VLOOKUP($A2471,Orders!$A:$E,5,FALSE)</f>
        <v>Shipped</v>
      </c>
      <c r="H2471">
        <f>VLOOKUP(B2471,Products!A:H,8)</f>
        <v>43.3</v>
      </c>
      <c r="I2471">
        <f t="shared" si="156"/>
        <v>3277.1200000000003</v>
      </c>
      <c r="J2471">
        <f t="shared" si="157"/>
        <v>1371.9200000000003</v>
      </c>
      <c r="K2471">
        <f t="shared" si="158"/>
        <v>2005</v>
      </c>
      <c r="L2471">
        <f t="shared" si="159"/>
        <v>1</v>
      </c>
      <c r="M2471" t="str">
        <f>VLOOKUP(A2471,'Master Sheet'!A:O,15)</f>
        <v>Tokyo</v>
      </c>
    </row>
    <row r="2472" spans="1:13">
      <c r="A2472">
        <v>10373</v>
      </c>
      <c r="B2472" t="s">
        <v>163</v>
      </c>
      <c r="C2472">
        <v>39</v>
      </c>
      <c r="D2472">
        <v>118.32</v>
      </c>
      <c r="E2472">
        <v>3</v>
      </c>
      <c r="F2472" s="14">
        <f>VLOOKUP($A2472,Orders!$A:$B,2,FALSE)</f>
        <v>38383</v>
      </c>
      <c r="G2472" t="str">
        <f>VLOOKUP($A2472,Orders!$A:$E,5,FALSE)</f>
        <v>Shipped</v>
      </c>
      <c r="H2472">
        <f>VLOOKUP(B2472,Products!A:H,8)</f>
        <v>85.68</v>
      </c>
      <c r="I2472">
        <f t="shared" si="156"/>
        <v>4614.4799999999996</v>
      </c>
      <c r="J2472">
        <f t="shared" si="157"/>
        <v>1272.9599999999996</v>
      </c>
      <c r="K2472">
        <f t="shared" si="158"/>
        <v>2005</v>
      </c>
      <c r="L2472">
        <f t="shared" si="159"/>
        <v>1</v>
      </c>
      <c r="M2472" t="str">
        <f>VLOOKUP(A2472,'Master Sheet'!A:O,15)</f>
        <v>London</v>
      </c>
    </row>
    <row r="2473" spans="1:13">
      <c r="A2473">
        <v>10373</v>
      </c>
      <c r="B2473" t="s">
        <v>178</v>
      </c>
      <c r="C2473">
        <v>28</v>
      </c>
      <c r="D2473">
        <v>143.5</v>
      </c>
      <c r="E2473">
        <v>4</v>
      </c>
      <c r="F2473" s="14">
        <f>VLOOKUP($A2473,Orders!$A:$B,2,FALSE)</f>
        <v>38383</v>
      </c>
      <c r="G2473" t="str">
        <f>VLOOKUP($A2473,Orders!$A:$E,5,FALSE)</f>
        <v>Shipped</v>
      </c>
      <c r="H2473">
        <f>VLOOKUP(B2473,Products!A:H,8)</f>
        <v>77.27</v>
      </c>
      <c r="I2473">
        <f t="shared" si="156"/>
        <v>4018</v>
      </c>
      <c r="J2473">
        <f t="shared" si="157"/>
        <v>1854.44</v>
      </c>
      <c r="K2473">
        <f t="shared" si="158"/>
        <v>2005</v>
      </c>
      <c r="L2473">
        <f t="shared" si="159"/>
        <v>1</v>
      </c>
      <c r="M2473" t="str">
        <f>VLOOKUP(A2473,'Master Sheet'!A:O,15)</f>
        <v>London</v>
      </c>
    </row>
    <row r="2474" spans="1:13">
      <c r="A2474">
        <v>10373</v>
      </c>
      <c r="B2474" t="s">
        <v>180</v>
      </c>
      <c r="C2474">
        <v>22</v>
      </c>
      <c r="D2474">
        <v>75.7</v>
      </c>
      <c r="E2474">
        <v>5</v>
      </c>
      <c r="F2474" s="14">
        <f>VLOOKUP($A2474,Orders!$A:$B,2,FALSE)</f>
        <v>38383</v>
      </c>
      <c r="G2474" t="str">
        <f>VLOOKUP($A2474,Orders!$A:$E,5,FALSE)</f>
        <v>Shipped</v>
      </c>
      <c r="H2474">
        <f>VLOOKUP(B2474,Products!A:H,8)</f>
        <v>51.61</v>
      </c>
      <c r="I2474">
        <f t="shared" si="156"/>
        <v>1665.4</v>
      </c>
      <c r="J2474">
        <f t="shared" si="157"/>
        <v>529.98</v>
      </c>
      <c r="K2474">
        <f t="shared" si="158"/>
        <v>2005</v>
      </c>
      <c r="L2474">
        <f t="shared" si="159"/>
        <v>1</v>
      </c>
      <c r="M2474" t="str">
        <f>VLOOKUP(A2474,'Master Sheet'!A:O,15)</f>
        <v>London</v>
      </c>
    </row>
    <row r="2475" spans="1:13">
      <c r="A2475">
        <v>10373</v>
      </c>
      <c r="B2475" t="s">
        <v>181</v>
      </c>
      <c r="C2475">
        <v>50</v>
      </c>
      <c r="D2475">
        <v>99.52</v>
      </c>
      <c r="E2475">
        <v>6</v>
      </c>
      <c r="F2475" s="14">
        <f>VLOOKUP($A2475,Orders!$A:$B,2,FALSE)</f>
        <v>38383</v>
      </c>
      <c r="G2475" t="str">
        <f>VLOOKUP($A2475,Orders!$A:$E,5,FALSE)</f>
        <v>Shipped</v>
      </c>
      <c r="H2475">
        <f>VLOOKUP(B2475,Products!A:H,8)</f>
        <v>64.58</v>
      </c>
      <c r="I2475">
        <f t="shared" si="156"/>
        <v>4976</v>
      </c>
      <c r="J2475">
        <f t="shared" si="157"/>
        <v>1747</v>
      </c>
      <c r="K2475">
        <f t="shared" si="158"/>
        <v>2005</v>
      </c>
      <c r="L2475">
        <f t="shared" si="159"/>
        <v>1</v>
      </c>
      <c r="M2475" t="str">
        <f>VLOOKUP(A2475,'Master Sheet'!A:O,15)</f>
        <v>London</v>
      </c>
    </row>
    <row r="2476" spans="1:13">
      <c r="A2476">
        <v>10373</v>
      </c>
      <c r="B2476" t="s">
        <v>183</v>
      </c>
      <c r="C2476">
        <v>38</v>
      </c>
      <c r="D2476">
        <v>58.92</v>
      </c>
      <c r="E2476">
        <v>7</v>
      </c>
      <c r="F2476" s="14">
        <f>VLOOKUP($A2476,Orders!$A:$B,2,FALSE)</f>
        <v>38383</v>
      </c>
      <c r="G2476" t="str">
        <f>VLOOKUP($A2476,Orders!$A:$E,5,FALSE)</f>
        <v>Shipped</v>
      </c>
      <c r="H2476">
        <f>VLOOKUP(B2476,Products!A:H,8)</f>
        <v>34.25</v>
      </c>
      <c r="I2476">
        <f t="shared" si="156"/>
        <v>2238.96</v>
      </c>
      <c r="J2476">
        <f t="shared" si="157"/>
        <v>937.46</v>
      </c>
      <c r="K2476">
        <f t="shared" si="158"/>
        <v>2005</v>
      </c>
      <c r="L2476">
        <f t="shared" si="159"/>
        <v>1</v>
      </c>
      <c r="M2476" t="str">
        <f>VLOOKUP(A2476,'Master Sheet'!A:O,15)</f>
        <v>London</v>
      </c>
    </row>
    <row r="2477" spans="1:13">
      <c r="A2477">
        <v>10373</v>
      </c>
      <c r="B2477" t="s">
        <v>170</v>
      </c>
      <c r="C2477">
        <v>33</v>
      </c>
      <c r="D2477">
        <v>82.31</v>
      </c>
      <c r="E2477">
        <v>12</v>
      </c>
      <c r="F2477" s="14">
        <f>VLOOKUP($A2477,Orders!$A:$B,2,FALSE)</f>
        <v>38383</v>
      </c>
      <c r="G2477" t="str">
        <f>VLOOKUP($A2477,Orders!$A:$E,5,FALSE)</f>
        <v>Shipped</v>
      </c>
      <c r="H2477">
        <f>VLOOKUP(B2477,Products!A:H,8)</f>
        <v>46.91</v>
      </c>
      <c r="I2477">
        <f t="shared" ref="I2477:I2540" si="160">C2477*D2477</f>
        <v>2716.23</v>
      </c>
      <c r="J2477">
        <f t="shared" ref="J2477:J2540" si="161">(D2477-H2477)*C2477</f>
        <v>1168.2000000000003</v>
      </c>
      <c r="K2477">
        <f t="shared" ref="K2477:K2540" si="162">YEAR(F2477)</f>
        <v>2005</v>
      </c>
      <c r="L2477">
        <f t="shared" ref="L2477:L2540" si="163">MONTH(F2477)</f>
        <v>1</v>
      </c>
      <c r="M2477" t="str">
        <f>VLOOKUP(A2477,'Master Sheet'!A:O,15)</f>
        <v>London</v>
      </c>
    </row>
    <row r="2478" spans="1:13">
      <c r="A2478">
        <v>10373</v>
      </c>
      <c r="B2478" t="s">
        <v>184</v>
      </c>
      <c r="C2478">
        <v>46</v>
      </c>
      <c r="D2478">
        <v>53.92</v>
      </c>
      <c r="E2478">
        <v>11</v>
      </c>
      <c r="F2478" s="14">
        <f>VLOOKUP($A2478,Orders!$A:$B,2,FALSE)</f>
        <v>38383</v>
      </c>
      <c r="G2478" t="str">
        <f>VLOOKUP($A2478,Orders!$A:$E,5,FALSE)</f>
        <v>Shipped</v>
      </c>
      <c r="H2478">
        <f>VLOOKUP(B2478,Products!A:H,8)</f>
        <v>26.3</v>
      </c>
      <c r="I2478">
        <f t="shared" si="160"/>
        <v>2480.3200000000002</v>
      </c>
      <c r="J2478">
        <f t="shared" si="161"/>
        <v>1270.52</v>
      </c>
      <c r="K2478">
        <f t="shared" si="162"/>
        <v>2005</v>
      </c>
      <c r="L2478">
        <f t="shared" si="163"/>
        <v>1</v>
      </c>
      <c r="M2478" t="str">
        <f>VLOOKUP(A2478,'Master Sheet'!A:O,15)</f>
        <v>London</v>
      </c>
    </row>
    <row r="2479" spans="1:13">
      <c r="A2479">
        <v>10373</v>
      </c>
      <c r="B2479" t="s">
        <v>171</v>
      </c>
      <c r="C2479">
        <v>23</v>
      </c>
      <c r="D2479">
        <v>83.86</v>
      </c>
      <c r="E2479">
        <v>10</v>
      </c>
      <c r="F2479" s="14">
        <f>VLOOKUP($A2479,Orders!$A:$B,2,FALSE)</f>
        <v>38383</v>
      </c>
      <c r="G2479" t="str">
        <f>VLOOKUP($A2479,Orders!$A:$E,5,FALSE)</f>
        <v>Shipped</v>
      </c>
      <c r="H2479">
        <f>VLOOKUP(B2479,Products!A:H,8)</f>
        <v>48.64</v>
      </c>
      <c r="I2479">
        <f t="shared" si="160"/>
        <v>1928.78</v>
      </c>
      <c r="J2479">
        <f t="shared" si="161"/>
        <v>810.06</v>
      </c>
      <c r="K2479">
        <f t="shared" si="162"/>
        <v>2005</v>
      </c>
      <c r="L2479">
        <f t="shared" si="163"/>
        <v>1</v>
      </c>
      <c r="M2479" t="str">
        <f>VLOOKUP(A2479,'Master Sheet'!A:O,15)</f>
        <v>London</v>
      </c>
    </row>
    <row r="2480" spans="1:13">
      <c r="A2480">
        <v>10373</v>
      </c>
      <c r="B2480" t="s">
        <v>185</v>
      </c>
      <c r="C2480">
        <v>39</v>
      </c>
      <c r="D2480">
        <v>62.1</v>
      </c>
      <c r="E2480">
        <v>13</v>
      </c>
      <c r="F2480" s="14">
        <f>VLOOKUP($A2480,Orders!$A:$B,2,FALSE)</f>
        <v>38383</v>
      </c>
      <c r="G2480" t="str">
        <f>VLOOKUP($A2480,Orders!$A:$E,5,FALSE)</f>
        <v>Shipped</v>
      </c>
      <c r="H2480">
        <f>VLOOKUP(B2480,Products!A:H,8)</f>
        <v>29.34</v>
      </c>
      <c r="I2480">
        <f t="shared" si="160"/>
        <v>2421.9</v>
      </c>
      <c r="J2480">
        <f t="shared" si="161"/>
        <v>1277.6400000000001</v>
      </c>
      <c r="K2480">
        <f t="shared" si="162"/>
        <v>2005</v>
      </c>
      <c r="L2480">
        <f t="shared" si="163"/>
        <v>1</v>
      </c>
      <c r="M2480" t="str">
        <f>VLOOKUP(A2480,'Master Sheet'!A:O,15)</f>
        <v>London</v>
      </c>
    </row>
    <row r="2481" spans="1:13">
      <c r="A2481">
        <v>10373</v>
      </c>
      <c r="B2481" t="s">
        <v>172</v>
      </c>
      <c r="C2481">
        <v>44</v>
      </c>
      <c r="D2481">
        <v>58</v>
      </c>
      <c r="E2481">
        <v>14</v>
      </c>
      <c r="F2481" s="14">
        <f>VLOOKUP($A2481,Orders!$A:$B,2,FALSE)</f>
        <v>38383</v>
      </c>
      <c r="G2481" t="str">
        <f>VLOOKUP($A2481,Orders!$A:$E,5,FALSE)</f>
        <v>Shipped</v>
      </c>
      <c r="H2481">
        <f>VLOOKUP(B2481,Products!A:H,8)</f>
        <v>34</v>
      </c>
      <c r="I2481">
        <f t="shared" si="160"/>
        <v>2552</v>
      </c>
      <c r="J2481">
        <f t="shared" si="161"/>
        <v>1056</v>
      </c>
      <c r="K2481">
        <f t="shared" si="162"/>
        <v>2005</v>
      </c>
      <c r="L2481">
        <f t="shared" si="163"/>
        <v>1</v>
      </c>
      <c r="M2481" t="str">
        <f>VLOOKUP(A2481,'Master Sheet'!A:O,15)</f>
        <v>London</v>
      </c>
    </row>
    <row r="2482" spans="1:13">
      <c r="A2482">
        <v>10373</v>
      </c>
      <c r="B2482" t="s">
        <v>190</v>
      </c>
      <c r="C2482">
        <v>32</v>
      </c>
      <c r="D2482">
        <v>76.94</v>
      </c>
      <c r="E2482">
        <v>15</v>
      </c>
      <c r="F2482" s="14">
        <f>VLOOKUP($A2482,Orders!$A:$B,2,FALSE)</f>
        <v>38383</v>
      </c>
      <c r="G2482" t="str">
        <f>VLOOKUP($A2482,Orders!$A:$E,5,FALSE)</f>
        <v>Shipped</v>
      </c>
      <c r="H2482">
        <f>VLOOKUP(B2482,Products!A:H,8)</f>
        <v>39.83</v>
      </c>
      <c r="I2482">
        <f t="shared" si="160"/>
        <v>2462.08</v>
      </c>
      <c r="J2482">
        <f t="shared" si="161"/>
        <v>1187.52</v>
      </c>
      <c r="K2482">
        <f t="shared" si="162"/>
        <v>2005</v>
      </c>
      <c r="L2482">
        <f t="shared" si="163"/>
        <v>1</v>
      </c>
      <c r="M2482" t="str">
        <f>VLOOKUP(A2482,'Master Sheet'!A:O,15)</f>
        <v>London</v>
      </c>
    </row>
    <row r="2483" spans="1:13">
      <c r="A2483">
        <v>10373</v>
      </c>
      <c r="B2483" t="s">
        <v>174</v>
      </c>
      <c r="C2483">
        <v>41</v>
      </c>
      <c r="D2483">
        <v>69.39</v>
      </c>
      <c r="E2483">
        <v>16</v>
      </c>
      <c r="F2483" s="14">
        <f>VLOOKUP($A2483,Orders!$A:$B,2,FALSE)</f>
        <v>38383</v>
      </c>
      <c r="G2483" t="str">
        <f>VLOOKUP($A2483,Orders!$A:$E,5,FALSE)</f>
        <v>Shipped</v>
      </c>
      <c r="H2483">
        <f>VLOOKUP(B2483,Products!A:H,8)</f>
        <v>33.97</v>
      </c>
      <c r="I2483">
        <f t="shared" si="160"/>
        <v>2844.9900000000002</v>
      </c>
      <c r="J2483">
        <f t="shared" si="161"/>
        <v>1452.22</v>
      </c>
      <c r="K2483">
        <f t="shared" si="162"/>
        <v>2005</v>
      </c>
      <c r="L2483">
        <f t="shared" si="163"/>
        <v>1</v>
      </c>
      <c r="M2483" t="str">
        <f>VLOOKUP(A2483,'Master Sheet'!A:O,15)</f>
        <v>London</v>
      </c>
    </row>
    <row r="2484" spans="1:13">
      <c r="A2484">
        <v>10373</v>
      </c>
      <c r="B2484" t="s">
        <v>175</v>
      </c>
      <c r="C2484">
        <v>34</v>
      </c>
      <c r="D2484">
        <v>94.16</v>
      </c>
      <c r="E2484">
        <v>2</v>
      </c>
      <c r="F2484" s="14">
        <f>VLOOKUP($A2484,Orders!$A:$B,2,FALSE)</f>
        <v>38383</v>
      </c>
      <c r="G2484" t="str">
        <f>VLOOKUP($A2484,Orders!$A:$E,5,FALSE)</f>
        <v>Shipped</v>
      </c>
      <c r="H2484">
        <f>VLOOKUP(B2484,Products!A:H,8)</f>
        <v>51.09</v>
      </c>
      <c r="I2484">
        <f t="shared" si="160"/>
        <v>3201.44</v>
      </c>
      <c r="J2484">
        <f t="shared" si="161"/>
        <v>1464.3799999999997</v>
      </c>
      <c r="K2484">
        <f t="shared" si="162"/>
        <v>2005</v>
      </c>
      <c r="L2484">
        <f t="shared" si="163"/>
        <v>1</v>
      </c>
      <c r="M2484" t="str">
        <f>VLOOKUP(A2484,'Master Sheet'!A:O,15)</f>
        <v>London</v>
      </c>
    </row>
    <row r="2485" spans="1:13">
      <c r="A2485">
        <v>10373</v>
      </c>
      <c r="B2485" t="s">
        <v>176</v>
      </c>
      <c r="C2485">
        <v>37</v>
      </c>
      <c r="D2485">
        <v>83.42</v>
      </c>
      <c r="E2485">
        <v>8</v>
      </c>
      <c r="F2485" s="14">
        <f>VLOOKUP($A2485,Orders!$A:$B,2,FALSE)</f>
        <v>38383</v>
      </c>
      <c r="G2485" t="str">
        <f>VLOOKUP($A2485,Orders!$A:$E,5,FALSE)</f>
        <v>Shipped</v>
      </c>
      <c r="H2485">
        <f>VLOOKUP(B2485,Products!A:H,8)</f>
        <v>53.63</v>
      </c>
      <c r="I2485">
        <f t="shared" si="160"/>
        <v>3086.54</v>
      </c>
      <c r="J2485">
        <f t="shared" si="161"/>
        <v>1102.23</v>
      </c>
      <c r="K2485">
        <f t="shared" si="162"/>
        <v>2005</v>
      </c>
      <c r="L2485">
        <f t="shared" si="163"/>
        <v>1</v>
      </c>
      <c r="M2485" t="str">
        <f>VLOOKUP(A2485,'Master Sheet'!A:O,15)</f>
        <v>London</v>
      </c>
    </row>
    <row r="2486" spans="1:13">
      <c r="A2486">
        <v>10373</v>
      </c>
      <c r="B2486" t="s">
        <v>194</v>
      </c>
      <c r="C2486">
        <v>45</v>
      </c>
      <c r="D2486">
        <v>68.11</v>
      </c>
      <c r="E2486">
        <v>17</v>
      </c>
      <c r="F2486" s="14">
        <f>VLOOKUP($A2486,Orders!$A:$B,2,FALSE)</f>
        <v>38383</v>
      </c>
      <c r="G2486" t="str">
        <f>VLOOKUP($A2486,Orders!$A:$E,5,FALSE)</f>
        <v>Shipped</v>
      </c>
      <c r="H2486">
        <f>VLOOKUP(B2486,Products!A:H,8)</f>
        <v>36.270000000000003</v>
      </c>
      <c r="I2486">
        <f t="shared" si="160"/>
        <v>3064.95</v>
      </c>
      <c r="J2486">
        <f t="shared" si="161"/>
        <v>1432.7999999999997</v>
      </c>
      <c r="K2486">
        <f t="shared" si="162"/>
        <v>2005</v>
      </c>
      <c r="L2486">
        <f t="shared" si="163"/>
        <v>1</v>
      </c>
      <c r="M2486" t="str">
        <f>VLOOKUP(A2486,'Master Sheet'!A:O,15)</f>
        <v>London</v>
      </c>
    </row>
    <row r="2487" spans="1:13">
      <c r="A2487">
        <v>10373</v>
      </c>
      <c r="B2487" t="s">
        <v>195</v>
      </c>
      <c r="C2487">
        <v>25</v>
      </c>
      <c r="D2487">
        <v>44.2</v>
      </c>
      <c r="E2487">
        <v>9</v>
      </c>
      <c r="F2487" s="14">
        <f>VLOOKUP($A2487,Orders!$A:$B,2,FALSE)</f>
        <v>38383</v>
      </c>
      <c r="G2487" t="str">
        <f>VLOOKUP($A2487,Orders!$A:$E,5,FALSE)</f>
        <v>Shipped</v>
      </c>
      <c r="H2487">
        <f>VLOOKUP(B2487,Products!A:H,8)</f>
        <v>32.770000000000003</v>
      </c>
      <c r="I2487">
        <f t="shared" si="160"/>
        <v>1105</v>
      </c>
      <c r="J2487">
        <f t="shared" si="161"/>
        <v>285.75</v>
      </c>
      <c r="K2487">
        <f t="shared" si="162"/>
        <v>2005</v>
      </c>
      <c r="L2487">
        <f t="shared" si="163"/>
        <v>1</v>
      </c>
      <c r="M2487" t="str">
        <f>VLOOKUP(A2487,'Master Sheet'!A:O,15)</f>
        <v>London</v>
      </c>
    </row>
    <row r="2488" spans="1:13">
      <c r="A2488">
        <v>10373</v>
      </c>
      <c r="B2488" t="s">
        <v>177</v>
      </c>
      <c r="C2488">
        <v>29</v>
      </c>
      <c r="D2488">
        <v>48.05</v>
      </c>
      <c r="E2488">
        <v>1</v>
      </c>
      <c r="F2488" s="14">
        <f>VLOOKUP($A2488,Orders!$A:$B,2,FALSE)</f>
        <v>38383</v>
      </c>
      <c r="G2488" t="str">
        <f>VLOOKUP($A2488,Orders!$A:$E,5,FALSE)</f>
        <v>Shipped</v>
      </c>
      <c r="H2488">
        <f>VLOOKUP(B2488,Products!A:H,8)</f>
        <v>33.299999999999997</v>
      </c>
      <c r="I2488">
        <f t="shared" si="160"/>
        <v>1393.4499999999998</v>
      </c>
      <c r="J2488">
        <f t="shared" si="161"/>
        <v>427.75</v>
      </c>
      <c r="K2488">
        <f t="shared" si="162"/>
        <v>2005</v>
      </c>
      <c r="L2488">
        <f t="shared" si="163"/>
        <v>1</v>
      </c>
      <c r="M2488" t="str">
        <f>VLOOKUP(A2488,'Master Sheet'!A:O,15)</f>
        <v>London</v>
      </c>
    </row>
    <row r="2489" spans="1:13">
      <c r="A2489">
        <v>10374</v>
      </c>
      <c r="B2489" t="s">
        <v>197</v>
      </c>
      <c r="C2489">
        <v>39</v>
      </c>
      <c r="D2489">
        <v>115.37</v>
      </c>
      <c r="E2489">
        <v>5</v>
      </c>
      <c r="F2489" s="14">
        <f>VLOOKUP($A2489,Orders!$A:$B,2,FALSE)</f>
        <v>38385</v>
      </c>
      <c r="G2489" t="str">
        <f>VLOOKUP($A2489,Orders!$A:$E,5,FALSE)</f>
        <v>Shipped</v>
      </c>
      <c r="H2489">
        <f>VLOOKUP(B2489,Products!A:H,8)</f>
        <v>68.989999999999995</v>
      </c>
      <c r="I2489">
        <f t="shared" si="160"/>
        <v>4499.43</v>
      </c>
      <c r="J2489">
        <f t="shared" si="161"/>
        <v>1808.8200000000004</v>
      </c>
      <c r="K2489">
        <f t="shared" si="162"/>
        <v>2005</v>
      </c>
      <c r="L2489">
        <f t="shared" si="163"/>
        <v>2</v>
      </c>
      <c r="M2489" t="str">
        <f>VLOOKUP(A2489,'Master Sheet'!A:O,15)</f>
        <v>Sydney</v>
      </c>
    </row>
    <row r="2490" spans="1:13">
      <c r="A2490">
        <v>10374</v>
      </c>
      <c r="B2490" t="s">
        <v>198</v>
      </c>
      <c r="C2490">
        <v>22</v>
      </c>
      <c r="D2490">
        <v>158.80000000000001</v>
      </c>
      <c r="E2490">
        <v>1</v>
      </c>
      <c r="F2490" s="14">
        <f>VLOOKUP($A2490,Orders!$A:$B,2,FALSE)</f>
        <v>38385</v>
      </c>
      <c r="G2490" t="str">
        <f>VLOOKUP($A2490,Orders!$A:$E,5,FALSE)</f>
        <v>Shipped</v>
      </c>
      <c r="H2490">
        <f>VLOOKUP(B2490,Products!A:H,8)</f>
        <v>91.02</v>
      </c>
      <c r="I2490">
        <f t="shared" si="160"/>
        <v>3493.6000000000004</v>
      </c>
      <c r="J2490">
        <f t="shared" si="161"/>
        <v>1491.1600000000003</v>
      </c>
      <c r="K2490">
        <f t="shared" si="162"/>
        <v>2005</v>
      </c>
      <c r="L2490">
        <f t="shared" si="163"/>
        <v>2</v>
      </c>
      <c r="M2490" t="str">
        <f>VLOOKUP(A2490,'Master Sheet'!A:O,15)</f>
        <v>Sydney</v>
      </c>
    </row>
    <row r="2491" spans="1:13">
      <c r="A2491">
        <v>10374</v>
      </c>
      <c r="B2491" t="s">
        <v>179</v>
      </c>
      <c r="C2491">
        <v>42</v>
      </c>
      <c r="D2491">
        <v>75.19</v>
      </c>
      <c r="E2491">
        <v>2</v>
      </c>
      <c r="F2491" s="14">
        <f>VLOOKUP($A2491,Orders!$A:$B,2,FALSE)</f>
        <v>38385</v>
      </c>
      <c r="G2491" t="str">
        <f>VLOOKUP($A2491,Orders!$A:$E,5,FALSE)</f>
        <v>Shipped</v>
      </c>
      <c r="H2491">
        <f>VLOOKUP(B2491,Products!A:H,8)</f>
        <v>49</v>
      </c>
      <c r="I2491">
        <f t="shared" si="160"/>
        <v>3157.98</v>
      </c>
      <c r="J2491">
        <f t="shared" si="161"/>
        <v>1099.98</v>
      </c>
      <c r="K2491">
        <f t="shared" si="162"/>
        <v>2005</v>
      </c>
      <c r="L2491">
        <f t="shared" si="163"/>
        <v>2</v>
      </c>
      <c r="M2491" t="str">
        <f>VLOOKUP(A2491,'Master Sheet'!A:O,15)</f>
        <v>Sydney</v>
      </c>
    </row>
    <row r="2492" spans="1:13">
      <c r="A2492">
        <v>10374</v>
      </c>
      <c r="B2492" t="s">
        <v>200</v>
      </c>
      <c r="C2492">
        <v>22</v>
      </c>
      <c r="D2492">
        <v>48.46</v>
      </c>
      <c r="E2492">
        <v>4</v>
      </c>
      <c r="F2492" s="14">
        <f>VLOOKUP($A2492,Orders!$A:$B,2,FALSE)</f>
        <v>38385</v>
      </c>
      <c r="G2492" t="str">
        <f>VLOOKUP($A2492,Orders!$A:$E,5,FALSE)</f>
        <v>Shipped</v>
      </c>
      <c r="H2492">
        <f>VLOOKUP(B2492,Products!A:H,8)</f>
        <v>24.23</v>
      </c>
      <c r="I2492">
        <f t="shared" si="160"/>
        <v>1066.1200000000001</v>
      </c>
      <c r="J2492">
        <f t="shared" si="161"/>
        <v>533.06000000000006</v>
      </c>
      <c r="K2492">
        <f t="shared" si="162"/>
        <v>2005</v>
      </c>
      <c r="L2492">
        <f t="shared" si="163"/>
        <v>2</v>
      </c>
      <c r="M2492" t="str">
        <f>VLOOKUP(A2492,'Master Sheet'!A:O,15)</f>
        <v>Sydney</v>
      </c>
    </row>
    <row r="2493" spans="1:13">
      <c r="A2493">
        <v>10374</v>
      </c>
      <c r="B2493" t="s">
        <v>201</v>
      </c>
      <c r="C2493">
        <v>38</v>
      </c>
      <c r="D2493">
        <v>112.7</v>
      </c>
      <c r="E2493">
        <v>6</v>
      </c>
      <c r="F2493" s="14">
        <f>VLOOKUP($A2493,Orders!$A:$B,2,FALSE)</f>
        <v>38385</v>
      </c>
      <c r="G2493" t="str">
        <f>VLOOKUP($A2493,Orders!$A:$E,5,FALSE)</f>
        <v>Shipped</v>
      </c>
      <c r="H2493">
        <f>VLOOKUP(B2493,Products!A:H,8)</f>
        <v>60.86</v>
      </c>
      <c r="I2493">
        <f t="shared" si="160"/>
        <v>4282.6000000000004</v>
      </c>
      <c r="J2493">
        <f t="shared" si="161"/>
        <v>1969.92</v>
      </c>
      <c r="K2493">
        <f t="shared" si="162"/>
        <v>2005</v>
      </c>
      <c r="L2493">
        <f t="shared" si="163"/>
        <v>2</v>
      </c>
      <c r="M2493" t="str">
        <f>VLOOKUP(A2493,'Master Sheet'!A:O,15)</f>
        <v>Sydney</v>
      </c>
    </row>
    <row r="2494" spans="1:13">
      <c r="A2494">
        <v>10374</v>
      </c>
      <c r="B2494" t="s">
        <v>182</v>
      </c>
      <c r="C2494">
        <v>46</v>
      </c>
      <c r="D2494">
        <v>107.23</v>
      </c>
      <c r="E2494">
        <v>3</v>
      </c>
      <c r="F2494" s="14">
        <f>VLOOKUP($A2494,Orders!$A:$B,2,FALSE)</f>
        <v>38385</v>
      </c>
      <c r="G2494" t="str">
        <f>VLOOKUP($A2494,Orders!$A:$E,5,FALSE)</f>
        <v>Shipped</v>
      </c>
      <c r="H2494">
        <f>VLOOKUP(B2494,Products!A:H,8)</f>
        <v>66.739999999999995</v>
      </c>
      <c r="I2494">
        <f t="shared" si="160"/>
        <v>4932.58</v>
      </c>
      <c r="J2494">
        <f t="shared" si="161"/>
        <v>1862.5400000000004</v>
      </c>
      <c r="K2494">
        <f t="shared" si="162"/>
        <v>2005</v>
      </c>
      <c r="L2494">
        <f t="shared" si="163"/>
        <v>2</v>
      </c>
      <c r="M2494" t="str">
        <f>VLOOKUP(A2494,'Master Sheet'!A:O,15)</f>
        <v>Sydney</v>
      </c>
    </row>
    <row r="2495" spans="1:13">
      <c r="A2495">
        <v>10375</v>
      </c>
      <c r="B2495" t="s">
        <v>196</v>
      </c>
      <c r="C2495">
        <v>21</v>
      </c>
      <c r="D2495">
        <v>76.56</v>
      </c>
      <c r="E2495">
        <v>12</v>
      </c>
      <c r="F2495" s="14">
        <f>VLOOKUP($A2495,Orders!$A:$B,2,FALSE)</f>
        <v>38386</v>
      </c>
      <c r="G2495" t="str">
        <f>VLOOKUP($A2495,Orders!$A:$E,5,FALSE)</f>
        <v>Shipped</v>
      </c>
      <c r="H2495">
        <f>VLOOKUP(B2495,Products!A:H,8)</f>
        <v>48.81</v>
      </c>
      <c r="I2495">
        <f t="shared" si="160"/>
        <v>1607.76</v>
      </c>
      <c r="J2495">
        <f t="shared" si="161"/>
        <v>582.75</v>
      </c>
      <c r="K2495">
        <f t="shared" si="162"/>
        <v>2005</v>
      </c>
      <c r="L2495">
        <f t="shared" si="163"/>
        <v>2</v>
      </c>
      <c r="M2495" t="str">
        <f>VLOOKUP(A2495,'Master Sheet'!A:O,15)</f>
        <v>Paris</v>
      </c>
    </row>
    <row r="2496" spans="1:13">
      <c r="A2496">
        <v>10375</v>
      </c>
      <c r="B2496" t="s">
        <v>204</v>
      </c>
      <c r="C2496">
        <v>45</v>
      </c>
      <c r="D2496">
        <v>184.84</v>
      </c>
      <c r="E2496">
        <v>7</v>
      </c>
      <c r="F2496" s="14">
        <f>VLOOKUP($A2496,Orders!$A:$B,2,FALSE)</f>
        <v>38386</v>
      </c>
      <c r="G2496" t="str">
        <f>VLOOKUP($A2496,Orders!$A:$E,5,FALSE)</f>
        <v>Shipped</v>
      </c>
      <c r="H2496">
        <f>VLOOKUP(B2496,Products!A:H,8)</f>
        <v>95.34</v>
      </c>
      <c r="I2496">
        <f t="shared" si="160"/>
        <v>8317.7999999999993</v>
      </c>
      <c r="J2496">
        <f t="shared" si="161"/>
        <v>4027.5</v>
      </c>
      <c r="K2496">
        <f t="shared" si="162"/>
        <v>2005</v>
      </c>
      <c r="L2496">
        <f t="shared" si="163"/>
        <v>2</v>
      </c>
      <c r="M2496" t="str">
        <f>VLOOKUP(A2496,'Master Sheet'!A:O,15)</f>
        <v>Paris</v>
      </c>
    </row>
    <row r="2497" spans="1:13">
      <c r="A2497">
        <v>10375</v>
      </c>
      <c r="B2497" t="s">
        <v>199</v>
      </c>
      <c r="C2497">
        <v>49</v>
      </c>
      <c r="D2497">
        <v>150.62</v>
      </c>
      <c r="E2497">
        <v>13</v>
      </c>
      <c r="F2497" s="14">
        <f>VLOOKUP($A2497,Orders!$A:$B,2,FALSE)</f>
        <v>38386</v>
      </c>
      <c r="G2497" t="str">
        <f>VLOOKUP($A2497,Orders!$A:$E,5,FALSE)</f>
        <v>Shipped</v>
      </c>
      <c r="H2497">
        <f>VLOOKUP(B2497,Products!A:H,8)</f>
        <v>66.27</v>
      </c>
      <c r="I2497">
        <f t="shared" si="160"/>
        <v>7380.38</v>
      </c>
      <c r="J2497">
        <f t="shared" si="161"/>
        <v>4133.1500000000005</v>
      </c>
      <c r="K2497">
        <f t="shared" si="162"/>
        <v>2005</v>
      </c>
      <c r="L2497">
        <f t="shared" si="163"/>
        <v>2</v>
      </c>
      <c r="M2497" t="str">
        <f>VLOOKUP(A2497,'Master Sheet'!A:O,15)</f>
        <v>Paris</v>
      </c>
    </row>
    <row r="2498" spans="1:13">
      <c r="A2498">
        <v>10375</v>
      </c>
      <c r="B2498" t="s">
        <v>202</v>
      </c>
      <c r="C2498">
        <v>23</v>
      </c>
      <c r="D2498">
        <v>67.03</v>
      </c>
      <c r="E2498">
        <v>9</v>
      </c>
      <c r="F2498" s="14">
        <f>VLOOKUP($A2498,Orders!$A:$B,2,FALSE)</f>
        <v>38386</v>
      </c>
      <c r="G2498" t="str">
        <f>VLOOKUP($A2498,Orders!$A:$E,5,FALSE)</f>
        <v>Shipped</v>
      </c>
      <c r="H2498">
        <f>VLOOKUP(B2498,Products!A:H,8)</f>
        <v>37.32</v>
      </c>
      <c r="I2498">
        <f t="shared" si="160"/>
        <v>1541.69</v>
      </c>
      <c r="J2498">
        <f t="shared" si="161"/>
        <v>683.33</v>
      </c>
      <c r="K2498">
        <f t="shared" si="162"/>
        <v>2005</v>
      </c>
      <c r="L2498">
        <f t="shared" si="163"/>
        <v>2</v>
      </c>
      <c r="M2498" t="str">
        <f>VLOOKUP(A2498,'Master Sheet'!A:O,15)</f>
        <v>Paris</v>
      </c>
    </row>
    <row r="2499" spans="1:13">
      <c r="A2499">
        <v>10375</v>
      </c>
      <c r="B2499" t="s">
        <v>213</v>
      </c>
      <c r="C2499">
        <v>20</v>
      </c>
      <c r="D2499">
        <v>60.26</v>
      </c>
      <c r="E2499">
        <v>14</v>
      </c>
      <c r="F2499" s="14">
        <f>VLOOKUP($A2499,Orders!$A:$B,2,FALSE)</f>
        <v>38386</v>
      </c>
      <c r="G2499" t="str">
        <f>VLOOKUP($A2499,Orders!$A:$E,5,FALSE)</f>
        <v>Shipped</v>
      </c>
      <c r="H2499">
        <f>VLOOKUP(B2499,Products!A:H,8)</f>
        <v>47.1</v>
      </c>
      <c r="I2499">
        <f t="shared" si="160"/>
        <v>1205.2</v>
      </c>
      <c r="J2499">
        <f t="shared" si="161"/>
        <v>263.19999999999993</v>
      </c>
      <c r="K2499">
        <f t="shared" si="162"/>
        <v>2005</v>
      </c>
      <c r="L2499">
        <f t="shared" si="163"/>
        <v>2</v>
      </c>
      <c r="M2499" t="str">
        <f>VLOOKUP(A2499,'Master Sheet'!A:O,15)</f>
        <v>Paris</v>
      </c>
    </row>
    <row r="2500" spans="1:13">
      <c r="A2500">
        <v>10375</v>
      </c>
      <c r="B2500" t="s">
        <v>186</v>
      </c>
      <c r="C2500">
        <v>43</v>
      </c>
      <c r="D2500">
        <v>60.13</v>
      </c>
      <c r="E2500">
        <v>2</v>
      </c>
      <c r="F2500" s="14">
        <f>VLOOKUP($A2500,Orders!$A:$B,2,FALSE)</f>
        <v>38386</v>
      </c>
      <c r="G2500" t="str">
        <f>VLOOKUP($A2500,Orders!$A:$E,5,FALSE)</f>
        <v>Shipped</v>
      </c>
      <c r="H2500">
        <f>VLOOKUP(B2500,Products!A:H,8)</f>
        <v>36.229999999999997</v>
      </c>
      <c r="I2500">
        <f t="shared" si="160"/>
        <v>2585.59</v>
      </c>
      <c r="J2500">
        <f t="shared" si="161"/>
        <v>1027.7000000000003</v>
      </c>
      <c r="K2500">
        <f t="shared" si="162"/>
        <v>2005</v>
      </c>
      <c r="L2500">
        <f t="shared" si="163"/>
        <v>2</v>
      </c>
      <c r="M2500" t="str">
        <f>VLOOKUP(A2500,'Master Sheet'!A:O,15)</f>
        <v>Paris</v>
      </c>
    </row>
    <row r="2501" spans="1:13">
      <c r="A2501">
        <v>10375</v>
      </c>
      <c r="B2501" t="s">
        <v>203</v>
      </c>
      <c r="C2501">
        <v>37</v>
      </c>
      <c r="D2501">
        <v>87.9</v>
      </c>
      <c r="E2501">
        <v>3</v>
      </c>
      <c r="F2501" s="14">
        <f>VLOOKUP($A2501,Orders!$A:$B,2,FALSE)</f>
        <v>38386</v>
      </c>
      <c r="G2501" t="str">
        <f>VLOOKUP($A2501,Orders!$A:$E,5,FALSE)</f>
        <v>Shipped</v>
      </c>
      <c r="H2501">
        <f>VLOOKUP(B2501,Products!A:H,8)</f>
        <v>66.92</v>
      </c>
      <c r="I2501">
        <f t="shared" si="160"/>
        <v>3252.3</v>
      </c>
      <c r="J2501">
        <f t="shared" si="161"/>
        <v>776.2600000000001</v>
      </c>
      <c r="K2501">
        <f t="shared" si="162"/>
        <v>2005</v>
      </c>
      <c r="L2501">
        <f t="shared" si="163"/>
        <v>2</v>
      </c>
      <c r="M2501" t="str">
        <f>VLOOKUP(A2501,'Master Sheet'!A:O,15)</f>
        <v>Paris</v>
      </c>
    </row>
    <row r="2502" spans="1:13">
      <c r="A2502">
        <v>10375</v>
      </c>
      <c r="B2502" t="s">
        <v>187</v>
      </c>
      <c r="C2502">
        <v>44</v>
      </c>
      <c r="D2502">
        <v>59.85</v>
      </c>
      <c r="E2502">
        <v>4</v>
      </c>
      <c r="F2502" s="14">
        <f>VLOOKUP($A2502,Orders!$A:$B,2,FALSE)</f>
        <v>38386</v>
      </c>
      <c r="G2502" t="str">
        <f>VLOOKUP($A2502,Orders!$A:$E,5,FALSE)</f>
        <v>Shipped</v>
      </c>
      <c r="H2502">
        <f>VLOOKUP(B2502,Products!A:H,8)</f>
        <v>33.020000000000003</v>
      </c>
      <c r="I2502">
        <f t="shared" si="160"/>
        <v>2633.4</v>
      </c>
      <c r="J2502">
        <f t="shared" si="161"/>
        <v>1180.52</v>
      </c>
      <c r="K2502">
        <f t="shared" si="162"/>
        <v>2005</v>
      </c>
      <c r="L2502">
        <f t="shared" si="163"/>
        <v>2</v>
      </c>
      <c r="M2502" t="str">
        <f>VLOOKUP(A2502,'Master Sheet'!A:O,15)</f>
        <v>Paris</v>
      </c>
    </row>
    <row r="2503" spans="1:13">
      <c r="A2503">
        <v>10375</v>
      </c>
      <c r="B2503" t="s">
        <v>218</v>
      </c>
      <c r="C2503">
        <v>41</v>
      </c>
      <c r="D2503">
        <v>96.95</v>
      </c>
      <c r="E2503">
        <v>15</v>
      </c>
      <c r="F2503" s="14">
        <f>VLOOKUP($A2503,Orders!$A:$B,2,FALSE)</f>
        <v>38386</v>
      </c>
      <c r="G2503" t="str">
        <f>VLOOKUP($A2503,Orders!$A:$E,5,FALSE)</f>
        <v>Shipped</v>
      </c>
      <c r="H2503">
        <f>VLOOKUP(B2503,Products!A:H,8)</f>
        <v>56.13</v>
      </c>
      <c r="I2503">
        <f t="shared" si="160"/>
        <v>3974.9500000000003</v>
      </c>
      <c r="J2503">
        <f t="shared" si="161"/>
        <v>1673.6200000000001</v>
      </c>
      <c r="K2503">
        <f t="shared" si="162"/>
        <v>2005</v>
      </c>
      <c r="L2503">
        <f t="shared" si="163"/>
        <v>2</v>
      </c>
      <c r="M2503" t="str">
        <f>VLOOKUP(A2503,'Master Sheet'!A:O,15)</f>
        <v>Paris</v>
      </c>
    </row>
    <row r="2504" spans="1:13">
      <c r="A2504">
        <v>10375</v>
      </c>
      <c r="B2504" t="s">
        <v>188</v>
      </c>
      <c r="C2504">
        <v>49</v>
      </c>
      <c r="D2504">
        <v>36.22</v>
      </c>
      <c r="E2504">
        <v>5</v>
      </c>
      <c r="F2504" s="14">
        <f>VLOOKUP($A2504,Orders!$A:$B,2,FALSE)</f>
        <v>38386</v>
      </c>
      <c r="G2504" t="str">
        <f>VLOOKUP($A2504,Orders!$A:$E,5,FALSE)</f>
        <v>Shipped</v>
      </c>
      <c r="H2504">
        <f>VLOOKUP(B2504,Products!A:H,8)</f>
        <v>27.06</v>
      </c>
      <c r="I2504">
        <f t="shared" si="160"/>
        <v>1774.78</v>
      </c>
      <c r="J2504">
        <f t="shared" si="161"/>
        <v>448.84000000000003</v>
      </c>
      <c r="K2504">
        <f t="shared" si="162"/>
        <v>2005</v>
      </c>
      <c r="L2504">
        <f t="shared" si="163"/>
        <v>2</v>
      </c>
      <c r="M2504" t="str">
        <f>VLOOKUP(A2504,'Master Sheet'!A:O,15)</f>
        <v>Paris</v>
      </c>
    </row>
    <row r="2505" spans="1:13">
      <c r="A2505">
        <v>10375</v>
      </c>
      <c r="B2505" t="s">
        <v>219</v>
      </c>
      <c r="C2505">
        <v>49</v>
      </c>
      <c r="D2505">
        <v>69.16</v>
      </c>
      <c r="E2505">
        <v>8</v>
      </c>
      <c r="F2505" s="14">
        <f>VLOOKUP($A2505,Orders!$A:$B,2,FALSE)</f>
        <v>38386</v>
      </c>
      <c r="G2505" t="str">
        <f>VLOOKUP($A2505,Orders!$A:$E,5,FALSE)</f>
        <v>Shipped</v>
      </c>
      <c r="H2505">
        <f>VLOOKUP(B2505,Products!A:H,8)</f>
        <v>34.17</v>
      </c>
      <c r="I2505">
        <f t="shared" si="160"/>
        <v>3388.8399999999997</v>
      </c>
      <c r="J2505">
        <f t="shared" si="161"/>
        <v>1714.5099999999998</v>
      </c>
      <c r="K2505">
        <f t="shared" si="162"/>
        <v>2005</v>
      </c>
      <c r="L2505">
        <f t="shared" si="163"/>
        <v>2</v>
      </c>
      <c r="M2505" t="str">
        <f>VLOOKUP(A2505,'Master Sheet'!A:O,15)</f>
        <v>Paris</v>
      </c>
    </row>
    <row r="2506" spans="1:13">
      <c r="A2506">
        <v>10375</v>
      </c>
      <c r="B2506" t="s">
        <v>189</v>
      </c>
      <c r="C2506">
        <v>37</v>
      </c>
      <c r="D2506">
        <v>86.77</v>
      </c>
      <c r="E2506">
        <v>6</v>
      </c>
      <c r="F2506" s="14">
        <f>VLOOKUP($A2506,Orders!$A:$B,2,FALSE)</f>
        <v>38386</v>
      </c>
      <c r="G2506" t="str">
        <f>VLOOKUP($A2506,Orders!$A:$E,5,FALSE)</f>
        <v>Shipped</v>
      </c>
      <c r="H2506">
        <f>VLOOKUP(B2506,Products!A:H,8)</f>
        <v>51.15</v>
      </c>
      <c r="I2506">
        <f t="shared" si="160"/>
        <v>3210.49</v>
      </c>
      <c r="J2506">
        <f t="shared" si="161"/>
        <v>1317.9399999999998</v>
      </c>
      <c r="K2506">
        <f t="shared" si="162"/>
        <v>2005</v>
      </c>
      <c r="L2506">
        <f t="shared" si="163"/>
        <v>2</v>
      </c>
      <c r="M2506" t="str">
        <f>VLOOKUP(A2506,'Master Sheet'!A:O,15)</f>
        <v>Paris</v>
      </c>
    </row>
    <row r="2507" spans="1:13">
      <c r="A2507">
        <v>10375</v>
      </c>
      <c r="B2507" t="s">
        <v>191</v>
      </c>
      <c r="C2507">
        <v>33</v>
      </c>
      <c r="D2507">
        <v>94.73</v>
      </c>
      <c r="E2507">
        <v>1</v>
      </c>
      <c r="F2507" s="14">
        <f>VLOOKUP($A2507,Orders!$A:$B,2,FALSE)</f>
        <v>38386</v>
      </c>
      <c r="G2507" t="str">
        <f>VLOOKUP($A2507,Orders!$A:$E,5,FALSE)</f>
        <v>Shipped</v>
      </c>
      <c r="H2507">
        <f>VLOOKUP(B2507,Products!A:H,8)</f>
        <v>68.8</v>
      </c>
      <c r="I2507">
        <f t="shared" si="160"/>
        <v>3126.09</v>
      </c>
      <c r="J2507">
        <f t="shared" si="161"/>
        <v>855.69000000000028</v>
      </c>
      <c r="K2507">
        <f t="shared" si="162"/>
        <v>2005</v>
      </c>
      <c r="L2507">
        <f t="shared" si="163"/>
        <v>2</v>
      </c>
      <c r="M2507" t="str">
        <f>VLOOKUP(A2507,'Master Sheet'!A:O,15)</f>
        <v>Paris</v>
      </c>
    </row>
    <row r="2508" spans="1:13">
      <c r="A2508">
        <v>10375</v>
      </c>
      <c r="B2508" t="s">
        <v>192</v>
      </c>
      <c r="C2508">
        <v>25</v>
      </c>
      <c r="D2508">
        <v>98.48</v>
      </c>
      <c r="E2508">
        <v>10</v>
      </c>
      <c r="F2508" s="14">
        <f>VLOOKUP($A2508,Orders!$A:$B,2,FALSE)</f>
        <v>38386</v>
      </c>
      <c r="G2508" t="str">
        <f>VLOOKUP($A2508,Orders!$A:$E,5,FALSE)</f>
        <v>Shipped</v>
      </c>
      <c r="H2508">
        <f>VLOOKUP(B2508,Products!A:H,8)</f>
        <v>59.33</v>
      </c>
      <c r="I2508">
        <f t="shared" si="160"/>
        <v>2462</v>
      </c>
      <c r="J2508">
        <f t="shared" si="161"/>
        <v>978.75000000000011</v>
      </c>
      <c r="K2508">
        <f t="shared" si="162"/>
        <v>2005</v>
      </c>
      <c r="L2508">
        <f t="shared" si="163"/>
        <v>2</v>
      </c>
      <c r="M2508" t="str">
        <f>VLOOKUP(A2508,'Master Sheet'!A:O,15)</f>
        <v>Paris</v>
      </c>
    </row>
    <row r="2509" spans="1:13">
      <c r="A2509">
        <v>10375</v>
      </c>
      <c r="B2509" t="s">
        <v>193</v>
      </c>
      <c r="C2509">
        <v>44</v>
      </c>
      <c r="D2509">
        <v>69.599999999999994</v>
      </c>
      <c r="E2509">
        <v>11</v>
      </c>
      <c r="F2509" s="14">
        <f>VLOOKUP($A2509,Orders!$A:$B,2,FALSE)</f>
        <v>38386</v>
      </c>
      <c r="G2509" t="str">
        <f>VLOOKUP($A2509,Orders!$A:$E,5,FALSE)</f>
        <v>Shipped</v>
      </c>
      <c r="H2509">
        <f>VLOOKUP(B2509,Products!A:H,8)</f>
        <v>54.4</v>
      </c>
      <c r="I2509">
        <f t="shared" si="160"/>
        <v>3062.3999999999996</v>
      </c>
      <c r="J2509">
        <f t="shared" si="161"/>
        <v>668.79999999999984</v>
      </c>
      <c r="K2509">
        <f t="shared" si="162"/>
        <v>2005</v>
      </c>
      <c r="L2509">
        <f t="shared" si="163"/>
        <v>2</v>
      </c>
      <c r="M2509" t="str">
        <f>VLOOKUP(A2509,'Master Sheet'!A:O,15)</f>
        <v>Paris</v>
      </c>
    </row>
    <row r="2510" spans="1:13">
      <c r="A2510">
        <v>10376</v>
      </c>
      <c r="B2510" t="s">
        <v>205</v>
      </c>
      <c r="C2510">
        <v>35</v>
      </c>
      <c r="D2510">
        <v>98.65</v>
      </c>
      <c r="E2510">
        <v>1</v>
      </c>
      <c r="F2510" s="14">
        <f>VLOOKUP($A2510,Orders!$A:$B,2,FALSE)</f>
        <v>38391</v>
      </c>
      <c r="G2510" t="str">
        <f>VLOOKUP($A2510,Orders!$A:$E,5,FALSE)</f>
        <v>Shipped</v>
      </c>
      <c r="H2510">
        <f>VLOOKUP(B2510,Products!A:H,8)</f>
        <v>75.16</v>
      </c>
      <c r="I2510">
        <f t="shared" si="160"/>
        <v>3452.75</v>
      </c>
      <c r="J2510">
        <f t="shared" si="161"/>
        <v>822.15000000000032</v>
      </c>
      <c r="K2510">
        <f t="shared" si="162"/>
        <v>2005</v>
      </c>
      <c r="L2510">
        <f t="shared" si="163"/>
        <v>2</v>
      </c>
      <c r="M2510" t="str">
        <f>VLOOKUP(A2510,'Master Sheet'!A:O,15)</f>
        <v>San Francisco</v>
      </c>
    </row>
    <row r="2511" spans="1:13">
      <c r="A2511">
        <v>10377</v>
      </c>
      <c r="B2511" t="s">
        <v>206</v>
      </c>
      <c r="C2511">
        <v>24</v>
      </c>
      <c r="D2511">
        <v>65.44</v>
      </c>
      <c r="E2511">
        <v>5</v>
      </c>
      <c r="F2511" s="14">
        <f>VLOOKUP($A2511,Orders!$A:$B,2,FALSE)</f>
        <v>38392</v>
      </c>
      <c r="G2511" t="str">
        <f>VLOOKUP($A2511,Orders!$A:$E,5,FALSE)</f>
        <v>Shipped</v>
      </c>
      <c r="H2511">
        <f>VLOOKUP(B2511,Products!A:H,8)</f>
        <v>31.92</v>
      </c>
      <c r="I2511">
        <f t="shared" si="160"/>
        <v>1570.56</v>
      </c>
      <c r="J2511">
        <f t="shared" si="161"/>
        <v>804.4799999999999</v>
      </c>
      <c r="K2511">
        <f t="shared" si="162"/>
        <v>2005</v>
      </c>
      <c r="L2511">
        <f t="shared" si="163"/>
        <v>2</v>
      </c>
      <c r="M2511" t="str">
        <f>VLOOKUP(A2511,'Master Sheet'!A:O,15)</f>
        <v>London</v>
      </c>
    </row>
    <row r="2512" spans="1:13">
      <c r="A2512">
        <v>10377</v>
      </c>
      <c r="B2512" t="s">
        <v>207</v>
      </c>
      <c r="C2512">
        <v>50</v>
      </c>
      <c r="D2512">
        <v>112.86</v>
      </c>
      <c r="E2512">
        <v>1</v>
      </c>
      <c r="F2512" s="14">
        <f>VLOOKUP($A2512,Orders!$A:$B,2,FALSE)</f>
        <v>38392</v>
      </c>
      <c r="G2512" t="str">
        <f>VLOOKUP($A2512,Orders!$A:$E,5,FALSE)</f>
        <v>Shipped</v>
      </c>
      <c r="H2512">
        <f>VLOOKUP(B2512,Products!A:H,8)</f>
        <v>58.73</v>
      </c>
      <c r="I2512">
        <f t="shared" si="160"/>
        <v>5643</v>
      </c>
      <c r="J2512">
        <f t="shared" si="161"/>
        <v>2706.5</v>
      </c>
      <c r="K2512">
        <f t="shared" si="162"/>
        <v>2005</v>
      </c>
      <c r="L2512">
        <f t="shared" si="163"/>
        <v>2</v>
      </c>
      <c r="M2512" t="str">
        <f>VLOOKUP(A2512,'Master Sheet'!A:O,15)</f>
        <v>London</v>
      </c>
    </row>
    <row r="2513" spans="1:13">
      <c r="A2513">
        <v>10377</v>
      </c>
      <c r="B2513" t="s">
        <v>220</v>
      </c>
      <c r="C2513">
        <v>35</v>
      </c>
      <c r="D2513">
        <v>124.56</v>
      </c>
      <c r="E2513">
        <v>2</v>
      </c>
      <c r="F2513" s="14">
        <f>VLOOKUP($A2513,Orders!$A:$B,2,FALSE)</f>
        <v>38392</v>
      </c>
      <c r="G2513" t="str">
        <f>VLOOKUP($A2513,Orders!$A:$E,5,FALSE)</f>
        <v>Shipped</v>
      </c>
      <c r="H2513">
        <f>VLOOKUP(B2513,Products!A:H,8)</f>
        <v>83.51</v>
      </c>
      <c r="I2513">
        <f t="shared" si="160"/>
        <v>4359.6000000000004</v>
      </c>
      <c r="J2513">
        <f t="shared" si="161"/>
        <v>1436.75</v>
      </c>
      <c r="K2513">
        <f t="shared" si="162"/>
        <v>2005</v>
      </c>
      <c r="L2513">
        <f t="shared" si="163"/>
        <v>2</v>
      </c>
      <c r="M2513" t="str">
        <f>VLOOKUP(A2513,'Master Sheet'!A:O,15)</f>
        <v>London</v>
      </c>
    </row>
    <row r="2514" spans="1:13">
      <c r="A2514">
        <v>10377</v>
      </c>
      <c r="B2514" t="s">
        <v>208</v>
      </c>
      <c r="C2514">
        <v>31</v>
      </c>
      <c r="D2514">
        <v>61.6</v>
      </c>
      <c r="E2514">
        <v>4</v>
      </c>
      <c r="F2514" s="14">
        <f>VLOOKUP($A2514,Orders!$A:$B,2,FALSE)</f>
        <v>38392</v>
      </c>
      <c r="G2514" t="str">
        <f>VLOOKUP($A2514,Orders!$A:$E,5,FALSE)</f>
        <v>Shipped</v>
      </c>
      <c r="H2514">
        <f>VLOOKUP(B2514,Products!A:H,8)</f>
        <v>53.9</v>
      </c>
      <c r="I2514">
        <f t="shared" si="160"/>
        <v>1909.6000000000001</v>
      </c>
      <c r="J2514">
        <f t="shared" si="161"/>
        <v>238.7000000000001</v>
      </c>
      <c r="K2514">
        <f t="shared" si="162"/>
        <v>2005</v>
      </c>
      <c r="L2514">
        <f t="shared" si="163"/>
        <v>2</v>
      </c>
      <c r="M2514" t="str">
        <f>VLOOKUP(A2514,'Master Sheet'!A:O,15)</f>
        <v>London</v>
      </c>
    </row>
    <row r="2515" spans="1:13">
      <c r="A2515">
        <v>10377</v>
      </c>
      <c r="B2515" t="s">
        <v>221</v>
      </c>
      <c r="C2515">
        <v>36</v>
      </c>
      <c r="D2515">
        <v>125.18</v>
      </c>
      <c r="E2515">
        <v>6</v>
      </c>
      <c r="F2515" s="14">
        <f>VLOOKUP($A2515,Orders!$A:$B,2,FALSE)</f>
        <v>38392</v>
      </c>
      <c r="G2515" t="str">
        <f>VLOOKUP($A2515,Orders!$A:$E,5,FALSE)</f>
        <v>Shipped</v>
      </c>
      <c r="H2515">
        <f>VLOOKUP(B2515,Products!A:H,8)</f>
        <v>93.89</v>
      </c>
      <c r="I2515">
        <f t="shared" si="160"/>
        <v>4506.4800000000005</v>
      </c>
      <c r="J2515">
        <f t="shared" si="161"/>
        <v>1126.4400000000003</v>
      </c>
      <c r="K2515">
        <f t="shared" si="162"/>
        <v>2005</v>
      </c>
      <c r="L2515">
        <f t="shared" si="163"/>
        <v>2</v>
      </c>
      <c r="M2515" t="str">
        <f>VLOOKUP(A2515,'Master Sheet'!A:O,15)</f>
        <v>London</v>
      </c>
    </row>
    <row r="2516" spans="1:13">
      <c r="A2516">
        <v>10377</v>
      </c>
      <c r="B2516" t="s">
        <v>154</v>
      </c>
      <c r="C2516">
        <v>39</v>
      </c>
      <c r="D2516">
        <v>143.94</v>
      </c>
      <c r="E2516">
        <v>3</v>
      </c>
      <c r="F2516" s="14">
        <f>VLOOKUP($A2516,Orders!$A:$B,2,FALSE)</f>
        <v>38392</v>
      </c>
      <c r="G2516" t="str">
        <f>VLOOKUP($A2516,Orders!$A:$E,5,FALSE)</f>
        <v>Shipped</v>
      </c>
      <c r="H2516">
        <f>VLOOKUP(B2516,Products!A:H,8)</f>
        <v>77.900000000000006</v>
      </c>
      <c r="I2516">
        <f t="shared" si="160"/>
        <v>5613.66</v>
      </c>
      <c r="J2516">
        <f t="shared" si="161"/>
        <v>2575.5599999999995</v>
      </c>
      <c r="K2516">
        <f t="shared" si="162"/>
        <v>2005</v>
      </c>
      <c r="L2516">
        <f t="shared" si="163"/>
        <v>2</v>
      </c>
      <c r="M2516" t="str">
        <f>VLOOKUP(A2516,'Master Sheet'!A:O,15)</f>
        <v>London</v>
      </c>
    </row>
    <row r="2517" spans="1:13">
      <c r="A2517">
        <v>10378</v>
      </c>
      <c r="B2517" t="s">
        <v>225</v>
      </c>
      <c r="C2517">
        <v>34</v>
      </c>
      <c r="D2517">
        <v>121.95</v>
      </c>
      <c r="E2517">
        <v>5</v>
      </c>
      <c r="F2517" s="14">
        <f>VLOOKUP($A2517,Orders!$A:$B,2,FALSE)</f>
        <v>38393</v>
      </c>
      <c r="G2517" t="str">
        <f>VLOOKUP($A2517,Orders!$A:$E,5,FALSE)</f>
        <v>Shipped</v>
      </c>
      <c r="H2517">
        <f>VLOOKUP(B2517,Products!A:H,8)</f>
        <v>65.959999999999994</v>
      </c>
      <c r="I2517">
        <f t="shared" si="160"/>
        <v>4146.3</v>
      </c>
      <c r="J2517">
        <f t="shared" si="161"/>
        <v>1903.6600000000003</v>
      </c>
      <c r="K2517">
        <f t="shared" si="162"/>
        <v>2005</v>
      </c>
      <c r="L2517">
        <f t="shared" si="163"/>
        <v>2</v>
      </c>
      <c r="M2517" t="str">
        <f>VLOOKUP(A2517,'Master Sheet'!A:O,15)</f>
        <v>Paris</v>
      </c>
    </row>
    <row r="2518" spans="1:13">
      <c r="A2518">
        <v>10378</v>
      </c>
      <c r="B2518" t="s">
        <v>209</v>
      </c>
      <c r="C2518">
        <v>22</v>
      </c>
      <c r="D2518">
        <v>66.739999999999995</v>
      </c>
      <c r="E2518">
        <v>4</v>
      </c>
      <c r="F2518" s="14">
        <f>VLOOKUP($A2518,Orders!$A:$B,2,FALSE)</f>
        <v>38393</v>
      </c>
      <c r="G2518" t="str">
        <f>VLOOKUP($A2518,Orders!$A:$E,5,FALSE)</f>
        <v>Shipped</v>
      </c>
      <c r="H2518">
        <f>VLOOKUP(B2518,Products!A:H,8)</f>
        <v>49.05</v>
      </c>
      <c r="I2518">
        <f t="shared" si="160"/>
        <v>1468.28</v>
      </c>
      <c r="J2518">
        <f t="shared" si="161"/>
        <v>389.17999999999995</v>
      </c>
      <c r="K2518">
        <f t="shared" si="162"/>
        <v>2005</v>
      </c>
      <c r="L2518">
        <f t="shared" si="163"/>
        <v>2</v>
      </c>
      <c r="M2518" t="str">
        <f>VLOOKUP(A2518,'Master Sheet'!A:O,15)</f>
        <v>Paris</v>
      </c>
    </row>
    <row r="2519" spans="1:13">
      <c r="A2519">
        <v>10378</v>
      </c>
      <c r="B2519" t="s">
        <v>210</v>
      </c>
      <c r="C2519">
        <v>43</v>
      </c>
      <c r="D2519">
        <v>146.99</v>
      </c>
      <c r="E2519">
        <v>10</v>
      </c>
      <c r="F2519" s="14">
        <f>VLOOKUP($A2519,Orders!$A:$B,2,FALSE)</f>
        <v>38393</v>
      </c>
      <c r="G2519" t="str">
        <f>VLOOKUP($A2519,Orders!$A:$E,5,FALSE)</f>
        <v>Shipped</v>
      </c>
      <c r="H2519">
        <f>VLOOKUP(B2519,Products!A:H,8)</f>
        <v>73.489999999999995</v>
      </c>
      <c r="I2519">
        <f t="shared" si="160"/>
        <v>6320.5700000000006</v>
      </c>
      <c r="J2519">
        <f t="shared" si="161"/>
        <v>3160.5000000000005</v>
      </c>
      <c r="K2519">
        <f t="shared" si="162"/>
        <v>2005</v>
      </c>
      <c r="L2519">
        <f t="shared" si="163"/>
        <v>2</v>
      </c>
      <c r="M2519" t="str">
        <f>VLOOKUP(A2519,'Master Sheet'!A:O,15)</f>
        <v>Paris</v>
      </c>
    </row>
    <row r="2520" spans="1:13">
      <c r="A2520">
        <v>10378</v>
      </c>
      <c r="B2520" t="s">
        <v>211</v>
      </c>
      <c r="C2520">
        <v>28</v>
      </c>
      <c r="D2520">
        <v>60.3</v>
      </c>
      <c r="E2520">
        <v>9</v>
      </c>
      <c r="F2520" s="14">
        <f>VLOOKUP($A2520,Orders!$A:$B,2,FALSE)</f>
        <v>38393</v>
      </c>
      <c r="G2520" t="str">
        <f>VLOOKUP($A2520,Orders!$A:$E,5,FALSE)</f>
        <v>Shipped</v>
      </c>
      <c r="H2520">
        <f>VLOOKUP(B2520,Products!A:H,8)</f>
        <v>32.950000000000003</v>
      </c>
      <c r="I2520">
        <f t="shared" si="160"/>
        <v>1688.3999999999999</v>
      </c>
      <c r="J2520">
        <f t="shared" si="161"/>
        <v>765.79999999999984</v>
      </c>
      <c r="K2520">
        <f t="shared" si="162"/>
        <v>2005</v>
      </c>
      <c r="L2520">
        <f t="shared" si="163"/>
        <v>2</v>
      </c>
      <c r="M2520" t="str">
        <f>VLOOKUP(A2520,'Master Sheet'!A:O,15)</f>
        <v>Paris</v>
      </c>
    </row>
    <row r="2521" spans="1:13">
      <c r="A2521">
        <v>10378</v>
      </c>
      <c r="B2521" t="s">
        <v>212</v>
      </c>
      <c r="C2521">
        <v>49</v>
      </c>
      <c r="D2521">
        <v>122.02</v>
      </c>
      <c r="E2521">
        <v>8</v>
      </c>
      <c r="F2521" s="14">
        <f>VLOOKUP($A2521,Orders!$A:$B,2,FALSE)</f>
        <v>38393</v>
      </c>
      <c r="G2521" t="str">
        <f>VLOOKUP($A2521,Orders!$A:$E,5,FALSE)</f>
        <v>Shipped</v>
      </c>
      <c r="H2521">
        <f>VLOOKUP(B2521,Products!A:H,8)</f>
        <v>69.930000000000007</v>
      </c>
      <c r="I2521">
        <f t="shared" si="160"/>
        <v>5978.98</v>
      </c>
      <c r="J2521">
        <f t="shared" si="161"/>
        <v>2552.4099999999994</v>
      </c>
      <c r="K2521">
        <f t="shared" si="162"/>
        <v>2005</v>
      </c>
      <c r="L2521">
        <f t="shared" si="163"/>
        <v>2</v>
      </c>
      <c r="M2521" t="str">
        <f>VLOOKUP(A2521,'Master Sheet'!A:O,15)</f>
        <v>Paris</v>
      </c>
    </row>
    <row r="2522" spans="1:13">
      <c r="A2522">
        <v>10378</v>
      </c>
      <c r="B2522" t="s">
        <v>224</v>
      </c>
      <c r="C2522">
        <v>41</v>
      </c>
      <c r="D2522">
        <v>30.59</v>
      </c>
      <c r="E2522">
        <v>7</v>
      </c>
      <c r="F2522" s="14">
        <f>VLOOKUP($A2522,Orders!$A:$B,2,FALSE)</f>
        <v>38393</v>
      </c>
      <c r="G2522" t="str">
        <f>VLOOKUP($A2522,Orders!$A:$E,5,FALSE)</f>
        <v>Shipped</v>
      </c>
      <c r="H2522">
        <f>VLOOKUP(B2522,Products!A:H,8)</f>
        <v>16.239999999999998</v>
      </c>
      <c r="I2522">
        <f t="shared" si="160"/>
        <v>1254.19</v>
      </c>
      <c r="J2522">
        <f t="shared" si="161"/>
        <v>588.35</v>
      </c>
      <c r="K2522">
        <f t="shared" si="162"/>
        <v>2005</v>
      </c>
      <c r="L2522">
        <f t="shared" si="163"/>
        <v>2</v>
      </c>
      <c r="M2522" t="str">
        <f>VLOOKUP(A2522,'Master Sheet'!A:O,15)</f>
        <v>Paris</v>
      </c>
    </row>
    <row r="2523" spans="1:13">
      <c r="A2523">
        <v>10378</v>
      </c>
      <c r="B2523" t="s">
        <v>214</v>
      </c>
      <c r="C2523">
        <v>46</v>
      </c>
      <c r="D2523">
        <v>52.66</v>
      </c>
      <c r="E2523">
        <v>6</v>
      </c>
      <c r="F2523" s="14">
        <f>VLOOKUP($A2523,Orders!$A:$B,2,FALSE)</f>
        <v>38393</v>
      </c>
      <c r="G2523" t="str">
        <f>VLOOKUP($A2523,Orders!$A:$E,5,FALSE)</f>
        <v>Shipped</v>
      </c>
      <c r="H2523">
        <f>VLOOKUP(B2523,Products!A:H,8)</f>
        <v>38.58</v>
      </c>
      <c r="I2523">
        <f t="shared" si="160"/>
        <v>2422.3599999999997</v>
      </c>
      <c r="J2523">
        <f t="shared" si="161"/>
        <v>647.67999999999995</v>
      </c>
      <c r="K2523">
        <f t="shared" si="162"/>
        <v>2005</v>
      </c>
      <c r="L2523">
        <f t="shared" si="163"/>
        <v>2</v>
      </c>
      <c r="M2523" t="str">
        <f>VLOOKUP(A2523,'Master Sheet'!A:O,15)</f>
        <v>Paris</v>
      </c>
    </row>
    <row r="2524" spans="1:13">
      <c r="A2524">
        <v>10378</v>
      </c>
      <c r="B2524" t="s">
        <v>215</v>
      </c>
      <c r="C2524">
        <v>33</v>
      </c>
      <c r="D2524">
        <v>129.19999999999999</v>
      </c>
      <c r="E2524">
        <v>3</v>
      </c>
      <c r="F2524" s="14">
        <f>VLOOKUP($A2524,Orders!$A:$B,2,FALSE)</f>
        <v>38393</v>
      </c>
      <c r="G2524" t="str">
        <f>VLOOKUP($A2524,Orders!$A:$E,5,FALSE)</f>
        <v>Shipped</v>
      </c>
      <c r="H2524">
        <f>VLOOKUP(B2524,Products!A:H,8)</f>
        <v>98.3</v>
      </c>
      <c r="I2524">
        <f t="shared" si="160"/>
        <v>4263.5999999999995</v>
      </c>
      <c r="J2524">
        <f t="shared" si="161"/>
        <v>1019.6999999999997</v>
      </c>
      <c r="K2524">
        <f t="shared" si="162"/>
        <v>2005</v>
      </c>
      <c r="L2524">
        <f t="shared" si="163"/>
        <v>2</v>
      </c>
      <c r="M2524" t="str">
        <f>VLOOKUP(A2524,'Master Sheet'!A:O,15)</f>
        <v>Paris</v>
      </c>
    </row>
    <row r="2525" spans="1:13">
      <c r="A2525">
        <v>10378</v>
      </c>
      <c r="B2525" t="s">
        <v>216</v>
      </c>
      <c r="C2525">
        <v>41</v>
      </c>
      <c r="D2525">
        <v>80.84</v>
      </c>
      <c r="E2525">
        <v>2</v>
      </c>
      <c r="F2525" s="14">
        <f>VLOOKUP($A2525,Orders!$A:$B,2,FALSE)</f>
        <v>38393</v>
      </c>
      <c r="G2525" t="str">
        <f>VLOOKUP($A2525,Orders!$A:$E,5,FALSE)</f>
        <v>Shipped</v>
      </c>
      <c r="H2525">
        <f>VLOOKUP(B2525,Products!A:H,8)</f>
        <v>32.33</v>
      </c>
      <c r="I2525">
        <f t="shared" si="160"/>
        <v>3314.44</v>
      </c>
      <c r="J2525">
        <f t="shared" si="161"/>
        <v>1988.9100000000003</v>
      </c>
      <c r="K2525">
        <f t="shared" si="162"/>
        <v>2005</v>
      </c>
      <c r="L2525">
        <f t="shared" si="163"/>
        <v>2</v>
      </c>
      <c r="M2525" t="str">
        <f>VLOOKUP(A2525,'Master Sheet'!A:O,15)</f>
        <v>Paris</v>
      </c>
    </row>
    <row r="2526" spans="1:13">
      <c r="A2526">
        <v>10378</v>
      </c>
      <c r="B2526" t="s">
        <v>217</v>
      </c>
      <c r="C2526">
        <v>40</v>
      </c>
      <c r="D2526">
        <v>35.799999999999997</v>
      </c>
      <c r="E2526">
        <v>1</v>
      </c>
      <c r="F2526" s="14">
        <f>VLOOKUP($A2526,Orders!$A:$B,2,FALSE)</f>
        <v>38393</v>
      </c>
      <c r="G2526" t="str">
        <f>VLOOKUP($A2526,Orders!$A:$E,5,FALSE)</f>
        <v>Shipped</v>
      </c>
      <c r="H2526">
        <f>VLOOKUP(B2526,Products!A:H,8)</f>
        <v>24.14</v>
      </c>
      <c r="I2526">
        <f t="shared" si="160"/>
        <v>1432</v>
      </c>
      <c r="J2526">
        <f t="shared" si="161"/>
        <v>466.39999999999986</v>
      </c>
      <c r="K2526">
        <f t="shared" si="162"/>
        <v>2005</v>
      </c>
      <c r="L2526">
        <f t="shared" si="163"/>
        <v>2</v>
      </c>
      <c r="M2526" t="str">
        <f>VLOOKUP(A2526,'Master Sheet'!A:O,15)</f>
        <v>Paris</v>
      </c>
    </row>
    <row r="2527" spans="1:13">
      <c r="A2527">
        <v>10379</v>
      </c>
      <c r="B2527" t="s">
        <v>124</v>
      </c>
      <c r="C2527">
        <v>39</v>
      </c>
      <c r="D2527">
        <v>156.4</v>
      </c>
      <c r="E2527">
        <v>2</v>
      </c>
      <c r="F2527" s="14">
        <f>VLOOKUP($A2527,Orders!$A:$B,2,FALSE)</f>
        <v>38393</v>
      </c>
      <c r="G2527" t="str">
        <f>VLOOKUP($A2527,Orders!$A:$E,5,FALSE)</f>
        <v>Shipped</v>
      </c>
      <c r="H2527">
        <f>VLOOKUP(B2527,Products!A:H,8)</f>
        <v>86.7</v>
      </c>
      <c r="I2527">
        <f t="shared" si="160"/>
        <v>6099.6</v>
      </c>
      <c r="J2527">
        <f t="shared" si="161"/>
        <v>2718.3</v>
      </c>
      <c r="K2527">
        <f t="shared" si="162"/>
        <v>2005</v>
      </c>
      <c r="L2527">
        <f t="shared" si="163"/>
        <v>2</v>
      </c>
      <c r="M2527" t="str">
        <f>VLOOKUP(A2527,'Master Sheet'!A:O,15)</f>
        <v>Paris</v>
      </c>
    </row>
    <row r="2528" spans="1:13">
      <c r="A2528">
        <v>10379</v>
      </c>
      <c r="B2528" t="s">
        <v>125</v>
      </c>
      <c r="C2528">
        <v>27</v>
      </c>
      <c r="D2528">
        <v>50.85</v>
      </c>
      <c r="E2528">
        <v>1</v>
      </c>
      <c r="F2528" s="14">
        <f>VLOOKUP($A2528,Orders!$A:$B,2,FALSE)</f>
        <v>38393</v>
      </c>
      <c r="G2528" t="str">
        <f>VLOOKUP($A2528,Orders!$A:$E,5,FALSE)</f>
        <v>Shipped</v>
      </c>
      <c r="H2528">
        <f>VLOOKUP(B2528,Products!A:H,8)</f>
        <v>33.299999999999997</v>
      </c>
      <c r="I2528">
        <f t="shared" si="160"/>
        <v>1372.95</v>
      </c>
      <c r="J2528">
        <f t="shared" si="161"/>
        <v>473.85000000000014</v>
      </c>
      <c r="K2528">
        <f t="shared" si="162"/>
        <v>2005</v>
      </c>
      <c r="L2528">
        <f t="shared" si="163"/>
        <v>2</v>
      </c>
      <c r="M2528" t="str">
        <f>VLOOKUP(A2528,'Master Sheet'!A:O,15)</f>
        <v>Paris</v>
      </c>
    </row>
    <row r="2529" spans="1:13">
      <c r="A2529">
        <v>10379</v>
      </c>
      <c r="B2529" t="s">
        <v>222</v>
      </c>
      <c r="C2529">
        <v>29</v>
      </c>
      <c r="D2529">
        <v>113.52</v>
      </c>
      <c r="E2529">
        <v>5</v>
      </c>
      <c r="F2529" s="14">
        <f>VLOOKUP($A2529,Orders!$A:$B,2,FALSE)</f>
        <v>38393</v>
      </c>
      <c r="G2529" t="str">
        <f>VLOOKUP($A2529,Orders!$A:$E,5,FALSE)</f>
        <v>Shipped</v>
      </c>
      <c r="H2529">
        <f>VLOOKUP(B2529,Products!A:H,8)</f>
        <v>56.76</v>
      </c>
      <c r="I2529">
        <f t="shared" si="160"/>
        <v>3292.08</v>
      </c>
      <c r="J2529">
        <f t="shared" si="161"/>
        <v>1646.04</v>
      </c>
      <c r="K2529">
        <f t="shared" si="162"/>
        <v>2005</v>
      </c>
      <c r="L2529">
        <f t="shared" si="163"/>
        <v>2</v>
      </c>
      <c r="M2529" t="str">
        <f>VLOOKUP(A2529,'Master Sheet'!A:O,15)</f>
        <v>Paris</v>
      </c>
    </row>
    <row r="2530" spans="1:13">
      <c r="A2530">
        <v>10379</v>
      </c>
      <c r="B2530" t="s">
        <v>223</v>
      </c>
      <c r="C2530">
        <v>32</v>
      </c>
      <c r="D2530">
        <v>134.22</v>
      </c>
      <c r="E2530">
        <v>4</v>
      </c>
      <c r="F2530" s="14">
        <f>VLOOKUP($A2530,Orders!$A:$B,2,FALSE)</f>
        <v>38393</v>
      </c>
      <c r="G2530" t="str">
        <f>VLOOKUP($A2530,Orders!$A:$E,5,FALSE)</f>
        <v>Shipped</v>
      </c>
      <c r="H2530">
        <f>VLOOKUP(B2530,Products!A:H,8)</f>
        <v>62.16</v>
      </c>
      <c r="I2530">
        <f t="shared" si="160"/>
        <v>4295.04</v>
      </c>
      <c r="J2530">
        <f t="shared" si="161"/>
        <v>2305.92</v>
      </c>
      <c r="K2530">
        <f t="shared" si="162"/>
        <v>2005</v>
      </c>
      <c r="L2530">
        <f t="shared" si="163"/>
        <v>2</v>
      </c>
      <c r="M2530" t="str">
        <f>VLOOKUP(A2530,'Master Sheet'!A:O,15)</f>
        <v>Paris</v>
      </c>
    </row>
    <row r="2531" spans="1:13">
      <c r="A2531">
        <v>10379</v>
      </c>
      <c r="B2531" t="s">
        <v>228</v>
      </c>
      <c r="C2531">
        <v>32</v>
      </c>
      <c r="D2531">
        <v>48.8</v>
      </c>
      <c r="E2531">
        <v>3</v>
      </c>
      <c r="F2531" s="14">
        <f>VLOOKUP($A2531,Orders!$A:$B,2,FALSE)</f>
        <v>38393</v>
      </c>
      <c r="G2531" t="str">
        <f>VLOOKUP($A2531,Orders!$A:$E,5,FALSE)</f>
        <v>Shipped</v>
      </c>
      <c r="H2531">
        <f>VLOOKUP(B2531,Products!A:H,8)</f>
        <v>29.18</v>
      </c>
      <c r="I2531">
        <f t="shared" si="160"/>
        <v>1561.6</v>
      </c>
      <c r="J2531">
        <f t="shared" si="161"/>
        <v>627.83999999999992</v>
      </c>
      <c r="K2531">
        <f t="shared" si="162"/>
        <v>2005</v>
      </c>
      <c r="L2531">
        <f t="shared" si="163"/>
        <v>2</v>
      </c>
      <c r="M2531" t="str">
        <f>VLOOKUP(A2531,'Master Sheet'!A:O,15)</f>
        <v>Paris</v>
      </c>
    </row>
    <row r="2532" spans="1:13">
      <c r="A2532">
        <v>10380</v>
      </c>
      <c r="B2532" t="s">
        <v>132</v>
      </c>
      <c r="C2532">
        <v>27</v>
      </c>
      <c r="D2532">
        <v>88.36</v>
      </c>
      <c r="E2532">
        <v>13</v>
      </c>
      <c r="F2532" s="14">
        <f>VLOOKUP($A2532,Orders!$A:$B,2,FALSE)</f>
        <v>38399</v>
      </c>
      <c r="G2532" t="str">
        <f>VLOOKUP($A2532,Orders!$A:$E,5,FALSE)</f>
        <v>Shipped</v>
      </c>
      <c r="H2532">
        <f>VLOOKUP(B2532,Products!A:H,8)</f>
        <v>60.62</v>
      </c>
      <c r="I2532">
        <f t="shared" si="160"/>
        <v>2385.7199999999998</v>
      </c>
      <c r="J2532">
        <f t="shared" si="161"/>
        <v>748.98</v>
      </c>
      <c r="K2532">
        <f t="shared" si="162"/>
        <v>2005</v>
      </c>
      <c r="L2532">
        <f t="shared" si="163"/>
        <v>2</v>
      </c>
      <c r="M2532" t="str">
        <f>VLOOKUP(A2532,'Master Sheet'!A:O,15)</f>
        <v>Paris</v>
      </c>
    </row>
    <row r="2533" spans="1:13">
      <c r="A2533">
        <v>10380</v>
      </c>
      <c r="B2533" t="s">
        <v>128</v>
      </c>
      <c r="C2533">
        <v>40</v>
      </c>
      <c r="D2533">
        <v>119.5</v>
      </c>
      <c r="E2533">
        <v>10</v>
      </c>
      <c r="F2533" s="14">
        <f>VLOOKUP($A2533,Orders!$A:$B,2,FALSE)</f>
        <v>38399</v>
      </c>
      <c r="G2533" t="str">
        <f>VLOOKUP($A2533,Orders!$A:$E,5,FALSE)</f>
        <v>Shipped</v>
      </c>
      <c r="H2533">
        <f>VLOOKUP(B2533,Products!A:H,8)</f>
        <v>58.48</v>
      </c>
      <c r="I2533">
        <f t="shared" si="160"/>
        <v>4780</v>
      </c>
      <c r="J2533">
        <f t="shared" si="161"/>
        <v>2440.8000000000002</v>
      </c>
      <c r="K2533">
        <f t="shared" si="162"/>
        <v>2005</v>
      </c>
      <c r="L2533">
        <f t="shared" si="163"/>
        <v>2</v>
      </c>
      <c r="M2533" t="str">
        <f>VLOOKUP(A2533,'Master Sheet'!A:O,15)</f>
        <v>Paris</v>
      </c>
    </row>
    <row r="2534" spans="1:13">
      <c r="A2534">
        <v>10380</v>
      </c>
      <c r="B2534" t="s">
        <v>129</v>
      </c>
      <c r="C2534">
        <v>21</v>
      </c>
      <c r="D2534">
        <v>156.94</v>
      </c>
      <c r="E2534">
        <v>8</v>
      </c>
      <c r="F2534" s="14">
        <f>VLOOKUP($A2534,Orders!$A:$B,2,FALSE)</f>
        <v>38399</v>
      </c>
      <c r="G2534" t="str">
        <f>VLOOKUP($A2534,Orders!$A:$E,5,FALSE)</f>
        <v>Shipped</v>
      </c>
      <c r="H2534">
        <f>VLOOKUP(B2534,Products!A:H,8)</f>
        <v>72.56</v>
      </c>
      <c r="I2534">
        <f t="shared" si="160"/>
        <v>3295.74</v>
      </c>
      <c r="J2534">
        <f t="shared" si="161"/>
        <v>1771.98</v>
      </c>
      <c r="K2534">
        <f t="shared" si="162"/>
        <v>2005</v>
      </c>
      <c r="L2534">
        <f t="shared" si="163"/>
        <v>2</v>
      </c>
      <c r="M2534" t="str">
        <f>VLOOKUP(A2534,'Master Sheet'!A:O,15)</f>
        <v>Paris</v>
      </c>
    </row>
    <row r="2535" spans="1:13">
      <c r="A2535">
        <v>10380</v>
      </c>
      <c r="B2535" t="s">
        <v>126</v>
      </c>
      <c r="C2535">
        <v>32</v>
      </c>
      <c r="D2535">
        <v>78.23</v>
      </c>
      <c r="E2535">
        <v>1</v>
      </c>
      <c r="F2535" s="14">
        <f>VLOOKUP($A2535,Orders!$A:$B,2,FALSE)</f>
        <v>38399</v>
      </c>
      <c r="G2535" t="str">
        <f>VLOOKUP($A2535,Orders!$A:$E,5,FALSE)</f>
        <v>Shipped</v>
      </c>
      <c r="H2535">
        <f>VLOOKUP(B2535,Products!A:H,8)</f>
        <v>43.26</v>
      </c>
      <c r="I2535">
        <f t="shared" si="160"/>
        <v>2503.36</v>
      </c>
      <c r="J2535">
        <f t="shared" si="161"/>
        <v>1119.0400000000002</v>
      </c>
      <c r="K2535">
        <f t="shared" si="162"/>
        <v>2005</v>
      </c>
      <c r="L2535">
        <f t="shared" si="163"/>
        <v>2</v>
      </c>
      <c r="M2535" t="str">
        <f>VLOOKUP(A2535,'Master Sheet'!A:O,15)</f>
        <v>Paris</v>
      </c>
    </row>
    <row r="2536" spans="1:13">
      <c r="A2536">
        <v>10380</v>
      </c>
      <c r="B2536" t="s">
        <v>226</v>
      </c>
      <c r="C2536">
        <v>24</v>
      </c>
      <c r="D2536">
        <v>66.989999999999995</v>
      </c>
      <c r="E2536">
        <v>2</v>
      </c>
      <c r="F2536" s="14">
        <f>VLOOKUP($A2536,Orders!$A:$B,2,FALSE)</f>
        <v>38399</v>
      </c>
      <c r="G2536" t="str">
        <f>VLOOKUP($A2536,Orders!$A:$E,5,FALSE)</f>
        <v>Shipped</v>
      </c>
      <c r="H2536">
        <f>VLOOKUP(B2536,Products!A:H,8)</f>
        <v>34.21</v>
      </c>
      <c r="I2536">
        <f t="shared" si="160"/>
        <v>1607.7599999999998</v>
      </c>
      <c r="J2536">
        <f t="shared" si="161"/>
        <v>786.7199999999998</v>
      </c>
      <c r="K2536">
        <f t="shared" si="162"/>
        <v>2005</v>
      </c>
      <c r="L2536">
        <f t="shared" si="163"/>
        <v>2</v>
      </c>
      <c r="M2536" t="str">
        <f>VLOOKUP(A2536,'Master Sheet'!A:O,15)</f>
        <v>Paris</v>
      </c>
    </row>
    <row r="2537" spans="1:13">
      <c r="A2537">
        <v>10380</v>
      </c>
      <c r="B2537" t="s">
        <v>227</v>
      </c>
      <c r="C2537">
        <v>34</v>
      </c>
      <c r="D2537">
        <v>66.88</v>
      </c>
      <c r="E2537">
        <v>3</v>
      </c>
      <c r="F2537" s="14">
        <f>VLOOKUP($A2537,Orders!$A:$B,2,FALSE)</f>
        <v>38399</v>
      </c>
      <c r="G2537" t="str">
        <f>VLOOKUP($A2537,Orders!$A:$E,5,FALSE)</f>
        <v>Shipped</v>
      </c>
      <c r="H2537">
        <f>VLOOKUP(B2537,Products!A:H,8)</f>
        <v>49.24</v>
      </c>
      <c r="I2537">
        <f t="shared" si="160"/>
        <v>2273.92</v>
      </c>
      <c r="J2537">
        <f t="shared" si="161"/>
        <v>599.75999999999976</v>
      </c>
      <c r="K2537">
        <f t="shared" si="162"/>
        <v>2005</v>
      </c>
      <c r="L2537">
        <f t="shared" si="163"/>
        <v>2</v>
      </c>
      <c r="M2537" t="str">
        <f>VLOOKUP(A2537,'Master Sheet'!A:O,15)</f>
        <v>Paris</v>
      </c>
    </row>
    <row r="2538" spans="1:13">
      <c r="A2538">
        <v>10380</v>
      </c>
      <c r="B2538" t="s">
        <v>130</v>
      </c>
      <c r="C2538">
        <v>32</v>
      </c>
      <c r="D2538">
        <v>29.87</v>
      </c>
      <c r="E2538">
        <v>4</v>
      </c>
      <c r="F2538" s="14">
        <f>VLOOKUP($A2538,Orders!$A:$B,2,FALSE)</f>
        <v>38399</v>
      </c>
      <c r="G2538" t="str">
        <f>VLOOKUP($A2538,Orders!$A:$E,5,FALSE)</f>
        <v>Shipped</v>
      </c>
      <c r="H2538">
        <f>VLOOKUP(B2538,Products!A:H,8)</f>
        <v>22.57</v>
      </c>
      <c r="I2538">
        <f t="shared" si="160"/>
        <v>955.84</v>
      </c>
      <c r="J2538">
        <f t="shared" si="161"/>
        <v>233.60000000000002</v>
      </c>
      <c r="K2538">
        <f t="shared" si="162"/>
        <v>2005</v>
      </c>
      <c r="L2538">
        <f t="shared" si="163"/>
        <v>2</v>
      </c>
      <c r="M2538" t="str">
        <f>VLOOKUP(A2538,'Master Sheet'!A:O,15)</f>
        <v>Paris</v>
      </c>
    </row>
    <row r="2539" spans="1:13">
      <c r="A2539">
        <v>10380</v>
      </c>
      <c r="B2539" t="s">
        <v>131</v>
      </c>
      <c r="C2539">
        <v>27</v>
      </c>
      <c r="D2539">
        <v>37.630000000000003</v>
      </c>
      <c r="E2539">
        <v>5</v>
      </c>
      <c r="F2539" s="14">
        <f>VLOOKUP($A2539,Orders!$A:$B,2,FALSE)</f>
        <v>38399</v>
      </c>
      <c r="G2539" t="str">
        <f>VLOOKUP($A2539,Orders!$A:$E,5,FALSE)</f>
        <v>Shipped</v>
      </c>
      <c r="H2539">
        <f>VLOOKUP(B2539,Products!A:H,8)</f>
        <v>20.61</v>
      </c>
      <c r="I2539">
        <f t="shared" si="160"/>
        <v>1016.0100000000001</v>
      </c>
      <c r="J2539">
        <f t="shared" si="161"/>
        <v>459.54000000000008</v>
      </c>
      <c r="K2539">
        <f t="shared" si="162"/>
        <v>2005</v>
      </c>
      <c r="L2539">
        <f t="shared" si="163"/>
        <v>2</v>
      </c>
      <c r="M2539" t="str">
        <f>VLOOKUP(A2539,'Master Sheet'!A:O,15)</f>
        <v>Paris</v>
      </c>
    </row>
    <row r="2540" spans="1:13">
      <c r="A2540">
        <v>10380</v>
      </c>
      <c r="B2540" t="s">
        <v>229</v>
      </c>
      <c r="C2540">
        <v>36</v>
      </c>
      <c r="D2540">
        <v>77.239999999999995</v>
      </c>
      <c r="E2540">
        <v>6</v>
      </c>
      <c r="F2540" s="14">
        <f>VLOOKUP($A2540,Orders!$A:$B,2,FALSE)</f>
        <v>38399</v>
      </c>
      <c r="G2540" t="str">
        <f>VLOOKUP($A2540,Orders!$A:$E,5,FALSE)</f>
        <v>Shipped</v>
      </c>
      <c r="H2540">
        <f>VLOOKUP(B2540,Products!A:H,8)</f>
        <v>47.25</v>
      </c>
      <c r="I2540">
        <f t="shared" si="160"/>
        <v>2780.64</v>
      </c>
      <c r="J2540">
        <f t="shared" si="161"/>
        <v>1079.6399999999999</v>
      </c>
      <c r="K2540">
        <f t="shared" si="162"/>
        <v>2005</v>
      </c>
      <c r="L2540">
        <f t="shared" si="163"/>
        <v>2</v>
      </c>
      <c r="M2540" t="str">
        <f>VLOOKUP(A2540,'Master Sheet'!A:O,15)</f>
        <v>Paris</v>
      </c>
    </row>
    <row r="2541" spans="1:13">
      <c r="A2541">
        <v>10380</v>
      </c>
      <c r="B2541" t="s">
        <v>230</v>
      </c>
      <c r="C2541">
        <v>44</v>
      </c>
      <c r="D2541">
        <v>111.57</v>
      </c>
      <c r="E2541">
        <v>7</v>
      </c>
      <c r="F2541" s="14">
        <f>VLOOKUP($A2541,Orders!$A:$B,2,FALSE)</f>
        <v>38399</v>
      </c>
      <c r="G2541" t="str">
        <f>VLOOKUP($A2541,Orders!$A:$E,5,FALSE)</f>
        <v>Shipped</v>
      </c>
      <c r="H2541">
        <f>VLOOKUP(B2541,Products!A:H,8)</f>
        <v>72.819999999999993</v>
      </c>
      <c r="I2541">
        <f t="shared" ref="I2541:I2604" si="164">C2541*D2541</f>
        <v>4909.08</v>
      </c>
      <c r="J2541">
        <f t="shared" ref="J2541:J2604" si="165">(D2541-H2541)*C2541</f>
        <v>1705</v>
      </c>
      <c r="K2541">
        <f t="shared" ref="K2541:K2604" si="166">YEAR(F2541)</f>
        <v>2005</v>
      </c>
      <c r="L2541">
        <f t="shared" ref="L2541:L2604" si="167">MONTH(F2541)</f>
        <v>2</v>
      </c>
      <c r="M2541" t="str">
        <f>VLOOKUP(A2541,'Master Sheet'!A:O,15)</f>
        <v>Paris</v>
      </c>
    </row>
    <row r="2542" spans="1:13">
      <c r="A2542">
        <v>10380</v>
      </c>
      <c r="B2542" t="s">
        <v>231</v>
      </c>
      <c r="C2542">
        <v>44</v>
      </c>
      <c r="D2542">
        <v>77.05</v>
      </c>
      <c r="E2542">
        <v>9</v>
      </c>
      <c r="F2542" s="14">
        <f>VLOOKUP($A2542,Orders!$A:$B,2,FALSE)</f>
        <v>38399</v>
      </c>
      <c r="G2542" t="str">
        <f>VLOOKUP($A2542,Orders!$A:$E,5,FALSE)</f>
        <v>Shipped</v>
      </c>
      <c r="H2542">
        <f>VLOOKUP(B2542,Products!A:H,8)</f>
        <v>50.51</v>
      </c>
      <c r="I2542">
        <f t="shared" si="164"/>
        <v>3390.2</v>
      </c>
      <c r="J2542">
        <f t="shared" si="165"/>
        <v>1167.76</v>
      </c>
      <c r="K2542">
        <f t="shared" si="166"/>
        <v>2005</v>
      </c>
      <c r="L2542">
        <f t="shared" si="167"/>
        <v>2</v>
      </c>
      <c r="M2542" t="str">
        <f>VLOOKUP(A2542,'Master Sheet'!A:O,15)</f>
        <v>Paris</v>
      </c>
    </row>
    <row r="2543" spans="1:13">
      <c r="A2543">
        <v>10380</v>
      </c>
      <c r="B2543" t="s">
        <v>232</v>
      </c>
      <c r="C2543">
        <v>34</v>
      </c>
      <c r="D2543">
        <v>91.02</v>
      </c>
      <c r="E2543">
        <v>11</v>
      </c>
      <c r="F2543" s="14">
        <f>VLOOKUP($A2543,Orders!$A:$B,2,FALSE)</f>
        <v>38399</v>
      </c>
      <c r="G2543" t="str">
        <f>VLOOKUP($A2543,Orders!$A:$E,5,FALSE)</f>
        <v>Shipped</v>
      </c>
      <c r="H2543">
        <f>VLOOKUP(B2543,Products!A:H,8)</f>
        <v>62.11</v>
      </c>
      <c r="I2543">
        <f t="shared" si="164"/>
        <v>3094.68</v>
      </c>
      <c r="J2543">
        <f t="shared" si="165"/>
        <v>982.93999999999983</v>
      </c>
      <c r="K2543">
        <f t="shared" si="166"/>
        <v>2005</v>
      </c>
      <c r="L2543">
        <f t="shared" si="167"/>
        <v>2</v>
      </c>
      <c r="M2543" t="str">
        <f>VLOOKUP(A2543,'Master Sheet'!A:O,15)</f>
        <v>Paris</v>
      </c>
    </row>
    <row r="2544" spans="1:13">
      <c r="A2544">
        <v>10380</v>
      </c>
      <c r="B2544" t="s">
        <v>127</v>
      </c>
      <c r="C2544">
        <v>43</v>
      </c>
      <c r="D2544">
        <v>32.82</v>
      </c>
      <c r="E2544">
        <v>12</v>
      </c>
      <c r="F2544" s="14">
        <f>VLOOKUP($A2544,Orders!$A:$B,2,FALSE)</f>
        <v>38399</v>
      </c>
      <c r="G2544" t="str">
        <f>VLOOKUP($A2544,Orders!$A:$E,5,FALSE)</f>
        <v>Shipped</v>
      </c>
      <c r="H2544">
        <f>VLOOKUP(B2544,Products!A:H,8)</f>
        <v>21.75</v>
      </c>
      <c r="I2544">
        <f t="shared" si="164"/>
        <v>1411.26</v>
      </c>
      <c r="J2544">
        <f t="shared" si="165"/>
        <v>476.01</v>
      </c>
      <c r="K2544">
        <f t="shared" si="166"/>
        <v>2005</v>
      </c>
      <c r="L2544">
        <f t="shared" si="167"/>
        <v>2</v>
      </c>
      <c r="M2544" t="str">
        <f>VLOOKUP(A2544,'Master Sheet'!A:O,15)</f>
        <v>Paris</v>
      </c>
    </row>
    <row r="2545" spans="1:13">
      <c r="A2545">
        <v>10381</v>
      </c>
      <c r="B2545" t="s">
        <v>134</v>
      </c>
      <c r="C2545">
        <v>36</v>
      </c>
      <c r="D2545">
        <v>182.16</v>
      </c>
      <c r="E2545">
        <v>3</v>
      </c>
      <c r="F2545" s="14">
        <f>VLOOKUP($A2545,Orders!$A:$B,2,FALSE)</f>
        <v>38400</v>
      </c>
      <c r="G2545" t="str">
        <f>VLOOKUP($A2545,Orders!$A:$E,5,FALSE)</f>
        <v>Shipped</v>
      </c>
      <c r="H2545">
        <f>VLOOKUP(B2545,Products!A:H,8)</f>
        <v>98.58</v>
      </c>
      <c r="I2545">
        <f t="shared" si="164"/>
        <v>6557.76</v>
      </c>
      <c r="J2545">
        <f t="shared" si="165"/>
        <v>3008.88</v>
      </c>
      <c r="K2545">
        <f t="shared" si="166"/>
        <v>2005</v>
      </c>
      <c r="L2545">
        <f t="shared" si="167"/>
        <v>2</v>
      </c>
      <c r="M2545" t="str">
        <f>VLOOKUP(A2545,'Master Sheet'!A:O,15)</f>
        <v>San Francisco</v>
      </c>
    </row>
    <row r="2546" spans="1:13">
      <c r="A2546">
        <v>10381</v>
      </c>
      <c r="B2546" t="s">
        <v>135</v>
      </c>
      <c r="C2546">
        <v>37</v>
      </c>
      <c r="D2546">
        <v>138.88</v>
      </c>
      <c r="E2546">
        <v>6</v>
      </c>
      <c r="F2546" s="14">
        <f>VLOOKUP($A2546,Orders!$A:$B,2,FALSE)</f>
        <v>38400</v>
      </c>
      <c r="G2546" t="str">
        <f>VLOOKUP($A2546,Orders!$A:$E,5,FALSE)</f>
        <v>Shipped</v>
      </c>
      <c r="H2546">
        <f>VLOOKUP(B2546,Products!A:H,8)</f>
        <v>103.42</v>
      </c>
      <c r="I2546">
        <f t="shared" si="164"/>
        <v>5138.5599999999995</v>
      </c>
      <c r="J2546">
        <f t="shared" si="165"/>
        <v>1312.0199999999998</v>
      </c>
      <c r="K2546">
        <f t="shared" si="166"/>
        <v>2005</v>
      </c>
      <c r="L2546">
        <f t="shared" si="167"/>
        <v>2</v>
      </c>
      <c r="M2546" t="str">
        <f>VLOOKUP(A2546,'Master Sheet'!A:O,15)</f>
        <v>San Francisco</v>
      </c>
    </row>
    <row r="2547" spans="1:13">
      <c r="A2547">
        <v>10381</v>
      </c>
      <c r="B2547" t="s">
        <v>136</v>
      </c>
      <c r="C2547">
        <v>20</v>
      </c>
      <c r="D2547">
        <v>132.57</v>
      </c>
      <c r="E2547">
        <v>1</v>
      </c>
      <c r="F2547" s="14">
        <f>VLOOKUP($A2547,Orders!$A:$B,2,FALSE)</f>
        <v>38400</v>
      </c>
      <c r="G2547" t="str">
        <f>VLOOKUP($A2547,Orders!$A:$E,5,FALSE)</f>
        <v>Shipped</v>
      </c>
      <c r="H2547">
        <f>VLOOKUP(B2547,Products!A:H,8)</f>
        <v>77.900000000000006</v>
      </c>
      <c r="I2547">
        <f t="shared" si="164"/>
        <v>2651.3999999999996</v>
      </c>
      <c r="J2547">
        <f t="shared" si="165"/>
        <v>1093.3999999999996</v>
      </c>
      <c r="K2547">
        <f t="shared" si="166"/>
        <v>2005</v>
      </c>
      <c r="L2547">
        <f t="shared" si="167"/>
        <v>2</v>
      </c>
      <c r="M2547" t="str">
        <f>VLOOKUP(A2547,'Master Sheet'!A:O,15)</f>
        <v>San Francisco</v>
      </c>
    </row>
    <row r="2548" spans="1:13">
      <c r="A2548">
        <v>10381</v>
      </c>
      <c r="B2548" t="s">
        <v>137</v>
      </c>
      <c r="C2548">
        <v>48</v>
      </c>
      <c r="D2548">
        <v>114.34</v>
      </c>
      <c r="E2548">
        <v>2</v>
      </c>
      <c r="F2548" s="14">
        <f>VLOOKUP($A2548,Orders!$A:$B,2,FALSE)</f>
        <v>38400</v>
      </c>
      <c r="G2548" t="str">
        <f>VLOOKUP($A2548,Orders!$A:$E,5,FALSE)</f>
        <v>Shipped</v>
      </c>
      <c r="H2548">
        <f>VLOOKUP(B2548,Products!A:H,8)</f>
        <v>58.33</v>
      </c>
      <c r="I2548">
        <f t="shared" si="164"/>
        <v>5488.32</v>
      </c>
      <c r="J2548">
        <f t="shared" si="165"/>
        <v>2688.4800000000005</v>
      </c>
      <c r="K2548">
        <f t="shared" si="166"/>
        <v>2005</v>
      </c>
      <c r="L2548">
        <f t="shared" si="167"/>
        <v>2</v>
      </c>
      <c r="M2548" t="str">
        <f>VLOOKUP(A2548,'Master Sheet'!A:O,15)</f>
        <v>San Francisco</v>
      </c>
    </row>
    <row r="2549" spans="1:13">
      <c r="A2549">
        <v>10381</v>
      </c>
      <c r="B2549" t="s">
        <v>133</v>
      </c>
      <c r="C2549">
        <v>25</v>
      </c>
      <c r="D2549">
        <v>49.6</v>
      </c>
      <c r="E2549">
        <v>9</v>
      </c>
      <c r="F2549" s="14">
        <f>VLOOKUP($A2549,Orders!$A:$B,2,FALSE)</f>
        <v>38400</v>
      </c>
      <c r="G2549" t="str">
        <f>VLOOKUP($A2549,Orders!$A:$E,5,FALSE)</f>
        <v>Shipped</v>
      </c>
      <c r="H2549">
        <f>VLOOKUP(B2549,Products!A:H,8)</f>
        <v>24.26</v>
      </c>
      <c r="I2549">
        <f t="shared" si="164"/>
        <v>1240</v>
      </c>
      <c r="J2549">
        <f t="shared" si="165"/>
        <v>633.5</v>
      </c>
      <c r="K2549">
        <f t="shared" si="166"/>
        <v>2005</v>
      </c>
      <c r="L2549">
        <f t="shared" si="167"/>
        <v>2</v>
      </c>
      <c r="M2549" t="str">
        <f>VLOOKUP(A2549,'Master Sheet'!A:O,15)</f>
        <v>San Francisco</v>
      </c>
    </row>
    <row r="2550" spans="1:13">
      <c r="A2550">
        <v>10381</v>
      </c>
      <c r="B2550" t="s">
        <v>138</v>
      </c>
      <c r="C2550">
        <v>35</v>
      </c>
      <c r="D2550">
        <v>60.77</v>
      </c>
      <c r="E2550">
        <v>7</v>
      </c>
      <c r="F2550" s="14">
        <f>VLOOKUP($A2550,Orders!$A:$B,2,FALSE)</f>
        <v>38400</v>
      </c>
      <c r="G2550" t="str">
        <f>VLOOKUP($A2550,Orders!$A:$E,5,FALSE)</f>
        <v>Shipped</v>
      </c>
      <c r="H2550">
        <f>VLOOKUP(B2550,Products!A:H,8)</f>
        <v>24.92</v>
      </c>
      <c r="I2550">
        <f t="shared" si="164"/>
        <v>2126.9500000000003</v>
      </c>
      <c r="J2550">
        <f t="shared" si="165"/>
        <v>1254.75</v>
      </c>
      <c r="K2550">
        <f t="shared" si="166"/>
        <v>2005</v>
      </c>
      <c r="L2550">
        <f t="shared" si="167"/>
        <v>2</v>
      </c>
      <c r="M2550" t="str">
        <f>VLOOKUP(A2550,'Master Sheet'!A:O,15)</f>
        <v>San Francisco</v>
      </c>
    </row>
    <row r="2551" spans="1:13">
      <c r="A2551">
        <v>10381</v>
      </c>
      <c r="B2551" t="s">
        <v>139</v>
      </c>
      <c r="C2551">
        <v>41</v>
      </c>
      <c r="D2551">
        <v>100.3</v>
      </c>
      <c r="E2551">
        <v>8</v>
      </c>
      <c r="F2551" s="14">
        <f>VLOOKUP($A2551,Orders!$A:$B,2,FALSE)</f>
        <v>38400</v>
      </c>
      <c r="G2551" t="str">
        <f>VLOOKUP($A2551,Orders!$A:$E,5,FALSE)</f>
        <v>Shipped</v>
      </c>
      <c r="H2551">
        <f>VLOOKUP(B2551,Products!A:H,8)</f>
        <v>60.78</v>
      </c>
      <c r="I2551">
        <f t="shared" si="164"/>
        <v>4112.3</v>
      </c>
      <c r="J2551">
        <f t="shared" si="165"/>
        <v>1620.32</v>
      </c>
      <c r="K2551">
        <f t="shared" si="166"/>
        <v>2005</v>
      </c>
      <c r="L2551">
        <f t="shared" si="167"/>
        <v>2</v>
      </c>
      <c r="M2551" t="str">
        <f>VLOOKUP(A2551,'Master Sheet'!A:O,15)</f>
        <v>San Francisco</v>
      </c>
    </row>
    <row r="2552" spans="1:13">
      <c r="A2552">
        <v>10381</v>
      </c>
      <c r="B2552" t="s">
        <v>140</v>
      </c>
      <c r="C2552">
        <v>40</v>
      </c>
      <c r="D2552">
        <v>51.22</v>
      </c>
      <c r="E2552">
        <v>4</v>
      </c>
      <c r="F2552" s="14">
        <f>VLOOKUP($A2552,Orders!$A:$B,2,FALSE)</f>
        <v>38400</v>
      </c>
      <c r="G2552" t="str">
        <f>VLOOKUP($A2552,Orders!$A:$E,5,FALSE)</f>
        <v>Shipped</v>
      </c>
      <c r="H2552">
        <f>VLOOKUP(B2552,Products!A:H,8)</f>
        <v>34.35</v>
      </c>
      <c r="I2552">
        <f t="shared" si="164"/>
        <v>2048.8000000000002</v>
      </c>
      <c r="J2552">
        <f t="shared" si="165"/>
        <v>674.8</v>
      </c>
      <c r="K2552">
        <f t="shared" si="166"/>
        <v>2005</v>
      </c>
      <c r="L2552">
        <f t="shared" si="167"/>
        <v>2</v>
      </c>
      <c r="M2552" t="str">
        <f>VLOOKUP(A2552,'Master Sheet'!A:O,15)</f>
        <v>San Francisco</v>
      </c>
    </row>
    <row r="2553" spans="1:13">
      <c r="A2553">
        <v>10381</v>
      </c>
      <c r="B2553" t="s">
        <v>141</v>
      </c>
      <c r="C2553">
        <v>35</v>
      </c>
      <c r="D2553">
        <v>93.2</v>
      </c>
      <c r="E2553">
        <v>5</v>
      </c>
      <c r="F2553" s="14">
        <f>VLOOKUP($A2553,Orders!$A:$B,2,FALSE)</f>
        <v>38400</v>
      </c>
      <c r="G2553" t="str">
        <f>VLOOKUP($A2553,Orders!$A:$E,5,FALSE)</f>
        <v>Shipped</v>
      </c>
      <c r="H2553">
        <f>VLOOKUP(B2553,Products!A:H,8)</f>
        <v>60.74</v>
      </c>
      <c r="I2553">
        <f t="shared" si="164"/>
        <v>3262</v>
      </c>
      <c r="J2553">
        <f t="shared" si="165"/>
        <v>1136.1000000000001</v>
      </c>
      <c r="K2553">
        <f t="shared" si="166"/>
        <v>2005</v>
      </c>
      <c r="L2553">
        <f t="shared" si="167"/>
        <v>2</v>
      </c>
      <c r="M2553" t="str">
        <f>VLOOKUP(A2553,'Master Sheet'!A:O,15)</f>
        <v>San Francisco</v>
      </c>
    </row>
    <row r="2554" spans="1:13">
      <c r="A2554">
        <v>10382</v>
      </c>
      <c r="B2554" t="s">
        <v>164</v>
      </c>
      <c r="C2554">
        <v>34</v>
      </c>
      <c r="D2554">
        <v>166.24</v>
      </c>
      <c r="E2554">
        <v>10</v>
      </c>
      <c r="F2554" s="14">
        <f>VLOOKUP($A2554,Orders!$A:$B,2,FALSE)</f>
        <v>38400</v>
      </c>
      <c r="G2554" t="str">
        <f>VLOOKUP($A2554,Orders!$A:$E,5,FALSE)</f>
        <v>Shipped</v>
      </c>
      <c r="H2554">
        <f>VLOOKUP(B2554,Products!A:H,8)</f>
        <v>95.59</v>
      </c>
      <c r="I2554">
        <f t="shared" si="164"/>
        <v>5652.16</v>
      </c>
      <c r="J2554">
        <f t="shared" si="165"/>
        <v>2402.1000000000004</v>
      </c>
      <c r="K2554">
        <f t="shared" si="166"/>
        <v>2005</v>
      </c>
      <c r="L2554">
        <f t="shared" si="167"/>
        <v>2</v>
      </c>
      <c r="M2554" t="str">
        <f>VLOOKUP(A2554,'Master Sheet'!A:O,15)</f>
        <v>San Francisco</v>
      </c>
    </row>
    <row r="2555" spans="1:13">
      <c r="A2555">
        <v>10382</v>
      </c>
      <c r="B2555" t="s">
        <v>150</v>
      </c>
      <c r="C2555">
        <v>37</v>
      </c>
      <c r="D2555">
        <v>145.04</v>
      </c>
      <c r="E2555">
        <v>11</v>
      </c>
      <c r="F2555" s="14">
        <f>VLOOKUP($A2555,Orders!$A:$B,2,FALSE)</f>
        <v>38400</v>
      </c>
      <c r="G2555" t="str">
        <f>VLOOKUP($A2555,Orders!$A:$E,5,FALSE)</f>
        <v>Shipped</v>
      </c>
      <c r="H2555">
        <f>VLOOKUP(B2555,Products!A:H,8)</f>
        <v>89.14</v>
      </c>
      <c r="I2555">
        <f t="shared" si="164"/>
        <v>5366.48</v>
      </c>
      <c r="J2555">
        <f t="shared" si="165"/>
        <v>2068.2999999999997</v>
      </c>
      <c r="K2555">
        <f t="shared" si="166"/>
        <v>2005</v>
      </c>
      <c r="L2555">
        <f t="shared" si="167"/>
        <v>2</v>
      </c>
      <c r="M2555" t="str">
        <f>VLOOKUP(A2555,'Master Sheet'!A:O,15)</f>
        <v>San Francisco</v>
      </c>
    </row>
    <row r="2556" spans="1:13">
      <c r="A2556">
        <v>10382</v>
      </c>
      <c r="B2556" t="s">
        <v>165</v>
      </c>
      <c r="C2556">
        <v>34</v>
      </c>
      <c r="D2556">
        <v>143.61000000000001</v>
      </c>
      <c r="E2556">
        <v>12</v>
      </c>
      <c r="F2556" s="14">
        <f>VLOOKUP($A2556,Orders!$A:$B,2,FALSE)</f>
        <v>38400</v>
      </c>
      <c r="G2556" t="str">
        <f>VLOOKUP($A2556,Orders!$A:$E,5,FALSE)</f>
        <v>Shipped</v>
      </c>
      <c r="H2556">
        <f>VLOOKUP(B2556,Products!A:H,8)</f>
        <v>83.05</v>
      </c>
      <c r="I2556">
        <f t="shared" si="164"/>
        <v>4882.7400000000007</v>
      </c>
      <c r="J2556">
        <f t="shared" si="165"/>
        <v>2059.0400000000004</v>
      </c>
      <c r="K2556">
        <f t="shared" si="166"/>
        <v>2005</v>
      </c>
      <c r="L2556">
        <f t="shared" si="167"/>
        <v>2</v>
      </c>
      <c r="M2556" t="str">
        <f>VLOOKUP(A2556,'Master Sheet'!A:O,15)</f>
        <v>San Francisco</v>
      </c>
    </row>
    <row r="2557" spans="1:13">
      <c r="A2557">
        <v>10382</v>
      </c>
      <c r="B2557" t="s">
        <v>151</v>
      </c>
      <c r="C2557">
        <v>32</v>
      </c>
      <c r="D2557">
        <v>103.1</v>
      </c>
      <c r="E2557">
        <v>13</v>
      </c>
      <c r="F2557" s="14">
        <f>VLOOKUP($A2557,Orders!$A:$B,2,FALSE)</f>
        <v>38400</v>
      </c>
      <c r="G2557" t="str">
        <f>VLOOKUP($A2557,Orders!$A:$E,5,FALSE)</f>
        <v>Shipped</v>
      </c>
      <c r="H2557">
        <f>VLOOKUP(B2557,Products!A:H,8)</f>
        <v>55.7</v>
      </c>
      <c r="I2557">
        <f t="shared" si="164"/>
        <v>3299.2</v>
      </c>
      <c r="J2557">
        <f t="shared" si="165"/>
        <v>1516.7999999999997</v>
      </c>
      <c r="K2557">
        <f t="shared" si="166"/>
        <v>2005</v>
      </c>
      <c r="L2557">
        <f t="shared" si="167"/>
        <v>2</v>
      </c>
      <c r="M2557" t="str">
        <f>VLOOKUP(A2557,'Master Sheet'!A:O,15)</f>
        <v>San Francisco</v>
      </c>
    </row>
    <row r="2558" spans="1:13">
      <c r="A2558">
        <v>10382</v>
      </c>
      <c r="B2558" t="s">
        <v>152</v>
      </c>
      <c r="C2558">
        <v>25</v>
      </c>
      <c r="D2558">
        <v>160.46</v>
      </c>
      <c r="E2558">
        <v>5</v>
      </c>
      <c r="F2558" s="14">
        <f>VLOOKUP($A2558,Orders!$A:$B,2,FALSE)</f>
        <v>38400</v>
      </c>
      <c r="G2558" t="str">
        <f>VLOOKUP($A2558,Orders!$A:$E,5,FALSE)</f>
        <v>Shipped</v>
      </c>
      <c r="H2558">
        <f>VLOOKUP(B2558,Products!A:H,8)</f>
        <v>101.51</v>
      </c>
      <c r="I2558">
        <f t="shared" si="164"/>
        <v>4011.5</v>
      </c>
      <c r="J2558">
        <f t="shared" si="165"/>
        <v>1473.75</v>
      </c>
      <c r="K2558">
        <f t="shared" si="166"/>
        <v>2005</v>
      </c>
      <c r="L2558">
        <f t="shared" si="167"/>
        <v>2</v>
      </c>
      <c r="M2558" t="str">
        <f>VLOOKUP(A2558,'Master Sheet'!A:O,15)</f>
        <v>San Francisco</v>
      </c>
    </row>
    <row r="2559" spans="1:13">
      <c r="A2559">
        <v>10382</v>
      </c>
      <c r="B2559" t="s">
        <v>142</v>
      </c>
      <c r="C2559">
        <v>50</v>
      </c>
      <c r="D2559">
        <v>84.33</v>
      </c>
      <c r="E2559">
        <v>7</v>
      </c>
      <c r="F2559" s="14">
        <f>VLOOKUP($A2559,Orders!$A:$B,2,FALSE)</f>
        <v>38400</v>
      </c>
      <c r="G2559" t="str">
        <f>VLOOKUP($A2559,Orders!$A:$E,5,FALSE)</f>
        <v>Shipped</v>
      </c>
      <c r="H2559">
        <f>VLOOKUP(B2559,Products!A:H,8)</f>
        <v>57.54</v>
      </c>
      <c r="I2559">
        <f t="shared" si="164"/>
        <v>4216.5</v>
      </c>
      <c r="J2559">
        <f t="shared" si="165"/>
        <v>1339.5</v>
      </c>
      <c r="K2559">
        <f t="shared" si="166"/>
        <v>2005</v>
      </c>
      <c r="L2559">
        <f t="shared" si="167"/>
        <v>2</v>
      </c>
      <c r="M2559" t="str">
        <f>VLOOKUP(A2559,'Master Sheet'!A:O,15)</f>
        <v>San Francisco</v>
      </c>
    </row>
    <row r="2560" spans="1:13">
      <c r="A2560">
        <v>10382</v>
      </c>
      <c r="B2560" t="s">
        <v>143</v>
      </c>
      <c r="C2560">
        <v>39</v>
      </c>
      <c r="D2560">
        <v>115.03</v>
      </c>
      <c r="E2560">
        <v>1</v>
      </c>
      <c r="F2560" s="14">
        <f>VLOOKUP($A2560,Orders!$A:$B,2,FALSE)</f>
        <v>38400</v>
      </c>
      <c r="G2560" t="str">
        <f>VLOOKUP($A2560,Orders!$A:$E,5,FALSE)</f>
        <v>Shipped</v>
      </c>
      <c r="H2560">
        <f>VLOOKUP(B2560,Products!A:H,8)</f>
        <v>84.76</v>
      </c>
      <c r="I2560">
        <f t="shared" si="164"/>
        <v>4486.17</v>
      </c>
      <c r="J2560">
        <f t="shared" si="165"/>
        <v>1180.5299999999997</v>
      </c>
      <c r="K2560">
        <f t="shared" si="166"/>
        <v>2005</v>
      </c>
      <c r="L2560">
        <f t="shared" si="167"/>
        <v>2</v>
      </c>
      <c r="M2560" t="str">
        <f>VLOOKUP(A2560,'Master Sheet'!A:O,15)</f>
        <v>San Francisco</v>
      </c>
    </row>
    <row r="2561" spans="1:13">
      <c r="A2561">
        <v>10382</v>
      </c>
      <c r="B2561" t="s">
        <v>144</v>
      </c>
      <c r="C2561">
        <v>39</v>
      </c>
      <c r="D2561">
        <v>46.29</v>
      </c>
      <c r="E2561">
        <v>2</v>
      </c>
      <c r="F2561" s="14">
        <f>VLOOKUP($A2561,Orders!$A:$B,2,FALSE)</f>
        <v>38400</v>
      </c>
      <c r="G2561" t="str">
        <f>VLOOKUP($A2561,Orders!$A:$E,5,FALSE)</f>
        <v>Shipped</v>
      </c>
      <c r="H2561">
        <f>VLOOKUP(B2561,Products!A:H,8)</f>
        <v>23.14</v>
      </c>
      <c r="I2561">
        <f t="shared" si="164"/>
        <v>1805.31</v>
      </c>
      <c r="J2561">
        <f t="shared" si="165"/>
        <v>902.84999999999991</v>
      </c>
      <c r="K2561">
        <f t="shared" si="166"/>
        <v>2005</v>
      </c>
      <c r="L2561">
        <f t="shared" si="167"/>
        <v>2</v>
      </c>
      <c r="M2561" t="str">
        <f>VLOOKUP(A2561,'Master Sheet'!A:O,15)</f>
        <v>San Francisco</v>
      </c>
    </row>
    <row r="2562" spans="1:13">
      <c r="A2562">
        <v>10382</v>
      </c>
      <c r="B2562" t="s">
        <v>145</v>
      </c>
      <c r="C2562">
        <v>20</v>
      </c>
      <c r="D2562">
        <v>120.12</v>
      </c>
      <c r="E2562">
        <v>3</v>
      </c>
      <c r="F2562" s="14">
        <f>VLOOKUP($A2562,Orders!$A:$B,2,FALSE)</f>
        <v>38400</v>
      </c>
      <c r="G2562" t="str">
        <f>VLOOKUP($A2562,Orders!$A:$E,5,FALSE)</f>
        <v>Shipped</v>
      </c>
      <c r="H2562">
        <f>VLOOKUP(B2562,Products!A:H,8)</f>
        <v>61.34</v>
      </c>
      <c r="I2562">
        <f t="shared" si="164"/>
        <v>2402.4</v>
      </c>
      <c r="J2562">
        <f t="shared" si="165"/>
        <v>1175.5999999999999</v>
      </c>
      <c r="K2562">
        <f t="shared" si="166"/>
        <v>2005</v>
      </c>
      <c r="L2562">
        <f t="shared" si="167"/>
        <v>2</v>
      </c>
      <c r="M2562" t="str">
        <f>VLOOKUP(A2562,'Master Sheet'!A:O,15)</f>
        <v>San Francisco</v>
      </c>
    </row>
    <row r="2563" spans="1:13">
      <c r="A2563">
        <v>10382</v>
      </c>
      <c r="B2563" t="s">
        <v>146</v>
      </c>
      <c r="C2563">
        <v>33</v>
      </c>
      <c r="D2563">
        <v>97.39</v>
      </c>
      <c r="E2563">
        <v>4</v>
      </c>
      <c r="F2563" s="14">
        <f>VLOOKUP($A2563,Orders!$A:$B,2,FALSE)</f>
        <v>38400</v>
      </c>
      <c r="G2563" t="str">
        <f>VLOOKUP($A2563,Orders!$A:$E,5,FALSE)</f>
        <v>Shipped</v>
      </c>
      <c r="H2563">
        <f>VLOOKUP(B2563,Products!A:H,8)</f>
        <v>57.46</v>
      </c>
      <c r="I2563">
        <f t="shared" si="164"/>
        <v>3213.87</v>
      </c>
      <c r="J2563">
        <f t="shared" si="165"/>
        <v>1317.69</v>
      </c>
      <c r="K2563">
        <f t="shared" si="166"/>
        <v>2005</v>
      </c>
      <c r="L2563">
        <f t="shared" si="167"/>
        <v>2</v>
      </c>
      <c r="M2563" t="str">
        <f>VLOOKUP(A2563,'Master Sheet'!A:O,15)</f>
        <v>San Francisco</v>
      </c>
    </row>
    <row r="2564" spans="1:13">
      <c r="A2564">
        <v>10382</v>
      </c>
      <c r="B2564" t="s">
        <v>147</v>
      </c>
      <c r="C2564">
        <v>26</v>
      </c>
      <c r="D2564">
        <v>85.72</v>
      </c>
      <c r="E2564">
        <v>6</v>
      </c>
      <c r="F2564" s="14">
        <f>VLOOKUP($A2564,Orders!$A:$B,2,FALSE)</f>
        <v>38400</v>
      </c>
      <c r="G2564" t="str">
        <f>VLOOKUP($A2564,Orders!$A:$E,5,FALSE)</f>
        <v>Shipped</v>
      </c>
      <c r="H2564">
        <f>VLOOKUP(B2564,Products!A:H,8)</f>
        <v>53.93</v>
      </c>
      <c r="I2564">
        <f t="shared" si="164"/>
        <v>2228.7199999999998</v>
      </c>
      <c r="J2564">
        <f t="shared" si="165"/>
        <v>826.54</v>
      </c>
      <c r="K2564">
        <f t="shared" si="166"/>
        <v>2005</v>
      </c>
      <c r="L2564">
        <f t="shared" si="167"/>
        <v>2</v>
      </c>
      <c r="M2564" t="str">
        <f>VLOOKUP(A2564,'Master Sheet'!A:O,15)</f>
        <v>San Francisco</v>
      </c>
    </row>
    <row r="2565" spans="1:13">
      <c r="A2565">
        <v>10382</v>
      </c>
      <c r="B2565" t="s">
        <v>148</v>
      </c>
      <c r="C2565">
        <v>48</v>
      </c>
      <c r="D2565">
        <v>57.53</v>
      </c>
      <c r="E2565">
        <v>8</v>
      </c>
      <c r="F2565" s="14">
        <f>VLOOKUP($A2565,Orders!$A:$B,2,FALSE)</f>
        <v>38400</v>
      </c>
      <c r="G2565" t="str">
        <f>VLOOKUP($A2565,Orders!$A:$E,5,FALSE)</f>
        <v>Shipped</v>
      </c>
      <c r="H2565">
        <f>VLOOKUP(B2565,Products!A:H,8)</f>
        <v>33.61</v>
      </c>
      <c r="I2565">
        <f t="shared" si="164"/>
        <v>2761.44</v>
      </c>
      <c r="J2565">
        <f t="shared" si="165"/>
        <v>1148.1600000000001</v>
      </c>
      <c r="K2565">
        <f t="shared" si="166"/>
        <v>2005</v>
      </c>
      <c r="L2565">
        <f t="shared" si="167"/>
        <v>2</v>
      </c>
      <c r="M2565" t="str">
        <f>VLOOKUP(A2565,'Master Sheet'!A:O,15)</f>
        <v>San Francisco</v>
      </c>
    </row>
    <row r="2566" spans="1:13">
      <c r="A2566">
        <v>10382</v>
      </c>
      <c r="B2566" t="s">
        <v>149</v>
      </c>
      <c r="C2566">
        <v>34</v>
      </c>
      <c r="D2566">
        <v>101.15</v>
      </c>
      <c r="E2566">
        <v>9</v>
      </c>
      <c r="F2566" s="14">
        <f>VLOOKUP($A2566,Orders!$A:$B,2,FALSE)</f>
        <v>38400</v>
      </c>
      <c r="G2566" t="str">
        <f>VLOOKUP($A2566,Orders!$A:$E,5,FALSE)</f>
        <v>Shipped</v>
      </c>
      <c r="H2566">
        <f>VLOOKUP(B2566,Products!A:H,8)</f>
        <v>46.53</v>
      </c>
      <c r="I2566">
        <f t="shared" si="164"/>
        <v>3439.1000000000004</v>
      </c>
      <c r="J2566">
        <f t="shared" si="165"/>
        <v>1857.0800000000002</v>
      </c>
      <c r="K2566">
        <f t="shared" si="166"/>
        <v>2005</v>
      </c>
      <c r="L2566">
        <f t="shared" si="167"/>
        <v>2</v>
      </c>
      <c r="M2566" t="str">
        <f>VLOOKUP(A2566,'Master Sheet'!A:O,15)</f>
        <v>San Francisco</v>
      </c>
    </row>
    <row r="2567" spans="1:13">
      <c r="A2567">
        <v>10383</v>
      </c>
      <c r="B2567" t="s">
        <v>153</v>
      </c>
      <c r="C2567">
        <v>27</v>
      </c>
      <c r="D2567">
        <v>119.05</v>
      </c>
      <c r="E2567">
        <v>11</v>
      </c>
      <c r="F2567" s="14">
        <f>VLOOKUP($A2567,Orders!$A:$B,2,FALSE)</f>
        <v>38405</v>
      </c>
      <c r="G2567" t="str">
        <f>VLOOKUP($A2567,Orders!$A:$E,5,FALSE)</f>
        <v>Shipped</v>
      </c>
      <c r="H2567">
        <f>VLOOKUP(B2567,Products!A:H,8)</f>
        <v>74.86</v>
      </c>
      <c r="I2567">
        <f t="shared" si="164"/>
        <v>3214.35</v>
      </c>
      <c r="J2567">
        <f t="shared" si="165"/>
        <v>1193.1299999999999</v>
      </c>
      <c r="K2567">
        <f t="shared" si="166"/>
        <v>2005</v>
      </c>
      <c r="L2567">
        <f t="shared" si="167"/>
        <v>2</v>
      </c>
      <c r="M2567" t="str">
        <f>VLOOKUP(A2567,'Master Sheet'!A:O,15)</f>
        <v>Paris</v>
      </c>
    </row>
    <row r="2568" spans="1:13">
      <c r="A2568">
        <v>10383</v>
      </c>
      <c r="B2568" t="s">
        <v>166</v>
      </c>
      <c r="C2568">
        <v>24</v>
      </c>
      <c r="D2568">
        <v>125.66</v>
      </c>
      <c r="E2568">
        <v>9</v>
      </c>
      <c r="F2568" s="14">
        <f>VLOOKUP($A2568,Orders!$A:$B,2,FALSE)</f>
        <v>38405</v>
      </c>
      <c r="G2568" t="str">
        <f>VLOOKUP($A2568,Orders!$A:$E,5,FALSE)</f>
        <v>Shipped</v>
      </c>
      <c r="H2568">
        <f>VLOOKUP(B2568,Products!A:H,8)</f>
        <v>68.3</v>
      </c>
      <c r="I2568">
        <f t="shared" si="164"/>
        <v>3015.84</v>
      </c>
      <c r="J2568">
        <f t="shared" si="165"/>
        <v>1376.6399999999999</v>
      </c>
      <c r="K2568">
        <f t="shared" si="166"/>
        <v>2005</v>
      </c>
      <c r="L2568">
        <f t="shared" si="167"/>
        <v>2</v>
      </c>
      <c r="M2568" t="str">
        <f>VLOOKUP(A2568,'Master Sheet'!A:O,15)</f>
        <v>Paris</v>
      </c>
    </row>
    <row r="2569" spans="1:13">
      <c r="A2569">
        <v>10383</v>
      </c>
      <c r="B2569" t="s">
        <v>154</v>
      </c>
      <c r="C2569">
        <v>47</v>
      </c>
      <c r="D2569">
        <v>155.79</v>
      </c>
      <c r="E2569">
        <v>6</v>
      </c>
      <c r="F2569" s="14">
        <f>VLOOKUP($A2569,Orders!$A:$B,2,FALSE)</f>
        <v>38405</v>
      </c>
      <c r="G2569" t="str">
        <f>VLOOKUP($A2569,Orders!$A:$E,5,FALSE)</f>
        <v>Shipped</v>
      </c>
      <c r="H2569">
        <f>VLOOKUP(B2569,Products!A:H,8)</f>
        <v>77.900000000000006</v>
      </c>
      <c r="I2569">
        <f t="shared" si="164"/>
        <v>7322.1299999999992</v>
      </c>
      <c r="J2569">
        <f t="shared" si="165"/>
        <v>3660.8299999999995</v>
      </c>
      <c r="K2569">
        <f t="shared" si="166"/>
        <v>2005</v>
      </c>
      <c r="L2569">
        <f t="shared" si="167"/>
        <v>2</v>
      </c>
      <c r="M2569" t="str">
        <f>VLOOKUP(A2569,'Master Sheet'!A:O,15)</f>
        <v>Paris</v>
      </c>
    </row>
    <row r="2570" spans="1:13">
      <c r="A2570">
        <v>10383</v>
      </c>
      <c r="B2570" t="s">
        <v>167</v>
      </c>
      <c r="C2570">
        <v>26</v>
      </c>
      <c r="D2570">
        <v>83.7</v>
      </c>
      <c r="E2570">
        <v>12</v>
      </c>
      <c r="F2570" s="14">
        <f>VLOOKUP($A2570,Orders!$A:$B,2,FALSE)</f>
        <v>38405</v>
      </c>
      <c r="G2570" t="str">
        <f>VLOOKUP($A2570,Orders!$A:$E,5,FALSE)</f>
        <v>Shipped</v>
      </c>
      <c r="H2570">
        <f>VLOOKUP(B2570,Products!A:H,8)</f>
        <v>67.56</v>
      </c>
      <c r="I2570">
        <f t="shared" si="164"/>
        <v>2176.2000000000003</v>
      </c>
      <c r="J2570">
        <f t="shared" si="165"/>
        <v>419.64</v>
      </c>
      <c r="K2570">
        <f t="shared" si="166"/>
        <v>2005</v>
      </c>
      <c r="L2570">
        <f t="shared" si="167"/>
        <v>2</v>
      </c>
      <c r="M2570" t="str">
        <f>VLOOKUP(A2570,'Master Sheet'!A:O,15)</f>
        <v>Paris</v>
      </c>
    </row>
    <row r="2571" spans="1:13">
      <c r="A2571">
        <v>10383</v>
      </c>
      <c r="B2571" t="s">
        <v>155</v>
      </c>
      <c r="C2571">
        <v>38</v>
      </c>
      <c r="D2571">
        <v>137.88</v>
      </c>
      <c r="E2571">
        <v>1</v>
      </c>
      <c r="F2571" s="14">
        <f>VLOOKUP($A2571,Orders!$A:$B,2,FALSE)</f>
        <v>38405</v>
      </c>
      <c r="G2571" t="str">
        <f>VLOOKUP($A2571,Orders!$A:$E,5,FALSE)</f>
        <v>Shipped</v>
      </c>
      <c r="H2571">
        <f>VLOOKUP(B2571,Products!A:H,8)</f>
        <v>91.92</v>
      </c>
      <c r="I2571">
        <f t="shared" si="164"/>
        <v>5239.4399999999996</v>
      </c>
      <c r="J2571">
        <f t="shared" si="165"/>
        <v>1746.4799999999998</v>
      </c>
      <c r="K2571">
        <f t="shared" si="166"/>
        <v>2005</v>
      </c>
      <c r="L2571">
        <f t="shared" si="167"/>
        <v>2</v>
      </c>
      <c r="M2571" t="str">
        <f>VLOOKUP(A2571,'Master Sheet'!A:O,15)</f>
        <v>Paris</v>
      </c>
    </row>
    <row r="2572" spans="1:13">
      <c r="A2572">
        <v>10383</v>
      </c>
      <c r="B2572" t="s">
        <v>168</v>
      </c>
      <c r="C2572">
        <v>28</v>
      </c>
      <c r="D2572">
        <v>77.239999999999995</v>
      </c>
      <c r="E2572">
        <v>7</v>
      </c>
      <c r="F2572" s="14">
        <f>VLOOKUP($A2572,Orders!$A:$B,2,FALSE)</f>
        <v>38405</v>
      </c>
      <c r="G2572" t="str">
        <f>VLOOKUP($A2572,Orders!$A:$E,5,FALSE)</f>
        <v>Shipped</v>
      </c>
      <c r="H2572">
        <f>VLOOKUP(B2572,Products!A:H,8)</f>
        <v>52.66</v>
      </c>
      <c r="I2572">
        <f t="shared" si="164"/>
        <v>2162.7199999999998</v>
      </c>
      <c r="J2572">
        <f t="shared" si="165"/>
        <v>688.24</v>
      </c>
      <c r="K2572">
        <f t="shared" si="166"/>
        <v>2005</v>
      </c>
      <c r="L2572">
        <f t="shared" si="167"/>
        <v>2</v>
      </c>
      <c r="M2572" t="str">
        <f>VLOOKUP(A2572,'Master Sheet'!A:O,15)</f>
        <v>Paris</v>
      </c>
    </row>
    <row r="2573" spans="1:13">
      <c r="A2573">
        <v>10383</v>
      </c>
      <c r="B2573" t="s">
        <v>156</v>
      </c>
      <c r="C2573">
        <v>22</v>
      </c>
      <c r="D2573">
        <v>52.6</v>
      </c>
      <c r="E2573">
        <v>2</v>
      </c>
      <c r="F2573" s="14">
        <f>VLOOKUP($A2573,Orders!$A:$B,2,FALSE)</f>
        <v>38405</v>
      </c>
      <c r="G2573" t="str">
        <f>VLOOKUP($A2573,Orders!$A:$E,5,FALSE)</f>
        <v>Shipped</v>
      </c>
      <c r="H2573">
        <f>VLOOKUP(B2573,Products!A:H,8)</f>
        <v>32.369999999999997</v>
      </c>
      <c r="I2573">
        <f t="shared" si="164"/>
        <v>1157.2</v>
      </c>
      <c r="J2573">
        <f t="shared" si="165"/>
        <v>445.06000000000006</v>
      </c>
      <c r="K2573">
        <f t="shared" si="166"/>
        <v>2005</v>
      </c>
      <c r="L2573">
        <f t="shared" si="167"/>
        <v>2</v>
      </c>
      <c r="M2573" t="str">
        <f>VLOOKUP(A2573,'Master Sheet'!A:O,15)</f>
        <v>Paris</v>
      </c>
    </row>
    <row r="2574" spans="1:13">
      <c r="A2574">
        <v>10383</v>
      </c>
      <c r="B2574" t="s">
        <v>157</v>
      </c>
      <c r="C2574">
        <v>40</v>
      </c>
      <c r="D2574">
        <v>33.24</v>
      </c>
      <c r="E2574">
        <v>3</v>
      </c>
      <c r="F2574" s="14">
        <f>VLOOKUP($A2574,Orders!$A:$B,2,FALSE)</f>
        <v>38405</v>
      </c>
      <c r="G2574" t="str">
        <f>VLOOKUP($A2574,Orders!$A:$E,5,FALSE)</f>
        <v>Shipped</v>
      </c>
      <c r="H2574">
        <f>VLOOKUP(B2574,Products!A:H,8)</f>
        <v>15.91</v>
      </c>
      <c r="I2574">
        <f t="shared" si="164"/>
        <v>1329.6000000000001</v>
      </c>
      <c r="J2574">
        <f t="shared" si="165"/>
        <v>693.2</v>
      </c>
      <c r="K2574">
        <f t="shared" si="166"/>
        <v>2005</v>
      </c>
      <c r="L2574">
        <f t="shared" si="167"/>
        <v>2</v>
      </c>
      <c r="M2574" t="str">
        <f>VLOOKUP(A2574,'Master Sheet'!A:O,15)</f>
        <v>Paris</v>
      </c>
    </row>
    <row r="2575" spans="1:13">
      <c r="A2575">
        <v>10383</v>
      </c>
      <c r="B2575" t="s">
        <v>158</v>
      </c>
      <c r="C2575">
        <v>21</v>
      </c>
      <c r="D2575">
        <v>117.1</v>
      </c>
      <c r="E2575">
        <v>4</v>
      </c>
      <c r="F2575" s="14">
        <f>VLOOKUP($A2575,Orders!$A:$B,2,FALSE)</f>
        <v>38405</v>
      </c>
      <c r="G2575" t="str">
        <f>VLOOKUP($A2575,Orders!$A:$E,5,FALSE)</f>
        <v>Shipped</v>
      </c>
      <c r="H2575">
        <f>VLOOKUP(B2575,Products!A:H,8)</f>
        <v>69.78</v>
      </c>
      <c r="I2575">
        <f t="shared" si="164"/>
        <v>2459.1</v>
      </c>
      <c r="J2575">
        <f t="shared" si="165"/>
        <v>993.7199999999998</v>
      </c>
      <c r="K2575">
        <f t="shared" si="166"/>
        <v>2005</v>
      </c>
      <c r="L2575">
        <f t="shared" si="167"/>
        <v>2</v>
      </c>
      <c r="M2575" t="str">
        <f>VLOOKUP(A2575,'Master Sheet'!A:O,15)</f>
        <v>Paris</v>
      </c>
    </row>
    <row r="2576" spans="1:13">
      <c r="A2576">
        <v>10383</v>
      </c>
      <c r="B2576" t="s">
        <v>159</v>
      </c>
      <c r="C2576">
        <v>32</v>
      </c>
      <c r="D2576">
        <v>53.57</v>
      </c>
      <c r="E2576">
        <v>5</v>
      </c>
      <c r="F2576" s="14">
        <f>VLOOKUP($A2576,Orders!$A:$B,2,FALSE)</f>
        <v>38405</v>
      </c>
      <c r="G2576" t="str">
        <f>VLOOKUP($A2576,Orders!$A:$E,5,FALSE)</f>
        <v>Shipped</v>
      </c>
      <c r="H2576">
        <f>VLOOKUP(B2576,Products!A:H,8)</f>
        <v>25.98</v>
      </c>
      <c r="I2576">
        <f t="shared" si="164"/>
        <v>1714.24</v>
      </c>
      <c r="J2576">
        <f t="shared" si="165"/>
        <v>882.88</v>
      </c>
      <c r="K2576">
        <f t="shared" si="166"/>
        <v>2005</v>
      </c>
      <c r="L2576">
        <f t="shared" si="167"/>
        <v>2</v>
      </c>
      <c r="M2576" t="str">
        <f>VLOOKUP(A2576,'Master Sheet'!A:O,15)</f>
        <v>Paris</v>
      </c>
    </row>
    <row r="2577" spans="1:13">
      <c r="A2577">
        <v>10383</v>
      </c>
      <c r="B2577" t="s">
        <v>160</v>
      </c>
      <c r="C2577">
        <v>44</v>
      </c>
      <c r="D2577">
        <v>55.93</v>
      </c>
      <c r="E2577">
        <v>8</v>
      </c>
      <c r="F2577" s="14">
        <f>VLOOKUP($A2577,Orders!$A:$B,2,FALSE)</f>
        <v>38405</v>
      </c>
      <c r="G2577" t="str">
        <f>VLOOKUP($A2577,Orders!$A:$E,5,FALSE)</f>
        <v>Shipped</v>
      </c>
      <c r="H2577">
        <f>VLOOKUP(B2577,Products!A:H,8)</f>
        <v>26.72</v>
      </c>
      <c r="I2577">
        <f t="shared" si="164"/>
        <v>2460.92</v>
      </c>
      <c r="J2577">
        <f t="shared" si="165"/>
        <v>1285.24</v>
      </c>
      <c r="K2577">
        <f t="shared" si="166"/>
        <v>2005</v>
      </c>
      <c r="L2577">
        <f t="shared" si="167"/>
        <v>2</v>
      </c>
      <c r="M2577" t="str">
        <f>VLOOKUP(A2577,'Master Sheet'!A:O,15)</f>
        <v>Paris</v>
      </c>
    </row>
    <row r="2578" spans="1:13">
      <c r="A2578">
        <v>10383</v>
      </c>
      <c r="B2578" t="s">
        <v>161</v>
      </c>
      <c r="C2578">
        <v>29</v>
      </c>
      <c r="D2578">
        <v>94.92</v>
      </c>
      <c r="E2578">
        <v>13</v>
      </c>
      <c r="F2578" s="14">
        <f>VLOOKUP($A2578,Orders!$A:$B,2,FALSE)</f>
        <v>38405</v>
      </c>
      <c r="G2578" t="str">
        <f>VLOOKUP($A2578,Orders!$A:$E,5,FALSE)</f>
        <v>Shipped</v>
      </c>
      <c r="H2578">
        <f>VLOOKUP(B2578,Products!A:H,8)</f>
        <v>68.290000000000006</v>
      </c>
      <c r="I2578">
        <f t="shared" si="164"/>
        <v>2752.68</v>
      </c>
      <c r="J2578">
        <f t="shared" si="165"/>
        <v>772.26999999999987</v>
      </c>
      <c r="K2578">
        <f t="shared" si="166"/>
        <v>2005</v>
      </c>
      <c r="L2578">
        <f t="shared" si="167"/>
        <v>2</v>
      </c>
      <c r="M2578" t="str">
        <f>VLOOKUP(A2578,'Master Sheet'!A:O,15)</f>
        <v>Paris</v>
      </c>
    </row>
    <row r="2579" spans="1:13">
      <c r="A2579">
        <v>10383</v>
      </c>
      <c r="B2579" t="s">
        <v>162</v>
      </c>
      <c r="C2579">
        <v>38</v>
      </c>
      <c r="D2579">
        <v>48.62</v>
      </c>
      <c r="E2579">
        <v>10</v>
      </c>
      <c r="F2579" s="14">
        <f>VLOOKUP($A2579,Orders!$A:$B,2,FALSE)</f>
        <v>38405</v>
      </c>
      <c r="G2579" t="str">
        <f>VLOOKUP($A2579,Orders!$A:$E,5,FALSE)</f>
        <v>Shipped</v>
      </c>
      <c r="H2579">
        <f>VLOOKUP(B2579,Products!A:H,8)</f>
        <v>37.49</v>
      </c>
      <c r="I2579">
        <f t="shared" si="164"/>
        <v>1847.56</v>
      </c>
      <c r="J2579">
        <f t="shared" si="165"/>
        <v>422.93999999999983</v>
      </c>
      <c r="K2579">
        <f t="shared" si="166"/>
        <v>2005</v>
      </c>
      <c r="L2579">
        <f t="shared" si="167"/>
        <v>2</v>
      </c>
      <c r="M2579" t="str">
        <f>VLOOKUP(A2579,'Master Sheet'!A:O,15)</f>
        <v>Paris</v>
      </c>
    </row>
    <row r="2580" spans="1:13">
      <c r="A2580">
        <v>10384</v>
      </c>
      <c r="B2580" t="s">
        <v>163</v>
      </c>
      <c r="C2580">
        <v>34</v>
      </c>
      <c r="D2580">
        <v>129.19999999999999</v>
      </c>
      <c r="E2580">
        <v>4</v>
      </c>
      <c r="F2580" s="14">
        <f>VLOOKUP($A2580,Orders!$A:$B,2,FALSE)</f>
        <v>38406</v>
      </c>
      <c r="G2580" t="str">
        <f>VLOOKUP($A2580,Orders!$A:$E,5,FALSE)</f>
        <v>Shipped</v>
      </c>
      <c r="H2580">
        <f>VLOOKUP(B2580,Products!A:H,8)</f>
        <v>85.68</v>
      </c>
      <c r="I2580">
        <f t="shared" si="164"/>
        <v>4392.7999999999993</v>
      </c>
      <c r="J2580">
        <f t="shared" si="165"/>
        <v>1479.6799999999994</v>
      </c>
      <c r="K2580">
        <f t="shared" si="166"/>
        <v>2005</v>
      </c>
      <c r="L2580">
        <f t="shared" si="167"/>
        <v>2</v>
      </c>
      <c r="M2580" t="str">
        <f>VLOOKUP(A2580,'Master Sheet'!A:O,15)</f>
        <v>San Francisco</v>
      </c>
    </row>
    <row r="2581" spans="1:13">
      <c r="A2581">
        <v>10384</v>
      </c>
      <c r="B2581" t="s">
        <v>169</v>
      </c>
      <c r="C2581">
        <v>28</v>
      </c>
      <c r="D2581">
        <v>114.29</v>
      </c>
      <c r="E2581">
        <v>3</v>
      </c>
      <c r="F2581" s="14">
        <f>VLOOKUP($A2581,Orders!$A:$B,2,FALSE)</f>
        <v>38406</v>
      </c>
      <c r="G2581" t="str">
        <f>VLOOKUP($A2581,Orders!$A:$E,5,FALSE)</f>
        <v>Shipped</v>
      </c>
      <c r="H2581">
        <f>VLOOKUP(B2581,Products!A:H,8)</f>
        <v>82.34</v>
      </c>
      <c r="I2581">
        <f t="shared" si="164"/>
        <v>3200.1200000000003</v>
      </c>
      <c r="J2581">
        <f t="shared" si="165"/>
        <v>894.60000000000014</v>
      </c>
      <c r="K2581">
        <f t="shared" si="166"/>
        <v>2005</v>
      </c>
      <c r="L2581">
        <f t="shared" si="167"/>
        <v>2</v>
      </c>
      <c r="M2581" t="str">
        <f>VLOOKUP(A2581,'Master Sheet'!A:O,15)</f>
        <v>San Francisco</v>
      </c>
    </row>
    <row r="2582" spans="1:13">
      <c r="A2582">
        <v>10384</v>
      </c>
      <c r="B2582" t="s">
        <v>170</v>
      </c>
      <c r="C2582">
        <v>43</v>
      </c>
      <c r="D2582">
        <v>71.69</v>
      </c>
      <c r="E2582">
        <v>2</v>
      </c>
      <c r="F2582" s="14">
        <f>VLOOKUP($A2582,Orders!$A:$B,2,FALSE)</f>
        <v>38406</v>
      </c>
      <c r="G2582" t="str">
        <f>VLOOKUP($A2582,Orders!$A:$E,5,FALSE)</f>
        <v>Shipped</v>
      </c>
      <c r="H2582">
        <f>VLOOKUP(B2582,Products!A:H,8)</f>
        <v>46.91</v>
      </c>
      <c r="I2582">
        <f t="shared" si="164"/>
        <v>3082.67</v>
      </c>
      <c r="J2582">
        <f t="shared" si="165"/>
        <v>1065.54</v>
      </c>
      <c r="K2582">
        <f t="shared" si="166"/>
        <v>2005</v>
      </c>
      <c r="L2582">
        <f t="shared" si="167"/>
        <v>2</v>
      </c>
      <c r="M2582" t="str">
        <f>VLOOKUP(A2582,'Master Sheet'!A:O,15)</f>
        <v>San Francisco</v>
      </c>
    </row>
    <row r="2583" spans="1:13">
      <c r="A2583">
        <v>10384</v>
      </c>
      <c r="B2583" t="s">
        <v>173</v>
      </c>
      <c r="C2583">
        <v>49</v>
      </c>
      <c r="D2583">
        <v>71.02</v>
      </c>
      <c r="E2583">
        <v>1</v>
      </c>
      <c r="F2583" s="14">
        <f>VLOOKUP($A2583,Orders!$A:$B,2,FALSE)</f>
        <v>38406</v>
      </c>
      <c r="G2583" t="str">
        <f>VLOOKUP($A2583,Orders!$A:$E,5,FALSE)</f>
        <v>Shipped</v>
      </c>
      <c r="H2583">
        <f>VLOOKUP(B2583,Products!A:H,8)</f>
        <v>43.3</v>
      </c>
      <c r="I2583">
        <f t="shared" si="164"/>
        <v>3479.98</v>
      </c>
      <c r="J2583">
        <f t="shared" si="165"/>
        <v>1358.28</v>
      </c>
      <c r="K2583">
        <f t="shared" si="166"/>
        <v>2005</v>
      </c>
      <c r="L2583">
        <f t="shared" si="167"/>
        <v>2</v>
      </c>
      <c r="M2583" t="str">
        <f>VLOOKUP(A2583,'Master Sheet'!A:O,15)</f>
        <v>San Francisco</v>
      </c>
    </row>
    <row r="2584" spans="1:13">
      <c r="A2584">
        <v>10385</v>
      </c>
      <c r="B2584" t="s">
        <v>171</v>
      </c>
      <c r="C2584">
        <v>37</v>
      </c>
      <c r="D2584">
        <v>78.83</v>
      </c>
      <c r="E2584">
        <v>2</v>
      </c>
      <c r="F2584" s="14">
        <f>VLOOKUP($A2584,Orders!$A:$B,2,FALSE)</f>
        <v>38411</v>
      </c>
      <c r="G2584" t="str">
        <f>VLOOKUP($A2584,Orders!$A:$E,5,FALSE)</f>
        <v>Shipped</v>
      </c>
      <c r="H2584">
        <f>VLOOKUP(B2584,Products!A:H,8)</f>
        <v>48.64</v>
      </c>
      <c r="I2584">
        <f t="shared" si="164"/>
        <v>2916.71</v>
      </c>
      <c r="J2584">
        <f t="shared" si="165"/>
        <v>1117.03</v>
      </c>
      <c r="K2584">
        <f t="shared" si="166"/>
        <v>2005</v>
      </c>
      <c r="L2584">
        <f t="shared" si="167"/>
        <v>2</v>
      </c>
      <c r="M2584" t="str">
        <f>VLOOKUP(A2584,'Master Sheet'!A:O,15)</f>
        <v>San Francisco</v>
      </c>
    </row>
    <row r="2585" spans="1:13">
      <c r="A2585">
        <v>10385</v>
      </c>
      <c r="B2585" t="s">
        <v>172</v>
      </c>
      <c r="C2585">
        <v>25</v>
      </c>
      <c r="D2585">
        <v>62</v>
      </c>
      <c r="E2585">
        <v>1</v>
      </c>
      <c r="F2585" s="14">
        <f>VLOOKUP($A2585,Orders!$A:$B,2,FALSE)</f>
        <v>38411</v>
      </c>
      <c r="G2585" t="str">
        <f>VLOOKUP($A2585,Orders!$A:$E,5,FALSE)</f>
        <v>Shipped</v>
      </c>
      <c r="H2585">
        <f>VLOOKUP(B2585,Products!A:H,8)</f>
        <v>34</v>
      </c>
      <c r="I2585">
        <f t="shared" si="164"/>
        <v>1550</v>
      </c>
      <c r="J2585">
        <f t="shared" si="165"/>
        <v>700</v>
      </c>
      <c r="K2585">
        <f t="shared" si="166"/>
        <v>2005</v>
      </c>
      <c r="L2585">
        <f t="shared" si="167"/>
        <v>2</v>
      </c>
      <c r="M2585" t="str">
        <f>VLOOKUP(A2585,'Master Sheet'!A:O,15)</f>
        <v>San Francisco</v>
      </c>
    </row>
    <row r="2586" spans="1:13">
      <c r="A2586">
        <v>10386</v>
      </c>
      <c r="B2586" t="s">
        <v>178</v>
      </c>
      <c r="C2586">
        <v>25</v>
      </c>
      <c r="D2586">
        <v>130.88</v>
      </c>
      <c r="E2586">
        <v>7</v>
      </c>
      <c r="F2586" s="14">
        <f>VLOOKUP($A2586,Orders!$A:$B,2,FALSE)</f>
        <v>38412</v>
      </c>
      <c r="G2586" t="str">
        <f>VLOOKUP($A2586,Orders!$A:$E,5,FALSE)</f>
        <v>Resolved</v>
      </c>
      <c r="H2586">
        <f>VLOOKUP(B2586,Products!A:H,8)</f>
        <v>77.27</v>
      </c>
      <c r="I2586">
        <f t="shared" si="164"/>
        <v>3272</v>
      </c>
      <c r="J2586">
        <f t="shared" si="165"/>
        <v>1340.25</v>
      </c>
      <c r="K2586">
        <f t="shared" si="166"/>
        <v>2005</v>
      </c>
      <c r="L2586">
        <f t="shared" si="167"/>
        <v>3</v>
      </c>
      <c r="M2586" t="str">
        <f>VLOOKUP(A2586,'Master Sheet'!A:O,15)</f>
        <v>Paris</v>
      </c>
    </row>
    <row r="2587" spans="1:13">
      <c r="A2587">
        <v>10386</v>
      </c>
      <c r="B2587" t="s">
        <v>179</v>
      </c>
      <c r="C2587">
        <v>21</v>
      </c>
      <c r="D2587">
        <v>72.650000000000006</v>
      </c>
      <c r="E2587">
        <v>18</v>
      </c>
      <c r="F2587" s="14">
        <f>VLOOKUP($A2587,Orders!$A:$B,2,FALSE)</f>
        <v>38412</v>
      </c>
      <c r="G2587" t="str">
        <f>VLOOKUP($A2587,Orders!$A:$E,5,FALSE)</f>
        <v>Resolved</v>
      </c>
      <c r="H2587">
        <f>VLOOKUP(B2587,Products!A:H,8)</f>
        <v>49</v>
      </c>
      <c r="I2587">
        <f t="shared" si="164"/>
        <v>1525.65</v>
      </c>
      <c r="J2587">
        <f t="shared" si="165"/>
        <v>496.65000000000009</v>
      </c>
      <c r="K2587">
        <f t="shared" si="166"/>
        <v>2005</v>
      </c>
      <c r="L2587">
        <f t="shared" si="167"/>
        <v>3</v>
      </c>
      <c r="M2587" t="str">
        <f>VLOOKUP(A2587,'Master Sheet'!A:O,15)</f>
        <v>Paris</v>
      </c>
    </row>
    <row r="2588" spans="1:13">
      <c r="A2588">
        <v>10386</v>
      </c>
      <c r="B2588" t="s">
        <v>180</v>
      </c>
      <c r="C2588">
        <v>37</v>
      </c>
      <c r="D2588">
        <v>73.12</v>
      </c>
      <c r="E2588">
        <v>5</v>
      </c>
      <c r="F2588" s="14">
        <f>VLOOKUP($A2588,Orders!$A:$B,2,FALSE)</f>
        <v>38412</v>
      </c>
      <c r="G2588" t="str">
        <f>VLOOKUP($A2588,Orders!$A:$E,5,FALSE)</f>
        <v>Resolved</v>
      </c>
      <c r="H2588">
        <f>VLOOKUP(B2588,Products!A:H,8)</f>
        <v>51.61</v>
      </c>
      <c r="I2588">
        <f t="shared" si="164"/>
        <v>2705.44</v>
      </c>
      <c r="J2588">
        <f t="shared" si="165"/>
        <v>795.87000000000023</v>
      </c>
      <c r="K2588">
        <f t="shared" si="166"/>
        <v>2005</v>
      </c>
      <c r="L2588">
        <f t="shared" si="167"/>
        <v>3</v>
      </c>
      <c r="M2588" t="str">
        <f>VLOOKUP(A2588,'Master Sheet'!A:O,15)</f>
        <v>Paris</v>
      </c>
    </row>
    <row r="2589" spans="1:13">
      <c r="A2589">
        <v>10386</v>
      </c>
      <c r="B2589" t="s">
        <v>181</v>
      </c>
      <c r="C2589">
        <v>22</v>
      </c>
      <c r="D2589">
        <v>100.58</v>
      </c>
      <c r="E2589">
        <v>6</v>
      </c>
      <c r="F2589" s="14">
        <f>VLOOKUP($A2589,Orders!$A:$B,2,FALSE)</f>
        <v>38412</v>
      </c>
      <c r="G2589" t="str">
        <f>VLOOKUP($A2589,Orders!$A:$E,5,FALSE)</f>
        <v>Resolved</v>
      </c>
      <c r="H2589">
        <f>VLOOKUP(B2589,Products!A:H,8)</f>
        <v>64.58</v>
      </c>
      <c r="I2589">
        <f t="shared" si="164"/>
        <v>2212.7599999999998</v>
      </c>
      <c r="J2589">
        <f t="shared" si="165"/>
        <v>792</v>
      </c>
      <c r="K2589">
        <f t="shared" si="166"/>
        <v>2005</v>
      </c>
      <c r="L2589">
        <f t="shared" si="167"/>
        <v>3</v>
      </c>
      <c r="M2589" t="str">
        <f>VLOOKUP(A2589,'Master Sheet'!A:O,15)</f>
        <v>Paris</v>
      </c>
    </row>
    <row r="2590" spans="1:13">
      <c r="A2590">
        <v>10386</v>
      </c>
      <c r="B2590" t="s">
        <v>182</v>
      </c>
      <c r="C2590">
        <v>33</v>
      </c>
      <c r="D2590">
        <v>101.76</v>
      </c>
      <c r="E2590">
        <v>11</v>
      </c>
      <c r="F2590" s="14">
        <f>VLOOKUP($A2590,Orders!$A:$B,2,FALSE)</f>
        <v>38412</v>
      </c>
      <c r="G2590" t="str">
        <f>VLOOKUP($A2590,Orders!$A:$E,5,FALSE)</f>
        <v>Resolved</v>
      </c>
      <c r="H2590">
        <f>VLOOKUP(B2590,Products!A:H,8)</f>
        <v>66.739999999999995</v>
      </c>
      <c r="I2590">
        <f t="shared" si="164"/>
        <v>3358.0800000000004</v>
      </c>
      <c r="J2590">
        <f t="shared" si="165"/>
        <v>1155.6600000000003</v>
      </c>
      <c r="K2590">
        <f t="shared" si="166"/>
        <v>2005</v>
      </c>
      <c r="L2590">
        <f t="shared" si="167"/>
        <v>3</v>
      </c>
      <c r="M2590" t="str">
        <f>VLOOKUP(A2590,'Master Sheet'!A:O,15)</f>
        <v>Paris</v>
      </c>
    </row>
    <row r="2591" spans="1:13">
      <c r="A2591">
        <v>10386</v>
      </c>
      <c r="B2591" t="s">
        <v>183</v>
      </c>
      <c r="C2591">
        <v>39</v>
      </c>
      <c r="D2591">
        <v>56.86</v>
      </c>
      <c r="E2591">
        <v>1</v>
      </c>
      <c r="F2591" s="14">
        <f>VLOOKUP($A2591,Orders!$A:$B,2,FALSE)</f>
        <v>38412</v>
      </c>
      <c r="G2591" t="str">
        <f>VLOOKUP($A2591,Orders!$A:$E,5,FALSE)</f>
        <v>Resolved</v>
      </c>
      <c r="H2591">
        <f>VLOOKUP(B2591,Products!A:H,8)</f>
        <v>34.25</v>
      </c>
      <c r="I2591">
        <f t="shared" si="164"/>
        <v>2217.54</v>
      </c>
      <c r="J2591">
        <f t="shared" si="165"/>
        <v>881.79</v>
      </c>
      <c r="K2591">
        <f t="shared" si="166"/>
        <v>2005</v>
      </c>
      <c r="L2591">
        <f t="shared" si="167"/>
        <v>3</v>
      </c>
      <c r="M2591" t="str">
        <f>VLOOKUP(A2591,'Master Sheet'!A:O,15)</f>
        <v>Paris</v>
      </c>
    </row>
    <row r="2592" spans="1:13">
      <c r="A2592">
        <v>10386</v>
      </c>
      <c r="B2592" t="s">
        <v>184</v>
      </c>
      <c r="C2592">
        <v>35</v>
      </c>
      <c r="D2592">
        <v>54.57</v>
      </c>
      <c r="E2592">
        <v>9</v>
      </c>
      <c r="F2592" s="14">
        <f>VLOOKUP($A2592,Orders!$A:$B,2,FALSE)</f>
        <v>38412</v>
      </c>
      <c r="G2592" t="str">
        <f>VLOOKUP($A2592,Orders!$A:$E,5,FALSE)</f>
        <v>Resolved</v>
      </c>
      <c r="H2592">
        <f>VLOOKUP(B2592,Products!A:H,8)</f>
        <v>26.3</v>
      </c>
      <c r="I2592">
        <f t="shared" si="164"/>
        <v>1909.95</v>
      </c>
      <c r="J2592">
        <f t="shared" si="165"/>
        <v>989.44999999999993</v>
      </c>
      <c r="K2592">
        <f t="shared" si="166"/>
        <v>2005</v>
      </c>
      <c r="L2592">
        <f t="shared" si="167"/>
        <v>3</v>
      </c>
      <c r="M2592" t="str">
        <f>VLOOKUP(A2592,'Master Sheet'!A:O,15)</f>
        <v>Paris</v>
      </c>
    </row>
    <row r="2593" spans="1:13">
      <c r="A2593">
        <v>10386</v>
      </c>
      <c r="B2593" t="s">
        <v>185</v>
      </c>
      <c r="C2593">
        <v>41</v>
      </c>
      <c r="D2593">
        <v>55.96</v>
      </c>
      <c r="E2593">
        <v>12</v>
      </c>
      <c r="F2593" s="14">
        <f>VLOOKUP($A2593,Orders!$A:$B,2,FALSE)</f>
        <v>38412</v>
      </c>
      <c r="G2593" t="str">
        <f>VLOOKUP($A2593,Orders!$A:$E,5,FALSE)</f>
        <v>Resolved</v>
      </c>
      <c r="H2593">
        <f>VLOOKUP(B2593,Products!A:H,8)</f>
        <v>29.34</v>
      </c>
      <c r="I2593">
        <f t="shared" si="164"/>
        <v>2294.36</v>
      </c>
      <c r="J2593">
        <f t="shared" si="165"/>
        <v>1091.42</v>
      </c>
      <c r="K2593">
        <f t="shared" si="166"/>
        <v>2005</v>
      </c>
      <c r="L2593">
        <f t="shared" si="167"/>
        <v>3</v>
      </c>
      <c r="M2593" t="str">
        <f>VLOOKUP(A2593,'Master Sheet'!A:O,15)</f>
        <v>Paris</v>
      </c>
    </row>
    <row r="2594" spans="1:13">
      <c r="A2594">
        <v>10386</v>
      </c>
      <c r="B2594" t="s">
        <v>186</v>
      </c>
      <c r="C2594">
        <v>50</v>
      </c>
      <c r="D2594">
        <v>71.73</v>
      </c>
      <c r="E2594">
        <v>8</v>
      </c>
      <c r="F2594" s="14">
        <f>VLOOKUP($A2594,Orders!$A:$B,2,FALSE)</f>
        <v>38412</v>
      </c>
      <c r="G2594" t="str">
        <f>VLOOKUP($A2594,Orders!$A:$E,5,FALSE)</f>
        <v>Resolved</v>
      </c>
      <c r="H2594">
        <f>VLOOKUP(B2594,Products!A:H,8)</f>
        <v>36.229999999999997</v>
      </c>
      <c r="I2594">
        <f t="shared" si="164"/>
        <v>3586.5</v>
      </c>
      <c r="J2594">
        <f t="shared" si="165"/>
        <v>1775.0000000000005</v>
      </c>
      <c r="K2594">
        <f t="shared" si="166"/>
        <v>2005</v>
      </c>
      <c r="L2594">
        <f t="shared" si="167"/>
        <v>3</v>
      </c>
      <c r="M2594" t="str">
        <f>VLOOKUP(A2594,'Master Sheet'!A:O,15)</f>
        <v>Paris</v>
      </c>
    </row>
    <row r="2595" spans="1:13">
      <c r="A2595">
        <v>10386</v>
      </c>
      <c r="B2595" t="s">
        <v>190</v>
      </c>
      <c r="C2595">
        <v>29</v>
      </c>
      <c r="D2595">
        <v>85.09</v>
      </c>
      <c r="E2595">
        <v>13</v>
      </c>
      <c r="F2595" s="14">
        <f>VLOOKUP($A2595,Orders!$A:$B,2,FALSE)</f>
        <v>38412</v>
      </c>
      <c r="G2595" t="str">
        <f>VLOOKUP($A2595,Orders!$A:$E,5,FALSE)</f>
        <v>Resolved</v>
      </c>
      <c r="H2595">
        <f>VLOOKUP(B2595,Products!A:H,8)</f>
        <v>39.83</v>
      </c>
      <c r="I2595">
        <f t="shared" si="164"/>
        <v>2467.61</v>
      </c>
      <c r="J2595">
        <f t="shared" si="165"/>
        <v>1312.5400000000002</v>
      </c>
      <c r="K2595">
        <f t="shared" si="166"/>
        <v>2005</v>
      </c>
      <c r="L2595">
        <f t="shared" si="167"/>
        <v>3</v>
      </c>
      <c r="M2595" t="str">
        <f>VLOOKUP(A2595,'Master Sheet'!A:O,15)</f>
        <v>Paris</v>
      </c>
    </row>
    <row r="2596" spans="1:13">
      <c r="A2596">
        <v>10386</v>
      </c>
      <c r="B2596" t="s">
        <v>191</v>
      </c>
      <c r="C2596">
        <v>37</v>
      </c>
      <c r="D2596">
        <v>90.75</v>
      </c>
      <c r="E2596">
        <v>14</v>
      </c>
      <c r="F2596" s="14">
        <f>VLOOKUP($A2596,Orders!$A:$B,2,FALSE)</f>
        <v>38412</v>
      </c>
      <c r="G2596" t="str">
        <f>VLOOKUP($A2596,Orders!$A:$E,5,FALSE)</f>
        <v>Resolved</v>
      </c>
      <c r="H2596">
        <f>VLOOKUP(B2596,Products!A:H,8)</f>
        <v>68.8</v>
      </c>
      <c r="I2596">
        <f t="shared" si="164"/>
        <v>3357.75</v>
      </c>
      <c r="J2596">
        <f t="shared" si="165"/>
        <v>812.15000000000009</v>
      </c>
      <c r="K2596">
        <f t="shared" si="166"/>
        <v>2005</v>
      </c>
      <c r="L2596">
        <f t="shared" si="167"/>
        <v>3</v>
      </c>
      <c r="M2596" t="str">
        <f>VLOOKUP(A2596,'Master Sheet'!A:O,15)</f>
        <v>Paris</v>
      </c>
    </row>
    <row r="2597" spans="1:13">
      <c r="A2597">
        <v>10386</v>
      </c>
      <c r="B2597" t="s">
        <v>174</v>
      </c>
      <c r="C2597">
        <v>37</v>
      </c>
      <c r="D2597">
        <v>67.22</v>
      </c>
      <c r="E2597">
        <v>10</v>
      </c>
      <c r="F2597" s="14">
        <f>VLOOKUP($A2597,Orders!$A:$B,2,FALSE)</f>
        <v>38412</v>
      </c>
      <c r="G2597" t="str">
        <f>VLOOKUP($A2597,Orders!$A:$E,5,FALSE)</f>
        <v>Resolved</v>
      </c>
      <c r="H2597">
        <f>VLOOKUP(B2597,Products!A:H,8)</f>
        <v>33.97</v>
      </c>
      <c r="I2597">
        <f t="shared" si="164"/>
        <v>2487.14</v>
      </c>
      <c r="J2597">
        <f t="shared" si="165"/>
        <v>1230.25</v>
      </c>
      <c r="K2597">
        <f t="shared" si="166"/>
        <v>2005</v>
      </c>
      <c r="L2597">
        <f t="shared" si="167"/>
        <v>3</v>
      </c>
      <c r="M2597" t="str">
        <f>VLOOKUP(A2597,'Master Sheet'!A:O,15)</f>
        <v>Paris</v>
      </c>
    </row>
    <row r="2598" spans="1:13">
      <c r="A2598">
        <v>10386</v>
      </c>
      <c r="B2598" t="s">
        <v>193</v>
      </c>
      <c r="C2598">
        <v>32</v>
      </c>
      <c r="D2598">
        <v>68</v>
      </c>
      <c r="E2598">
        <v>17</v>
      </c>
      <c r="F2598" s="14">
        <f>VLOOKUP($A2598,Orders!$A:$B,2,FALSE)</f>
        <v>38412</v>
      </c>
      <c r="G2598" t="str">
        <f>VLOOKUP($A2598,Orders!$A:$E,5,FALSE)</f>
        <v>Resolved</v>
      </c>
      <c r="H2598">
        <f>VLOOKUP(B2598,Products!A:H,8)</f>
        <v>54.4</v>
      </c>
      <c r="I2598">
        <f t="shared" si="164"/>
        <v>2176</v>
      </c>
      <c r="J2598">
        <f t="shared" si="165"/>
        <v>435.20000000000005</v>
      </c>
      <c r="K2598">
        <f t="shared" si="166"/>
        <v>2005</v>
      </c>
      <c r="L2598">
        <f t="shared" si="167"/>
        <v>3</v>
      </c>
      <c r="M2598" t="str">
        <f>VLOOKUP(A2598,'Master Sheet'!A:O,15)</f>
        <v>Paris</v>
      </c>
    </row>
    <row r="2599" spans="1:13">
      <c r="A2599">
        <v>10386</v>
      </c>
      <c r="B2599" t="s">
        <v>175</v>
      </c>
      <c r="C2599">
        <v>45</v>
      </c>
      <c r="D2599">
        <v>83.14</v>
      </c>
      <c r="E2599">
        <v>2</v>
      </c>
      <c r="F2599" s="14">
        <f>VLOOKUP($A2599,Orders!$A:$B,2,FALSE)</f>
        <v>38412</v>
      </c>
      <c r="G2599" t="str">
        <f>VLOOKUP($A2599,Orders!$A:$E,5,FALSE)</f>
        <v>Resolved</v>
      </c>
      <c r="H2599">
        <f>VLOOKUP(B2599,Products!A:H,8)</f>
        <v>51.09</v>
      </c>
      <c r="I2599">
        <f t="shared" si="164"/>
        <v>3741.3</v>
      </c>
      <c r="J2599">
        <f t="shared" si="165"/>
        <v>1442.2499999999998</v>
      </c>
      <c r="K2599">
        <f t="shared" si="166"/>
        <v>2005</v>
      </c>
      <c r="L2599">
        <f t="shared" si="167"/>
        <v>3</v>
      </c>
      <c r="M2599" t="str">
        <f>VLOOKUP(A2599,'Master Sheet'!A:O,15)</f>
        <v>Paris</v>
      </c>
    </row>
    <row r="2600" spans="1:13">
      <c r="A2600">
        <v>10386</v>
      </c>
      <c r="B2600" t="s">
        <v>176</v>
      </c>
      <c r="C2600">
        <v>30</v>
      </c>
      <c r="D2600">
        <v>80.44</v>
      </c>
      <c r="E2600">
        <v>3</v>
      </c>
      <c r="F2600" s="14">
        <f>VLOOKUP($A2600,Orders!$A:$B,2,FALSE)</f>
        <v>38412</v>
      </c>
      <c r="G2600" t="str">
        <f>VLOOKUP($A2600,Orders!$A:$E,5,FALSE)</f>
        <v>Resolved</v>
      </c>
      <c r="H2600">
        <f>VLOOKUP(B2600,Products!A:H,8)</f>
        <v>53.63</v>
      </c>
      <c r="I2600">
        <f t="shared" si="164"/>
        <v>2413.1999999999998</v>
      </c>
      <c r="J2600">
        <f t="shared" si="165"/>
        <v>804.29999999999984</v>
      </c>
      <c r="K2600">
        <f t="shared" si="166"/>
        <v>2005</v>
      </c>
      <c r="L2600">
        <f t="shared" si="167"/>
        <v>3</v>
      </c>
      <c r="M2600" t="str">
        <f>VLOOKUP(A2600,'Master Sheet'!A:O,15)</f>
        <v>Paris</v>
      </c>
    </row>
    <row r="2601" spans="1:13">
      <c r="A2601">
        <v>10386</v>
      </c>
      <c r="B2601" t="s">
        <v>194</v>
      </c>
      <c r="C2601">
        <v>44</v>
      </c>
      <c r="D2601">
        <v>59.22</v>
      </c>
      <c r="E2601">
        <v>15</v>
      </c>
      <c r="F2601" s="14">
        <f>VLOOKUP($A2601,Orders!$A:$B,2,FALSE)</f>
        <v>38412</v>
      </c>
      <c r="G2601" t="str">
        <f>VLOOKUP($A2601,Orders!$A:$E,5,FALSE)</f>
        <v>Resolved</v>
      </c>
      <c r="H2601">
        <f>VLOOKUP(B2601,Products!A:H,8)</f>
        <v>36.270000000000003</v>
      </c>
      <c r="I2601">
        <f t="shared" si="164"/>
        <v>2605.6799999999998</v>
      </c>
      <c r="J2601">
        <f t="shared" si="165"/>
        <v>1009.7999999999998</v>
      </c>
      <c r="K2601">
        <f t="shared" si="166"/>
        <v>2005</v>
      </c>
      <c r="L2601">
        <f t="shared" si="167"/>
        <v>3</v>
      </c>
      <c r="M2601" t="str">
        <f>VLOOKUP(A2601,'Master Sheet'!A:O,15)</f>
        <v>Paris</v>
      </c>
    </row>
    <row r="2602" spans="1:13">
      <c r="A2602">
        <v>10386</v>
      </c>
      <c r="B2602" t="s">
        <v>195</v>
      </c>
      <c r="C2602">
        <v>50</v>
      </c>
      <c r="D2602">
        <v>47.67</v>
      </c>
      <c r="E2602">
        <v>16</v>
      </c>
      <c r="F2602" s="14">
        <f>VLOOKUP($A2602,Orders!$A:$B,2,FALSE)</f>
        <v>38412</v>
      </c>
      <c r="G2602" t="str">
        <f>VLOOKUP($A2602,Orders!$A:$E,5,FALSE)</f>
        <v>Resolved</v>
      </c>
      <c r="H2602">
        <f>VLOOKUP(B2602,Products!A:H,8)</f>
        <v>32.770000000000003</v>
      </c>
      <c r="I2602">
        <f t="shared" si="164"/>
        <v>2383.5</v>
      </c>
      <c r="J2602">
        <f t="shared" si="165"/>
        <v>744.99999999999989</v>
      </c>
      <c r="K2602">
        <f t="shared" si="166"/>
        <v>2005</v>
      </c>
      <c r="L2602">
        <f t="shared" si="167"/>
        <v>3</v>
      </c>
      <c r="M2602" t="str">
        <f>VLOOKUP(A2602,'Master Sheet'!A:O,15)</f>
        <v>Paris</v>
      </c>
    </row>
    <row r="2603" spans="1:13">
      <c r="A2603">
        <v>10386</v>
      </c>
      <c r="B2603" t="s">
        <v>177</v>
      </c>
      <c r="C2603">
        <v>43</v>
      </c>
      <c r="D2603">
        <v>52.42</v>
      </c>
      <c r="E2603">
        <v>4</v>
      </c>
      <c r="F2603" s="14">
        <f>VLOOKUP($A2603,Orders!$A:$B,2,FALSE)</f>
        <v>38412</v>
      </c>
      <c r="G2603" t="str">
        <f>VLOOKUP($A2603,Orders!$A:$E,5,FALSE)</f>
        <v>Resolved</v>
      </c>
      <c r="H2603">
        <f>VLOOKUP(B2603,Products!A:H,8)</f>
        <v>33.299999999999997</v>
      </c>
      <c r="I2603">
        <f t="shared" si="164"/>
        <v>2254.06</v>
      </c>
      <c r="J2603">
        <f t="shared" si="165"/>
        <v>822.1600000000002</v>
      </c>
      <c r="K2603">
        <f t="shared" si="166"/>
        <v>2005</v>
      </c>
      <c r="L2603">
        <f t="shared" si="167"/>
        <v>3</v>
      </c>
      <c r="M2603" t="str">
        <f>VLOOKUP(A2603,'Master Sheet'!A:O,15)</f>
        <v>Paris</v>
      </c>
    </row>
    <row r="2604" spans="1:13">
      <c r="A2604">
        <v>10387</v>
      </c>
      <c r="B2604" t="s">
        <v>203</v>
      </c>
      <c r="C2604">
        <v>44</v>
      </c>
      <c r="D2604">
        <v>79.91</v>
      </c>
      <c r="E2604">
        <v>1</v>
      </c>
      <c r="F2604" s="14">
        <f>VLOOKUP($A2604,Orders!$A:$B,2,FALSE)</f>
        <v>38413</v>
      </c>
      <c r="G2604" t="str">
        <f>VLOOKUP($A2604,Orders!$A:$E,5,FALSE)</f>
        <v>Shipped</v>
      </c>
      <c r="H2604">
        <f>VLOOKUP(B2604,Products!A:H,8)</f>
        <v>66.92</v>
      </c>
      <c r="I2604">
        <f t="shared" si="164"/>
        <v>3516.04</v>
      </c>
      <c r="J2604">
        <f t="shared" si="165"/>
        <v>571.55999999999972</v>
      </c>
      <c r="K2604">
        <f t="shared" si="166"/>
        <v>2005</v>
      </c>
      <c r="L2604">
        <f t="shared" si="167"/>
        <v>3</v>
      </c>
      <c r="M2604" t="str">
        <f>VLOOKUP(A2604,'Master Sheet'!A:O,15)</f>
        <v>Tokyo</v>
      </c>
    </row>
    <row r="2605" spans="1:13">
      <c r="A2605">
        <v>10388</v>
      </c>
      <c r="B2605" t="s">
        <v>196</v>
      </c>
      <c r="C2605">
        <v>42</v>
      </c>
      <c r="D2605">
        <v>80.39</v>
      </c>
      <c r="E2605">
        <v>4</v>
      </c>
      <c r="F2605" s="14">
        <f>VLOOKUP($A2605,Orders!$A:$B,2,FALSE)</f>
        <v>38414</v>
      </c>
      <c r="G2605" t="str">
        <f>VLOOKUP($A2605,Orders!$A:$E,5,FALSE)</f>
        <v>Shipped</v>
      </c>
      <c r="H2605">
        <f>VLOOKUP(B2605,Products!A:H,8)</f>
        <v>48.81</v>
      </c>
      <c r="I2605">
        <f t="shared" ref="I2605:I2668" si="168">C2605*D2605</f>
        <v>3376.38</v>
      </c>
      <c r="J2605">
        <f t="shared" ref="J2605:J2668" si="169">(D2605-H2605)*C2605</f>
        <v>1326.36</v>
      </c>
      <c r="K2605">
        <f t="shared" ref="K2605:K2668" si="170">YEAR(F2605)</f>
        <v>2005</v>
      </c>
      <c r="L2605">
        <f t="shared" ref="L2605:L2668" si="171">MONTH(F2605)</f>
        <v>3</v>
      </c>
      <c r="M2605" t="str">
        <f>VLOOKUP(A2605,'Master Sheet'!A:O,15)</f>
        <v>Boston</v>
      </c>
    </row>
    <row r="2606" spans="1:13">
      <c r="A2606">
        <v>10388</v>
      </c>
      <c r="B2606" t="s">
        <v>197</v>
      </c>
      <c r="C2606">
        <v>50</v>
      </c>
      <c r="D2606">
        <v>118.94</v>
      </c>
      <c r="E2606">
        <v>5</v>
      </c>
      <c r="F2606" s="14">
        <f>VLOOKUP($A2606,Orders!$A:$B,2,FALSE)</f>
        <v>38414</v>
      </c>
      <c r="G2606" t="str">
        <f>VLOOKUP($A2606,Orders!$A:$E,5,FALSE)</f>
        <v>Shipped</v>
      </c>
      <c r="H2606">
        <f>VLOOKUP(B2606,Products!A:H,8)</f>
        <v>68.989999999999995</v>
      </c>
      <c r="I2606">
        <f t="shared" si="168"/>
        <v>5947</v>
      </c>
      <c r="J2606">
        <f t="shared" si="169"/>
        <v>2497.5</v>
      </c>
      <c r="K2606">
        <f t="shared" si="170"/>
        <v>2005</v>
      </c>
      <c r="L2606">
        <f t="shared" si="171"/>
        <v>3</v>
      </c>
      <c r="M2606" t="str">
        <f>VLOOKUP(A2606,'Master Sheet'!A:O,15)</f>
        <v>Boston</v>
      </c>
    </row>
    <row r="2607" spans="1:13">
      <c r="A2607">
        <v>10388</v>
      </c>
      <c r="B2607" t="s">
        <v>198</v>
      </c>
      <c r="C2607">
        <v>21</v>
      </c>
      <c r="D2607">
        <v>156.86000000000001</v>
      </c>
      <c r="E2607">
        <v>7</v>
      </c>
      <c r="F2607" s="14">
        <f>VLOOKUP($A2607,Orders!$A:$B,2,FALSE)</f>
        <v>38414</v>
      </c>
      <c r="G2607" t="str">
        <f>VLOOKUP($A2607,Orders!$A:$E,5,FALSE)</f>
        <v>Shipped</v>
      </c>
      <c r="H2607">
        <f>VLOOKUP(B2607,Products!A:H,8)</f>
        <v>91.02</v>
      </c>
      <c r="I2607">
        <f t="shared" si="168"/>
        <v>3294.0600000000004</v>
      </c>
      <c r="J2607">
        <f t="shared" si="169"/>
        <v>1382.6400000000003</v>
      </c>
      <c r="K2607">
        <f t="shared" si="170"/>
        <v>2005</v>
      </c>
      <c r="L2607">
        <f t="shared" si="171"/>
        <v>3</v>
      </c>
      <c r="M2607" t="str">
        <f>VLOOKUP(A2607,'Master Sheet'!A:O,15)</f>
        <v>Boston</v>
      </c>
    </row>
    <row r="2608" spans="1:13">
      <c r="A2608">
        <v>10388</v>
      </c>
      <c r="B2608" t="s">
        <v>199</v>
      </c>
      <c r="C2608">
        <v>44</v>
      </c>
      <c r="D2608">
        <v>125.01</v>
      </c>
      <c r="E2608">
        <v>6</v>
      </c>
      <c r="F2608" s="14">
        <f>VLOOKUP($A2608,Orders!$A:$B,2,FALSE)</f>
        <v>38414</v>
      </c>
      <c r="G2608" t="str">
        <f>VLOOKUP($A2608,Orders!$A:$E,5,FALSE)</f>
        <v>Shipped</v>
      </c>
      <c r="H2608">
        <f>VLOOKUP(B2608,Products!A:H,8)</f>
        <v>66.27</v>
      </c>
      <c r="I2608">
        <f t="shared" si="168"/>
        <v>5500.4400000000005</v>
      </c>
      <c r="J2608">
        <f t="shared" si="169"/>
        <v>2584.5600000000004</v>
      </c>
      <c r="K2608">
        <f t="shared" si="170"/>
        <v>2005</v>
      </c>
      <c r="L2608">
        <f t="shared" si="171"/>
        <v>3</v>
      </c>
      <c r="M2608" t="str">
        <f>VLOOKUP(A2608,'Master Sheet'!A:O,15)</f>
        <v>Boston</v>
      </c>
    </row>
    <row r="2609" spans="1:13">
      <c r="A2609">
        <v>10388</v>
      </c>
      <c r="B2609" t="s">
        <v>187</v>
      </c>
      <c r="C2609">
        <v>35</v>
      </c>
      <c r="D2609">
        <v>58.47</v>
      </c>
      <c r="E2609">
        <v>8</v>
      </c>
      <c r="F2609" s="14">
        <f>VLOOKUP($A2609,Orders!$A:$B,2,FALSE)</f>
        <v>38414</v>
      </c>
      <c r="G2609" t="str">
        <f>VLOOKUP($A2609,Orders!$A:$E,5,FALSE)</f>
        <v>Shipped</v>
      </c>
      <c r="H2609">
        <f>VLOOKUP(B2609,Products!A:H,8)</f>
        <v>33.020000000000003</v>
      </c>
      <c r="I2609">
        <f t="shared" si="168"/>
        <v>2046.45</v>
      </c>
      <c r="J2609">
        <f t="shared" si="169"/>
        <v>890.74999999999989</v>
      </c>
      <c r="K2609">
        <f t="shared" si="170"/>
        <v>2005</v>
      </c>
      <c r="L2609">
        <f t="shared" si="171"/>
        <v>3</v>
      </c>
      <c r="M2609" t="str">
        <f>VLOOKUP(A2609,'Master Sheet'!A:O,15)</f>
        <v>Boston</v>
      </c>
    </row>
    <row r="2610" spans="1:13">
      <c r="A2610">
        <v>10388</v>
      </c>
      <c r="B2610" t="s">
        <v>188</v>
      </c>
      <c r="C2610">
        <v>27</v>
      </c>
      <c r="D2610">
        <v>41.02</v>
      </c>
      <c r="E2610">
        <v>1</v>
      </c>
      <c r="F2610" s="14">
        <f>VLOOKUP($A2610,Orders!$A:$B,2,FALSE)</f>
        <v>38414</v>
      </c>
      <c r="G2610" t="str">
        <f>VLOOKUP($A2610,Orders!$A:$E,5,FALSE)</f>
        <v>Shipped</v>
      </c>
      <c r="H2610">
        <f>VLOOKUP(B2610,Products!A:H,8)</f>
        <v>27.06</v>
      </c>
      <c r="I2610">
        <f t="shared" si="168"/>
        <v>1107.5400000000002</v>
      </c>
      <c r="J2610">
        <f t="shared" si="169"/>
        <v>376.92000000000013</v>
      </c>
      <c r="K2610">
        <f t="shared" si="170"/>
        <v>2005</v>
      </c>
      <c r="L2610">
        <f t="shared" si="171"/>
        <v>3</v>
      </c>
      <c r="M2610" t="str">
        <f>VLOOKUP(A2610,'Master Sheet'!A:O,15)</f>
        <v>Boston</v>
      </c>
    </row>
    <row r="2611" spans="1:13">
      <c r="A2611">
        <v>10388</v>
      </c>
      <c r="B2611" t="s">
        <v>189</v>
      </c>
      <c r="C2611">
        <v>46</v>
      </c>
      <c r="D2611">
        <v>74.900000000000006</v>
      </c>
      <c r="E2611">
        <v>2</v>
      </c>
      <c r="F2611" s="14">
        <f>VLOOKUP($A2611,Orders!$A:$B,2,FALSE)</f>
        <v>38414</v>
      </c>
      <c r="G2611" t="str">
        <f>VLOOKUP($A2611,Orders!$A:$E,5,FALSE)</f>
        <v>Shipped</v>
      </c>
      <c r="H2611">
        <f>VLOOKUP(B2611,Products!A:H,8)</f>
        <v>51.15</v>
      </c>
      <c r="I2611">
        <f t="shared" si="168"/>
        <v>3445.4</v>
      </c>
      <c r="J2611">
        <f t="shared" si="169"/>
        <v>1092.5000000000002</v>
      </c>
      <c r="K2611">
        <f t="shared" si="170"/>
        <v>2005</v>
      </c>
      <c r="L2611">
        <f t="shared" si="171"/>
        <v>3</v>
      </c>
      <c r="M2611" t="str">
        <f>VLOOKUP(A2611,'Master Sheet'!A:O,15)</f>
        <v>Boston</v>
      </c>
    </row>
    <row r="2612" spans="1:13">
      <c r="A2612">
        <v>10388</v>
      </c>
      <c r="B2612" t="s">
        <v>192</v>
      </c>
      <c r="C2612">
        <v>50</v>
      </c>
      <c r="D2612">
        <v>111.53</v>
      </c>
      <c r="E2612">
        <v>3</v>
      </c>
      <c r="F2612" s="14">
        <f>VLOOKUP($A2612,Orders!$A:$B,2,FALSE)</f>
        <v>38414</v>
      </c>
      <c r="G2612" t="str">
        <f>VLOOKUP($A2612,Orders!$A:$E,5,FALSE)</f>
        <v>Shipped</v>
      </c>
      <c r="H2612">
        <f>VLOOKUP(B2612,Products!A:H,8)</f>
        <v>59.33</v>
      </c>
      <c r="I2612">
        <f t="shared" si="168"/>
        <v>5576.5</v>
      </c>
      <c r="J2612">
        <f t="shared" si="169"/>
        <v>2610</v>
      </c>
      <c r="K2612">
        <f t="shared" si="170"/>
        <v>2005</v>
      </c>
      <c r="L2612">
        <f t="shared" si="171"/>
        <v>3</v>
      </c>
      <c r="M2612" t="str">
        <f>VLOOKUP(A2612,'Master Sheet'!A:O,15)</f>
        <v>Boston</v>
      </c>
    </row>
    <row r="2613" spans="1:13">
      <c r="A2613">
        <v>10389</v>
      </c>
      <c r="B2613" t="s">
        <v>204</v>
      </c>
      <c r="C2613">
        <v>26</v>
      </c>
      <c r="D2613">
        <v>182.9</v>
      </c>
      <c r="E2613">
        <v>4</v>
      </c>
      <c r="F2613" s="14">
        <f>VLOOKUP($A2613,Orders!$A:$B,2,FALSE)</f>
        <v>38414</v>
      </c>
      <c r="G2613" t="str">
        <f>VLOOKUP($A2613,Orders!$A:$E,5,FALSE)</f>
        <v>Shipped</v>
      </c>
      <c r="H2613">
        <f>VLOOKUP(B2613,Products!A:H,8)</f>
        <v>95.34</v>
      </c>
      <c r="I2613">
        <f t="shared" si="168"/>
        <v>4755.4000000000005</v>
      </c>
      <c r="J2613">
        <f t="shared" si="169"/>
        <v>2276.56</v>
      </c>
      <c r="K2613">
        <f t="shared" si="170"/>
        <v>2005</v>
      </c>
      <c r="L2613">
        <f t="shared" si="171"/>
        <v>3</v>
      </c>
      <c r="M2613" t="str">
        <f>VLOOKUP(A2613,'Master Sheet'!A:O,15)</f>
        <v>London</v>
      </c>
    </row>
    <row r="2614" spans="1:13">
      <c r="A2614">
        <v>10389</v>
      </c>
      <c r="B2614" t="s">
        <v>205</v>
      </c>
      <c r="C2614">
        <v>25</v>
      </c>
      <c r="D2614">
        <v>95.13</v>
      </c>
      <c r="E2614">
        <v>6</v>
      </c>
      <c r="F2614" s="14">
        <f>VLOOKUP($A2614,Orders!$A:$B,2,FALSE)</f>
        <v>38414</v>
      </c>
      <c r="G2614" t="str">
        <f>VLOOKUP($A2614,Orders!$A:$E,5,FALSE)</f>
        <v>Shipped</v>
      </c>
      <c r="H2614">
        <f>VLOOKUP(B2614,Products!A:H,8)</f>
        <v>75.16</v>
      </c>
      <c r="I2614">
        <f t="shared" si="168"/>
        <v>2378.25</v>
      </c>
      <c r="J2614">
        <f t="shared" si="169"/>
        <v>499.25</v>
      </c>
      <c r="K2614">
        <f t="shared" si="170"/>
        <v>2005</v>
      </c>
      <c r="L2614">
        <f t="shared" si="171"/>
        <v>3</v>
      </c>
      <c r="M2614" t="str">
        <f>VLOOKUP(A2614,'Master Sheet'!A:O,15)</f>
        <v>London</v>
      </c>
    </row>
    <row r="2615" spans="1:13">
      <c r="A2615">
        <v>10389</v>
      </c>
      <c r="B2615" t="s">
        <v>206</v>
      </c>
      <c r="C2615">
        <v>36</v>
      </c>
      <c r="D2615">
        <v>76.61</v>
      </c>
      <c r="E2615">
        <v>7</v>
      </c>
      <c r="F2615" s="14">
        <f>VLOOKUP($A2615,Orders!$A:$B,2,FALSE)</f>
        <v>38414</v>
      </c>
      <c r="G2615" t="str">
        <f>VLOOKUP($A2615,Orders!$A:$E,5,FALSE)</f>
        <v>Shipped</v>
      </c>
      <c r="H2615">
        <f>VLOOKUP(B2615,Products!A:H,8)</f>
        <v>31.92</v>
      </c>
      <c r="I2615">
        <f t="shared" si="168"/>
        <v>2757.96</v>
      </c>
      <c r="J2615">
        <f t="shared" si="169"/>
        <v>1608.84</v>
      </c>
      <c r="K2615">
        <f t="shared" si="170"/>
        <v>2005</v>
      </c>
      <c r="L2615">
        <f t="shared" si="171"/>
        <v>3</v>
      </c>
      <c r="M2615" t="str">
        <f>VLOOKUP(A2615,'Master Sheet'!A:O,15)</f>
        <v>London</v>
      </c>
    </row>
    <row r="2616" spans="1:13">
      <c r="A2616">
        <v>10389</v>
      </c>
      <c r="B2616" t="s">
        <v>207</v>
      </c>
      <c r="C2616">
        <v>47</v>
      </c>
      <c r="D2616">
        <v>102.49</v>
      </c>
      <c r="E2616">
        <v>8</v>
      </c>
      <c r="F2616" s="14">
        <f>VLOOKUP($A2616,Orders!$A:$B,2,FALSE)</f>
        <v>38414</v>
      </c>
      <c r="G2616" t="str">
        <f>VLOOKUP($A2616,Orders!$A:$E,5,FALSE)</f>
        <v>Shipped</v>
      </c>
      <c r="H2616">
        <f>VLOOKUP(B2616,Products!A:H,8)</f>
        <v>58.73</v>
      </c>
      <c r="I2616">
        <f t="shared" si="168"/>
        <v>4817.03</v>
      </c>
      <c r="J2616">
        <f t="shared" si="169"/>
        <v>2056.7199999999998</v>
      </c>
      <c r="K2616">
        <f t="shared" si="170"/>
        <v>2005</v>
      </c>
      <c r="L2616">
        <f t="shared" si="171"/>
        <v>3</v>
      </c>
      <c r="M2616" t="str">
        <f>VLOOKUP(A2616,'Master Sheet'!A:O,15)</f>
        <v>London</v>
      </c>
    </row>
    <row r="2617" spans="1:13">
      <c r="A2617">
        <v>10389</v>
      </c>
      <c r="B2617" t="s">
        <v>208</v>
      </c>
      <c r="C2617">
        <v>49</v>
      </c>
      <c r="D2617">
        <v>63.91</v>
      </c>
      <c r="E2617">
        <v>3</v>
      </c>
      <c r="F2617" s="14">
        <f>VLOOKUP($A2617,Orders!$A:$B,2,FALSE)</f>
        <v>38414</v>
      </c>
      <c r="G2617" t="str">
        <f>VLOOKUP($A2617,Orders!$A:$E,5,FALSE)</f>
        <v>Shipped</v>
      </c>
      <c r="H2617">
        <f>VLOOKUP(B2617,Products!A:H,8)</f>
        <v>53.9</v>
      </c>
      <c r="I2617">
        <f t="shared" si="168"/>
        <v>3131.5899999999997</v>
      </c>
      <c r="J2617">
        <f t="shared" si="169"/>
        <v>490.4899999999999</v>
      </c>
      <c r="K2617">
        <f t="shared" si="170"/>
        <v>2005</v>
      </c>
      <c r="L2617">
        <f t="shared" si="171"/>
        <v>3</v>
      </c>
      <c r="M2617" t="str">
        <f>VLOOKUP(A2617,'Master Sheet'!A:O,15)</f>
        <v>London</v>
      </c>
    </row>
    <row r="2618" spans="1:13">
      <c r="A2618">
        <v>10389</v>
      </c>
      <c r="B2618" t="s">
        <v>200</v>
      </c>
      <c r="C2618">
        <v>39</v>
      </c>
      <c r="D2618">
        <v>52.09</v>
      </c>
      <c r="E2618">
        <v>5</v>
      </c>
      <c r="F2618" s="14">
        <f>VLOOKUP($A2618,Orders!$A:$B,2,FALSE)</f>
        <v>38414</v>
      </c>
      <c r="G2618" t="str">
        <f>VLOOKUP($A2618,Orders!$A:$E,5,FALSE)</f>
        <v>Shipped</v>
      </c>
      <c r="H2618">
        <f>VLOOKUP(B2618,Products!A:H,8)</f>
        <v>24.23</v>
      </c>
      <c r="I2618">
        <f t="shared" si="168"/>
        <v>2031.5100000000002</v>
      </c>
      <c r="J2618">
        <f t="shared" si="169"/>
        <v>1086.5400000000002</v>
      </c>
      <c r="K2618">
        <f t="shared" si="170"/>
        <v>2005</v>
      </c>
      <c r="L2618">
        <f t="shared" si="171"/>
        <v>3</v>
      </c>
      <c r="M2618" t="str">
        <f>VLOOKUP(A2618,'Master Sheet'!A:O,15)</f>
        <v>London</v>
      </c>
    </row>
    <row r="2619" spans="1:13">
      <c r="A2619">
        <v>10389</v>
      </c>
      <c r="B2619" t="s">
        <v>201</v>
      </c>
      <c r="C2619">
        <v>45</v>
      </c>
      <c r="D2619">
        <v>112.7</v>
      </c>
      <c r="E2619">
        <v>1</v>
      </c>
      <c r="F2619" s="14">
        <f>VLOOKUP($A2619,Orders!$A:$B,2,FALSE)</f>
        <v>38414</v>
      </c>
      <c r="G2619" t="str">
        <f>VLOOKUP($A2619,Orders!$A:$E,5,FALSE)</f>
        <v>Shipped</v>
      </c>
      <c r="H2619">
        <f>VLOOKUP(B2619,Products!A:H,8)</f>
        <v>60.86</v>
      </c>
      <c r="I2619">
        <f t="shared" si="168"/>
        <v>5071.5</v>
      </c>
      <c r="J2619">
        <f t="shared" si="169"/>
        <v>2332.8000000000002</v>
      </c>
      <c r="K2619">
        <f t="shared" si="170"/>
        <v>2005</v>
      </c>
      <c r="L2619">
        <f t="shared" si="171"/>
        <v>3</v>
      </c>
      <c r="M2619" t="str">
        <f>VLOOKUP(A2619,'Master Sheet'!A:O,15)</f>
        <v>London</v>
      </c>
    </row>
    <row r="2620" spans="1:13">
      <c r="A2620">
        <v>10389</v>
      </c>
      <c r="B2620" t="s">
        <v>202</v>
      </c>
      <c r="C2620">
        <v>49</v>
      </c>
      <c r="D2620">
        <v>61.7</v>
      </c>
      <c r="E2620">
        <v>2</v>
      </c>
      <c r="F2620" s="14">
        <f>VLOOKUP($A2620,Orders!$A:$B,2,FALSE)</f>
        <v>38414</v>
      </c>
      <c r="G2620" t="str">
        <f>VLOOKUP($A2620,Orders!$A:$E,5,FALSE)</f>
        <v>Shipped</v>
      </c>
      <c r="H2620">
        <f>VLOOKUP(B2620,Products!A:H,8)</f>
        <v>37.32</v>
      </c>
      <c r="I2620">
        <f t="shared" si="168"/>
        <v>3023.3</v>
      </c>
      <c r="J2620">
        <f t="shared" si="169"/>
        <v>1194.6200000000001</v>
      </c>
      <c r="K2620">
        <f t="shared" si="170"/>
        <v>2005</v>
      </c>
      <c r="L2620">
        <f t="shared" si="171"/>
        <v>3</v>
      </c>
      <c r="M2620" t="str">
        <f>VLOOKUP(A2620,'Master Sheet'!A:O,15)</f>
        <v>London</v>
      </c>
    </row>
    <row r="2621" spans="1:13">
      <c r="A2621">
        <v>10390</v>
      </c>
      <c r="B2621" t="s">
        <v>220</v>
      </c>
      <c r="C2621">
        <v>36</v>
      </c>
      <c r="D2621">
        <v>117.48</v>
      </c>
      <c r="E2621">
        <v>14</v>
      </c>
      <c r="F2621" s="14">
        <f>VLOOKUP($A2621,Orders!$A:$B,2,FALSE)</f>
        <v>38415</v>
      </c>
      <c r="G2621" t="str">
        <f>VLOOKUP($A2621,Orders!$A:$E,5,FALSE)</f>
        <v>Shipped</v>
      </c>
      <c r="H2621">
        <f>VLOOKUP(B2621,Products!A:H,8)</f>
        <v>83.51</v>
      </c>
      <c r="I2621">
        <f t="shared" si="168"/>
        <v>4229.28</v>
      </c>
      <c r="J2621">
        <f t="shared" si="169"/>
        <v>1222.92</v>
      </c>
      <c r="K2621">
        <f t="shared" si="170"/>
        <v>2005</v>
      </c>
      <c r="L2621">
        <f t="shared" si="171"/>
        <v>3</v>
      </c>
      <c r="M2621" t="str">
        <f>VLOOKUP(A2621,'Master Sheet'!A:O,15)</f>
        <v>San Francisco</v>
      </c>
    </row>
    <row r="2622" spans="1:13">
      <c r="A2622">
        <v>10390</v>
      </c>
      <c r="B2622" t="s">
        <v>221</v>
      </c>
      <c r="C2622">
        <v>34</v>
      </c>
      <c r="D2622">
        <v>132.29</v>
      </c>
      <c r="E2622">
        <v>15</v>
      </c>
      <c r="F2622" s="14">
        <f>VLOOKUP($A2622,Orders!$A:$B,2,FALSE)</f>
        <v>38415</v>
      </c>
      <c r="G2622" t="str">
        <f>VLOOKUP($A2622,Orders!$A:$E,5,FALSE)</f>
        <v>Shipped</v>
      </c>
      <c r="H2622">
        <f>VLOOKUP(B2622,Products!A:H,8)</f>
        <v>93.89</v>
      </c>
      <c r="I2622">
        <f t="shared" si="168"/>
        <v>4497.8599999999997</v>
      </c>
      <c r="J2622">
        <f t="shared" si="169"/>
        <v>1305.5999999999997</v>
      </c>
      <c r="K2622">
        <f t="shared" si="170"/>
        <v>2005</v>
      </c>
      <c r="L2622">
        <f t="shared" si="171"/>
        <v>3</v>
      </c>
      <c r="M2622" t="str">
        <f>VLOOKUP(A2622,'Master Sheet'!A:O,15)</f>
        <v>San Francisco</v>
      </c>
    </row>
    <row r="2623" spans="1:13">
      <c r="A2623">
        <v>10390</v>
      </c>
      <c r="B2623" t="s">
        <v>128</v>
      </c>
      <c r="C2623">
        <v>31</v>
      </c>
      <c r="D2623">
        <v>102.98</v>
      </c>
      <c r="E2623">
        <v>16</v>
      </c>
      <c r="F2623" s="14">
        <f>VLOOKUP($A2623,Orders!$A:$B,2,FALSE)</f>
        <v>38415</v>
      </c>
      <c r="G2623" t="str">
        <f>VLOOKUP($A2623,Orders!$A:$E,5,FALSE)</f>
        <v>Shipped</v>
      </c>
      <c r="H2623">
        <f>VLOOKUP(B2623,Products!A:H,8)</f>
        <v>58.48</v>
      </c>
      <c r="I2623">
        <f t="shared" si="168"/>
        <v>3192.38</v>
      </c>
      <c r="J2623">
        <f t="shared" si="169"/>
        <v>1379.5000000000002</v>
      </c>
      <c r="K2623">
        <f t="shared" si="170"/>
        <v>2005</v>
      </c>
      <c r="L2623">
        <f t="shared" si="171"/>
        <v>3</v>
      </c>
      <c r="M2623" t="str">
        <f>VLOOKUP(A2623,'Master Sheet'!A:O,15)</f>
        <v>San Francisco</v>
      </c>
    </row>
    <row r="2624" spans="1:13">
      <c r="A2624">
        <v>10390</v>
      </c>
      <c r="B2624" t="s">
        <v>129</v>
      </c>
      <c r="C2624">
        <v>26</v>
      </c>
      <c r="D2624">
        <v>162</v>
      </c>
      <c r="E2624">
        <v>7</v>
      </c>
      <c r="F2624" s="14">
        <f>VLOOKUP($A2624,Orders!$A:$B,2,FALSE)</f>
        <v>38415</v>
      </c>
      <c r="G2624" t="str">
        <f>VLOOKUP($A2624,Orders!$A:$E,5,FALSE)</f>
        <v>Shipped</v>
      </c>
      <c r="H2624">
        <f>VLOOKUP(B2624,Products!A:H,8)</f>
        <v>72.56</v>
      </c>
      <c r="I2624">
        <f t="shared" si="168"/>
        <v>4212</v>
      </c>
      <c r="J2624">
        <f t="shared" si="169"/>
        <v>2325.44</v>
      </c>
      <c r="K2624">
        <f t="shared" si="170"/>
        <v>2005</v>
      </c>
      <c r="L2624">
        <f t="shared" si="171"/>
        <v>3</v>
      </c>
      <c r="M2624" t="str">
        <f>VLOOKUP(A2624,'Master Sheet'!A:O,15)</f>
        <v>San Francisco</v>
      </c>
    </row>
    <row r="2625" spans="1:13">
      <c r="A2625">
        <v>10390</v>
      </c>
      <c r="B2625" t="s">
        <v>209</v>
      </c>
      <c r="C2625">
        <v>40</v>
      </c>
      <c r="D2625">
        <v>75.59</v>
      </c>
      <c r="E2625">
        <v>9</v>
      </c>
      <c r="F2625" s="14">
        <f>VLOOKUP($A2625,Orders!$A:$B,2,FALSE)</f>
        <v>38415</v>
      </c>
      <c r="G2625" t="str">
        <f>VLOOKUP($A2625,Orders!$A:$E,5,FALSE)</f>
        <v>Shipped</v>
      </c>
      <c r="H2625">
        <f>VLOOKUP(B2625,Products!A:H,8)</f>
        <v>49.05</v>
      </c>
      <c r="I2625">
        <f t="shared" si="168"/>
        <v>3023.6000000000004</v>
      </c>
      <c r="J2625">
        <f t="shared" si="169"/>
        <v>1061.6000000000004</v>
      </c>
      <c r="K2625">
        <f t="shared" si="170"/>
        <v>2005</v>
      </c>
      <c r="L2625">
        <f t="shared" si="171"/>
        <v>3</v>
      </c>
      <c r="M2625" t="str">
        <f>VLOOKUP(A2625,'Master Sheet'!A:O,15)</f>
        <v>San Francisco</v>
      </c>
    </row>
    <row r="2626" spans="1:13">
      <c r="A2626">
        <v>10390</v>
      </c>
      <c r="B2626" t="s">
        <v>210</v>
      </c>
      <c r="C2626">
        <v>50</v>
      </c>
      <c r="D2626">
        <v>135.22999999999999</v>
      </c>
      <c r="E2626">
        <v>1</v>
      </c>
      <c r="F2626" s="14">
        <f>VLOOKUP($A2626,Orders!$A:$B,2,FALSE)</f>
        <v>38415</v>
      </c>
      <c r="G2626" t="str">
        <f>VLOOKUP($A2626,Orders!$A:$E,5,FALSE)</f>
        <v>Shipped</v>
      </c>
      <c r="H2626">
        <f>VLOOKUP(B2626,Products!A:H,8)</f>
        <v>73.489999999999995</v>
      </c>
      <c r="I2626">
        <f t="shared" si="168"/>
        <v>6761.4999999999991</v>
      </c>
      <c r="J2626">
        <f t="shared" si="169"/>
        <v>3086.9999999999995</v>
      </c>
      <c r="K2626">
        <f t="shared" si="170"/>
        <v>2005</v>
      </c>
      <c r="L2626">
        <f t="shared" si="171"/>
        <v>3</v>
      </c>
      <c r="M2626" t="str">
        <f>VLOOKUP(A2626,'Master Sheet'!A:O,15)</f>
        <v>San Francisco</v>
      </c>
    </row>
    <row r="2627" spans="1:13">
      <c r="A2627">
        <v>10390</v>
      </c>
      <c r="B2627" t="s">
        <v>211</v>
      </c>
      <c r="C2627">
        <v>36</v>
      </c>
      <c r="D2627">
        <v>54.09</v>
      </c>
      <c r="E2627">
        <v>2</v>
      </c>
      <c r="F2627" s="14">
        <f>VLOOKUP($A2627,Orders!$A:$B,2,FALSE)</f>
        <v>38415</v>
      </c>
      <c r="G2627" t="str">
        <f>VLOOKUP($A2627,Orders!$A:$E,5,FALSE)</f>
        <v>Shipped</v>
      </c>
      <c r="H2627">
        <f>VLOOKUP(B2627,Products!A:H,8)</f>
        <v>32.950000000000003</v>
      </c>
      <c r="I2627">
        <f t="shared" si="168"/>
        <v>1947.2400000000002</v>
      </c>
      <c r="J2627">
        <f t="shared" si="169"/>
        <v>761.04</v>
      </c>
      <c r="K2627">
        <f t="shared" si="170"/>
        <v>2005</v>
      </c>
      <c r="L2627">
        <f t="shared" si="171"/>
        <v>3</v>
      </c>
      <c r="M2627" t="str">
        <f>VLOOKUP(A2627,'Master Sheet'!A:O,15)</f>
        <v>San Francisco</v>
      </c>
    </row>
    <row r="2628" spans="1:13">
      <c r="A2628">
        <v>10390</v>
      </c>
      <c r="B2628" t="s">
        <v>212</v>
      </c>
      <c r="C2628">
        <v>49</v>
      </c>
      <c r="D2628">
        <v>122.02</v>
      </c>
      <c r="E2628">
        <v>3</v>
      </c>
      <c r="F2628" s="14">
        <f>VLOOKUP($A2628,Orders!$A:$B,2,FALSE)</f>
        <v>38415</v>
      </c>
      <c r="G2628" t="str">
        <f>VLOOKUP($A2628,Orders!$A:$E,5,FALSE)</f>
        <v>Shipped</v>
      </c>
      <c r="H2628">
        <f>VLOOKUP(B2628,Products!A:H,8)</f>
        <v>69.930000000000007</v>
      </c>
      <c r="I2628">
        <f t="shared" si="168"/>
        <v>5978.98</v>
      </c>
      <c r="J2628">
        <f t="shared" si="169"/>
        <v>2552.4099999999994</v>
      </c>
      <c r="K2628">
        <f t="shared" si="170"/>
        <v>2005</v>
      </c>
      <c r="L2628">
        <f t="shared" si="171"/>
        <v>3</v>
      </c>
      <c r="M2628" t="str">
        <f>VLOOKUP(A2628,'Master Sheet'!A:O,15)</f>
        <v>San Francisco</v>
      </c>
    </row>
    <row r="2629" spans="1:13">
      <c r="A2629">
        <v>10390</v>
      </c>
      <c r="B2629" t="s">
        <v>213</v>
      </c>
      <c r="C2629">
        <v>35</v>
      </c>
      <c r="D2629">
        <v>67.87</v>
      </c>
      <c r="E2629">
        <v>4</v>
      </c>
      <c r="F2629" s="14">
        <f>VLOOKUP($A2629,Orders!$A:$B,2,FALSE)</f>
        <v>38415</v>
      </c>
      <c r="G2629" t="str">
        <f>VLOOKUP($A2629,Orders!$A:$E,5,FALSE)</f>
        <v>Shipped</v>
      </c>
      <c r="H2629">
        <f>VLOOKUP(B2629,Products!A:H,8)</f>
        <v>47.1</v>
      </c>
      <c r="I2629">
        <f t="shared" si="168"/>
        <v>2375.4500000000003</v>
      </c>
      <c r="J2629">
        <f t="shared" si="169"/>
        <v>726.95000000000016</v>
      </c>
      <c r="K2629">
        <f t="shared" si="170"/>
        <v>2005</v>
      </c>
      <c r="L2629">
        <f t="shared" si="171"/>
        <v>3</v>
      </c>
      <c r="M2629" t="str">
        <f>VLOOKUP(A2629,'Master Sheet'!A:O,15)</f>
        <v>San Francisco</v>
      </c>
    </row>
    <row r="2630" spans="1:13">
      <c r="A2630">
        <v>10390</v>
      </c>
      <c r="B2630" t="s">
        <v>224</v>
      </c>
      <c r="C2630">
        <v>37</v>
      </c>
      <c r="D2630">
        <v>35.869999999999997</v>
      </c>
      <c r="E2630">
        <v>5</v>
      </c>
      <c r="F2630" s="14">
        <f>VLOOKUP($A2630,Orders!$A:$B,2,FALSE)</f>
        <v>38415</v>
      </c>
      <c r="G2630" t="str">
        <f>VLOOKUP($A2630,Orders!$A:$E,5,FALSE)</f>
        <v>Shipped</v>
      </c>
      <c r="H2630">
        <f>VLOOKUP(B2630,Products!A:H,8)</f>
        <v>16.239999999999998</v>
      </c>
      <c r="I2630">
        <f t="shared" si="168"/>
        <v>1327.1899999999998</v>
      </c>
      <c r="J2630">
        <f t="shared" si="169"/>
        <v>726.31</v>
      </c>
      <c r="K2630">
        <f t="shared" si="170"/>
        <v>2005</v>
      </c>
      <c r="L2630">
        <f t="shared" si="171"/>
        <v>3</v>
      </c>
      <c r="M2630" t="str">
        <f>VLOOKUP(A2630,'Master Sheet'!A:O,15)</f>
        <v>San Francisco</v>
      </c>
    </row>
    <row r="2631" spans="1:13">
      <c r="A2631">
        <v>10390</v>
      </c>
      <c r="B2631" t="s">
        <v>214</v>
      </c>
      <c r="C2631">
        <v>46</v>
      </c>
      <c r="D2631">
        <v>51.43</v>
      </c>
      <c r="E2631">
        <v>6</v>
      </c>
      <c r="F2631" s="14">
        <f>VLOOKUP($A2631,Orders!$A:$B,2,FALSE)</f>
        <v>38415</v>
      </c>
      <c r="G2631" t="str">
        <f>VLOOKUP($A2631,Orders!$A:$E,5,FALSE)</f>
        <v>Shipped</v>
      </c>
      <c r="H2631">
        <f>VLOOKUP(B2631,Products!A:H,8)</f>
        <v>38.58</v>
      </c>
      <c r="I2631">
        <f t="shared" si="168"/>
        <v>2365.7800000000002</v>
      </c>
      <c r="J2631">
        <f t="shared" si="169"/>
        <v>591.1</v>
      </c>
      <c r="K2631">
        <f t="shared" si="170"/>
        <v>2005</v>
      </c>
      <c r="L2631">
        <f t="shared" si="171"/>
        <v>3</v>
      </c>
      <c r="M2631" t="str">
        <f>VLOOKUP(A2631,'Master Sheet'!A:O,15)</f>
        <v>San Francisco</v>
      </c>
    </row>
    <row r="2632" spans="1:13">
      <c r="A2632">
        <v>10390</v>
      </c>
      <c r="B2632" t="s">
        <v>215</v>
      </c>
      <c r="C2632">
        <v>45</v>
      </c>
      <c r="D2632">
        <v>134.81</v>
      </c>
      <c r="E2632">
        <v>8</v>
      </c>
      <c r="F2632" s="14">
        <f>VLOOKUP($A2632,Orders!$A:$B,2,FALSE)</f>
        <v>38415</v>
      </c>
      <c r="G2632" t="str">
        <f>VLOOKUP($A2632,Orders!$A:$E,5,FALSE)</f>
        <v>Shipped</v>
      </c>
      <c r="H2632">
        <f>VLOOKUP(B2632,Products!A:H,8)</f>
        <v>98.3</v>
      </c>
      <c r="I2632">
        <f t="shared" si="168"/>
        <v>6066.45</v>
      </c>
      <c r="J2632">
        <f t="shared" si="169"/>
        <v>1642.9500000000003</v>
      </c>
      <c r="K2632">
        <f t="shared" si="170"/>
        <v>2005</v>
      </c>
      <c r="L2632">
        <f t="shared" si="171"/>
        <v>3</v>
      </c>
      <c r="M2632" t="str">
        <f>VLOOKUP(A2632,'Master Sheet'!A:O,15)</f>
        <v>San Francisco</v>
      </c>
    </row>
    <row r="2633" spans="1:13">
      <c r="A2633">
        <v>10390</v>
      </c>
      <c r="B2633" t="s">
        <v>216</v>
      </c>
      <c r="C2633">
        <v>30</v>
      </c>
      <c r="D2633">
        <v>66.290000000000006</v>
      </c>
      <c r="E2633">
        <v>10</v>
      </c>
      <c r="F2633" s="14">
        <f>VLOOKUP($A2633,Orders!$A:$B,2,FALSE)</f>
        <v>38415</v>
      </c>
      <c r="G2633" t="str">
        <f>VLOOKUP($A2633,Orders!$A:$E,5,FALSE)</f>
        <v>Shipped</v>
      </c>
      <c r="H2633">
        <f>VLOOKUP(B2633,Products!A:H,8)</f>
        <v>32.33</v>
      </c>
      <c r="I2633">
        <f t="shared" si="168"/>
        <v>1988.7000000000003</v>
      </c>
      <c r="J2633">
        <f t="shared" si="169"/>
        <v>1018.8000000000002</v>
      </c>
      <c r="K2633">
        <f t="shared" si="170"/>
        <v>2005</v>
      </c>
      <c r="L2633">
        <f t="shared" si="171"/>
        <v>3</v>
      </c>
      <c r="M2633" t="str">
        <f>VLOOKUP(A2633,'Master Sheet'!A:O,15)</f>
        <v>San Francisco</v>
      </c>
    </row>
    <row r="2634" spans="1:13">
      <c r="A2634">
        <v>10390</v>
      </c>
      <c r="B2634" t="s">
        <v>217</v>
      </c>
      <c r="C2634">
        <v>41</v>
      </c>
      <c r="D2634">
        <v>39.020000000000003</v>
      </c>
      <c r="E2634">
        <v>11</v>
      </c>
      <c r="F2634" s="14">
        <f>VLOOKUP($A2634,Orders!$A:$B,2,FALSE)</f>
        <v>38415</v>
      </c>
      <c r="G2634" t="str">
        <f>VLOOKUP($A2634,Orders!$A:$E,5,FALSE)</f>
        <v>Shipped</v>
      </c>
      <c r="H2634">
        <f>VLOOKUP(B2634,Products!A:H,8)</f>
        <v>24.14</v>
      </c>
      <c r="I2634">
        <f t="shared" si="168"/>
        <v>1599.8200000000002</v>
      </c>
      <c r="J2634">
        <f t="shared" si="169"/>
        <v>610.08000000000015</v>
      </c>
      <c r="K2634">
        <f t="shared" si="170"/>
        <v>2005</v>
      </c>
      <c r="L2634">
        <f t="shared" si="171"/>
        <v>3</v>
      </c>
      <c r="M2634" t="str">
        <f>VLOOKUP(A2634,'Master Sheet'!A:O,15)</f>
        <v>San Francisco</v>
      </c>
    </row>
    <row r="2635" spans="1:13">
      <c r="A2635">
        <v>10390</v>
      </c>
      <c r="B2635" t="s">
        <v>218</v>
      </c>
      <c r="C2635">
        <v>45</v>
      </c>
      <c r="D2635">
        <v>101.03</v>
      </c>
      <c r="E2635">
        <v>12</v>
      </c>
      <c r="F2635" s="14">
        <f>VLOOKUP($A2635,Orders!$A:$B,2,FALSE)</f>
        <v>38415</v>
      </c>
      <c r="G2635" t="str">
        <f>VLOOKUP($A2635,Orders!$A:$E,5,FALSE)</f>
        <v>Shipped</v>
      </c>
      <c r="H2635">
        <f>VLOOKUP(B2635,Products!A:H,8)</f>
        <v>56.13</v>
      </c>
      <c r="I2635">
        <f t="shared" si="168"/>
        <v>4546.3500000000004</v>
      </c>
      <c r="J2635">
        <f t="shared" si="169"/>
        <v>2020.5</v>
      </c>
      <c r="K2635">
        <f t="shared" si="170"/>
        <v>2005</v>
      </c>
      <c r="L2635">
        <f t="shared" si="171"/>
        <v>3</v>
      </c>
      <c r="M2635" t="str">
        <f>VLOOKUP(A2635,'Master Sheet'!A:O,15)</f>
        <v>San Francisco</v>
      </c>
    </row>
    <row r="2636" spans="1:13">
      <c r="A2636">
        <v>10390</v>
      </c>
      <c r="B2636" t="s">
        <v>219</v>
      </c>
      <c r="C2636">
        <v>22</v>
      </c>
      <c r="D2636">
        <v>81.36</v>
      </c>
      <c r="E2636">
        <v>13</v>
      </c>
      <c r="F2636" s="14">
        <f>VLOOKUP($A2636,Orders!$A:$B,2,FALSE)</f>
        <v>38415</v>
      </c>
      <c r="G2636" t="str">
        <f>VLOOKUP($A2636,Orders!$A:$E,5,FALSE)</f>
        <v>Shipped</v>
      </c>
      <c r="H2636">
        <f>VLOOKUP(B2636,Products!A:H,8)</f>
        <v>34.17</v>
      </c>
      <c r="I2636">
        <f t="shared" si="168"/>
        <v>1789.92</v>
      </c>
      <c r="J2636">
        <f t="shared" si="169"/>
        <v>1038.1799999999998</v>
      </c>
      <c r="K2636">
        <f t="shared" si="170"/>
        <v>2005</v>
      </c>
      <c r="L2636">
        <f t="shared" si="171"/>
        <v>3</v>
      </c>
      <c r="M2636" t="str">
        <f>VLOOKUP(A2636,'Master Sheet'!A:O,15)</f>
        <v>San Francisco</v>
      </c>
    </row>
    <row r="2637" spans="1:13">
      <c r="A2637">
        <v>10391</v>
      </c>
      <c r="B2637" t="s">
        <v>134</v>
      </c>
      <c r="C2637">
        <v>24</v>
      </c>
      <c r="D2637">
        <v>195.01</v>
      </c>
      <c r="E2637">
        <v>4</v>
      </c>
      <c r="F2637" s="14">
        <f>VLOOKUP($A2637,Orders!$A:$B,2,FALSE)</f>
        <v>38420</v>
      </c>
      <c r="G2637" t="str">
        <f>VLOOKUP($A2637,Orders!$A:$E,5,FALSE)</f>
        <v>Shipped</v>
      </c>
      <c r="H2637">
        <f>VLOOKUP(B2637,Products!A:H,8)</f>
        <v>98.58</v>
      </c>
      <c r="I2637">
        <f t="shared" si="168"/>
        <v>4680.24</v>
      </c>
      <c r="J2637">
        <f t="shared" si="169"/>
        <v>2314.3199999999997</v>
      </c>
      <c r="K2637">
        <f t="shared" si="170"/>
        <v>2005</v>
      </c>
      <c r="L2637">
        <f t="shared" si="171"/>
        <v>3</v>
      </c>
      <c r="M2637" t="str">
        <f>VLOOKUP(A2637,'Master Sheet'!A:O,15)</f>
        <v>Sydney</v>
      </c>
    </row>
    <row r="2638" spans="1:13">
      <c r="A2638">
        <v>10391</v>
      </c>
      <c r="B2638" t="s">
        <v>135</v>
      </c>
      <c r="C2638">
        <v>37</v>
      </c>
      <c r="D2638">
        <v>121.15</v>
      </c>
      <c r="E2638">
        <v>7</v>
      </c>
      <c r="F2638" s="14">
        <f>VLOOKUP($A2638,Orders!$A:$B,2,FALSE)</f>
        <v>38420</v>
      </c>
      <c r="G2638" t="str">
        <f>VLOOKUP($A2638,Orders!$A:$E,5,FALSE)</f>
        <v>Shipped</v>
      </c>
      <c r="H2638">
        <f>VLOOKUP(B2638,Products!A:H,8)</f>
        <v>103.42</v>
      </c>
      <c r="I2638">
        <f t="shared" si="168"/>
        <v>4482.55</v>
      </c>
      <c r="J2638">
        <f t="shared" si="169"/>
        <v>656.0100000000001</v>
      </c>
      <c r="K2638">
        <f t="shared" si="170"/>
        <v>2005</v>
      </c>
      <c r="L2638">
        <f t="shared" si="171"/>
        <v>3</v>
      </c>
      <c r="M2638" t="str">
        <f>VLOOKUP(A2638,'Master Sheet'!A:O,15)</f>
        <v>Sydney</v>
      </c>
    </row>
    <row r="2639" spans="1:13">
      <c r="A2639">
        <v>10391</v>
      </c>
      <c r="B2639" t="s">
        <v>136</v>
      </c>
      <c r="C2639">
        <v>39</v>
      </c>
      <c r="D2639">
        <v>110.7</v>
      </c>
      <c r="E2639">
        <v>9</v>
      </c>
      <c r="F2639" s="14">
        <f>VLOOKUP($A2639,Orders!$A:$B,2,FALSE)</f>
        <v>38420</v>
      </c>
      <c r="G2639" t="str">
        <f>VLOOKUP($A2639,Orders!$A:$E,5,FALSE)</f>
        <v>Shipped</v>
      </c>
      <c r="H2639">
        <f>VLOOKUP(B2639,Products!A:H,8)</f>
        <v>77.900000000000006</v>
      </c>
      <c r="I2639">
        <f t="shared" si="168"/>
        <v>4317.3</v>
      </c>
      <c r="J2639">
        <f t="shared" si="169"/>
        <v>1279.1999999999998</v>
      </c>
      <c r="K2639">
        <f t="shared" si="170"/>
        <v>2005</v>
      </c>
      <c r="L2639">
        <f t="shared" si="171"/>
        <v>3</v>
      </c>
      <c r="M2639" t="str">
        <f>VLOOKUP(A2639,'Master Sheet'!A:O,15)</f>
        <v>Sydney</v>
      </c>
    </row>
    <row r="2640" spans="1:13">
      <c r="A2640">
        <v>10391</v>
      </c>
      <c r="B2640" t="s">
        <v>137</v>
      </c>
      <c r="C2640">
        <v>29</v>
      </c>
      <c r="D2640">
        <v>114.34</v>
      </c>
      <c r="E2640">
        <v>10</v>
      </c>
      <c r="F2640" s="14">
        <f>VLOOKUP($A2640,Orders!$A:$B,2,FALSE)</f>
        <v>38420</v>
      </c>
      <c r="G2640" t="str">
        <f>VLOOKUP($A2640,Orders!$A:$E,5,FALSE)</f>
        <v>Shipped</v>
      </c>
      <c r="H2640">
        <f>VLOOKUP(B2640,Products!A:H,8)</f>
        <v>58.33</v>
      </c>
      <c r="I2640">
        <f t="shared" si="168"/>
        <v>3315.86</v>
      </c>
      <c r="J2640">
        <f t="shared" si="169"/>
        <v>1624.2900000000002</v>
      </c>
      <c r="K2640">
        <f t="shared" si="170"/>
        <v>2005</v>
      </c>
      <c r="L2640">
        <f t="shared" si="171"/>
        <v>3</v>
      </c>
      <c r="M2640" t="str">
        <f>VLOOKUP(A2640,'Master Sheet'!A:O,15)</f>
        <v>Sydney</v>
      </c>
    </row>
    <row r="2641" spans="1:13">
      <c r="A2641">
        <v>10391</v>
      </c>
      <c r="B2641" t="s">
        <v>132</v>
      </c>
      <c r="C2641">
        <v>35</v>
      </c>
      <c r="D2641">
        <v>102.74</v>
      </c>
      <c r="E2641">
        <v>2</v>
      </c>
      <c r="F2641" s="14">
        <f>VLOOKUP($A2641,Orders!$A:$B,2,FALSE)</f>
        <v>38420</v>
      </c>
      <c r="G2641" t="str">
        <f>VLOOKUP($A2641,Orders!$A:$E,5,FALSE)</f>
        <v>Shipped</v>
      </c>
      <c r="H2641">
        <f>VLOOKUP(B2641,Products!A:H,8)</f>
        <v>60.62</v>
      </c>
      <c r="I2641">
        <f t="shared" si="168"/>
        <v>3595.8999999999996</v>
      </c>
      <c r="J2641">
        <f t="shared" si="169"/>
        <v>1474.1999999999998</v>
      </c>
      <c r="K2641">
        <f t="shared" si="170"/>
        <v>2005</v>
      </c>
      <c r="L2641">
        <f t="shared" si="171"/>
        <v>3</v>
      </c>
      <c r="M2641" t="str">
        <f>VLOOKUP(A2641,'Master Sheet'!A:O,15)</f>
        <v>Sydney</v>
      </c>
    </row>
    <row r="2642" spans="1:13">
      <c r="A2642">
        <v>10391</v>
      </c>
      <c r="B2642" t="s">
        <v>133</v>
      </c>
      <c r="C2642">
        <v>42</v>
      </c>
      <c r="D2642">
        <v>47.44</v>
      </c>
      <c r="E2642">
        <v>3</v>
      </c>
      <c r="F2642" s="14">
        <f>VLOOKUP($A2642,Orders!$A:$B,2,FALSE)</f>
        <v>38420</v>
      </c>
      <c r="G2642" t="str">
        <f>VLOOKUP($A2642,Orders!$A:$E,5,FALSE)</f>
        <v>Shipped</v>
      </c>
      <c r="H2642">
        <f>VLOOKUP(B2642,Products!A:H,8)</f>
        <v>24.26</v>
      </c>
      <c r="I2642">
        <f t="shared" si="168"/>
        <v>1992.48</v>
      </c>
      <c r="J2642">
        <f t="shared" si="169"/>
        <v>973.55999999999983</v>
      </c>
      <c r="K2642">
        <f t="shared" si="170"/>
        <v>2005</v>
      </c>
      <c r="L2642">
        <f t="shared" si="171"/>
        <v>3</v>
      </c>
      <c r="M2642" t="str">
        <f>VLOOKUP(A2642,'Master Sheet'!A:O,15)</f>
        <v>Sydney</v>
      </c>
    </row>
    <row r="2643" spans="1:13">
      <c r="A2643">
        <v>10391</v>
      </c>
      <c r="B2643" t="s">
        <v>138</v>
      </c>
      <c r="C2643">
        <v>44</v>
      </c>
      <c r="D2643">
        <v>57.73</v>
      </c>
      <c r="E2643">
        <v>5</v>
      </c>
      <c r="F2643" s="14">
        <f>VLOOKUP($A2643,Orders!$A:$B,2,FALSE)</f>
        <v>38420</v>
      </c>
      <c r="G2643" t="str">
        <f>VLOOKUP($A2643,Orders!$A:$E,5,FALSE)</f>
        <v>Shipped</v>
      </c>
      <c r="H2643">
        <f>VLOOKUP(B2643,Products!A:H,8)</f>
        <v>24.92</v>
      </c>
      <c r="I2643">
        <f t="shared" si="168"/>
        <v>2540.12</v>
      </c>
      <c r="J2643">
        <f t="shared" si="169"/>
        <v>1443.6399999999999</v>
      </c>
      <c r="K2643">
        <f t="shared" si="170"/>
        <v>2005</v>
      </c>
      <c r="L2643">
        <f t="shared" si="171"/>
        <v>3</v>
      </c>
      <c r="M2643" t="str">
        <f>VLOOKUP(A2643,'Master Sheet'!A:O,15)</f>
        <v>Sydney</v>
      </c>
    </row>
    <row r="2644" spans="1:13">
      <c r="A2644">
        <v>10391</v>
      </c>
      <c r="B2644" t="s">
        <v>139</v>
      </c>
      <c r="C2644">
        <v>32</v>
      </c>
      <c r="D2644">
        <v>99.28</v>
      </c>
      <c r="E2644">
        <v>6</v>
      </c>
      <c r="F2644" s="14">
        <f>VLOOKUP($A2644,Orders!$A:$B,2,FALSE)</f>
        <v>38420</v>
      </c>
      <c r="G2644" t="str">
        <f>VLOOKUP($A2644,Orders!$A:$E,5,FALSE)</f>
        <v>Shipped</v>
      </c>
      <c r="H2644">
        <f>VLOOKUP(B2644,Products!A:H,8)</f>
        <v>60.78</v>
      </c>
      <c r="I2644">
        <f t="shared" si="168"/>
        <v>3176.96</v>
      </c>
      <c r="J2644">
        <f t="shared" si="169"/>
        <v>1232</v>
      </c>
      <c r="K2644">
        <f t="shared" si="170"/>
        <v>2005</v>
      </c>
      <c r="L2644">
        <f t="shared" si="171"/>
        <v>3</v>
      </c>
      <c r="M2644" t="str">
        <f>VLOOKUP(A2644,'Master Sheet'!A:O,15)</f>
        <v>Sydney</v>
      </c>
    </row>
    <row r="2645" spans="1:13">
      <c r="A2645">
        <v>10391</v>
      </c>
      <c r="B2645" t="s">
        <v>130</v>
      </c>
      <c r="C2645">
        <v>33</v>
      </c>
      <c r="D2645">
        <v>26.55</v>
      </c>
      <c r="E2645">
        <v>8</v>
      </c>
      <c r="F2645" s="14">
        <f>VLOOKUP($A2645,Orders!$A:$B,2,FALSE)</f>
        <v>38420</v>
      </c>
      <c r="G2645" t="str">
        <f>VLOOKUP($A2645,Orders!$A:$E,5,FALSE)</f>
        <v>Shipped</v>
      </c>
      <c r="H2645">
        <f>VLOOKUP(B2645,Products!A:H,8)</f>
        <v>22.57</v>
      </c>
      <c r="I2645">
        <f t="shared" si="168"/>
        <v>876.15</v>
      </c>
      <c r="J2645">
        <f t="shared" si="169"/>
        <v>131.34</v>
      </c>
      <c r="K2645">
        <f t="shared" si="170"/>
        <v>2005</v>
      </c>
      <c r="L2645">
        <f t="shared" si="171"/>
        <v>3</v>
      </c>
      <c r="M2645" t="str">
        <f>VLOOKUP(A2645,'Master Sheet'!A:O,15)</f>
        <v>Sydney</v>
      </c>
    </row>
    <row r="2646" spans="1:13">
      <c r="A2646">
        <v>10391</v>
      </c>
      <c r="B2646" t="s">
        <v>131</v>
      </c>
      <c r="C2646">
        <v>24</v>
      </c>
      <c r="D2646">
        <v>36.29</v>
      </c>
      <c r="E2646">
        <v>1</v>
      </c>
      <c r="F2646" s="14">
        <f>VLOOKUP($A2646,Orders!$A:$B,2,FALSE)</f>
        <v>38420</v>
      </c>
      <c r="G2646" t="str">
        <f>VLOOKUP($A2646,Orders!$A:$E,5,FALSE)</f>
        <v>Shipped</v>
      </c>
      <c r="H2646">
        <f>VLOOKUP(B2646,Products!A:H,8)</f>
        <v>20.61</v>
      </c>
      <c r="I2646">
        <f t="shared" si="168"/>
        <v>870.96</v>
      </c>
      <c r="J2646">
        <f t="shared" si="169"/>
        <v>376.32</v>
      </c>
      <c r="K2646">
        <f t="shared" si="170"/>
        <v>2005</v>
      </c>
      <c r="L2646">
        <f t="shared" si="171"/>
        <v>3</v>
      </c>
      <c r="M2646" t="str">
        <f>VLOOKUP(A2646,'Master Sheet'!A:O,15)</f>
        <v>Sydney</v>
      </c>
    </row>
    <row r="2647" spans="1:13">
      <c r="A2647">
        <v>10392</v>
      </c>
      <c r="B2647" t="s">
        <v>140</v>
      </c>
      <c r="C2647">
        <v>37</v>
      </c>
      <c r="D2647">
        <v>61.21</v>
      </c>
      <c r="E2647">
        <v>3</v>
      </c>
      <c r="F2647" s="14">
        <f>VLOOKUP($A2647,Orders!$A:$B,2,FALSE)</f>
        <v>38421</v>
      </c>
      <c r="G2647" t="str">
        <f>VLOOKUP($A2647,Orders!$A:$E,5,FALSE)</f>
        <v>Shipped</v>
      </c>
      <c r="H2647">
        <f>VLOOKUP(B2647,Products!A:H,8)</f>
        <v>34.35</v>
      </c>
      <c r="I2647">
        <f t="shared" si="168"/>
        <v>2264.77</v>
      </c>
      <c r="J2647">
        <f t="shared" si="169"/>
        <v>993.81999999999994</v>
      </c>
      <c r="K2647">
        <f t="shared" si="170"/>
        <v>2005</v>
      </c>
      <c r="L2647">
        <f t="shared" si="171"/>
        <v>3</v>
      </c>
      <c r="M2647" t="str">
        <f>VLOOKUP(A2647,'Master Sheet'!A:O,15)</f>
        <v>Paris</v>
      </c>
    </row>
    <row r="2648" spans="1:13">
      <c r="A2648">
        <v>10392</v>
      </c>
      <c r="B2648" t="s">
        <v>141</v>
      </c>
      <c r="C2648">
        <v>29</v>
      </c>
      <c r="D2648">
        <v>103.67</v>
      </c>
      <c r="E2648">
        <v>2</v>
      </c>
      <c r="F2648" s="14">
        <f>VLOOKUP($A2648,Orders!$A:$B,2,FALSE)</f>
        <v>38421</v>
      </c>
      <c r="G2648" t="str">
        <f>VLOOKUP($A2648,Orders!$A:$E,5,FALSE)</f>
        <v>Shipped</v>
      </c>
      <c r="H2648">
        <f>VLOOKUP(B2648,Products!A:H,8)</f>
        <v>60.74</v>
      </c>
      <c r="I2648">
        <f t="shared" si="168"/>
        <v>3006.43</v>
      </c>
      <c r="J2648">
        <f t="shared" si="169"/>
        <v>1244.97</v>
      </c>
      <c r="K2648">
        <f t="shared" si="170"/>
        <v>2005</v>
      </c>
      <c r="L2648">
        <f t="shared" si="171"/>
        <v>3</v>
      </c>
      <c r="M2648" t="str">
        <f>VLOOKUP(A2648,'Master Sheet'!A:O,15)</f>
        <v>Paris</v>
      </c>
    </row>
    <row r="2649" spans="1:13">
      <c r="A2649">
        <v>10392</v>
      </c>
      <c r="B2649" t="s">
        <v>142</v>
      </c>
      <c r="C2649">
        <v>36</v>
      </c>
      <c r="D2649">
        <v>98.22</v>
      </c>
      <c r="E2649">
        <v>1</v>
      </c>
      <c r="F2649" s="14">
        <f>VLOOKUP($A2649,Orders!$A:$B,2,FALSE)</f>
        <v>38421</v>
      </c>
      <c r="G2649" t="str">
        <f>VLOOKUP($A2649,Orders!$A:$E,5,FALSE)</f>
        <v>Shipped</v>
      </c>
      <c r="H2649">
        <f>VLOOKUP(B2649,Products!A:H,8)</f>
        <v>57.54</v>
      </c>
      <c r="I2649">
        <f t="shared" si="168"/>
        <v>3535.92</v>
      </c>
      <c r="J2649">
        <f t="shared" si="169"/>
        <v>1464.48</v>
      </c>
      <c r="K2649">
        <f t="shared" si="170"/>
        <v>2005</v>
      </c>
      <c r="L2649">
        <f t="shared" si="171"/>
        <v>3</v>
      </c>
      <c r="M2649" t="str">
        <f>VLOOKUP(A2649,'Master Sheet'!A:O,15)</f>
        <v>Paris</v>
      </c>
    </row>
    <row r="2650" spans="1:13">
      <c r="A2650">
        <v>10393</v>
      </c>
      <c r="B2650" t="s">
        <v>150</v>
      </c>
      <c r="C2650">
        <v>35</v>
      </c>
      <c r="D2650">
        <v>145.04</v>
      </c>
      <c r="E2650">
        <v>8</v>
      </c>
      <c r="F2650" s="14">
        <f>VLOOKUP($A2650,Orders!$A:$B,2,FALSE)</f>
        <v>38422</v>
      </c>
      <c r="G2650" t="str">
        <f>VLOOKUP($A2650,Orders!$A:$E,5,FALSE)</f>
        <v>Shipped</v>
      </c>
      <c r="H2650">
        <f>VLOOKUP(B2650,Products!A:H,8)</f>
        <v>89.14</v>
      </c>
      <c r="I2650">
        <f t="shared" si="168"/>
        <v>5076.3999999999996</v>
      </c>
      <c r="J2650">
        <f t="shared" si="169"/>
        <v>1956.4999999999998</v>
      </c>
      <c r="K2650">
        <f t="shared" si="170"/>
        <v>2005</v>
      </c>
      <c r="L2650">
        <f t="shared" si="171"/>
        <v>3</v>
      </c>
      <c r="M2650" t="str">
        <f>VLOOKUP(A2650,'Master Sheet'!A:O,15)</f>
        <v>Sydney</v>
      </c>
    </row>
    <row r="2651" spans="1:13">
      <c r="A2651">
        <v>10393</v>
      </c>
      <c r="B2651" t="s">
        <v>151</v>
      </c>
      <c r="C2651">
        <v>32</v>
      </c>
      <c r="D2651">
        <v>99.54</v>
      </c>
      <c r="E2651">
        <v>10</v>
      </c>
      <c r="F2651" s="14">
        <f>VLOOKUP($A2651,Orders!$A:$B,2,FALSE)</f>
        <v>38422</v>
      </c>
      <c r="G2651" t="str">
        <f>VLOOKUP($A2651,Orders!$A:$E,5,FALSE)</f>
        <v>Shipped</v>
      </c>
      <c r="H2651">
        <f>VLOOKUP(B2651,Products!A:H,8)</f>
        <v>55.7</v>
      </c>
      <c r="I2651">
        <f t="shared" si="168"/>
        <v>3185.28</v>
      </c>
      <c r="J2651">
        <f t="shared" si="169"/>
        <v>1402.88</v>
      </c>
      <c r="K2651">
        <f t="shared" si="170"/>
        <v>2005</v>
      </c>
      <c r="L2651">
        <f t="shared" si="171"/>
        <v>3</v>
      </c>
      <c r="M2651" t="str">
        <f>VLOOKUP(A2651,'Master Sheet'!A:O,15)</f>
        <v>Sydney</v>
      </c>
    </row>
    <row r="2652" spans="1:13">
      <c r="A2652">
        <v>10393</v>
      </c>
      <c r="B2652" t="s">
        <v>152</v>
      </c>
      <c r="C2652">
        <v>20</v>
      </c>
      <c r="D2652">
        <v>137.53</v>
      </c>
      <c r="E2652">
        <v>11</v>
      </c>
      <c r="F2652" s="14">
        <f>VLOOKUP($A2652,Orders!$A:$B,2,FALSE)</f>
        <v>38422</v>
      </c>
      <c r="G2652" t="str">
        <f>VLOOKUP($A2652,Orders!$A:$E,5,FALSE)</f>
        <v>Shipped</v>
      </c>
      <c r="H2652">
        <f>VLOOKUP(B2652,Products!A:H,8)</f>
        <v>101.51</v>
      </c>
      <c r="I2652">
        <f t="shared" si="168"/>
        <v>2750.6</v>
      </c>
      <c r="J2652">
        <f t="shared" si="169"/>
        <v>720.39999999999986</v>
      </c>
      <c r="K2652">
        <f t="shared" si="170"/>
        <v>2005</v>
      </c>
      <c r="L2652">
        <f t="shared" si="171"/>
        <v>3</v>
      </c>
      <c r="M2652" t="str">
        <f>VLOOKUP(A2652,'Master Sheet'!A:O,15)</f>
        <v>Sydney</v>
      </c>
    </row>
    <row r="2653" spans="1:13">
      <c r="A2653">
        <v>10393</v>
      </c>
      <c r="B2653" t="s">
        <v>153</v>
      </c>
      <c r="C2653">
        <v>38</v>
      </c>
      <c r="D2653">
        <v>104.32</v>
      </c>
      <c r="E2653">
        <v>7</v>
      </c>
      <c r="F2653" s="14">
        <f>VLOOKUP($A2653,Orders!$A:$B,2,FALSE)</f>
        <v>38422</v>
      </c>
      <c r="G2653" t="str">
        <f>VLOOKUP($A2653,Orders!$A:$E,5,FALSE)</f>
        <v>Shipped</v>
      </c>
      <c r="H2653">
        <f>VLOOKUP(B2653,Products!A:H,8)</f>
        <v>74.86</v>
      </c>
      <c r="I2653">
        <f t="shared" si="168"/>
        <v>3964.16</v>
      </c>
      <c r="J2653">
        <f t="shared" si="169"/>
        <v>1119.4799999999998</v>
      </c>
      <c r="K2653">
        <f t="shared" si="170"/>
        <v>2005</v>
      </c>
      <c r="L2653">
        <f t="shared" si="171"/>
        <v>3</v>
      </c>
      <c r="M2653" t="str">
        <f>VLOOKUP(A2653,'Master Sheet'!A:O,15)</f>
        <v>Sydney</v>
      </c>
    </row>
    <row r="2654" spans="1:13">
      <c r="A2654">
        <v>10393</v>
      </c>
      <c r="B2654" t="s">
        <v>143</v>
      </c>
      <c r="C2654">
        <v>30</v>
      </c>
      <c r="D2654">
        <v>106.55</v>
      </c>
      <c r="E2654">
        <v>9</v>
      </c>
      <c r="F2654" s="14">
        <f>VLOOKUP($A2654,Orders!$A:$B,2,FALSE)</f>
        <v>38422</v>
      </c>
      <c r="G2654" t="str">
        <f>VLOOKUP($A2654,Orders!$A:$E,5,FALSE)</f>
        <v>Shipped</v>
      </c>
      <c r="H2654">
        <f>VLOOKUP(B2654,Products!A:H,8)</f>
        <v>84.76</v>
      </c>
      <c r="I2654">
        <f t="shared" si="168"/>
        <v>3196.5</v>
      </c>
      <c r="J2654">
        <f t="shared" si="169"/>
        <v>653.69999999999982</v>
      </c>
      <c r="K2654">
        <f t="shared" si="170"/>
        <v>2005</v>
      </c>
      <c r="L2654">
        <f t="shared" si="171"/>
        <v>3</v>
      </c>
      <c r="M2654" t="str">
        <f>VLOOKUP(A2654,'Master Sheet'!A:O,15)</f>
        <v>Sydney</v>
      </c>
    </row>
    <row r="2655" spans="1:13">
      <c r="A2655">
        <v>10393</v>
      </c>
      <c r="B2655" t="s">
        <v>144</v>
      </c>
      <c r="C2655">
        <v>44</v>
      </c>
      <c r="D2655">
        <v>41.76</v>
      </c>
      <c r="E2655">
        <v>1</v>
      </c>
      <c r="F2655" s="14">
        <f>VLOOKUP($A2655,Orders!$A:$B,2,FALSE)</f>
        <v>38422</v>
      </c>
      <c r="G2655" t="str">
        <f>VLOOKUP($A2655,Orders!$A:$E,5,FALSE)</f>
        <v>Shipped</v>
      </c>
      <c r="H2655">
        <f>VLOOKUP(B2655,Products!A:H,8)</f>
        <v>23.14</v>
      </c>
      <c r="I2655">
        <f t="shared" si="168"/>
        <v>1837.4399999999998</v>
      </c>
      <c r="J2655">
        <f t="shared" si="169"/>
        <v>819.27999999999986</v>
      </c>
      <c r="K2655">
        <f t="shared" si="170"/>
        <v>2005</v>
      </c>
      <c r="L2655">
        <f t="shared" si="171"/>
        <v>3</v>
      </c>
      <c r="M2655" t="str">
        <f>VLOOKUP(A2655,'Master Sheet'!A:O,15)</f>
        <v>Sydney</v>
      </c>
    </row>
    <row r="2656" spans="1:13">
      <c r="A2656">
        <v>10393</v>
      </c>
      <c r="B2656" t="s">
        <v>145</v>
      </c>
      <c r="C2656">
        <v>33</v>
      </c>
      <c r="D2656">
        <v>112.46</v>
      </c>
      <c r="E2656">
        <v>2</v>
      </c>
      <c r="F2656" s="14">
        <f>VLOOKUP($A2656,Orders!$A:$B,2,FALSE)</f>
        <v>38422</v>
      </c>
      <c r="G2656" t="str">
        <f>VLOOKUP($A2656,Orders!$A:$E,5,FALSE)</f>
        <v>Shipped</v>
      </c>
      <c r="H2656">
        <f>VLOOKUP(B2656,Products!A:H,8)</f>
        <v>61.34</v>
      </c>
      <c r="I2656">
        <f t="shared" si="168"/>
        <v>3711.18</v>
      </c>
      <c r="J2656">
        <f t="shared" si="169"/>
        <v>1686.9599999999996</v>
      </c>
      <c r="K2656">
        <f t="shared" si="170"/>
        <v>2005</v>
      </c>
      <c r="L2656">
        <f t="shared" si="171"/>
        <v>3</v>
      </c>
      <c r="M2656" t="str">
        <f>VLOOKUP(A2656,'Master Sheet'!A:O,15)</f>
        <v>Sydney</v>
      </c>
    </row>
    <row r="2657" spans="1:13">
      <c r="A2657">
        <v>10393</v>
      </c>
      <c r="B2657" t="s">
        <v>146</v>
      </c>
      <c r="C2657">
        <v>33</v>
      </c>
      <c r="D2657">
        <v>88.62</v>
      </c>
      <c r="E2657">
        <v>3</v>
      </c>
      <c r="F2657" s="14">
        <f>VLOOKUP($A2657,Orders!$A:$B,2,FALSE)</f>
        <v>38422</v>
      </c>
      <c r="G2657" t="str">
        <f>VLOOKUP($A2657,Orders!$A:$E,5,FALSE)</f>
        <v>Shipped</v>
      </c>
      <c r="H2657">
        <f>VLOOKUP(B2657,Products!A:H,8)</f>
        <v>57.46</v>
      </c>
      <c r="I2657">
        <f t="shared" si="168"/>
        <v>2924.46</v>
      </c>
      <c r="J2657">
        <f t="shared" si="169"/>
        <v>1028.2800000000002</v>
      </c>
      <c r="K2657">
        <f t="shared" si="170"/>
        <v>2005</v>
      </c>
      <c r="L2657">
        <f t="shared" si="171"/>
        <v>3</v>
      </c>
      <c r="M2657" t="str">
        <f>VLOOKUP(A2657,'Master Sheet'!A:O,15)</f>
        <v>Sydney</v>
      </c>
    </row>
    <row r="2658" spans="1:13">
      <c r="A2658">
        <v>10393</v>
      </c>
      <c r="B2658" t="s">
        <v>147</v>
      </c>
      <c r="C2658">
        <v>38</v>
      </c>
      <c r="D2658">
        <v>84.75</v>
      </c>
      <c r="E2658">
        <v>4</v>
      </c>
      <c r="F2658" s="14">
        <f>VLOOKUP($A2658,Orders!$A:$B,2,FALSE)</f>
        <v>38422</v>
      </c>
      <c r="G2658" t="str">
        <f>VLOOKUP($A2658,Orders!$A:$E,5,FALSE)</f>
        <v>Shipped</v>
      </c>
      <c r="H2658">
        <f>VLOOKUP(B2658,Products!A:H,8)</f>
        <v>53.93</v>
      </c>
      <c r="I2658">
        <f t="shared" si="168"/>
        <v>3220.5</v>
      </c>
      <c r="J2658">
        <f t="shared" si="169"/>
        <v>1171.1600000000001</v>
      </c>
      <c r="K2658">
        <f t="shared" si="170"/>
        <v>2005</v>
      </c>
      <c r="L2658">
        <f t="shared" si="171"/>
        <v>3</v>
      </c>
      <c r="M2658" t="str">
        <f>VLOOKUP(A2658,'Master Sheet'!A:O,15)</f>
        <v>Sydney</v>
      </c>
    </row>
    <row r="2659" spans="1:13">
      <c r="A2659">
        <v>10393</v>
      </c>
      <c r="B2659" t="s">
        <v>148</v>
      </c>
      <c r="C2659">
        <v>31</v>
      </c>
      <c r="D2659">
        <v>63.35</v>
      </c>
      <c r="E2659">
        <v>5</v>
      </c>
      <c r="F2659" s="14">
        <f>VLOOKUP($A2659,Orders!$A:$B,2,FALSE)</f>
        <v>38422</v>
      </c>
      <c r="G2659" t="str">
        <f>VLOOKUP($A2659,Orders!$A:$E,5,FALSE)</f>
        <v>Shipped</v>
      </c>
      <c r="H2659">
        <f>VLOOKUP(B2659,Products!A:H,8)</f>
        <v>33.61</v>
      </c>
      <c r="I2659">
        <f t="shared" si="168"/>
        <v>1963.8500000000001</v>
      </c>
      <c r="J2659">
        <f t="shared" si="169"/>
        <v>921.94</v>
      </c>
      <c r="K2659">
        <f t="shared" si="170"/>
        <v>2005</v>
      </c>
      <c r="L2659">
        <f t="shared" si="171"/>
        <v>3</v>
      </c>
      <c r="M2659" t="str">
        <f>VLOOKUP(A2659,'Master Sheet'!A:O,15)</f>
        <v>Sydney</v>
      </c>
    </row>
    <row r="2660" spans="1:13">
      <c r="A2660">
        <v>10393</v>
      </c>
      <c r="B2660" t="s">
        <v>149</v>
      </c>
      <c r="C2660">
        <v>21</v>
      </c>
      <c r="D2660">
        <v>83.95</v>
      </c>
      <c r="E2660">
        <v>6</v>
      </c>
      <c r="F2660" s="14">
        <f>VLOOKUP($A2660,Orders!$A:$B,2,FALSE)</f>
        <v>38422</v>
      </c>
      <c r="G2660" t="str">
        <f>VLOOKUP($A2660,Orders!$A:$E,5,FALSE)</f>
        <v>Shipped</v>
      </c>
      <c r="H2660">
        <f>VLOOKUP(B2660,Products!A:H,8)</f>
        <v>46.53</v>
      </c>
      <c r="I2660">
        <f t="shared" si="168"/>
        <v>1762.95</v>
      </c>
      <c r="J2660">
        <f t="shared" si="169"/>
        <v>785.82</v>
      </c>
      <c r="K2660">
        <f t="shared" si="170"/>
        <v>2005</v>
      </c>
      <c r="L2660">
        <f t="shared" si="171"/>
        <v>3</v>
      </c>
      <c r="M2660" t="str">
        <f>VLOOKUP(A2660,'Master Sheet'!A:O,15)</f>
        <v>Sydney</v>
      </c>
    </row>
    <row r="2661" spans="1:13">
      <c r="A2661">
        <v>10394</v>
      </c>
      <c r="B2661" t="s">
        <v>154</v>
      </c>
      <c r="C2661">
        <v>22</v>
      </c>
      <c r="D2661">
        <v>135.47</v>
      </c>
      <c r="E2661">
        <v>5</v>
      </c>
      <c r="F2661" s="14">
        <f>VLOOKUP($A2661,Orders!$A:$B,2,FALSE)</f>
        <v>38426</v>
      </c>
      <c r="G2661" t="str">
        <f>VLOOKUP($A2661,Orders!$A:$E,5,FALSE)</f>
        <v>Shipped</v>
      </c>
      <c r="H2661">
        <f>VLOOKUP(B2661,Products!A:H,8)</f>
        <v>77.900000000000006</v>
      </c>
      <c r="I2661">
        <f t="shared" si="168"/>
        <v>2980.34</v>
      </c>
      <c r="J2661">
        <f t="shared" si="169"/>
        <v>1266.54</v>
      </c>
      <c r="K2661">
        <f t="shared" si="170"/>
        <v>2005</v>
      </c>
      <c r="L2661">
        <f t="shared" si="171"/>
        <v>3</v>
      </c>
      <c r="M2661" t="str">
        <f>VLOOKUP(A2661,'Master Sheet'!A:O,15)</f>
        <v>Paris</v>
      </c>
    </row>
    <row r="2662" spans="1:13">
      <c r="A2662">
        <v>10394</v>
      </c>
      <c r="B2662" t="s">
        <v>155</v>
      </c>
      <c r="C2662">
        <v>37</v>
      </c>
      <c r="D2662">
        <v>124.95</v>
      </c>
      <c r="E2662">
        <v>1</v>
      </c>
      <c r="F2662" s="14">
        <f>VLOOKUP($A2662,Orders!$A:$B,2,FALSE)</f>
        <v>38426</v>
      </c>
      <c r="G2662" t="str">
        <f>VLOOKUP($A2662,Orders!$A:$E,5,FALSE)</f>
        <v>Shipped</v>
      </c>
      <c r="H2662">
        <f>VLOOKUP(B2662,Products!A:H,8)</f>
        <v>91.92</v>
      </c>
      <c r="I2662">
        <f t="shared" si="168"/>
        <v>4623.1500000000005</v>
      </c>
      <c r="J2662">
        <f t="shared" si="169"/>
        <v>1222.1100000000001</v>
      </c>
      <c r="K2662">
        <f t="shared" si="170"/>
        <v>2005</v>
      </c>
      <c r="L2662">
        <f t="shared" si="171"/>
        <v>3</v>
      </c>
      <c r="M2662" t="str">
        <f>VLOOKUP(A2662,'Master Sheet'!A:O,15)</f>
        <v>Paris</v>
      </c>
    </row>
    <row r="2663" spans="1:13">
      <c r="A2663">
        <v>10394</v>
      </c>
      <c r="B2663" t="s">
        <v>156</v>
      </c>
      <c r="C2663">
        <v>31</v>
      </c>
      <c r="D2663">
        <v>53.18</v>
      </c>
      <c r="E2663">
        <v>2</v>
      </c>
      <c r="F2663" s="14">
        <f>VLOOKUP($A2663,Orders!$A:$B,2,FALSE)</f>
        <v>38426</v>
      </c>
      <c r="G2663" t="str">
        <f>VLOOKUP($A2663,Orders!$A:$E,5,FALSE)</f>
        <v>Shipped</v>
      </c>
      <c r="H2663">
        <f>VLOOKUP(B2663,Products!A:H,8)</f>
        <v>32.369999999999997</v>
      </c>
      <c r="I2663">
        <f t="shared" si="168"/>
        <v>1648.58</v>
      </c>
      <c r="J2663">
        <f t="shared" si="169"/>
        <v>645.11000000000013</v>
      </c>
      <c r="K2663">
        <f t="shared" si="170"/>
        <v>2005</v>
      </c>
      <c r="L2663">
        <f t="shared" si="171"/>
        <v>3</v>
      </c>
      <c r="M2663" t="str">
        <f>VLOOKUP(A2663,'Master Sheet'!A:O,15)</f>
        <v>Paris</v>
      </c>
    </row>
    <row r="2664" spans="1:13">
      <c r="A2664">
        <v>10394</v>
      </c>
      <c r="B2664" t="s">
        <v>157</v>
      </c>
      <c r="C2664">
        <v>46</v>
      </c>
      <c r="D2664">
        <v>35.36</v>
      </c>
      <c r="E2664">
        <v>6</v>
      </c>
      <c r="F2664" s="14">
        <f>VLOOKUP($A2664,Orders!$A:$B,2,FALSE)</f>
        <v>38426</v>
      </c>
      <c r="G2664" t="str">
        <f>VLOOKUP($A2664,Orders!$A:$E,5,FALSE)</f>
        <v>Shipped</v>
      </c>
      <c r="H2664">
        <f>VLOOKUP(B2664,Products!A:H,8)</f>
        <v>15.91</v>
      </c>
      <c r="I2664">
        <f t="shared" si="168"/>
        <v>1626.56</v>
      </c>
      <c r="J2664">
        <f t="shared" si="169"/>
        <v>894.69999999999993</v>
      </c>
      <c r="K2664">
        <f t="shared" si="170"/>
        <v>2005</v>
      </c>
      <c r="L2664">
        <f t="shared" si="171"/>
        <v>3</v>
      </c>
      <c r="M2664" t="str">
        <f>VLOOKUP(A2664,'Master Sheet'!A:O,15)</f>
        <v>Paris</v>
      </c>
    </row>
    <row r="2665" spans="1:13">
      <c r="A2665">
        <v>10394</v>
      </c>
      <c r="B2665" t="s">
        <v>158</v>
      </c>
      <c r="C2665">
        <v>37</v>
      </c>
      <c r="D2665">
        <v>104.09</v>
      </c>
      <c r="E2665">
        <v>7</v>
      </c>
      <c r="F2665" s="14">
        <f>VLOOKUP($A2665,Orders!$A:$B,2,FALSE)</f>
        <v>38426</v>
      </c>
      <c r="G2665" t="str">
        <f>VLOOKUP($A2665,Orders!$A:$E,5,FALSE)</f>
        <v>Shipped</v>
      </c>
      <c r="H2665">
        <f>VLOOKUP(B2665,Products!A:H,8)</f>
        <v>69.78</v>
      </c>
      <c r="I2665">
        <f t="shared" si="168"/>
        <v>3851.33</v>
      </c>
      <c r="J2665">
        <f t="shared" si="169"/>
        <v>1269.47</v>
      </c>
      <c r="K2665">
        <f t="shared" si="170"/>
        <v>2005</v>
      </c>
      <c r="L2665">
        <f t="shared" si="171"/>
        <v>3</v>
      </c>
      <c r="M2665" t="str">
        <f>VLOOKUP(A2665,'Master Sheet'!A:O,15)</f>
        <v>Paris</v>
      </c>
    </row>
    <row r="2666" spans="1:13">
      <c r="A2666">
        <v>10394</v>
      </c>
      <c r="B2666" t="s">
        <v>159</v>
      </c>
      <c r="C2666">
        <v>36</v>
      </c>
      <c r="D2666">
        <v>47.08</v>
      </c>
      <c r="E2666">
        <v>3</v>
      </c>
      <c r="F2666" s="14">
        <f>VLOOKUP($A2666,Orders!$A:$B,2,FALSE)</f>
        <v>38426</v>
      </c>
      <c r="G2666" t="str">
        <f>VLOOKUP($A2666,Orders!$A:$E,5,FALSE)</f>
        <v>Shipped</v>
      </c>
      <c r="H2666">
        <f>VLOOKUP(B2666,Products!A:H,8)</f>
        <v>25.98</v>
      </c>
      <c r="I2666">
        <f t="shared" si="168"/>
        <v>1694.8799999999999</v>
      </c>
      <c r="J2666">
        <f t="shared" si="169"/>
        <v>759.59999999999991</v>
      </c>
      <c r="K2666">
        <f t="shared" si="170"/>
        <v>2005</v>
      </c>
      <c r="L2666">
        <f t="shared" si="171"/>
        <v>3</v>
      </c>
      <c r="M2666" t="str">
        <f>VLOOKUP(A2666,'Master Sheet'!A:O,15)</f>
        <v>Paris</v>
      </c>
    </row>
    <row r="2667" spans="1:13">
      <c r="A2667">
        <v>10394</v>
      </c>
      <c r="B2667" t="s">
        <v>160</v>
      </c>
      <c r="C2667">
        <v>30</v>
      </c>
      <c r="D2667">
        <v>55.93</v>
      </c>
      <c r="E2667">
        <v>4</v>
      </c>
      <c r="F2667" s="14">
        <f>VLOOKUP($A2667,Orders!$A:$B,2,FALSE)</f>
        <v>38426</v>
      </c>
      <c r="G2667" t="str">
        <f>VLOOKUP($A2667,Orders!$A:$E,5,FALSE)</f>
        <v>Shipped</v>
      </c>
      <c r="H2667">
        <f>VLOOKUP(B2667,Products!A:H,8)</f>
        <v>26.72</v>
      </c>
      <c r="I2667">
        <f t="shared" si="168"/>
        <v>1677.9</v>
      </c>
      <c r="J2667">
        <f t="shared" si="169"/>
        <v>876.30000000000007</v>
      </c>
      <c r="K2667">
        <f t="shared" si="170"/>
        <v>2005</v>
      </c>
      <c r="L2667">
        <f t="shared" si="171"/>
        <v>3</v>
      </c>
      <c r="M2667" t="str">
        <f>VLOOKUP(A2667,'Master Sheet'!A:O,15)</f>
        <v>Paris</v>
      </c>
    </row>
    <row r="2668" spans="1:13">
      <c r="A2668">
        <v>10395</v>
      </c>
      <c r="B2668" t="s">
        <v>163</v>
      </c>
      <c r="C2668">
        <v>32</v>
      </c>
      <c r="D2668">
        <v>125.12</v>
      </c>
      <c r="E2668">
        <v>2</v>
      </c>
      <c r="F2668" s="14">
        <f>VLOOKUP($A2668,Orders!$A:$B,2,FALSE)</f>
        <v>38428</v>
      </c>
      <c r="G2668" t="str">
        <f>VLOOKUP($A2668,Orders!$A:$E,5,FALSE)</f>
        <v>Shipped</v>
      </c>
      <c r="H2668">
        <f>VLOOKUP(B2668,Products!A:H,8)</f>
        <v>85.68</v>
      </c>
      <c r="I2668">
        <f t="shared" si="168"/>
        <v>4003.84</v>
      </c>
      <c r="J2668">
        <f t="shared" si="169"/>
        <v>1262.08</v>
      </c>
      <c r="K2668">
        <f t="shared" si="170"/>
        <v>2005</v>
      </c>
      <c r="L2668">
        <f t="shared" si="171"/>
        <v>3</v>
      </c>
      <c r="M2668" t="str">
        <f>VLOOKUP(A2668,'Master Sheet'!A:O,15)</f>
        <v>Paris</v>
      </c>
    </row>
    <row r="2669" spans="1:13">
      <c r="A2669">
        <v>10395</v>
      </c>
      <c r="B2669" t="s">
        <v>164</v>
      </c>
      <c r="C2669">
        <v>33</v>
      </c>
      <c r="D2669">
        <v>205.72</v>
      </c>
      <c r="E2669">
        <v>1</v>
      </c>
      <c r="F2669" s="14">
        <f>VLOOKUP($A2669,Orders!$A:$B,2,FALSE)</f>
        <v>38428</v>
      </c>
      <c r="G2669" t="str">
        <f>VLOOKUP($A2669,Orders!$A:$E,5,FALSE)</f>
        <v>Shipped</v>
      </c>
      <c r="H2669">
        <f>VLOOKUP(B2669,Products!A:H,8)</f>
        <v>95.59</v>
      </c>
      <c r="I2669">
        <f t="shared" ref="I2669:I2720" si="172">C2669*D2669</f>
        <v>6788.76</v>
      </c>
      <c r="J2669">
        <f t="shared" ref="J2669:J2720" si="173">(D2669-H2669)*C2669</f>
        <v>3634.29</v>
      </c>
      <c r="K2669">
        <f t="shared" ref="K2669:K2720" si="174">YEAR(F2669)</f>
        <v>2005</v>
      </c>
      <c r="L2669">
        <f t="shared" ref="L2669:L2720" si="175">MONTH(F2669)</f>
        <v>3</v>
      </c>
      <c r="M2669" t="str">
        <f>VLOOKUP(A2669,'Master Sheet'!A:O,15)</f>
        <v>Paris</v>
      </c>
    </row>
    <row r="2670" spans="1:13">
      <c r="A2670">
        <v>10395</v>
      </c>
      <c r="B2670" t="s">
        <v>161</v>
      </c>
      <c r="C2670">
        <v>46</v>
      </c>
      <c r="D2670">
        <v>98.39</v>
      </c>
      <c r="E2670">
        <v>4</v>
      </c>
      <c r="F2670" s="14">
        <f>VLOOKUP($A2670,Orders!$A:$B,2,FALSE)</f>
        <v>38428</v>
      </c>
      <c r="G2670" t="str">
        <f>VLOOKUP($A2670,Orders!$A:$E,5,FALSE)</f>
        <v>Shipped</v>
      </c>
      <c r="H2670">
        <f>VLOOKUP(B2670,Products!A:H,8)</f>
        <v>68.290000000000006</v>
      </c>
      <c r="I2670">
        <f t="shared" si="172"/>
        <v>4525.9399999999996</v>
      </c>
      <c r="J2670">
        <f t="shared" si="173"/>
        <v>1384.5999999999997</v>
      </c>
      <c r="K2670">
        <f t="shared" si="174"/>
        <v>2005</v>
      </c>
      <c r="L2670">
        <f t="shared" si="175"/>
        <v>3</v>
      </c>
      <c r="M2670" t="str">
        <f>VLOOKUP(A2670,'Master Sheet'!A:O,15)</f>
        <v>Paris</v>
      </c>
    </row>
    <row r="2671" spans="1:13">
      <c r="A2671">
        <v>10395</v>
      </c>
      <c r="B2671" t="s">
        <v>162</v>
      </c>
      <c r="C2671">
        <v>45</v>
      </c>
      <c r="D2671">
        <v>57.99</v>
      </c>
      <c r="E2671">
        <v>3</v>
      </c>
      <c r="F2671" s="14">
        <f>VLOOKUP($A2671,Orders!$A:$B,2,FALSE)</f>
        <v>38428</v>
      </c>
      <c r="G2671" t="str">
        <f>VLOOKUP($A2671,Orders!$A:$E,5,FALSE)</f>
        <v>Shipped</v>
      </c>
      <c r="H2671">
        <f>VLOOKUP(B2671,Products!A:H,8)</f>
        <v>37.49</v>
      </c>
      <c r="I2671">
        <f t="shared" si="172"/>
        <v>2609.5500000000002</v>
      </c>
      <c r="J2671">
        <f t="shared" si="173"/>
        <v>922.5</v>
      </c>
      <c r="K2671">
        <f t="shared" si="174"/>
        <v>2005</v>
      </c>
      <c r="L2671">
        <f t="shared" si="175"/>
        <v>3</v>
      </c>
      <c r="M2671" t="str">
        <f>VLOOKUP(A2671,'Master Sheet'!A:O,15)</f>
        <v>Paris</v>
      </c>
    </row>
    <row r="2672" spans="1:13">
      <c r="A2672">
        <v>10396</v>
      </c>
      <c r="B2672" t="s">
        <v>165</v>
      </c>
      <c r="C2672">
        <v>33</v>
      </c>
      <c r="D2672">
        <v>155.72</v>
      </c>
      <c r="E2672">
        <v>3</v>
      </c>
      <c r="F2672" s="14">
        <f>VLOOKUP($A2672,Orders!$A:$B,2,FALSE)</f>
        <v>38434</v>
      </c>
      <c r="G2672" t="str">
        <f>VLOOKUP($A2672,Orders!$A:$E,5,FALSE)</f>
        <v>Shipped</v>
      </c>
      <c r="H2672">
        <f>VLOOKUP(B2672,Products!A:H,8)</f>
        <v>83.05</v>
      </c>
      <c r="I2672">
        <f t="shared" si="172"/>
        <v>5138.76</v>
      </c>
      <c r="J2672">
        <f t="shared" si="173"/>
        <v>2398.11</v>
      </c>
      <c r="K2672">
        <f t="shared" si="174"/>
        <v>2005</v>
      </c>
      <c r="L2672">
        <f t="shared" si="175"/>
        <v>3</v>
      </c>
      <c r="M2672" t="str">
        <f>VLOOKUP(A2672,'Master Sheet'!A:O,15)</f>
        <v>San Francisco</v>
      </c>
    </row>
    <row r="2673" spans="1:13">
      <c r="A2673">
        <v>10396</v>
      </c>
      <c r="B2673" t="s">
        <v>166</v>
      </c>
      <c r="C2673">
        <v>33</v>
      </c>
      <c r="D2673">
        <v>129.76</v>
      </c>
      <c r="E2673">
        <v>2</v>
      </c>
      <c r="F2673" s="14">
        <f>VLOOKUP($A2673,Orders!$A:$B,2,FALSE)</f>
        <v>38434</v>
      </c>
      <c r="G2673" t="str">
        <f>VLOOKUP($A2673,Orders!$A:$E,5,FALSE)</f>
        <v>Shipped</v>
      </c>
      <c r="H2673">
        <f>VLOOKUP(B2673,Products!A:H,8)</f>
        <v>68.3</v>
      </c>
      <c r="I2673">
        <f t="shared" si="172"/>
        <v>4282.08</v>
      </c>
      <c r="J2673">
        <f t="shared" si="173"/>
        <v>2028.1799999999998</v>
      </c>
      <c r="K2673">
        <f t="shared" si="174"/>
        <v>2005</v>
      </c>
      <c r="L2673">
        <f t="shared" si="175"/>
        <v>3</v>
      </c>
      <c r="M2673" t="str">
        <f>VLOOKUP(A2673,'Master Sheet'!A:O,15)</f>
        <v>San Francisco</v>
      </c>
    </row>
    <row r="2674" spans="1:13">
      <c r="A2674">
        <v>10396</v>
      </c>
      <c r="B2674" t="s">
        <v>167</v>
      </c>
      <c r="C2674">
        <v>24</v>
      </c>
      <c r="D2674">
        <v>91.76</v>
      </c>
      <c r="E2674">
        <v>4</v>
      </c>
      <c r="F2674" s="14">
        <f>VLOOKUP($A2674,Orders!$A:$B,2,FALSE)</f>
        <v>38434</v>
      </c>
      <c r="G2674" t="str">
        <f>VLOOKUP($A2674,Orders!$A:$E,5,FALSE)</f>
        <v>Shipped</v>
      </c>
      <c r="H2674">
        <f>VLOOKUP(B2674,Products!A:H,8)</f>
        <v>67.56</v>
      </c>
      <c r="I2674">
        <f t="shared" si="172"/>
        <v>2202.2400000000002</v>
      </c>
      <c r="J2674">
        <f t="shared" si="173"/>
        <v>580.80000000000007</v>
      </c>
      <c r="K2674">
        <f t="shared" si="174"/>
        <v>2005</v>
      </c>
      <c r="L2674">
        <f t="shared" si="175"/>
        <v>3</v>
      </c>
      <c r="M2674" t="str">
        <f>VLOOKUP(A2674,'Master Sheet'!A:O,15)</f>
        <v>San Francisco</v>
      </c>
    </row>
    <row r="2675" spans="1:13">
      <c r="A2675">
        <v>10396</v>
      </c>
      <c r="B2675" t="s">
        <v>168</v>
      </c>
      <c r="C2675">
        <v>45</v>
      </c>
      <c r="D2675">
        <v>83.38</v>
      </c>
      <c r="E2675">
        <v>5</v>
      </c>
      <c r="F2675" s="14">
        <f>VLOOKUP($A2675,Orders!$A:$B,2,FALSE)</f>
        <v>38434</v>
      </c>
      <c r="G2675" t="str">
        <f>VLOOKUP($A2675,Orders!$A:$E,5,FALSE)</f>
        <v>Shipped</v>
      </c>
      <c r="H2675">
        <f>VLOOKUP(B2675,Products!A:H,8)</f>
        <v>52.66</v>
      </c>
      <c r="I2675">
        <f t="shared" si="172"/>
        <v>3752.1</v>
      </c>
      <c r="J2675">
        <f t="shared" si="173"/>
        <v>1382.3999999999999</v>
      </c>
      <c r="K2675">
        <f t="shared" si="174"/>
        <v>2005</v>
      </c>
      <c r="L2675">
        <f t="shared" si="175"/>
        <v>3</v>
      </c>
      <c r="M2675" t="str">
        <f>VLOOKUP(A2675,'Master Sheet'!A:O,15)</f>
        <v>San Francisco</v>
      </c>
    </row>
    <row r="2676" spans="1:13">
      <c r="A2676">
        <v>10396</v>
      </c>
      <c r="B2676" t="s">
        <v>169</v>
      </c>
      <c r="C2676">
        <v>49</v>
      </c>
      <c r="D2676">
        <v>100.77</v>
      </c>
      <c r="E2676">
        <v>6</v>
      </c>
      <c r="F2676" s="14">
        <f>VLOOKUP($A2676,Orders!$A:$B,2,FALSE)</f>
        <v>38434</v>
      </c>
      <c r="G2676" t="str">
        <f>VLOOKUP($A2676,Orders!$A:$E,5,FALSE)</f>
        <v>Shipped</v>
      </c>
      <c r="H2676">
        <f>VLOOKUP(B2676,Products!A:H,8)</f>
        <v>82.34</v>
      </c>
      <c r="I2676">
        <f t="shared" si="172"/>
        <v>4937.7299999999996</v>
      </c>
      <c r="J2676">
        <f t="shared" si="173"/>
        <v>903.0699999999996</v>
      </c>
      <c r="K2676">
        <f t="shared" si="174"/>
        <v>2005</v>
      </c>
      <c r="L2676">
        <f t="shared" si="175"/>
        <v>3</v>
      </c>
      <c r="M2676" t="str">
        <f>VLOOKUP(A2676,'Master Sheet'!A:O,15)</f>
        <v>San Francisco</v>
      </c>
    </row>
    <row r="2677" spans="1:13">
      <c r="A2677">
        <v>10396</v>
      </c>
      <c r="B2677" t="s">
        <v>170</v>
      </c>
      <c r="C2677">
        <v>27</v>
      </c>
      <c r="D2677">
        <v>77</v>
      </c>
      <c r="E2677">
        <v>7</v>
      </c>
      <c r="F2677" s="14">
        <f>VLOOKUP($A2677,Orders!$A:$B,2,FALSE)</f>
        <v>38434</v>
      </c>
      <c r="G2677" t="str">
        <f>VLOOKUP($A2677,Orders!$A:$E,5,FALSE)</f>
        <v>Shipped</v>
      </c>
      <c r="H2677">
        <f>VLOOKUP(B2677,Products!A:H,8)</f>
        <v>46.91</v>
      </c>
      <c r="I2677">
        <f t="shared" si="172"/>
        <v>2079</v>
      </c>
      <c r="J2677">
        <f t="shared" si="173"/>
        <v>812.43000000000006</v>
      </c>
      <c r="K2677">
        <f t="shared" si="174"/>
        <v>2005</v>
      </c>
      <c r="L2677">
        <f t="shared" si="175"/>
        <v>3</v>
      </c>
      <c r="M2677" t="str">
        <f>VLOOKUP(A2677,'Master Sheet'!A:O,15)</f>
        <v>San Francisco</v>
      </c>
    </row>
    <row r="2678" spans="1:13">
      <c r="A2678">
        <v>10396</v>
      </c>
      <c r="B2678" t="s">
        <v>171</v>
      </c>
      <c r="C2678">
        <v>37</v>
      </c>
      <c r="D2678">
        <v>77.989999999999995</v>
      </c>
      <c r="E2678">
        <v>8</v>
      </c>
      <c r="F2678" s="14">
        <f>VLOOKUP($A2678,Orders!$A:$B,2,FALSE)</f>
        <v>38434</v>
      </c>
      <c r="G2678" t="str">
        <f>VLOOKUP($A2678,Orders!$A:$E,5,FALSE)</f>
        <v>Shipped</v>
      </c>
      <c r="H2678">
        <f>VLOOKUP(B2678,Products!A:H,8)</f>
        <v>48.64</v>
      </c>
      <c r="I2678">
        <f t="shared" si="172"/>
        <v>2885.6299999999997</v>
      </c>
      <c r="J2678">
        <f t="shared" si="173"/>
        <v>1085.9499999999998</v>
      </c>
      <c r="K2678">
        <f t="shared" si="174"/>
        <v>2005</v>
      </c>
      <c r="L2678">
        <f t="shared" si="175"/>
        <v>3</v>
      </c>
      <c r="M2678" t="str">
        <f>VLOOKUP(A2678,'Master Sheet'!A:O,15)</f>
        <v>San Francisco</v>
      </c>
    </row>
    <row r="2679" spans="1:13">
      <c r="A2679">
        <v>10396</v>
      </c>
      <c r="B2679" t="s">
        <v>172</v>
      </c>
      <c r="C2679">
        <v>39</v>
      </c>
      <c r="D2679">
        <v>62</v>
      </c>
      <c r="E2679">
        <v>1</v>
      </c>
      <c r="F2679" s="14">
        <f>VLOOKUP($A2679,Orders!$A:$B,2,FALSE)</f>
        <v>38434</v>
      </c>
      <c r="G2679" t="str">
        <f>VLOOKUP($A2679,Orders!$A:$E,5,FALSE)</f>
        <v>Shipped</v>
      </c>
      <c r="H2679">
        <f>VLOOKUP(B2679,Products!A:H,8)</f>
        <v>34</v>
      </c>
      <c r="I2679">
        <f t="shared" si="172"/>
        <v>2418</v>
      </c>
      <c r="J2679">
        <f t="shared" si="173"/>
        <v>1092</v>
      </c>
      <c r="K2679">
        <f t="shared" si="174"/>
        <v>2005</v>
      </c>
      <c r="L2679">
        <f t="shared" si="175"/>
        <v>3</v>
      </c>
      <c r="M2679" t="str">
        <f>VLOOKUP(A2679,'Master Sheet'!A:O,15)</f>
        <v>San Francisco</v>
      </c>
    </row>
    <row r="2680" spans="1:13">
      <c r="A2680">
        <v>10397</v>
      </c>
      <c r="B2680" t="s">
        <v>173</v>
      </c>
      <c r="C2680">
        <v>32</v>
      </c>
      <c r="D2680">
        <v>69.290000000000006</v>
      </c>
      <c r="E2680">
        <v>5</v>
      </c>
      <c r="F2680" s="14">
        <f>VLOOKUP($A2680,Orders!$A:$B,2,FALSE)</f>
        <v>38439</v>
      </c>
      <c r="G2680" t="str">
        <f>VLOOKUP($A2680,Orders!$A:$E,5,FALSE)</f>
        <v>Shipped</v>
      </c>
      <c r="H2680">
        <f>VLOOKUP(B2680,Products!A:H,8)</f>
        <v>43.3</v>
      </c>
      <c r="I2680">
        <f t="shared" si="172"/>
        <v>2217.2800000000002</v>
      </c>
      <c r="J2680">
        <f t="shared" si="173"/>
        <v>831.68000000000029</v>
      </c>
      <c r="K2680">
        <f t="shared" si="174"/>
        <v>2005</v>
      </c>
      <c r="L2680">
        <f t="shared" si="175"/>
        <v>3</v>
      </c>
      <c r="M2680" t="str">
        <f>VLOOKUP(A2680,'Master Sheet'!A:O,15)</f>
        <v>Paris</v>
      </c>
    </row>
    <row r="2681" spans="1:13">
      <c r="A2681">
        <v>10397</v>
      </c>
      <c r="B2681" t="s">
        <v>174</v>
      </c>
      <c r="C2681">
        <v>22</v>
      </c>
      <c r="D2681">
        <v>62.88</v>
      </c>
      <c r="E2681">
        <v>4</v>
      </c>
      <c r="F2681" s="14">
        <f>VLOOKUP($A2681,Orders!$A:$B,2,FALSE)</f>
        <v>38439</v>
      </c>
      <c r="G2681" t="str">
        <f>VLOOKUP($A2681,Orders!$A:$E,5,FALSE)</f>
        <v>Shipped</v>
      </c>
      <c r="H2681">
        <f>VLOOKUP(B2681,Products!A:H,8)</f>
        <v>33.97</v>
      </c>
      <c r="I2681">
        <f t="shared" si="172"/>
        <v>1383.3600000000001</v>
      </c>
      <c r="J2681">
        <f t="shared" si="173"/>
        <v>636.0200000000001</v>
      </c>
      <c r="K2681">
        <f t="shared" si="174"/>
        <v>2005</v>
      </c>
      <c r="L2681">
        <f t="shared" si="175"/>
        <v>3</v>
      </c>
      <c r="M2681" t="str">
        <f>VLOOKUP(A2681,'Master Sheet'!A:O,15)</f>
        <v>Paris</v>
      </c>
    </row>
    <row r="2682" spans="1:13">
      <c r="A2682">
        <v>10397</v>
      </c>
      <c r="B2682" t="s">
        <v>175</v>
      </c>
      <c r="C2682">
        <v>48</v>
      </c>
      <c r="D2682">
        <v>86.15</v>
      </c>
      <c r="E2682">
        <v>3</v>
      </c>
      <c r="F2682" s="14">
        <f>VLOOKUP($A2682,Orders!$A:$B,2,FALSE)</f>
        <v>38439</v>
      </c>
      <c r="G2682" t="str">
        <f>VLOOKUP($A2682,Orders!$A:$E,5,FALSE)</f>
        <v>Shipped</v>
      </c>
      <c r="H2682">
        <f>VLOOKUP(B2682,Products!A:H,8)</f>
        <v>51.09</v>
      </c>
      <c r="I2682">
        <f t="shared" si="172"/>
        <v>4135.2000000000007</v>
      </c>
      <c r="J2682">
        <f t="shared" si="173"/>
        <v>1682.88</v>
      </c>
      <c r="K2682">
        <f t="shared" si="174"/>
        <v>2005</v>
      </c>
      <c r="L2682">
        <f t="shared" si="175"/>
        <v>3</v>
      </c>
      <c r="M2682" t="str">
        <f>VLOOKUP(A2682,'Master Sheet'!A:O,15)</f>
        <v>Paris</v>
      </c>
    </row>
    <row r="2683" spans="1:13">
      <c r="A2683">
        <v>10397</v>
      </c>
      <c r="B2683" t="s">
        <v>176</v>
      </c>
      <c r="C2683">
        <v>36</v>
      </c>
      <c r="D2683">
        <v>80.44</v>
      </c>
      <c r="E2683">
        <v>2</v>
      </c>
      <c r="F2683" s="14">
        <f>VLOOKUP($A2683,Orders!$A:$B,2,FALSE)</f>
        <v>38439</v>
      </c>
      <c r="G2683" t="str">
        <f>VLOOKUP($A2683,Orders!$A:$E,5,FALSE)</f>
        <v>Shipped</v>
      </c>
      <c r="H2683">
        <f>VLOOKUP(B2683,Products!A:H,8)</f>
        <v>53.63</v>
      </c>
      <c r="I2683">
        <f t="shared" si="172"/>
        <v>2895.84</v>
      </c>
      <c r="J2683">
        <f t="shared" si="173"/>
        <v>965.15999999999985</v>
      </c>
      <c r="K2683">
        <f t="shared" si="174"/>
        <v>2005</v>
      </c>
      <c r="L2683">
        <f t="shared" si="175"/>
        <v>3</v>
      </c>
      <c r="M2683" t="str">
        <f>VLOOKUP(A2683,'Master Sheet'!A:O,15)</f>
        <v>Paris</v>
      </c>
    </row>
    <row r="2684" spans="1:13">
      <c r="A2684">
        <v>10397</v>
      </c>
      <c r="B2684" t="s">
        <v>177</v>
      </c>
      <c r="C2684">
        <v>34</v>
      </c>
      <c r="D2684">
        <v>52.96</v>
      </c>
      <c r="E2684">
        <v>1</v>
      </c>
      <c r="F2684" s="14">
        <f>VLOOKUP($A2684,Orders!$A:$B,2,FALSE)</f>
        <v>38439</v>
      </c>
      <c r="G2684" t="str">
        <f>VLOOKUP($A2684,Orders!$A:$E,5,FALSE)</f>
        <v>Shipped</v>
      </c>
      <c r="H2684">
        <f>VLOOKUP(B2684,Products!A:H,8)</f>
        <v>33.299999999999997</v>
      </c>
      <c r="I2684">
        <f t="shared" si="172"/>
        <v>1800.64</v>
      </c>
      <c r="J2684">
        <f t="shared" si="173"/>
        <v>668.44000000000017</v>
      </c>
      <c r="K2684">
        <f t="shared" si="174"/>
        <v>2005</v>
      </c>
      <c r="L2684">
        <f t="shared" si="175"/>
        <v>3</v>
      </c>
      <c r="M2684" t="str">
        <f>VLOOKUP(A2684,'Master Sheet'!A:O,15)</f>
        <v>Paris</v>
      </c>
    </row>
    <row r="2685" spans="1:13">
      <c r="A2685">
        <v>10398</v>
      </c>
      <c r="B2685" t="s">
        <v>178</v>
      </c>
      <c r="C2685">
        <v>33</v>
      </c>
      <c r="D2685">
        <v>130.88</v>
      </c>
      <c r="E2685">
        <v>11</v>
      </c>
      <c r="F2685" s="14">
        <f>VLOOKUP($A2685,Orders!$A:$B,2,FALSE)</f>
        <v>38441</v>
      </c>
      <c r="G2685" t="str">
        <f>VLOOKUP($A2685,Orders!$A:$E,5,FALSE)</f>
        <v>Shipped</v>
      </c>
      <c r="H2685">
        <f>VLOOKUP(B2685,Products!A:H,8)</f>
        <v>77.27</v>
      </c>
      <c r="I2685">
        <f t="shared" si="172"/>
        <v>4319.04</v>
      </c>
      <c r="J2685">
        <f t="shared" si="173"/>
        <v>1769.1299999999999</v>
      </c>
      <c r="K2685">
        <f t="shared" si="174"/>
        <v>2005</v>
      </c>
      <c r="L2685">
        <f t="shared" si="175"/>
        <v>3</v>
      </c>
      <c r="M2685" t="str">
        <f>VLOOKUP(A2685,'Master Sheet'!A:O,15)</f>
        <v>Paris</v>
      </c>
    </row>
    <row r="2686" spans="1:13">
      <c r="A2686">
        <v>10398</v>
      </c>
      <c r="B2686" t="s">
        <v>179</v>
      </c>
      <c r="C2686">
        <v>34</v>
      </c>
      <c r="D2686">
        <v>82.79</v>
      </c>
      <c r="E2686">
        <v>15</v>
      </c>
      <c r="F2686" s="14">
        <f>VLOOKUP($A2686,Orders!$A:$B,2,FALSE)</f>
        <v>38441</v>
      </c>
      <c r="G2686" t="str">
        <f>VLOOKUP($A2686,Orders!$A:$E,5,FALSE)</f>
        <v>Shipped</v>
      </c>
      <c r="H2686">
        <f>VLOOKUP(B2686,Products!A:H,8)</f>
        <v>49</v>
      </c>
      <c r="I2686">
        <f t="shared" si="172"/>
        <v>2814.86</v>
      </c>
      <c r="J2686">
        <f t="shared" si="173"/>
        <v>1148.8600000000001</v>
      </c>
      <c r="K2686">
        <f t="shared" si="174"/>
        <v>2005</v>
      </c>
      <c r="L2686">
        <f t="shared" si="175"/>
        <v>3</v>
      </c>
      <c r="M2686" t="str">
        <f>VLOOKUP(A2686,'Master Sheet'!A:O,15)</f>
        <v>Paris</v>
      </c>
    </row>
    <row r="2687" spans="1:13">
      <c r="A2687">
        <v>10398</v>
      </c>
      <c r="B2687" t="s">
        <v>180</v>
      </c>
      <c r="C2687">
        <v>28</v>
      </c>
      <c r="D2687">
        <v>70.540000000000006</v>
      </c>
      <c r="E2687">
        <v>18</v>
      </c>
      <c r="F2687" s="14">
        <f>VLOOKUP($A2687,Orders!$A:$B,2,FALSE)</f>
        <v>38441</v>
      </c>
      <c r="G2687" t="str">
        <f>VLOOKUP($A2687,Orders!$A:$E,5,FALSE)</f>
        <v>Shipped</v>
      </c>
      <c r="H2687">
        <f>VLOOKUP(B2687,Products!A:H,8)</f>
        <v>51.61</v>
      </c>
      <c r="I2687">
        <f t="shared" si="172"/>
        <v>1975.1200000000001</v>
      </c>
      <c r="J2687">
        <f t="shared" si="173"/>
        <v>530.04000000000019</v>
      </c>
      <c r="K2687">
        <f t="shared" si="174"/>
        <v>2005</v>
      </c>
      <c r="L2687">
        <f t="shared" si="175"/>
        <v>3</v>
      </c>
      <c r="M2687" t="str">
        <f>VLOOKUP(A2687,'Master Sheet'!A:O,15)</f>
        <v>Paris</v>
      </c>
    </row>
    <row r="2688" spans="1:13">
      <c r="A2688">
        <v>10398</v>
      </c>
      <c r="B2688" t="s">
        <v>181</v>
      </c>
      <c r="C2688">
        <v>45</v>
      </c>
      <c r="D2688">
        <v>92.11</v>
      </c>
      <c r="E2688">
        <v>17</v>
      </c>
      <c r="F2688" s="14">
        <f>VLOOKUP($A2688,Orders!$A:$B,2,FALSE)</f>
        <v>38441</v>
      </c>
      <c r="G2688" t="str">
        <f>VLOOKUP($A2688,Orders!$A:$E,5,FALSE)</f>
        <v>Shipped</v>
      </c>
      <c r="H2688">
        <f>VLOOKUP(B2688,Products!A:H,8)</f>
        <v>64.58</v>
      </c>
      <c r="I2688">
        <f t="shared" si="172"/>
        <v>4144.95</v>
      </c>
      <c r="J2688">
        <f t="shared" si="173"/>
        <v>1238.8500000000001</v>
      </c>
      <c r="K2688">
        <f t="shared" si="174"/>
        <v>2005</v>
      </c>
      <c r="L2688">
        <f t="shared" si="175"/>
        <v>3</v>
      </c>
      <c r="M2688" t="str">
        <f>VLOOKUP(A2688,'Master Sheet'!A:O,15)</f>
        <v>Paris</v>
      </c>
    </row>
    <row r="2689" spans="1:13">
      <c r="A2689">
        <v>10398</v>
      </c>
      <c r="B2689" t="s">
        <v>182</v>
      </c>
      <c r="C2689">
        <v>43</v>
      </c>
      <c r="D2689">
        <v>100.67</v>
      </c>
      <c r="E2689">
        <v>16</v>
      </c>
      <c r="F2689" s="14">
        <f>VLOOKUP($A2689,Orders!$A:$B,2,FALSE)</f>
        <v>38441</v>
      </c>
      <c r="G2689" t="str">
        <f>VLOOKUP($A2689,Orders!$A:$E,5,FALSE)</f>
        <v>Shipped</v>
      </c>
      <c r="H2689">
        <f>VLOOKUP(B2689,Products!A:H,8)</f>
        <v>66.739999999999995</v>
      </c>
      <c r="I2689">
        <f t="shared" si="172"/>
        <v>4328.8100000000004</v>
      </c>
      <c r="J2689">
        <f t="shared" si="173"/>
        <v>1458.9900000000002</v>
      </c>
      <c r="K2689">
        <f t="shared" si="174"/>
        <v>2005</v>
      </c>
      <c r="L2689">
        <f t="shared" si="175"/>
        <v>3</v>
      </c>
      <c r="M2689" t="str">
        <f>VLOOKUP(A2689,'Master Sheet'!A:O,15)</f>
        <v>Paris</v>
      </c>
    </row>
    <row r="2690" spans="1:13">
      <c r="A2690">
        <v>10398</v>
      </c>
      <c r="B2690" t="s">
        <v>183</v>
      </c>
      <c r="C2690">
        <v>28</v>
      </c>
      <c r="D2690">
        <v>60.29</v>
      </c>
      <c r="E2690">
        <v>3</v>
      </c>
      <c r="F2690" s="14">
        <f>VLOOKUP($A2690,Orders!$A:$B,2,FALSE)</f>
        <v>38441</v>
      </c>
      <c r="G2690" t="str">
        <f>VLOOKUP($A2690,Orders!$A:$E,5,FALSE)</f>
        <v>Shipped</v>
      </c>
      <c r="H2690">
        <f>VLOOKUP(B2690,Products!A:H,8)</f>
        <v>34.25</v>
      </c>
      <c r="I2690">
        <f t="shared" si="172"/>
        <v>1688.12</v>
      </c>
      <c r="J2690">
        <f t="shared" si="173"/>
        <v>729.12</v>
      </c>
      <c r="K2690">
        <f t="shared" si="174"/>
        <v>2005</v>
      </c>
      <c r="L2690">
        <f t="shared" si="175"/>
        <v>3</v>
      </c>
      <c r="M2690" t="str">
        <f>VLOOKUP(A2690,'Master Sheet'!A:O,15)</f>
        <v>Paris</v>
      </c>
    </row>
    <row r="2691" spans="1:13">
      <c r="A2691">
        <v>10398</v>
      </c>
      <c r="B2691" t="s">
        <v>184</v>
      </c>
      <c r="C2691">
        <v>34</v>
      </c>
      <c r="D2691">
        <v>61.15</v>
      </c>
      <c r="E2691">
        <v>13</v>
      </c>
      <c r="F2691" s="14">
        <f>VLOOKUP($A2691,Orders!$A:$B,2,FALSE)</f>
        <v>38441</v>
      </c>
      <c r="G2691" t="str">
        <f>VLOOKUP($A2691,Orders!$A:$E,5,FALSE)</f>
        <v>Shipped</v>
      </c>
      <c r="H2691">
        <f>VLOOKUP(B2691,Products!A:H,8)</f>
        <v>26.3</v>
      </c>
      <c r="I2691">
        <f t="shared" si="172"/>
        <v>2079.1</v>
      </c>
      <c r="J2691">
        <f t="shared" si="173"/>
        <v>1184.8999999999999</v>
      </c>
      <c r="K2691">
        <f t="shared" si="174"/>
        <v>2005</v>
      </c>
      <c r="L2691">
        <f t="shared" si="175"/>
        <v>3</v>
      </c>
      <c r="M2691" t="str">
        <f>VLOOKUP(A2691,'Master Sheet'!A:O,15)</f>
        <v>Paris</v>
      </c>
    </row>
    <row r="2692" spans="1:13">
      <c r="A2692">
        <v>10398</v>
      </c>
      <c r="B2692" t="s">
        <v>185</v>
      </c>
      <c r="C2692">
        <v>41</v>
      </c>
      <c r="D2692">
        <v>56.64</v>
      </c>
      <c r="E2692">
        <v>2</v>
      </c>
      <c r="F2692" s="14">
        <f>VLOOKUP($A2692,Orders!$A:$B,2,FALSE)</f>
        <v>38441</v>
      </c>
      <c r="G2692" t="str">
        <f>VLOOKUP($A2692,Orders!$A:$E,5,FALSE)</f>
        <v>Shipped</v>
      </c>
      <c r="H2692">
        <f>VLOOKUP(B2692,Products!A:H,8)</f>
        <v>29.34</v>
      </c>
      <c r="I2692">
        <f t="shared" si="172"/>
        <v>2322.2400000000002</v>
      </c>
      <c r="J2692">
        <f t="shared" si="173"/>
        <v>1119.3</v>
      </c>
      <c r="K2692">
        <f t="shared" si="174"/>
        <v>2005</v>
      </c>
      <c r="L2692">
        <f t="shared" si="175"/>
        <v>3</v>
      </c>
      <c r="M2692" t="str">
        <f>VLOOKUP(A2692,'Master Sheet'!A:O,15)</f>
        <v>Paris</v>
      </c>
    </row>
    <row r="2693" spans="1:13">
      <c r="A2693">
        <v>10398</v>
      </c>
      <c r="B2693" t="s">
        <v>186</v>
      </c>
      <c r="C2693">
        <v>45</v>
      </c>
      <c r="D2693">
        <v>65.930000000000007</v>
      </c>
      <c r="E2693">
        <v>14</v>
      </c>
      <c r="F2693" s="14">
        <f>VLOOKUP($A2693,Orders!$A:$B,2,FALSE)</f>
        <v>38441</v>
      </c>
      <c r="G2693" t="str">
        <f>VLOOKUP($A2693,Orders!$A:$E,5,FALSE)</f>
        <v>Shipped</v>
      </c>
      <c r="H2693">
        <f>VLOOKUP(B2693,Products!A:H,8)</f>
        <v>36.229999999999997</v>
      </c>
      <c r="I2693">
        <f t="shared" si="172"/>
        <v>2966.8500000000004</v>
      </c>
      <c r="J2693">
        <f t="shared" si="173"/>
        <v>1336.5000000000005</v>
      </c>
      <c r="K2693">
        <f t="shared" si="174"/>
        <v>2005</v>
      </c>
      <c r="L2693">
        <f t="shared" si="175"/>
        <v>3</v>
      </c>
      <c r="M2693" t="str">
        <f>VLOOKUP(A2693,'Master Sheet'!A:O,15)</f>
        <v>Paris</v>
      </c>
    </row>
    <row r="2694" spans="1:13">
      <c r="A2694">
        <v>10398</v>
      </c>
      <c r="B2694" t="s">
        <v>187</v>
      </c>
      <c r="C2694">
        <v>22</v>
      </c>
      <c r="D2694">
        <v>60.54</v>
      </c>
      <c r="E2694">
        <v>4</v>
      </c>
      <c r="F2694" s="14">
        <f>VLOOKUP($A2694,Orders!$A:$B,2,FALSE)</f>
        <v>38441</v>
      </c>
      <c r="G2694" t="str">
        <f>VLOOKUP($A2694,Orders!$A:$E,5,FALSE)</f>
        <v>Shipped</v>
      </c>
      <c r="H2694">
        <f>VLOOKUP(B2694,Products!A:H,8)</f>
        <v>33.020000000000003</v>
      </c>
      <c r="I2694">
        <f t="shared" si="172"/>
        <v>1331.8799999999999</v>
      </c>
      <c r="J2694">
        <f t="shared" si="173"/>
        <v>605.43999999999994</v>
      </c>
      <c r="K2694">
        <f t="shared" si="174"/>
        <v>2005</v>
      </c>
      <c r="L2694">
        <f t="shared" si="175"/>
        <v>3</v>
      </c>
      <c r="M2694" t="str">
        <f>VLOOKUP(A2694,'Master Sheet'!A:O,15)</f>
        <v>Paris</v>
      </c>
    </row>
    <row r="2695" spans="1:13">
      <c r="A2695">
        <v>10398</v>
      </c>
      <c r="B2695" t="s">
        <v>188</v>
      </c>
      <c r="C2695">
        <v>49</v>
      </c>
      <c r="D2695">
        <v>38.840000000000003</v>
      </c>
      <c r="E2695">
        <v>5</v>
      </c>
      <c r="F2695" s="14">
        <f>VLOOKUP($A2695,Orders!$A:$B,2,FALSE)</f>
        <v>38441</v>
      </c>
      <c r="G2695" t="str">
        <f>VLOOKUP($A2695,Orders!$A:$E,5,FALSE)</f>
        <v>Shipped</v>
      </c>
      <c r="H2695">
        <f>VLOOKUP(B2695,Products!A:H,8)</f>
        <v>27.06</v>
      </c>
      <c r="I2695">
        <f t="shared" si="172"/>
        <v>1903.16</v>
      </c>
      <c r="J2695">
        <f t="shared" si="173"/>
        <v>577.22000000000025</v>
      </c>
      <c r="K2695">
        <f t="shared" si="174"/>
        <v>2005</v>
      </c>
      <c r="L2695">
        <f t="shared" si="175"/>
        <v>3</v>
      </c>
      <c r="M2695" t="str">
        <f>VLOOKUP(A2695,'Master Sheet'!A:O,15)</f>
        <v>Paris</v>
      </c>
    </row>
    <row r="2696" spans="1:13">
      <c r="A2696">
        <v>10398</v>
      </c>
      <c r="B2696" t="s">
        <v>189</v>
      </c>
      <c r="C2696">
        <v>47</v>
      </c>
      <c r="D2696">
        <v>78.55</v>
      </c>
      <c r="E2696">
        <v>6</v>
      </c>
      <c r="F2696" s="14">
        <f>VLOOKUP($A2696,Orders!$A:$B,2,FALSE)</f>
        <v>38441</v>
      </c>
      <c r="G2696" t="str">
        <f>VLOOKUP($A2696,Orders!$A:$E,5,FALSE)</f>
        <v>Shipped</v>
      </c>
      <c r="H2696">
        <f>VLOOKUP(B2696,Products!A:H,8)</f>
        <v>51.15</v>
      </c>
      <c r="I2696">
        <f t="shared" si="172"/>
        <v>3691.85</v>
      </c>
      <c r="J2696">
        <f t="shared" si="173"/>
        <v>1287.8</v>
      </c>
      <c r="K2696">
        <f t="shared" si="174"/>
        <v>2005</v>
      </c>
      <c r="L2696">
        <f t="shared" si="175"/>
        <v>3</v>
      </c>
      <c r="M2696" t="str">
        <f>VLOOKUP(A2696,'Master Sheet'!A:O,15)</f>
        <v>Paris</v>
      </c>
    </row>
    <row r="2697" spans="1:13">
      <c r="A2697">
        <v>10398</v>
      </c>
      <c r="B2697" t="s">
        <v>190</v>
      </c>
      <c r="C2697">
        <v>36</v>
      </c>
      <c r="D2697">
        <v>75.13</v>
      </c>
      <c r="E2697">
        <v>7</v>
      </c>
      <c r="F2697" s="14">
        <f>VLOOKUP($A2697,Orders!$A:$B,2,FALSE)</f>
        <v>38441</v>
      </c>
      <c r="G2697" t="str">
        <f>VLOOKUP($A2697,Orders!$A:$E,5,FALSE)</f>
        <v>Shipped</v>
      </c>
      <c r="H2697">
        <f>VLOOKUP(B2697,Products!A:H,8)</f>
        <v>39.83</v>
      </c>
      <c r="I2697">
        <f t="shared" si="172"/>
        <v>2704.68</v>
      </c>
      <c r="J2697">
        <f t="shared" si="173"/>
        <v>1270.8</v>
      </c>
      <c r="K2697">
        <f t="shared" si="174"/>
        <v>2005</v>
      </c>
      <c r="L2697">
        <f t="shared" si="175"/>
        <v>3</v>
      </c>
      <c r="M2697" t="str">
        <f>VLOOKUP(A2697,'Master Sheet'!A:O,15)</f>
        <v>Paris</v>
      </c>
    </row>
    <row r="2698" spans="1:13">
      <c r="A2698">
        <v>10398</v>
      </c>
      <c r="B2698" t="s">
        <v>191</v>
      </c>
      <c r="C2698">
        <v>22</v>
      </c>
      <c r="D2698">
        <v>98.72</v>
      </c>
      <c r="E2698">
        <v>8</v>
      </c>
      <c r="F2698" s="14">
        <f>VLOOKUP($A2698,Orders!$A:$B,2,FALSE)</f>
        <v>38441</v>
      </c>
      <c r="G2698" t="str">
        <f>VLOOKUP($A2698,Orders!$A:$E,5,FALSE)</f>
        <v>Shipped</v>
      </c>
      <c r="H2698">
        <f>VLOOKUP(B2698,Products!A:H,8)</f>
        <v>68.8</v>
      </c>
      <c r="I2698">
        <f t="shared" si="172"/>
        <v>2171.84</v>
      </c>
      <c r="J2698">
        <f t="shared" si="173"/>
        <v>658.24</v>
      </c>
      <c r="K2698">
        <f t="shared" si="174"/>
        <v>2005</v>
      </c>
      <c r="L2698">
        <f t="shared" si="175"/>
        <v>3</v>
      </c>
      <c r="M2698" t="str">
        <f>VLOOKUP(A2698,'Master Sheet'!A:O,15)</f>
        <v>Paris</v>
      </c>
    </row>
    <row r="2699" spans="1:13">
      <c r="A2699">
        <v>10398</v>
      </c>
      <c r="B2699" t="s">
        <v>192</v>
      </c>
      <c r="C2699">
        <v>23</v>
      </c>
      <c r="D2699">
        <v>102.04</v>
      </c>
      <c r="E2699">
        <v>9</v>
      </c>
      <c r="F2699" s="14">
        <f>VLOOKUP($A2699,Orders!$A:$B,2,FALSE)</f>
        <v>38441</v>
      </c>
      <c r="G2699" t="str">
        <f>VLOOKUP($A2699,Orders!$A:$E,5,FALSE)</f>
        <v>Shipped</v>
      </c>
      <c r="H2699">
        <f>VLOOKUP(B2699,Products!A:H,8)</f>
        <v>59.33</v>
      </c>
      <c r="I2699">
        <f t="shared" si="172"/>
        <v>2346.92</v>
      </c>
      <c r="J2699">
        <f t="shared" si="173"/>
        <v>982.33000000000015</v>
      </c>
      <c r="K2699">
        <f t="shared" si="174"/>
        <v>2005</v>
      </c>
      <c r="L2699">
        <f t="shared" si="175"/>
        <v>3</v>
      </c>
      <c r="M2699" t="str">
        <f>VLOOKUP(A2699,'Master Sheet'!A:O,15)</f>
        <v>Paris</v>
      </c>
    </row>
    <row r="2700" spans="1:13">
      <c r="A2700">
        <v>10398</v>
      </c>
      <c r="B2700" t="s">
        <v>193</v>
      </c>
      <c r="C2700">
        <v>29</v>
      </c>
      <c r="D2700">
        <v>76.8</v>
      </c>
      <c r="E2700">
        <v>10</v>
      </c>
      <c r="F2700" s="14">
        <f>VLOOKUP($A2700,Orders!$A:$B,2,FALSE)</f>
        <v>38441</v>
      </c>
      <c r="G2700" t="str">
        <f>VLOOKUP($A2700,Orders!$A:$E,5,FALSE)</f>
        <v>Shipped</v>
      </c>
      <c r="H2700">
        <f>VLOOKUP(B2700,Products!A:H,8)</f>
        <v>54.4</v>
      </c>
      <c r="I2700">
        <f t="shared" si="172"/>
        <v>2227.1999999999998</v>
      </c>
      <c r="J2700">
        <f t="shared" si="173"/>
        <v>649.59999999999991</v>
      </c>
      <c r="K2700">
        <f t="shared" si="174"/>
        <v>2005</v>
      </c>
      <c r="L2700">
        <f t="shared" si="175"/>
        <v>3</v>
      </c>
      <c r="M2700" t="str">
        <f>VLOOKUP(A2700,'Master Sheet'!A:O,15)</f>
        <v>Paris</v>
      </c>
    </row>
    <row r="2701" spans="1:13">
      <c r="A2701">
        <v>10398</v>
      </c>
      <c r="B2701" t="s">
        <v>194</v>
      </c>
      <c r="C2701">
        <v>36</v>
      </c>
      <c r="D2701">
        <v>62.19</v>
      </c>
      <c r="E2701">
        <v>12</v>
      </c>
      <c r="F2701" s="14">
        <f>VLOOKUP($A2701,Orders!$A:$B,2,FALSE)</f>
        <v>38441</v>
      </c>
      <c r="G2701" t="str">
        <f>VLOOKUP($A2701,Orders!$A:$E,5,FALSE)</f>
        <v>Shipped</v>
      </c>
      <c r="H2701">
        <f>VLOOKUP(B2701,Products!A:H,8)</f>
        <v>36.270000000000003</v>
      </c>
      <c r="I2701">
        <f t="shared" si="172"/>
        <v>2238.84</v>
      </c>
      <c r="J2701">
        <f t="shared" si="173"/>
        <v>933.11999999999978</v>
      </c>
      <c r="K2701">
        <f t="shared" si="174"/>
        <v>2005</v>
      </c>
      <c r="L2701">
        <f t="shared" si="175"/>
        <v>3</v>
      </c>
      <c r="M2701" t="str">
        <f>VLOOKUP(A2701,'Master Sheet'!A:O,15)</f>
        <v>Paris</v>
      </c>
    </row>
    <row r="2702" spans="1:13">
      <c r="A2702">
        <v>10398</v>
      </c>
      <c r="B2702" t="s">
        <v>195</v>
      </c>
      <c r="C2702">
        <v>34</v>
      </c>
      <c r="D2702">
        <v>41.22</v>
      </c>
      <c r="E2702">
        <v>1</v>
      </c>
      <c r="F2702" s="14">
        <f>VLOOKUP($A2702,Orders!$A:$B,2,FALSE)</f>
        <v>38441</v>
      </c>
      <c r="G2702" t="str">
        <f>VLOOKUP($A2702,Orders!$A:$E,5,FALSE)</f>
        <v>Shipped</v>
      </c>
      <c r="H2702">
        <f>VLOOKUP(B2702,Products!A:H,8)</f>
        <v>32.770000000000003</v>
      </c>
      <c r="I2702">
        <f t="shared" si="172"/>
        <v>1401.48</v>
      </c>
      <c r="J2702">
        <f t="shared" si="173"/>
        <v>287.29999999999984</v>
      </c>
      <c r="K2702">
        <f t="shared" si="174"/>
        <v>2005</v>
      </c>
      <c r="L2702">
        <f t="shared" si="175"/>
        <v>3</v>
      </c>
      <c r="M2702" t="str">
        <f>VLOOKUP(A2702,'Master Sheet'!A:O,15)</f>
        <v>Paris</v>
      </c>
    </row>
    <row r="2703" spans="1:13">
      <c r="A2703">
        <v>10399</v>
      </c>
      <c r="B2703" t="s">
        <v>196</v>
      </c>
      <c r="C2703">
        <v>40</v>
      </c>
      <c r="D2703">
        <v>77.52</v>
      </c>
      <c r="E2703">
        <v>8</v>
      </c>
      <c r="F2703" s="14">
        <f>VLOOKUP($A2703,Orders!$A:$B,2,FALSE)</f>
        <v>38443</v>
      </c>
      <c r="G2703" t="str">
        <f>VLOOKUP($A2703,Orders!$A:$E,5,FALSE)</f>
        <v>Shipped</v>
      </c>
      <c r="H2703">
        <f>VLOOKUP(B2703,Products!A:H,8)</f>
        <v>48.81</v>
      </c>
      <c r="I2703">
        <f t="shared" si="172"/>
        <v>3100.7999999999997</v>
      </c>
      <c r="J2703">
        <f t="shared" si="173"/>
        <v>1148.3999999999996</v>
      </c>
      <c r="K2703">
        <f t="shared" si="174"/>
        <v>2005</v>
      </c>
      <c r="L2703">
        <f t="shared" si="175"/>
        <v>4</v>
      </c>
      <c r="M2703" t="str">
        <f>VLOOKUP(A2703,'Master Sheet'!A:O,15)</f>
        <v>Sydney</v>
      </c>
    </row>
    <row r="2704" spans="1:13">
      <c r="A2704">
        <v>10399</v>
      </c>
      <c r="B2704" t="s">
        <v>197</v>
      </c>
      <c r="C2704">
        <v>51</v>
      </c>
      <c r="D2704">
        <v>99.91</v>
      </c>
      <c r="E2704">
        <v>7</v>
      </c>
      <c r="F2704" s="14">
        <f>VLOOKUP($A2704,Orders!$A:$B,2,FALSE)</f>
        <v>38443</v>
      </c>
      <c r="G2704" t="str">
        <f>VLOOKUP($A2704,Orders!$A:$E,5,FALSE)</f>
        <v>Shipped</v>
      </c>
      <c r="H2704">
        <f>VLOOKUP(B2704,Products!A:H,8)</f>
        <v>68.989999999999995</v>
      </c>
      <c r="I2704">
        <f t="shared" si="172"/>
        <v>5095.41</v>
      </c>
      <c r="J2704">
        <f t="shared" si="173"/>
        <v>1576.92</v>
      </c>
      <c r="K2704">
        <f t="shared" si="174"/>
        <v>2005</v>
      </c>
      <c r="L2704">
        <f t="shared" si="175"/>
        <v>4</v>
      </c>
      <c r="M2704" t="str">
        <f>VLOOKUP(A2704,'Master Sheet'!A:O,15)</f>
        <v>Sydney</v>
      </c>
    </row>
    <row r="2705" spans="1:13">
      <c r="A2705">
        <v>10399</v>
      </c>
      <c r="B2705" t="s">
        <v>198</v>
      </c>
      <c r="C2705">
        <v>22</v>
      </c>
      <c r="D2705">
        <v>156.86000000000001</v>
      </c>
      <c r="E2705">
        <v>6</v>
      </c>
      <c r="F2705" s="14">
        <f>VLOOKUP($A2705,Orders!$A:$B,2,FALSE)</f>
        <v>38443</v>
      </c>
      <c r="G2705" t="str">
        <f>VLOOKUP($A2705,Orders!$A:$E,5,FALSE)</f>
        <v>Shipped</v>
      </c>
      <c r="H2705">
        <f>VLOOKUP(B2705,Products!A:H,8)</f>
        <v>91.02</v>
      </c>
      <c r="I2705">
        <f t="shared" si="172"/>
        <v>3450.92</v>
      </c>
      <c r="J2705">
        <f t="shared" si="173"/>
        <v>1448.4800000000005</v>
      </c>
      <c r="K2705">
        <f t="shared" si="174"/>
        <v>2005</v>
      </c>
      <c r="L2705">
        <f t="shared" si="175"/>
        <v>4</v>
      </c>
      <c r="M2705" t="str">
        <f>VLOOKUP(A2705,'Master Sheet'!A:O,15)</f>
        <v>Sydney</v>
      </c>
    </row>
    <row r="2706" spans="1:13">
      <c r="A2706">
        <v>10399</v>
      </c>
      <c r="B2706" t="s">
        <v>199</v>
      </c>
      <c r="C2706">
        <v>29</v>
      </c>
      <c r="D2706">
        <v>123.51</v>
      </c>
      <c r="E2706">
        <v>5</v>
      </c>
      <c r="F2706" s="14">
        <f>VLOOKUP($A2706,Orders!$A:$B,2,FALSE)</f>
        <v>38443</v>
      </c>
      <c r="G2706" t="str">
        <f>VLOOKUP($A2706,Orders!$A:$E,5,FALSE)</f>
        <v>Shipped</v>
      </c>
      <c r="H2706">
        <f>VLOOKUP(B2706,Products!A:H,8)</f>
        <v>66.27</v>
      </c>
      <c r="I2706">
        <f t="shared" si="172"/>
        <v>3581.79</v>
      </c>
      <c r="J2706">
        <f t="shared" si="173"/>
        <v>1659.9600000000003</v>
      </c>
      <c r="K2706">
        <f t="shared" si="174"/>
        <v>2005</v>
      </c>
      <c r="L2706">
        <f t="shared" si="175"/>
        <v>4</v>
      </c>
      <c r="M2706" t="str">
        <f>VLOOKUP(A2706,'Master Sheet'!A:O,15)</f>
        <v>Sydney</v>
      </c>
    </row>
    <row r="2707" spans="1:13">
      <c r="A2707">
        <v>10399</v>
      </c>
      <c r="B2707" t="s">
        <v>200</v>
      </c>
      <c r="C2707">
        <v>30</v>
      </c>
      <c r="D2707">
        <v>51.48</v>
      </c>
      <c r="E2707">
        <v>4</v>
      </c>
      <c r="F2707" s="14">
        <f>VLOOKUP($A2707,Orders!$A:$B,2,FALSE)</f>
        <v>38443</v>
      </c>
      <c r="G2707" t="str">
        <f>VLOOKUP($A2707,Orders!$A:$E,5,FALSE)</f>
        <v>Shipped</v>
      </c>
      <c r="H2707">
        <f>VLOOKUP(B2707,Products!A:H,8)</f>
        <v>24.23</v>
      </c>
      <c r="I2707">
        <f t="shared" si="172"/>
        <v>1544.3999999999999</v>
      </c>
      <c r="J2707">
        <f t="shared" si="173"/>
        <v>817.49999999999989</v>
      </c>
      <c r="K2707">
        <f t="shared" si="174"/>
        <v>2005</v>
      </c>
      <c r="L2707">
        <f t="shared" si="175"/>
        <v>4</v>
      </c>
      <c r="M2707" t="str">
        <f>VLOOKUP(A2707,'Master Sheet'!A:O,15)</f>
        <v>Sydney</v>
      </c>
    </row>
    <row r="2708" spans="1:13">
      <c r="A2708">
        <v>10399</v>
      </c>
      <c r="B2708" t="s">
        <v>201</v>
      </c>
      <c r="C2708">
        <v>57</v>
      </c>
      <c r="D2708">
        <v>104.81</v>
      </c>
      <c r="E2708">
        <v>3</v>
      </c>
      <c r="F2708" s="14">
        <f>VLOOKUP($A2708,Orders!$A:$B,2,FALSE)</f>
        <v>38443</v>
      </c>
      <c r="G2708" t="str">
        <f>VLOOKUP($A2708,Orders!$A:$E,5,FALSE)</f>
        <v>Shipped</v>
      </c>
      <c r="H2708">
        <f>VLOOKUP(B2708,Products!A:H,8)</f>
        <v>60.86</v>
      </c>
      <c r="I2708">
        <f t="shared" si="172"/>
        <v>5974.17</v>
      </c>
      <c r="J2708">
        <f t="shared" si="173"/>
        <v>2505.15</v>
      </c>
      <c r="K2708">
        <f t="shared" si="174"/>
        <v>2005</v>
      </c>
      <c r="L2708">
        <f t="shared" si="175"/>
        <v>4</v>
      </c>
      <c r="M2708" t="str">
        <f>VLOOKUP(A2708,'Master Sheet'!A:O,15)</f>
        <v>Sydney</v>
      </c>
    </row>
    <row r="2709" spans="1:13">
      <c r="A2709">
        <v>10399</v>
      </c>
      <c r="B2709" t="s">
        <v>202</v>
      </c>
      <c r="C2709">
        <v>58</v>
      </c>
      <c r="D2709">
        <v>75.41</v>
      </c>
      <c r="E2709">
        <v>2</v>
      </c>
      <c r="F2709" s="14">
        <f>VLOOKUP($A2709,Orders!$A:$B,2,FALSE)</f>
        <v>38443</v>
      </c>
      <c r="G2709" t="str">
        <f>VLOOKUP($A2709,Orders!$A:$E,5,FALSE)</f>
        <v>Shipped</v>
      </c>
      <c r="H2709">
        <f>VLOOKUP(B2709,Products!A:H,8)</f>
        <v>37.32</v>
      </c>
      <c r="I2709">
        <f t="shared" si="172"/>
        <v>4373.78</v>
      </c>
      <c r="J2709">
        <f t="shared" si="173"/>
        <v>2209.2199999999998</v>
      </c>
      <c r="K2709">
        <f t="shared" si="174"/>
        <v>2005</v>
      </c>
      <c r="L2709">
        <f t="shared" si="175"/>
        <v>4</v>
      </c>
      <c r="M2709" t="str">
        <f>VLOOKUP(A2709,'Master Sheet'!A:O,15)</f>
        <v>Sydney</v>
      </c>
    </row>
    <row r="2710" spans="1:13">
      <c r="A2710">
        <v>10399</v>
      </c>
      <c r="B2710" t="s">
        <v>203</v>
      </c>
      <c r="C2710">
        <v>32</v>
      </c>
      <c r="D2710">
        <v>97.89</v>
      </c>
      <c r="E2710">
        <v>1</v>
      </c>
      <c r="F2710" s="14">
        <f>VLOOKUP($A2710,Orders!$A:$B,2,FALSE)</f>
        <v>38443</v>
      </c>
      <c r="G2710" t="str">
        <f>VLOOKUP($A2710,Orders!$A:$E,5,FALSE)</f>
        <v>Shipped</v>
      </c>
      <c r="H2710">
        <f>VLOOKUP(B2710,Products!A:H,8)</f>
        <v>66.92</v>
      </c>
      <c r="I2710">
        <f t="shared" si="172"/>
        <v>3132.48</v>
      </c>
      <c r="J2710">
        <f t="shared" si="173"/>
        <v>991.04</v>
      </c>
      <c r="K2710">
        <f t="shared" si="174"/>
        <v>2005</v>
      </c>
      <c r="L2710">
        <f t="shared" si="175"/>
        <v>4</v>
      </c>
      <c r="M2710" t="str">
        <f>VLOOKUP(A2710,'Master Sheet'!A:O,15)</f>
        <v>Sydney</v>
      </c>
    </row>
    <row r="2711" spans="1:13">
      <c r="A2711">
        <v>10400</v>
      </c>
      <c r="B2711" t="s">
        <v>163</v>
      </c>
      <c r="C2711">
        <v>64</v>
      </c>
      <c r="D2711">
        <v>134.63999999999999</v>
      </c>
      <c r="E2711">
        <v>9</v>
      </c>
      <c r="F2711" s="14">
        <f>VLOOKUP($A2711,Orders!$A:$B,2,FALSE)</f>
        <v>38443</v>
      </c>
      <c r="G2711" t="str">
        <f>VLOOKUP($A2711,Orders!$A:$E,5,FALSE)</f>
        <v>Shipped</v>
      </c>
      <c r="H2711">
        <f>VLOOKUP(B2711,Products!A:H,8)</f>
        <v>85.68</v>
      </c>
      <c r="I2711">
        <f t="shared" si="172"/>
        <v>8616.9599999999991</v>
      </c>
      <c r="J2711">
        <f t="shared" si="173"/>
        <v>3133.4399999999987</v>
      </c>
      <c r="K2711">
        <f t="shared" si="174"/>
        <v>2005</v>
      </c>
      <c r="L2711">
        <f t="shared" si="175"/>
        <v>4</v>
      </c>
      <c r="M2711" t="str">
        <f>VLOOKUP(A2711,'Master Sheet'!A:O,15)</f>
        <v>San Francisco</v>
      </c>
    </row>
    <row r="2712" spans="1:13">
      <c r="A2712">
        <v>10400</v>
      </c>
      <c r="B2712" t="s">
        <v>178</v>
      </c>
      <c r="C2712">
        <v>34</v>
      </c>
      <c r="D2712">
        <v>129.31</v>
      </c>
      <c r="E2712">
        <v>1</v>
      </c>
      <c r="F2712" s="14">
        <f>VLOOKUP($A2712,Orders!$A:$B,2,FALSE)</f>
        <v>38443</v>
      </c>
      <c r="G2712" t="str">
        <f>VLOOKUP($A2712,Orders!$A:$E,5,FALSE)</f>
        <v>Shipped</v>
      </c>
      <c r="H2712">
        <f>VLOOKUP(B2712,Products!A:H,8)</f>
        <v>77.27</v>
      </c>
      <c r="I2712">
        <f t="shared" si="172"/>
        <v>4396.54</v>
      </c>
      <c r="J2712">
        <f t="shared" si="173"/>
        <v>1769.3600000000001</v>
      </c>
      <c r="K2712">
        <f t="shared" si="174"/>
        <v>2005</v>
      </c>
      <c r="L2712">
        <f t="shared" si="175"/>
        <v>4</v>
      </c>
      <c r="M2712" t="str">
        <f>VLOOKUP(A2712,'Master Sheet'!A:O,15)</f>
        <v>San Francisco</v>
      </c>
    </row>
    <row r="2713" spans="1:13">
      <c r="A2713">
        <v>10400</v>
      </c>
      <c r="B2713" t="s">
        <v>180</v>
      </c>
      <c r="C2713">
        <v>30</v>
      </c>
      <c r="D2713">
        <v>74.84</v>
      </c>
      <c r="E2713">
        <v>7</v>
      </c>
      <c r="F2713" s="14">
        <f>VLOOKUP($A2713,Orders!$A:$B,2,FALSE)</f>
        <v>38443</v>
      </c>
      <c r="G2713" t="str">
        <f>VLOOKUP($A2713,Orders!$A:$E,5,FALSE)</f>
        <v>Shipped</v>
      </c>
      <c r="H2713">
        <f>VLOOKUP(B2713,Products!A:H,8)</f>
        <v>51.61</v>
      </c>
      <c r="I2713">
        <f t="shared" si="172"/>
        <v>2245.2000000000003</v>
      </c>
      <c r="J2713">
        <f t="shared" si="173"/>
        <v>696.90000000000009</v>
      </c>
      <c r="K2713">
        <f t="shared" si="174"/>
        <v>2005</v>
      </c>
      <c r="L2713">
        <f t="shared" si="175"/>
        <v>4</v>
      </c>
      <c r="M2713" t="str">
        <f>VLOOKUP(A2713,'Master Sheet'!A:O,15)</f>
        <v>San Francisco</v>
      </c>
    </row>
    <row r="2714" spans="1:13">
      <c r="A2714">
        <v>10400</v>
      </c>
      <c r="B2714" t="s">
        <v>181</v>
      </c>
      <c r="C2714">
        <v>58</v>
      </c>
      <c r="D2714">
        <v>88.93</v>
      </c>
      <c r="E2714">
        <v>6</v>
      </c>
      <c r="F2714" s="14">
        <f>VLOOKUP($A2714,Orders!$A:$B,2,FALSE)</f>
        <v>38443</v>
      </c>
      <c r="G2714" t="str">
        <f>VLOOKUP($A2714,Orders!$A:$E,5,FALSE)</f>
        <v>Shipped</v>
      </c>
      <c r="H2714">
        <f>VLOOKUP(B2714,Products!A:H,8)</f>
        <v>64.58</v>
      </c>
      <c r="I2714">
        <f t="shared" si="172"/>
        <v>5157.9400000000005</v>
      </c>
      <c r="J2714">
        <f t="shared" si="173"/>
        <v>1412.3000000000004</v>
      </c>
      <c r="K2714">
        <f t="shared" si="174"/>
        <v>2005</v>
      </c>
      <c r="L2714">
        <f t="shared" si="175"/>
        <v>4</v>
      </c>
      <c r="M2714" t="str">
        <f>VLOOKUP(A2714,'Master Sheet'!A:O,15)</f>
        <v>San Francisco</v>
      </c>
    </row>
    <row r="2715" spans="1:13">
      <c r="A2715">
        <v>10400</v>
      </c>
      <c r="B2715" t="s">
        <v>183</v>
      </c>
      <c r="C2715">
        <v>24</v>
      </c>
      <c r="D2715">
        <v>55.49</v>
      </c>
      <c r="E2715">
        <v>2</v>
      </c>
      <c r="F2715" s="14">
        <f>VLOOKUP($A2715,Orders!$A:$B,2,FALSE)</f>
        <v>38443</v>
      </c>
      <c r="G2715" t="str">
        <f>VLOOKUP($A2715,Orders!$A:$E,5,FALSE)</f>
        <v>Shipped</v>
      </c>
      <c r="H2715">
        <f>VLOOKUP(B2715,Products!A:H,8)</f>
        <v>34.25</v>
      </c>
      <c r="I2715">
        <f t="shared" si="172"/>
        <v>1331.76</v>
      </c>
      <c r="J2715">
        <f t="shared" si="173"/>
        <v>509.76000000000005</v>
      </c>
      <c r="K2715">
        <f t="shared" si="174"/>
        <v>2005</v>
      </c>
      <c r="L2715">
        <f t="shared" si="175"/>
        <v>4</v>
      </c>
      <c r="M2715" t="str">
        <f>VLOOKUP(A2715,'Master Sheet'!A:O,15)</f>
        <v>San Francisco</v>
      </c>
    </row>
    <row r="2716" spans="1:13">
      <c r="A2716">
        <v>10400</v>
      </c>
      <c r="B2716" t="s">
        <v>184</v>
      </c>
      <c r="C2716">
        <v>38</v>
      </c>
      <c r="D2716">
        <v>59.18</v>
      </c>
      <c r="E2716">
        <v>3</v>
      </c>
      <c r="F2716" s="14">
        <f>VLOOKUP($A2716,Orders!$A:$B,2,FALSE)</f>
        <v>38443</v>
      </c>
      <c r="G2716" t="str">
        <f>VLOOKUP($A2716,Orders!$A:$E,5,FALSE)</f>
        <v>Shipped</v>
      </c>
      <c r="H2716">
        <f>VLOOKUP(B2716,Products!A:H,8)</f>
        <v>26.3</v>
      </c>
      <c r="I2716">
        <f t="shared" si="172"/>
        <v>2248.84</v>
      </c>
      <c r="J2716">
        <f t="shared" si="173"/>
        <v>1249.4399999999998</v>
      </c>
      <c r="K2716">
        <f t="shared" si="174"/>
        <v>2005</v>
      </c>
      <c r="L2716">
        <f t="shared" si="175"/>
        <v>4</v>
      </c>
      <c r="M2716" t="str">
        <f>VLOOKUP(A2716,'Master Sheet'!A:O,15)</f>
        <v>San Francisco</v>
      </c>
    </row>
    <row r="2717" spans="1:13">
      <c r="A2717">
        <v>10400</v>
      </c>
      <c r="B2717" t="s">
        <v>171</v>
      </c>
      <c r="C2717">
        <v>42</v>
      </c>
      <c r="D2717">
        <v>74.64</v>
      </c>
      <c r="E2717">
        <v>8</v>
      </c>
      <c r="F2717" s="14">
        <f>VLOOKUP($A2717,Orders!$A:$B,2,FALSE)</f>
        <v>38443</v>
      </c>
      <c r="G2717" t="str">
        <f>VLOOKUP($A2717,Orders!$A:$E,5,FALSE)</f>
        <v>Shipped</v>
      </c>
      <c r="H2717">
        <f>VLOOKUP(B2717,Products!A:H,8)</f>
        <v>48.64</v>
      </c>
      <c r="I2717">
        <f t="shared" si="172"/>
        <v>3134.88</v>
      </c>
      <c r="J2717">
        <f t="shared" si="173"/>
        <v>1092</v>
      </c>
      <c r="K2717">
        <f t="shared" si="174"/>
        <v>2005</v>
      </c>
      <c r="L2717">
        <f t="shared" si="175"/>
        <v>4</v>
      </c>
      <c r="M2717" t="str">
        <f>VLOOKUP(A2717,'Master Sheet'!A:O,15)</f>
        <v>San Francisco</v>
      </c>
    </row>
    <row r="2718" spans="1:13">
      <c r="A2718">
        <v>10400</v>
      </c>
      <c r="B2718" t="s">
        <v>190</v>
      </c>
      <c r="C2718">
        <v>46</v>
      </c>
      <c r="D2718">
        <v>82.37</v>
      </c>
      <c r="E2718">
        <v>5</v>
      </c>
      <c r="F2718" s="14">
        <f>VLOOKUP($A2718,Orders!$A:$B,2,FALSE)</f>
        <v>38443</v>
      </c>
      <c r="G2718" t="str">
        <f>VLOOKUP($A2718,Orders!$A:$E,5,FALSE)</f>
        <v>Shipped</v>
      </c>
      <c r="H2718">
        <f>VLOOKUP(B2718,Products!A:H,8)</f>
        <v>39.83</v>
      </c>
      <c r="I2718">
        <f t="shared" si="172"/>
        <v>3789.0200000000004</v>
      </c>
      <c r="J2718">
        <f t="shared" si="173"/>
        <v>1956.8400000000004</v>
      </c>
      <c r="K2718">
        <f t="shared" si="174"/>
        <v>2005</v>
      </c>
      <c r="L2718">
        <f t="shared" si="175"/>
        <v>4</v>
      </c>
      <c r="M2718" t="str">
        <f>VLOOKUP(A2718,'Master Sheet'!A:O,15)</f>
        <v>San Francisco</v>
      </c>
    </row>
    <row r="2719" spans="1:13">
      <c r="A2719">
        <v>10400</v>
      </c>
      <c r="B2719" t="s">
        <v>195</v>
      </c>
      <c r="C2719">
        <v>20</v>
      </c>
      <c r="D2719">
        <v>41.71</v>
      </c>
      <c r="E2719">
        <v>4</v>
      </c>
      <c r="F2719" s="14">
        <f>VLOOKUP($A2719,Orders!$A:$B,2,FALSE)</f>
        <v>38443</v>
      </c>
      <c r="G2719" t="str">
        <f>VLOOKUP($A2719,Orders!$A:$E,5,FALSE)</f>
        <v>Shipped</v>
      </c>
      <c r="H2719">
        <f>VLOOKUP(B2719,Products!A:H,8)</f>
        <v>32.770000000000003</v>
      </c>
      <c r="I2719">
        <f t="shared" si="172"/>
        <v>834.2</v>
      </c>
      <c r="J2719">
        <f t="shared" si="173"/>
        <v>178.79999999999995</v>
      </c>
      <c r="K2719">
        <f t="shared" si="174"/>
        <v>2005</v>
      </c>
      <c r="L2719">
        <f t="shared" si="175"/>
        <v>4</v>
      </c>
      <c r="M2719" t="str">
        <f>VLOOKUP(A2719,'Master Sheet'!A:O,15)</f>
        <v>San Francisco</v>
      </c>
    </row>
    <row r="2720" spans="1:13">
      <c r="A2720">
        <v>10402</v>
      </c>
      <c r="B2720" t="s">
        <v>197</v>
      </c>
      <c r="C2720">
        <v>45</v>
      </c>
      <c r="D2720">
        <v>118.94</v>
      </c>
      <c r="E2720">
        <v>1</v>
      </c>
      <c r="F2720" s="14">
        <f>VLOOKUP($A2720,Orders!$A:$B,2,FALSE)</f>
        <v>38449</v>
      </c>
      <c r="G2720" t="str">
        <f>VLOOKUP($A2720,Orders!$A:$E,5,FALSE)</f>
        <v>Shipped</v>
      </c>
      <c r="H2720">
        <f>VLOOKUP(B2720,Products!A:H,8)</f>
        <v>68.989999999999995</v>
      </c>
      <c r="I2720">
        <f t="shared" si="172"/>
        <v>5352.3</v>
      </c>
      <c r="J2720">
        <f t="shared" si="173"/>
        <v>2247.75</v>
      </c>
      <c r="K2720">
        <f t="shared" si="174"/>
        <v>2005</v>
      </c>
      <c r="L2720">
        <f t="shared" si="175"/>
        <v>4</v>
      </c>
      <c r="M2720" t="str">
        <f>VLOOKUP(A2720,'Master Sheet'!A:O,15)</f>
        <v>Paris</v>
      </c>
    </row>
    <row r="2721" spans="1:13">
      <c r="A2721">
        <v>10402</v>
      </c>
      <c r="B2721" t="s">
        <v>200</v>
      </c>
      <c r="C2721">
        <v>55</v>
      </c>
      <c r="D2721">
        <v>58.15</v>
      </c>
      <c r="E2721">
        <v>2</v>
      </c>
      <c r="F2721" s="14">
        <f>VLOOKUP($A2721,Orders!$A:$B,2,FALSE)</f>
        <v>38449</v>
      </c>
      <c r="G2721" t="str">
        <f>VLOOKUP($A2721,Orders!$A:$E,5,FALSE)</f>
        <v>Shipped</v>
      </c>
      <c r="H2721">
        <f>VLOOKUP(B2721,Products!A:H,8)</f>
        <v>24.23</v>
      </c>
      <c r="I2721">
        <f t="shared" ref="I2721:I2769" si="176">C2721*D2721</f>
        <v>3198.25</v>
      </c>
      <c r="J2721">
        <f t="shared" ref="J2721:J2769" si="177">(D2721-H2721)*C2721</f>
        <v>1865.6000000000001</v>
      </c>
      <c r="K2721">
        <f t="shared" ref="K2721:K2769" si="178">YEAR(F2721)</f>
        <v>2005</v>
      </c>
      <c r="L2721">
        <f t="shared" ref="L2721:L2769" si="179">MONTH(F2721)</f>
        <v>4</v>
      </c>
      <c r="M2721" t="str">
        <f>VLOOKUP(A2721,'Master Sheet'!A:O,15)</f>
        <v>Paris</v>
      </c>
    </row>
    <row r="2722" spans="1:13">
      <c r="A2722">
        <v>10402</v>
      </c>
      <c r="B2722" t="s">
        <v>202</v>
      </c>
      <c r="C2722">
        <v>59</v>
      </c>
      <c r="D2722">
        <v>61.7</v>
      </c>
      <c r="E2722">
        <v>3</v>
      </c>
      <c r="F2722" s="14">
        <f>VLOOKUP($A2722,Orders!$A:$B,2,FALSE)</f>
        <v>38449</v>
      </c>
      <c r="G2722" t="str">
        <f>VLOOKUP($A2722,Orders!$A:$E,5,FALSE)</f>
        <v>Shipped</v>
      </c>
      <c r="H2722">
        <f>VLOOKUP(B2722,Products!A:H,8)</f>
        <v>37.32</v>
      </c>
      <c r="I2722">
        <f t="shared" si="176"/>
        <v>3640.3</v>
      </c>
      <c r="J2722">
        <f t="shared" si="177"/>
        <v>1438.42</v>
      </c>
      <c r="K2722">
        <f t="shared" si="178"/>
        <v>2005</v>
      </c>
      <c r="L2722">
        <f t="shared" si="179"/>
        <v>4</v>
      </c>
      <c r="M2722" t="str">
        <f>VLOOKUP(A2722,'Master Sheet'!A:O,15)</f>
        <v>Paris</v>
      </c>
    </row>
    <row r="2723" spans="1:13">
      <c r="A2723">
        <v>10403</v>
      </c>
      <c r="B2723" t="s">
        <v>196</v>
      </c>
      <c r="C2723">
        <v>24</v>
      </c>
      <c r="D2723">
        <v>85.17</v>
      </c>
      <c r="E2723">
        <v>7</v>
      </c>
      <c r="F2723" s="14">
        <f>VLOOKUP($A2723,Orders!$A:$B,2,FALSE)</f>
        <v>38450</v>
      </c>
      <c r="G2723" t="str">
        <f>VLOOKUP($A2723,Orders!$A:$E,5,FALSE)</f>
        <v>Shipped</v>
      </c>
      <c r="H2723">
        <f>VLOOKUP(B2723,Products!A:H,8)</f>
        <v>48.81</v>
      </c>
      <c r="I2723">
        <f t="shared" si="176"/>
        <v>2044.08</v>
      </c>
      <c r="J2723">
        <f t="shared" si="177"/>
        <v>872.64</v>
      </c>
      <c r="K2723">
        <f t="shared" si="178"/>
        <v>2005</v>
      </c>
      <c r="L2723">
        <f t="shared" si="179"/>
        <v>4</v>
      </c>
      <c r="M2723" t="str">
        <f>VLOOKUP(A2723,'Master Sheet'!A:O,15)</f>
        <v>London</v>
      </c>
    </row>
    <row r="2724" spans="1:13">
      <c r="A2724">
        <v>10403</v>
      </c>
      <c r="B2724" t="s">
        <v>198</v>
      </c>
      <c r="C2724">
        <v>66</v>
      </c>
      <c r="D2724">
        <v>174.29</v>
      </c>
      <c r="E2724">
        <v>9</v>
      </c>
      <c r="F2724" s="14">
        <f>VLOOKUP($A2724,Orders!$A:$B,2,FALSE)</f>
        <v>38450</v>
      </c>
      <c r="G2724" t="str">
        <f>VLOOKUP($A2724,Orders!$A:$E,5,FALSE)</f>
        <v>Shipped</v>
      </c>
      <c r="H2724">
        <f>VLOOKUP(B2724,Products!A:H,8)</f>
        <v>91.02</v>
      </c>
      <c r="I2724">
        <f t="shared" si="176"/>
        <v>11503.14</v>
      </c>
      <c r="J2724">
        <f t="shared" si="177"/>
        <v>5495.82</v>
      </c>
      <c r="K2724">
        <f t="shared" si="178"/>
        <v>2005</v>
      </c>
      <c r="L2724">
        <f t="shared" si="179"/>
        <v>4</v>
      </c>
      <c r="M2724" t="str">
        <f>VLOOKUP(A2724,'Master Sheet'!A:O,15)</f>
        <v>London</v>
      </c>
    </row>
    <row r="2725" spans="1:13">
      <c r="A2725">
        <v>10403</v>
      </c>
      <c r="B2725" t="s">
        <v>199</v>
      </c>
      <c r="C2725">
        <v>66</v>
      </c>
      <c r="D2725">
        <v>122</v>
      </c>
      <c r="E2725">
        <v>6</v>
      </c>
      <c r="F2725" s="14">
        <f>VLOOKUP($A2725,Orders!$A:$B,2,FALSE)</f>
        <v>38450</v>
      </c>
      <c r="G2725" t="str">
        <f>VLOOKUP($A2725,Orders!$A:$E,5,FALSE)</f>
        <v>Shipped</v>
      </c>
      <c r="H2725">
        <f>VLOOKUP(B2725,Products!A:H,8)</f>
        <v>66.27</v>
      </c>
      <c r="I2725">
        <f t="shared" si="176"/>
        <v>8052</v>
      </c>
      <c r="J2725">
        <f t="shared" si="177"/>
        <v>3678.1800000000003</v>
      </c>
      <c r="K2725">
        <f t="shared" si="178"/>
        <v>2005</v>
      </c>
      <c r="L2725">
        <f t="shared" si="179"/>
        <v>4</v>
      </c>
      <c r="M2725" t="str">
        <f>VLOOKUP(A2725,'Master Sheet'!A:O,15)</f>
        <v>London</v>
      </c>
    </row>
    <row r="2726" spans="1:13">
      <c r="A2726">
        <v>10403</v>
      </c>
      <c r="B2726" t="s">
        <v>211</v>
      </c>
      <c r="C2726">
        <v>36</v>
      </c>
      <c r="D2726">
        <v>55.33</v>
      </c>
      <c r="E2726">
        <v>1</v>
      </c>
      <c r="F2726" s="14">
        <f>VLOOKUP($A2726,Orders!$A:$B,2,FALSE)</f>
        <v>38450</v>
      </c>
      <c r="G2726" t="str">
        <f>VLOOKUP($A2726,Orders!$A:$E,5,FALSE)</f>
        <v>Shipped</v>
      </c>
      <c r="H2726">
        <f>VLOOKUP(B2726,Products!A:H,8)</f>
        <v>32.950000000000003</v>
      </c>
      <c r="I2726">
        <f t="shared" si="176"/>
        <v>1991.8799999999999</v>
      </c>
      <c r="J2726">
        <f t="shared" si="177"/>
        <v>805.67999999999984</v>
      </c>
      <c r="K2726">
        <f t="shared" si="178"/>
        <v>2005</v>
      </c>
      <c r="L2726">
        <f t="shared" si="179"/>
        <v>4</v>
      </c>
      <c r="M2726" t="str">
        <f>VLOOKUP(A2726,'Master Sheet'!A:O,15)</f>
        <v>London</v>
      </c>
    </row>
    <row r="2727" spans="1:13">
      <c r="A2727">
        <v>10403</v>
      </c>
      <c r="B2727" t="s">
        <v>201</v>
      </c>
      <c r="C2727">
        <v>46</v>
      </c>
      <c r="D2727">
        <v>109.32</v>
      </c>
      <c r="E2727">
        <v>8</v>
      </c>
      <c r="F2727" s="14">
        <f>VLOOKUP($A2727,Orders!$A:$B,2,FALSE)</f>
        <v>38450</v>
      </c>
      <c r="G2727" t="str">
        <f>VLOOKUP($A2727,Orders!$A:$E,5,FALSE)</f>
        <v>Shipped</v>
      </c>
      <c r="H2727">
        <f>VLOOKUP(B2727,Products!A:H,8)</f>
        <v>60.86</v>
      </c>
      <c r="I2727">
        <f t="shared" si="176"/>
        <v>5028.7199999999993</v>
      </c>
      <c r="J2727">
        <f t="shared" si="177"/>
        <v>2229.16</v>
      </c>
      <c r="K2727">
        <f t="shared" si="178"/>
        <v>2005</v>
      </c>
      <c r="L2727">
        <f t="shared" si="179"/>
        <v>4</v>
      </c>
      <c r="M2727" t="str">
        <f>VLOOKUP(A2727,'Master Sheet'!A:O,15)</f>
        <v>London</v>
      </c>
    </row>
    <row r="2728" spans="1:13">
      <c r="A2728">
        <v>10403</v>
      </c>
      <c r="B2728" t="s">
        <v>213</v>
      </c>
      <c r="C2728">
        <v>27</v>
      </c>
      <c r="D2728">
        <v>57.49</v>
      </c>
      <c r="E2728">
        <v>4</v>
      </c>
      <c r="F2728" s="14">
        <f>VLOOKUP($A2728,Orders!$A:$B,2,FALSE)</f>
        <v>38450</v>
      </c>
      <c r="G2728" t="str">
        <f>VLOOKUP($A2728,Orders!$A:$E,5,FALSE)</f>
        <v>Shipped</v>
      </c>
      <c r="H2728">
        <f>VLOOKUP(B2728,Products!A:H,8)</f>
        <v>47.1</v>
      </c>
      <c r="I2728">
        <f t="shared" si="176"/>
        <v>1552.23</v>
      </c>
      <c r="J2728">
        <f t="shared" si="177"/>
        <v>280.53000000000003</v>
      </c>
      <c r="K2728">
        <f t="shared" si="178"/>
        <v>2005</v>
      </c>
      <c r="L2728">
        <f t="shared" si="179"/>
        <v>4</v>
      </c>
      <c r="M2728" t="str">
        <f>VLOOKUP(A2728,'Master Sheet'!A:O,15)</f>
        <v>London</v>
      </c>
    </row>
    <row r="2729" spans="1:13">
      <c r="A2729">
        <v>10403</v>
      </c>
      <c r="B2729" t="s">
        <v>217</v>
      </c>
      <c r="C2729">
        <v>30</v>
      </c>
      <c r="D2729">
        <v>35.799999999999997</v>
      </c>
      <c r="E2729">
        <v>2</v>
      </c>
      <c r="F2729" s="14">
        <f>VLOOKUP($A2729,Orders!$A:$B,2,FALSE)</f>
        <v>38450</v>
      </c>
      <c r="G2729" t="str">
        <f>VLOOKUP($A2729,Orders!$A:$E,5,FALSE)</f>
        <v>Shipped</v>
      </c>
      <c r="H2729">
        <f>VLOOKUP(B2729,Products!A:H,8)</f>
        <v>24.14</v>
      </c>
      <c r="I2729">
        <f t="shared" si="176"/>
        <v>1074</v>
      </c>
      <c r="J2729">
        <f t="shared" si="177"/>
        <v>349.7999999999999</v>
      </c>
      <c r="K2729">
        <f t="shared" si="178"/>
        <v>2005</v>
      </c>
      <c r="L2729">
        <f t="shared" si="179"/>
        <v>4</v>
      </c>
      <c r="M2729" t="str">
        <f>VLOOKUP(A2729,'Master Sheet'!A:O,15)</f>
        <v>London</v>
      </c>
    </row>
    <row r="2730" spans="1:13">
      <c r="A2730">
        <v>10403</v>
      </c>
      <c r="B2730" t="s">
        <v>218</v>
      </c>
      <c r="C2730">
        <v>45</v>
      </c>
      <c r="D2730">
        <v>88.78</v>
      </c>
      <c r="E2730">
        <v>5</v>
      </c>
      <c r="F2730" s="14">
        <f>VLOOKUP($A2730,Orders!$A:$B,2,FALSE)</f>
        <v>38450</v>
      </c>
      <c r="G2730" t="str">
        <f>VLOOKUP($A2730,Orders!$A:$E,5,FALSE)</f>
        <v>Shipped</v>
      </c>
      <c r="H2730">
        <f>VLOOKUP(B2730,Products!A:H,8)</f>
        <v>56.13</v>
      </c>
      <c r="I2730">
        <f t="shared" si="176"/>
        <v>3995.1</v>
      </c>
      <c r="J2730">
        <f t="shared" si="177"/>
        <v>1469.25</v>
      </c>
      <c r="K2730">
        <f t="shared" si="178"/>
        <v>2005</v>
      </c>
      <c r="L2730">
        <f t="shared" si="179"/>
        <v>4</v>
      </c>
      <c r="M2730" t="str">
        <f>VLOOKUP(A2730,'Master Sheet'!A:O,15)</f>
        <v>London</v>
      </c>
    </row>
    <row r="2731" spans="1:13">
      <c r="A2731">
        <v>10403</v>
      </c>
      <c r="B2731" t="s">
        <v>219</v>
      </c>
      <c r="C2731">
        <v>31</v>
      </c>
      <c r="D2731">
        <v>65.09</v>
      </c>
      <c r="E2731">
        <v>3</v>
      </c>
      <c r="F2731" s="14">
        <f>VLOOKUP($A2731,Orders!$A:$B,2,FALSE)</f>
        <v>38450</v>
      </c>
      <c r="G2731" t="str">
        <f>VLOOKUP($A2731,Orders!$A:$E,5,FALSE)</f>
        <v>Shipped</v>
      </c>
      <c r="H2731">
        <f>VLOOKUP(B2731,Products!A:H,8)</f>
        <v>34.17</v>
      </c>
      <c r="I2731">
        <f t="shared" si="176"/>
        <v>2017.7900000000002</v>
      </c>
      <c r="J2731">
        <f t="shared" si="177"/>
        <v>958.5200000000001</v>
      </c>
      <c r="K2731">
        <f t="shared" si="178"/>
        <v>2005</v>
      </c>
      <c r="L2731">
        <f t="shared" si="179"/>
        <v>4</v>
      </c>
      <c r="M2731" t="str">
        <f>VLOOKUP(A2731,'Master Sheet'!A:O,15)</f>
        <v>London</v>
      </c>
    </row>
    <row r="2732" spans="1:13">
      <c r="A2732">
        <v>10404</v>
      </c>
      <c r="B2732" t="s">
        <v>204</v>
      </c>
      <c r="C2732">
        <v>64</v>
      </c>
      <c r="D2732">
        <v>163.44</v>
      </c>
      <c r="E2732">
        <v>3</v>
      </c>
      <c r="F2732" s="14">
        <f>VLOOKUP($A2732,Orders!$A:$B,2,FALSE)</f>
        <v>38450</v>
      </c>
      <c r="G2732" t="str">
        <f>VLOOKUP($A2732,Orders!$A:$E,5,FALSE)</f>
        <v>Shipped</v>
      </c>
      <c r="H2732">
        <f>VLOOKUP(B2732,Products!A:H,8)</f>
        <v>95.34</v>
      </c>
      <c r="I2732">
        <f t="shared" si="176"/>
        <v>10460.16</v>
      </c>
      <c r="J2732">
        <f t="shared" si="177"/>
        <v>4358.3999999999996</v>
      </c>
      <c r="K2732">
        <f t="shared" si="178"/>
        <v>2005</v>
      </c>
      <c r="L2732">
        <f t="shared" si="179"/>
        <v>4</v>
      </c>
      <c r="M2732" t="str">
        <f>VLOOKUP(A2732,'Master Sheet'!A:O,15)</f>
        <v>Sydney</v>
      </c>
    </row>
    <row r="2733" spans="1:13">
      <c r="A2733">
        <v>10404</v>
      </c>
      <c r="B2733" t="s">
        <v>205</v>
      </c>
      <c r="C2733">
        <v>43</v>
      </c>
      <c r="D2733">
        <v>102.17</v>
      </c>
      <c r="E2733">
        <v>1</v>
      </c>
      <c r="F2733" s="14">
        <f>VLOOKUP($A2733,Orders!$A:$B,2,FALSE)</f>
        <v>38450</v>
      </c>
      <c r="G2733" t="str">
        <f>VLOOKUP($A2733,Orders!$A:$E,5,FALSE)</f>
        <v>Shipped</v>
      </c>
      <c r="H2733">
        <f>VLOOKUP(B2733,Products!A:H,8)</f>
        <v>75.16</v>
      </c>
      <c r="I2733">
        <f t="shared" si="176"/>
        <v>4393.3100000000004</v>
      </c>
      <c r="J2733">
        <f t="shared" si="177"/>
        <v>1161.4300000000003</v>
      </c>
      <c r="K2733">
        <f t="shared" si="178"/>
        <v>2005</v>
      </c>
      <c r="L2733">
        <f t="shared" si="179"/>
        <v>4</v>
      </c>
      <c r="M2733" t="str">
        <f>VLOOKUP(A2733,'Master Sheet'!A:O,15)</f>
        <v>Sydney</v>
      </c>
    </row>
    <row r="2734" spans="1:13">
      <c r="A2734">
        <v>10404</v>
      </c>
      <c r="B2734" t="s">
        <v>206</v>
      </c>
      <c r="C2734">
        <v>77</v>
      </c>
      <c r="D2734">
        <v>67.03</v>
      </c>
      <c r="E2734">
        <v>4</v>
      </c>
      <c r="F2734" s="14">
        <f>VLOOKUP($A2734,Orders!$A:$B,2,FALSE)</f>
        <v>38450</v>
      </c>
      <c r="G2734" t="str">
        <f>VLOOKUP($A2734,Orders!$A:$E,5,FALSE)</f>
        <v>Shipped</v>
      </c>
      <c r="H2734">
        <f>VLOOKUP(B2734,Products!A:H,8)</f>
        <v>31.92</v>
      </c>
      <c r="I2734">
        <f t="shared" si="176"/>
        <v>5161.3100000000004</v>
      </c>
      <c r="J2734">
        <f t="shared" si="177"/>
        <v>2703.47</v>
      </c>
      <c r="K2734">
        <f t="shared" si="178"/>
        <v>2005</v>
      </c>
      <c r="L2734">
        <f t="shared" si="179"/>
        <v>4</v>
      </c>
      <c r="M2734" t="str">
        <f>VLOOKUP(A2734,'Master Sheet'!A:O,15)</f>
        <v>Sydney</v>
      </c>
    </row>
    <row r="2735" spans="1:13">
      <c r="A2735">
        <v>10404</v>
      </c>
      <c r="B2735" t="s">
        <v>209</v>
      </c>
      <c r="C2735">
        <v>90</v>
      </c>
      <c r="D2735">
        <v>67.540000000000006</v>
      </c>
      <c r="E2735">
        <v>6</v>
      </c>
      <c r="F2735" s="14">
        <f>VLOOKUP($A2735,Orders!$A:$B,2,FALSE)</f>
        <v>38450</v>
      </c>
      <c r="G2735" t="str">
        <f>VLOOKUP($A2735,Orders!$A:$E,5,FALSE)</f>
        <v>Shipped</v>
      </c>
      <c r="H2735">
        <f>VLOOKUP(B2735,Products!A:H,8)</f>
        <v>49.05</v>
      </c>
      <c r="I2735">
        <f t="shared" si="176"/>
        <v>6078.6</v>
      </c>
      <c r="J2735">
        <f t="shared" si="177"/>
        <v>1664.1000000000008</v>
      </c>
      <c r="K2735">
        <f t="shared" si="178"/>
        <v>2005</v>
      </c>
      <c r="L2735">
        <f t="shared" si="179"/>
        <v>4</v>
      </c>
      <c r="M2735" t="str">
        <f>VLOOKUP(A2735,'Master Sheet'!A:O,15)</f>
        <v>Sydney</v>
      </c>
    </row>
    <row r="2736" spans="1:13">
      <c r="A2736">
        <v>10404</v>
      </c>
      <c r="B2736" t="s">
        <v>210</v>
      </c>
      <c r="C2736">
        <v>28</v>
      </c>
      <c r="D2736">
        <v>127.88</v>
      </c>
      <c r="E2736">
        <v>5</v>
      </c>
      <c r="F2736" s="14">
        <f>VLOOKUP($A2736,Orders!$A:$B,2,FALSE)</f>
        <v>38450</v>
      </c>
      <c r="G2736" t="str">
        <f>VLOOKUP($A2736,Orders!$A:$E,5,FALSE)</f>
        <v>Shipped</v>
      </c>
      <c r="H2736">
        <f>VLOOKUP(B2736,Products!A:H,8)</f>
        <v>73.489999999999995</v>
      </c>
      <c r="I2736">
        <f t="shared" si="176"/>
        <v>3580.64</v>
      </c>
      <c r="J2736">
        <f t="shared" si="177"/>
        <v>1522.92</v>
      </c>
      <c r="K2736">
        <f t="shared" si="178"/>
        <v>2005</v>
      </c>
      <c r="L2736">
        <f t="shared" si="179"/>
        <v>4</v>
      </c>
      <c r="M2736" t="str">
        <f>VLOOKUP(A2736,'Master Sheet'!A:O,15)</f>
        <v>Sydney</v>
      </c>
    </row>
    <row r="2737" spans="1:13">
      <c r="A2737">
        <v>10404</v>
      </c>
      <c r="B2737" t="s">
        <v>212</v>
      </c>
      <c r="C2737">
        <v>48</v>
      </c>
      <c r="D2737">
        <v>124.99</v>
      </c>
      <c r="E2737">
        <v>8</v>
      </c>
      <c r="F2737" s="14">
        <f>VLOOKUP($A2737,Orders!$A:$B,2,FALSE)</f>
        <v>38450</v>
      </c>
      <c r="G2737" t="str">
        <f>VLOOKUP($A2737,Orders!$A:$E,5,FALSE)</f>
        <v>Shipped</v>
      </c>
      <c r="H2737">
        <f>VLOOKUP(B2737,Products!A:H,8)</f>
        <v>69.930000000000007</v>
      </c>
      <c r="I2737">
        <f t="shared" si="176"/>
        <v>5999.5199999999995</v>
      </c>
      <c r="J2737">
        <f t="shared" si="177"/>
        <v>2642.8799999999992</v>
      </c>
      <c r="K2737">
        <f t="shared" si="178"/>
        <v>2005</v>
      </c>
      <c r="L2737">
        <f t="shared" si="179"/>
        <v>4</v>
      </c>
      <c r="M2737" t="str">
        <f>VLOOKUP(A2737,'Master Sheet'!A:O,15)</f>
        <v>Sydney</v>
      </c>
    </row>
    <row r="2738" spans="1:13">
      <c r="A2738">
        <v>10404</v>
      </c>
      <c r="B2738" t="s">
        <v>214</v>
      </c>
      <c r="C2738">
        <v>49</v>
      </c>
      <c r="D2738">
        <v>53.27</v>
      </c>
      <c r="E2738">
        <v>2</v>
      </c>
      <c r="F2738" s="14">
        <f>VLOOKUP($A2738,Orders!$A:$B,2,FALSE)</f>
        <v>38450</v>
      </c>
      <c r="G2738" t="str">
        <f>VLOOKUP($A2738,Orders!$A:$E,5,FALSE)</f>
        <v>Shipped</v>
      </c>
      <c r="H2738">
        <f>VLOOKUP(B2738,Products!A:H,8)</f>
        <v>38.58</v>
      </c>
      <c r="I2738">
        <f t="shared" si="176"/>
        <v>2610.23</v>
      </c>
      <c r="J2738">
        <f t="shared" si="177"/>
        <v>719.81000000000029</v>
      </c>
      <c r="K2738">
        <f t="shared" si="178"/>
        <v>2005</v>
      </c>
      <c r="L2738">
        <f t="shared" si="179"/>
        <v>4</v>
      </c>
      <c r="M2738" t="str">
        <f>VLOOKUP(A2738,'Master Sheet'!A:O,15)</f>
        <v>Sydney</v>
      </c>
    </row>
    <row r="2739" spans="1:13">
      <c r="A2739">
        <v>10404</v>
      </c>
      <c r="B2739" t="s">
        <v>216</v>
      </c>
      <c r="C2739">
        <v>48</v>
      </c>
      <c r="D2739">
        <v>65.48</v>
      </c>
      <c r="E2739">
        <v>7</v>
      </c>
      <c r="F2739" s="14">
        <f>VLOOKUP($A2739,Orders!$A:$B,2,FALSE)</f>
        <v>38450</v>
      </c>
      <c r="G2739" t="str">
        <f>VLOOKUP($A2739,Orders!$A:$E,5,FALSE)</f>
        <v>Shipped</v>
      </c>
      <c r="H2739">
        <f>VLOOKUP(B2739,Products!A:H,8)</f>
        <v>32.33</v>
      </c>
      <c r="I2739">
        <f t="shared" si="176"/>
        <v>3143.04</v>
      </c>
      <c r="J2739">
        <f t="shared" si="177"/>
        <v>1591.2000000000003</v>
      </c>
      <c r="K2739">
        <f t="shared" si="178"/>
        <v>2005</v>
      </c>
      <c r="L2739">
        <f t="shared" si="179"/>
        <v>4</v>
      </c>
      <c r="M2739" t="str">
        <f>VLOOKUP(A2739,'Master Sheet'!A:O,15)</f>
        <v>Sydney</v>
      </c>
    </row>
    <row r="2740" spans="1:13">
      <c r="A2740">
        <v>10405</v>
      </c>
      <c r="B2740" t="s">
        <v>207</v>
      </c>
      <c r="C2740">
        <v>97</v>
      </c>
      <c r="D2740">
        <v>115.16</v>
      </c>
      <c r="E2740">
        <v>5</v>
      </c>
      <c r="F2740" s="14">
        <f>VLOOKUP($A2740,Orders!$A:$B,2,FALSE)</f>
        <v>38456</v>
      </c>
      <c r="G2740" t="str">
        <f>VLOOKUP($A2740,Orders!$A:$E,5,FALSE)</f>
        <v>Shipped</v>
      </c>
      <c r="H2740">
        <f>VLOOKUP(B2740,Products!A:H,8)</f>
        <v>58.73</v>
      </c>
      <c r="I2740">
        <f t="shared" si="176"/>
        <v>11170.52</v>
      </c>
      <c r="J2740">
        <f t="shared" si="177"/>
        <v>5473.71</v>
      </c>
      <c r="K2740">
        <f t="shared" si="178"/>
        <v>2005</v>
      </c>
      <c r="L2740">
        <f t="shared" si="179"/>
        <v>4</v>
      </c>
      <c r="M2740" t="str">
        <f>VLOOKUP(A2740,'Master Sheet'!A:O,15)</f>
        <v>Paris</v>
      </c>
    </row>
    <row r="2741" spans="1:13">
      <c r="A2741">
        <v>10405</v>
      </c>
      <c r="B2741" t="s">
        <v>208</v>
      </c>
      <c r="C2741">
        <v>61</v>
      </c>
      <c r="D2741">
        <v>72.38</v>
      </c>
      <c r="E2741">
        <v>4</v>
      </c>
      <c r="F2741" s="14">
        <f>VLOOKUP($A2741,Orders!$A:$B,2,FALSE)</f>
        <v>38456</v>
      </c>
      <c r="G2741" t="str">
        <f>VLOOKUP($A2741,Orders!$A:$E,5,FALSE)</f>
        <v>Shipped</v>
      </c>
      <c r="H2741">
        <f>VLOOKUP(B2741,Products!A:H,8)</f>
        <v>53.9</v>
      </c>
      <c r="I2741">
        <f t="shared" si="176"/>
        <v>4415.1799999999994</v>
      </c>
      <c r="J2741">
        <f t="shared" si="177"/>
        <v>1127.2799999999997</v>
      </c>
      <c r="K2741">
        <f t="shared" si="178"/>
        <v>2005</v>
      </c>
      <c r="L2741">
        <f t="shared" si="179"/>
        <v>4</v>
      </c>
      <c r="M2741" t="str">
        <f>VLOOKUP(A2741,'Master Sheet'!A:O,15)</f>
        <v>Paris</v>
      </c>
    </row>
    <row r="2742" spans="1:13">
      <c r="A2742">
        <v>10405</v>
      </c>
      <c r="B2742" t="s">
        <v>154</v>
      </c>
      <c r="C2742">
        <v>55</v>
      </c>
      <c r="D2742">
        <v>147.33000000000001</v>
      </c>
      <c r="E2742">
        <v>1</v>
      </c>
      <c r="F2742" s="14">
        <f>VLOOKUP($A2742,Orders!$A:$B,2,FALSE)</f>
        <v>38456</v>
      </c>
      <c r="G2742" t="str">
        <f>VLOOKUP($A2742,Orders!$A:$E,5,FALSE)</f>
        <v>Shipped</v>
      </c>
      <c r="H2742">
        <f>VLOOKUP(B2742,Products!A:H,8)</f>
        <v>77.900000000000006</v>
      </c>
      <c r="I2742">
        <f t="shared" si="176"/>
        <v>8103.1500000000005</v>
      </c>
      <c r="J2742">
        <f t="shared" si="177"/>
        <v>3818.6500000000005</v>
      </c>
      <c r="K2742">
        <f t="shared" si="178"/>
        <v>2005</v>
      </c>
      <c r="L2742">
        <f t="shared" si="179"/>
        <v>4</v>
      </c>
      <c r="M2742" t="str">
        <f>VLOOKUP(A2742,'Master Sheet'!A:O,15)</f>
        <v>Paris</v>
      </c>
    </row>
    <row r="2743" spans="1:13">
      <c r="A2743">
        <v>10405</v>
      </c>
      <c r="B2743" t="s">
        <v>224</v>
      </c>
      <c r="C2743">
        <v>47</v>
      </c>
      <c r="D2743">
        <v>37.380000000000003</v>
      </c>
      <c r="E2743">
        <v>2</v>
      </c>
      <c r="F2743" s="14">
        <f>VLOOKUP($A2743,Orders!$A:$B,2,FALSE)</f>
        <v>38456</v>
      </c>
      <c r="G2743" t="str">
        <f>VLOOKUP($A2743,Orders!$A:$E,5,FALSE)</f>
        <v>Shipped</v>
      </c>
      <c r="H2743">
        <f>VLOOKUP(B2743,Products!A:H,8)</f>
        <v>16.239999999999998</v>
      </c>
      <c r="I2743">
        <f t="shared" si="176"/>
        <v>1756.8600000000001</v>
      </c>
      <c r="J2743">
        <f t="shared" si="177"/>
        <v>993.58000000000015</v>
      </c>
      <c r="K2743">
        <f t="shared" si="178"/>
        <v>2005</v>
      </c>
      <c r="L2743">
        <f t="shared" si="179"/>
        <v>4</v>
      </c>
      <c r="M2743" t="str">
        <f>VLOOKUP(A2743,'Master Sheet'!A:O,15)</f>
        <v>Paris</v>
      </c>
    </row>
    <row r="2744" spans="1:13">
      <c r="A2744">
        <v>10405</v>
      </c>
      <c r="B2744" t="s">
        <v>215</v>
      </c>
      <c r="C2744">
        <v>76</v>
      </c>
      <c r="D2744">
        <v>127.79</v>
      </c>
      <c r="E2744">
        <v>3</v>
      </c>
      <c r="F2744" s="14">
        <f>VLOOKUP($A2744,Orders!$A:$B,2,FALSE)</f>
        <v>38456</v>
      </c>
      <c r="G2744" t="str">
        <f>VLOOKUP($A2744,Orders!$A:$E,5,FALSE)</f>
        <v>Shipped</v>
      </c>
      <c r="H2744">
        <f>VLOOKUP(B2744,Products!A:H,8)</f>
        <v>98.3</v>
      </c>
      <c r="I2744">
        <f t="shared" si="176"/>
        <v>9712.0400000000009</v>
      </c>
      <c r="J2744">
        <f t="shared" si="177"/>
        <v>2241.2400000000007</v>
      </c>
      <c r="K2744">
        <f t="shared" si="178"/>
        <v>2005</v>
      </c>
      <c r="L2744">
        <f t="shared" si="179"/>
        <v>4</v>
      </c>
      <c r="M2744" t="str">
        <f>VLOOKUP(A2744,'Master Sheet'!A:O,15)</f>
        <v>Paris</v>
      </c>
    </row>
    <row r="2745" spans="1:13">
      <c r="A2745">
        <v>10408</v>
      </c>
      <c r="B2745" t="s">
        <v>127</v>
      </c>
      <c r="C2745">
        <v>15</v>
      </c>
      <c r="D2745">
        <v>41.03</v>
      </c>
      <c r="E2745">
        <v>1</v>
      </c>
      <c r="F2745" s="14">
        <f>VLOOKUP($A2745,Orders!$A:$B,2,FALSE)</f>
        <v>38464</v>
      </c>
      <c r="G2745" t="str">
        <f>VLOOKUP($A2745,Orders!$A:$E,5,FALSE)</f>
        <v>Shipped</v>
      </c>
      <c r="H2745">
        <f>VLOOKUP(B2745,Products!A:H,8)</f>
        <v>21.75</v>
      </c>
      <c r="I2745">
        <f t="shared" si="176"/>
        <v>615.45000000000005</v>
      </c>
      <c r="J2745">
        <f t="shared" si="177"/>
        <v>289.20000000000005</v>
      </c>
      <c r="K2745">
        <f t="shared" si="178"/>
        <v>2005</v>
      </c>
      <c r="L2745">
        <f t="shared" si="179"/>
        <v>4</v>
      </c>
      <c r="M2745" t="str">
        <f>VLOOKUP(A2745,'Master Sheet'!A:O,15)</f>
        <v>Tokyo</v>
      </c>
    </row>
    <row r="2746" spans="1:13">
      <c r="A2746">
        <v>10409</v>
      </c>
      <c r="B2746" t="s">
        <v>128</v>
      </c>
      <c r="C2746">
        <v>6</v>
      </c>
      <c r="D2746">
        <v>104.25</v>
      </c>
      <c r="E2746">
        <v>2</v>
      </c>
      <c r="F2746" s="14">
        <f>VLOOKUP($A2746,Orders!$A:$B,2,FALSE)</f>
        <v>38465</v>
      </c>
      <c r="G2746" t="str">
        <f>VLOOKUP($A2746,Orders!$A:$E,5,FALSE)</f>
        <v>Shipped</v>
      </c>
      <c r="H2746">
        <f>VLOOKUP(B2746,Products!A:H,8)</f>
        <v>58.48</v>
      </c>
      <c r="I2746">
        <f t="shared" si="176"/>
        <v>625.5</v>
      </c>
      <c r="J2746">
        <f t="shared" si="177"/>
        <v>274.62</v>
      </c>
      <c r="K2746">
        <f t="shared" si="178"/>
        <v>2005</v>
      </c>
      <c r="L2746">
        <f t="shared" si="179"/>
        <v>4</v>
      </c>
      <c r="M2746" t="str">
        <f>VLOOKUP(A2746,'Master Sheet'!A:O,15)</f>
        <v>Sydney</v>
      </c>
    </row>
    <row r="2747" spans="1:13">
      <c r="A2747">
        <v>10409</v>
      </c>
      <c r="B2747" t="s">
        <v>130</v>
      </c>
      <c r="C2747">
        <v>61</v>
      </c>
      <c r="D2747">
        <v>27.88</v>
      </c>
      <c r="E2747">
        <v>1</v>
      </c>
      <c r="F2747" s="14">
        <f>VLOOKUP($A2747,Orders!$A:$B,2,FALSE)</f>
        <v>38465</v>
      </c>
      <c r="G2747" t="str">
        <f>VLOOKUP($A2747,Orders!$A:$E,5,FALSE)</f>
        <v>Shipped</v>
      </c>
      <c r="H2747">
        <f>VLOOKUP(B2747,Products!A:H,8)</f>
        <v>22.57</v>
      </c>
      <c r="I2747">
        <f t="shared" si="176"/>
        <v>1700.6799999999998</v>
      </c>
      <c r="J2747">
        <f t="shared" si="177"/>
        <v>323.90999999999991</v>
      </c>
      <c r="K2747">
        <f t="shared" si="178"/>
        <v>2005</v>
      </c>
      <c r="L2747">
        <f t="shared" si="179"/>
        <v>4</v>
      </c>
      <c r="M2747" t="str">
        <f>VLOOKUP(A2747,'Master Sheet'!A:O,15)</f>
        <v>Sydney</v>
      </c>
    </row>
    <row r="2748" spans="1:13">
      <c r="A2748">
        <v>10410</v>
      </c>
      <c r="B2748" t="s">
        <v>132</v>
      </c>
      <c r="C2748">
        <v>65</v>
      </c>
      <c r="D2748">
        <v>99.66</v>
      </c>
      <c r="E2748">
        <v>7</v>
      </c>
      <c r="F2748" s="14">
        <f>VLOOKUP($A2748,Orders!$A:$B,2,FALSE)</f>
        <v>38471</v>
      </c>
      <c r="G2748" t="str">
        <f>VLOOKUP($A2748,Orders!$A:$E,5,FALSE)</f>
        <v>Shipped</v>
      </c>
      <c r="H2748">
        <f>VLOOKUP(B2748,Products!A:H,8)</f>
        <v>60.62</v>
      </c>
      <c r="I2748">
        <f t="shared" si="176"/>
        <v>6477.9</v>
      </c>
      <c r="J2748">
        <f t="shared" si="177"/>
        <v>2537.6</v>
      </c>
      <c r="K2748">
        <f t="shared" si="178"/>
        <v>2005</v>
      </c>
      <c r="L2748">
        <f t="shared" si="179"/>
        <v>4</v>
      </c>
      <c r="M2748" t="str">
        <f>VLOOKUP(A2748,'Master Sheet'!A:O,15)</f>
        <v>Sydney</v>
      </c>
    </row>
    <row r="2749" spans="1:13">
      <c r="A2749">
        <v>10410</v>
      </c>
      <c r="B2749" t="s">
        <v>133</v>
      </c>
      <c r="C2749">
        <v>44</v>
      </c>
      <c r="D2749">
        <v>51.21</v>
      </c>
      <c r="E2749">
        <v>6</v>
      </c>
      <c r="F2749" s="14">
        <f>VLOOKUP($A2749,Orders!$A:$B,2,FALSE)</f>
        <v>38471</v>
      </c>
      <c r="G2749" t="str">
        <f>VLOOKUP($A2749,Orders!$A:$E,5,FALSE)</f>
        <v>Shipped</v>
      </c>
      <c r="H2749">
        <f>VLOOKUP(B2749,Products!A:H,8)</f>
        <v>24.26</v>
      </c>
      <c r="I2749">
        <f t="shared" si="176"/>
        <v>2253.2400000000002</v>
      </c>
      <c r="J2749">
        <f t="shared" si="177"/>
        <v>1185.8</v>
      </c>
      <c r="K2749">
        <f t="shared" si="178"/>
        <v>2005</v>
      </c>
      <c r="L2749">
        <f t="shared" si="179"/>
        <v>4</v>
      </c>
      <c r="M2749" t="str">
        <f>VLOOKUP(A2749,'Master Sheet'!A:O,15)</f>
        <v>Sydney</v>
      </c>
    </row>
    <row r="2750" spans="1:13">
      <c r="A2750">
        <v>10410</v>
      </c>
      <c r="B2750" t="s">
        <v>129</v>
      </c>
      <c r="C2750">
        <v>56</v>
      </c>
      <c r="D2750">
        <v>145.13</v>
      </c>
      <c r="E2750">
        <v>8</v>
      </c>
      <c r="F2750" s="14">
        <f>VLOOKUP($A2750,Orders!$A:$B,2,FALSE)</f>
        <v>38471</v>
      </c>
      <c r="G2750" t="str">
        <f>VLOOKUP($A2750,Orders!$A:$E,5,FALSE)</f>
        <v>Shipped</v>
      </c>
      <c r="H2750">
        <f>VLOOKUP(B2750,Products!A:H,8)</f>
        <v>72.56</v>
      </c>
      <c r="I2750">
        <f t="shared" si="176"/>
        <v>8127.28</v>
      </c>
      <c r="J2750">
        <f t="shared" si="177"/>
        <v>4063.9199999999996</v>
      </c>
      <c r="K2750">
        <f t="shared" si="178"/>
        <v>2005</v>
      </c>
      <c r="L2750">
        <f t="shared" si="179"/>
        <v>4</v>
      </c>
      <c r="M2750" t="str">
        <f>VLOOKUP(A2750,'Master Sheet'!A:O,15)</f>
        <v>Sydney</v>
      </c>
    </row>
    <row r="2751" spans="1:13">
      <c r="A2751">
        <v>10410</v>
      </c>
      <c r="B2751" t="s">
        <v>139</v>
      </c>
      <c r="C2751">
        <v>47</v>
      </c>
      <c r="D2751">
        <v>93.21</v>
      </c>
      <c r="E2751">
        <v>1</v>
      </c>
      <c r="F2751" s="14">
        <f>VLOOKUP($A2751,Orders!$A:$B,2,FALSE)</f>
        <v>38471</v>
      </c>
      <c r="G2751" t="str">
        <f>VLOOKUP($A2751,Orders!$A:$E,5,FALSE)</f>
        <v>Shipped</v>
      </c>
      <c r="H2751">
        <f>VLOOKUP(B2751,Products!A:H,8)</f>
        <v>60.78</v>
      </c>
      <c r="I2751">
        <f t="shared" si="176"/>
        <v>4380.87</v>
      </c>
      <c r="J2751">
        <f t="shared" si="177"/>
        <v>1524.2099999999996</v>
      </c>
      <c r="K2751">
        <f t="shared" si="178"/>
        <v>2005</v>
      </c>
      <c r="L2751">
        <f t="shared" si="179"/>
        <v>4</v>
      </c>
      <c r="M2751" t="str">
        <f>VLOOKUP(A2751,'Master Sheet'!A:O,15)</f>
        <v>Sydney</v>
      </c>
    </row>
    <row r="2752" spans="1:13">
      <c r="A2752">
        <v>10410</v>
      </c>
      <c r="B2752" t="s">
        <v>140</v>
      </c>
      <c r="C2752">
        <v>53</v>
      </c>
      <c r="D2752">
        <v>49.97</v>
      </c>
      <c r="E2752">
        <v>3</v>
      </c>
      <c r="F2752" s="14">
        <f>VLOOKUP($A2752,Orders!$A:$B,2,FALSE)</f>
        <v>38471</v>
      </c>
      <c r="G2752" t="str">
        <f>VLOOKUP($A2752,Orders!$A:$E,5,FALSE)</f>
        <v>Shipped</v>
      </c>
      <c r="H2752">
        <f>VLOOKUP(B2752,Products!A:H,8)</f>
        <v>34.35</v>
      </c>
      <c r="I2752">
        <f t="shared" si="176"/>
        <v>2648.41</v>
      </c>
      <c r="J2752">
        <f t="shared" si="177"/>
        <v>827.8599999999999</v>
      </c>
      <c r="K2752">
        <f t="shared" si="178"/>
        <v>2005</v>
      </c>
      <c r="L2752">
        <f t="shared" si="179"/>
        <v>4</v>
      </c>
      <c r="M2752" t="str">
        <f>VLOOKUP(A2752,'Master Sheet'!A:O,15)</f>
        <v>Sydney</v>
      </c>
    </row>
    <row r="2753" spans="1:13">
      <c r="A2753">
        <v>10410</v>
      </c>
      <c r="B2753" t="s">
        <v>141</v>
      </c>
      <c r="C2753">
        <v>34</v>
      </c>
      <c r="D2753">
        <v>84.82</v>
      </c>
      <c r="E2753">
        <v>2</v>
      </c>
      <c r="F2753" s="14">
        <f>VLOOKUP($A2753,Orders!$A:$B,2,FALSE)</f>
        <v>38471</v>
      </c>
      <c r="G2753" t="str">
        <f>VLOOKUP($A2753,Orders!$A:$E,5,FALSE)</f>
        <v>Shipped</v>
      </c>
      <c r="H2753">
        <f>VLOOKUP(B2753,Products!A:H,8)</f>
        <v>60.74</v>
      </c>
      <c r="I2753">
        <f t="shared" si="176"/>
        <v>2883.8799999999997</v>
      </c>
      <c r="J2753">
        <f t="shared" si="177"/>
        <v>818.71999999999969</v>
      </c>
      <c r="K2753">
        <f t="shared" si="178"/>
        <v>2005</v>
      </c>
      <c r="L2753">
        <f t="shared" si="179"/>
        <v>4</v>
      </c>
      <c r="M2753" t="str">
        <f>VLOOKUP(A2753,'Master Sheet'!A:O,15)</f>
        <v>Sydney</v>
      </c>
    </row>
    <row r="2754" spans="1:13">
      <c r="A2754">
        <v>10410</v>
      </c>
      <c r="B2754" t="s">
        <v>142</v>
      </c>
      <c r="C2754">
        <v>44</v>
      </c>
      <c r="D2754">
        <v>81.349999999999994</v>
      </c>
      <c r="E2754">
        <v>5</v>
      </c>
      <c r="F2754" s="14">
        <f>VLOOKUP($A2754,Orders!$A:$B,2,FALSE)</f>
        <v>38471</v>
      </c>
      <c r="G2754" t="str">
        <f>VLOOKUP($A2754,Orders!$A:$E,5,FALSE)</f>
        <v>Shipped</v>
      </c>
      <c r="H2754">
        <f>VLOOKUP(B2754,Products!A:H,8)</f>
        <v>57.54</v>
      </c>
      <c r="I2754">
        <f t="shared" si="176"/>
        <v>3579.3999999999996</v>
      </c>
      <c r="J2754">
        <f t="shared" si="177"/>
        <v>1047.6399999999999</v>
      </c>
      <c r="K2754">
        <f t="shared" si="178"/>
        <v>2005</v>
      </c>
      <c r="L2754">
        <f t="shared" si="179"/>
        <v>4</v>
      </c>
      <c r="M2754" t="str">
        <f>VLOOKUP(A2754,'Master Sheet'!A:O,15)</f>
        <v>Sydney</v>
      </c>
    </row>
    <row r="2755" spans="1:13">
      <c r="A2755">
        <v>10410</v>
      </c>
      <c r="B2755" t="s">
        <v>131</v>
      </c>
      <c r="C2755">
        <v>31</v>
      </c>
      <c r="D2755">
        <v>42.56</v>
      </c>
      <c r="E2755">
        <v>9</v>
      </c>
      <c r="F2755" s="14">
        <f>VLOOKUP($A2755,Orders!$A:$B,2,FALSE)</f>
        <v>38471</v>
      </c>
      <c r="G2755" t="str">
        <f>VLOOKUP($A2755,Orders!$A:$E,5,FALSE)</f>
        <v>Shipped</v>
      </c>
      <c r="H2755">
        <f>VLOOKUP(B2755,Products!A:H,8)</f>
        <v>20.61</v>
      </c>
      <c r="I2755">
        <f t="shared" si="176"/>
        <v>1319.3600000000001</v>
      </c>
      <c r="J2755">
        <f t="shared" si="177"/>
        <v>680.45</v>
      </c>
      <c r="K2755">
        <f t="shared" si="178"/>
        <v>2005</v>
      </c>
      <c r="L2755">
        <f t="shared" si="179"/>
        <v>4</v>
      </c>
      <c r="M2755" t="str">
        <f>VLOOKUP(A2755,'Master Sheet'!A:O,15)</f>
        <v>Sydney</v>
      </c>
    </row>
    <row r="2756" spans="1:13">
      <c r="A2756">
        <v>10410</v>
      </c>
      <c r="B2756" t="s">
        <v>146</v>
      </c>
      <c r="C2756">
        <v>50</v>
      </c>
      <c r="D2756">
        <v>95.44</v>
      </c>
      <c r="E2756">
        <v>4</v>
      </c>
      <c r="F2756" s="14">
        <f>VLOOKUP($A2756,Orders!$A:$B,2,FALSE)</f>
        <v>38471</v>
      </c>
      <c r="G2756" t="str">
        <f>VLOOKUP($A2756,Orders!$A:$E,5,FALSE)</f>
        <v>Shipped</v>
      </c>
      <c r="H2756">
        <f>VLOOKUP(B2756,Products!A:H,8)</f>
        <v>57.46</v>
      </c>
      <c r="I2756">
        <f t="shared" si="176"/>
        <v>4772</v>
      </c>
      <c r="J2756">
        <f t="shared" si="177"/>
        <v>1898.9999999999998</v>
      </c>
      <c r="K2756">
        <f t="shared" si="178"/>
        <v>2005</v>
      </c>
      <c r="L2756">
        <f t="shared" si="179"/>
        <v>4</v>
      </c>
      <c r="M2756" t="str">
        <f>VLOOKUP(A2756,'Master Sheet'!A:O,15)</f>
        <v>Sydney</v>
      </c>
    </row>
    <row r="2757" spans="1:13">
      <c r="A2757">
        <v>10411</v>
      </c>
      <c r="B2757" t="s">
        <v>134</v>
      </c>
      <c r="C2757">
        <v>23</v>
      </c>
      <c r="D2757">
        <v>205.73</v>
      </c>
      <c r="E2757">
        <v>9</v>
      </c>
      <c r="F2757" s="14">
        <f>VLOOKUP($A2757,Orders!$A:$B,2,FALSE)</f>
        <v>38473</v>
      </c>
      <c r="G2757" t="str">
        <f>VLOOKUP($A2757,Orders!$A:$E,5,FALSE)</f>
        <v>Shipped</v>
      </c>
      <c r="H2757">
        <f>VLOOKUP(B2757,Products!A:H,8)</f>
        <v>98.58</v>
      </c>
      <c r="I2757">
        <f t="shared" si="176"/>
        <v>4731.79</v>
      </c>
      <c r="J2757">
        <f t="shared" si="177"/>
        <v>2464.4499999999998</v>
      </c>
      <c r="K2757">
        <f t="shared" si="178"/>
        <v>2005</v>
      </c>
      <c r="L2757">
        <f t="shared" si="179"/>
        <v>5</v>
      </c>
      <c r="M2757" t="str">
        <f>VLOOKUP(A2757,'Master Sheet'!A:O,15)</f>
        <v>NYC</v>
      </c>
    </row>
    <row r="2758" spans="1:13">
      <c r="A2758">
        <v>10411</v>
      </c>
      <c r="B2758" t="s">
        <v>135</v>
      </c>
      <c r="C2758">
        <v>27</v>
      </c>
      <c r="D2758">
        <v>144.79</v>
      </c>
      <c r="E2758">
        <v>2</v>
      </c>
      <c r="F2758" s="14">
        <f>VLOOKUP($A2758,Orders!$A:$B,2,FALSE)</f>
        <v>38473</v>
      </c>
      <c r="G2758" t="str">
        <f>VLOOKUP($A2758,Orders!$A:$E,5,FALSE)</f>
        <v>Shipped</v>
      </c>
      <c r="H2758">
        <f>VLOOKUP(B2758,Products!A:H,8)</f>
        <v>103.42</v>
      </c>
      <c r="I2758">
        <f t="shared" si="176"/>
        <v>3909.33</v>
      </c>
      <c r="J2758">
        <f t="shared" si="177"/>
        <v>1116.9899999999998</v>
      </c>
      <c r="K2758">
        <f t="shared" si="178"/>
        <v>2005</v>
      </c>
      <c r="L2758">
        <f t="shared" si="179"/>
        <v>5</v>
      </c>
      <c r="M2758" t="str">
        <f>VLOOKUP(A2758,'Master Sheet'!A:O,15)</f>
        <v>NYC</v>
      </c>
    </row>
    <row r="2759" spans="1:13">
      <c r="A2759">
        <v>10411</v>
      </c>
      <c r="B2759" t="s">
        <v>136</v>
      </c>
      <c r="C2759">
        <v>40</v>
      </c>
      <c r="D2759">
        <v>110.7</v>
      </c>
      <c r="E2759">
        <v>6</v>
      </c>
      <c r="F2759" s="14">
        <f>VLOOKUP($A2759,Orders!$A:$B,2,FALSE)</f>
        <v>38473</v>
      </c>
      <c r="G2759" t="str">
        <f>VLOOKUP($A2759,Orders!$A:$E,5,FALSE)</f>
        <v>Shipped</v>
      </c>
      <c r="H2759">
        <f>VLOOKUP(B2759,Products!A:H,8)</f>
        <v>77.900000000000006</v>
      </c>
      <c r="I2759">
        <f t="shared" si="176"/>
        <v>4428</v>
      </c>
      <c r="J2759">
        <f t="shared" si="177"/>
        <v>1312</v>
      </c>
      <c r="K2759">
        <f t="shared" si="178"/>
        <v>2005</v>
      </c>
      <c r="L2759">
        <f t="shared" si="179"/>
        <v>5</v>
      </c>
      <c r="M2759" t="str">
        <f>VLOOKUP(A2759,'Master Sheet'!A:O,15)</f>
        <v>NYC</v>
      </c>
    </row>
    <row r="2760" spans="1:13">
      <c r="A2760">
        <v>10411</v>
      </c>
      <c r="B2760" t="s">
        <v>137</v>
      </c>
      <c r="C2760">
        <v>27</v>
      </c>
      <c r="D2760">
        <v>109.67</v>
      </c>
      <c r="E2760">
        <v>8</v>
      </c>
      <c r="F2760" s="14">
        <f>VLOOKUP($A2760,Orders!$A:$B,2,FALSE)</f>
        <v>38473</v>
      </c>
      <c r="G2760" t="str">
        <f>VLOOKUP($A2760,Orders!$A:$E,5,FALSE)</f>
        <v>Shipped</v>
      </c>
      <c r="H2760">
        <f>VLOOKUP(B2760,Products!A:H,8)</f>
        <v>58.33</v>
      </c>
      <c r="I2760">
        <f t="shared" si="176"/>
        <v>2961.09</v>
      </c>
      <c r="J2760">
        <f t="shared" si="177"/>
        <v>1386.18</v>
      </c>
      <c r="K2760">
        <f t="shared" si="178"/>
        <v>2005</v>
      </c>
      <c r="L2760">
        <f t="shared" si="179"/>
        <v>5</v>
      </c>
      <c r="M2760" t="str">
        <f>VLOOKUP(A2760,'Master Sheet'!A:O,15)</f>
        <v>NYC</v>
      </c>
    </row>
    <row r="2761" spans="1:13">
      <c r="A2761">
        <v>10411</v>
      </c>
      <c r="B2761" t="s">
        <v>143</v>
      </c>
      <c r="C2761">
        <v>46</v>
      </c>
      <c r="D2761">
        <v>106.55</v>
      </c>
      <c r="E2761">
        <v>3</v>
      </c>
      <c r="F2761" s="14">
        <f>VLOOKUP($A2761,Orders!$A:$B,2,FALSE)</f>
        <v>38473</v>
      </c>
      <c r="G2761" t="str">
        <f>VLOOKUP($A2761,Orders!$A:$E,5,FALSE)</f>
        <v>Shipped</v>
      </c>
      <c r="H2761">
        <f>VLOOKUP(B2761,Products!A:H,8)</f>
        <v>84.76</v>
      </c>
      <c r="I2761">
        <f t="shared" si="176"/>
        <v>4901.3</v>
      </c>
      <c r="J2761">
        <f t="shared" si="177"/>
        <v>1002.3399999999997</v>
      </c>
      <c r="K2761">
        <f t="shared" si="178"/>
        <v>2005</v>
      </c>
      <c r="L2761">
        <f t="shared" si="179"/>
        <v>5</v>
      </c>
      <c r="M2761" t="str">
        <f>VLOOKUP(A2761,'Master Sheet'!A:O,15)</f>
        <v>NYC</v>
      </c>
    </row>
    <row r="2762" spans="1:13">
      <c r="A2762">
        <v>10411</v>
      </c>
      <c r="B2762" t="s">
        <v>144</v>
      </c>
      <c r="C2762">
        <v>35</v>
      </c>
      <c r="D2762">
        <v>41.25</v>
      </c>
      <c r="E2762">
        <v>7</v>
      </c>
      <c r="F2762" s="14">
        <f>VLOOKUP($A2762,Orders!$A:$B,2,FALSE)</f>
        <v>38473</v>
      </c>
      <c r="G2762" t="str">
        <f>VLOOKUP($A2762,Orders!$A:$E,5,FALSE)</f>
        <v>Shipped</v>
      </c>
      <c r="H2762">
        <f>VLOOKUP(B2762,Products!A:H,8)</f>
        <v>23.14</v>
      </c>
      <c r="I2762">
        <f t="shared" si="176"/>
        <v>1443.75</v>
      </c>
      <c r="J2762">
        <f t="shared" si="177"/>
        <v>633.85</v>
      </c>
      <c r="K2762">
        <f t="shared" si="178"/>
        <v>2005</v>
      </c>
      <c r="L2762">
        <f t="shared" si="179"/>
        <v>5</v>
      </c>
      <c r="M2762" t="str">
        <f>VLOOKUP(A2762,'Master Sheet'!A:O,15)</f>
        <v>NYC</v>
      </c>
    </row>
    <row r="2763" spans="1:13">
      <c r="A2763">
        <v>10411</v>
      </c>
      <c r="B2763" t="s">
        <v>147</v>
      </c>
      <c r="C2763">
        <v>26</v>
      </c>
      <c r="D2763">
        <v>78.010000000000005</v>
      </c>
      <c r="E2763">
        <v>1</v>
      </c>
      <c r="F2763" s="14">
        <f>VLOOKUP($A2763,Orders!$A:$B,2,FALSE)</f>
        <v>38473</v>
      </c>
      <c r="G2763" t="str">
        <f>VLOOKUP($A2763,Orders!$A:$E,5,FALSE)</f>
        <v>Shipped</v>
      </c>
      <c r="H2763">
        <f>VLOOKUP(B2763,Products!A:H,8)</f>
        <v>53.93</v>
      </c>
      <c r="I2763">
        <f t="shared" si="176"/>
        <v>2028.2600000000002</v>
      </c>
      <c r="J2763">
        <f t="shared" si="177"/>
        <v>626.08000000000015</v>
      </c>
      <c r="K2763">
        <f t="shared" si="178"/>
        <v>2005</v>
      </c>
      <c r="L2763">
        <f t="shared" si="179"/>
        <v>5</v>
      </c>
      <c r="M2763" t="str">
        <f>VLOOKUP(A2763,'Master Sheet'!A:O,15)</f>
        <v>NYC</v>
      </c>
    </row>
    <row r="2764" spans="1:13">
      <c r="A2764">
        <v>10411</v>
      </c>
      <c r="B2764" t="s">
        <v>148</v>
      </c>
      <c r="C2764">
        <v>27</v>
      </c>
      <c r="D2764">
        <v>60.76</v>
      </c>
      <c r="E2764">
        <v>5</v>
      </c>
      <c r="F2764" s="14">
        <f>VLOOKUP($A2764,Orders!$A:$B,2,FALSE)</f>
        <v>38473</v>
      </c>
      <c r="G2764" t="str">
        <f>VLOOKUP($A2764,Orders!$A:$E,5,FALSE)</f>
        <v>Shipped</v>
      </c>
      <c r="H2764">
        <f>VLOOKUP(B2764,Products!A:H,8)</f>
        <v>33.61</v>
      </c>
      <c r="I2764">
        <f t="shared" si="176"/>
        <v>1640.52</v>
      </c>
      <c r="J2764">
        <f t="shared" si="177"/>
        <v>733.05</v>
      </c>
      <c r="K2764">
        <f t="shared" si="178"/>
        <v>2005</v>
      </c>
      <c r="L2764">
        <f t="shared" si="179"/>
        <v>5</v>
      </c>
      <c r="M2764" t="str">
        <f>VLOOKUP(A2764,'Master Sheet'!A:O,15)</f>
        <v>NYC</v>
      </c>
    </row>
    <row r="2765" spans="1:13">
      <c r="A2765">
        <v>10411</v>
      </c>
      <c r="B2765" t="s">
        <v>149</v>
      </c>
      <c r="C2765">
        <v>34</v>
      </c>
      <c r="D2765">
        <v>89.01</v>
      </c>
      <c r="E2765">
        <v>4</v>
      </c>
      <c r="F2765" s="14">
        <f>VLOOKUP($A2765,Orders!$A:$B,2,FALSE)</f>
        <v>38473</v>
      </c>
      <c r="G2765" t="str">
        <f>VLOOKUP($A2765,Orders!$A:$E,5,FALSE)</f>
        <v>Shipped</v>
      </c>
      <c r="H2765">
        <f>VLOOKUP(B2765,Products!A:H,8)</f>
        <v>46.53</v>
      </c>
      <c r="I2765">
        <f t="shared" si="176"/>
        <v>3026.34</v>
      </c>
      <c r="J2765">
        <f t="shared" si="177"/>
        <v>1444.3200000000002</v>
      </c>
      <c r="K2765">
        <f t="shared" si="178"/>
        <v>2005</v>
      </c>
      <c r="L2765">
        <f t="shared" si="179"/>
        <v>5</v>
      </c>
      <c r="M2765" t="str">
        <f>VLOOKUP(A2765,'Master Sheet'!A:O,15)</f>
        <v>NYC</v>
      </c>
    </row>
    <row r="2766" spans="1:13">
      <c r="A2766">
        <v>10412</v>
      </c>
      <c r="B2766" t="s">
        <v>151</v>
      </c>
      <c r="C2766">
        <v>54</v>
      </c>
      <c r="D2766">
        <v>100.73</v>
      </c>
      <c r="E2766">
        <v>5</v>
      </c>
      <c r="F2766" s="14">
        <f>VLOOKUP($A2766,Orders!$A:$B,2,FALSE)</f>
        <v>38475</v>
      </c>
      <c r="G2766" t="str">
        <f>VLOOKUP($A2766,Orders!$A:$E,5,FALSE)</f>
        <v>Shipped</v>
      </c>
      <c r="H2766">
        <f>VLOOKUP(B2766,Products!A:H,8)</f>
        <v>55.7</v>
      </c>
      <c r="I2766">
        <f t="shared" si="176"/>
        <v>5439.42</v>
      </c>
      <c r="J2766">
        <f t="shared" si="177"/>
        <v>2431.62</v>
      </c>
      <c r="K2766">
        <f t="shared" si="178"/>
        <v>2005</v>
      </c>
      <c r="L2766">
        <f t="shared" si="179"/>
        <v>5</v>
      </c>
      <c r="M2766" t="str">
        <f>VLOOKUP(A2766,'Master Sheet'!A:O,15)</f>
        <v>Paris</v>
      </c>
    </row>
    <row r="2767" spans="1:13">
      <c r="A2767">
        <v>10412</v>
      </c>
      <c r="B2767" t="s">
        <v>152</v>
      </c>
      <c r="C2767">
        <v>41</v>
      </c>
      <c r="D2767">
        <v>150.63</v>
      </c>
      <c r="E2767">
        <v>4</v>
      </c>
      <c r="F2767" s="14">
        <f>VLOOKUP($A2767,Orders!$A:$B,2,FALSE)</f>
        <v>38475</v>
      </c>
      <c r="G2767" t="str">
        <f>VLOOKUP($A2767,Orders!$A:$E,5,FALSE)</f>
        <v>Shipped</v>
      </c>
      <c r="H2767">
        <f>VLOOKUP(B2767,Products!A:H,8)</f>
        <v>101.51</v>
      </c>
      <c r="I2767">
        <f t="shared" si="176"/>
        <v>6175.83</v>
      </c>
      <c r="J2767">
        <f t="shared" si="177"/>
        <v>2013.9199999999996</v>
      </c>
      <c r="K2767">
        <f t="shared" si="178"/>
        <v>2005</v>
      </c>
      <c r="L2767">
        <f t="shared" si="179"/>
        <v>5</v>
      </c>
      <c r="M2767" t="str">
        <f>VLOOKUP(A2767,'Master Sheet'!A:O,15)</f>
        <v>Paris</v>
      </c>
    </row>
    <row r="2768" spans="1:13">
      <c r="A2768">
        <v>10412</v>
      </c>
      <c r="B2768" t="s">
        <v>153</v>
      </c>
      <c r="C2768">
        <v>56</v>
      </c>
      <c r="D2768">
        <v>120.28</v>
      </c>
      <c r="E2768">
        <v>8</v>
      </c>
      <c r="F2768" s="14">
        <f>VLOOKUP($A2768,Orders!$A:$B,2,FALSE)</f>
        <v>38475</v>
      </c>
      <c r="G2768" t="str">
        <f>VLOOKUP($A2768,Orders!$A:$E,5,FALSE)</f>
        <v>Shipped</v>
      </c>
      <c r="H2768">
        <f>VLOOKUP(B2768,Products!A:H,8)</f>
        <v>74.86</v>
      </c>
      <c r="I2768">
        <f t="shared" si="176"/>
        <v>6735.68</v>
      </c>
      <c r="J2768">
        <f t="shared" si="177"/>
        <v>2543.52</v>
      </c>
      <c r="K2768">
        <f t="shared" si="178"/>
        <v>2005</v>
      </c>
      <c r="L2768">
        <f t="shared" si="179"/>
        <v>5</v>
      </c>
      <c r="M2768" t="str">
        <f>VLOOKUP(A2768,'Master Sheet'!A:O,15)</f>
        <v>Paris</v>
      </c>
    </row>
    <row r="2769" spans="1:13">
      <c r="A2769">
        <v>10412</v>
      </c>
      <c r="B2769" t="s">
        <v>138</v>
      </c>
      <c r="C2769">
        <v>47</v>
      </c>
      <c r="D2769">
        <v>49.83</v>
      </c>
      <c r="E2769">
        <v>11</v>
      </c>
      <c r="F2769" s="14">
        <f>VLOOKUP($A2769,Orders!$A:$B,2,FALSE)</f>
        <v>38475</v>
      </c>
      <c r="G2769" t="str">
        <f>VLOOKUP($A2769,Orders!$A:$E,5,FALSE)</f>
        <v>Shipped</v>
      </c>
      <c r="H2769">
        <f>VLOOKUP(B2769,Products!A:H,8)</f>
        <v>24.92</v>
      </c>
      <c r="I2769">
        <f t="shared" si="176"/>
        <v>2342.0099999999998</v>
      </c>
      <c r="J2769">
        <f t="shared" si="177"/>
        <v>1170.7699999999998</v>
      </c>
      <c r="K2769">
        <f t="shared" si="178"/>
        <v>2005</v>
      </c>
      <c r="L2769">
        <f t="shared" si="179"/>
        <v>5</v>
      </c>
      <c r="M2769" t="str">
        <f>VLOOKUP(A2769,'Master Sheet'!A:O,15)</f>
        <v>Paris</v>
      </c>
    </row>
    <row r="2770" spans="1:13">
      <c r="A2770">
        <v>10412</v>
      </c>
      <c r="B2770" t="s">
        <v>154</v>
      </c>
      <c r="C2770">
        <v>60</v>
      </c>
      <c r="D2770">
        <v>157.49</v>
      </c>
      <c r="E2770">
        <v>9</v>
      </c>
      <c r="F2770" s="14">
        <f>VLOOKUP($A2770,Orders!$A:$B,2,FALSE)</f>
        <v>38475</v>
      </c>
      <c r="G2770" t="str">
        <f>VLOOKUP($A2770,Orders!$A:$E,5,FALSE)</f>
        <v>Shipped</v>
      </c>
      <c r="H2770">
        <f>VLOOKUP(B2770,Products!A:H,8)</f>
        <v>77.900000000000006</v>
      </c>
      <c r="I2770">
        <f t="shared" ref="I2770:I2808" si="180">C2770*D2770</f>
        <v>9449.4000000000015</v>
      </c>
      <c r="J2770">
        <f t="shared" ref="J2770:J2808" si="181">(D2770-H2770)*C2770</f>
        <v>4775.4000000000005</v>
      </c>
      <c r="K2770">
        <f t="shared" ref="K2770:K2808" si="182">YEAR(F2770)</f>
        <v>2005</v>
      </c>
      <c r="L2770">
        <f t="shared" ref="L2770:L2808" si="183">MONTH(F2770)</f>
        <v>5</v>
      </c>
      <c r="M2770" t="str">
        <f>VLOOKUP(A2770,'Master Sheet'!A:O,15)</f>
        <v>Paris</v>
      </c>
    </row>
    <row r="2771" spans="1:13">
      <c r="A2771">
        <v>10412</v>
      </c>
      <c r="B2771" t="s">
        <v>156</v>
      </c>
      <c r="C2771">
        <v>21</v>
      </c>
      <c r="D2771">
        <v>47.4</v>
      </c>
      <c r="E2771">
        <v>2</v>
      </c>
      <c r="F2771" s="14">
        <f>VLOOKUP($A2771,Orders!$A:$B,2,FALSE)</f>
        <v>38475</v>
      </c>
      <c r="G2771" t="str">
        <f>VLOOKUP($A2771,Orders!$A:$E,5,FALSE)</f>
        <v>Shipped</v>
      </c>
      <c r="H2771">
        <f>VLOOKUP(B2771,Products!A:H,8)</f>
        <v>32.369999999999997</v>
      </c>
      <c r="I2771">
        <f t="shared" si="180"/>
        <v>995.4</v>
      </c>
      <c r="J2771">
        <f t="shared" si="181"/>
        <v>315.63</v>
      </c>
      <c r="K2771">
        <f t="shared" si="182"/>
        <v>2005</v>
      </c>
      <c r="L2771">
        <f t="shared" si="183"/>
        <v>5</v>
      </c>
      <c r="M2771" t="str">
        <f>VLOOKUP(A2771,'Master Sheet'!A:O,15)</f>
        <v>Paris</v>
      </c>
    </row>
    <row r="2772" spans="1:13">
      <c r="A2772">
        <v>10412</v>
      </c>
      <c r="B2772" t="s">
        <v>145</v>
      </c>
      <c r="C2772">
        <v>70</v>
      </c>
      <c r="D2772">
        <v>109.9</v>
      </c>
      <c r="E2772">
        <v>10</v>
      </c>
      <c r="F2772" s="14">
        <f>VLOOKUP($A2772,Orders!$A:$B,2,FALSE)</f>
        <v>38475</v>
      </c>
      <c r="G2772" t="str">
        <f>VLOOKUP($A2772,Orders!$A:$E,5,FALSE)</f>
        <v>Shipped</v>
      </c>
      <c r="H2772">
        <f>VLOOKUP(B2772,Products!A:H,8)</f>
        <v>61.34</v>
      </c>
      <c r="I2772">
        <f t="shared" si="180"/>
        <v>7693</v>
      </c>
      <c r="J2772">
        <f t="shared" si="181"/>
        <v>3399.2000000000003</v>
      </c>
      <c r="K2772">
        <f t="shared" si="182"/>
        <v>2005</v>
      </c>
      <c r="L2772">
        <f t="shared" si="183"/>
        <v>5</v>
      </c>
      <c r="M2772" t="str">
        <f>VLOOKUP(A2772,'Master Sheet'!A:O,15)</f>
        <v>Paris</v>
      </c>
    </row>
    <row r="2773" spans="1:13">
      <c r="A2773">
        <v>10412</v>
      </c>
      <c r="B2773" t="s">
        <v>157</v>
      </c>
      <c r="C2773">
        <v>30</v>
      </c>
      <c r="D2773">
        <v>32.880000000000003</v>
      </c>
      <c r="E2773">
        <v>6</v>
      </c>
      <c r="F2773" s="14">
        <f>VLOOKUP($A2773,Orders!$A:$B,2,FALSE)</f>
        <v>38475</v>
      </c>
      <c r="G2773" t="str">
        <f>VLOOKUP($A2773,Orders!$A:$E,5,FALSE)</f>
        <v>Shipped</v>
      </c>
      <c r="H2773">
        <f>VLOOKUP(B2773,Products!A:H,8)</f>
        <v>15.91</v>
      </c>
      <c r="I2773">
        <f t="shared" si="180"/>
        <v>986.40000000000009</v>
      </c>
      <c r="J2773">
        <f t="shared" si="181"/>
        <v>509.10000000000008</v>
      </c>
      <c r="K2773">
        <f t="shared" si="182"/>
        <v>2005</v>
      </c>
      <c r="L2773">
        <f t="shared" si="183"/>
        <v>5</v>
      </c>
      <c r="M2773" t="str">
        <f>VLOOKUP(A2773,'Master Sheet'!A:O,15)</f>
        <v>Paris</v>
      </c>
    </row>
    <row r="2774" spans="1:13">
      <c r="A2774">
        <v>10412</v>
      </c>
      <c r="B2774" t="s">
        <v>158</v>
      </c>
      <c r="C2774">
        <v>31</v>
      </c>
      <c r="D2774">
        <v>108.82</v>
      </c>
      <c r="E2774">
        <v>1</v>
      </c>
      <c r="F2774" s="14">
        <f>VLOOKUP($A2774,Orders!$A:$B,2,FALSE)</f>
        <v>38475</v>
      </c>
      <c r="G2774" t="str">
        <f>VLOOKUP($A2774,Orders!$A:$E,5,FALSE)</f>
        <v>Shipped</v>
      </c>
      <c r="H2774">
        <f>VLOOKUP(B2774,Products!A:H,8)</f>
        <v>69.78</v>
      </c>
      <c r="I2774">
        <f t="shared" si="180"/>
        <v>3373.4199999999996</v>
      </c>
      <c r="J2774">
        <f t="shared" si="181"/>
        <v>1210.2399999999998</v>
      </c>
      <c r="K2774">
        <f t="shared" si="182"/>
        <v>2005</v>
      </c>
      <c r="L2774">
        <f t="shared" si="183"/>
        <v>5</v>
      </c>
      <c r="M2774" t="str">
        <f>VLOOKUP(A2774,'Master Sheet'!A:O,15)</f>
        <v>Paris</v>
      </c>
    </row>
    <row r="2775" spans="1:13">
      <c r="A2775">
        <v>10412</v>
      </c>
      <c r="B2775" t="s">
        <v>159</v>
      </c>
      <c r="C2775">
        <v>19</v>
      </c>
      <c r="D2775">
        <v>50.86</v>
      </c>
      <c r="E2775">
        <v>7</v>
      </c>
      <c r="F2775" s="14">
        <f>VLOOKUP($A2775,Orders!$A:$B,2,FALSE)</f>
        <v>38475</v>
      </c>
      <c r="G2775" t="str">
        <f>VLOOKUP($A2775,Orders!$A:$E,5,FALSE)</f>
        <v>Shipped</v>
      </c>
      <c r="H2775">
        <f>VLOOKUP(B2775,Products!A:H,8)</f>
        <v>25.98</v>
      </c>
      <c r="I2775">
        <f t="shared" si="180"/>
        <v>966.34</v>
      </c>
      <c r="J2775">
        <f t="shared" si="181"/>
        <v>472.71999999999997</v>
      </c>
      <c r="K2775">
        <f t="shared" si="182"/>
        <v>2005</v>
      </c>
      <c r="L2775">
        <f t="shared" si="183"/>
        <v>5</v>
      </c>
      <c r="M2775" t="str">
        <f>VLOOKUP(A2775,'Master Sheet'!A:O,15)</f>
        <v>Paris</v>
      </c>
    </row>
    <row r="2776" spans="1:13">
      <c r="A2776">
        <v>10412</v>
      </c>
      <c r="B2776" t="s">
        <v>161</v>
      </c>
      <c r="C2776">
        <v>26</v>
      </c>
      <c r="D2776">
        <v>105.33</v>
      </c>
      <c r="E2776">
        <v>3</v>
      </c>
      <c r="F2776" s="14">
        <f>VLOOKUP($A2776,Orders!$A:$B,2,FALSE)</f>
        <v>38475</v>
      </c>
      <c r="G2776" t="str">
        <f>VLOOKUP($A2776,Orders!$A:$E,5,FALSE)</f>
        <v>Shipped</v>
      </c>
      <c r="H2776">
        <f>VLOOKUP(B2776,Products!A:H,8)</f>
        <v>68.290000000000006</v>
      </c>
      <c r="I2776">
        <f t="shared" si="180"/>
        <v>2738.58</v>
      </c>
      <c r="J2776">
        <f t="shared" si="181"/>
        <v>963.03999999999974</v>
      </c>
      <c r="K2776">
        <f t="shared" si="182"/>
        <v>2005</v>
      </c>
      <c r="L2776">
        <f t="shared" si="183"/>
        <v>5</v>
      </c>
      <c r="M2776" t="str">
        <f>VLOOKUP(A2776,'Master Sheet'!A:O,15)</f>
        <v>Paris</v>
      </c>
    </row>
    <row r="2777" spans="1:13">
      <c r="A2777">
        <v>10413</v>
      </c>
      <c r="B2777" t="s">
        <v>164</v>
      </c>
      <c r="C2777">
        <v>36</v>
      </c>
      <c r="D2777">
        <v>201.57</v>
      </c>
      <c r="E2777">
        <v>2</v>
      </c>
      <c r="F2777" s="14">
        <f>VLOOKUP($A2777,Orders!$A:$B,2,FALSE)</f>
        <v>38477</v>
      </c>
      <c r="G2777" t="str">
        <f>VLOOKUP($A2777,Orders!$A:$E,5,FALSE)</f>
        <v>Shipped</v>
      </c>
      <c r="H2777">
        <f>VLOOKUP(B2777,Products!A:H,8)</f>
        <v>95.59</v>
      </c>
      <c r="I2777">
        <f t="shared" si="180"/>
        <v>7256.5199999999995</v>
      </c>
      <c r="J2777">
        <f t="shared" si="181"/>
        <v>3815.2799999999997</v>
      </c>
      <c r="K2777">
        <f t="shared" si="182"/>
        <v>2005</v>
      </c>
      <c r="L2777">
        <f t="shared" si="183"/>
        <v>5</v>
      </c>
      <c r="M2777" t="str">
        <f>VLOOKUP(A2777,'Master Sheet'!A:O,15)</f>
        <v>NYC</v>
      </c>
    </row>
    <row r="2778" spans="1:13">
      <c r="A2778">
        <v>10413</v>
      </c>
      <c r="B2778" t="s">
        <v>150</v>
      </c>
      <c r="C2778">
        <v>47</v>
      </c>
      <c r="D2778">
        <v>145.04</v>
      </c>
      <c r="E2778">
        <v>3</v>
      </c>
      <c r="F2778" s="14">
        <f>VLOOKUP($A2778,Orders!$A:$B,2,FALSE)</f>
        <v>38477</v>
      </c>
      <c r="G2778" t="str">
        <f>VLOOKUP($A2778,Orders!$A:$E,5,FALSE)</f>
        <v>Shipped</v>
      </c>
      <c r="H2778">
        <f>VLOOKUP(B2778,Products!A:H,8)</f>
        <v>89.14</v>
      </c>
      <c r="I2778">
        <f t="shared" si="180"/>
        <v>6816.8799999999992</v>
      </c>
      <c r="J2778">
        <f t="shared" si="181"/>
        <v>2627.2999999999997</v>
      </c>
      <c r="K2778">
        <f t="shared" si="182"/>
        <v>2005</v>
      </c>
      <c r="L2778">
        <f t="shared" si="183"/>
        <v>5</v>
      </c>
      <c r="M2778" t="str">
        <f>VLOOKUP(A2778,'Master Sheet'!A:O,15)</f>
        <v>NYC</v>
      </c>
    </row>
    <row r="2779" spans="1:13">
      <c r="A2779">
        <v>10413</v>
      </c>
      <c r="B2779" t="s">
        <v>165</v>
      </c>
      <c r="C2779">
        <v>22</v>
      </c>
      <c r="D2779">
        <v>173.02</v>
      </c>
      <c r="E2779">
        <v>1</v>
      </c>
      <c r="F2779" s="14">
        <f>VLOOKUP($A2779,Orders!$A:$B,2,FALSE)</f>
        <v>38477</v>
      </c>
      <c r="G2779" t="str">
        <f>VLOOKUP($A2779,Orders!$A:$E,5,FALSE)</f>
        <v>Shipped</v>
      </c>
      <c r="H2779">
        <f>VLOOKUP(B2779,Products!A:H,8)</f>
        <v>83.05</v>
      </c>
      <c r="I2779">
        <f t="shared" si="180"/>
        <v>3806.44</v>
      </c>
      <c r="J2779">
        <f t="shared" si="181"/>
        <v>1979.3400000000004</v>
      </c>
      <c r="K2779">
        <f t="shared" si="182"/>
        <v>2005</v>
      </c>
      <c r="L2779">
        <f t="shared" si="183"/>
        <v>5</v>
      </c>
      <c r="M2779" t="str">
        <f>VLOOKUP(A2779,'Master Sheet'!A:O,15)</f>
        <v>NYC</v>
      </c>
    </row>
    <row r="2780" spans="1:13">
      <c r="A2780">
        <v>10413</v>
      </c>
      <c r="B2780" t="s">
        <v>155</v>
      </c>
      <c r="C2780">
        <v>49</v>
      </c>
      <c r="D2780">
        <v>133.57</v>
      </c>
      <c r="E2780">
        <v>5</v>
      </c>
      <c r="F2780" s="14">
        <f>VLOOKUP($A2780,Orders!$A:$B,2,FALSE)</f>
        <v>38477</v>
      </c>
      <c r="G2780" t="str">
        <f>VLOOKUP($A2780,Orders!$A:$E,5,FALSE)</f>
        <v>Shipped</v>
      </c>
      <c r="H2780">
        <f>VLOOKUP(B2780,Products!A:H,8)</f>
        <v>91.92</v>
      </c>
      <c r="I2780">
        <f t="shared" si="180"/>
        <v>6544.9299999999994</v>
      </c>
      <c r="J2780">
        <f t="shared" si="181"/>
        <v>2040.8499999999997</v>
      </c>
      <c r="K2780">
        <f t="shared" si="182"/>
        <v>2005</v>
      </c>
      <c r="L2780">
        <f t="shared" si="183"/>
        <v>5</v>
      </c>
      <c r="M2780" t="str">
        <f>VLOOKUP(A2780,'Master Sheet'!A:O,15)</f>
        <v>NYC</v>
      </c>
    </row>
    <row r="2781" spans="1:13">
      <c r="A2781">
        <v>10413</v>
      </c>
      <c r="B2781" t="s">
        <v>160</v>
      </c>
      <c r="C2781">
        <v>24</v>
      </c>
      <c r="D2781">
        <v>56.55</v>
      </c>
      <c r="E2781">
        <v>6</v>
      </c>
      <c r="F2781" s="14">
        <f>VLOOKUP($A2781,Orders!$A:$B,2,FALSE)</f>
        <v>38477</v>
      </c>
      <c r="G2781" t="str">
        <f>VLOOKUP($A2781,Orders!$A:$E,5,FALSE)</f>
        <v>Shipped</v>
      </c>
      <c r="H2781">
        <f>VLOOKUP(B2781,Products!A:H,8)</f>
        <v>26.72</v>
      </c>
      <c r="I2781">
        <f t="shared" si="180"/>
        <v>1357.1999999999998</v>
      </c>
      <c r="J2781">
        <f t="shared" si="181"/>
        <v>715.92</v>
      </c>
      <c r="K2781">
        <f t="shared" si="182"/>
        <v>2005</v>
      </c>
      <c r="L2781">
        <f t="shared" si="183"/>
        <v>5</v>
      </c>
      <c r="M2781" t="str">
        <f>VLOOKUP(A2781,'Master Sheet'!A:O,15)</f>
        <v>NYC</v>
      </c>
    </row>
    <row r="2782" spans="1:13">
      <c r="A2782">
        <v>10413</v>
      </c>
      <c r="B2782" t="s">
        <v>162</v>
      </c>
      <c r="C2782">
        <v>51</v>
      </c>
      <c r="D2782">
        <v>53.31</v>
      </c>
      <c r="E2782">
        <v>4</v>
      </c>
      <c r="F2782" s="14">
        <f>VLOOKUP($A2782,Orders!$A:$B,2,FALSE)</f>
        <v>38477</v>
      </c>
      <c r="G2782" t="str">
        <f>VLOOKUP($A2782,Orders!$A:$E,5,FALSE)</f>
        <v>Shipped</v>
      </c>
      <c r="H2782">
        <f>VLOOKUP(B2782,Products!A:H,8)</f>
        <v>37.49</v>
      </c>
      <c r="I2782">
        <f t="shared" si="180"/>
        <v>2718.81</v>
      </c>
      <c r="J2782">
        <f t="shared" si="181"/>
        <v>806.82</v>
      </c>
      <c r="K2782">
        <f t="shared" si="182"/>
        <v>2005</v>
      </c>
      <c r="L2782">
        <f t="shared" si="183"/>
        <v>5</v>
      </c>
      <c r="M2782" t="str">
        <f>VLOOKUP(A2782,'Master Sheet'!A:O,15)</f>
        <v>NYC</v>
      </c>
    </row>
    <row r="2783" spans="1:13">
      <c r="A2783">
        <v>10416</v>
      </c>
      <c r="B2783" t="s">
        <v>178</v>
      </c>
      <c r="C2783">
        <v>24</v>
      </c>
      <c r="D2783">
        <v>129.31</v>
      </c>
      <c r="E2783">
        <v>14</v>
      </c>
      <c r="F2783" s="14">
        <f>VLOOKUP($A2783,Orders!$A:$B,2,FALSE)</f>
        <v>38482</v>
      </c>
      <c r="G2783" t="str">
        <f>VLOOKUP($A2783,Orders!$A:$E,5,FALSE)</f>
        <v>Shipped</v>
      </c>
      <c r="H2783">
        <f>VLOOKUP(B2783,Products!A:H,8)</f>
        <v>77.27</v>
      </c>
      <c r="I2783">
        <f t="shared" si="180"/>
        <v>3103.44</v>
      </c>
      <c r="J2783">
        <f t="shared" si="181"/>
        <v>1248.96</v>
      </c>
      <c r="K2783">
        <f t="shared" si="182"/>
        <v>2005</v>
      </c>
      <c r="L2783">
        <f t="shared" si="183"/>
        <v>5</v>
      </c>
      <c r="M2783" t="str">
        <f>VLOOKUP(A2783,'Master Sheet'!A:O,15)</f>
        <v>Paris</v>
      </c>
    </row>
    <row r="2784" spans="1:13">
      <c r="A2784">
        <v>10416</v>
      </c>
      <c r="B2784" t="s">
        <v>179</v>
      </c>
      <c r="C2784">
        <v>15</v>
      </c>
      <c r="D2784">
        <v>70.959999999999994</v>
      </c>
      <c r="E2784">
        <v>4</v>
      </c>
      <c r="F2784" s="14">
        <f>VLOOKUP($A2784,Orders!$A:$B,2,FALSE)</f>
        <v>38482</v>
      </c>
      <c r="G2784" t="str">
        <f>VLOOKUP($A2784,Orders!$A:$E,5,FALSE)</f>
        <v>Shipped</v>
      </c>
      <c r="H2784">
        <f>VLOOKUP(B2784,Products!A:H,8)</f>
        <v>49</v>
      </c>
      <c r="I2784">
        <f t="shared" si="180"/>
        <v>1064.3999999999999</v>
      </c>
      <c r="J2784">
        <f t="shared" si="181"/>
        <v>329.39999999999992</v>
      </c>
      <c r="K2784">
        <f t="shared" si="182"/>
        <v>2005</v>
      </c>
      <c r="L2784">
        <f t="shared" si="183"/>
        <v>5</v>
      </c>
      <c r="M2784" t="str">
        <f>VLOOKUP(A2784,'Master Sheet'!A:O,15)</f>
        <v>Paris</v>
      </c>
    </row>
    <row r="2785" spans="1:13">
      <c r="A2785">
        <v>10416</v>
      </c>
      <c r="B2785" t="s">
        <v>182</v>
      </c>
      <c r="C2785">
        <v>47</v>
      </c>
      <c r="D2785">
        <v>90.82</v>
      </c>
      <c r="E2785">
        <v>6</v>
      </c>
      <c r="F2785" s="14">
        <f>VLOOKUP($A2785,Orders!$A:$B,2,FALSE)</f>
        <v>38482</v>
      </c>
      <c r="G2785" t="str">
        <f>VLOOKUP($A2785,Orders!$A:$E,5,FALSE)</f>
        <v>Shipped</v>
      </c>
      <c r="H2785">
        <f>VLOOKUP(B2785,Products!A:H,8)</f>
        <v>66.739999999999995</v>
      </c>
      <c r="I2785">
        <f t="shared" si="180"/>
        <v>4268.54</v>
      </c>
      <c r="J2785">
        <f t="shared" si="181"/>
        <v>1131.76</v>
      </c>
      <c r="K2785">
        <f t="shared" si="182"/>
        <v>2005</v>
      </c>
      <c r="L2785">
        <f t="shared" si="183"/>
        <v>5</v>
      </c>
      <c r="M2785" t="str">
        <f>VLOOKUP(A2785,'Master Sheet'!A:O,15)</f>
        <v>Paris</v>
      </c>
    </row>
    <row r="2786" spans="1:13">
      <c r="A2786">
        <v>10416</v>
      </c>
      <c r="B2786" t="s">
        <v>202</v>
      </c>
      <c r="C2786">
        <v>32</v>
      </c>
      <c r="D2786">
        <v>62.46</v>
      </c>
      <c r="E2786">
        <v>1</v>
      </c>
      <c r="F2786" s="14">
        <f>VLOOKUP($A2786,Orders!$A:$B,2,FALSE)</f>
        <v>38482</v>
      </c>
      <c r="G2786" t="str">
        <f>VLOOKUP($A2786,Orders!$A:$E,5,FALSE)</f>
        <v>Shipped</v>
      </c>
      <c r="H2786">
        <f>VLOOKUP(B2786,Products!A:H,8)</f>
        <v>37.32</v>
      </c>
      <c r="I2786">
        <f t="shared" si="180"/>
        <v>1998.72</v>
      </c>
      <c r="J2786">
        <f t="shared" si="181"/>
        <v>804.48</v>
      </c>
      <c r="K2786">
        <f t="shared" si="182"/>
        <v>2005</v>
      </c>
      <c r="L2786">
        <f t="shared" si="183"/>
        <v>5</v>
      </c>
      <c r="M2786" t="str">
        <f>VLOOKUP(A2786,'Master Sheet'!A:O,15)</f>
        <v>Paris</v>
      </c>
    </row>
    <row r="2787" spans="1:13">
      <c r="A2787">
        <v>10416</v>
      </c>
      <c r="B2787" t="s">
        <v>185</v>
      </c>
      <c r="C2787">
        <v>18</v>
      </c>
      <c r="D2787">
        <v>64.83</v>
      </c>
      <c r="E2787">
        <v>13</v>
      </c>
      <c r="F2787" s="14">
        <f>VLOOKUP($A2787,Orders!$A:$B,2,FALSE)</f>
        <v>38482</v>
      </c>
      <c r="G2787" t="str">
        <f>VLOOKUP($A2787,Orders!$A:$E,5,FALSE)</f>
        <v>Shipped</v>
      </c>
      <c r="H2787">
        <f>VLOOKUP(B2787,Products!A:H,8)</f>
        <v>29.34</v>
      </c>
      <c r="I2787">
        <f t="shared" si="180"/>
        <v>1166.94</v>
      </c>
      <c r="J2787">
        <f t="shared" si="181"/>
        <v>638.81999999999994</v>
      </c>
      <c r="K2787">
        <f t="shared" si="182"/>
        <v>2005</v>
      </c>
      <c r="L2787">
        <f t="shared" si="183"/>
        <v>5</v>
      </c>
      <c r="M2787" t="str">
        <f>VLOOKUP(A2787,'Master Sheet'!A:O,15)</f>
        <v>Paris</v>
      </c>
    </row>
    <row r="2788" spans="1:13">
      <c r="A2788">
        <v>10416</v>
      </c>
      <c r="B2788" t="s">
        <v>186</v>
      </c>
      <c r="C2788">
        <v>48</v>
      </c>
      <c r="D2788">
        <v>70.28</v>
      </c>
      <c r="E2788">
        <v>5</v>
      </c>
      <c r="F2788" s="14">
        <f>VLOOKUP($A2788,Orders!$A:$B,2,FALSE)</f>
        <v>38482</v>
      </c>
      <c r="G2788" t="str">
        <f>VLOOKUP($A2788,Orders!$A:$E,5,FALSE)</f>
        <v>Shipped</v>
      </c>
      <c r="H2788">
        <f>VLOOKUP(B2788,Products!A:H,8)</f>
        <v>36.229999999999997</v>
      </c>
      <c r="I2788">
        <f t="shared" si="180"/>
        <v>3373.44</v>
      </c>
      <c r="J2788">
        <f t="shared" si="181"/>
        <v>1634.4</v>
      </c>
      <c r="K2788">
        <f t="shared" si="182"/>
        <v>2005</v>
      </c>
      <c r="L2788">
        <f t="shared" si="183"/>
        <v>5</v>
      </c>
      <c r="M2788" t="str">
        <f>VLOOKUP(A2788,'Master Sheet'!A:O,15)</f>
        <v>Paris</v>
      </c>
    </row>
    <row r="2789" spans="1:13">
      <c r="A2789">
        <v>10416</v>
      </c>
      <c r="B2789" t="s">
        <v>203</v>
      </c>
      <c r="C2789">
        <v>45</v>
      </c>
      <c r="D2789">
        <v>86.9</v>
      </c>
      <c r="E2789">
        <v>2</v>
      </c>
      <c r="F2789" s="14">
        <f>VLOOKUP($A2789,Orders!$A:$B,2,FALSE)</f>
        <v>38482</v>
      </c>
      <c r="G2789" t="str">
        <f>VLOOKUP($A2789,Orders!$A:$E,5,FALSE)</f>
        <v>Shipped</v>
      </c>
      <c r="H2789">
        <f>VLOOKUP(B2789,Products!A:H,8)</f>
        <v>66.92</v>
      </c>
      <c r="I2789">
        <f t="shared" si="180"/>
        <v>3910.5000000000005</v>
      </c>
      <c r="J2789">
        <f t="shared" si="181"/>
        <v>899.10000000000014</v>
      </c>
      <c r="K2789">
        <f t="shared" si="182"/>
        <v>2005</v>
      </c>
      <c r="L2789">
        <f t="shared" si="183"/>
        <v>5</v>
      </c>
      <c r="M2789" t="str">
        <f>VLOOKUP(A2789,'Master Sheet'!A:O,15)</f>
        <v>Paris</v>
      </c>
    </row>
    <row r="2790" spans="1:13">
      <c r="A2790">
        <v>10416</v>
      </c>
      <c r="B2790" t="s">
        <v>187</v>
      </c>
      <c r="C2790">
        <v>26</v>
      </c>
      <c r="D2790">
        <v>68.099999999999994</v>
      </c>
      <c r="E2790">
        <v>7</v>
      </c>
      <c r="F2790" s="14">
        <f>VLOOKUP($A2790,Orders!$A:$B,2,FALSE)</f>
        <v>38482</v>
      </c>
      <c r="G2790" t="str">
        <f>VLOOKUP($A2790,Orders!$A:$E,5,FALSE)</f>
        <v>Shipped</v>
      </c>
      <c r="H2790">
        <f>VLOOKUP(B2790,Products!A:H,8)</f>
        <v>33.020000000000003</v>
      </c>
      <c r="I2790">
        <f t="shared" si="180"/>
        <v>1770.6</v>
      </c>
      <c r="J2790">
        <f t="shared" si="181"/>
        <v>912.07999999999981</v>
      </c>
      <c r="K2790">
        <f t="shared" si="182"/>
        <v>2005</v>
      </c>
      <c r="L2790">
        <f t="shared" si="183"/>
        <v>5</v>
      </c>
      <c r="M2790" t="str">
        <f>VLOOKUP(A2790,'Master Sheet'!A:O,15)</f>
        <v>Paris</v>
      </c>
    </row>
    <row r="2791" spans="1:13">
      <c r="A2791">
        <v>10416</v>
      </c>
      <c r="B2791" t="s">
        <v>188</v>
      </c>
      <c r="C2791">
        <v>37</v>
      </c>
      <c r="D2791">
        <v>39.71</v>
      </c>
      <c r="E2791">
        <v>8</v>
      </c>
      <c r="F2791" s="14">
        <f>VLOOKUP($A2791,Orders!$A:$B,2,FALSE)</f>
        <v>38482</v>
      </c>
      <c r="G2791" t="str">
        <f>VLOOKUP($A2791,Orders!$A:$E,5,FALSE)</f>
        <v>Shipped</v>
      </c>
      <c r="H2791">
        <f>VLOOKUP(B2791,Products!A:H,8)</f>
        <v>27.06</v>
      </c>
      <c r="I2791">
        <f t="shared" si="180"/>
        <v>1469.27</v>
      </c>
      <c r="J2791">
        <f t="shared" si="181"/>
        <v>468.05000000000007</v>
      </c>
      <c r="K2791">
        <f t="shared" si="182"/>
        <v>2005</v>
      </c>
      <c r="L2791">
        <f t="shared" si="183"/>
        <v>5</v>
      </c>
      <c r="M2791" t="str">
        <f>VLOOKUP(A2791,'Master Sheet'!A:O,15)</f>
        <v>Paris</v>
      </c>
    </row>
    <row r="2792" spans="1:13">
      <c r="A2792">
        <v>10416</v>
      </c>
      <c r="B2792" t="s">
        <v>189</v>
      </c>
      <c r="C2792">
        <v>23</v>
      </c>
      <c r="D2792">
        <v>88.6</v>
      </c>
      <c r="E2792">
        <v>9</v>
      </c>
      <c r="F2792" s="14">
        <f>VLOOKUP($A2792,Orders!$A:$B,2,FALSE)</f>
        <v>38482</v>
      </c>
      <c r="G2792" t="str">
        <f>VLOOKUP($A2792,Orders!$A:$E,5,FALSE)</f>
        <v>Shipped</v>
      </c>
      <c r="H2792">
        <f>VLOOKUP(B2792,Products!A:H,8)</f>
        <v>51.15</v>
      </c>
      <c r="I2792">
        <f t="shared" si="180"/>
        <v>2037.8</v>
      </c>
      <c r="J2792">
        <f t="shared" si="181"/>
        <v>861.34999999999991</v>
      </c>
      <c r="K2792">
        <f t="shared" si="182"/>
        <v>2005</v>
      </c>
      <c r="L2792">
        <f t="shared" si="183"/>
        <v>5</v>
      </c>
      <c r="M2792" t="str">
        <f>VLOOKUP(A2792,'Master Sheet'!A:O,15)</f>
        <v>Paris</v>
      </c>
    </row>
    <row r="2793" spans="1:13">
      <c r="A2793">
        <v>10416</v>
      </c>
      <c r="B2793" t="s">
        <v>191</v>
      </c>
      <c r="C2793">
        <v>22</v>
      </c>
      <c r="D2793">
        <v>84.76</v>
      </c>
      <c r="E2793">
        <v>11</v>
      </c>
      <c r="F2793" s="14">
        <f>VLOOKUP($A2793,Orders!$A:$B,2,FALSE)</f>
        <v>38482</v>
      </c>
      <c r="G2793" t="str">
        <f>VLOOKUP($A2793,Orders!$A:$E,5,FALSE)</f>
        <v>Shipped</v>
      </c>
      <c r="H2793">
        <f>VLOOKUP(B2793,Products!A:H,8)</f>
        <v>68.8</v>
      </c>
      <c r="I2793">
        <f t="shared" si="180"/>
        <v>1864.72</v>
      </c>
      <c r="J2793">
        <f t="shared" si="181"/>
        <v>351.12000000000018</v>
      </c>
      <c r="K2793">
        <f t="shared" si="182"/>
        <v>2005</v>
      </c>
      <c r="L2793">
        <f t="shared" si="183"/>
        <v>5</v>
      </c>
      <c r="M2793" t="str">
        <f>VLOOKUP(A2793,'Master Sheet'!A:O,15)</f>
        <v>Paris</v>
      </c>
    </row>
    <row r="2794" spans="1:13">
      <c r="A2794">
        <v>10416</v>
      </c>
      <c r="B2794" t="s">
        <v>192</v>
      </c>
      <c r="C2794">
        <v>41</v>
      </c>
      <c r="D2794">
        <v>98.48</v>
      </c>
      <c r="E2794">
        <v>3</v>
      </c>
      <c r="F2794" s="14">
        <f>VLOOKUP($A2794,Orders!$A:$B,2,FALSE)</f>
        <v>38482</v>
      </c>
      <c r="G2794" t="str">
        <f>VLOOKUP($A2794,Orders!$A:$E,5,FALSE)</f>
        <v>Shipped</v>
      </c>
      <c r="H2794">
        <f>VLOOKUP(B2794,Products!A:H,8)</f>
        <v>59.33</v>
      </c>
      <c r="I2794">
        <f t="shared" si="180"/>
        <v>4037.6800000000003</v>
      </c>
      <c r="J2794">
        <f t="shared" si="181"/>
        <v>1605.1500000000003</v>
      </c>
      <c r="K2794">
        <f t="shared" si="182"/>
        <v>2005</v>
      </c>
      <c r="L2794">
        <f t="shared" si="183"/>
        <v>5</v>
      </c>
      <c r="M2794" t="str">
        <f>VLOOKUP(A2794,'Master Sheet'!A:O,15)</f>
        <v>Paris</v>
      </c>
    </row>
    <row r="2795" spans="1:13">
      <c r="A2795">
        <v>10416</v>
      </c>
      <c r="B2795" t="s">
        <v>193</v>
      </c>
      <c r="C2795">
        <v>39</v>
      </c>
      <c r="D2795">
        <v>65.599999999999994</v>
      </c>
      <c r="E2795">
        <v>10</v>
      </c>
      <c r="F2795" s="14">
        <f>VLOOKUP($A2795,Orders!$A:$B,2,FALSE)</f>
        <v>38482</v>
      </c>
      <c r="G2795" t="str">
        <f>VLOOKUP($A2795,Orders!$A:$E,5,FALSE)</f>
        <v>Shipped</v>
      </c>
      <c r="H2795">
        <f>VLOOKUP(B2795,Products!A:H,8)</f>
        <v>54.4</v>
      </c>
      <c r="I2795">
        <f t="shared" si="180"/>
        <v>2558.3999999999996</v>
      </c>
      <c r="J2795">
        <f t="shared" si="181"/>
        <v>436.79999999999984</v>
      </c>
      <c r="K2795">
        <f t="shared" si="182"/>
        <v>2005</v>
      </c>
      <c r="L2795">
        <f t="shared" si="183"/>
        <v>5</v>
      </c>
      <c r="M2795" t="str">
        <f>VLOOKUP(A2795,'Master Sheet'!A:O,15)</f>
        <v>Paris</v>
      </c>
    </row>
    <row r="2796" spans="1:13">
      <c r="A2796">
        <v>10416</v>
      </c>
      <c r="B2796" t="s">
        <v>194</v>
      </c>
      <c r="C2796">
        <v>43</v>
      </c>
      <c r="D2796">
        <v>63.67</v>
      </c>
      <c r="E2796">
        <v>12</v>
      </c>
      <c r="F2796" s="14">
        <f>VLOOKUP($A2796,Orders!$A:$B,2,FALSE)</f>
        <v>38482</v>
      </c>
      <c r="G2796" t="str">
        <f>VLOOKUP($A2796,Orders!$A:$E,5,FALSE)</f>
        <v>Shipped</v>
      </c>
      <c r="H2796">
        <f>VLOOKUP(B2796,Products!A:H,8)</f>
        <v>36.270000000000003</v>
      </c>
      <c r="I2796">
        <f t="shared" si="180"/>
        <v>2737.81</v>
      </c>
      <c r="J2796">
        <f t="shared" si="181"/>
        <v>1178.2</v>
      </c>
      <c r="K2796">
        <f t="shared" si="182"/>
        <v>2005</v>
      </c>
      <c r="L2796">
        <f t="shared" si="183"/>
        <v>5</v>
      </c>
      <c r="M2796" t="str">
        <f>VLOOKUP(A2796,'Master Sheet'!A:O,15)</f>
        <v>Paris</v>
      </c>
    </row>
    <row r="2797" spans="1:13">
      <c r="A2797">
        <v>10418</v>
      </c>
      <c r="B2797" t="s">
        <v>209</v>
      </c>
      <c r="C2797">
        <v>16</v>
      </c>
      <c r="D2797">
        <v>70.760000000000005</v>
      </c>
      <c r="E2797">
        <v>2</v>
      </c>
      <c r="F2797" s="14">
        <f>VLOOKUP($A2797,Orders!$A:$B,2,FALSE)</f>
        <v>38488</v>
      </c>
      <c r="G2797" t="str">
        <f>VLOOKUP($A2797,Orders!$A:$E,5,FALSE)</f>
        <v>Shipped</v>
      </c>
      <c r="H2797">
        <f>VLOOKUP(B2797,Products!A:H,8)</f>
        <v>49.05</v>
      </c>
      <c r="I2797">
        <f t="shared" si="180"/>
        <v>1132.1600000000001</v>
      </c>
      <c r="J2797">
        <f t="shared" si="181"/>
        <v>347.36000000000013</v>
      </c>
      <c r="K2797">
        <f t="shared" si="182"/>
        <v>2005</v>
      </c>
      <c r="L2797">
        <f t="shared" si="183"/>
        <v>5</v>
      </c>
      <c r="M2797" t="str">
        <f>VLOOKUP(A2797,'Master Sheet'!A:O,15)</f>
        <v>Sydney</v>
      </c>
    </row>
    <row r="2798" spans="1:13">
      <c r="A2798">
        <v>10418</v>
      </c>
      <c r="B2798" t="s">
        <v>210</v>
      </c>
      <c r="C2798">
        <v>27</v>
      </c>
      <c r="D2798">
        <v>139.63999999999999</v>
      </c>
      <c r="E2798">
        <v>1</v>
      </c>
      <c r="F2798" s="14">
        <f>VLOOKUP($A2798,Orders!$A:$B,2,FALSE)</f>
        <v>38488</v>
      </c>
      <c r="G2798" t="str">
        <f>VLOOKUP($A2798,Orders!$A:$E,5,FALSE)</f>
        <v>Shipped</v>
      </c>
      <c r="H2798">
        <f>VLOOKUP(B2798,Products!A:H,8)</f>
        <v>73.489999999999995</v>
      </c>
      <c r="I2798">
        <f t="shared" si="180"/>
        <v>3770.2799999999997</v>
      </c>
      <c r="J2798">
        <f t="shared" si="181"/>
        <v>1786.0499999999997</v>
      </c>
      <c r="K2798">
        <f t="shared" si="182"/>
        <v>2005</v>
      </c>
      <c r="L2798">
        <f t="shared" si="183"/>
        <v>5</v>
      </c>
      <c r="M2798" t="str">
        <f>VLOOKUP(A2798,'Master Sheet'!A:O,15)</f>
        <v>Sydney</v>
      </c>
    </row>
    <row r="2799" spans="1:13">
      <c r="A2799">
        <v>10418</v>
      </c>
      <c r="B2799" t="s">
        <v>211</v>
      </c>
      <c r="C2799">
        <v>33</v>
      </c>
      <c r="D2799">
        <v>56.57</v>
      </c>
      <c r="E2799">
        <v>5</v>
      </c>
      <c r="F2799" s="14">
        <f>VLOOKUP($A2799,Orders!$A:$B,2,FALSE)</f>
        <v>38488</v>
      </c>
      <c r="G2799" t="str">
        <f>VLOOKUP($A2799,Orders!$A:$E,5,FALSE)</f>
        <v>Shipped</v>
      </c>
      <c r="H2799">
        <f>VLOOKUP(B2799,Products!A:H,8)</f>
        <v>32.950000000000003</v>
      </c>
      <c r="I2799">
        <f t="shared" si="180"/>
        <v>1866.81</v>
      </c>
      <c r="J2799">
        <f t="shared" si="181"/>
        <v>779.45999999999992</v>
      </c>
      <c r="K2799">
        <f t="shared" si="182"/>
        <v>2005</v>
      </c>
      <c r="L2799">
        <f t="shared" si="183"/>
        <v>5</v>
      </c>
      <c r="M2799" t="str">
        <f>VLOOKUP(A2799,'Master Sheet'!A:O,15)</f>
        <v>Sydney</v>
      </c>
    </row>
    <row r="2800" spans="1:13">
      <c r="A2800">
        <v>10418</v>
      </c>
      <c r="B2800" t="s">
        <v>212</v>
      </c>
      <c r="C2800">
        <v>28</v>
      </c>
      <c r="D2800">
        <v>120.53</v>
      </c>
      <c r="E2800">
        <v>4</v>
      </c>
      <c r="F2800" s="14">
        <f>VLOOKUP($A2800,Orders!$A:$B,2,FALSE)</f>
        <v>38488</v>
      </c>
      <c r="G2800" t="str">
        <f>VLOOKUP($A2800,Orders!$A:$E,5,FALSE)</f>
        <v>Shipped</v>
      </c>
      <c r="H2800">
        <f>VLOOKUP(B2800,Products!A:H,8)</f>
        <v>69.930000000000007</v>
      </c>
      <c r="I2800">
        <f t="shared" si="180"/>
        <v>3374.84</v>
      </c>
      <c r="J2800">
        <f t="shared" si="181"/>
        <v>1416.7999999999997</v>
      </c>
      <c r="K2800">
        <f t="shared" si="182"/>
        <v>2005</v>
      </c>
      <c r="L2800">
        <f t="shared" si="183"/>
        <v>5</v>
      </c>
      <c r="M2800" t="str">
        <f>VLOOKUP(A2800,'Master Sheet'!A:O,15)</f>
        <v>Sydney</v>
      </c>
    </row>
    <row r="2801" spans="1:13">
      <c r="A2801">
        <v>10418</v>
      </c>
      <c r="B2801" t="s">
        <v>213</v>
      </c>
      <c r="C2801">
        <v>52</v>
      </c>
      <c r="D2801">
        <v>64.41</v>
      </c>
      <c r="E2801">
        <v>8</v>
      </c>
      <c r="F2801" s="14">
        <f>VLOOKUP($A2801,Orders!$A:$B,2,FALSE)</f>
        <v>38488</v>
      </c>
      <c r="G2801" t="str">
        <f>VLOOKUP($A2801,Orders!$A:$E,5,FALSE)</f>
        <v>Shipped</v>
      </c>
      <c r="H2801">
        <f>VLOOKUP(B2801,Products!A:H,8)</f>
        <v>47.1</v>
      </c>
      <c r="I2801">
        <f t="shared" si="180"/>
        <v>3349.3199999999997</v>
      </c>
      <c r="J2801">
        <f t="shared" si="181"/>
        <v>900.11999999999978</v>
      </c>
      <c r="K2801">
        <f t="shared" si="182"/>
        <v>2005</v>
      </c>
      <c r="L2801">
        <f t="shared" si="183"/>
        <v>5</v>
      </c>
      <c r="M2801" t="str">
        <f>VLOOKUP(A2801,'Master Sheet'!A:O,15)</f>
        <v>Sydney</v>
      </c>
    </row>
    <row r="2802" spans="1:13">
      <c r="A2802">
        <v>10418</v>
      </c>
      <c r="B2802" t="s">
        <v>216</v>
      </c>
      <c r="C2802">
        <v>10</v>
      </c>
      <c r="D2802">
        <v>66.290000000000006</v>
      </c>
      <c r="E2802">
        <v>3</v>
      </c>
      <c r="F2802" s="14">
        <f>VLOOKUP($A2802,Orders!$A:$B,2,FALSE)</f>
        <v>38488</v>
      </c>
      <c r="G2802" t="str">
        <f>VLOOKUP($A2802,Orders!$A:$E,5,FALSE)</f>
        <v>Shipped</v>
      </c>
      <c r="H2802">
        <f>VLOOKUP(B2802,Products!A:H,8)</f>
        <v>32.33</v>
      </c>
      <c r="I2802">
        <f t="shared" si="180"/>
        <v>662.90000000000009</v>
      </c>
      <c r="J2802">
        <f t="shared" si="181"/>
        <v>339.60000000000008</v>
      </c>
      <c r="K2802">
        <f t="shared" si="182"/>
        <v>2005</v>
      </c>
      <c r="L2802">
        <f t="shared" si="183"/>
        <v>5</v>
      </c>
      <c r="M2802" t="str">
        <f>VLOOKUP(A2802,'Master Sheet'!A:O,15)</f>
        <v>Sydney</v>
      </c>
    </row>
    <row r="2803" spans="1:13">
      <c r="A2803">
        <v>10418</v>
      </c>
      <c r="B2803" t="s">
        <v>217</v>
      </c>
      <c r="C2803">
        <v>43</v>
      </c>
      <c r="D2803">
        <v>36.61</v>
      </c>
      <c r="E2803">
        <v>6</v>
      </c>
      <c r="F2803" s="14">
        <f>VLOOKUP($A2803,Orders!$A:$B,2,FALSE)</f>
        <v>38488</v>
      </c>
      <c r="G2803" t="str">
        <f>VLOOKUP($A2803,Orders!$A:$E,5,FALSE)</f>
        <v>Shipped</v>
      </c>
      <c r="H2803">
        <f>VLOOKUP(B2803,Products!A:H,8)</f>
        <v>24.14</v>
      </c>
      <c r="I2803">
        <f t="shared" si="180"/>
        <v>1574.23</v>
      </c>
      <c r="J2803">
        <f t="shared" si="181"/>
        <v>536.20999999999992</v>
      </c>
      <c r="K2803">
        <f t="shared" si="182"/>
        <v>2005</v>
      </c>
      <c r="L2803">
        <f t="shared" si="183"/>
        <v>5</v>
      </c>
      <c r="M2803" t="str">
        <f>VLOOKUP(A2803,'Master Sheet'!A:O,15)</f>
        <v>Sydney</v>
      </c>
    </row>
    <row r="2804" spans="1:13">
      <c r="A2804">
        <v>10418</v>
      </c>
      <c r="B2804" t="s">
        <v>218</v>
      </c>
      <c r="C2804">
        <v>50</v>
      </c>
      <c r="D2804">
        <v>100.01</v>
      </c>
      <c r="E2804">
        <v>9</v>
      </c>
      <c r="F2804" s="14">
        <f>VLOOKUP($A2804,Orders!$A:$B,2,FALSE)</f>
        <v>38488</v>
      </c>
      <c r="G2804" t="str">
        <f>VLOOKUP($A2804,Orders!$A:$E,5,FALSE)</f>
        <v>Shipped</v>
      </c>
      <c r="H2804">
        <f>VLOOKUP(B2804,Products!A:H,8)</f>
        <v>56.13</v>
      </c>
      <c r="I2804">
        <f t="shared" si="180"/>
        <v>5000.5</v>
      </c>
      <c r="J2804">
        <f t="shared" si="181"/>
        <v>2194</v>
      </c>
      <c r="K2804">
        <f t="shared" si="182"/>
        <v>2005</v>
      </c>
      <c r="L2804">
        <f t="shared" si="183"/>
        <v>5</v>
      </c>
      <c r="M2804" t="str">
        <f>VLOOKUP(A2804,'Master Sheet'!A:O,15)</f>
        <v>Sydney</v>
      </c>
    </row>
    <row r="2805" spans="1:13">
      <c r="A2805">
        <v>10418</v>
      </c>
      <c r="B2805" t="s">
        <v>219</v>
      </c>
      <c r="C2805">
        <v>40</v>
      </c>
      <c r="D2805">
        <v>72.41</v>
      </c>
      <c r="E2805">
        <v>7</v>
      </c>
      <c r="F2805" s="14">
        <f>VLOOKUP($A2805,Orders!$A:$B,2,FALSE)</f>
        <v>38488</v>
      </c>
      <c r="G2805" t="str">
        <f>VLOOKUP($A2805,Orders!$A:$E,5,FALSE)</f>
        <v>Shipped</v>
      </c>
      <c r="H2805">
        <f>VLOOKUP(B2805,Products!A:H,8)</f>
        <v>34.17</v>
      </c>
      <c r="I2805">
        <f t="shared" si="180"/>
        <v>2896.3999999999996</v>
      </c>
      <c r="J2805">
        <f t="shared" si="181"/>
        <v>1529.6</v>
      </c>
      <c r="K2805">
        <f t="shared" si="182"/>
        <v>2005</v>
      </c>
      <c r="L2805">
        <f t="shared" si="183"/>
        <v>5</v>
      </c>
      <c r="M2805" t="str">
        <f>VLOOKUP(A2805,'Master Sheet'!A:O,15)</f>
        <v>Sydney</v>
      </c>
    </row>
    <row r="2806" spans="1:13">
      <c r="A2806">
        <v>10419</v>
      </c>
      <c r="B2806" t="s">
        <v>204</v>
      </c>
      <c r="C2806">
        <v>12</v>
      </c>
      <c r="D2806">
        <v>182.9</v>
      </c>
      <c r="E2806">
        <v>13</v>
      </c>
      <c r="F2806" s="14">
        <f>VLOOKUP($A2806,Orders!$A:$B,2,FALSE)</f>
        <v>38489</v>
      </c>
      <c r="G2806" t="str">
        <f>VLOOKUP($A2806,Orders!$A:$E,5,FALSE)</f>
        <v>Shipped</v>
      </c>
      <c r="H2806">
        <f>VLOOKUP(B2806,Products!A:H,8)</f>
        <v>95.34</v>
      </c>
      <c r="I2806">
        <f t="shared" si="180"/>
        <v>2194.8000000000002</v>
      </c>
      <c r="J2806">
        <f t="shared" si="181"/>
        <v>1050.72</v>
      </c>
      <c r="K2806">
        <f t="shared" si="182"/>
        <v>2005</v>
      </c>
      <c r="L2806">
        <f t="shared" si="183"/>
        <v>5</v>
      </c>
      <c r="M2806" t="str">
        <f>VLOOKUP(A2806,'Master Sheet'!A:O,15)</f>
        <v>Paris</v>
      </c>
    </row>
    <row r="2807" spans="1:13">
      <c r="A2807">
        <v>10419</v>
      </c>
      <c r="B2807" t="s">
        <v>205</v>
      </c>
      <c r="C2807">
        <v>10</v>
      </c>
      <c r="D2807">
        <v>111.57</v>
      </c>
      <c r="E2807">
        <v>11</v>
      </c>
      <c r="F2807" s="14">
        <f>VLOOKUP($A2807,Orders!$A:$B,2,FALSE)</f>
        <v>38489</v>
      </c>
      <c r="G2807" t="str">
        <f>VLOOKUP($A2807,Orders!$A:$E,5,FALSE)</f>
        <v>Shipped</v>
      </c>
      <c r="H2807">
        <f>VLOOKUP(B2807,Products!A:H,8)</f>
        <v>75.16</v>
      </c>
      <c r="I2807">
        <f t="shared" si="180"/>
        <v>1115.6999999999998</v>
      </c>
      <c r="J2807">
        <f t="shared" si="181"/>
        <v>364.09999999999997</v>
      </c>
      <c r="K2807">
        <f t="shared" si="182"/>
        <v>2005</v>
      </c>
      <c r="L2807">
        <f t="shared" si="183"/>
        <v>5</v>
      </c>
      <c r="M2807" t="str">
        <f>VLOOKUP(A2807,'Master Sheet'!A:O,15)</f>
        <v>Paris</v>
      </c>
    </row>
    <row r="2808" spans="1:13">
      <c r="A2808">
        <v>10419</v>
      </c>
      <c r="B2808" t="s">
        <v>206</v>
      </c>
      <c r="C2808">
        <v>34</v>
      </c>
      <c r="D2808">
        <v>64.64</v>
      </c>
      <c r="E2808">
        <v>14</v>
      </c>
      <c r="F2808" s="14">
        <f>VLOOKUP($A2808,Orders!$A:$B,2,FALSE)</f>
        <v>38489</v>
      </c>
      <c r="G2808" t="str">
        <f>VLOOKUP($A2808,Orders!$A:$E,5,FALSE)</f>
        <v>Shipped</v>
      </c>
      <c r="H2808">
        <f>VLOOKUP(B2808,Products!A:H,8)</f>
        <v>31.92</v>
      </c>
      <c r="I2808">
        <f t="shared" si="180"/>
        <v>2197.7600000000002</v>
      </c>
      <c r="J2808">
        <f t="shared" si="181"/>
        <v>1112.48</v>
      </c>
      <c r="K2808">
        <f t="shared" si="182"/>
        <v>2005</v>
      </c>
      <c r="L2808">
        <f t="shared" si="183"/>
        <v>5</v>
      </c>
      <c r="M2808" t="str">
        <f>VLOOKUP(A2808,'Master Sheet'!A:O,15)</f>
        <v>Paris</v>
      </c>
    </row>
    <row r="2809" spans="1:13">
      <c r="A2809">
        <v>10419</v>
      </c>
      <c r="B2809" t="s">
        <v>207</v>
      </c>
      <c r="C2809">
        <v>32</v>
      </c>
      <c r="D2809">
        <v>99.04</v>
      </c>
      <c r="E2809">
        <v>10</v>
      </c>
      <c r="F2809" s="14">
        <f>VLOOKUP($A2809,Orders!$A:$B,2,FALSE)</f>
        <v>38489</v>
      </c>
      <c r="G2809" t="str">
        <f>VLOOKUP($A2809,Orders!$A:$E,5,FALSE)</f>
        <v>Shipped</v>
      </c>
      <c r="H2809">
        <f>VLOOKUP(B2809,Products!A:H,8)</f>
        <v>58.73</v>
      </c>
      <c r="I2809">
        <f t="shared" ref="I2809:I2819" si="184">C2809*D2809</f>
        <v>3169.28</v>
      </c>
      <c r="J2809">
        <f t="shared" ref="J2809:J2819" si="185">(D2809-H2809)*C2809</f>
        <v>1289.9200000000003</v>
      </c>
      <c r="K2809">
        <f t="shared" ref="K2809:K2819" si="186">YEAR(F2809)</f>
        <v>2005</v>
      </c>
      <c r="L2809">
        <f t="shared" ref="L2809:L2819" si="187">MONTH(F2809)</f>
        <v>5</v>
      </c>
      <c r="M2809" t="str">
        <f>VLOOKUP(A2809,'Master Sheet'!A:O,15)</f>
        <v>Paris</v>
      </c>
    </row>
    <row r="2810" spans="1:13">
      <c r="A2810">
        <v>10419</v>
      </c>
      <c r="B2810" t="s">
        <v>220</v>
      </c>
      <c r="C2810">
        <v>38</v>
      </c>
      <c r="D2810">
        <v>117.48</v>
      </c>
      <c r="E2810">
        <v>5</v>
      </c>
      <c r="F2810" s="14">
        <f>VLOOKUP($A2810,Orders!$A:$B,2,FALSE)</f>
        <v>38489</v>
      </c>
      <c r="G2810" t="str">
        <f>VLOOKUP($A2810,Orders!$A:$E,5,FALSE)</f>
        <v>Shipped</v>
      </c>
      <c r="H2810">
        <f>VLOOKUP(B2810,Products!A:H,8)</f>
        <v>83.51</v>
      </c>
      <c r="I2810">
        <f t="shared" si="184"/>
        <v>4464.24</v>
      </c>
      <c r="J2810">
        <f t="shared" si="185"/>
        <v>1290.8599999999999</v>
      </c>
      <c r="K2810">
        <f t="shared" si="186"/>
        <v>2005</v>
      </c>
      <c r="L2810">
        <f t="shared" si="187"/>
        <v>5</v>
      </c>
      <c r="M2810" t="str">
        <f>VLOOKUP(A2810,'Master Sheet'!A:O,15)</f>
        <v>Paris</v>
      </c>
    </row>
    <row r="2811" spans="1:13">
      <c r="A2811">
        <v>10419</v>
      </c>
      <c r="B2811" t="s">
        <v>225</v>
      </c>
      <c r="C2811">
        <v>37</v>
      </c>
      <c r="D2811">
        <v>100.8</v>
      </c>
      <c r="E2811">
        <v>1</v>
      </c>
      <c r="F2811" s="14">
        <f>VLOOKUP($A2811,Orders!$A:$B,2,FALSE)</f>
        <v>38489</v>
      </c>
      <c r="G2811" t="str">
        <f>VLOOKUP($A2811,Orders!$A:$E,5,FALSE)</f>
        <v>Shipped</v>
      </c>
      <c r="H2811">
        <f>VLOOKUP(B2811,Products!A:H,8)</f>
        <v>65.959999999999994</v>
      </c>
      <c r="I2811">
        <f t="shared" si="184"/>
        <v>3729.6</v>
      </c>
      <c r="J2811">
        <f t="shared" si="185"/>
        <v>1289.0800000000002</v>
      </c>
      <c r="K2811">
        <f t="shared" si="186"/>
        <v>2005</v>
      </c>
      <c r="L2811">
        <f t="shared" si="187"/>
        <v>5</v>
      </c>
      <c r="M2811" t="str">
        <f>VLOOKUP(A2811,'Master Sheet'!A:O,15)</f>
        <v>Paris</v>
      </c>
    </row>
    <row r="2812" spans="1:13">
      <c r="A2812">
        <v>10419</v>
      </c>
      <c r="B2812" t="s">
        <v>208</v>
      </c>
      <c r="C2812">
        <v>39</v>
      </c>
      <c r="D2812">
        <v>67.760000000000005</v>
      </c>
      <c r="E2812">
        <v>9</v>
      </c>
      <c r="F2812" s="14">
        <f>VLOOKUP($A2812,Orders!$A:$B,2,FALSE)</f>
        <v>38489</v>
      </c>
      <c r="G2812" t="str">
        <f>VLOOKUP($A2812,Orders!$A:$E,5,FALSE)</f>
        <v>Shipped</v>
      </c>
      <c r="H2812">
        <f>VLOOKUP(B2812,Products!A:H,8)</f>
        <v>53.9</v>
      </c>
      <c r="I2812">
        <f t="shared" si="184"/>
        <v>2642.6400000000003</v>
      </c>
      <c r="J2812">
        <f t="shared" si="185"/>
        <v>540.5400000000003</v>
      </c>
      <c r="K2812">
        <f t="shared" si="186"/>
        <v>2005</v>
      </c>
      <c r="L2812">
        <f t="shared" si="187"/>
        <v>5</v>
      </c>
      <c r="M2812" t="str">
        <f>VLOOKUP(A2812,'Master Sheet'!A:O,15)</f>
        <v>Paris</v>
      </c>
    </row>
    <row r="2813" spans="1:13">
      <c r="A2813">
        <v>10419</v>
      </c>
      <c r="B2813" t="s">
        <v>221</v>
      </c>
      <c r="C2813">
        <v>34</v>
      </c>
      <c r="D2813">
        <v>133.72</v>
      </c>
      <c r="E2813">
        <v>4</v>
      </c>
      <c r="F2813" s="14">
        <f>VLOOKUP($A2813,Orders!$A:$B,2,FALSE)</f>
        <v>38489</v>
      </c>
      <c r="G2813" t="str">
        <f>VLOOKUP($A2813,Orders!$A:$E,5,FALSE)</f>
        <v>Shipped</v>
      </c>
      <c r="H2813">
        <f>VLOOKUP(B2813,Products!A:H,8)</f>
        <v>93.89</v>
      </c>
      <c r="I2813">
        <f t="shared" si="184"/>
        <v>4546.4799999999996</v>
      </c>
      <c r="J2813">
        <f t="shared" si="185"/>
        <v>1354.22</v>
      </c>
      <c r="K2813">
        <f t="shared" si="186"/>
        <v>2005</v>
      </c>
      <c r="L2813">
        <f t="shared" si="187"/>
        <v>5</v>
      </c>
      <c r="M2813" t="str">
        <f>VLOOKUP(A2813,'Master Sheet'!A:O,15)</f>
        <v>Paris</v>
      </c>
    </row>
    <row r="2814" spans="1:13">
      <c r="A2814">
        <v>10419</v>
      </c>
      <c r="B2814" t="s">
        <v>222</v>
      </c>
      <c r="C2814">
        <v>55</v>
      </c>
      <c r="D2814">
        <v>116.16</v>
      </c>
      <c r="E2814">
        <v>2</v>
      </c>
      <c r="F2814" s="14">
        <f>VLOOKUP($A2814,Orders!$A:$B,2,FALSE)</f>
        <v>38489</v>
      </c>
      <c r="G2814" t="str">
        <f>VLOOKUP($A2814,Orders!$A:$E,5,FALSE)</f>
        <v>Shipped</v>
      </c>
      <c r="H2814">
        <f>VLOOKUP(B2814,Products!A:H,8)</f>
        <v>56.76</v>
      </c>
      <c r="I2814">
        <f t="shared" si="184"/>
        <v>6388.8</v>
      </c>
      <c r="J2814">
        <f t="shared" si="185"/>
        <v>3267</v>
      </c>
      <c r="K2814">
        <f t="shared" si="186"/>
        <v>2005</v>
      </c>
      <c r="L2814">
        <f t="shared" si="187"/>
        <v>5</v>
      </c>
      <c r="M2814" t="str">
        <f>VLOOKUP(A2814,'Master Sheet'!A:O,15)</f>
        <v>Paris</v>
      </c>
    </row>
    <row r="2815" spans="1:13">
      <c r="A2815">
        <v>10419</v>
      </c>
      <c r="B2815" t="s">
        <v>154</v>
      </c>
      <c r="C2815">
        <v>35</v>
      </c>
      <c r="D2815">
        <v>165.95</v>
      </c>
      <c r="E2815">
        <v>6</v>
      </c>
      <c r="F2815" s="14">
        <f>VLOOKUP($A2815,Orders!$A:$B,2,FALSE)</f>
        <v>38489</v>
      </c>
      <c r="G2815" t="str">
        <f>VLOOKUP($A2815,Orders!$A:$E,5,FALSE)</f>
        <v>Shipped</v>
      </c>
      <c r="H2815">
        <f>VLOOKUP(B2815,Products!A:H,8)</f>
        <v>77.900000000000006</v>
      </c>
      <c r="I2815">
        <f t="shared" si="184"/>
        <v>5808.25</v>
      </c>
      <c r="J2815">
        <f t="shared" si="185"/>
        <v>3081.7499999999995</v>
      </c>
      <c r="K2815">
        <f t="shared" si="186"/>
        <v>2005</v>
      </c>
      <c r="L2815">
        <f t="shared" si="187"/>
        <v>5</v>
      </c>
      <c r="M2815" t="str">
        <f>VLOOKUP(A2815,'Master Sheet'!A:O,15)</f>
        <v>Paris</v>
      </c>
    </row>
    <row r="2816" spans="1:13">
      <c r="A2816">
        <v>10419</v>
      </c>
      <c r="B2816" t="s">
        <v>223</v>
      </c>
      <c r="C2816">
        <v>43</v>
      </c>
      <c r="D2816">
        <v>114.44</v>
      </c>
      <c r="E2816">
        <v>3</v>
      </c>
      <c r="F2816" s="14">
        <f>VLOOKUP($A2816,Orders!$A:$B,2,FALSE)</f>
        <v>38489</v>
      </c>
      <c r="G2816" t="str">
        <f>VLOOKUP($A2816,Orders!$A:$E,5,FALSE)</f>
        <v>Shipped</v>
      </c>
      <c r="H2816">
        <f>VLOOKUP(B2816,Products!A:H,8)</f>
        <v>62.16</v>
      </c>
      <c r="I2816">
        <f t="shared" si="184"/>
        <v>4920.92</v>
      </c>
      <c r="J2816">
        <f t="shared" si="185"/>
        <v>2248.04</v>
      </c>
      <c r="K2816">
        <f t="shared" si="186"/>
        <v>2005</v>
      </c>
      <c r="L2816">
        <f t="shared" si="187"/>
        <v>5</v>
      </c>
      <c r="M2816" t="str">
        <f>VLOOKUP(A2816,'Master Sheet'!A:O,15)</f>
        <v>Paris</v>
      </c>
    </row>
    <row r="2817" spans="1:13">
      <c r="A2817">
        <v>10419</v>
      </c>
      <c r="B2817" t="s">
        <v>224</v>
      </c>
      <c r="C2817">
        <v>15</v>
      </c>
      <c r="D2817">
        <v>32.1</v>
      </c>
      <c r="E2817">
        <v>7</v>
      </c>
      <c r="F2817" s="14">
        <f>VLOOKUP($A2817,Orders!$A:$B,2,FALSE)</f>
        <v>38489</v>
      </c>
      <c r="G2817" t="str">
        <f>VLOOKUP($A2817,Orders!$A:$E,5,FALSE)</f>
        <v>Shipped</v>
      </c>
      <c r="H2817">
        <f>VLOOKUP(B2817,Products!A:H,8)</f>
        <v>16.239999999999998</v>
      </c>
      <c r="I2817">
        <f t="shared" si="184"/>
        <v>481.5</v>
      </c>
      <c r="J2817">
        <f t="shared" si="185"/>
        <v>237.90000000000003</v>
      </c>
      <c r="K2817">
        <f t="shared" si="186"/>
        <v>2005</v>
      </c>
      <c r="L2817">
        <f t="shared" si="187"/>
        <v>5</v>
      </c>
      <c r="M2817" t="str">
        <f>VLOOKUP(A2817,'Master Sheet'!A:O,15)</f>
        <v>Paris</v>
      </c>
    </row>
    <row r="2818" spans="1:13">
      <c r="A2818">
        <v>10419</v>
      </c>
      <c r="B2818" t="s">
        <v>214</v>
      </c>
      <c r="C2818">
        <v>55</v>
      </c>
      <c r="D2818">
        <v>52.66</v>
      </c>
      <c r="E2818">
        <v>12</v>
      </c>
      <c r="F2818" s="14">
        <f>VLOOKUP($A2818,Orders!$A:$B,2,FALSE)</f>
        <v>38489</v>
      </c>
      <c r="G2818" t="str">
        <f>VLOOKUP($A2818,Orders!$A:$E,5,FALSE)</f>
        <v>Shipped</v>
      </c>
      <c r="H2818">
        <f>VLOOKUP(B2818,Products!A:H,8)</f>
        <v>38.58</v>
      </c>
      <c r="I2818">
        <f t="shared" si="184"/>
        <v>2896.2999999999997</v>
      </c>
      <c r="J2818">
        <f t="shared" si="185"/>
        <v>774.39999999999986</v>
      </c>
      <c r="K2818">
        <f t="shared" si="186"/>
        <v>2005</v>
      </c>
      <c r="L2818">
        <f t="shared" si="187"/>
        <v>5</v>
      </c>
      <c r="M2818" t="str">
        <f>VLOOKUP(A2818,'Master Sheet'!A:O,15)</f>
        <v>Paris</v>
      </c>
    </row>
    <row r="2819" spans="1:13">
      <c r="A2819">
        <v>10419</v>
      </c>
      <c r="B2819" t="s">
        <v>215</v>
      </c>
      <c r="C2819">
        <v>70</v>
      </c>
      <c r="D2819">
        <v>112.34</v>
      </c>
      <c r="E2819">
        <v>8</v>
      </c>
      <c r="F2819" s="14">
        <f>VLOOKUP($A2819,Orders!$A:$B,2,FALSE)</f>
        <v>38489</v>
      </c>
      <c r="G2819" t="str">
        <f>VLOOKUP($A2819,Orders!$A:$E,5,FALSE)</f>
        <v>Shipped</v>
      </c>
      <c r="H2819">
        <f>VLOOKUP(B2819,Products!A:H,8)</f>
        <v>98.3</v>
      </c>
      <c r="I2819">
        <f t="shared" si="184"/>
        <v>7863.8</v>
      </c>
      <c r="J2819">
        <f t="shared" si="185"/>
        <v>982.80000000000041</v>
      </c>
      <c r="K2819">
        <f t="shared" si="186"/>
        <v>2005</v>
      </c>
      <c r="L2819">
        <f t="shared" si="187"/>
        <v>5</v>
      </c>
      <c r="M2819" t="str">
        <f>VLOOKUP(A2819,'Master Sheet'!A:O,15)</f>
        <v>Paris</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D2838-1B65-4047-830B-0F5D0C3271AA}">
  <sheetPr codeName="Sheet12"/>
  <dimension ref="A3:D13"/>
  <sheetViews>
    <sheetView workbookViewId="0"/>
  </sheetViews>
  <sheetFormatPr defaultRowHeight="15"/>
  <cols>
    <col min="1" max="1" width="20.5703125" bestFit="1" customWidth="1"/>
    <col min="2" max="2" width="15.5703125" bestFit="1" customWidth="1"/>
    <col min="3" max="3" width="6.85546875" bestFit="1" customWidth="1"/>
    <col min="4" max="4" width="10.42578125" bestFit="1" customWidth="1"/>
    <col min="5" max="5" width="22.7109375" bestFit="1" customWidth="1"/>
    <col min="6" max="6" width="28.7109375" bestFit="1" customWidth="1"/>
    <col min="7" max="7" width="27.7109375" bestFit="1" customWidth="1"/>
    <col min="8" max="8" width="3.42578125" bestFit="1" customWidth="1"/>
    <col min="9" max="9" width="4.28515625" bestFit="1" customWidth="1"/>
    <col min="10" max="10" width="4.42578125" bestFit="1" customWidth="1"/>
    <col min="11" max="11" width="4.140625" bestFit="1" customWidth="1"/>
    <col min="12" max="13" width="4.5703125" bestFit="1" customWidth="1"/>
    <col min="14" max="14" width="11.28515625" bestFit="1" customWidth="1"/>
  </cols>
  <sheetData>
    <row r="3" spans="1:4">
      <c r="A3" s="1" t="s">
        <v>512</v>
      </c>
      <c r="B3" s="1" t="s">
        <v>1</v>
      </c>
    </row>
    <row r="4" spans="1:4">
      <c r="A4" s="1" t="s">
        <v>2</v>
      </c>
      <c r="B4" t="s">
        <v>513</v>
      </c>
      <c r="C4" t="s">
        <v>514</v>
      </c>
      <c r="D4" t="s">
        <v>15</v>
      </c>
    </row>
    <row r="5" spans="1:4">
      <c r="A5" s="2" t="s">
        <v>515</v>
      </c>
      <c r="B5" s="4">
        <v>0.1491658488714426</v>
      </c>
      <c r="C5" s="4">
        <v>0.85083415112855743</v>
      </c>
      <c r="D5" s="4">
        <v>1</v>
      </c>
    </row>
    <row r="6" spans="1:4">
      <c r="A6" s="2" t="s">
        <v>516</v>
      </c>
      <c r="B6" s="4">
        <v>0.20842572062084258</v>
      </c>
      <c r="C6" s="4">
        <v>0.79157427937915747</v>
      </c>
      <c r="D6" s="4">
        <v>1</v>
      </c>
    </row>
    <row r="7" spans="1:4">
      <c r="A7" s="2" t="s">
        <v>517</v>
      </c>
      <c r="B7" s="4">
        <v>0.42355889724310775</v>
      </c>
      <c r="C7" s="4">
        <v>0.5764411027568922</v>
      </c>
      <c r="D7" s="4">
        <v>1</v>
      </c>
    </row>
    <row r="8" spans="1:4">
      <c r="A8" s="3" t="s">
        <v>3</v>
      </c>
      <c r="B8" s="4">
        <v>0.43023255813953487</v>
      </c>
      <c r="C8" s="4">
        <v>0.56976744186046513</v>
      </c>
      <c r="D8" s="4">
        <v>1</v>
      </c>
    </row>
    <row r="9" spans="1:4">
      <c r="A9" s="3" t="s">
        <v>4</v>
      </c>
      <c r="B9" s="4">
        <v>0.37113402061855671</v>
      </c>
      <c r="C9" s="4">
        <v>0.62886597938144329</v>
      </c>
      <c r="D9" s="4">
        <v>1</v>
      </c>
    </row>
    <row r="10" spans="1:4">
      <c r="A10" s="3" t="s">
        <v>5</v>
      </c>
      <c r="B10" s="4">
        <v>0.34343434343434343</v>
      </c>
      <c r="C10" s="4">
        <v>0.65656565656565657</v>
      </c>
      <c r="D10" s="4">
        <v>1</v>
      </c>
    </row>
    <row r="11" spans="1:4">
      <c r="A11" s="3" t="s">
        <v>6</v>
      </c>
      <c r="B11" s="4">
        <v>0.68518518518518523</v>
      </c>
      <c r="C11" s="4">
        <v>0.31481481481481483</v>
      </c>
      <c r="D11" s="4">
        <v>1</v>
      </c>
    </row>
    <row r="12" spans="1:4">
      <c r="A12" s="3" t="s">
        <v>7</v>
      </c>
      <c r="B12" s="4">
        <v>0.3968253968253968</v>
      </c>
      <c r="C12" s="4">
        <v>0.60317460317460314</v>
      </c>
      <c r="D12" s="4">
        <v>1</v>
      </c>
    </row>
    <row r="13" spans="1:4">
      <c r="A13" s="2" t="s">
        <v>15</v>
      </c>
      <c r="B13" s="4">
        <v>0.21761097076867555</v>
      </c>
      <c r="C13" s="4">
        <v>0.78238902923132447</v>
      </c>
      <c r="D13" s="4">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327"/>
  <sheetViews>
    <sheetView workbookViewId="0">
      <selection sqref="A1:XFD1048576"/>
    </sheetView>
  </sheetViews>
  <sheetFormatPr defaultRowHeight="15"/>
  <cols>
    <col min="1" max="1" width="12.85546875" bestFit="1" customWidth="1"/>
    <col min="2" max="2" width="10.140625" bestFit="1" customWidth="1"/>
  </cols>
  <sheetData>
    <row r="1" spans="1:7">
      <c r="A1" t="s">
        <v>97</v>
      </c>
      <c r="B1" t="s">
        <v>102</v>
      </c>
      <c r="C1" t="s">
        <v>103</v>
      </c>
      <c r="D1" t="s">
        <v>104</v>
      </c>
      <c r="E1" t="s">
        <v>105</v>
      </c>
      <c r="F1" t="s">
        <v>518</v>
      </c>
      <c r="G1" t="s">
        <v>106</v>
      </c>
    </row>
    <row r="2" spans="1:7">
      <c r="A2">
        <v>10100</v>
      </c>
      <c r="B2" s="13">
        <v>37627</v>
      </c>
      <c r="C2">
        <v>37634</v>
      </c>
      <c r="D2">
        <v>37631</v>
      </c>
      <c r="E2" t="s">
        <v>519</v>
      </c>
      <c r="F2" t="s">
        <v>520</v>
      </c>
      <c r="G2">
        <v>363</v>
      </c>
    </row>
    <row r="3" spans="1:7">
      <c r="A3">
        <v>10101</v>
      </c>
      <c r="B3">
        <v>37630</v>
      </c>
      <c r="C3">
        <v>37639</v>
      </c>
      <c r="D3">
        <v>37632</v>
      </c>
      <c r="E3" t="s">
        <v>519</v>
      </c>
      <c r="F3" t="s">
        <v>521</v>
      </c>
      <c r="G3">
        <v>128</v>
      </c>
    </row>
    <row r="4" spans="1:7">
      <c r="A4">
        <v>10102</v>
      </c>
      <c r="B4">
        <v>37631</v>
      </c>
      <c r="C4">
        <v>37639</v>
      </c>
      <c r="D4">
        <v>37635</v>
      </c>
      <c r="E4" t="s">
        <v>519</v>
      </c>
      <c r="F4" t="s">
        <v>520</v>
      </c>
      <c r="G4">
        <v>181</v>
      </c>
    </row>
    <row r="5" spans="1:7">
      <c r="A5">
        <v>10103</v>
      </c>
      <c r="B5">
        <v>37650</v>
      </c>
      <c r="C5">
        <v>37659</v>
      </c>
      <c r="D5">
        <v>37654</v>
      </c>
      <c r="E5" t="s">
        <v>519</v>
      </c>
      <c r="F5" t="s">
        <v>520</v>
      </c>
      <c r="G5">
        <v>121</v>
      </c>
    </row>
    <row r="6" spans="1:7">
      <c r="A6">
        <v>10104</v>
      </c>
      <c r="B6">
        <v>37652</v>
      </c>
      <c r="C6">
        <v>37661</v>
      </c>
      <c r="D6">
        <v>37653</v>
      </c>
      <c r="E6" t="s">
        <v>519</v>
      </c>
      <c r="F6" t="s">
        <v>520</v>
      </c>
      <c r="G6">
        <v>141</v>
      </c>
    </row>
    <row r="7" spans="1:7">
      <c r="A7">
        <v>10105</v>
      </c>
      <c r="B7">
        <v>37663</v>
      </c>
      <c r="C7">
        <v>37673</v>
      </c>
      <c r="D7">
        <v>37664</v>
      </c>
      <c r="E7" t="s">
        <v>519</v>
      </c>
      <c r="F7" t="s">
        <v>520</v>
      </c>
      <c r="G7">
        <v>145</v>
      </c>
    </row>
    <row r="8" spans="1:7">
      <c r="A8">
        <v>10106</v>
      </c>
      <c r="B8">
        <v>37669</v>
      </c>
      <c r="C8">
        <v>37676</v>
      </c>
      <c r="D8">
        <v>37673</v>
      </c>
      <c r="E8" t="s">
        <v>519</v>
      </c>
      <c r="F8" t="s">
        <v>520</v>
      </c>
      <c r="G8">
        <v>278</v>
      </c>
    </row>
    <row r="9" spans="1:7">
      <c r="A9">
        <v>10107</v>
      </c>
      <c r="B9">
        <v>37676</v>
      </c>
      <c r="C9">
        <v>37683</v>
      </c>
      <c r="D9">
        <v>37678</v>
      </c>
      <c r="E9" t="s">
        <v>519</v>
      </c>
      <c r="F9" t="s">
        <v>522</v>
      </c>
      <c r="G9">
        <v>131</v>
      </c>
    </row>
    <row r="10" spans="1:7">
      <c r="A10">
        <v>10108</v>
      </c>
      <c r="B10">
        <v>37683</v>
      </c>
      <c r="C10">
        <v>37692</v>
      </c>
      <c r="D10">
        <v>37688</v>
      </c>
      <c r="E10" t="s">
        <v>519</v>
      </c>
      <c r="F10" t="s">
        <v>520</v>
      </c>
      <c r="G10">
        <v>385</v>
      </c>
    </row>
    <row r="11" spans="1:7">
      <c r="A11">
        <v>10109</v>
      </c>
      <c r="B11">
        <v>37690</v>
      </c>
      <c r="C11">
        <v>37699</v>
      </c>
      <c r="D11">
        <v>37691</v>
      </c>
      <c r="E11" t="s">
        <v>519</v>
      </c>
      <c r="F11" t="s">
        <v>523</v>
      </c>
      <c r="G11">
        <v>486</v>
      </c>
    </row>
    <row r="12" spans="1:7">
      <c r="A12">
        <v>10110</v>
      </c>
      <c r="B12">
        <v>37698</v>
      </c>
      <c r="C12">
        <v>37704</v>
      </c>
      <c r="D12">
        <v>37700</v>
      </c>
      <c r="E12" t="s">
        <v>519</v>
      </c>
      <c r="F12" t="s">
        <v>520</v>
      </c>
      <c r="G12">
        <v>187</v>
      </c>
    </row>
    <row r="13" spans="1:7">
      <c r="A13">
        <v>10111</v>
      </c>
      <c r="B13">
        <v>37705</v>
      </c>
      <c r="C13">
        <v>37711</v>
      </c>
      <c r="D13">
        <v>37710</v>
      </c>
      <c r="E13" t="s">
        <v>519</v>
      </c>
      <c r="F13" t="s">
        <v>520</v>
      </c>
      <c r="G13">
        <v>129</v>
      </c>
    </row>
    <row r="14" spans="1:7">
      <c r="A14">
        <v>10112</v>
      </c>
      <c r="B14">
        <v>37704</v>
      </c>
      <c r="C14">
        <v>37714</v>
      </c>
      <c r="D14">
        <v>37709</v>
      </c>
      <c r="E14" t="s">
        <v>519</v>
      </c>
      <c r="F14" t="s">
        <v>524</v>
      </c>
      <c r="G14">
        <v>144</v>
      </c>
    </row>
    <row r="15" spans="1:7">
      <c r="A15">
        <v>10113</v>
      </c>
      <c r="B15">
        <v>37706</v>
      </c>
      <c r="C15">
        <v>37713</v>
      </c>
      <c r="D15">
        <v>37707</v>
      </c>
      <c r="E15" t="s">
        <v>519</v>
      </c>
      <c r="F15" t="s">
        <v>520</v>
      </c>
      <c r="G15">
        <v>124</v>
      </c>
    </row>
    <row r="16" spans="1:7">
      <c r="A16">
        <v>10114</v>
      </c>
      <c r="B16">
        <v>37712</v>
      </c>
      <c r="C16">
        <v>37718</v>
      </c>
      <c r="D16">
        <v>37713</v>
      </c>
      <c r="E16" t="s">
        <v>519</v>
      </c>
      <c r="F16" t="s">
        <v>520</v>
      </c>
      <c r="G16">
        <v>172</v>
      </c>
    </row>
    <row r="17" spans="1:7">
      <c r="A17">
        <v>10115</v>
      </c>
      <c r="B17">
        <v>37715</v>
      </c>
      <c r="C17">
        <v>37723</v>
      </c>
      <c r="D17">
        <v>37718</v>
      </c>
      <c r="E17" t="s">
        <v>519</v>
      </c>
      <c r="F17" t="s">
        <v>520</v>
      </c>
      <c r="G17">
        <v>424</v>
      </c>
    </row>
    <row r="18" spans="1:7">
      <c r="A18">
        <v>10116</v>
      </c>
      <c r="B18">
        <v>37722</v>
      </c>
      <c r="C18">
        <v>37730</v>
      </c>
      <c r="D18">
        <v>37724</v>
      </c>
      <c r="E18" t="s">
        <v>519</v>
      </c>
      <c r="F18" t="s">
        <v>520</v>
      </c>
      <c r="G18">
        <v>381</v>
      </c>
    </row>
    <row r="19" spans="1:7">
      <c r="A19">
        <v>10117</v>
      </c>
      <c r="B19">
        <v>37727</v>
      </c>
      <c r="C19">
        <v>37735</v>
      </c>
      <c r="D19">
        <v>37728</v>
      </c>
      <c r="E19" t="s">
        <v>519</v>
      </c>
      <c r="F19" t="s">
        <v>520</v>
      </c>
      <c r="G19">
        <v>148</v>
      </c>
    </row>
    <row r="20" spans="1:7">
      <c r="A20">
        <v>10118</v>
      </c>
      <c r="B20">
        <v>37732</v>
      </c>
      <c r="C20">
        <v>37740</v>
      </c>
      <c r="D20">
        <v>37737</v>
      </c>
      <c r="E20" t="s">
        <v>519</v>
      </c>
      <c r="F20" t="s">
        <v>525</v>
      </c>
      <c r="G20">
        <v>216</v>
      </c>
    </row>
    <row r="21" spans="1:7">
      <c r="A21">
        <v>10119</v>
      </c>
      <c r="B21">
        <v>37739</v>
      </c>
      <c r="C21">
        <v>37746</v>
      </c>
      <c r="D21">
        <v>37743</v>
      </c>
      <c r="E21" t="s">
        <v>519</v>
      </c>
      <c r="F21" t="s">
        <v>520</v>
      </c>
      <c r="G21">
        <v>382</v>
      </c>
    </row>
    <row r="22" spans="1:7">
      <c r="A22">
        <v>10120</v>
      </c>
      <c r="B22">
        <v>37740</v>
      </c>
      <c r="C22">
        <v>37749</v>
      </c>
      <c r="D22">
        <v>37742</v>
      </c>
      <c r="E22" t="s">
        <v>519</v>
      </c>
      <c r="F22" t="s">
        <v>520</v>
      </c>
      <c r="G22">
        <v>114</v>
      </c>
    </row>
    <row r="23" spans="1:7">
      <c r="A23">
        <v>10121</v>
      </c>
      <c r="B23">
        <v>37748</v>
      </c>
      <c r="C23">
        <v>37754</v>
      </c>
      <c r="D23">
        <v>37754</v>
      </c>
      <c r="E23" t="s">
        <v>519</v>
      </c>
      <c r="F23" t="s">
        <v>520</v>
      </c>
      <c r="G23">
        <v>353</v>
      </c>
    </row>
    <row r="24" spans="1:7">
      <c r="A24">
        <v>10122</v>
      </c>
      <c r="B24">
        <v>37749</v>
      </c>
      <c r="C24">
        <v>37757</v>
      </c>
      <c r="D24">
        <v>37754</v>
      </c>
      <c r="E24" t="s">
        <v>519</v>
      </c>
      <c r="F24" t="s">
        <v>520</v>
      </c>
      <c r="G24">
        <v>350</v>
      </c>
    </row>
    <row r="25" spans="1:7">
      <c r="A25">
        <v>10123</v>
      </c>
      <c r="B25">
        <v>37761</v>
      </c>
      <c r="C25">
        <v>37770</v>
      </c>
      <c r="D25">
        <v>37763</v>
      </c>
      <c r="E25" t="s">
        <v>519</v>
      </c>
      <c r="F25" t="s">
        <v>520</v>
      </c>
      <c r="G25">
        <v>103</v>
      </c>
    </row>
    <row r="26" spans="1:7">
      <c r="A26">
        <v>10124</v>
      </c>
      <c r="B26">
        <v>37762</v>
      </c>
      <c r="C26">
        <v>37770</v>
      </c>
      <c r="D26">
        <v>37766</v>
      </c>
      <c r="E26" t="s">
        <v>519</v>
      </c>
      <c r="F26" t="s">
        <v>526</v>
      </c>
      <c r="G26">
        <v>112</v>
      </c>
    </row>
    <row r="27" spans="1:7">
      <c r="A27">
        <v>10125</v>
      </c>
      <c r="B27">
        <v>37762</v>
      </c>
      <c r="C27">
        <v>37768</v>
      </c>
      <c r="D27">
        <v>37765</v>
      </c>
      <c r="E27" t="s">
        <v>519</v>
      </c>
      <c r="F27" t="s">
        <v>520</v>
      </c>
      <c r="G27">
        <v>114</v>
      </c>
    </row>
    <row r="28" spans="1:7">
      <c r="A28">
        <v>10126</v>
      </c>
      <c r="B28">
        <v>37769</v>
      </c>
      <c r="C28">
        <v>37779</v>
      </c>
      <c r="D28">
        <v>37774</v>
      </c>
      <c r="E28" t="s">
        <v>519</v>
      </c>
      <c r="F28" t="s">
        <v>520</v>
      </c>
      <c r="G28">
        <v>458</v>
      </c>
    </row>
    <row r="29" spans="1:7">
      <c r="A29">
        <v>10127</v>
      </c>
      <c r="B29">
        <v>37775</v>
      </c>
      <c r="C29">
        <v>37781</v>
      </c>
      <c r="D29">
        <v>37778</v>
      </c>
      <c r="E29" t="s">
        <v>519</v>
      </c>
      <c r="F29" t="s">
        <v>527</v>
      </c>
      <c r="G29">
        <v>151</v>
      </c>
    </row>
    <row r="30" spans="1:7">
      <c r="A30">
        <v>10128</v>
      </c>
      <c r="B30">
        <v>37778</v>
      </c>
      <c r="C30">
        <v>37784</v>
      </c>
      <c r="D30">
        <v>37783</v>
      </c>
      <c r="E30" t="s">
        <v>519</v>
      </c>
      <c r="F30" t="s">
        <v>520</v>
      </c>
      <c r="G30">
        <v>141</v>
      </c>
    </row>
    <row r="31" spans="1:7">
      <c r="A31">
        <v>10129</v>
      </c>
      <c r="B31">
        <v>37784</v>
      </c>
      <c r="C31">
        <v>37790</v>
      </c>
      <c r="D31">
        <v>37786</v>
      </c>
      <c r="E31" t="s">
        <v>519</v>
      </c>
      <c r="F31" t="s">
        <v>520</v>
      </c>
      <c r="G31">
        <v>324</v>
      </c>
    </row>
    <row r="32" spans="1:7">
      <c r="A32">
        <v>10130</v>
      </c>
      <c r="B32">
        <v>37788</v>
      </c>
      <c r="C32">
        <v>37796</v>
      </c>
      <c r="D32">
        <v>37793</v>
      </c>
      <c r="E32" t="s">
        <v>519</v>
      </c>
      <c r="F32" t="s">
        <v>520</v>
      </c>
      <c r="G32">
        <v>198</v>
      </c>
    </row>
    <row r="33" spans="1:7">
      <c r="A33">
        <v>10131</v>
      </c>
      <c r="B33">
        <v>37788</v>
      </c>
      <c r="C33">
        <v>37797</v>
      </c>
      <c r="D33">
        <v>37793</v>
      </c>
      <c r="E33" t="s">
        <v>519</v>
      </c>
      <c r="F33" t="s">
        <v>520</v>
      </c>
      <c r="G33">
        <v>447</v>
      </c>
    </row>
    <row r="34" spans="1:7">
      <c r="A34">
        <v>10132</v>
      </c>
      <c r="B34">
        <v>37797</v>
      </c>
      <c r="C34">
        <v>37803</v>
      </c>
      <c r="D34">
        <v>37800</v>
      </c>
      <c r="E34" t="s">
        <v>519</v>
      </c>
      <c r="F34" t="s">
        <v>520</v>
      </c>
      <c r="G34">
        <v>323</v>
      </c>
    </row>
    <row r="35" spans="1:7">
      <c r="A35">
        <v>10133</v>
      </c>
      <c r="B35">
        <v>37799</v>
      </c>
      <c r="C35">
        <v>37806</v>
      </c>
      <c r="D35">
        <v>37805</v>
      </c>
      <c r="E35" t="s">
        <v>519</v>
      </c>
      <c r="F35" t="s">
        <v>520</v>
      </c>
      <c r="G35">
        <v>141</v>
      </c>
    </row>
    <row r="36" spans="1:7">
      <c r="A36">
        <v>10134</v>
      </c>
      <c r="B36">
        <v>37803</v>
      </c>
      <c r="C36">
        <v>37812</v>
      </c>
      <c r="D36">
        <v>37807</v>
      </c>
      <c r="E36" t="s">
        <v>519</v>
      </c>
      <c r="F36" t="s">
        <v>520</v>
      </c>
      <c r="G36">
        <v>250</v>
      </c>
    </row>
    <row r="37" spans="1:7">
      <c r="A37">
        <v>10135</v>
      </c>
      <c r="B37">
        <v>37804</v>
      </c>
      <c r="C37">
        <v>37814</v>
      </c>
      <c r="D37">
        <v>37805</v>
      </c>
      <c r="E37" t="s">
        <v>519</v>
      </c>
      <c r="F37" t="s">
        <v>520</v>
      </c>
      <c r="G37">
        <v>124</v>
      </c>
    </row>
    <row r="38" spans="1:7">
      <c r="A38">
        <v>10136</v>
      </c>
      <c r="B38">
        <v>37806</v>
      </c>
      <c r="C38">
        <v>37816</v>
      </c>
      <c r="D38">
        <v>37808</v>
      </c>
      <c r="E38" t="s">
        <v>519</v>
      </c>
      <c r="F38" t="s">
        <v>528</v>
      </c>
      <c r="G38">
        <v>242</v>
      </c>
    </row>
    <row r="39" spans="1:7">
      <c r="A39">
        <v>10137</v>
      </c>
      <c r="B39">
        <v>37812</v>
      </c>
      <c r="C39">
        <v>37822</v>
      </c>
      <c r="D39">
        <v>37816</v>
      </c>
      <c r="E39" t="s">
        <v>519</v>
      </c>
      <c r="F39" t="s">
        <v>520</v>
      </c>
      <c r="G39">
        <v>353</v>
      </c>
    </row>
    <row r="40" spans="1:7">
      <c r="A40">
        <v>10138</v>
      </c>
      <c r="B40">
        <v>37809</v>
      </c>
      <c r="C40">
        <v>37818</v>
      </c>
      <c r="D40">
        <v>37815</v>
      </c>
      <c r="E40" t="s">
        <v>519</v>
      </c>
      <c r="F40" t="s">
        <v>520</v>
      </c>
      <c r="G40">
        <v>496</v>
      </c>
    </row>
    <row r="41" spans="1:7">
      <c r="A41">
        <v>10139</v>
      </c>
      <c r="B41">
        <v>37818</v>
      </c>
      <c r="C41">
        <v>37825</v>
      </c>
      <c r="D41">
        <v>37823</v>
      </c>
      <c r="E41" t="s">
        <v>519</v>
      </c>
      <c r="F41" t="s">
        <v>520</v>
      </c>
      <c r="G41">
        <v>282</v>
      </c>
    </row>
    <row r="42" spans="1:7">
      <c r="A42">
        <v>10140</v>
      </c>
      <c r="B42">
        <v>37826</v>
      </c>
      <c r="C42">
        <v>37835</v>
      </c>
      <c r="D42">
        <v>37832</v>
      </c>
      <c r="E42" t="s">
        <v>519</v>
      </c>
      <c r="F42" t="s">
        <v>520</v>
      </c>
      <c r="G42">
        <v>161</v>
      </c>
    </row>
    <row r="43" spans="1:7">
      <c r="A43">
        <v>10141</v>
      </c>
      <c r="B43">
        <v>37834</v>
      </c>
      <c r="C43">
        <v>37842</v>
      </c>
      <c r="D43">
        <v>37837</v>
      </c>
      <c r="E43" t="s">
        <v>519</v>
      </c>
      <c r="F43" t="s">
        <v>520</v>
      </c>
      <c r="G43">
        <v>334</v>
      </c>
    </row>
    <row r="44" spans="1:7">
      <c r="A44">
        <v>10142</v>
      </c>
      <c r="B44">
        <v>37841</v>
      </c>
      <c r="C44">
        <v>37849</v>
      </c>
      <c r="D44">
        <v>37846</v>
      </c>
      <c r="E44" t="s">
        <v>519</v>
      </c>
      <c r="F44" t="s">
        <v>520</v>
      </c>
      <c r="G44">
        <v>124</v>
      </c>
    </row>
    <row r="45" spans="1:7">
      <c r="A45">
        <v>10143</v>
      </c>
      <c r="B45">
        <v>37843</v>
      </c>
      <c r="C45">
        <v>37851</v>
      </c>
      <c r="D45">
        <v>37845</v>
      </c>
      <c r="E45" t="s">
        <v>519</v>
      </c>
      <c r="F45" t="s">
        <v>529</v>
      </c>
      <c r="G45">
        <v>320</v>
      </c>
    </row>
    <row r="46" spans="1:7">
      <c r="A46">
        <v>10144</v>
      </c>
      <c r="B46">
        <v>37846</v>
      </c>
      <c r="C46">
        <v>37854</v>
      </c>
      <c r="D46">
        <v>37847</v>
      </c>
      <c r="E46" t="s">
        <v>519</v>
      </c>
      <c r="F46" t="s">
        <v>520</v>
      </c>
      <c r="G46">
        <v>381</v>
      </c>
    </row>
    <row r="47" spans="1:7">
      <c r="A47">
        <v>10145</v>
      </c>
      <c r="B47">
        <v>37858</v>
      </c>
      <c r="C47">
        <v>37866</v>
      </c>
      <c r="D47">
        <v>37864</v>
      </c>
      <c r="E47" t="s">
        <v>519</v>
      </c>
      <c r="F47" t="s">
        <v>520</v>
      </c>
      <c r="G47">
        <v>205</v>
      </c>
    </row>
    <row r="48" spans="1:7">
      <c r="A48">
        <v>10146</v>
      </c>
      <c r="B48">
        <v>37867</v>
      </c>
      <c r="C48">
        <v>37877</v>
      </c>
      <c r="D48">
        <v>37870</v>
      </c>
      <c r="E48" t="s">
        <v>519</v>
      </c>
      <c r="F48" t="s">
        <v>520</v>
      </c>
      <c r="G48">
        <v>447</v>
      </c>
    </row>
    <row r="49" spans="1:7">
      <c r="A49">
        <v>10147</v>
      </c>
      <c r="B49">
        <v>37869</v>
      </c>
      <c r="C49">
        <v>37876</v>
      </c>
      <c r="D49">
        <v>37873</v>
      </c>
      <c r="E49" t="s">
        <v>519</v>
      </c>
      <c r="F49" t="s">
        <v>520</v>
      </c>
      <c r="G49">
        <v>379</v>
      </c>
    </row>
    <row r="50" spans="1:7">
      <c r="A50">
        <v>10148</v>
      </c>
      <c r="B50">
        <v>37875</v>
      </c>
      <c r="C50">
        <v>37885</v>
      </c>
      <c r="D50">
        <v>37879</v>
      </c>
      <c r="E50" t="s">
        <v>519</v>
      </c>
      <c r="F50" t="s">
        <v>530</v>
      </c>
      <c r="G50">
        <v>276</v>
      </c>
    </row>
    <row r="51" spans="1:7">
      <c r="A51">
        <v>10149</v>
      </c>
      <c r="B51">
        <v>37876</v>
      </c>
      <c r="C51">
        <v>37882</v>
      </c>
      <c r="D51">
        <v>37881</v>
      </c>
      <c r="E51" t="s">
        <v>519</v>
      </c>
      <c r="F51" t="s">
        <v>520</v>
      </c>
      <c r="G51">
        <v>487</v>
      </c>
    </row>
    <row r="52" spans="1:7">
      <c r="A52">
        <v>10150</v>
      </c>
      <c r="B52">
        <v>37883</v>
      </c>
      <c r="C52">
        <v>37891</v>
      </c>
      <c r="D52">
        <v>37885</v>
      </c>
      <c r="E52" t="s">
        <v>519</v>
      </c>
      <c r="F52" t="s">
        <v>530</v>
      </c>
      <c r="G52">
        <v>148</v>
      </c>
    </row>
    <row r="53" spans="1:7">
      <c r="A53">
        <v>10151</v>
      </c>
      <c r="B53">
        <v>37885</v>
      </c>
      <c r="C53">
        <v>37894</v>
      </c>
      <c r="D53">
        <v>37888</v>
      </c>
      <c r="E53" t="s">
        <v>519</v>
      </c>
      <c r="F53" t="s">
        <v>520</v>
      </c>
      <c r="G53">
        <v>311</v>
      </c>
    </row>
    <row r="54" spans="1:7">
      <c r="A54">
        <v>10152</v>
      </c>
      <c r="B54">
        <v>37889</v>
      </c>
      <c r="C54">
        <v>37897</v>
      </c>
      <c r="D54">
        <v>37895</v>
      </c>
      <c r="E54" t="s">
        <v>519</v>
      </c>
      <c r="F54" t="s">
        <v>520</v>
      </c>
      <c r="G54">
        <v>333</v>
      </c>
    </row>
    <row r="55" spans="1:7">
      <c r="A55">
        <v>10153</v>
      </c>
      <c r="B55">
        <v>37892</v>
      </c>
      <c r="C55">
        <v>37899</v>
      </c>
      <c r="D55">
        <v>37897</v>
      </c>
      <c r="E55" t="s">
        <v>519</v>
      </c>
      <c r="F55" t="s">
        <v>520</v>
      </c>
      <c r="G55">
        <v>141</v>
      </c>
    </row>
    <row r="56" spans="1:7">
      <c r="A56">
        <v>10154</v>
      </c>
      <c r="B56">
        <v>37896</v>
      </c>
      <c r="C56">
        <v>37906</v>
      </c>
      <c r="D56">
        <v>37902</v>
      </c>
      <c r="E56" t="s">
        <v>519</v>
      </c>
      <c r="F56" t="s">
        <v>520</v>
      </c>
      <c r="G56">
        <v>219</v>
      </c>
    </row>
    <row r="57" spans="1:7">
      <c r="A57">
        <v>10155</v>
      </c>
      <c r="B57">
        <v>37900</v>
      </c>
      <c r="C57">
        <v>37907</v>
      </c>
      <c r="D57">
        <v>37901</v>
      </c>
      <c r="E57" t="s">
        <v>519</v>
      </c>
      <c r="F57" t="s">
        <v>520</v>
      </c>
      <c r="G57">
        <v>186</v>
      </c>
    </row>
    <row r="58" spans="1:7">
      <c r="A58">
        <v>10156</v>
      </c>
      <c r="B58">
        <v>37902</v>
      </c>
      <c r="C58">
        <v>37911</v>
      </c>
      <c r="D58">
        <v>37905</v>
      </c>
      <c r="E58" t="s">
        <v>519</v>
      </c>
      <c r="F58" t="s">
        <v>520</v>
      </c>
      <c r="G58">
        <v>141</v>
      </c>
    </row>
    <row r="59" spans="1:7">
      <c r="A59">
        <v>10157</v>
      </c>
      <c r="B59">
        <v>37903</v>
      </c>
      <c r="C59">
        <v>37909</v>
      </c>
      <c r="D59">
        <v>37908</v>
      </c>
      <c r="E59" t="s">
        <v>519</v>
      </c>
      <c r="F59" t="s">
        <v>520</v>
      </c>
      <c r="G59">
        <v>473</v>
      </c>
    </row>
    <row r="60" spans="1:7">
      <c r="A60">
        <v>10158</v>
      </c>
      <c r="B60">
        <v>37904</v>
      </c>
      <c r="C60">
        <v>37912</v>
      </c>
      <c r="D60">
        <v>37909</v>
      </c>
      <c r="E60" t="s">
        <v>519</v>
      </c>
      <c r="F60" t="s">
        <v>520</v>
      </c>
      <c r="G60">
        <v>121</v>
      </c>
    </row>
    <row r="61" spans="1:7">
      <c r="A61">
        <v>10159</v>
      </c>
      <c r="B61">
        <v>37904</v>
      </c>
      <c r="C61">
        <v>37913</v>
      </c>
      <c r="D61">
        <v>37910</v>
      </c>
      <c r="E61" t="s">
        <v>519</v>
      </c>
      <c r="F61" t="s">
        <v>520</v>
      </c>
      <c r="G61">
        <v>321</v>
      </c>
    </row>
    <row r="62" spans="1:7">
      <c r="A62">
        <v>10160</v>
      </c>
      <c r="B62">
        <v>37905</v>
      </c>
      <c r="C62">
        <v>37911</v>
      </c>
      <c r="D62">
        <v>37911</v>
      </c>
      <c r="E62" t="s">
        <v>519</v>
      </c>
      <c r="F62" t="s">
        <v>520</v>
      </c>
      <c r="G62">
        <v>347</v>
      </c>
    </row>
    <row r="63" spans="1:7">
      <c r="A63">
        <v>10161</v>
      </c>
      <c r="B63">
        <v>37911</v>
      </c>
      <c r="C63">
        <v>37919</v>
      </c>
      <c r="D63">
        <v>37914</v>
      </c>
      <c r="E63" t="s">
        <v>519</v>
      </c>
      <c r="F63" t="s">
        <v>520</v>
      </c>
      <c r="G63">
        <v>227</v>
      </c>
    </row>
    <row r="64" spans="1:7">
      <c r="A64">
        <v>10162</v>
      </c>
      <c r="B64">
        <v>37912</v>
      </c>
      <c r="C64">
        <v>37920</v>
      </c>
      <c r="D64">
        <v>37913</v>
      </c>
      <c r="E64" t="s">
        <v>519</v>
      </c>
      <c r="F64" t="s">
        <v>520</v>
      </c>
      <c r="G64">
        <v>321</v>
      </c>
    </row>
    <row r="65" spans="1:7">
      <c r="A65">
        <v>10163</v>
      </c>
      <c r="B65">
        <v>37914</v>
      </c>
      <c r="C65">
        <v>37921</v>
      </c>
      <c r="D65">
        <v>37918</v>
      </c>
      <c r="E65" t="s">
        <v>519</v>
      </c>
      <c r="F65" t="s">
        <v>520</v>
      </c>
      <c r="G65">
        <v>424</v>
      </c>
    </row>
    <row r="66" spans="1:7">
      <c r="A66">
        <v>10164</v>
      </c>
      <c r="B66">
        <v>37915</v>
      </c>
      <c r="C66">
        <v>37924</v>
      </c>
      <c r="D66">
        <v>37917</v>
      </c>
      <c r="E66" t="s">
        <v>531</v>
      </c>
      <c r="F66" t="s">
        <v>532</v>
      </c>
      <c r="G66">
        <v>452</v>
      </c>
    </row>
    <row r="67" spans="1:7">
      <c r="A67">
        <v>10165</v>
      </c>
      <c r="B67">
        <v>37916</v>
      </c>
      <c r="C67">
        <v>37925</v>
      </c>
      <c r="D67">
        <v>37981</v>
      </c>
      <c r="E67" t="s">
        <v>519</v>
      </c>
      <c r="F67" t="s">
        <v>533</v>
      </c>
      <c r="G67">
        <v>148</v>
      </c>
    </row>
    <row r="68" spans="1:7">
      <c r="A68">
        <v>10166</v>
      </c>
      <c r="B68">
        <v>37915</v>
      </c>
      <c r="C68">
        <v>37924</v>
      </c>
      <c r="D68">
        <v>37921</v>
      </c>
      <c r="E68" t="s">
        <v>519</v>
      </c>
      <c r="F68" t="s">
        <v>520</v>
      </c>
      <c r="G68">
        <v>462</v>
      </c>
    </row>
    <row r="69" spans="1:7">
      <c r="A69">
        <v>10167</v>
      </c>
      <c r="B69">
        <v>37917</v>
      </c>
      <c r="C69">
        <v>37924</v>
      </c>
      <c r="D69" t="s">
        <v>520</v>
      </c>
      <c r="E69" t="s">
        <v>534</v>
      </c>
      <c r="F69" t="s">
        <v>535</v>
      </c>
      <c r="G69">
        <v>448</v>
      </c>
    </row>
    <row r="70" spans="1:7">
      <c r="A70">
        <v>10168</v>
      </c>
      <c r="B70">
        <v>37922</v>
      </c>
      <c r="C70">
        <v>37928</v>
      </c>
      <c r="D70">
        <v>37926</v>
      </c>
      <c r="E70" t="s">
        <v>519</v>
      </c>
      <c r="F70" t="s">
        <v>520</v>
      </c>
      <c r="G70">
        <v>161</v>
      </c>
    </row>
    <row r="71" spans="1:7">
      <c r="A71">
        <v>10169</v>
      </c>
      <c r="B71">
        <v>37929</v>
      </c>
      <c r="C71">
        <v>37939</v>
      </c>
      <c r="D71">
        <v>37934</v>
      </c>
      <c r="E71" t="s">
        <v>519</v>
      </c>
      <c r="F71" t="s">
        <v>520</v>
      </c>
      <c r="G71">
        <v>276</v>
      </c>
    </row>
    <row r="72" spans="1:7">
      <c r="A72">
        <v>10170</v>
      </c>
      <c r="B72">
        <v>37929</v>
      </c>
      <c r="C72">
        <v>37937</v>
      </c>
      <c r="D72">
        <v>37932</v>
      </c>
      <c r="E72" t="s">
        <v>519</v>
      </c>
      <c r="F72" t="s">
        <v>520</v>
      </c>
      <c r="G72">
        <v>452</v>
      </c>
    </row>
    <row r="73" spans="1:7">
      <c r="A73">
        <v>10171</v>
      </c>
      <c r="B73">
        <v>37930</v>
      </c>
      <c r="C73">
        <v>37938</v>
      </c>
      <c r="D73">
        <v>37932</v>
      </c>
      <c r="E73" t="s">
        <v>519</v>
      </c>
      <c r="F73" t="s">
        <v>520</v>
      </c>
      <c r="G73">
        <v>233</v>
      </c>
    </row>
    <row r="74" spans="1:7">
      <c r="A74">
        <v>10172</v>
      </c>
      <c r="B74">
        <v>37930</v>
      </c>
      <c r="C74">
        <v>37939</v>
      </c>
      <c r="D74">
        <v>37936</v>
      </c>
      <c r="E74" t="s">
        <v>519</v>
      </c>
      <c r="F74" t="s">
        <v>520</v>
      </c>
      <c r="G74">
        <v>175</v>
      </c>
    </row>
    <row r="75" spans="1:7">
      <c r="A75">
        <v>10173</v>
      </c>
      <c r="B75">
        <v>37930</v>
      </c>
      <c r="C75">
        <v>37940</v>
      </c>
      <c r="D75">
        <v>37934</v>
      </c>
      <c r="E75" t="s">
        <v>519</v>
      </c>
      <c r="F75" t="s">
        <v>536</v>
      </c>
      <c r="G75">
        <v>278</v>
      </c>
    </row>
    <row r="76" spans="1:7">
      <c r="A76">
        <v>10174</v>
      </c>
      <c r="B76">
        <v>37931</v>
      </c>
      <c r="C76">
        <v>37940</v>
      </c>
      <c r="D76">
        <v>37935</v>
      </c>
      <c r="E76" t="s">
        <v>519</v>
      </c>
      <c r="F76" t="s">
        <v>520</v>
      </c>
      <c r="G76">
        <v>333</v>
      </c>
    </row>
    <row r="77" spans="1:7">
      <c r="A77">
        <v>10175</v>
      </c>
      <c r="B77">
        <v>37931</v>
      </c>
      <c r="C77">
        <v>37939</v>
      </c>
      <c r="D77">
        <v>37934</v>
      </c>
      <c r="E77" t="s">
        <v>519</v>
      </c>
      <c r="F77" t="s">
        <v>520</v>
      </c>
      <c r="G77">
        <v>324</v>
      </c>
    </row>
    <row r="78" spans="1:7">
      <c r="A78">
        <v>10176</v>
      </c>
      <c r="B78">
        <v>37931</v>
      </c>
      <c r="C78">
        <v>37940</v>
      </c>
      <c r="D78">
        <v>37937</v>
      </c>
      <c r="E78" t="s">
        <v>519</v>
      </c>
      <c r="F78" t="s">
        <v>520</v>
      </c>
      <c r="G78">
        <v>386</v>
      </c>
    </row>
    <row r="79" spans="1:7">
      <c r="A79">
        <v>10177</v>
      </c>
      <c r="B79">
        <v>37932</v>
      </c>
      <c r="C79">
        <v>37942</v>
      </c>
      <c r="D79">
        <v>37937</v>
      </c>
      <c r="E79" t="s">
        <v>519</v>
      </c>
      <c r="F79" t="s">
        <v>520</v>
      </c>
      <c r="G79">
        <v>344</v>
      </c>
    </row>
    <row r="80" spans="1:7">
      <c r="A80">
        <v>10178</v>
      </c>
      <c r="B80">
        <v>37933</v>
      </c>
      <c r="C80">
        <v>37941</v>
      </c>
      <c r="D80">
        <v>37935</v>
      </c>
      <c r="E80" t="s">
        <v>519</v>
      </c>
      <c r="F80" t="s">
        <v>537</v>
      </c>
      <c r="G80">
        <v>242</v>
      </c>
    </row>
    <row r="81" spans="1:7">
      <c r="A81">
        <v>10179</v>
      </c>
      <c r="B81">
        <v>37936</v>
      </c>
      <c r="C81">
        <v>37942</v>
      </c>
      <c r="D81">
        <v>37938</v>
      </c>
      <c r="E81" t="s">
        <v>534</v>
      </c>
      <c r="F81" t="s">
        <v>538</v>
      </c>
      <c r="G81">
        <v>496</v>
      </c>
    </row>
    <row r="82" spans="1:7">
      <c r="A82">
        <v>10180</v>
      </c>
      <c r="B82">
        <v>37936</v>
      </c>
      <c r="C82">
        <v>37944</v>
      </c>
      <c r="D82">
        <v>37939</v>
      </c>
      <c r="E82" t="s">
        <v>519</v>
      </c>
      <c r="F82" t="s">
        <v>520</v>
      </c>
      <c r="G82">
        <v>171</v>
      </c>
    </row>
    <row r="83" spans="1:7">
      <c r="A83">
        <v>10181</v>
      </c>
      <c r="B83">
        <v>37937</v>
      </c>
      <c r="C83">
        <v>37944</v>
      </c>
      <c r="D83">
        <v>37940</v>
      </c>
      <c r="E83" t="s">
        <v>519</v>
      </c>
      <c r="F83" t="s">
        <v>520</v>
      </c>
      <c r="G83">
        <v>167</v>
      </c>
    </row>
    <row r="84" spans="1:7">
      <c r="A84">
        <v>10182</v>
      </c>
      <c r="B84">
        <v>37937</v>
      </c>
      <c r="C84">
        <v>37946</v>
      </c>
      <c r="D84">
        <v>37943</v>
      </c>
      <c r="E84" t="s">
        <v>519</v>
      </c>
      <c r="F84" t="s">
        <v>520</v>
      </c>
      <c r="G84">
        <v>124</v>
      </c>
    </row>
    <row r="85" spans="1:7">
      <c r="A85">
        <v>10183</v>
      </c>
      <c r="B85">
        <v>37938</v>
      </c>
      <c r="C85">
        <v>37947</v>
      </c>
      <c r="D85">
        <v>37940</v>
      </c>
      <c r="E85" t="s">
        <v>519</v>
      </c>
      <c r="F85" t="s">
        <v>539</v>
      </c>
      <c r="G85">
        <v>339</v>
      </c>
    </row>
    <row r="86" spans="1:7">
      <c r="A86">
        <v>10184</v>
      </c>
      <c r="B86">
        <v>37939</v>
      </c>
      <c r="C86">
        <v>37947</v>
      </c>
      <c r="D86">
        <v>37945</v>
      </c>
      <c r="E86" t="s">
        <v>519</v>
      </c>
      <c r="F86" t="s">
        <v>520</v>
      </c>
      <c r="G86">
        <v>484</v>
      </c>
    </row>
    <row r="87" spans="1:7">
      <c r="A87">
        <v>10185</v>
      </c>
      <c r="B87">
        <v>37939</v>
      </c>
      <c r="C87">
        <v>37946</v>
      </c>
      <c r="D87">
        <v>37945</v>
      </c>
      <c r="E87" t="s">
        <v>519</v>
      </c>
      <c r="F87" t="s">
        <v>520</v>
      </c>
      <c r="G87">
        <v>320</v>
      </c>
    </row>
    <row r="88" spans="1:7">
      <c r="A88">
        <v>10186</v>
      </c>
      <c r="B88">
        <v>37939</v>
      </c>
      <c r="C88">
        <v>37945</v>
      </c>
      <c r="D88">
        <v>37943</v>
      </c>
      <c r="E88" t="s">
        <v>519</v>
      </c>
      <c r="F88" t="s">
        <v>540</v>
      </c>
      <c r="G88">
        <v>489</v>
      </c>
    </row>
    <row r="89" spans="1:7">
      <c r="A89">
        <v>10187</v>
      </c>
      <c r="B89">
        <v>37940</v>
      </c>
      <c r="C89">
        <v>37949</v>
      </c>
      <c r="D89">
        <v>37941</v>
      </c>
      <c r="E89" t="s">
        <v>519</v>
      </c>
      <c r="F89" t="s">
        <v>520</v>
      </c>
      <c r="G89">
        <v>211</v>
      </c>
    </row>
    <row r="90" spans="1:7">
      <c r="A90">
        <v>10188</v>
      </c>
      <c r="B90">
        <v>37943</v>
      </c>
      <c r="C90">
        <v>37951</v>
      </c>
      <c r="D90">
        <v>37949</v>
      </c>
      <c r="E90" t="s">
        <v>519</v>
      </c>
      <c r="F90" t="s">
        <v>520</v>
      </c>
      <c r="G90">
        <v>167</v>
      </c>
    </row>
    <row r="91" spans="1:7">
      <c r="A91">
        <v>10189</v>
      </c>
      <c r="B91">
        <v>37943</v>
      </c>
      <c r="C91">
        <v>37950</v>
      </c>
      <c r="D91">
        <v>37949</v>
      </c>
      <c r="E91" t="s">
        <v>519</v>
      </c>
      <c r="F91" t="s">
        <v>530</v>
      </c>
      <c r="G91">
        <v>205</v>
      </c>
    </row>
    <row r="92" spans="1:7">
      <c r="A92">
        <v>10190</v>
      </c>
      <c r="B92">
        <v>37944</v>
      </c>
      <c r="C92">
        <v>37954</v>
      </c>
      <c r="D92">
        <v>37945</v>
      </c>
      <c r="E92" t="s">
        <v>519</v>
      </c>
      <c r="F92" t="s">
        <v>520</v>
      </c>
      <c r="G92">
        <v>141</v>
      </c>
    </row>
    <row r="93" spans="1:7">
      <c r="A93">
        <v>10191</v>
      </c>
      <c r="B93">
        <v>37945</v>
      </c>
      <c r="C93">
        <v>37955</v>
      </c>
      <c r="D93">
        <v>37949</v>
      </c>
      <c r="E93" t="s">
        <v>519</v>
      </c>
      <c r="F93" t="s">
        <v>541</v>
      </c>
      <c r="G93">
        <v>259</v>
      </c>
    </row>
    <row r="94" spans="1:7">
      <c r="A94">
        <v>10192</v>
      </c>
      <c r="B94">
        <v>37945</v>
      </c>
      <c r="C94">
        <v>37954</v>
      </c>
      <c r="D94">
        <v>37950</v>
      </c>
      <c r="E94" t="s">
        <v>519</v>
      </c>
      <c r="F94" t="s">
        <v>520</v>
      </c>
      <c r="G94">
        <v>363</v>
      </c>
    </row>
    <row r="95" spans="1:7">
      <c r="A95">
        <v>10193</v>
      </c>
      <c r="B95">
        <v>37946</v>
      </c>
      <c r="C95">
        <v>37953</v>
      </c>
      <c r="D95">
        <v>37952</v>
      </c>
      <c r="E95" t="s">
        <v>519</v>
      </c>
      <c r="F95" t="s">
        <v>520</v>
      </c>
      <c r="G95">
        <v>471</v>
      </c>
    </row>
    <row r="96" spans="1:7">
      <c r="A96">
        <v>10194</v>
      </c>
      <c r="B96">
        <v>37950</v>
      </c>
      <c r="C96">
        <v>37957</v>
      </c>
      <c r="D96">
        <v>37951</v>
      </c>
      <c r="E96" t="s">
        <v>519</v>
      </c>
      <c r="F96" t="s">
        <v>520</v>
      </c>
      <c r="G96">
        <v>146</v>
      </c>
    </row>
    <row r="97" spans="1:7">
      <c r="A97">
        <v>10195</v>
      </c>
      <c r="B97">
        <v>37950</v>
      </c>
      <c r="C97">
        <v>37956</v>
      </c>
      <c r="D97">
        <v>37953</v>
      </c>
      <c r="E97" t="s">
        <v>519</v>
      </c>
      <c r="F97" t="s">
        <v>520</v>
      </c>
      <c r="G97">
        <v>319</v>
      </c>
    </row>
    <row r="98" spans="1:7">
      <c r="A98">
        <v>10196</v>
      </c>
      <c r="B98">
        <v>37951</v>
      </c>
      <c r="C98">
        <v>37958</v>
      </c>
      <c r="D98">
        <v>37956</v>
      </c>
      <c r="E98" t="s">
        <v>519</v>
      </c>
      <c r="F98" t="s">
        <v>520</v>
      </c>
      <c r="G98">
        <v>455</v>
      </c>
    </row>
    <row r="99" spans="1:7">
      <c r="A99">
        <v>10197</v>
      </c>
      <c r="B99">
        <v>37951</v>
      </c>
      <c r="C99">
        <v>37957</v>
      </c>
      <c r="D99">
        <v>37956</v>
      </c>
      <c r="E99" t="s">
        <v>519</v>
      </c>
      <c r="F99" t="s">
        <v>542</v>
      </c>
      <c r="G99">
        <v>216</v>
      </c>
    </row>
    <row r="100" spans="1:7">
      <c r="A100">
        <v>10198</v>
      </c>
      <c r="B100">
        <v>37952</v>
      </c>
      <c r="C100">
        <v>37961</v>
      </c>
      <c r="D100">
        <v>37958</v>
      </c>
      <c r="E100" t="s">
        <v>519</v>
      </c>
      <c r="F100" t="s">
        <v>520</v>
      </c>
      <c r="G100">
        <v>385</v>
      </c>
    </row>
    <row r="101" spans="1:7">
      <c r="A101">
        <v>10199</v>
      </c>
      <c r="B101">
        <v>37956</v>
      </c>
      <c r="C101">
        <v>37965</v>
      </c>
      <c r="D101">
        <v>37961</v>
      </c>
      <c r="E101" t="s">
        <v>519</v>
      </c>
      <c r="F101" t="s">
        <v>520</v>
      </c>
      <c r="G101">
        <v>475</v>
      </c>
    </row>
    <row r="102" spans="1:7">
      <c r="A102">
        <v>10200</v>
      </c>
      <c r="B102">
        <v>37956</v>
      </c>
      <c r="C102">
        <v>37964</v>
      </c>
      <c r="D102">
        <v>37961</v>
      </c>
      <c r="E102" t="s">
        <v>519</v>
      </c>
      <c r="F102" t="s">
        <v>520</v>
      </c>
      <c r="G102">
        <v>211</v>
      </c>
    </row>
    <row r="103" spans="1:7">
      <c r="A103">
        <v>10201</v>
      </c>
      <c r="B103">
        <v>37956</v>
      </c>
      <c r="C103">
        <v>37966</v>
      </c>
      <c r="D103">
        <v>37957</v>
      </c>
      <c r="E103" t="s">
        <v>519</v>
      </c>
      <c r="F103" t="s">
        <v>520</v>
      </c>
      <c r="G103">
        <v>129</v>
      </c>
    </row>
    <row r="104" spans="1:7">
      <c r="A104">
        <v>10202</v>
      </c>
      <c r="B104">
        <v>37957</v>
      </c>
      <c r="C104">
        <v>37964</v>
      </c>
      <c r="D104">
        <v>37961</v>
      </c>
      <c r="E104" t="s">
        <v>519</v>
      </c>
      <c r="F104" t="s">
        <v>520</v>
      </c>
      <c r="G104">
        <v>357</v>
      </c>
    </row>
    <row r="105" spans="1:7">
      <c r="A105">
        <v>10203</v>
      </c>
      <c r="B105">
        <v>37957</v>
      </c>
      <c r="C105">
        <v>37966</v>
      </c>
      <c r="D105">
        <v>37962</v>
      </c>
      <c r="E105" t="s">
        <v>519</v>
      </c>
      <c r="F105" t="s">
        <v>520</v>
      </c>
      <c r="G105">
        <v>141</v>
      </c>
    </row>
    <row r="106" spans="1:7">
      <c r="A106">
        <v>10204</v>
      </c>
      <c r="B106">
        <v>37957</v>
      </c>
      <c r="C106">
        <v>37965</v>
      </c>
      <c r="D106">
        <v>37959</v>
      </c>
      <c r="E106" t="s">
        <v>519</v>
      </c>
      <c r="F106" t="s">
        <v>520</v>
      </c>
      <c r="G106">
        <v>151</v>
      </c>
    </row>
    <row r="107" spans="1:7">
      <c r="A107">
        <v>10205</v>
      </c>
      <c r="B107">
        <v>37958</v>
      </c>
      <c r="C107">
        <v>37964</v>
      </c>
      <c r="D107">
        <v>37962</v>
      </c>
      <c r="E107" t="s">
        <v>519</v>
      </c>
      <c r="F107" t="s">
        <v>543</v>
      </c>
      <c r="G107">
        <v>141</v>
      </c>
    </row>
    <row r="108" spans="1:7">
      <c r="A108">
        <v>10206</v>
      </c>
      <c r="B108">
        <v>37960</v>
      </c>
      <c r="C108">
        <v>37968</v>
      </c>
      <c r="D108">
        <v>37963</v>
      </c>
      <c r="E108" t="s">
        <v>519</v>
      </c>
      <c r="F108" t="s">
        <v>544</v>
      </c>
      <c r="G108">
        <v>202</v>
      </c>
    </row>
    <row r="109" spans="1:7">
      <c r="A109">
        <v>10207</v>
      </c>
      <c r="B109">
        <v>37964</v>
      </c>
      <c r="C109">
        <v>37972</v>
      </c>
      <c r="D109">
        <v>37966</v>
      </c>
      <c r="E109" t="s">
        <v>519</v>
      </c>
      <c r="F109" t="s">
        <v>521</v>
      </c>
      <c r="G109">
        <v>495</v>
      </c>
    </row>
    <row r="110" spans="1:7">
      <c r="A110">
        <v>10208</v>
      </c>
      <c r="B110">
        <v>37988</v>
      </c>
      <c r="C110">
        <v>37997</v>
      </c>
      <c r="D110">
        <v>37990</v>
      </c>
      <c r="E110" t="s">
        <v>519</v>
      </c>
      <c r="F110" t="s">
        <v>520</v>
      </c>
      <c r="G110">
        <v>146</v>
      </c>
    </row>
    <row r="111" spans="1:7">
      <c r="A111">
        <v>10209</v>
      </c>
      <c r="B111">
        <v>37995</v>
      </c>
      <c r="C111">
        <v>38001</v>
      </c>
      <c r="D111">
        <v>37998</v>
      </c>
      <c r="E111" t="s">
        <v>519</v>
      </c>
      <c r="F111" t="s">
        <v>520</v>
      </c>
      <c r="G111">
        <v>347</v>
      </c>
    </row>
    <row r="112" spans="1:7">
      <c r="A112">
        <v>10210</v>
      </c>
      <c r="B112">
        <v>37998</v>
      </c>
      <c r="C112">
        <v>38008</v>
      </c>
      <c r="D112">
        <v>38006</v>
      </c>
      <c r="E112" t="s">
        <v>519</v>
      </c>
      <c r="F112" t="s">
        <v>520</v>
      </c>
      <c r="G112">
        <v>177</v>
      </c>
    </row>
    <row r="113" spans="1:7">
      <c r="A113">
        <v>10211</v>
      </c>
      <c r="B113">
        <v>38001</v>
      </c>
      <c r="C113">
        <v>38011</v>
      </c>
      <c r="D113">
        <v>38004</v>
      </c>
      <c r="E113" t="s">
        <v>519</v>
      </c>
      <c r="F113" t="s">
        <v>520</v>
      </c>
      <c r="G113">
        <v>406</v>
      </c>
    </row>
    <row r="114" spans="1:7">
      <c r="A114">
        <v>10212</v>
      </c>
      <c r="B114">
        <v>38002</v>
      </c>
      <c r="C114">
        <v>38010</v>
      </c>
      <c r="D114">
        <v>38004</v>
      </c>
      <c r="E114" t="s">
        <v>519</v>
      </c>
      <c r="F114" t="s">
        <v>520</v>
      </c>
      <c r="G114">
        <v>141</v>
      </c>
    </row>
    <row r="115" spans="1:7">
      <c r="A115">
        <v>10213</v>
      </c>
      <c r="B115">
        <v>38008</v>
      </c>
      <c r="C115">
        <v>38014</v>
      </c>
      <c r="D115">
        <v>38013</v>
      </c>
      <c r="E115" t="s">
        <v>519</v>
      </c>
      <c r="F115" t="s">
        <v>522</v>
      </c>
      <c r="G115">
        <v>489</v>
      </c>
    </row>
    <row r="116" spans="1:7">
      <c r="A116">
        <v>10214</v>
      </c>
      <c r="B116">
        <v>38012</v>
      </c>
      <c r="C116">
        <v>38021</v>
      </c>
      <c r="D116">
        <v>38015</v>
      </c>
      <c r="E116" t="s">
        <v>519</v>
      </c>
      <c r="F116" t="s">
        <v>520</v>
      </c>
      <c r="G116">
        <v>458</v>
      </c>
    </row>
    <row r="117" spans="1:7">
      <c r="A117">
        <v>10215</v>
      </c>
      <c r="B117">
        <v>38015</v>
      </c>
      <c r="C117">
        <v>38025</v>
      </c>
      <c r="D117">
        <v>38018</v>
      </c>
      <c r="E117" t="s">
        <v>519</v>
      </c>
      <c r="F117" t="s">
        <v>523</v>
      </c>
      <c r="G117">
        <v>475</v>
      </c>
    </row>
    <row r="118" spans="1:7">
      <c r="A118">
        <v>10216</v>
      </c>
      <c r="B118">
        <v>38019</v>
      </c>
      <c r="C118">
        <v>38027</v>
      </c>
      <c r="D118">
        <v>38021</v>
      </c>
      <c r="E118" t="s">
        <v>519</v>
      </c>
      <c r="F118" t="s">
        <v>520</v>
      </c>
      <c r="G118">
        <v>256</v>
      </c>
    </row>
    <row r="119" spans="1:7">
      <c r="A119">
        <v>10217</v>
      </c>
      <c r="B119">
        <v>38021</v>
      </c>
      <c r="C119">
        <v>38031</v>
      </c>
      <c r="D119">
        <v>38023</v>
      </c>
      <c r="E119" t="s">
        <v>519</v>
      </c>
      <c r="F119" t="s">
        <v>520</v>
      </c>
      <c r="G119">
        <v>166</v>
      </c>
    </row>
    <row r="120" spans="1:7">
      <c r="A120">
        <v>10218</v>
      </c>
      <c r="B120">
        <v>38026</v>
      </c>
      <c r="C120">
        <v>38033</v>
      </c>
      <c r="D120">
        <v>38028</v>
      </c>
      <c r="E120" t="s">
        <v>519</v>
      </c>
      <c r="F120" t="s">
        <v>524</v>
      </c>
      <c r="G120">
        <v>473</v>
      </c>
    </row>
    <row r="121" spans="1:7">
      <c r="A121">
        <v>10219</v>
      </c>
      <c r="B121">
        <v>38027</v>
      </c>
      <c r="C121">
        <v>38034</v>
      </c>
      <c r="D121">
        <v>38029</v>
      </c>
      <c r="E121" t="s">
        <v>519</v>
      </c>
      <c r="F121" t="s">
        <v>520</v>
      </c>
      <c r="G121">
        <v>487</v>
      </c>
    </row>
    <row r="122" spans="1:7">
      <c r="A122">
        <v>10220</v>
      </c>
      <c r="B122">
        <v>38029</v>
      </c>
      <c r="C122">
        <v>38036</v>
      </c>
      <c r="D122">
        <v>38033</v>
      </c>
      <c r="E122" t="s">
        <v>519</v>
      </c>
      <c r="F122" t="s">
        <v>520</v>
      </c>
      <c r="G122">
        <v>189</v>
      </c>
    </row>
    <row r="123" spans="1:7">
      <c r="A123">
        <v>10221</v>
      </c>
      <c r="B123">
        <v>38035</v>
      </c>
      <c r="C123">
        <v>38043</v>
      </c>
      <c r="D123">
        <v>38036</v>
      </c>
      <c r="E123" t="s">
        <v>519</v>
      </c>
      <c r="F123" t="s">
        <v>520</v>
      </c>
      <c r="G123">
        <v>314</v>
      </c>
    </row>
    <row r="124" spans="1:7">
      <c r="A124">
        <v>10222</v>
      </c>
      <c r="B124">
        <v>38036</v>
      </c>
      <c r="C124">
        <v>38044</v>
      </c>
      <c r="D124">
        <v>38037</v>
      </c>
      <c r="E124" t="s">
        <v>519</v>
      </c>
      <c r="F124" t="s">
        <v>520</v>
      </c>
      <c r="G124">
        <v>239</v>
      </c>
    </row>
    <row r="125" spans="1:7">
      <c r="A125">
        <v>10223</v>
      </c>
      <c r="B125">
        <v>38037</v>
      </c>
      <c r="C125">
        <v>38046</v>
      </c>
      <c r="D125">
        <v>38041</v>
      </c>
      <c r="E125" t="s">
        <v>519</v>
      </c>
      <c r="F125" t="s">
        <v>520</v>
      </c>
      <c r="G125">
        <v>114</v>
      </c>
    </row>
    <row r="126" spans="1:7">
      <c r="A126">
        <v>10224</v>
      </c>
      <c r="B126">
        <v>38038</v>
      </c>
      <c r="C126">
        <v>38048</v>
      </c>
      <c r="D126">
        <v>38043</v>
      </c>
      <c r="E126" t="s">
        <v>519</v>
      </c>
      <c r="F126" t="s">
        <v>525</v>
      </c>
      <c r="G126">
        <v>171</v>
      </c>
    </row>
    <row r="127" spans="1:7">
      <c r="A127">
        <v>10225</v>
      </c>
      <c r="B127">
        <v>38039</v>
      </c>
      <c r="C127">
        <v>38047</v>
      </c>
      <c r="D127">
        <v>38041</v>
      </c>
      <c r="E127" t="s">
        <v>519</v>
      </c>
      <c r="F127" t="s">
        <v>520</v>
      </c>
      <c r="G127">
        <v>298</v>
      </c>
    </row>
    <row r="128" spans="1:7">
      <c r="A128">
        <v>10226</v>
      </c>
      <c r="B128">
        <v>38043</v>
      </c>
      <c r="C128">
        <v>38052</v>
      </c>
      <c r="D128">
        <v>38048</v>
      </c>
      <c r="E128" t="s">
        <v>519</v>
      </c>
      <c r="F128" t="s">
        <v>520</v>
      </c>
      <c r="G128">
        <v>239</v>
      </c>
    </row>
    <row r="129" spans="1:7">
      <c r="A129">
        <v>10227</v>
      </c>
      <c r="B129">
        <v>38048</v>
      </c>
      <c r="C129">
        <v>38058</v>
      </c>
      <c r="D129">
        <v>38054</v>
      </c>
      <c r="E129" t="s">
        <v>519</v>
      </c>
      <c r="F129" t="s">
        <v>520</v>
      </c>
      <c r="G129">
        <v>146</v>
      </c>
    </row>
    <row r="130" spans="1:7">
      <c r="A130">
        <v>10228</v>
      </c>
      <c r="B130">
        <v>38056</v>
      </c>
      <c r="C130">
        <v>38064</v>
      </c>
      <c r="D130">
        <v>38059</v>
      </c>
      <c r="E130" t="s">
        <v>519</v>
      </c>
      <c r="F130" t="s">
        <v>520</v>
      </c>
      <c r="G130">
        <v>173</v>
      </c>
    </row>
    <row r="131" spans="1:7">
      <c r="A131">
        <v>10229</v>
      </c>
      <c r="B131">
        <v>38057</v>
      </c>
      <c r="C131">
        <v>38066</v>
      </c>
      <c r="D131">
        <v>38058</v>
      </c>
      <c r="E131" t="s">
        <v>519</v>
      </c>
      <c r="F131" t="s">
        <v>520</v>
      </c>
      <c r="G131">
        <v>124</v>
      </c>
    </row>
    <row r="132" spans="1:7">
      <c r="A132">
        <v>10230</v>
      </c>
      <c r="B132">
        <v>38061</v>
      </c>
      <c r="C132">
        <v>38070</v>
      </c>
      <c r="D132">
        <v>38066</v>
      </c>
      <c r="E132" t="s">
        <v>519</v>
      </c>
      <c r="F132" t="s">
        <v>526</v>
      </c>
      <c r="G132">
        <v>128</v>
      </c>
    </row>
    <row r="133" spans="1:7">
      <c r="A133">
        <v>10231</v>
      </c>
      <c r="B133">
        <v>38065</v>
      </c>
      <c r="C133">
        <v>38072</v>
      </c>
      <c r="D133">
        <v>38071</v>
      </c>
      <c r="E133" t="s">
        <v>519</v>
      </c>
      <c r="F133" t="s">
        <v>520</v>
      </c>
      <c r="G133">
        <v>344</v>
      </c>
    </row>
    <row r="134" spans="1:7">
      <c r="A134">
        <v>10232</v>
      </c>
      <c r="B134">
        <v>38066</v>
      </c>
      <c r="C134">
        <v>38076</v>
      </c>
      <c r="D134">
        <v>38071</v>
      </c>
      <c r="E134" t="s">
        <v>519</v>
      </c>
      <c r="F134" t="s">
        <v>520</v>
      </c>
      <c r="G134">
        <v>240</v>
      </c>
    </row>
    <row r="135" spans="1:7">
      <c r="A135">
        <v>10233</v>
      </c>
      <c r="B135">
        <v>38075</v>
      </c>
      <c r="C135">
        <v>38081</v>
      </c>
      <c r="D135">
        <v>38079</v>
      </c>
      <c r="E135" t="s">
        <v>519</v>
      </c>
      <c r="F135" t="s">
        <v>527</v>
      </c>
      <c r="G135">
        <v>328</v>
      </c>
    </row>
    <row r="136" spans="1:7">
      <c r="A136">
        <v>10234</v>
      </c>
      <c r="B136">
        <v>38076</v>
      </c>
      <c r="C136">
        <v>38082</v>
      </c>
      <c r="D136">
        <v>38079</v>
      </c>
      <c r="E136" t="s">
        <v>519</v>
      </c>
      <c r="F136" t="s">
        <v>520</v>
      </c>
      <c r="G136">
        <v>412</v>
      </c>
    </row>
    <row r="137" spans="1:7">
      <c r="A137">
        <v>10235</v>
      </c>
      <c r="B137">
        <v>38079</v>
      </c>
      <c r="C137">
        <v>38089</v>
      </c>
      <c r="D137">
        <v>38083</v>
      </c>
      <c r="E137" t="s">
        <v>519</v>
      </c>
      <c r="F137" t="s">
        <v>520</v>
      </c>
      <c r="G137">
        <v>260</v>
      </c>
    </row>
    <row r="138" spans="1:7">
      <c r="A138">
        <v>10236</v>
      </c>
      <c r="B138">
        <v>38080</v>
      </c>
      <c r="C138">
        <v>38088</v>
      </c>
      <c r="D138">
        <v>38085</v>
      </c>
      <c r="E138" t="s">
        <v>519</v>
      </c>
      <c r="F138" t="s">
        <v>520</v>
      </c>
      <c r="G138">
        <v>486</v>
      </c>
    </row>
    <row r="139" spans="1:7">
      <c r="A139">
        <v>10237</v>
      </c>
      <c r="B139">
        <v>38082</v>
      </c>
      <c r="C139">
        <v>38089</v>
      </c>
      <c r="D139">
        <v>38087</v>
      </c>
      <c r="E139" t="s">
        <v>519</v>
      </c>
      <c r="F139" t="s">
        <v>520</v>
      </c>
      <c r="G139">
        <v>181</v>
      </c>
    </row>
    <row r="140" spans="1:7">
      <c r="A140">
        <v>10238</v>
      </c>
      <c r="B140">
        <v>38086</v>
      </c>
      <c r="C140">
        <v>38093</v>
      </c>
      <c r="D140">
        <v>38087</v>
      </c>
      <c r="E140" t="s">
        <v>519</v>
      </c>
      <c r="F140" t="s">
        <v>520</v>
      </c>
      <c r="G140">
        <v>145</v>
      </c>
    </row>
    <row r="141" spans="1:7">
      <c r="A141">
        <v>10239</v>
      </c>
      <c r="B141">
        <v>38089</v>
      </c>
      <c r="C141">
        <v>38098</v>
      </c>
      <c r="D141">
        <v>38094</v>
      </c>
      <c r="E141" t="s">
        <v>519</v>
      </c>
      <c r="F141" t="s">
        <v>520</v>
      </c>
      <c r="G141">
        <v>311</v>
      </c>
    </row>
    <row r="142" spans="1:7">
      <c r="A142">
        <v>10240</v>
      </c>
      <c r="B142">
        <v>38090</v>
      </c>
      <c r="C142">
        <v>38097</v>
      </c>
      <c r="D142">
        <v>38097</v>
      </c>
      <c r="E142" t="s">
        <v>519</v>
      </c>
      <c r="F142" t="s">
        <v>520</v>
      </c>
      <c r="G142">
        <v>177</v>
      </c>
    </row>
    <row r="143" spans="1:7">
      <c r="A143">
        <v>10241</v>
      </c>
      <c r="B143">
        <v>38090</v>
      </c>
      <c r="C143">
        <v>38097</v>
      </c>
      <c r="D143">
        <v>38096</v>
      </c>
      <c r="E143" t="s">
        <v>519</v>
      </c>
      <c r="F143" t="s">
        <v>520</v>
      </c>
      <c r="G143">
        <v>209</v>
      </c>
    </row>
    <row r="144" spans="1:7">
      <c r="A144">
        <v>10242</v>
      </c>
      <c r="B144">
        <v>38097</v>
      </c>
      <c r="C144">
        <v>38105</v>
      </c>
      <c r="D144">
        <v>38102</v>
      </c>
      <c r="E144" t="s">
        <v>519</v>
      </c>
      <c r="F144" t="s">
        <v>528</v>
      </c>
      <c r="G144">
        <v>456</v>
      </c>
    </row>
    <row r="145" spans="1:7">
      <c r="A145">
        <v>10243</v>
      </c>
      <c r="B145">
        <v>38103</v>
      </c>
      <c r="C145">
        <v>38110</v>
      </c>
      <c r="D145">
        <v>38105</v>
      </c>
      <c r="E145" t="s">
        <v>519</v>
      </c>
      <c r="F145" t="s">
        <v>520</v>
      </c>
      <c r="G145">
        <v>495</v>
      </c>
    </row>
    <row r="146" spans="1:7">
      <c r="A146">
        <v>10244</v>
      </c>
      <c r="B146">
        <v>38106</v>
      </c>
      <c r="C146">
        <v>38116</v>
      </c>
      <c r="D146">
        <v>38111</v>
      </c>
      <c r="E146" t="s">
        <v>519</v>
      </c>
      <c r="F146" t="s">
        <v>520</v>
      </c>
      <c r="G146">
        <v>141</v>
      </c>
    </row>
    <row r="147" spans="1:7">
      <c r="A147">
        <v>10245</v>
      </c>
      <c r="B147">
        <v>38111</v>
      </c>
      <c r="C147">
        <v>38119</v>
      </c>
      <c r="D147">
        <v>38116</v>
      </c>
      <c r="E147" t="s">
        <v>519</v>
      </c>
      <c r="F147" t="s">
        <v>520</v>
      </c>
      <c r="G147">
        <v>455</v>
      </c>
    </row>
    <row r="148" spans="1:7">
      <c r="A148">
        <v>10246</v>
      </c>
      <c r="B148">
        <v>38112</v>
      </c>
      <c r="C148">
        <v>38120</v>
      </c>
      <c r="D148">
        <v>38113</v>
      </c>
      <c r="E148" t="s">
        <v>519</v>
      </c>
      <c r="F148" t="s">
        <v>520</v>
      </c>
      <c r="G148">
        <v>141</v>
      </c>
    </row>
    <row r="149" spans="1:7">
      <c r="A149">
        <v>10247</v>
      </c>
      <c r="B149">
        <v>38112</v>
      </c>
      <c r="C149">
        <v>38118</v>
      </c>
      <c r="D149">
        <v>38115</v>
      </c>
      <c r="E149" t="s">
        <v>519</v>
      </c>
      <c r="F149" t="s">
        <v>520</v>
      </c>
      <c r="G149">
        <v>334</v>
      </c>
    </row>
    <row r="150" spans="1:7">
      <c r="A150">
        <v>10248</v>
      </c>
      <c r="B150">
        <v>38114</v>
      </c>
      <c r="C150">
        <v>38121</v>
      </c>
      <c r="D150" t="s">
        <v>520</v>
      </c>
      <c r="E150" t="s">
        <v>534</v>
      </c>
      <c r="F150" t="s">
        <v>545</v>
      </c>
      <c r="G150">
        <v>131</v>
      </c>
    </row>
    <row r="151" spans="1:7">
      <c r="A151">
        <v>10249</v>
      </c>
      <c r="B151">
        <v>38115</v>
      </c>
      <c r="C151">
        <v>38124</v>
      </c>
      <c r="D151">
        <v>38118</v>
      </c>
      <c r="E151" t="s">
        <v>519</v>
      </c>
      <c r="F151" t="s">
        <v>529</v>
      </c>
      <c r="G151">
        <v>173</v>
      </c>
    </row>
    <row r="152" spans="1:7">
      <c r="A152">
        <v>10250</v>
      </c>
      <c r="B152">
        <v>38118</v>
      </c>
      <c r="C152">
        <v>38126</v>
      </c>
      <c r="D152">
        <v>38122</v>
      </c>
      <c r="E152" t="s">
        <v>519</v>
      </c>
      <c r="F152" t="s">
        <v>520</v>
      </c>
      <c r="G152">
        <v>450</v>
      </c>
    </row>
    <row r="153" spans="1:7">
      <c r="A153">
        <v>10251</v>
      </c>
      <c r="B153">
        <v>38125</v>
      </c>
      <c r="C153">
        <v>38131</v>
      </c>
      <c r="D153">
        <v>38131</v>
      </c>
      <c r="E153" t="s">
        <v>519</v>
      </c>
      <c r="F153" t="s">
        <v>520</v>
      </c>
      <c r="G153">
        <v>328</v>
      </c>
    </row>
    <row r="154" spans="1:7">
      <c r="A154">
        <v>10252</v>
      </c>
      <c r="B154">
        <v>38133</v>
      </c>
      <c r="C154">
        <v>38142</v>
      </c>
      <c r="D154">
        <v>38136</v>
      </c>
      <c r="E154" t="s">
        <v>519</v>
      </c>
      <c r="F154" t="s">
        <v>520</v>
      </c>
      <c r="G154">
        <v>406</v>
      </c>
    </row>
    <row r="155" spans="1:7">
      <c r="A155">
        <v>10253</v>
      </c>
      <c r="B155">
        <v>38139</v>
      </c>
      <c r="C155">
        <v>38147</v>
      </c>
      <c r="D155">
        <v>38140</v>
      </c>
      <c r="E155" t="s">
        <v>534</v>
      </c>
      <c r="F155" t="s">
        <v>546</v>
      </c>
      <c r="G155">
        <v>201</v>
      </c>
    </row>
    <row r="156" spans="1:7">
      <c r="A156">
        <v>10254</v>
      </c>
      <c r="B156">
        <v>38141</v>
      </c>
      <c r="C156">
        <v>38151</v>
      </c>
      <c r="D156">
        <v>38142</v>
      </c>
      <c r="E156" t="s">
        <v>519</v>
      </c>
      <c r="F156" t="s">
        <v>547</v>
      </c>
      <c r="G156">
        <v>323</v>
      </c>
    </row>
    <row r="157" spans="1:7">
      <c r="A157">
        <v>10255</v>
      </c>
      <c r="B157">
        <v>38142</v>
      </c>
      <c r="C157">
        <v>38150</v>
      </c>
      <c r="D157">
        <v>38147</v>
      </c>
      <c r="E157" t="s">
        <v>519</v>
      </c>
      <c r="F157" t="s">
        <v>520</v>
      </c>
      <c r="G157">
        <v>209</v>
      </c>
    </row>
    <row r="158" spans="1:7">
      <c r="A158">
        <v>10256</v>
      </c>
      <c r="B158">
        <v>38146</v>
      </c>
      <c r="C158">
        <v>38154</v>
      </c>
      <c r="D158">
        <v>38148</v>
      </c>
      <c r="E158" t="s">
        <v>519</v>
      </c>
      <c r="F158" t="s">
        <v>520</v>
      </c>
      <c r="G158">
        <v>145</v>
      </c>
    </row>
    <row r="159" spans="1:7">
      <c r="A159">
        <v>10257</v>
      </c>
      <c r="B159">
        <v>38152</v>
      </c>
      <c r="C159">
        <v>38162</v>
      </c>
      <c r="D159">
        <v>38153</v>
      </c>
      <c r="E159" t="s">
        <v>519</v>
      </c>
      <c r="F159" t="s">
        <v>520</v>
      </c>
      <c r="G159">
        <v>450</v>
      </c>
    </row>
    <row r="160" spans="1:7">
      <c r="A160">
        <v>10258</v>
      </c>
      <c r="B160">
        <v>38153</v>
      </c>
      <c r="C160">
        <v>38163</v>
      </c>
      <c r="D160">
        <v>38161</v>
      </c>
      <c r="E160" t="s">
        <v>519</v>
      </c>
      <c r="F160" t="s">
        <v>520</v>
      </c>
      <c r="G160">
        <v>398</v>
      </c>
    </row>
    <row r="161" spans="1:7">
      <c r="A161">
        <v>10259</v>
      </c>
      <c r="B161">
        <v>38153</v>
      </c>
      <c r="C161">
        <v>38160</v>
      </c>
      <c r="D161">
        <v>38155</v>
      </c>
      <c r="E161" t="s">
        <v>519</v>
      </c>
      <c r="F161" t="s">
        <v>520</v>
      </c>
      <c r="G161">
        <v>166</v>
      </c>
    </row>
    <row r="162" spans="1:7">
      <c r="A162">
        <v>10260</v>
      </c>
      <c r="B162">
        <v>38154</v>
      </c>
      <c r="C162">
        <v>38160</v>
      </c>
      <c r="D162" t="s">
        <v>520</v>
      </c>
      <c r="E162" t="s">
        <v>534</v>
      </c>
      <c r="F162" t="s">
        <v>548</v>
      </c>
      <c r="G162">
        <v>357</v>
      </c>
    </row>
    <row r="163" spans="1:7">
      <c r="A163">
        <v>10261</v>
      </c>
      <c r="B163">
        <v>38155</v>
      </c>
      <c r="C163">
        <v>38163</v>
      </c>
      <c r="D163">
        <v>38160</v>
      </c>
      <c r="E163" t="s">
        <v>519</v>
      </c>
      <c r="F163" t="s">
        <v>520</v>
      </c>
      <c r="G163">
        <v>233</v>
      </c>
    </row>
    <row r="164" spans="1:7">
      <c r="A164">
        <v>10262</v>
      </c>
      <c r="B164">
        <v>38162</v>
      </c>
      <c r="C164">
        <v>38169</v>
      </c>
      <c r="D164" t="s">
        <v>520</v>
      </c>
      <c r="E164" t="s">
        <v>534</v>
      </c>
      <c r="F164" t="s">
        <v>549</v>
      </c>
      <c r="G164">
        <v>141</v>
      </c>
    </row>
    <row r="165" spans="1:7">
      <c r="A165">
        <v>10263</v>
      </c>
      <c r="B165">
        <v>38166</v>
      </c>
      <c r="C165">
        <v>38172</v>
      </c>
      <c r="D165">
        <v>38170</v>
      </c>
      <c r="E165" t="s">
        <v>519</v>
      </c>
      <c r="F165" t="s">
        <v>520</v>
      </c>
      <c r="G165">
        <v>175</v>
      </c>
    </row>
    <row r="166" spans="1:7">
      <c r="A166">
        <v>10264</v>
      </c>
      <c r="B166">
        <v>38168</v>
      </c>
      <c r="C166">
        <v>38174</v>
      </c>
      <c r="D166">
        <v>38169</v>
      </c>
      <c r="E166" t="s">
        <v>519</v>
      </c>
      <c r="F166" t="s">
        <v>550</v>
      </c>
      <c r="G166">
        <v>362</v>
      </c>
    </row>
    <row r="167" spans="1:7">
      <c r="A167">
        <v>10265</v>
      </c>
      <c r="B167">
        <v>38170</v>
      </c>
      <c r="C167">
        <v>38177</v>
      </c>
      <c r="D167">
        <v>38175</v>
      </c>
      <c r="E167" t="s">
        <v>519</v>
      </c>
      <c r="F167" t="s">
        <v>520</v>
      </c>
      <c r="G167">
        <v>471</v>
      </c>
    </row>
    <row r="168" spans="1:7">
      <c r="A168">
        <v>10266</v>
      </c>
      <c r="B168">
        <v>38174</v>
      </c>
      <c r="C168">
        <v>38182</v>
      </c>
      <c r="D168">
        <v>38178</v>
      </c>
      <c r="E168" t="s">
        <v>519</v>
      </c>
      <c r="F168" t="s">
        <v>520</v>
      </c>
      <c r="G168">
        <v>386</v>
      </c>
    </row>
    <row r="169" spans="1:7">
      <c r="A169">
        <v>10267</v>
      </c>
      <c r="B169">
        <v>38175</v>
      </c>
      <c r="C169">
        <v>38185</v>
      </c>
      <c r="D169">
        <v>38177</v>
      </c>
      <c r="E169" t="s">
        <v>519</v>
      </c>
      <c r="F169" t="s">
        <v>520</v>
      </c>
      <c r="G169">
        <v>151</v>
      </c>
    </row>
    <row r="170" spans="1:7">
      <c r="A170">
        <v>10268</v>
      </c>
      <c r="B170">
        <v>38180</v>
      </c>
      <c r="C170">
        <v>38186</v>
      </c>
      <c r="D170">
        <v>38182</v>
      </c>
      <c r="E170" t="s">
        <v>519</v>
      </c>
      <c r="F170" t="s">
        <v>520</v>
      </c>
      <c r="G170">
        <v>412</v>
      </c>
    </row>
    <row r="171" spans="1:7">
      <c r="A171">
        <v>10269</v>
      </c>
      <c r="B171">
        <v>38184</v>
      </c>
      <c r="C171">
        <v>38190</v>
      </c>
      <c r="D171">
        <v>38186</v>
      </c>
      <c r="E171" t="s">
        <v>519</v>
      </c>
      <c r="F171" t="s">
        <v>520</v>
      </c>
      <c r="G171">
        <v>382</v>
      </c>
    </row>
    <row r="172" spans="1:7">
      <c r="A172">
        <v>10270</v>
      </c>
      <c r="B172">
        <v>38187</v>
      </c>
      <c r="C172">
        <v>38195</v>
      </c>
      <c r="D172">
        <v>38192</v>
      </c>
      <c r="E172" t="s">
        <v>519</v>
      </c>
      <c r="F172" t="s">
        <v>544</v>
      </c>
      <c r="G172">
        <v>282</v>
      </c>
    </row>
    <row r="173" spans="1:7">
      <c r="A173">
        <v>10271</v>
      </c>
      <c r="B173">
        <v>38188</v>
      </c>
      <c r="C173">
        <v>38197</v>
      </c>
      <c r="D173">
        <v>38191</v>
      </c>
      <c r="E173" t="s">
        <v>519</v>
      </c>
      <c r="F173" t="s">
        <v>520</v>
      </c>
      <c r="G173">
        <v>124</v>
      </c>
    </row>
    <row r="174" spans="1:7">
      <c r="A174">
        <v>10272</v>
      </c>
      <c r="B174">
        <v>38188</v>
      </c>
      <c r="C174">
        <v>38194</v>
      </c>
      <c r="D174">
        <v>38190</v>
      </c>
      <c r="E174" t="s">
        <v>519</v>
      </c>
      <c r="F174" t="s">
        <v>520</v>
      </c>
      <c r="G174">
        <v>157</v>
      </c>
    </row>
    <row r="175" spans="1:7">
      <c r="A175">
        <v>10273</v>
      </c>
      <c r="B175">
        <v>38189</v>
      </c>
      <c r="C175">
        <v>38196</v>
      </c>
      <c r="D175">
        <v>38190</v>
      </c>
      <c r="E175" t="s">
        <v>519</v>
      </c>
      <c r="F175" t="s">
        <v>520</v>
      </c>
      <c r="G175">
        <v>314</v>
      </c>
    </row>
    <row r="176" spans="1:7">
      <c r="A176">
        <v>10274</v>
      </c>
      <c r="B176">
        <v>38189</v>
      </c>
      <c r="C176">
        <v>38197</v>
      </c>
      <c r="D176">
        <v>38190</v>
      </c>
      <c r="E176" t="s">
        <v>519</v>
      </c>
      <c r="F176" t="s">
        <v>520</v>
      </c>
      <c r="G176">
        <v>379</v>
      </c>
    </row>
    <row r="177" spans="1:7">
      <c r="A177">
        <v>10275</v>
      </c>
      <c r="B177">
        <v>38191</v>
      </c>
      <c r="C177">
        <v>38201</v>
      </c>
      <c r="D177">
        <v>38197</v>
      </c>
      <c r="E177" t="s">
        <v>519</v>
      </c>
      <c r="F177" t="s">
        <v>520</v>
      </c>
      <c r="G177">
        <v>119</v>
      </c>
    </row>
    <row r="178" spans="1:7">
      <c r="A178">
        <v>10276</v>
      </c>
      <c r="B178">
        <v>38201</v>
      </c>
      <c r="C178">
        <v>38210</v>
      </c>
      <c r="D178">
        <v>38207</v>
      </c>
      <c r="E178" t="s">
        <v>519</v>
      </c>
      <c r="F178" t="s">
        <v>520</v>
      </c>
      <c r="G178">
        <v>204</v>
      </c>
    </row>
    <row r="179" spans="1:7">
      <c r="A179">
        <v>10277</v>
      </c>
      <c r="B179">
        <v>38203</v>
      </c>
      <c r="C179">
        <v>38211</v>
      </c>
      <c r="D179">
        <v>38204</v>
      </c>
      <c r="E179" t="s">
        <v>519</v>
      </c>
      <c r="F179" t="s">
        <v>520</v>
      </c>
      <c r="G179">
        <v>148</v>
      </c>
    </row>
    <row r="180" spans="1:7">
      <c r="A180">
        <v>10278</v>
      </c>
      <c r="B180">
        <v>38205</v>
      </c>
      <c r="C180">
        <v>38215</v>
      </c>
      <c r="D180">
        <v>38208</v>
      </c>
      <c r="E180" t="s">
        <v>519</v>
      </c>
      <c r="F180" t="s">
        <v>520</v>
      </c>
      <c r="G180">
        <v>112</v>
      </c>
    </row>
    <row r="181" spans="1:7">
      <c r="A181">
        <v>10279</v>
      </c>
      <c r="B181">
        <v>38208</v>
      </c>
      <c r="C181">
        <v>38218</v>
      </c>
      <c r="D181">
        <v>38214</v>
      </c>
      <c r="E181" t="s">
        <v>519</v>
      </c>
      <c r="F181" t="s">
        <v>536</v>
      </c>
      <c r="G181">
        <v>141</v>
      </c>
    </row>
    <row r="182" spans="1:7">
      <c r="A182">
        <v>10280</v>
      </c>
      <c r="B182">
        <v>38216</v>
      </c>
      <c r="C182">
        <v>38226</v>
      </c>
      <c r="D182">
        <v>38218</v>
      </c>
      <c r="E182" t="s">
        <v>519</v>
      </c>
      <c r="F182" t="s">
        <v>520</v>
      </c>
      <c r="G182">
        <v>249</v>
      </c>
    </row>
    <row r="183" spans="1:7">
      <c r="A183">
        <v>10281</v>
      </c>
      <c r="B183">
        <v>38218</v>
      </c>
      <c r="C183">
        <v>38227</v>
      </c>
      <c r="D183">
        <v>38222</v>
      </c>
      <c r="E183" t="s">
        <v>519</v>
      </c>
      <c r="F183" t="s">
        <v>520</v>
      </c>
      <c r="G183">
        <v>157</v>
      </c>
    </row>
    <row r="184" spans="1:7">
      <c r="A184">
        <v>10282</v>
      </c>
      <c r="B184">
        <v>38219</v>
      </c>
      <c r="C184">
        <v>38225</v>
      </c>
      <c r="D184">
        <v>38221</v>
      </c>
      <c r="E184" t="s">
        <v>519</v>
      </c>
      <c r="F184" t="s">
        <v>520</v>
      </c>
      <c r="G184">
        <v>124</v>
      </c>
    </row>
    <row r="185" spans="1:7">
      <c r="A185">
        <v>10283</v>
      </c>
      <c r="B185">
        <v>38219</v>
      </c>
      <c r="C185">
        <v>38229</v>
      </c>
      <c r="D185">
        <v>38222</v>
      </c>
      <c r="E185" t="s">
        <v>519</v>
      </c>
      <c r="F185" t="s">
        <v>520</v>
      </c>
      <c r="G185">
        <v>260</v>
      </c>
    </row>
    <row r="186" spans="1:7">
      <c r="A186">
        <v>10284</v>
      </c>
      <c r="B186">
        <v>38220</v>
      </c>
      <c r="C186">
        <v>38228</v>
      </c>
      <c r="D186">
        <v>38225</v>
      </c>
      <c r="E186" t="s">
        <v>519</v>
      </c>
      <c r="F186" t="s">
        <v>537</v>
      </c>
      <c r="G186">
        <v>299</v>
      </c>
    </row>
    <row r="187" spans="1:7">
      <c r="A187">
        <v>10285</v>
      </c>
      <c r="B187">
        <v>38226</v>
      </c>
      <c r="C187">
        <v>38234</v>
      </c>
      <c r="D187">
        <v>38230</v>
      </c>
      <c r="E187" t="s">
        <v>519</v>
      </c>
      <c r="F187" t="s">
        <v>520</v>
      </c>
      <c r="G187">
        <v>286</v>
      </c>
    </row>
    <row r="188" spans="1:7">
      <c r="A188">
        <v>10286</v>
      </c>
      <c r="B188">
        <v>38227</v>
      </c>
      <c r="C188">
        <v>38236</v>
      </c>
      <c r="D188">
        <v>38231</v>
      </c>
      <c r="E188" t="s">
        <v>519</v>
      </c>
      <c r="F188" t="s">
        <v>520</v>
      </c>
      <c r="G188">
        <v>172</v>
      </c>
    </row>
    <row r="189" spans="1:7">
      <c r="A189">
        <v>10287</v>
      </c>
      <c r="B189">
        <v>38229</v>
      </c>
      <c r="C189">
        <v>38236</v>
      </c>
      <c r="D189">
        <v>38231</v>
      </c>
      <c r="E189" t="s">
        <v>519</v>
      </c>
      <c r="F189" t="s">
        <v>520</v>
      </c>
      <c r="G189">
        <v>298</v>
      </c>
    </row>
    <row r="190" spans="1:7">
      <c r="A190">
        <v>10288</v>
      </c>
      <c r="B190">
        <v>38231</v>
      </c>
      <c r="C190">
        <v>38241</v>
      </c>
      <c r="D190">
        <v>38235</v>
      </c>
      <c r="E190" t="s">
        <v>519</v>
      </c>
      <c r="F190" t="s">
        <v>520</v>
      </c>
      <c r="G190">
        <v>166</v>
      </c>
    </row>
    <row r="191" spans="1:7">
      <c r="A191">
        <v>10289</v>
      </c>
      <c r="B191">
        <v>38233</v>
      </c>
      <c r="C191">
        <v>38243</v>
      </c>
      <c r="D191">
        <v>38234</v>
      </c>
      <c r="E191" t="s">
        <v>519</v>
      </c>
      <c r="F191" t="s">
        <v>539</v>
      </c>
      <c r="G191">
        <v>167</v>
      </c>
    </row>
    <row r="192" spans="1:7">
      <c r="A192">
        <v>10290</v>
      </c>
      <c r="B192">
        <v>38237</v>
      </c>
      <c r="C192">
        <v>38245</v>
      </c>
      <c r="D192">
        <v>38243</v>
      </c>
      <c r="E192" t="s">
        <v>519</v>
      </c>
      <c r="F192" t="s">
        <v>520</v>
      </c>
      <c r="G192">
        <v>198</v>
      </c>
    </row>
    <row r="193" spans="1:7">
      <c r="A193">
        <v>10291</v>
      </c>
      <c r="B193">
        <v>38238</v>
      </c>
      <c r="C193">
        <v>38247</v>
      </c>
      <c r="D193">
        <v>38244</v>
      </c>
      <c r="E193" t="s">
        <v>519</v>
      </c>
      <c r="F193" t="s">
        <v>520</v>
      </c>
      <c r="G193">
        <v>448</v>
      </c>
    </row>
    <row r="194" spans="1:7">
      <c r="A194">
        <v>10292</v>
      </c>
      <c r="B194">
        <v>38238</v>
      </c>
      <c r="C194">
        <v>38248</v>
      </c>
      <c r="D194">
        <v>38241</v>
      </c>
      <c r="E194" t="s">
        <v>519</v>
      </c>
      <c r="F194" t="s">
        <v>530</v>
      </c>
      <c r="G194">
        <v>131</v>
      </c>
    </row>
    <row r="195" spans="1:7">
      <c r="A195">
        <v>10293</v>
      </c>
      <c r="B195">
        <v>38239</v>
      </c>
      <c r="C195">
        <v>38248</v>
      </c>
      <c r="D195">
        <v>38244</v>
      </c>
      <c r="E195" t="s">
        <v>519</v>
      </c>
      <c r="F195" t="s">
        <v>520</v>
      </c>
      <c r="G195">
        <v>249</v>
      </c>
    </row>
    <row r="196" spans="1:7">
      <c r="A196">
        <v>10294</v>
      </c>
      <c r="B196">
        <v>38240</v>
      </c>
      <c r="C196">
        <v>38247</v>
      </c>
      <c r="D196">
        <v>38244</v>
      </c>
      <c r="E196" t="s">
        <v>519</v>
      </c>
      <c r="F196" t="s">
        <v>520</v>
      </c>
      <c r="G196">
        <v>204</v>
      </c>
    </row>
    <row r="197" spans="1:7">
      <c r="A197">
        <v>10295</v>
      </c>
      <c r="B197">
        <v>38240</v>
      </c>
      <c r="C197">
        <v>38247</v>
      </c>
      <c r="D197">
        <v>38244</v>
      </c>
      <c r="E197" t="s">
        <v>519</v>
      </c>
      <c r="F197" t="s">
        <v>530</v>
      </c>
      <c r="G197">
        <v>362</v>
      </c>
    </row>
    <row r="198" spans="1:7">
      <c r="A198">
        <v>10296</v>
      </c>
      <c r="B198">
        <v>38245</v>
      </c>
      <c r="C198">
        <v>38252</v>
      </c>
      <c r="D198">
        <v>38246</v>
      </c>
      <c r="E198" t="s">
        <v>519</v>
      </c>
      <c r="F198" t="s">
        <v>520</v>
      </c>
      <c r="G198">
        <v>415</v>
      </c>
    </row>
    <row r="199" spans="1:7">
      <c r="A199">
        <v>10297</v>
      </c>
      <c r="B199">
        <v>38246</v>
      </c>
      <c r="C199">
        <v>38252</v>
      </c>
      <c r="D199">
        <v>38251</v>
      </c>
      <c r="E199" t="s">
        <v>519</v>
      </c>
      <c r="F199" t="s">
        <v>541</v>
      </c>
      <c r="G199">
        <v>189</v>
      </c>
    </row>
    <row r="200" spans="1:7">
      <c r="A200">
        <v>10298</v>
      </c>
      <c r="B200">
        <v>38257</v>
      </c>
      <c r="C200">
        <v>38265</v>
      </c>
      <c r="D200">
        <v>38261</v>
      </c>
      <c r="E200" t="s">
        <v>519</v>
      </c>
      <c r="F200" t="s">
        <v>520</v>
      </c>
      <c r="G200">
        <v>103</v>
      </c>
    </row>
    <row r="201" spans="1:7">
      <c r="A201">
        <v>10299</v>
      </c>
      <c r="B201">
        <v>38260</v>
      </c>
      <c r="C201">
        <v>38270</v>
      </c>
      <c r="D201">
        <v>38261</v>
      </c>
      <c r="E201" t="s">
        <v>519</v>
      </c>
      <c r="F201" t="s">
        <v>520</v>
      </c>
      <c r="G201">
        <v>186</v>
      </c>
    </row>
    <row r="202" spans="1:7">
      <c r="A202">
        <v>10300</v>
      </c>
      <c r="B202">
        <v>37898</v>
      </c>
      <c r="C202">
        <v>37907</v>
      </c>
      <c r="D202">
        <v>37903</v>
      </c>
      <c r="E202" t="s">
        <v>519</v>
      </c>
      <c r="F202" t="s">
        <v>520</v>
      </c>
      <c r="G202">
        <v>128</v>
      </c>
    </row>
    <row r="203" spans="1:7">
      <c r="A203">
        <v>10301</v>
      </c>
      <c r="B203">
        <v>37899</v>
      </c>
      <c r="C203">
        <v>37909</v>
      </c>
      <c r="D203">
        <v>37902</v>
      </c>
      <c r="E203" t="s">
        <v>519</v>
      </c>
      <c r="F203" t="s">
        <v>520</v>
      </c>
      <c r="G203">
        <v>299</v>
      </c>
    </row>
    <row r="204" spans="1:7">
      <c r="A204">
        <v>10302</v>
      </c>
      <c r="B204">
        <v>37900</v>
      </c>
      <c r="C204">
        <v>37910</v>
      </c>
      <c r="D204">
        <v>37901</v>
      </c>
      <c r="E204" t="s">
        <v>519</v>
      </c>
      <c r="F204" t="s">
        <v>520</v>
      </c>
      <c r="G204">
        <v>201</v>
      </c>
    </row>
    <row r="205" spans="1:7">
      <c r="A205">
        <v>10303</v>
      </c>
      <c r="B205">
        <v>38266</v>
      </c>
      <c r="C205">
        <v>38274</v>
      </c>
      <c r="D205">
        <v>38269</v>
      </c>
      <c r="E205" t="s">
        <v>519</v>
      </c>
      <c r="F205" t="s">
        <v>542</v>
      </c>
      <c r="G205">
        <v>484</v>
      </c>
    </row>
    <row r="206" spans="1:7">
      <c r="A206">
        <v>10304</v>
      </c>
      <c r="B206">
        <v>38271</v>
      </c>
      <c r="C206">
        <v>38280</v>
      </c>
      <c r="D206">
        <v>38277</v>
      </c>
      <c r="E206" t="s">
        <v>519</v>
      </c>
      <c r="F206" t="s">
        <v>520</v>
      </c>
      <c r="G206">
        <v>256</v>
      </c>
    </row>
    <row r="207" spans="1:7">
      <c r="A207">
        <v>10305</v>
      </c>
      <c r="B207">
        <v>38273</v>
      </c>
      <c r="C207">
        <v>38282</v>
      </c>
      <c r="D207">
        <v>38275</v>
      </c>
      <c r="E207" t="s">
        <v>519</v>
      </c>
      <c r="F207" t="s">
        <v>521</v>
      </c>
      <c r="G207">
        <v>286</v>
      </c>
    </row>
    <row r="208" spans="1:7">
      <c r="A208">
        <v>10306</v>
      </c>
      <c r="B208">
        <v>38274</v>
      </c>
      <c r="C208">
        <v>38281</v>
      </c>
      <c r="D208">
        <v>38277</v>
      </c>
      <c r="E208" t="s">
        <v>519</v>
      </c>
      <c r="F208" t="s">
        <v>520</v>
      </c>
      <c r="G208">
        <v>187</v>
      </c>
    </row>
    <row r="209" spans="1:7">
      <c r="A209">
        <v>10307</v>
      </c>
      <c r="B209">
        <v>38274</v>
      </c>
      <c r="C209">
        <v>38283</v>
      </c>
      <c r="D209">
        <v>38280</v>
      </c>
      <c r="E209" t="s">
        <v>519</v>
      </c>
      <c r="F209" t="s">
        <v>520</v>
      </c>
      <c r="G209">
        <v>339</v>
      </c>
    </row>
    <row r="210" spans="1:7">
      <c r="A210">
        <v>10308</v>
      </c>
      <c r="B210">
        <v>38275</v>
      </c>
      <c r="C210">
        <v>38284</v>
      </c>
      <c r="D210">
        <v>38280</v>
      </c>
      <c r="E210" t="s">
        <v>519</v>
      </c>
      <c r="F210" t="s">
        <v>523</v>
      </c>
      <c r="G210">
        <v>319</v>
      </c>
    </row>
    <row r="211" spans="1:7">
      <c r="A211">
        <v>10309</v>
      </c>
      <c r="B211">
        <v>38275</v>
      </c>
      <c r="C211">
        <v>38284</v>
      </c>
      <c r="D211">
        <v>38278</v>
      </c>
      <c r="E211" t="s">
        <v>519</v>
      </c>
      <c r="F211" t="s">
        <v>520</v>
      </c>
      <c r="G211">
        <v>121</v>
      </c>
    </row>
    <row r="212" spans="1:7">
      <c r="A212">
        <v>10310</v>
      </c>
      <c r="B212">
        <v>38276</v>
      </c>
      <c r="C212">
        <v>38284</v>
      </c>
      <c r="D212">
        <v>38278</v>
      </c>
      <c r="E212" t="s">
        <v>519</v>
      </c>
      <c r="F212" t="s">
        <v>520</v>
      </c>
      <c r="G212">
        <v>259</v>
      </c>
    </row>
    <row r="213" spans="1:7">
      <c r="A213">
        <v>10311</v>
      </c>
      <c r="B213">
        <v>38276</v>
      </c>
      <c r="C213">
        <v>38283</v>
      </c>
      <c r="D213">
        <v>38280</v>
      </c>
      <c r="E213" t="s">
        <v>519</v>
      </c>
      <c r="F213" t="s">
        <v>522</v>
      </c>
      <c r="G213">
        <v>141</v>
      </c>
    </row>
    <row r="214" spans="1:7">
      <c r="A214">
        <v>10312</v>
      </c>
      <c r="B214">
        <v>38281</v>
      </c>
      <c r="C214">
        <v>38287</v>
      </c>
      <c r="D214">
        <v>38283</v>
      </c>
      <c r="E214" t="s">
        <v>519</v>
      </c>
      <c r="F214" t="s">
        <v>520</v>
      </c>
      <c r="G214">
        <v>124</v>
      </c>
    </row>
    <row r="215" spans="1:7">
      <c r="A215">
        <v>10313</v>
      </c>
      <c r="B215">
        <v>38282</v>
      </c>
      <c r="C215">
        <v>38288</v>
      </c>
      <c r="D215">
        <v>38285</v>
      </c>
      <c r="E215" t="s">
        <v>519</v>
      </c>
      <c r="F215" t="s">
        <v>523</v>
      </c>
      <c r="G215">
        <v>202</v>
      </c>
    </row>
    <row r="216" spans="1:7">
      <c r="A216">
        <v>10314</v>
      </c>
      <c r="B216">
        <v>38282</v>
      </c>
      <c r="C216">
        <v>38292</v>
      </c>
      <c r="D216">
        <v>38283</v>
      </c>
      <c r="E216" t="s">
        <v>519</v>
      </c>
      <c r="F216" t="s">
        <v>520</v>
      </c>
      <c r="G216">
        <v>227</v>
      </c>
    </row>
    <row r="217" spans="1:7">
      <c r="A217">
        <v>10315</v>
      </c>
      <c r="B217">
        <v>38289</v>
      </c>
      <c r="C217">
        <v>38299</v>
      </c>
      <c r="D217">
        <v>38290</v>
      </c>
      <c r="E217" t="s">
        <v>519</v>
      </c>
      <c r="F217" t="s">
        <v>520</v>
      </c>
      <c r="G217">
        <v>119</v>
      </c>
    </row>
    <row r="218" spans="1:7">
      <c r="A218">
        <v>10316</v>
      </c>
      <c r="B218">
        <v>38292</v>
      </c>
      <c r="C218">
        <v>38300</v>
      </c>
      <c r="D218">
        <v>38298</v>
      </c>
      <c r="E218" t="s">
        <v>519</v>
      </c>
      <c r="F218" t="s">
        <v>524</v>
      </c>
      <c r="G218">
        <v>240</v>
      </c>
    </row>
    <row r="219" spans="1:7">
      <c r="A219">
        <v>10317</v>
      </c>
      <c r="B219">
        <v>38293</v>
      </c>
      <c r="C219">
        <v>38303</v>
      </c>
      <c r="D219">
        <v>38299</v>
      </c>
      <c r="E219" t="s">
        <v>519</v>
      </c>
      <c r="F219" t="s">
        <v>520</v>
      </c>
      <c r="G219">
        <v>161</v>
      </c>
    </row>
    <row r="220" spans="1:7">
      <c r="A220">
        <v>10318</v>
      </c>
      <c r="B220">
        <v>38293</v>
      </c>
      <c r="C220">
        <v>38300</v>
      </c>
      <c r="D220">
        <v>38298</v>
      </c>
      <c r="E220" t="s">
        <v>519</v>
      </c>
      <c r="F220" t="s">
        <v>520</v>
      </c>
      <c r="G220">
        <v>157</v>
      </c>
    </row>
    <row r="221" spans="1:7">
      <c r="A221">
        <v>10319</v>
      </c>
      <c r="B221">
        <v>38294</v>
      </c>
      <c r="C221">
        <v>38302</v>
      </c>
      <c r="D221">
        <v>38297</v>
      </c>
      <c r="E221" t="s">
        <v>519</v>
      </c>
      <c r="F221" t="s">
        <v>547</v>
      </c>
      <c r="G221">
        <v>456</v>
      </c>
    </row>
    <row r="222" spans="1:7">
      <c r="A222">
        <v>10320</v>
      </c>
      <c r="B222">
        <v>38294</v>
      </c>
      <c r="C222">
        <v>38304</v>
      </c>
      <c r="D222">
        <v>38298</v>
      </c>
      <c r="E222" t="s">
        <v>519</v>
      </c>
      <c r="F222" t="s">
        <v>520</v>
      </c>
      <c r="G222">
        <v>144</v>
      </c>
    </row>
    <row r="223" spans="1:7">
      <c r="A223">
        <v>10321</v>
      </c>
      <c r="B223">
        <v>38295</v>
      </c>
      <c r="C223">
        <v>38303</v>
      </c>
      <c r="D223">
        <v>38298</v>
      </c>
      <c r="E223" t="s">
        <v>519</v>
      </c>
      <c r="F223" t="s">
        <v>520</v>
      </c>
      <c r="G223">
        <v>462</v>
      </c>
    </row>
    <row r="224" spans="1:7">
      <c r="A224">
        <v>10322</v>
      </c>
      <c r="B224">
        <v>38295</v>
      </c>
      <c r="C224">
        <v>38303</v>
      </c>
      <c r="D224">
        <v>38301</v>
      </c>
      <c r="E224" t="s">
        <v>519</v>
      </c>
      <c r="F224" t="s">
        <v>525</v>
      </c>
      <c r="G224">
        <v>363</v>
      </c>
    </row>
    <row r="225" spans="1:7">
      <c r="A225">
        <v>10323</v>
      </c>
      <c r="B225">
        <v>38296</v>
      </c>
      <c r="C225">
        <v>38303</v>
      </c>
      <c r="D225">
        <v>38300</v>
      </c>
      <c r="E225" t="s">
        <v>519</v>
      </c>
      <c r="F225" t="s">
        <v>520</v>
      </c>
      <c r="G225">
        <v>128</v>
      </c>
    </row>
    <row r="226" spans="1:7">
      <c r="A226">
        <v>10324</v>
      </c>
      <c r="B226">
        <v>38296</v>
      </c>
      <c r="C226">
        <v>38302</v>
      </c>
      <c r="D226">
        <v>38299</v>
      </c>
      <c r="E226" t="s">
        <v>519</v>
      </c>
      <c r="F226" t="s">
        <v>520</v>
      </c>
      <c r="G226">
        <v>181</v>
      </c>
    </row>
    <row r="227" spans="1:7">
      <c r="A227">
        <v>10325</v>
      </c>
      <c r="B227">
        <v>38296</v>
      </c>
      <c r="C227">
        <v>38304</v>
      </c>
      <c r="D227">
        <v>38299</v>
      </c>
      <c r="E227" t="s">
        <v>519</v>
      </c>
      <c r="F227" t="s">
        <v>520</v>
      </c>
      <c r="G227">
        <v>121</v>
      </c>
    </row>
    <row r="228" spans="1:7">
      <c r="A228">
        <v>10326</v>
      </c>
      <c r="B228">
        <v>38300</v>
      </c>
      <c r="C228">
        <v>38307</v>
      </c>
      <c r="D228">
        <v>38301</v>
      </c>
      <c r="E228" t="s">
        <v>519</v>
      </c>
      <c r="F228" t="s">
        <v>520</v>
      </c>
      <c r="G228">
        <v>144</v>
      </c>
    </row>
    <row r="229" spans="1:7">
      <c r="A229">
        <v>10327</v>
      </c>
      <c r="B229">
        <v>38301</v>
      </c>
      <c r="C229">
        <v>38310</v>
      </c>
      <c r="D229">
        <v>38304</v>
      </c>
      <c r="E229" t="s">
        <v>531</v>
      </c>
      <c r="F229" t="s">
        <v>551</v>
      </c>
      <c r="G229">
        <v>145</v>
      </c>
    </row>
    <row r="230" spans="1:7">
      <c r="A230">
        <v>10328</v>
      </c>
      <c r="B230">
        <v>38303</v>
      </c>
      <c r="C230">
        <v>38312</v>
      </c>
      <c r="D230">
        <v>38309</v>
      </c>
      <c r="E230" t="s">
        <v>519</v>
      </c>
      <c r="F230" t="s">
        <v>526</v>
      </c>
      <c r="G230">
        <v>278</v>
      </c>
    </row>
    <row r="231" spans="1:7">
      <c r="A231">
        <v>10329</v>
      </c>
      <c r="B231">
        <v>38306</v>
      </c>
      <c r="C231">
        <v>38315</v>
      </c>
      <c r="D231">
        <v>38307</v>
      </c>
      <c r="E231" t="s">
        <v>519</v>
      </c>
      <c r="F231" t="s">
        <v>520</v>
      </c>
      <c r="G231">
        <v>131</v>
      </c>
    </row>
    <row r="232" spans="1:7">
      <c r="A232">
        <v>10330</v>
      </c>
      <c r="B232">
        <v>38307</v>
      </c>
      <c r="C232">
        <v>38316</v>
      </c>
      <c r="D232">
        <v>38312</v>
      </c>
      <c r="E232" t="s">
        <v>519</v>
      </c>
      <c r="F232" t="s">
        <v>520</v>
      </c>
      <c r="G232">
        <v>385</v>
      </c>
    </row>
    <row r="233" spans="1:7">
      <c r="A233">
        <v>10331</v>
      </c>
      <c r="B233">
        <v>38308</v>
      </c>
      <c r="C233">
        <v>38314</v>
      </c>
      <c r="D233">
        <v>38314</v>
      </c>
      <c r="E233" t="s">
        <v>519</v>
      </c>
      <c r="F233" t="s">
        <v>527</v>
      </c>
      <c r="G233">
        <v>486</v>
      </c>
    </row>
    <row r="234" spans="1:7">
      <c r="A234">
        <v>10332</v>
      </c>
      <c r="B234">
        <v>38308</v>
      </c>
      <c r="C234">
        <v>38316</v>
      </c>
      <c r="D234">
        <v>38309</v>
      </c>
      <c r="E234" t="s">
        <v>519</v>
      </c>
      <c r="F234" t="s">
        <v>520</v>
      </c>
      <c r="G234">
        <v>187</v>
      </c>
    </row>
    <row r="235" spans="1:7">
      <c r="A235">
        <v>10333</v>
      </c>
      <c r="B235">
        <v>38309</v>
      </c>
      <c r="C235">
        <v>38318</v>
      </c>
      <c r="D235">
        <v>38311</v>
      </c>
      <c r="E235" t="s">
        <v>519</v>
      </c>
      <c r="F235" t="s">
        <v>520</v>
      </c>
      <c r="G235">
        <v>129</v>
      </c>
    </row>
    <row r="236" spans="1:7">
      <c r="A236">
        <v>10334</v>
      </c>
      <c r="B236">
        <v>38310</v>
      </c>
      <c r="C236">
        <v>38319</v>
      </c>
      <c r="D236" t="s">
        <v>520</v>
      </c>
      <c r="E236" t="s">
        <v>552</v>
      </c>
      <c r="F236" t="s">
        <v>553</v>
      </c>
      <c r="G236">
        <v>144</v>
      </c>
    </row>
    <row r="237" spans="1:7">
      <c r="A237">
        <v>10335</v>
      </c>
      <c r="B237">
        <v>38310</v>
      </c>
      <c r="C237">
        <v>38320</v>
      </c>
      <c r="D237">
        <v>38314</v>
      </c>
      <c r="E237" t="s">
        <v>519</v>
      </c>
      <c r="F237" t="s">
        <v>520</v>
      </c>
      <c r="G237">
        <v>124</v>
      </c>
    </row>
    <row r="238" spans="1:7">
      <c r="A238">
        <v>10336</v>
      </c>
      <c r="B238">
        <v>38311</v>
      </c>
      <c r="C238">
        <v>38317</v>
      </c>
      <c r="D238">
        <v>38315</v>
      </c>
      <c r="E238" t="s">
        <v>519</v>
      </c>
      <c r="F238" t="s">
        <v>547</v>
      </c>
      <c r="G238">
        <v>172</v>
      </c>
    </row>
    <row r="239" spans="1:7">
      <c r="A239">
        <v>10337</v>
      </c>
      <c r="B239">
        <v>38312</v>
      </c>
      <c r="C239">
        <v>38321</v>
      </c>
      <c r="D239">
        <v>38317</v>
      </c>
      <c r="E239" t="s">
        <v>519</v>
      </c>
      <c r="F239" t="s">
        <v>520</v>
      </c>
      <c r="G239">
        <v>424</v>
      </c>
    </row>
    <row r="240" spans="1:7">
      <c r="A240">
        <v>10338</v>
      </c>
      <c r="B240">
        <v>38313</v>
      </c>
      <c r="C240">
        <v>38323</v>
      </c>
      <c r="D240">
        <v>38318</v>
      </c>
      <c r="E240" t="s">
        <v>519</v>
      </c>
      <c r="F240" t="s">
        <v>520</v>
      </c>
      <c r="G240">
        <v>381</v>
      </c>
    </row>
    <row r="241" spans="1:7">
      <c r="A241">
        <v>10339</v>
      </c>
      <c r="B241">
        <v>38314</v>
      </c>
      <c r="C241">
        <v>38321</v>
      </c>
      <c r="D241">
        <v>38321</v>
      </c>
      <c r="E241" t="s">
        <v>519</v>
      </c>
      <c r="F241" t="s">
        <v>520</v>
      </c>
      <c r="G241">
        <v>398</v>
      </c>
    </row>
    <row r="242" spans="1:7">
      <c r="A242">
        <v>10340</v>
      </c>
      <c r="B242">
        <v>38315</v>
      </c>
      <c r="C242">
        <v>38322</v>
      </c>
      <c r="D242">
        <v>38316</v>
      </c>
      <c r="E242" t="s">
        <v>519</v>
      </c>
      <c r="F242" t="s">
        <v>528</v>
      </c>
      <c r="G242">
        <v>216</v>
      </c>
    </row>
    <row r="243" spans="1:7">
      <c r="A243">
        <v>10341</v>
      </c>
      <c r="B243">
        <v>38315</v>
      </c>
      <c r="C243">
        <v>38322</v>
      </c>
      <c r="D243">
        <v>38320</v>
      </c>
      <c r="E243" t="s">
        <v>519</v>
      </c>
      <c r="F243" t="s">
        <v>520</v>
      </c>
      <c r="G243">
        <v>382</v>
      </c>
    </row>
    <row r="244" spans="1:7">
      <c r="A244">
        <v>10342</v>
      </c>
      <c r="B244">
        <v>38315</v>
      </c>
      <c r="C244">
        <v>38322</v>
      </c>
      <c r="D244">
        <v>38320</v>
      </c>
      <c r="E244" t="s">
        <v>519</v>
      </c>
      <c r="F244" t="s">
        <v>520</v>
      </c>
      <c r="G244">
        <v>114</v>
      </c>
    </row>
    <row r="245" spans="1:7">
      <c r="A245">
        <v>10343</v>
      </c>
      <c r="B245">
        <v>38315</v>
      </c>
      <c r="C245">
        <v>38322</v>
      </c>
      <c r="D245">
        <v>38317</v>
      </c>
      <c r="E245" t="s">
        <v>519</v>
      </c>
      <c r="F245" t="s">
        <v>520</v>
      </c>
      <c r="G245">
        <v>353</v>
      </c>
    </row>
    <row r="246" spans="1:7">
      <c r="A246">
        <v>10344</v>
      </c>
      <c r="B246">
        <v>38316</v>
      </c>
      <c r="C246">
        <v>38323</v>
      </c>
      <c r="D246">
        <v>38320</v>
      </c>
      <c r="E246" t="s">
        <v>519</v>
      </c>
      <c r="F246" t="s">
        <v>520</v>
      </c>
      <c r="G246">
        <v>350</v>
      </c>
    </row>
    <row r="247" spans="1:7">
      <c r="A247">
        <v>10345</v>
      </c>
      <c r="B247">
        <v>38316</v>
      </c>
      <c r="C247">
        <v>38322</v>
      </c>
      <c r="D247">
        <v>38317</v>
      </c>
      <c r="E247" t="s">
        <v>519</v>
      </c>
      <c r="F247" t="s">
        <v>520</v>
      </c>
      <c r="G247">
        <v>103</v>
      </c>
    </row>
    <row r="248" spans="1:7">
      <c r="A248">
        <v>10346</v>
      </c>
      <c r="B248">
        <v>38320</v>
      </c>
      <c r="C248">
        <v>38326</v>
      </c>
      <c r="D248">
        <v>38321</v>
      </c>
      <c r="E248" t="s">
        <v>519</v>
      </c>
      <c r="F248" t="s">
        <v>520</v>
      </c>
      <c r="G248">
        <v>112</v>
      </c>
    </row>
    <row r="249" spans="1:7">
      <c r="A249">
        <v>10347</v>
      </c>
      <c r="B249">
        <v>38320</v>
      </c>
      <c r="C249">
        <v>38328</v>
      </c>
      <c r="D249">
        <v>38321</v>
      </c>
      <c r="E249" t="s">
        <v>519</v>
      </c>
      <c r="F249" t="s">
        <v>529</v>
      </c>
      <c r="G249">
        <v>114</v>
      </c>
    </row>
    <row r="250" spans="1:7">
      <c r="A250">
        <v>10348</v>
      </c>
      <c r="B250">
        <v>38292</v>
      </c>
      <c r="C250">
        <v>38299</v>
      </c>
      <c r="D250">
        <v>38296</v>
      </c>
      <c r="E250" t="s">
        <v>519</v>
      </c>
      <c r="F250" t="s">
        <v>520</v>
      </c>
      <c r="G250">
        <v>458</v>
      </c>
    </row>
    <row r="251" spans="1:7">
      <c r="A251">
        <v>10349</v>
      </c>
      <c r="B251">
        <v>38322</v>
      </c>
      <c r="C251">
        <v>38328</v>
      </c>
      <c r="D251">
        <v>38324</v>
      </c>
      <c r="E251" t="s">
        <v>519</v>
      </c>
      <c r="F251" t="s">
        <v>520</v>
      </c>
      <c r="G251">
        <v>151</v>
      </c>
    </row>
    <row r="252" spans="1:7">
      <c r="A252">
        <v>10350</v>
      </c>
      <c r="B252">
        <v>38323</v>
      </c>
      <c r="C252">
        <v>38329</v>
      </c>
      <c r="D252">
        <v>38326</v>
      </c>
      <c r="E252" t="s">
        <v>519</v>
      </c>
      <c r="F252" t="s">
        <v>520</v>
      </c>
      <c r="G252">
        <v>141</v>
      </c>
    </row>
    <row r="253" spans="1:7">
      <c r="A253">
        <v>10351</v>
      </c>
      <c r="B253">
        <v>38324</v>
      </c>
      <c r="C253">
        <v>38332</v>
      </c>
      <c r="D253">
        <v>38328</v>
      </c>
      <c r="E253" t="s">
        <v>519</v>
      </c>
      <c r="F253" t="s">
        <v>520</v>
      </c>
      <c r="G253">
        <v>324</v>
      </c>
    </row>
    <row r="254" spans="1:7">
      <c r="A254">
        <v>10352</v>
      </c>
      <c r="B254">
        <v>38324</v>
      </c>
      <c r="C254">
        <v>38333</v>
      </c>
      <c r="D254">
        <v>38330</v>
      </c>
      <c r="E254" t="s">
        <v>519</v>
      </c>
      <c r="F254" t="s">
        <v>520</v>
      </c>
      <c r="G254">
        <v>198</v>
      </c>
    </row>
    <row r="255" spans="1:7">
      <c r="A255">
        <v>10353</v>
      </c>
      <c r="B255">
        <v>38325</v>
      </c>
      <c r="C255">
        <v>38332</v>
      </c>
      <c r="D255">
        <v>38326</v>
      </c>
      <c r="E255" t="s">
        <v>519</v>
      </c>
      <c r="F255" t="s">
        <v>520</v>
      </c>
      <c r="G255">
        <v>447</v>
      </c>
    </row>
    <row r="256" spans="1:7">
      <c r="A256">
        <v>10354</v>
      </c>
      <c r="B256">
        <v>38325</v>
      </c>
      <c r="C256">
        <v>38331</v>
      </c>
      <c r="D256">
        <v>38326</v>
      </c>
      <c r="E256" t="s">
        <v>519</v>
      </c>
      <c r="F256" t="s">
        <v>520</v>
      </c>
      <c r="G256">
        <v>323</v>
      </c>
    </row>
    <row r="257" spans="1:7">
      <c r="A257">
        <v>10355</v>
      </c>
      <c r="B257">
        <v>38328</v>
      </c>
      <c r="C257">
        <v>38335</v>
      </c>
      <c r="D257">
        <v>38334</v>
      </c>
      <c r="E257" t="s">
        <v>519</v>
      </c>
      <c r="F257" t="s">
        <v>520</v>
      </c>
      <c r="G257">
        <v>141</v>
      </c>
    </row>
    <row r="258" spans="1:7">
      <c r="A258">
        <v>10356</v>
      </c>
      <c r="B258">
        <v>38330</v>
      </c>
      <c r="C258">
        <v>38336</v>
      </c>
      <c r="D258">
        <v>38333</v>
      </c>
      <c r="E258" t="s">
        <v>519</v>
      </c>
      <c r="F258" t="s">
        <v>520</v>
      </c>
      <c r="G258">
        <v>250</v>
      </c>
    </row>
    <row r="259" spans="1:7">
      <c r="A259">
        <v>10357</v>
      </c>
      <c r="B259">
        <v>38331</v>
      </c>
      <c r="C259">
        <v>38337</v>
      </c>
      <c r="D259">
        <v>38335</v>
      </c>
      <c r="E259" t="s">
        <v>519</v>
      </c>
      <c r="F259" t="s">
        <v>520</v>
      </c>
      <c r="G259">
        <v>124</v>
      </c>
    </row>
    <row r="260" spans="1:7">
      <c r="A260">
        <v>10358</v>
      </c>
      <c r="B260">
        <v>38331</v>
      </c>
      <c r="C260">
        <v>38337</v>
      </c>
      <c r="D260">
        <v>38337</v>
      </c>
      <c r="E260" t="s">
        <v>519</v>
      </c>
      <c r="F260" t="s">
        <v>547</v>
      </c>
      <c r="G260">
        <v>141</v>
      </c>
    </row>
    <row r="261" spans="1:7">
      <c r="A261">
        <v>10359</v>
      </c>
      <c r="B261">
        <v>38336</v>
      </c>
      <c r="C261">
        <v>38344</v>
      </c>
      <c r="D261">
        <v>38339</v>
      </c>
      <c r="E261" t="s">
        <v>519</v>
      </c>
      <c r="F261" t="s">
        <v>520</v>
      </c>
      <c r="G261">
        <v>353</v>
      </c>
    </row>
    <row r="262" spans="1:7">
      <c r="A262">
        <v>10360</v>
      </c>
      <c r="B262">
        <v>38337</v>
      </c>
      <c r="C262">
        <v>38343</v>
      </c>
      <c r="D262">
        <v>38339</v>
      </c>
      <c r="E262" t="s">
        <v>519</v>
      </c>
      <c r="F262" t="s">
        <v>520</v>
      </c>
      <c r="G262">
        <v>496</v>
      </c>
    </row>
    <row r="263" spans="1:7">
      <c r="A263">
        <v>10361</v>
      </c>
      <c r="B263">
        <v>38338</v>
      </c>
      <c r="C263">
        <v>38345</v>
      </c>
      <c r="D263">
        <v>38341</v>
      </c>
      <c r="E263" t="s">
        <v>519</v>
      </c>
      <c r="F263" t="s">
        <v>520</v>
      </c>
      <c r="G263">
        <v>282</v>
      </c>
    </row>
    <row r="264" spans="1:7">
      <c r="A264">
        <v>10362</v>
      </c>
      <c r="B264">
        <v>38357</v>
      </c>
      <c r="C264">
        <v>38368</v>
      </c>
      <c r="D264">
        <v>38362</v>
      </c>
      <c r="E264" t="s">
        <v>519</v>
      </c>
      <c r="F264" t="s">
        <v>520</v>
      </c>
      <c r="G264">
        <v>161</v>
      </c>
    </row>
    <row r="265" spans="1:7">
      <c r="A265">
        <v>10363</v>
      </c>
      <c r="B265">
        <v>38358</v>
      </c>
      <c r="C265">
        <v>38364</v>
      </c>
      <c r="D265">
        <v>38362</v>
      </c>
      <c r="E265" t="s">
        <v>519</v>
      </c>
      <c r="F265" t="s">
        <v>520</v>
      </c>
      <c r="G265">
        <v>334</v>
      </c>
    </row>
    <row r="266" spans="1:7">
      <c r="A266">
        <v>10364</v>
      </c>
      <c r="B266">
        <v>38358</v>
      </c>
      <c r="C266">
        <v>38369</v>
      </c>
      <c r="D266">
        <v>38361</v>
      </c>
      <c r="E266" t="s">
        <v>519</v>
      </c>
      <c r="F266" t="s">
        <v>520</v>
      </c>
      <c r="G266">
        <v>350</v>
      </c>
    </row>
    <row r="267" spans="1:7">
      <c r="A267">
        <v>10365</v>
      </c>
      <c r="B267">
        <v>38359</v>
      </c>
      <c r="C267">
        <v>38370</v>
      </c>
      <c r="D267">
        <v>38363</v>
      </c>
      <c r="E267" t="s">
        <v>519</v>
      </c>
      <c r="F267" t="s">
        <v>520</v>
      </c>
      <c r="G267">
        <v>320</v>
      </c>
    </row>
    <row r="268" spans="1:7">
      <c r="A268">
        <v>10366</v>
      </c>
      <c r="B268">
        <v>38362</v>
      </c>
      <c r="C268">
        <v>38371</v>
      </c>
      <c r="D268">
        <v>38364</v>
      </c>
      <c r="E268" t="s">
        <v>519</v>
      </c>
      <c r="F268" t="s">
        <v>520</v>
      </c>
      <c r="G268">
        <v>381</v>
      </c>
    </row>
    <row r="269" spans="1:7">
      <c r="A269">
        <v>10367</v>
      </c>
      <c r="B269">
        <v>38364</v>
      </c>
      <c r="C269">
        <v>38373</v>
      </c>
      <c r="D269">
        <v>38368</v>
      </c>
      <c r="E269" t="s">
        <v>531</v>
      </c>
      <c r="F269" t="s">
        <v>554</v>
      </c>
      <c r="G269">
        <v>205</v>
      </c>
    </row>
    <row r="270" spans="1:7">
      <c r="A270">
        <v>10368</v>
      </c>
      <c r="B270">
        <v>38371</v>
      </c>
      <c r="C270">
        <v>38379</v>
      </c>
      <c r="D270">
        <v>38376</v>
      </c>
      <c r="E270" t="s">
        <v>519</v>
      </c>
      <c r="F270" t="s">
        <v>544</v>
      </c>
      <c r="G270">
        <v>124</v>
      </c>
    </row>
    <row r="271" spans="1:7">
      <c r="A271">
        <v>10369</v>
      </c>
      <c r="B271">
        <v>38372</v>
      </c>
      <c r="C271">
        <v>38380</v>
      </c>
      <c r="D271">
        <v>38376</v>
      </c>
      <c r="E271" t="s">
        <v>519</v>
      </c>
      <c r="F271" t="s">
        <v>520</v>
      </c>
      <c r="G271">
        <v>379</v>
      </c>
    </row>
    <row r="272" spans="1:7">
      <c r="A272">
        <v>10370</v>
      </c>
      <c r="B272">
        <v>38372</v>
      </c>
      <c r="C272">
        <v>38384</v>
      </c>
      <c r="D272">
        <v>38377</v>
      </c>
      <c r="E272" t="s">
        <v>519</v>
      </c>
      <c r="F272" t="s">
        <v>520</v>
      </c>
      <c r="G272">
        <v>276</v>
      </c>
    </row>
    <row r="273" spans="1:7">
      <c r="A273">
        <v>10371</v>
      </c>
      <c r="B273">
        <v>38375</v>
      </c>
      <c r="C273">
        <v>38386</v>
      </c>
      <c r="D273">
        <v>38377</v>
      </c>
      <c r="E273" t="s">
        <v>519</v>
      </c>
      <c r="F273" t="s">
        <v>520</v>
      </c>
      <c r="G273">
        <v>124</v>
      </c>
    </row>
    <row r="274" spans="1:7">
      <c r="A274">
        <v>10372</v>
      </c>
      <c r="B274">
        <v>38378</v>
      </c>
      <c r="C274">
        <v>38388</v>
      </c>
      <c r="D274">
        <v>38380</v>
      </c>
      <c r="E274" t="s">
        <v>519</v>
      </c>
      <c r="F274" t="s">
        <v>520</v>
      </c>
      <c r="G274">
        <v>398</v>
      </c>
    </row>
    <row r="275" spans="1:7">
      <c r="A275">
        <v>10373</v>
      </c>
      <c r="B275">
        <v>38383</v>
      </c>
      <c r="C275">
        <v>38391</v>
      </c>
      <c r="D275">
        <v>38389</v>
      </c>
      <c r="E275" t="s">
        <v>519</v>
      </c>
      <c r="F275" t="s">
        <v>520</v>
      </c>
      <c r="G275">
        <v>311</v>
      </c>
    </row>
    <row r="276" spans="1:7">
      <c r="A276">
        <v>10374</v>
      </c>
      <c r="B276">
        <v>38385</v>
      </c>
      <c r="C276">
        <v>38392</v>
      </c>
      <c r="D276">
        <v>38386</v>
      </c>
      <c r="E276" t="s">
        <v>519</v>
      </c>
      <c r="F276" t="s">
        <v>520</v>
      </c>
      <c r="G276">
        <v>333</v>
      </c>
    </row>
    <row r="277" spans="1:7">
      <c r="A277">
        <v>10375</v>
      </c>
      <c r="B277">
        <v>38386</v>
      </c>
      <c r="C277">
        <v>38393</v>
      </c>
      <c r="D277">
        <v>38389</v>
      </c>
      <c r="E277" t="s">
        <v>519</v>
      </c>
      <c r="F277" t="s">
        <v>520</v>
      </c>
      <c r="G277">
        <v>119</v>
      </c>
    </row>
    <row r="278" spans="1:7">
      <c r="A278">
        <v>10376</v>
      </c>
      <c r="B278">
        <v>38391</v>
      </c>
      <c r="C278">
        <v>38401</v>
      </c>
      <c r="D278">
        <v>38396</v>
      </c>
      <c r="E278" t="s">
        <v>519</v>
      </c>
      <c r="F278" t="s">
        <v>520</v>
      </c>
      <c r="G278">
        <v>219</v>
      </c>
    </row>
    <row r="279" spans="1:7">
      <c r="A279">
        <v>10377</v>
      </c>
      <c r="B279">
        <v>38392</v>
      </c>
      <c r="C279">
        <v>38404</v>
      </c>
      <c r="D279">
        <v>38395</v>
      </c>
      <c r="E279" t="s">
        <v>519</v>
      </c>
      <c r="F279" t="s">
        <v>536</v>
      </c>
      <c r="G279">
        <v>186</v>
      </c>
    </row>
    <row r="280" spans="1:7">
      <c r="A280">
        <v>10378</v>
      </c>
      <c r="B280">
        <v>38393</v>
      </c>
      <c r="C280">
        <v>38401</v>
      </c>
      <c r="D280">
        <v>38394</v>
      </c>
      <c r="E280" t="s">
        <v>519</v>
      </c>
      <c r="F280" t="s">
        <v>520</v>
      </c>
      <c r="G280">
        <v>141</v>
      </c>
    </row>
    <row r="281" spans="1:7">
      <c r="A281">
        <v>10379</v>
      </c>
      <c r="B281">
        <v>38393</v>
      </c>
      <c r="C281">
        <v>38401</v>
      </c>
      <c r="D281">
        <v>38394</v>
      </c>
      <c r="E281" t="s">
        <v>519</v>
      </c>
      <c r="F281" t="s">
        <v>520</v>
      </c>
      <c r="G281">
        <v>141</v>
      </c>
    </row>
    <row r="282" spans="1:7">
      <c r="A282">
        <v>10380</v>
      </c>
      <c r="B282">
        <v>38399</v>
      </c>
      <c r="C282">
        <v>38407</v>
      </c>
      <c r="D282">
        <v>38401</v>
      </c>
      <c r="E282" t="s">
        <v>519</v>
      </c>
      <c r="F282" t="s">
        <v>520</v>
      </c>
      <c r="G282">
        <v>141</v>
      </c>
    </row>
    <row r="283" spans="1:7">
      <c r="A283">
        <v>10381</v>
      </c>
      <c r="B283">
        <v>38400</v>
      </c>
      <c r="C283">
        <v>38408</v>
      </c>
      <c r="D283">
        <v>38401</v>
      </c>
      <c r="E283" t="s">
        <v>519</v>
      </c>
      <c r="F283" t="s">
        <v>520</v>
      </c>
      <c r="G283">
        <v>321</v>
      </c>
    </row>
    <row r="284" spans="1:7">
      <c r="A284">
        <v>10382</v>
      </c>
      <c r="B284">
        <v>38400</v>
      </c>
      <c r="C284">
        <v>38406</v>
      </c>
      <c r="D284">
        <v>38401</v>
      </c>
      <c r="E284" t="s">
        <v>519</v>
      </c>
      <c r="F284" t="s">
        <v>537</v>
      </c>
      <c r="G284">
        <v>124</v>
      </c>
    </row>
    <row r="285" spans="1:7">
      <c r="A285">
        <v>10383</v>
      </c>
      <c r="B285">
        <v>38405</v>
      </c>
      <c r="C285">
        <v>38413</v>
      </c>
      <c r="D285">
        <v>38408</v>
      </c>
      <c r="E285" t="s">
        <v>519</v>
      </c>
      <c r="F285" t="s">
        <v>520</v>
      </c>
      <c r="G285">
        <v>141</v>
      </c>
    </row>
    <row r="286" spans="1:7">
      <c r="A286">
        <v>10384</v>
      </c>
      <c r="B286">
        <v>38406</v>
      </c>
      <c r="C286">
        <v>38417</v>
      </c>
      <c r="D286">
        <v>38410</v>
      </c>
      <c r="E286" t="s">
        <v>519</v>
      </c>
      <c r="F286" t="s">
        <v>520</v>
      </c>
      <c r="G286">
        <v>321</v>
      </c>
    </row>
    <row r="287" spans="1:7">
      <c r="A287">
        <v>10385</v>
      </c>
      <c r="B287">
        <v>38411</v>
      </c>
      <c r="C287">
        <v>38420</v>
      </c>
      <c r="D287">
        <v>38412</v>
      </c>
      <c r="E287" t="s">
        <v>519</v>
      </c>
      <c r="F287" t="s">
        <v>520</v>
      </c>
      <c r="G287">
        <v>124</v>
      </c>
    </row>
    <row r="288" spans="1:7">
      <c r="A288">
        <v>10386</v>
      </c>
      <c r="B288">
        <v>38412</v>
      </c>
      <c r="C288">
        <v>38420</v>
      </c>
      <c r="D288">
        <v>38417</v>
      </c>
      <c r="E288" t="s">
        <v>531</v>
      </c>
      <c r="F288" t="s">
        <v>555</v>
      </c>
      <c r="G288">
        <v>141</v>
      </c>
    </row>
    <row r="289" spans="1:7">
      <c r="A289">
        <v>10387</v>
      </c>
      <c r="B289">
        <v>38413</v>
      </c>
      <c r="C289">
        <v>38420</v>
      </c>
      <c r="D289">
        <v>38417</v>
      </c>
      <c r="E289" t="s">
        <v>519</v>
      </c>
      <c r="F289" t="s">
        <v>539</v>
      </c>
      <c r="G289">
        <v>148</v>
      </c>
    </row>
    <row r="290" spans="1:7">
      <c r="A290">
        <v>10388</v>
      </c>
      <c r="B290">
        <v>38414</v>
      </c>
      <c r="C290">
        <v>38422</v>
      </c>
      <c r="D290">
        <v>38420</v>
      </c>
      <c r="E290" t="s">
        <v>519</v>
      </c>
      <c r="F290" t="s">
        <v>520</v>
      </c>
      <c r="G290">
        <v>462</v>
      </c>
    </row>
    <row r="291" spans="1:7">
      <c r="A291">
        <v>10389</v>
      </c>
      <c r="B291">
        <v>38414</v>
      </c>
      <c r="C291">
        <v>38420</v>
      </c>
      <c r="D291">
        <v>38419</v>
      </c>
      <c r="E291" t="s">
        <v>519</v>
      </c>
      <c r="F291" t="s">
        <v>520</v>
      </c>
      <c r="G291">
        <v>448</v>
      </c>
    </row>
    <row r="292" spans="1:7">
      <c r="A292">
        <v>10390</v>
      </c>
      <c r="B292">
        <v>38415</v>
      </c>
      <c r="C292">
        <v>38422</v>
      </c>
      <c r="D292">
        <v>38418</v>
      </c>
      <c r="E292" t="s">
        <v>519</v>
      </c>
      <c r="F292" t="s">
        <v>530</v>
      </c>
      <c r="G292">
        <v>124</v>
      </c>
    </row>
    <row r="293" spans="1:7">
      <c r="A293">
        <v>10391</v>
      </c>
      <c r="B293">
        <v>38420</v>
      </c>
      <c r="C293">
        <v>38431</v>
      </c>
      <c r="D293">
        <v>38426</v>
      </c>
      <c r="E293" t="s">
        <v>519</v>
      </c>
      <c r="F293" t="s">
        <v>520</v>
      </c>
      <c r="G293">
        <v>276</v>
      </c>
    </row>
    <row r="294" spans="1:7">
      <c r="A294">
        <v>10392</v>
      </c>
      <c r="B294">
        <v>38421</v>
      </c>
      <c r="C294">
        <v>38429</v>
      </c>
      <c r="D294">
        <v>38423</v>
      </c>
      <c r="E294" t="s">
        <v>519</v>
      </c>
      <c r="F294" t="s">
        <v>520</v>
      </c>
      <c r="G294">
        <v>452</v>
      </c>
    </row>
    <row r="295" spans="1:7">
      <c r="A295">
        <v>10393</v>
      </c>
      <c r="B295">
        <v>38422</v>
      </c>
      <c r="C295">
        <v>38433</v>
      </c>
      <c r="D295">
        <v>38425</v>
      </c>
      <c r="E295" t="s">
        <v>519</v>
      </c>
      <c r="F295" t="s">
        <v>530</v>
      </c>
      <c r="G295">
        <v>323</v>
      </c>
    </row>
    <row r="296" spans="1:7">
      <c r="A296">
        <v>10394</v>
      </c>
      <c r="B296">
        <v>38426</v>
      </c>
      <c r="C296">
        <v>38436</v>
      </c>
      <c r="D296">
        <v>38430</v>
      </c>
      <c r="E296" t="s">
        <v>519</v>
      </c>
      <c r="F296" t="s">
        <v>520</v>
      </c>
      <c r="G296">
        <v>141</v>
      </c>
    </row>
    <row r="297" spans="1:7">
      <c r="A297">
        <v>10395</v>
      </c>
      <c r="B297">
        <v>38428</v>
      </c>
      <c r="C297">
        <v>38435</v>
      </c>
      <c r="D297">
        <v>38434</v>
      </c>
      <c r="E297" t="s">
        <v>519</v>
      </c>
      <c r="F297" t="s">
        <v>541</v>
      </c>
      <c r="G297">
        <v>250</v>
      </c>
    </row>
    <row r="298" spans="1:7">
      <c r="A298">
        <v>10396</v>
      </c>
      <c r="B298">
        <v>38434</v>
      </c>
      <c r="C298">
        <v>38444</v>
      </c>
      <c r="D298">
        <v>38439</v>
      </c>
      <c r="E298" t="s">
        <v>519</v>
      </c>
      <c r="F298" t="s">
        <v>520</v>
      </c>
      <c r="G298">
        <v>124</v>
      </c>
    </row>
    <row r="299" spans="1:7">
      <c r="A299">
        <v>10397</v>
      </c>
      <c r="B299">
        <v>38439</v>
      </c>
      <c r="C299">
        <v>38451</v>
      </c>
      <c r="D299">
        <v>38443</v>
      </c>
      <c r="E299" t="s">
        <v>519</v>
      </c>
      <c r="F299" t="s">
        <v>520</v>
      </c>
      <c r="G299">
        <v>242</v>
      </c>
    </row>
    <row r="300" spans="1:7">
      <c r="A300">
        <v>10398</v>
      </c>
      <c r="B300">
        <v>38441</v>
      </c>
      <c r="C300">
        <v>38451</v>
      </c>
      <c r="D300">
        <v>38442</v>
      </c>
      <c r="E300" t="s">
        <v>519</v>
      </c>
      <c r="F300" t="s">
        <v>520</v>
      </c>
      <c r="G300">
        <v>353</v>
      </c>
    </row>
    <row r="301" spans="1:7">
      <c r="A301">
        <v>10399</v>
      </c>
      <c r="B301">
        <v>38443</v>
      </c>
      <c r="C301">
        <v>38454</v>
      </c>
      <c r="D301">
        <v>38445</v>
      </c>
      <c r="E301" t="s">
        <v>519</v>
      </c>
      <c r="F301" t="s">
        <v>520</v>
      </c>
      <c r="G301">
        <v>496</v>
      </c>
    </row>
    <row r="302" spans="1:7">
      <c r="A302">
        <v>10400</v>
      </c>
      <c r="B302">
        <v>38443</v>
      </c>
      <c r="C302">
        <v>38453</v>
      </c>
      <c r="D302">
        <v>38446</v>
      </c>
      <c r="E302" t="s">
        <v>519</v>
      </c>
      <c r="F302" t="s">
        <v>547</v>
      </c>
      <c r="G302">
        <v>450</v>
      </c>
    </row>
    <row r="303" spans="1:7">
      <c r="A303">
        <v>10401</v>
      </c>
      <c r="B303">
        <v>38445</v>
      </c>
      <c r="C303">
        <v>38456</v>
      </c>
      <c r="D303" t="s">
        <v>520</v>
      </c>
      <c r="E303" t="s">
        <v>552</v>
      </c>
      <c r="F303" t="s">
        <v>556</v>
      </c>
      <c r="G303">
        <v>328</v>
      </c>
    </row>
    <row r="304" spans="1:7">
      <c r="A304">
        <v>10402</v>
      </c>
      <c r="B304">
        <v>38449</v>
      </c>
      <c r="C304">
        <v>38456</v>
      </c>
      <c r="D304">
        <v>38454</v>
      </c>
      <c r="E304" t="s">
        <v>519</v>
      </c>
      <c r="F304" t="s">
        <v>520</v>
      </c>
      <c r="G304">
        <v>406</v>
      </c>
    </row>
    <row r="305" spans="1:7">
      <c r="A305">
        <v>10403</v>
      </c>
      <c r="B305">
        <v>38450</v>
      </c>
      <c r="C305">
        <v>38460</v>
      </c>
      <c r="D305">
        <v>38453</v>
      </c>
      <c r="E305" t="s">
        <v>519</v>
      </c>
      <c r="F305" t="s">
        <v>520</v>
      </c>
      <c r="G305">
        <v>201</v>
      </c>
    </row>
    <row r="306" spans="1:7">
      <c r="A306">
        <v>10404</v>
      </c>
      <c r="B306">
        <v>38450</v>
      </c>
      <c r="C306">
        <v>38456</v>
      </c>
      <c r="D306">
        <v>38453</v>
      </c>
      <c r="E306" t="s">
        <v>519</v>
      </c>
      <c r="F306" t="s">
        <v>520</v>
      </c>
      <c r="G306">
        <v>323</v>
      </c>
    </row>
    <row r="307" spans="1:7">
      <c r="A307">
        <v>10405</v>
      </c>
      <c r="B307">
        <v>38456</v>
      </c>
      <c r="C307">
        <v>38466</v>
      </c>
      <c r="D307">
        <v>38462</v>
      </c>
      <c r="E307" t="s">
        <v>519</v>
      </c>
      <c r="F307" t="s">
        <v>520</v>
      </c>
      <c r="G307">
        <v>209</v>
      </c>
    </row>
    <row r="308" spans="1:7">
      <c r="A308">
        <v>10406</v>
      </c>
      <c r="B308">
        <v>38457</v>
      </c>
      <c r="C308">
        <v>38467</v>
      </c>
      <c r="D308">
        <v>38463</v>
      </c>
      <c r="E308" t="s">
        <v>557</v>
      </c>
      <c r="F308" t="s">
        <v>558</v>
      </c>
      <c r="G308">
        <v>145</v>
      </c>
    </row>
    <row r="309" spans="1:7">
      <c r="A309">
        <v>10407</v>
      </c>
      <c r="B309">
        <v>38464</v>
      </c>
      <c r="C309">
        <v>38476</v>
      </c>
      <c r="D309" t="s">
        <v>520</v>
      </c>
      <c r="E309" t="s">
        <v>552</v>
      </c>
      <c r="F309" t="s">
        <v>556</v>
      </c>
      <c r="G309">
        <v>450</v>
      </c>
    </row>
    <row r="310" spans="1:7">
      <c r="A310">
        <v>10408</v>
      </c>
      <c r="B310">
        <v>38464</v>
      </c>
      <c r="C310">
        <v>38471</v>
      </c>
      <c r="D310">
        <v>38469</v>
      </c>
      <c r="E310" t="s">
        <v>519</v>
      </c>
      <c r="F310" t="s">
        <v>520</v>
      </c>
      <c r="G310">
        <v>398</v>
      </c>
    </row>
    <row r="311" spans="1:7">
      <c r="A311">
        <v>10409</v>
      </c>
      <c r="B311">
        <v>38465</v>
      </c>
      <c r="C311">
        <v>38477</v>
      </c>
      <c r="D311">
        <v>38466</v>
      </c>
      <c r="E311" t="s">
        <v>519</v>
      </c>
      <c r="F311" t="s">
        <v>520</v>
      </c>
      <c r="G311">
        <v>166</v>
      </c>
    </row>
    <row r="312" spans="1:7">
      <c r="A312">
        <v>10410</v>
      </c>
      <c r="B312">
        <v>38471</v>
      </c>
      <c r="C312">
        <v>38482</v>
      </c>
      <c r="D312">
        <v>38472</v>
      </c>
      <c r="E312" t="s">
        <v>519</v>
      </c>
      <c r="F312" t="s">
        <v>520</v>
      </c>
      <c r="G312">
        <v>357</v>
      </c>
    </row>
    <row r="313" spans="1:7">
      <c r="A313">
        <v>10411</v>
      </c>
      <c r="B313">
        <v>38473</v>
      </c>
      <c r="C313">
        <v>38480</v>
      </c>
      <c r="D313">
        <v>38478</v>
      </c>
      <c r="E313" t="s">
        <v>519</v>
      </c>
      <c r="F313" t="s">
        <v>520</v>
      </c>
      <c r="G313">
        <v>233</v>
      </c>
    </row>
    <row r="314" spans="1:7">
      <c r="A314">
        <v>10412</v>
      </c>
      <c r="B314">
        <v>38475</v>
      </c>
      <c r="C314">
        <v>38485</v>
      </c>
      <c r="D314">
        <v>38477</v>
      </c>
      <c r="E314" t="s">
        <v>519</v>
      </c>
      <c r="F314" t="s">
        <v>520</v>
      </c>
      <c r="G314">
        <v>141</v>
      </c>
    </row>
    <row r="315" spans="1:7">
      <c r="A315">
        <v>10413</v>
      </c>
      <c r="B315">
        <v>38477</v>
      </c>
      <c r="C315">
        <v>38486</v>
      </c>
      <c r="D315">
        <v>38481</v>
      </c>
      <c r="E315" t="s">
        <v>519</v>
      </c>
      <c r="F315" t="s">
        <v>547</v>
      </c>
      <c r="G315">
        <v>175</v>
      </c>
    </row>
    <row r="316" spans="1:7">
      <c r="A316">
        <v>10414</v>
      </c>
      <c r="B316">
        <v>38478</v>
      </c>
      <c r="C316">
        <v>38485</v>
      </c>
      <c r="D316" t="s">
        <v>520</v>
      </c>
      <c r="E316" t="s">
        <v>552</v>
      </c>
      <c r="F316" t="s">
        <v>556</v>
      </c>
      <c r="G316">
        <v>362</v>
      </c>
    </row>
    <row r="317" spans="1:7">
      <c r="A317">
        <v>10415</v>
      </c>
      <c r="B317">
        <v>38481</v>
      </c>
      <c r="C317">
        <v>38492</v>
      </c>
      <c r="D317">
        <v>38484</v>
      </c>
      <c r="E317" t="s">
        <v>557</v>
      </c>
      <c r="F317" t="s">
        <v>559</v>
      </c>
      <c r="G317">
        <v>471</v>
      </c>
    </row>
    <row r="318" spans="1:7">
      <c r="A318">
        <v>10416</v>
      </c>
      <c r="B318">
        <v>38482</v>
      </c>
      <c r="C318">
        <v>38488</v>
      </c>
      <c r="D318">
        <v>38486</v>
      </c>
      <c r="E318" t="s">
        <v>519</v>
      </c>
      <c r="F318" t="s">
        <v>520</v>
      </c>
      <c r="G318">
        <v>386</v>
      </c>
    </row>
    <row r="319" spans="1:7">
      <c r="A319">
        <v>10417</v>
      </c>
      <c r="B319">
        <v>38485</v>
      </c>
      <c r="C319">
        <v>38491</v>
      </c>
      <c r="D319">
        <v>38491</v>
      </c>
      <c r="E319" t="s">
        <v>557</v>
      </c>
      <c r="F319" t="s">
        <v>560</v>
      </c>
      <c r="G319">
        <v>141</v>
      </c>
    </row>
    <row r="320" spans="1:7">
      <c r="A320">
        <v>10418</v>
      </c>
      <c r="B320">
        <v>38488</v>
      </c>
      <c r="C320">
        <v>38496</v>
      </c>
      <c r="D320">
        <v>38492</v>
      </c>
      <c r="E320" t="s">
        <v>519</v>
      </c>
      <c r="F320" t="s">
        <v>520</v>
      </c>
      <c r="G320">
        <v>412</v>
      </c>
    </row>
    <row r="321" spans="1:7">
      <c r="A321">
        <v>10419</v>
      </c>
      <c r="B321">
        <v>38489</v>
      </c>
      <c r="C321">
        <v>38500</v>
      </c>
      <c r="D321">
        <v>38491</v>
      </c>
      <c r="E321" t="s">
        <v>519</v>
      </c>
      <c r="F321" t="s">
        <v>520</v>
      </c>
      <c r="G321">
        <v>382</v>
      </c>
    </row>
    <row r="322" spans="1:7">
      <c r="A322">
        <v>10420</v>
      </c>
      <c r="B322">
        <v>38501</v>
      </c>
      <c r="C322">
        <v>38510</v>
      </c>
      <c r="D322" t="s">
        <v>520</v>
      </c>
      <c r="E322" t="s">
        <v>561</v>
      </c>
      <c r="F322" t="s">
        <v>520</v>
      </c>
      <c r="G322">
        <v>282</v>
      </c>
    </row>
    <row r="323" spans="1:7">
      <c r="A323">
        <v>10421</v>
      </c>
      <c r="B323">
        <v>38501</v>
      </c>
      <c r="C323">
        <v>38509</v>
      </c>
      <c r="D323" t="s">
        <v>520</v>
      </c>
      <c r="E323" t="s">
        <v>561</v>
      </c>
      <c r="F323" t="s">
        <v>562</v>
      </c>
      <c r="G323">
        <v>124</v>
      </c>
    </row>
    <row r="324" spans="1:7">
      <c r="A324">
        <v>10422</v>
      </c>
      <c r="B324">
        <v>38502</v>
      </c>
      <c r="C324">
        <v>38514</v>
      </c>
      <c r="D324" t="s">
        <v>520</v>
      </c>
      <c r="E324" t="s">
        <v>561</v>
      </c>
      <c r="F324" t="s">
        <v>520</v>
      </c>
      <c r="G324">
        <v>157</v>
      </c>
    </row>
    <row r="325" spans="1:7">
      <c r="A325">
        <v>10423</v>
      </c>
      <c r="B325">
        <v>38502</v>
      </c>
      <c r="C325">
        <v>38508</v>
      </c>
      <c r="D325" t="s">
        <v>520</v>
      </c>
      <c r="E325" t="s">
        <v>561</v>
      </c>
      <c r="F325" t="s">
        <v>520</v>
      </c>
      <c r="G325">
        <v>314</v>
      </c>
    </row>
    <row r="326" spans="1:7">
      <c r="A326">
        <v>10424</v>
      </c>
      <c r="B326">
        <v>38503</v>
      </c>
      <c r="C326">
        <v>38511</v>
      </c>
      <c r="D326" t="s">
        <v>520</v>
      </c>
      <c r="E326" t="s">
        <v>561</v>
      </c>
      <c r="F326" t="s">
        <v>520</v>
      </c>
      <c r="G326">
        <v>141</v>
      </c>
    </row>
    <row r="327" spans="1:7">
      <c r="A327">
        <v>10425</v>
      </c>
      <c r="B327">
        <v>38503</v>
      </c>
      <c r="C327">
        <v>38510</v>
      </c>
      <c r="D327" t="s">
        <v>520</v>
      </c>
      <c r="E327" t="s">
        <v>561</v>
      </c>
      <c r="F327" t="s">
        <v>520</v>
      </c>
      <c r="G327">
        <v>119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35E32-C4DC-4000-8081-EDAA448B9E1F}">
  <sheetPr codeName="Sheet2"/>
  <dimension ref="A1:M123"/>
  <sheetViews>
    <sheetView workbookViewId="0">
      <selection sqref="A1:XFD1048576"/>
    </sheetView>
  </sheetViews>
  <sheetFormatPr defaultRowHeight="15"/>
  <sheetData>
    <row r="1" spans="1:13">
      <c r="A1" t="s">
        <v>106</v>
      </c>
      <c r="B1" t="s">
        <v>563</v>
      </c>
      <c r="C1" t="s">
        <v>564</v>
      </c>
      <c r="D1" t="s">
        <v>565</v>
      </c>
      <c r="E1" t="s">
        <v>566</v>
      </c>
      <c r="F1" t="s">
        <v>567</v>
      </c>
      <c r="G1" t="s">
        <v>568</v>
      </c>
      <c r="H1" t="s">
        <v>109</v>
      </c>
      <c r="I1" t="s">
        <v>569</v>
      </c>
      <c r="J1" t="s">
        <v>570</v>
      </c>
      <c r="K1" t="s">
        <v>571</v>
      </c>
      <c r="L1" t="s">
        <v>107</v>
      </c>
      <c r="M1" t="s">
        <v>108</v>
      </c>
    </row>
    <row r="2" spans="1:13">
      <c r="A2">
        <v>103</v>
      </c>
      <c r="B2" t="s">
        <v>572</v>
      </c>
      <c r="C2" t="s">
        <v>573</v>
      </c>
      <c r="D2" t="s">
        <v>574</v>
      </c>
      <c r="E2" t="s">
        <v>575</v>
      </c>
      <c r="F2" t="s">
        <v>576</v>
      </c>
      <c r="G2" t="s">
        <v>520</v>
      </c>
      <c r="H2" t="s">
        <v>577</v>
      </c>
      <c r="I2" t="s">
        <v>520</v>
      </c>
      <c r="J2">
        <v>44000</v>
      </c>
      <c r="K2" t="s">
        <v>578</v>
      </c>
      <c r="L2">
        <v>1370</v>
      </c>
      <c r="M2">
        <v>21000</v>
      </c>
    </row>
    <row r="3" spans="1:13">
      <c r="A3">
        <v>112</v>
      </c>
      <c r="B3" t="s">
        <v>579</v>
      </c>
      <c r="C3" t="s">
        <v>580</v>
      </c>
      <c r="D3" t="s">
        <v>581</v>
      </c>
      <c r="E3">
        <v>7025551838</v>
      </c>
      <c r="F3" t="s">
        <v>582</v>
      </c>
      <c r="G3" t="s">
        <v>520</v>
      </c>
      <c r="H3" t="s">
        <v>583</v>
      </c>
      <c r="I3" t="s">
        <v>584</v>
      </c>
      <c r="J3">
        <v>83030</v>
      </c>
      <c r="K3" t="s">
        <v>585</v>
      </c>
      <c r="L3">
        <v>1166</v>
      </c>
      <c r="M3">
        <v>71800</v>
      </c>
    </row>
    <row r="4" spans="1:13">
      <c r="A4">
        <v>114</v>
      </c>
      <c r="B4" t="s">
        <v>586</v>
      </c>
      <c r="C4" t="s">
        <v>587</v>
      </c>
      <c r="D4" t="s">
        <v>588</v>
      </c>
      <c r="E4" t="s">
        <v>589</v>
      </c>
      <c r="F4" t="s">
        <v>590</v>
      </c>
      <c r="G4" t="s">
        <v>591</v>
      </c>
      <c r="H4" t="s">
        <v>592</v>
      </c>
      <c r="I4" t="s">
        <v>593</v>
      </c>
      <c r="J4">
        <v>3004</v>
      </c>
      <c r="K4" t="s">
        <v>594</v>
      </c>
      <c r="L4">
        <v>1611</v>
      </c>
      <c r="M4">
        <v>117300</v>
      </c>
    </row>
    <row r="5" spans="1:13">
      <c r="A5">
        <v>119</v>
      </c>
      <c r="B5" t="s">
        <v>595</v>
      </c>
      <c r="C5" t="s">
        <v>596</v>
      </c>
      <c r="D5" t="s">
        <v>597</v>
      </c>
      <c r="E5" t="s">
        <v>598</v>
      </c>
      <c r="F5" t="s">
        <v>599</v>
      </c>
      <c r="G5" t="s">
        <v>520</v>
      </c>
      <c r="H5" t="s">
        <v>577</v>
      </c>
      <c r="I5" t="s">
        <v>520</v>
      </c>
      <c r="J5">
        <v>44000</v>
      </c>
      <c r="K5" t="s">
        <v>578</v>
      </c>
      <c r="L5">
        <v>1370</v>
      </c>
      <c r="M5">
        <v>118200</v>
      </c>
    </row>
    <row r="6" spans="1:13">
      <c r="A6">
        <v>121</v>
      </c>
      <c r="B6" t="s">
        <v>600</v>
      </c>
      <c r="C6" t="s">
        <v>601</v>
      </c>
      <c r="D6" t="s">
        <v>602</v>
      </c>
      <c r="E6" t="s">
        <v>603</v>
      </c>
      <c r="F6" t="s">
        <v>604</v>
      </c>
      <c r="G6" t="s">
        <v>520</v>
      </c>
      <c r="H6" t="s">
        <v>605</v>
      </c>
      <c r="I6" t="s">
        <v>520</v>
      </c>
      <c r="J6">
        <v>4110</v>
      </c>
      <c r="K6" t="s">
        <v>606</v>
      </c>
      <c r="L6">
        <v>1504</v>
      </c>
      <c r="M6">
        <v>81700</v>
      </c>
    </row>
    <row r="7" spans="1:13">
      <c r="A7">
        <v>124</v>
      </c>
      <c r="B7" t="s">
        <v>607</v>
      </c>
      <c r="C7" t="s">
        <v>608</v>
      </c>
      <c r="D7" t="s">
        <v>609</v>
      </c>
      <c r="E7">
        <v>4155551450</v>
      </c>
      <c r="F7" t="s">
        <v>610</v>
      </c>
      <c r="G7" t="s">
        <v>520</v>
      </c>
      <c r="H7" t="s">
        <v>611</v>
      </c>
      <c r="I7" t="s">
        <v>612</v>
      </c>
      <c r="J7">
        <v>97562</v>
      </c>
      <c r="K7" t="s">
        <v>585</v>
      </c>
      <c r="L7">
        <v>1165</v>
      </c>
      <c r="M7">
        <v>210500</v>
      </c>
    </row>
    <row r="8" spans="1:13">
      <c r="A8">
        <v>125</v>
      </c>
      <c r="B8" t="s">
        <v>613</v>
      </c>
      <c r="C8" t="s">
        <v>614</v>
      </c>
      <c r="D8" t="s">
        <v>615</v>
      </c>
      <c r="E8" t="s">
        <v>616</v>
      </c>
      <c r="F8" t="s">
        <v>617</v>
      </c>
      <c r="G8" t="s">
        <v>520</v>
      </c>
      <c r="H8" t="s">
        <v>618</v>
      </c>
      <c r="I8" t="s">
        <v>520</v>
      </c>
      <c r="J8" t="s">
        <v>619</v>
      </c>
      <c r="K8" t="s">
        <v>620</v>
      </c>
      <c r="L8" t="s">
        <v>520</v>
      </c>
      <c r="M8">
        <v>0</v>
      </c>
    </row>
    <row r="9" spans="1:13">
      <c r="A9">
        <v>128</v>
      </c>
      <c r="B9" t="s">
        <v>621</v>
      </c>
      <c r="C9" t="s">
        <v>622</v>
      </c>
      <c r="D9" t="s">
        <v>623</v>
      </c>
      <c r="E9" t="s">
        <v>624</v>
      </c>
      <c r="F9" t="s">
        <v>625</v>
      </c>
      <c r="G9" t="s">
        <v>520</v>
      </c>
      <c r="H9" t="s">
        <v>626</v>
      </c>
      <c r="I9" t="s">
        <v>520</v>
      </c>
      <c r="J9">
        <v>60528</v>
      </c>
      <c r="K9" t="s">
        <v>627</v>
      </c>
      <c r="L9">
        <v>1504</v>
      </c>
      <c r="M9">
        <v>59700</v>
      </c>
    </row>
    <row r="10" spans="1:13">
      <c r="A10">
        <v>129</v>
      </c>
      <c r="B10" t="s">
        <v>628</v>
      </c>
      <c r="C10" t="s">
        <v>629</v>
      </c>
      <c r="D10" t="s">
        <v>630</v>
      </c>
      <c r="E10">
        <v>6505555787</v>
      </c>
      <c r="F10" t="s">
        <v>631</v>
      </c>
      <c r="G10" t="s">
        <v>520</v>
      </c>
      <c r="H10" t="s">
        <v>20</v>
      </c>
      <c r="I10" t="s">
        <v>612</v>
      </c>
      <c r="J10">
        <v>94217</v>
      </c>
      <c r="K10" t="s">
        <v>585</v>
      </c>
      <c r="L10">
        <v>1165</v>
      </c>
      <c r="M10">
        <v>64600</v>
      </c>
    </row>
    <row r="11" spans="1:13">
      <c r="A11">
        <v>131</v>
      </c>
      <c r="B11" t="s">
        <v>632</v>
      </c>
      <c r="C11" t="s">
        <v>633</v>
      </c>
      <c r="D11" t="s">
        <v>634</v>
      </c>
      <c r="E11">
        <v>2125557818</v>
      </c>
      <c r="F11" t="s">
        <v>635</v>
      </c>
      <c r="G11" t="s">
        <v>520</v>
      </c>
      <c r="H11" t="s">
        <v>18</v>
      </c>
      <c r="I11" t="s">
        <v>636</v>
      </c>
      <c r="J11">
        <v>10022</v>
      </c>
      <c r="K11" t="s">
        <v>585</v>
      </c>
      <c r="L11">
        <v>1323</v>
      </c>
      <c r="M11">
        <v>114900</v>
      </c>
    </row>
    <row r="12" spans="1:13">
      <c r="A12">
        <v>141</v>
      </c>
      <c r="B12" t="s">
        <v>637</v>
      </c>
      <c r="C12" t="s">
        <v>638</v>
      </c>
      <c r="D12" t="s">
        <v>639</v>
      </c>
      <c r="E12" t="s">
        <v>640</v>
      </c>
      <c r="F12" t="s">
        <v>641</v>
      </c>
      <c r="G12" t="s">
        <v>520</v>
      </c>
      <c r="H12" t="s">
        <v>642</v>
      </c>
      <c r="I12" t="s">
        <v>520</v>
      </c>
      <c r="J12">
        <v>28034</v>
      </c>
      <c r="K12" t="s">
        <v>643</v>
      </c>
      <c r="L12">
        <v>1370</v>
      </c>
      <c r="M12">
        <v>227600</v>
      </c>
    </row>
    <row r="13" spans="1:13">
      <c r="A13">
        <v>144</v>
      </c>
      <c r="B13" t="s">
        <v>644</v>
      </c>
      <c r="C13" t="s">
        <v>645</v>
      </c>
      <c r="D13" t="s">
        <v>646</v>
      </c>
      <c r="E13" t="s">
        <v>647</v>
      </c>
      <c r="F13" t="s">
        <v>648</v>
      </c>
      <c r="G13" t="s">
        <v>520</v>
      </c>
      <c r="H13" t="s">
        <v>649</v>
      </c>
      <c r="I13" t="s">
        <v>520</v>
      </c>
      <c r="J13" t="s">
        <v>650</v>
      </c>
      <c r="K13" t="s">
        <v>651</v>
      </c>
      <c r="L13">
        <v>1504</v>
      </c>
      <c r="M13">
        <v>53100</v>
      </c>
    </row>
    <row r="14" spans="1:13">
      <c r="A14">
        <v>145</v>
      </c>
      <c r="B14" t="s">
        <v>652</v>
      </c>
      <c r="C14" t="s">
        <v>653</v>
      </c>
      <c r="D14" t="s">
        <v>654</v>
      </c>
      <c r="E14" t="s">
        <v>655</v>
      </c>
      <c r="F14" t="s">
        <v>656</v>
      </c>
      <c r="G14" t="s">
        <v>520</v>
      </c>
      <c r="H14" t="s">
        <v>657</v>
      </c>
      <c r="I14" t="s">
        <v>520</v>
      </c>
      <c r="J14">
        <v>1734</v>
      </c>
      <c r="K14" t="s">
        <v>658</v>
      </c>
      <c r="L14">
        <v>1401</v>
      </c>
      <c r="M14">
        <v>83400</v>
      </c>
    </row>
    <row r="15" spans="1:13">
      <c r="A15">
        <v>146</v>
      </c>
      <c r="B15" t="s">
        <v>659</v>
      </c>
      <c r="C15" t="s">
        <v>660</v>
      </c>
      <c r="D15" t="s">
        <v>661</v>
      </c>
      <c r="E15" t="s">
        <v>662</v>
      </c>
      <c r="F15" t="s">
        <v>663</v>
      </c>
      <c r="G15" t="s">
        <v>520</v>
      </c>
      <c r="H15" t="s">
        <v>664</v>
      </c>
      <c r="I15" t="s">
        <v>520</v>
      </c>
      <c r="J15">
        <v>69004</v>
      </c>
      <c r="K15" t="s">
        <v>578</v>
      </c>
      <c r="L15">
        <v>1337</v>
      </c>
      <c r="M15">
        <v>123900</v>
      </c>
    </row>
    <row r="16" spans="1:13">
      <c r="A16">
        <v>148</v>
      </c>
      <c r="B16" t="s">
        <v>665</v>
      </c>
      <c r="C16" t="s">
        <v>666</v>
      </c>
      <c r="D16" t="s">
        <v>667</v>
      </c>
      <c r="E16" t="s">
        <v>668</v>
      </c>
      <c r="F16" t="s">
        <v>669</v>
      </c>
      <c r="G16" t="s">
        <v>670</v>
      </c>
      <c r="H16" t="s">
        <v>671</v>
      </c>
      <c r="I16" t="s">
        <v>520</v>
      </c>
      <c r="J16">
        <v>79903</v>
      </c>
      <c r="K16" t="s">
        <v>671</v>
      </c>
      <c r="L16">
        <v>1621</v>
      </c>
      <c r="M16">
        <v>103800</v>
      </c>
    </row>
    <row r="17" spans="1:13">
      <c r="A17">
        <v>151</v>
      </c>
      <c r="B17" t="s">
        <v>672</v>
      </c>
      <c r="C17" t="s">
        <v>673</v>
      </c>
      <c r="D17" t="s">
        <v>674</v>
      </c>
      <c r="E17">
        <v>2125557413</v>
      </c>
      <c r="F17" t="s">
        <v>675</v>
      </c>
      <c r="G17" t="s">
        <v>676</v>
      </c>
      <c r="H17" t="s">
        <v>18</v>
      </c>
      <c r="I17" t="s">
        <v>636</v>
      </c>
      <c r="J17">
        <v>10022</v>
      </c>
      <c r="K17" t="s">
        <v>585</v>
      </c>
      <c r="L17">
        <v>1286</v>
      </c>
      <c r="M17">
        <v>138500</v>
      </c>
    </row>
    <row r="18" spans="1:13">
      <c r="A18">
        <v>157</v>
      </c>
      <c r="B18" t="s">
        <v>677</v>
      </c>
      <c r="C18" t="s">
        <v>678</v>
      </c>
      <c r="D18" t="s">
        <v>679</v>
      </c>
      <c r="E18">
        <v>2155551555</v>
      </c>
      <c r="F18" t="s">
        <v>680</v>
      </c>
      <c r="G18" t="s">
        <v>520</v>
      </c>
      <c r="H18" t="s">
        <v>681</v>
      </c>
      <c r="I18" t="s">
        <v>682</v>
      </c>
      <c r="J18">
        <v>70267</v>
      </c>
      <c r="K18" t="s">
        <v>585</v>
      </c>
      <c r="L18">
        <v>1216</v>
      </c>
      <c r="M18">
        <v>100600</v>
      </c>
    </row>
    <row r="19" spans="1:13">
      <c r="A19">
        <v>161</v>
      </c>
      <c r="B19" t="s">
        <v>683</v>
      </c>
      <c r="C19" t="s">
        <v>684</v>
      </c>
      <c r="D19" t="s">
        <v>685</v>
      </c>
      <c r="E19">
        <v>6505556809</v>
      </c>
      <c r="F19" t="s">
        <v>686</v>
      </c>
      <c r="G19" t="s">
        <v>520</v>
      </c>
      <c r="H19" t="s">
        <v>687</v>
      </c>
      <c r="I19" t="s">
        <v>612</v>
      </c>
      <c r="J19">
        <v>94217</v>
      </c>
      <c r="K19" t="s">
        <v>585</v>
      </c>
      <c r="L19">
        <v>1165</v>
      </c>
      <c r="M19">
        <v>84600</v>
      </c>
    </row>
    <row r="20" spans="1:13">
      <c r="A20">
        <v>166</v>
      </c>
      <c r="B20" t="s">
        <v>688</v>
      </c>
      <c r="C20" t="s">
        <v>689</v>
      </c>
      <c r="D20" t="s">
        <v>690</v>
      </c>
      <c r="E20" t="s">
        <v>691</v>
      </c>
      <c r="F20" t="s">
        <v>692</v>
      </c>
      <c r="G20" t="s">
        <v>693</v>
      </c>
      <c r="H20" t="s">
        <v>671</v>
      </c>
      <c r="I20" t="s">
        <v>520</v>
      </c>
      <c r="J20">
        <v>69045</v>
      </c>
      <c r="K20" t="s">
        <v>671</v>
      </c>
      <c r="L20">
        <v>1612</v>
      </c>
      <c r="M20">
        <v>97900</v>
      </c>
    </row>
    <row r="21" spans="1:13">
      <c r="A21">
        <v>167</v>
      </c>
      <c r="B21" t="s">
        <v>694</v>
      </c>
      <c r="C21" t="s">
        <v>695</v>
      </c>
      <c r="D21" t="s">
        <v>696</v>
      </c>
      <c r="E21" t="s">
        <v>697</v>
      </c>
      <c r="F21" t="s">
        <v>698</v>
      </c>
      <c r="G21" t="s">
        <v>699</v>
      </c>
      <c r="H21" t="s">
        <v>700</v>
      </c>
      <c r="I21" t="s">
        <v>520</v>
      </c>
      <c r="J21" t="s">
        <v>701</v>
      </c>
      <c r="K21" t="s">
        <v>702</v>
      </c>
      <c r="L21">
        <v>1504</v>
      </c>
      <c r="M21">
        <v>96800</v>
      </c>
    </row>
    <row r="22" spans="1:13">
      <c r="A22">
        <v>168</v>
      </c>
      <c r="B22" t="s">
        <v>703</v>
      </c>
      <c r="C22" t="s">
        <v>704</v>
      </c>
      <c r="D22" t="s">
        <v>705</v>
      </c>
      <c r="E22">
        <v>2035557845</v>
      </c>
      <c r="F22" t="s">
        <v>706</v>
      </c>
      <c r="G22" t="s">
        <v>707</v>
      </c>
      <c r="H22" t="s">
        <v>708</v>
      </c>
      <c r="I22" t="s">
        <v>709</v>
      </c>
      <c r="J22">
        <v>97823</v>
      </c>
      <c r="K22" t="s">
        <v>585</v>
      </c>
      <c r="L22">
        <v>1286</v>
      </c>
      <c r="M22">
        <v>0</v>
      </c>
    </row>
    <row r="23" spans="1:13">
      <c r="A23">
        <v>169</v>
      </c>
      <c r="B23" t="s">
        <v>710</v>
      </c>
      <c r="C23" t="s">
        <v>711</v>
      </c>
      <c r="D23" t="s">
        <v>712</v>
      </c>
      <c r="E23" t="s">
        <v>713</v>
      </c>
      <c r="F23" t="s">
        <v>714</v>
      </c>
      <c r="G23" t="s">
        <v>520</v>
      </c>
      <c r="H23" t="s">
        <v>715</v>
      </c>
      <c r="I23" t="s">
        <v>520</v>
      </c>
      <c r="J23">
        <v>1756</v>
      </c>
      <c r="K23" t="s">
        <v>716</v>
      </c>
      <c r="L23" t="s">
        <v>520</v>
      </c>
      <c r="M23">
        <v>0</v>
      </c>
    </row>
    <row r="24" spans="1:13">
      <c r="A24">
        <v>171</v>
      </c>
      <c r="B24" t="s">
        <v>717</v>
      </c>
      <c r="C24" t="s">
        <v>718</v>
      </c>
      <c r="D24" t="s">
        <v>719</v>
      </c>
      <c r="E24" t="s">
        <v>720</v>
      </c>
      <c r="F24" t="s">
        <v>721</v>
      </c>
      <c r="G24" t="s">
        <v>520</v>
      </c>
      <c r="H24" t="s">
        <v>722</v>
      </c>
      <c r="I24" t="s">
        <v>520</v>
      </c>
      <c r="J24">
        <v>59000</v>
      </c>
      <c r="K24" t="s">
        <v>578</v>
      </c>
      <c r="L24">
        <v>1370</v>
      </c>
      <c r="M24">
        <v>82900</v>
      </c>
    </row>
    <row r="25" spans="1:13">
      <c r="A25">
        <v>172</v>
      </c>
      <c r="B25" t="s">
        <v>723</v>
      </c>
      <c r="C25" t="s">
        <v>724</v>
      </c>
      <c r="D25" t="s">
        <v>725</v>
      </c>
      <c r="E25" t="s">
        <v>726</v>
      </c>
      <c r="F25" t="s">
        <v>727</v>
      </c>
      <c r="G25" t="s">
        <v>520</v>
      </c>
      <c r="H25" t="s">
        <v>19</v>
      </c>
      <c r="I25" t="s">
        <v>520</v>
      </c>
      <c r="J25">
        <v>75012</v>
      </c>
      <c r="K25" t="s">
        <v>578</v>
      </c>
      <c r="L25">
        <v>1337</v>
      </c>
      <c r="M25">
        <v>84300</v>
      </c>
    </row>
    <row r="26" spans="1:13">
      <c r="A26">
        <v>173</v>
      </c>
      <c r="B26" t="s">
        <v>728</v>
      </c>
      <c r="C26" t="s">
        <v>729</v>
      </c>
      <c r="D26" t="s">
        <v>730</v>
      </c>
      <c r="E26">
        <v>6175555555</v>
      </c>
      <c r="F26" t="s">
        <v>731</v>
      </c>
      <c r="G26" t="s">
        <v>520</v>
      </c>
      <c r="H26" t="s">
        <v>732</v>
      </c>
      <c r="I26" t="s">
        <v>733</v>
      </c>
      <c r="J26">
        <v>51247</v>
      </c>
      <c r="K26" t="s">
        <v>585</v>
      </c>
      <c r="L26">
        <v>1188</v>
      </c>
      <c r="M26">
        <v>43400</v>
      </c>
    </row>
    <row r="27" spans="1:13">
      <c r="A27">
        <v>175</v>
      </c>
      <c r="B27" t="s">
        <v>734</v>
      </c>
      <c r="C27" t="s">
        <v>580</v>
      </c>
      <c r="D27" t="s">
        <v>630</v>
      </c>
      <c r="E27">
        <v>2035552570</v>
      </c>
      <c r="F27" t="s">
        <v>735</v>
      </c>
      <c r="G27" t="s">
        <v>520</v>
      </c>
      <c r="H27" t="s">
        <v>736</v>
      </c>
      <c r="I27" t="s">
        <v>709</v>
      </c>
      <c r="J27">
        <v>97562</v>
      </c>
      <c r="K27" t="s">
        <v>585</v>
      </c>
      <c r="L27">
        <v>1323</v>
      </c>
      <c r="M27">
        <v>84300</v>
      </c>
    </row>
    <row r="28" spans="1:13">
      <c r="A28">
        <v>177</v>
      </c>
      <c r="B28" t="s">
        <v>737</v>
      </c>
      <c r="C28" t="s">
        <v>738</v>
      </c>
      <c r="D28" t="s">
        <v>739</v>
      </c>
      <c r="E28" t="s">
        <v>740</v>
      </c>
      <c r="F28" t="s">
        <v>741</v>
      </c>
      <c r="G28" t="s">
        <v>520</v>
      </c>
      <c r="H28" t="s">
        <v>742</v>
      </c>
      <c r="I28" t="s">
        <v>743</v>
      </c>
      <c r="J28" t="s">
        <v>744</v>
      </c>
      <c r="K28" t="s">
        <v>745</v>
      </c>
      <c r="L28">
        <v>1621</v>
      </c>
      <c r="M28">
        <v>81200</v>
      </c>
    </row>
    <row r="29" spans="1:13">
      <c r="A29">
        <v>181</v>
      </c>
      <c r="B29" t="s">
        <v>746</v>
      </c>
      <c r="C29" t="s">
        <v>747</v>
      </c>
      <c r="D29" t="s">
        <v>748</v>
      </c>
      <c r="E29">
        <v>2125551500</v>
      </c>
      <c r="F29" t="s">
        <v>749</v>
      </c>
      <c r="G29" t="s">
        <v>707</v>
      </c>
      <c r="H29" t="s">
        <v>18</v>
      </c>
      <c r="I29" t="s">
        <v>636</v>
      </c>
      <c r="J29">
        <v>10022</v>
      </c>
      <c r="K29" t="s">
        <v>585</v>
      </c>
      <c r="L29">
        <v>1286</v>
      </c>
      <c r="M29">
        <v>76400</v>
      </c>
    </row>
    <row r="30" spans="1:13">
      <c r="A30">
        <v>186</v>
      </c>
      <c r="B30" t="s">
        <v>750</v>
      </c>
      <c r="C30" t="s">
        <v>751</v>
      </c>
      <c r="D30" t="s">
        <v>752</v>
      </c>
      <c r="E30" t="s">
        <v>753</v>
      </c>
      <c r="F30" t="s">
        <v>754</v>
      </c>
      <c r="G30" t="s">
        <v>520</v>
      </c>
      <c r="H30" t="s">
        <v>755</v>
      </c>
      <c r="I30" t="s">
        <v>520</v>
      </c>
      <c r="J30">
        <v>21240</v>
      </c>
      <c r="K30" t="s">
        <v>756</v>
      </c>
      <c r="L30">
        <v>1501</v>
      </c>
      <c r="M30">
        <v>96500</v>
      </c>
    </row>
    <row r="31" spans="1:13">
      <c r="A31">
        <v>187</v>
      </c>
      <c r="B31" t="s">
        <v>757</v>
      </c>
      <c r="C31" t="s">
        <v>758</v>
      </c>
      <c r="D31" t="s">
        <v>759</v>
      </c>
      <c r="E31" t="s">
        <v>760</v>
      </c>
      <c r="F31" t="s">
        <v>761</v>
      </c>
      <c r="G31" t="s">
        <v>520</v>
      </c>
      <c r="H31" t="s">
        <v>762</v>
      </c>
      <c r="I31" t="s">
        <v>520</v>
      </c>
      <c r="J31" t="s">
        <v>763</v>
      </c>
      <c r="K31" t="s">
        <v>764</v>
      </c>
      <c r="L31">
        <v>1501</v>
      </c>
      <c r="M31">
        <v>136800</v>
      </c>
    </row>
    <row r="32" spans="1:13">
      <c r="A32">
        <v>189</v>
      </c>
      <c r="B32" t="s">
        <v>765</v>
      </c>
      <c r="C32" t="s">
        <v>766</v>
      </c>
      <c r="D32" t="s">
        <v>767</v>
      </c>
      <c r="E32" t="s">
        <v>768</v>
      </c>
      <c r="F32" t="s">
        <v>769</v>
      </c>
      <c r="G32" t="s">
        <v>770</v>
      </c>
      <c r="H32" t="s">
        <v>771</v>
      </c>
      <c r="I32" t="s">
        <v>520</v>
      </c>
      <c r="J32">
        <v>2</v>
      </c>
      <c r="K32" t="s">
        <v>772</v>
      </c>
      <c r="L32">
        <v>1504</v>
      </c>
      <c r="M32">
        <v>69400</v>
      </c>
    </row>
    <row r="33" spans="1:13">
      <c r="A33">
        <v>198</v>
      </c>
      <c r="B33" t="s">
        <v>773</v>
      </c>
      <c r="C33" t="s">
        <v>774</v>
      </c>
      <c r="D33" t="s">
        <v>775</v>
      </c>
      <c r="E33">
        <v>6175558428</v>
      </c>
      <c r="F33" t="s">
        <v>776</v>
      </c>
      <c r="G33" t="s">
        <v>520</v>
      </c>
      <c r="H33" t="s">
        <v>777</v>
      </c>
      <c r="I33" t="s">
        <v>733</v>
      </c>
      <c r="J33">
        <v>58339</v>
      </c>
      <c r="K33" t="s">
        <v>585</v>
      </c>
      <c r="L33">
        <v>1216</v>
      </c>
      <c r="M33">
        <v>23000</v>
      </c>
    </row>
    <row r="34" spans="1:13">
      <c r="A34">
        <v>201</v>
      </c>
      <c r="B34" t="s">
        <v>778</v>
      </c>
      <c r="C34" t="s">
        <v>779</v>
      </c>
      <c r="D34" t="s">
        <v>780</v>
      </c>
      <c r="E34" t="s">
        <v>781</v>
      </c>
      <c r="F34" t="s">
        <v>782</v>
      </c>
      <c r="G34" t="s">
        <v>520</v>
      </c>
      <c r="H34" t="s">
        <v>783</v>
      </c>
      <c r="I34" t="s">
        <v>520</v>
      </c>
      <c r="J34" t="s">
        <v>784</v>
      </c>
      <c r="K34" t="s">
        <v>764</v>
      </c>
      <c r="L34">
        <v>1501</v>
      </c>
      <c r="M34">
        <v>92700</v>
      </c>
    </row>
    <row r="35" spans="1:13">
      <c r="A35">
        <v>202</v>
      </c>
      <c r="B35" t="s">
        <v>785</v>
      </c>
      <c r="C35" t="s">
        <v>786</v>
      </c>
      <c r="D35" t="s">
        <v>787</v>
      </c>
      <c r="E35" t="s">
        <v>788</v>
      </c>
      <c r="F35" t="s">
        <v>789</v>
      </c>
      <c r="G35" t="s">
        <v>520</v>
      </c>
      <c r="H35" t="s">
        <v>790</v>
      </c>
      <c r="I35" t="s">
        <v>791</v>
      </c>
      <c r="J35" t="s">
        <v>792</v>
      </c>
      <c r="K35" t="s">
        <v>793</v>
      </c>
      <c r="L35">
        <v>1323</v>
      </c>
      <c r="M35">
        <v>90300</v>
      </c>
    </row>
    <row r="36" spans="1:13">
      <c r="A36">
        <v>204</v>
      </c>
      <c r="B36" t="s">
        <v>794</v>
      </c>
      <c r="C36" t="s">
        <v>795</v>
      </c>
      <c r="D36" t="s">
        <v>796</v>
      </c>
      <c r="E36">
        <v>6175557555</v>
      </c>
      <c r="F36" t="s">
        <v>797</v>
      </c>
      <c r="G36" t="s">
        <v>520</v>
      </c>
      <c r="H36" t="s">
        <v>777</v>
      </c>
      <c r="I36" t="s">
        <v>733</v>
      </c>
      <c r="J36">
        <v>58339</v>
      </c>
      <c r="K36" t="s">
        <v>585</v>
      </c>
      <c r="L36">
        <v>1188</v>
      </c>
      <c r="M36">
        <v>68700</v>
      </c>
    </row>
    <row r="37" spans="1:13">
      <c r="A37">
        <v>205</v>
      </c>
      <c r="B37" t="s">
        <v>798</v>
      </c>
      <c r="C37" t="s">
        <v>673</v>
      </c>
      <c r="D37" t="s">
        <v>630</v>
      </c>
      <c r="E37">
        <v>6265557265</v>
      </c>
      <c r="F37" t="s">
        <v>799</v>
      </c>
      <c r="G37" t="s">
        <v>520</v>
      </c>
      <c r="H37" t="s">
        <v>800</v>
      </c>
      <c r="I37" t="s">
        <v>612</v>
      </c>
      <c r="J37">
        <v>90003</v>
      </c>
      <c r="K37" t="s">
        <v>585</v>
      </c>
      <c r="L37">
        <v>1166</v>
      </c>
      <c r="M37">
        <v>90700</v>
      </c>
    </row>
    <row r="38" spans="1:13">
      <c r="A38">
        <v>206</v>
      </c>
      <c r="B38" t="s">
        <v>801</v>
      </c>
      <c r="C38" t="s">
        <v>802</v>
      </c>
      <c r="D38" t="s">
        <v>803</v>
      </c>
      <c r="E38" t="s">
        <v>804</v>
      </c>
      <c r="F38" t="s">
        <v>805</v>
      </c>
      <c r="G38" t="s">
        <v>806</v>
      </c>
      <c r="H38" t="s">
        <v>671</v>
      </c>
      <c r="I38" t="s">
        <v>520</v>
      </c>
      <c r="J38">
        <v>38988</v>
      </c>
      <c r="K38" t="s">
        <v>671</v>
      </c>
      <c r="L38" t="s">
        <v>520</v>
      </c>
      <c r="M38">
        <v>0</v>
      </c>
    </row>
    <row r="39" spans="1:13">
      <c r="A39">
        <v>209</v>
      </c>
      <c r="B39" t="s">
        <v>807</v>
      </c>
      <c r="C39" t="s">
        <v>808</v>
      </c>
      <c r="D39" t="s">
        <v>809</v>
      </c>
      <c r="E39" t="s">
        <v>810</v>
      </c>
      <c r="F39" t="s">
        <v>811</v>
      </c>
      <c r="G39" t="s">
        <v>520</v>
      </c>
      <c r="H39" t="s">
        <v>812</v>
      </c>
      <c r="I39" t="s">
        <v>520</v>
      </c>
      <c r="J39">
        <v>67000</v>
      </c>
      <c r="K39" t="s">
        <v>578</v>
      </c>
      <c r="L39">
        <v>1370</v>
      </c>
      <c r="M39">
        <v>53800</v>
      </c>
    </row>
    <row r="40" spans="1:13">
      <c r="A40">
        <v>211</v>
      </c>
      <c r="B40" t="s">
        <v>813</v>
      </c>
      <c r="C40" t="s">
        <v>814</v>
      </c>
      <c r="D40" t="s">
        <v>815</v>
      </c>
      <c r="E40" t="s">
        <v>816</v>
      </c>
      <c r="F40" t="s">
        <v>817</v>
      </c>
      <c r="G40" t="s">
        <v>818</v>
      </c>
      <c r="H40" t="s">
        <v>819</v>
      </c>
      <c r="I40" t="s">
        <v>520</v>
      </c>
      <c r="J40" t="s">
        <v>520</v>
      </c>
      <c r="K40" t="s">
        <v>820</v>
      </c>
      <c r="L40">
        <v>1621</v>
      </c>
      <c r="M40">
        <v>58600</v>
      </c>
    </row>
    <row r="41" spans="1:13">
      <c r="A41">
        <v>216</v>
      </c>
      <c r="B41" t="s">
        <v>821</v>
      </c>
      <c r="C41" t="s">
        <v>822</v>
      </c>
      <c r="D41" t="s">
        <v>823</v>
      </c>
      <c r="E41" t="s">
        <v>824</v>
      </c>
      <c r="F41" t="s">
        <v>825</v>
      </c>
      <c r="G41" t="s">
        <v>520</v>
      </c>
      <c r="H41" t="s">
        <v>826</v>
      </c>
      <c r="I41" t="s">
        <v>520</v>
      </c>
      <c r="J41">
        <v>8022</v>
      </c>
      <c r="K41" t="s">
        <v>643</v>
      </c>
      <c r="L41">
        <v>1702</v>
      </c>
      <c r="M41">
        <v>60300</v>
      </c>
    </row>
    <row r="42" spans="1:13">
      <c r="A42">
        <v>219</v>
      </c>
      <c r="B42" t="s">
        <v>827</v>
      </c>
      <c r="C42" t="s">
        <v>673</v>
      </c>
      <c r="D42" t="s">
        <v>828</v>
      </c>
      <c r="E42">
        <v>3105552373</v>
      </c>
      <c r="F42" t="s">
        <v>829</v>
      </c>
      <c r="G42" t="s">
        <v>520</v>
      </c>
      <c r="H42" t="s">
        <v>830</v>
      </c>
      <c r="I42" t="s">
        <v>612</v>
      </c>
      <c r="J42">
        <v>92561</v>
      </c>
      <c r="K42" t="s">
        <v>585</v>
      </c>
      <c r="L42">
        <v>1166</v>
      </c>
      <c r="M42">
        <v>11000</v>
      </c>
    </row>
    <row r="43" spans="1:13">
      <c r="A43">
        <v>223</v>
      </c>
      <c r="B43" t="s">
        <v>831</v>
      </c>
      <c r="C43" t="s">
        <v>832</v>
      </c>
      <c r="D43" t="s">
        <v>833</v>
      </c>
      <c r="E43" t="s">
        <v>834</v>
      </c>
      <c r="F43" t="s">
        <v>835</v>
      </c>
      <c r="G43" t="s">
        <v>520</v>
      </c>
      <c r="H43" t="s">
        <v>836</v>
      </c>
      <c r="I43" t="s">
        <v>520</v>
      </c>
      <c r="J43">
        <v>1307</v>
      </c>
      <c r="K43" t="s">
        <v>627</v>
      </c>
      <c r="L43" t="s">
        <v>520</v>
      </c>
      <c r="M43">
        <v>0</v>
      </c>
    </row>
    <row r="44" spans="1:13">
      <c r="A44">
        <v>227</v>
      </c>
      <c r="B44" t="s">
        <v>837</v>
      </c>
      <c r="C44" t="s">
        <v>838</v>
      </c>
      <c r="D44" t="s">
        <v>839</v>
      </c>
      <c r="E44" t="s">
        <v>840</v>
      </c>
      <c r="F44" t="s">
        <v>841</v>
      </c>
      <c r="G44" t="s">
        <v>520</v>
      </c>
      <c r="H44" t="s">
        <v>842</v>
      </c>
      <c r="I44" t="s">
        <v>520</v>
      </c>
      <c r="J44">
        <v>8200</v>
      </c>
      <c r="K44" t="s">
        <v>658</v>
      </c>
      <c r="L44">
        <v>1401</v>
      </c>
      <c r="M44">
        <v>120800</v>
      </c>
    </row>
    <row r="45" spans="1:13">
      <c r="A45">
        <v>233</v>
      </c>
      <c r="B45" t="s">
        <v>843</v>
      </c>
      <c r="C45" t="s">
        <v>844</v>
      </c>
      <c r="D45" t="s">
        <v>845</v>
      </c>
      <c r="E45" t="s">
        <v>846</v>
      </c>
      <c r="F45" t="s">
        <v>847</v>
      </c>
      <c r="G45" t="s">
        <v>520</v>
      </c>
      <c r="H45" t="s">
        <v>848</v>
      </c>
      <c r="I45" t="s">
        <v>849</v>
      </c>
      <c r="J45" t="s">
        <v>850</v>
      </c>
      <c r="K45" t="s">
        <v>793</v>
      </c>
      <c r="L45">
        <v>1286</v>
      </c>
      <c r="M45">
        <v>48700</v>
      </c>
    </row>
    <row r="46" spans="1:13">
      <c r="A46">
        <v>237</v>
      </c>
      <c r="B46" t="s">
        <v>851</v>
      </c>
      <c r="C46" t="s">
        <v>852</v>
      </c>
      <c r="D46" t="s">
        <v>853</v>
      </c>
      <c r="E46" t="s">
        <v>854</v>
      </c>
      <c r="F46" t="s">
        <v>855</v>
      </c>
      <c r="G46" t="s">
        <v>520</v>
      </c>
      <c r="H46" t="s">
        <v>642</v>
      </c>
      <c r="I46" t="s">
        <v>520</v>
      </c>
      <c r="J46">
        <v>28001</v>
      </c>
      <c r="K46" t="s">
        <v>643</v>
      </c>
      <c r="L46" t="s">
        <v>520</v>
      </c>
      <c r="M46">
        <v>0</v>
      </c>
    </row>
    <row r="47" spans="1:13">
      <c r="A47">
        <v>239</v>
      </c>
      <c r="B47" t="s">
        <v>856</v>
      </c>
      <c r="C47" t="s">
        <v>857</v>
      </c>
      <c r="D47" t="s">
        <v>858</v>
      </c>
      <c r="E47">
        <v>7605558146</v>
      </c>
      <c r="F47" t="s">
        <v>859</v>
      </c>
      <c r="G47" t="s">
        <v>520</v>
      </c>
      <c r="H47" t="s">
        <v>860</v>
      </c>
      <c r="I47" t="s">
        <v>612</v>
      </c>
      <c r="J47">
        <v>91217</v>
      </c>
      <c r="K47" t="s">
        <v>585</v>
      </c>
      <c r="L47">
        <v>1166</v>
      </c>
      <c r="M47">
        <v>105000</v>
      </c>
    </row>
    <row r="48" spans="1:13">
      <c r="A48">
        <v>240</v>
      </c>
      <c r="B48" t="s">
        <v>861</v>
      </c>
      <c r="C48" t="s">
        <v>862</v>
      </c>
      <c r="D48" t="s">
        <v>863</v>
      </c>
      <c r="E48" t="s">
        <v>864</v>
      </c>
      <c r="F48" t="s">
        <v>865</v>
      </c>
      <c r="G48" t="s">
        <v>866</v>
      </c>
      <c r="H48" t="s">
        <v>867</v>
      </c>
      <c r="I48" t="s">
        <v>868</v>
      </c>
      <c r="J48" t="s">
        <v>869</v>
      </c>
      <c r="K48" t="s">
        <v>764</v>
      </c>
      <c r="L48">
        <v>1501</v>
      </c>
      <c r="M48">
        <v>93900</v>
      </c>
    </row>
    <row r="49" spans="1:13">
      <c r="A49">
        <v>242</v>
      </c>
      <c r="B49" t="s">
        <v>870</v>
      </c>
      <c r="C49" t="s">
        <v>871</v>
      </c>
      <c r="D49" t="s">
        <v>872</v>
      </c>
      <c r="E49" t="s">
        <v>873</v>
      </c>
      <c r="F49" t="s">
        <v>874</v>
      </c>
      <c r="G49" t="s">
        <v>520</v>
      </c>
      <c r="H49" t="s">
        <v>875</v>
      </c>
      <c r="I49" t="s">
        <v>520</v>
      </c>
      <c r="J49">
        <v>31000</v>
      </c>
      <c r="K49" t="s">
        <v>578</v>
      </c>
      <c r="L49">
        <v>1370</v>
      </c>
      <c r="M49">
        <v>61100</v>
      </c>
    </row>
    <row r="50" spans="1:13">
      <c r="A50">
        <v>247</v>
      </c>
      <c r="B50" t="s">
        <v>876</v>
      </c>
      <c r="C50" t="s">
        <v>877</v>
      </c>
      <c r="D50" t="s">
        <v>878</v>
      </c>
      <c r="E50" t="s">
        <v>879</v>
      </c>
      <c r="F50" t="s">
        <v>880</v>
      </c>
      <c r="G50" t="s">
        <v>520</v>
      </c>
      <c r="H50" t="s">
        <v>626</v>
      </c>
      <c r="I50" t="s">
        <v>520</v>
      </c>
      <c r="J50">
        <v>60528</v>
      </c>
      <c r="K50" t="s">
        <v>627</v>
      </c>
      <c r="L50" t="s">
        <v>520</v>
      </c>
      <c r="M50">
        <v>0</v>
      </c>
    </row>
    <row r="51" spans="1:13">
      <c r="A51">
        <v>249</v>
      </c>
      <c r="B51" t="s">
        <v>881</v>
      </c>
      <c r="C51" t="s">
        <v>882</v>
      </c>
      <c r="D51" t="s">
        <v>883</v>
      </c>
      <c r="E51" t="s">
        <v>884</v>
      </c>
      <c r="F51" t="s">
        <v>885</v>
      </c>
      <c r="G51" t="s">
        <v>520</v>
      </c>
      <c r="H51" t="s">
        <v>886</v>
      </c>
      <c r="I51" t="s">
        <v>520</v>
      </c>
      <c r="J51">
        <v>10100</v>
      </c>
      <c r="K51" t="s">
        <v>887</v>
      </c>
      <c r="L51">
        <v>1401</v>
      </c>
      <c r="M51">
        <v>113000</v>
      </c>
    </row>
    <row r="52" spans="1:13">
      <c r="A52">
        <v>250</v>
      </c>
      <c r="B52" t="s">
        <v>888</v>
      </c>
      <c r="C52" t="s">
        <v>889</v>
      </c>
      <c r="D52" t="s">
        <v>890</v>
      </c>
      <c r="E52" t="s">
        <v>891</v>
      </c>
      <c r="F52" t="s">
        <v>892</v>
      </c>
      <c r="G52" t="s">
        <v>520</v>
      </c>
      <c r="H52" t="s">
        <v>19</v>
      </c>
      <c r="I52" t="s">
        <v>520</v>
      </c>
      <c r="J52">
        <v>75508</v>
      </c>
      <c r="K52" t="s">
        <v>578</v>
      </c>
      <c r="L52">
        <v>1337</v>
      </c>
      <c r="M52">
        <v>68100</v>
      </c>
    </row>
    <row r="53" spans="1:13">
      <c r="A53">
        <v>256</v>
      </c>
      <c r="B53" t="s">
        <v>893</v>
      </c>
      <c r="C53" t="s">
        <v>894</v>
      </c>
      <c r="D53" t="s">
        <v>895</v>
      </c>
      <c r="E53" t="s">
        <v>896</v>
      </c>
      <c r="F53" t="s">
        <v>897</v>
      </c>
      <c r="G53" t="s">
        <v>520</v>
      </c>
      <c r="H53" t="s">
        <v>898</v>
      </c>
      <c r="I53" t="s">
        <v>520</v>
      </c>
      <c r="J53">
        <v>78000</v>
      </c>
      <c r="K53" t="s">
        <v>578</v>
      </c>
      <c r="L53">
        <v>1370</v>
      </c>
      <c r="M53">
        <v>77900</v>
      </c>
    </row>
    <row r="54" spans="1:13">
      <c r="A54">
        <v>259</v>
      </c>
      <c r="B54" t="s">
        <v>899</v>
      </c>
      <c r="C54" t="s">
        <v>900</v>
      </c>
      <c r="D54" t="s">
        <v>901</v>
      </c>
      <c r="E54" t="s">
        <v>902</v>
      </c>
      <c r="F54" t="s">
        <v>903</v>
      </c>
      <c r="G54" t="s">
        <v>520</v>
      </c>
      <c r="H54" t="s">
        <v>904</v>
      </c>
      <c r="I54" t="s">
        <v>520</v>
      </c>
      <c r="J54">
        <v>50739</v>
      </c>
      <c r="K54" t="s">
        <v>627</v>
      </c>
      <c r="L54">
        <v>1504</v>
      </c>
      <c r="M54">
        <v>120400</v>
      </c>
    </row>
    <row r="55" spans="1:13">
      <c r="A55">
        <v>260</v>
      </c>
      <c r="B55" t="s">
        <v>905</v>
      </c>
      <c r="C55" t="s">
        <v>906</v>
      </c>
      <c r="D55" t="s">
        <v>907</v>
      </c>
      <c r="E55" t="s">
        <v>908</v>
      </c>
      <c r="F55" t="s">
        <v>909</v>
      </c>
      <c r="G55" t="s">
        <v>520</v>
      </c>
      <c r="H55" t="s">
        <v>910</v>
      </c>
      <c r="I55" t="s">
        <v>791</v>
      </c>
      <c r="J55" t="s">
        <v>911</v>
      </c>
      <c r="K55" t="s">
        <v>793</v>
      </c>
      <c r="L55">
        <v>1323</v>
      </c>
      <c r="M55">
        <v>89600</v>
      </c>
    </row>
    <row r="56" spans="1:13">
      <c r="A56">
        <v>273</v>
      </c>
      <c r="B56" t="s">
        <v>912</v>
      </c>
      <c r="C56" t="s">
        <v>913</v>
      </c>
      <c r="D56" t="s">
        <v>914</v>
      </c>
      <c r="E56" t="s">
        <v>915</v>
      </c>
      <c r="F56" t="s">
        <v>916</v>
      </c>
      <c r="G56" t="s">
        <v>520</v>
      </c>
      <c r="H56" t="s">
        <v>917</v>
      </c>
      <c r="I56" t="s">
        <v>520</v>
      </c>
      <c r="J56">
        <v>80805</v>
      </c>
      <c r="K56" t="s">
        <v>627</v>
      </c>
      <c r="L56" t="s">
        <v>520</v>
      </c>
      <c r="M56">
        <v>0</v>
      </c>
    </row>
    <row r="57" spans="1:13">
      <c r="A57">
        <v>276</v>
      </c>
      <c r="B57" t="s">
        <v>918</v>
      </c>
      <c r="C57" t="s">
        <v>919</v>
      </c>
      <c r="D57" t="s">
        <v>920</v>
      </c>
      <c r="E57" t="s">
        <v>921</v>
      </c>
      <c r="F57" t="s">
        <v>922</v>
      </c>
      <c r="G57" t="s">
        <v>923</v>
      </c>
      <c r="H57" t="s">
        <v>924</v>
      </c>
      <c r="I57" t="s">
        <v>925</v>
      </c>
      <c r="J57">
        <v>2060</v>
      </c>
      <c r="K57" t="s">
        <v>594</v>
      </c>
      <c r="L57">
        <v>1611</v>
      </c>
      <c r="M57">
        <v>107800</v>
      </c>
    </row>
    <row r="58" spans="1:13">
      <c r="A58">
        <v>278</v>
      </c>
      <c r="B58" t="s">
        <v>926</v>
      </c>
      <c r="C58" t="s">
        <v>927</v>
      </c>
      <c r="D58" t="s">
        <v>928</v>
      </c>
      <c r="E58" t="s">
        <v>929</v>
      </c>
      <c r="F58" t="s">
        <v>930</v>
      </c>
      <c r="G58" t="s">
        <v>520</v>
      </c>
      <c r="H58" t="s">
        <v>931</v>
      </c>
      <c r="I58" t="s">
        <v>520</v>
      </c>
      <c r="J58">
        <v>24100</v>
      </c>
      <c r="K58" t="s">
        <v>887</v>
      </c>
      <c r="L58">
        <v>1401</v>
      </c>
      <c r="M58">
        <v>119600</v>
      </c>
    </row>
    <row r="59" spans="1:13">
      <c r="A59">
        <v>282</v>
      </c>
      <c r="B59" t="s">
        <v>932</v>
      </c>
      <c r="C59" t="s">
        <v>933</v>
      </c>
      <c r="D59" t="s">
        <v>934</v>
      </c>
      <c r="E59" t="s">
        <v>935</v>
      </c>
      <c r="F59" t="s">
        <v>936</v>
      </c>
      <c r="G59" t="s">
        <v>937</v>
      </c>
      <c r="H59" t="s">
        <v>938</v>
      </c>
      <c r="I59" t="s">
        <v>925</v>
      </c>
      <c r="J59">
        <v>2067</v>
      </c>
      <c r="K59" t="s">
        <v>594</v>
      </c>
      <c r="L59">
        <v>1611</v>
      </c>
      <c r="M59">
        <v>93300</v>
      </c>
    </row>
    <row r="60" spans="1:13">
      <c r="A60">
        <v>286</v>
      </c>
      <c r="B60" t="s">
        <v>939</v>
      </c>
      <c r="C60" t="s">
        <v>940</v>
      </c>
      <c r="D60" t="s">
        <v>941</v>
      </c>
      <c r="E60">
        <v>6175558555</v>
      </c>
      <c r="F60" t="s">
        <v>942</v>
      </c>
      <c r="G60" t="s">
        <v>520</v>
      </c>
      <c r="H60" t="s">
        <v>732</v>
      </c>
      <c r="I60" t="s">
        <v>733</v>
      </c>
      <c r="J60">
        <v>51247</v>
      </c>
      <c r="K60" t="s">
        <v>585</v>
      </c>
      <c r="L60">
        <v>1216</v>
      </c>
      <c r="M60">
        <v>123700</v>
      </c>
    </row>
    <row r="61" spans="1:13">
      <c r="A61">
        <v>293</v>
      </c>
      <c r="B61" t="s">
        <v>943</v>
      </c>
      <c r="C61" t="s">
        <v>944</v>
      </c>
      <c r="D61" t="s">
        <v>945</v>
      </c>
      <c r="E61" t="s">
        <v>946</v>
      </c>
      <c r="F61" t="s">
        <v>947</v>
      </c>
      <c r="G61" t="s">
        <v>520</v>
      </c>
      <c r="H61" t="s">
        <v>948</v>
      </c>
      <c r="I61" t="s">
        <v>520</v>
      </c>
      <c r="J61">
        <v>1700</v>
      </c>
      <c r="K61" t="s">
        <v>949</v>
      </c>
      <c r="L61" t="s">
        <v>520</v>
      </c>
      <c r="M61">
        <v>0</v>
      </c>
    </row>
    <row r="62" spans="1:13">
      <c r="A62">
        <v>298</v>
      </c>
      <c r="B62" t="s">
        <v>950</v>
      </c>
      <c r="C62" t="s">
        <v>951</v>
      </c>
      <c r="D62" t="s">
        <v>952</v>
      </c>
      <c r="E62" t="s">
        <v>953</v>
      </c>
      <c r="F62" t="s">
        <v>954</v>
      </c>
      <c r="G62" t="s">
        <v>520</v>
      </c>
      <c r="H62" t="s">
        <v>955</v>
      </c>
      <c r="I62" t="s">
        <v>520</v>
      </c>
      <c r="J62">
        <v>1203</v>
      </c>
      <c r="K62" t="s">
        <v>949</v>
      </c>
      <c r="L62">
        <v>1702</v>
      </c>
      <c r="M62">
        <v>141300</v>
      </c>
    </row>
    <row r="63" spans="1:13">
      <c r="A63">
        <v>299</v>
      </c>
      <c r="B63" t="s">
        <v>956</v>
      </c>
      <c r="C63" t="s">
        <v>957</v>
      </c>
      <c r="D63" t="s">
        <v>3</v>
      </c>
      <c r="E63" t="s">
        <v>958</v>
      </c>
      <c r="F63" t="s">
        <v>959</v>
      </c>
      <c r="G63" t="s">
        <v>960</v>
      </c>
      <c r="H63" t="s">
        <v>961</v>
      </c>
      <c r="I63" t="s">
        <v>520</v>
      </c>
      <c r="J63" t="s">
        <v>962</v>
      </c>
      <c r="K63" t="s">
        <v>702</v>
      </c>
      <c r="L63">
        <v>1504</v>
      </c>
      <c r="M63">
        <v>95100</v>
      </c>
    </row>
    <row r="64" spans="1:13">
      <c r="A64">
        <v>303</v>
      </c>
      <c r="B64" t="s">
        <v>963</v>
      </c>
      <c r="C64" t="s">
        <v>964</v>
      </c>
      <c r="D64" t="s">
        <v>965</v>
      </c>
      <c r="E64" t="s">
        <v>966</v>
      </c>
      <c r="F64" t="s">
        <v>967</v>
      </c>
      <c r="G64" t="s">
        <v>520</v>
      </c>
      <c r="H64" t="s">
        <v>968</v>
      </c>
      <c r="I64" t="s">
        <v>520</v>
      </c>
      <c r="J64" t="s">
        <v>969</v>
      </c>
      <c r="K64" t="s">
        <v>970</v>
      </c>
      <c r="L64" t="s">
        <v>520</v>
      </c>
      <c r="M64">
        <v>0</v>
      </c>
    </row>
    <row r="65" spans="1:13">
      <c r="A65">
        <v>307</v>
      </c>
      <c r="B65" t="s">
        <v>971</v>
      </c>
      <c r="C65" t="s">
        <v>972</v>
      </c>
      <c r="D65" t="s">
        <v>973</v>
      </c>
      <c r="E65" t="s">
        <v>974</v>
      </c>
      <c r="F65" t="s">
        <v>975</v>
      </c>
      <c r="G65" t="s">
        <v>520</v>
      </c>
      <c r="H65" t="s">
        <v>976</v>
      </c>
      <c r="I65" t="s">
        <v>520</v>
      </c>
      <c r="J65">
        <v>12209</v>
      </c>
      <c r="K65" t="s">
        <v>627</v>
      </c>
      <c r="L65" t="s">
        <v>520</v>
      </c>
      <c r="M65">
        <v>0</v>
      </c>
    </row>
    <row r="66" spans="1:13">
      <c r="A66">
        <v>311</v>
      </c>
      <c r="B66" t="s">
        <v>977</v>
      </c>
      <c r="C66" t="s">
        <v>978</v>
      </c>
      <c r="D66" t="s">
        <v>979</v>
      </c>
      <c r="E66" t="s">
        <v>980</v>
      </c>
      <c r="F66" t="s">
        <v>981</v>
      </c>
      <c r="G66" t="s">
        <v>520</v>
      </c>
      <c r="H66" t="s">
        <v>982</v>
      </c>
      <c r="I66" t="s">
        <v>520</v>
      </c>
      <c r="J66">
        <v>90110</v>
      </c>
      <c r="K66" t="s">
        <v>756</v>
      </c>
      <c r="L66">
        <v>1501</v>
      </c>
      <c r="M66">
        <v>90500</v>
      </c>
    </row>
    <row r="67" spans="1:13">
      <c r="A67">
        <v>314</v>
      </c>
      <c r="B67" t="s">
        <v>983</v>
      </c>
      <c r="C67" t="s">
        <v>984</v>
      </c>
      <c r="D67" t="s">
        <v>985</v>
      </c>
      <c r="E67" t="s">
        <v>986</v>
      </c>
      <c r="F67" t="s">
        <v>987</v>
      </c>
      <c r="G67" t="s">
        <v>520</v>
      </c>
      <c r="H67" t="s">
        <v>988</v>
      </c>
      <c r="I67" t="s">
        <v>520</v>
      </c>
      <c r="J67" t="s">
        <v>989</v>
      </c>
      <c r="K67" t="s">
        <v>990</v>
      </c>
      <c r="L67">
        <v>1401</v>
      </c>
      <c r="M67">
        <v>79900</v>
      </c>
    </row>
    <row r="68" spans="1:13">
      <c r="A68">
        <v>319</v>
      </c>
      <c r="B68" t="s">
        <v>991</v>
      </c>
      <c r="C68" t="s">
        <v>747</v>
      </c>
      <c r="D68" t="s">
        <v>992</v>
      </c>
      <c r="E68">
        <v>9145554562</v>
      </c>
      <c r="F68" t="s">
        <v>993</v>
      </c>
      <c r="G68" t="s">
        <v>520</v>
      </c>
      <c r="H68" t="s">
        <v>994</v>
      </c>
      <c r="I68" t="s">
        <v>636</v>
      </c>
      <c r="J68">
        <v>24067</v>
      </c>
      <c r="K68" t="s">
        <v>585</v>
      </c>
      <c r="L68">
        <v>1323</v>
      </c>
      <c r="M68">
        <v>102700</v>
      </c>
    </row>
    <row r="69" spans="1:13">
      <c r="A69">
        <v>320</v>
      </c>
      <c r="B69" t="s">
        <v>995</v>
      </c>
      <c r="C69" t="s">
        <v>996</v>
      </c>
      <c r="D69" t="s">
        <v>997</v>
      </c>
      <c r="E69">
        <v>5085559555</v>
      </c>
      <c r="F69" t="s">
        <v>998</v>
      </c>
      <c r="G69" t="s">
        <v>520</v>
      </c>
      <c r="H69" t="s">
        <v>999</v>
      </c>
      <c r="I69" t="s">
        <v>733</v>
      </c>
      <c r="J69">
        <v>50553</v>
      </c>
      <c r="K69" t="s">
        <v>585</v>
      </c>
      <c r="L69">
        <v>1188</v>
      </c>
      <c r="M69">
        <v>94500</v>
      </c>
    </row>
    <row r="70" spans="1:13">
      <c r="A70">
        <v>321</v>
      </c>
      <c r="B70" t="s">
        <v>1000</v>
      </c>
      <c r="C70" t="s">
        <v>1001</v>
      </c>
      <c r="D70" t="s">
        <v>630</v>
      </c>
      <c r="E70">
        <v>6505551386</v>
      </c>
      <c r="F70" t="s">
        <v>1002</v>
      </c>
      <c r="G70" t="s">
        <v>520</v>
      </c>
      <c r="H70" t="s">
        <v>20</v>
      </c>
      <c r="I70" t="s">
        <v>612</v>
      </c>
      <c r="J70">
        <v>94217</v>
      </c>
      <c r="K70" t="s">
        <v>585</v>
      </c>
      <c r="L70">
        <v>1165</v>
      </c>
      <c r="M70">
        <v>105000</v>
      </c>
    </row>
    <row r="71" spans="1:13">
      <c r="A71">
        <v>323</v>
      </c>
      <c r="B71" t="s">
        <v>1003</v>
      </c>
      <c r="C71" t="s">
        <v>1004</v>
      </c>
      <c r="D71" t="s">
        <v>815</v>
      </c>
      <c r="E71" t="s">
        <v>1005</v>
      </c>
      <c r="F71" t="s">
        <v>1006</v>
      </c>
      <c r="G71" t="s">
        <v>1007</v>
      </c>
      <c r="H71" t="s">
        <v>1008</v>
      </c>
      <c r="I71" t="s">
        <v>520</v>
      </c>
      <c r="J71" t="s">
        <v>520</v>
      </c>
      <c r="K71" t="s">
        <v>1009</v>
      </c>
      <c r="L71">
        <v>1612</v>
      </c>
      <c r="M71">
        <v>88000</v>
      </c>
    </row>
    <row r="72" spans="1:13">
      <c r="A72">
        <v>324</v>
      </c>
      <c r="B72" t="s">
        <v>1010</v>
      </c>
      <c r="C72" t="s">
        <v>1001</v>
      </c>
      <c r="D72" t="s">
        <v>1011</v>
      </c>
      <c r="E72" t="s">
        <v>1012</v>
      </c>
      <c r="F72" t="s">
        <v>1013</v>
      </c>
      <c r="G72" t="s">
        <v>520</v>
      </c>
      <c r="H72" t="s">
        <v>17</v>
      </c>
      <c r="I72" t="s">
        <v>520</v>
      </c>
      <c r="J72" t="s">
        <v>1014</v>
      </c>
      <c r="K72" t="s">
        <v>764</v>
      </c>
      <c r="L72">
        <v>1501</v>
      </c>
      <c r="M72">
        <v>77000</v>
      </c>
    </row>
    <row r="73" spans="1:13">
      <c r="A73">
        <v>328</v>
      </c>
      <c r="B73" t="s">
        <v>1015</v>
      </c>
      <c r="C73" t="s">
        <v>1001</v>
      </c>
      <c r="D73" t="s">
        <v>1016</v>
      </c>
      <c r="E73">
        <v>2015559350</v>
      </c>
      <c r="F73" t="s">
        <v>1017</v>
      </c>
      <c r="G73" t="s">
        <v>520</v>
      </c>
      <c r="H73" t="s">
        <v>1018</v>
      </c>
      <c r="I73" t="s">
        <v>1019</v>
      </c>
      <c r="J73">
        <v>94019</v>
      </c>
      <c r="K73" t="s">
        <v>585</v>
      </c>
      <c r="L73">
        <v>1323</v>
      </c>
      <c r="M73">
        <v>43000</v>
      </c>
    </row>
    <row r="74" spans="1:13">
      <c r="A74">
        <v>333</v>
      </c>
      <c r="B74" t="s">
        <v>1020</v>
      </c>
      <c r="C74" t="s">
        <v>1021</v>
      </c>
      <c r="D74" t="s">
        <v>1022</v>
      </c>
      <c r="E74" t="s">
        <v>1023</v>
      </c>
      <c r="F74" t="s">
        <v>1024</v>
      </c>
      <c r="G74" t="s">
        <v>520</v>
      </c>
      <c r="H74" t="s">
        <v>1025</v>
      </c>
      <c r="I74" t="s">
        <v>1026</v>
      </c>
      <c r="J74">
        <v>4101</v>
      </c>
      <c r="K74" t="s">
        <v>594</v>
      </c>
      <c r="L74">
        <v>1611</v>
      </c>
      <c r="M74">
        <v>51600</v>
      </c>
    </row>
    <row r="75" spans="1:13">
      <c r="A75">
        <v>334</v>
      </c>
      <c r="B75" t="s">
        <v>1027</v>
      </c>
      <c r="C75" t="s">
        <v>1028</v>
      </c>
      <c r="D75" t="s">
        <v>1029</v>
      </c>
      <c r="E75" t="s">
        <v>1030</v>
      </c>
      <c r="F75" t="s">
        <v>1031</v>
      </c>
      <c r="G75" t="s">
        <v>1032</v>
      </c>
      <c r="H75" t="s">
        <v>1033</v>
      </c>
      <c r="I75" t="s">
        <v>520</v>
      </c>
      <c r="J75" t="s">
        <v>1034</v>
      </c>
      <c r="K75" t="s">
        <v>756</v>
      </c>
      <c r="L75">
        <v>1501</v>
      </c>
      <c r="M75">
        <v>98800</v>
      </c>
    </row>
    <row r="76" spans="1:13">
      <c r="A76">
        <v>335</v>
      </c>
      <c r="B76" t="s">
        <v>1035</v>
      </c>
      <c r="C76" t="s">
        <v>1036</v>
      </c>
      <c r="D76" t="s">
        <v>1037</v>
      </c>
      <c r="E76" t="s">
        <v>1038</v>
      </c>
      <c r="F76" t="s">
        <v>1039</v>
      </c>
      <c r="G76" t="s">
        <v>520</v>
      </c>
      <c r="H76" t="s">
        <v>1040</v>
      </c>
      <c r="I76" t="s">
        <v>520</v>
      </c>
      <c r="J76">
        <v>14776</v>
      </c>
      <c r="K76" t="s">
        <v>627</v>
      </c>
      <c r="L76" t="s">
        <v>520</v>
      </c>
      <c r="M76">
        <v>0</v>
      </c>
    </row>
    <row r="77" spans="1:13">
      <c r="A77">
        <v>339</v>
      </c>
      <c r="B77" t="s">
        <v>1041</v>
      </c>
      <c r="C77" t="s">
        <v>1042</v>
      </c>
      <c r="D77" t="s">
        <v>1043</v>
      </c>
      <c r="E77">
        <v>2155554695</v>
      </c>
      <c r="F77" t="s">
        <v>1044</v>
      </c>
      <c r="G77" t="s">
        <v>520</v>
      </c>
      <c r="H77" t="s">
        <v>1045</v>
      </c>
      <c r="I77" t="s">
        <v>682</v>
      </c>
      <c r="J77">
        <v>71270</v>
      </c>
      <c r="K77" t="s">
        <v>585</v>
      </c>
      <c r="L77">
        <v>1188</v>
      </c>
      <c r="M77">
        <v>81100</v>
      </c>
    </row>
    <row r="78" spans="1:13">
      <c r="A78">
        <v>344</v>
      </c>
      <c r="B78" t="s">
        <v>1046</v>
      </c>
      <c r="C78" t="s">
        <v>1047</v>
      </c>
      <c r="D78" t="s">
        <v>1048</v>
      </c>
      <c r="E78" t="s">
        <v>1049</v>
      </c>
      <c r="F78" t="s">
        <v>1050</v>
      </c>
      <c r="G78" t="s">
        <v>1051</v>
      </c>
      <c r="H78" t="s">
        <v>642</v>
      </c>
      <c r="I78" t="s">
        <v>520</v>
      </c>
      <c r="J78">
        <v>28023</v>
      </c>
      <c r="K78" t="s">
        <v>643</v>
      </c>
      <c r="L78">
        <v>1702</v>
      </c>
      <c r="M78">
        <v>59600</v>
      </c>
    </row>
    <row r="79" spans="1:13">
      <c r="A79">
        <v>347</v>
      </c>
      <c r="B79" t="s">
        <v>1052</v>
      </c>
      <c r="C79" t="s">
        <v>1053</v>
      </c>
      <c r="D79" t="s">
        <v>1054</v>
      </c>
      <c r="E79">
        <v>2155554369</v>
      </c>
      <c r="F79" t="s">
        <v>1055</v>
      </c>
      <c r="G79" t="s">
        <v>520</v>
      </c>
      <c r="H79" t="s">
        <v>1056</v>
      </c>
      <c r="I79" t="s">
        <v>612</v>
      </c>
      <c r="J79">
        <v>91003</v>
      </c>
      <c r="K79" t="s">
        <v>585</v>
      </c>
      <c r="L79">
        <v>1166</v>
      </c>
      <c r="M79">
        <v>57700</v>
      </c>
    </row>
    <row r="80" spans="1:13">
      <c r="A80">
        <v>348</v>
      </c>
      <c r="B80" t="s">
        <v>1057</v>
      </c>
      <c r="C80" t="s">
        <v>1058</v>
      </c>
      <c r="D80" t="s">
        <v>1059</v>
      </c>
      <c r="E80" t="s">
        <v>1060</v>
      </c>
      <c r="F80" t="s">
        <v>1061</v>
      </c>
      <c r="G80" t="s">
        <v>520</v>
      </c>
      <c r="H80" t="s">
        <v>1062</v>
      </c>
      <c r="I80" t="s">
        <v>1063</v>
      </c>
      <c r="J80" t="s">
        <v>520</v>
      </c>
      <c r="K80" t="s">
        <v>772</v>
      </c>
      <c r="L80" t="s">
        <v>520</v>
      </c>
      <c r="M80">
        <v>0</v>
      </c>
    </row>
    <row r="81" spans="1:13">
      <c r="A81">
        <v>350</v>
      </c>
      <c r="B81" t="s">
        <v>1064</v>
      </c>
      <c r="C81" t="s">
        <v>1065</v>
      </c>
      <c r="D81" t="s">
        <v>1066</v>
      </c>
      <c r="E81" t="s">
        <v>1067</v>
      </c>
      <c r="F81" t="s">
        <v>1068</v>
      </c>
      <c r="G81" t="s">
        <v>520</v>
      </c>
      <c r="H81" t="s">
        <v>1069</v>
      </c>
      <c r="I81" t="s">
        <v>520</v>
      </c>
      <c r="J81">
        <v>13008</v>
      </c>
      <c r="K81" t="s">
        <v>578</v>
      </c>
      <c r="L81">
        <v>1337</v>
      </c>
      <c r="M81">
        <v>65000</v>
      </c>
    </row>
    <row r="82" spans="1:13">
      <c r="A82">
        <v>353</v>
      </c>
      <c r="B82" t="s">
        <v>1070</v>
      </c>
      <c r="C82" t="s">
        <v>1071</v>
      </c>
      <c r="D82" t="s">
        <v>1072</v>
      </c>
      <c r="E82" t="s">
        <v>1073</v>
      </c>
      <c r="F82" t="s">
        <v>1074</v>
      </c>
      <c r="G82" t="s">
        <v>520</v>
      </c>
      <c r="H82" t="s">
        <v>1075</v>
      </c>
      <c r="I82" t="s">
        <v>520</v>
      </c>
      <c r="J82">
        <v>51100</v>
      </c>
      <c r="K82" t="s">
        <v>578</v>
      </c>
      <c r="L82">
        <v>1337</v>
      </c>
      <c r="M82">
        <v>81100</v>
      </c>
    </row>
    <row r="83" spans="1:13">
      <c r="A83">
        <v>356</v>
      </c>
      <c r="B83" t="s">
        <v>1076</v>
      </c>
      <c r="C83" t="s">
        <v>1077</v>
      </c>
      <c r="D83" t="s">
        <v>1078</v>
      </c>
      <c r="E83" t="s">
        <v>1079</v>
      </c>
      <c r="F83" t="s">
        <v>1080</v>
      </c>
      <c r="G83" t="s">
        <v>520</v>
      </c>
      <c r="H83" t="s">
        <v>1081</v>
      </c>
      <c r="I83" t="s">
        <v>1082</v>
      </c>
      <c r="J83">
        <v>28</v>
      </c>
      <c r="K83" t="s">
        <v>1083</v>
      </c>
      <c r="L83" t="s">
        <v>520</v>
      </c>
      <c r="M83">
        <v>0</v>
      </c>
    </row>
    <row r="84" spans="1:13">
      <c r="A84">
        <v>357</v>
      </c>
      <c r="B84" t="s">
        <v>1084</v>
      </c>
      <c r="C84" t="s">
        <v>1085</v>
      </c>
      <c r="D84" t="s">
        <v>1086</v>
      </c>
      <c r="E84" t="s">
        <v>1087</v>
      </c>
      <c r="F84" t="s">
        <v>1088</v>
      </c>
      <c r="G84" t="s">
        <v>520</v>
      </c>
      <c r="H84" t="s">
        <v>1089</v>
      </c>
      <c r="I84" t="s">
        <v>520</v>
      </c>
      <c r="J84" t="s">
        <v>520</v>
      </c>
      <c r="K84" t="s">
        <v>1009</v>
      </c>
      <c r="L84">
        <v>1612</v>
      </c>
      <c r="M84">
        <v>77700</v>
      </c>
    </row>
    <row r="85" spans="1:13">
      <c r="A85">
        <v>361</v>
      </c>
      <c r="B85" t="s">
        <v>1090</v>
      </c>
      <c r="C85" t="s">
        <v>1091</v>
      </c>
      <c r="D85" t="s">
        <v>1092</v>
      </c>
      <c r="E85" t="s">
        <v>1093</v>
      </c>
      <c r="F85" t="s">
        <v>1094</v>
      </c>
      <c r="G85" t="s">
        <v>520</v>
      </c>
      <c r="H85" t="s">
        <v>1095</v>
      </c>
      <c r="I85" t="s">
        <v>520</v>
      </c>
      <c r="J85">
        <v>44087</v>
      </c>
      <c r="K85" t="s">
        <v>627</v>
      </c>
      <c r="L85" t="s">
        <v>520</v>
      </c>
      <c r="M85">
        <v>0</v>
      </c>
    </row>
    <row r="86" spans="1:13">
      <c r="A86">
        <v>362</v>
      </c>
      <c r="B86" t="s">
        <v>1096</v>
      </c>
      <c r="C86" t="s">
        <v>1097</v>
      </c>
      <c r="D86" t="s">
        <v>685</v>
      </c>
      <c r="E86">
        <v>6175559555</v>
      </c>
      <c r="F86" t="s">
        <v>1098</v>
      </c>
      <c r="G86" t="s">
        <v>520</v>
      </c>
      <c r="H86" t="s">
        <v>16</v>
      </c>
      <c r="I86" t="s">
        <v>733</v>
      </c>
      <c r="J86">
        <v>51003</v>
      </c>
      <c r="K86" t="s">
        <v>585</v>
      </c>
      <c r="L86">
        <v>1216</v>
      </c>
      <c r="M86">
        <v>41900</v>
      </c>
    </row>
    <row r="87" spans="1:13">
      <c r="A87">
        <v>363</v>
      </c>
      <c r="B87" t="s">
        <v>1099</v>
      </c>
      <c r="C87" t="s">
        <v>673</v>
      </c>
      <c r="D87" t="s">
        <v>1100</v>
      </c>
      <c r="E87">
        <v>6035558647</v>
      </c>
      <c r="F87" t="s">
        <v>1101</v>
      </c>
      <c r="G87" t="s">
        <v>520</v>
      </c>
      <c r="H87" t="s">
        <v>1102</v>
      </c>
      <c r="I87" t="s">
        <v>1103</v>
      </c>
      <c r="J87">
        <v>62005</v>
      </c>
      <c r="K87" t="s">
        <v>585</v>
      </c>
      <c r="L87">
        <v>1216</v>
      </c>
      <c r="M87">
        <v>114200</v>
      </c>
    </row>
    <row r="88" spans="1:13">
      <c r="A88">
        <v>369</v>
      </c>
      <c r="B88" t="s">
        <v>1104</v>
      </c>
      <c r="C88" t="s">
        <v>1105</v>
      </c>
      <c r="D88" t="s">
        <v>1106</v>
      </c>
      <c r="E88" t="s">
        <v>1107</v>
      </c>
      <c r="F88" t="s">
        <v>1108</v>
      </c>
      <c r="G88" t="s">
        <v>520</v>
      </c>
      <c r="H88" t="s">
        <v>715</v>
      </c>
      <c r="I88" t="s">
        <v>520</v>
      </c>
      <c r="J88">
        <v>1675</v>
      </c>
      <c r="K88" t="s">
        <v>716</v>
      </c>
      <c r="L88" t="s">
        <v>520</v>
      </c>
      <c r="M88">
        <v>0</v>
      </c>
    </row>
    <row r="89" spans="1:13">
      <c r="A89">
        <v>376</v>
      </c>
      <c r="B89" t="s">
        <v>1109</v>
      </c>
      <c r="C89" t="s">
        <v>1110</v>
      </c>
      <c r="D89" t="s">
        <v>1111</v>
      </c>
      <c r="E89" t="s">
        <v>1112</v>
      </c>
      <c r="F89" t="s">
        <v>1113</v>
      </c>
      <c r="G89" t="s">
        <v>520</v>
      </c>
      <c r="H89" t="s">
        <v>1114</v>
      </c>
      <c r="I89" t="s">
        <v>520</v>
      </c>
      <c r="J89">
        <v>3012</v>
      </c>
      <c r="K89" t="s">
        <v>949</v>
      </c>
      <c r="L89">
        <v>1702</v>
      </c>
      <c r="M89">
        <v>0</v>
      </c>
    </row>
    <row r="90" spans="1:13">
      <c r="A90">
        <v>379</v>
      </c>
      <c r="B90" t="s">
        <v>1115</v>
      </c>
      <c r="C90" t="s">
        <v>608</v>
      </c>
      <c r="D90" t="s">
        <v>1116</v>
      </c>
      <c r="E90">
        <v>6175558555</v>
      </c>
      <c r="F90" t="s">
        <v>1117</v>
      </c>
      <c r="G90" t="s">
        <v>520</v>
      </c>
      <c r="H90" t="s">
        <v>777</v>
      </c>
      <c r="I90" t="s">
        <v>733</v>
      </c>
      <c r="J90">
        <v>58339</v>
      </c>
      <c r="K90" t="s">
        <v>585</v>
      </c>
      <c r="L90">
        <v>1188</v>
      </c>
      <c r="M90">
        <v>70700</v>
      </c>
    </row>
    <row r="91" spans="1:13">
      <c r="A91">
        <v>381</v>
      </c>
      <c r="B91" t="s">
        <v>1118</v>
      </c>
      <c r="C91" t="s">
        <v>1119</v>
      </c>
      <c r="D91" t="s">
        <v>1120</v>
      </c>
      <c r="E91" t="s">
        <v>1121</v>
      </c>
      <c r="F91" t="s">
        <v>1122</v>
      </c>
      <c r="G91" t="s">
        <v>520</v>
      </c>
      <c r="H91" t="s">
        <v>1123</v>
      </c>
      <c r="I91" t="s">
        <v>520</v>
      </c>
      <c r="J91" t="s">
        <v>1124</v>
      </c>
      <c r="K91" t="s">
        <v>990</v>
      </c>
      <c r="L91">
        <v>1401</v>
      </c>
      <c r="M91">
        <v>23500</v>
      </c>
    </row>
    <row r="92" spans="1:13">
      <c r="A92">
        <v>382</v>
      </c>
      <c r="B92" t="s">
        <v>1125</v>
      </c>
      <c r="C92" t="s">
        <v>1126</v>
      </c>
      <c r="D92" t="s">
        <v>1127</v>
      </c>
      <c r="E92" t="s">
        <v>1128</v>
      </c>
      <c r="F92" t="s">
        <v>1129</v>
      </c>
      <c r="G92" t="s">
        <v>520</v>
      </c>
      <c r="H92" t="s">
        <v>1130</v>
      </c>
      <c r="I92" t="s">
        <v>520</v>
      </c>
      <c r="J92">
        <v>5020</v>
      </c>
      <c r="K92" t="s">
        <v>1131</v>
      </c>
      <c r="L92">
        <v>1401</v>
      </c>
      <c r="M92">
        <v>71700</v>
      </c>
    </row>
    <row r="93" spans="1:13">
      <c r="A93">
        <v>385</v>
      </c>
      <c r="B93" t="s">
        <v>1132</v>
      </c>
      <c r="C93" t="s">
        <v>1133</v>
      </c>
      <c r="D93" t="s">
        <v>1134</v>
      </c>
      <c r="E93" t="s">
        <v>1135</v>
      </c>
      <c r="F93" t="s">
        <v>1136</v>
      </c>
      <c r="G93" t="s">
        <v>1137</v>
      </c>
      <c r="H93" t="s">
        <v>1138</v>
      </c>
      <c r="I93" t="s">
        <v>520</v>
      </c>
      <c r="J93" t="s">
        <v>1139</v>
      </c>
      <c r="K93" t="s">
        <v>1140</v>
      </c>
      <c r="L93">
        <v>1621</v>
      </c>
      <c r="M93">
        <v>81500</v>
      </c>
    </row>
    <row r="94" spans="1:13">
      <c r="A94">
        <v>386</v>
      </c>
      <c r="B94" t="s">
        <v>1141</v>
      </c>
      <c r="C94" t="s">
        <v>1142</v>
      </c>
      <c r="D94" t="s">
        <v>1143</v>
      </c>
      <c r="E94" t="s">
        <v>1144</v>
      </c>
      <c r="F94" t="s">
        <v>1145</v>
      </c>
      <c r="G94" t="s">
        <v>520</v>
      </c>
      <c r="H94" t="s">
        <v>1146</v>
      </c>
      <c r="I94" t="s">
        <v>520</v>
      </c>
      <c r="J94">
        <v>42100</v>
      </c>
      <c r="K94" t="s">
        <v>887</v>
      </c>
      <c r="L94">
        <v>1401</v>
      </c>
      <c r="M94">
        <v>121400</v>
      </c>
    </row>
    <row r="95" spans="1:13">
      <c r="A95">
        <v>398</v>
      </c>
      <c r="B95" t="s">
        <v>1147</v>
      </c>
      <c r="C95" t="s">
        <v>1148</v>
      </c>
      <c r="D95" t="s">
        <v>1149</v>
      </c>
      <c r="E95" t="s">
        <v>1150</v>
      </c>
      <c r="F95" t="s">
        <v>1151</v>
      </c>
      <c r="G95" t="s">
        <v>520</v>
      </c>
      <c r="H95" t="s">
        <v>1152</v>
      </c>
      <c r="I95" t="s">
        <v>22</v>
      </c>
      <c r="J95" t="s">
        <v>1153</v>
      </c>
      <c r="K95" t="s">
        <v>745</v>
      </c>
      <c r="L95">
        <v>1621</v>
      </c>
      <c r="M95">
        <v>94400</v>
      </c>
    </row>
    <row r="96" spans="1:13">
      <c r="A96">
        <v>406</v>
      </c>
      <c r="B96" t="s">
        <v>1154</v>
      </c>
      <c r="C96" t="s">
        <v>1155</v>
      </c>
      <c r="D96" t="s">
        <v>1156</v>
      </c>
      <c r="E96" t="s">
        <v>1157</v>
      </c>
      <c r="F96" t="s">
        <v>1158</v>
      </c>
      <c r="G96" t="s">
        <v>520</v>
      </c>
      <c r="H96" t="s">
        <v>19</v>
      </c>
      <c r="I96" t="s">
        <v>520</v>
      </c>
      <c r="J96">
        <v>75016</v>
      </c>
      <c r="K96" t="s">
        <v>578</v>
      </c>
      <c r="L96">
        <v>1337</v>
      </c>
      <c r="M96">
        <v>95000</v>
      </c>
    </row>
    <row r="97" spans="1:13">
      <c r="A97">
        <v>409</v>
      </c>
      <c r="B97" t="s">
        <v>1159</v>
      </c>
      <c r="C97" t="s">
        <v>1160</v>
      </c>
      <c r="D97" t="s">
        <v>1161</v>
      </c>
      <c r="E97" t="s">
        <v>1162</v>
      </c>
      <c r="F97" t="s">
        <v>1163</v>
      </c>
      <c r="G97" t="s">
        <v>520</v>
      </c>
      <c r="H97" t="s">
        <v>1164</v>
      </c>
      <c r="I97" t="s">
        <v>520</v>
      </c>
      <c r="J97">
        <v>70563</v>
      </c>
      <c r="K97" t="s">
        <v>627</v>
      </c>
      <c r="L97" t="s">
        <v>520</v>
      </c>
      <c r="M97">
        <v>0</v>
      </c>
    </row>
    <row r="98" spans="1:13">
      <c r="A98">
        <v>412</v>
      </c>
      <c r="B98" t="s">
        <v>1165</v>
      </c>
      <c r="C98" t="s">
        <v>1166</v>
      </c>
      <c r="D98" t="s">
        <v>1167</v>
      </c>
      <c r="E98" t="s">
        <v>1168</v>
      </c>
      <c r="F98" t="s">
        <v>1169</v>
      </c>
      <c r="G98" t="s">
        <v>1170</v>
      </c>
      <c r="H98" t="s">
        <v>1171</v>
      </c>
      <c r="I98" t="s">
        <v>520</v>
      </c>
      <c r="J98" t="s">
        <v>520</v>
      </c>
      <c r="K98" t="s">
        <v>1009</v>
      </c>
      <c r="L98">
        <v>1612</v>
      </c>
      <c r="M98">
        <v>86800</v>
      </c>
    </row>
    <row r="99" spans="1:13">
      <c r="A99">
        <v>415</v>
      </c>
      <c r="B99" t="s">
        <v>1172</v>
      </c>
      <c r="C99" t="s">
        <v>1173</v>
      </c>
      <c r="D99" t="s">
        <v>748</v>
      </c>
      <c r="E99" t="s">
        <v>1174</v>
      </c>
      <c r="F99" t="s">
        <v>1175</v>
      </c>
      <c r="G99" t="s">
        <v>520</v>
      </c>
      <c r="H99" t="s">
        <v>1176</v>
      </c>
      <c r="I99" t="s">
        <v>520</v>
      </c>
      <c r="J99">
        <v>80686</v>
      </c>
      <c r="K99" t="s">
        <v>627</v>
      </c>
      <c r="L99">
        <v>1504</v>
      </c>
      <c r="M99">
        <v>77000</v>
      </c>
    </row>
    <row r="100" spans="1:13">
      <c r="A100">
        <v>424</v>
      </c>
      <c r="B100" t="s">
        <v>1177</v>
      </c>
      <c r="C100" t="s">
        <v>940</v>
      </c>
      <c r="D100" t="s">
        <v>1178</v>
      </c>
      <c r="E100">
        <v>2125558493</v>
      </c>
      <c r="F100" t="s">
        <v>1179</v>
      </c>
      <c r="G100" t="s">
        <v>1180</v>
      </c>
      <c r="H100" t="s">
        <v>18</v>
      </c>
      <c r="I100" t="s">
        <v>636</v>
      </c>
      <c r="J100">
        <v>10022</v>
      </c>
      <c r="K100" t="s">
        <v>585</v>
      </c>
      <c r="L100">
        <v>1286</v>
      </c>
      <c r="M100">
        <v>67500</v>
      </c>
    </row>
    <row r="101" spans="1:13">
      <c r="A101">
        <v>443</v>
      </c>
      <c r="B101" t="s">
        <v>1181</v>
      </c>
      <c r="C101" t="s">
        <v>1182</v>
      </c>
      <c r="D101" t="s">
        <v>1183</v>
      </c>
      <c r="E101" t="s">
        <v>1184</v>
      </c>
      <c r="F101" t="s">
        <v>1185</v>
      </c>
      <c r="G101" t="s">
        <v>520</v>
      </c>
      <c r="H101" t="s">
        <v>1186</v>
      </c>
      <c r="I101" t="s">
        <v>520</v>
      </c>
      <c r="J101">
        <v>4179</v>
      </c>
      <c r="K101" t="s">
        <v>627</v>
      </c>
      <c r="L101" t="s">
        <v>520</v>
      </c>
      <c r="M101">
        <v>0</v>
      </c>
    </row>
    <row r="102" spans="1:13">
      <c r="A102">
        <v>447</v>
      </c>
      <c r="B102" t="s">
        <v>1187</v>
      </c>
      <c r="C102" t="s">
        <v>1188</v>
      </c>
      <c r="D102" t="s">
        <v>1189</v>
      </c>
      <c r="E102">
        <v>2035554407</v>
      </c>
      <c r="F102" t="s">
        <v>1190</v>
      </c>
      <c r="G102" t="s">
        <v>520</v>
      </c>
      <c r="H102" t="s">
        <v>830</v>
      </c>
      <c r="I102" t="s">
        <v>709</v>
      </c>
      <c r="J102">
        <v>97561</v>
      </c>
      <c r="K102" t="s">
        <v>585</v>
      </c>
      <c r="L102">
        <v>1323</v>
      </c>
      <c r="M102">
        <v>49700</v>
      </c>
    </row>
    <row r="103" spans="1:13">
      <c r="A103">
        <v>448</v>
      </c>
      <c r="B103" t="s">
        <v>1191</v>
      </c>
      <c r="C103" t="s">
        <v>1192</v>
      </c>
      <c r="D103" t="s">
        <v>1193</v>
      </c>
      <c r="E103" t="s">
        <v>1194</v>
      </c>
      <c r="F103" t="s">
        <v>1195</v>
      </c>
      <c r="G103" t="s">
        <v>520</v>
      </c>
      <c r="H103" t="s">
        <v>1196</v>
      </c>
      <c r="I103" t="s">
        <v>520</v>
      </c>
      <c r="J103" t="s">
        <v>1197</v>
      </c>
      <c r="K103" t="s">
        <v>651</v>
      </c>
      <c r="L103">
        <v>1504</v>
      </c>
      <c r="M103">
        <v>116400</v>
      </c>
    </row>
    <row r="104" spans="1:13">
      <c r="A104">
        <v>450</v>
      </c>
      <c r="B104" t="s">
        <v>1198</v>
      </c>
      <c r="C104" t="s">
        <v>747</v>
      </c>
      <c r="D104" t="s">
        <v>1199</v>
      </c>
      <c r="E104">
        <v>4085553659</v>
      </c>
      <c r="F104" t="s">
        <v>1200</v>
      </c>
      <c r="G104" t="s">
        <v>520</v>
      </c>
      <c r="H104" t="s">
        <v>1201</v>
      </c>
      <c r="I104" t="s">
        <v>612</v>
      </c>
      <c r="J104">
        <v>94217</v>
      </c>
      <c r="K104" t="s">
        <v>585</v>
      </c>
      <c r="L104">
        <v>1165</v>
      </c>
      <c r="M104">
        <v>77600</v>
      </c>
    </row>
    <row r="105" spans="1:13">
      <c r="A105">
        <v>452</v>
      </c>
      <c r="B105" t="s">
        <v>1202</v>
      </c>
      <c r="C105" t="s">
        <v>1203</v>
      </c>
      <c r="D105" t="s">
        <v>1204</v>
      </c>
      <c r="E105" t="s">
        <v>1205</v>
      </c>
      <c r="F105" t="s">
        <v>1206</v>
      </c>
      <c r="G105" t="s">
        <v>520</v>
      </c>
      <c r="H105" t="s">
        <v>1207</v>
      </c>
      <c r="I105" t="s">
        <v>520</v>
      </c>
      <c r="J105">
        <v>8010</v>
      </c>
      <c r="K105" t="s">
        <v>1131</v>
      </c>
      <c r="L105">
        <v>1401</v>
      </c>
      <c r="M105">
        <v>45300</v>
      </c>
    </row>
    <row r="106" spans="1:13">
      <c r="A106">
        <v>455</v>
      </c>
      <c r="B106" t="s">
        <v>1208</v>
      </c>
      <c r="C106" t="s">
        <v>629</v>
      </c>
      <c r="D106" t="s">
        <v>775</v>
      </c>
      <c r="E106">
        <v>2035559545</v>
      </c>
      <c r="F106" t="s">
        <v>1209</v>
      </c>
      <c r="G106" t="s">
        <v>520</v>
      </c>
      <c r="H106" t="s">
        <v>708</v>
      </c>
      <c r="I106" t="s">
        <v>709</v>
      </c>
      <c r="J106">
        <v>97823</v>
      </c>
      <c r="K106" t="s">
        <v>585</v>
      </c>
      <c r="L106">
        <v>1286</v>
      </c>
      <c r="M106">
        <v>95400</v>
      </c>
    </row>
    <row r="107" spans="1:13">
      <c r="A107">
        <v>456</v>
      </c>
      <c r="B107" t="s">
        <v>1210</v>
      </c>
      <c r="C107" t="s">
        <v>1211</v>
      </c>
      <c r="D107" t="s">
        <v>1212</v>
      </c>
      <c r="E107">
        <v>2125551957</v>
      </c>
      <c r="F107" t="s">
        <v>1213</v>
      </c>
      <c r="G107" t="s">
        <v>1214</v>
      </c>
      <c r="H107" t="s">
        <v>18</v>
      </c>
      <c r="I107" t="s">
        <v>636</v>
      </c>
      <c r="J107">
        <v>10022</v>
      </c>
      <c r="K107" t="s">
        <v>585</v>
      </c>
      <c r="L107">
        <v>1286</v>
      </c>
      <c r="M107">
        <v>39800</v>
      </c>
    </row>
    <row r="108" spans="1:13">
      <c r="A108">
        <v>458</v>
      </c>
      <c r="B108" t="s">
        <v>1215</v>
      </c>
      <c r="C108" t="s">
        <v>1216</v>
      </c>
      <c r="D108" t="s">
        <v>1217</v>
      </c>
      <c r="E108" t="s">
        <v>1218</v>
      </c>
      <c r="F108" t="s">
        <v>1219</v>
      </c>
      <c r="G108" t="s">
        <v>520</v>
      </c>
      <c r="H108" t="s">
        <v>642</v>
      </c>
      <c r="I108" t="s">
        <v>520</v>
      </c>
      <c r="J108">
        <v>28023</v>
      </c>
      <c r="K108" t="s">
        <v>643</v>
      </c>
      <c r="L108">
        <v>1702</v>
      </c>
      <c r="M108">
        <v>104600</v>
      </c>
    </row>
    <row r="109" spans="1:13">
      <c r="A109">
        <v>459</v>
      </c>
      <c r="B109" t="s">
        <v>1220</v>
      </c>
      <c r="C109" t="s">
        <v>1221</v>
      </c>
      <c r="D109" t="s">
        <v>1222</v>
      </c>
      <c r="E109" t="s">
        <v>1223</v>
      </c>
      <c r="F109" t="s">
        <v>1224</v>
      </c>
      <c r="G109" t="s">
        <v>520</v>
      </c>
      <c r="H109" t="s">
        <v>1225</v>
      </c>
      <c r="I109" t="s">
        <v>520</v>
      </c>
      <c r="J109">
        <v>52066</v>
      </c>
      <c r="K109" t="s">
        <v>627</v>
      </c>
      <c r="L109" t="s">
        <v>520</v>
      </c>
      <c r="M109">
        <v>0</v>
      </c>
    </row>
    <row r="110" spans="1:13">
      <c r="A110">
        <v>462</v>
      </c>
      <c r="B110" t="s">
        <v>1226</v>
      </c>
      <c r="C110" t="s">
        <v>1227</v>
      </c>
      <c r="D110" t="s">
        <v>1228</v>
      </c>
      <c r="E110">
        <v>5085552555</v>
      </c>
      <c r="F110" t="s">
        <v>1229</v>
      </c>
      <c r="G110" t="s">
        <v>520</v>
      </c>
      <c r="H110" t="s">
        <v>999</v>
      </c>
      <c r="I110" t="s">
        <v>733</v>
      </c>
      <c r="J110">
        <v>50553</v>
      </c>
      <c r="K110" t="s">
        <v>585</v>
      </c>
      <c r="L110">
        <v>1216</v>
      </c>
      <c r="M110">
        <v>85800</v>
      </c>
    </row>
    <row r="111" spans="1:13">
      <c r="A111">
        <v>465</v>
      </c>
      <c r="B111" t="s">
        <v>1230</v>
      </c>
      <c r="C111" t="s">
        <v>1231</v>
      </c>
      <c r="D111" t="s">
        <v>1232</v>
      </c>
      <c r="E111" t="s">
        <v>1233</v>
      </c>
      <c r="F111" t="s">
        <v>1234</v>
      </c>
      <c r="G111" t="s">
        <v>520</v>
      </c>
      <c r="H111" t="s">
        <v>642</v>
      </c>
      <c r="I111" t="s">
        <v>520</v>
      </c>
      <c r="J111">
        <v>28023</v>
      </c>
      <c r="K111" t="s">
        <v>643</v>
      </c>
      <c r="L111" t="s">
        <v>520</v>
      </c>
      <c r="M111">
        <v>0</v>
      </c>
    </row>
    <row r="112" spans="1:13">
      <c r="A112">
        <v>471</v>
      </c>
      <c r="B112" t="s">
        <v>1235</v>
      </c>
      <c r="C112" t="s">
        <v>1236</v>
      </c>
      <c r="D112" t="s">
        <v>1237</v>
      </c>
      <c r="E112" t="s">
        <v>1238</v>
      </c>
      <c r="F112" t="s">
        <v>1239</v>
      </c>
      <c r="G112" t="s">
        <v>520</v>
      </c>
      <c r="H112" t="s">
        <v>1240</v>
      </c>
      <c r="I112" t="s">
        <v>593</v>
      </c>
      <c r="J112">
        <v>3150</v>
      </c>
      <c r="K112" t="s">
        <v>594</v>
      </c>
      <c r="L112">
        <v>1611</v>
      </c>
      <c r="M112">
        <v>60300</v>
      </c>
    </row>
    <row r="113" spans="1:13">
      <c r="A113">
        <v>473</v>
      </c>
      <c r="B113" t="s">
        <v>1241</v>
      </c>
      <c r="C113" t="s">
        <v>1242</v>
      </c>
      <c r="D113" t="s">
        <v>704</v>
      </c>
      <c r="E113" t="s">
        <v>1243</v>
      </c>
      <c r="F113" t="s">
        <v>1244</v>
      </c>
      <c r="G113" t="s">
        <v>1245</v>
      </c>
      <c r="H113" t="s">
        <v>1246</v>
      </c>
      <c r="I113" t="s">
        <v>520</v>
      </c>
      <c r="J113" t="s">
        <v>520</v>
      </c>
      <c r="K113" t="s">
        <v>887</v>
      </c>
      <c r="L113">
        <v>1401</v>
      </c>
      <c r="M113">
        <v>34800</v>
      </c>
    </row>
    <row r="114" spans="1:13">
      <c r="A114">
        <v>475</v>
      </c>
      <c r="B114" t="s">
        <v>1247</v>
      </c>
      <c r="C114" t="s">
        <v>857</v>
      </c>
      <c r="D114" t="s">
        <v>992</v>
      </c>
      <c r="E114">
        <v>3105553722</v>
      </c>
      <c r="F114" t="s">
        <v>1248</v>
      </c>
      <c r="G114" t="s">
        <v>520</v>
      </c>
      <c r="H114" t="s">
        <v>1249</v>
      </c>
      <c r="I114" t="s">
        <v>612</v>
      </c>
      <c r="J114">
        <v>94019</v>
      </c>
      <c r="K114" t="s">
        <v>585</v>
      </c>
      <c r="L114">
        <v>1166</v>
      </c>
      <c r="M114">
        <v>55400</v>
      </c>
    </row>
    <row r="115" spans="1:13">
      <c r="A115">
        <v>477</v>
      </c>
      <c r="B115" t="s">
        <v>1250</v>
      </c>
      <c r="C115" t="s">
        <v>1251</v>
      </c>
      <c r="D115" t="s">
        <v>1252</v>
      </c>
      <c r="E115" t="s">
        <v>1253</v>
      </c>
      <c r="F115" t="s">
        <v>1254</v>
      </c>
      <c r="G115" t="s">
        <v>520</v>
      </c>
      <c r="H115" t="s">
        <v>1255</v>
      </c>
      <c r="I115" t="s">
        <v>520</v>
      </c>
      <c r="J115">
        <v>68306</v>
      </c>
      <c r="K115" t="s">
        <v>627</v>
      </c>
      <c r="L115" t="s">
        <v>520</v>
      </c>
      <c r="M115">
        <v>0</v>
      </c>
    </row>
    <row r="116" spans="1:13">
      <c r="A116">
        <v>480</v>
      </c>
      <c r="B116" t="s">
        <v>1256</v>
      </c>
      <c r="C116" t="s">
        <v>1257</v>
      </c>
      <c r="D116" t="s">
        <v>1183</v>
      </c>
      <c r="E116" t="s">
        <v>1258</v>
      </c>
      <c r="F116" t="s">
        <v>1259</v>
      </c>
      <c r="G116" t="s">
        <v>520</v>
      </c>
      <c r="H116" t="s">
        <v>1260</v>
      </c>
      <c r="I116" t="s">
        <v>520</v>
      </c>
      <c r="J116">
        <v>196143</v>
      </c>
      <c r="K116" t="s">
        <v>1261</v>
      </c>
      <c r="L116" t="s">
        <v>520</v>
      </c>
      <c r="M116">
        <v>0</v>
      </c>
    </row>
    <row r="117" spans="1:13">
      <c r="A117">
        <v>481</v>
      </c>
      <c r="B117" t="s">
        <v>1262</v>
      </c>
      <c r="C117" t="s">
        <v>1263</v>
      </c>
      <c r="D117" t="s">
        <v>1264</v>
      </c>
      <c r="E117" t="s">
        <v>1265</v>
      </c>
      <c r="F117" t="s">
        <v>1266</v>
      </c>
      <c r="G117" t="s">
        <v>520</v>
      </c>
      <c r="H117" t="s">
        <v>1267</v>
      </c>
      <c r="I117" t="s">
        <v>520</v>
      </c>
      <c r="J117">
        <v>47625</v>
      </c>
      <c r="K117" t="s">
        <v>1268</v>
      </c>
      <c r="L117" t="s">
        <v>520</v>
      </c>
      <c r="M117">
        <v>0</v>
      </c>
    </row>
    <row r="118" spans="1:13">
      <c r="A118">
        <v>484</v>
      </c>
      <c r="B118" t="s">
        <v>1269</v>
      </c>
      <c r="C118" t="s">
        <v>1270</v>
      </c>
      <c r="D118" t="s">
        <v>1271</v>
      </c>
      <c r="E118" t="s">
        <v>1272</v>
      </c>
      <c r="F118" t="s">
        <v>1273</v>
      </c>
      <c r="G118" t="s">
        <v>520</v>
      </c>
      <c r="H118" t="s">
        <v>1274</v>
      </c>
      <c r="I118" t="s">
        <v>520</v>
      </c>
      <c r="J118">
        <v>41101</v>
      </c>
      <c r="K118" t="s">
        <v>643</v>
      </c>
      <c r="L118">
        <v>1702</v>
      </c>
      <c r="M118">
        <v>65700</v>
      </c>
    </row>
    <row r="119" spans="1:13">
      <c r="A119">
        <v>486</v>
      </c>
      <c r="B119" t="s">
        <v>1275</v>
      </c>
      <c r="C119" t="s">
        <v>1276</v>
      </c>
      <c r="D119" t="s">
        <v>1277</v>
      </c>
      <c r="E119">
        <v>2155559857</v>
      </c>
      <c r="F119" t="s">
        <v>1278</v>
      </c>
      <c r="G119" t="s">
        <v>520</v>
      </c>
      <c r="H119" t="s">
        <v>1045</v>
      </c>
      <c r="I119" t="s">
        <v>682</v>
      </c>
      <c r="J119">
        <v>71270</v>
      </c>
      <c r="K119" t="s">
        <v>585</v>
      </c>
      <c r="L119">
        <v>1323</v>
      </c>
      <c r="M119">
        <v>72600</v>
      </c>
    </row>
    <row r="120" spans="1:13">
      <c r="A120">
        <v>487</v>
      </c>
      <c r="B120" t="s">
        <v>1279</v>
      </c>
      <c r="C120" t="s">
        <v>774</v>
      </c>
      <c r="D120" t="s">
        <v>1199</v>
      </c>
      <c r="E120">
        <v>4155554312</v>
      </c>
      <c r="F120" t="s">
        <v>1280</v>
      </c>
      <c r="G120" t="s">
        <v>520</v>
      </c>
      <c r="H120" t="s">
        <v>1281</v>
      </c>
      <c r="I120" t="s">
        <v>612</v>
      </c>
      <c r="J120">
        <v>94217</v>
      </c>
      <c r="K120" t="s">
        <v>585</v>
      </c>
      <c r="L120">
        <v>1165</v>
      </c>
      <c r="M120">
        <v>60300</v>
      </c>
    </row>
    <row r="121" spans="1:13">
      <c r="A121">
        <v>489</v>
      </c>
      <c r="B121" t="s">
        <v>1282</v>
      </c>
      <c r="C121" t="s">
        <v>1283</v>
      </c>
      <c r="D121" t="s">
        <v>1284</v>
      </c>
      <c r="E121" t="s">
        <v>1285</v>
      </c>
      <c r="F121" t="s">
        <v>1286</v>
      </c>
      <c r="G121" t="s">
        <v>520</v>
      </c>
      <c r="H121" t="s">
        <v>17</v>
      </c>
      <c r="I121" t="s">
        <v>520</v>
      </c>
      <c r="J121" t="s">
        <v>1287</v>
      </c>
      <c r="K121" t="s">
        <v>764</v>
      </c>
      <c r="L121">
        <v>1501</v>
      </c>
      <c r="M121">
        <v>43300</v>
      </c>
    </row>
    <row r="122" spans="1:13">
      <c r="A122">
        <v>495</v>
      </c>
      <c r="B122" t="s">
        <v>1288</v>
      </c>
      <c r="C122" t="s">
        <v>704</v>
      </c>
      <c r="D122" t="s">
        <v>858</v>
      </c>
      <c r="E122">
        <v>6175552555</v>
      </c>
      <c r="F122" t="s">
        <v>1289</v>
      </c>
      <c r="G122" t="s">
        <v>520</v>
      </c>
      <c r="H122" t="s">
        <v>16</v>
      </c>
      <c r="I122" t="s">
        <v>733</v>
      </c>
      <c r="J122">
        <v>51003</v>
      </c>
      <c r="K122" t="s">
        <v>585</v>
      </c>
      <c r="L122">
        <v>1188</v>
      </c>
      <c r="M122">
        <v>85100</v>
      </c>
    </row>
    <row r="123" spans="1:13">
      <c r="A123">
        <v>496</v>
      </c>
      <c r="B123" t="s">
        <v>1290</v>
      </c>
      <c r="C123" t="s">
        <v>1291</v>
      </c>
      <c r="D123" t="s">
        <v>1292</v>
      </c>
      <c r="E123" t="s">
        <v>1293</v>
      </c>
      <c r="F123" t="s">
        <v>1294</v>
      </c>
      <c r="G123" t="s">
        <v>520</v>
      </c>
      <c r="H123" t="s">
        <v>1008</v>
      </c>
      <c r="I123" t="s">
        <v>520</v>
      </c>
      <c r="J123" t="s">
        <v>520</v>
      </c>
      <c r="K123" t="s">
        <v>1009</v>
      </c>
      <c r="L123">
        <v>1612</v>
      </c>
      <c r="M123">
        <v>110000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12602-57D0-435A-B1AB-C7A1C63BDE71}">
  <sheetPr codeName="Sheet3"/>
  <dimension ref="A1:H24"/>
  <sheetViews>
    <sheetView workbookViewId="0">
      <selection sqref="A1:XFD1048576"/>
    </sheetView>
  </sheetViews>
  <sheetFormatPr defaultRowHeight="15"/>
  <cols>
    <col min="1" max="1" width="16.7109375" bestFit="1" customWidth="1"/>
  </cols>
  <sheetData>
    <row r="1" spans="1:8">
      <c r="A1" t="s">
        <v>1295</v>
      </c>
      <c r="B1" t="s">
        <v>1296</v>
      </c>
      <c r="C1" t="s">
        <v>1297</v>
      </c>
      <c r="D1" t="s">
        <v>1298</v>
      </c>
      <c r="E1" t="s">
        <v>1299</v>
      </c>
      <c r="F1" t="s">
        <v>110</v>
      </c>
      <c r="G1" t="s">
        <v>1300</v>
      </c>
      <c r="H1" t="s">
        <v>1301</v>
      </c>
    </row>
    <row r="2" spans="1:8">
      <c r="A2">
        <v>1002</v>
      </c>
      <c r="B2" t="s">
        <v>629</v>
      </c>
      <c r="C2" t="s">
        <v>1302</v>
      </c>
      <c r="D2" t="s">
        <v>1303</v>
      </c>
      <c r="E2" t="s">
        <v>1304</v>
      </c>
      <c r="F2">
        <v>1</v>
      </c>
      <c r="G2" t="s">
        <v>520</v>
      </c>
      <c r="H2" t="s">
        <v>1305</v>
      </c>
    </row>
    <row r="3" spans="1:8">
      <c r="A3">
        <v>1056</v>
      </c>
      <c r="B3" t="s">
        <v>1306</v>
      </c>
      <c r="C3" t="s">
        <v>828</v>
      </c>
      <c r="D3" t="s">
        <v>1307</v>
      </c>
      <c r="E3" t="s">
        <v>1308</v>
      </c>
      <c r="F3">
        <v>1</v>
      </c>
      <c r="G3">
        <v>1002</v>
      </c>
      <c r="H3" t="s">
        <v>1309</v>
      </c>
    </row>
    <row r="4" spans="1:8">
      <c r="A4">
        <v>1076</v>
      </c>
      <c r="B4" t="s">
        <v>1310</v>
      </c>
      <c r="C4" t="s">
        <v>674</v>
      </c>
      <c r="D4" t="s">
        <v>1311</v>
      </c>
      <c r="E4" t="s">
        <v>1312</v>
      </c>
      <c r="F4">
        <v>1</v>
      </c>
      <c r="G4">
        <v>1002</v>
      </c>
      <c r="H4" t="s">
        <v>1313</v>
      </c>
    </row>
    <row r="5" spans="1:8">
      <c r="A5">
        <v>1088</v>
      </c>
      <c r="B5" t="s">
        <v>1306</v>
      </c>
      <c r="C5" t="s">
        <v>1016</v>
      </c>
      <c r="D5" t="s">
        <v>1314</v>
      </c>
      <c r="E5" t="s">
        <v>1315</v>
      </c>
      <c r="F5">
        <v>6</v>
      </c>
      <c r="G5">
        <v>1056</v>
      </c>
      <c r="H5" t="s">
        <v>1316</v>
      </c>
    </row>
    <row r="6" spans="1:8">
      <c r="A6">
        <v>1102</v>
      </c>
      <c r="B6" t="s">
        <v>1317</v>
      </c>
      <c r="C6" t="s">
        <v>1318</v>
      </c>
      <c r="D6" t="s">
        <v>1319</v>
      </c>
      <c r="E6" t="s">
        <v>1320</v>
      </c>
      <c r="F6">
        <v>4</v>
      </c>
      <c r="G6">
        <v>1056</v>
      </c>
      <c r="H6" t="s">
        <v>1321</v>
      </c>
    </row>
    <row r="7" spans="1:8">
      <c r="A7">
        <v>1143</v>
      </c>
      <c r="B7" t="s">
        <v>1322</v>
      </c>
      <c r="C7" t="s">
        <v>1323</v>
      </c>
      <c r="D7" t="s">
        <v>1324</v>
      </c>
      <c r="E7" t="s">
        <v>1325</v>
      </c>
      <c r="F7">
        <v>1</v>
      </c>
      <c r="G7">
        <v>1056</v>
      </c>
      <c r="H7" t="s">
        <v>1326</v>
      </c>
    </row>
    <row r="8" spans="1:8">
      <c r="A8">
        <v>1165</v>
      </c>
      <c r="B8" t="s">
        <v>1327</v>
      </c>
      <c r="C8" t="s">
        <v>775</v>
      </c>
      <c r="D8" t="s">
        <v>1328</v>
      </c>
      <c r="E8" t="s">
        <v>1329</v>
      </c>
      <c r="F8">
        <v>1</v>
      </c>
      <c r="G8">
        <v>1143</v>
      </c>
      <c r="H8" t="s">
        <v>1330</v>
      </c>
    </row>
    <row r="9" spans="1:8">
      <c r="A9">
        <v>1166</v>
      </c>
      <c r="B9" t="s">
        <v>857</v>
      </c>
      <c r="C9" t="s">
        <v>775</v>
      </c>
      <c r="D9" t="s">
        <v>1331</v>
      </c>
      <c r="E9" t="s">
        <v>1332</v>
      </c>
      <c r="F9">
        <v>1</v>
      </c>
      <c r="G9">
        <v>1143</v>
      </c>
      <c r="H9" t="s">
        <v>1330</v>
      </c>
    </row>
    <row r="10" spans="1:8">
      <c r="A10">
        <v>1188</v>
      </c>
      <c r="B10" t="s">
        <v>1310</v>
      </c>
      <c r="C10" t="s">
        <v>630</v>
      </c>
      <c r="D10" t="s">
        <v>1333</v>
      </c>
      <c r="E10" t="s">
        <v>1312</v>
      </c>
      <c r="F10">
        <v>2</v>
      </c>
      <c r="G10">
        <v>1143</v>
      </c>
      <c r="H10" t="s">
        <v>1330</v>
      </c>
    </row>
    <row r="11" spans="1:8">
      <c r="A11">
        <v>1216</v>
      </c>
      <c r="B11" t="s">
        <v>1306</v>
      </c>
      <c r="C11" t="s">
        <v>992</v>
      </c>
      <c r="D11" t="s">
        <v>1334</v>
      </c>
      <c r="E11" t="s">
        <v>1335</v>
      </c>
      <c r="F11">
        <v>2</v>
      </c>
      <c r="G11">
        <v>1143</v>
      </c>
      <c r="H11" t="s">
        <v>1330</v>
      </c>
    </row>
    <row r="12" spans="1:8">
      <c r="A12">
        <v>1286</v>
      </c>
      <c r="B12" t="s">
        <v>729</v>
      </c>
      <c r="C12" t="s">
        <v>1336</v>
      </c>
      <c r="D12" t="s">
        <v>1337</v>
      </c>
      <c r="E12" t="s">
        <v>1338</v>
      </c>
      <c r="F12">
        <v>3</v>
      </c>
      <c r="G12">
        <v>1143</v>
      </c>
      <c r="H12" t="s">
        <v>1330</v>
      </c>
    </row>
    <row r="13" spans="1:8">
      <c r="A13">
        <v>1323</v>
      </c>
      <c r="B13" t="s">
        <v>1339</v>
      </c>
      <c r="C13" t="s">
        <v>1340</v>
      </c>
      <c r="D13" t="s">
        <v>1341</v>
      </c>
      <c r="E13" t="s">
        <v>1342</v>
      </c>
      <c r="F13">
        <v>3</v>
      </c>
      <c r="G13">
        <v>1143</v>
      </c>
      <c r="H13" t="s">
        <v>1330</v>
      </c>
    </row>
    <row r="14" spans="1:8">
      <c r="A14">
        <v>1337</v>
      </c>
      <c r="B14" t="s">
        <v>1317</v>
      </c>
      <c r="C14" t="s">
        <v>1343</v>
      </c>
      <c r="D14" t="s">
        <v>1344</v>
      </c>
      <c r="E14" t="s">
        <v>1345</v>
      </c>
      <c r="F14">
        <v>4</v>
      </c>
      <c r="G14">
        <v>1102</v>
      </c>
      <c r="H14" t="s">
        <v>1330</v>
      </c>
    </row>
    <row r="15" spans="1:8">
      <c r="A15">
        <v>1370</v>
      </c>
      <c r="B15" t="s">
        <v>940</v>
      </c>
      <c r="C15" t="s">
        <v>1318</v>
      </c>
      <c r="D15" t="s">
        <v>1346</v>
      </c>
      <c r="E15" t="s">
        <v>1347</v>
      </c>
      <c r="F15">
        <v>4</v>
      </c>
      <c r="G15">
        <v>1102</v>
      </c>
      <c r="H15" t="s">
        <v>1330</v>
      </c>
    </row>
    <row r="16" spans="1:8">
      <c r="A16">
        <v>1401</v>
      </c>
      <c r="B16" t="s">
        <v>1348</v>
      </c>
      <c r="C16" t="s">
        <v>1349</v>
      </c>
      <c r="D16" t="s">
        <v>1350</v>
      </c>
      <c r="E16" t="s">
        <v>1351</v>
      </c>
      <c r="F16">
        <v>4</v>
      </c>
      <c r="G16">
        <v>1102</v>
      </c>
      <c r="H16" t="s">
        <v>1330</v>
      </c>
    </row>
    <row r="17" spans="1:8">
      <c r="A17">
        <v>1501</v>
      </c>
      <c r="B17" t="s">
        <v>1352</v>
      </c>
      <c r="C17" t="s">
        <v>1353</v>
      </c>
      <c r="D17" t="s">
        <v>1354</v>
      </c>
      <c r="E17" t="s">
        <v>1355</v>
      </c>
      <c r="F17">
        <v>7</v>
      </c>
      <c r="G17">
        <v>1102</v>
      </c>
      <c r="H17" t="s">
        <v>1330</v>
      </c>
    </row>
    <row r="18" spans="1:8">
      <c r="A18">
        <v>1504</v>
      </c>
      <c r="B18" t="s">
        <v>1356</v>
      </c>
      <c r="C18" t="s">
        <v>1357</v>
      </c>
      <c r="D18" t="s">
        <v>1358</v>
      </c>
      <c r="E18" t="s">
        <v>1359</v>
      </c>
      <c r="F18">
        <v>7</v>
      </c>
      <c r="G18">
        <v>1102</v>
      </c>
      <c r="H18" t="s">
        <v>1330</v>
      </c>
    </row>
    <row r="19" spans="1:8">
      <c r="A19">
        <v>1611</v>
      </c>
      <c r="B19" t="s">
        <v>1360</v>
      </c>
      <c r="C19" t="s">
        <v>1361</v>
      </c>
      <c r="D19" t="s">
        <v>1362</v>
      </c>
      <c r="E19" t="s">
        <v>1363</v>
      </c>
      <c r="F19">
        <v>6</v>
      </c>
      <c r="G19">
        <v>1088</v>
      </c>
      <c r="H19" t="s">
        <v>1330</v>
      </c>
    </row>
    <row r="20" spans="1:8">
      <c r="A20">
        <v>1612</v>
      </c>
      <c r="B20" t="s">
        <v>1364</v>
      </c>
      <c r="C20" t="s">
        <v>588</v>
      </c>
      <c r="D20" t="s">
        <v>1358</v>
      </c>
      <c r="E20" t="s">
        <v>1365</v>
      </c>
      <c r="F20">
        <v>6</v>
      </c>
      <c r="G20">
        <v>1088</v>
      </c>
      <c r="H20" t="s">
        <v>1330</v>
      </c>
    </row>
    <row r="21" spans="1:8">
      <c r="A21">
        <v>1619</v>
      </c>
      <c r="B21" t="s">
        <v>580</v>
      </c>
      <c r="C21" t="s">
        <v>1366</v>
      </c>
      <c r="D21" t="s">
        <v>1367</v>
      </c>
      <c r="E21" t="s">
        <v>1368</v>
      </c>
      <c r="F21">
        <v>6</v>
      </c>
      <c r="G21">
        <v>1088</v>
      </c>
      <c r="H21" t="s">
        <v>1330</v>
      </c>
    </row>
    <row r="22" spans="1:8">
      <c r="A22">
        <v>1621</v>
      </c>
      <c r="B22" t="s">
        <v>1369</v>
      </c>
      <c r="C22" t="s">
        <v>1370</v>
      </c>
      <c r="D22" t="s">
        <v>1362</v>
      </c>
      <c r="E22" t="s">
        <v>1371</v>
      </c>
      <c r="F22">
        <v>5</v>
      </c>
      <c r="G22">
        <v>1056</v>
      </c>
      <c r="H22" t="s">
        <v>1330</v>
      </c>
    </row>
    <row r="23" spans="1:8">
      <c r="A23">
        <v>1625</v>
      </c>
      <c r="B23" t="s">
        <v>1372</v>
      </c>
      <c r="C23" t="s">
        <v>1373</v>
      </c>
      <c r="D23" t="s">
        <v>1358</v>
      </c>
      <c r="E23" t="s">
        <v>1374</v>
      </c>
      <c r="F23">
        <v>5</v>
      </c>
      <c r="G23">
        <v>1621</v>
      </c>
      <c r="H23" t="s">
        <v>1330</v>
      </c>
    </row>
    <row r="24" spans="1:8">
      <c r="A24">
        <v>1702</v>
      </c>
      <c r="B24" t="s">
        <v>1318</v>
      </c>
      <c r="C24" t="s">
        <v>1375</v>
      </c>
      <c r="D24" t="s">
        <v>1376</v>
      </c>
      <c r="E24" t="s">
        <v>1377</v>
      </c>
      <c r="F24">
        <v>4</v>
      </c>
      <c r="G24">
        <v>1102</v>
      </c>
      <c r="H24" t="s">
        <v>1330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287BA-8647-4F24-BEE7-66E9DAC83630}">
  <sheetPr codeName="Sheet4"/>
  <dimension ref="A1:I8"/>
  <sheetViews>
    <sheetView workbookViewId="0">
      <selection sqref="A1:XFD1048576"/>
    </sheetView>
  </sheetViews>
  <sheetFormatPr defaultRowHeight="15"/>
  <sheetData>
    <row r="1" spans="1:9">
      <c r="A1" t="s">
        <v>110</v>
      </c>
      <c r="B1" t="s">
        <v>109</v>
      </c>
      <c r="C1" t="s">
        <v>566</v>
      </c>
      <c r="D1" t="s">
        <v>567</v>
      </c>
      <c r="E1" t="s">
        <v>568</v>
      </c>
      <c r="F1" t="s">
        <v>569</v>
      </c>
      <c r="G1" t="s">
        <v>571</v>
      </c>
      <c r="H1" t="s">
        <v>570</v>
      </c>
      <c r="I1" t="s">
        <v>1378</v>
      </c>
    </row>
    <row r="2" spans="1:9">
      <c r="A2">
        <v>1</v>
      </c>
      <c r="B2" t="s">
        <v>20</v>
      </c>
      <c r="C2" t="s">
        <v>1379</v>
      </c>
      <c r="D2" t="s">
        <v>1380</v>
      </c>
      <c r="E2" t="s">
        <v>1381</v>
      </c>
      <c r="F2" t="s">
        <v>612</v>
      </c>
      <c r="G2" t="s">
        <v>585</v>
      </c>
      <c r="H2">
        <v>94080</v>
      </c>
      <c r="I2" t="s">
        <v>1382</v>
      </c>
    </row>
    <row r="3" spans="1:9">
      <c r="A3">
        <v>2</v>
      </c>
      <c r="B3" t="s">
        <v>16</v>
      </c>
      <c r="C3" t="s">
        <v>1383</v>
      </c>
      <c r="D3" t="s">
        <v>1384</v>
      </c>
      <c r="E3" t="s">
        <v>1385</v>
      </c>
      <c r="F3" t="s">
        <v>733</v>
      </c>
      <c r="G3" t="s">
        <v>585</v>
      </c>
      <c r="H3">
        <v>2107</v>
      </c>
      <c r="I3" t="s">
        <v>1382</v>
      </c>
    </row>
    <row r="4" spans="1:9">
      <c r="A4">
        <v>3</v>
      </c>
      <c r="B4" t="s">
        <v>18</v>
      </c>
      <c r="C4" t="s">
        <v>1386</v>
      </c>
      <c r="D4" t="s">
        <v>1387</v>
      </c>
      <c r="E4" t="s">
        <v>1388</v>
      </c>
      <c r="F4" t="s">
        <v>636</v>
      </c>
      <c r="G4" t="s">
        <v>585</v>
      </c>
      <c r="H4">
        <v>10022</v>
      </c>
      <c r="I4" t="s">
        <v>1382</v>
      </c>
    </row>
    <row r="5" spans="1:9">
      <c r="A5">
        <v>4</v>
      </c>
      <c r="B5" t="s">
        <v>19</v>
      </c>
      <c r="C5" t="s">
        <v>1389</v>
      </c>
      <c r="D5" t="s">
        <v>1390</v>
      </c>
      <c r="E5" t="s">
        <v>520</v>
      </c>
      <c r="F5" t="s">
        <v>520</v>
      </c>
      <c r="G5" t="s">
        <v>578</v>
      </c>
      <c r="H5">
        <v>75017</v>
      </c>
      <c r="I5" t="s">
        <v>1391</v>
      </c>
    </row>
    <row r="6" spans="1:9">
      <c r="A6">
        <v>5</v>
      </c>
      <c r="B6" t="s">
        <v>22</v>
      </c>
      <c r="C6" t="s">
        <v>1392</v>
      </c>
      <c r="D6" t="s">
        <v>1393</v>
      </c>
      <c r="E6" t="s">
        <v>520</v>
      </c>
      <c r="F6" t="s">
        <v>1394</v>
      </c>
      <c r="G6" t="s">
        <v>745</v>
      </c>
      <c r="H6" t="s">
        <v>1395</v>
      </c>
      <c r="I6" t="s">
        <v>745</v>
      </c>
    </row>
    <row r="7" spans="1:9">
      <c r="A7">
        <v>6</v>
      </c>
      <c r="B7" t="s">
        <v>21</v>
      </c>
      <c r="C7" t="s">
        <v>1396</v>
      </c>
      <c r="D7" t="s">
        <v>1397</v>
      </c>
      <c r="E7" t="s">
        <v>1398</v>
      </c>
      <c r="F7" t="s">
        <v>520</v>
      </c>
      <c r="G7" t="s">
        <v>594</v>
      </c>
      <c r="H7" t="s">
        <v>1399</v>
      </c>
      <c r="I7" t="s">
        <v>1400</v>
      </c>
    </row>
    <row r="8" spans="1:9">
      <c r="A8">
        <v>7</v>
      </c>
      <c r="B8" t="s">
        <v>17</v>
      </c>
      <c r="C8" t="s">
        <v>1401</v>
      </c>
      <c r="D8" t="s">
        <v>1402</v>
      </c>
      <c r="E8" t="s">
        <v>1403</v>
      </c>
      <c r="F8" t="s">
        <v>520</v>
      </c>
      <c r="G8" t="s">
        <v>764</v>
      </c>
      <c r="H8" t="s">
        <v>1404</v>
      </c>
      <c r="I8" t="s">
        <v>1391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96BB7-9262-4D1A-9962-46FA2AC75820}">
  <sheetPr codeName="Sheet5"/>
  <dimension ref="A1:E2997"/>
  <sheetViews>
    <sheetView workbookViewId="0">
      <selection sqref="A1:XFD1048576"/>
    </sheetView>
  </sheetViews>
  <sheetFormatPr defaultRowHeight="15"/>
  <cols>
    <col min="1" max="1" width="14.85546875" customWidth="1"/>
    <col min="2" max="2" width="14.5703125" bestFit="1" customWidth="1"/>
    <col min="5" max="5" width="16.5703125" bestFit="1" customWidth="1"/>
  </cols>
  <sheetData>
    <row r="1" spans="1:5">
      <c r="A1" t="s">
        <v>97</v>
      </c>
      <c r="B1" t="s">
        <v>98</v>
      </c>
      <c r="C1" t="s">
        <v>99</v>
      </c>
      <c r="D1" t="s">
        <v>100</v>
      </c>
      <c r="E1" t="s">
        <v>101</v>
      </c>
    </row>
    <row r="2" spans="1:5">
      <c r="A2">
        <v>10100</v>
      </c>
      <c r="B2" t="s">
        <v>124</v>
      </c>
      <c r="C2">
        <v>30</v>
      </c>
      <c r="D2">
        <v>136</v>
      </c>
      <c r="E2">
        <v>3</v>
      </c>
    </row>
    <row r="3" spans="1:5">
      <c r="A3">
        <v>10100</v>
      </c>
      <c r="B3" t="s">
        <v>125</v>
      </c>
      <c r="C3">
        <v>50</v>
      </c>
      <c r="D3">
        <v>55.09</v>
      </c>
      <c r="E3">
        <v>2</v>
      </c>
    </row>
    <row r="4" spans="1:5">
      <c r="A4">
        <v>10100</v>
      </c>
      <c r="B4" t="s">
        <v>126</v>
      </c>
      <c r="C4">
        <v>22</v>
      </c>
      <c r="D4">
        <v>75.459999999999994</v>
      </c>
      <c r="E4">
        <v>4</v>
      </c>
    </row>
    <row r="5" spans="1:5">
      <c r="A5">
        <v>10100</v>
      </c>
      <c r="B5" t="s">
        <v>127</v>
      </c>
      <c r="C5">
        <v>49</v>
      </c>
      <c r="D5">
        <v>35.29</v>
      </c>
      <c r="E5">
        <v>1</v>
      </c>
    </row>
    <row r="6" spans="1:5">
      <c r="A6">
        <v>10101</v>
      </c>
      <c r="B6" t="s">
        <v>128</v>
      </c>
      <c r="C6">
        <v>25</v>
      </c>
      <c r="D6">
        <v>108.06</v>
      </c>
      <c r="E6">
        <v>4</v>
      </c>
    </row>
    <row r="7" spans="1:5">
      <c r="A7">
        <v>10101</v>
      </c>
      <c r="B7" t="s">
        <v>129</v>
      </c>
      <c r="C7">
        <v>26</v>
      </c>
      <c r="D7">
        <v>167.06</v>
      </c>
      <c r="E7">
        <v>1</v>
      </c>
    </row>
    <row r="8" spans="1:5">
      <c r="A8">
        <v>10101</v>
      </c>
      <c r="B8" t="s">
        <v>130</v>
      </c>
      <c r="C8">
        <v>45</v>
      </c>
      <c r="D8">
        <v>32.53</v>
      </c>
      <c r="E8">
        <v>3</v>
      </c>
    </row>
    <row r="9" spans="1:5">
      <c r="A9">
        <v>10101</v>
      </c>
      <c r="B9" t="s">
        <v>131</v>
      </c>
      <c r="C9">
        <v>46</v>
      </c>
      <c r="D9">
        <v>44.35</v>
      </c>
      <c r="E9">
        <v>2</v>
      </c>
    </row>
    <row r="10" spans="1:5">
      <c r="A10">
        <v>10102</v>
      </c>
      <c r="B10" t="s">
        <v>132</v>
      </c>
      <c r="C10">
        <v>39</v>
      </c>
      <c r="D10">
        <v>95.55</v>
      </c>
      <c r="E10">
        <v>2</v>
      </c>
    </row>
    <row r="11" spans="1:5">
      <c r="A11">
        <v>10102</v>
      </c>
      <c r="B11" t="s">
        <v>133</v>
      </c>
      <c r="C11">
        <v>41</v>
      </c>
      <c r="D11">
        <v>43.13</v>
      </c>
      <c r="E11">
        <v>1</v>
      </c>
    </row>
    <row r="12" spans="1:5">
      <c r="A12">
        <v>10103</v>
      </c>
      <c r="B12" t="s">
        <v>134</v>
      </c>
      <c r="C12">
        <v>26</v>
      </c>
      <c r="D12">
        <v>214.3</v>
      </c>
      <c r="E12">
        <v>11</v>
      </c>
    </row>
    <row r="13" spans="1:5">
      <c r="A13">
        <v>10103</v>
      </c>
      <c r="B13" t="s">
        <v>135</v>
      </c>
      <c r="C13">
        <v>42</v>
      </c>
      <c r="D13">
        <v>119.67</v>
      </c>
      <c r="E13">
        <v>4</v>
      </c>
    </row>
    <row r="14" spans="1:5">
      <c r="A14">
        <v>10103</v>
      </c>
      <c r="B14" t="s">
        <v>136</v>
      </c>
      <c r="C14">
        <v>27</v>
      </c>
      <c r="D14">
        <v>121.64</v>
      </c>
      <c r="E14">
        <v>8</v>
      </c>
    </row>
    <row r="15" spans="1:5">
      <c r="A15">
        <v>10103</v>
      </c>
      <c r="B15" t="s">
        <v>137</v>
      </c>
      <c r="C15">
        <v>35</v>
      </c>
      <c r="D15">
        <v>94.5</v>
      </c>
      <c r="E15">
        <v>10</v>
      </c>
    </row>
    <row r="16" spans="1:5">
      <c r="A16">
        <v>10103</v>
      </c>
      <c r="B16" t="s">
        <v>138</v>
      </c>
      <c r="C16">
        <v>22</v>
      </c>
      <c r="D16">
        <v>58.34</v>
      </c>
      <c r="E16">
        <v>2</v>
      </c>
    </row>
    <row r="17" spans="1:5">
      <c r="A17">
        <v>10103</v>
      </c>
      <c r="B17" t="s">
        <v>139</v>
      </c>
      <c r="C17">
        <v>27</v>
      </c>
      <c r="D17">
        <v>92.19</v>
      </c>
      <c r="E17">
        <v>12</v>
      </c>
    </row>
    <row r="18" spans="1:5">
      <c r="A18">
        <v>10103</v>
      </c>
      <c r="B18" t="s">
        <v>140</v>
      </c>
      <c r="C18">
        <v>35</v>
      </c>
      <c r="D18">
        <v>61.84</v>
      </c>
      <c r="E18">
        <v>14</v>
      </c>
    </row>
    <row r="19" spans="1:5">
      <c r="A19">
        <v>10103</v>
      </c>
      <c r="B19" t="s">
        <v>141</v>
      </c>
      <c r="C19">
        <v>25</v>
      </c>
      <c r="D19">
        <v>86.92</v>
      </c>
      <c r="E19">
        <v>13</v>
      </c>
    </row>
    <row r="20" spans="1:5">
      <c r="A20">
        <v>10103</v>
      </c>
      <c r="B20" t="s">
        <v>142</v>
      </c>
      <c r="C20">
        <v>46</v>
      </c>
      <c r="D20">
        <v>86.31</v>
      </c>
      <c r="E20">
        <v>16</v>
      </c>
    </row>
    <row r="21" spans="1:5">
      <c r="A21">
        <v>10103</v>
      </c>
      <c r="B21" t="s">
        <v>143</v>
      </c>
      <c r="C21">
        <v>36</v>
      </c>
      <c r="D21">
        <v>98.07</v>
      </c>
      <c r="E21">
        <v>5</v>
      </c>
    </row>
    <row r="22" spans="1:5">
      <c r="A22">
        <v>10103</v>
      </c>
      <c r="B22" t="s">
        <v>144</v>
      </c>
      <c r="C22">
        <v>41</v>
      </c>
      <c r="D22">
        <v>40.75</v>
      </c>
      <c r="E22">
        <v>9</v>
      </c>
    </row>
    <row r="23" spans="1:5">
      <c r="A23">
        <v>10103</v>
      </c>
      <c r="B23" t="s">
        <v>145</v>
      </c>
      <c r="C23">
        <v>36</v>
      </c>
      <c r="D23">
        <v>107.34</v>
      </c>
      <c r="E23">
        <v>1</v>
      </c>
    </row>
    <row r="24" spans="1:5">
      <c r="A24">
        <v>10103</v>
      </c>
      <c r="B24" t="s">
        <v>146</v>
      </c>
      <c r="C24">
        <v>25</v>
      </c>
      <c r="D24">
        <v>88.62</v>
      </c>
      <c r="E24">
        <v>15</v>
      </c>
    </row>
    <row r="25" spans="1:5">
      <c r="A25">
        <v>10103</v>
      </c>
      <c r="B25" t="s">
        <v>147</v>
      </c>
      <c r="C25">
        <v>31</v>
      </c>
      <c r="D25">
        <v>92.46</v>
      </c>
      <c r="E25">
        <v>3</v>
      </c>
    </row>
    <row r="26" spans="1:5">
      <c r="A26">
        <v>10103</v>
      </c>
      <c r="B26" t="s">
        <v>148</v>
      </c>
      <c r="C26">
        <v>45</v>
      </c>
      <c r="D26">
        <v>63.35</v>
      </c>
      <c r="E26">
        <v>7</v>
      </c>
    </row>
    <row r="27" spans="1:5">
      <c r="A27">
        <v>10103</v>
      </c>
      <c r="B27" t="s">
        <v>149</v>
      </c>
      <c r="C27">
        <v>42</v>
      </c>
      <c r="D27">
        <v>94.07</v>
      </c>
      <c r="E27">
        <v>6</v>
      </c>
    </row>
    <row r="28" spans="1:5">
      <c r="A28">
        <v>10104</v>
      </c>
      <c r="B28" t="s">
        <v>150</v>
      </c>
      <c r="C28">
        <v>34</v>
      </c>
      <c r="D28">
        <v>131.44</v>
      </c>
      <c r="E28">
        <v>1</v>
      </c>
    </row>
    <row r="29" spans="1:5">
      <c r="A29">
        <v>10104</v>
      </c>
      <c r="B29" t="s">
        <v>151</v>
      </c>
      <c r="C29">
        <v>41</v>
      </c>
      <c r="D29">
        <v>111.39</v>
      </c>
      <c r="E29">
        <v>9</v>
      </c>
    </row>
    <row r="30" spans="1:5">
      <c r="A30">
        <v>10104</v>
      </c>
      <c r="B30" t="s">
        <v>152</v>
      </c>
      <c r="C30">
        <v>24</v>
      </c>
      <c r="D30">
        <v>135.9</v>
      </c>
      <c r="E30">
        <v>8</v>
      </c>
    </row>
    <row r="31" spans="1:5">
      <c r="A31">
        <v>10104</v>
      </c>
      <c r="B31" t="s">
        <v>153</v>
      </c>
      <c r="C31">
        <v>29</v>
      </c>
      <c r="D31">
        <v>122.73</v>
      </c>
      <c r="E31">
        <v>12</v>
      </c>
    </row>
    <row r="32" spans="1:5">
      <c r="A32">
        <v>10104</v>
      </c>
      <c r="B32" t="s">
        <v>154</v>
      </c>
      <c r="C32">
        <v>23</v>
      </c>
      <c r="D32">
        <v>165.95</v>
      </c>
      <c r="E32">
        <v>13</v>
      </c>
    </row>
    <row r="33" spans="1:5">
      <c r="A33">
        <v>10104</v>
      </c>
      <c r="B33" t="s">
        <v>155</v>
      </c>
      <c r="C33">
        <v>38</v>
      </c>
      <c r="D33">
        <v>119.2</v>
      </c>
      <c r="E33">
        <v>3</v>
      </c>
    </row>
    <row r="34" spans="1:5">
      <c r="A34">
        <v>10104</v>
      </c>
      <c r="B34" t="s">
        <v>156</v>
      </c>
      <c r="C34">
        <v>35</v>
      </c>
      <c r="D34">
        <v>52.02</v>
      </c>
      <c r="E34">
        <v>6</v>
      </c>
    </row>
    <row r="35" spans="1:5">
      <c r="A35">
        <v>10104</v>
      </c>
      <c r="B35" t="s">
        <v>157</v>
      </c>
      <c r="C35">
        <v>44</v>
      </c>
      <c r="D35">
        <v>30.41</v>
      </c>
      <c r="E35">
        <v>10</v>
      </c>
    </row>
    <row r="36" spans="1:5">
      <c r="A36">
        <v>10104</v>
      </c>
      <c r="B36" t="s">
        <v>158</v>
      </c>
      <c r="C36">
        <v>26</v>
      </c>
      <c r="D36">
        <v>106.45</v>
      </c>
      <c r="E36">
        <v>5</v>
      </c>
    </row>
    <row r="37" spans="1:5">
      <c r="A37">
        <v>10104</v>
      </c>
      <c r="B37" t="s">
        <v>159</v>
      </c>
      <c r="C37">
        <v>35</v>
      </c>
      <c r="D37">
        <v>51.95</v>
      </c>
      <c r="E37">
        <v>11</v>
      </c>
    </row>
    <row r="38" spans="1:5">
      <c r="A38">
        <v>10104</v>
      </c>
      <c r="B38" t="s">
        <v>160</v>
      </c>
      <c r="C38">
        <v>49</v>
      </c>
      <c r="D38">
        <v>56.55</v>
      </c>
      <c r="E38">
        <v>4</v>
      </c>
    </row>
    <row r="39" spans="1:5">
      <c r="A39">
        <v>10104</v>
      </c>
      <c r="B39" t="s">
        <v>161</v>
      </c>
      <c r="C39">
        <v>33</v>
      </c>
      <c r="D39">
        <v>114.59</v>
      </c>
      <c r="E39">
        <v>7</v>
      </c>
    </row>
    <row r="40" spans="1:5">
      <c r="A40">
        <v>10104</v>
      </c>
      <c r="B40" t="s">
        <v>162</v>
      </c>
      <c r="C40">
        <v>32</v>
      </c>
      <c r="D40">
        <v>53.31</v>
      </c>
      <c r="E40">
        <v>2</v>
      </c>
    </row>
    <row r="41" spans="1:5">
      <c r="A41">
        <v>10105</v>
      </c>
      <c r="B41" t="s">
        <v>163</v>
      </c>
      <c r="C41">
        <v>50</v>
      </c>
      <c r="D41">
        <v>127.84</v>
      </c>
      <c r="E41">
        <v>2</v>
      </c>
    </row>
    <row r="42" spans="1:5">
      <c r="A42">
        <v>10105</v>
      </c>
      <c r="B42" t="s">
        <v>164</v>
      </c>
      <c r="C42">
        <v>41</v>
      </c>
      <c r="D42">
        <v>205.72</v>
      </c>
      <c r="E42">
        <v>15</v>
      </c>
    </row>
    <row r="43" spans="1:5">
      <c r="A43">
        <v>10105</v>
      </c>
      <c r="B43" t="s">
        <v>165</v>
      </c>
      <c r="C43">
        <v>29</v>
      </c>
      <c r="D43">
        <v>141.88</v>
      </c>
      <c r="E43">
        <v>14</v>
      </c>
    </row>
    <row r="44" spans="1:5">
      <c r="A44">
        <v>10105</v>
      </c>
      <c r="B44" t="s">
        <v>166</v>
      </c>
      <c r="C44">
        <v>22</v>
      </c>
      <c r="D44">
        <v>136.59</v>
      </c>
      <c r="E44">
        <v>11</v>
      </c>
    </row>
    <row r="45" spans="1:5">
      <c r="A45">
        <v>10105</v>
      </c>
      <c r="B45" t="s">
        <v>167</v>
      </c>
      <c r="C45">
        <v>38</v>
      </c>
      <c r="D45">
        <v>87.73</v>
      </c>
      <c r="E45">
        <v>13</v>
      </c>
    </row>
    <row r="46" spans="1:5">
      <c r="A46">
        <v>10105</v>
      </c>
      <c r="B46" t="s">
        <v>168</v>
      </c>
      <c r="C46">
        <v>41</v>
      </c>
      <c r="D46">
        <v>75.48</v>
      </c>
      <c r="E46">
        <v>10</v>
      </c>
    </row>
    <row r="47" spans="1:5">
      <c r="A47">
        <v>10105</v>
      </c>
      <c r="B47" t="s">
        <v>169</v>
      </c>
      <c r="C47">
        <v>43</v>
      </c>
      <c r="D47">
        <v>117.97</v>
      </c>
      <c r="E47">
        <v>9</v>
      </c>
    </row>
    <row r="48" spans="1:5">
      <c r="A48">
        <v>10105</v>
      </c>
      <c r="B48" t="s">
        <v>170</v>
      </c>
      <c r="C48">
        <v>44</v>
      </c>
      <c r="D48">
        <v>73.459999999999994</v>
      </c>
      <c r="E48">
        <v>4</v>
      </c>
    </row>
    <row r="49" spans="1:5">
      <c r="A49">
        <v>10105</v>
      </c>
      <c r="B49" t="s">
        <v>171</v>
      </c>
      <c r="C49">
        <v>50</v>
      </c>
      <c r="D49">
        <v>75.47</v>
      </c>
      <c r="E49">
        <v>1</v>
      </c>
    </row>
    <row r="50" spans="1:5">
      <c r="A50">
        <v>10105</v>
      </c>
      <c r="B50" t="s">
        <v>172</v>
      </c>
      <c r="C50">
        <v>41</v>
      </c>
      <c r="D50">
        <v>54</v>
      </c>
      <c r="E50">
        <v>5</v>
      </c>
    </row>
    <row r="51" spans="1:5">
      <c r="A51">
        <v>10105</v>
      </c>
      <c r="B51" t="s">
        <v>173</v>
      </c>
      <c r="C51">
        <v>29</v>
      </c>
      <c r="D51">
        <v>86.61</v>
      </c>
      <c r="E51">
        <v>12</v>
      </c>
    </row>
    <row r="52" spans="1:5">
      <c r="A52">
        <v>10105</v>
      </c>
      <c r="B52" t="s">
        <v>174</v>
      </c>
      <c r="C52">
        <v>31</v>
      </c>
      <c r="D52">
        <v>60.72</v>
      </c>
      <c r="E52">
        <v>3</v>
      </c>
    </row>
    <row r="53" spans="1:5">
      <c r="A53">
        <v>10105</v>
      </c>
      <c r="B53" t="s">
        <v>175</v>
      </c>
      <c r="C53">
        <v>39</v>
      </c>
      <c r="D53">
        <v>92.16</v>
      </c>
      <c r="E53">
        <v>6</v>
      </c>
    </row>
    <row r="54" spans="1:5">
      <c r="A54">
        <v>10105</v>
      </c>
      <c r="B54" t="s">
        <v>176</v>
      </c>
      <c r="C54">
        <v>22</v>
      </c>
      <c r="D54">
        <v>99.31</v>
      </c>
      <c r="E54">
        <v>7</v>
      </c>
    </row>
    <row r="55" spans="1:5">
      <c r="A55">
        <v>10105</v>
      </c>
      <c r="B55" t="s">
        <v>177</v>
      </c>
      <c r="C55">
        <v>25</v>
      </c>
      <c r="D55">
        <v>44.77</v>
      </c>
      <c r="E55">
        <v>8</v>
      </c>
    </row>
    <row r="56" spans="1:5">
      <c r="A56">
        <v>10106</v>
      </c>
      <c r="B56" t="s">
        <v>178</v>
      </c>
      <c r="C56">
        <v>36</v>
      </c>
      <c r="D56">
        <v>134.04</v>
      </c>
      <c r="E56">
        <v>12</v>
      </c>
    </row>
    <row r="57" spans="1:5">
      <c r="A57">
        <v>10106</v>
      </c>
      <c r="B57" t="s">
        <v>179</v>
      </c>
      <c r="C57">
        <v>34</v>
      </c>
      <c r="D57">
        <v>81.099999999999994</v>
      </c>
      <c r="E57">
        <v>2</v>
      </c>
    </row>
    <row r="58" spans="1:5">
      <c r="A58">
        <v>10106</v>
      </c>
      <c r="B58" t="s">
        <v>180</v>
      </c>
      <c r="C58">
        <v>41</v>
      </c>
      <c r="D58">
        <v>80.86</v>
      </c>
      <c r="E58">
        <v>18</v>
      </c>
    </row>
    <row r="59" spans="1:5">
      <c r="A59">
        <v>10106</v>
      </c>
      <c r="B59" t="s">
        <v>181</v>
      </c>
      <c r="C59">
        <v>41</v>
      </c>
      <c r="D59">
        <v>94.22</v>
      </c>
      <c r="E59">
        <v>17</v>
      </c>
    </row>
    <row r="60" spans="1:5">
      <c r="A60">
        <v>10106</v>
      </c>
      <c r="B60" t="s">
        <v>182</v>
      </c>
      <c r="C60">
        <v>28</v>
      </c>
      <c r="D60">
        <v>107.23</v>
      </c>
      <c r="E60">
        <v>4</v>
      </c>
    </row>
    <row r="61" spans="1:5">
      <c r="A61">
        <v>10106</v>
      </c>
      <c r="B61" t="s">
        <v>183</v>
      </c>
      <c r="C61">
        <v>49</v>
      </c>
      <c r="D61">
        <v>65.77</v>
      </c>
      <c r="E61">
        <v>13</v>
      </c>
    </row>
    <row r="62" spans="1:5">
      <c r="A62">
        <v>10106</v>
      </c>
      <c r="B62" t="s">
        <v>184</v>
      </c>
      <c r="C62">
        <v>31</v>
      </c>
      <c r="D62">
        <v>55.89</v>
      </c>
      <c r="E62">
        <v>14</v>
      </c>
    </row>
    <row r="63" spans="1:5">
      <c r="A63">
        <v>10106</v>
      </c>
      <c r="B63" t="s">
        <v>185</v>
      </c>
      <c r="C63">
        <v>50</v>
      </c>
      <c r="D63">
        <v>55.96</v>
      </c>
      <c r="E63">
        <v>11</v>
      </c>
    </row>
    <row r="64" spans="1:5">
      <c r="A64">
        <v>10106</v>
      </c>
      <c r="B64" t="s">
        <v>186</v>
      </c>
      <c r="C64">
        <v>26</v>
      </c>
      <c r="D64">
        <v>71</v>
      </c>
      <c r="E64">
        <v>3</v>
      </c>
    </row>
    <row r="65" spans="1:5">
      <c r="A65">
        <v>10106</v>
      </c>
      <c r="B65" t="s">
        <v>187</v>
      </c>
      <c r="C65">
        <v>33</v>
      </c>
      <c r="D65">
        <v>65.349999999999994</v>
      </c>
      <c r="E65">
        <v>5</v>
      </c>
    </row>
    <row r="66" spans="1:5">
      <c r="A66">
        <v>10106</v>
      </c>
      <c r="B66" t="s">
        <v>188</v>
      </c>
      <c r="C66">
        <v>39</v>
      </c>
      <c r="D66">
        <v>35.78</v>
      </c>
      <c r="E66">
        <v>6</v>
      </c>
    </row>
    <row r="67" spans="1:5">
      <c r="A67">
        <v>10106</v>
      </c>
      <c r="B67" t="s">
        <v>189</v>
      </c>
      <c r="C67">
        <v>31</v>
      </c>
      <c r="D67">
        <v>91.34</v>
      </c>
      <c r="E67">
        <v>7</v>
      </c>
    </row>
    <row r="68" spans="1:5">
      <c r="A68">
        <v>10106</v>
      </c>
      <c r="B68" t="s">
        <v>190</v>
      </c>
      <c r="C68">
        <v>30</v>
      </c>
      <c r="D68">
        <v>85.09</v>
      </c>
      <c r="E68">
        <v>16</v>
      </c>
    </row>
    <row r="69" spans="1:5">
      <c r="A69">
        <v>10106</v>
      </c>
      <c r="B69" t="s">
        <v>191</v>
      </c>
      <c r="C69">
        <v>34</v>
      </c>
      <c r="D69">
        <v>99.72</v>
      </c>
      <c r="E69">
        <v>9</v>
      </c>
    </row>
    <row r="70" spans="1:5">
      <c r="A70">
        <v>10106</v>
      </c>
      <c r="B70" t="s">
        <v>192</v>
      </c>
      <c r="C70">
        <v>32</v>
      </c>
      <c r="D70">
        <v>113.9</v>
      </c>
      <c r="E70">
        <v>1</v>
      </c>
    </row>
    <row r="71" spans="1:5">
      <c r="A71">
        <v>10106</v>
      </c>
      <c r="B71" t="s">
        <v>193</v>
      </c>
      <c r="C71">
        <v>44</v>
      </c>
      <c r="D71">
        <v>76</v>
      </c>
      <c r="E71">
        <v>8</v>
      </c>
    </row>
    <row r="72" spans="1:5">
      <c r="A72">
        <v>10106</v>
      </c>
      <c r="B72" t="s">
        <v>194</v>
      </c>
      <c r="C72">
        <v>48</v>
      </c>
      <c r="D72">
        <v>70.33</v>
      </c>
      <c r="E72">
        <v>10</v>
      </c>
    </row>
    <row r="73" spans="1:5">
      <c r="A73">
        <v>10106</v>
      </c>
      <c r="B73" t="s">
        <v>195</v>
      </c>
      <c r="C73">
        <v>48</v>
      </c>
      <c r="D73">
        <v>43.7</v>
      </c>
      <c r="E73">
        <v>15</v>
      </c>
    </row>
    <row r="74" spans="1:5">
      <c r="A74">
        <v>10107</v>
      </c>
      <c r="B74" t="s">
        <v>196</v>
      </c>
      <c r="C74">
        <v>30</v>
      </c>
      <c r="D74">
        <v>81.349999999999994</v>
      </c>
      <c r="E74">
        <v>2</v>
      </c>
    </row>
    <row r="75" spans="1:5">
      <c r="A75">
        <v>10107</v>
      </c>
      <c r="B75" t="s">
        <v>197</v>
      </c>
      <c r="C75">
        <v>39</v>
      </c>
      <c r="D75">
        <v>105.86</v>
      </c>
      <c r="E75">
        <v>5</v>
      </c>
    </row>
    <row r="76" spans="1:5">
      <c r="A76">
        <v>10107</v>
      </c>
      <c r="B76" t="s">
        <v>198</v>
      </c>
      <c r="C76">
        <v>27</v>
      </c>
      <c r="D76">
        <v>172.36</v>
      </c>
      <c r="E76">
        <v>4</v>
      </c>
    </row>
    <row r="77" spans="1:5">
      <c r="A77">
        <v>10107</v>
      </c>
      <c r="B77" t="s">
        <v>199</v>
      </c>
      <c r="C77">
        <v>21</v>
      </c>
      <c r="D77">
        <v>122</v>
      </c>
      <c r="E77">
        <v>1</v>
      </c>
    </row>
    <row r="78" spans="1:5">
      <c r="A78">
        <v>10107</v>
      </c>
      <c r="B78" t="s">
        <v>200</v>
      </c>
      <c r="C78">
        <v>29</v>
      </c>
      <c r="D78">
        <v>52.7</v>
      </c>
      <c r="E78">
        <v>6</v>
      </c>
    </row>
    <row r="79" spans="1:5">
      <c r="A79">
        <v>10107</v>
      </c>
      <c r="B79" t="s">
        <v>201</v>
      </c>
      <c r="C79">
        <v>25</v>
      </c>
      <c r="D79">
        <v>96.92</v>
      </c>
      <c r="E79">
        <v>3</v>
      </c>
    </row>
    <row r="80" spans="1:5">
      <c r="A80">
        <v>10107</v>
      </c>
      <c r="B80" t="s">
        <v>202</v>
      </c>
      <c r="C80">
        <v>38</v>
      </c>
      <c r="D80">
        <v>73.12</v>
      </c>
      <c r="E80">
        <v>7</v>
      </c>
    </row>
    <row r="81" spans="1:5">
      <c r="A81">
        <v>10107</v>
      </c>
      <c r="B81" t="s">
        <v>203</v>
      </c>
      <c r="C81">
        <v>20</v>
      </c>
      <c r="D81">
        <v>88.9</v>
      </c>
      <c r="E81">
        <v>8</v>
      </c>
    </row>
    <row r="82" spans="1:5">
      <c r="A82">
        <v>10108</v>
      </c>
      <c r="B82" t="s">
        <v>204</v>
      </c>
      <c r="C82">
        <v>33</v>
      </c>
      <c r="D82">
        <v>165.38</v>
      </c>
      <c r="E82">
        <v>6</v>
      </c>
    </row>
    <row r="83" spans="1:5">
      <c r="A83">
        <v>10108</v>
      </c>
      <c r="B83" t="s">
        <v>205</v>
      </c>
      <c r="C83">
        <v>45</v>
      </c>
      <c r="D83">
        <v>96.3</v>
      </c>
      <c r="E83">
        <v>4</v>
      </c>
    </row>
    <row r="84" spans="1:5">
      <c r="A84">
        <v>10108</v>
      </c>
      <c r="B84" t="s">
        <v>206</v>
      </c>
      <c r="C84">
        <v>39</v>
      </c>
      <c r="D84">
        <v>75.81</v>
      </c>
      <c r="E84">
        <v>7</v>
      </c>
    </row>
    <row r="85" spans="1:5">
      <c r="A85">
        <v>10108</v>
      </c>
      <c r="B85" t="s">
        <v>207</v>
      </c>
      <c r="C85">
        <v>36</v>
      </c>
      <c r="D85">
        <v>107.1</v>
      </c>
      <c r="E85">
        <v>3</v>
      </c>
    </row>
    <row r="86" spans="1:5">
      <c r="A86">
        <v>10108</v>
      </c>
      <c r="B86" t="s">
        <v>208</v>
      </c>
      <c r="C86">
        <v>38</v>
      </c>
      <c r="D86">
        <v>67.760000000000005</v>
      </c>
      <c r="E86">
        <v>2</v>
      </c>
    </row>
    <row r="87" spans="1:5">
      <c r="A87">
        <v>10108</v>
      </c>
      <c r="B87" t="s">
        <v>209</v>
      </c>
      <c r="C87">
        <v>26</v>
      </c>
      <c r="D87">
        <v>73.17</v>
      </c>
      <c r="E87">
        <v>9</v>
      </c>
    </row>
    <row r="88" spans="1:5">
      <c r="A88">
        <v>10108</v>
      </c>
      <c r="B88" t="s">
        <v>210</v>
      </c>
      <c r="C88">
        <v>29</v>
      </c>
      <c r="D88">
        <v>132.29</v>
      </c>
      <c r="E88">
        <v>8</v>
      </c>
    </row>
    <row r="89" spans="1:5">
      <c r="A89">
        <v>10108</v>
      </c>
      <c r="B89" t="s">
        <v>211</v>
      </c>
      <c r="C89">
        <v>43</v>
      </c>
      <c r="D89">
        <v>52.84</v>
      </c>
      <c r="E89">
        <v>12</v>
      </c>
    </row>
    <row r="90" spans="1:5">
      <c r="A90">
        <v>10108</v>
      </c>
      <c r="B90" t="s">
        <v>212</v>
      </c>
      <c r="C90">
        <v>44</v>
      </c>
      <c r="D90">
        <v>139.87</v>
      </c>
      <c r="E90">
        <v>11</v>
      </c>
    </row>
    <row r="91" spans="1:5">
      <c r="A91">
        <v>10108</v>
      </c>
      <c r="B91" t="s">
        <v>213</v>
      </c>
      <c r="C91">
        <v>35</v>
      </c>
      <c r="D91">
        <v>64.41</v>
      </c>
      <c r="E91">
        <v>15</v>
      </c>
    </row>
    <row r="92" spans="1:5">
      <c r="A92">
        <v>10108</v>
      </c>
      <c r="B92" t="s">
        <v>214</v>
      </c>
      <c r="C92">
        <v>30</v>
      </c>
      <c r="D92">
        <v>60.01</v>
      </c>
      <c r="E92">
        <v>5</v>
      </c>
    </row>
    <row r="93" spans="1:5">
      <c r="A93">
        <v>10108</v>
      </c>
      <c r="B93" t="s">
        <v>215</v>
      </c>
      <c r="C93">
        <v>40</v>
      </c>
      <c r="D93">
        <v>132</v>
      </c>
      <c r="E93">
        <v>1</v>
      </c>
    </row>
    <row r="94" spans="1:5">
      <c r="A94">
        <v>10108</v>
      </c>
      <c r="B94" t="s">
        <v>216</v>
      </c>
      <c r="C94">
        <v>31</v>
      </c>
      <c r="D94">
        <v>67.099999999999994</v>
      </c>
      <c r="E94">
        <v>10</v>
      </c>
    </row>
    <row r="95" spans="1:5">
      <c r="A95">
        <v>10108</v>
      </c>
      <c r="B95" t="s">
        <v>217</v>
      </c>
      <c r="C95">
        <v>27</v>
      </c>
      <c r="D95">
        <v>36.21</v>
      </c>
      <c r="E95">
        <v>13</v>
      </c>
    </row>
    <row r="96" spans="1:5">
      <c r="A96">
        <v>10108</v>
      </c>
      <c r="B96" t="s">
        <v>218</v>
      </c>
      <c r="C96">
        <v>31</v>
      </c>
      <c r="D96">
        <v>87.76</v>
      </c>
      <c r="E96">
        <v>16</v>
      </c>
    </row>
    <row r="97" spans="1:5">
      <c r="A97">
        <v>10108</v>
      </c>
      <c r="B97" t="s">
        <v>219</v>
      </c>
      <c r="C97">
        <v>34</v>
      </c>
      <c r="D97">
        <v>74.849999999999994</v>
      </c>
      <c r="E97">
        <v>14</v>
      </c>
    </row>
    <row r="98" spans="1:5">
      <c r="A98">
        <v>10109</v>
      </c>
      <c r="B98" t="s">
        <v>220</v>
      </c>
      <c r="C98">
        <v>26</v>
      </c>
      <c r="D98">
        <v>117.48</v>
      </c>
      <c r="E98">
        <v>4</v>
      </c>
    </row>
    <row r="99" spans="1:5">
      <c r="A99">
        <v>10109</v>
      </c>
      <c r="B99" t="s">
        <v>221</v>
      </c>
      <c r="C99">
        <v>38</v>
      </c>
      <c r="D99">
        <v>137.97999999999999</v>
      </c>
      <c r="E99">
        <v>3</v>
      </c>
    </row>
    <row r="100" spans="1:5">
      <c r="A100">
        <v>10109</v>
      </c>
      <c r="B100" t="s">
        <v>222</v>
      </c>
      <c r="C100">
        <v>26</v>
      </c>
      <c r="D100">
        <v>126.72</v>
      </c>
      <c r="E100">
        <v>1</v>
      </c>
    </row>
    <row r="101" spans="1:5">
      <c r="A101">
        <v>10109</v>
      </c>
      <c r="B101" t="s">
        <v>154</v>
      </c>
      <c r="C101">
        <v>46</v>
      </c>
      <c r="D101">
        <v>160.87</v>
      </c>
      <c r="E101">
        <v>5</v>
      </c>
    </row>
    <row r="102" spans="1:5">
      <c r="A102">
        <v>10109</v>
      </c>
      <c r="B102" t="s">
        <v>223</v>
      </c>
      <c r="C102">
        <v>47</v>
      </c>
      <c r="D102">
        <v>125.74</v>
      </c>
      <c r="E102">
        <v>2</v>
      </c>
    </row>
    <row r="103" spans="1:5">
      <c r="A103">
        <v>10109</v>
      </c>
      <c r="B103" t="s">
        <v>224</v>
      </c>
      <c r="C103">
        <v>29</v>
      </c>
      <c r="D103">
        <v>32.1</v>
      </c>
      <c r="E103">
        <v>6</v>
      </c>
    </row>
    <row r="104" spans="1:5">
      <c r="A104">
        <v>10110</v>
      </c>
      <c r="B104" t="s">
        <v>225</v>
      </c>
      <c r="C104">
        <v>37</v>
      </c>
      <c r="D104">
        <v>118.22</v>
      </c>
      <c r="E104">
        <v>16</v>
      </c>
    </row>
    <row r="105" spans="1:5">
      <c r="A105">
        <v>10110</v>
      </c>
      <c r="B105" t="s">
        <v>124</v>
      </c>
      <c r="C105">
        <v>42</v>
      </c>
      <c r="D105">
        <v>153</v>
      </c>
      <c r="E105">
        <v>7</v>
      </c>
    </row>
    <row r="106" spans="1:5">
      <c r="A106">
        <v>10110</v>
      </c>
      <c r="B106" t="s">
        <v>125</v>
      </c>
      <c r="C106">
        <v>32</v>
      </c>
      <c r="D106">
        <v>51.46</v>
      </c>
      <c r="E106">
        <v>6</v>
      </c>
    </row>
    <row r="107" spans="1:5">
      <c r="A107">
        <v>10110</v>
      </c>
      <c r="B107" t="s">
        <v>128</v>
      </c>
      <c r="C107">
        <v>33</v>
      </c>
      <c r="D107">
        <v>115.69</v>
      </c>
      <c r="E107">
        <v>4</v>
      </c>
    </row>
    <row r="108" spans="1:5">
      <c r="A108">
        <v>10110</v>
      </c>
      <c r="B108" t="s">
        <v>129</v>
      </c>
      <c r="C108">
        <v>31</v>
      </c>
      <c r="D108">
        <v>163.69</v>
      </c>
      <c r="E108">
        <v>1</v>
      </c>
    </row>
    <row r="109" spans="1:5">
      <c r="A109">
        <v>10110</v>
      </c>
      <c r="B109" t="s">
        <v>126</v>
      </c>
      <c r="C109">
        <v>28</v>
      </c>
      <c r="D109">
        <v>81.91</v>
      </c>
      <c r="E109">
        <v>8</v>
      </c>
    </row>
    <row r="110" spans="1:5">
      <c r="A110">
        <v>10110</v>
      </c>
      <c r="B110" t="s">
        <v>226</v>
      </c>
      <c r="C110">
        <v>42</v>
      </c>
      <c r="D110">
        <v>62</v>
      </c>
      <c r="E110">
        <v>9</v>
      </c>
    </row>
    <row r="111" spans="1:5">
      <c r="A111">
        <v>10110</v>
      </c>
      <c r="B111" t="s">
        <v>227</v>
      </c>
      <c r="C111">
        <v>36</v>
      </c>
      <c r="D111">
        <v>72.02</v>
      </c>
      <c r="E111">
        <v>13</v>
      </c>
    </row>
    <row r="112" spans="1:5">
      <c r="A112">
        <v>10110</v>
      </c>
      <c r="B112" t="s">
        <v>228</v>
      </c>
      <c r="C112">
        <v>29</v>
      </c>
      <c r="D112">
        <v>43.27</v>
      </c>
      <c r="E112">
        <v>15</v>
      </c>
    </row>
    <row r="113" spans="1:5">
      <c r="A113">
        <v>10110</v>
      </c>
      <c r="B113" t="s">
        <v>130</v>
      </c>
      <c r="C113">
        <v>20</v>
      </c>
      <c r="D113">
        <v>28.88</v>
      </c>
      <c r="E113">
        <v>3</v>
      </c>
    </row>
    <row r="114" spans="1:5">
      <c r="A114">
        <v>10110</v>
      </c>
      <c r="B114" t="s">
        <v>131</v>
      </c>
      <c r="C114">
        <v>39</v>
      </c>
      <c r="D114">
        <v>40.770000000000003</v>
      </c>
      <c r="E114">
        <v>2</v>
      </c>
    </row>
    <row r="115" spans="1:5">
      <c r="A115">
        <v>10110</v>
      </c>
      <c r="B115" t="s">
        <v>229</v>
      </c>
      <c r="C115">
        <v>43</v>
      </c>
      <c r="D115">
        <v>82.69</v>
      </c>
      <c r="E115">
        <v>11</v>
      </c>
    </row>
    <row r="116" spans="1:5">
      <c r="A116">
        <v>10110</v>
      </c>
      <c r="B116" t="s">
        <v>230</v>
      </c>
      <c r="C116">
        <v>46</v>
      </c>
      <c r="D116">
        <v>112.74</v>
      </c>
      <c r="E116">
        <v>10</v>
      </c>
    </row>
    <row r="117" spans="1:5">
      <c r="A117">
        <v>10110</v>
      </c>
      <c r="B117" t="s">
        <v>231</v>
      </c>
      <c r="C117">
        <v>27</v>
      </c>
      <c r="D117">
        <v>80.47</v>
      </c>
      <c r="E117">
        <v>12</v>
      </c>
    </row>
    <row r="118" spans="1:5">
      <c r="A118">
        <v>10110</v>
      </c>
      <c r="B118" t="s">
        <v>232</v>
      </c>
      <c r="C118">
        <v>37</v>
      </c>
      <c r="D118">
        <v>96.37</v>
      </c>
      <c r="E118">
        <v>14</v>
      </c>
    </row>
    <row r="119" spans="1:5">
      <c r="A119">
        <v>10110</v>
      </c>
      <c r="B119" t="s">
        <v>127</v>
      </c>
      <c r="C119">
        <v>48</v>
      </c>
      <c r="D119">
        <v>35.29</v>
      </c>
      <c r="E119">
        <v>5</v>
      </c>
    </row>
    <row r="120" spans="1:5">
      <c r="A120">
        <v>10111</v>
      </c>
      <c r="B120" t="s">
        <v>132</v>
      </c>
      <c r="C120">
        <v>33</v>
      </c>
      <c r="D120">
        <v>87.33</v>
      </c>
      <c r="E120">
        <v>6</v>
      </c>
    </row>
    <row r="121" spans="1:5">
      <c r="A121">
        <v>10111</v>
      </c>
      <c r="B121" t="s">
        <v>133</v>
      </c>
      <c r="C121">
        <v>48</v>
      </c>
      <c r="D121">
        <v>48.52</v>
      </c>
      <c r="E121">
        <v>5</v>
      </c>
    </row>
    <row r="122" spans="1:5">
      <c r="A122">
        <v>10111</v>
      </c>
      <c r="B122" t="s">
        <v>140</v>
      </c>
      <c r="C122">
        <v>28</v>
      </c>
      <c r="D122">
        <v>53.09</v>
      </c>
      <c r="E122">
        <v>2</v>
      </c>
    </row>
    <row r="123" spans="1:5">
      <c r="A123">
        <v>10111</v>
      </c>
      <c r="B123" t="s">
        <v>141</v>
      </c>
      <c r="C123">
        <v>43</v>
      </c>
      <c r="D123">
        <v>94.25</v>
      </c>
      <c r="E123">
        <v>1</v>
      </c>
    </row>
    <row r="124" spans="1:5">
      <c r="A124">
        <v>10111</v>
      </c>
      <c r="B124" t="s">
        <v>142</v>
      </c>
      <c r="C124">
        <v>39</v>
      </c>
      <c r="D124">
        <v>91.27</v>
      </c>
      <c r="E124">
        <v>4</v>
      </c>
    </row>
    <row r="125" spans="1:5">
      <c r="A125">
        <v>10111</v>
      </c>
      <c r="B125" t="s">
        <v>146</v>
      </c>
      <c r="C125">
        <v>26</v>
      </c>
      <c r="D125">
        <v>85.7</v>
      </c>
      <c r="E125">
        <v>3</v>
      </c>
    </row>
    <row r="126" spans="1:5">
      <c r="A126">
        <v>10112</v>
      </c>
      <c r="B126" t="s">
        <v>134</v>
      </c>
      <c r="C126">
        <v>29</v>
      </c>
      <c r="D126">
        <v>197.16</v>
      </c>
      <c r="E126">
        <v>1</v>
      </c>
    </row>
    <row r="127" spans="1:5">
      <c r="A127">
        <v>10112</v>
      </c>
      <c r="B127" t="s">
        <v>139</v>
      </c>
      <c r="C127">
        <v>23</v>
      </c>
      <c r="D127">
        <v>85.1</v>
      </c>
      <c r="E127">
        <v>2</v>
      </c>
    </row>
    <row r="128" spans="1:5">
      <c r="A128">
        <v>10113</v>
      </c>
      <c r="B128" t="s">
        <v>136</v>
      </c>
      <c r="C128">
        <v>21</v>
      </c>
      <c r="D128">
        <v>121.64</v>
      </c>
      <c r="E128">
        <v>2</v>
      </c>
    </row>
    <row r="129" spans="1:5">
      <c r="A129">
        <v>10113</v>
      </c>
      <c r="B129" t="s">
        <v>137</v>
      </c>
      <c r="C129">
        <v>49</v>
      </c>
      <c r="D129">
        <v>101.5</v>
      </c>
      <c r="E129">
        <v>4</v>
      </c>
    </row>
    <row r="130" spans="1:5">
      <c r="A130">
        <v>10113</v>
      </c>
      <c r="B130" t="s">
        <v>144</v>
      </c>
      <c r="C130">
        <v>50</v>
      </c>
      <c r="D130">
        <v>43.27</v>
      </c>
      <c r="E130">
        <v>3</v>
      </c>
    </row>
    <row r="131" spans="1:5">
      <c r="A131">
        <v>10113</v>
      </c>
      <c r="B131" t="s">
        <v>148</v>
      </c>
      <c r="C131">
        <v>23</v>
      </c>
      <c r="D131">
        <v>58.82</v>
      </c>
      <c r="E131">
        <v>1</v>
      </c>
    </row>
    <row r="132" spans="1:5">
      <c r="A132">
        <v>10114</v>
      </c>
      <c r="B132" t="s">
        <v>135</v>
      </c>
      <c r="C132">
        <v>31</v>
      </c>
      <c r="D132">
        <v>128.53</v>
      </c>
      <c r="E132">
        <v>8</v>
      </c>
    </row>
    <row r="133" spans="1:5">
      <c r="A133">
        <v>10114</v>
      </c>
      <c r="B133" t="s">
        <v>153</v>
      </c>
      <c r="C133">
        <v>39</v>
      </c>
      <c r="D133">
        <v>106.78</v>
      </c>
      <c r="E133">
        <v>3</v>
      </c>
    </row>
    <row r="134" spans="1:5">
      <c r="A134">
        <v>10114</v>
      </c>
      <c r="B134" t="s">
        <v>138</v>
      </c>
      <c r="C134">
        <v>45</v>
      </c>
      <c r="D134">
        <v>53.48</v>
      </c>
      <c r="E134">
        <v>6</v>
      </c>
    </row>
    <row r="135" spans="1:5">
      <c r="A135">
        <v>10114</v>
      </c>
      <c r="B135" t="s">
        <v>154</v>
      </c>
      <c r="C135">
        <v>48</v>
      </c>
      <c r="D135">
        <v>169.34</v>
      </c>
      <c r="E135">
        <v>4</v>
      </c>
    </row>
    <row r="136" spans="1:5">
      <c r="A136">
        <v>10114</v>
      </c>
      <c r="B136" t="s">
        <v>143</v>
      </c>
      <c r="C136">
        <v>41</v>
      </c>
      <c r="D136">
        <v>105.34</v>
      </c>
      <c r="E136">
        <v>9</v>
      </c>
    </row>
    <row r="137" spans="1:5">
      <c r="A137">
        <v>10114</v>
      </c>
      <c r="B137" t="s">
        <v>145</v>
      </c>
      <c r="C137">
        <v>21</v>
      </c>
      <c r="D137">
        <v>102.23</v>
      </c>
      <c r="E137">
        <v>5</v>
      </c>
    </row>
    <row r="138" spans="1:5">
      <c r="A138">
        <v>10114</v>
      </c>
      <c r="B138" t="s">
        <v>157</v>
      </c>
      <c r="C138">
        <v>24</v>
      </c>
      <c r="D138">
        <v>28.64</v>
      </c>
      <c r="E138">
        <v>1</v>
      </c>
    </row>
    <row r="139" spans="1:5">
      <c r="A139">
        <v>10114</v>
      </c>
      <c r="B139" t="s">
        <v>147</v>
      </c>
      <c r="C139">
        <v>32</v>
      </c>
      <c r="D139">
        <v>88.61</v>
      </c>
      <c r="E139">
        <v>7</v>
      </c>
    </row>
    <row r="140" spans="1:5">
      <c r="A140">
        <v>10114</v>
      </c>
      <c r="B140" t="s">
        <v>159</v>
      </c>
      <c r="C140">
        <v>28</v>
      </c>
      <c r="D140">
        <v>43.83</v>
      </c>
      <c r="E140">
        <v>2</v>
      </c>
    </row>
    <row r="141" spans="1:5">
      <c r="A141">
        <v>10114</v>
      </c>
      <c r="B141" t="s">
        <v>149</v>
      </c>
      <c r="C141">
        <v>42</v>
      </c>
      <c r="D141">
        <v>82.94</v>
      </c>
      <c r="E141">
        <v>10</v>
      </c>
    </row>
    <row r="142" spans="1:5">
      <c r="A142">
        <v>10115</v>
      </c>
      <c r="B142" t="s">
        <v>151</v>
      </c>
      <c r="C142">
        <v>46</v>
      </c>
      <c r="D142">
        <v>111.39</v>
      </c>
      <c r="E142">
        <v>5</v>
      </c>
    </row>
    <row r="143" spans="1:5">
      <c r="A143">
        <v>10115</v>
      </c>
      <c r="B143" t="s">
        <v>152</v>
      </c>
      <c r="C143">
        <v>46</v>
      </c>
      <c r="D143">
        <v>140.81</v>
      </c>
      <c r="E143">
        <v>4</v>
      </c>
    </row>
    <row r="144" spans="1:5">
      <c r="A144">
        <v>10115</v>
      </c>
      <c r="B144" t="s">
        <v>156</v>
      </c>
      <c r="C144">
        <v>47</v>
      </c>
      <c r="D144">
        <v>56.64</v>
      </c>
      <c r="E144">
        <v>2</v>
      </c>
    </row>
    <row r="145" spans="1:5">
      <c r="A145">
        <v>10115</v>
      </c>
      <c r="B145" t="s">
        <v>158</v>
      </c>
      <c r="C145">
        <v>44</v>
      </c>
      <c r="D145">
        <v>106.45</v>
      </c>
      <c r="E145">
        <v>1</v>
      </c>
    </row>
    <row r="146" spans="1:5">
      <c r="A146">
        <v>10115</v>
      </c>
      <c r="B146" t="s">
        <v>161</v>
      </c>
      <c r="C146">
        <v>27</v>
      </c>
      <c r="D146">
        <v>100.7</v>
      </c>
      <c r="E146">
        <v>3</v>
      </c>
    </row>
    <row r="147" spans="1:5">
      <c r="A147">
        <v>10116</v>
      </c>
      <c r="B147" t="s">
        <v>160</v>
      </c>
      <c r="C147">
        <v>27</v>
      </c>
      <c r="D147">
        <v>60.28</v>
      </c>
      <c r="E147">
        <v>1</v>
      </c>
    </row>
    <row r="148" spans="1:5">
      <c r="A148">
        <v>10117</v>
      </c>
      <c r="B148" t="s">
        <v>164</v>
      </c>
      <c r="C148">
        <v>33</v>
      </c>
      <c r="D148">
        <v>195.33</v>
      </c>
      <c r="E148">
        <v>9</v>
      </c>
    </row>
    <row r="149" spans="1:5">
      <c r="A149">
        <v>10117</v>
      </c>
      <c r="B149" t="s">
        <v>150</v>
      </c>
      <c r="C149">
        <v>43</v>
      </c>
      <c r="D149">
        <v>148.06</v>
      </c>
      <c r="E149">
        <v>10</v>
      </c>
    </row>
    <row r="150" spans="1:5">
      <c r="A150">
        <v>10117</v>
      </c>
      <c r="B150" t="s">
        <v>165</v>
      </c>
      <c r="C150">
        <v>39</v>
      </c>
      <c r="D150">
        <v>173.02</v>
      </c>
      <c r="E150">
        <v>8</v>
      </c>
    </row>
    <row r="151" spans="1:5">
      <c r="A151">
        <v>10117</v>
      </c>
      <c r="B151" t="s">
        <v>166</v>
      </c>
      <c r="C151">
        <v>26</v>
      </c>
      <c r="D151">
        <v>121.57</v>
      </c>
      <c r="E151">
        <v>5</v>
      </c>
    </row>
    <row r="152" spans="1:5">
      <c r="A152">
        <v>10117</v>
      </c>
      <c r="B152" t="s">
        <v>167</v>
      </c>
      <c r="C152">
        <v>21</v>
      </c>
      <c r="D152">
        <v>81.680000000000007</v>
      </c>
      <c r="E152">
        <v>7</v>
      </c>
    </row>
    <row r="153" spans="1:5">
      <c r="A153">
        <v>10117</v>
      </c>
      <c r="B153" t="s">
        <v>155</v>
      </c>
      <c r="C153">
        <v>22</v>
      </c>
      <c r="D153">
        <v>122.08</v>
      </c>
      <c r="E153">
        <v>12</v>
      </c>
    </row>
    <row r="154" spans="1:5">
      <c r="A154">
        <v>10117</v>
      </c>
      <c r="B154" t="s">
        <v>168</v>
      </c>
      <c r="C154">
        <v>23</v>
      </c>
      <c r="D154">
        <v>73.73</v>
      </c>
      <c r="E154">
        <v>4</v>
      </c>
    </row>
    <row r="155" spans="1:5">
      <c r="A155">
        <v>10117</v>
      </c>
      <c r="B155" t="s">
        <v>169</v>
      </c>
      <c r="C155">
        <v>41</v>
      </c>
      <c r="D155">
        <v>119.2</v>
      </c>
      <c r="E155">
        <v>3</v>
      </c>
    </row>
    <row r="156" spans="1:5">
      <c r="A156">
        <v>10117</v>
      </c>
      <c r="B156" t="s">
        <v>162</v>
      </c>
      <c r="C156">
        <v>21</v>
      </c>
      <c r="D156">
        <v>55.65</v>
      </c>
      <c r="E156">
        <v>11</v>
      </c>
    </row>
    <row r="157" spans="1:5">
      <c r="A157">
        <v>10117</v>
      </c>
      <c r="B157" t="s">
        <v>173</v>
      </c>
      <c r="C157">
        <v>38</v>
      </c>
      <c r="D157">
        <v>75.349999999999994</v>
      </c>
      <c r="E157">
        <v>6</v>
      </c>
    </row>
    <row r="158" spans="1:5">
      <c r="A158">
        <v>10117</v>
      </c>
      <c r="B158" t="s">
        <v>176</v>
      </c>
      <c r="C158">
        <v>45</v>
      </c>
      <c r="D158">
        <v>89.38</v>
      </c>
      <c r="E158">
        <v>1</v>
      </c>
    </row>
    <row r="159" spans="1:5">
      <c r="A159">
        <v>10117</v>
      </c>
      <c r="B159" t="s">
        <v>177</v>
      </c>
      <c r="C159">
        <v>50</v>
      </c>
      <c r="D159">
        <v>52.42</v>
      </c>
      <c r="E159">
        <v>2</v>
      </c>
    </row>
    <row r="160" spans="1:5">
      <c r="A160">
        <v>10118</v>
      </c>
      <c r="B160" t="s">
        <v>175</v>
      </c>
      <c r="C160">
        <v>36</v>
      </c>
      <c r="D160">
        <v>86.15</v>
      </c>
      <c r="E160">
        <v>1</v>
      </c>
    </row>
    <row r="161" spans="1:5">
      <c r="A161">
        <v>10119</v>
      </c>
      <c r="B161" t="s">
        <v>163</v>
      </c>
      <c r="C161">
        <v>46</v>
      </c>
      <c r="D161">
        <v>112.88</v>
      </c>
      <c r="E161">
        <v>11</v>
      </c>
    </row>
    <row r="162" spans="1:5">
      <c r="A162">
        <v>10119</v>
      </c>
      <c r="B162" t="s">
        <v>178</v>
      </c>
      <c r="C162">
        <v>43</v>
      </c>
      <c r="D162">
        <v>151.38</v>
      </c>
      <c r="E162">
        <v>3</v>
      </c>
    </row>
    <row r="163" spans="1:5">
      <c r="A163">
        <v>10119</v>
      </c>
      <c r="B163" t="s">
        <v>180</v>
      </c>
      <c r="C163">
        <v>21</v>
      </c>
      <c r="D163">
        <v>74.84</v>
      </c>
      <c r="E163">
        <v>9</v>
      </c>
    </row>
    <row r="164" spans="1:5">
      <c r="A164">
        <v>10119</v>
      </c>
      <c r="B164" t="s">
        <v>181</v>
      </c>
      <c r="C164">
        <v>27</v>
      </c>
      <c r="D164">
        <v>95.28</v>
      </c>
      <c r="E164">
        <v>8</v>
      </c>
    </row>
    <row r="165" spans="1:5">
      <c r="A165">
        <v>10119</v>
      </c>
      <c r="B165" t="s">
        <v>183</v>
      </c>
      <c r="C165">
        <v>41</v>
      </c>
      <c r="D165">
        <v>64.400000000000006</v>
      </c>
      <c r="E165">
        <v>4</v>
      </c>
    </row>
    <row r="166" spans="1:5">
      <c r="A166">
        <v>10119</v>
      </c>
      <c r="B166" t="s">
        <v>170</v>
      </c>
      <c r="C166">
        <v>35</v>
      </c>
      <c r="D166">
        <v>72.58</v>
      </c>
      <c r="E166">
        <v>13</v>
      </c>
    </row>
    <row r="167" spans="1:5">
      <c r="A167">
        <v>10119</v>
      </c>
      <c r="B167" t="s">
        <v>184</v>
      </c>
      <c r="C167">
        <v>20</v>
      </c>
      <c r="D167">
        <v>63.12</v>
      </c>
      <c r="E167">
        <v>5</v>
      </c>
    </row>
    <row r="168" spans="1:5">
      <c r="A168">
        <v>10119</v>
      </c>
      <c r="B168" t="s">
        <v>171</v>
      </c>
      <c r="C168">
        <v>35</v>
      </c>
      <c r="D168">
        <v>82.18</v>
      </c>
      <c r="E168">
        <v>10</v>
      </c>
    </row>
    <row r="169" spans="1:5">
      <c r="A169">
        <v>10119</v>
      </c>
      <c r="B169" t="s">
        <v>185</v>
      </c>
      <c r="C169">
        <v>28</v>
      </c>
      <c r="D169">
        <v>62.1</v>
      </c>
      <c r="E169">
        <v>2</v>
      </c>
    </row>
    <row r="170" spans="1:5">
      <c r="A170">
        <v>10119</v>
      </c>
      <c r="B170" t="s">
        <v>172</v>
      </c>
      <c r="C170">
        <v>25</v>
      </c>
      <c r="D170">
        <v>57.34</v>
      </c>
      <c r="E170">
        <v>14</v>
      </c>
    </row>
    <row r="171" spans="1:5">
      <c r="A171">
        <v>10119</v>
      </c>
      <c r="B171" t="s">
        <v>190</v>
      </c>
      <c r="C171">
        <v>29</v>
      </c>
      <c r="D171">
        <v>74.23</v>
      </c>
      <c r="E171">
        <v>7</v>
      </c>
    </row>
    <row r="172" spans="1:5">
      <c r="A172">
        <v>10119</v>
      </c>
      <c r="B172" t="s">
        <v>174</v>
      </c>
      <c r="C172">
        <v>38</v>
      </c>
      <c r="D172">
        <v>67.22</v>
      </c>
      <c r="E172">
        <v>12</v>
      </c>
    </row>
    <row r="173" spans="1:5">
      <c r="A173">
        <v>10119</v>
      </c>
      <c r="B173" t="s">
        <v>194</v>
      </c>
      <c r="C173">
        <v>26</v>
      </c>
      <c r="D173">
        <v>63.67</v>
      </c>
      <c r="E173">
        <v>1</v>
      </c>
    </row>
    <row r="174" spans="1:5">
      <c r="A174">
        <v>10119</v>
      </c>
      <c r="B174" t="s">
        <v>195</v>
      </c>
      <c r="C174">
        <v>28</v>
      </c>
      <c r="D174">
        <v>40.22</v>
      </c>
      <c r="E174">
        <v>6</v>
      </c>
    </row>
    <row r="175" spans="1:5">
      <c r="A175">
        <v>10120</v>
      </c>
      <c r="B175" t="s">
        <v>197</v>
      </c>
      <c r="C175">
        <v>29</v>
      </c>
      <c r="D175">
        <v>118.94</v>
      </c>
      <c r="E175">
        <v>3</v>
      </c>
    </row>
    <row r="176" spans="1:5">
      <c r="A176">
        <v>10120</v>
      </c>
      <c r="B176" t="s">
        <v>198</v>
      </c>
      <c r="C176">
        <v>46</v>
      </c>
      <c r="D176">
        <v>158.80000000000001</v>
      </c>
      <c r="E176">
        <v>2</v>
      </c>
    </row>
    <row r="177" spans="1:5">
      <c r="A177">
        <v>10120</v>
      </c>
      <c r="B177" t="s">
        <v>179</v>
      </c>
      <c r="C177">
        <v>29</v>
      </c>
      <c r="D177">
        <v>82.79</v>
      </c>
      <c r="E177">
        <v>8</v>
      </c>
    </row>
    <row r="178" spans="1:5">
      <c r="A178">
        <v>10120</v>
      </c>
      <c r="B178" t="s">
        <v>200</v>
      </c>
      <c r="C178">
        <v>46</v>
      </c>
      <c r="D178">
        <v>57.54</v>
      </c>
      <c r="E178">
        <v>4</v>
      </c>
    </row>
    <row r="179" spans="1:5">
      <c r="A179">
        <v>10120</v>
      </c>
      <c r="B179" t="s">
        <v>201</v>
      </c>
      <c r="C179">
        <v>35</v>
      </c>
      <c r="D179">
        <v>110.45</v>
      </c>
      <c r="E179">
        <v>1</v>
      </c>
    </row>
    <row r="180" spans="1:5">
      <c r="A180">
        <v>10120</v>
      </c>
      <c r="B180" t="s">
        <v>182</v>
      </c>
      <c r="C180">
        <v>39</v>
      </c>
      <c r="D180">
        <v>93.01</v>
      </c>
      <c r="E180">
        <v>10</v>
      </c>
    </row>
    <row r="181" spans="1:5">
      <c r="A181">
        <v>10120</v>
      </c>
      <c r="B181" t="s">
        <v>202</v>
      </c>
      <c r="C181">
        <v>34</v>
      </c>
      <c r="D181">
        <v>72.36</v>
      </c>
      <c r="E181">
        <v>5</v>
      </c>
    </row>
    <row r="182" spans="1:5">
      <c r="A182">
        <v>10120</v>
      </c>
      <c r="B182" t="s">
        <v>186</v>
      </c>
      <c r="C182">
        <v>29</v>
      </c>
      <c r="D182">
        <v>71.73</v>
      </c>
      <c r="E182">
        <v>9</v>
      </c>
    </row>
    <row r="183" spans="1:5">
      <c r="A183">
        <v>10120</v>
      </c>
      <c r="B183" t="s">
        <v>203</v>
      </c>
      <c r="C183">
        <v>22</v>
      </c>
      <c r="D183">
        <v>94.9</v>
      </c>
      <c r="E183">
        <v>6</v>
      </c>
    </row>
    <row r="184" spans="1:5">
      <c r="A184">
        <v>10120</v>
      </c>
      <c r="B184" t="s">
        <v>187</v>
      </c>
      <c r="C184">
        <v>29</v>
      </c>
      <c r="D184">
        <v>68.790000000000006</v>
      </c>
      <c r="E184">
        <v>11</v>
      </c>
    </row>
    <row r="185" spans="1:5">
      <c r="A185">
        <v>10120</v>
      </c>
      <c r="B185" t="s">
        <v>188</v>
      </c>
      <c r="C185">
        <v>49</v>
      </c>
      <c r="D185">
        <v>41.46</v>
      </c>
      <c r="E185">
        <v>12</v>
      </c>
    </row>
    <row r="186" spans="1:5">
      <c r="A186">
        <v>10120</v>
      </c>
      <c r="B186" t="s">
        <v>189</v>
      </c>
      <c r="C186">
        <v>47</v>
      </c>
      <c r="D186">
        <v>91.34</v>
      </c>
      <c r="E186">
        <v>13</v>
      </c>
    </row>
    <row r="187" spans="1:5">
      <c r="A187">
        <v>10120</v>
      </c>
      <c r="B187" t="s">
        <v>191</v>
      </c>
      <c r="C187">
        <v>24</v>
      </c>
      <c r="D187">
        <v>81.77</v>
      </c>
      <c r="E187">
        <v>15</v>
      </c>
    </row>
    <row r="188" spans="1:5">
      <c r="A188">
        <v>10120</v>
      </c>
      <c r="B188" t="s">
        <v>192</v>
      </c>
      <c r="C188">
        <v>24</v>
      </c>
      <c r="D188">
        <v>106.79</v>
      </c>
      <c r="E188">
        <v>7</v>
      </c>
    </row>
    <row r="189" spans="1:5">
      <c r="A189">
        <v>10120</v>
      </c>
      <c r="B189" t="s">
        <v>193</v>
      </c>
      <c r="C189">
        <v>43</v>
      </c>
      <c r="D189">
        <v>72</v>
      </c>
      <c r="E189">
        <v>14</v>
      </c>
    </row>
    <row r="190" spans="1:5">
      <c r="A190">
        <v>10121</v>
      </c>
      <c r="B190" t="s">
        <v>196</v>
      </c>
      <c r="C190">
        <v>34</v>
      </c>
      <c r="D190">
        <v>86.13</v>
      </c>
      <c r="E190">
        <v>5</v>
      </c>
    </row>
    <row r="191" spans="1:5">
      <c r="A191">
        <v>10121</v>
      </c>
      <c r="B191" t="s">
        <v>199</v>
      </c>
      <c r="C191">
        <v>50</v>
      </c>
      <c r="D191">
        <v>126.52</v>
      </c>
      <c r="E191">
        <v>4</v>
      </c>
    </row>
    <row r="192" spans="1:5">
      <c r="A192">
        <v>10121</v>
      </c>
      <c r="B192" t="s">
        <v>213</v>
      </c>
      <c r="C192">
        <v>32</v>
      </c>
      <c r="D192">
        <v>58.18</v>
      </c>
      <c r="E192">
        <v>2</v>
      </c>
    </row>
    <row r="193" spans="1:5">
      <c r="A193">
        <v>10121</v>
      </c>
      <c r="B193" t="s">
        <v>218</v>
      </c>
      <c r="C193">
        <v>25</v>
      </c>
      <c r="D193">
        <v>95.93</v>
      </c>
      <c r="E193">
        <v>3</v>
      </c>
    </row>
    <row r="194" spans="1:5">
      <c r="A194">
        <v>10121</v>
      </c>
      <c r="B194" t="s">
        <v>219</v>
      </c>
      <c r="C194">
        <v>44</v>
      </c>
      <c r="D194">
        <v>72.41</v>
      </c>
      <c r="E194">
        <v>1</v>
      </c>
    </row>
    <row r="195" spans="1:5">
      <c r="A195">
        <v>10122</v>
      </c>
      <c r="B195" t="s">
        <v>204</v>
      </c>
      <c r="C195">
        <v>42</v>
      </c>
      <c r="D195">
        <v>155.66</v>
      </c>
      <c r="E195">
        <v>10</v>
      </c>
    </row>
    <row r="196" spans="1:5">
      <c r="A196">
        <v>10122</v>
      </c>
      <c r="B196" t="s">
        <v>205</v>
      </c>
      <c r="C196">
        <v>37</v>
      </c>
      <c r="D196">
        <v>113.92</v>
      </c>
      <c r="E196">
        <v>8</v>
      </c>
    </row>
    <row r="197" spans="1:5">
      <c r="A197">
        <v>10122</v>
      </c>
      <c r="B197" t="s">
        <v>206</v>
      </c>
      <c r="C197">
        <v>32</v>
      </c>
      <c r="D197">
        <v>65.44</v>
      </c>
      <c r="E197">
        <v>11</v>
      </c>
    </row>
    <row r="198" spans="1:5">
      <c r="A198">
        <v>10122</v>
      </c>
      <c r="B198" t="s">
        <v>207</v>
      </c>
      <c r="C198">
        <v>20</v>
      </c>
      <c r="D198">
        <v>104.8</v>
      </c>
      <c r="E198">
        <v>7</v>
      </c>
    </row>
    <row r="199" spans="1:5">
      <c r="A199">
        <v>10122</v>
      </c>
      <c r="B199" t="s">
        <v>220</v>
      </c>
      <c r="C199">
        <v>34</v>
      </c>
      <c r="D199">
        <v>114.65</v>
      </c>
      <c r="E199">
        <v>2</v>
      </c>
    </row>
    <row r="200" spans="1:5">
      <c r="A200">
        <v>10122</v>
      </c>
      <c r="B200" t="s">
        <v>208</v>
      </c>
      <c r="C200">
        <v>43</v>
      </c>
      <c r="D200">
        <v>62.37</v>
      </c>
      <c r="E200">
        <v>6</v>
      </c>
    </row>
    <row r="201" spans="1:5">
      <c r="A201">
        <v>10122</v>
      </c>
      <c r="B201" t="s">
        <v>221</v>
      </c>
      <c r="C201">
        <v>31</v>
      </c>
      <c r="D201">
        <v>113.8</v>
      </c>
      <c r="E201">
        <v>1</v>
      </c>
    </row>
    <row r="202" spans="1:5">
      <c r="A202">
        <v>10122</v>
      </c>
      <c r="B202" t="s">
        <v>154</v>
      </c>
      <c r="C202">
        <v>25</v>
      </c>
      <c r="D202">
        <v>137.16999999999999</v>
      </c>
      <c r="E202">
        <v>3</v>
      </c>
    </row>
    <row r="203" spans="1:5">
      <c r="A203">
        <v>10122</v>
      </c>
      <c r="B203" t="s">
        <v>209</v>
      </c>
      <c r="C203">
        <v>21</v>
      </c>
      <c r="D203">
        <v>69.150000000000006</v>
      </c>
      <c r="E203">
        <v>13</v>
      </c>
    </row>
    <row r="204" spans="1:5">
      <c r="A204">
        <v>10122</v>
      </c>
      <c r="B204" t="s">
        <v>210</v>
      </c>
      <c r="C204">
        <v>21</v>
      </c>
      <c r="D204">
        <v>133.76</v>
      </c>
      <c r="E204">
        <v>12</v>
      </c>
    </row>
    <row r="205" spans="1:5">
      <c r="A205">
        <v>10122</v>
      </c>
      <c r="B205" t="s">
        <v>211</v>
      </c>
      <c r="C205">
        <v>35</v>
      </c>
      <c r="D205">
        <v>59.06</v>
      </c>
      <c r="E205">
        <v>16</v>
      </c>
    </row>
    <row r="206" spans="1:5">
      <c r="A206">
        <v>10122</v>
      </c>
      <c r="B206" t="s">
        <v>212</v>
      </c>
      <c r="C206">
        <v>28</v>
      </c>
      <c r="D206">
        <v>145.82</v>
      </c>
      <c r="E206">
        <v>15</v>
      </c>
    </row>
    <row r="207" spans="1:5">
      <c r="A207">
        <v>10122</v>
      </c>
      <c r="B207" t="s">
        <v>224</v>
      </c>
      <c r="C207">
        <v>39</v>
      </c>
      <c r="D207">
        <v>34.74</v>
      </c>
      <c r="E207">
        <v>4</v>
      </c>
    </row>
    <row r="208" spans="1:5">
      <c r="A208">
        <v>10122</v>
      </c>
      <c r="B208" t="s">
        <v>214</v>
      </c>
      <c r="C208">
        <v>34</v>
      </c>
      <c r="D208">
        <v>50.82</v>
      </c>
      <c r="E208">
        <v>9</v>
      </c>
    </row>
    <row r="209" spans="1:5">
      <c r="A209">
        <v>10122</v>
      </c>
      <c r="B209" t="s">
        <v>215</v>
      </c>
      <c r="C209">
        <v>43</v>
      </c>
      <c r="D209">
        <v>136.22</v>
      </c>
      <c r="E209">
        <v>5</v>
      </c>
    </row>
    <row r="210" spans="1:5">
      <c r="A210">
        <v>10122</v>
      </c>
      <c r="B210" t="s">
        <v>216</v>
      </c>
      <c r="C210">
        <v>29</v>
      </c>
      <c r="D210">
        <v>67.099999999999994</v>
      </c>
      <c r="E210">
        <v>14</v>
      </c>
    </row>
    <row r="211" spans="1:5">
      <c r="A211">
        <v>10122</v>
      </c>
      <c r="B211" t="s">
        <v>217</v>
      </c>
      <c r="C211">
        <v>31</v>
      </c>
      <c r="D211">
        <v>33.79</v>
      </c>
      <c r="E211">
        <v>17</v>
      </c>
    </row>
    <row r="212" spans="1:5">
      <c r="A212">
        <v>10123</v>
      </c>
      <c r="B212" t="s">
        <v>225</v>
      </c>
      <c r="C212">
        <v>26</v>
      </c>
      <c r="D212">
        <v>120.71</v>
      </c>
      <c r="E212">
        <v>2</v>
      </c>
    </row>
    <row r="213" spans="1:5">
      <c r="A213">
        <v>10123</v>
      </c>
      <c r="B213" t="s">
        <v>222</v>
      </c>
      <c r="C213">
        <v>46</v>
      </c>
      <c r="D213">
        <v>114.84</v>
      </c>
      <c r="E213">
        <v>3</v>
      </c>
    </row>
    <row r="214" spans="1:5">
      <c r="A214">
        <v>10123</v>
      </c>
      <c r="B214" t="s">
        <v>223</v>
      </c>
      <c r="C214">
        <v>34</v>
      </c>
      <c r="D214">
        <v>117.26</v>
      </c>
      <c r="E214">
        <v>4</v>
      </c>
    </row>
    <row r="215" spans="1:5">
      <c r="A215">
        <v>10123</v>
      </c>
      <c r="B215" t="s">
        <v>228</v>
      </c>
      <c r="C215">
        <v>50</v>
      </c>
      <c r="D215">
        <v>43.27</v>
      </c>
      <c r="E215">
        <v>1</v>
      </c>
    </row>
    <row r="216" spans="1:5">
      <c r="A216">
        <v>10124</v>
      </c>
      <c r="B216" t="s">
        <v>124</v>
      </c>
      <c r="C216">
        <v>21</v>
      </c>
      <c r="D216">
        <v>153</v>
      </c>
      <c r="E216">
        <v>6</v>
      </c>
    </row>
    <row r="217" spans="1:5">
      <c r="A217">
        <v>10124</v>
      </c>
      <c r="B217" t="s">
        <v>125</v>
      </c>
      <c r="C217">
        <v>42</v>
      </c>
      <c r="D217">
        <v>58.12</v>
      </c>
      <c r="E217">
        <v>5</v>
      </c>
    </row>
    <row r="218" spans="1:5">
      <c r="A218">
        <v>10124</v>
      </c>
      <c r="B218" t="s">
        <v>128</v>
      </c>
      <c r="C218">
        <v>42</v>
      </c>
      <c r="D218">
        <v>111.87</v>
      </c>
      <c r="E218">
        <v>3</v>
      </c>
    </row>
    <row r="219" spans="1:5">
      <c r="A219">
        <v>10124</v>
      </c>
      <c r="B219" t="s">
        <v>126</v>
      </c>
      <c r="C219">
        <v>36</v>
      </c>
      <c r="D219">
        <v>75.459999999999994</v>
      </c>
      <c r="E219">
        <v>7</v>
      </c>
    </row>
    <row r="220" spans="1:5">
      <c r="A220">
        <v>10124</v>
      </c>
      <c r="B220" t="s">
        <v>226</v>
      </c>
      <c r="C220">
        <v>23</v>
      </c>
      <c r="D220">
        <v>66.28</v>
      </c>
      <c r="E220">
        <v>8</v>
      </c>
    </row>
    <row r="221" spans="1:5">
      <c r="A221">
        <v>10124</v>
      </c>
      <c r="B221" t="s">
        <v>227</v>
      </c>
      <c r="C221">
        <v>22</v>
      </c>
      <c r="D221">
        <v>62.47</v>
      </c>
      <c r="E221">
        <v>12</v>
      </c>
    </row>
    <row r="222" spans="1:5">
      <c r="A222">
        <v>10124</v>
      </c>
      <c r="B222" t="s">
        <v>130</v>
      </c>
      <c r="C222">
        <v>45</v>
      </c>
      <c r="D222">
        <v>30.53</v>
      </c>
      <c r="E222">
        <v>2</v>
      </c>
    </row>
    <row r="223" spans="1:5">
      <c r="A223">
        <v>10124</v>
      </c>
      <c r="B223" t="s">
        <v>131</v>
      </c>
      <c r="C223">
        <v>22</v>
      </c>
      <c r="D223">
        <v>36.29</v>
      </c>
      <c r="E223">
        <v>1</v>
      </c>
    </row>
    <row r="224" spans="1:5">
      <c r="A224">
        <v>10124</v>
      </c>
      <c r="B224" t="s">
        <v>229</v>
      </c>
      <c r="C224">
        <v>32</v>
      </c>
      <c r="D224">
        <v>74.510000000000005</v>
      </c>
      <c r="E224">
        <v>10</v>
      </c>
    </row>
    <row r="225" spans="1:5">
      <c r="A225">
        <v>10124</v>
      </c>
      <c r="B225" t="s">
        <v>230</v>
      </c>
      <c r="C225">
        <v>25</v>
      </c>
      <c r="D225">
        <v>93.95</v>
      </c>
      <c r="E225">
        <v>9</v>
      </c>
    </row>
    <row r="226" spans="1:5">
      <c r="A226">
        <v>10124</v>
      </c>
      <c r="B226" t="s">
        <v>231</v>
      </c>
      <c r="C226">
        <v>49</v>
      </c>
      <c r="D226">
        <v>76.19</v>
      </c>
      <c r="E226">
        <v>11</v>
      </c>
    </row>
    <row r="227" spans="1:5">
      <c r="A227">
        <v>10124</v>
      </c>
      <c r="B227" t="s">
        <v>232</v>
      </c>
      <c r="C227">
        <v>43</v>
      </c>
      <c r="D227">
        <v>101.73</v>
      </c>
      <c r="E227">
        <v>13</v>
      </c>
    </row>
    <row r="228" spans="1:5">
      <c r="A228">
        <v>10124</v>
      </c>
      <c r="B228" t="s">
        <v>127</v>
      </c>
      <c r="C228">
        <v>46</v>
      </c>
      <c r="D228">
        <v>36.11</v>
      </c>
      <c r="E228">
        <v>4</v>
      </c>
    </row>
    <row r="229" spans="1:5">
      <c r="A229">
        <v>10125</v>
      </c>
      <c r="B229" t="s">
        <v>132</v>
      </c>
      <c r="C229">
        <v>32</v>
      </c>
      <c r="D229">
        <v>89.38</v>
      </c>
      <c r="E229">
        <v>1</v>
      </c>
    </row>
    <row r="230" spans="1:5">
      <c r="A230">
        <v>10125</v>
      </c>
      <c r="B230" t="s">
        <v>129</v>
      </c>
      <c r="C230">
        <v>34</v>
      </c>
      <c r="D230">
        <v>138.38</v>
      </c>
      <c r="E230">
        <v>2</v>
      </c>
    </row>
    <row r="231" spans="1:5">
      <c r="A231">
        <v>10126</v>
      </c>
      <c r="B231" t="s">
        <v>134</v>
      </c>
      <c r="C231">
        <v>38</v>
      </c>
      <c r="D231">
        <v>205.73</v>
      </c>
      <c r="E231">
        <v>11</v>
      </c>
    </row>
    <row r="232" spans="1:5">
      <c r="A232">
        <v>10126</v>
      </c>
      <c r="B232" t="s">
        <v>135</v>
      </c>
      <c r="C232">
        <v>22</v>
      </c>
      <c r="D232">
        <v>122.62</v>
      </c>
      <c r="E232">
        <v>4</v>
      </c>
    </row>
    <row r="233" spans="1:5">
      <c r="A233">
        <v>10126</v>
      </c>
      <c r="B233" t="s">
        <v>136</v>
      </c>
      <c r="C233">
        <v>21</v>
      </c>
      <c r="D233">
        <v>135.30000000000001</v>
      </c>
      <c r="E233">
        <v>8</v>
      </c>
    </row>
    <row r="234" spans="1:5">
      <c r="A234">
        <v>10126</v>
      </c>
      <c r="B234" t="s">
        <v>137</v>
      </c>
      <c r="C234">
        <v>38</v>
      </c>
      <c r="D234">
        <v>116.67</v>
      </c>
      <c r="E234">
        <v>10</v>
      </c>
    </row>
    <row r="235" spans="1:5">
      <c r="A235">
        <v>10126</v>
      </c>
      <c r="B235" t="s">
        <v>133</v>
      </c>
      <c r="C235">
        <v>42</v>
      </c>
      <c r="D235">
        <v>51.21</v>
      </c>
      <c r="E235">
        <v>17</v>
      </c>
    </row>
    <row r="236" spans="1:5">
      <c r="A236">
        <v>10126</v>
      </c>
      <c r="B236" t="s">
        <v>138</v>
      </c>
      <c r="C236">
        <v>43</v>
      </c>
      <c r="D236">
        <v>51.05</v>
      </c>
      <c r="E236">
        <v>2</v>
      </c>
    </row>
    <row r="237" spans="1:5">
      <c r="A237">
        <v>10126</v>
      </c>
      <c r="B237" t="s">
        <v>139</v>
      </c>
      <c r="C237">
        <v>31</v>
      </c>
      <c r="D237">
        <v>93.21</v>
      </c>
      <c r="E237">
        <v>12</v>
      </c>
    </row>
    <row r="238" spans="1:5">
      <c r="A238">
        <v>10126</v>
      </c>
      <c r="B238" t="s">
        <v>140</v>
      </c>
      <c r="C238">
        <v>46</v>
      </c>
      <c r="D238">
        <v>61.84</v>
      </c>
      <c r="E238">
        <v>14</v>
      </c>
    </row>
    <row r="239" spans="1:5">
      <c r="A239">
        <v>10126</v>
      </c>
      <c r="B239" t="s">
        <v>141</v>
      </c>
      <c r="C239">
        <v>30</v>
      </c>
      <c r="D239">
        <v>93.2</v>
      </c>
      <c r="E239">
        <v>13</v>
      </c>
    </row>
    <row r="240" spans="1:5">
      <c r="A240">
        <v>10126</v>
      </c>
      <c r="B240" t="s">
        <v>142</v>
      </c>
      <c r="C240">
        <v>38</v>
      </c>
      <c r="D240">
        <v>94.25</v>
      </c>
      <c r="E240">
        <v>16</v>
      </c>
    </row>
    <row r="241" spans="1:5">
      <c r="A241">
        <v>10126</v>
      </c>
      <c r="B241" t="s">
        <v>143</v>
      </c>
      <c r="C241">
        <v>50</v>
      </c>
      <c r="D241">
        <v>102.92</v>
      </c>
      <c r="E241">
        <v>5</v>
      </c>
    </row>
    <row r="242" spans="1:5">
      <c r="A242">
        <v>10126</v>
      </c>
      <c r="B242" t="s">
        <v>144</v>
      </c>
      <c r="C242">
        <v>43</v>
      </c>
      <c r="D242">
        <v>47.29</v>
      </c>
      <c r="E242">
        <v>9</v>
      </c>
    </row>
    <row r="243" spans="1:5">
      <c r="A243">
        <v>10126</v>
      </c>
      <c r="B243" t="s">
        <v>145</v>
      </c>
      <c r="C243">
        <v>27</v>
      </c>
      <c r="D243">
        <v>122.68</v>
      </c>
      <c r="E243">
        <v>1</v>
      </c>
    </row>
    <row r="244" spans="1:5">
      <c r="A244">
        <v>10126</v>
      </c>
      <c r="B244" t="s">
        <v>146</v>
      </c>
      <c r="C244">
        <v>34</v>
      </c>
      <c r="D244">
        <v>83.76</v>
      </c>
      <c r="E244">
        <v>15</v>
      </c>
    </row>
    <row r="245" spans="1:5">
      <c r="A245">
        <v>10126</v>
      </c>
      <c r="B245" t="s">
        <v>147</v>
      </c>
      <c r="C245">
        <v>43</v>
      </c>
      <c r="D245">
        <v>82.83</v>
      </c>
      <c r="E245">
        <v>3</v>
      </c>
    </row>
    <row r="246" spans="1:5">
      <c r="A246">
        <v>10126</v>
      </c>
      <c r="B246" t="s">
        <v>148</v>
      </c>
      <c r="C246">
        <v>26</v>
      </c>
      <c r="D246">
        <v>62.05</v>
      </c>
      <c r="E246">
        <v>7</v>
      </c>
    </row>
    <row r="247" spans="1:5">
      <c r="A247">
        <v>10126</v>
      </c>
      <c r="B247" t="s">
        <v>149</v>
      </c>
      <c r="C247">
        <v>45</v>
      </c>
      <c r="D247">
        <v>97.1</v>
      </c>
      <c r="E247">
        <v>6</v>
      </c>
    </row>
    <row r="248" spans="1:5">
      <c r="A248">
        <v>10127</v>
      </c>
      <c r="B248" t="s">
        <v>164</v>
      </c>
      <c r="C248">
        <v>46</v>
      </c>
      <c r="D248">
        <v>193.25</v>
      </c>
      <c r="E248">
        <v>2</v>
      </c>
    </row>
    <row r="249" spans="1:5">
      <c r="A249">
        <v>10127</v>
      </c>
      <c r="B249" t="s">
        <v>150</v>
      </c>
      <c r="C249">
        <v>46</v>
      </c>
      <c r="D249">
        <v>140.5</v>
      </c>
      <c r="E249">
        <v>3</v>
      </c>
    </row>
    <row r="250" spans="1:5">
      <c r="A250">
        <v>10127</v>
      </c>
      <c r="B250" t="s">
        <v>165</v>
      </c>
      <c r="C250">
        <v>42</v>
      </c>
      <c r="D250">
        <v>169.56</v>
      </c>
      <c r="E250">
        <v>1</v>
      </c>
    </row>
    <row r="251" spans="1:5">
      <c r="A251">
        <v>10127</v>
      </c>
      <c r="B251" t="s">
        <v>151</v>
      </c>
      <c r="C251">
        <v>24</v>
      </c>
      <c r="D251">
        <v>100.73</v>
      </c>
      <c r="E251">
        <v>11</v>
      </c>
    </row>
    <row r="252" spans="1:5">
      <c r="A252">
        <v>10127</v>
      </c>
      <c r="B252" t="s">
        <v>152</v>
      </c>
      <c r="C252">
        <v>45</v>
      </c>
      <c r="D252">
        <v>140.81</v>
      </c>
      <c r="E252">
        <v>10</v>
      </c>
    </row>
    <row r="253" spans="1:5">
      <c r="A253">
        <v>10127</v>
      </c>
      <c r="B253" t="s">
        <v>153</v>
      </c>
      <c r="C253">
        <v>45</v>
      </c>
      <c r="D253">
        <v>114.14</v>
      </c>
      <c r="E253">
        <v>14</v>
      </c>
    </row>
    <row r="254" spans="1:5">
      <c r="A254">
        <v>10127</v>
      </c>
      <c r="B254" t="s">
        <v>154</v>
      </c>
      <c r="C254">
        <v>22</v>
      </c>
      <c r="D254">
        <v>149.02000000000001</v>
      </c>
      <c r="E254">
        <v>15</v>
      </c>
    </row>
    <row r="255" spans="1:5">
      <c r="A255">
        <v>10127</v>
      </c>
      <c r="B255" t="s">
        <v>155</v>
      </c>
      <c r="C255">
        <v>25</v>
      </c>
      <c r="D255">
        <v>126.39</v>
      </c>
      <c r="E255">
        <v>5</v>
      </c>
    </row>
    <row r="256" spans="1:5">
      <c r="A256">
        <v>10127</v>
      </c>
      <c r="B256" t="s">
        <v>156</v>
      </c>
      <c r="C256">
        <v>20</v>
      </c>
      <c r="D256">
        <v>50.86</v>
      </c>
      <c r="E256">
        <v>8</v>
      </c>
    </row>
    <row r="257" spans="1:5">
      <c r="A257">
        <v>10127</v>
      </c>
      <c r="B257" t="s">
        <v>157</v>
      </c>
      <c r="C257">
        <v>39</v>
      </c>
      <c r="D257">
        <v>34.299999999999997</v>
      </c>
      <c r="E257">
        <v>12</v>
      </c>
    </row>
    <row r="258" spans="1:5">
      <c r="A258">
        <v>10127</v>
      </c>
      <c r="B258" t="s">
        <v>158</v>
      </c>
      <c r="C258">
        <v>20</v>
      </c>
      <c r="D258">
        <v>107.63</v>
      </c>
      <c r="E258">
        <v>7</v>
      </c>
    </row>
    <row r="259" spans="1:5">
      <c r="A259">
        <v>10127</v>
      </c>
      <c r="B259" t="s">
        <v>159</v>
      </c>
      <c r="C259">
        <v>45</v>
      </c>
      <c r="D259">
        <v>46.53</v>
      </c>
      <c r="E259">
        <v>13</v>
      </c>
    </row>
    <row r="260" spans="1:5">
      <c r="A260">
        <v>10127</v>
      </c>
      <c r="B260" t="s">
        <v>160</v>
      </c>
      <c r="C260">
        <v>29</v>
      </c>
      <c r="D260">
        <v>60.9</v>
      </c>
      <c r="E260">
        <v>6</v>
      </c>
    </row>
    <row r="261" spans="1:5">
      <c r="A261">
        <v>10127</v>
      </c>
      <c r="B261" t="s">
        <v>161</v>
      </c>
      <c r="C261">
        <v>46</v>
      </c>
      <c r="D261">
        <v>111.12</v>
      </c>
      <c r="E261">
        <v>9</v>
      </c>
    </row>
    <row r="262" spans="1:5">
      <c r="A262">
        <v>10127</v>
      </c>
      <c r="B262" t="s">
        <v>162</v>
      </c>
      <c r="C262">
        <v>46</v>
      </c>
      <c r="D262">
        <v>55.65</v>
      </c>
      <c r="E262">
        <v>4</v>
      </c>
    </row>
    <row r="263" spans="1:5">
      <c r="A263">
        <v>10128</v>
      </c>
      <c r="B263" t="s">
        <v>166</v>
      </c>
      <c r="C263">
        <v>41</v>
      </c>
      <c r="D263">
        <v>120.2</v>
      </c>
      <c r="E263">
        <v>2</v>
      </c>
    </row>
    <row r="264" spans="1:5">
      <c r="A264">
        <v>10128</v>
      </c>
      <c r="B264" t="s">
        <v>167</v>
      </c>
      <c r="C264">
        <v>41</v>
      </c>
      <c r="D264">
        <v>80.67</v>
      </c>
      <c r="E264">
        <v>4</v>
      </c>
    </row>
    <row r="265" spans="1:5">
      <c r="A265">
        <v>10128</v>
      </c>
      <c r="B265" t="s">
        <v>168</v>
      </c>
      <c r="C265">
        <v>43</v>
      </c>
      <c r="D265">
        <v>77.239999999999995</v>
      </c>
      <c r="E265">
        <v>1</v>
      </c>
    </row>
    <row r="266" spans="1:5">
      <c r="A266">
        <v>10128</v>
      </c>
      <c r="B266" t="s">
        <v>173</v>
      </c>
      <c r="C266">
        <v>32</v>
      </c>
      <c r="D266">
        <v>72.75</v>
      </c>
      <c r="E266">
        <v>3</v>
      </c>
    </row>
    <row r="267" spans="1:5">
      <c r="A267">
        <v>10129</v>
      </c>
      <c r="B267" t="s">
        <v>163</v>
      </c>
      <c r="C267">
        <v>33</v>
      </c>
      <c r="D267">
        <v>123.76</v>
      </c>
      <c r="E267">
        <v>2</v>
      </c>
    </row>
    <row r="268" spans="1:5">
      <c r="A268">
        <v>10129</v>
      </c>
      <c r="B268" t="s">
        <v>169</v>
      </c>
      <c r="C268">
        <v>45</v>
      </c>
      <c r="D268">
        <v>113.06</v>
      </c>
      <c r="E268">
        <v>9</v>
      </c>
    </row>
    <row r="269" spans="1:5">
      <c r="A269">
        <v>10129</v>
      </c>
      <c r="B269" t="s">
        <v>170</v>
      </c>
      <c r="C269">
        <v>41</v>
      </c>
      <c r="D269">
        <v>81.430000000000007</v>
      </c>
      <c r="E269">
        <v>4</v>
      </c>
    </row>
    <row r="270" spans="1:5">
      <c r="A270">
        <v>10129</v>
      </c>
      <c r="B270" t="s">
        <v>171</v>
      </c>
      <c r="C270">
        <v>50</v>
      </c>
      <c r="D270">
        <v>76.31</v>
      </c>
      <c r="E270">
        <v>1</v>
      </c>
    </row>
    <row r="271" spans="1:5">
      <c r="A271">
        <v>10129</v>
      </c>
      <c r="B271" t="s">
        <v>172</v>
      </c>
      <c r="C271">
        <v>31</v>
      </c>
      <c r="D271">
        <v>58.67</v>
      </c>
      <c r="E271">
        <v>5</v>
      </c>
    </row>
    <row r="272" spans="1:5">
      <c r="A272">
        <v>10129</v>
      </c>
      <c r="B272" t="s">
        <v>174</v>
      </c>
      <c r="C272">
        <v>45</v>
      </c>
      <c r="D272">
        <v>72.28</v>
      </c>
      <c r="E272">
        <v>3</v>
      </c>
    </row>
    <row r="273" spans="1:5">
      <c r="A273">
        <v>10129</v>
      </c>
      <c r="B273" t="s">
        <v>175</v>
      </c>
      <c r="C273">
        <v>42</v>
      </c>
      <c r="D273">
        <v>90.15</v>
      </c>
      <c r="E273">
        <v>6</v>
      </c>
    </row>
    <row r="274" spans="1:5">
      <c r="A274">
        <v>10129</v>
      </c>
      <c r="B274" t="s">
        <v>176</v>
      </c>
      <c r="C274">
        <v>30</v>
      </c>
      <c r="D274">
        <v>94.34</v>
      </c>
      <c r="E274">
        <v>7</v>
      </c>
    </row>
    <row r="275" spans="1:5">
      <c r="A275">
        <v>10129</v>
      </c>
      <c r="B275" t="s">
        <v>177</v>
      </c>
      <c r="C275">
        <v>32</v>
      </c>
      <c r="D275">
        <v>44.23</v>
      </c>
      <c r="E275">
        <v>8</v>
      </c>
    </row>
    <row r="276" spans="1:5">
      <c r="A276">
        <v>10130</v>
      </c>
      <c r="B276" t="s">
        <v>180</v>
      </c>
      <c r="C276">
        <v>40</v>
      </c>
      <c r="D276">
        <v>68.819999999999993</v>
      </c>
      <c r="E276">
        <v>2</v>
      </c>
    </row>
    <row r="277" spans="1:5">
      <c r="A277">
        <v>10130</v>
      </c>
      <c r="B277" t="s">
        <v>181</v>
      </c>
      <c r="C277">
        <v>33</v>
      </c>
      <c r="D277">
        <v>99.52</v>
      </c>
      <c r="E277">
        <v>1</v>
      </c>
    </row>
    <row r="278" spans="1:5">
      <c r="A278">
        <v>10131</v>
      </c>
      <c r="B278" t="s">
        <v>178</v>
      </c>
      <c r="C278">
        <v>21</v>
      </c>
      <c r="D278">
        <v>141.91999999999999</v>
      </c>
      <c r="E278">
        <v>4</v>
      </c>
    </row>
    <row r="279" spans="1:5">
      <c r="A279">
        <v>10131</v>
      </c>
      <c r="B279" t="s">
        <v>183</v>
      </c>
      <c r="C279">
        <v>35</v>
      </c>
      <c r="D279">
        <v>60.97</v>
      </c>
      <c r="E279">
        <v>5</v>
      </c>
    </row>
    <row r="280" spans="1:5">
      <c r="A280">
        <v>10131</v>
      </c>
      <c r="B280" t="s">
        <v>184</v>
      </c>
      <c r="C280">
        <v>29</v>
      </c>
      <c r="D280">
        <v>52.6</v>
      </c>
      <c r="E280">
        <v>6</v>
      </c>
    </row>
    <row r="281" spans="1:5">
      <c r="A281">
        <v>10131</v>
      </c>
      <c r="B281" t="s">
        <v>185</v>
      </c>
      <c r="C281">
        <v>50</v>
      </c>
      <c r="D281">
        <v>54.59</v>
      </c>
      <c r="E281">
        <v>3</v>
      </c>
    </row>
    <row r="282" spans="1:5">
      <c r="A282">
        <v>10131</v>
      </c>
      <c r="B282" t="s">
        <v>190</v>
      </c>
      <c r="C282">
        <v>22</v>
      </c>
      <c r="D282">
        <v>76.94</v>
      </c>
      <c r="E282">
        <v>8</v>
      </c>
    </row>
    <row r="283" spans="1:5">
      <c r="A283">
        <v>10131</v>
      </c>
      <c r="B283" t="s">
        <v>191</v>
      </c>
      <c r="C283">
        <v>40</v>
      </c>
      <c r="D283">
        <v>86.76</v>
      </c>
      <c r="E283">
        <v>1</v>
      </c>
    </row>
    <row r="284" spans="1:5">
      <c r="A284">
        <v>10131</v>
      </c>
      <c r="B284" t="s">
        <v>194</v>
      </c>
      <c r="C284">
        <v>26</v>
      </c>
      <c r="D284">
        <v>63.67</v>
      </c>
      <c r="E284">
        <v>2</v>
      </c>
    </row>
    <row r="285" spans="1:5">
      <c r="A285">
        <v>10131</v>
      </c>
      <c r="B285" t="s">
        <v>195</v>
      </c>
      <c r="C285">
        <v>21</v>
      </c>
      <c r="D285">
        <v>40.22</v>
      </c>
      <c r="E285">
        <v>7</v>
      </c>
    </row>
    <row r="286" spans="1:5">
      <c r="A286">
        <v>10132</v>
      </c>
      <c r="B286" t="s">
        <v>193</v>
      </c>
      <c r="C286">
        <v>36</v>
      </c>
      <c r="D286">
        <v>80</v>
      </c>
      <c r="E286">
        <v>1</v>
      </c>
    </row>
    <row r="287" spans="1:5">
      <c r="A287">
        <v>10133</v>
      </c>
      <c r="B287" t="s">
        <v>179</v>
      </c>
      <c r="C287">
        <v>49</v>
      </c>
      <c r="D287">
        <v>80.260000000000005</v>
      </c>
      <c r="E287">
        <v>3</v>
      </c>
    </row>
    <row r="288" spans="1:5">
      <c r="A288">
        <v>10133</v>
      </c>
      <c r="B288" t="s">
        <v>182</v>
      </c>
      <c r="C288">
        <v>41</v>
      </c>
      <c r="D288">
        <v>109.42</v>
      </c>
      <c r="E288">
        <v>5</v>
      </c>
    </row>
    <row r="289" spans="1:5">
      <c r="A289">
        <v>10133</v>
      </c>
      <c r="B289" t="s">
        <v>186</v>
      </c>
      <c r="C289">
        <v>46</v>
      </c>
      <c r="D289">
        <v>61.58</v>
      </c>
      <c r="E289">
        <v>4</v>
      </c>
    </row>
    <row r="290" spans="1:5">
      <c r="A290">
        <v>10133</v>
      </c>
      <c r="B290" t="s">
        <v>203</v>
      </c>
      <c r="C290">
        <v>23</v>
      </c>
      <c r="D290">
        <v>80.91</v>
      </c>
      <c r="E290">
        <v>1</v>
      </c>
    </row>
    <row r="291" spans="1:5">
      <c r="A291">
        <v>10133</v>
      </c>
      <c r="B291" t="s">
        <v>187</v>
      </c>
      <c r="C291">
        <v>49</v>
      </c>
      <c r="D291">
        <v>67.41</v>
      </c>
      <c r="E291">
        <v>6</v>
      </c>
    </row>
    <row r="292" spans="1:5">
      <c r="A292">
        <v>10133</v>
      </c>
      <c r="B292" t="s">
        <v>188</v>
      </c>
      <c r="C292">
        <v>27</v>
      </c>
      <c r="D292">
        <v>37.090000000000003</v>
      </c>
      <c r="E292">
        <v>7</v>
      </c>
    </row>
    <row r="293" spans="1:5">
      <c r="A293">
        <v>10133</v>
      </c>
      <c r="B293" t="s">
        <v>189</v>
      </c>
      <c r="C293">
        <v>24</v>
      </c>
      <c r="D293">
        <v>76.73</v>
      </c>
      <c r="E293">
        <v>8</v>
      </c>
    </row>
    <row r="294" spans="1:5">
      <c r="A294">
        <v>10133</v>
      </c>
      <c r="B294" t="s">
        <v>192</v>
      </c>
      <c r="C294">
        <v>27</v>
      </c>
      <c r="D294">
        <v>115.09</v>
      </c>
      <c r="E294">
        <v>2</v>
      </c>
    </row>
    <row r="295" spans="1:5">
      <c r="A295">
        <v>10134</v>
      </c>
      <c r="B295" t="s">
        <v>196</v>
      </c>
      <c r="C295">
        <v>41</v>
      </c>
      <c r="D295">
        <v>90.92</v>
      </c>
      <c r="E295">
        <v>2</v>
      </c>
    </row>
    <row r="296" spans="1:5">
      <c r="A296">
        <v>10134</v>
      </c>
      <c r="B296" t="s">
        <v>197</v>
      </c>
      <c r="C296">
        <v>27</v>
      </c>
      <c r="D296">
        <v>116.56</v>
      </c>
      <c r="E296">
        <v>5</v>
      </c>
    </row>
    <row r="297" spans="1:5">
      <c r="A297">
        <v>10134</v>
      </c>
      <c r="B297" t="s">
        <v>198</v>
      </c>
      <c r="C297">
        <v>31</v>
      </c>
      <c r="D297">
        <v>187.85</v>
      </c>
      <c r="E297">
        <v>4</v>
      </c>
    </row>
    <row r="298" spans="1:5">
      <c r="A298">
        <v>10134</v>
      </c>
      <c r="B298" t="s">
        <v>199</v>
      </c>
      <c r="C298">
        <v>20</v>
      </c>
      <c r="D298">
        <v>131.04</v>
      </c>
      <c r="E298">
        <v>1</v>
      </c>
    </row>
    <row r="299" spans="1:5">
      <c r="A299">
        <v>10134</v>
      </c>
      <c r="B299" t="s">
        <v>200</v>
      </c>
      <c r="C299">
        <v>30</v>
      </c>
      <c r="D299">
        <v>51.48</v>
      </c>
      <c r="E299">
        <v>6</v>
      </c>
    </row>
    <row r="300" spans="1:5">
      <c r="A300">
        <v>10134</v>
      </c>
      <c r="B300" t="s">
        <v>201</v>
      </c>
      <c r="C300">
        <v>35</v>
      </c>
      <c r="D300">
        <v>94.67</v>
      </c>
      <c r="E300">
        <v>3</v>
      </c>
    </row>
    <row r="301" spans="1:5">
      <c r="A301">
        <v>10134</v>
      </c>
      <c r="B301" t="s">
        <v>202</v>
      </c>
      <c r="C301">
        <v>43</v>
      </c>
      <c r="D301">
        <v>75.41</v>
      </c>
      <c r="E301">
        <v>7</v>
      </c>
    </row>
    <row r="302" spans="1:5">
      <c r="A302">
        <v>10135</v>
      </c>
      <c r="B302" t="s">
        <v>204</v>
      </c>
      <c r="C302">
        <v>42</v>
      </c>
      <c r="D302">
        <v>173.17</v>
      </c>
      <c r="E302">
        <v>7</v>
      </c>
    </row>
    <row r="303" spans="1:5">
      <c r="A303">
        <v>10135</v>
      </c>
      <c r="B303" t="s">
        <v>205</v>
      </c>
      <c r="C303">
        <v>48</v>
      </c>
      <c r="D303">
        <v>110.39</v>
      </c>
      <c r="E303">
        <v>5</v>
      </c>
    </row>
    <row r="304" spans="1:5">
      <c r="A304">
        <v>10135</v>
      </c>
      <c r="B304" t="s">
        <v>206</v>
      </c>
      <c r="C304">
        <v>24</v>
      </c>
      <c r="D304">
        <v>72.62</v>
      </c>
      <c r="E304">
        <v>8</v>
      </c>
    </row>
    <row r="305" spans="1:5">
      <c r="A305">
        <v>10135</v>
      </c>
      <c r="B305" t="s">
        <v>207</v>
      </c>
      <c r="C305">
        <v>29</v>
      </c>
      <c r="D305">
        <v>103.64</v>
      </c>
      <c r="E305">
        <v>4</v>
      </c>
    </row>
    <row r="306" spans="1:5">
      <c r="A306">
        <v>10135</v>
      </c>
      <c r="B306" t="s">
        <v>208</v>
      </c>
      <c r="C306">
        <v>48</v>
      </c>
      <c r="D306">
        <v>66.989999999999995</v>
      </c>
      <c r="E306">
        <v>3</v>
      </c>
    </row>
    <row r="307" spans="1:5">
      <c r="A307">
        <v>10135</v>
      </c>
      <c r="B307" t="s">
        <v>209</v>
      </c>
      <c r="C307">
        <v>45</v>
      </c>
      <c r="D307">
        <v>65.94</v>
      </c>
      <c r="E307">
        <v>10</v>
      </c>
    </row>
    <row r="308" spans="1:5">
      <c r="A308">
        <v>10135</v>
      </c>
      <c r="B308" t="s">
        <v>210</v>
      </c>
      <c r="C308">
        <v>42</v>
      </c>
      <c r="D308">
        <v>139.63999999999999</v>
      </c>
      <c r="E308">
        <v>9</v>
      </c>
    </row>
    <row r="309" spans="1:5">
      <c r="A309">
        <v>10135</v>
      </c>
      <c r="B309" t="s">
        <v>211</v>
      </c>
      <c r="C309">
        <v>45</v>
      </c>
      <c r="D309">
        <v>49.74</v>
      </c>
      <c r="E309">
        <v>13</v>
      </c>
    </row>
    <row r="310" spans="1:5">
      <c r="A310">
        <v>10135</v>
      </c>
      <c r="B310" t="s">
        <v>212</v>
      </c>
      <c r="C310">
        <v>31</v>
      </c>
      <c r="D310">
        <v>133.91999999999999</v>
      </c>
      <c r="E310">
        <v>12</v>
      </c>
    </row>
    <row r="311" spans="1:5">
      <c r="A311">
        <v>10135</v>
      </c>
      <c r="B311" t="s">
        <v>213</v>
      </c>
      <c r="C311">
        <v>29</v>
      </c>
      <c r="D311">
        <v>67.180000000000007</v>
      </c>
      <c r="E311">
        <v>16</v>
      </c>
    </row>
    <row r="312" spans="1:5">
      <c r="A312">
        <v>10135</v>
      </c>
      <c r="B312" t="s">
        <v>224</v>
      </c>
      <c r="C312">
        <v>20</v>
      </c>
      <c r="D312">
        <v>34.36</v>
      </c>
      <c r="E312">
        <v>1</v>
      </c>
    </row>
    <row r="313" spans="1:5">
      <c r="A313">
        <v>10135</v>
      </c>
      <c r="B313" t="s">
        <v>214</v>
      </c>
      <c r="C313">
        <v>27</v>
      </c>
      <c r="D313">
        <v>52.05</v>
      </c>
      <c r="E313">
        <v>6</v>
      </c>
    </row>
    <row r="314" spans="1:5">
      <c r="A314">
        <v>10135</v>
      </c>
      <c r="B314" t="s">
        <v>215</v>
      </c>
      <c r="C314">
        <v>47</v>
      </c>
      <c r="D314">
        <v>139.03</v>
      </c>
      <c r="E314">
        <v>2</v>
      </c>
    </row>
    <row r="315" spans="1:5">
      <c r="A315">
        <v>10135</v>
      </c>
      <c r="B315" t="s">
        <v>216</v>
      </c>
      <c r="C315">
        <v>23</v>
      </c>
      <c r="D315">
        <v>76.8</v>
      </c>
      <c r="E315">
        <v>11</v>
      </c>
    </row>
    <row r="316" spans="1:5">
      <c r="A316">
        <v>10135</v>
      </c>
      <c r="B316" t="s">
        <v>217</v>
      </c>
      <c r="C316">
        <v>33</v>
      </c>
      <c r="D316">
        <v>38.619999999999997</v>
      </c>
      <c r="E316">
        <v>14</v>
      </c>
    </row>
    <row r="317" spans="1:5">
      <c r="A317">
        <v>10135</v>
      </c>
      <c r="B317" t="s">
        <v>218</v>
      </c>
      <c r="C317">
        <v>30</v>
      </c>
      <c r="D317">
        <v>91.85</v>
      </c>
      <c r="E317">
        <v>17</v>
      </c>
    </row>
    <row r="318" spans="1:5">
      <c r="A318">
        <v>10135</v>
      </c>
      <c r="B318" t="s">
        <v>219</v>
      </c>
      <c r="C318">
        <v>44</v>
      </c>
      <c r="D318">
        <v>78.92</v>
      </c>
      <c r="E318">
        <v>15</v>
      </c>
    </row>
    <row r="319" spans="1:5">
      <c r="A319">
        <v>10136</v>
      </c>
      <c r="B319" t="s">
        <v>220</v>
      </c>
      <c r="C319">
        <v>25</v>
      </c>
      <c r="D319">
        <v>117.48</v>
      </c>
      <c r="E319">
        <v>2</v>
      </c>
    </row>
    <row r="320" spans="1:5">
      <c r="A320">
        <v>10136</v>
      </c>
      <c r="B320" t="s">
        <v>221</v>
      </c>
      <c r="C320">
        <v>36</v>
      </c>
      <c r="D320">
        <v>120.91</v>
      </c>
      <c r="E320">
        <v>1</v>
      </c>
    </row>
    <row r="321" spans="1:5">
      <c r="A321">
        <v>10136</v>
      </c>
      <c r="B321" t="s">
        <v>154</v>
      </c>
      <c r="C321">
        <v>41</v>
      </c>
      <c r="D321">
        <v>169.34</v>
      </c>
      <c r="E321">
        <v>3</v>
      </c>
    </row>
    <row r="322" spans="1:5">
      <c r="A322">
        <v>10137</v>
      </c>
      <c r="B322" t="s">
        <v>225</v>
      </c>
      <c r="C322">
        <v>44</v>
      </c>
      <c r="D322">
        <v>115.73</v>
      </c>
      <c r="E322">
        <v>2</v>
      </c>
    </row>
    <row r="323" spans="1:5">
      <c r="A323">
        <v>10137</v>
      </c>
      <c r="B323" t="s">
        <v>222</v>
      </c>
      <c r="C323">
        <v>37</v>
      </c>
      <c r="D323">
        <v>110.88</v>
      </c>
      <c r="E323">
        <v>3</v>
      </c>
    </row>
    <row r="324" spans="1:5">
      <c r="A324">
        <v>10137</v>
      </c>
      <c r="B324" t="s">
        <v>223</v>
      </c>
      <c r="C324">
        <v>31</v>
      </c>
      <c r="D324">
        <v>118.68</v>
      </c>
      <c r="E324">
        <v>4</v>
      </c>
    </row>
    <row r="325" spans="1:5">
      <c r="A325">
        <v>10137</v>
      </c>
      <c r="B325" t="s">
        <v>228</v>
      </c>
      <c r="C325">
        <v>26</v>
      </c>
      <c r="D325">
        <v>40.25</v>
      </c>
      <c r="E325">
        <v>1</v>
      </c>
    </row>
    <row r="326" spans="1:5">
      <c r="A326">
        <v>10138</v>
      </c>
      <c r="B326" t="s">
        <v>124</v>
      </c>
      <c r="C326">
        <v>33</v>
      </c>
      <c r="D326">
        <v>149.6</v>
      </c>
      <c r="E326">
        <v>6</v>
      </c>
    </row>
    <row r="327" spans="1:5">
      <c r="A327">
        <v>10138</v>
      </c>
      <c r="B327" t="s">
        <v>125</v>
      </c>
      <c r="C327">
        <v>22</v>
      </c>
      <c r="D327">
        <v>51.46</v>
      </c>
      <c r="E327">
        <v>5</v>
      </c>
    </row>
    <row r="328" spans="1:5">
      <c r="A328">
        <v>10138</v>
      </c>
      <c r="B328" t="s">
        <v>128</v>
      </c>
      <c r="C328">
        <v>38</v>
      </c>
      <c r="D328">
        <v>114.42</v>
      </c>
      <c r="E328">
        <v>3</v>
      </c>
    </row>
    <row r="329" spans="1:5">
      <c r="A329">
        <v>10138</v>
      </c>
      <c r="B329" t="s">
        <v>126</v>
      </c>
      <c r="C329">
        <v>47</v>
      </c>
      <c r="D329">
        <v>79.150000000000006</v>
      </c>
      <c r="E329">
        <v>7</v>
      </c>
    </row>
    <row r="330" spans="1:5">
      <c r="A330">
        <v>10138</v>
      </c>
      <c r="B330" t="s">
        <v>226</v>
      </c>
      <c r="C330">
        <v>23</v>
      </c>
      <c r="D330">
        <v>64.86</v>
      </c>
      <c r="E330">
        <v>8</v>
      </c>
    </row>
    <row r="331" spans="1:5">
      <c r="A331">
        <v>10138</v>
      </c>
      <c r="B331" t="s">
        <v>227</v>
      </c>
      <c r="C331">
        <v>45</v>
      </c>
      <c r="D331">
        <v>59.53</v>
      </c>
      <c r="E331">
        <v>12</v>
      </c>
    </row>
    <row r="332" spans="1:5">
      <c r="A332">
        <v>10138</v>
      </c>
      <c r="B332" t="s">
        <v>130</v>
      </c>
      <c r="C332">
        <v>22</v>
      </c>
      <c r="D332">
        <v>33.19</v>
      </c>
      <c r="E332">
        <v>2</v>
      </c>
    </row>
    <row r="333" spans="1:5">
      <c r="A333">
        <v>10138</v>
      </c>
      <c r="B333" t="s">
        <v>131</v>
      </c>
      <c r="C333">
        <v>33</v>
      </c>
      <c r="D333">
        <v>38.53</v>
      </c>
      <c r="E333">
        <v>1</v>
      </c>
    </row>
    <row r="334" spans="1:5">
      <c r="A334">
        <v>10138</v>
      </c>
      <c r="B334" t="s">
        <v>229</v>
      </c>
      <c r="C334">
        <v>28</v>
      </c>
      <c r="D334">
        <v>73.599999999999994</v>
      </c>
      <c r="E334">
        <v>10</v>
      </c>
    </row>
    <row r="335" spans="1:5">
      <c r="A335">
        <v>10138</v>
      </c>
      <c r="B335" t="s">
        <v>230</v>
      </c>
      <c r="C335">
        <v>30</v>
      </c>
      <c r="D335">
        <v>96.3</v>
      </c>
      <c r="E335">
        <v>9</v>
      </c>
    </row>
    <row r="336" spans="1:5">
      <c r="A336">
        <v>10138</v>
      </c>
      <c r="B336" t="s">
        <v>231</v>
      </c>
      <c r="C336">
        <v>49</v>
      </c>
      <c r="D336">
        <v>77.05</v>
      </c>
      <c r="E336">
        <v>11</v>
      </c>
    </row>
    <row r="337" spans="1:5">
      <c r="A337">
        <v>10138</v>
      </c>
      <c r="B337" t="s">
        <v>232</v>
      </c>
      <c r="C337">
        <v>21</v>
      </c>
      <c r="D337">
        <v>99.58</v>
      </c>
      <c r="E337">
        <v>13</v>
      </c>
    </row>
    <row r="338" spans="1:5">
      <c r="A338">
        <v>10138</v>
      </c>
      <c r="B338" t="s">
        <v>127</v>
      </c>
      <c r="C338">
        <v>29</v>
      </c>
      <c r="D338">
        <v>32.82</v>
      </c>
      <c r="E338">
        <v>4</v>
      </c>
    </row>
    <row r="339" spans="1:5">
      <c r="A339">
        <v>10139</v>
      </c>
      <c r="B339" t="s">
        <v>132</v>
      </c>
      <c r="C339">
        <v>31</v>
      </c>
      <c r="D339">
        <v>89.38</v>
      </c>
      <c r="E339">
        <v>7</v>
      </c>
    </row>
    <row r="340" spans="1:5">
      <c r="A340">
        <v>10139</v>
      </c>
      <c r="B340" t="s">
        <v>133</v>
      </c>
      <c r="C340">
        <v>49</v>
      </c>
      <c r="D340">
        <v>52.83</v>
      </c>
      <c r="E340">
        <v>6</v>
      </c>
    </row>
    <row r="341" spans="1:5">
      <c r="A341">
        <v>10139</v>
      </c>
      <c r="B341" t="s">
        <v>129</v>
      </c>
      <c r="C341">
        <v>41</v>
      </c>
      <c r="D341">
        <v>151.88</v>
      </c>
      <c r="E341">
        <v>8</v>
      </c>
    </row>
    <row r="342" spans="1:5">
      <c r="A342">
        <v>10139</v>
      </c>
      <c r="B342" t="s">
        <v>139</v>
      </c>
      <c r="C342">
        <v>46</v>
      </c>
      <c r="D342">
        <v>91.18</v>
      </c>
      <c r="E342">
        <v>1</v>
      </c>
    </row>
    <row r="343" spans="1:5">
      <c r="A343">
        <v>10139</v>
      </c>
      <c r="B343" t="s">
        <v>140</v>
      </c>
      <c r="C343">
        <v>20</v>
      </c>
      <c r="D343">
        <v>52.47</v>
      </c>
      <c r="E343">
        <v>3</v>
      </c>
    </row>
    <row r="344" spans="1:5">
      <c r="A344">
        <v>10139</v>
      </c>
      <c r="B344" t="s">
        <v>141</v>
      </c>
      <c r="C344">
        <v>20</v>
      </c>
      <c r="D344">
        <v>101.58</v>
      </c>
      <c r="E344">
        <v>2</v>
      </c>
    </row>
    <row r="345" spans="1:5">
      <c r="A345">
        <v>10139</v>
      </c>
      <c r="B345" t="s">
        <v>142</v>
      </c>
      <c r="C345">
        <v>30</v>
      </c>
      <c r="D345">
        <v>81.349999999999994</v>
      </c>
      <c r="E345">
        <v>5</v>
      </c>
    </row>
    <row r="346" spans="1:5">
      <c r="A346">
        <v>10139</v>
      </c>
      <c r="B346" t="s">
        <v>146</v>
      </c>
      <c r="C346">
        <v>29</v>
      </c>
      <c r="D346">
        <v>93.49</v>
      </c>
      <c r="E346">
        <v>4</v>
      </c>
    </row>
    <row r="347" spans="1:5">
      <c r="A347">
        <v>10140</v>
      </c>
      <c r="B347" t="s">
        <v>134</v>
      </c>
      <c r="C347">
        <v>37</v>
      </c>
      <c r="D347">
        <v>186.44</v>
      </c>
      <c r="E347">
        <v>11</v>
      </c>
    </row>
    <row r="348" spans="1:5">
      <c r="A348">
        <v>10140</v>
      </c>
      <c r="B348" t="s">
        <v>135</v>
      </c>
      <c r="C348">
        <v>26</v>
      </c>
      <c r="D348">
        <v>131.49</v>
      </c>
      <c r="E348">
        <v>4</v>
      </c>
    </row>
    <row r="349" spans="1:5">
      <c r="A349">
        <v>10140</v>
      </c>
      <c r="B349" t="s">
        <v>136</v>
      </c>
      <c r="C349">
        <v>38</v>
      </c>
      <c r="D349">
        <v>118.9</v>
      </c>
      <c r="E349">
        <v>8</v>
      </c>
    </row>
    <row r="350" spans="1:5">
      <c r="A350">
        <v>10140</v>
      </c>
      <c r="B350" t="s">
        <v>137</v>
      </c>
      <c r="C350">
        <v>32</v>
      </c>
      <c r="D350">
        <v>95.67</v>
      </c>
      <c r="E350">
        <v>10</v>
      </c>
    </row>
    <row r="351" spans="1:5">
      <c r="A351">
        <v>10140</v>
      </c>
      <c r="B351" t="s">
        <v>138</v>
      </c>
      <c r="C351">
        <v>46</v>
      </c>
      <c r="D351">
        <v>51.05</v>
      </c>
      <c r="E351">
        <v>2</v>
      </c>
    </row>
    <row r="352" spans="1:5">
      <c r="A352">
        <v>10140</v>
      </c>
      <c r="B352" t="s">
        <v>143</v>
      </c>
      <c r="C352">
        <v>40</v>
      </c>
      <c r="D352">
        <v>100.5</v>
      </c>
      <c r="E352">
        <v>5</v>
      </c>
    </row>
    <row r="353" spans="1:5">
      <c r="A353">
        <v>10140</v>
      </c>
      <c r="B353" t="s">
        <v>144</v>
      </c>
      <c r="C353">
        <v>29</v>
      </c>
      <c r="D353">
        <v>40.25</v>
      </c>
      <c r="E353">
        <v>9</v>
      </c>
    </row>
    <row r="354" spans="1:5">
      <c r="A354">
        <v>10140</v>
      </c>
      <c r="B354" t="s">
        <v>145</v>
      </c>
      <c r="C354">
        <v>47</v>
      </c>
      <c r="D354">
        <v>118.84</v>
      </c>
      <c r="E354">
        <v>1</v>
      </c>
    </row>
    <row r="355" spans="1:5">
      <c r="A355">
        <v>10140</v>
      </c>
      <c r="B355" t="s">
        <v>147</v>
      </c>
      <c r="C355">
        <v>26</v>
      </c>
      <c r="D355">
        <v>87.64</v>
      </c>
      <c r="E355">
        <v>3</v>
      </c>
    </row>
    <row r="356" spans="1:5">
      <c r="A356">
        <v>10140</v>
      </c>
      <c r="B356" t="s">
        <v>148</v>
      </c>
      <c r="C356">
        <v>28</v>
      </c>
      <c r="D356">
        <v>62.05</v>
      </c>
      <c r="E356">
        <v>7</v>
      </c>
    </row>
    <row r="357" spans="1:5">
      <c r="A357">
        <v>10140</v>
      </c>
      <c r="B357" t="s">
        <v>149</v>
      </c>
      <c r="C357">
        <v>36</v>
      </c>
      <c r="D357">
        <v>101.15</v>
      </c>
      <c r="E357">
        <v>6</v>
      </c>
    </row>
    <row r="358" spans="1:5">
      <c r="A358">
        <v>10141</v>
      </c>
      <c r="B358" t="s">
        <v>151</v>
      </c>
      <c r="C358">
        <v>21</v>
      </c>
      <c r="D358">
        <v>114.95</v>
      </c>
      <c r="E358">
        <v>5</v>
      </c>
    </row>
    <row r="359" spans="1:5">
      <c r="A359">
        <v>10141</v>
      </c>
      <c r="B359" t="s">
        <v>152</v>
      </c>
      <c r="C359">
        <v>39</v>
      </c>
      <c r="D359">
        <v>160.46</v>
      </c>
      <c r="E359">
        <v>4</v>
      </c>
    </row>
    <row r="360" spans="1:5">
      <c r="A360">
        <v>10141</v>
      </c>
      <c r="B360" t="s">
        <v>153</v>
      </c>
      <c r="C360">
        <v>47</v>
      </c>
      <c r="D360">
        <v>103.09</v>
      </c>
      <c r="E360">
        <v>8</v>
      </c>
    </row>
    <row r="361" spans="1:5">
      <c r="A361">
        <v>10141</v>
      </c>
      <c r="B361" t="s">
        <v>154</v>
      </c>
      <c r="C361">
        <v>34</v>
      </c>
      <c r="D361">
        <v>143.94</v>
      </c>
      <c r="E361">
        <v>9</v>
      </c>
    </row>
    <row r="362" spans="1:5">
      <c r="A362">
        <v>10141</v>
      </c>
      <c r="B362" t="s">
        <v>156</v>
      </c>
      <c r="C362">
        <v>20</v>
      </c>
      <c r="D362">
        <v>50.86</v>
      </c>
      <c r="E362">
        <v>2</v>
      </c>
    </row>
    <row r="363" spans="1:5">
      <c r="A363">
        <v>10141</v>
      </c>
      <c r="B363" t="s">
        <v>157</v>
      </c>
      <c r="C363">
        <v>21</v>
      </c>
      <c r="D363">
        <v>32.18</v>
      </c>
      <c r="E363">
        <v>6</v>
      </c>
    </row>
    <row r="364" spans="1:5">
      <c r="A364">
        <v>10141</v>
      </c>
      <c r="B364" t="s">
        <v>158</v>
      </c>
      <c r="C364">
        <v>40</v>
      </c>
      <c r="D364">
        <v>104.09</v>
      </c>
      <c r="E364">
        <v>1</v>
      </c>
    </row>
    <row r="365" spans="1:5">
      <c r="A365">
        <v>10141</v>
      </c>
      <c r="B365" t="s">
        <v>159</v>
      </c>
      <c r="C365">
        <v>24</v>
      </c>
      <c r="D365">
        <v>53.03</v>
      </c>
      <c r="E365">
        <v>7</v>
      </c>
    </row>
    <row r="366" spans="1:5">
      <c r="A366">
        <v>10141</v>
      </c>
      <c r="B366" t="s">
        <v>161</v>
      </c>
      <c r="C366">
        <v>44</v>
      </c>
      <c r="D366">
        <v>94.92</v>
      </c>
      <c r="E366">
        <v>3</v>
      </c>
    </row>
    <row r="367" spans="1:5">
      <c r="A367">
        <v>10142</v>
      </c>
      <c r="B367" t="s">
        <v>164</v>
      </c>
      <c r="C367">
        <v>33</v>
      </c>
      <c r="D367">
        <v>166.24</v>
      </c>
      <c r="E367">
        <v>12</v>
      </c>
    </row>
    <row r="368" spans="1:5">
      <c r="A368">
        <v>10142</v>
      </c>
      <c r="B368" t="s">
        <v>150</v>
      </c>
      <c r="C368">
        <v>33</v>
      </c>
      <c r="D368">
        <v>140.5</v>
      </c>
      <c r="E368">
        <v>13</v>
      </c>
    </row>
    <row r="369" spans="1:5">
      <c r="A369">
        <v>10142</v>
      </c>
      <c r="B369" t="s">
        <v>165</v>
      </c>
      <c r="C369">
        <v>46</v>
      </c>
      <c r="D369">
        <v>167.83</v>
      </c>
      <c r="E369">
        <v>11</v>
      </c>
    </row>
    <row r="370" spans="1:5">
      <c r="A370">
        <v>10142</v>
      </c>
      <c r="B370" t="s">
        <v>166</v>
      </c>
      <c r="C370">
        <v>47</v>
      </c>
      <c r="D370">
        <v>129.76</v>
      </c>
      <c r="E370">
        <v>8</v>
      </c>
    </row>
    <row r="371" spans="1:5">
      <c r="A371">
        <v>10142</v>
      </c>
      <c r="B371" t="s">
        <v>167</v>
      </c>
      <c r="C371">
        <v>22</v>
      </c>
      <c r="D371">
        <v>95.8</v>
      </c>
      <c r="E371">
        <v>10</v>
      </c>
    </row>
    <row r="372" spans="1:5">
      <c r="A372">
        <v>10142</v>
      </c>
      <c r="B372" t="s">
        <v>155</v>
      </c>
      <c r="C372">
        <v>24</v>
      </c>
      <c r="D372">
        <v>122.08</v>
      </c>
      <c r="E372">
        <v>15</v>
      </c>
    </row>
    <row r="373" spans="1:5">
      <c r="A373">
        <v>10142</v>
      </c>
      <c r="B373" t="s">
        <v>168</v>
      </c>
      <c r="C373">
        <v>24</v>
      </c>
      <c r="D373">
        <v>79.87</v>
      </c>
      <c r="E373">
        <v>7</v>
      </c>
    </row>
    <row r="374" spans="1:5">
      <c r="A374">
        <v>10142</v>
      </c>
      <c r="B374" t="s">
        <v>169</v>
      </c>
      <c r="C374">
        <v>33</v>
      </c>
      <c r="D374">
        <v>114.29</v>
      </c>
      <c r="E374">
        <v>6</v>
      </c>
    </row>
    <row r="375" spans="1:5">
      <c r="A375">
        <v>10142</v>
      </c>
      <c r="B375" t="s">
        <v>170</v>
      </c>
      <c r="C375">
        <v>49</v>
      </c>
      <c r="D375">
        <v>74.349999999999994</v>
      </c>
      <c r="E375">
        <v>1</v>
      </c>
    </row>
    <row r="376" spans="1:5">
      <c r="A376">
        <v>10142</v>
      </c>
      <c r="B376" t="s">
        <v>160</v>
      </c>
      <c r="C376">
        <v>42</v>
      </c>
      <c r="D376">
        <v>60.9</v>
      </c>
      <c r="E376">
        <v>16</v>
      </c>
    </row>
    <row r="377" spans="1:5">
      <c r="A377">
        <v>10142</v>
      </c>
      <c r="B377" t="s">
        <v>162</v>
      </c>
      <c r="C377">
        <v>42</v>
      </c>
      <c r="D377">
        <v>56.24</v>
      </c>
      <c r="E377">
        <v>14</v>
      </c>
    </row>
    <row r="378" spans="1:5">
      <c r="A378">
        <v>10142</v>
      </c>
      <c r="B378" t="s">
        <v>172</v>
      </c>
      <c r="C378">
        <v>41</v>
      </c>
      <c r="D378">
        <v>55.34</v>
      </c>
      <c r="E378">
        <v>2</v>
      </c>
    </row>
    <row r="379" spans="1:5">
      <c r="A379">
        <v>10142</v>
      </c>
      <c r="B379" t="s">
        <v>173</v>
      </c>
      <c r="C379">
        <v>43</v>
      </c>
      <c r="D379">
        <v>77.08</v>
      </c>
      <c r="E379">
        <v>9</v>
      </c>
    </row>
    <row r="380" spans="1:5">
      <c r="A380">
        <v>10142</v>
      </c>
      <c r="B380" t="s">
        <v>175</v>
      </c>
      <c r="C380">
        <v>21</v>
      </c>
      <c r="D380">
        <v>92.16</v>
      </c>
      <c r="E380">
        <v>3</v>
      </c>
    </row>
    <row r="381" spans="1:5">
      <c r="A381">
        <v>10142</v>
      </c>
      <c r="B381" t="s">
        <v>176</v>
      </c>
      <c r="C381">
        <v>38</v>
      </c>
      <c r="D381">
        <v>91.37</v>
      </c>
      <c r="E381">
        <v>4</v>
      </c>
    </row>
    <row r="382" spans="1:5">
      <c r="A382">
        <v>10142</v>
      </c>
      <c r="B382" t="s">
        <v>177</v>
      </c>
      <c r="C382">
        <v>39</v>
      </c>
      <c r="D382">
        <v>46.96</v>
      </c>
      <c r="E382">
        <v>5</v>
      </c>
    </row>
    <row r="383" spans="1:5">
      <c r="A383">
        <v>10143</v>
      </c>
      <c r="B383" t="s">
        <v>163</v>
      </c>
      <c r="C383">
        <v>49</v>
      </c>
      <c r="D383">
        <v>133.28</v>
      </c>
      <c r="E383">
        <v>15</v>
      </c>
    </row>
    <row r="384" spans="1:5">
      <c r="A384">
        <v>10143</v>
      </c>
      <c r="B384" t="s">
        <v>178</v>
      </c>
      <c r="C384">
        <v>32</v>
      </c>
      <c r="D384">
        <v>126.15</v>
      </c>
      <c r="E384">
        <v>7</v>
      </c>
    </row>
    <row r="385" spans="1:5">
      <c r="A385">
        <v>10143</v>
      </c>
      <c r="B385" t="s">
        <v>180</v>
      </c>
      <c r="C385">
        <v>46</v>
      </c>
      <c r="D385">
        <v>70.540000000000006</v>
      </c>
      <c r="E385">
        <v>13</v>
      </c>
    </row>
    <row r="386" spans="1:5">
      <c r="A386">
        <v>10143</v>
      </c>
      <c r="B386" t="s">
        <v>181</v>
      </c>
      <c r="C386">
        <v>34</v>
      </c>
      <c r="D386">
        <v>99.52</v>
      </c>
      <c r="E386">
        <v>12</v>
      </c>
    </row>
    <row r="387" spans="1:5">
      <c r="A387">
        <v>10143</v>
      </c>
      <c r="B387" t="s">
        <v>183</v>
      </c>
      <c r="C387">
        <v>27</v>
      </c>
      <c r="D387">
        <v>63.71</v>
      </c>
      <c r="E387">
        <v>8</v>
      </c>
    </row>
    <row r="388" spans="1:5">
      <c r="A388">
        <v>10143</v>
      </c>
      <c r="B388" t="s">
        <v>184</v>
      </c>
      <c r="C388">
        <v>33</v>
      </c>
      <c r="D388">
        <v>59.83</v>
      </c>
      <c r="E388">
        <v>9</v>
      </c>
    </row>
    <row r="389" spans="1:5">
      <c r="A389">
        <v>10143</v>
      </c>
      <c r="B389" t="s">
        <v>171</v>
      </c>
      <c r="C389">
        <v>23</v>
      </c>
      <c r="D389">
        <v>74.64</v>
      </c>
      <c r="E389">
        <v>14</v>
      </c>
    </row>
    <row r="390" spans="1:5">
      <c r="A390">
        <v>10143</v>
      </c>
      <c r="B390" t="s">
        <v>185</v>
      </c>
      <c r="C390">
        <v>28</v>
      </c>
      <c r="D390">
        <v>55.96</v>
      </c>
      <c r="E390">
        <v>6</v>
      </c>
    </row>
    <row r="391" spans="1:5">
      <c r="A391">
        <v>10143</v>
      </c>
      <c r="B391" t="s">
        <v>188</v>
      </c>
      <c r="C391">
        <v>34</v>
      </c>
      <c r="D391">
        <v>34.909999999999997</v>
      </c>
      <c r="E391">
        <v>1</v>
      </c>
    </row>
    <row r="392" spans="1:5">
      <c r="A392">
        <v>10143</v>
      </c>
      <c r="B392" t="s">
        <v>189</v>
      </c>
      <c r="C392">
        <v>36</v>
      </c>
      <c r="D392">
        <v>86.77</v>
      </c>
      <c r="E392">
        <v>2</v>
      </c>
    </row>
    <row r="393" spans="1:5">
      <c r="A393">
        <v>10143</v>
      </c>
      <c r="B393" t="s">
        <v>190</v>
      </c>
      <c r="C393">
        <v>26</v>
      </c>
      <c r="D393">
        <v>87.8</v>
      </c>
      <c r="E393">
        <v>11</v>
      </c>
    </row>
    <row r="394" spans="1:5">
      <c r="A394">
        <v>10143</v>
      </c>
      <c r="B394" t="s">
        <v>191</v>
      </c>
      <c r="C394">
        <v>26</v>
      </c>
      <c r="D394">
        <v>79.78</v>
      </c>
      <c r="E394">
        <v>4</v>
      </c>
    </row>
    <row r="395" spans="1:5">
      <c r="A395">
        <v>10143</v>
      </c>
      <c r="B395" t="s">
        <v>174</v>
      </c>
      <c r="C395">
        <v>31</v>
      </c>
      <c r="D395">
        <v>69.39</v>
      </c>
      <c r="E395">
        <v>16</v>
      </c>
    </row>
    <row r="396" spans="1:5">
      <c r="A396">
        <v>10143</v>
      </c>
      <c r="B396" t="s">
        <v>193</v>
      </c>
      <c r="C396">
        <v>28</v>
      </c>
      <c r="D396">
        <v>70.400000000000006</v>
      </c>
      <c r="E396">
        <v>3</v>
      </c>
    </row>
    <row r="397" spans="1:5">
      <c r="A397">
        <v>10143</v>
      </c>
      <c r="B397" t="s">
        <v>194</v>
      </c>
      <c r="C397">
        <v>34</v>
      </c>
      <c r="D397">
        <v>65.150000000000006</v>
      </c>
      <c r="E397">
        <v>5</v>
      </c>
    </row>
    <row r="398" spans="1:5">
      <c r="A398">
        <v>10143</v>
      </c>
      <c r="B398" t="s">
        <v>195</v>
      </c>
      <c r="C398">
        <v>37</v>
      </c>
      <c r="D398">
        <v>49.66</v>
      </c>
      <c r="E398">
        <v>10</v>
      </c>
    </row>
    <row r="399" spans="1:5">
      <c r="A399">
        <v>10144</v>
      </c>
      <c r="B399" t="s">
        <v>187</v>
      </c>
      <c r="C399">
        <v>20</v>
      </c>
      <c r="D399">
        <v>56.41</v>
      </c>
      <c r="E399">
        <v>1</v>
      </c>
    </row>
    <row r="400" spans="1:5">
      <c r="A400">
        <v>10145</v>
      </c>
      <c r="B400" t="s">
        <v>196</v>
      </c>
      <c r="C400">
        <v>45</v>
      </c>
      <c r="D400">
        <v>76.56</v>
      </c>
      <c r="E400">
        <v>6</v>
      </c>
    </row>
    <row r="401" spans="1:5">
      <c r="A401">
        <v>10145</v>
      </c>
      <c r="B401" t="s">
        <v>197</v>
      </c>
      <c r="C401">
        <v>37</v>
      </c>
      <c r="D401">
        <v>104.67</v>
      </c>
      <c r="E401">
        <v>9</v>
      </c>
    </row>
    <row r="402" spans="1:5">
      <c r="A402">
        <v>10145</v>
      </c>
      <c r="B402" t="s">
        <v>198</v>
      </c>
      <c r="C402">
        <v>33</v>
      </c>
      <c r="D402">
        <v>154.93</v>
      </c>
      <c r="E402">
        <v>8</v>
      </c>
    </row>
    <row r="403" spans="1:5">
      <c r="A403">
        <v>10145</v>
      </c>
      <c r="B403" t="s">
        <v>199</v>
      </c>
      <c r="C403">
        <v>49</v>
      </c>
      <c r="D403">
        <v>146.1</v>
      </c>
      <c r="E403">
        <v>5</v>
      </c>
    </row>
    <row r="404" spans="1:5">
      <c r="A404">
        <v>10145</v>
      </c>
      <c r="B404" t="s">
        <v>179</v>
      </c>
      <c r="C404">
        <v>30</v>
      </c>
      <c r="D404">
        <v>71.81</v>
      </c>
      <c r="E404">
        <v>14</v>
      </c>
    </row>
    <row r="405" spans="1:5">
      <c r="A405">
        <v>10145</v>
      </c>
      <c r="B405" t="s">
        <v>200</v>
      </c>
      <c r="C405">
        <v>30</v>
      </c>
      <c r="D405">
        <v>52.7</v>
      </c>
      <c r="E405">
        <v>10</v>
      </c>
    </row>
    <row r="406" spans="1:5">
      <c r="A406">
        <v>10145</v>
      </c>
      <c r="B406" t="s">
        <v>201</v>
      </c>
      <c r="C406">
        <v>43</v>
      </c>
      <c r="D406">
        <v>103.68</v>
      </c>
      <c r="E406">
        <v>7</v>
      </c>
    </row>
    <row r="407" spans="1:5">
      <c r="A407">
        <v>10145</v>
      </c>
      <c r="B407" t="s">
        <v>182</v>
      </c>
      <c r="C407">
        <v>40</v>
      </c>
      <c r="D407">
        <v>87.54</v>
      </c>
      <c r="E407">
        <v>16</v>
      </c>
    </row>
    <row r="408" spans="1:5">
      <c r="A408">
        <v>10145</v>
      </c>
      <c r="B408" t="s">
        <v>202</v>
      </c>
      <c r="C408">
        <v>47</v>
      </c>
      <c r="D408">
        <v>63.98</v>
      </c>
      <c r="E408">
        <v>11</v>
      </c>
    </row>
    <row r="409" spans="1:5">
      <c r="A409">
        <v>10145</v>
      </c>
      <c r="B409" t="s">
        <v>213</v>
      </c>
      <c r="C409">
        <v>27</v>
      </c>
      <c r="D409">
        <v>56.1</v>
      </c>
      <c r="E409">
        <v>3</v>
      </c>
    </row>
    <row r="410" spans="1:5">
      <c r="A410">
        <v>10145</v>
      </c>
      <c r="B410" t="s">
        <v>186</v>
      </c>
      <c r="C410">
        <v>33</v>
      </c>
      <c r="D410">
        <v>71.73</v>
      </c>
      <c r="E410">
        <v>15</v>
      </c>
    </row>
    <row r="411" spans="1:5">
      <c r="A411">
        <v>10145</v>
      </c>
      <c r="B411" t="s">
        <v>203</v>
      </c>
      <c r="C411">
        <v>33</v>
      </c>
      <c r="D411">
        <v>99.89</v>
      </c>
      <c r="E411">
        <v>12</v>
      </c>
    </row>
    <row r="412" spans="1:5">
      <c r="A412">
        <v>10145</v>
      </c>
      <c r="B412" t="s">
        <v>217</v>
      </c>
      <c r="C412">
        <v>31</v>
      </c>
      <c r="D412">
        <v>39.43</v>
      </c>
      <c r="E412">
        <v>1</v>
      </c>
    </row>
    <row r="413" spans="1:5">
      <c r="A413">
        <v>10145</v>
      </c>
      <c r="B413" t="s">
        <v>218</v>
      </c>
      <c r="C413">
        <v>27</v>
      </c>
      <c r="D413">
        <v>95.93</v>
      </c>
      <c r="E413">
        <v>4</v>
      </c>
    </row>
    <row r="414" spans="1:5">
      <c r="A414">
        <v>10145</v>
      </c>
      <c r="B414" t="s">
        <v>219</v>
      </c>
      <c r="C414">
        <v>38</v>
      </c>
      <c r="D414">
        <v>73.22</v>
      </c>
      <c r="E414">
        <v>2</v>
      </c>
    </row>
    <row r="415" spans="1:5">
      <c r="A415">
        <v>10145</v>
      </c>
      <c r="B415" t="s">
        <v>192</v>
      </c>
      <c r="C415">
        <v>20</v>
      </c>
      <c r="D415">
        <v>113.9</v>
      </c>
      <c r="E415">
        <v>13</v>
      </c>
    </row>
    <row r="416" spans="1:5">
      <c r="A416">
        <v>10146</v>
      </c>
      <c r="B416" t="s">
        <v>211</v>
      </c>
      <c r="C416">
        <v>47</v>
      </c>
      <c r="D416">
        <v>60.3</v>
      </c>
      <c r="E416">
        <v>2</v>
      </c>
    </row>
    <row r="417" spans="1:5">
      <c r="A417">
        <v>10146</v>
      </c>
      <c r="B417" t="s">
        <v>212</v>
      </c>
      <c r="C417">
        <v>29</v>
      </c>
      <c r="D417">
        <v>130.94</v>
      </c>
      <c r="E417">
        <v>1</v>
      </c>
    </row>
    <row r="418" spans="1:5">
      <c r="A418">
        <v>10147</v>
      </c>
      <c r="B418" t="s">
        <v>204</v>
      </c>
      <c r="C418">
        <v>48</v>
      </c>
      <c r="D418">
        <v>161.49</v>
      </c>
      <c r="E418">
        <v>7</v>
      </c>
    </row>
    <row r="419" spans="1:5">
      <c r="A419">
        <v>10147</v>
      </c>
      <c r="B419" t="s">
        <v>205</v>
      </c>
      <c r="C419">
        <v>31</v>
      </c>
      <c r="D419">
        <v>110.39</v>
      </c>
      <c r="E419">
        <v>5</v>
      </c>
    </row>
    <row r="420" spans="1:5">
      <c r="A420">
        <v>10147</v>
      </c>
      <c r="B420" t="s">
        <v>206</v>
      </c>
      <c r="C420">
        <v>21</v>
      </c>
      <c r="D420">
        <v>74.209999999999994</v>
      </c>
      <c r="E420">
        <v>8</v>
      </c>
    </row>
    <row r="421" spans="1:5">
      <c r="A421">
        <v>10147</v>
      </c>
      <c r="B421" t="s">
        <v>207</v>
      </c>
      <c r="C421">
        <v>33</v>
      </c>
      <c r="D421">
        <v>97.89</v>
      </c>
      <c r="E421">
        <v>4</v>
      </c>
    </row>
    <row r="422" spans="1:5">
      <c r="A422">
        <v>10147</v>
      </c>
      <c r="B422" t="s">
        <v>208</v>
      </c>
      <c r="C422">
        <v>26</v>
      </c>
      <c r="D422">
        <v>70.84</v>
      </c>
      <c r="E422">
        <v>3</v>
      </c>
    </row>
    <row r="423" spans="1:5">
      <c r="A423">
        <v>10147</v>
      </c>
      <c r="B423" t="s">
        <v>209</v>
      </c>
      <c r="C423">
        <v>36</v>
      </c>
      <c r="D423">
        <v>74.78</v>
      </c>
      <c r="E423">
        <v>10</v>
      </c>
    </row>
    <row r="424" spans="1:5">
      <c r="A424">
        <v>10147</v>
      </c>
      <c r="B424" t="s">
        <v>210</v>
      </c>
      <c r="C424">
        <v>37</v>
      </c>
      <c r="D424">
        <v>129.35</v>
      </c>
      <c r="E424">
        <v>9</v>
      </c>
    </row>
    <row r="425" spans="1:5">
      <c r="A425">
        <v>10147</v>
      </c>
      <c r="B425" t="s">
        <v>224</v>
      </c>
      <c r="C425">
        <v>25</v>
      </c>
      <c r="D425">
        <v>33.229999999999997</v>
      </c>
      <c r="E425">
        <v>1</v>
      </c>
    </row>
    <row r="426" spans="1:5">
      <c r="A426">
        <v>10147</v>
      </c>
      <c r="B426" t="s">
        <v>214</v>
      </c>
      <c r="C426">
        <v>30</v>
      </c>
      <c r="D426">
        <v>48.98</v>
      </c>
      <c r="E426">
        <v>6</v>
      </c>
    </row>
    <row r="427" spans="1:5">
      <c r="A427">
        <v>10147</v>
      </c>
      <c r="B427" t="s">
        <v>215</v>
      </c>
      <c r="C427">
        <v>23</v>
      </c>
      <c r="D427">
        <v>123.58</v>
      </c>
      <c r="E427">
        <v>2</v>
      </c>
    </row>
    <row r="428" spans="1:5">
      <c r="A428">
        <v>10147</v>
      </c>
      <c r="B428" t="s">
        <v>216</v>
      </c>
      <c r="C428">
        <v>31</v>
      </c>
      <c r="D428">
        <v>72.760000000000005</v>
      </c>
      <c r="E428">
        <v>11</v>
      </c>
    </row>
    <row r="429" spans="1:5">
      <c r="A429">
        <v>10148</v>
      </c>
      <c r="B429" t="s">
        <v>220</v>
      </c>
      <c r="C429">
        <v>23</v>
      </c>
      <c r="D429">
        <v>114.65</v>
      </c>
      <c r="E429">
        <v>13</v>
      </c>
    </row>
    <row r="430" spans="1:5">
      <c r="A430">
        <v>10148</v>
      </c>
      <c r="B430" t="s">
        <v>225</v>
      </c>
      <c r="C430">
        <v>47</v>
      </c>
      <c r="D430">
        <v>108.26</v>
      </c>
      <c r="E430">
        <v>9</v>
      </c>
    </row>
    <row r="431" spans="1:5">
      <c r="A431">
        <v>10148</v>
      </c>
      <c r="B431" t="s">
        <v>221</v>
      </c>
      <c r="C431">
        <v>25</v>
      </c>
      <c r="D431">
        <v>136.56</v>
      </c>
      <c r="E431">
        <v>12</v>
      </c>
    </row>
    <row r="432" spans="1:5">
      <c r="A432">
        <v>10148</v>
      </c>
      <c r="B432" t="s">
        <v>222</v>
      </c>
      <c r="C432">
        <v>27</v>
      </c>
      <c r="D432">
        <v>113.52</v>
      </c>
      <c r="E432">
        <v>10</v>
      </c>
    </row>
    <row r="433" spans="1:5">
      <c r="A433">
        <v>10148</v>
      </c>
      <c r="B433" t="s">
        <v>154</v>
      </c>
      <c r="C433">
        <v>32</v>
      </c>
      <c r="D433">
        <v>143.94</v>
      </c>
      <c r="E433">
        <v>14</v>
      </c>
    </row>
    <row r="434" spans="1:5">
      <c r="A434">
        <v>10148</v>
      </c>
      <c r="B434" t="s">
        <v>223</v>
      </c>
      <c r="C434">
        <v>28</v>
      </c>
      <c r="D434">
        <v>135.63</v>
      </c>
      <c r="E434">
        <v>11</v>
      </c>
    </row>
    <row r="435" spans="1:5">
      <c r="A435">
        <v>10148</v>
      </c>
      <c r="B435" t="s">
        <v>126</v>
      </c>
      <c r="C435">
        <v>34</v>
      </c>
      <c r="D435">
        <v>83.75</v>
      </c>
      <c r="E435">
        <v>1</v>
      </c>
    </row>
    <row r="436" spans="1:5">
      <c r="A436">
        <v>10148</v>
      </c>
      <c r="B436" t="s">
        <v>226</v>
      </c>
      <c r="C436">
        <v>29</v>
      </c>
      <c r="D436">
        <v>66.28</v>
      </c>
      <c r="E436">
        <v>2</v>
      </c>
    </row>
    <row r="437" spans="1:5">
      <c r="A437">
        <v>10148</v>
      </c>
      <c r="B437" t="s">
        <v>227</v>
      </c>
      <c r="C437">
        <v>25</v>
      </c>
      <c r="D437">
        <v>65.41</v>
      </c>
      <c r="E437">
        <v>6</v>
      </c>
    </row>
    <row r="438" spans="1:5">
      <c r="A438">
        <v>10148</v>
      </c>
      <c r="B438" t="s">
        <v>228</v>
      </c>
      <c r="C438">
        <v>47</v>
      </c>
      <c r="D438">
        <v>46.29</v>
      </c>
      <c r="E438">
        <v>8</v>
      </c>
    </row>
    <row r="439" spans="1:5">
      <c r="A439">
        <v>10148</v>
      </c>
      <c r="B439" t="s">
        <v>229</v>
      </c>
      <c r="C439">
        <v>21</v>
      </c>
      <c r="D439">
        <v>77.239999999999995</v>
      </c>
      <c r="E439">
        <v>4</v>
      </c>
    </row>
    <row r="440" spans="1:5">
      <c r="A440">
        <v>10148</v>
      </c>
      <c r="B440" t="s">
        <v>230</v>
      </c>
      <c r="C440">
        <v>34</v>
      </c>
      <c r="D440">
        <v>115.09</v>
      </c>
      <c r="E440">
        <v>3</v>
      </c>
    </row>
    <row r="441" spans="1:5">
      <c r="A441">
        <v>10148</v>
      </c>
      <c r="B441" t="s">
        <v>231</v>
      </c>
      <c r="C441">
        <v>31</v>
      </c>
      <c r="D441">
        <v>71.91</v>
      </c>
      <c r="E441">
        <v>5</v>
      </c>
    </row>
    <row r="442" spans="1:5">
      <c r="A442">
        <v>10148</v>
      </c>
      <c r="B442" t="s">
        <v>232</v>
      </c>
      <c r="C442">
        <v>27</v>
      </c>
      <c r="D442">
        <v>96.37</v>
      </c>
      <c r="E442">
        <v>7</v>
      </c>
    </row>
    <row r="443" spans="1:5">
      <c r="A443">
        <v>10149</v>
      </c>
      <c r="B443" t="s">
        <v>132</v>
      </c>
      <c r="C443">
        <v>50</v>
      </c>
      <c r="D443">
        <v>87.33</v>
      </c>
      <c r="E443">
        <v>4</v>
      </c>
    </row>
    <row r="444" spans="1:5">
      <c r="A444">
        <v>10149</v>
      </c>
      <c r="B444" t="s">
        <v>133</v>
      </c>
      <c r="C444">
        <v>30</v>
      </c>
      <c r="D444">
        <v>48.52</v>
      </c>
      <c r="E444">
        <v>3</v>
      </c>
    </row>
    <row r="445" spans="1:5">
      <c r="A445">
        <v>10149</v>
      </c>
      <c r="B445" t="s">
        <v>124</v>
      </c>
      <c r="C445">
        <v>34</v>
      </c>
      <c r="D445">
        <v>156.4</v>
      </c>
      <c r="E445">
        <v>11</v>
      </c>
    </row>
    <row r="446" spans="1:5">
      <c r="A446">
        <v>10149</v>
      </c>
      <c r="B446" t="s">
        <v>125</v>
      </c>
      <c r="C446">
        <v>24</v>
      </c>
      <c r="D446">
        <v>50.85</v>
      </c>
      <c r="E446">
        <v>10</v>
      </c>
    </row>
    <row r="447" spans="1:5">
      <c r="A447">
        <v>10149</v>
      </c>
      <c r="B447" t="s">
        <v>128</v>
      </c>
      <c r="C447">
        <v>33</v>
      </c>
      <c r="D447">
        <v>125.86</v>
      </c>
      <c r="E447">
        <v>8</v>
      </c>
    </row>
    <row r="448" spans="1:5">
      <c r="A448">
        <v>10149</v>
      </c>
      <c r="B448" t="s">
        <v>129</v>
      </c>
      <c r="C448">
        <v>23</v>
      </c>
      <c r="D448">
        <v>167.06</v>
      </c>
      <c r="E448">
        <v>5</v>
      </c>
    </row>
    <row r="449" spans="1:5">
      <c r="A449">
        <v>10149</v>
      </c>
      <c r="B449" t="s">
        <v>142</v>
      </c>
      <c r="C449">
        <v>42</v>
      </c>
      <c r="D449">
        <v>89.29</v>
      </c>
      <c r="E449">
        <v>2</v>
      </c>
    </row>
    <row r="450" spans="1:5">
      <c r="A450">
        <v>10149</v>
      </c>
      <c r="B450" t="s">
        <v>130</v>
      </c>
      <c r="C450">
        <v>36</v>
      </c>
      <c r="D450">
        <v>31.2</v>
      </c>
      <c r="E450">
        <v>7</v>
      </c>
    </row>
    <row r="451" spans="1:5">
      <c r="A451">
        <v>10149</v>
      </c>
      <c r="B451" t="s">
        <v>131</v>
      </c>
      <c r="C451">
        <v>49</v>
      </c>
      <c r="D451">
        <v>39.869999999999997</v>
      </c>
      <c r="E451">
        <v>6</v>
      </c>
    </row>
    <row r="452" spans="1:5">
      <c r="A452">
        <v>10149</v>
      </c>
      <c r="B452" t="s">
        <v>127</v>
      </c>
      <c r="C452">
        <v>26</v>
      </c>
      <c r="D452">
        <v>38.57</v>
      </c>
      <c r="E452">
        <v>9</v>
      </c>
    </row>
    <row r="453" spans="1:5">
      <c r="A453">
        <v>10149</v>
      </c>
      <c r="B453" t="s">
        <v>146</v>
      </c>
      <c r="C453">
        <v>20</v>
      </c>
      <c r="D453">
        <v>90.57</v>
      </c>
      <c r="E453">
        <v>1</v>
      </c>
    </row>
    <row r="454" spans="1:5">
      <c r="A454">
        <v>10150</v>
      </c>
      <c r="B454" t="s">
        <v>134</v>
      </c>
      <c r="C454">
        <v>45</v>
      </c>
      <c r="D454">
        <v>182.16</v>
      </c>
      <c r="E454">
        <v>8</v>
      </c>
    </row>
    <row r="455" spans="1:5">
      <c r="A455">
        <v>10150</v>
      </c>
      <c r="B455" t="s">
        <v>135</v>
      </c>
      <c r="C455">
        <v>20</v>
      </c>
      <c r="D455">
        <v>121.15</v>
      </c>
      <c r="E455">
        <v>1</v>
      </c>
    </row>
    <row r="456" spans="1:5">
      <c r="A456">
        <v>10150</v>
      </c>
      <c r="B456" t="s">
        <v>136</v>
      </c>
      <c r="C456">
        <v>30</v>
      </c>
      <c r="D456">
        <v>135.30000000000001</v>
      </c>
      <c r="E456">
        <v>5</v>
      </c>
    </row>
    <row r="457" spans="1:5">
      <c r="A457">
        <v>10150</v>
      </c>
      <c r="B457" t="s">
        <v>137</v>
      </c>
      <c r="C457">
        <v>34</v>
      </c>
      <c r="D457">
        <v>95.67</v>
      </c>
      <c r="E457">
        <v>7</v>
      </c>
    </row>
    <row r="458" spans="1:5">
      <c r="A458">
        <v>10150</v>
      </c>
      <c r="B458" t="s">
        <v>139</v>
      </c>
      <c r="C458">
        <v>47</v>
      </c>
      <c r="D458">
        <v>93.21</v>
      </c>
      <c r="E458">
        <v>9</v>
      </c>
    </row>
    <row r="459" spans="1:5">
      <c r="A459">
        <v>10150</v>
      </c>
      <c r="B459" t="s">
        <v>140</v>
      </c>
      <c r="C459">
        <v>30</v>
      </c>
      <c r="D459">
        <v>56.21</v>
      </c>
      <c r="E459">
        <v>11</v>
      </c>
    </row>
    <row r="460" spans="1:5">
      <c r="A460">
        <v>10150</v>
      </c>
      <c r="B460" t="s">
        <v>141</v>
      </c>
      <c r="C460">
        <v>26</v>
      </c>
      <c r="D460">
        <v>97.39</v>
      </c>
      <c r="E460">
        <v>10</v>
      </c>
    </row>
    <row r="461" spans="1:5">
      <c r="A461">
        <v>10150</v>
      </c>
      <c r="B461" t="s">
        <v>143</v>
      </c>
      <c r="C461">
        <v>49</v>
      </c>
      <c r="D461">
        <v>111.39</v>
      </c>
      <c r="E461">
        <v>2</v>
      </c>
    </row>
    <row r="462" spans="1:5">
      <c r="A462">
        <v>10150</v>
      </c>
      <c r="B462" t="s">
        <v>144</v>
      </c>
      <c r="C462">
        <v>30</v>
      </c>
      <c r="D462">
        <v>47.29</v>
      </c>
      <c r="E462">
        <v>6</v>
      </c>
    </row>
    <row r="463" spans="1:5">
      <c r="A463">
        <v>10150</v>
      </c>
      <c r="B463" t="s">
        <v>148</v>
      </c>
      <c r="C463">
        <v>49</v>
      </c>
      <c r="D463">
        <v>62.05</v>
      </c>
      <c r="E463">
        <v>4</v>
      </c>
    </row>
    <row r="464" spans="1:5">
      <c r="A464">
        <v>10150</v>
      </c>
      <c r="B464" t="s">
        <v>149</v>
      </c>
      <c r="C464">
        <v>20</v>
      </c>
      <c r="D464">
        <v>95.08</v>
      </c>
      <c r="E464">
        <v>3</v>
      </c>
    </row>
    <row r="465" spans="1:5">
      <c r="A465">
        <v>10151</v>
      </c>
      <c r="B465" t="s">
        <v>151</v>
      </c>
      <c r="C465">
        <v>24</v>
      </c>
      <c r="D465">
        <v>114.95</v>
      </c>
      <c r="E465">
        <v>3</v>
      </c>
    </row>
    <row r="466" spans="1:5">
      <c r="A466">
        <v>10151</v>
      </c>
      <c r="B466" t="s">
        <v>152</v>
      </c>
      <c r="C466">
        <v>43</v>
      </c>
      <c r="D466">
        <v>152.27000000000001</v>
      </c>
      <c r="E466">
        <v>2</v>
      </c>
    </row>
    <row r="467" spans="1:5">
      <c r="A467">
        <v>10151</v>
      </c>
      <c r="B467" t="s">
        <v>153</v>
      </c>
      <c r="C467">
        <v>49</v>
      </c>
      <c r="D467">
        <v>106.78</v>
      </c>
      <c r="E467">
        <v>6</v>
      </c>
    </row>
    <row r="468" spans="1:5">
      <c r="A468">
        <v>10151</v>
      </c>
      <c r="B468" t="s">
        <v>138</v>
      </c>
      <c r="C468">
        <v>39</v>
      </c>
      <c r="D468">
        <v>58.34</v>
      </c>
      <c r="E468">
        <v>9</v>
      </c>
    </row>
    <row r="469" spans="1:5">
      <c r="A469">
        <v>10151</v>
      </c>
      <c r="B469" t="s">
        <v>154</v>
      </c>
      <c r="C469">
        <v>21</v>
      </c>
      <c r="D469">
        <v>167.65</v>
      </c>
      <c r="E469">
        <v>7</v>
      </c>
    </row>
    <row r="470" spans="1:5">
      <c r="A470">
        <v>10151</v>
      </c>
      <c r="B470" t="s">
        <v>145</v>
      </c>
      <c r="C470">
        <v>42</v>
      </c>
      <c r="D470">
        <v>109.9</v>
      </c>
      <c r="E470">
        <v>8</v>
      </c>
    </row>
    <row r="471" spans="1:5">
      <c r="A471">
        <v>10151</v>
      </c>
      <c r="B471" t="s">
        <v>157</v>
      </c>
      <c r="C471">
        <v>30</v>
      </c>
      <c r="D471">
        <v>29.35</v>
      </c>
      <c r="E471">
        <v>4</v>
      </c>
    </row>
    <row r="472" spans="1:5">
      <c r="A472">
        <v>10151</v>
      </c>
      <c r="B472" t="s">
        <v>147</v>
      </c>
      <c r="C472">
        <v>27</v>
      </c>
      <c r="D472">
        <v>84.75</v>
      </c>
      <c r="E472">
        <v>10</v>
      </c>
    </row>
    <row r="473" spans="1:5">
      <c r="A473">
        <v>10151</v>
      </c>
      <c r="B473" t="s">
        <v>159</v>
      </c>
      <c r="C473">
        <v>41</v>
      </c>
      <c r="D473">
        <v>43.29</v>
      </c>
      <c r="E473">
        <v>5</v>
      </c>
    </row>
    <row r="474" spans="1:5">
      <c r="A474">
        <v>10151</v>
      </c>
      <c r="B474" t="s">
        <v>161</v>
      </c>
      <c r="C474">
        <v>26</v>
      </c>
      <c r="D474">
        <v>108.81</v>
      </c>
      <c r="E474">
        <v>1</v>
      </c>
    </row>
    <row r="475" spans="1:5">
      <c r="A475">
        <v>10152</v>
      </c>
      <c r="B475" t="s">
        <v>155</v>
      </c>
      <c r="C475">
        <v>35</v>
      </c>
      <c r="D475">
        <v>117.77</v>
      </c>
      <c r="E475">
        <v>1</v>
      </c>
    </row>
    <row r="476" spans="1:5">
      <c r="A476">
        <v>10152</v>
      </c>
      <c r="B476" t="s">
        <v>156</v>
      </c>
      <c r="C476">
        <v>25</v>
      </c>
      <c r="D476">
        <v>49.13</v>
      </c>
      <c r="E476">
        <v>4</v>
      </c>
    </row>
    <row r="477" spans="1:5">
      <c r="A477">
        <v>10152</v>
      </c>
      <c r="B477" t="s">
        <v>158</v>
      </c>
      <c r="C477">
        <v>23</v>
      </c>
      <c r="D477">
        <v>112.37</v>
      </c>
      <c r="E477">
        <v>3</v>
      </c>
    </row>
    <row r="478" spans="1:5">
      <c r="A478">
        <v>10152</v>
      </c>
      <c r="B478" t="s">
        <v>160</v>
      </c>
      <c r="C478">
        <v>33</v>
      </c>
      <c r="D478">
        <v>57.17</v>
      </c>
      <c r="E478">
        <v>2</v>
      </c>
    </row>
    <row r="479" spans="1:5">
      <c r="A479">
        <v>10153</v>
      </c>
      <c r="B479" t="s">
        <v>164</v>
      </c>
      <c r="C479">
        <v>20</v>
      </c>
      <c r="D479">
        <v>201.57</v>
      </c>
      <c r="E479">
        <v>11</v>
      </c>
    </row>
    <row r="480" spans="1:5">
      <c r="A480">
        <v>10153</v>
      </c>
      <c r="B480" t="s">
        <v>150</v>
      </c>
      <c r="C480">
        <v>42</v>
      </c>
      <c r="D480">
        <v>128.41999999999999</v>
      </c>
      <c r="E480">
        <v>12</v>
      </c>
    </row>
    <row r="481" spans="1:5">
      <c r="A481">
        <v>10153</v>
      </c>
      <c r="B481" t="s">
        <v>165</v>
      </c>
      <c r="C481">
        <v>49</v>
      </c>
      <c r="D481">
        <v>155.72</v>
      </c>
      <c r="E481">
        <v>10</v>
      </c>
    </row>
    <row r="482" spans="1:5">
      <c r="A482">
        <v>10153</v>
      </c>
      <c r="B482" t="s">
        <v>166</v>
      </c>
      <c r="C482">
        <v>31</v>
      </c>
      <c r="D482">
        <v>125.66</v>
      </c>
      <c r="E482">
        <v>7</v>
      </c>
    </row>
    <row r="483" spans="1:5">
      <c r="A483">
        <v>10153</v>
      </c>
      <c r="B483" t="s">
        <v>167</v>
      </c>
      <c r="C483">
        <v>29</v>
      </c>
      <c r="D483">
        <v>82.69</v>
      </c>
      <c r="E483">
        <v>9</v>
      </c>
    </row>
    <row r="484" spans="1:5">
      <c r="A484">
        <v>10153</v>
      </c>
      <c r="B484" t="s">
        <v>168</v>
      </c>
      <c r="C484">
        <v>22</v>
      </c>
      <c r="D484">
        <v>82.5</v>
      </c>
      <c r="E484">
        <v>6</v>
      </c>
    </row>
    <row r="485" spans="1:5">
      <c r="A485">
        <v>10153</v>
      </c>
      <c r="B485" t="s">
        <v>169</v>
      </c>
      <c r="C485">
        <v>40</v>
      </c>
      <c r="D485">
        <v>111.83</v>
      </c>
      <c r="E485">
        <v>5</v>
      </c>
    </row>
    <row r="486" spans="1:5">
      <c r="A486">
        <v>10153</v>
      </c>
      <c r="B486" t="s">
        <v>162</v>
      </c>
      <c r="C486">
        <v>31</v>
      </c>
      <c r="D486">
        <v>53.31</v>
      </c>
      <c r="E486">
        <v>13</v>
      </c>
    </row>
    <row r="487" spans="1:5">
      <c r="A487">
        <v>10153</v>
      </c>
      <c r="B487" t="s">
        <v>172</v>
      </c>
      <c r="C487">
        <v>43</v>
      </c>
      <c r="D487">
        <v>58</v>
      </c>
      <c r="E487">
        <v>1</v>
      </c>
    </row>
    <row r="488" spans="1:5">
      <c r="A488">
        <v>10153</v>
      </c>
      <c r="B488" t="s">
        <v>173</v>
      </c>
      <c r="C488">
        <v>31</v>
      </c>
      <c r="D488">
        <v>80.55</v>
      </c>
      <c r="E488">
        <v>8</v>
      </c>
    </row>
    <row r="489" spans="1:5">
      <c r="A489">
        <v>10153</v>
      </c>
      <c r="B489" t="s">
        <v>175</v>
      </c>
      <c r="C489">
        <v>50</v>
      </c>
      <c r="D489">
        <v>87.15</v>
      </c>
      <c r="E489">
        <v>2</v>
      </c>
    </row>
    <row r="490" spans="1:5">
      <c r="A490">
        <v>10153</v>
      </c>
      <c r="B490" t="s">
        <v>176</v>
      </c>
      <c r="C490">
        <v>20</v>
      </c>
      <c r="D490">
        <v>85.41</v>
      </c>
      <c r="E490">
        <v>3</v>
      </c>
    </row>
    <row r="491" spans="1:5">
      <c r="A491">
        <v>10153</v>
      </c>
      <c r="B491" t="s">
        <v>177</v>
      </c>
      <c r="C491">
        <v>50</v>
      </c>
      <c r="D491">
        <v>51.87</v>
      </c>
      <c r="E491">
        <v>4</v>
      </c>
    </row>
    <row r="492" spans="1:5">
      <c r="A492">
        <v>10154</v>
      </c>
      <c r="B492" t="s">
        <v>170</v>
      </c>
      <c r="C492">
        <v>31</v>
      </c>
      <c r="D492">
        <v>75.23</v>
      </c>
      <c r="E492">
        <v>2</v>
      </c>
    </row>
    <row r="493" spans="1:5">
      <c r="A493">
        <v>10154</v>
      </c>
      <c r="B493" t="s">
        <v>174</v>
      </c>
      <c r="C493">
        <v>36</v>
      </c>
      <c r="D493">
        <v>59.27</v>
      </c>
      <c r="E493">
        <v>1</v>
      </c>
    </row>
    <row r="494" spans="1:5">
      <c r="A494">
        <v>10155</v>
      </c>
      <c r="B494" t="s">
        <v>163</v>
      </c>
      <c r="C494">
        <v>32</v>
      </c>
      <c r="D494">
        <v>129.19999999999999</v>
      </c>
      <c r="E494">
        <v>13</v>
      </c>
    </row>
    <row r="495" spans="1:5">
      <c r="A495">
        <v>10155</v>
      </c>
      <c r="B495" t="s">
        <v>178</v>
      </c>
      <c r="C495">
        <v>38</v>
      </c>
      <c r="D495">
        <v>138.77000000000001</v>
      </c>
      <c r="E495">
        <v>5</v>
      </c>
    </row>
    <row r="496" spans="1:5">
      <c r="A496">
        <v>10155</v>
      </c>
      <c r="B496" t="s">
        <v>180</v>
      </c>
      <c r="C496">
        <v>44</v>
      </c>
      <c r="D496">
        <v>83.44</v>
      </c>
      <c r="E496">
        <v>11</v>
      </c>
    </row>
    <row r="497" spans="1:5">
      <c r="A497">
        <v>10155</v>
      </c>
      <c r="B497" t="s">
        <v>181</v>
      </c>
      <c r="C497">
        <v>29</v>
      </c>
      <c r="D497">
        <v>105.87</v>
      </c>
      <c r="E497">
        <v>10</v>
      </c>
    </row>
    <row r="498" spans="1:5">
      <c r="A498">
        <v>10155</v>
      </c>
      <c r="B498" t="s">
        <v>183</v>
      </c>
      <c r="C498">
        <v>23</v>
      </c>
      <c r="D498">
        <v>62.34</v>
      </c>
      <c r="E498">
        <v>6</v>
      </c>
    </row>
    <row r="499" spans="1:5">
      <c r="A499">
        <v>10155</v>
      </c>
      <c r="B499" t="s">
        <v>184</v>
      </c>
      <c r="C499">
        <v>34</v>
      </c>
      <c r="D499">
        <v>56.55</v>
      </c>
      <c r="E499">
        <v>7</v>
      </c>
    </row>
    <row r="500" spans="1:5">
      <c r="A500">
        <v>10155</v>
      </c>
      <c r="B500" t="s">
        <v>171</v>
      </c>
      <c r="C500">
        <v>37</v>
      </c>
      <c r="D500">
        <v>76.31</v>
      </c>
      <c r="E500">
        <v>12</v>
      </c>
    </row>
    <row r="501" spans="1:5">
      <c r="A501">
        <v>10155</v>
      </c>
      <c r="B501" t="s">
        <v>185</v>
      </c>
      <c r="C501">
        <v>44</v>
      </c>
      <c r="D501">
        <v>58.69</v>
      </c>
      <c r="E501">
        <v>4</v>
      </c>
    </row>
    <row r="502" spans="1:5">
      <c r="A502">
        <v>10155</v>
      </c>
      <c r="B502" t="s">
        <v>190</v>
      </c>
      <c r="C502">
        <v>32</v>
      </c>
      <c r="D502">
        <v>89.61</v>
      </c>
      <c r="E502">
        <v>9</v>
      </c>
    </row>
    <row r="503" spans="1:5">
      <c r="A503">
        <v>10155</v>
      </c>
      <c r="B503" t="s">
        <v>191</v>
      </c>
      <c r="C503">
        <v>20</v>
      </c>
      <c r="D503">
        <v>87.75</v>
      </c>
      <c r="E503">
        <v>2</v>
      </c>
    </row>
    <row r="504" spans="1:5">
      <c r="A504">
        <v>10155</v>
      </c>
      <c r="B504" t="s">
        <v>193</v>
      </c>
      <c r="C504">
        <v>43</v>
      </c>
      <c r="D504">
        <v>76.8</v>
      </c>
      <c r="E504">
        <v>1</v>
      </c>
    </row>
    <row r="505" spans="1:5">
      <c r="A505">
        <v>10155</v>
      </c>
      <c r="B505" t="s">
        <v>194</v>
      </c>
      <c r="C505">
        <v>44</v>
      </c>
      <c r="D505">
        <v>70.33</v>
      </c>
      <c r="E505">
        <v>3</v>
      </c>
    </row>
    <row r="506" spans="1:5">
      <c r="A506">
        <v>10155</v>
      </c>
      <c r="B506" t="s">
        <v>195</v>
      </c>
      <c r="C506">
        <v>34</v>
      </c>
      <c r="D506">
        <v>49.16</v>
      </c>
      <c r="E506">
        <v>8</v>
      </c>
    </row>
    <row r="507" spans="1:5">
      <c r="A507">
        <v>10156</v>
      </c>
      <c r="B507" t="s">
        <v>188</v>
      </c>
      <c r="C507">
        <v>20</v>
      </c>
      <c r="D507">
        <v>43.64</v>
      </c>
      <c r="E507">
        <v>1</v>
      </c>
    </row>
    <row r="508" spans="1:5">
      <c r="A508">
        <v>10156</v>
      </c>
      <c r="B508" t="s">
        <v>189</v>
      </c>
      <c r="C508">
        <v>48</v>
      </c>
      <c r="D508">
        <v>77.64</v>
      </c>
      <c r="E508">
        <v>2</v>
      </c>
    </row>
    <row r="509" spans="1:5">
      <c r="A509">
        <v>10157</v>
      </c>
      <c r="B509" t="s">
        <v>179</v>
      </c>
      <c r="C509">
        <v>33</v>
      </c>
      <c r="D509">
        <v>69.27</v>
      </c>
      <c r="E509">
        <v>3</v>
      </c>
    </row>
    <row r="510" spans="1:5">
      <c r="A510">
        <v>10157</v>
      </c>
      <c r="B510" t="s">
        <v>182</v>
      </c>
      <c r="C510">
        <v>40</v>
      </c>
      <c r="D510">
        <v>89.72</v>
      </c>
      <c r="E510">
        <v>5</v>
      </c>
    </row>
    <row r="511" spans="1:5">
      <c r="A511">
        <v>10157</v>
      </c>
      <c r="B511" t="s">
        <v>186</v>
      </c>
      <c r="C511">
        <v>33</v>
      </c>
      <c r="D511">
        <v>66.650000000000006</v>
      </c>
      <c r="E511">
        <v>4</v>
      </c>
    </row>
    <row r="512" spans="1:5">
      <c r="A512">
        <v>10157</v>
      </c>
      <c r="B512" t="s">
        <v>203</v>
      </c>
      <c r="C512">
        <v>34</v>
      </c>
      <c r="D512">
        <v>83.91</v>
      </c>
      <c r="E512">
        <v>1</v>
      </c>
    </row>
    <row r="513" spans="1:5">
      <c r="A513">
        <v>10157</v>
      </c>
      <c r="B513" t="s">
        <v>187</v>
      </c>
      <c r="C513">
        <v>28</v>
      </c>
      <c r="D513">
        <v>56.41</v>
      </c>
      <c r="E513">
        <v>6</v>
      </c>
    </row>
    <row r="514" spans="1:5">
      <c r="A514">
        <v>10157</v>
      </c>
      <c r="B514" t="s">
        <v>192</v>
      </c>
      <c r="C514">
        <v>48</v>
      </c>
      <c r="D514">
        <v>109.16</v>
      </c>
      <c r="E514">
        <v>2</v>
      </c>
    </row>
    <row r="515" spans="1:5">
      <c r="A515">
        <v>10158</v>
      </c>
      <c r="B515" t="s">
        <v>202</v>
      </c>
      <c r="C515">
        <v>22</v>
      </c>
      <c r="D515">
        <v>67.790000000000006</v>
      </c>
      <c r="E515">
        <v>1</v>
      </c>
    </row>
    <row r="516" spans="1:5">
      <c r="A516">
        <v>10159</v>
      </c>
      <c r="B516" t="s">
        <v>196</v>
      </c>
      <c r="C516">
        <v>49</v>
      </c>
      <c r="D516">
        <v>81.349999999999994</v>
      </c>
      <c r="E516">
        <v>14</v>
      </c>
    </row>
    <row r="517" spans="1:5">
      <c r="A517">
        <v>10159</v>
      </c>
      <c r="B517" t="s">
        <v>197</v>
      </c>
      <c r="C517">
        <v>37</v>
      </c>
      <c r="D517">
        <v>101.1</v>
      </c>
      <c r="E517">
        <v>17</v>
      </c>
    </row>
    <row r="518" spans="1:5">
      <c r="A518">
        <v>10159</v>
      </c>
      <c r="B518" t="s">
        <v>198</v>
      </c>
      <c r="C518">
        <v>22</v>
      </c>
      <c r="D518">
        <v>170.42</v>
      </c>
      <c r="E518">
        <v>16</v>
      </c>
    </row>
    <row r="519" spans="1:5">
      <c r="A519">
        <v>10159</v>
      </c>
      <c r="B519" t="s">
        <v>204</v>
      </c>
      <c r="C519">
        <v>41</v>
      </c>
      <c r="D519">
        <v>188.73</v>
      </c>
      <c r="E519">
        <v>2</v>
      </c>
    </row>
    <row r="520" spans="1:5">
      <c r="A520">
        <v>10159</v>
      </c>
      <c r="B520" t="s">
        <v>199</v>
      </c>
      <c r="C520">
        <v>38</v>
      </c>
      <c r="D520">
        <v>131.04</v>
      </c>
      <c r="E520">
        <v>13</v>
      </c>
    </row>
    <row r="521" spans="1:5">
      <c r="A521">
        <v>10159</v>
      </c>
      <c r="B521" t="s">
        <v>206</v>
      </c>
      <c r="C521">
        <v>24</v>
      </c>
      <c r="D521">
        <v>67.03</v>
      </c>
      <c r="E521">
        <v>3</v>
      </c>
    </row>
    <row r="522" spans="1:5">
      <c r="A522">
        <v>10159</v>
      </c>
      <c r="B522" t="s">
        <v>200</v>
      </c>
      <c r="C522">
        <v>42</v>
      </c>
      <c r="D522">
        <v>51.48</v>
      </c>
      <c r="E522">
        <v>18</v>
      </c>
    </row>
    <row r="523" spans="1:5">
      <c r="A523">
        <v>10159</v>
      </c>
      <c r="B523" t="s">
        <v>209</v>
      </c>
      <c r="C523">
        <v>21</v>
      </c>
      <c r="D523">
        <v>66.739999999999995</v>
      </c>
      <c r="E523">
        <v>5</v>
      </c>
    </row>
    <row r="524" spans="1:5">
      <c r="A524">
        <v>10159</v>
      </c>
      <c r="B524" t="s">
        <v>210</v>
      </c>
      <c r="C524">
        <v>25</v>
      </c>
      <c r="D524">
        <v>129.35</v>
      </c>
      <c r="E524">
        <v>4</v>
      </c>
    </row>
    <row r="525" spans="1:5">
      <c r="A525">
        <v>10159</v>
      </c>
      <c r="B525" t="s">
        <v>211</v>
      </c>
      <c r="C525">
        <v>21</v>
      </c>
      <c r="D525">
        <v>54.71</v>
      </c>
      <c r="E525">
        <v>8</v>
      </c>
    </row>
    <row r="526" spans="1:5">
      <c r="A526">
        <v>10159</v>
      </c>
      <c r="B526" t="s">
        <v>212</v>
      </c>
      <c r="C526">
        <v>32</v>
      </c>
      <c r="D526">
        <v>142.85</v>
      </c>
      <c r="E526">
        <v>7</v>
      </c>
    </row>
    <row r="527" spans="1:5">
      <c r="A527">
        <v>10159</v>
      </c>
      <c r="B527" t="s">
        <v>201</v>
      </c>
      <c r="C527">
        <v>44</v>
      </c>
      <c r="D527">
        <v>100.3</v>
      </c>
      <c r="E527">
        <v>15</v>
      </c>
    </row>
    <row r="528" spans="1:5">
      <c r="A528">
        <v>10159</v>
      </c>
      <c r="B528" t="s">
        <v>213</v>
      </c>
      <c r="C528">
        <v>27</v>
      </c>
      <c r="D528">
        <v>67.180000000000007</v>
      </c>
      <c r="E528">
        <v>11</v>
      </c>
    </row>
    <row r="529" spans="1:5">
      <c r="A529">
        <v>10159</v>
      </c>
      <c r="B529" t="s">
        <v>214</v>
      </c>
      <c r="C529">
        <v>50</v>
      </c>
      <c r="D529">
        <v>49.6</v>
      </c>
      <c r="E529">
        <v>1</v>
      </c>
    </row>
    <row r="530" spans="1:5">
      <c r="A530">
        <v>10159</v>
      </c>
      <c r="B530" t="s">
        <v>216</v>
      </c>
      <c r="C530">
        <v>23</v>
      </c>
      <c r="D530">
        <v>80.84</v>
      </c>
      <c r="E530">
        <v>6</v>
      </c>
    </row>
    <row r="531" spans="1:5">
      <c r="A531">
        <v>10159</v>
      </c>
      <c r="B531" t="s">
        <v>217</v>
      </c>
      <c r="C531">
        <v>35</v>
      </c>
      <c r="D531">
        <v>39.43</v>
      </c>
      <c r="E531">
        <v>9</v>
      </c>
    </row>
    <row r="532" spans="1:5">
      <c r="A532">
        <v>10159</v>
      </c>
      <c r="B532" t="s">
        <v>218</v>
      </c>
      <c r="C532">
        <v>23</v>
      </c>
      <c r="D532">
        <v>86.74</v>
      </c>
      <c r="E532">
        <v>12</v>
      </c>
    </row>
    <row r="533" spans="1:5">
      <c r="A533">
        <v>10159</v>
      </c>
      <c r="B533" t="s">
        <v>219</v>
      </c>
      <c r="C533">
        <v>31</v>
      </c>
      <c r="D533">
        <v>78.11</v>
      </c>
      <c r="E533">
        <v>10</v>
      </c>
    </row>
    <row r="534" spans="1:5">
      <c r="A534">
        <v>10160</v>
      </c>
      <c r="B534" t="s">
        <v>205</v>
      </c>
      <c r="C534">
        <v>46</v>
      </c>
      <c r="D534">
        <v>96.3</v>
      </c>
      <c r="E534">
        <v>6</v>
      </c>
    </row>
    <row r="535" spans="1:5">
      <c r="A535">
        <v>10160</v>
      </c>
      <c r="B535" t="s">
        <v>207</v>
      </c>
      <c r="C535">
        <v>50</v>
      </c>
      <c r="D535">
        <v>93.28</v>
      </c>
      <c r="E535">
        <v>5</v>
      </c>
    </row>
    <row r="536" spans="1:5">
      <c r="A536">
        <v>10160</v>
      </c>
      <c r="B536" t="s">
        <v>208</v>
      </c>
      <c r="C536">
        <v>38</v>
      </c>
      <c r="D536">
        <v>70.84</v>
      </c>
      <c r="E536">
        <v>4</v>
      </c>
    </row>
    <row r="537" spans="1:5">
      <c r="A537">
        <v>10160</v>
      </c>
      <c r="B537" t="s">
        <v>154</v>
      </c>
      <c r="C537">
        <v>20</v>
      </c>
      <c r="D537">
        <v>140.55000000000001</v>
      </c>
      <c r="E537">
        <v>1</v>
      </c>
    </row>
    <row r="538" spans="1:5">
      <c r="A538">
        <v>10160</v>
      </c>
      <c r="B538" t="s">
        <v>224</v>
      </c>
      <c r="C538">
        <v>42</v>
      </c>
      <c r="D538">
        <v>30.59</v>
      </c>
      <c r="E538">
        <v>2</v>
      </c>
    </row>
    <row r="539" spans="1:5">
      <c r="A539">
        <v>10160</v>
      </c>
      <c r="B539" t="s">
        <v>215</v>
      </c>
      <c r="C539">
        <v>35</v>
      </c>
      <c r="D539">
        <v>130.6</v>
      </c>
      <c r="E539">
        <v>3</v>
      </c>
    </row>
    <row r="540" spans="1:5">
      <c r="A540">
        <v>10161</v>
      </c>
      <c r="B540" t="s">
        <v>220</v>
      </c>
      <c r="C540">
        <v>28</v>
      </c>
      <c r="D540">
        <v>121.72</v>
      </c>
      <c r="E540">
        <v>12</v>
      </c>
    </row>
    <row r="541" spans="1:5">
      <c r="A541">
        <v>10161</v>
      </c>
      <c r="B541" t="s">
        <v>225</v>
      </c>
      <c r="C541">
        <v>43</v>
      </c>
      <c r="D541">
        <v>102.04</v>
      </c>
      <c r="E541">
        <v>8</v>
      </c>
    </row>
    <row r="542" spans="1:5">
      <c r="A542">
        <v>10161</v>
      </c>
      <c r="B542" t="s">
        <v>221</v>
      </c>
      <c r="C542">
        <v>48</v>
      </c>
      <c r="D542">
        <v>139.41</v>
      </c>
      <c r="E542">
        <v>11</v>
      </c>
    </row>
    <row r="543" spans="1:5">
      <c r="A543">
        <v>10161</v>
      </c>
      <c r="B543" t="s">
        <v>222</v>
      </c>
      <c r="C543">
        <v>23</v>
      </c>
      <c r="D543">
        <v>125.4</v>
      </c>
      <c r="E543">
        <v>9</v>
      </c>
    </row>
    <row r="544" spans="1:5">
      <c r="A544">
        <v>10161</v>
      </c>
      <c r="B544" t="s">
        <v>223</v>
      </c>
      <c r="C544">
        <v>36</v>
      </c>
      <c r="D544">
        <v>132.80000000000001</v>
      </c>
      <c r="E544">
        <v>10</v>
      </c>
    </row>
    <row r="545" spans="1:5">
      <c r="A545">
        <v>10161</v>
      </c>
      <c r="B545" t="s">
        <v>226</v>
      </c>
      <c r="C545">
        <v>25</v>
      </c>
      <c r="D545">
        <v>62.72</v>
      </c>
      <c r="E545">
        <v>1</v>
      </c>
    </row>
    <row r="546" spans="1:5">
      <c r="A546">
        <v>10161</v>
      </c>
      <c r="B546" t="s">
        <v>227</v>
      </c>
      <c r="C546">
        <v>37</v>
      </c>
      <c r="D546">
        <v>73.489999999999995</v>
      </c>
      <c r="E546">
        <v>5</v>
      </c>
    </row>
    <row r="547" spans="1:5">
      <c r="A547">
        <v>10161</v>
      </c>
      <c r="B547" t="s">
        <v>228</v>
      </c>
      <c r="C547">
        <v>23</v>
      </c>
      <c r="D547">
        <v>47.29</v>
      </c>
      <c r="E547">
        <v>7</v>
      </c>
    </row>
    <row r="548" spans="1:5">
      <c r="A548">
        <v>10161</v>
      </c>
      <c r="B548" t="s">
        <v>229</v>
      </c>
      <c r="C548">
        <v>20</v>
      </c>
      <c r="D548">
        <v>82.69</v>
      </c>
      <c r="E548">
        <v>3</v>
      </c>
    </row>
    <row r="549" spans="1:5">
      <c r="A549">
        <v>10161</v>
      </c>
      <c r="B549" t="s">
        <v>230</v>
      </c>
      <c r="C549">
        <v>25</v>
      </c>
      <c r="D549">
        <v>108.04</v>
      </c>
      <c r="E549">
        <v>2</v>
      </c>
    </row>
    <row r="550" spans="1:5">
      <c r="A550">
        <v>10161</v>
      </c>
      <c r="B550" t="s">
        <v>231</v>
      </c>
      <c r="C550">
        <v>20</v>
      </c>
      <c r="D550">
        <v>72.77</v>
      </c>
      <c r="E550">
        <v>4</v>
      </c>
    </row>
    <row r="551" spans="1:5">
      <c r="A551">
        <v>10161</v>
      </c>
      <c r="B551" t="s">
        <v>232</v>
      </c>
      <c r="C551">
        <v>30</v>
      </c>
      <c r="D551">
        <v>94.23</v>
      </c>
      <c r="E551">
        <v>6</v>
      </c>
    </row>
    <row r="552" spans="1:5">
      <c r="A552">
        <v>10162</v>
      </c>
      <c r="B552" t="s">
        <v>132</v>
      </c>
      <c r="C552">
        <v>48</v>
      </c>
      <c r="D552">
        <v>87.33</v>
      </c>
      <c r="E552">
        <v>2</v>
      </c>
    </row>
    <row r="553" spans="1:5">
      <c r="A553">
        <v>10162</v>
      </c>
      <c r="B553" t="s">
        <v>133</v>
      </c>
      <c r="C553">
        <v>45</v>
      </c>
      <c r="D553">
        <v>45.28</v>
      </c>
      <c r="E553">
        <v>1</v>
      </c>
    </row>
    <row r="554" spans="1:5">
      <c r="A554">
        <v>10162</v>
      </c>
      <c r="B554" t="s">
        <v>124</v>
      </c>
      <c r="C554">
        <v>29</v>
      </c>
      <c r="D554">
        <v>141.1</v>
      </c>
      <c r="E554">
        <v>9</v>
      </c>
    </row>
    <row r="555" spans="1:5">
      <c r="A555">
        <v>10162</v>
      </c>
      <c r="B555" t="s">
        <v>125</v>
      </c>
      <c r="C555">
        <v>27</v>
      </c>
      <c r="D555">
        <v>53.28</v>
      </c>
      <c r="E555">
        <v>8</v>
      </c>
    </row>
    <row r="556" spans="1:5">
      <c r="A556">
        <v>10162</v>
      </c>
      <c r="B556" t="s">
        <v>128</v>
      </c>
      <c r="C556">
        <v>38</v>
      </c>
      <c r="D556">
        <v>113.15</v>
      </c>
      <c r="E556">
        <v>6</v>
      </c>
    </row>
    <row r="557" spans="1:5">
      <c r="A557">
        <v>10162</v>
      </c>
      <c r="B557" t="s">
        <v>129</v>
      </c>
      <c r="C557">
        <v>48</v>
      </c>
      <c r="D557">
        <v>156.94</v>
      </c>
      <c r="E557">
        <v>3</v>
      </c>
    </row>
    <row r="558" spans="1:5">
      <c r="A558">
        <v>10162</v>
      </c>
      <c r="B558" t="s">
        <v>126</v>
      </c>
      <c r="C558">
        <v>39</v>
      </c>
      <c r="D558">
        <v>86.51</v>
      </c>
      <c r="E558">
        <v>10</v>
      </c>
    </row>
    <row r="559" spans="1:5">
      <c r="A559">
        <v>10162</v>
      </c>
      <c r="B559" t="s">
        <v>130</v>
      </c>
      <c r="C559">
        <v>37</v>
      </c>
      <c r="D559">
        <v>27.55</v>
      </c>
      <c r="E559">
        <v>5</v>
      </c>
    </row>
    <row r="560" spans="1:5">
      <c r="A560">
        <v>10162</v>
      </c>
      <c r="B560" t="s">
        <v>131</v>
      </c>
      <c r="C560">
        <v>43</v>
      </c>
      <c r="D560">
        <v>38.979999999999997</v>
      </c>
      <c r="E560">
        <v>4</v>
      </c>
    </row>
    <row r="561" spans="1:5">
      <c r="A561">
        <v>10162</v>
      </c>
      <c r="B561" t="s">
        <v>127</v>
      </c>
      <c r="C561">
        <v>37</v>
      </c>
      <c r="D561">
        <v>32.82</v>
      </c>
      <c r="E561">
        <v>7</v>
      </c>
    </row>
    <row r="562" spans="1:5">
      <c r="A562">
        <v>10163</v>
      </c>
      <c r="B562" t="s">
        <v>134</v>
      </c>
      <c r="C562">
        <v>21</v>
      </c>
      <c r="D562">
        <v>212.16</v>
      </c>
      <c r="E562">
        <v>1</v>
      </c>
    </row>
    <row r="563" spans="1:5">
      <c r="A563">
        <v>10163</v>
      </c>
      <c r="B563" t="s">
        <v>139</v>
      </c>
      <c r="C563">
        <v>31</v>
      </c>
      <c r="D563">
        <v>101.31</v>
      </c>
      <c r="E563">
        <v>2</v>
      </c>
    </row>
    <row r="564" spans="1:5">
      <c r="A564">
        <v>10163</v>
      </c>
      <c r="B564" t="s">
        <v>140</v>
      </c>
      <c r="C564">
        <v>48</v>
      </c>
      <c r="D564">
        <v>59.96</v>
      </c>
      <c r="E564">
        <v>4</v>
      </c>
    </row>
    <row r="565" spans="1:5">
      <c r="A565">
        <v>10163</v>
      </c>
      <c r="B565" t="s">
        <v>141</v>
      </c>
      <c r="C565">
        <v>40</v>
      </c>
      <c r="D565">
        <v>101.58</v>
      </c>
      <c r="E565">
        <v>3</v>
      </c>
    </row>
    <row r="566" spans="1:5">
      <c r="A566">
        <v>10163</v>
      </c>
      <c r="B566" t="s">
        <v>142</v>
      </c>
      <c r="C566">
        <v>43</v>
      </c>
      <c r="D566">
        <v>80.36</v>
      </c>
      <c r="E566">
        <v>6</v>
      </c>
    </row>
    <row r="567" spans="1:5">
      <c r="A567">
        <v>10163</v>
      </c>
      <c r="B567" t="s">
        <v>146</v>
      </c>
      <c r="C567">
        <v>42</v>
      </c>
      <c r="D567">
        <v>96.42</v>
      </c>
      <c r="E567">
        <v>5</v>
      </c>
    </row>
    <row r="568" spans="1:5">
      <c r="A568">
        <v>10164</v>
      </c>
      <c r="B568" t="s">
        <v>135</v>
      </c>
      <c r="C568">
        <v>21</v>
      </c>
      <c r="D568">
        <v>143.31</v>
      </c>
      <c r="E568">
        <v>2</v>
      </c>
    </row>
    <row r="569" spans="1:5">
      <c r="A569">
        <v>10164</v>
      </c>
      <c r="B569" t="s">
        <v>136</v>
      </c>
      <c r="C569">
        <v>49</v>
      </c>
      <c r="D569">
        <v>121.64</v>
      </c>
      <c r="E569">
        <v>6</v>
      </c>
    </row>
    <row r="570" spans="1:5">
      <c r="A570">
        <v>10164</v>
      </c>
      <c r="B570" t="s">
        <v>137</v>
      </c>
      <c r="C570">
        <v>36</v>
      </c>
      <c r="D570">
        <v>103.84</v>
      </c>
      <c r="E570">
        <v>8</v>
      </c>
    </row>
    <row r="571" spans="1:5">
      <c r="A571">
        <v>10164</v>
      </c>
      <c r="B571" t="s">
        <v>143</v>
      </c>
      <c r="C571">
        <v>45</v>
      </c>
      <c r="D571">
        <v>107.76</v>
      </c>
      <c r="E571">
        <v>3</v>
      </c>
    </row>
    <row r="572" spans="1:5">
      <c r="A572">
        <v>10164</v>
      </c>
      <c r="B572" t="s">
        <v>144</v>
      </c>
      <c r="C572">
        <v>25</v>
      </c>
      <c r="D572">
        <v>46.29</v>
      </c>
      <c r="E572">
        <v>7</v>
      </c>
    </row>
    <row r="573" spans="1:5">
      <c r="A573">
        <v>10164</v>
      </c>
      <c r="B573" t="s">
        <v>147</v>
      </c>
      <c r="C573">
        <v>24</v>
      </c>
      <c r="D573">
        <v>91.49</v>
      </c>
      <c r="E573">
        <v>1</v>
      </c>
    </row>
    <row r="574" spans="1:5">
      <c r="A574">
        <v>10164</v>
      </c>
      <c r="B574" t="s">
        <v>148</v>
      </c>
      <c r="C574">
        <v>49</v>
      </c>
      <c r="D574">
        <v>57.53</v>
      </c>
      <c r="E574">
        <v>5</v>
      </c>
    </row>
    <row r="575" spans="1:5">
      <c r="A575">
        <v>10164</v>
      </c>
      <c r="B575" t="s">
        <v>149</v>
      </c>
      <c r="C575">
        <v>39</v>
      </c>
      <c r="D575">
        <v>86.99</v>
      </c>
      <c r="E575">
        <v>4</v>
      </c>
    </row>
    <row r="576" spans="1:5">
      <c r="A576">
        <v>10165</v>
      </c>
      <c r="B576" t="s">
        <v>164</v>
      </c>
      <c r="C576">
        <v>44</v>
      </c>
      <c r="D576">
        <v>168.32</v>
      </c>
      <c r="E576">
        <v>3</v>
      </c>
    </row>
    <row r="577" spans="1:5">
      <c r="A577">
        <v>10165</v>
      </c>
      <c r="B577" t="s">
        <v>150</v>
      </c>
      <c r="C577">
        <v>34</v>
      </c>
      <c r="D577">
        <v>123.89</v>
      </c>
      <c r="E577">
        <v>4</v>
      </c>
    </row>
    <row r="578" spans="1:5">
      <c r="A578">
        <v>10165</v>
      </c>
      <c r="B578" t="s">
        <v>165</v>
      </c>
      <c r="C578">
        <v>27</v>
      </c>
      <c r="D578">
        <v>152.26</v>
      </c>
      <c r="E578">
        <v>2</v>
      </c>
    </row>
    <row r="579" spans="1:5">
      <c r="A579">
        <v>10165</v>
      </c>
      <c r="B579" t="s">
        <v>151</v>
      </c>
      <c r="C579">
        <v>48</v>
      </c>
      <c r="D579">
        <v>109.02</v>
      </c>
      <c r="E579">
        <v>12</v>
      </c>
    </row>
    <row r="580" spans="1:5">
      <c r="A580">
        <v>10165</v>
      </c>
      <c r="B580" t="s">
        <v>152</v>
      </c>
      <c r="C580">
        <v>29</v>
      </c>
      <c r="D580">
        <v>134.26</v>
      </c>
      <c r="E580">
        <v>11</v>
      </c>
    </row>
    <row r="581" spans="1:5">
      <c r="A581">
        <v>10165</v>
      </c>
      <c r="B581" t="s">
        <v>153</v>
      </c>
      <c r="C581">
        <v>46</v>
      </c>
      <c r="D581">
        <v>120.28</v>
      </c>
      <c r="E581">
        <v>15</v>
      </c>
    </row>
    <row r="582" spans="1:5">
      <c r="A582">
        <v>10165</v>
      </c>
      <c r="B582" t="s">
        <v>138</v>
      </c>
      <c r="C582">
        <v>31</v>
      </c>
      <c r="D582">
        <v>60.77</v>
      </c>
      <c r="E582">
        <v>18</v>
      </c>
    </row>
    <row r="583" spans="1:5">
      <c r="A583">
        <v>10165</v>
      </c>
      <c r="B583" t="s">
        <v>154</v>
      </c>
      <c r="C583">
        <v>47</v>
      </c>
      <c r="D583">
        <v>154.1</v>
      </c>
      <c r="E583">
        <v>16</v>
      </c>
    </row>
    <row r="584" spans="1:5">
      <c r="A584">
        <v>10165</v>
      </c>
      <c r="B584" t="s">
        <v>167</v>
      </c>
      <c r="C584">
        <v>50</v>
      </c>
      <c r="D584">
        <v>84.71</v>
      </c>
      <c r="E584">
        <v>1</v>
      </c>
    </row>
    <row r="585" spans="1:5">
      <c r="A585">
        <v>10165</v>
      </c>
      <c r="B585" t="s">
        <v>155</v>
      </c>
      <c r="C585">
        <v>28</v>
      </c>
      <c r="D585">
        <v>123.51</v>
      </c>
      <c r="E585">
        <v>6</v>
      </c>
    </row>
    <row r="586" spans="1:5">
      <c r="A586">
        <v>10165</v>
      </c>
      <c r="B586" t="s">
        <v>156</v>
      </c>
      <c r="C586">
        <v>25</v>
      </c>
      <c r="D586">
        <v>46.82</v>
      </c>
      <c r="E586">
        <v>9</v>
      </c>
    </row>
    <row r="587" spans="1:5">
      <c r="A587">
        <v>10165</v>
      </c>
      <c r="B587" t="s">
        <v>145</v>
      </c>
      <c r="C587">
        <v>32</v>
      </c>
      <c r="D587">
        <v>117.57</v>
      </c>
      <c r="E587">
        <v>17</v>
      </c>
    </row>
    <row r="588" spans="1:5">
      <c r="A588">
        <v>10165</v>
      </c>
      <c r="B588" t="s">
        <v>157</v>
      </c>
      <c r="C588">
        <v>27</v>
      </c>
      <c r="D588">
        <v>31.12</v>
      </c>
      <c r="E588">
        <v>13</v>
      </c>
    </row>
    <row r="589" spans="1:5">
      <c r="A589">
        <v>10165</v>
      </c>
      <c r="B589" t="s">
        <v>158</v>
      </c>
      <c r="C589">
        <v>24</v>
      </c>
      <c r="D589">
        <v>106.45</v>
      </c>
      <c r="E589">
        <v>8</v>
      </c>
    </row>
    <row r="590" spans="1:5">
      <c r="A590">
        <v>10165</v>
      </c>
      <c r="B590" t="s">
        <v>159</v>
      </c>
      <c r="C590">
        <v>48</v>
      </c>
      <c r="D590">
        <v>50.86</v>
      </c>
      <c r="E590">
        <v>14</v>
      </c>
    </row>
    <row r="591" spans="1:5">
      <c r="A591">
        <v>10165</v>
      </c>
      <c r="B591" t="s">
        <v>160</v>
      </c>
      <c r="C591">
        <v>44</v>
      </c>
      <c r="D591">
        <v>55.3</v>
      </c>
      <c r="E591">
        <v>7</v>
      </c>
    </row>
    <row r="592" spans="1:5">
      <c r="A592">
        <v>10165</v>
      </c>
      <c r="B592" t="s">
        <v>161</v>
      </c>
      <c r="C592">
        <v>48</v>
      </c>
      <c r="D592">
        <v>106.49</v>
      </c>
      <c r="E592">
        <v>10</v>
      </c>
    </row>
    <row r="593" spans="1:5">
      <c r="A593">
        <v>10165</v>
      </c>
      <c r="B593" t="s">
        <v>162</v>
      </c>
      <c r="C593">
        <v>38</v>
      </c>
      <c r="D593">
        <v>49.21</v>
      </c>
      <c r="E593">
        <v>5</v>
      </c>
    </row>
    <row r="594" spans="1:5">
      <c r="A594">
        <v>10166</v>
      </c>
      <c r="B594" t="s">
        <v>166</v>
      </c>
      <c r="C594">
        <v>43</v>
      </c>
      <c r="D594">
        <v>136.59</v>
      </c>
      <c r="E594">
        <v>2</v>
      </c>
    </row>
    <row r="595" spans="1:5">
      <c r="A595">
        <v>10166</v>
      </c>
      <c r="B595" t="s">
        <v>168</v>
      </c>
      <c r="C595">
        <v>26</v>
      </c>
      <c r="D595">
        <v>72.849999999999994</v>
      </c>
      <c r="E595">
        <v>1</v>
      </c>
    </row>
    <row r="596" spans="1:5">
      <c r="A596">
        <v>10166</v>
      </c>
      <c r="B596" t="s">
        <v>173</v>
      </c>
      <c r="C596">
        <v>29</v>
      </c>
      <c r="D596">
        <v>76.22</v>
      </c>
      <c r="E596">
        <v>3</v>
      </c>
    </row>
    <row r="597" spans="1:5">
      <c r="A597">
        <v>10167</v>
      </c>
      <c r="B597" t="s">
        <v>163</v>
      </c>
      <c r="C597">
        <v>44</v>
      </c>
      <c r="D597">
        <v>123.76</v>
      </c>
      <c r="E597">
        <v>9</v>
      </c>
    </row>
    <row r="598" spans="1:5">
      <c r="A598">
        <v>10167</v>
      </c>
      <c r="B598" t="s">
        <v>178</v>
      </c>
      <c r="C598">
        <v>43</v>
      </c>
      <c r="D598">
        <v>141.91999999999999</v>
      </c>
      <c r="E598">
        <v>1</v>
      </c>
    </row>
    <row r="599" spans="1:5">
      <c r="A599">
        <v>10167</v>
      </c>
      <c r="B599" t="s">
        <v>180</v>
      </c>
      <c r="C599">
        <v>46</v>
      </c>
      <c r="D599">
        <v>69.680000000000007</v>
      </c>
      <c r="E599">
        <v>7</v>
      </c>
    </row>
    <row r="600" spans="1:5">
      <c r="A600">
        <v>10167</v>
      </c>
      <c r="B600" t="s">
        <v>181</v>
      </c>
      <c r="C600">
        <v>34</v>
      </c>
      <c r="D600">
        <v>84.7</v>
      </c>
      <c r="E600">
        <v>6</v>
      </c>
    </row>
    <row r="601" spans="1:5">
      <c r="A601">
        <v>10167</v>
      </c>
      <c r="B601" t="s">
        <v>169</v>
      </c>
      <c r="C601">
        <v>33</v>
      </c>
      <c r="D601">
        <v>110.6</v>
      </c>
      <c r="E601">
        <v>16</v>
      </c>
    </row>
    <row r="602" spans="1:5">
      <c r="A602">
        <v>10167</v>
      </c>
      <c r="B602" t="s">
        <v>183</v>
      </c>
      <c r="C602">
        <v>21</v>
      </c>
      <c r="D602">
        <v>54.81</v>
      </c>
      <c r="E602">
        <v>2</v>
      </c>
    </row>
    <row r="603" spans="1:5">
      <c r="A603">
        <v>10167</v>
      </c>
      <c r="B603" t="s">
        <v>170</v>
      </c>
      <c r="C603">
        <v>20</v>
      </c>
      <c r="D603">
        <v>77</v>
      </c>
      <c r="E603">
        <v>11</v>
      </c>
    </row>
    <row r="604" spans="1:5">
      <c r="A604">
        <v>10167</v>
      </c>
      <c r="B604" t="s">
        <v>184</v>
      </c>
      <c r="C604">
        <v>32</v>
      </c>
      <c r="D604">
        <v>64.44</v>
      </c>
      <c r="E604">
        <v>3</v>
      </c>
    </row>
    <row r="605" spans="1:5">
      <c r="A605">
        <v>10167</v>
      </c>
      <c r="B605" t="s">
        <v>171</v>
      </c>
      <c r="C605">
        <v>29</v>
      </c>
      <c r="D605">
        <v>73.8</v>
      </c>
      <c r="E605">
        <v>8</v>
      </c>
    </row>
    <row r="606" spans="1:5">
      <c r="A606">
        <v>10167</v>
      </c>
      <c r="B606" t="s">
        <v>172</v>
      </c>
      <c r="C606">
        <v>43</v>
      </c>
      <c r="D606">
        <v>66</v>
      </c>
      <c r="E606">
        <v>12</v>
      </c>
    </row>
    <row r="607" spans="1:5">
      <c r="A607">
        <v>10167</v>
      </c>
      <c r="B607" t="s">
        <v>190</v>
      </c>
      <c r="C607">
        <v>29</v>
      </c>
      <c r="D607">
        <v>87.8</v>
      </c>
      <c r="E607">
        <v>5</v>
      </c>
    </row>
    <row r="608" spans="1:5">
      <c r="A608">
        <v>10167</v>
      </c>
      <c r="B608" t="s">
        <v>174</v>
      </c>
      <c r="C608">
        <v>46</v>
      </c>
      <c r="D608">
        <v>62.16</v>
      </c>
      <c r="E608">
        <v>10</v>
      </c>
    </row>
    <row r="609" spans="1:5">
      <c r="A609">
        <v>10167</v>
      </c>
      <c r="B609" t="s">
        <v>175</v>
      </c>
      <c r="C609">
        <v>24</v>
      </c>
      <c r="D609">
        <v>85.14</v>
      </c>
      <c r="E609">
        <v>13</v>
      </c>
    </row>
    <row r="610" spans="1:5">
      <c r="A610">
        <v>10167</v>
      </c>
      <c r="B610" t="s">
        <v>176</v>
      </c>
      <c r="C610">
        <v>28</v>
      </c>
      <c r="D610">
        <v>83.42</v>
      </c>
      <c r="E610">
        <v>14</v>
      </c>
    </row>
    <row r="611" spans="1:5">
      <c r="A611">
        <v>10167</v>
      </c>
      <c r="B611" t="s">
        <v>195</v>
      </c>
      <c r="C611">
        <v>40</v>
      </c>
      <c r="D611">
        <v>42.71</v>
      </c>
      <c r="E611">
        <v>4</v>
      </c>
    </row>
    <row r="612" spans="1:5">
      <c r="A612">
        <v>10167</v>
      </c>
      <c r="B612" t="s">
        <v>177</v>
      </c>
      <c r="C612">
        <v>38</v>
      </c>
      <c r="D612">
        <v>43.68</v>
      </c>
      <c r="E612">
        <v>15</v>
      </c>
    </row>
    <row r="613" spans="1:5">
      <c r="A613">
        <v>10168</v>
      </c>
      <c r="B613" t="s">
        <v>196</v>
      </c>
      <c r="C613">
        <v>36</v>
      </c>
      <c r="D613">
        <v>94.74</v>
      </c>
      <c r="E613">
        <v>1</v>
      </c>
    </row>
    <row r="614" spans="1:5">
      <c r="A614">
        <v>10168</v>
      </c>
      <c r="B614" t="s">
        <v>197</v>
      </c>
      <c r="C614">
        <v>27</v>
      </c>
      <c r="D614">
        <v>97.53</v>
      </c>
      <c r="E614">
        <v>4</v>
      </c>
    </row>
    <row r="615" spans="1:5">
      <c r="A615">
        <v>10168</v>
      </c>
      <c r="B615" t="s">
        <v>198</v>
      </c>
      <c r="C615">
        <v>20</v>
      </c>
      <c r="D615">
        <v>160.74</v>
      </c>
      <c r="E615">
        <v>3</v>
      </c>
    </row>
    <row r="616" spans="1:5">
      <c r="A616">
        <v>10168</v>
      </c>
      <c r="B616" t="s">
        <v>179</v>
      </c>
      <c r="C616">
        <v>21</v>
      </c>
      <c r="D616">
        <v>75.19</v>
      </c>
      <c r="E616">
        <v>9</v>
      </c>
    </row>
    <row r="617" spans="1:5">
      <c r="A617">
        <v>10168</v>
      </c>
      <c r="B617" t="s">
        <v>200</v>
      </c>
      <c r="C617">
        <v>46</v>
      </c>
      <c r="D617">
        <v>49.06</v>
      </c>
      <c r="E617">
        <v>5</v>
      </c>
    </row>
    <row r="618" spans="1:5">
      <c r="A618">
        <v>10168</v>
      </c>
      <c r="B618" t="s">
        <v>201</v>
      </c>
      <c r="C618">
        <v>50</v>
      </c>
      <c r="D618">
        <v>103.68</v>
      </c>
      <c r="E618">
        <v>2</v>
      </c>
    </row>
    <row r="619" spans="1:5">
      <c r="A619">
        <v>10168</v>
      </c>
      <c r="B619" t="s">
        <v>182</v>
      </c>
      <c r="C619">
        <v>49</v>
      </c>
      <c r="D619">
        <v>93.01</v>
      </c>
      <c r="E619">
        <v>11</v>
      </c>
    </row>
    <row r="620" spans="1:5">
      <c r="A620">
        <v>10168</v>
      </c>
      <c r="B620" t="s">
        <v>202</v>
      </c>
      <c r="C620">
        <v>29</v>
      </c>
      <c r="D620">
        <v>72.36</v>
      </c>
      <c r="E620">
        <v>6</v>
      </c>
    </row>
    <row r="621" spans="1:5">
      <c r="A621">
        <v>10168</v>
      </c>
      <c r="B621" t="s">
        <v>185</v>
      </c>
      <c r="C621">
        <v>27</v>
      </c>
      <c r="D621">
        <v>57.32</v>
      </c>
      <c r="E621">
        <v>18</v>
      </c>
    </row>
    <row r="622" spans="1:5">
      <c r="A622">
        <v>10168</v>
      </c>
      <c r="B622" t="s">
        <v>186</v>
      </c>
      <c r="C622">
        <v>48</v>
      </c>
      <c r="D622">
        <v>68.099999999999994</v>
      </c>
      <c r="E622">
        <v>10</v>
      </c>
    </row>
    <row r="623" spans="1:5">
      <c r="A623">
        <v>10168</v>
      </c>
      <c r="B623" t="s">
        <v>203</v>
      </c>
      <c r="C623">
        <v>28</v>
      </c>
      <c r="D623">
        <v>89.9</v>
      </c>
      <c r="E623">
        <v>7</v>
      </c>
    </row>
    <row r="624" spans="1:5">
      <c r="A624">
        <v>10168</v>
      </c>
      <c r="B624" t="s">
        <v>187</v>
      </c>
      <c r="C624">
        <v>31</v>
      </c>
      <c r="D624">
        <v>57.78</v>
      </c>
      <c r="E624">
        <v>12</v>
      </c>
    </row>
    <row r="625" spans="1:5">
      <c r="A625">
        <v>10168</v>
      </c>
      <c r="B625" t="s">
        <v>188</v>
      </c>
      <c r="C625">
        <v>48</v>
      </c>
      <c r="D625">
        <v>39.71</v>
      </c>
      <c r="E625">
        <v>13</v>
      </c>
    </row>
    <row r="626" spans="1:5">
      <c r="A626">
        <v>10168</v>
      </c>
      <c r="B626" t="s">
        <v>189</v>
      </c>
      <c r="C626">
        <v>28</v>
      </c>
      <c r="D626">
        <v>91.34</v>
      </c>
      <c r="E626">
        <v>14</v>
      </c>
    </row>
    <row r="627" spans="1:5">
      <c r="A627">
        <v>10168</v>
      </c>
      <c r="B627" t="s">
        <v>191</v>
      </c>
      <c r="C627">
        <v>31</v>
      </c>
      <c r="D627">
        <v>87.75</v>
      </c>
      <c r="E627">
        <v>16</v>
      </c>
    </row>
    <row r="628" spans="1:5">
      <c r="A628">
        <v>10168</v>
      </c>
      <c r="B628" t="s">
        <v>192</v>
      </c>
      <c r="C628">
        <v>36</v>
      </c>
      <c r="D628">
        <v>94.92</v>
      </c>
      <c r="E628">
        <v>8</v>
      </c>
    </row>
    <row r="629" spans="1:5">
      <c r="A629">
        <v>10168</v>
      </c>
      <c r="B629" t="s">
        <v>193</v>
      </c>
      <c r="C629">
        <v>48</v>
      </c>
      <c r="D629">
        <v>72</v>
      </c>
      <c r="E629">
        <v>15</v>
      </c>
    </row>
    <row r="630" spans="1:5">
      <c r="A630">
        <v>10168</v>
      </c>
      <c r="B630" t="s">
        <v>194</v>
      </c>
      <c r="C630">
        <v>39</v>
      </c>
      <c r="D630">
        <v>67.37</v>
      </c>
      <c r="E630">
        <v>17</v>
      </c>
    </row>
    <row r="631" spans="1:5">
      <c r="A631">
        <v>10169</v>
      </c>
      <c r="B631" t="s">
        <v>204</v>
      </c>
      <c r="C631">
        <v>30</v>
      </c>
      <c r="D631">
        <v>163.44</v>
      </c>
      <c r="E631">
        <v>2</v>
      </c>
    </row>
    <row r="632" spans="1:5">
      <c r="A632">
        <v>10169</v>
      </c>
      <c r="B632" t="s">
        <v>199</v>
      </c>
      <c r="C632">
        <v>35</v>
      </c>
      <c r="D632">
        <v>126.52</v>
      </c>
      <c r="E632">
        <v>13</v>
      </c>
    </row>
    <row r="633" spans="1:5">
      <c r="A633">
        <v>10169</v>
      </c>
      <c r="B633" t="s">
        <v>206</v>
      </c>
      <c r="C633">
        <v>36</v>
      </c>
      <c r="D633">
        <v>71.819999999999993</v>
      </c>
      <c r="E633">
        <v>3</v>
      </c>
    </row>
    <row r="634" spans="1:5">
      <c r="A634">
        <v>10169</v>
      </c>
      <c r="B634" t="s">
        <v>209</v>
      </c>
      <c r="C634">
        <v>32</v>
      </c>
      <c r="D634">
        <v>65.13</v>
      </c>
      <c r="E634">
        <v>5</v>
      </c>
    </row>
    <row r="635" spans="1:5">
      <c r="A635">
        <v>10169</v>
      </c>
      <c r="B635" t="s">
        <v>210</v>
      </c>
      <c r="C635">
        <v>36</v>
      </c>
      <c r="D635">
        <v>136.69999999999999</v>
      </c>
      <c r="E635">
        <v>4</v>
      </c>
    </row>
    <row r="636" spans="1:5">
      <c r="A636">
        <v>10169</v>
      </c>
      <c r="B636" t="s">
        <v>211</v>
      </c>
      <c r="C636">
        <v>38</v>
      </c>
      <c r="D636">
        <v>52.84</v>
      </c>
      <c r="E636">
        <v>8</v>
      </c>
    </row>
    <row r="637" spans="1:5">
      <c r="A637">
        <v>10169</v>
      </c>
      <c r="B637" t="s">
        <v>212</v>
      </c>
      <c r="C637">
        <v>33</v>
      </c>
      <c r="D637">
        <v>120.53</v>
      </c>
      <c r="E637">
        <v>7</v>
      </c>
    </row>
    <row r="638" spans="1:5">
      <c r="A638">
        <v>10169</v>
      </c>
      <c r="B638" t="s">
        <v>213</v>
      </c>
      <c r="C638">
        <v>38</v>
      </c>
      <c r="D638">
        <v>66.489999999999995</v>
      </c>
      <c r="E638">
        <v>11</v>
      </c>
    </row>
    <row r="639" spans="1:5">
      <c r="A639">
        <v>10169</v>
      </c>
      <c r="B639" t="s">
        <v>214</v>
      </c>
      <c r="C639">
        <v>34</v>
      </c>
      <c r="D639">
        <v>53.27</v>
      </c>
      <c r="E639">
        <v>1</v>
      </c>
    </row>
    <row r="640" spans="1:5">
      <c r="A640">
        <v>10169</v>
      </c>
      <c r="B640" t="s">
        <v>216</v>
      </c>
      <c r="C640">
        <v>24</v>
      </c>
      <c r="D640">
        <v>77.61</v>
      </c>
      <c r="E640">
        <v>6</v>
      </c>
    </row>
    <row r="641" spans="1:5">
      <c r="A641">
        <v>10169</v>
      </c>
      <c r="B641" t="s">
        <v>217</v>
      </c>
      <c r="C641">
        <v>26</v>
      </c>
      <c r="D641">
        <v>37.01</v>
      </c>
      <c r="E641">
        <v>9</v>
      </c>
    </row>
    <row r="642" spans="1:5">
      <c r="A642">
        <v>10169</v>
      </c>
      <c r="B642" t="s">
        <v>218</v>
      </c>
      <c r="C642">
        <v>34</v>
      </c>
      <c r="D642">
        <v>83.68</v>
      </c>
      <c r="E642">
        <v>12</v>
      </c>
    </row>
    <row r="643" spans="1:5">
      <c r="A643">
        <v>10169</v>
      </c>
      <c r="B643" t="s">
        <v>219</v>
      </c>
      <c r="C643">
        <v>48</v>
      </c>
      <c r="D643">
        <v>75.66</v>
      </c>
      <c r="E643">
        <v>10</v>
      </c>
    </row>
    <row r="644" spans="1:5">
      <c r="A644">
        <v>10170</v>
      </c>
      <c r="B644" t="s">
        <v>205</v>
      </c>
      <c r="C644">
        <v>47</v>
      </c>
      <c r="D644">
        <v>116.27</v>
      </c>
      <c r="E644">
        <v>4</v>
      </c>
    </row>
    <row r="645" spans="1:5">
      <c r="A645">
        <v>10170</v>
      </c>
      <c r="B645" t="s">
        <v>207</v>
      </c>
      <c r="C645">
        <v>41</v>
      </c>
      <c r="D645">
        <v>93.28</v>
      </c>
      <c r="E645">
        <v>3</v>
      </c>
    </row>
    <row r="646" spans="1:5">
      <c r="A646">
        <v>10170</v>
      </c>
      <c r="B646" t="s">
        <v>208</v>
      </c>
      <c r="C646">
        <v>20</v>
      </c>
      <c r="D646">
        <v>70.069999999999993</v>
      </c>
      <c r="E646">
        <v>2</v>
      </c>
    </row>
    <row r="647" spans="1:5">
      <c r="A647">
        <v>10170</v>
      </c>
      <c r="B647" t="s">
        <v>215</v>
      </c>
      <c r="C647">
        <v>34</v>
      </c>
      <c r="D647">
        <v>130.6</v>
      </c>
      <c r="E647">
        <v>1</v>
      </c>
    </row>
    <row r="648" spans="1:5">
      <c r="A648">
        <v>10171</v>
      </c>
      <c r="B648" t="s">
        <v>220</v>
      </c>
      <c r="C648">
        <v>35</v>
      </c>
      <c r="D648">
        <v>134.46</v>
      </c>
      <c r="E648">
        <v>2</v>
      </c>
    </row>
    <row r="649" spans="1:5">
      <c r="A649">
        <v>10171</v>
      </c>
      <c r="B649" t="s">
        <v>221</v>
      </c>
      <c r="C649">
        <v>35</v>
      </c>
      <c r="D649">
        <v>128.03</v>
      </c>
      <c r="E649">
        <v>1</v>
      </c>
    </row>
    <row r="650" spans="1:5">
      <c r="A650">
        <v>10171</v>
      </c>
      <c r="B650" t="s">
        <v>154</v>
      </c>
      <c r="C650">
        <v>39</v>
      </c>
      <c r="D650">
        <v>165.95</v>
      </c>
      <c r="E650">
        <v>3</v>
      </c>
    </row>
    <row r="651" spans="1:5">
      <c r="A651">
        <v>10171</v>
      </c>
      <c r="B651" t="s">
        <v>224</v>
      </c>
      <c r="C651">
        <v>36</v>
      </c>
      <c r="D651">
        <v>34.74</v>
      </c>
      <c r="E651">
        <v>4</v>
      </c>
    </row>
    <row r="652" spans="1:5">
      <c r="A652">
        <v>10172</v>
      </c>
      <c r="B652" t="s">
        <v>225</v>
      </c>
      <c r="C652">
        <v>42</v>
      </c>
      <c r="D652">
        <v>109.51</v>
      </c>
      <c r="E652">
        <v>6</v>
      </c>
    </row>
    <row r="653" spans="1:5">
      <c r="A653">
        <v>10172</v>
      </c>
      <c r="B653" t="s">
        <v>222</v>
      </c>
      <c r="C653">
        <v>39</v>
      </c>
      <c r="D653">
        <v>117.48</v>
      </c>
      <c r="E653">
        <v>7</v>
      </c>
    </row>
    <row r="654" spans="1:5">
      <c r="A654">
        <v>10172</v>
      </c>
      <c r="B654" t="s">
        <v>223</v>
      </c>
      <c r="C654">
        <v>48</v>
      </c>
      <c r="D654">
        <v>139.87</v>
      </c>
      <c r="E654">
        <v>8</v>
      </c>
    </row>
    <row r="655" spans="1:5">
      <c r="A655">
        <v>10172</v>
      </c>
      <c r="B655" t="s">
        <v>227</v>
      </c>
      <c r="C655">
        <v>32</v>
      </c>
      <c r="D655">
        <v>61</v>
      </c>
      <c r="E655">
        <v>3</v>
      </c>
    </row>
    <row r="656" spans="1:5">
      <c r="A656">
        <v>10172</v>
      </c>
      <c r="B656" t="s">
        <v>228</v>
      </c>
      <c r="C656">
        <v>34</v>
      </c>
      <c r="D656">
        <v>43.27</v>
      </c>
      <c r="E656">
        <v>5</v>
      </c>
    </row>
    <row r="657" spans="1:5">
      <c r="A657">
        <v>10172</v>
      </c>
      <c r="B657" t="s">
        <v>229</v>
      </c>
      <c r="C657">
        <v>22</v>
      </c>
      <c r="D657">
        <v>79.97</v>
      </c>
      <c r="E657">
        <v>1</v>
      </c>
    </row>
    <row r="658" spans="1:5">
      <c r="A658">
        <v>10172</v>
      </c>
      <c r="B658" t="s">
        <v>231</v>
      </c>
      <c r="C658">
        <v>24</v>
      </c>
      <c r="D658">
        <v>77.91</v>
      </c>
      <c r="E658">
        <v>2</v>
      </c>
    </row>
    <row r="659" spans="1:5">
      <c r="A659">
        <v>10172</v>
      </c>
      <c r="B659" t="s">
        <v>232</v>
      </c>
      <c r="C659">
        <v>22</v>
      </c>
      <c r="D659">
        <v>87.81</v>
      </c>
      <c r="E659">
        <v>4</v>
      </c>
    </row>
    <row r="660" spans="1:5">
      <c r="A660">
        <v>10173</v>
      </c>
      <c r="B660" t="s">
        <v>132</v>
      </c>
      <c r="C660">
        <v>43</v>
      </c>
      <c r="D660">
        <v>101.71</v>
      </c>
      <c r="E660">
        <v>6</v>
      </c>
    </row>
    <row r="661" spans="1:5">
      <c r="A661">
        <v>10173</v>
      </c>
      <c r="B661" t="s">
        <v>133</v>
      </c>
      <c r="C661">
        <v>48</v>
      </c>
      <c r="D661">
        <v>51.75</v>
      </c>
      <c r="E661">
        <v>5</v>
      </c>
    </row>
    <row r="662" spans="1:5">
      <c r="A662">
        <v>10173</v>
      </c>
      <c r="B662" t="s">
        <v>124</v>
      </c>
      <c r="C662">
        <v>24</v>
      </c>
      <c r="D662">
        <v>168.3</v>
      </c>
      <c r="E662">
        <v>13</v>
      </c>
    </row>
    <row r="663" spans="1:5">
      <c r="A663">
        <v>10173</v>
      </c>
      <c r="B663" t="s">
        <v>125</v>
      </c>
      <c r="C663">
        <v>26</v>
      </c>
      <c r="D663">
        <v>55.09</v>
      </c>
      <c r="E663">
        <v>12</v>
      </c>
    </row>
    <row r="664" spans="1:5">
      <c r="A664">
        <v>10173</v>
      </c>
      <c r="B664" t="s">
        <v>128</v>
      </c>
      <c r="C664">
        <v>31</v>
      </c>
      <c r="D664">
        <v>127.13</v>
      </c>
      <c r="E664">
        <v>10</v>
      </c>
    </row>
    <row r="665" spans="1:5">
      <c r="A665">
        <v>10173</v>
      </c>
      <c r="B665" t="s">
        <v>129</v>
      </c>
      <c r="C665">
        <v>22</v>
      </c>
      <c r="D665">
        <v>140.06</v>
      </c>
      <c r="E665">
        <v>7</v>
      </c>
    </row>
    <row r="666" spans="1:5">
      <c r="A666">
        <v>10173</v>
      </c>
      <c r="B666" t="s">
        <v>140</v>
      </c>
      <c r="C666">
        <v>28</v>
      </c>
      <c r="D666">
        <v>56.84</v>
      </c>
      <c r="E666">
        <v>2</v>
      </c>
    </row>
    <row r="667" spans="1:5">
      <c r="A667">
        <v>10173</v>
      </c>
      <c r="B667" t="s">
        <v>141</v>
      </c>
      <c r="C667">
        <v>31</v>
      </c>
      <c r="D667">
        <v>86.92</v>
      </c>
      <c r="E667">
        <v>1</v>
      </c>
    </row>
    <row r="668" spans="1:5">
      <c r="A668">
        <v>10173</v>
      </c>
      <c r="B668" t="s">
        <v>142</v>
      </c>
      <c r="C668">
        <v>29</v>
      </c>
      <c r="D668">
        <v>90.28</v>
      </c>
      <c r="E668">
        <v>4</v>
      </c>
    </row>
    <row r="669" spans="1:5">
      <c r="A669">
        <v>10173</v>
      </c>
      <c r="B669" t="s">
        <v>126</v>
      </c>
      <c r="C669">
        <v>21</v>
      </c>
      <c r="D669">
        <v>77.31</v>
      </c>
      <c r="E669">
        <v>14</v>
      </c>
    </row>
    <row r="670" spans="1:5">
      <c r="A670">
        <v>10173</v>
      </c>
      <c r="B670" t="s">
        <v>226</v>
      </c>
      <c r="C670">
        <v>39</v>
      </c>
      <c r="D670">
        <v>58.44</v>
      </c>
      <c r="E670">
        <v>15</v>
      </c>
    </row>
    <row r="671" spans="1:5">
      <c r="A671">
        <v>10173</v>
      </c>
      <c r="B671" t="s">
        <v>130</v>
      </c>
      <c r="C671">
        <v>31</v>
      </c>
      <c r="D671">
        <v>29.87</v>
      </c>
      <c r="E671">
        <v>9</v>
      </c>
    </row>
    <row r="672" spans="1:5">
      <c r="A672">
        <v>10173</v>
      </c>
      <c r="B672" t="s">
        <v>131</v>
      </c>
      <c r="C672">
        <v>27</v>
      </c>
      <c r="D672">
        <v>39.42</v>
      </c>
      <c r="E672">
        <v>8</v>
      </c>
    </row>
    <row r="673" spans="1:5">
      <c r="A673">
        <v>10173</v>
      </c>
      <c r="B673" t="s">
        <v>230</v>
      </c>
      <c r="C673">
        <v>23</v>
      </c>
      <c r="D673">
        <v>98.65</v>
      </c>
      <c r="E673">
        <v>16</v>
      </c>
    </row>
    <row r="674" spans="1:5">
      <c r="A674">
        <v>10173</v>
      </c>
      <c r="B674" t="s">
        <v>127</v>
      </c>
      <c r="C674">
        <v>35</v>
      </c>
      <c r="D674">
        <v>35.700000000000003</v>
      </c>
      <c r="E674">
        <v>11</v>
      </c>
    </row>
    <row r="675" spans="1:5">
      <c r="A675">
        <v>10173</v>
      </c>
      <c r="B675" t="s">
        <v>146</v>
      </c>
      <c r="C675">
        <v>22</v>
      </c>
      <c r="D675">
        <v>93.49</v>
      </c>
      <c r="E675">
        <v>3</v>
      </c>
    </row>
    <row r="676" spans="1:5">
      <c r="A676">
        <v>10174</v>
      </c>
      <c r="B676" t="s">
        <v>134</v>
      </c>
      <c r="C676">
        <v>34</v>
      </c>
      <c r="D676">
        <v>207.87</v>
      </c>
      <c r="E676">
        <v>4</v>
      </c>
    </row>
    <row r="677" spans="1:5">
      <c r="A677">
        <v>10174</v>
      </c>
      <c r="B677" t="s">
        <v>136</v>
      </c>
      <c r="C677">
        <v>43</v>
      </c>
      <c r="D677">
        <v>113.44</v>
      </c>
      <c r="E677">
        <v>1</v>
      </c>
    </row>
    <row r="678" spans="1:5">
      <c r="A678">
        <v>10174</v>
      </c>
      <c r="B678" t="s">
        <v>137</v>
      </c>
      <c r="C678">
        <v>48</v>
      </c>
      <c r="D678">
        <v>108.5</v>
      </c>
      <c r="E678">
        <v>3</v>
      </c>
    </row>
    <row r="679" spans="1:5">
      <c r="A679">
        <v>10174</v>
      </c>
      <c r="B679" t="s">
        <v>139</v>
      </c>
      <c r="C679">
        <v>46</v>
      </c>
      <c r="D679">
        <v>100.3</v>
      </c>
      <c r="E679">
        <v>5</v>
      </c>
    </row>
    <row r="680" spans="1:5">
      <c r="A680">
        <v>10174</v>
      </c>
      <c r="B680" t="s">
        <v>144</v>
      </c>
      <c r="C680">
        <v>49</v>
      </c>
      <c r="D680">
        <v>44.27</v>
      </c>
      <c r="E680">
        <v>2</v>
      </c>
    </row>
    <row r="681" spans="1:5">
      <c r="A681">
        <v>10175</v>
      </c>
      <c r="B681" t="s">
        <v>135</v>
      </c>
      <c r="C681">
        <v>33</v>
      </c>
      <c r="D681">
        <v>119.67</v>
      </c>
      <c r="E681">
        <v>9</v>
      </c>
    </row>
    <row r="682" spans="1:5">
      <c r="A682">
        <v>10175</v>
      </c>
      <c r="B682" t="s">
        <v>151</v>
      </c>
      <c r="C682">
        <v>26</v>
      </c>
      <c r="D682">
        <v>109.02</v>
      </c>
      <c r="E682">
        <v>1</v>
      </c>
    </row>
    <row r="683" spans="1:5">
      <c r="A683">
        <v>10175</v>
      </c>
      <c r="B683" t="s">
        <v>153</v>
      </c>
      <c r="C683">
        <v>48</v>
      </c>
      <c r="D683">
        <v>101.87</v>
      </c>
      <c r="E683">
        <v>4</v>
      </c>
    </row>
    <row r="684" spans="1:5">
      <c r="A684">
        <v>10175</v>
      </c>
      <c r="B684" t="s">
        <v>138</v>
      </c>
      <c r="C684">
        <v>41</v>
      </c>
      <c r="D684">
        <v>59.55</v>
      </c>
      <c r="E684">
        <v>7</v>
      </c>
    </row>
    <row r="685" spans="1:5">
      <c r="A685">
        <v>10175</v>
      </c>
      <c r="B685" t="s">
        <v>154</v>
      </c>
      <c r="C685">
        <v>29</v>
      </c>
      <c r="D685">
        <v>150.71</v>
      </c>
      <c r="E685">
        <v>5</v>
      </c>
    </row>
    <row r="686" spans="1:5">
      <c r="A686">
        <v>10175</v>
      </c>
      <c r="B686" t="s">
        <v>143</v>
      </c>
      <c r="C686">
        <v>47</v>
      </c>
      <c r="D686">
        <v>102.92</v>
      </c>
      <c r="E686">
        <v>10</v>
      </c>
    </row>
    <row r="687" spans="1:5">
      <c r="A687">
        <v>10175</v>
      </c>
      <c r="B687" t="s">
        <v>145</v>
      </c>
      <c r="C687">
        <v>28</v>
      </c>
      <c r="D687">
        <v>121.4</v>
      </c>
      <c r="E687">
        <v>6</v>
      </c>
    </row>
    <row r="688" spans="1:5">
      <c r="A688">
        <v>10175</v>
      </c>
      <c r="B688" t="s">
        <v>157</v>
      </c>
      <c r="C688">
        <v>37</v>
      </c>
      <c r="D688">
        <v>32.18</v>
      </c>
      <c r="E688">
        <v>2</v>
      </c>
    </row>
    <row r="689" spans="1:5">
      <c r="A689">
        <v>10175</v>
      </c>
      <c r="B689" t="s">
        <v>147</v>
      </c>
      <c r="C689">
        <v>22</v>
      </c>
      <c r="D689">
        <v>89.57</v>
      </c>
      <c r="E689">
        <v>8</v>
      </c>
    </row>
    <row r="690" spans="1:5">
      <c r="A690">
        <v>10175</v>
      </c>
      <c r="B690" t="s">
        <v>159</v>
      </c>
      <c r="C690">
        <v>50</v>
      </c>
      <c r="D690">
        <v>50.86</v>
      </c>
      <c r="E690">
        <v>3</v>
      </c>
    </row>
    <row r="691" spans="1:5">
      <c r="A691">
        <v>10175</v>
      </c>
      <c r="B691" t="s">
        <v>148</v>
      </c>
      <c r="C691">
        <v>29</v>
      </c>
      <c r="D691">
        <v>56.24</v>
      </c>
      <c r="E691">
        <v>12</v>
      </c>
    </row>
    <row r="692" spans="1:5">
      <c r="A692">
        <v>10175</v>
      </c>
      <c r="B692" t="s">
        <v>149</v>
      </c>
      <c r="C692">
        <v>42</v>
      </c>
      <c r="D692">
        <v>80.92</v>
      </c>
      <c r="E692">
        <v>11</v>
      </c>
    </row>
    <row r="693" spans="1:5">
      <c r="A693">
        <v>10176</v>
      </c>
      <c r="B693" t="s">
        <v>164</v>
      </c>
      <c r="C693">
        <v>33</v>
      </c>
      <c r="D693">
        <v>166.24</v>
      </c>
      <c r="E693">
        <v>2</v>
      </c>
    </row>
    <row r="694" spans="1:5">
      <c r="A694">
        <v>10176</v>
      </c>
      <c r="B694" t="s">
        <v>150</v>
      </c>
      <c r="C694">
        <v>47</v>
      </c>
      <c r="D694">
        <v>145.04</v>
      </c>
      <c r="E694">
        <v>3</v>
      </c>
    </row>
    <row r="695" spans="1:5">
      <c r="A695">
        <v>10176</v>
      </c>
      <c r="B695" t="s">
        <v>165</v>
      </c>
      <c r="C695">
        <v>50</v>
      </c>
      <c r="D695">
        <v>160.91</v>
      </c>
      <c r="E695">
        <v>1</v>
      </c>
    </row>
    <row r="696" spans="1:5">
      <c r="A696">
        <v>10176</v>
      </c>
      <c r="B696" t="s">
        <v>152</v>
      </c>
      <c r="C696">
        <v>20</v>
      </c>
      <c r="D696">
        <v>139.16999999999999</v>
      </c>
      <c r="E696">
        <v>10</v>
      </c>
    </row>
    <row r="697" spans="1:5">
      <c r="A697">
        <v>10176</v>
      </c>
      <c r="B697" t="s">
        <v>155</v>
      </c>
      <c r="C697">
        <v>36</v>
      </c>
      <c r="D697">
        <v>140.75</v>
      </c>
      <c r="E697">
        <v>5</v>
      </c>
    </row>
    <row r="698" spans="1:5">
      <c r="A698">
        <v>10176</v>
      </c>
      <c r="B698" t="s">
        <v>156</v>
      </c>
      <c r="C698">
        <v>27</v>
      </c>
      <c r="D698">
        <v>55.49</v>
      </c>
      <c r="E698">
        <v>8</v>
      </c>
    </row>
    <row r="699" spans="1:5">
      <c r="A699">
        <v>10176</v>
      </c>
      <c r="B699" t="s">
        <v>158</v>
      </c>
      <c r="C699">
        <v>29</v>
      </c>
      <c r="D699">
        <v>101.72</v>
      </c>
      <c r="E699">
        <v>7</v>
      </c>
    </row>
    <row r="700" spans="1:5">
      <c r="A700">
        <v>10176</v>
      </c>
      <c r="B700" t="s">
        <v>160</v>
      </c>
      <c r="C700">
        <v>22</v>
      </c>
      <c r="D700">
        <v>62.14</v>
      </c>
      <c r="E700">
        <v>6</v>
      </c>
    </row>
    <row r="701" spans="1:5">
      <c r="A701">
        <v>10176</v>
      </c>
      <c r="B701" t="s">
        <v>161</v>
      </c>
      <c r="C701">
        <v>23</v>
      </c>
      <c r="D701">
        <v>109.96</v>
      </c>
      <c r="E701">
        <v>9</v>
      </c>
    </row>
    <row r="702" spans="1:5">
      <c r="A702">
        <v>10176</v>
      </c>
      <c r="B702" t="s">
        <v>162</v>
      </c>
      <c r="C702">
        <v>38</v>
      </c>
      <c r="D702">
        <v>52.14</v>
      </c>
      <c r="E702">
        <v>4</v>
      </c>
    </row>
    <row r="703" spans="1:5">
      <c r="A703">
        <v>10177</v>
      </c>
      <c r="B703" t="s">
        <v>166</v>
      </c>
      <c r="C703">
        <v>23</v>
      </c>
      <c r="D703">
        <v>113.37</v>
      </c>
      <c r="E703">
        <v>9</v>
      </c>
    </row>
    <row r="704" spans="1:5">
      <c r="A704">
        <v>10177</v>
      </c>
      <c r="B704" t="s">
        <v>167</v>
      </c>
      <c r="C704">
        <v>29</v>
      </c>
      <c r="D704">
        <v>92.77</v>
      </c>
      <c r="E704">
        <v>11</v>
      </c>
    </row>
    <row r="705" spans="1:5">
      <c r="A705">
        <v>10177</v>
      </c>
      <c r="B705" t="s">
        <v>168</v>
      </c>
      <c r="C705">
        <v>35</v>
      </c>
      <c r="D705">
        <v>82.5</v>
      </c>
      <c r="E705">
        <v>8</v>
      </c>
    </row>
    <row r="706" spans="1:5">
      <c r="A706">
        <v>10177</v>
      </c>
      <c r="B706" t="s">
        <v>169</v>
      </c>
      <c r="C706">
        <v>50</v>
      </c>
      <c r="D706">
        <v>115.52</v>
      </c>
      <c r="E706">
        <v>7</v>
      </c>
    </row>
    <row r="707" spans="1:5">
      <c r="A707">
        <v>10177</v>
      </c>
      <c r="B707" t="s">
        <v>170</v>
      </c>
      <c r="C707">
        <v>45</v>
      </c>
      <c r="D707">
        <v>79.66</v>
      </c>
      <c r="E707">
        <v>2</v>
      </c>
    </row>
    <row r="708" spans="1:5">
      <c r="A708">
        <v>10177</v>
      </c>
      <c r="B708" t="s">
        <v>172</v>
      </c>
      <c r="C708">
        <v>24</v>
      </c>
      <c r="D708">
        <v>58.67</v>
      </c>
      <c r="E708">
        <v>3</v>
      </c>
    </row>
    <row r="709" spans="1:5">
      <c r="A709">
        <v>10177</v>
      </c>
      <c r="B709" t="s">
        <v>173</v>
      </c>
      <c r="C709">
        <v>31</v>
      </c>
      <c r="D709">
        <v>77.95</v>
      </c>
      <c r="E709">
        <v>10</v>
      </c>
    </row>
    <row r="710" spans="1:5">
      <c r="A710">
        <v>10177</v>
      </c>
      <c r="B710" t="s">
        <v>174</v>
      </c>
      <c r="C710">
        <v>32</v>
      </c>
      <c r="D710">
        <v>64.33</v>
      </c>
      <c r="E710">
        <v>1</v>
      </c>
    </row>
    <row r="711" spans="1:5">
      <c r="A711">
        <v>10177</v>
      </c>
      <c r="B711" t="s">
        <v>175</v>
      </c>
      <c r="C711">
        <v>44</v>
      </c>
      <c r="D711">
        <v>88.15</v>
      </c>
      <c r="E711">
        <v>4</v>
      </c>
    </row>
    <row r="712" spans="1:5">
      <c r="A712">
        <v>10177</v>
      </c>
      <c r="B712" t="s">
        <v>176</v>
      </c>
      <c r="C712">
        <v>24</v>
      </c>
      <c r="D712">
        <v>83.42</v>
      </c>
      <c r="E712">
        <v>5</v>
      </c>
    </row>
    <row r="713" spans="1:5">
      <c r="A713">
        <v>10177</v>
      </c>
      <c r="B713" t="s">
        <v>177</v>
      </c>
      <c r="C713">
        <v>40</v>
      </c>
      <c r="D713">
        <v>52.96</v>
      </c>
      <c r="E713">
        <v>6</v>
      </c>
    </row>
    <row r="714" spans="1:5">
      <c r="A714">
        <v>10178</v>
      </c>
      <c r="B714" t="s">
        <v>163</v>
      </c>
      <c r="C714">
        <v>24</v>
      </c>
      <c r="D714">
        <v>131.91999999999999</v>
      </c>
      <c r="E714">
        <v>12</v>
      </c>
    </row>
    <row r="715" spans="1:5">
      <c r="A715">
        <v>10178</v>
      </c>
      <c r="B715" t="s">
        <v>178</v>
      </c>
      <c r="C715">
        <v>42</v>
      </c>
      <c r="D715">
        <v>127.73</v>
      </c>
      <c r="E715">
        <v>4</v>
      </c>
    </row>
    <row r="716" spans="1:5">
      <c r="A716">
        <v>10178</v>
      </c>
      <c r="B716" t="s">
        <v>180</v>
      </c>
      <c r="C716">
        <v>41</v>
      </c>
      <c r="D716">
        <v>70.540000000000006</v>
      </c>
      <c r="E716">
        <v>10</v>
      </c>
    </row>
    <row r="717" spans="1:5">
      <c r="A717">
        <v>10178</v>
      </c>
      <c r="B717" t="s">
        <v>181</v>
      </c>
      <c r="C717">
        <v>48</v>
      </c>
      <c r="D717">
        <v>104.81</v>
      </c>
      <c r="E717">
        <v>9</v>
      </c>
    </row>
    <row r="718" spans="1:5">
      <c r="A718">
        <v>10178</v>
      </c>
      <c r="B718" t="s">
        <v>183</v>
      </c>
      <c r="C718">
        <v>34</v>
      </c>
      <c r="D718">
        <v>67.819999999999993</v>
      </c>
      <c r="E718">
        <v>5</v>
      </c>
    </row>
    <row r="719" spans="1:5">
      <c r="A719">
        <v>10178</v>
      </c>
      <c r="B719" t="s">
        <v>184</v>
      </c>
      <c r="C719">
        <v>27</v>
      </c>
      <c r="D719">
        <v>65.75</v>
      </c>
      <c r="E719">
        <v>6</v>
      </c>
    </row>
    <row r="720" spans="1:5">
      <c r="A720">
        <v>10178</v>
      </c>
      <c r="B720" t="s">
        <v>171</v>
      </c>
      <c r="C720">
        <v>21</v>
      </c>
      <c r="D720">
        <v>68.77</v>
      </c>
      <c r="E720">
        <v>11</v>
      </c>
    </row>
    <row r="721" spans="1:5">
      <c r="A721">
        <v>10178</v>
      </c>
      <c r="B721" t="s">
        <v>185</v>
      </c>
      <c r="C721">
        <v>30</v>
      </c>
      <c r="D721">
        <v>64.150000000000006</v>
      </c>
      <c r="E721">
        <v>3</v>
      </c>
    </row>
    <row r="722" spans="1:5">
      <c r="A722">
        <v>10178</v>
      </c>
      <c r="B722" t="s">
        <v>190</v>
      </c>
      <c r="C722">
        <v>34</v>
      </c>
      <c r="D722">
        <v>86.9</v>
      </c>
      <c r="E722">
        <v>8</v>
      </c>
    </row>
    <row r="723" spans="1:5">
      <c r="A723">
        <v>10178</v>
      </c>
      <c r="B723" t="s">
        <v>191</v>
      </c>
      <c r="C723">
        <v>22</v>
      </c>
      <c r="D723">
        <v>91.74</v>
      </c>
      <c r="E723">
        <v>1</v>
      </c>
    </row>
    <row r="724" spans="1:5">
      <c r="A724">
        <v>10178</v>
      </c>
      <c r="B724" t="s">
        <v>194</v>
      </c>
      <c r="C724">
        <v>45</v>
      </c>
      <c r="D724">
        <v>68.11</v>
      </c>
      <c r="E724">
        <v>2</v>
      </c>
    </row>
    <row r="725" spans="1:5">
      <c r="A725">
        <v>10178</v>
      </c>
      <c r="B725" t="s">
        <v>195</v>
      </c>
      <c r="C725">
        <v>45</v>
      </c>
      <c r="D725">
        <v>41.71</v>
      </c>
      <c r="E725">
        <v>7</v>
      </c>
    </row>
    <row r="726" spans="1:5">
      <c r="A726">
        <v>10179</v>
      </c>
      <c r="B726" t="s">
        <v>179</v>
      </c>
      <c r="C726">
        <v>24</v>
      </c>
      <c r="D726">
        <v>82.79</v>
      </c>
      <c r="E726">
        <v>3</v>
      </c>
    </row>
    <row r="727" spans="1:5">
      <c r="A727">
        <v>10179</v>
      </c>
      <c r="B727" t="s">
        <v>182</v>
      </c>
      <c r="C727">
        <v>47</v>
      </c>
      <c r="D727">
        <v>105.04</v>
      </c>
      <c r="E727">
        <v>5</v>
      </c>
    </row>
    <row r="728" spans="1:5">
      <c r="A728">
        <v>10179</v>
      </c>
      <c r="B728" t="s">
        <v>186</v>
      </c>
      <c r="C728">
        <v>27</v>
      </c>
      <c r="D728">
        <v>66.650000000000006</v>
      </c>
      <c r="E728">
        <v>4</v>
      </c>
    </row>
    <row r="729" spans="1:5">
      <c r="A729">
        <v>10179</v>
      </c>
      <c r="B729" t="s">
        <v>203</v>
      </c>
      <c r="C729">
        <v>45</v>
      </c>
      <c r="D729">
        <v>86.9</v>
      </c>
      <c r="E729">
        <v>1</v>
      </c>
    </row>
    <row r="730" spans="1:5">
      <c r="A730">
        <v>10179</v>
      </c>
      <c r="B730" t="s">
        <v>187</v>
      </c>
      <c r="C730">
        <v>24</v>
      </c>
      <c r="D730">
        <v>63.97</v>
      </c>
      <c r="E730">
        <v>6</v>
      </c>
    </row>
    <row r="731" spans="1:5">
      <c r="A731">
        <v>10179</v>
      </c>
      <c r="B731" t="s">
        <v>188</v>
      </c>
      <c r="C731">
        <v>34</v>
      </c>
      <c r="D731">
        <v>43.2</v>
      </c>
      <c r="E731">
        <v>7</v>
      </c>
    </row>
    <row r="732" spans="1:5">
      <c r="A732">
        <v>10179</v>
      </c>
      <c r="B732" t="s">
        <v>189</v>
      </c>
      <c r="C732">
        <v>23</v>
      </c>
      <c r="D732">
        <v>75.81</v>
      </c>
      <c r="E732">
        <v>8</v>
      </c>
    </row>
    <row r="733" spans="1:5">
      <c r="A733">
        <v>10179</v>
      </c>
      <c r="B733" t="s">
        <v>192</v>
      </c>
      <c r="C733">
        <v>25</v>
      </c>
      <c r="D733">
        <v>98.48</v>
      </c>
      <c r="E733">
        <v>2</v>
      </c>
    </row>
    <row r="734" spans="1:5">
      <c r="A734">
        <v>10179</v>
      </c>
      <c r="B734" t="s">
        <v>193</v>
      </c>
      <c r="C734">
        <v>39</v>
      </c>
      <c r="D734">
        <v>80</v>
      </c>
      <c r="E734">
        <v>9</v>
      </c>
    </row>
    <row r="735" spans="1:5">
      <c r="A735">
        <v>10180</v>
      </c>
      <c r="B735" t="s">
        <v>196</v>
      </c>
      <c r="C735">
        <v>29</v>
      </c>
      <c r="D735">
        <v>76.56</v>
      </c>
      <c r="E735">
        <v>9</v>
      </c>
    </row>
    <row r="736" spans="1:5">
      <c r="A736">
        <v>10180</v>
      </c>
      <c r="B736" t="s">
        <v>197</v>
      </c>
      <c r="C736">
        <v>42</v>
      </c>
      <c r="D736">
        <v>99.91</v>
      </c>
      <c r="E736">
        <v>12</v>
      </c>
    </row>
    <row r="737" spans="1:5">
      <c r="A737">
        <v>10180</v>
      </c>
      <c r="B737" t="s">
        <v>198</v>
      </c>
      <c r="C737">
        <v>41</v>
      </c>
      <c r="D737">
        <v>164.61</v>
      </c>
      <c r="E737">
        <v>11</v>
      </c>
    </row>
    <row r="738" spans="1:5">
      <c r="A738">
        <v>10180</v>
      </c>
      <c r="B738" t="s">
        <v>199</v>
      </c>
      <c r="C738">
        <v>40</v>
      </c>
      <c r="D738">
        <v>131.04</v>
      </c>
      <c r="E738">
        <v>8</v>
      </c>
    </row>
    <row r="739" spans="1:5">
      <c r="A739">
        <v>10180</v>
      </c>
      <c r="B739" t="s">
        <v>200</v>
      </c>
      <c r="C739">
        <v>25</v>
      </c>
      <c r="D739">
        <v>48.46</v>
      </c>
      <c r="E739">
        <v>13</v>
      </c>
    </row>
    <row r="740" spans="1:5">
      <c r="A740">
        <v>10180</v>
      </c>
      <c r="B740" t="s">
        <v>211</v>
      </c>
      <c r="C740">
        <v>21</v>
      </c>
      <c r="D740">
        <v>59.06</v>
      </c>
      <c r="E740">
        <v>3</v>
      </c>
    </row>
    <row r="741" spans="1:5">
      <c r="A741">
        <v>10180</v>
      </c>
      <c r="B741" t="s">
        <v>212</v>
      </c>
      <c r="C741">
        <v>44</v>
      </c>
      <c r="D741">
        <v>147.31</v>
      </c>
      <c r="E741">
        <v>2</v>
      </c>
    </row>
    <row r="742" spans="1:5">
      <c r="A742">
        <v>10180</v>
      </c>
      <c r="B742" t="s">
        <v>201</v>
      </c>
      <c r="C742">
        <v>48</v>
      </c>
      <c r="D742">
        <v>98.05</v>
      </c>
      <c r="E742">
        <v>10</v>
      </c>
    </row>
    <row r="743" spans="1:5">
      <c r="A743">
        <v>10180</v>
      </c>
      <c r="B743" t="s">
        <v>202</v>
      </c>
      <c r="C743">
        <v>28</v>
      </c>
      <c r="D743">
        <v>61.7</v>
      </c>
      <c r="E743">
        <v>14</v>
      </c>
    </row>
    <row r="744" spans="1:5">
      <c r="A744">
        <v>10180</v>
      </c>
      <c r="B744" t="s">
        <v>213</v>
      </c>
      <c r="C744">
        <v>35</v>
      </c>
      <c r="D744">
        <v>60.95</v>
      </c>
      <c r="E744">
        <v>6</v>
      </c>
    </row>
    <row r="745" spans="1:5">
      <c r="A745">
        <v>10180</v>
      </c>
      <c r="B745" t="s">
        <v>216</v>
      </c>
      <c r="C745">
        <v>28</v>
      </c>
      <c r="D745">
        <v>68.709999999999994</v>
      </c>
      <c r="E745">
        <v>1</v>
      </c>
    </row>
    <row r="746" spans="1:5">
      <c r="A746">
        <v>10180</v>
      </c>
      <c r="B746" t="s">
        <v>217</v>
      </c>
      <c r="C746">
        <v>34</v>
      </c>
      <c r="D746">
        <v>33.39</v>
      </c>
      <c r="E746">
        <v>4</v>
      </c>
    </row>
    <row r="747" spans="1:5">
      <c r="A747">
        <v>10180</v>
      </c>
      <c r="B747" t="s">
        <v>218</v>
      </c>
      <c r="C747">
        <v>22</v>
      </c>
      <c r="D747">
        <v>102.05</v>
      </c>
      <c r="E747">
        <v>7</v>
      </c>
    </row>
    <row r="748" spans="1:5">
      <c r="A748">
        <v>10180</v>
      </c>
      <c r="B748" t="s">
        <v>219</v>
      </c>
      <c r="C748">
        <v>21</v>
      </c>
      <c r="D748">
        <v>74.849999999999994</v>
      </c>
      <c r="E748">
        <v>5</v>
      </c>
    </row>
    <row r="749" spans="1:5">
      <c r="A749">
        <v>10181</v>
      </c>
      <c r="B749" t="s">
        <v>204</v>
      </c>
      <c r="C749">
        <v>27</v>
      </c>
      <c r="D749">
        <v>155.66</v>
      </c>
      <c r="E749">
        <v>14</v>
      </c>
    </row>
    <row r="750" spans="1:5">
      <c r="A750">
        <v>10181</v>
      </c>
      <c r="B750" t="s">
        <v>205</v>
      </c>
      <c r="C750">
        <v>28</v>
      </c>
      <c r="D750">
        <v>113.92</v>
      </c>
      <c r="E750">
        <v>12</v>
      </c>
    </row>
    <row r="751" spans="1:5">
      <c r="A751">
        <v>10181</v>
      </c>
      <c r="B751" t="s">
        <v>206</v>
      </c>
      <c r="C751">
        <v>20</v>
      </c>
      <c r="D751">
        <v>67.03</v>
      </c>
      <c r="E751">
        <v>15</v>
      </c>
    </row>
    <row r="752" spans="1:5">
      <c r="A752">
        <v>10181</v>
      </c>
      <c r="B752" t="s">
        <v>207</v>
      </c>
      <c r="C752">
        <v>36</v>
      </c>
      <c r="D752">
        <v>107.1</v>
      </c>
      <c r="E752">
        <v>11</v>
      </c>
    </row>
    <row r="753" spans="1:5">
      <c r="A753">
        <v>10181</v>
      </c>
      <c r="B753" t="s">
        <v>220</v>
      </c>
      <c r="C753">
        <v>44</v>
      </c>
      <c r="D753">
        <v>124.56</v>
      </c>
      <c r="E753">
        <v>6</v>
      </c>
    </row>
    <row r="754" spans="1:5">
      <c r="A754">
        <v>10181</v>
      </c>
      <c r="B754" t="s">
        <v>225</v>
      </c>
      <c r="C754">
        <v>42</v>
      </c>
      <c r="D754">
        <v>124.44</v>
      </c>
      <c r="E754">
        <v>2</v>
      </c>
    </row>
    <row r="755" spans="1:5">
      <c r="A755">
        <v>10181</v>
      </c>
      <c r="B755" t="s">
        <v>208</v>
      </c>
      <c r="C755">
        <v>22</v>
      </c>
      <c r="D755">
        <v>74.69</v>
      </c>
      <c r="E755">
        <v>10</v>
      </c>
    </row>
    <row r="756" spans="1:5">
      <c r="A756">
        <v>10181</v>
      </c>
      <c r="B756" t="s">
        <v>221</v>
      </c>
      <c r="C756">
        <v>21</v>
      </c>
      <c r="D756">
        <v>129.44999999999999</v>
      </c>
      <c r="E756">
        <v>5</v>
      </c>
    </row>
    <row r="757" spans="1:5">
      <c r="A757">
        <v>10181</v>
      </c>
      <c r="B757" t="s">
        <v>222</v>
      </c>
      <c r="C757">
        <v>27</v>
      </c>
      <c r="D757">
        <v>130.68</v>
      </c>
      <c r="E757">
        <v>3</v>
      </c>
    </row>
    <row r="758" spans="1:5">
      <c r="A758">
        <v>10181</v>
      </c>
      <c r="B758" t="s">
        <v>154</v>
      </c>
      <c r="C758">
        <v>45</v>
      </c>
      <c r="D758">
        <v>147.33000000000001</v>
      </c>
      <c r="E758">
        <v>7</v>
      </c>
    </row>
    <row r="759" spans="1:5">
      <c r="A759">
        <v>10181</v>
      </c>
      <c r="B759" t="s">
        <v>209</v>
      </c>
      <c r="C759">
        <v>30</v>
      </c>
      <c r="D759">
        <v>73.17</v>
      </c>
      <c r="E759">
        <v>17</v>
      </c>
    </row>
    <row r="760" spans="1:5">
      <c r="A760">
        <v>10181</v>
      </c>
      <c r="B760" t="s">
        <v>210</v>
      </c>
      <c r="C760">
        <v>22</v>
      </c>
      <c r="D760">
        <v>120.53</v>
      </c>
      <c r="E760">
        <v>16</v>
      </c>
    </row>
    <row r="761" spans="1:5">
      <c r="A761">
        <v>10181</v>
      </c>
      <c r="B761" t="s">
        <v>223</v>
      </c>
      <c r="C761">
        <v>39</v>
      </c>
      <c r="D761">
        <v>137.04</v>
      </c>
      <c r="E761">
        <v>4</v>
      </c>
    </row>
    <row r="762" spans="1:5">
      <c r="A762">
        <v>10181</v>
      </c>
      <c r="B762" t="s">
        <v>228</v>
      </c>
      <c r="C762">
        <v>34</v>
      </c>
      <c r="D762">
        <v>45.28</v>
      </c>
      <c r="E762">
        <v>1</v>
      </c>
    </row>
    <row r="763" spans="1:5">
      <c r="A763">
        <v>10181</v>
      </c>
      <c r="B763" t="s">
        <v>224</v>
      </c>
      <c r="C763">
        <v>37</v>
      </c>
      <c r="D763">
        <v>32.85</v>
      </c>
      <c r="E763">
        <v>8</v>
      </c>
    </row>
    <row r="764" spans="1:5">
      <c r="A764">
        <v>10181</v>
      </c>
      <c r="B764" t="s">
        <v>214</v>
      </c>
      <c r="C764">
        <v>23</v>
      </c>
      <c r="D764">
        <v>54.49</v>
      </c>
      <c r="E764">
        <v>13</v>
      </c>
    </row>
    <row r="765" spans="1:5">
      <c r="A765">
        <v>10181</v>
      </c>
      <c r="B765" t="s">
        <v>215</v>
      </c>
      <c r="C765">
        <v>25</v>
      </c>
      <c r="D765">
        <v>122.17</v>
      </c>
      <c r="E765">
        <v>9</v>
      </c>
    </row>
    <row r="766" spans="1:5">
      <c r="A766">
        <v>10182</v>
      </c>
      <c r="B766" t="s">
        <v>132</v>
      </c>
      <c r="C766">
        <v>25</v>
      </c>
      <c r="D766">
        <v>83.22</v>
      </c>
      <c r="E766">
        <v>3</v>
      </c>
    </row>
    <row r="767" spans="1:5">
      <c r="A767">
        <v>10182</v>
      </c>
      <c r="B767" t="s">
        <v>133</v>
      </c>
      <c r="C767">
        <v>32</v>
      </c>
      <c r="D767">
        <v>44.21</v>
      </c>
      <c r="E767">
        <v>2</v>
      </c>
    </row>
    <row r="768" spans="1:5">
      <c r="A768">
        <v>10182</v>
      </c>
      <c r="B768" t="s">
        <v>124</v>
      </c>
      <c r="C768">
        <v>44</v>
      </c>
      <c r="D768">
        <v>159.80000000000001</v>
      </c>
      <c r="E768">
        <v>10</v>
      </c>
    </row>
    <row r="769" spans="1:5">
      <c r="A769">
        <v>10182</v>
      </c>
      <c r="B769" t="s">
        <v>125</v>
      </c>
      <c r="C769">
        <v>38</v>
      </c>
      <c r="D769">
        <v>54.49</v>
      </c>
      <c r="E769">
        <v>9</v>
      </c>
    </row>
    <row r="770" spans="1:5">
      <c r="A770">
        <v>10182</v>
      </c>
      <c r="B770" t="s">
        <v>128</v>
      </c>
      <c r="C770">
        <v>20</v>
      </c>
      <c r="D770">
        <v>105.52</v>
      </c>
      <c r="E770">
        <v>7</v>
      </c>
    </row>
    <row r="771" spans="1:5">
      <c r="A771">
        <v>10182</v>
      </c>
      <c r="B771" t="s">
        <v>129</v>
      </c>
      <c r="C771">
        <v>21</v>
      </c>
      <c r="D771">
        <v>135</v>
      </c>
      <c r="E771">
        <v>4</v>
      </c>
    </row>
    <row r="772" spans="1:5">
      <c r="A772">
        <v>10182</v>
      </c>
      <c r="B772" t="s">
        <v>142</v>
      </c>
      <c r="C772">
        <v>33</v>
      </c>
      <c r="D772">
        <v>86.31</v>
      </c>
      <c r="E772">
        <v>1</v>
      </c>
    </row>
    <row r="773" spans="1:5">
      <c r="A773">
        <v>10182</v>
      </c>
      <c r="B773" t="s">
        <v>126</v>
      </c>
      <c r="C773">
        <v>36</v>
      </c>
      <c r="D773">
        <v>88.35</v>
      </c>
      <c r="E773">
        <v>11</v>
      </c>
    </row>
    <row r="774" spans="1:5">
      <c r="A774">
        <v>10182</v>
      </c>
      <c r="B774" t="s">
        <v>226</v>
      </c>
      <c r="C774">
        <v>44</v>
      </c>
      <c r="D774">
        <v>61.29</v>
      </c>
      <c r="E774">
        <v>12</v>
      </c>
    </row>
    <row r="775" spans="1:5">
      <c r="A775">
        <v>10182</v>
      </c>
      <c r="B775" t="s">
        <v>227</v>
      </c>
      <c r="C775">
        <v>47</v>
      </c>
      <c r="D775">
        <v>63.2</v>
      </c>
      <c r="E775">
        <v>16</v>
      </c>
    </row>
    <row r="776" spans="1:5">
      <c r="A776">
        <v>10182</v>
      </c>
      <c r="B776" t="s">
        <v>130</v>
      </c>
      <c r="C776">
        <v>39</v>
      </c>
      <c r="D776">
        <v>31.86</v>
      </c>
      <c r="E776">
        <v>6</v>
      </c>
    </row>
    <row r="777" spans="1:5">
      <c r="A777">
        <v>10182</v>
      </c>
      <c r="B777" t="s">
        <v>131</v>
      </c>
      <c r="C777">
        <v>31</v>
      </c>
      <c r="D777">
        <v>39.869999999999997</v>
      </c>
      <c r="E777">
        <v>5</v>
      </c>
    </row>
    <row r="778" spans="1:5">
      <c r="A778">
        <v>10182</v>
      </c>
      <c r="B778" t="s">
        <v>229</v>
      </c>
      <c r="C778">
        <v>36</v>
      </c>
      <c r="D778">
        <v>87.24</v>
      </c>
      <c r="E778">
        <v>14</v>
      </c>
    </row>
    <row r="779" spans="1:5">
      <c r="A779">
        <v>10182</v>
      </c>
      <c r="B779" t="s">
        <v>230</v>
      </c>
      <c r="C779">
        <v>20</v>
      </c>
      <c r="D779">
        <v>116.27</v>
      </c>
      <c r="E779">
        <v>13</v>
      </c>
    </row>
    <row r="780" spans="1:5">
      <c r="A780">
        <v>10182</v>
      </c>
      <c r="B780" t="s">
        <v>231</v>
      </c>
      <c r="C780">
        <v>33</v>
      </c>
      <c r="D780">
        <v>73.62</v>
      </c>
      <c r="E780">
        <v>15</v>
      </c>
    </row>
    <row r="781" spans="1:5">
      <c r="A781">
        <v>10182</v>
      </c>
      <c r="B781" t="s">
        <v>232</v>
      </c>
      <c r="C781">
        <v>49</v>
      </c>
      <c r="D781">
        <v>95.3</v>
      </c>
      <c r="E781">
        <v>17</v>
      </c>
    </row>
    <row r="782" spans="1:5">
      <c r="A782">
        <v>10182</v>
      </c>
      <c r="B782" t="s">
        <v>127</v>
      </c>
      <c r="C782">
        <v>23</v>
      </c>
      <c r="D782">
        <v>34.880000000000003</v>
      </c>
      <c r="E782">
        <v>8</v>
      </c>
    </row>
    <row r="783" spans="1:5">
      <c r="A783">
        <v>10183</v>
      </c>
      <c r="B783" t="s">
        <v>134</v>
      </c>
      <c r="C783">
        <v>23</v>
      </c>
      <c r="D783">
        <v>180.01</v>
      </c>
      <c r="E783">
        <v>8</v>
      </c>
    </row>
    <row r="784" spans="1:5">
      <c r="A784">
        <v>10183</v>
      </c>
      <c r="B784" t="s">
        <v>135</v>
      </c>
      <c r="C784">
        <v>28</v>
      </c>
      <c r="D784">
        <v>127.06</v>
      </c>
      <c r="E784">
        <v>1</v>
      </c>
    </row>
    <row r="785" spans="1:5">
      <c r="A785">
        <v>10183</v>
      </c>
      <c r="B785" t="s">
        <v>136</v>
      </c>
      <c r="C785">
        <v>41</v>
      </c>
      <c r="D785">
        <v>114.8</v>
      </c>
      <c r="E785">
        <v>5</v>
      </c>
    </row>
    <row r="786" spans="1:5">
      <c r="A786">
        <v>10183</v>
      </c>
      <c r="B786" t="s">
        <v>137</v>
      </c>
      <c r="C786">
        <v>21</v>
      </c>
      <c r="D786">
        <v>108.5</v>
      </c>
      <c r="E786">
        <v>7</v>
      </c>
    </row>
    <row r="787" spans="1:5">
      <c r="A787">
        <v>10183</v>
      </c>
      <c r="B787" t="s">
        <v>139</v>
      </c>
      <c r="C787">
        <v>37</v>
      </c>
      <c r="D787">
        <v>91.18</v>
      </c>
      <c r="E787">
        <v>9</v>
      </c>
    </row>
    <row r="788" spans="1:5">
      <c r="A788">
        <v>10183</v>
      </c>
      <c r="B788" t="s">
        <v>140</v>
      </c>
      <c r="C788">
        <v>39</v>
      </c>
      <c r="D788">
        <v>51.22</v>
      </c>
      <c r="E788">
        <v>11</v>
      </c>
    </row>
    <row r="789" spans="1:5">
      <c r="A789">
        <v>10183</v>
      </c>
      <c r="B789" t="s">
        <v>141</v>
      </c>
      <c r="C789">
        <v>22</v>
      </c>
      <c r="D789">
        <v>90.06</v>
      </c>
      <c r="E789">
        <v>10</v>
      </c>
    </row>
    <row r="790" spans="1:5">
      <c r="A790">
        <v>10183</v>
      </c>
      <c r="B790" t="s">
        <v>143</v>
      </c>
      <c r="C790">
        <v>21</v>
      </c>
      <c r="D790">
        <v>118.66</v>
      </c>
      <c r="E790">
        <v>2</v>
      </c>
    </row>
    <row r="791" spans="1:5">
      <c r="A791">
        <v>10183</v>
      </c>
      <c r="B791" t="s">
        <v>144</v>
      </c>
      <c r="C791">
        <v>40</v>
      </c>
      <c r="D791">
        <v>42.26</v>
      </c>
      <c r="E791">
        <v>6</v>
      </c>
    </row>
    <row r="792" spans="1:5">
      <c r="A792">
        <v>10183</v>
      </c>
      <c r="B792" t="s">
        <v>146</v>
      </c>
      <c r="C792">
        <v>47</v>
      </c>
      <c r="D792">
        <v>81.81</v>
      </c>
      <c r="E792">
        <v>12</v>
      </c>
    </row>
    <row r="793" spans="1:5">
      <c r="A793">
        <v>10183</v>
      </c>
      <c r="B793" t="s">
        <v>148</v>
      </c>
      <c r="C793">
        <v>49</v>
      </c>
      <c r="D793">
        <v>52.36</v>
      </c>
      <c r="E793">
        <v>4</v>
      </c>
    </row>
    <row r="794" spans="1:5">
      <c r="A794">
        <v>10183</v>
      </c>
      <c r="B794" t="s">
        <v>149</v>
      </c>
      <c r="C794">
        <v>23</v>
      </c>
      <c r="D794">
        <v>85.98</v>
      </c>
      <c r="E794">
        <v>3</v>
      </c>
    </row>
    <row r="795" spans="1:5">
      <c r="A795">
        <v>10184</v>
      </c>
      <c r="B795" t="s">
        <v>151</v>
      </c>
      <c r="C795">
        <v>37</v>
      </c>
      <c r="D795">
        <v>105.47</v>
      </c>
      <c r="E795">
        <v>6</v>
      </c>
    </row>
    <row r="796" spans="1:5">
      <c r="A796">
        <v>10184</v>
      </c>
      <c r="B796" t="s">
        <v>152</v>
      </c>
      <c r="C796">
        <v>46</v>
      </c>
      <c r="D796">
        <v>145.72</v>
      </c>
      <c r="E796">
        <v>5</v>
      </c>
    </row>
    <row r="797" spans="1:5">
      <c r="A797">
        <v>10184</v>
      </c>
      <c r="B797" t="s">
        <v>153</v>
      </c>
      <c r="C797">
        <v>46</v>
      </c>
      <c r="D797">
        <v>119.05</v>
      </c>
      <c r="E797">
        <v>9</v>
      </c>
    </row>
    <row r="798" spans="1:5">
      <c r="A798">
        <v>10184</v>
      </c>
      <c r="B798" t="s">
        <v>138</v>
      </c>
      <c r="C798">
        <v>44</v>
      </c>
      <c r="D798">
        <v>60.77</v>
      </c>
      <c r="E798">
        <v>12</v>
      </c>
    </row>
    <row r="799" spans="1:5">
      <c r="A799">
        <v>10184</v>
      </c>
      <c r="B799" t="s">
        <v>154</v>
      </c>
      <c r="C799">
        <v>28</v>
      </c>
      <c r="D799">
        <v>165.95</v>
      </c>
      <c r="E799">
        <v>10</v>
      </c>
    </row>
    <row r="800" spans="1:5">
      <c r="A800">
        <v>10184</v>
      </c>
      <c r="B800" t="s">
        <v>156</v>
      </c>
      <c r="C800">
        <v>31</v>
      </c>
      <c r="D800">
        <v>57.22</v>
      </c>
      <c r="E800">
        <v>3</v>
      </c>
    </row>
    <row r="801" spans="1:5">
      <c r="A801">
        <v>10184</v>
      </c>
      <c r="B801" t="s">
        <v>145</v>
      </c>
      <c r="C801">
        <v>24</v>
      </c>
      <c r="D801">
        <v>117.57</v>
      </c>
      <c r="E801">
        <v>11</v>
      </c>
    </row>
    <row r="802" spans="1:5">
      <c r="A802">
        <v>10184</v>
      </c>
      <c r="B802" t="s">
        <v>157</v>
      </c>
      <c r="C802">
        <v>42</v>
      </c>
      <c r="D802">
        <v>30.06</v>
      </c>
      <c r="E802">
        <v>7</v>
      </c>
    </row>
    <row r="803" spans="1:5">
      <c r="A803">
        <v>10184</v>
      </c>
      <c r="B803" t="s">
        <v>158</v>
      </c>
      <c r="C803">
        <v>49</v>
      </c>
      <c r="D803">
        <v>114.73</v>
      </c>
      <c r="E803">
        <v>2</v>
      </c>
    </row>
    <row r="804" spans="1:5">
      <c r="A804">
        <v>10184</v>
      </c>
      <c r="B804" t="s">
        <v>147</v>
      </c>
      <c r="C804">
        <v>46</v>
      </c>
      <c r="D804">
        <v>84.75</v>
      </c>
      <c r="E804">
        <v>13</v>
      </c>
    </row>
    <row r="805" spans="1:5">
      <c r="A805">
        <v>10184</v>
      </c>
      <c r="B805" t="s">
        <v>159</v>
      </c>
      <c r="C805">
        <v>33</v>
      </c>
      <c r="D805">
        <v>52.49</v>
      </c>
      <c r="E805">
        <v>8</v>
      </c>
    </row>
    <row r="806" spans="1:5">
      <c r="A806">
        <v>10184</v>
      </c>
      <c r="B806" t="s">
        <v>160</v>
      </c>
      <c r="C806">
        <v>48</v>
      </c>
      <c r="D806">
        <v>59.03</v>
      </c>
      <c r="E806">
        <v>1</v>
      </c>
    </row>
    <row r="807" spans="1:5">
      <c r="A807">
        <v>10184</v>
      </c>
      <c r="B807" t="s">
        <v>161</v>
      </c>
      <c r="C807">
        <v>45</v>
      </c>
      <c r="D807">
        <v>92.6</v>
      </c>
      <c r="E807">
        <v>4</v>
      </c>
    </row>
    <row r="808" spans="1:5">
      <c r="A808">
        <v>10185</v>
      </c>
      <c r="B808" t="s">
        <v>164</v>
      </c>
      <c r="C808">
        <v>21</v>
      </c>
      <c r="D808">
        <v>195.33</v>
      </c>
      <c r="E808">
        <v>13</v>
      </c>
    </row>
    <row r="809" spans="1:5">
      <c r="A809">
        <v>10185</v>
      </c>
      <c r="B809" t="s">
        <v>150</v>
      </c>
      <c r="C809">
        <v>33</v>
      </c>
      <c r="D809">
        <v>146.55000000000001</v>
      </c>
      <c r="E809">
        <v>14</v>
      </c>
    </row>
    <row r="810" spans="1:5">
      <c r="A810">
        <v>10185</v>
      </c>
      <c r="B810" t="s">
        <v>165</v>
      </c>
      <c r="C810">
        <v>43</v>
      </c>
      <c r="D810">
        <v>147.07</v>
      </c>
      <c r="E810">
        <v>12</v>
      </c>
    </row>
    <row r="811" spans="1:5">
      <c r="A811">
        <v>10185</v>
      </c>
      <c r="B811" t="s">
        <v>166</v>
      </c>
      <c r="C811">
        <v>28</v>
      </c>
      <c r="D811">
        <v>124.3</v>
      </c>
      <c r="E811">
        <v>9</v>
      </c>
    </row>
    <row r="812" spans="1:5">
      <c r="A812">
        <v>10185</v>
      </c>
      <c r="B812" t="s">
        <v>167</v>
      </c>
      <c r="C812">
        <v>49</v>
      </c>
      <c r="D812">
        <v>94.79</v>
      </c>
      <c r="E812">
        <v>11</v>
      </c>
    </row>
    <row r="813" spans="1:5">
      <c r="A813">
        <v>10185</v>
      </c>
      <c r="B813" t="s">
        <v>155</v>
      </c>
      <c r="C813">
        <v>39</v>
      </c>
      <c r="D813">
        <v>127.82</v>
      </c>
      <c r="E813">
        <v>16</v>
      </c>
    </row>
    <row r="814" spans="1:5">
      <c r="A814">
        <v>10185</v>
      </c>
      <c r="B814" t="s">
        <v>168</v>
      </c>
      <c r="C814">
        <v>47</v>
      </c>
      <c r="D814">
        <v>87.77</v>
      </c>
      <c r="E814">
        <v>8</v>
      </c>
    </row>
    <row r="815" spans="1:5">
      <c r="A815">
        <v>10185</v>
      </c>
      <c r="B815" t="s">
        <v>169</v>
      </c>
      <c r="C815">
        <v>30</v>
      </c>
      <c r="D815">
        <v>105.69</v>
      </c>
      <c r="E815">
        <v>7</v>
      </c>
    </row>
    <row r="816" spans="1:5">
      <c r="A816">
        <v>10185</v>
      </c>
      <c r="B816" t="s">
        <v>170</v>
      </c>
      <c r="C816">
        <v>33</v>
      </c>
      <c r="D816">
        <v>83.2</v>
      </c>
      <c r="E816">
        <v>2</v>
      </c>
    </row>
    <row r="817" spans="1:5">
      <c r="A817">
        <v>10185</v>
      </c>
      <c r="B817" t="s">
        <v>162</v>
      </c>
      <c r="C817">
        <v>20</v>
      </c>
      <c r="D817">
        <v>46.86</v>
      </c>
      <c r="E817">
        <v>15</v>
      </c>
    </row>
    <row r="818" spans="1:5">
      <c r="A818">
        <v>10185</v>
      </c>
      <c r="B818" t="s">
        <v>172</v>
      </c>
      <c r="C818">
        <v>21</v>
      </c>
      <c r="D818">
        <v>64.67</v>
      </c>
      <c r="E818">
        <v>3</v>
      </c>
    </row>
    <row r="819" spans="1:5">
      <c r="A819">
        <v>10185</v>
      </c>
      <c r="B819" t="s">
        <v>173</v>
      </c>
      <c r="C819">
        <v>30</v>
      </c>
      <c r="D819">
        <v>79.680000000000007</v>
      </c>
      <c r="E819">
        <v>10</v>
      </c>
    </row>
    <row r="820" spans="1:5">
      <c r="A820">
        <v>10185</v>
      </c>
      <c r="B820" t="s">
        <v>174</v>
      </c>
      <c r="C820">
        <v>39</v>
      </c>
      <c r="D820">
        <v>61.44</v>
      </c>
      <c r="E820">
        <v>1</v>
      </c>
    </row>
    <row r="821" spans="1:5">
      <c r="A821">
        <v>10185</v>
      </c>
      <c r="B821" t="s">
        <v>175</v>
      </c>
      <c r="C821">
        <v>37</v>
      </c>
      <c r="D821">
        <v>99.17</v>
      </c>
      <c r="E821">
        <v>4</v>
      </c>
    </row>
    <row r="822" spans="1:5">
      <c r="A822">
        <v>10185</v>
      </c>
      <c r="B822" t="s">
        <v>176</v>
      </c>
      <c r="C822">
        <v>22</v>
      </c>
      <c r="D822">
        <v>93.35</v>
      </c>
      <c r="E822">
        <v>5</v>
      </c>
    </row>
    <row r="823" spans="1:5">
      <c r="A823">
        <v>10185</v>
      </c>
      <c r="B823" t="s">
        <v>177</v>
      </c>
      <c r="C823">
        <v>28</v>
      </c>
      <c r="D823">
        <v>47.5</v>
      </c>
      <c r="E823">
        <v>6</v>
      </c>
    </row>
    <row r="824" spans="1:5">
      <c r="A824">
        <v>10186</v>
      </c>
      <c r="B824" t="s">
        <v>163</v>
      </c>
      <c r="C824">
        <v>26</v>
      </c>
      <c r="D824">
        <v>108.8</v>
      </c>
      <c r="E824">
        <v>9</v>
      </c>
    </row>
    <row r="825" spans="1:5">
      <c r="A825">
        <v>10186</v>
      </c>
      <c r="B825" t="s">
        <v>178</v>
      </c>
      <c r="C825">
        <v>32</v>
      </c>
      <c r="D825">
        <v>137.19</v>
      </c>
      <c r="E825">
        <v>1</v>
      </c>
    </row>
    <row r="826" spans="1:5">
      <c r="A826">
        <v>10186</v>
      </c>
      <c r="B826" t="s">
        <v>180</v>
      </c>
      <c r="C826">
        <v>32</v>
      </c>
      <c r="D826">
        <v>73.12</v>
      </c>
      <c r="E826">
        <v>7</v>
      </c>
    </row>
    <row r="827" spans="1:5">
      <c r="A827">
        <v>10186</v>
      </c>
      <c r="B827" t="s">
        <v>181</v>
      </c>
      <c r="C827">
        <v>46</v>
      </c>
      <c r="D827">
        <v>98.46</v>
      </c>
      <c r="E827">
        <v>6</v>
      </c>
    </row>
    <row r="828" spans="1:5">
      <c r="A828">
        <v>10186</v>
      </c>
      <c r="B828" t="s">
        <v>183</v>
      </c>
      <c r="C828">
        <v>22</v>
      </c>
      <c r="D828">
        <v>60.29</v>
      </c>
      <c r="E828">
        <v>2</v>
      </c>
    </row>
    <row r="829" spans="1:5">
      <c r="A829">
        <v>10186</v>
      </c>
      <c r="B829" t="s">
        <v>184</v>
      </c>
      <c r="C829">
        <v>21</v>
      </c>
      <c r="D829">
        <v>59.83</v>
      </c>
      <c r="E829">
        <v>3</v>
      </c>
    </row>
    <row r="830" spans="1:5">
      <c r="A830">
        <v>10186</v>
      </c>
      <c r="B830" t="s">
        <v>171</v>
      </c>
      <c r="C830">
        <v>36</v>
      </c>
      <c r="D830">
        <v>68.77</v>
      </c>
      <c r="E830">
        <v>8</v>
      </c>
    </row>
    <row r="831" spans="1:5">
      <c r="A831">
        <v>10186</v>
      </c>
      <c r="B831" t="s">
        <v>190</v>
      </c>
      <c r="C831">
        <v>24</v>
      </c>
      <c r="D831">
        <v>80.56</v>
      </c>
      <c r="E831">
        <v>5</v>
      </c>
    </row>
    <row r="832" spans="1:5">
      <c r="A832">
        <v>10186</v>
      </c>
      <c r="B832" t="s">
        <v>195</v>
      </c>
      <c r="C832">
        <v>28</v>
      </c>
      <c r="D832">
        <v>42.71</v>
      </c>
      <c r="E832">
        <v>4</v>
      </c>
    </row>
    <row r="833" spans="1:5">
      <c r="A833">
        <v>10187</v>
      </c>
      <c r="B833" t="s">
        <v>179</v>
      </c>
      <c r="C833">
        <v>45</v>
      </c>
      <c r="D833">
        <v>70.12</v>
      </c>
      <c r="E833">
        <v>1</v>
      </c>
    </row>
    <row r="834" spans="1:5">
      <c r="A834">
        <v>10187</v>
      </c>
      <c r="B834" t="s">
        <v>182</v>
      </c>
      <c r="C834">
        <v>46</v>
      </c>
      <c r="D834">
        <v>96.29</v>
      </c>
      <c r="E834">
        <v>3</v>
      </c>
    </row>
    <row r="835" spans="1:5">
      <c r="A835">
        <v>10187</v>
      </c>
      <c r="B835" t="s">
        <v>185</v>
      </c>
      <c r="C835">
        <v>43</v>
      </c>
      <c r="D835">
        <v>55.96</v>
      </c>
      <c r="E835">
        <v>10</v>
      </c>
    </row>
    <row r="836" spans="1:5">
      <c r="A836">
        <v>10187</v>
      </c>
      <c r="B836" t="s">
        <v>186</v>
      </c>
      <c r="C836">
        <v>33</v>
      </c>
      <c r="D836">
        <v>64.48</v>
      </c>
      <c r="E836">
        <v>2</v>
      </c>
    </row>
    <row r="837" spans="1:5">
      <c r="A837">
        <v>10187</v>
      </c>
      <c r="B837" t="s">
        <v>187</v>
      </c>
      <c r="C837">
        <v>31</v>
      </c>
      <c r="D837">
        <v>61.22</v>
      </c>
      <c r="E837">
        <v>4</v>
      </c>
    </row>
    <row r="838" spans="1:5">
      <c r="A838">
        <v>10187</v>
      </c>
      <c r="B838" t="s">
        <v>188</v>
      </c>
      <c r="C838">
        <v>41</v>
      </c>
      <c r="D838">
        <v>39.71</v>
      </c>
      <c r="E838">
        <v>5</v>
      </c>
    </row>
    <row r="839" spans="1:5">
      <c r="A839">
        <v>10187</v>
      </c>
      <c r="B839" t="s">
        <v>189</v>
      </c>
      <c r="C839">
        <v>34</v>
      </c>
      <c r="D839">
        <v>84.95</v>
      </c>
      <c r="E839">
        <v>6</v>
      </c>
    </row>
    <row r="840" spans="1:5">
      <c r="A840">
        <v>10187</v>
      </c>
      <c r="B840" t="s">
        <v>191</v>
      </c>
      <c r="C840">
        <v>44</v>
      </c>
      <c r="D840">
        <v>95.73</v>
      </c>
      <c r="E840">
        <v>8</v>
      </c>
    </row>
    <row r="841" spans="1:5">
      <c r="A841">
        <v>10187</v>
      </c>
      <c r="B841" t="s">
        <v>193</v>
      </c>
      <c r="C841">
        <v>34</v>
      </c>
      <c r="D841">
        <v>72</v>
      </c>
      <c r="E841">
        <v>7</v>
      </c>
    </row>
    <row r="842" spans="1:5">
      <c r="A842">
        <v>10187</v>
      </c>
      <c r="B842" t="s">
        <v>194</v>
      </c>
      <c r="C842">
        <v>44</v>
      </c>
      <c r="D842">
        <v>70.33</v>
      </c>
      <c r="E842">
        <v>9</v>
      </c>
    </row>
    <row r="843" spans="1:5">
      <c r="A843">
        <v>10188</v>
      </c>
      <c r="B843" t="s">
        <v>196</v>
      </c>
      <c r="C843">
        <v>48</v>
      </c>
      <c r="D843">
        <v>95.7</v>
      </c>
      <c r="E843">
        <v>1</v>
      </c>
    </row>
    <row r="844" spans="1:5">
      <c r="A844">
        <v>10188</v>
      </c>
      <c r="B844" t="s">
        <v>197</v>
      </c>
      <c r="C844">
        <v>38</v>
      </c>
      <c r="D844">
        <v>111.8</v>
      </c>
      <c r="E844">
        <v>4</v>
      </c>
    </row>
    <row r="845" spans="1:5">
      <c r="A845">
        <v>10188</v>
      </c>
      <c r="B845" t="s">
        <v>198</v>
      </c>
      <c r="C845">
        <v>45</v>
      </c>
      <c r="D845">
        <v>182.04</v>
      </c>
      <c r="E845">
        <v>3</v>
      </c>
    </row>
    <row r="846" spans="1:5">
      <c r="A846">
        <v>10188</v>
      </c>
      <c r="B846" t="s">
        <v>200</v>
      </c>
      <c r="C846">
        <v>32</v>
      </c>
      <c r="D846">
        <v>52.09</v>
      </c>
      <c r="E846">
        <v>5</v>
      </c>
    </row>
    <row r="847" spans="1:5">
      <c r="A847">
        <v>10188</v>
      </c>
      <c r="B847" t="s">
        <v>201</v>
      </c>
      <c r="C847">
        <v>25</v>
      </c>
      <c r="D847">
        <v>95.8</v>
      </c>
      <c r="E847">
        <v>2</v>
      </c>
    </row>
    <row r="848" spans="1:5">
      <c r="A848">
        <v>10188</v>
      </c>
      <c r="B848" t="s">
        <v>202</v>
      </c>
      <c r="C848">
        <v>40</v>
      </c>
      <c r="D848">
        <v>61.7</v>
      </c>
      <c r="E848">
        <v>6</v>
      </c>
    </row>
    <row r="849" spans="1:5">
      <c r="A849">
        <v>10188</v>
      </c>
      <c r="B849" t="s">
        <v>203</v>
      </c>
      <c r="C849">
        <v>44</v>
      </c>
      <c r="D849">
        <v>81.91</v>
      </c>
      <c r="E849">
        <v>7</v>
      </c>
    </row>
    <row r="850" spans="1:5">
      <c r="A850">
        <v>10188</v>
      </c>
      <c r="B850" t="s">
        <v>192</v>
      </c>
      <c r="C850">
        <v>29</v>
      </c>
      <c r="D850">
        <v>96.11</v>
      </c>
      <c r="E850">
        <v>8</v>
      </c>
    </row>
    <row r="851" spans="1:5">
      <c r="A851">
        <v>10189</v>
      </c>
      <c r="B851" t="s">
        <v>199</v>
      </c>
      <c r="C851">
        <v>28</v>
      </c>
      <c r="D851">
        <v>138.57</v>
      </c>
      <c r="E851">
        <v>1</v>
      </c>
    </row>
    <row r="852" spans="1:5">
      <c r="A852">
        <v>10190</v>
      </c>
      <c r="B852" t="s">
        <v>213</v>
      </c>
      <c r="C852">
        <v>42</v>
      </c>
      <c r="D852">
        <v>58.87</v>
      </c>
      <c r="E852">
        <v>3</v>
      </c>
    </row>
    <row r="853" spans="1:5">
      <c r="A853">
        <v>10190</v>
      </c>
      <c r="B853" t="s">
        <v>217</v>
      </c>
      <c r="C853">
        <v>46</v>
      </c>
      <c r="D853">
        <v>38.619999999999997</v>
      </c>
      <c r="E853">
        <v>1</v>
      </c>
    </row>
    <row r="854" spans="1:5">
      <c r="A854">
        <v>10190</v>
      </c>
      <c r="B854" t="s">
        <v>218</v>
      </c>
      <c r="C854">
        <v>42</v>
      </c>
      <c r="D854">
        <v>89.8</v>
      </c>
      <c r="E854">
        <v>4</v>
      </c>
    </row>
    <row r="855" spans="1:5">
      <c r="A855">
        <v>10190</v>
      </c>
      <c r="B855" t="s">
        <v>219</v>
      </c>
      <c r="C855">
        <v>40</v>
      </c>
      <c r="D855">
        <v>67.53</v>
      </c>
      <c r="E855">
        <v>2</v>
      </c>
    </row>
    <row r="856" spans="1:5">
      <c r="A856">
        <v>10191</v>
      </c>
      <c r="B856" t="s">
        <v>204</v>
      </c>
      <c r="C856">
        <v>21</v>
      </c>
      <c r="D856">
        <v>155.66</v>
      </c>
      <c r="E856">
        <v>3</v>
      </c>
    </row>
    <row r="857" spans="1:5">
      <c r="A857">
        <v>10191</v>
      </c>
      <c r="B857" t="s">
        <v>205</v>
      </c>
      <c r="C857">
        <v>40</v>
      </c>
      <c r="D857">
        <v>104.52</v>
      </c>
      <c r="E857">
        <v>1</v>
      </c>
    </row>
    <row r="858" spans="1:5">
      <c r="A858">
        <v>10191</v>
      </c>
      <c r="B858" t="s">
        <v>206</v>
      </c>
      <c r="C858">
        <v>30</v>
      </c>
      <c r="D858">
        <v>70.22</v>
      </c>
      <c r="E858">
        <v>4</v>
      </c>
    </row>
    <row r="859" spans="1:5">
      <c r="A859">
        <v>10191</v>
      </c>
      <c r="B859" t="s">
        <v>209</v>
      </c>
      <c r="C859">
        <v>36</v>
      </c>
      <c r="D859">
        <v>75.59</v>
      </c>
      <c r="E859">
        <v>6</v>
      </c>
    </row>
    <row r="860" spans="1:5">
      <c r="A860">
        <v>10191</v>
      </c>
      <c r="B860" t="s">
        <v>210</v>
      </c>
      <c r="C860">
        <v>23</v>
      </c>
      <c r="D860">
        <v>119.06</v>
      </c>
      <c r="E860">
        <v>5</v>
      </c>
    </row>
    <row r="861" spans="1:5">
      <c r="A861">
        <v>10191</v>
      </c>
      <c r="B861" t="s">
        <v>211</v>
      </c>
      <c r="C861">
        <v>43</v>
      </c>
      <c r="D861">
        <v>60.93</v>
      </c>
      <c r="E861">
        <v>9</v>
      </c>
    </row>
    <row r="862" spans="1:5">
      <c r="A862">
        <v>10191</v>
      </c>
      <c r="B862" t="s">
        <v>212</v>
      </c>
      <c r="C862">
        <v>32</v>
      </c>
      <c r="D862">
        <v>136.9</v>
      </c>
      <c r="E862">
        <v>8</v>
      </c>
    </row>
    <row r="863" spans="1:5">
      <c r="A863">
        <v>10191</v>
      </c>
      <c r="B863" t="s">
        <v>214</v>
      </c>
      <c r="C863">
        <v>48</v>
      </c>
      <c r="D863">
        <v>53.27</v>
      </c>
      <c r="E863">
        <v>2</v>
      </c>
    </row>
    <row r="864" spans="1:5">
      <c r="A864">
        <v>10191</v>
      </c>
      <c r="B864" t="s">
        <v>216</v>
      </c>
      <c r="C864">
        <v>44</v>
      </c>
      <c r="D864">
        <v>77.61</v>
      </c>
      <c r="E864">
        <v>7</v>
      </c>
    </row>
    <row r="865" spans="1:5">
      <c r="A865">
        <v>10192</v>
      </c>
      <c r="B865" t="s">
        <v>207</v>
      </c>
      <c r="C865">
        <v>27</v>
      </c>
      <c r="D865">
        <v>99.04</v>
      </c>
      <c r="E865">
        <v>16</v>
      </c>
    </row>
    <row r="866" spans="1:5">
      <c r="A866">
        <v>10192</v>
      </c>
      <c r="B866" t="s">
        <v>220</v>
      </c>
      <c r="C866">
        <v>22</v>
      </c>
      <c r="D866">
        <v>140.12</v>
      </c>
      <c r="E866">
        <v>11</v>
      </c>
    </row>
    <row r="867" spans="1:5">
      <c r="A867">
        <v>10192</v>
      </c>
      <c r="B867" t="s">
        <v>225</v>
      </c>
      <c r="C867">
        <v>29</v>
      </c>
      <c r="D867">
        <v>100.8</v>
      </c>
      <c r="E867">
        <v>7</v>
      </c>
    </row>
    <row r="868" spans="1:5">
      <c r="A868">
        <v>10192</v>
      </c>
      <c r="B868" t="s">
        <v>208</v>
      </c>
      <c r="C868">
        <v>45</v>
      </c>
      <c r="D868">
        <v>70.84</v>
      </c>
      <c r="E868">
        <v>15</v>
      </c>
    </row>
    <row r="869" spans="1:5">
      <c r="A869">
        <v>10192</v>
      </c>
      <c r="B869" t="s">
        <v>221</v>
      </c>
      <c r="C869">
        <v>47</v>
      </c>
      <c r="D869">
        <v>128.03</v>
      </c>
      <c r="E869">
        <v>10</v>
      </c>
    </row>
    <row r="870" spans="1:5">
      <c r="A870">
        <v>10192</v>
      </c>
      <c r="B870" t="s">
        <v>222</v>
      </c>
      <c r="C870">
        <v>38</v>
      </c>
      <c r="D870">
        <v>110.88</v>
      </c>
      <c r="E870">
        <v>8</v>
      </c>
    </row>
    <row r="871" spans="1:5">
      <c r="A871">
        <v>10192</v>
      </c>
      <c r="B871" t="s">
        <v>154</v>
      </c>
      <c r="C871">
        <v>26</v>
      </c>
      <c r="D871">
        <v>137.16999999999999</v>
      </c>
      <c r="E871">
        <v>12</v>
      </c>
    </row>
    <row r="872" spans="1:5">
      <c r="A872">
        <v>10192</v>
      </c>
      <c r="B872" t="s">
        <v>223</v>
      </c>
      <c r="C872">
        <v>45</v>
      </c>
      <c r="D872">
        <v>125.74</v>
      </c>
      <c r="E872">
        <v>9</v>
      </c>
    </row>
    <row r="873" spans="1:5">
      <c r="A873">
        <v>10192</v>
      </c>
      <c r="B873" t="s">
        <v>227</v>
      </c>
      <c r="C873">
        <v>37</v>
      </c>
      <c r="D873">
        <v>72.02</v>
      </c>
      <c r="E873">
        <v>4</v>
      </c>
    </row>
    <row r="874" spans="1:5">
      <c r="A874">
        <v>10192</v>
      </c>
      <c r="B874" t="s">
        <v>228</v>
      </c>
      <c r="C874">
        <v>47</v>
      </c>
      <c r="D874">
        <v>49.3</v>
      </c>
      <c r="E874">
        <v>6</v>
      </c>
    </row>
    <row r="875" spans="1:5">
      <c r="A875">
        <v>10192</v>
      </c>
      <c r="B875" t="s">
        <v>229</v>
      </c>
      <c r="C875">
        <v>46</v>
      </c>
      <c r="D875">
        <v>86.33</v>
      </c>
      <c r="E875">
        <v>2</v>
      </c>
    </row>
    <row r="876" spans="1:5">
      <c r="A876">
        <v>10192</v>
      </c>
      <c r="B876" t="s">
        <v>230</v>
      </c>
      <c r="C876">
        <v>23</v>
      </c>
      <c r="D876">
        <v>112.74</v>
      </c>
      <c r="E876">
        <v>1</v>
      </c>
    </row>
    <row r="877" spans="1:5">
      <c r="A877">
        <v>10192</v>
      </c>
      <c r="B877" t="s">
        <v>224</v>
      </c>
      <c r="C877">
        <v>30</v>
      </c>
      <c r="D877">
        <v>33.229999999999997</v>
      </c>
      <c r="E877">
        <v>13</v>
      </c>
    </row>
    <row r="878" spans="1:5">
      <c r="A878">
        <v>10192</v>
      </c>
      <c r="B878" t="s">
        <v>231</v>
      </c>
      <c r="C878">
        <v>32</v>
      </c>
      <c r="D878">
        <v>69.34</v>
      </c>
      <c r="E878">
        <v>3</v>
      </c>
    </row>
    <row r="879" spans="1:5">
      <c r="A879">
        <v>10192</v>
      </c>
      <c r="B879" t="s">
        <v>232</v>
      </c>
      <c r="C879">
        <v>46</v>
      </c>
      <c r="D879">
        <v>93.16</v>
      </c>
      <c r="E879">
        <v>5</v>
      </c>
    </row>
    <row r="880" spans="1:5">
      <c r="A880">
        <v>10192</v>
      </c>
      <c r="B880" t="s">
        <v>215</v>
      </c>
      <c r="C880">
        <v>45</v>
      </c>
      <c r="D880">
        <v>112.34</v>
      </c>
      <c r="E880">
        <v>14</v>
      </c>
    </row>
    <row r="881" spans="1:5">
      <c r="A881">
        <v>10193</v>
      </c>
      <c r="B881" t="s">
        <v>132</v>
      </c>
      <c r="C881">
        <v>28</v>
      </c>
      <c r="D881">
        <v>92.47</v>
      </c>
      <c r="E881">
        <v>7</v>
      </c>
    </row>
    <row r="882" spans="1:5">
      <c r="A882">
        <v>10193</v>
      </c>
      <c r="B882" t="s">
        <v>133</v>
      </c>
      <c r="C882">
        <v>46</v>
      </c>
      <c r="D882">
        <v>46.36</v>
      </c>
      <c r="E882">
        <v>6</v>
      </c>
    </row>
    <row r="883" spans="1:5">
      <c r="A883">
        <v>10193</v>
      </c>
      <c r="B883" t="s">
        <v>124</v>
      </c>
      <c r="C883">
        <v>21</v>
      </c>
      <c r="D883">
        <v>153</v>
      </c>
      <c r="E883">
        <v>14</v>
      </c>
    </row>
    <row r="884" spans="1:5">
      <c r="A884">
        <v>10193</v>
      </c>
      <c r="B884" t="s">
        <v>125</v>
      </c>
      <c r="C884">
        <v>42</v>
      </c>
      <c r="D884">
        <v>60.54</v>
      </c>
      <c r="E884">
        <v>13</v>
      </c>
    </row>
    <row r="885" spans="1:5">
      <c r="A885">
        <v>10193</v>
      </c>
      <c r="B885" t="s">
        <v>128</v>
      </c>
      <c r="C885">
        <v>44</v>
      </c>
      <c r="D885">
        <v>115.69</v>
      </c>
      <c r="E885">
        <v>11</v>
      </c>
    </row>
    <row r="886" spans="1:5">
      <c r="A886">
        <v>10193</v>
      </c>
      <c r="B886" t="s">
        <v>129</v>
      </c>
      <c r="C886">
        <v>22</v>
      </c>
      <c r="D886">
        <v>143.44</v>
      </c>
      <c r="E886">
        <v>8</v>
      </c>
    </row>
    <row r="887" spans="1:5">
      <c r="A887">
        <v>10193</v>
      </c>
      <c r="B887" t="s">
        <v>139</v>
      </c>
      <c r="C887">
        <v>28</v>
      </c>
      <c r="D887">
        <v>87.13</v>
      </c>
      <c r="E887">
        <v>1</v>
      </c>
    </row>
    <row r="888" spans="1:5">
      <c r="A888">
        <v>10193</v>
      </c>
      <c r="B888" t="s">
        <v>140</v>
      </c>
      <c r="C888">
        <v>24</v>
      </c>
      <c r="D888">
        <v>53.09</v>
      </c>
      <c r="E888">
        <v>3</v>
      </c>
    </row>
    <row r="889" spans="1:5">
      <c r="A889">
        <v>10193</v>
      </c>
      <c r="B889" t="s">
        <v>141</v>
      </c>
      <c r="C889">
        <v>23</v>
      </c>
      <c r="D889">
        <v>97.39</v>
      </c>
      <c r="E889">
        <v>2</v>
      </c>
    </row>
    <row r="890" spans="1:5">
      <c r="A890">
        <v>10193</v>
      </c>
      <c r="B890" t="s">
        <v>142</v>
      </c>
      <c r="C890">
        <v>32</v>
      </c>
      <c r="D890">
        <v>79.37</v>
      </c>
      <c r="E890">
        <v>5</v>
      </c>
    </row>
    <row r="891" spans="1:5">
      <c r="A891">
        <v>10193</v>
      </c>
      <c r="B891" t="s">
        <v>126</v>
      </c>
      <c r="C891">
        <v>24</v>
      </c>
      <c r="D891">
        <v>92.03</v>
      </c>
      <c r="E891">
        <v>15</v>
      </c>
    </row>
    <row r="892" spans="1:5">
      <c r="A892">
        <v>10193</v>
      </c>
      <c r="B892" t="s">
        <v>226</v>
      </c>
      <c r="C892">
        <v>25</v>
      </c>
      <c r="D892">
        <v>66.28</v>
      </c>
      <c r="E892">
        <v>16</v>
      </c>
    </row>
    <row r="893" spans="1:5">
      <c r="A893">
        <v>10193</v>
      </c>
      <c r="B893" t="s">
        <v>130</v>
      </c>
      <c r="C893">
        <v>26</v>
      </c>
      <c r="D893">
        <v>32.19</v>
      </c>
      <c r="E893">
        <v>10</v>
      </c>
    </row>
    <row r="894" spans="1:5">
      <c r="A894">
        <v>10193</v>
      </c>
      <c r="B894" t="s">
        <v>131</v>
      </c>
      <c r="C894">
        <v>20</v>
      </c>
      <c r="D894">
        <v>44.8</v>
      </c>
      <c r="E894">
        <v>9</v>
      </c>
    </row>
    <row r="895" spans="1:5">
      <c r="A895">
        <v>10193</v>
      </c>
      <c r="B895" t="s">
        <v>127</v>
      </c>
      <c r="C895">
        <v>22</v>
      </c>
      <c r="D895">
        <v>38.159999999999997</v>
      </c>
      <c r="E895">
        <v>12</v>
      </c>
    </row>
    <row r="896" spans="1:5">
      <c r="A896">
        <v>10193</v>
      </c>
      <c r="B896" t="s">
        <v>146</v>
      </c>
      <c r="C896">
        <v>20</v>
      </c>
      <c r="D896">
        <v>92.52</v>
      </c>
      <c r="E896">
        <v>4</v>
      </c>
    </row>
    <row r="897" spans="1:5">
      <c r="A897">
        <v>10194</v>
      </c>
      <c r="B897" t="s">
        <v>134</v>
      </c>
      <c r="C897">
        <v>42</v>
      </c>
      <c r="D897">
        <v>203.59</v>
      </c>
      <c r="E897">
        <v>11</v>
      </c>
    </row>
    <row r="898" spans="1:5">
      <c r="A898">
        <v>10194</v>
      </c>
      <c r="B898" t="s">
        <v>135</v>
      </c>
      <c r="C898">
        <v>26</v>
      </c>
      <c r="D898">
        <v>134.44</v>
      </c>
      <c r="E898">
        <v>4</v>
      </c>
    </row>
    <row r="899" spans="1:5">
      <c r="A899">
        <v>10194</v>
      </c>
      <c r="B899" t="s">
        <v>136</v>
      </c>
      <c r="C899">
        <v>38</v>
      </c>
      <c r="D899">
        <v>124.37</v>
      </c>
      <c r="E899">
        <v>8</v>
      </c>
    </row>
    <row r="900" spans="1:5">
      <c r="A900">
        <v>10194</v>
      </c>
      <c r="B900" t="s">
        <v>137</v>
      </c>
      <c r="C900">
        <v>21</v>
      </c>
      <c r="D900">
        <v>103.84</v>
      </c>
      <c r="E900">
        <v>10</v>
      </c>
    </row>
    <row r="901" spans="1:5">
      <c r="A901">
        <v>10194</v>
      </c>
      <c r="B901" t="s">
        <v>138</v>
      </c>
      <c r="C901">
        <v>45</v>
      </c>
      <c r="D901">
        <v>51.05</v>
      </c>
      <c r="E901">
        <v>2</v>
      </c>
    </row>
    <row r="902" spans="1:5">
      <c r="A902">
        <v>10194</v>
      </c>
      <c r="B902" t="s">
        <v>143</v>
      </c>
      <c r="C902">
        <v>32</v>
      </c>
      <c r="D902">
        <v>113.82</v>
      </c>
      <c r="E902">
        <v>5</v>
      </c>
    </row>
    <row r="903" spans="1:5">
      <c r="A903">
        <v>10194</v>
      </c>
      <c r="B903" t="s">
        <v>144</v>
      </c>
      <c r="C903">
        <v>41</v>
      </c>
      <c r="D903">
        <v>47.79</v>
      </c>
      <c r="E903">
        <v>9</v>
      </c>
    </row>
    <row r="904" spans="1:5">
      <c r="A904">
        <v>10194</v>
      </c>
      <c r="B904" t="s">
        <v>145</v>
      </c>
      <c r="C904">
        <v>49</v>
      </c>
      <c r="D904">
        <v>112.46</v>
      </c>
      <c r="E904">
        <v>1</v>
      </c>
    </row>
    <row r="905" spans="1:5">
      <c r="A905">
        <v>10194</v>
      </c>
      <c r="B905" t="s">
        <v>147</v>
      </c>
      <c r="C905">
        <v>37</v>
      </c>
      <c r="D905">
        <v>77.05</v>
      </c>
      <c r="E905">
        <v>3</v>
      </c>
    </row>
    <row r="906" spans="1:5">
      <c r="A906">
        <v>10194</v>
      </c>
      <c r="B906" t="s">
        <v>148</v>
      </c>
      <c r="C906">
        <v>39</v>
      </c>
      <c r="D906">
        <v>61.41</v>
      </c>
      <c r="E906">
        <v>7</v>
      </c>
    </row>
    <row r="907" spans="1:5">
      <c r="A907">
        <v>10194</v>
      </c>
      <c r="B907" t="s">
        <v>149</v>
      </c>
      <c r="C907">
        <v>26</v>
      </c>
      <c r="D907">
        <v>80.92</v>
      </c>
      <c r="E907">
        <v>6</v>
      </c>
    </row>
    <row r="908" spans="1:5">
      <c r="A908">
        <v>10195</v>
      </c>
      <c r="B908" t="s">
        <v>151</v>
      </c>
      <c r="C908">
        <v>49</v>
      </c>
      <c r="D908">
        <v>118.5</v>
      </c>
      <c r="E908">
        <v>6</v>
      </c>
    </row>
    <row r="909" spans="1:5">
      <c r="A909">
        <v>10195</v>
      </c>
      <c r="B909" t="s">
        <v>152</v>
      </c>
      <c r="C909">
        <v>27</v>
      </c>
      <c r="D909">
        <v>139.16999999999999</v>
      </c>
      <c r="E909">
        <v>5</v>
      </c>
    </row>
    <row r="910" spans="1:5">
      <c r="A910">
        <v>10195</v>
      </c>
      <c r="B910" t="s">
        <v>153</v>
      </c>
      <c r="C910">
        <v>35</v>
      </c>
      <c r="D910">
        <v>112.91</v>
      </c>
      <c r="E910">
        <v>9</v>
      </c>
    </row>
    <row r="911" spans="1:5">
      <c r="A911">
        <v>10195</v>
      </c>
      <c r="B911" t="s">
        <v>154</v>
      </c>
      <c r="C911">
        <v>50</v>
      </c>
      <c r="D911">
        <v>150.71</v>
      </c>
      <c r="E911">
        <v>10</v>
      </c>
    </row>
    <row r="912" spans="1:5">
      <c r="A912">
        <v>10195</v>
      </c>
      <c r="B912" t="s">
        <v>156</v>
      </c>
      <c r="C912">
        <v>44</v>
      </c>
      <c r="D912">
        <v>54.33</v>
      </c>
      <c r="E912">
        <v>3</v>
      </c>
    </row>
    <row r="913" spans="1:5">
      <c r="A913">
        <v>10195</v>
      </c>
      <c r="B913" t="s">
        <v>157</v>
      </c>
      <c r="C913">
        <v>32</v>
      </c>
      <c r="D913">
        <v>31.82</v>
      </c>
      <c r="E913">
        <v>7</v>
      </c>
    </row>
    <row r="914" spans="1:5">
      <c r="A914">
        <v>10195</v>
      </c>
      <c r="B914" t="s">
        <v>158</v>
      </c>
      <c r="C914">
        <v>34</v>
      </c>
      <c r="D914">
        <v>95.81</v>
      </c>
      <c r="E914">
        <v>2</v>
      </c>
    </row>
    <row r="915" spans="1:5">
      <c r="A915">
        <v>10195</v>
      </c>
      <c r="B915" t="s">
        <v>159</v>
      </c>
      <c r="C915">
        <v>32</v>
      </c>
      <c r="D915">
        <v>51.95</v>
      </c>
      <c r="E915">
        <v>8</v>
      </c>
    </row>
    <row r="916" spans="1:5">
      <c r="A916">
        <v>10195</v>
      </c>
      <c r="B916" t="s">
        <v>160</v>
      </c>
      <c r="C916">
        <v>33</v>
      </c>
      <c r="D916">
        <v>59.03</v>
      </c>
      <c r="E916">
        <v>1</v>
      </c>
    </row>
    <row r="917" spans="1:5">
      <c r="A917">
        <v>10195</v>
      </c>
      <c r="B917" t="s">
        <v>161</v>
      </c>
      <c r="C917">
        <v>49</v>
      </c>
      <c r="D917">
        <v>97.23</v>
      </c>
      <c r="E917">
        <v>4</v>
      </c>
    </row>
    <row r="918" spans="1:5">
      <c r="A918">
        <v>10196</v>
      </c>
      <c r="B918" t="s">
        <v>164</v>
      </c>
      <c r="C918">
        <v>47</v>
      </c>
      <c r="D918">
        <v>203.64</v>
      </c>
      <c r="E918">
        <v>5</v>
      </c>
    </row>
    <row r="919" spans="1:5">
      <c r="A919">
        <v>10196</v>
      </c>
      <c r="B919" t="s">
        <v>150</v>
      </c>
      <c r="C919">
        <v>24</v>
      </c>
      <c r="D919">
        <v>151.08000000000001</v>
      </c>
      <c r="E919">
        <v>6</v>
      </c>
    </row>
    <row r="920" spans="1:5">
      <c r="A920">
        <v>10196</v>
      </c>
      <c r="B920" t="s">
        <v>165</v>
      </c>
      <c r="C920">
        <v>38</v>
      </c>
      <c r="D920">
        <v>147.07</v>
      </c>
      <c r="E920">
        <v>4</v>
      </c>
    </row>
    <row r="921" spans="1:5">
      <c r="A921">
        <v>10196</v>
      </c>
      <c r="B921" t="s">
        <v>166</v>
      </c>
      <c r="C921">
        <v>49</v>
      </c>
      <c r="D921">
        <v>127.03</v>
      </c>
      <c r="E921">
        <v>1</v>
      </c>
    </row>
    <row r="922" spans="1:5">
      <c r="A922">
        <v>10196</v>
      </c>
      <c r="B922" t="s">
        <v>167</v>
      </c>
      <c r="C922">
        <v>35</v>
      </c>
      <c r="D922">
        <v>81.680000000000007</v>
      </c>
      <c r="E922">
        <v>3</v>
      </c>
    </row>
    <row r="923" spans="1:5">
      <c r="A923">
        <v>10196</v>
      </c>
      <c r="B923" t="s">
        <v>155</v>
      </c>
      <c r="C923">
        <v>27</v>
      </c>
      <c r="D923">
        <v>126.39</v>
      </c>
      <c r="E923">
        <v>8</v>
      </c>
    </row>
    <row r="924" spans="1:5">
      <c r="A924">
        <v>10196</v>
      </c>
      <c r="B924" t="s">
        <v>162</v>
      </c>
      <c r="C924">
        <v>46</v>
      </c>
      <c r="D924">
        <v>56.82</v>
      </c>
      <c r="E924">
        <v>7</v>
      </c>
    </row>
    <row r="925" spans="1:5">
      <c r="A925">
        <v>10196</v>
      </c>
      <c r="B925" t="s">
        <v>173</v>
      </c>
      <c r="C925">
        <v>50</v>
      </c>
      <c r="D925">
        <v>84.88</v>
      </c>
      <c r="E925">
        <v>2</v>
      </c>
    </row>
    <row r="926" spans="1:5">
      <c r="A926">
        <v>10197</v>
      </c>
      <c r="B926" t="s">
        <v>163</v>
      </c>
      <c r="C926">
        <v>45</v>
      </c>
      <c r="D926">
        <v>118.32</v>
      </c>
      <c r="E926">
        <v>6</v>
      </c>
    </row>
    <row r="927" spans="1:5">
      <c r="A927">
        <v>10197</v>
      </c>
      <c r="B927" t="s">
        <v>180</v>
      </c>
      <c r="C927">
        <v>46</v>
      </c>
      <c r="D927">
        <v>83.44</v>
      </c>
      <c r="E927">
        <v>4</v>
      </c>
    </row>
    <row r="928" spans="1:5">
      <c r="A928">
        <v>10197</v>
      </c>
      <c r="B928" t="s">
        <v>181</v>
      </c>
      <c r="C928">
        <v>22</v>
      </c>
      <c r="D928">
        <v>85.75</v>
      </c>
      <c r="E928">
        <v>3</v>
      </c>
    </row>
    <row r="929" spans="1:5">
      <c r="A929">
        <v>10197</v>
      </c>
      <c r="B929" t="s">
        <v>168</v>
      </c>
      <c r="C929">
        <v>50</v>
      </c>
      <c r="D929">
        <v>78.989999999999995</v>
      </c>
      <c r="E929">
        <v>14</v>
      </c>
    </row>
    <row r="930" spans="1:5">
      <c r="A930">
        <v>10197</v>
      </c>
      <c r="B930" t="s">
        <v>169</v>
      </c>
      <c r="C930">
        <v>41</v>
      </c>
      <c r="D930">
        <v>109.37</v>
      </c>
      <c r="E930">
        <v>13</v>
      </c>
    </row>
    <row r="931" spans="1:5">
      <c r="A931">
        <v>10197</v>
      </c>
      <c r="B931" t="s">
        <v>170</v>
      </c>
      <c r="C931">
        <v>47</v>
      </c>
      <c r="D931">
        <v>83.2</v>
      </c>
      <c r="E931">
        <v>8</v>
      </c>
    </row>
    <row r="932" spans="1:5">
      <c r="A932">
        <v>10197</v>
      </c>
      <c r="B932" t="s">
        <v>171</v>
      </c>
      <c r="C932">
        <v>22</v>
      </c>
      <c r="D932">
        <v>67.930000000000007</v>
      </c>
      <c r="E932">
        <v>5</v>
      </c>
    </row>
    <row r="933" spans="1:5">
      <c r="A933">
        <v>10197</v>
      </c>
      <c r="B933" t="s">
        <v>172</v>
      </c>
      <c r="C933">
        <v>23</v>
      </c>
      <c r="D933">
        <v>60</v>
      </c>
      <c r="E933">
        <v>9</v>
      </c>
    </row>
    <row r="934" spans="1:5">
      <c r="A934">
        <v>10197</v>
      </c>
      <c r="B934" t="s">
        <v>190</v>
      </c>
      <c r="C934">
        <v>24</v>
      </c>
      <c r="D934">
        <v>78.75</v>
      </c>
      <c r="E934">
        <v>2</v>
      </c>
    </row>
    <row r="935" spans="1:5">
      <c r="A935">
        <v>10197</v>
      </c>
      <c r="B935" t="s">
        <v>174</v>
      </c>
      <c r="C935">
        <v>50</v>
      </c>
      <c r="D935">
        <v>66.5</v>
      </c>
      <c r="E935">
        <v>7</v>
      </c>
    </row>
    <row r="936" spans="1:5">
      <c r="A936">
        <v>10197</v>
      </c>
      <c r="B936" t="s">
        <v>175</v>
      </c>
      <c r="C936">
        <v>27</v>
      </c>
      <c r="D936">
        <v>100.17</v>
      </c>
      <c r="E936">
        <v>10</v>
      </c>
    </row>
    <row r="937" spans="1:5">
      <c r="A937">
        <v>10197</v>
      </c>
      <c r="B937" t="s">
        <v>176</v>
      </c>
      <c r="C937">
        <v>35</v>
      </c>
      <c r="D937">
        <v>88.39</v>
      </c>
      <c r="E937">
        <v>11</v>
      </c>
    </row>
    <row r="938" spans="1:5">
      <c r="A938">
        <v>10197</v>
      </c>
      <c r="B938" t="s">
        <v>195</v>
      </c>
      <c r="C938">
        <v>29</v>
      </c>
      <c r="D938">
        <v>39.729999999999997</v>
      </c>
      <c r="E938">
        <v>1</v>
      </c>
    </row>
    <row r="939" spans="1:5">
      <c r="A939">
        <v>10197</v>
      </c>
      <c r="B939" t="s">
        <v>177</v>
      </c>
      <c r="C939">
        <v>42</v>
      </c>
      <c r="D939">
        <v>48.59</v>
      </c>
      <c r="E939">
        <v>12</v>
      </c>
    </row>
    <row r="940" spans="1:5">
      <c r="A940">
        <v>10198</v>
      </c>
      <c r="B940" t="s">
        <v>178</v>
      </c>
      <c r="C940">
        <v>42</v>
      </c>
      <c r="D940">
        <v>149.81</v>
      </c>
      <c r="E940">
        <v>4</v>
      </c>
    </row>
    <row r="941" spans="1:5">
      <c r="A941">
        <v>10198</v>
      </c>
      <c r="B941" t="s">
        <v>183</v>
      </c>
      <c r="C941">
        <v>48</v>
      </c>
      <c r="D941">
        <v>60.97</v>
      </c>
      <c r="E941">
        <v>5</v>
      </c>
    </row>
    <row r="942" spans="1:5">
      <c r="A942">
        <v>10198</v>
      </c>
      <c r="B942" t="s">
        <v>184</v>
      </c>
      <c r="C942">
        <v>27</v>
      </c>
      <c r="D942">
        <v>61.81</v>
      </c>
      <c r="E942">
        <v>6</v>
      </c>
    </row>
    <row r="943" spans="1:5">
      <c r="A943">
        <v>10198</v>
      </c>
      <c r="B943" t="s">
        <v>185</v>
      </c>
      <c r="C943">
        <v>43</v>
      </c>
      <c r="D943">
        <v>65.510000000000005</v>
      </c>
      <c r="E943">
        <v>3</v>
      </c>
    </row>
    <row r="944" spans="1:5">
      <c r="A944">
        <v>10198</v>
      </c>
      <c r="B944" t="s">
        <v>191</v>
      </c>
      <c r="C944">
        <v>42</v>
      </c>
      <c r="D944">
        <v>94.73</v>
      </c>
      <c r="E944">
        <v>1</v>
      </c>
    </row>
    <row r="945" spans="1:5">
      <c r="A945">
        <v>10198</v>
      </c>
      <c r="B945" t="s">
        <v>194</v>
      </c>
      <c r="C945">
        <v>40</v>
      </c>
      <c r="D945">
        <v>74.03</v>
      </c>
      <c r="E945">
        <v>2</v>
      </c>
    </row>
    <row r="946" spans="1:5">
      <c r="A946">
        <v>10199</v>
      </c>
      <c r="B946" t="s">
        <v>188</v>
      </c>
      <c r="C946">
        <v>29</v>
      </c>
      <c r="D946">
        <v>37.97</v>
      </c>
      <c r="E946">
        <v>1</v>
      </c>
    </row>
    <row r="947" spans="1:5">
      <c r="A947">
        <v>10199</v>
      </c>
      <c r="B947" t="s">
        <v>189</v>
      </c>
      <c r="C947">
        <v>48</v>
      </c>
      <c r="D947">
        <v>81.290000000000006</v>
      </c>
      <c r="E947">
        <v>2</v>
      </c>
    </row>
    <row r="948" spans="1:5">
      <c r="A948">
        <v>10199</v>
      </c>
      <c r="B948" t="s">
        <v>193</v>
      </c>
      <c r="C948">
        <v>38</v>
      </c>
      <c r="D948">
        <v>70.400000000000006</v>
      </c>
      <c r="E948">
        <v>3</v>
      </c>
    </row>
    <row r="949" spans="1:5">
      <c r="A949">
        <v>10200</v>
      </c>
      <c r="B949" t="s">
        <v>179</v>
      </c>
      <c r="C949">
        <v>28</v>
      </c>
      <c r="D949">
        <v>74.34</v>
      </c>
      <c r="E949">
        <v>3</v>
      </c>
    </row>
    <row r="950" spans="1:5">
      <c r="A950">
        <v>10200</v>
      </c>
      <c r="B950" t="s">
        <v>182</v>
      </c>
      <c r="C950">
        <v>33</v>
      </c>
      <c r="D950">
        <v>99.57</v>
      </c>
      <c r="E950">
        <v>5</v>
      </c>
    </row>
    <row r="951" spans="1:5">
      <c r="A951">
        <v>10200</v>
      </c>
      <c r="B951" t="s">
        <v>186</v>
      </c>
      <c r="C951">
        <v>39</v>
      </c>
      <c r="D951">
        <v>70.28</v>
      </c>
      <c r="E951">
        <v>4</v>
      </c>
    </row>
    <row r="952" spans="1:5">
      <c r="A952">
        <v>10200</v>
      </c>
      <c r="B952" t="s">
        <v>203</v>
      </c>
      <c r="C952">
        <v>35</v>
      </c>
      <c r="D952">
        <v>80.91</v>
      </c>
      <c r="E952">
        <v>1</v>
      </c>
    </row>
    <row r="953" spans="1:5">
      <c r="A953">
        <v>10200</v>
      </c>
      <c r="B953" t="s">
        <v>187</v>
      </c>
      <c r="C953">
        <v>27</v>
      </c>
      <c r="D953">
        <v>65.349999999999994</v>
      </c>
      <c r="E953">
        <v>6</v>
      </c>
    </row>
    <row r="954" spans="1:5">
      <c r="A954">
        <v>10200</v>
      </c>
      <c r="B954" t="s">
        <v>192</v>
      </c>
      <c r="C954">
        <v>39</v>
      </c>
      <c r="D954">
        <v>115.09</v>
      </c>
      <c r="E954">
        <v>2</v>
      </c>
    </row>
    <row r="955" spans="1:5">
      <c r="A955">
        <v>10201</v>
      </c>
      <c r="B955" t="s">
        <v>196</v>
      </c>
      <c r="C955">
        <v>22</v>
      </c>
      <c r="D955">
        <v>82.3</v>
      </c>
      <c r="E955">
        <v>2</v>
      </c>
    </row>
    <row r="956" spans="1:5">
      <c r="A956">
        <v>10201</v>
      </c>
      <c r="B956" t="s">
        <v>197</v>
      </c>
      <c r="C956">
        <v>24</v>
      </c>
      <c r="D956">
        <v>116.56</v>
      </c>
      <c r="E956">
        <v>5</v>
      </c>
    </row>
    <row r="957" spans="1:5">
      <c r="A957">
        <v>10201</v>
      </c>
      <c r="B957" t="s">
        <v>198</v>
      </c>
      <c r="C957">
        <v>49</v>
      </c>
      <c r="D957">
        <v>191.72</v>
      </c>
      <c r="E957">
        <v>4</v>
      </c>
    </row>
    <row r="958" spans="1:5">
      <c r="A958">
        <v>10201</v>
      </c>
      <c r="B958" t="s">
        <v>199</v>
      </c>
      <c r="C958">
        <v>25</v>
      </c>
      <c r="D958">
        <v>126.52</v>
      </c>
      <c r="E958">
        <v>1</v>
      </c>
    </row>
    <row r="959" spans="1:5">
      <c r="A959">
        <v>10201</v>
      </c>
      <c r="B959" t="s">
        <v>200</v>
      </c>
      <c r="C959">
        <v>30</v>
      </c>
      <c r="D959">
        <v>48.46</v>
      </c>
      <c r="E959">
        <v>6</v>
      </c>
    </row>
    <row r="960" spans="1:5">
      <c r="A960">
        <v>10201</v>
      </c>
      <c r="B960" t="s">
        <v>201</v>
      </c>
      <c r="C960">
        <v>39</v>
      </c>
      <c r="D960">
        <v>93.54</v>
      </c>
      <c r="E960">
        <v>3</v>
      </c>
    </row>
    <row r="961" spans="1:5">
      <c r="A961">
        <v>10201</v>
      </c>
      <c r="B961" t="s">
        <v>202</v>
      </c>
      <c r="C961">
        <v>25</v>
      </c>
      <c r="D961">
        <v>66.27</v>
      </c>
      <c r="E961">
        <v>7</v>
      </c>
    </row>
    <row r="962" spans="1:5">
      <c r="A962">
        <v>10202</v>
      </c>
      <c r="B962" t="s">
        <v>211</v>
      </c>
      <c r="C962">
        <v>30</v>
      </c>
      <c r="D962">
        <v>55.33</v>
      </c>
      <c r="E962">
        <v>3</v>
      </c>
    </row>
    <row r="963" spans="1:5">
      <c r="A963">
        <v>10202</v>
      </c>
      <c r="B963" t="s">
        <v>212</v>
      </c>
      <c r="C963">
        <v>43</v>
      </c>
      <c r="D963">
        <v>124.99</v>
      </c>
      <c r="E963">
        <v>2</v>
      </c>
    </row>
    <row r="964" spans="1:5">
      <c r="A964">
        <v>10202</v>
      </c>
      <c r="B964" t="s">
        <v>213</v>
      </c>
      <c r="C964">
        <v>50</v>
      </c>
      <c r="D964">
        <v>56.1</v>
      </c>
      <c r="E964">
        <v>6</v>
      </c>
    </row>
    <row r="965" spans="1:5">
      <c r="A965">
        <v>10202</v>
      </c>
      <c r="B965" t="s">
        <v>216</v>
      </c>
      <c r="C965">
        <v>50</v>
      </c>
      <c r="D965">
        <v>75.180000000000007</v>
      </c>
      <c r="E965">
        <v>1</v>
      </c>
    </row>
    <row r="966" spans="1:5">
      <c r="A966">
        <v>10202</v>
      </c>
      <c r="B966" t="s">
        <v>217</v>
      </c>
      <c r="C966">
        <v>27</v>
      </c>
      <c r="D966">
        <v>33.39</v>
      </c>
      <c r="E966">
        <v>4</v>
      </c>
    </row>
    <row r="967" spans="1:5">
      <c r="A967">
        <v>10202</v>
      </c>
      <c r="B967" t="s">
        <v>218</v>
      </c>
      <c r="C967">
        <v>31</v>
      </c>
      <c r="D967">
        <v>81.64</v>
      </c>
      <c r="E967">
        <v>7</v>
      </c>
    </row>
    <row r="968" spans="1:5">
      <c r="A968">
        <v>10202</v>
      </c>
      <c r="B968" t="s">
        <v>219</v>
      </c>
      <c r="C968">
        <v>40</v>
      </c>
      <c r="D968">
        <v>79.73</v>
      </c>
      <c r="E968">
        <v>5</v>
      </c>
    </row>
    <row r="969" spans="1:5">
      <c r="A969">
        <v>10203</v>
      </c>
      <c r="B969" t="s">
        <v>204</v>
      </c>
      <c r="C969">
        <v>20</v>
      </c>
      <c r="D969">
        <v>161.49</v>
      </c>
      <c r="E969">
        <v>8</v>
      </c>
    </row>
    <row r="970" spans="1:5">
      <c r="A970">
        <v>10203</v>
      </c>
      <c r="B970" t="s">
        <v>205</v>
      </c>
      <c r="C970">
        <v>20</v>
      </c>
      <c r="D970">
        <v>111.57</v>
      </c>
      <c r="E970">
        <v>6</v>
      </c>
    </row>
    <row r="971" spans="1:5">
      <c r="A971">
        <v>10203</v>
      </c>
      <c r="B971" t="s">
        <v>206</v>
      </c>
      <c r="C971">
        <v>44</v>
      </c>
      <c r="D971">
        <v>63.84</v>
      </c>
      <c r="E971">
        <v>9</v>
      </c>
    </row>
    <row r="972" spans="1:5">
      <c r="A972">
        <v>10203</v>
      </c>
      <c r="B972" t="s">
        <v>207</v>
      </c>
      <c r="C972">
        <v>47</v>
      </c>
      <c r="D972">
        <v>115.16</v>
      </c>
      <c r="E972">
        <v>5</v>
      </c>
    </row>
    <row r="973" spans="1:5">
      <c r="A973">
        <v>10203</v>
      </c>
      <c r="B973" t="s">
        <v>208</v>
      </c>
      <c r="C973">
        <v>45</v>
      </c>
      <c r="D973">
        <v>73.150000000000006</v>
      </c>
      <c r="E973">
        <v>4</v>
      </c>
    </row>
    <row r="974" spans="1:5">
      <c r="A974">
        <v>10203</v>
      </c>
      <c r="B974" t="s">
        <v>154</v>
      </c>
      <c r="C974">
        <v>48</v>
      </c>
      <c r="D974">
        <v>157.49</v>
      </c>
      <c r="E974">
        <v>1</v>
      </c>
    </row>
    <row r="975" spans="1:5">
      <c r="A975">
        <v>10203</v>
      </c>
      <c r="B975" t="s">
        <v>209</v>
      </c>
      <c r="C975">
        <v>33</v>
      </c>
      <c r="D975">
        <v>66.739999999999995</v>
      </c>
      <c r="E975">
        <v>11</v>
      </c>
    </row>
    <row r="976" spans="1:5">
      <c r="A976">
        <v>10203</v>
      </c>
      <c r="B976" t="s">
        <v>210</v>
      </c>
      <c r="C976">
        <v>32</v>
      </c>
      <c r="D976">
        <v>127.88</v>
      </c>
      <c r="E976">
        <v>10</v>
      </c>
    </row>
    <row r="977" spans="1:5">
      <c r="A977">
        <v>10203</v>
      </c>
      <c r="B977" t="s">
        <v>224</v>
      </c>
      <c r="C977">
        <v>21</v>
      </c>
      <c r="D977">
        <v>33.229999999999997</v>
      </c>
      <c r="E977">
        <v>2</v>
      </c>
    </row>
    <row r="978" spans="1:5">
      <c r="A978">
        <v>10203</v>
      </c>
      <c r="B978" t="s">
        <v>214</v>
      </c>
      <c r="C978">
        <v>34</v>
      </c>
      <c r="D978">
        <v>56.94</v>
      </c>
      <c r="E978">
        <v>7</v>
      </c>
    </row>
    <row r="979" spans="1:5">
      <c r="A979">
        <v>10203</v>
      </c>
      <c r="B979" t="s">
        <v>215</v>
      </c>
      <c r="C979">
        <v>47</v>
      </c>
      <c r="D979">
        <v>140.43</v>
      </c>
      <c r="E979">
        <v>3</v>
      </c>
    </row>
    <row r="980" spans="1:5">
      <c r="A980">
        <v>10204</v>
      </c>
      <c r="B980" t="s">
        <v>220</v>
      </c>
      <c r="C980">
        <v>42</v>
      </c>
      <c r="D980">
        <v>114.65</v>
      </c>
      <c r="E980">
        <v>17</v>
      </c>
    </row>
    <row r="981" spans="1:5">
      <c r="A981">
        <v>10204</v>
      </c>
      <c r="B981" t="s">
        <v>225</v>
      </c>
      <c r="C981">
        <v>40</v>
      </c>
      <c r="D981">
        <v>113.24</v>
      </c>
      <c r="E981">
        <v>13</v>
      </c>
    </row>
    <row r="982" spans="1:5">
      <c r="A982">
        <v>10204</v>
      </c>
      <c r="B982" t="s">
        <v>124</v>
      </c>
      <c r="C982">
        <v>33</v>
      </c>
      <c r="D982">
        <v>153</v>
      </c>
      <c r="E982">
        <v>4</v>
      </c>
    </row>
    <row r="983" spans="1:5">
      <c r="A983">
        <v>10204</v>
      </c>
      <c r="B983" t="s">
        <v>221</v>
      </c>
      <c r="C983">
        <v>38</v>
      </c>
      <c r="D983">
        <v>133.72</v>
      </c>
      <c r="E983">
        <v>16</v>
      </c>
    </row>
    <row r="984" spans="1:5">
      <c r="A984">
        <v>10204</v>
      </c>
      <c r="B984" t="s">
        <v>125</v>
      </c>
      <c r="C984">
        <v>23</v>
      </c>
      <c r="D984">
        <v>59.33</v>
      </c>
      <c r="E984">
        <v>3</v>
      </c>
    </row>
    <row r="985" spans="1:5">
      <c r="A985">
        <v>10204</v>
      </c>
      <c r="B985" t="s">
        <v>128</v>
      </c>
      <c r="C985">
        <v>26</v>
      </c>
      <c r="D985">
        <v>119.5</v>
      </c>
      <c r="E985">
        <v>1</v>
      </c>
    </row>
    <row r="986" spans="1:5">
      <c r="A986">
        <v>10204</v>
      </c>
      <c r="B986" t="s">
        <v>222</v>
      </c>
      <c r="C986">
        <v>27</v>
      </c>
      <c r="D986">
        <v>106.92</v>
      </c>
      <c r="E986">
        <v>14</v>
      </c>
    </row>
    <row r="987" spans="1:5">
      <c r="A987">
        <v>10204</v>
      </c>
      <c r="B987" t="s">
        <v>223</v>
      </c>
      <c r="C987">
        <v>35</v>
      </c>
      <c r="D987">
        <v>132.80000000000001</v>
      </c>
      <c r="E987">
        <v>15</v>
      </c>
    </row>
    <row r="988" spans="1:5">
      <c r="A988">
        <v>10204</v>
      </c>
      <c r="B988" t="s">
        <v>126</v>
      </c>
      <c r="C988">
        <v>29</v>
      </c>
      <c r="D988">
        <v>83.75</v>
      </c>
      <c r="E988">
        <v>5</v>
      </c>
    </row>
    <row r="989" spans="1:5">
      <c r="A989">
        <v>10204</v>
      </c>
      <c r="B989" t="s">
        <v>226</v>
      </c>
      <c r="C989">
        <v>45</v>
      </c>
      <c r="D989">
        <v>69.84</v>
      </c>
      <c r="E989">
        <v>6</v>
      </c>
    </row>
    <row r="990" spans="1:5">
      <c r="A990">
        <v>10204</v>
      </c>
      <c r="B990" t="s">
        <v>227</v>
      </c>
      <c r="C990">
        <v>20</v>
      </c>
      <c r="D990">
        <v>69.819999999999993</v>
      </c>
      <c r="E990">
        <v>10</v>
      </c>
    </row>
    <row r="991" spans="1:5">
      <c r="A991">
        <v>10204</v>
      </c>
      <c r="B991" t="s">
        <v>228</v>
      </c>
      <c r="C991">
        <v>45</v>
      </c>
      <c r="D991">
        <v>46.79</v>
      </c>
      <c r="E991">
        <v>12</v>
      </c>
    </row>
    <row r="992" spans="1:5">
      <c r="A992">
        <v>10204</v>
      </c>
      <c r="B992" t="s">
        <v>229</v>
      </c>
      <c r="C992">
        <v>47</v>
      </c>
      <c r="D992">
        <v>79.06</v>
      </c>
      <c r="E992">
        <v>8</v>
      </c>
    </row>
    <row r="993" spans="1:5">
      <c r="A993">
        <v>10204</v>
      </c>
      <c r="B993" t="s">
        <v>230</v>
      </c>
      <c r="C993">
        <v>42</v>
      </c>
      <c r="D993">
        <v>112.74</v>
      </c>
      <c r="E993">
        <v>7</v>
      </c>
    </row>
    <row r="994" spans="1:5">
      <c r="A994">
        <v>10204</v>
      </c>
      <c r="B994" t="s">
        <v>231</v>
      </c>
      <c r="C994">
        <v>40</v>
      </c>
      <c r="D994">
        <v>84.75</v>
      </c>
      <c r="E994">
        <v>9</v>
      </c>
    </row>
    <row r="995" spans="1:5">
      <c r="A995">
        <v>10204</v>
      </c>
      <c r="B995" t="s">
        <v>232</v>
      </c>
      <c r="C995">
        <v>48</v>
      </c>
      <c r="D995">
        <v>104.94</v>
      </c>
      <c r="E995">
        <v>11</v>
      </c>
    </row>
    <row r="996" spans="1:5">
      <c r="A996">
        <v>10204</v>
      </c>
      <c r="B996" t="s">
        <v>127</v>
      </c>
      <c r="C996">
        <v>39</v>
      </c>
      <c r="D996">
        <v>34.880000000000003</v>
      </c>
      <c r="E996">
        <v>2</v>
      </c>
    </row>
    <row r="997" spans="1:5">
      <c r="A997">
        <v>10205</v>
      </c>
      <c r="B997" t="s">
        <v>132</v>
      </c>
      <c r="C997">
        <v>36</v>
      </c>
      <c r="D997">
        <v>98.63</v>
      </c>
      <c r="E997">
        <v>2</v>
      </c>
    </row>
    <row r="998" spans="1:5">
      <c r="A998">
        <v>10205</v>
      </c>
      <c r="B998" t="s">
        <v>133</v>
      </c>
      <c r="C998">
        <v>48</v>
      </c>
      <c r="D998">
        <v>45.82</v>
      </c>
      <c r="E998">
        <v>1</v>
      </c>
    </row>
    <row r="999" spans="1:5">
      <c r="A999">
        <v>10205</v>
      </c>
      <c r="B999" t="s">
        <v>129</v>
      </c>
      <c r="C999">
        <v>40</v>
      </c>
      <c r="D999">
        <v>138.38</v>
      </c>
      <c r="E999">
        <v>3</v>
      </c>
    </row>
    <row r="1000" spans="1:5">
      <c r="A1000">
        <v>10205</v>
      </c>
      <c r="B1000" t="s">
        <v>130</v>
      </c>
      <c r="C1000">
        <v>32</v>
      </c>
      <c r="D1000">
        <v>27.88</v>
      </c>
      <c r="E1000">
        <v>5</v>
      </c>
    </row>
    <row r="1001" spans="1:5">
      <c r="A1001">
        <v>10205</v>
      </c>
      <c r="B1001" t="s">
        <v>131</v>
      </c>
      <c r="C1001">
        <v>24</v>
      </c>
      <c r="D1001">
        <v>36.74</v>
      </c>
      <c r="E1001">
        <v>4</v>
      </c>
    </row>
    <row r="1002" spans="1:5">
      <c r="A1002">
        <v>10206</v>
      </c>
      <c r="B1002" t="s">
        <v>134</v>
      </c>
      <c r="C1002">
        <v>47</v>
      </c>
      <c r="D1002">
        <v>203.59</v>
      </c>
      <c r="E1002">
        <v>6</v>
      </c>
    </row>
    <row r="1003" spans="1:5">
      <c r="A1003">
        <v>10206</v>
      </c>
      <c r="B1003" t="s">
        <v>136</v>
      </c>
      <c r="C1003">
        <v>28</v>
      </c>
      <c r="D1003">
        <v>109.34</v>
      </c>
      <c r="E1003">
        <v>3</v>
      </c>
    </row>
    <row r="1004" spans="1:5">
      <c r="A1004">
        <v>10206</v>
      </c>
      <c r="B1004" t="s">
        <v>137</v>
      </c>
      <c r="C1004">
        <v>34</v>
      </c>
      <c r="D1004">
        <v>115.5</v>
      </c>
      <c r="E1004">
        <v>5</v>
      </c>
    </row>
    <row r="1005" spans="1:5">
      <c r="A1005">
        <v>10206</v>
      </c>
      <c r="B1005" t="s">
        <v>139</v>
      </c>
      <c r="C1005">
        <v>37</v>
      </c>
      <c r="D1005">
        <v>98.27</v>
      </c>
      <c r="E1005">
        <v>7</v>
      </c>
    </row>
    <row r="1006" spans="1:5">
      <c r="A1006">
        <v>10206</v>
      </c>
      <c r="B1006" t="s">
        <v>140</v>
      </c>
      <c r="C1006">
        <v>28</v>
      </c>
      <c r="D1006">
        <v>51.84</v>
      </c>
      <c r="E1006">
        <v>9</v>
      </c>
    </row>
    <row r="1007" spans="1:5">
      <c r="A1007">
        <v>10206</v>
      </c>
      <c r="B1007" t="s">
        <v>141</v>
      </c>
      <c r="C1007">
        <v>30</v>
      </c>
      <c r="D1007">
        <v>102.63</v>
      </c>
      <c r="E1007">
        <v>8</v>
      </c>
    </row>
    <row r="1008" spans="1:5">
      <c r="A1008">
        <v>10206</v>
      </c>
      <c r="B1008" t="s">
        <v>142</v>
      </c>
      <c r="C1008">
        <v>28</v>
      </c>
      <c r="D1008">
        <v>99.21</v>
      </c>
      <c r="E1008">
        <v>11</v>
      </c>
    </row>
    <row r="1009" spans="1:5">
      <c r="A1009">
        <v>10206</v>
      </c>
      <c r="B1009" t="s">
        <v>144</v>
      </c>
      <c r="C1009">
        <v>21</v>
      </c>
      <c r="D1009">
        <v>45.78</v>
      </c>
      <c r="E1009">
        <v>4</v>
      </c>
    </row>
    <row r="1010" spans="1:5">
      <c r="A1010">
        <v>10206</v>
      </c>
      <c r="B1010" t="s">
        <v>146</v>
      </c>
      <c r="C1010">
        <v>33</v>
      </c>
      <c r="D1010">
        <v>95.44</v>
      </c>
      <c r="E1010">
        <v>10</v>
      </c>
    </row>
    <row r="1011" spans="1:5">
      <c r="A1011">
        <v>10206</v>
      </c>
      <c r="B1011" t="s">
        <v>148</v>
      </c>
      <c r="C1011">
        <v>36</v>
      </c>
      <c r="D1011">
        <v>54.94</v>
      </c>
      <c r="E1011">
        <v>2</v>
      </c>
    </row>
    <row r="1012" spans="1:5">
      <c r="A1012">
        <v>10206</v>
      </c>
      <c r="B1012" t="s">
        <v>149</v>
      </c>
      <c r="C1012">
        <v>33</v>
      </c>
      <c r="D1012">
        <v>89.01</v>
      </c>
      <c r="E1012">
        <v>1</v>
      </c>
    </row>
    <row r="1013" spans="1:5">
      <c r="A1013">
        <v>10207</v>
      </c>
      <c r="B1013" t="s">
        <v>135</v>
      </c>
      <c r="C1013">
        <v>31</v>
      </c>
      <c r="D1013">
        <v>125.58</v>
      </c>
      <c r="E1013">
        <v>15</v>
      </c>
    </row>
    <row r="1014" spans="1:5">
      <c r="A1014">
        <v>10207</v>
      </c>
      <c r="B1014" t="s">
        <v>151</v>
      </c>
      <c r="C1014">
        <v>34</v>
      </c>
      <c r="D1014">
        <v>95.99</v>
      </c>
      <c r="E1014">
        <v>7</v>
      </c>
    </row>
    <row r="1015" spans="1:5">
      <c r="A1015">
        <v>10207</v>
      </c>
      <c r="B1015" t="s">
        <v>152</v>
      </c>
      <c r="C1015">
        <v>44</v>
      </c>
      <c r="D1015">
        <v>140.81</v>
      </c>
      <c r="E1015">
        <v>6</v>
      </c>
    </row>
    <row r="1016" spans="1:5">
      <c r="A1016">
        <v>10207</v>
      </c>
      <c r="B1016" t="s">
        <v>153</v>
      </c>
      <c r="C1016">
        <v>43</v>
      </c>
      <c r="D1016">
        <v>109.23</v>
      </c>
      <c r="E1016">
        <v>10</v>
      </c>
    </row>
    <row r="1017" spans="1:5">
      <c r="A1017">
        <v>10207</v>
      </c>
      <c r="B1017" t="s">
        <v>138</v>
      </c>
      <c r="C1017">
        <v>37</v>
      </c>
      <c r="D1017">
        <v>60.77</v>
      </c>
      <c r="E1017">
        <v>13</v>
      </c>
    </row>
    <row r="1018" spans="1:5">
      <c r="A1018">
        <v>10207</v>
      </c>
      <c r="B1018" t="s">
        <v>154</v>
      </c>
      <c r="C1018">
        <v>25</v>
      </c>
      <c r="D1018">
        <v>140.55000000000001</v>
      </c>
      <c r="E1018">
        <v>11</v>
      </c>
    </row>
    <row r="1019" spans="1:5">
      <c r="A1019">
        <v>10207</v>
      </c>
      <c r="B1019" t="s">
        <v>155</v>
      </c>
      <c r="C1019">
        <v>40</v>
      </c>
      <c r="D1019">
        <v>143.62</v>
      </c>
      <c r="E1019">
        <v>1</v>
      </c>
    </row>
    <row r="1020" spans="1:5">
      <c r="A1020">
        <v>10207</v>
      </c>
      <c r="B1020" t="s">
        <v>143</v>
      </c>
      <c r="C1020">
        <v>47</v>
      </c>
      <c r="D1020">
        <v>119.87</v>
      </c>
      <c r="E1020">
        <v>16</v>
      </c>
    </row>
    <row r="1021" spans="1:5">
      <c r="A1021">
        <v>10207</v>
      </c>
      <c r="B1021" t="s">
        <v>156</v>
      </c>
      <c r="C1021">
        <v>49</v>
      </c>
      <c r="D1021">
        <v>57.8</v>
      </c>
      <c r="E1021">
        <v>4</v>
      </c>
    </row>
    <row r="1022" spans="1:5">
      <c r="A1022">
        <v>10207</v>
      </c>
      <c r="B1022" t="s">
        <v>145</v>
      </c>
      <c r="C1022">
        <v>46</v>
      </c>
      <c r="D1022">
        <v>127.79</v>
      </c>
      <c r="E1022">
        <v>12</v>
      </c>
    </row>
    <row r="1023" spans="1:5">
      <c r="A1023">
        <v>10207</v>
      </c>
      <c r="B1023" t="s">
        <v>157</v>
      </c>
      <c r="C1023">
        <v>42</v>
      </c>
      <c r="D1023">
        <v>30.76</v>
      </c>
      <c r="E1023">
        <v>8</v>
      </c>
    </row>
    <row r="1024" spans="1:5">
      <c r="A1024">
        <v>10207</v>
      </c>
      <c r="B1024" t="s">
        <v>158</v>
      </c>
      <c r="C1024">
        <v>28</v>
      </c>
      <c r="D1024">
        <v>108.82</v>
      </c>
      <c r="E1024">
        <v>3</v>
      </c>
    </row>
    <row r="1025" spans="1:5">
      <c r="A1025">
        <v>10207</v>
      </c>
      <c r="B1025" t="s">
        <v>147</v>
      </c>
      <c r="C1025">
        <v>49</v>
      </c>
      <c r="D1025">
        <v>84.75</v>
      </c>
      <c r="E1025">
        <v>14</v>
      </c>
    </row>
    <row r="1026" spans="1:5">
      <c r="A1026">
        <v>10207</v>
      </c>
      <c r="B1026" t="s">
        <v>159</v>
      </c>
      <c r="C1026">
        <v>27</v>
      </c>
      <c r="D1026">
        <v>51.95</v>
      </c>
      <c r="E1026">
        <v>9</v>
      </c>
    </row>
    <row r="1027" spans="1:5">
      <c r="A1027">
        <v>10207</v>
      </c>
      <c r="B1027" t="s">
        <v>160</v>
      </c>
      <c r="C1027">
        <v>45</v>
      </c>
      <c r="D1027">
        <v>55.3</v>
      </c>
      <c r="E1027">
        <v>2</v>
      </c>
    </row>
    <row r="1028" spans="1:5">
      <c r="A1028">
        <v>10207</v>
      </c>
      <c r="B1028" t="s">
        <v>161</v>
      </c>
      <c r="C1028">
        <v>28</v>
      </c>
      <c r="D1028">
        <v>106.49</v>
      </c>
      <c r="E1028">
        <v>5</v>
      </c>
    </row>
    <row r="1029" spans="1:5">
      <c r="A1029">
        <v>10208</v>
      </c>
      <c r="B1029" t="s">
        <v>164</v>
      </c>
      <c r="C1029">
        <v>46</v>
      </c>
      <c r="D1029">
        <v>176.63</v>
      </c>
      <c r="E1029">
        <v>13</v>
      </c>
    </row>
    <row r="1030" spans="1:5">
      <c r="A1030">
        <v>10208</v>
      </c>
      <c r="B1030" t="s">
        <v>150</v>
      </c>
      <c r="C1030">
        <v>26</v>
      </c>
      <c r="D1030">
        <v>128.41999999999999</v>
      </c>
      <c r="E1030">
        <v>14</v>
      </c>
    </row>
    <row r="1031" spans="1:5">
      <c r="A1031">
        <v>10208</v>
      </c>
      <c r="B1031" t="s">
        <v>165</v>
      </c>
      <c r="C1031">
        <v>20</v>
      </c>
      <c r="D1031">
        <v>152.26</v>
      </c>
      <c r="E1031">
        <v>12</v>
      </c>
    </row>
    <row r="1032" spans="1:5">
      <c r="A1032">
        <v>10208</v>
      </c>
      <c r="B1032" t="s">
        <v>166</v>
      </c>
      <c r="C1032">
        <v>24</v>
      </c>
      <c r="D1032">
        <v>117.47</v>
      </c>
      <c r="E1032">
        <v>9</v>
      </c>
    </row>
    <row r="1033" spans="1:5">
      <c r="A1033">
        <v>10208</v>
      </c>
      <c r="B1033" t="s">
        <v>167</v>
      </c>
      <c r="C1033">
        <v>48</v>
      </c>
      <c r="D1033">
        <v>96.81</v>
      </c>
      <c r="E1033">
        <v>11</v>
      </c>
    </row>
    <row r="1034" spans="1:5">
      <c r="A1034">
        <v>10208</v>
      </c>
      <c r="B1034" t="s">
        <v>168</v>
      </c>
      <c r="C1034">
        <v>45</v>
      </c>
      <c r="D1034">
        <v>72.849999999999994</v>
      </c>
      <c r="E1034">
        <v>8</v>
      </c>
    </row>
    <row r="1035" spans="1:5">
      <c r="A1035">
        <v>10208</v>
      </c>
      <c r="B1035" t="s">
        <v>169</v>
      </c>
      <c r="C1035">
        <v>35</v>
      </c>
      <c r="D1035">
        <v>122.89</v>
      </c>
      <c r="E1035">
        <v>7</v>
      </c>
    </row>
    <row r="1036" spans="1:5">
      <c r="A1036">
        <v>10208</v>
      </c>
      <c r="B1036" t="s">
        <v>170</v>
      </c>
      <c r="C1036">
        <v>20</v>
      </c>
      <c r="D1036">
        <v>80.540000000000006</v>
      </c>
      <c r="E1036">
        <v>2</v>
      </c>
    </row>
    <row r="1037" spans="1:5">
      <c r="A1037">
        <v>10208</v>
      </c>
      <c r="B1037" t="s">
        <v>162</v>
      </c>
      <c r="C1037">
        <v>30</v>
      </c>
      <c r="D1037">
        <v>57.99</v>
      </c>
      <c r="E1037">
        <v>15</v>
      </c>
    </row>
    <row r="1038" spans="1:5">
      <c r="A1038">
        <v>10208</v>
      </c>
      <c r="B1038" t="s">
        <v>172</v>
      </c>
      <c r="C1038">
        <v>38</v>
      </c>
      <c r="D1038">
        <v>56.67</v>
      </c>
      <c r="E1038">
        <v>3</v>
      </c>
    </row>
    <row r="1039" spans="1:5">
      <c r="A1039">
        <v>10208</v>
      </c>
      <c r="B1039" t="s">
        <v>173</v>
      </c>
      <c r="C1039">
        <v>40</v>
      </c>
      <c r="D1039">
        <v>73.62</v>
      </c>
      <c r="E1039">
        <v>10</v>
      </c>
    </row>
    <row r="1040" spans="1:5">
      <c r="A1040">
        <v>10208</v>
      </c>
      <c r="B1040" t="s">
        <v>174</v>
      </c>
      <c r="C1040">
        <v>46</v>
      </c>
      <c r="D1040">
        <v>63.61</v>
      </c>
      <c r="E1040">
        <v>1</v>
      </c>
    </row>
    <row r="1041" spans="1:5">
      <c r="A1041">
        <v>10208</v>
      </c>
      <c r="B1041" t="s">
        <v>175</v>
      </c>
      <c r="C1041">
        <v>37</v>
      </c>
      <c r="D1041">
        <v>95.16</v>
      </c>
      <c r="E1041">
        <v>4</v>
      </c>
    </row>
    <row r="1042" spans="1:5">
      <c r="A1042">
        <v>10208</v>
      </c>
      <c r="B1042" t="s">
        <v>176</v>
      </c>
      <c r="C1042">
        <v>33</v>
      </c>
      <c r="D1042">
        <v>95.34</v>
      </c>
      <c r="E1042">
        <v>5</v>
      </c>
    </row>
    <row r="1043" spans="1:5">
      <c r="A1043">
        <v>10208</v>
      </c>
      <c r="B1043" t="s">
        <v>177</v>
      </c>
      <c r="C1043">
        <v>42</v>
      </c>
      <c r="D1043">
        <v>48.05</v>
      </c>
      <c r="E1043">
        <v>6</v>
      </c>
    </row>
    <row r="1044" spans="1:5">
      <c r="A1044">
        <v>10209</v>
      </c>
      <c r="B1044" t="s">
        <v>163</v>
      </c>
      <c r="C1044">
        <v>39</v>
      </c>
      <c r="D1044">
        <v>129.19999999999999</v>
      </c>
      <c r="E1044">
        <v>8</v>
      </c>
    </row>
    <row r="1045" spans="1:5">
      <c r="A1045">
        <v>10209</v>
      </c>
      <c r="B1045" t="s">
        <v>180</v>
      </c>
      <c r="C1045">
        <v>28</v>
      </c>
      <c r="D1045">
        <v>82.58</v>
      </c>
      <c r="E1045">
        <v>6</v>
      </c>
    </row>
    <row r="1046" spans="1:5">
      <c r="A1046">
        <v>10209</v>
      </c>
      <c r="B1046" t="s">
        <v>181</v>
      </c>
      <c r="C1046">
        <v>20</v>
      </c>
      <c r="D1046">
        <v>97.4</v>
      </c>
      <c r="E1046">
        <v>5</v>
      </c>
    </row>
    <row r="1047" spans="1:5">
      <c r="A1047">
        <v>10209</v>
      </c>
      <c r="B1047" t="s">
        <v>183</v>
      </c>
      <c r="C1047">
        <v>43</v>
      </c>
      <c r="D1047">
        <v>66.45</v>
      </c>
      <c r="E1047">
        <v>1</v>
      </c>
    </row>
    <row r="1048" spans="1:5">
      <c r="A1048">
        <v>10209</v>
      </c>
      <c r="B1048" t="s">
        <v>184</v>
      </c>
      <c r="C1048">
        <v>36</v>
      </c>
      <c r="D1048">
        <v>56.55</v>
      </c>
      <c r="E1048">
        <v>2</v>
      </c>
    </row>
    <row r="1049" spans="1:5">
      <c r="A1049">
        <v>10209</v>
      </c>
      <c r="B1049" t="s">
        <v>171</v>
      </c>
      <c r="C1049">
        <v>22</v>
      </c>
      <c r="D1049">
        <v>79.67</v>
      </c>
      <c r="E1049">
        <v>7</v>
      </c>
    </row>
    <row r="1050" spans="1:5">
      <c r="A1050">
        <v>10209</v>
      </c>
      <c r="B1050" t="s">
        <v>190</v>
      </c>
      <c r="C1050">
        <v>33</v>
      </c>
      <c r="D1050">
        <v>90.52</v>
      </c>
      <c r="E1050">
        <v>4</v>
      </c>
    </row>
    <row r="1051" spans="1:5">
      <c r="A1051">
        <v>10209</v>
      </c>
      <c r="B1051" t="s">
        <v>195</v>
      </c>
      <c r="C1051">
        <v>48</v>
      </c>
      <c r="D1051">
        <v>44.2</v>
      </c>
      <c r="E1051">
        <v>3</v>
      </c>
    </row>
    <row r="1052" spans="1:5">
      <c r="A1052">
        <v>10210</v>
      </c>
      <c r="B1052" t="s">
        <v>197</v>
      </c>
      <c r="C1052">
        <v>23</v>
      </c>
      <c r="D1052">
        <v>112.99</v>
      </c>
      <c r="E1052">
        <v>2</v>
      </c>
    </row>
    <row r="1053" spans="1:5">
      <c r="A1053">
        <v>10210</v>
      </c>
      <c r="B1053" t="s">
        <v>198</v>
      </c>
      <c r="C1053">
        <v>34</v>
      </c>
      <c r="D1053">
        <v>189.79</v>
      </c>
      <c r="E1053">
        <v>1</v>
      </c>
    </row>
    <row r="1054" spans="1:5">
      <c r="A1054">
        <v>10210</v>
      </c>
      <c r="B1054" t="s">
        <v>178</v>
      </c>
      <c r="C1054">
        <v>31</v>
      </c>
      <c r="D1054">
        <v>141.91999999999999</v>
      </c>
      <c r="E1054">
        <v>17</v>
      </c>
    </row>
    <row r="1055" spans="1:5">
      <c r="A1055">
        <v>10210</v>
      </c>
      <c r="B1055" t="s">
        <v>179</v>
      </c>
      <c r="C1055">
        <v>50</v>
      </c>
      <c r="D1055">
        <v>68.430000000000007</v>
      </c>
      <c r="E1055">
        <v>7</v>
      </c>
    </row>
    <row r="1056" spans="1:5">
      <c r="A1056">
        <v>10210</v>
      </c>
      <c r="B1056" t="s">
        <v>200</v>
      </c>
      <c r="C1056">
        <v>40</v>
      </c>
      <c r="D1056">
        <v>51.48</v>
      </c>
      <c r="E1056">
        <v>3</v>
      </c>
    </row>
    <row r="1057" spans="1:5">
      <c r="A1057">
        <v>10210</v>
      </c>
      <c r="B1057" t="s">
        <v>182</v>
      </c>
      <c r="C1057">
        <v>27</v>
      </c>
      <c r="D1057">
        <v>100.67</v>
      </c>
      <c r="E1057">
        <v>9</v>
      </c>
    </row>
    <row r="1058" spans="1:5">
      <c r="A1058">
        <v>10210</v>
      </c>
      <c r="B1058" t="s">
        <v>202</v>
      </c>
      <c r="C1058">
        <v>30</v>
      </c>
      <c r="D1058">
        <v>63.22</v>
      </c>
      <c r="E1058">
        <v>4</v>
      </c>
    </row>
    <row r="1059" spans="1:5">
      <c r="A1059">
        <v>10210</v>
      </c>
      <c r="B1059" t="s">
        <v>185</v>
      </c>
      <c r="C1059">
        <v>29</v>
      </c>
      <c r="D1059">
        <v>56.64</v>
      </c>
      <c r="E1059">
        <v>16</v>
      </c>
    </row>
    <row r="1060" spans="1:5">
      <c r="A1060">
        <v>10210</v>
      </c>
      <c r="B1060" t="s">
        <v>186</v>
      </c>
      <c r="C1060">
        <v>40</v>
      </c>
      <c r="D1060">
        <v>68.099999999999994</v>
      </c>
      <c r="E1060">
        <v>8</v>
      </c>
    </row>
    <row r="1061" spans="1:5">
      <c r="A1061">
        <v>10210</v>
      </c>
      <c r="B1061" t="s">
        <v>203</v>
      </c>
      <c r="C1061">
        <v>46</v>
      </c>
      <c r="D1061">
        <v>84.91</v>
      </c>
      <c r="E1061">
        <v>5</v>
      </c>
    </row>
    <row r="1062" spans="1:5">
      <c r="A1062">
        <v>10210</v>
      </c>
      <c r="B1062" t="s">
        <v>187</v>
      </c>
      <c r="C1062">
        <v>39</v>
      </c>
      <c r="D1062">
        <v>57.1</v>
      </c>
      <c r="E1062">
        <v>10</v>
      </c>
    </row>
    <row r="1063" spans="1:5">
      <c r="A1063">
        <v>10210</v>
      </c>
      <c r="B1063" t="s">
        <v>188</v>
      </c>
      <c r="C1063">
        <v>43</v>
      </c>
      <c r="D1063">
        <v>43.2</v>
      </c>
      <c r="E1063">
        <v>11</v>
      </c>
    </row>
    <row r="1064" spans="1:5">
      <c r="A1064">
        <v>10210</v>
      </c>
      <c r="B1064" t="s">
        <v>189</v>
      </c>
      <c r="C1064">
        <v>21</v>
      </c>
      <c r="D1064">
        <v>87.69</v>
      </c>
      <c r="E1064">
        <v>12</v>
      </c>
    </row>
    <row r="1065" spans="1:5">
      <c r="A1065">
        <v>10210</v>
      </c>
      <c r="B1065" t="s">
        <v>191</v>
      </c>
      <c r="C1065">
        <v>26</v>
      </c>
      <c r="D1065">
        <v>93.74</v>
      </c>
      <c r="E1065">
        <v>14</v>
      </c>
    </row>
    <row r="1066" spans="1:5">
      <c r="A1066">
        <v>10210</v>
      </c>
      <c r="B1066" t="s">
        <v>192</v>
      </c>
      <c r="C1066">
        <v>25</v>
      </c>
      <c r="D1066">
        <v>98.48</v>
      </c>
      <c r="E1066">
        <v>6</v>
      </c>
    </row>
    <row r="1067" spans="1:5">
      <c r="A1067">
        <v>10210</v>
      </c>
      <c r="B1067" t="s">
        <v>193</v>
      </c>
      <c r="C1067">
        <v>31</v>
      </c>
      <c r="D1067">
        <v>64</v>
      </c>
      <c r="E1067">
        <v>13</v>
      </c>
    </row>
    <row r="1068" spans="1:5">
      <c r="A1068">
        <v>10210</v>
      </c>
      <c r="B1068" t="s">
        <v>194</v>
      </c>
      <c r="C1068">
        <v>42</v>
      </c>
      <c r="D1068">
        <v>60.7</v>
      </c>
      <c r="E1068">
        <v>15</v>
      </c>
    </row>
    <row r="1069" spans="1:5">
      <c r="A1069">
        <v>10211</v>
      </c>
      <c r="B1069" t="s">
        <v>196</v>
      </c>
      <c r="C1069">
        <v>41</v>
      </c>
      <c r="D1069">
        <v>90.92</v>
      </c>
      <c r="E1069">
        <v>14</v>
      </c>
    </row>
    <row r="1070" spans="1:5">
      <c r="A1070">
        <v>10211</v>
      </c>
      <c r="B1070" t="s">
        <v>204</v>
      </c>
      <c r="C1070">
        <v>41</v>
      </c>
      <c r="D1070">
        <v>171.22</v>
      </c>
      <c r="E1070">
        <v>2</v>
      </c>
    </row>
    <row r="1071" spans="1:5">
      <c r="A1071">
        <v>10211</v>
      </c>
      <c r="B1071" t="s">
        <v>199</v>
      </c>
      <c r="C1071">
        <v>36</v>
      </c>
      <c r="D1071">
        <v>126.52</v>
      </c>
      <c r="E1071">
        <v>13</v>
      </c>
    </row>
    <row r="1072" spans="1:5">
      <c r="A1072">
        <v>10211</v>
      </c>
      <c r="B1072" t="s">
        <v>206</v>
      </c>
      <c r="C1072">
        <v>28</v>
      </c>
      <c r="D1072">
        <v>79.8</v>
      </c>
      <c r="E1072">
        <v>3</v>
      </c>
    </row>
    <row r="1073" spans="1:5">
      <c r="A1073">
        <v>10211</v>
      </c>
      <c r="B1073" t="s">
        <v>209</v>
      </c>
      <c r="C1073">
        <v>35</v>
      </c>
      <c r="D1073">
        <v>73.17</v>
      </c>
      <c r="E1073">
        <v>5</v>
      </c>
    </row>
    <row r="1074" spans="1:5">
      <c r="A1074">
        <v>10211</v>
      </c>
      <c r="B1074" t="s">
        <v>210</v>
      </c>
      <c r="C1074">
        <v>28</v>
      </c>
      <c r="D1074">
        <v>138.16999999999999</v>
      </c>
      <c r="E1074">
        <v>4</v>
      </c>
    </row>
    <row r="1075" spans="1:5">
      <c r="A1075">
        <v>10211</v>
      </c>
      <c r="B1075" t="s">
        <v>211</v>
      </c>
      <c r="C1075">
        <v>46</v>
      </c>
      <c r="D1075">
        <v>60.3</v>
      </c>
      <c r="E1075">
        <v>8</v>
      </c>
    </row>
    <row r="1076" spans="1:5">
      <c r="A1076">
        <v>10211</v>
      </c>
      <c r="B1076" t="s">
        <v>212</v>
      </c>
      <c r="C1076">
        <v>41</v>
      </c>
      <c r="D1076">
        <v>148.80000000000001</v>
      </c>
      <c r="E1076">
        <v>7</v>
      </c>
    </row>
    <row r="1077" spans="1:5">
      <c r="A1077">
        <v>10211</v>
      </c>
      <c r="B1077" t="s">
        <v>201</v>
      </c>
      <c r="C1077">
        <v>25</v>
      </c>
      <c r="D1077">
        <v>109.32</v>
      </c>
      <c r="E1077">
        <v>15</v>
      </c>
    </row>
    <row r="1078" spans="1:5">
      <c r="A1078">
        <v>10211</v>
      </c>
      <c r="B1078" t="s">
        <v>213</v>
      </c>
      <c r="C1078">
        <v>21</v>
      </c>
      <c r="D1078">
        <v>62.33</v>
      </c>
      <c r="E1078">
        <v>11</v>
      </c>
    </row>
    <row r="1079" spans="1:5">
      <c r="A1079">
        <v>10211</v>
      </c>
      <c r="B1079" t="s">
        <v>214</v>
      </c>
      <c r="C1079">
        <v>48</v>
      </c>
      <c r="D1079">
        <v>52.66</v>
      </c>
      <c r="E1079">
        <v>1</v>
      </c>
    </row>
    <row r="1080" spans="1:5">
      <c r="A1080">
        <v>10211</v>
      </c>
      <c r="B1080" t="s">
        <v>216</v>
      </c>
      <c r="C1080">
        <v>22</v>
      </c>
      <c r="D1080">
        <v>80.84</v>
      </c>
      <c r="E1080">
        <v>6</v>
      </c>
    </row>
    <row r="1081" spans="1:5">
      <c r="A1081">
        <v>10211</v>
      </c>
      <c r="B1081" t="s">
        <v>217</v>
      </c>
      <c r="C1081">
        <v>41</v>
      </c>
      <c r="D1081">
        <v>39.83</v>
      </c>
      <c r="E1081">
        <v>9</v>
      </c>
    </row>
    <row r="1082" spans="1:5">
      <c r="A1082">
        <v>10211</v>
      </c>
      <c r="B1082" t="s">
        <v>218</v>
      </c>
      <c r="C1082">
        <v>37</v>
      </c>
      <c r="D1082">
        <v>94.91</v>
      </c>
      <c r="E1082">
        <v>12</v>
      </c>
    </row>
    <row r="1083" spans="1:5">
      <c r="A1083">
        <v>10211</v>
      </c>
      <c r="B1083" t="s">
        <v>219</v>
      </c>
      <c r="C1083">
        <v>40</v>
      </c>
      <c r="D1083">
        <v>70.78</v>
      </c>
      <c r="E1083">
        <v>10</v>
      </c>
    </row>
    <row r="1084" spans="1:5">
      <c r="A1084">
        <v>10212</v>
      </c>
      <c r="B1084" t="s">
        <v>205</v>
      </c>
      <c r="C1084">
        <v>39</v>
      </c>
      <c r="D1084">
        <v>99.82</v>
      </c>
      <c r="E1084">
        <v>16</v>
      </c>
    </row>
    <row r="1085" spans="1:5">
      <c r="A1085">
        <v>10212</v>
      </c>
      <c r="B1085" t="s">
        <v>207</v>
      </c>
      <c r="C1085">
        <v>33</v>
      </c>
      <c r="D1085">
        <v>110.55</v>
      </c>
      <c r="E1085">
        <v>15</v>
      </c>
    </row>
    <row r="1086" spans="1:5">
      <c r="A1086">
        <v>10212</v>
      </c>
      <c r="B1086" t="s">
        <v>220</v>
      </c>
      <c r="C1086">
        <v>29</v>
      </c>
      <c r="D1086">
        <v>117.48</v>
      </c>
      <c r="E1086">
        <v>10</v>
      </c>
    </row>
    <row r="1087" spans="1:5">
      <c r="A1087">
        <v>10212</v>
      </c>
      <c r="B1087" t="s">
        <v>225</v>
      </c>
      <c r="C1087">
        <v>38</v>
      </c>
      <c r="D1087">
        <v>105.77</v>
      </c>
      <c r="E1087">
        <v>6</v>
      </c>
    </row>
    <row r="1088" spans="1:5">
      <c r="A1088">
        <v>10212</v>
      </c>
      <c r="B1088" t="s">
        <v>208</v>
      </c>
      <c r="C1088">
        <v>20</v>
      </c>
      <c r="D1088">
        <v>64.680000000000007</v>
      </c>
      <c r="E1088">
        <v>14</v>
      </c>
    </row>
    <row r="1089" spans="1:5">
      <c r="A1089">
        <v>10212</v>
      </c>
      <c r="B1089" t="s">
        <v>221</v>
      </c>
      <c r="C1089">
        <v>41</v>
      </c>
      <c r="D1089">
        <v>133.72</v>
      </c>
      <c r="E1089">
        <v>9</v>
      </c>
    </row>
    <row r="1090" spans="1:5">
      <c r="A1090">
        <v>10212</v>
      </c>
      <c r="B1090" t="s">
        <v>222</v>
      </c>
      <c r="C1090">
        <v>40</v>
      </c>
      <c r="D1090">
        <v>117.48</v>
      </c>
      <c r="E1090">
        <v>7</v>
      </c>
    </row>
    <row r="1091" spans="1:5">
      <c r="A1091">
        <v>10212</v>
      </c>
      <c r="B1091" t="s">
        <v>154</v>
      </c>
      <c r="C1091">
        <v>40</v>
      </c>
      <c r="D1091">
        <v>155.79</v>
      </c>
      <c r="E1091">
        <v>11</v>
      </c>
    </row>
    <row r="1092" spans="1:5">
      <c r="A1092">
        <v>10212</v>
      </c>
      <c r="B1092" t="s">
        <v>223</v>
      </c>
      <c r="C1092">
        <v>45</v>
      </c>
      <c r="D1092">
        <v>115.85</v>
      </c>
      <c r="E1092">
        <v>8</v>
      </c>
    </row>
    <row r="1093" spans="1:5">
      <c r="A1093">
        <v>10212</v>
      </c>
      <c r="B1093" t="s">
        <v>227</v>
      </c>
      <c r="C1093">
        <v>41</v>
      </c>
      <c r="D1093">
        <v>61.73</v>
      </c>
      <c r="E1093">
        <v>3</v>
      </c>
    </row>
    <row r="1094" spans="1:5">
      <c r="A1094">
        <v>10212</v>
      </c>
      <c r="B1094" t="s">
        <v>228</v>
      </c>
      <c r="C1094">
        <v>45</v>
      </c>
      <c r="D1094">
        <v>43.27</v>
      </c>
      <c r="E1094">
        <v>5</v>
      </c>
    </row>
    <row r="1095" spans="1:5">
      <c r="A1095">
        <v>10212</v>
      </c>
      <c r="B1095" t="s">
        <v>229</v>
      </c>
      <c r="C1095">
        <v>45</v>
      </c>
      <c r="D1095">
        <v>81.78</v>
      </c>
      <c r="E1095">
        <v>1</v>
      </c>
    </row>
    <row r="1096" spans="1:5">
      <c r="A1096">
        <v>10212</v>
      </c>
      <c r="B1096" t="s">
        <v>224</v>
      </c>
      <c r="C1096">
        <v>34</v>
      </c>
      <c r="D1096">
        <v>37.380000000000003</v>
      </c>
      <c r="E1096">
        <v>12</v>
      </c>
    </row>
    <row r="1097" spans="1:5">
      <c r="A1097">
        <v>10212</v>
      </c>
      <c r="B1097" t="s">
        <v>231</v>
      </c>
      <c r="C1097">
        <v>27</v>
      </c>
      <c r="D1097">
        <v>77.91</v>
      </c>
      <c r="E1097">
        <v>2</v>
      </c>
    </row>
    <row r="1098" spans="1:5">
      <c r="A1098">
        <v>10212</v>
      </c>
      <c r="B1098" t="s">
        <v>232</v>
      </c>
      <c r="C1098">
        <v>46</v>
      </c>
      <c r="D1098">
        <v>100.66</v>
      </c>
      <c r="E1098">
        <v>4</v>
      </c>
    </row>
    <row r="1099" spans="1:5">
      <c r="A1099">
        <v>10212</v>
      </c>
      <c r="B1099" t="s">
        <v>215</v>
      </c>
      <c r="C1099">
        <v>49</v>
      </c>
      <c r="D1099">
        <v>117.96</v>
      </c>
      <c r="E1099">
        <v>13</v>
      </c>
    </row>
    <row r="1100" spans="1:5">
      <c r="A1100">
        <v>10213</v>
      </c>
      <c r="B1100" t="s">
        <v>126</v>
      </c>
      <c r="C1100">
        <v>38</v>
      </c>
      <c r="D1100">
        <v>84.67</v>
      </c>
      <c r="E1100">
        <v>1</v>
      </c>
    </row>
    <row r="1101" spans="1:5">
      <c r="A1101">
        <v>10213</v>
      </c>
      <c r="B1101" t="s">
        <v>226</v>
      </c>
      <c r="C1101">
        <v>25</v>
      </c>
      <c r="D1101">
        <v>58.44</v>
      </c>
      <c r="E1101">
        <v>2</v>
      </c>
    </row>
    <row r="1102" spans="1:5">
      <c r="A1102">
        <v>10213</v>
      </c>
      <c r="B1102" t="s">
        <v>230</v>
      </c>
      <c r="C1102">
        <v>27</v>
      </c>
      <c r="D1102">
        <v>97.48</v>
      </c>
      <c r="E1102">
        <v>3</v>
      </c>
    </row>
    <row r="1103" spans="1:5">
      <c r="A1103">
        <v>10214</v>
      </c>
      <c r="B1103" t="s">
        <v>124</v>
      </c>
      <c r="C1103">
        <v>30</v>
      </c>
      <c r="D1103">
        <v>166.6</v>
      </c>
      <c r="E1103">
        <v>7</v>
      </c>
    </row>
    <row r="1104" spans="1:5">
      <c r="A1104">
        <v>10214</v>
      </c>
      <c r="B1104" t="s">
        <v>125</v>
      </c>
      <c r="C1104">
        <v>21</v>
      </c>
      <c r="D1104">
        <v>53.28</v>
      </c>
      <c r="E1104">
        <v>6</v>
      </c>
    </row>
    <row r="1105" spans="1:5">
      <c r="A1105">
        <v>10214</v>
      </c>
      <c r="B1105" t="s">
        <v>128</v>
      </c>
      <c r="C1105">
        <v>27</v>
      </c>
      <c r="D1105">
        <v>125.86</v>
      </c>
      <c r="E1105">
        <v>4</v>
      </c>
    </row>
    <row r="1106" spans="1:5">
      <c r="A1106">
        <v>10214</v>
      </c>
      <c r="B1106" t="s">
        <v>129</v>
      </c>
      <c r="C1106">
        <v>50</v>
      </c>
      <c r="D1106">
        <v>167.06</v>
      </c>
      <c r="E1106">
        <v>1</v>
      </c>
    </row>
    <row r="1107" spans="1:5">
      <c r="A1107">
        <v>10214</v>
      </c>
      <c r="B1107" t="s">
        <v>130</v>
      </c>
      <c r="C1107">
        <v>20</v>
      </c>
      <c r="D1107">
        <v>32.19</v>
      </c>
      <c r="E1107">
        <v>3</v>
      </c>
    </row>
    <row r="1108" spans="1:5">
      <c r="A1108">
        <v>10214</v>
      </c>
      <c r="B1108" t="s">
        <v>131</v>
      </c>
      <c r="C1108">
        <v>49</v>
      </c>
      <c r="D1108">
        <v>39.869999999999997</v>
      </c>
      <c r="E1108">
        <v>2</v>
      </c>
    </row>
    <row r="1109" spans="1:5">
      <c r="A1109">
        <v>10214</v>
      </c>
      <c r="B1109" t="s">
        <v>127</v>
      </c>
      <c r="C1109">
        <v>44</v>
      </c>
      <c r="D1109">
        <v>38.57</v>
      </c>
      <c r="E1109">
        <v>5</v>
      </c>
    </row>
    <row r="1110" spans="1:5">
      <c r="A1110">
        <v>10215</v>
      </c>
      <c r="B1110" t="s">
        <v>134</v>
      </c>
      <c r="C1110">
        <v>35</v>
      </c>
      <c r="D1110">
        <v>205.73</v>
      </c>
      <c r="E1110">
        <v>3</v>
      </c>
    </row>
    <row r="1111" spans="1:5">
      <c r="A1111">
        <v>10215</v>
      </c>
      <c r="B1111" t="s">
        <v>137</v>
      </c>
      <c r="C1111">
        <v>46</v>
      </c>
      <c r="D1111">
        <v>100.34</v>
      </c>
      <c r="E1111">
        <v>2</v>
      </c>
    </row>
    <row r="1112" spans="1:5">
      <c r="A1112">
        <v>10215</v>
      </c>
      <c r="B1112" t="s">
        <v>132</v>
      </c>
      <c r="C1112">
        <v>27</v>
      </c>
      <c r="D1112">
        <v>92.47</v>
      </c>
      <c r="E1112">
        <v>10</v>
      </c>
    </row>
    <row r="1113" spans="1:5">
      <c r="A1113">
        <v>10215</v>
      </c>
      <c r="B1113" t="s">
        <v>133</v>
      </c>
      <c r="C1113">
        <v>33</v>
      </c>
      <c r="D1113">
        <v>53.91</v>
      </c>
      <c r="E1113">
        <v>9</v>
      </c>
    </row>
    <row r="1114" spans="1:5">
      <c r="A1114">
        <v>10215</v>
      </c>
      <c r="B1114" t="s">
        <v>139</v>
      </c>
      <c r="C1114">
        <v>49</v>
      </c>
      <c r="D1114">
        <v>97.26</v>
      </c>
      <c r="E1114">
        <v>4</v>
      </c>
    </row>
    <row r="1115" spans="1:5">
      <c r="A1115">
        <v>10215</v>
      </c>
      <c r="B1115" t="s">
        <v>140</v>
      </c>
      <c r="C1115">
        <v>31</v>
      </c>
      <c r="D1115">
        <v>56.21</v>
      </c>
      <c r="E1115">
        <v>6</v>
      </c>
    </row>
    <row r="1116" spans="1:5">
      <c r="A1116">
        <v>10215</v>
      </c>
      <c r="B1116" t="s">
        <v>141</v>
      </c>
      <c r="C1116">
        <v>49</v>
      </c>
      <c r="D1116">
        <v>89.01</v>
      </c>
      <c r="E1116">
        <v>5</v>
      </c>
    </row>
    <row r="1117" spans="1:5">
      <c r="A1117">
        <v>10215</v>
      </c>
      <c r="B1117" t="s">
        <v>142</v>
      </c>
      <c r="C1117">
        <v>41</v>
      </c>
      <c r="D1117">
        <v>84.33</v>
      </c>
      <c r="E1117">
        <v>8</v>
      </c>
    </row>
    <row r="1118" spans="1:5">
      <c r="A1118">
        <v>10215</v>
      </c>
      <c r="B1118" t="s">
        <v>144</v>
      </c>
      <c r="C1118">
        <v>46</v>
      </c>
      <c r="D1118">
        <v>42.76</v>
      </c>
      <c r="E1118">
        <v>1</v>
      </c>
    </row>
    <row r="1119" spans="1:5">
      <c r="A1119">
        <v>10215</v>
      </c>
      <c r="B1119" t="s">
        <v>146</v>
      </c>
      <c r="C1119">
        <v>39</v>
      </c>
      <c r="D1119">
        <v>94.47</v>
      </c>
      <c r="E1119">
        <v>7</v>
      </c>
    </row>
    <row r="1120" spans="1:5">
      <c r="A1120">
        <v>10216</v>
      </c>
      <c r="B1120" t="s">
        <v>136</v>
      </c>
      <c r="C1120">
        <v>43</v>
      </c>
      <c r="D1120">
        <v>133.94</v>
      </c>
      <c r="E1120">
        <v>1</v>
      </c>
    </row>
    <row r="1121" spans="1:5">
      <c r="A1121">
        <v>10217</v>
      </c>
      <c r="B1121" t="s">
        <v>135</v>
      </c>
      <c r="C1121">
        <v>48</v>
      </c>
      <c r="D1121">
        <v>132.97</v>
      </c>
      <c r="E1121">
        <v>4</v>
      </c>
    </row>
    <row r="1122" spans="1:5">
      <c r="A1122">
        <v>10217</v>
      </c>
      <c r="B1122" t="s">
        <v>138</v>
      </c>
      <c r="C1122">
        <v>35</v>
      </c>
      <c r="D1122">
        <v>58.34</v>
      </c>
      <c r="E1122">
        <v>2</v>
      </c>
    </row>
    <row r="1123" spans="1:5">
      <c r="A1123">
        <v>10217</v>
      </c>
      <c r="B1123" t="s">
        <v>143</v>
      </c>
      <c r="C1123">
        <v>38</v>
      </c>
      <c r="D1123">
        <v>118.66</v>
      </c>
      <c r="E1123">
        <v>5</v>
      </c>
    </row>
    <row r="1124" spans="1:5">
      <c r="A1124">
        <v>10217</v>
      </c>
      <c r="B1124" t="s">
        <v>145</v>
      </c>
      <c r="C1124">
        <v>28</v>
      </c>
      <c r="D1124">
        <v>103.51</v>
      </c>
      <c r="E1124">
        <v>1</v>
      </c>
    </row>
    <row r="1125" spans="1:5">
      <c r="A1125">
        <v>10217</v>
      </c>
      <c r="B1125" t="s">
        <v>147</v>
      </c>
      <c r="C1125">
        <v>21</v>
      </c>
      <c r="D1125">
        <v>78.97</v>
      </c>
      <c r="E1125">
        <v>3</v>
      </c>
    </row>
    <row r="1126" spans="1:5">
      <c r="A1126">
        <v>10217</v>
      </c>
      <c r="B1126" t="s">
        <v>148</v>
      </c>
      <c r="C1126">
        <v>39</v>
      </c>
      <c r="D1126">
        <v>56.24</v>
      </c>
      <c r="E1126">
        <v>7</v>
      </c>
    </row>
    <row r="1127" spans="1:5">
      <c r="A1127">
        <v>10217</v>
      </c>
      <c r="B1127" t="s">
        <v>149</v>
      </c>
      <c r="C1127">
        <v>31</v>
      </c>
      <c r="D1127">
        <v>90.02</v>
      </c>
      <c r="E1127">
        <v>6</v>
      </c>
    </row>
    <row r="1128" spans="1:5">
      <c r="A1128">
        <v>10218</v>
      </c>
      <c r="B1128" t="s">
        <v>153</v>
      </c>
      <c r="C1128">
        <v>22</v>
      </c>
      <c r="D1128">
        <v>110.46</v>
      </c>
      <c r="E1128">
        <v>1</v>
      </c>
    </row>
    <row r="1129" spans="1:5">
      <c r="A1129">
        <v>10218</v>
      </c>
      <c r="B1129" t="s">
        <v>154</v>
      </c>
      <c r="C1129">
        <v>34</v>
      </c>
      <c r="D1129">
        <v>152.41</v>
      </c>
      <c r="E1129">
        <v>2</v>
      </c>
    </row>
    <row r="1130" spans="1:5">
      <c r="A1130">
        <v>10219</v>
      </c>
      <c r="B1130" t="s">
        <v>151</v>
      </c>
      <c r="C1130">
        <v>48</v>
      </c>
      <c r="D1130">
        <v>94.8</v>
      </c>
      <c r="E1130">
        <v>2</v>
      </c>
    </row>
    <row r="1131" spans="1:5">
      <c r="A1131">
        <v>10219</v>
      </c>
      <c r="B1131" t="s">
        <v>152</v>
      </c>
      <c r="C1131">
        <v>43</v>
      </c>
      <c r="D1131">
        <v>132.62</v>
      </c>
      <c r="E1131">
        <v>1</v>
      </c>
    </row>
    <row r="1132" spans="1:5">
      <c r="A1132">
        <v>10219</v>
      </c>
      <c r="B1132" t="s">
        <v>157</v>
      </c>
      <c r="C1132">
        <v>21</v>
      </c>
      <c r="D1132">
        <v>31.12</v>
      </c>
      <c r="E1132">
        <v>3</v>
      </c>
    </row>
    <row r="1133" spans="1:5">
      <c r="A1133">
        <v>10219</v>
      </c>
      <c r="B1133" t="s">
        <v>159</v>
      </c>
      <c r="C1133">
        <v>35</v>
      </c>
      <c r="D1133">
        <v>47.62</v>
      </c>
      <c r="E1133">
        <v>4</v>
      </c>
    </row>
    <row r="1134" spans="1:5">
      <c r="A1134">
        <v>10220</v>
      </c>
      <c r="B1134" t="s">
        <v>164</v>
      </c>
      <c r="C1134">
        <v>32</v>
      </c>
      <c r="D1134">
        <v>189.1</v>
      </c>
      <c r="E1134">
        <v>2</v>
      </c>
    </row>
    <row r="1135" spans="1:5">
      <c r="A1135">
        <v>10220</v>
      </c>
      <c r="B1135" t="s">
        <v>150</v>
      </c>
      <c r="C1135">
        <v>30</v>
      </c>
      <c r="D1135">
        <v>151.08000000000001</v>
      </c>
      <c r="E1135">
        <v>3</v>
      </c>
    </row>
    <row r="1136" spans="1:5">
      <c r="A1136">
        <v>10220</v>
      </c>
      <c r="B1136" t="s">
        <v>165</v>
      </c>
      <c r="C1136">
        <v>27</v>
      </c>
      <c r="D1136">
        <v>166.1</v>
      </c>
      <c r="E1136">
        <v>1</v>
      </c>
    </row>
    <row r="1137" spans="1:5">
      <c r="A1137">
        <v>10220</v>
      </c>
      <c r="B1137" t="s">
        <v>155</v>
      </c>
      <c r="C1137">
        <v>50</v>
      </c>
      <c r="D1137">
        <v>126.39</v>
      </c>
      <c r="E1137">
        <v>5</v>
      </c>
    </row>
    <row r="1138" spans="1:5">
      <c r="A1138">
        <v>10220</v>
      </c>
      <c r="B1138" t="s">
        <v>156</v>
      </c>
      <c r="C1138">
        <v>26</v>
      </c>
      <c r="D1138">
        <v>48.55</v>
      </c>
      <c r="E1138">
        <v>8</v>
      </c>
    </row>
    <row r="1139" spans="1:5">
      <c r="A1139">
        <v>10220</v>
      </c>
      <c r="B1139" t="s">
        <v>158</v>
      </c>
      <c r="C1139">
        <v>37</v>
      </c>
      <c r="D1139">
        <v>101.72</v>
      </c>
      <c r="E1139">
        <v>7</v>
      </c>
    </row>
    <row r="1140" spans="1:5">
      <c r="A1140">
        <v>10220</v>
      </c>
      <c r="B1140" t="s">
        <v>160</v>
      </c>
      <c r="C1140">
        <v>20</v>
      </c>
      <c r="D1140">
        <v>49.71</v>
      </c>
      <c r="E1140">
        <v>6</v>
      </c>
    </row>
    <row r="1141" spans="1:5">
      <c r="A1141">
        <v>10220</v>
      </c>
      <c r="B1141" t="s">
        <v>161</v>
      </c>
      <c r="C1141">
        <v>37</v>
      </c>
      <c r="D1141">
        <v>92.6</v>
      </c>
      <c r="E1141">
        <v>9</v>
      </c>
    </row>
    <row r="1142" spans="1:5">
      <c r="A1142">
        <v>10220</v>
      </c>
      <c r="B1142" t="s">
        <v>162</v>
      </c>
      <c r="C1142">
        <v>30</v>
      </c>
      <c r="D1142">
        <v>56.82</v>
      </c>
      <c r="E1142">
        <v>4</v>
      </c>
    </row>
    <row r="1143" spans="1:5">
      <c r="A1143">
        <v>10221</v>
      </c>
      <c r="B1143" t="s">
        <v>166</v>
      </c>
      <c r="C1143">
        <v>33</v>
      </c>
      <c r="D1143">
        <v>133.86000000000001</v>
      </c>
      <c r="E1143">
        <v>3</v>
      </c>
    </row>
    <row r="1144" spans="1:5">
      <c r="A1144">
        <v>10221</v>
      </c>
      <c r="B1144" t="s">
        <v>167</v>
      </c>
      <c r="C1144">
        <v>23</v>
      </c>
      <c r="D1144">
        <v>89.75</v>
      </c>
      <c r="E1144">
        <v>5</v>
      </c>
    </row>
    <row r="1145" spans="1:5">
      <c r="A1145">
        <v>10221</v>
      </c>
      <c r="B1145" t="s">
        <v>168</v>
      </c>
      <c r="C1145">
        <v>39</v>
      </c>
      <c r="D1145">
        <v>84.26</v>
      </c>
      <c r="E1145">
        <v>2</v>
      </c>
    </row>
    <row r="1146" spans="1:5">
      <c r="A1146">
        <v>10221</v>
      </c>
      <c r="B1146" t="s">
        <v>169</v>
      </c>
      <c r="C1146">
        <v>49</v>
      </c>
      <c r="D1146">
        <v>113.06</v>
      </c>
      <c r="E1146">
        <v>1</v>
      </c>
    </row>
    <row r="1147" spans="1:5">
      <c r="A1147">
        <v>10221</v>
      </c>
      <c r="B1147" t="s">
        <v>173</v>
      </c>
      <c r="C1147">
        <v>23</v>
      </c>
      <c r="D1147">
        <v>69.290000000000006</v>
      </c>
      <c r="E1147">
        <v>4</v>
      </c>
    </row>
    <row r="1148" spans="1:5">
      <c r="A1148">
        <v>10222</v>
      </c>
      <c r="B1148" t="s">
        <v>163</v>
      </c>
      <c r="C1148">
        <v>49</v>
      </c>
      <c r="D1148">
        <v>133.28</v>
      </c>
      <c r="E1148">
        <v>12</v>
      </c>
    </row>
    <row r="1149" spans="1:5">
      <c r="A1149">
        <v>10222</v>
      </c>
      <c r="B1149" t="s">
        <v>178</v>
      </c>
      <c r="C1149">
        <v>49</v>
      </c>
      <c r="D1149">
        <v>137.19</v>
      </c>
      <c r="E1149">
        <v>4</v>
      </c>
    </row>
    <row r="1150" spans="1:5">
      <c r="A1150">
        <v>10222</v>
      </c>
      <c r="B1150" t="s">
        <v>180</v>
      </c>
      <c r="C1150">
        <v>49</v>
      </c>
      <c r="D1150">
        <v>79.14</v>
      </c>
      <c r="E1150">
        <v>10</v>
      </c>
    </row>
    <row r="1151" spans="1:5">
      <c r="A1151">
        <v>10222</v>
      </c>
      <c r="B1151" t="s">
        <v>181</v>
      </c>
      <c r="C1151">
        <v>45</v>
      </c>
      <c r="D1151">
        <v>88.93</v>
      </c>
      <c r="E1151">
        <v>9</v>
      </c>
    </row>
    <row r="1152" spans="1:5">
      <c r="A1152">
        <v>10222</v>
      </c>
      <c r="B1152" t="s">
        <v>183</v>
      </c>
      <c r="C1152">
        <v>32</v>
      </c>
      <c r="D1152">
        <v>56.86</v>
      </c>
      <c r="E1152">
        <v>5</v>
      </c>
    </row>
    <row r="1153" spans="1:5">
      <c r="A1153">
        <v>10222</v>
      </c>
      <c r="B1153" t="s">
        <v>170</v>
      </c>
      <c r="C1153">
        <v>47</v>
      </c>
      <c r="D1153">
        <v>74.349999999999994</v>
      </c>
      <c r="E1153">
        <v>14</v>
      </c>
    </row>
    <row r="1154" spans="1:5">
      <c r="A1154">
        <v>10222</v>
      </c>
      <c r="B1154" t="s">
        <v>184</v>
      </c>
      <c r="C1154">
        <v>43</v>
      </c>
      <c r="D1154">
        <v>61.15</v>
      </c>
      <c r="E1154">
        <v>6</v>
      </c>
    </row>
    <row r="1155" spans="1:5">
      <c r="A1155">
        <v>10222</v>
      </c>
      <c r="B1155" t="s">
        <v>171</v>
      </c>
      <c r="C1155">
        <v>46</v>
      </c>
      <c r="D1155">
        <v>77.989999999999995</v>
      </c>
      <c r="E1155">
        <v>11</v>
      </c>
    </row>
    <row r="1156" spans="1:5">
      <c r="A1156">
        <v>10222</v>
      </c>
      <c r="B1156" t="s">
        <v>185</v>
      </c>
      <c r="C1156">
        <v>48</v>
      </c>
      <c r="D1156">
        <v>55.27</v>
      </c>
      <c r="E1156">
        <v>3</v>
      </c>
    </row>
    <row r="1157" spans="1:5">
      <c r="A1157">
        <v>10222</v>
      </c>
      <c r="B1157" t="s">
        <v>172</v>
      </c>
      <c r="C1157">
        <v>31</v>
      </c>
      <c r="D1157">
        <v>58.67</v>
      </c>
      <c r="E1157">
        <v>15</v>
      </c>
    </row>
    <row r="1158" spans="1:5">
      <c r="A1158">
        <v>10222</v>
      </c>
      <c r="B1158" t="s">
        <v>190</v>
      </c>
      <c r="C1158">
        <v>26</v>
      </c>
      <c r="D1158">
        <v>80.56</v>
      </c>
      <c r="E1158">
        <v>8</v>
      </c>
    </row>
    <row r="1159" spans="1:5">
      <c r="A1159">
        <v>10222</v>
      </c>
      <c r="B1159" t="s">
        <v>191</v>
      </c>
      <c r="C1159">
        <v>37</v>
      </c>
      <c r="D1159">
        <v>90.75</v>
      </c>
      <c r="E1159">
        <v>1</v>
      </c>
    </row>
    <row r="1160" spans="1:5">
      <c r="A1160">
        <v>10222</v>
      </c>
      <c r="B1160" t="s">
        <v>174</v>
      </c>
      <c r="C1160">
        <v>36</v>
      </c>
      <c r="D1160">
        <v>69.39</v>
      </c>
      <c r="E1160">
        <v>13</v>
      </c>
    </row>
    <row r="1161" spans="1:5">
      <c r="A1161">
        <v>10222</v>
      </c>
      <c r="B1161" t="s">
        <v>175</v>
      </c>
      <c r="C1161">
        <v>38</v>
      </c>
      <c r="D1161">
        <v>84.14</v>
      </c>
      <c r="E1161">
        <v>16</v>
      </c>
    </row>
    <row r="1162" spans="1:5">
      <c r="A1162">
        <v>10222</v>
      </c>
      <c r="B1162" t="s">
        <v>176</v>
      </c>
      <c r="C1162">
        <v>31</v>
      </c>
      <c r="D1162">
        <v>81.430000000000007</v>
      </c>
      <c r="E1162">
        <v>17</v>
      </c>
    </row>
    <row r="1163" spans="1:5">
      <c r="A1163">
        <v>10222</v>
      </c>
      <c r="B1163" t="s">
        <v>194</v>
      </c>
      <c r="C1163">
        <v>43</v>
      </c>
      <c r="D1163">
        <v>66.63</v>
      </c>
      <c r="E1163">
        <v>2</v>
      </c>
    </row>
    <row r="1164" spans="1:5">
      <c r="A1164">
        <v>10222</v>
      </c>
      <c r="B1164" t="s">
        <v>195</v>
      </c>
      <c r="C1164">
        <v>31</v>
      </c>
      <c r="D1164">
        <v>45.19</v>
      </c>
      <c r="E1164">
        <v>7</v>
      </c>
    </row>
    <row r="1165" spans="1:5">
      <c r="A1165">
        <v>10222</v>
      </c>
      <c r="B1165" t="s">
        <v>177</v>
      </c>
      <c r="C1165">
        <v>36</v>
      </c>
      <c r="D1165">
        <v>48.59</v>
      </c>
      <c r="E1165">
        <v>18</v>
      </c>
    </row>
    <row r="1166" spans="1:5">
      <c r="A1166">
        <v>10223</v>
      </c>
      <c r="B1166" t="s">
        <v>196</v>
      </c>
      <c r="C1166">
        <v>37</v>
      </c>
      <c r="D1166">
        <v>80.39</v>
      </c>
      <c r="E1166">
        <v>1</v>
      </c>
    </row>
    <row r="1167" spans="1:5">
      <c r="A1167">
        <v>10223</v>
      </c>
      <c r="B1167" t="s">
        <v>197</v>
      </c>
      <c r="C1167">
        <v>47</v>
      </c>
      <c r="D1167">
        <v>110.61</v>
      </c>
      <c r="E1167">
        <v>4</v>
      </c>
    </row>
    <row r="1168" spans="1:5">
      <c r="A1168">
        <v>10223</v>
      </c>
      <c r="B1168" t="s">
        <v>198</v>
      </c>
      <c r="C1168">
        <v>49</v>
      </c>
      <c r="D1168">
        <v>189.79</v>
      </c>
      <c r="E1168">
        <v>3</v>
      </c>
    </row>
    <row r="1169" spans="1:5">
      <c r="A1169">
        <v>10223</v>
      </c>
      <c r="B1169" t="s">
        <v>179</v>
      </c>
      <c r="C1169">
        <v>47</v>
      </c>
      <c r="D1169">
        <v>67.58</v>
      </c>
      <c r="E1169">
        <v>9</v>
      </c>
    </row>
    <row r="1170" spans="1:5">
      <c r="A1170">
        <v>10223</v>
      </c>
      <c r="B1170" t="s">
        <v>200</v>
      </c>
      <c r="C1170">
        <v>28</v>
      </c>
      <c r="D1170">
        <v>58.75</v>
      </c>
      <c r="E1170">
        <v>5</v>
      </c>
    </row>
    <row r="1171" spans="1:5">
      <c r="A1171">
        <v>10223</v>
      </c>
      <c r="B1171" t="s">
        <v>201</v>
      </c>
      <c r="C1171">
        <v>32</v>
      </c>
      <c r="D1171">
        <v>104.81</v>
      </c>
      <c r="E1171">
        <v>2</v>
      </c>
    </row>
    <row r="1172" spans="1:5">
      <c r="A1172">
        <v>10223</v>
      </c>
      <c r="B1172" t="s">
        <v>182</v>
      </c>
      <c r="C1172">
        <v>34</v>
      </c>
      <c r="D1172">
        <v>87.54</v>
      </c>
      <c r="E1172">
        <v>11</v>
      </c>
    </row>
    <row r="1173" spans="1:5">
      <c r="A1173">
        <v>10223</v>
      </c>
      <c r="B1173" t="s">
        <v>202</v>
      </c>
      <c r="C1173">
        <v>38</v>
      </c>
      <c r="D1173">
        <v>60.94</v>
      </c>
      <c r="E1173">
        <v>6</v>
      </c>
    </row>
    <row r="1174" spans="1:5">
      <c r="A1174">
        <v>10223</v>
      </c>
      <c r="B1174" t="s">
        <v>186</v>
      </c>
      <c r="C1174">
        <v>23</v>
      </c>
      <c r="D1174">
        <v>68.099999999999994</v>
      </c>
      <c r="E1174">
        <v>10</v>
      </c>
    </row>
    <row r="1175" spans="1:5">
      <c r="A1175">
        <v>10223</v>
      </c>
      <c r="B1175" t="s">
        <v>203</v>
      </c>
      <c r="C1175">
        <v>21</v>
      </c>
      <c r="D1175">
        <v>90.9</v>
      </c>
      <c r="E1175">
        <v>7</v>
      </c>
    </row>
    <row r="1176" spans="1:5">
      <c r="A1176">
        <v>10223</v>
      </c>
      <c r="B1176" t="s">
        <v>187</v>
      </c>
      <c r="C1176">
        <v>20</v>
      </c>
      <c r="D1176">
        <v>66.73</v>
      </c>
      <c r="E1176">
        <v>12</v>
      </c>
    </row>
    <row r="1177" spans="1:5">
      <c r="A1177">
        <v>10223</v>
      </c>
      <c r="B1177" t="s">
        <v>188</v>
      </c>
      <c r="C1177">
        <v>41</v>
      </c>
      <c r="D1177">
        <v>41.02</v>
      </c>
      <c r="E1177">
        <v>13</v>
      </c>
    </row>
    <row r="1178" spans="1:5">
      <c r="A1178">
        <v>10223</v>
      </c>
      <c r="B1178" t="s">
        <v>189</v>
      </c>
      <c r="C1178">
        <v>25</v>
      </c>
      <c r="D1178">
        <v>84.03</v>
      </c>
      <c r="E1178">
        <v>14</v>
      </c>
    </row>
    <row r="1179" spans="1:5">
      <c r="A1179">
        <v>10223</v>
      </c>
      <c r="B1179" t="s">
        <v>192</v>
      </c>
      <c r="C1179">
        <v>29</v>
      </c>
      <c r="D1179">
        <v>113.9</v>
      </c>
      <c r="E1179">
        <v>8</v>
      </c>
    </row>
    <row r="1180" spans="1:5">
      <c r="A1180">
        <v>10223</v>
      </c>
      <c r="B1180" t="s">
        <v>193</v>
      </c>
      <c r="C1180">
        <v>26</v>
      </c>
      <c r="D1180">
        <v>79.2</v>
      </c>
      <c r="E1180">
        <v>15</v>
      </c>
    </row>
    <row r="1181" spans="1:5">
      <c r="A1181">
        <v>10224</v>
      </c>
      <c r="B1181" t="s">
        <v>199</v>
      </c>
      <c r="C1181">
        <v>43</v>
      </c>
      <c r="D1181">
        <v>141.58000000000001</v>
      </c>
      <c r="E1181">
        <v>6</v>
      </c>
    </row>
    <row r="1182" spans="1:5">
      <c r="A1182">
        <v>10224</v>
      </c>
      <c r="B1182" t="s">
        <v>211</v>
      </c>
      <c r="C1182">
        <v>38</v>
      </c>
      <c r="D1182">
        <v>57.2</v>
      </c>
      <c r="E1182">
        <v>1</v>
      </c>
    </row>
    <row r="1183" spans="1:5">
      <c r="A1183">
        <v>10224</v>
      </c>
      <c r="B1183" t="s">
        <v>213</v>
      </c>
      <c r="C1183">
        <v>37</v>
      </c>
      <c r="D1183">
        <v>60.26</v>
      </c>
      <c r="E1183">
        <v>4</v>
      </c>
    </row>
    <row r="1184" spans="1:5">
      <c r="A1184">
        <v>10224</v>
      </c>
      <c r="B1184" t="s">
        <v>217</v>
      </c>
      <c r="C1184">
        <v>43</v>
      </c>
      <c r="D1184">
        <v>37.01</v>
      </c>
      <c r="E1184">
        <v>2</v>
      </c>
    </row>
    <row r="1185" spans="1:5">
      <c r="A1185">
        <v>10224</v>
      </c>
      <c r="B1185" t="s">
        <v>218</v>
      </c>
      <c r="C1185">
        <v>30</v>
      </c>
      <c r="D1185">
        <v>94.91</v>
      </c>
      <c r="E1185">
        <v>5</v>
      </c>
    </row>
    <row r="1186" spans="1:5">
      <c r="A1186">
        <v>10224</v>
      </c>
      <c r="B1186" t="s">
        <v>219</v>
      </c>
      <c r="C1186">
        <v>50</v>
      </c>
      <c r="D1186">
        <v>81.36</v>
      </c>
      <c r="E1186">
        <v>3</v>
      </c>
    </row>
    <row r="1187" spans="1:5">
      <c r="A1187">
        <v>10225</v>
      </c>
      <c r="B1187" t="s">
        <v>204</v>
      </c>
      <c r="C1187">
        <v>27</v>
      </c>
      <c r="D1187">
        <v>157.6</v>
      </c>
      <c r="E1187">
        <v>9</v>
      </c>
    </row>
    <row r="1188" spans="1:5">
      <c r="A1188">
        <v>10225</v>
      </c>
      <c r="B1188" t="s">
        <v>205</v>
      </c>
      <c r="C1188">
        <v>25</v>
      </c>
      <c r="D1188">
        <v>101</v>
      </c>
      <c r="E1188">
        <v>7</v>
      </c>
    </row>
    <row r="1189" spans="1:5">
      <c r="A1189">
        <v>10225</v>
      </c>
      <c r="B1189" t="s">
        <v>206</v>
      </c>
      <c r="C1189">
        <v>37</v>
      </c>
      <c r="D1189">
        <v>64.64</v>
      </c>
      <c r="E1189">
        <v>10</v>
      </c>
    </row>
    <row r="1190" spans="1:5">
      <c r="A1190">
        <v>10225</v>
      </c>
      <c r="B1190" t="s">
        <v>207</v>
      </c>
      <c r="C1190">
        <v>21</v>
      </c>
      <c r="D1190">
        <v>100.19</v>
      </c>
      <c r="E1190">
        <v>6</v>
      </c>
    </row>
    <row r="1191" spans="1:5">
      <c r="A1191">
        <v>10225</v>
      </c>
      <c r="B1191" t="s">
        <v>220</v>
      </c>
      <c r="C1191">
        <v>32</v>
      </c>
      <c r="D1191">
        <v>116.06</v>
      </c>
      <c r="E1191">
        <v>1</v>
      </c>
    </row>
    <row r="1192" spans="1:5">
      <c r="A1192">
        <v>10225</v>
      </c>
      <c r="B1192" t="s">
        <v>208</v>
      </c>
      <c r="C1192">
        <v>47</v>
      </c>
      <c r="D1192">
        <v>71.61</v>
      </c>
      <c r="E1192">
        <v>5</v>
      </c>
    </row>
    <row r="1193" spans="1:5">
      <c r="A1193">
        <v>10225</v>
      </c>
      <c r="B1193" t="s">
        <v>154</v>
      </c>
      <c r="C1193">
        <v>43</v>
      </c>
      <c r="D1193">
        <v>162.57</v>
      </c>
      <c r="E1193">
        <v>2</v>
      </c>
    </row>
    <row r="1194" spans="1:5">
      <c r="A1194">
        <v>10225</v>
      </c>
      <c r="B1194" t="s">
        <v>209</v>
      </c>
      <c r="C1194">
        <v>37</v>
      </c>
      <c r="D1194">
        <v>69.959999999999994</v>
      </c>
      <c r="E1194">
        <v>12</v>
      </c>
    </row>
    <row r="1195" spans="1:5">
      <c r="A1195">
        <v>10225</v>
      </c>
      <c r="B1195" t="s">
        <v>210</v>
      </c>
      <c r="C1195">
        <v>27</v>
      </c>
      <c r="D1195">
        <v>119.06</v>
      </c>
      <c r="E1195">
        <v>11</v>
      </c>
    </row>
    <row r="1196" spans="1:5">
      <c r="A1196">
        <v>10225</v>
      </c>
      <c r="B1196" t="s">
        <v>212</v>
      </c>
      <c r="C1196">
        <v>35</v>
      </c>
      <c r="D1196">
        <v>135.41</v>
      </c>
      <c r="E1196">
        <v>14</v>
      </c>
    </row>
    <row r="1197" spans="1:5">
      <c r="A1197">
        <v>10225</v>
      </c>
      <c r="B1197" t="s">
        <v>224</v>
      </c>
      <c r="C1197">
        <v>42</v>
      </c>
      <c r="D1197">
        <v>34.74</v>
      </c>
      <c r="E1197">
        <v>3</v>
      </c>
    </row>
    <row r="1198" spans="1:5">
      <c r="A1198">
        <v>10225</v>
      </c>
      <c r="B1198" t="s">
        <v>214</v>
      </c>
      <c r="C1198">
        <v>24</v>
      </c>
      <c r="D1198">
        <v>51.43</v>
      </c>
      <c r="E1198">
        <v>8</v>
      </c>
    </row>
    <row r="1199" spans="1:5">
      <c r="A1199">
        <v>10225</v>
      </c>
      <c r="B1199" t="s">
        <v>215</v>
      </c>
      <c r="C1199">
        <v>40</v>
      </c>
      <c r="D1199">
        <v>130.6</v>
      </c>
      <c r="E1199">
        <v>4</v>
      </c>
    </row>
    <row r="1200" spans="1:5">
      <c r="A1200">
        <v>10225</v>
      </c>
      <c r="B1200" t="s">
        <v>216</v>
      </c>
      <c r="C1200">
        <v>46</v>
      </c>
      <c r="D1200">
        <v>77.61</v>
      </c>
      <c r="E1200">
        <v>13</v>
      </c>
    </row>
    <row r="1201" spans="1:5">
      <c r="A1201">
        <v>10226</v>
      </c>
      <c r="B1201" t="s">
        <v>225</v>
      </c>
      <c r="C1201">
        <v>38</v>
      </c>
      <c r="D1201">
        <v>108.26</v>
      </c>
      <c r="E1201">
        <v>4</v>
      </c>
    </row>
    <row r="1202" spans="1:5">
      <c r="A1202">
        <v>10226</v>
      </c>
      <c r="B1202" t="s">
        <v>221</v>
      </c>
      <c r="C1202">
        <v>24</v>
      </c>
      <c r="D1202">
        <v>129.44999999999999</v>
      </c>
      <c r="E1202">
        <v>7</v>
      </c>
    </row>
    <row r="1203" spans="1:5">
      <c r="A1203">
        <v>10226</v>
      </c>
      <c r="B1203" t="s">
        <v>222</v>
      </c>
      <c r="C1203">
        <v>24</v>
      </c>
      <c r="D1203">
        <v>125.4</v>
      </c>
      <c r="E1203">
        <v>5</v>
      </c>
    </row>
    <row r="1204" spans="1:5">
      <c r="A1204">
        <v>10226</v>
      </c>
      <c r="B1204" t="s">
        <v>223</v>
      </c>
      <c r="C1204">
        <v>46</v>
      </c>
      <c r="D1204">
        <v>122.91</v>
      </c>
      <c r="E1204">
        <v>6</v>
      </c>
    </row>
    <row r="1205" spans="1:5">
      <c r="A1205">
        <v>10226</v>
      </c>
      <c r="B1205" t="s">
        <v>227</v>
      </c>
      <c r="C1205">
        <v>21</v>
      </c>
      <c r="D1205">
        <v>65.41</v>
      </c>
      <c r="E1205">
        <v>1</v>
      </c>
    </row>
    <row r="1206" spans="1:5">
      <c r="A1206">
        <v>10226</v>
      </c>
      <c r="B1206" t="s">
        <v>228</v>
      </c>
      <c r="C1206">
        <v>36</v>
      </c>
      <c r="D1206">
        <v>47.79</v>
      </c>
      <c r="E1206">
        <v>3</v>
      </c>
    </row>
    <row r="1207" spans="1:5">
      <c r="A1207">
        <v>10226</v>
      </c>
      <c r="B1207" t="s">
        <v>232</v>
      </c>
      <c r="C1207">
        <v>48</v>
      </c>
      <c r="D1207">
        <v>95.3</v>
      </c>
      <c r="E1207">
        <v>2</v>
      </c>
    </row>
    <row r="1208" spans="1:5">
      <c r="A1208">
        <v>10227</v>
      </c>
      <c r="B1208" t="s">
        <v>132</v>
      </c>
      <c r="C1208">
        <v>25</v>
      </c>
      <c r="D1208">
        <v>85.27</v>
      </c>
      <c r="E1208">
        <v>3</v>
      </c>
    </row>
    <row r="1209" spans="1:5">
      <c r="A1209">
        <v>10227</v>
      </c>
      <c r="B1209" t="s">
        <v>133</v>
      </c>
      <c r="C1209">
        <v>31</v>
      </c>
      <c r="D1209">
        <v>50.14</v>
      </c>
      <c r="E1209">
        <v>2</v>
      </c>
    </row>
    <row r="1210" spans="1:5">
      <c r="A1210">
        <v>10227</v>
      </c>
      <c r="B1210" t="s">
        <v>124</v>
      </c>
      <c r="C1210">
        <v>26</v>
      </c>
      <c r="D1210">
        <v>136</v>
      </c>
      <c r="E1210">
        <v>10</v>
      </c>
    </row>
    <row r="1211" spans="1:5">
      <c r="A1211">
        <v>10227</v>
      </c>
      <c r="B1211" t="s">
        <v>125</v>
      </c>
      <c r="C1211">
        <v>28</v>
      </c>
      <c r="D1211">
        <v>59.93</v>
      </c>
      <c r="E1211">
        <v>9</v>
      </c>
    </row>
    <row r="1212" spans="1:5">
      <c r="A1212">
        <v>10227</v>
      </c>
      <c r="B1212" t="s">
        <v>128</v>
      </c>
      <c r="C1212">
        <v>46</v>
      </c>
      <c r="D1212">
        <v>118.23</v>
      </c>
      <c r="E1212">
        <v>7</v>
      </c>
    </row>
    <row r="1213" spans="1:5">
      <c r="A1213">
        <v>10227</v>
      </c>
      <c r="B1213" t="s">
        <v>129</v>
      </c>
      <c r="C1213">
        <v>29</v>
      </c>
      <c r="D1213">
        <v>146.81</v>
      </c>
      <c r="E1213">
        <v>4</v>
      </c>
    </row>
    <row r="1214" spans="1:5">
      <c r="A1214">
        <v>10227</v>
      </c>
      <c r="B1214" t="s">
        <v>142</v>
      </c>
      <c r="C1214">
        <v>33</v>
      </c>
      <c r="D1214">
        <v>99.21</v>
      </c>
      <c r="E1214">
        <v>1</v>
      </c>
    </row>
    <row r="1215" spans="1:5">
      <c r="A1215">
        <v>10227</v>
      </c>
      <c r="B1215" t="s">
        <v>126</v>
      </c>
      <c r="C1215">
        <v>34</v>
      </c>
      <c r="D1215">
        <v>87.43</v>
      </c>
      <c r="E1215">
        <v>11</v>
      </c>
    </row>
    <row r="1216" spans="1:5">
      <c r="A1216">
        <v>10227</v>
      </c>
      <c r="B1216" t="s">
        <v>226</v>
      </c>
      <c r="C1216">
        <v>37</v>
      </c>
      <c r="D1216">
        <v>70.56</v>
      </c>
      <c r="E1216">
        <v>12</v>
      </c>
    </row>
    <row r="1217" spans="1:5">
      <c r="A1217">
        <v>10227</v>
      </c>
      <c r="B1217" t="s">
        <v>130</v>
      </c>
      <c r="C1217">
        <v>42</v>
      </c>
      <c r="D1217">
        <v>27.22</v>
      </c>
      <c r="E1217">
        <v>6</v>
      </c>
    </row>
    <row r="1218" spans="1:5">
      <c r="A1218">
        <v>10227</v>
      </c>
      <c r="B1218" t="s">
        <v>131</v>
      </c>
      <c r="C1218">
        <v>24</v>
      </c>
      <c r="D1218">
        <v>39.42</v>
      </c>
      <c r="E1218">
        <v>5</v>
      </c>
    </row>
    <row r="1219" spans="1:5">
      <c r="A1219">
        <v>10227</v>
      </c>
      <c r="B1219" t="s">
        <v>229</v>
      </c>
      <c r="C1219">
        <v>47</v>
      </c>
      <c r="D1219">
        <v>84.51</v>
      </c>
      <c r="E1219">
        <v>14</v>
      </c>
    </row>
    <row r="1220" spans="1:5">
      <c r="A1220">
        <v>10227</v>
      </c>
      <c r="B1220" t="s">
        <v>230</v>
      </c>
      <c r="C1220">
        <v>33</v>
      </c>
      <c r="D1220">
        <v>102.17</v>
      </c>
      <c r="E1220">
        <v>13</v>
      </c>
    </row>
    <row r="1221" spans="1:5">
      <c r="A1221">
        <v>10227</v>
      </c>
      <c r="B1221" t="s">
        <v>231</v>
      </c>
      <c r="C1221">
        <v>40</v>
      </c>
      <c r="D1221">
        <v>78.760000000000005</v>
      </c>
      <c r="E1221">
        <v>15</v>
      </c>
    </row>
    <row r="1222" spans="1:5">
      <c r="A1222">
        <v>10227</v>
      </c>
      <c r="B1222" t="s">
        <v>127</v>
      </c>
      <c r="C1222">
        <v>27</v>
      </c>
      <c r="D1222">
        <v>34.880000000000003</v>
      </c>
      <c r="E1222">
        <v>8</v>
      </c>
    </row>
    <row r="1223" spans="1:5">
      <c r="A1223">
        <v>10228</v>
      </c>
      <c r="B1223" t="s">
        <v>134</v>
      </c>
      <c r="C1223">
        <v>29</v>
      </c>
      <c r="D1223">
        <v>214.3</v>
      </c>
      <c r="E1223">
        <v>2</v>
      </c>
    </row>
    <row r="1224" spans="1:5">
      <c r="A1224">
        <v>10228</v>
      </c>
      <c r="B1224" t="s">
        <v>137</v>
      </c>
      <c r="C1224">
        <v>32</v>
      </c>
      <c r="D1224">
        <v>100.34</v>
      </c>
      <c r="E1224">
        <v>1</v>
      </c>
    </row>
    <row r="1225" spans="1:5">
      <c r="A1225">
        <v>10228</v>
      </c>
      <c r="B1225" t="s">
        <v>139</v>
      </c>
      <c r="C1225">
        <v>24</v>
      </c>
      <c r="D1225">
        <v>101.31</v>
      </c>
      <c r="E1225">
        <v>3</v>
      </c>
    </row>
    <row r="1226" spans="1:5">
      <c r="A1226">
        <v>10228</v>
      </c>
      <c r="B1226" t="s">
        <v>140</v>
      </c>
      <c r="C1226">
        <v>45</v>
      </c>
      <c r="D1226">
        <v>57.46</v>
      </c>
      <c r="E1226">
        <v>5</v>
      </c>
    </row>
    <row r="1227" spans="1:5">
      <c r="A1227">
        <v>10228</v>
      </c>
      <c r="B1227" t="s">
        <v>141</v>
      </c>
      <c r="C1227">
        <v>31</v>
      </c>
      <c r="D1227">
        <v>100.53</v>
      </c>
      <c r="E1227">
        <v>4</v>
      </c>
    </row>
    <row r="1228" spans="1:5">
      <c r="A1228">
        <v>10228</v>
      </c>
      <c r="B1228" t="s">
        <v>146</v>
      </c>
      <c r="C1228">
        <v>33</v>
      </c>
      <c r="D1228">
        <v>84.73</v>
      </c>
      <c r="E1228">
        <v>6</v>
      </c>
    </row>
    <row r="1229" spans="1:5">
      <c r="A1229">
        <v>10229</v>
      </c>
      <c r="B1229" t="s">
        <v>135</v>
      </c>
      <c r="C1229">
        <v>50</v>
      </c>
      <c r="D1229">
        <v>138.88</v>
      </c>
      <c r="E1229">
        <v>9</v>
      </c>
    </row>
    <row r="1230" spans="1:5">
      <c r="A1230">
        <v>10229</v>
      </c>
      <c r="B1230" t="s">
        <v>136</v>
      </c>
      <c r="C1230">
        <v>25</v>
      </c>
      <c r="D1230">
        <v>110.7</v>
      </c>
      <c r="E1230">
        <v>13</v>
      </c>
    </row>
    <row r="1231" spans="1:5">
      <c r="A1231">
        <v>10229</v>
      </c>
      <c r="B1231" t="s">
        <v>151</v>
      </c>
      <c r="C1231">
        <v>36</v>
      </c>
      <c r="D1231">
        <v>95.99</v>
      </c>
      <c r="E1231">
        <v>1</v>
      </c>
    </row>
    <row r="1232" spans="1:5">
      <c r="A1232">
        <v>10229</v>
      </c>
      <c r="B1232" t="s">
        <v>153</v>
      </c>
      <c r="C1232">
        <v>26</v>
      </c>
      <c r="D1232">
        <v>104.32</v>
      </c>
      <c r="E1232">
        <v>4</v>
      </c>
    </row>
    <row r="1233" spans="1:5">
      <c r="A1233">
        <v>10229</v>
      </c>
      <c r="B1233" t="s">
        <v>138</v>
      </c>
      <c r="C1233">
        <v>28</v>
      </c>
      <c r="D1233">
        <v>53.48</v>
      </c>
      <c r="E1233">
        <v>7</v>
      </c>
    </row>
    <row r="1234" spans="1:5">
      <c r="A1234">
        <v>10229</v>
      </c>
      <c r="B1234" t="s">
        <v>154</v>
      </c>
      <c r="C1234">
        <v>22</v>
      </c>
      <c r="D1234">
        <v>157.49</v>
      </c>
      <c r="E1234">
        <v>5</v>
      </c>
    </row>
    <row r="1235" spans="1:5">
      <c r="A1235">
        <v>10229</v>
      </c>
      <c r="B1235" t="s">
        <v>143</v>
      </c>
      <c r="C1235">
        <v>41</v>
      </c>
      <c r="D1235">
        <v>119.87</v>
      </c>
      <c r="E1235">
        <v>10</v>
      </c>
    </row>
    <row r="1236" spans="1:5">
      <c r="A1236">
        <v>10229</v>
      </c>
      <c r="B1236" t="s">
        <v>144</v>
      </c>
      <c r="C1236">
        <v>39</v>
      </c>
      <c r="D1236">
        <v>43.77</v>
      </c>
      <c r="E1236">
        <v>14</v>
      </c>
    </row>
    <row r="1237" spans="1:5">
      <c r="A1237">
        <v>10229</v>
      </c>
      <c r="B1237" t="s">
        <v>145</v>
      </c>
      <c r="C1237">
        <v>48</v>
      </c>
      <c r="D1237">
        <v>115.01</v>
      </c>
      <c r="E1237">
        <v>6</v>
      </c>
    </row>
    <row r="1238" spans="1:5">
      <c r="A1238">
        <v>10229</v>
      </c>
      <c r="B1238" t="s">
        <v>157</v>
      </c>
      <c r="C1238">
        <v>33</v>
      </c>
      <c r="D1238">
        <v>34.65</v>
      </c>
      <c r="E1238">
        <v>2</v>
      </c>
    </row>
    <row r="1239" spans="1:5">
      <c r="A1239">
        <v>10229</v>
      </c>
      <c r="B1239" t="s">
        <v>147</v>
      </c>
      <c r="C1239">
        <v>25</v>
      </c>
      <c r="D1239">
        <v>78.97</v>
      </c>
      <c r="E1239">
        <v>8</v>
      </c>
    </row>
    <row r="1240" spans="1:5">
      <c r="A1240">
        <v>10229</v>
      </c>
      <c r="B1240" t="s">
        <v>159</v>
      </c>
      <c r="C1240">
        <v>23</v>
      </c>
      <c r="D1240">
        <v>49.78</v>
      </c>
      <c r="E1240">
        <v>3</v>
      </c>
    </row>
    <row r="1241" spans="1:5">
      <c r="A1241">
        <v>10229</v>
      </c>
      <c r="B1241" t="s">
        <v>148</v>
      </c>
      <c r="C1241">
        <v>30</v>
      </c>
      <c r="D1241">
        <v>52.36</v>
      </c>
      <c r="E1241">
        <v>12</v>
      </c>
    </row>
    <row r="1242" spans="1:5">
      <c r="A1242">
        <v>10229</v>
      </c>
      <c r="B1242" t="s">
        <v>149</v>
      </c>
      <c r="C1242">
        <v>50</v>
      </c>
      <c r="D1242">
        <v>91.04</v>
      </c>
      <c r="E1242">
        <v>11</v>
      </c>
    </row>
    <row r="1243" spans="1:5">
      <c r="A1243">
        <v>10230</v>
      </c>
      <c r="B1243" t="s">
        <v>150</v>
      </c>
      <c r="C1243">
        <v>43</v>
      </c>
      <c r="D1243">
        <v>128.41999999999999</v>
      </c>
      <c r="E1243">
        <v>1</v>
      </c>
    </row>
    <row r="1244" spans="1:5">
      <c r="A1244">
        <v>10230</v>
      </c>
      <c r="B1244" t="s">
        <v>152</v>
      </c>
      <c r="C1244">
        <v>49</v>
      </c>
      <c r="D1244">
        <v>153.91</v>
      </c>
      <c r="E1244">
        <v>8</v>
      </c>
    </row>
    <row r="1245" spans="1:5">
      <c r="A1245">
        <v>10230</v>
      </c>
      <c r="B1245" t="s">
        <v>155</v>
      </c>
      <c r="C1245">
        <v>42</v>
      </c>
      <c r="D1245">
        <v>142.18</v>
      </c>
      <c r="E1245">
        <v>3</v>
      </c>
    </row>
    <row r="1246" spans="1:5">
      <c r="A1246">
        <v>10230</v>
      </c>
      <c r="B1246" t="s">
        <v>156</v>
      </c>
      <c r="C1246">
        <v>36</v>
      </c>
      <c r="D1246">
        <v>47.4</v>
      </c>
      <c r="E1246">
        <v>6</v>
      </c>
    </row>
    <row r="1247" spans="1:5">
      <c r="A1247">
        <v>10230</v>
      </c>
      <c r="B1247" t="s">
        <v>158</v>
      </c>
      <c r="C1247">
        <v>45</v>
      </c>
      <c r="D1247">
        <v>99.36</v>
      </c>
      <c r="E1247">
        <v>5</v>
      </c>
    </row>
    <row r="1248" spans="1:5">
      <c r="A1248">
        <v>10230</v>
      </c>
      <c r="B1248" t="s">
        <v>160</v>
      </c>
      <c r="C1248">
        <v>46</v>
      </c>
      <c r="D1248">
        <v>59.03</v>
      </c>
      <c r="E1248">
        <v>4</v>
      </c>
    </row>
    <row r="1249" spans="1:5">
      <c r="A1249">
        <v>10230</v>
      </c>
      <c r="B1249" t="s">
        <v>161</v>
      </c>
      <c r="C1249">
        <v>34</v>
      </c>
      <c r="D1249">
        <v>100.7</v>
      </c>
      <c r="E1249">
        <v>7</v>
      </c>
    </row>
    <row r="1250" spans="1:5">
      <c r="A1250">
        <v>10230</v>
      </c>
      <c r="B1250" t="s">
        <v>162</v>
      </c>
      <c r="C1250">
        <v>43</v>
      </c>
      <c r="D1250">
        <v>57.41</v>
      </c>
      <c r="E1250">
        <v>2</v>
      </c>
    </row>
    <row r="1251" spans="1:5">
      <c r="A1251">
        <v>10231</v>
      </c>
      <c r="B1251" t="s">
        <v>164</v>
      </c>
      <c r="C1251">
        <v>42</v>
      </c>
      <c r="D1251">
        <v>193.25</v>
      </c>
      <c r="E1251">
        <v>2</v>
      </c>
    </row>
    <row r="1252" spans="1:5">
      <c r="A1252">
        <v>10231</v>
      </c>
      <c r="B1252" t="s">
        <v>165</v>
      </c>
      <c r="C1252">
        <v>49</v>
      </c>
      <c r="D1252">
        <v>147.07</v>
      </c>
      <c r="E1252">
        <v>1</v>
      </c>
    </row>
    <row r="1253" spans="1:5">
      <c r="A1253">
        <v>10232</v>
      </c>
      <c r="B1253" t="s">
        <v>166</v>
      </c>
      <c r="C1253">
        <v>22</v>
      </c>
      <c r="D1253">
        <v>133.86000000000001</v>
      </c>
      <c r="E1253">
        <v>6</v>
      </c>
    </row>
    <row r="1254" spans="1:5">
      <c r="A1254">
        <v>10232</v>
      </c>
      <c r="B1254" t="s">
        <v>167</v>
      </c>
      <c r="C1254">
        <v>48</v>
      </c>
      <c r="D1254">
        <v>97.81</v>
      </c>
      <c r="E1254">
        <v>8</v>
      </c>
    </row>
    <row r="1255" spans="1:5">
      <c r="A1255">
        <v>10232</v>
      </c>
      <c r="B1255" t="s">
        <v>168</v>
      </c>
      <c r="C1255">
        <v>23</v>
      </c>
      <c r="D1255">
        <v>78.12</v>
      </c>
      <c r="E1255">
        <v>5</v>
      </c>
    </row>
    <row r="1256" spans="1:5">
      <c r="A1256">
        <v>10232</v>
      </c>
      <c r="B1256" t="s">
        <v>169</v>
      </c>
      <c r="C1256">
        <v>46</v>
      </c>
      <c r="D1256">
        <v>113.06</v>
      </c>
      <c r="E1256">
        <v>4</v>
      </c>
    </row>
    <row r="1257" spans="1:5">
      <c r="A1257">
        <v>10232</v>
      </c>
      <c r="B1257" t="s">
        <v>173</v>
      </c>
      <c r="C1257">
        <v>26</v>
      </c>
      <c r="D1257">
        <v>84.88</v>
      </c>
      <c r="E1257">
        <v>7</v>
      </c>
    </row>
    <row r="1258" spans="1:5">
      <c r="A1258">
        <v>10232</v>
      </c>
      <c r="B1258" t="s">
        <v>175</v>
      </c>
      <c r="C1258">
        <v>48</v>
      </c>
      <c r="D1258">
        <v>86.15</v>
      </c>
      <c r="E1258">
        <v>1</v>
      </c>
    </row>
    <row r="1259" spans="1:5">
      <c r="A1259">
        <v>10232</v>
      </c>
      <c r="B1259" t="s">
        <v>176</v>
      </c>
      <c r="C1259">
        <v>35</v>
      </c>
      <c r="D1259">
        <v>81.430000000000007</v>
      </c>
      <c r="E1259">
        <v>2</v>
      </c>
    </row>
    <row r="1260" spans="1:5">
      <c r="A1260">
        <v>10232</v>
      </c>
      <c r="B1260" t="s">
        <v>177</v>
      </c>
      <c r="C1260">
        <v>24</v>
      </c>
      <c r="D1260">
        <v>48.59</v>
      </c>
      <c r="E1260">
        <v>3</v>
      </c>
    </row>
    <row r="1261" spans="1:5">
      <c r="A1261">
        <v>10233</v>
      </c>
      <c r="B1261" t="s">
        <v>170</v>
      </c>
      <c r="C1261">
        <v>40</v>
      </c>
      <c r="D1261">
        <v>70.81</v>
      </c>
      <c r="E1261">
        <v>2</v>
      </c>
    </row>
    <row r="1262" spans="1:5">
      <c r="A1262">
        <v>10233</v>
      </c>
      <c r="B1262" t="s">
        <v>172</v>
      </c>
      <c r="C1262">
        <v>36</v>
      </c>
      <c r="D1262">
        <v>66</v>
      </c>
      <c r="E1262">
        <v>3</v>
      </c>
    </row>
    <row r="1263" spans="1:5">
      <c r="A1263">
        <v>10233</v>
      </c>
      <c r="B1263" t="s">
        <v>174</v>
      </c>
      <c r="C1263">
        <v>29</v>
      </c>
      <c r="D1263">
        <v>67.94</v>
      </c>
      <c r="E1263">
        <v>1</v>
      </c>
    </row>
    <row r="1264" spans="1:5">
      <c r="A1264">
        <v>10234</v>
      </c>
      <c r="B1264" t="s">
        <v>163</v>
      </c>
      <c r="C1264">
        <v>48</v>
      </c>
      <c r="D1264">
        <v>118.32</v>
      </c>
      <c r="E1264">
        <v>9</v>
      </c>
    </row>
    <row r="1265" spans="1:5">
      <c r="A1265">
        <v>10234</v>
      </c>
      <c r="B1265" t="s">
        <v>178</v>
      </c>
      <c r="C1265">
        <v>50</v>
      </c>
      <c r="D1265">
        <v>146.65</v>
      </c>
      <c r="E1265">
        <v>1</v>
      </c>
    </row>
    <row r="1266" spans="1:5">
      <c r="A1266">
        <v>10234</v>
      </c>
      <c r="B1266" t="s">
        <v>180</v>
      </c>
      <c r="C1266">
        <v>48</v>
      </c>
      <c r="D1266">
        <v>84.3</v>
      </c>
      <c r="E1266">
        <v>7</v>
      </c>
    </row>
    <row r="1267" spans="1:5">
      <c r="A1267">
        <v>10234</v>
      </c>
      <c r="B1267" t="s">
        <v>181</v>
      </c>
      <c r="C1267">
        <v>39</v>
      </c>
      <c r="D1267">
        <v>85.75</v>
      </c>
      <c r="E1267">
        <v>6</v>
      </c>
    </row>
    <row r="1268" spans="1:5">
      <c r="A1268">
        <v>10234</v>
      </c>
      <c r="B1268" t="s">
        <v>183</v>
      </c>
      <c r="C1268">
        <v>44</v>
      </c>
      <c r="D1268">
        <v>67.14</v>
      </c>
      <c r="E1268">
        <v>2</v>
      </c>
    </row>
    <row r="1269" spans="1:5">
      <c r="A1269">
        <v>10234</v>
      </c>
      <c r="B1269" t="s">
        <v>184</v>
      </c>
      <c r="C1269">
        <v>25</v>
      </c>
      <c r="D1269">
        <v>65.09</v>
      </c>
      <c r="E1269">
        <v>3</v>
      </c>
    </row>
    <row r="1270" spans="1:5">
      <c r="A1270">
        <v>10234</v>
      </c>
      <c r="B1270" t="s">
        <v>171</v>
      </c>
      <c r="C1270">
        <v>31</v>
      </c>
      <c r="D1270">
        <v>78.83</v>
      </c>
      <c r="E1270">
        <v>8</v>
      </c>
    </row>
    <row r="1271" spans="1:5">
      <c r="A1271">
        <v>10234</v>
      </c>
      <c r="B1271" t="s">
        <v>190</v>
      </c>
      <c r="C1271">
        <v>29</v>
      </c>
      <c r="D1271">
        <v>83.28</v>
      </c>
      <c r="E1271">
        <v>5</v>
      </c>
    </row>
    <row r="1272" spans="1:5">
      <c r="A1272">
        <v>10234</v>
      </c>
      <c r="B1272" t="s">
        <v>195</v>
      </c>
      <c r="C1272">
        <v>40</v>
      </c>
      <c r="D1272">
        <v>45.69</v>
      </c>
      <c r="E1272">
        <v>4</v>
      </c>
    </row>
    <row r="1273" spans="1:5">
      <c r="A1273">
        <v>10235</v>
      </c>
      <c r="B1273" t="s">
        <v>179</v>
      </c>
      <c r="C1273">
        <v>24</v>
      </c>
      <c r="D1273">
        <v>81.95</v>
      </c>
      <c r="E1273">
        <v>3</v>
      </c>
    </row>
    <row r="1274" spans="1:5">
      <c r="A1274">
        <v>10235</v>
      </c>
      <c r="B1274" t="s">
        <v>182</v>
      </c>
      <c r="C1274">
        <v>23</v>
      </c>
      <c r="D1274">
        <v>89.72</v>
      </c>
      <c r="E1274">
        <v>5</v>
      </c>
    </row>
    <row r="1275" spans="1:5">
      <c r="A1275">
        <v>10235</v>
      </c>
      <c r="B1275" t="s">
        <v>185</v>
      </c>
      <c r="C1275">
        <v>33</v>
      </c>
      <c r="D1275">
        <v>55.27</v>
      </c>
      <c r="E1275">
        <v>12</v>
      </c>
    </row>
    <row r="1276" spans="1:5">
      <c r="A1276">
        <v>10235</v>
      </c>
      <c r="B1276" t="s">
        <v>186</v>
      </c>
      <c r="C1276">
        <v>40</v>
      </c>
      <c r="D1276">
        <v>63.03</v>
      </c>
      <c r="E1276">
        <v>4</v>
      </c>
    </row>
    <row r="1277" spans="1:5">
      <c r="A1277">
        <v>10235</v>
      </c>
      <c r="B1277" t="s">
        <v>203</v>
      </c>
      <c r="C1277">
        <v>41</v>
      </c>
      <c r="D1277">
        <v>90.9</v>
      </c>
      <c r="E1277">
        <v>1</v>
      </c>
    </row>
    <row r="1278" spans="1:5">
      <c r="A1278">
        <v>10235</v>
      </c>
      <c r="B1278" t="s">
        <v>187</v>
      </c>
      <c r="C1278">
        <v>34</v>
      </c>
      <c r="D1278">
        <v>66.73</v>
      </c>
      <c r="E1278">
        <v>6</v>
      </c>
    </row>
    <row r="1279" spans="1:5">
      <c r="A1279">
        <v>10235</v>
      </c>
      <c r="B1279" t="s">
        <v>188</v>
      </c>
      <c r="C1279">
        <v>41</v>
      </c>
      <c r="D1279">
        <v>37.090000000000003</v>
      </c>
      <c r="E1279">
        <v>7</v>
      </c>
    </row>
    <row r="1280" spans="1:5">
      <c r="A1280">
        <v>10235</v>
      </c>
      <c r="B1280" t="s">
        <v>189</v>
      </c>
      <c r="C1280">
        <v>25</v>
      </c>
      <c r="D1280">
        <v>88.6</v>
      </c>
      <c r="E1280">
        <v>8</v>
      </c>
    </row>
    <row r="1281" spans="1:5">
      <c r="A1281">
        <v>10235</v>
      </c>
      <c r="B1281" t="s">
        <v>191</v>
      </c>
      <c r="C1281">
        <v>38</v>
      </c>
      <c r="D1281">
        <v>92.74</v>
      </c>
      <c r="E1281">
        <v>10</v>
      </c>
    </row>
    <row r="1282" spans="1:5">
      <c r="A1282">
        <v>10235</v>
      </c>
      <c r="B1282" t="s">
        <v>192</v>
      </c>
      <c r="C1282">
        <v>25</v>
      </c>
      <c r="D1282">
        <v>116.28</v>
      </c>
      <c r="E1282">
        <v>2</v>
      </c>
    </row>
    <row r="1283" spans="1:5">
      <c r="A1283">
        <v>10235</v>
      </c>
      <c r="B1283" t="s">
        <v>193</v>
      </c>
      <c r="C1283">
        <v>32</v>
      </c>
      <c r="D1283">
        <v>73.599999999999994</v>
      </c>
      <c r="E1283">
        <v>9</v>
      </c>
    </row>
    <row r="1284" spans="1:5">
      <c r="A1284">
        <v>10235</v>
      </c>
      <c r="B1284" t="s">
        <v>194</v>
      </c>
      <c r="C1284">
        <v>34</v>
      </c>
      <c r="D1284">
        <v>70.33</v>
      </c>
      <c r="E1284">
        <v>11</v>
      </c>
    </row>
    <row r="1285" spans="1:5">
      <c r="A1285">
        <v>10236</v>
      </c>
      <c r="B1285" t="s">
        <v>197</v>
      </c>
      <c r="C1285">
        <v>22</v>
      </c>
      <c r="D1285">
        <v>105.86</v>
      </c>
      <c r="E1285">
        <v>1</v>
      </c>
    </row>
    <row r="1286" spans="1:5">
      <c r="A1286">
        <v>10236</v>
      </c>
      <c r="B1286" t="s">
        <v>200</v>
      </c>
      <c r="C1286">
        <v>23</v>
      </c>
      <c r="D1286">
        <v>52.7</v>
      </c>
      <c r="E1286">
        <v>2</v>
      </c>
    </row>
    <row r="1287" spans="1:5">
      <c r="A1287">
        <v>10236</v>
      </c>
      <c r="B1287" t="s">
        <v>202</v>
      </c>
      <c r="C1287">
        <v>36</v>
      </c>
      <c r="D1287">
        <v>65.510000000000005</v>
      </c>
      <c r="E1287">
        <v>3</v>
      </c>
    </row>
    <row r="1288" spans="1:5">
      <c r="A1288">
        <v>10237</v>
      </c>
      <c r="B1288" t="s">
        <v>196</v>
      </c>
      <c r="C1288">
        <v>23</v>
      </c>
      <c r="D1288">
        <v>91.87</v>
      </c>
      <c r="E1288">
        <v>7</v>
      </c>
    </row>
    <row r="1289" spans="1:5">
      <c r="A1289">
        <v>10237</v>
      </c>
      <c r="B1289" t="s">
        <v>198</v>
      </c>
      <c r="C1289">
        <v>39</v>
      </c>
      <c r="D1289">
        <v>158.80000000000001</v>
      </c>
      <c r="E1289">
        <v>9</v>
      </c>
    </row>
    <row r="1290" spans="1:5">
      <c r="A1290">
        <v>10237</v>
      </c>
      <c r="B1290" t="s">
        <v>199</v>
      </c>
      <c r="C1290">
        <v>32</v>
      </c>
      <c r="D1290">
        <v>129.53</v>
      </c>
      <c r="E1290">
        <v>6</v>
      </c>
    </row>
    <row r="1291" spans="1:5">
      <c r="A1291">
        <v>10237</v>
      </c>
      <c r="B1291" t="s">
        <v>211</v>
      </c>
      <c r="C1291">
        <v>26</v>
      </c>
      <c r="D1291">
        <v>49.74</v>
      </c>
      <c r="E1291">
        <v>1</v>
      </c>
    </row>
    <row r="1292" spans="1:5">
      <c r="A1292">
        <v>10237</v>
      </c>
      <c r="B1292" t="s">
        <v>201</v>
      </c>
      <c r="C1292">
        <v>20</v>
      </c>
      <c r="D1292">
        <v>109.32</v>
      </c>
      <c r="E1292">
        <v>8</v>
      </c>
    </row>
    <row r="1293" spans="1:5">
      <c r="A1293">
        <v>10237</v>
      </c>
      <c r="B1293" t="s">
        <v>213</v>
      </c>
      <c r="C1293">
        <v>26</v>
      </c>
      <c r="D1293">
        <v>62.33</v>
      </c>
      <c r="E1293">
        <v>4</v>
      </c>
    </row>
    <row r="1294" spans="1:5">
      <c r="A1294">
        <v>10237</v>
      </c>
      <c r="B1294" t="s">
        <v>217</v>
      </c>
      <c r="C1294">
        <v>26</v>
      </c>
      <c r="D1294">
        <v>35</v>
      </c>
      <c r="E1294">
        <v>2</v>
      </c>
    </row>
    <row r="1295" spans="1:5">
      <c r="A1295">
        <v>10237</v>
      </c>
      <c r="B1295" t="s">
        <v>218</v>
      </c>
      <c r="C1295">
        <v>27</v>
      </c>
      <c r="D1295">
        <v>94.91</v>
      </c>
      <c r="E1295">
        <v>5</v>
      </c>
    </row>
    <row r="1296" spans="1:5">
      <c r="A1296">
        <v>10237</v>
      </c>
      <c r="B1296" t="s">
        <v>219</v>
      </c>
      <c r="C1296">
        <v>20</v>
      </c>
      <c r="D1296">
        <v>78.92</v>
      </c>
      <c r="E1296">
        <v>3</v>
      </c>
    </row>
    <row r="1297" spans="1:5">
      <c r="A1297">
        <v>10238</v>
      </c>
      <c r="B1297" t="s">
        <v>204</v>
      </c>
      <c r="C1297">
        <v>28</v>
      </c>
      <c r="D1297">
        <v>161.49</v>
      </c>
      <c r="E1297">
        <v>3</v>
      </c>
    </row>
    <row r="1298" spans="1:5">
      <c r="A1298">
        <v>10238</v>
      </c>
      <c r="B1298" t="s">
        <v>205</v>
      </c>
      <c r="C1298">
        <v>29</v>
      </c>
      <c r="D1298">
        <v>104.52</v>
      </c>
      <c r="E1298">
        <v>1</v>
      </c>
    </row>
    <row r="1299" spans="1:5">
      <c r="A1299">
        <v>10238</v>
      </c>
      <c r="B1299" t="s">
        <v>206</v>
      </c>
      <c r="C1299">
        <v>20</v>
      </c>
      <c r="D1299">
        <v>73.42</v>
      </c>
      <c r="E1299">
        <v>4</v>
      </c>
    </row>
    <row r="1300" spans="1:5">
      <c r="A1300">
        <v>10238</v>
      </c>
      <c r="B1300" t="s">
        <v>209</v>
      </c>
      <c r="C1300">
        <v>41</v>
      </c>
      <c r="D1300">
        <v>68.349999999999994</v>
      </c>
      <c r="E1300">
        <v>6</v>
      </c>
    </row>
    <row r="1301" spans="1:5">
      <c r="A1301">
        <v>10238</v>
      </c>
      <c r="B1301" t="s">
        <v>210</v>
      </c>
      <c r="C1301">
        <v>49</v>
      </c>
      <c r="D1301">
        <v>144.05000000000001</v>
      </c>
      <c r="E1301">
        <v>5</v>
      </c>
    </row>
    <row r="1302" spans="1:5">
      <c r="A1302">
        <v>10238</v>
      </c>
      <c r="B1302" t="s">
        <v>212</v>
      </c>
      <c r="C1302">
        <v>44</v>
      </c>
      <c r="D1302">
        <v>120.53</v>
      </c>
      <c r="E1302">
        <v>8</v>
      </c>
    </row>
    <row r="1303" spans="1:5">
      <c r="A1303">
        <v>10238</v>
      </c>
      <c r="B1303" t="s">
        <v>214</v>
      </c>
      <c r="C1303">
        <v>47</v>
      </c>
      <c r="D1303">
        <v>53.88</v>
      </c>
      <c r="E1303">
        <v>2</v>
      </c>
    </row>
    <row r="1304" spans="1:5">
      <c r="A1304">
        <v>10238</v>
      </c>
      <c r="B1304" t="s">
        <v>216</v>
      </c>
      <c r="C1304">
        <v>22</v>
      </c>
      <c r="D1304">
        <v>67.91</v>
      </c>
      <c r="E1304">
        <v>7</v>
      </c>
    </row>
    <row r="1305" spans="1:5">
      <c r="A1305">
        <v>10239</v>
      </c>
      <c r="B1305" t="s">
        <v>207</v>
      </c>
      <c r="C1305">
        <v>21</v>
      </c>
      <c r="D1305">
        <v>100.19</v>
      </c>
      <c r="E1305">
        <v>5</v>
      </c>
    </row>
    <row r="1306" spans="1:5">
      <c r="A1306">
        <v>10239</v>
      </c>
      <c r="B1306" t="s">
        <v>208</v>
      </c>
      <c r="C1306">
        <v>46</v>
      </c>
      <c r="D1306">
        <v>70.069999999999993</v>
      </c>
      <c r="E1306">
        <v>4</v>
      </c>
    </row>
    <row r="1307" spans="1:5">
      <c r="A1307">
        <v>10239</v>
      </c>
      <c r="B1307" t="s">
        <v>154</v>
      </c>
      <c r="C1307">
        <v>47</v>
      </c>
      <c r="D1307">
        <v>135.47</v>
      </c>
      <c r="E1307">
        <v>1</v>
      </c>
    </row>
    <row r="1308" spans="1:5">
      <c r="A1308">
        <v>10239</v>
      </c>
      <c r="B1308" t="s">
        <v>224</v>
      </c>
      <c r="C1308">
        <v>20</v>
      </c>
      <c r="D1308">
        <v>32.47</v>
      </c>
      <c r="E1308">
        <v>2</v>
      </c>
    </row>
    <row r="1309" spans="1:5">
      <c r="A1309">
        <v>10239</v>
      </c>
      <c r="B1309" t="s">
        <v>215</v>
      </c>
      <c r="C1309">
        <v>29</v>
      </c>
      <c r="D1309">
        <v>133.41</v>
      </c>
      <c r="E1309">
        <v>3</v>
      </c>
    </row>
    <row r="1310" spans="1:5">
      <c r="A1310">
        <v>10240</v>
      </c>
      <c r="B1310" t="s">
        <v>220</v>
      </c>
      <c r="C1310">
        <v>41</v>
      </c>
      <c r="D1310">
        <v>125.97</v>
      </c>
      <c r="E1310">
        <v>3</v>
      </c>
    </row>
    <row r="1311" spans="1:5">
      <c r="A1311">
        <v>10240</v>
      </c>
      <c r="B1311" t="s">
        <v>221</v>
      </c>
      <c r="C1311">
        <v>37</v>
      </c>
      <c r="D1311">
        <v>136.56</v>
      </c>
      <c r="E1311">
        <v>2</v>
      </c>
    </row>
    <row r="1312" spans="1:5">
      <c r="A1312">
        <v>10240</v>
      </c>
      <c r="B1312" t="s">
        <v>223</v>
      </c>
      <c r="C1312">
        <v>37</v>
      </c>
      <c r="D1312">
        <v>134.22</v>
      </c>
      <c r="E1312">
        <v>1</v>
      </c>
    </row>
    <row r="1313" spans="1:5">
      <c r="A1313">
        <v>10241</v>
      </c>
      <c r="B1313" t="s">
        <v>225</v>
      </c>
      <c r="C1313">
        <v>21</v>
      </c>
      <c r="D1313">
        <v>119.46</v>
      </c>
      <c r="E1313">
        <v>11</v>
      </c>
    </row>
    <row r="1314" spans="1:5">
      <c r="A1314">
        <v>10241</v>
      </c>
      <c r="B1314" t="s">
        <v>124</v>
      </c>
      <c r="C1314">
        <v>41</v>
      </c>
      <c r="D1314">
        <v>153</v>
      </c>
      <c r="E1314">
        <v>2</v>
      </c>
    </row>
    <row r="1315" spans="1:5">
      <c r="A1315">
        <v>10241</v>
      </c>
      <c r="B1315" t="s">
        <v>125</v>
      </c>
      <c r="C1315">
        <v>33</v>
      </c>
      <c r="D1315">
        <v>55.7</v>
      </c>
      <c r="E1315">
        <v>1</v>
      </c>
    </row>
    <row r="1316" spans="1:5">
      <c r="A1316">
        <v>10241</v>
      </c>
      <c r="B1316" t="s">
        <v>222</v>
      </c>
      <c r="C1316">
        <v>44</v>
      </c>
      <c r="D1316">
        <v>126.72</v>
      </c>
      <c r="E1316">
        <v>12</v>
      </c>
    </row>
    <row r="1317" spans="1:5">
      <c r="A1317">
        <v>10241</v>
      </c>
      <c r="B1317" t="s">
        <v>126</v>
      </c>
      <c r="C1317">
        <v>42</v>
      </c>
      <c r="D1317">
        <v>77.31</v>
      </c>
      <c r="E1317">
        <v>3</v>
      </c>
    </row>
    <row r="1318" spans="1:5">
      <c r="A1318">
        <v>10241</v>
      </c>
      <c r="B1318" t="s">
        <v>226</v>
      </c>
      <c r="C1318">
        <v>30</v>
      </c>
      <c r="D1318">
        <v>62.72</v>
      </c>
      <c r="E1318">
        <v>4</v>
      </c>
    </row>
    <row r="1319" spans="1:5">
      <c r="A1319">
        <v>10241</v>
      </c>
      <c r="B1319" t="s">
        <v>227</v>
      </c>
      <c r="C1319">
        <v>22</v>
      </c>
      <c r="D1319">
        <v>72.02</v>
      </c>
      <c r="E1319">
        <v>8</v>
      </c>
    </row>
    <row r="1320" spans="1:5">
      <c r="A1320">
        <v>10241</v>
      </c>
      <c r="B1320" t="s">
        <v>228</v>
      </c>
      <c r="C1320">
        <v>21</v>
      </c>
      <c r="D1320">
        <v>47.29</v>
      </c>
      <c r="E1320">
        <v>10</v>
      </c>
    </row>
    <row r="1321" spans="1:5">
      <c r="A1321">
        <v>10241</v>
      </c>
      <c r="B1321" t="s">
        <v>229</v>
      </c>
      <c r="C1321">
        <v>47</v>
      </c>
      <c r="D1321">
        <v>89.05</v>
      </c>
      <c r="E1321">
        <v>6</v>
      </c>
    </row>
    <row r="1322" spans="1:5">
      <c r="A1322">
        <v>10241</v>
      </c>
      <c r="B1322" t="s">
        <v>230</v>
      </c>
      <c r="C1322">
        <v>28</v>
      </c>
      <c r="D1322">
        <v>117.44</v>
      </c>
      <c r="E1322">
        <v>5</v>
      </c>
    </row>
    <row r="1323" spans="1:5">
      <c r="A1323">
        <v>10241</v>
      </c>
      <c r="B1323" t="s">
        <v>231</v>
      </c>
      <c r="C1323">
        <v>26</v>
      </c>
      <c r="D1323">
        <v>69.34</v>
      </c>
      <c r="E1323">
        <v>7</v>
      </c>
    </row>
    <row r="1324" spans="1:5">
      <c r="A1324">
        <v>10241</v>
      </c>
      <c r="B1324" t="s">
        <v>232</v>
      </c>
      <c r="C1324">
        <v>27</v>
      </c>
      <c r="D1324">
        <v>107.08</v>
      </c>
      <c r="E1324">
        <v>9</v>
      </c>
    </row>
    <row r="1325" spans="1:5">
      <c r="A1325">
        <v>10242</v>
      </c>
      <c r="B1325" t="s">
        <v>127</v>
      </c>
      <c r="C1325">
        <v>46</v>
      </c>
      <c r="D1325">
        <v>36.520000000000003</v>
      </c>
      <c r="E1325">
        <v>1</v>
      </c>
    </row>
    <row r="1326" spans="1:5">
      <c r="A1326">
        <v>10243</v>
      </c>
      <c r="B1326" t="s">
        <v>128</v>
      </c>
      <c r="C1326">
        <v>47</v>
      </c>
      <c r="D1326">
        <v>111.87</v>
      </c>
      <c r="E1326">
        <v>2</v>
      </c>
    </row>
    <row r="1327" spans="1:5">
      <c r="A1327">
        <v>10243</v>
      </c>
      <c r="B1327" t="s">
        <v>130</v>
      </c>
      <c r="C1327">
        <v>33</v>
      </c>
      <c r="D1327">
        <v>30.87</v>
      </c>
      <c r="E1327">
        <v>1</v>
      </c>
    </row>
    <row r="1328" spans="1:5">
      <c r="A1328">
        <v>10244</v>
      </c>
      <c r="B1328" t="s">
        <v>132</v>
      </c>
      <c r="C1328">
        <v>40</v>
      </c>
      <c r="D1328">
        <v>99.66</v>
      </c>
      <c r="E1328">
        <v>7</v>
      </c>
    </row>
    <row r="1329" spans="1:5">
      <c r="A1329">
        <v>10244</v>
      </c>
      <c r="B1329" t="s">
        <v>133</v>
      </c>
      <c r="C1329">
        <v>20</v>
      </c>
      <c r="D1329">
        <v>48.52</v>
      </c>
      <c r="E1329">
        <v>6</v>
      </c>
    </row>
    <row r="1330" spans="1:5">
      <c r="A1330">
        <v>10244</v>
      </c>
      <c r="B1330" t="s">
        <v>129</v>
      </c>
      <c r="C1330">
        <v>43</v>
      </c>
      <c r="D1330">
        <v>141.75</v>
      </c>
      <c r="E1330">
        <v>8</v>
      </c>
    </row>
    <row r="1331" spans="1:5">
      <c r="A1331">
        <v>10244</v>
      </c>
      <c r="B1331" t="s">
        <v>139</v>
      </c>
      <c r="C1331">
        <v>30</v>
      </c>
      <c r="D1331">
        <v>87.13</v>
      </c>
      <c r="E1331">
        <v>1</v>
      </c>
    </row>
    <row r="1332" spans="1:5">
      <c r="A1332">
        <v>10244</v>
      </c>
      <c r="B1332" t="s">
        <v>140</v>
      </c>
      <c r="C1332">
        <v>24</v>
      </c>
      <c r="D1332">
        <v>54.96</v>
      </c>
      <c r="E1332">
        <v>3</v>
      </c>
    </row>
    <row r="1333" spans="1:5">
      <c r="A1333">
        <v>10244</v>
      </c>
      <c r="B1333" t="s">
        <v>141</v>
      </c>
      <c r="C1333">
        <v>29</v>
      </c>
      <c r="D1333">
        <v>85.87</v>
      </c>
      <c r="E1333">
        <v>2</v>
      </c>
    </row>
    <row r="1334" spans="1:5">
      <c r="A1334">
        <v>10244</v>
      </c>
      <c r="B1334" t="s">
        <v>142</v>
      </c>
      <c r="C1334">
        <v>36</v>
      </c>
      <c r="D1334">
        <v>87.3</v>
      </c>
      <c r="E1334">
        <v>5</v>
      </c>
    </row>
    <row r="1335" spans="1:5">
      <c r="A1335">
        <v>10244</v>
      </c>
      <c r="B1335" t="s">
        <v>131</v>
      </c>
      <c r="C1335">
        <v>39</v>
      </c>
      <c r="D1335">
        <v>42.11</v>
      </c>
      <c r="E1335">
        <v>9</v>
      </c>
    </row>
    <row r="1336" spans="1:5">
      <c r="A1336">
        <v>10244</v>
      </c>
      <c r="B1336" t="s">
        <v>146</v>
      </c>
      <c r="C1336">
        <v>40</v>
      </c>
      <c r="D1336">
        <v>97.39</v>
      </c>
      <c r="E1336">
        <v>4</v>
      </c>
    </row>
    <row r="1337" spans="1:5">
      <c r="A1337">
        <v>10245</v>
      </c>
      <c r="B1337" t="s">
        <v>134</v>
      </c>
      <c r="C1337">
        <v>34</v>
      </c>
      <c r="D1337">
        <v>195.01</v>
      </c>
      <c r="E1337">
        <v>9</v>
      </c>
    </row>
    <row r="1338" spans="1:5">
      <c r="A1338">
        <v>10245</v>
      </c>
      <c r="B1338" t="s">
        <v>135</v>
      </c>
      <c r="C1338">
        <v>28</v>
      </c>
      <c r="D1338">
        <v>147.74</v>
      </c>
      <c r="E1338">
        <v>2</v>
      </c>
    </row>
    <row r="1339" spans="1:5">
      <c r="A1339">
        <v>10245</v>
      </c>
      <c r="B1339" t="s">
        <v>136</v>
      </c>
      <c r="C1339">
        <v>38</v>
      </c>
      <c r="D1339">
        <v>120.27</v>
      </c>
      <c r="E1339">
        <v>6</v>
      </c>
    </row>
    <row r="1340" spans="1:5">
      <c r="A1340">
        <v>10245</v>
      </c>
      <c r="B1340" t="s">
        <v>137</v>
      </c>
      <c r="C1340">
        <v>29</v>
      </c>
      <c r="D1340">
        <v>114.34</v>
      </c>
      <c r="E1340">
        <v>8</v>
      </c>
    </row>
    <row r="1341" spans="1:5">
      <c r="A1341">
        <v>10245</v>
      </c>
      <c r="B1341" t="s">
        <v>143</v>
      </c>
      <c r="C1341">
        <v>21</v>
      </c>
      <c r="D1341">
        <v>111.39</v>
      </c>
      <c r="E1341">
        <v>3</v>
      </c>
    </row>
    <row r="1342" spans="1:5">
      <c r="A1342">
        <v>10245</v>
      </c>
      <c r="B1342" t="s">
        <v>144</v>
      </c>
      <c r="C1342">
        <v>45</v>
      </c>
      <c r="D1342">
        <v>48.8</v>
      </c>
      <c r="E1342">
        <v>7</v>
      </c>
    </row>
    <row r="1343" spans="1:5">
      <c r="A1343">
        <v>10245</v>
      </c>
      <c r="B1343" t="s">
        <v>147</v>
      </c>
      <c r="C1343">
        <v>37</v>
      </c>
      <c r="D1343">
        <v>81.86</v>
      </c>
      <c r="E1343">
        <v>1</v>
      </c>
    </row>
    <row r="1344" spans="1:5">
      <c r="A1344">
        <v>10245</v>
      </c>
      <c r="B1344" t="s">
        <v>148</v>
      </c>
      <c r="C1344">
        <v>44</v>
      </c>
      <c r="D1344">
        <v>54.94</v>
      </c>
      <c r="E1344">
        <v>5</v>
      </c>
    </row>
    <row r="1345" spans="1:5">
      <c r="A1345">
        <v>10245</v>
      </c>
      <c r="B1345" t="s">
        <v>149</v>
      </c>
      <c r="C1345">
        <v>44</v>
      </c>
      <c r="D1345">
        <v>81.93</v>
      </c>
      <c r="E1345">
        <v>4</v>
      </c>
    </row>
    <row r="1346" spans="1:5">
      <c r="A1346">
        <v>10246</v>
      </c>
      <c r="B1346" t="s">
        <v>151</v>
      </c>
      <c r="C1346">
        <v>46</v>
      </c>
      <c r="D1346">
        <v>99.54</v>
      </c>
      <c r="E1346">
        <v>5</v>
      </c>
    </row>
    <row r="1347" spans="1:5">
      <c r="A1347">
        <v>10246</v>
      </c>
      <c r="B1347" t="s">
        <v>152</v>
      </c>
      <c r="C1347">
        <v>40</v>
      </c>
      <c r="D1347">
        <v>144.08000000000001</v>
      </c>
      <c r="E1347">
        <v>4</v>
      </c>
    </row>
    <row r="1348" spans="1:5">
      <c r="A1348">
        <v>10246</v>
      </c>
      <c r="B1348" t="s">
        <v>153</v>
      </c>
      <c r="C1348">
        <v>22</v>
      </c>
      <c r="D1348">
        <v>100.64</v>
      </c>
      <c r="E1348">
        <v>8</v>
      </c>
    </row>
    <row r="1349" spans="1:5">
      <c r="A1349">
        <v>10246</v>
      </c>
      <c r="B1349" t="s">
        <v>138</v>
      </c>
      <c r="C1349">
        <v>30</v>
      </c>
      <c r="D1349">
        <v>57.73</v>
      </c>
      <c r="E1349">
        <v>11</v>
      </c>
    </row>
    <row r="1350" spans="1:5">
      <c r="A1350">
        <v>10246</v>
      </c>
      <c r="B1350" t="s">
        <v>154</v>
      </c>
      <c r="C1350">
        <v>36</v>
      </c>
      <c r="D1350">
        <v>145.63</v>
      </c>
      <c r="E1350">
        <v>9</v>
      </c>
    </row>
    <row r="1351" spans="1:5">
      <c r="A1351">
        <v>10246</v>
      </c>
      <c r="B1351" t="s">
        <v>156</v>
      </c>
      <c r="C1351">
        <v>44</v>
      </c>
      <c r="D1351">
        <v>46.24</v>
      </c>
      <c r="E1351">
        <v>2</v>
      </c>
    </row>
    <row r="1352" spans="1:5">
      <c r="A1352">
        <v>10246</v>
      </c>
      <c r="B1352" t="s">
        <v>145</v>
      </c>
      <c r="C1352">
        <v>29</v>
      </c>
      <c r="D1352">
        <v>118.84</v>
      </c>
      <c r="E1352">
        <v>10</v>
      </c>
    </row>
    <row r="1353" spans="1:5">
      <c r="A1353">
        <v>10246</v>
      </c>
      <c r="B1353" t="s">
        <v>157</v>
      </c>
      <c r="C1353">
        <v>49</v>
      </c>
      <c r="D1353">
        <v>34.65</v>
      </c>
      <c r="E1353">
        <v>6</v>
      </c>
    </row>
    <row r="1354" spans="1:5">
      <c r="A1354">
        <v>10246</v>
      </c>
      <c r="B1354" t="s">
        <v>158</v>
      </c>
      <c r="C1354">
        <v>46</v>
      </c>
      <c r="D1354">
        <v>100.54</v>
      </c>
      <c r="E1354">
        <v>1</v>
      </c>
    </row>
    <row r="1355" spans="1:5">
      <c r="A1355">
        <v>10246</v>
      </c>
      <c r="B1355" t="s">
        <v>159</v>
      </c>
      <c r="C1355">
        <v>35</v>
      </c>
      <c r="D1355">
        <v>45.45</v>
      </c>
      <c r="E1355">
        <v>7</v>
      </c>
    </row>
    <row r="1356" spans="1:5">
      <c r="A1356">
        <v>10246</v>
      </c>
      <c r="B1356" t="s">
        <v>161</v>
      </c>
      <c r="C1356">
        <v>22</v>
      </c>
      <c r="D1356">
        <v>113.44</v>
      </c>
      <c r="E1356">
        <v>3</v>
      </c>
    </row>
    <row r="1357" spans="1:5">
      <c r="A1357">
        <v>10247</v>
      </c>
      <c r="B1357" t="s">
        <v>164</v>
      </c>
      <c r="C1357">
        <v>44</v>
      </c>
      <c r="D1357">
        <v>195.33</v>
      </c>
      <c r="E1357">
        <v>2</v>
      </c>
    </row>
    <row r="1358" spans="1:5">
      <c r="A1358">
        <v>10247</v>
      </c>
      <c r="B1358" t="s">
        <v>150</v>
      </c>
      <c r="C1358">
        <v>25</v>
      </c>
      <c r="D1358">
        <v>140.5</v>
      </c>
      <c r="E1358">
        <v>3</v>
      </c>
    </row>
    <row r="1359" spans="1:5">
      <c r="A1359">
        <v>10247</v>
      </c>
      <c r="B1359" t="s">
        <v>165</v>
      </c>
      <c r="C1359">
        <v>27</v>
      </c>
      <c r="D1359">
        <v>167.83</v>
      </c>
      <c r="E1359">
        <v>1</v>
      </c>
    </row>
    <row r="1360" spans="1:5">
      <c r="A1360">
        <v>10247</v>
      </c>
      <c r="B1360" t="s">
        <v>155</v>
      </c>
      <c r="C1360">
        <v>48</v>
      </c>
      <c r="D1360">
        <v>143.62</v>
      </c>
      <c r="E1360">
        <v>5</v>
      </c>
    </row>
    <row r="1361" spans="1:5">
      <c r="A1361">
        <v>10247</v>
      </c>
      <c r="B1361" t="s">
        <v>160</v>
      </c>
      <c r="C1361">
        <v>40</v>
      </c>
      <c r="D1361">
        <v>58.41</v>
      </c>
      <c r="E1361">
        <v>6</v>
      </c>
    </row>
    <row r="1362" spans="1:5">
      <c r="A1362">
        <v>10247</v>
      </c>
      <c r="B1362" t="s">
        <v>162</v>
      </c>
      <c r="C1362">
        <v>49</v>
      </c>
      <c r="D1362">
        <v>51.55</v>
      </c>
      <c r="E1362">
        <v>4</v>
      </c>
    </row>
    <row r="1363" spans="1:5">
      <c r="A1363">
        <v>10248</v>
      </c>
      <c r="B1363" t="s">
        <v>163</v>
      </c>
      <c r="C1363">
        <v>20</v>
      </c>
      <c r="D1363">
        <v>126.48</v>
      </c>
      <c r="E1363">
        <v>3</v>
      </c>
    </row>
    <row r="1364" spans="1:5">
      <c r="A1364">
        <v>10248</v>
      </c>
      <c r="B1364" t="s">
        <v>180</v>
      </c>
      <c r="C1364">
        <v>21</v>
      </c>
      <c r="D1364">
        <v>80.86</v>
      </c>
      <c r="E1364">
        <v>1</v>
      </c>
    </row>
    <row r="1365" spans="1:5">
      <c r="A1365">
        <v>10248</v>
      </c>
      <c r="B1365" t="s">
        <v>166</v>
      </c>
      <c r="C1365">
        <v>32</v>
      </c>
      <c r="D1365">
        <v>133.86000000000001</v>
      </c>
      <c r="E1365">
        <v>12</v>
      </c>
    </row>
    <row r="1366" spans="1:5">
      <c r="A1366">
        <v>10248</v>
      </c>
      <c r="B1366" t="s">
        <v>167</v>
      </c>
      <c r="C1366">
        <v>42</v>
      </c>
      <c r="D1366">
        <v>95.8</v>
      </c>
      <c r="E1366">
        <v>14</v>
      </c>
    </row>
    <row r="1367" spans="1:5">
      <c r="A1367">
        <v>10248</v>
      </c>
      <c r="B1367" t="s">
        <v>168</v>
      </c>
      <c r="C1367">
        <v>42</v>
      </c>
      <c r="D1367">
        <v>87.77</v>
      </c>
      <c r="E1367">
        <v>11</v>
      </c>
    </row>
    <row r="1368" spans="1:5">
      <c r="A1368">
        <v>10248</v>
      </c>
      <c r="B1368" t="s">
        <v>169</v>
      </c>
      <c r="C1368">
        <v>48</v>
      </c>
      <c r="D1368">
        <v>122.89</v>
      </c>
      <c r="E1368">
        <v>10</v>
      </c>
    </row>
    <row r="1369" spans="1:5">
      <c r="A1369">
        <v>10248</v>
      </c>
      <c r="B1369" t="s">
        <v>170</v>
      </c>
      <c r="C1369">
        <v>30</v>
      </c>
      <c r="D1369">
        <v>85.85</v>
      </c>
      <c r="E1369">
        <v>5</v>
      </c>
    </row>
    <row r="1370" spans="1:5">
      <c r="A1370">
        <v>10248</v>
      </c>
      <c r="B1370" t="s">
        <v>171</v>
      </c>
      <c r="C1370">
        <v>23</v>
      </c>
      <c r="D1370">
        <v>83.02</v>
      </c>
      <c r="E1370">
        <v>2</v>
      </c>
    </row>
    <row r="1371" spans="1:5">
      <c r="A1371">
        <v>10248</v>
      </c>
      <c r="B1371" t="s">
        <v>172</v>
      </c>
      <c r="C1371">
        <v>36</v>
      </c>
      <c r="D1371">
        <v>66</v>
      </c>
      <c r="E1371">
        <v>6</v>
      </c>
    </row>
    <row r="1372" spans="1:5">
      <c r="A1372">
        <v>10248</v>
      </c>
      <c r="B1372" t="s">
        <v>173</v>
      </c>
      <c r="C1372">
        <v>40</v>
      </c>
      <c r="D1372">
        <v>81.41</v>
      </c>
      <c r="E1372">
        <v>13</v>
      </c>
    </row>
    <row r="1373" spans="1:5">
      <c r="A1373">
        <v>10248</v>
      </c>
      <c r="B1373" t="s">
        <v>174</v>
      </c>
      <c r="C1373">
        <v>32</v>
      </c>
      <c r="D1373">
        <v>69.39</v>
      </c>
      <c r="E1373">
        <v>4</v>
      </c>
    </row>
    <row r="1374" spans="1:5">
      <c r="A1374">
        <v>10248</v>
      </c>
      <c r="B1374" t="s">
        <v>175</v>
      </c>
      <c r="C1374">
        <v>30</v>
      </c>
      <c r="D1374">
        <v>84.14</v>
      </c>
      <c r="E1374">
        <v>7</v>
      </c>
    </row>
    <row r="1375" spans="1:5">
      <c r="A1375">
        <v>10248</v>
      </c>
      <c r="B1375" t="s">
        <v>176</v>
      </c>
      <c r="C1375">
        <v>35</v>
      </c>
      <c r="D1375">
        <v>92.36</v>
      </c>
      <c r="E1375">
        <v>8</v>
      </c>
    </row>
    <row r="1376" spans="1:5">
      <c r="A1376">
        <v>10248</v>
      </c>
      <c r="B1376" t="s">
        <v>177</v>
      </c>
      <c r="C1376">
        <v>23</v>
      </c>
      <c r="D1376">
        <v>53.51</v>
      </c>
      <c r="E1376">
        <v>9</v>
      </c>
    </row>
    <row r="1377" spans="1:5">
      <c r="A1377">
        <v>10249</v>
      </c>
      <c r="B1377" t="s">
        <v>181</v>
      </c>
      <c r="C1377">
        <v>46</v>
      </c>
      <c r="D1377">
        <v>88.93</v>
      </c>
      <c r="E1377">
        <v>5</v>
      </c>
    </row>
    <row r="1378" spans="1:5">
      <c r="A1378">
        <v>10249</v>
      </c>
      <c r="B1378" t="s">
        <v>183</v>
      </c>
      <c r="C1378">
        <v>20</v>
      </c>
      <c r="D1378">
        <v>54.81</v>
      </c>
      <c r="E1378">
        <v>1</v>
      </c>
    </row>
    <row r="1379" spans="1:5">
      <c r="A1379">
        <v>10249</v>
      </c>
      <c r="B1379" t="s">
        <v>184</v>
      </c>
      <c r="C1379">
        <v>25</v>
      </c>
      <c r="D1379">
        <v>65.75</v>
      </c>
      <c r="E1379">
        <v>2</v>
      </c>
    </row>
    <row r="1380" spans="1:5">
      <c r="A1380">
        <v>10249</v>
      </c>
      <c r="B1380" t="s">
        <v>190</v>
      </c>
      <c r="C1380">
        <v>40</v>
      </c>
      <c r="D1380">
        <v>85.99</v>
      </c>
      <c r="E1380">
        <v>4</v>
      </c>
    </row>
    <row r="1381" spans="1:5">
      <c r="A1381">
        <v>10249</v>
      </c>
      <c r="B1381" t="s">
        <v>195</v>
      </c>
      <c r="C1381">
        <v>32</v>
      </c>
      <c r="D1381">
        <v>49.16</v>
      </c>
      <c r="E1381">
        <v>3</v>
      </c>
    </row>
    <row r="1382" spans="1:5">
      <c r="A1382">
        <v>10250</v>
      </c>
      <c r="B1382" t="s">
        <v>178</v>
      </c>
      <c r="C1382">
        <v>45</v>
      </c>
      <c r="D1382">
        <v>148.22999999999999</v>
      </c>
      <c r="E1382">
        <v>14</v>
      </c>
    </row>
    <row r="1383" spans="1:5">
      <c r="A1383">
        <v>10250</v>
      </c>
      <c r="B1383" t="s">
        <v>179</v>
      </c>
      <c r="C1383">
        <v>27</v>
      </c>
      <c r="D1383">
        <v>84.48</v>
      </c>
      <c r="E1383">
        <v>4</v>
      </c>
    </row>
    <row r="1384" spans="1:5">
      <c r="A1384">
        <v>10250</v>
      </c>
      <c r="B1384" t="s">
        <v>182</v>
      </c>
      <c r="C1384">
        <v>31</v>
      </c>
      <c r="D1384">
        <v>95.2</v>
      </c>
      <c r="E1384">
        <v>6</v>
      </c>
    </row>
    <row r="1385" spans="1:5">
      <c r="A1385">
        <v>10250</v>
      </c>
      <c r="B1385" t="s">
        <v>202</v>
      </c>
      <c r="C1385">
        <v>32</v>
      </c>
      <c r="D1385">
        <v>63.22</v>
      </c>
      <c r="E1385">
        <v>1</v>
      </c>
    </row>
    <row r="1386" spans="1:5">
      <c r="A1386">
        <v>10250</v>
      </c>
      <c r="B1386" t="s">
        <v>185</v>
      </c>
      <c r="C1386">
        <v>40</v>
      </c>
      <c r="D1386">
        <v>61.42</v>
      </c>
      <c r="E1386">
        <v>13</v>
      </c>
    </row>
    <row r="1387" spans="1:5">
      <c r="A1387">
        <v>10250</v>
      </c>
      <c r="B1387" t="s">
        <v>186</v>
      </c>
      <c r="C1387">
        <v>37</v>
      </c>
      <c r="D1387">
        <v>72.45</v>
      </c>
      <c r="E1387">
        <v>5</v>
      </c>
    </row>
    <row r="1388" spans="1:5">
      <c r="A1388">
        <v>10250</v>
      </c>
      <c r="B1388" t="s">
        <v>203</v>
      </c>
      <c r="C1388">
        <v>31</v>
      </c>
      <c r="D1388">
        <v>99.89</v>
      </c>
      <c r="E1388">
        <v>2</v>
      </c>
    </row>
    <row r="1389" spans="1:5">
      <c r="A1389">
        <v>10250</v>
      </c>
      <c r="B1389" t="s">
        <v>187</v>
      </c>
      <c r="C1389">
        <v>50</v>
      </c>
      <c r="D1389">
        <v>62.6</v>
      </c>
      <c r="E1389">
        <v>7</v>
      </c>
    </row>
    <row r="1390" spans="1:5">
      <c r="A1390">
        <v>10250</v>
      </c>
      <c r="B1390" t="s">
        <v>188</v>
      </c>
      <c r="C1390">
        <v>36</v>
      </c>
      <c r="D1390">
        <v>36.659999999999997</v>
      </c>
      <c r="E1390">
        <v>8</v>
      </c>
    </row>
    <row r="1391" spans="1:5">
      <c r="A1391">
        <v>10250</v>
      </c>
      <c r="B1391" t="s">
        <v>189</v>
      </c>
      <c r="C1391">
        <v>31</v>
      </c>
      <c r="D1391">
        <v>91.34</v>
      </c>
      <c r="E1391">
        <v>9</v>
      </c>
    </row>
    <row r="1392" spans="1:5">
      <c r="A1392">
        <v>10250</v>
      </c>
      <c r="B1392" t="s">
        <v>191</v>
      </c>
      <c r="C1392">
        <v>35</v>
      </c>
      <c r="D1392">
        <v>90.75</v>
      </c>
      <c r="E1392">
        <v>11</v>
      </c>
    </row>
    <row r="1393" spans="1:5">
      <c r="A1393">
        <v>10250</v>
      </c>
      <c r="B1393" t="s">
        <v>192</v>
      </c>
      <c r="C1393">
        <v>44</v>
      </c>
      <c r="D1393">
        <v>98.48</v>
      </c>
      <c r="E1393">
        <v>3</v>
      </c>
    </row>
    <row r="1394" spans="1:5">
      <c r="A1394">
        <v>10250</v>
      </c>
      <c r="B1394" t="s">
        <v>193</v>
      </c>
      <c r="C1394">
        <v>44</v>
      </c>
      <c r="D1394">
        <v>76</v>
      </c>
      <c r="E1394">
        <v>10</v>
      </c>
    </row>
    <row r="1395" spans="1:5">
      <c r="A1395">
        <v>10250</v>
      </c>
      <c r="B1395" t="s">
        <v>194</v>
      </c>
      <c r="C1395">
        <v>38</v>
      </c>
      <c r="D1395">
        <v>65.89</v>
      </c>
      <c r="E1395">
        <v>12</v>
      </c>
    </row>
    <row r="1396" spans="1:5">
      <c r="A1396">
        <v>10251</v>
      </c>
      <c r="B1396" t="s">
        <v>196</v>
      </c>
      <c r="C1396">
        <v>59</v>
      </c>
      <c r="D1396">
        <v>93.79</v>
      </c>
      <c r="E1396">
        <v>2</v>
      </c>
    </row>
    <row r="1397" spans="1:5">
      <c r="A1397">
        <v>10251</v>
      </c>
      <c r="B1397" t="s">
        <v>197</v>
      </c>
      <c r="C1397">
        <v>44</v>
      </c>
      <c r="D1397">
        <v>115.37</v>
      </c>
      <c r="E1397">
        <v>5</v>
      </c>
    </row>
    <row r="1398" spans="1:5">
      <c r="A1398">
        <v>10251</v>
      </c>
      <c r="B1398" t="s">
        <v>198</v>
      </c>
      <c r="C1398">
        <v>43</v>
      </c>
      <c r="D1398">
        <v>172.36</v>
      </c>
      <c r="E1398">
        <v>4</v>
      </c>
    </row>
    <row r="1399" spans="1:5">
      <c r="A1399">
        <v>10251</v>
      </c>
      <c r="B1399" t="s">
        <v>199</v>
      </c>
      <c r="C1399">
        <v>46</v>
      </c>
      <c r="D1399">
        <v>129.53</v>
      </c>
      <c r="E1399">
        <v>1</v>
      </c>
    </row>
    <row r="1400" spans="1:5">
      <c r="A1400">
        <v>10251</v>
      </c>
      <c r="B1400" t="s">
        <v>200</v>
      </c>
      <c r="C1400">
        <v>44</v>
      </c>
      <c r="D1400">
        <v>58.15</v>
      </c>
      <c r="E1400">
        <v>6</v>
      </c>
    </row>
    <row r="1401" spans="1:5">
      <c r="A1401">
        <v>10251</v>
      </c>
      <c r="B1401" t="s">
        <v>201</v>
      </c>
      <c r="C1401">
        <v>50</v>
      </c>
      <c r="D1401">
        <v>91.29</v>
      </c>
      <c r="E1401">
        <v>3</v>
      </c>
    </row>
    <row r="1402" spans="1:5">
      <c r="A1402">
        <v>10252</v>
      </c>
      <c r="B1402" t="s">
        <v>209</v>
      </c>
      <c r="C1402">
        <v>20</v>
      </c>
      <c r="D1402">
        <v>74.78</v>
      </c>
      <c r="E1402">
        <v>2</v>
      </c>
    </row>
    <row r="1403" spans="1:5">
      <c r="A1403">
        <v>10252</v>
      </c>
      <c r="B1403" t="s">
        <v>210</v>
      </c>
      <c r="C1403">
        <v>41</v>
      </c>
      <c r="D1403">
        <v>145.52000000000001</v>
      </c>
      <c r="E1403">
        <v>1</v>
      </c>
    </row>
    <row r="1404" spans="1:5">
      <c r="A1404">
        <v>10252</v>
      </c>
      <c r="B1404" t="s">
        <v>211</v>
      </c>
      <c r="C1404">
        <v>31</v>
      </c>
      <c r="D1404">
        <v>50.36</v>
      </c>
      <c r="E1404">
        <v>5</v>
      </c>
    </row>
    <row r="1405" spans="1:5">
      <c r="A1405">
        <v>10252</v>
      </c>
      <c r="B1405" t="s">
        <v>212</v>
      </c>
      <c r="C1405">
        <v>26</v>
      </c>
      <c r="D1405">
        <v>127.97</v>
      </c>
      <c r="E1405">
        <v>4</v>
      </c>
    </row>
    <row r="1406" spans="1:5">
      <c r="A1406">
        <v>10252</v>
      </c>
      <c r="B1406" t="s">
        <v>213</v>
      </c>
      <c r="C1406">
        <v>47</v>
      </c>
      <c r="D1406">
        <v>63.03</v>
      </c>
      <c r="E1406">
        <v>8</v>
      </c>
    </row>
    <row r="1407" spans="1:5">
      <c r="A1407">
        <v>10252</v>
      </c>
      <c r="B1407" t="s">
        <v>216</v>
      </c>
      <c r="C1407">
        <v>38</v>
      </c>
      <c r="D1407">
        <v>69.52</v>
      </c>
      <c r="E1407">
        <v>3</v>
      </c>
    </row>
    <row r="1408" spans="1:5">
      <c r="A1408">
        <v>10252</v>
      </c>
      <c r="B1408" t="s">
        <v>217</v>
      </c>
      <c r="C1408">
        <v>36</v>
      </c>
      <c r="D1408">
        <v>36.21</v>
      </c>
      <c r="E1408">
        <v>6</v>
      </c>
    </row>
    <row r="1409" spans="1:5">
      <c r="A1409">
        <v>10252</v>
      </c>
      <c r="B1409" t="s">
        <v>218</v>
      </c>
      <c r="C1409">
        <v>25</v>
      </c>
      <c r="D1409">
        <v>93.89</v>
      </c>
      <c r="E1409">
        <v>9</v>
      </c>
    </row>
    <row r="1410" spans="1:5">
      <c r="A1410">
        <v>10252</v>
      </c>
      <c r="B1410" t="s">
        <v>219</v>
      </c>
      <c r="C1410">
        <v>48</v>
      </c>
      <c r="D1410">
        <v>72.41</v>
      </c>
      <c r="E1410">
        <v>7</v>
      </c>
    </row>
    <row r="1411" spans="1:5">
      <c r="A1411">
        <v>10253</v>
      </c>
      <c r="B1411" t="s">
        <v>204</v>
      </c>
      <c r="C1411">
        <v>24</v>
      </c>
      <c r="D1411">
        <v>157.6</v>
      </c>
      <c r="E1411">
        <v>13</v>
      </c>
    </row>
    <row r="1412" spans="1:5">
      <c r="A1412">
        <v>10253</v>
      </c>
      <c r="B1412" t="s">
        <v>205</v>
      </c>
      <c r="C1412">
        <v>22</v>
      </c>
      <c r="D1412">
        <v>102.17</v>
      </c>
      <c r="E1412">
        <v>11</v>
      </c>
    </row>
    <row r="1413" spans="1:5">
      <c r="A1413">
        <v>10253</v>
      </c>
      <c r="B1413" t="s">
        <v>206</v>
      </c>
      <c r="C1413">
        <v>25</v>
      </c>
      <c r="D1413">
        <v>67.03</v>
      </c>
      <c r="E1413">
        <v>14</v>
      </c>
    </row>
    <row r="1414" spans="1:5">
      <c r="A1414">
        <v>10253</v>
      </c>
      <c r="B1414" t="s">
        <v>207</v>
      </c>
      <c r="C1414">
        <v>41</v>
      </c>
      <c r="D1414">
        <v>109.4</v>
      </c>
      <c r="E1414">
        <v>10</v>
      </c>
    </row>
    <row r="1415" spans="1:5">
      <c r="A1415">
        <v>10253</v>
      </c>
      <c r="B1415" t="s">
        <v>220</v>
      </c>
      <c r="C1415">
        <v>26</v>
      </c>
      <c r="D1415">
        <v>130.22</v>
      </c>
      <c r="E1415">
        <v>5</v>
      </c>
    </row>
    <row r="1416" spans="1:5">
      <c r="A1416">
        <v>10253</v>
      </c>
      <c r="B1416" t="s">
        <v>225</v>
      </c>
      <c r="C1416">
        <v>24</v>
      </c>
      <c r="D1416">
        <v>103.29</v>
      </c>
      <c r="E1416">
        <v>1</v>
      </c>
    </row>
    <row r="1417" spans="1:5">
      <c r="A1417">
        <v>10253</v>
      </c>
      <c r="B1417" t="s">
        <v>208</v>
      </c>
      <c r="C1417">
        <v>23</v>
      </c>
      <c r="D1417">
        <v>67.760000000000005</v>
      </c>
      <c r="E1417">
        <v>9</v>
      </c>
    </row>
    <row r="1418" spans="1:5">
      <c r="A1418">
        <v>10253</v>
      </c>
      <c r="B1418" t="s">
        <v>221</v>
      </c>
      <c r="C1418">
        <v>33</v>
      </c>
      <c r="D1418">
        <v>130.87</v>
      </c>
      <c r="E1418">
        <v>4</v>
      </c>
    </row>
    <row r="1419" spans="1:5">
      <c r="A1419">
        <v>10253</v>
      </c>
      <c r="B1419" t="s">
        <v>222</v>
      </c>
      <c r="C1419">
        <v>37</v>
      </c>
      <c r="D1419">
        <v>114.84</v>
      </c>
      <c r="E1419">
        <v>2</v>
      </c>
    </row>
    <row r="1420" spans="1:5">
      <c r="A1420">
        <v>10253</v>
      </c>
      <c r="B1420" t="s">
        <v>154</v>
      </c>
      <c r="C1420">
        <v>40</v>
      </c>
      <c r="D1420">
        <v>145.63</v>
      </c>
      <c r="E1420">
        <v>6</v>
      </c>
    </row>
    <row r="1421" spans="1:5">
      <c r="A1421">
        <v>10253</v>
      </c>
      <c r="B1421" t="s">
        <v>223</v>
      </c>
      <c r="C1421">
        <v>31</v>
      </c>
      <c r="D1421">
        <v>139.87</v>
      </c>
      <c r="E1421">
        <v>3</v>
      </c>
    </row>
    <row r="1422" spans="1:5">
      <c r="A1422">
        <v>10253</v>
      </c>
      <c r="B1422" t="s">
        <v>224</v>
      </c>
      <c r="C1422">
        <v>40</v>
      </c>
      <c r="D1422">
        <v>34.74</v>
      </c>
      <c r="E1422">
        <v>7</v>
      </c>
    </row>
    <row r="1423" spans="1:5">
      <c r="A1423">
        <v>10253</v>
      </c>
      <c r="B1423" t="s">
        <v>214</v>
      </c>
      <c r="C1423">
        <v>24</v>
      </c>
      <c r="D1423">
        <v>50.82</v>
      </c>
      <c r="E1423">
        <v>12</v>
      </c>
    </row>
    <row r="1424" spans="1:5">
      <c r="A1424">
        <v>10253</v>
      </c>
      <c r="B1424" t="s">
        <v>215</v>
      </c>
      <c r="C1424">
        <v>39</v>
      </c>
      <c r="D1424">
        <v>115.15</v>
      </c>
      <c r="E1424">
        <v>8</v>
      </c>
    </row>
    <row r="1425" spans="1:5">
      <c r="A1425">
        <v>10254</v>
      </c>
      <c r="B1425" t="s">
        <v>124</v>
      </c>
      <c r="C1425">
        <v>49</v>
      </c>
      <c r="D1425">
        <v>137.69999999999999</v>
      </c>
      <c r="E1425">
        <v>5</v>
      </c>
    </row>
    <row r="1426" spans="1:5">
      <c r="A1426">
        <v>10254</v>
      </c>
      <c r="B1426" t="s">
        <v>125</v>
      </c>
      <c r="C1426">
        <v>36</v>
      </c>
      <c r="D1426">
        <v>55.09</v>
      </c>
      <c r="E1426">
        <v>4</v>
      </c>
    </row>
    <row r="1427" spans="1:5">
      <c r="A1427">
        <v>10254</v>
      </c>
      <c r="B1427" t="s">
        <v>128</v>
      </c>
      <c r="C1427">
        <v>41</v>
      </c>
      <c r="D1427">
        <v>102.98</v>
      </c>
      <c r="E1427">
        <v>2</v>
      </c>
    </row>
    <row r="1428" spans="1:5">
      <c r="A1428">
        <v>10254</v>
      </c>
      <c r="B1428" t="s">
        <v>126</v>
      </c>
      <c r="C1428">
        <v>34</v>
      </c>
      <c r="D1428">
        <v>80.989999999999995</v>
      </c>
      <c r="E1428">
        <v>6</v>
      </c>
    </row>
    <row r="1429" spans="1:5">
      <c r="A1429">
        <v>10254</v>
      </c>
      <c r="B1429" t="s">
        <v>226</v>
      </c>
      <c r="C1429">
        <v>30</v>
      </c>
      <c r="D1429">
        <v>59.87</v>
      </c>
      <c r="E1429">
        <v>7</v>
      </c>
    </row>
    <row r="1430" spans="1:5">
      <c r="A1430">
        <v>10254</v>
      </c>
      <c r="B1430" t="s">
        <v>227</v>
      </c>
      <c r="C1430">
        <v>34</v>
      </c>
      <c r="D1430">
        <v>66.88</v>
      </c>
      <c r="E1430">
        <v>11</v>
      </c>
    </row>
    <row r="1431" spans="1:5">
      <c r="A1431">
        <v>10254</v>
      </c>
      <c r="B1431" t="s">
        <v>228</v>
      </c>
      <c r="C1431">
        <v>32</v>
      </c>
      <c r="D1431">
        <v>43.27</v>
      </c>
      <c r="E1431">
        <v>13</v>
      </c>
    </row>
    <row r="1432" spans="1:5">
      <c r="A1432">
        <v>10254</v>
      </c>
      <c r="B1432" t="s">
        <v>130</v>
      </c>
      <c r="C1432">
        <v>38</v>
      </c>
      <c r="D1432">
        <v>28.88</v>
      </c>
      <c r="E1432">
        <v>1</v>
      </c>
    </row>
    <row r="1433" spans="1:5">
      <c r="A1433">
        <v>10254</v>
      </c>
      <c r="B1433" t="s">
        <v>229</v>
      </c>
      <c r="C1433">
        <v>31</v>
      </c>
      <c r="D1433">
        <v>85.42</v>
      </c>
      <c r="E1433">
        <v>9</v>
      </c>
    </row>
    <row r="1434" spans="1:5">
      <c r="A1434">
        <v>10254</v>
      </c>
      <c r="B1434" t="s">
        <v>230</v>
      </c>
      <c r="C1434">
        <v>33</v>
      </c>
      <c r="D1434">
        <v>111.57</v>
      </c>
      <c r="E1434">
        <v>8</v>
      </c>
    </row>
    <row r="1435" spans="1:5">
      <c r="A1435">
        <v>10254</v>
      </c>
      <c r="B1435" t="s">
        <v>231</v>
      </c>
      <c r="C1435">
        <v>42</v>
      </c>
      <c r="D1435">
        <v>69.34</v>
      </c>
      <c r="E1435">
        <v>10</v>
      </c>
    </row>
    <row r="1436" spans="1:5">
      <c r="A1436">
        <v>10254</v>
      </c>
      <c r="B1436" t="s">
        <v>232</v>
      </c>
      <c r="C1436">
        <v>49</v>
      </c>
      <c r="D1436">
        <v>101.73</v>
      </c>
      <c r="E1436">
        <v>12</v>
      </c>
    </row>
    <row r="1437" spans="1:5">
      <c r="A1437">
        <v>10254</v>
      </c>
      <c r="B1437" t="s">
        <v>127</v>
      </c>
      <c r="C1437">
        <v>20</v>
      </c>
      <c r="D1437">
        <v>39.799999999999997</v>
      </c>
      <c r="E1437">
        <v>3</v>
      </c>
    </row>
    <row r="1438" spans="1:5">
      <c r="A1438">
        <v>10255</v>
      </c>
      <c r="B1438" t="s">
        <v>129</v>
      </c>
      <c r="C1438">
        <v>24</v>
      </c>
      <c r="D1438">
        <v>135</v>
      </c>
      <c r="E1438">
        <v>1</v>
      </c>
    </row>
    <row r="1439" spans="1:5">
      <c r="A1439">
        <v>10255</v>
      </c>
      <c r="B1439" t="s">
        <v>131</v>
      </c>
      <c r="C1439">
        <v>37</v>
      </c>
      <c r="D1439">
        <v>37.630000000000003</v>
      </c>
      <c r="E1439">
        <v>2</v>
      </c>
    </row>
    <row r="1440" spans="1:5">
      <c r="A1440">
        <v>10256</v>
      </c>
      <c r="B1440" t="s">
        <v>132</v>
      </c>
      <c r="C1440">
        <v>34</v>
      </c>
      <c r="D1440">
        <v>93.49</v>
      </c>
      <c r="E1440">
        <v>2</v>
      </c>
    </row>
    <row r="1441" spans="1:5">
      <c r="A1441">
        <v>10256</v>
      </c>
      <c r="B1441" t="s">
        <v>133</v>
      </c>
      <c r="C1441">
        <v>29</v>
      </c>
      <c r="D1441">
        <v>52.83</v>
      </c>
      <c r="E1441">
        <v>1</v>
      </c>
    </row>
    <row r="1442" spans="1:5">
      <c r="A1442">
        <v>10257</v>
      </c>
      <c r="B1442" t="s">
        <v>139</v>
      </c>
      <c r="C1442">
        <v>50</v>
      </c>
      <c r="D1442">
        <v>92.19</v>
      </c>
      <c r="E1442">
        <v>1</v>
      </c>
    </row>
    <row r="1443" spans="1:5">
      <c r="A1443">
        <v>10257</v>
      </c>
      <c r="B1443" t="s">
        <v>140</v>
      </c>
      <c r="C1443">
        <v>49</v>
      </c>
      <c r="D1443">
        <v>59.34</v>
      </c>
      <c r="E1443">
        <v>3</v>
      </c>
    </row>
    <row r="1444" spans="1:5">
      <c r="A1444">
        <v>10257</v>
      </c>
      <c r="B1444" t="s">
        <v>141</v>
      </c>
      <c r="C1444">
        <v>37</v>
      </c>
      <c r="D1444">
        <v>83.78</v>
      </c>
      <c r="E1444">
        <v>2</v>
      </c>
    </row>
    <row r="1445" spans="1:5">
      <c r="A1445">
        <v>10257</v>
      </c>
      <c r="B1445" t="s">
        <v>142</v>
      </c>
      <c r="C1445">
        <v>26</v>
      </c>
      <c r="D1445">
        <v>91.27</v>
      </c>
      <c r="E1445">
        <v>5</v>
      </c>
    </row>
    <row r="1446" spans="1:5">
      <c r="A1446">
        <v>10257</v>
      </c>
      <c r="B1446" t="s">
        <v>146</v>
      </c>
      <c r="C1446">
        <v>46</v>
      </c>
      <c r="D1446">
        <v>81.81</v>
      </c>
      <c r="E1446">
        <v>4</v>
      </c>
    </row>
    <row r="1447" spans="1:5">
      <c r="A1447">
        <v>10258</v>
      </c>
      <c r="B1447" t="s">
        <v>134</v>
      </c>
      <c r="C1447">
        <v>32</v>
      </c>
      <c r="D1447">
        <v>177.87</v>
      </c>
      <c r="E1447">
        <v>6</v>
      </c>
    </row>
    <row r="1448" spans="1:5">
      <c r="A1448">
        <v>10258</v>
      </c>
      <c r="B1448" t="s">
        <v>136</v>
      </c>
      <c r="C1448">
        <v>41</v>
      </c>
      <c r="D1448">
        <v>133.94</v>
      </c>
      <c r="E1448">
        <v>3</v>
      </c>
    </row>
    <row r="1449" spans="1:5">
      <c r="A1449">
        <v>10258</v>
      </c>
      <c r="B1449" t="s">
        <v>137</v>
      </c>
      <c r="C1449">
        <v>41</v>
      </c>
      <c r="D1449">
        <v>113.17</v>
      </c>
      <c r="E1449">
        <v>5</v>
      </c>
    </row>
    <row r="1450" spans="1:5">
      <c r="A1450">
        <v>10258</v>
      </c>
      <c r="B1450" t="s">
        <v>144</v>
      </c>
      <c r="C1450">
        <v>21</v>
      </c>
      <c r="D1450">
        <v>49.81</v>
      </c>
      <c r="E1450">
        <v>4</v>
      </c>
    </row>
    <row r="1451" spans="1:5">
      <c r="A1451">
        <v>10258</v>
      </c>
      <c r="B1451" t="s">
        <v>148</v>
      </c>
      <c r="C1451">
        <v>20</v>
      </c>
      <c r="D1451">
        <v>62.7</v>
      </c>
      <c r="E1451">
        <v>2</v>
      </c>
    </row>
    <row r="1452" spans="1:5">
      <c r="A1452">
        <v>10258</v>
      </c>
      <c r="B1452" t="s">
        <v>149</v>
      </c>
      <c r="C1452">
        <v>45</v>
      </c>
      <c r="D1452">
        <v>86.99</v>
      </c>
      <c r="E1452">
        <v>1</v>
      </c>
    </row>
    <row r="1453" spans="1:5">
      <c r="A1453">
        <v>10259</v>
      </c>
      <c r="B1453" t="s">
        <v>135</v>
      </c>
      <c r="C1453">
        <v>26</v>
      </c>
      <c r="D1453">
        <v>121.15</v>
      </c>
      <c r="E1453">
        <v>12</v>
      </c>
    </row>
    <row r="1454" spans="1:5">
      <c r="A1454">
        <v>10259</v>
      </c>
      <c r="B1454" t="s">
        <v>151</v>
      </c>
      <c r="C1454">
        <v>46</v>
      </c>
      <c r="D1454">
        <v>117.32</v>
      </c>
      <c r="E1454">
        <v>4</v>
      </c>
    </row>
    <row r="1455" spans="1:5">
      <c r="A1455">
        <v>10259</v>
      </c>
      <c r="B1455" t="s">
        <v>152</v>
      </c>
      <c r="C1455">
        <v>30</v>
      </c>
      <c r="D1455">
        <v>134.26</v>
      </c>
      <c r="E1455">
        <v>3</v>
      </c>
    </row>
    <row r="1456" spans="1:5">
      <c r="A1456">
        <v>10259</v>
      </c>
      <c r="B1456" t="s">
        <v>153</v>
      </c>
      <c r="C1456">
        <v>34</v>
      </c>
      <c r="D1456">
        <v>120.28</v>
      </c>
      <c r="E1456">
        <v>7</v>
      </c>
    </row>
    <row r="1457" spans="1:5">
      <c r="A1457">
        <v>10259</v>
      </c>
      <c r="B1457" t="s">
        <v>138</v>
      </c>
      <c r="C1457">
        <v>30</v>
      </c>
      <c r="D1457">
        <v>59.55</v>
      </c>
      <c r="E1457">
        <v>10</v>
      </c>
    </row>
    <row r="1458" spans="1:5">
      <c r="A1458">
        <v>10259</v>
      </c>
      <c r="B1458" t="s">
        <v>154</v>
      </c>
      <c r="C1458">
        <v>27</v>
      </c>
      <c r="D1458">
        <v>152.41</v>
      </c>
      <c r="E1458">
        <v>8</v>
      </c>
    </row>
    <row r="1459" spans="1:5">
      <c r="A1459">
        <v>10259</v>
      </c>
      <c r="B1459" t="s">
        <v>143</v>
      </c>
      <c r="C1459">
        <v>41</v>
      </c>
      <c r="D1459">
        <v>107.76</v>
      </c>
      <c r="E1459">
        <v>13</v>
      </c>
    </row>
    <row r="1460" spans="1:5">
      <c r="A1460">
        <v>10259</v>
      </c>
      <c r="B1460" t="s">
        <v>156</v>
      </c>
      <c r="C1460">
        <v>28</v>
      </c>
      <c r="D1460">
        <v>46.82</v>
      </c>
      <c r="E1460">
        <v>1</v>
      </c>
    </row>
    <row r="1461" spans="1:5">
      <c r="A1461">
        <v>10259</v>
      </c>
      <c r="B1461" t="s">
        <v>145</v>
      </c>
      <c r="C1461">
        <v>47</v>
      </c>
      <c r="D1461">
        <v>121.4</v>
      </c>
      <c r="E1461">
        <v>9</v>
      </c>
    </row>
    <row r="1462" spans="1:5">
      <c r="A1462">
        <v>10259</v>
      </c>
      <c r="B1462" t="s">
        <v>157</v>
      </c>
      <c r="C1462">
        <v>31</v>
      </c>
      <c r="D1462">
        <v>31.47</v>
      </c>
      <c r="E1462">
        <v>5</v>
      </c>
    </row>
    <row r="1463" spans="1:5">
      <c r="A1463">
        <v>10259</v>
      </c>
      <c r="B1463" t="s">
        <v>147</v>
      </c>
      <c r="C1463">
        <v>45</v>
      </c>
      <c r="D1463">
        <v>95.35</v>
      </c>
      <c r="E1463">
        <v>11</v>
      </c>
    </row>
    <row r="1464" spans="1:5">
      <c r="A1464">
        <v>10259</v>
      </c>
      <c r="B1464" t="s">
        <v>159</v>
      </c>
      <c r="C1464">
        <v>40</v>
      </c>
      <c r="D1464">
        <v>45.99</v>
      </c>
      <c r="E1464">
        <v>6</v>
      </c>
    </row>
    <row r="1465" spans="1:5">
      <c r="A1465">
        <v>10259</v>
      </c>
      <c r="B1465" t="s">
        <v>161</v>
      </c>
      <c r="C1465">
        <v>29</v>
      </c>
      <c r="D1465">
        <v>105.33</v>
      </c>
      <c r="E1465">
        <v>2</v>
      </c>
    </row>
    <row r="1466" spans="1:5">
      <c r="A1466">
        <v>10260</v>
      </c>
      <c r="B1466" t="s">
        <v>164</v>
      </c>
      <c r="C1466">
        <v>46</v>
      </c>
      <c r="D1466">
        <v>180.79</v>
      </c>
      <c r="E1466">
        <v>5</v>
      </c>
    </row>
    <row r="1467" spans="1:5">
      <c r="A1467">
        <v>10260</v>
      </c>
      <c r="B1467" t="s">
        <v>150</v>
      </c>
      <c r="C1467">
        <v>30</v>
      </c>
      <c r="D1467">
        <v>140.5</v>
      </c>
      <c r="E1467">
        <v>6</v>
      </c>
    </row>
    <row r="1468" spans="1:5">
      <c r="A1468">
        <v>10260</v>
      </c>
      <c r="B1468" t="s">
        <v>165</v>
      </c>
      <c r="C1468">
        <v>44</v>
      </c>
      <c r="D1468">
        <v>169.56</v>
      </c>
      <c r="E1468">
        <v>4</v>
      </c>
    </row>
    <row r="1469" spans="1:5">
      <c r="A1469">
        <v>10260</v>
      </c>
      <c r="B1469" t="s">
        <v>166</v>
      </c>
      <c r="C1469">
        <v>32</v>
      </c>
      <c r="D1469">
        <v>121.57</v>
      </c>
      <c r="E1469">
        <v>1</v>
      </c>
    </row>
    <row r="1470" spans="1:5">
      <c r="A1470">
        <v>10260</v>
      </c>
      <c r="B1470" t="s">
        <v>167</v>
      </c>
      <c r="C1470">
        <v>29</v>
      </c>
      <c r="D1470">
        <v>92.77</v>
      </c>
      <c r="E1470">
        <v>3</v>
      </c>
    </row>
    <row r="1471" spans="1:5">
      <c r="A1471">
        <v>10260</v>
      </c>
      <c r="B1471" t="s">
        <v>155</v>
      </c>
      <c r="C1471">
        <v>23</v>
      </c>
      <c r="D1471">
        <v>137.88</v>
      </c>
      <c r="E1471">
        <v>8</v>
      </c>
    </row>
    <row r="1472" spans="1:5">
      <c r="A1472">
        <v>10260</v>
      </c>
      <c r="B1472" t="s">
        <v>158</v>
      </c>
      <c r="C1472">
        <v>23</v>
      </c>
      <c r="D1472">
        <v>117.1</v>
      </c>
      <c r="E1472">
        <v>10</v>
      </c>
    </row>
    <row r="1473" spans="1:5">
      <c r="A1473">
        <v>10260</v>
      </c>
      <c r="B1473" t="s">
        <v>160</v>
      </c>
      <c r="C1473">
        <v>27</v>
      </c>
      <c r="D1473">
        <v>55.3</v>
      </c>
      <c r="E1473">
        <v>9</v>
      </c>
    </row>
    <row r="1474" spans="1:5">
      <c r="A1474">
        <v>10260</v>
      </c>
      <c r="B1474" t="s">
        <v>162</v>
      </c>
      <c r="C1474">
        <v>21</v>
      </c>
      <c r="D1474">
        <v>56.24</v>
      </c>
      <c r="E1474">
        <v>7</v>
      </c>
    </row>
    <row r="1475" spans="1:5">
      <c r="A1475">
        <v>10260</v>
      </c>
      <c r="B1475" t="s">
        <v>173</v>
      </c>
      <c r="C1475">
        <v>33</v>
      </c>
      <c r="D1475">
        <v>80.55</v>
      </c>
      <c r="E1475">
        <v>2</v>
      </c>
    </row>
    <row r="1476" spans="1:5">
      <c r="A1476">
        <v>10261</v>
      </c>
      <c r="B1476" t="s">
        <v>163</v>
      </c>
      <c r="C1476">
        <v>27</v>
      </c>
      <c r="D1476">
        <v>116.96</v>
      </c>
      <c r="E1476">
        <v>1</v>
      </c>
    </row>
    <row r="1477" spans="1:5">
      <c r="A1477">
        <v>10261</v>
      </c>
      <c r="B1477" t="s">
        <v>168</v>
      </c>
      <c r="C1477">
        <v>20</v>
      </c>
      <c r="D1477">
        <v>80.75</v>
      </c>
      <c r="E1477">
        <v>9</v>
      </c>
    </row>
    <row r="1478" spans="1:5">
      <c r="A1478">
        <v>10261</v>
      </c>
      <c r="B1478" t="s">
        <v>169</v>
      </c>
      <c r="C1478">
        <v>36</v>
      </c>
      <c r="D1478">
        <v>105.69</v>
      </c>
      <c r="E1478">
        <v>8</v>
      </c>
    </row>
    <row r="1479" spans="1:5">
      <c r="A1479">
        <v>10261</v>
      </c>
      <c r="B1479" t="s">
        <v>170</v>
      </c>
      <c r="C1479">
        <v>22</v>
      </c>
      <c r="D1479">
        <v>79.66</v>
      </c>
      <c r="E1479">
        <v>3</v>
      </c>
    </row>
    <row r="1480" spans="1:5">
      <c r="A1480">
        <v>10261</v>
      </c>
      <c r="B1480" t="s">
        <v>172</v>
      </c>
      <c r="C1480">
        <v>34</v>
      </c>
      <c r="D1480">
        <v>64</v>
      </c>
      <c r="E1480">
        <v>4</v>
      </c>
    </row>
    <row r="1481" spans="1:5">
      <c r="A1481">
        <v>10261</v>
      </c>
      <c r="B1481" t="s">
        <v>174</v>
      </c>
      <c r="C1481">
        <v>44</v>
      </c>
      <c r="D1481">
        <v>58.55</v>
      </c>
      <c r="E1481">
        <v>2</v>
      </c>
    </row>
    <row r="1482" spans="1:5">
      <c r="A1482">
        <v>10261</v>
      </c>
      <c r="B1482" t="s">
        <v>175</v>
      </c>
      <c r="C1482">
        <v>25</v>
      </c>
      <c r="D1482">
        <v>89.15</v>
      </c>
      <c r="E1482">
        <v>5</v>
      </c>
    </row>
    <row r="1483" spans="1:5">
      <c r="A1483">
        <v>10261</v>
      </c>
      <c r="B1483" t="s">
        <v>176</v>
      </c>
      <c r="C1483">
        <v>50</v>
      </c>
      <c r="D1483">
        <v>88.39</v>
      </c>
      <c r="E1483">
        <v>6</v>
      </c>
    </row>
    <row r="1484" spans="1:5">
      <c r="A1484">
        <v>10261</v>
      </c>
      <c r="B1484" t="s">
        <v>177</v>
      </c>
      <c r="C1484">
        <v>29</v>
      </c>
      <c r="D1484">
        <v>43.68</v>
      </c>
      <c r="E1484">
        <v>7</v>
      </c>
    </row>
    <row r="1485" spans="1:5">
      <c r="A1485">
        <v>10262</v>
      </c>
      <c r="B1485" t="s">
        <v>178</v>
      </c>
      <c r="C1485">
        <v>49</v>
      </c>
      <c r="D1485">
        <v>157.69</v>
      </c>
      <c r="E1485">
        <v>9</v>
      </c>
    </row>
    <row r="1486" spans="1:5">
      <c r="A1486">
        <v>10262</v>
      </c>
      <c r="B1486" t="s">
        <v>180</v>
      </c>
      <c r="C1486">
        <v>32</v>
      </c>
      <c r="D1486">
        <v>81.72</v>
      </c>
      <c r="E1486">
        <v>15</v>
      </c>
    </row>
    <row r="1487" spans="1:5">
      <c r="A1487">
        <v>10262</v>
      </c>
      <c r="B1487" t="s">
        <v>181</v>
      </c>
      <c r="C1487">
        <v>34</v>
      </c>
      <c r="D1487">
        <v>85.75</v>
      </c>
      <c r="E1487">
        <v>14</v>
      </c>
    </row>
    <row r="1488" spans="1:5">
      <c r="A1488">
        <v>10262</v>
      </c>
      <c r="B1488" t="s">
        <v>182</v>
      </c>
      <c r="C1488">
        <v>34</v>
      </c>
      <c r="D1488">
        <v>98.48</v>
      </c>
      <c r="E1488">
        <v>1</v>
      </c>
    </row>
    <row r="1489" spans="1:5">
      <c r="A1489">
        <v>10262</v>
      </c>
      <c r="B1489" t="s">
        <v>183</v>
      </c>
      <c r="C1489">
        <v>24</v>
      </c>
      <c r="D1489">
        <v>63.71</v>
      </c>
      <c r="E1489">
        <v>10</v>
      </c>
    </row>
    <row r="1490" spans="1:5">
      <c r="A1490">
        <v>10262</v>
      </c>
      <c r="B1490" t="s">
        <v>184</v>
      </c>
      <c r="C1490">
        <v>46</v>
      </c>
      <c r="D1490">
        <v>65.75</v>
      </c>
      <c r="E1490">
        <v>11</v>
      </c>
    </row>
    <row r="1491" spans="1:5">
      <c r="A1491">
        <v>10262</v>
      </c>
      <c r="B1491" t="s">
        <v>171</v>
      </c>
      <c r="C1491">
        <v>49</v>
      </c>
      <c r="D1491">
        <v>82.18</v>
      </c>
      <c r="E1491">
        <v>16</v>
      </c>
    </row>
    <row r="1492" spans="1:5">
      <c r="A1492">
        <v>10262</v>
      </c>
      <c r="B1492" t="s">
        <v>185</v>
      </c>
      <c r="C1492">
        <v>48</v>
      </c>
      <c r="D1492">
        <v>58.69</v>
      </c>
      <c r="E1492">
        <v>8</v>
      </c>
    </row>
    <row r="1493" spans="1:5">
      <c r="A1493">
        <v>10262</v>
      </c>
      <c r="B1493" t="s">
        <v>187</v>
      </c>
      <c r="C1493">
        <v>40</v>
      </c>
      <c r="D1493">
        <v>63.97</v>
      </c>
      <c r="E1493">
        <v>2</v>
      </c>
    </row>
    <row r="1494" spans="1:5">
      <c r="A1494">
        <v>10262</v>
      </c>
      <c r="B1494" t="s">
        <v>188</v>
      </c>
      <c r="C1494">
        <v>49</v>
      </c>
      <c r="D1494">
        <v>35.78</v>
      </c>
      <c r="E1494">
        <v>3</v>
      </c>
    </row>
    <row r="1495" spans="1:5">
      <c r="A1495">
        <v>10262</v>
      </c>
      <c r="B1495" t="s">
        <v>189</v>
      </c>
      <c r="C1495">
        <v>40</v>
      </c>
      <c r="D1495">
        <v>87.69</v>
      </c>
      <c r="E1495">
        <v>4</v>
      </c>
    </row>
    <row r="1496" spans="1:5">
      <c r="A1496">
        <v>10262</v>
      </c>
      <c r="B1496" t="s">
        <v>190</v>
      </c>
      <c r="C1496">
        <v>44</v>
      </c>
      <c r="D1496">
        <v>83.28</v>
      </c>
      <c r="E1496">
        <v>13</v>
      </c>
    </row>
    <row r="1497" spans="1:5">
      <c r="A1497">
        <v>10262</v>
      </c>
      <c r="B1497" t="s">
        <v>191</v>
      </c>
      <c r="C1497">
        <v>33</v>
      </c>
      <c r="D1497">
        <v>81.77</v>
      </c>
      <c r="E1497">
        <v>6</v>
      </c>
    </row>
    <row r="1498" spans="1:5">
      <c r="A1498">
        <v>10262</v>
      </c>
      <c r="B1498" t="s">
        <v>193</v>
      </c>
      <c r="C1498">
        <v>27</v>
      </c>
      <c r="D1498">
        <v>64.8</v>
      </c>
      <c r="E1498">
        <v>5</v>
      </c>
    </row>
    <row r="1499" spans="1:5">
      <c r="A1499">
        <v>10262</v>
      </c>
      <c r="B1499" t="s">
        <v>194</v>
      </c>
      <c r="C1499">
        <v>35</v>
      </c>
      <c r="D1499">
        <v>64.41</v>
      </c>
      <c r="E1499">
        <v>7</v>
      </c>
    </row>
    <row r="1500" spans="1:5">
      <c r="A1500">
        <v>10262</v>
      </c>
      <c r="B1500" t="s">
        <v>195</v>
      </c>
      <c r="C1500">
        <v>21</v>
      </c>
      <c r="D1500">
        <v>41.71</v>
      </c>
      <c r="E1500">
        <v>12</v>
      </c>
    </row>
    <row r="1501" spans="1:5">
      <c r="A1501">
        <v>10263</v>
      </c>
      <c r="B1501" t="s">
        <v>196</v>
      </c>
      <c r="C1501">
        <v>34</v>
      </c>
      <c r="D1501">
        <v>89</v>
      </c>
      <c r="E1501">
        <v>2</v>
      </c>
    </row>
    <row r="1502" spans="1:5">
      <c r="A1502">
        <v>10263</v>
      </c>
      <c r="B1502" t="s">
        <v>197</v>
      </c>
      <c r="C1502">
        <v>40</v>
      </c>
      <c r="D1502">
        <v>107.05</v>
      </c>
      <c r="E1502">
        <v>5</v>
      </c>
    </row>
    <row r="1503" spans="1:5">
      <c r="A1503">
        <v>10263</v>
      </c>
      <c r="B1503" t="s">
        <v>198</v>
      </c>
      <c r="C1503">
        <v>41</v>
      </c>
      <c r="D1503">
        <v>193.66</v>
      </c>
      <c r="E1503">
        <v>4</v>
      </c>
    </row>
    <row r="1504" spans="1:5">
      <c r="A1504">
        <v>10263</v>
      </c>
      <c r="B1504" t="s">
        <v>199</v>
      </c>
      <c r="C1504">
        <v>48</v>
      </c>
      <c r="D1504">
        <v>123.51</v>
      </c>
      <c r="E1504">
        <v>1</v>
      </c>
    </row>
    <row r="1505" spans="1:5">
      <c r="A1505">
        <v>10263</v>
      </c>
      <c r="B1505" t="s">
        <v>179</v>
      </c>
      <c r="C1505">
        <v>33</v>
      </c>
      <c r="D1505">
        <v>67.58</v>
      </c>
      <c r="E1505">
        <v>10</v>
      </c>
    </row>
    <row r="1506" spans="1:5">
      <c r="A1506">
        <v>10263</v>
      </c>
      <c r="B1506" t="s">
        <v>200</v>
      </c>
      <c r="C1506">
        <v>34</v>
      </c>
      <c r="D1506">
        <v>50.27</v>
      </c>
      <c r="E1506">
        <v>6</v>
      </c>
    </row>
    <row r="1507" spans="1:5">
      <c r="A1507">
        <v>10263</v>
      </c>
      <c r="B1507" t="s">
        <v>201</v>
      </c>
      <c r="C1507">
        <v>42</v>
      </c>
      <c r="D1507">
        <v>109.32</v>
      </c>
      <c r="E1507">
        <v>3</v>
      </c>
    </row>
    <row r="1508" spans="1:5">
      <c r="A1508">
        <v>10263</v>
      </c>
      <c r="B1508" t="s">
        <v>202</v>
      </c>
      <c r="C1508">
        <v>37</v>
      </c>
      <c r="D1508">
        <v>67.03</v>
      </c>
      <c r="E1508">
        <v>7</v>
      </c>
    </row>
    <row r="1509" spans="1:5">
      <c r="A1509">
        <v>10263</v>
      </c>
      <c r="B1509" t="s">
        <v>186</v>
      </c>
      <c r="C1509">
        <v>24</v>
      </c>
      <c r="D1509">
        <v>59.41</v>
      </c>
      <c r="E1509">
        <v>11</v>
      </c>
    </row>
    <row r="1510" spans="1:5">
      <c r="A1510">
        <v>10263</v>
      </c>
      <c r="B1510" t="s">
        <v>203</v>
      </c>
      <c r="C1510">
        <v>31</v>
      </c>
      <c r="D1510">
        <v>93.9</v>
      </c>
      <c r="E1510">
        <v>8</v>
      </c>
    </row>
    <row r="1511" spans="1:5">
      <c r="A1511">
        <v>10263</v>
      </c>
      <c r="B1511" t="s">
        <v>192</v>
      </c>
      <c r="C1511">
        <v>47</v>
      </c>
      <c r="D1511">
        <v>117.46</v>
      </c>
      <c r="E1511">
        <v>9</v>
      </c>
    </row>
    <row r="1512" spans="1:5">
      <c r="A1512">
        <v>10264</v>
      </c>
      <c r="B1512" t="s">
        <v>211</v>
      </c>
      <c r="C1512">
        <v>48</v>
      </c>
      <c r="D1512">
        <v>58.44</v>
      </c>
      <c r="E1512">
        <v>3</v>
      </c>
    </row>
    <row r="1513" spans="1:5">
      <c r="A1513">
        <v>10264</v>
      </c>
      <c r="B1513" t="s">
        <v>212</v>
      </c>
      <c r="C1513">
        <v>20</v>
      </c>
      <c r="D1513">
        <v>124.99</v>
      </c>
      <c r="E1513">
        <v>2</v>
      </c>
    </row>
    <row r="1514" spans="1:5">
      <c r="A1514">
        <v>10264</v>
      </c>
      <c r="B1514" t="s">
        <v>213</v>
      </c>
      <c r="C1514">
        <v>37</v>
      </c>
      <c r="D1514">
        <v>61.64</v>
      </c>
      <c r="E1514">
        <v>6</v>
      </c>
    </row>
    <row r="1515" spans="1:5">
      <c r="A1515">
        <v>10264</v>
      </c>
      <c r="B1515" t="s">
        <v>216</v>
      </c>
      <c r="C1515">
        <v>47</v>
      </c>
      <c r="D1515">
        <v>75.180000000000007</v>
      </c>
      <c r="E1515">
        <v>1</v>
      </c>
    </row>
    <row r="1516" spans="1:5">
      <c r="A1516">
        <v>10264</v>
      </c>
      <c r="B1516" t="s">
        <v>217</v>
      </c>
      <c r="C1516">
        <v>20</v>
      </c>
      <c r="D1516">
        <v>39.020000000000003</v>
      </c>
      <c r="E1516">
        <v>4</v>
      </c>
    </row>
    <row r="1517" spans="1:5">
      <c r="A1517">
        <v>10264</v>
      </c>
      <c r="B1517" t="s">
        <v>218</v>
      </c>
      <c r="C1517">
        <v>34</v>
      </c>
      <c r="D1517">
        <v>100.01</v>
      </c>
      <c r="E1517">
        <v>7</v>
      </c>
    </row>
    <row r="1518" spans="1:5">
      <c r="A1518">
        <v>10264</v>
      </c>
      <c r="B1518" t="s">
        <v>219</v>
      </c>
      <c r="C1518">
        <v>47</v>
      </c>
      <c r="D1518">
        <v>67.53</v>
      </c>
      <c r="E1518">
        <v>5</v>
      </c>
    </row>
    <row r="1519" spans="1:5">
      <c r="A1519">
        <v>10265</v>
      </c>
      <c r="B1519" t="s">
        <v>209</v>
      </c>
      <c r="C1519">
        <v>45</v>
      </c>
      <c r="D1519">
        <v>74.78</v>
      </c>
      <c r="E1519">
        <v>2</v>
      </c>
    </row>
    <row r="1520" spans="1:5">
      <c r="A1520">
        <v>10265</v>
      </c>
      <c r="B1520" t="s">
        <v>210</v>
      </c>
      <c r="C1520">
        <v>49</v>
      </c>
      <c r="D1520">
        <v>123.47</v>
      </c>
      <c r="E1520">
        <v>1</v>
      </c>
    </row>
    <row r="1521" spans="1:5">
      <c r="A1521">
        <v>10266</v>
      </c>
      <c r="B1521" t="s">
        <v>204</v>
      </c>
      <c r="C1521">
        <v>44</v>
      </c>
      <c r="D1521">
        <v>188.73</v>
      </c>
      <c r="E1521">
        <v>14</v>
      </c>
    </row>
    <row r="1522" spans="1:5">
      <c r="A1522">
        <v>10266</v>
      </c>
      <c r="B1522" t="s">
        <v>205</v>
      </c>
      <c r="C1522">
        <v>22</v>
      </c>
      <c r="D1522">
        <v>110.39</v>
      </c>
      <c r="E1522">
        <v>12</v>
      </c>
    </row>
    <row r="1523" spans="1:5">
      <c r="A1523">
        <v>10266</v>
      </c>
      <c r="B1523" t="s">
        <v>206</v>
      </c>
      <c r="C1523">
        <v>35</v>
      </c>
      <c r="D1523">
        <v>67.83</v>
      </c>
      <c r="E1523">
        <v>15</v>
      </c>
    </row>
    <row r="1524" spans="1:5">
      <c r="A1524">
        <v>10266</v>
      </c>
      <c r="B1524" t="s">
        <v>207</v>
      </c>
      <c r="C1524">
        <v>40</v>
      </c>
      <c r="D1524">
        <v>112.86</v>
      </c>
      <c r="E1524">
        <v>11</v>
      </c>
    </row>
    <row r="1525" spans="1:5">
      <c r="A1525">
        <v>10266</v>
      </c>
      <c r="B1525" t="s">
        <v>220</v>
      </c>
      <c r="C1525">
        <v>21</v>
      </c>
      <c r="D1525">
        <v>131.63</v>
      </c>
      <c r="E1525">
        <v>6</v>
      </c>
    </row>
    <row r="1526" spans="1:5">
      <c r="A1526">
        <v>10266</v>
      </c>
      <c r="B1526" t="s">
        <v>225</v>
      </c>
      <c r="C1526">
        <v>36</v>
      </c>
      <c r="D1526">
        <v>99.55</v>
      </c>
      <c r="E1526">
        <v>2</v>
      </c>
    </row>
    <row r="1527" spans="1:5">
      <c r="A1527">
        <v>10266</v>
      </c>
      <c r="B1527" t="s">
        <v>208</v>
      </c>
      <c r="C1527">
        <v>33</v>
      </c>
      <c r="D1527">
        <v>77</v>
      </c>
      <c r="E1527">
        <v>10</v>
      </c>
    </row>
    <row r="1528" spans="1:5">
      <c r="A1528">
        <v>10266</v>
      </c>
      <c r="B1528" t="s">
        <v>221</v>
      </c>
      <c r="C1528">
        <v>49</v>
      </c>
      <c r="D1528">
        <v>139.41</v>
      </c>
      <c r="E1528">
        <v>5</v>
      </c>
    </row>
    <row r="1529" spans="1:5">
      <c r="A1529">
        <v>10266</v>
      </c>
      <c r="B1529" t="s">
        <v>222</v>
      </c>
      <c r="C1529">
        <v>20</v>
      </c>
      <c r="D1529">
        <v>113.52</v>
      </c>
      <c r="E1529">
        <v>3</v>
      </c>
    </row>
    <row r="1530" spans="1:5">
      <c r="A1530">
        <v>10266</v>
      </c>
      <c r="B1530" t="s">
        <v>154</v>
      </c>
      <c r="C1530">
        <v>29</v>
      </c>
      <c r="D1530">
        <v>137.16999999999999</v>
      </c>
      <c r="E1530">
        <v>7</v>
      </c>
    </row>
    <row r="1531" spans="1:5">
      <c r="A1531">
        <v>10266</v>
      </c>
      <c r="B1531" t="s">
        <v>223</v>
      </c>
      <c r="C1531">
        <v>33</v>
      </c>
      <c r="D1531">
        <v>127.15</v>
      </c>
      <c r="E1531">
        <v>4</v>
      </c>
    </row>
    <row r="1532" spans="1:5">
      <c r="A1532">
        <v>10266</v>
      </c>
      <c r="B1532" t="s">
        <v>228</v>
      </c>
      <c r="C1532">
        <v>28</v>
      </c>
      <c r="D1532">
        <v>40.25</v>
      </c>
      <c r="E1532">
        <v>1</v>
      </c>
    </row>
    <row r="1533" spans="1:5">
      <c r="A1533">
        <v>10266</v>
      </c>
      <c r="B1533" t="s">
        <v>224</v>
      </c>
      <c r="C1533">
        <v>34</v>
      </c>
      <c r="D1533">
        <v>35.119999999999997</v>
      </c>
      <c r="E1533">
        <v>8</v>
      </c>
    </row>
    <row r="1534" spans="1:5">
      <c r="A1534">
        <v>10266</v>
      </c>
      <c r="B1534" t="s">
        <v>214</v>
      </c>
      <c r="C1534">
        <v>47</v>
      </c>
      <c r="D1534">
        <v>56.33</v>
      </c>
      <c r="E1534">
        <v>13</v>
      </c>
    </row>
    <row r="1535" spans="1:5">
      <c r="A1535">
        <v>10266</v>
      </c>
      <c r="B1535" t="s">
        <v>215</v>
      </c>
      <c r="C1535">
        <v>24</v>
      </c>
      <c r="D1535">
        <v>119.37</v>
      </c>
      <c r="E1535">
        <v>9</v>
      </c>
    </row>
    <row r="1536" spans="1:5">
      <c r="A1536">
        <v>10267</v>
      </c>
      <c r="B1536" t="s">
        <v>226</v>
      </c>
      <c r="C1536">
        <v>36</v>
      </c>
      <c r="D1536">
        <v>71.27</v>
      </c>
      <c r="E1536">
        <v>1</v>
      </c>
    </row>
    <row r="1537" spans="1:5">
      <c r="A1537">
        <v>10267</v>
      </c>
      <c r="B1537" t="s">
        <v>227</v>
      </c>
      <c r="C1537">
        <v>40</v>
      </c>
      <c r="D1537">
        <v>72.02</v>
      </c>
      <c r="E1537">
        <v>5</v>
      </c>
    </row>
    <row r="1538" spans="1:5">
      <c r="A1538">
        <v>10267</v>
      </c>
      <c r="B1538" t="s">
        <v>229</v>
      </c>
      <c r="C1538">
        <v>38</v>
      </c>
      <c r="D1538">
        <v>76.33</v>
      </c>
      <c r="E1538">
        <v>3</v>
      </c>
    </row>
    <row r="1539" spans="1:5">
      <c r="A1539">
        <v>10267</v>
      </c>
      <c r="B1539" t="s">
        <v>230</v>
      </c>
      <c r="C1539">
        <v>43</v>
      </c>
      <c r="D1539">
        <v>93.95</v>
      </c>
      <c r="E1539">
        <v>2</v>
      </c>
    </row>
    <row r="1540" spans="1:5">
      <c r="A1540">
        <v>10267</v>
      </c>
      <c r="B1540" t="s">
        <v>231</v>
      </c>
      <c r="C1540">
        <v>44</v>
      </c>
      <c r="D1540">
        <v>83.9</v>
      </c>
      <c r="E1540">
        <v>4</v>
      </c>
    </row>
    <row r="1541" spans="1:5">
      <c r="A1541">
        <v>10267</v>
      </c>
      <c r="B1541" t="s">
        <v>232</v>
      </c>
      <c r="C1541">
        <v>43</v>
      </c>
      <c r="D1541">
        <v>98.51</v>
      </c>
      <c r="E1541">
        <v>6</v>
      </c>
    </row>
    <row r="1542" spans="1:5">
      <c r="A1542">
        <v>10268</v>
      </c>
      <c r="B1542" t="s">
        <v>132</v>
      </c>
      <c r="C1542">
        <v>49</v>
      </c>
      <c r="D1542">
        <v>93.49</v>
      </c>
      <c r="E1542">
        <v>3</v>
      </c>
    </row>
    <row r="1543" spans="1:5">
      <c r="A1543">
        <v>10268</v>
      </c>
      <c r="B1543" t="s">
        <v>133</v>
      </c>
      <c r="C1543">
        <v>26</v>
      </c>
      <c r="D1543">
        <v>45.82</v>
      </c>
      <c r="E1543">
        <v>2</v>
      </c>
    </row>
    <row r="1544" spans="1:5">
      <c r="A1544">
        <v>10268</v>
      </c>
      <c r="B1544" t="s">
        <v>124</v>
      </c>
      <c r="C1544">
        <v>34</v>
      </c>
      <c r="D1544">
        <v>164.9</v>
      </c>
      <c r="E1544">
        <v>10</v>
      </c>
    </row>
    <row r="1545" spans="1:5">
      <c r="A1545">
        <v>10268</v>
      </c>
      <c r="B1545" t="s">
        <v>125</v>
      </c>
      <c r="C1545">
        <v>31</v>
      </c>
      <c r="D1545">
        <v>60.54</v>
      </c>
      <c r="E1545">
        <v>9</v>
      </c>
    </row>
    <row r="1546" spans="1:5">
      <c r="A1546">
        <v>10268</v>
      </c>
      <c r="B1546" t="s">
        <v>128</v>
      </c>
      <c r="C1546">
        <v>50</v>
      </c>
      <c r="D1546">
        <v>124.59</v>
      </c>
      <c r="E1546">
        <v>7</v>
      </c>
    </row>
    <row r="1547" spans="1:5">
      <c r="A1547">
        <v>10268</v>
      </c>
      <c r="B1547" t="s">
        <v>129</v>
      </c>
      <c r="C1547">
        <v>35</v>
      </c>
      <c r="D1547">
        <v>148.5</v>
      </c>
      <c r="E1547">
        <v>4</v>
      </c>
    </row>
    <row r="1548" spans="1:5">
      <c r="A1548">
        <v>10268</v>
      </c>
      <c r="B1548" t="s">
        <v>142</v>
      </c>
      <c r="C1548">
        <v>39</v>
      </c>
      <c r="D1548">
        <v>96.23</v>
      </c>
      <c r="E1548">
        <v>1</v>
      </c>
    </row>
    <row r="1549" spans="1:5">
      <c r="A1549">
        <v>10268</v>
      </c>
      <c r="B1549" t="s">
        <v>126</v>
      </c>
      <c r="C1549">
        <v>35</v>
      </c>
      <c r="D1549">
        <v>84.67</v>
      </c>
      <c r="E1549">
        <v>11</v>
      </c>
    </row>
    <row r="1550" spans="1:5">
      <c r="A1550">
        <v>10268</v>
      </c>
      <c r="B1550" t="s">
        <v>130</v>
      </c>
      <c r="C1550">
        <v>33</v>
      </c>
      <c r="D1550">
        <v>31.86</v>
      </c>
      <c r="E1550">
        <v>6</v>
      </c>
    </row>
    <row r="1551" spans="1:5">
      <c r="A1551">
        <v>10268</v>
      </c>
      <c r="B1551" t="s">
        <v>131</v>
      </c>
      <c r="C1551">
        <v>40</v>
      </c>
      <c r="D1551">
        <v>36.29</v>
      </c>
      <c r="E1551">
        <v>5</v>
      </c>
    </row>
    <row r="1552" spans="1:5">
      <c r="A1552">
        <v>10268</v>
      </c>
      <c r="B1552" t="s">
        <v>127</v>
      </c>
      <c r="C1552">
        <v>30</v>
      </c>
      <c r="D1552">
        <v>37.75</v>
      </c>
      <c r="E1552">
        <v>8</v>
      </c>
    </row>
    <row r="1553" spans="1:5">
      <c r="A1553">
        <v>10269</v>
      </c>
      <c r="B1553" t="s">
        <v>140</v>
      </c>
      <c r="C1553">
        <v>32</v>
      </c>
      <c r="D1553">
        <v>57.46</v>
      </c>
      <c r="E1553">
        <v>1</v>
      </c>
    </row>
    <row r="1554" spans="1:5">
      <c r="A1554">
        <v>10269</v>
      </c>
      <c r="B1554" t="s">
        <v>146</v>
      </c>
      <c r="C1554">
        <v>48</v>
      </c>
      <c r="D1554">
        <v>95.44</v>
      </c>
      <c r="E1554">
        <v>2</v>
      </c>
    </row>
    <row r="1555" spans="1:5">
      <c r="A1555">
        <v>10270</v>
      </c>
      <c r="B1555" t="s">
        <v>134</v>
      </c>
      <c r="C1555">
        <v>21</v>
      </c>
      <c r="D1555">
        <v>171.44</v>
      </c>
      <c r="E1555">
        <v>9</v>
      </c>
    </row>
    <row r="1556" spans="1:5">
      <c r="A1556">
        <v>10270</v>
      </c>
      <c r="B1556" t="s">
        <v>135</v>
      </c>
      <c r="C1556">
        <v>32</v>
      </c>
      <c r="D1556">
        <v>124.1</v>
      </c>
      <c r="E1556">
        <v>2</v>
      </c>
    </row>
    <row r="1557" spans="1:5">
      <c r="A1557">
        <v>10270</v>
      </c>
      <c r="B1557" t="s">
        <v>136</v>
      </c>
      <c r="C1557">
        <v>28</v>
      </c>
      <c r="D1557">
        <v>135.30000000000001</v>
      </c>
      <c r="E1557">
        <v>6</v>
      </c>
    </row>
    <row r="1558" spans="1:5">
      <c r="A1558">
        <v>10270</v>
      </c>
      <c r="B1558" t="s">
        <v>137</v>
      </c>
      <c r="C1558">
        <v>43</v>
      </c>
      <c r="D1558">
        <v>94.5</v>
      </c>
      <c r="E1558">
        <v>8</v>
      </c>
    </row>
    <row r="1559" spans="1:5">
      <c r="A1559">
        <v>10270</v>
      </c>
      <c r="B1559" t="s">
        <v>139</v>
      </c>
      <c r="C1559">
        <v>31</v>
      </c>
      <c r="D1559">
        <v>81.05</v>
      </c>
      <c r="E1559">
        <v>10</v>
      </c>
    </row>
    <row r="1560" spans="1:5">
      <c r="A1560">
        <v>10270</v>
      </c>
      <c r="B1560" t="s">
        <v>141</v>
      </c>
      <c r="C1560">
        <v>38</v>
      </c>
      <c r="D1560">
        <v>85.87</v>
      </c>
      <c r="E1560">
        <v>11</v>
      </c>
    </row>
    <row r="1561" spans="1:5">
      <c r="A1561">
        <v>10270</v>
      </c>
      <c r="B1561" t="s">
        <v>143</v>
      </c>
      <c r="C1561">
        <v>38</v>
      </c>
      <c r="D1561">
        <v>107.76</v>
      </c>
      <c r="E1561">
        <v>3</v>
      </c>
    </row>
    <row r="1562" spans="1:5">
      <c r="A1562">
        <v>10270</v>
      </c>
      <c r="B1562" t="s">
        <v>144</v>
      </c>
      <c r="C1562">
        <v>44</v>
      </c>
      <c r="D1562">
        <v>40.25</v>
      </c>
      <c r="E1562">
        <v>7</v>
      </c>
    </row>
    <row r="1563" spans="1:5">
      <c r="A1563">
        <v>10270</v>
      </c>
      <c r="B1563" t="s">
        <v>147</v>
      </c>
      <c r="C1563">
        <v>32</v>
      </c>
      <c r="D1563">
        <v>93.42</v>
      </c>
      <c r="E1563">
        <v>1</v>
      </c>
    </row>
    <row r="1564" spans="1:5">
      <c r="A1564">
        <v>10270</v>
      </c>
      <c r="B1564" t="s">
        <v>148</v>
      </c>
      <c r="C1564">
        <v>21</v>
      </c>
      <c r="D1564">
        <v>52.36</v>
      </c>
      <c r="E1564">
        <v>5</v>
      </c>
    </row>
    <row r="1565" spans="1:5">
      <c r="A1565">
        <v>10270</v>
      </c>
      <c r="B1565" t="s">
        <v>149</v>
      </c>
      <c r="C1565">
        <v>46</v>
      </c>
      <c r="D1565">
        <v>101.15</v>
      </c>
      <c r="E1565">
        <v>4</v>
      </c>
    </row>
    <row r="1566" spans="1:5">
      <c r="A1566">
        <v>10271</v>
      </c>
      <c r="B1566" t="s">
        <v>151</v>
      </c>
      <c r="C1566">
        <v>31</v>
      </c>
      <c r="D1566">
        <v>99.54</v>
      </c>
      <c r="E1566">
        <v>5</v>
      </c>
    </row>
    <row r="1567" spans="1:5">
      <c r="A1567">
        <v>10271</v>
      </c>
      <c r="B1567" t="s">
        <v>152</v>
      </c>
      <c r="C1567">
        <v>50</v>
      </c>
      <c r="D1567">
        <v>147.36000000000001</v>
      </c>
      <c r="E1567">
        <v>4</v>
      </c>
    </row>
    <row r="1568" spans="1:5">
      <c r="A1568">
        <v>10271</v>
      </c>
      <c r="B1568" t="s">
        <v>153</v>
      </c>
      <c r="C1568">
        <v>50</v>
      </c>
      <c r="D1568">
        <v>121.5</v>
      </c>
      <c r="E1568">
        <v>8</v>
      </c>
    </row>
    <row r="1569" spans="1:5">
      <c r="A1569">
        <v>10271</v>
      </c>
      <c r="B1569" t="s">
        <v>138</v>
      </c>
      <c r="C1569">
        <v>25</v>
      </c>
      <c r="D1569">
        <v>59.55</v>
      </c>
      <c r="E1569">
        <v>11</v>
      </c>
    </row>
    <row r="1570" spans="1:5">
      <c r="A1570">
        <v>10271</v>
      </c>
      <c r="B1570" t="s">
        <v>154</v>
      </c>
      <c r="C1570">
        <v>20</v>
      </c>
      <c r="D1570">
        <v>169.34</v>
      </c>
      <c r="E1570">
        <v>9</v>
      </c>
    </row>
    <row r="1571" spans="1:5">
      <c r="A1571">
        <v>10271</v>
      </c>
      <c r="B1571" t="s">
        <v>156</v>
      </c>
      <c r="C1571">
        <v>45</v>
      </c>
      <c r="D1571">
        <v>49.71</v>
      </c>
      <c r="E1571">
        <v>2</v>
      </c>
    </row>
    <row r="1572" spans="1:5">
      <c r="A1572">
        <v>10271</v>
      </c>
      <c r="B1572" t="s">
        <v>145</v>
      </c>
      <c r="C1572">
        <v>43</v>
      </c>
      <c r="D1572">
        <v>122.68</v>
      </c>
      <c r="E1572">
        <v>10</v>
      </c>
    </row>
    <row r="1573" spans="1:5">
      <c r="A1573">
        <v>10271</v>
      </c>
      <c r="B1573" t="s">
        <v>157</v>
      </c>
      <c r="C1573">
        <v>38</v>
      </c>
      <c r="D1573">
        <v>28.64</v>
      </c>
      <c r="E1573">
        <v>6</v>
      </c>
    </row>
    <row r="1574" spans="1:5">
      <c r="A1574">
        <v>10271</v>
      </c>
      <c r="B1574" t="s">
        <v>158</v>
      </c>
      <c r="C1574">
        <v>22</v>
      </c>
      <c r="D1574">
        <v>110</v>
      </c>
      <c r="E1574">
        <v>1</v>
      </c>
    </row>
    <row r="1575" spans="1:5">
      <c r="A1575">
        <v>10271</v>
      </c>
      <c r="B1575" t="s">
        <v>159</v>
      </c>
      <c r="C1575">
        <v>35</v>
      </c>
      <c r="D1575">
        <v>51.95</v>
      </c>
      <c r="E1575">
        <v>7</v>
      </c>
    </row>
    <row r="1576" spans="1:5">
      <c r="A1576">
        <v>10271</v>
      </c>
      <c r="B1576" t="s">
        <v>161</v>
      </c>
      <c r="C1576">
        <v>34</v>
      </c>
      <c r="D1576">
        <v>93.76</v>
      </c>
      <c r="E1576">
        <v>3</v>
      </c>
    </row>
    <row r="1577" spans="1:5">
      <c r="A1577">
        <v>10272</v>
      </c>
      <c r="B1577" t="s">
        <v>164</v>
      </c>
      <c r="C1577">
        <v>35</v>
      </c>
      <c r="D1577">
        <v>187.02</v>
      </c>
      <c r="E1577">
        <v>2</v>
      </c>
    </row>
    <row r="1578" spans="1:5">
      <c r="A1578">
        <v>10272</v>
      </c>
      <c r="B1578" t="s">
        <v>150</v>
      </c>
      <c r="C1578">
        <v>27</v>
      </c>
      <c r="D1578">
        <v>123.89</v>
      </c>
      <c r="E1578">
        <v>3</v>
      </c>
    </row>
    <row r="1579" spans="1:5">
      <c r="A1579">
        <v>10272</v>
      </c>
      <c r="B1579" t="s">
        <v>165</v>
      </c>
      <c r="C1579">
        <v>39</v>
      </c>
      <c r="D1579">
        <v>148.80000000000001</v>
      </c>
      <c r="E1579">
        <v>1</v>
      </c>
    </row>
    <row r="1580" spans="1:5">
      <c r="A1580">
        <v>10272</v>
      </c>
      <c r="B1580" t="s">
        <v>155</v>
      </c>
      <c r="C1580">
        <v>25</v>
      </c>
      <c r="D1580">
        <v>126.39</v>
      </c>
      <c r="E1580">
        <v>5</v>
      </c>
    </row>
    <row r="1581" spans="1:5">
      <c r="A1581">
        <v>10272</v>
      </c>
      <c r="B1581" t="s">
        <v>160</v>
      </c>
      <c r="C1581">
        <v>45</v>
      </c>
      <c r="D1581">
        <v>56.55</v>
      </c>
      <c r="E1581">
        <v>6</v>
      </c>
    </row>
    <row r="1582" spans="1:5">
      <c r="A1582">
        <v>10272</v>
      </c>
      <c r="B1582" t="s">
        <v>162</v>
      </c>
      <c r="C1582">
        <v>43</v>
      </c>
      <c r="D1582">
        <v>53.89</v>
      </c>
      <c r="E1582">
        <v>4</v>
      </c>
    </row>
    <row r="1583" spans="1:5">
      <c r="A1583">
        <v>10273</v>
      </c>
      <c r="B1583" t="s">
        <v>163</v>
      </c>
      <c r="C1583">
        <v>30</v>
      </c>
      <c r="D1583">
        <v>136</v>
      </c>
      <c r="E1583">
        <v>4</v>
      </c>
    </row>
    <row r="1584" spans="1:5">
      <c r="A1584">
        <v>10273</v>
      </c>
      <c r="B1584" t="s">
        <v>180</v>
      </c>
      <c r="C1584">
        <v>34</v>
      </c>
      <c r="D1584">
        <v>84.3</v>
      </c>
      <c r="E1584">
        <v>2</v>
      </c>
    </row>
    <row r="1585" spans="1:5">
      <c r="A1585">
        <v>10273</v>
      </c>
      <c r="B1585" t="s">
        <v>166</v>
      </c>
      <c r="C1585">
        <v>40</v>
      </c>
      <c r="D1585">
        <v>117.47</v>
      </c>
      <c r="E1585">
        <v>13</v>
      </c>
    </row>
    <row r="1586" spans="1:5">
      <c r="A1586">
        <v>10273</v>
      </c>
      <c r="B1586" t="s">
        <v>167</v>
      </c>
      <c r="C1586">
        <v>47</v>
      </c>
      <c r="D1586">
        <v>87.73</v>
      </c>
      <c r="E1586">
        <v>15</v>
      </c>
    </row>
    <row r="1587" spans="1:5">
      <c r="A1587">
        <v>10273</v>
      </c>
      <c r="B1587" t="s">
        <v>181</v>
      </c>
      <c r="C1587">
        <v>50</v>
      </c>
      <c r="D1587">
        <v>105.87</v>
      </c>
      <c r="E1587">
        <v>1</v>
      </c>
    </row>
    <row r="1588" spans="1:5">
      <c r="A1588">
        <v>10273</v>
      </c>
      <c r="B1588" t="s">
        <v>168</v>
      </c>
      <c r="C1588">
        <v>33</v>
      </c>
      <c r="D1588">
        <v>72.849999999999994</v>
      </c>
      <c r="E1588">
        <v>12</v>
      </c>
    </row>
    <row r="1589" spans="1:5">
      <c r="A1589">
        <v>10273</v>
      </c>
      <c r="B1589" t="s">
        <v>169</v>
      </c>
      <c r="C1589">
        <v>22</v>
      </c>
      <c r="D1589">
        <v>103.23</v>
      </c>
      <c r="E1589">
        <v>11</v>
      </c>
    </row>
    <row r="1590" spans="1:5">
      <c r="A1590">
        <v>10273</v>
      </c>
      <c r="B1590" t="s">
        <v>170</v>
      </c>
      <c r="C1590">
        <v>27</v>
      </c>
      <c r="D1590">
        <v>84.08</v>
      </c>
      <c r="E1590">
        <v>6</v>
      </c>
    </row>
    <row r="1591" spans="1:5">
      <c r="A1591">
        <v>10273</v>
      </c>
      <c r="B1591" t="s">
        <v>171</v>
      </c>
      <c r="C1591">
        <v>48</v>
      </c>
      <c r="D1591">
        <v>83.86</v>
      </c>
      <c r="E1591">
        <v>3</v>
      </c>
    </row>
    <row r="1592" spans="1:5">
      <c r="A1592">
        <v>10273</v>
      </c>
      <c r="B1592" t="s">
        <v>172</v>
      </c>
      <c r="C1592">
        <v>21</v>
      </c>
      <c r="D1592">
        <v>66</v>
      </c>
      <c r="E1592">
        <v>7</v>
      </c>
    </row>
    <row r="1593" spans="1:5">
      <c r="A1593">
        <v>10273</v>
      </c>
      <c r="B1593" t="s">
        <v>173</v>
      </c>
      <c r="C1593">
        <v>21</v>
      </c>
      <c r="D1593">
        <v>77.95</v>
      </c>
      <c r="E1593">
        <v>14</v>
      </c>
    </row>
    <row r="1594" spans="1:5">
      <c r="A1594">
        <v>10273</v>
      </c>
      <c r="B1594" t="s">
        <v>174</v>
      </c>
      <c r="C1594">
        <v>42</v>
      </c>
      <c r="D1594">
        <v>57.82</v>
      </c>
      <c r="E1594">
        <v>5</v>
      </c>
    </row>
    <row r="1595" spans="1:5">
      <c r="A1595">
        <v>10273</v>
      </c>
      <c r="B1595" t="s">
        <v>175</v>
      </c>
      <c r="C1595">
        <v>40</v>
      </c>
      <c r="D1595">
        <v>91.15</v>
      </c>
      <c r="E1595">
        <v>8</v>
      </c>
    </row>
    <row r="1596" spans="1:5">
      <c r="A1596">
        <v>10273</v>
      </c>
      <c r="B1596" t="s">
        <v>176</v>
      </c>
      <c r="C1596">
        <v>26</v>
      </c>
      <c r="D1596">
        <v>89.38</v>
      </c>
      <c r="E1596">
        <v>9</v>
      </c>
    </row>
    <row r="1597" spans="1:5">
      <c r="A1597">
        <v>10273</v>
      </c>
      <c r="B1597" t="s">
        <v>177</v>
      </c>
      <c r="C1597">
        <v>37</v>
      </c>
      <c r="D1597">
        <v>51.32</v>
      </c>
      <c r="E1597">
        <v>10</v>
      </c>
    </row>
    <row r="1598" spans="1:5">
      <c r="A1598">
        <v>10274</v>
      </c>
      <c r="B1598" t="s">
        <v>178</v>
      </c>
      <c r="C1598">
        <v>41</v>
      </c>
      <c r="D1598">
        <v>129.31</v>
      </c>
      <c r="E1598">
        <v>1</v>
      </c>
    </row>
    <row r="1599" spans="1:5">
      <c r="A1599">
        <v>10274</v>
      </c>
      <c r="B1599" t="s">
        <v>183</v>
      </c>
      <c r="C1599">
        <v>40</v>
      </c>
      <c r="D1599">
        <v>56.86</v>
      </c>
      <c r="E1599">
        <v>2</v>
      </c>
    </row>
    <row r="1600" spans="1:5">
      <c r="A1600">
        <v>10274</v>
      </c>
      <c r="B1600" t="s">
        <v>184</v>
      </c>
      <c r="C1600">
        <v>24</v>
      </c>
      <c r="D1600">
        <v>65.09</v>
      </c>
      <c r="E1600">
        <v>3</v>
      </c>
    </row>
    <row r="1601" spans="1:5">
      <c r="A1601">
        <v>10274</v>
      </c>
      <c r="B1601" t="s">
        <v>190</v>
      </c>
      <c r="C1601">
        <v>24</v>
      </c>
      <c r="D1601">
        <v>75.13</v>
      </c>
      <c r="E1601">
        <v>5</v>
      </c>
    </row>
    <row r="1602" spans="1:5">
      <c r="A1602">
        <v>10274</v>
      </c>
      <c r="B1602" t="s">
        <v>195</v>
      </c>
      <c r="C1602">
        <v>32</v>
      </c>
      <c r="D1602">
        <v>49.66</v>
      </c>
      <c r="E1602">
        <v>4</v>
      </c>
    </row>
    <row r="1603" spans="1:5">
      <c r="A1603">
        <v>10275</v>
      </c>
      <c r="B1603" t="s">
        <v>196</v>
      </c>
      <c r="C1603">
        <v>45</v>
      </c>
      <c r="D1603">
        <v>81.349999999999994</v>
      </c>
      <c r="E1603">
        <v>1</v>
      </c>
    </row>
    <row r="1604" spans="1:5">
      <c r="A1604">
        <v>10275</v>
      </c>
      <c r="B1604" t="s">
        <v>197</v>
      </c>
      <c r="C1604">
        <v>22</v>
      </c>
      <c r="D1604">
        <v>115.37</v>
      </c>
      <c r="E1604">
        <v>4</v>
      </c>
    </row>
    <row r="1605" spans="1:5">
      <c r="A1605">
        <v>10275</v>
      </c>
      <c r="B1605" t="s">
        <v>198</v>
      </c>
      <c r="C1605">
        <v>36</v>
      </c>
      <c r="D1605">
        <v>154.93</v>
      </c>
      <c r="E1605">
        <v>3</v>
      </c>
    </row>
    <row r="1606" spans="1:5">
      <c r="A1606">
        <v>10275</v>
      </c>
      <c r="B1606" t="s">
        <v>179</v>
      </c>
      <c r="C1606">
        <v>35</v>
      </c>
      <c r="D1606">
        <v>70.12</v>
      </c>
      <c r="E1606">
        <v>9</v>
      </c>
    </row>
    <row r="1607" spans="1:5">
      <c r="A1607">
        <v>10275</v>
      </c>
      <c r="B1607" t="s">
        <v>200</v>
      </c>
      <c r="C1607">
        <v>37</v>
      </c>
      <c r="D1607">
        <v>52.09</v>
      </c>
      <c r="E1607">
        <v>5</v>
      </c>
    </row>
    <row r="1608" spans="1:5">
      <c r="A1608">
        <v>10275</v>
      </c>
      <c r="B1608" t="s">
        <v>201</v>
      </c>
      <c r="C1608">
        <v>21</v>
      </c>
      <c r="D1608">
        <v>105.94</v>
      </c>
      <c r="E1608">
        <v>2</v>
      </c>
    </row>
    <row r="1609" spans="1:5">
      <c r="A1609">
        <v>10275</v>
      </c>
      <c r="B1609" t="s">
        <v>182</v>
      </c>
      <c r="C1609">
        <v>25</v>
      </c>
      <c r="D1609">
        <v>97.38</v>
      </c>
      <c r="E1609">
        <v>11</v>
      </c>
    </row>
    <row r="1610" spans="1:5">
      <c r="A1610">
        <v>10275</v>
      </c>
      <c r="B1610" t="s">
        <v>202</v>
      </c>
      <c r="C1610">
        <v>30</v>
      </c>
      <c r="D1610">
        <v>61.7</v>
      </c>
      <c r="E1610">
        <v>6</v>
      </c>
    </row>
    <row r="1611" spans="1:5">
      <c r="A1611">
        <v>10275</v>
      </c>
      <c r="B1611" t="s">
        <v>185</v>
      </c>
      <c r="C1611">
        <v>41</v>
      </c>
      <c r="D1611">
        <v>58</v>
      </c>
      <c r="E1611">
        <v>18</v>
      </c>
    </row>
    <row r="1612" spans="1:5">
      <c r="A1612">
        <v>10275</v>
      </c>
      <c r="B1612" t="s">
        <v>186</v>
      </c>
      <c r="C1612">
        <v>27</v>
      </c>
      <c r="D1612">
        <v>67.38</v>
      </c>
      <c r="E1612">
        <v>10</v>
      </c>
    </row>
    <row r="1613" spans="1:5">
      <c r="A1613">
        <v>10275</v>
      </c>
      <c r="B1613" t="s">
        <v>203</v>
      </c>
      <c r="C1613">
        <v>23</v>
      </c>
      <c r="D1613">
        <v>89.9</v>
      </c>
      <c r="E1613">
        <v>7</v>
      </c>
    </row>
    <row r="1614" spans="1:5">
      <c r="A1614">
        <v>10275</v>
      </c>
      <c r="B1614" t="s">
        <v>187</v>
      </c>
      <c r="C1614">
        <v>28</v>
      </c>
      <c r="D1614">
        <v>58.47</v>
      </c>
      <c r="E1614">
        <v>12</v>
      </c>
    </row>
    <row r="1615" spans="1:5">
      <c r="A1615">
        <v>10275</v>
      </c>
      <c r="B1615" t="s">
        <v>188</v>
      </c>
      <c r="C1615">
        <v>38</v>
      </c>
      <c r="D1615">
        <v>40.15</v>
      </c>
      <c r="E1615">
        <v>13</v>
      </c>
    </row>
    <row r="1616" spans="1:5">
      <c r="A1616">
        <v>10275</v>
      </c>
      <c r="B1616" t="s">
        <v>189</v>
      </c>
      <c r="C1616">
        <v>32</v>
      </c>
      <c r="D1616">
        <v>85.86</v>
      </c>
      <c r="E1616">
        <v>14</v>
      </c>
    </row>
    <row r="1617" spans="1:5">
      <c r="A1617">
        <v>10275</v>
      </c>
      <c r="B1617" t="s">
        <v>191</v>
      </c>
      <c r="C1617">
        <v>39</v>
      </c>
      <c r="D1617">
        <v>82.77</v>
      </c>
      <c r="E1617">
        <v>16</v>
      </c>
    </row>
    <row r="1618" spans="1:5">
      <c r="A1618">
        <v>10275</v>
      </c>
      <c r="B1618" t="s">
        <v>192</v>
      </c>
      <c r="C1618">
        <v>48</v>
      </c>
      <c r="D1618">
        <v>102.04</v>
      </c>
      <c r="E1618">
        <v>8</v>
      </c>
    </row>
    <row r="1619" spans="1:5">
      <c r="A1619">
        <v>10275</v>
      </c>
      <c r="B1619" t="s">
        <v>193</v>
      </c>
      <c r="C1619">
        <v>43</v>
      </c>
      <c r="D1619">
        <v>72</v>
      </c>
      <c r="E1619">
        <v>15</v>
      </c>
    </row>
    <row r="1620" spans="1:5">
      <c r="A1620">
        <v>10275</v>
      </c>
      <c r="B1620" t="s">
        <v>194</v>
      </c>
      <c r="C1620">
        <v>31</v>
      </c>
      <c r="D1620">
        <v>59.96</v>
      </c>
      <c r="E1620">
        <v>17</v>
      </c>
    </row>
    <row r="1621" spans="1:5">
      <c r="A1621">
        <v>10276</v>
      </c>
      <c r="B1621" t="s">
        <v>204</v>
      </c>
      <c r="C1621">
        <v>50</v>
      </c>
      <c r="D1621">
        <v>184.84</v>
      </c>
      <c r="E1621">
        <v>3</v>
      </c>
    </row>
    <row r="1622" spans="1:5">
      <c r="A1622">
        <v>10276</v>
      </c>
      <c r="B1622" t="s">
        <v>199</v>
      </c>
      <c r="C1622">
        <v>43</v>
      </c>
      <c r="D1622">
        <v>150.62</v>
      </c>
      <c r="E1622">
        <v>14</v>
      </c>
    </row>
    <row r="1623" spans="1:5">
      <c r="A1623">
        <v>10276</v>
      </c>
      <c r="B1623" t="s">
        <v>205</v>
      </c>
      <c r="C1623">
        <v>47</v>
      </c>
      <c r="D1623">
        <v>104.52</v>
      </c>
      <c r="E1623">
        <v>1</v>
      </c>
    </row>
    <row r="1624" spans="1:5">
      <c r="A1624">
        <v>10276</v>
      </c>
      <c r="B1624" t="s">
        <v>206</v>
      </c>
      <c r="C1624">
        <v>38</v>
      </c>
      <c r="D1624">
        <v>67.83</v>
      </c>
      <c r="E1624">
        <v>4</v>
      </c>
    </row>
    <row r="1625" spans="1:5">
      <c r="A1625">
        <v>10276</v>
      </c>
      <c r="B1625" t="s">
        <v>209</v>
      </c>
      <c r="C1625">
        <v>38</v>
      </c>
      <c r="D1625">
        <v>78</v>
      </c>
      <c r="E1625">
        <v>6</v>
      </c>
    </row>
    <row r="1626" spans="1:5">
      <c r="A1626">
        <v>10276</v>
      </c>
      <c r="B1626" t="s">
        <v>210</v>
      </c>
      <c r="C1626">
        <v>30</v>
      </c>
      <c r="D1626">
        <v>139.63999999999999</v>
      </c>
      <c r="E1626">
        <v>5</v>
      </c>
    </row>
    <row r="1627" spans="1:5">
      <c r="A1627">
        <v>10276</v>
      </c>
      <c r="B1627" t="s">
        <v>211</v>
      </c>
      <c r="C1627">
        <v>33</v>
      </c>
      <c r="D1627">
        <v>54.71</v>
      </c>
      <c r="E1627">
        <v>9</v>
      </c>
    </row>
    <row r="1628" spans="1:5">
      <c r="A1628">
        <v>10276</v>
      </c>
      <c r="B1628" t="s">
        <v>212</v>
      </c>
      <c r="C1628">
        <v>48</v>
      </c>
      <c r="D1628">
        <v>120.53</v>
      </c>
      <c r="E1628">
        <v>8</v>
      </c>
    </row>
    <row r="1629" spans="1:5">
      <c r="A1629">
        <v>10276</v>
      </c>
      <c r="B1629" t="s">
        <v>213</v>
      </c>
      <c r="C1629">
        <v>46</v>
      </c>
      <c r="D1629">
        <v>61.64</v>
      </c>
      <c r="E1629">
        <v>12</v>
      </c>
    </row>
    <row r="1630" spans="1:5">
      <c r="A1630">
        <v>10276</v>
      </c>
      <c r="B1630" t="s">
        <v>214</v>
      </c>
      <c r="C1630">
        <v>20</v>
      </c>
      <c r="D1630">
        <v>58.17</v>
      </c>
      <c r="E1630">
        <v>2</v>
      </c>
    </row>
    <row r="1631" spans="1:5">
      <c r="A1631">
        <v>10276</v>
      </c>
      <c r="B1631" t="s">
        <v>216</v>
      </c>
      <c r="C1631">
        <v>48</v>
      </c>
      <c r="D1631">
        <v>67.099999999999994</v>
      </c>
      <c r="E1631">
        <v>7</v>
      </c>
    </row>
    <row r="1632" spans="1:5">
      <c r="A1632">
        <v>10276</v>
      </c>
      <c r="B1632" t="s">
        <v>217</v>
      </c>
      <c r="C1632">
        <v>27</v>
      </c>
      <c r="D1632">
        <v>35.4</v>
      </c>
      <c r="E1632">
        <v>10</v>
      </c>
    </row>
    <row r="1633" spans="1:5">
      <c r="A1633">
        <v>10276</v>
      </c>
      <c r="B1633" t="s">
        <v>218</v>
      </c>
      <c r="C1633">
        <v>38</v>
      </c>
      <c r="D1633">
        <v>94.91</v>
      </c>
      <c r="E1633">
        <v>13</v>
      </c>
    </row>
    <row r="1634" spans="1:5">
      <c r="A1634">
        <v>10276</v>
      </c>
      <c r="B1634" t="s">
        <v>219</v>
      </c>
      <c r="C1634">
        <v>21</v>
      </c>
      <c r="D1634">
        <v>67.53</v>
      </c>
      <c r="E1634">
        <v>11</v>
      </c>
    </row>
    <row r="1635" spans="1:5">
      <c r="A1635">
        <v>10277</v>
      </c>
      <c r="B1635" t="s">
        <v>207</v>
      </c>
      <c r="C1635">
        <v>28</v>
      </c>
      <c r="D1635">
        <v>93.28</v>
      </c>
      <c r="E1635">
        <v>1</v>
      </c>
    </row>
    <row r="1636" spans="1:5">
      <c r="A1636">
        <v>10278</v>
      </c>
      <c r="B1636" t="s">
        <v>220</v>
      </c>
      <c r="C1636">
        <v>34</v>
      </c>
      <c r="D1636">
        <v>114.65</v>
      </c>
      <c r="E1636">
        <v>6</v>
      </c>
    </row>
    <row r="1637" spans="1:5">
      <c r="A1637">
        <v>10278</v>
      </c>
      <c r="B1637" t="s">
        <v>225</v>
      </c>
      <c r="C1637">
        <v>23</v>
      </c>
      <c r="D1637">
        <v>107.02</v>
      </c>
      <c r="E1637">
        <v>2</v>
      </c>
    </row>
    <row r="1638" spans="1:5">
      <c r="A1638">
        <v>10278</v>
      </c>
      <c r="B1638" t="s">
        <v>208</v>
      </c>
      <c r="C1638">
        <v>29</v>
      </c>
      <c r="D1638">
        <v>73.150000000000006</v>
      </c>
      <c r="E1638">
        <v>10</v>
      </c>
    </row>
    <row r="1639" spans="1:5">
      <c r="A1639">
        <v>10278</v>
      </c>
      <c r="B1639" t="s">
        <v>221</v>
      </c>
      <c r="C1639">
        <v>29</v>
      </c>
      <c r="D1639">
        <v>118.07</v>
      </c>
      <c r="E1639">
        <v>5</v>
      </c>
    </row>
    <row r="1640" spans="1:5">
      <c r="A1640">
        <v>10278</v>
      </c>
      <c r="B1640" t="s">
        <v>222</v>
      </c>
      <c r="C1640">
        <v>39</v>
      </c>
      <c r="D1640">
        <v>117.48</v>
      </c>
      <c r="E1640">
        <v>3</v>
      </c>
    </row>
    <row r="1641" spans="1:5">
      <c r="A1641">
        <v>10278</v>
      </c>
      <c r="B1641" t="s">
        <v>154</v>
      </c>
      <c r="C1641">
        <v>42</v>
      </c>
      <c r="D1641">
        <v>167.65</v>
      </c>
      <c r="E1641">
        <v>7</v>
      </c>
    </row>
    <row r="1642" spans="1:5">
      <c r="A1642">
        <v>10278</v>
      </c>
      <c r="B1642" t="s">
        <v>223</v>
      </c>
      <c r="C1642">
        <v>31</v>
      </c>
      <c r="D1642">
        <v>114.44</v>
      </c>
      <c r="E1642">
        <v>4</v>
      </c>
    </row>
    <row r="1643" spans="1:5">
      <c r="A1643">
        <v>10278</v>
      </c>
      <c r="B1643" t="s">
        <v>228</v>
      </c>
      <c r="C1643">
        <v>35</v>
      </c>
      <c r="D1643">
        <v>48.8</v>
      </c>
      <c r="E1643">
        <v>1</v>
      </c>
    </row>
    <row r="1644" spans="1:5">
      <c r="A1644">
        <v>10278</v>
      </c>
      <c r="B1644" t="s">
        <v>224</v>
      </c>
      <c r="C1644">
        <v>31</v>
      </c>
      <c r="D1644">
        <v>37.380000000000003</v>
      </c>
      <c r="E1644">
        <v>8</v>
      </c>
    </row>
    <row r="1645" spans="1:5">
      <c r="A1645">
        <v>10278</v>
      </c>
      <c r="B1645" t="s">
        <v>215</v>
      </c>
      <c r="C1645">
        <v>25</v>
      </c>
      <c r="D1645">
        <v>136.22</v>
      </c>
      <c r="E1645">
        <v>9</v>
      </c>
    </row>
    <row r="1646" spans="1:5">
      <c r="A1646">
        <v>10279</v>
      </c>
      <c r="B1646" t="s">
        <v>226</v>
      </c>
      <c r="C1646">
        <v>26</v>
      </c>
      <c r="D1646">
        <v>68.42</v>
      </c>
      <c r="E1646">
        <v>1</v>
      </c>
    </row>
    <row r="1647" spans="1:5">
      <c r="A1647">
        <v>10279</v>
      </c>
      <c r="B1647" t="s">
        <v>227</v>
      </c>
      <c r="C1647">
        <v>32</v>
      </c>
      <c r="D1647">
        <v>68.349999999999994</v>
      </c>
      <c r="E1647">
        <v>5</v>
      </c>
    </row>
    <row r="1648" spans="1:5">
      <c r="A1648">
        <v>10279</v>
      </c>
      <c r="B1648" t="s">
        <v>229</v>
      </c>
      <c r="C1648">
        <v>49</v>
      </c>
      <c r="D1648">
        <v>76.33</v>
      </c>
      <c r="E1648">
        <v>3</v>
      </c>
    </row>
    <row r="1649" spans="1:5">
      <c r="A1649">
        <v>10279</v>
      </c>
      <c r="B1649" t="s">
        <v>230</v>
      </c>
      <c r="C1649">
        <v>48</v>
      </c>
      <c r="D1649">
        <v>106.87</v>
      </c>
      <c r="E1649">
        <v>2</v>
      </c>
    </row>
    <row r="1650" spans="1:5">
      <c r="A1650">
        <v>10279</v>
      </c>
      <c r="B1650" t="s">
        <v>231</v>
      </c>
      <c r="C1650">
        <v>33</v>
      </c>
      <c r="D1650">
        <v>78.760000000000005</v>
      </c>
      <c r="E1650">
        <v>4</v>
      </c>
    </row>
    <row r="1651" spans="1:5">
      <c r="A1651">
        <v>10279</v>
      </c>
      <c r="B1651" t="s">
        <v>232</v>
      </c>
      <c r="C1651">
        <v>48</v>
      </c>
      <c r="D1651">
        <v>95.3</v>
      </c>
      <c r="E1651">
        <v>6</v>
      </c>
    </row>
    <row r="1652" spans="1:5">
      <c r="A1652">
        <v>10280</v>
      </c>
      <c r="B1652" t="s">
        <v>134</v>
      </c>
      <c r="C1652">
        <v>34</v>
      </c>
      <c r="D1652">
        <v>205.73</v>
      </c>
      <c r="E1652">
        <v>2</v>
      </c>
    </row>
    <row r="1653" spans="1:5">
      <c r="A1653">
        <v>10280</v>
      </c>
      <c r="B1653" t="s">
        <v>137</v>
      </c>
      <c r="C1653">
        <v>24</v>
      </c>
      <c r="D1653">
        <v>98</v>
      </c>
      <c r="E1653">
        <v>1</v>
      </c>
    </row>
    <row r="1654" spans="1:5">
      <c r="A1654">
        <v>10280</v>
      </c>
      <c r="B1654" t="s">
        <v>132</v>
      </c>
      <c r="C1654">
        <v>50</v>
      </c>
      <c r="D1654">
        <v>87.33</v>
      </c>
      <c r="E1654">
        <v>9</v>
      </c>
    </row>
    <row r="1655" spans="1:5">
      <c r="A1655">
        <v>10280</v>
      </c>
      <c r="B1655" t="s">
        <v>133</v>
      </c>
      <c r="C1655">
        <v>27</v>
      </c>
      <c r="D1655">
        <v>47.44</v>
      </c>
      <c r="E1655">
        <v>8</v>
      </c>
    </row>
    <row r="1656" spans="1:5">
      <c r="A1656">
        <v>10280</v>
      </c>
      <c r="B1656" t="s">
        <v>124</v>
      </c>
      <c r="C1656">
        <v>26</v>
      </c>
      <c r="D1656">
        <v>161.5</v>
      </c>
      <c r="E1656">
        <v>16</v>
      </c>
    </row>
    <row r="1657" spans="1:5">
      <c r="A1657">
        <v>10280</v>
      </c>
      <c r="B1657" t="s">
        <v>125</v>
      </c>
      <c r="C1657">
        <v>25</v>
      </c>
      <c r="D1657">
        <v>53.28</v>
      </c>
      <c r="E1657">
        <v>15</v>
      </c>
    </row>
    <row r="1658" spans="1:5">
      <c r="A1658">
        <v>10280</v>
      </c>
      <c r="B1658" t="s">
        <v>128</v>
      </c>
      <c r="C1658">
        <v>37</v>
      </c>
      <c r="D1658">
        <v>109.33</v>
      </c>
      <c r="E1658">
        <v>13</v>
      </c>
    </row>
    <row r="1659" spans="1:5">
      <c r="A1659">
        <v>10280</v>
      </c>
      <c r="B1659" t="s">
        <v>129</v>
      </c>
      <c r="C1659">
        <v>22</v>
      </c>
      <c r="D1659">
        <v>158.63</v>
      </c>
      <c r="E1659">
        <v>10</v>
      </c>
    </row>
    <row r="1660" spans="1:5">
      <c r="A1660">
        <v>10280</v>
      </c>
      <c r="B1660" t="s">
        <v>139</v>
      </c>
      <c r="C1660">
        <v>46</v>
      </c>
      <c r="D1660">
        <v>82.06</v>
      </c>
      <c r="E1660">
        <v>3</v>
      </c>
    </row>
    <row r="1661" spans="1:5">
      <c r="A1661">
        <v>10280</v>
      </c>
      <c r="B1661" t="s">
        <v>140</v>
      </c>
      <c r="C1661">
        <v>43</v>
      </c>
      <c r="D1661">
        <v>54.34</v>
      </c>
      <c r="E1661">
        <v>5</v>
      </c>
    </row>
    <row r="1662" spans="1:5">
      <c r="A1662">
        <v>10280</v>
      </c>
      <c r="B1662" t="s">
        <v>141</v>
      </c>
      <c r="C1662">
        <v>29</v>
      </c>
      <c r="D1662">
        <v>102.63</v>
      </c>
      <c r="E1662">
        <v>4</v>
      </c>
    </row>
    <row r="1663" spans="1:5">
      <c r="A1663">
        <v>10280</v>
      </c>
      <c r="B1663" t="s">
        <v>142</v>
      </c>
      <c r="C1663">
        <v>34</v>
      </c>
      <c r="D1663">
        <v>99.21</v>
      </c>
      <c r="E1663">
        <v>7</v>
      </c>
    </row>
    <row r="1664" spans="1:5">
      <c r="A1664">
        <v>10280</v>
      </c>
      <c r="B1664" t="s">
        <v>126</v>
      </c>
      <c r="C1664">
        <v>35</v>
      </c>
      <c r="D1664">
        <v>77.31</v>
      </c>
      <c r="E1664">
        <v>17</v>
      </c>
    </row>
    <row r="1665" spans="1:5">
      <c r="A1665">
        <v>10280</v>
      </c>
      <c r="B1665" t="s">
        <v>130</v>
      </c>
      <c r="C1665">
        <v>20</v>
      </c>
      <c r="D1665">
        <v>29.87</v>
      </c>
      <c r="E1665">
        <v>12</v>
      </c>
    </row>
    <row r="1666" spans="1:5">
      <c r="A1666">
        <v>10280</v>
      </c>
      <c r="B1666" t="s">
        <v>131</v>
      </c>
      <c r="C1666">
        <v>45</v>
      </c>
      <c r="D1666">
        <v>36.29</v>
      </c>
      <c r="E1666">
        <v>11</v>
      </c>
    </row>
    <row r="1667" spans="1:5">
      <c r="A1667">
        <v>10280</v>
      </c>
      <c r="B1667" t="s">
        <v>127</v>
      </c>
      <c r="C1667">
        <v>33</v>
      </c>
      <c r="D1667">
        <v>35.29</v>
      </c>
      <c r="E1667">
        <v>14</v>
      </c>
    </row>
    <row r="1668" spans="1:5">
      <c r="A1668">
        <v>10280</v>
      </c>
      <c r="B1668" t="s">
        <v>146</v>
      </c>
      <c r="C1668">
        <v>21</v>
      </c>
      <c r="D1668">
        <v>79.86</v>
      </c>
      <c r="E1668">
        <v>6</v>
      </c>
    </row>
    <row r="1669" spans="1:5">
      <c r="A1669">
        <v>10281</v>
      </c>
      <c r="B1669" t="s">
        <v>135</v>
      </c>
      <c r="C1669">
        <v>44</v>
      </c>
      <c r="D1669">
        <v>132.97</v>
      </c>
      <c r="E1669">
        <v>9</v>
      </c>
    </row>
    <row r="1670" spans="1:5">
      <c r="A1670">
        <v>10281</v>
      </c>
      <c r="B1670" t="s">
        <v>136</v>
      </c>
      <c r="C1670">
        <v>25</v>
      </c>
      <c r="D1670">
        <v>127.1</v>
      </c>
      <c r="E1670">
        <v>13</v>
      </c>
    </row>
    <row r="1671" spans="1:5">
      <c r="A1671">
        <v>10281</v>
      </c>
      <c r="B1671" t="s">
        <v>151</v>
      </c>
      <c r="C1671">
        <v>41</v>
      </c>
      <c r="D1671">
        <v>98.36</v>
      </c>
      <c r="E1671">
        <v>1</v>
      </c>
    </row>
    <row r="1672" spans="1:5">
      <c r="A1672">
        <v>10281</v>
      </c>
      <c r="B1672" t="s">
        <v>153</v>
      </c>
      <c r="C1672">
        <v>48</v>
      </c>
      <c r="D1672">
        <v>114.14</v>
      </c>
      <c r="E1672">
        <v>4</v>
      </c>
    </row>
    <row r="1673" spans="1:5">
      <c r="A1673">
        <v>10281</v>
      </c>
      <c r="B1673" t="s">
        <v>138</v>
      </c>
      <c r="C1673">
        <v>29</v>
      </c>
      <c r="D1673">
        <v>56.52</v>
      </c>
      <c r="E1673">
        <v>7</v>
      </c>
    </row>
    <row r="1674" spans="1:5">
      <c r="A1674">
        <v>10281</v>
      </c>
      <c r="B1674" t="s">
        <v>154</v>
      </c>
      <c r="C1674">
        <v>25</v>
      </c>
      <c r="D1674">
        <v>135.47</v>
      </c>
      <c r="E1674">
        <v>5</v>
      </c>
    </row>
    <row r="1675" spans="1:5">
      <c r="A1675">
        <v>10281</v>
      </c>
      <c r="B1675" t="s">
        <v>143</v>
      </c>
      <c r="C1675">
        <v>25</v>
      </c>
      <c r="D1675">
        <v>96.86</v>
      </c>
      <c r="E1675">
        <v>10</v>
      </c>
    </row>
    <row r="1676" spans="1:5">
      <c r="A1676">
        <v>10281</v>
      </c>
      <c r="B1676" t="s">
        <v>144</v>
      </c>
      <c r="C1676">
        <v>44</v>
      </c>
      <c r="D1676">
        <v>42.76</v>
      </c>
      <c r="E1676">
        <v>14</v>
      </c>
    </row>
    <row r="1677" spans="1:5">
      <c r="A1677">
        <v>10281</v>
      </c>
      <c r="B1677" t="s">
        <v>145</v>
      </c>
      <c r="C1677">
        <v>25</v>
      </c>
      <c r="D1677">
        <v>112.46</v>
      </c>
      <c r="E1677">
        <v>6</v>
      </c>
    </row>
    <row r="1678" spans="1:5">
      <c r="A1678">
        <v>10281</v>
      </c>
      <c r="B1678" t="s">
        <v>157</v>
      </c>
      <c r="C1678">
        <v>20</v>
      </c>
      <c r="D1678">
        <v>33.950000000000003</v>
      </c>
      <c r="E1678">
        <v>2</v>
      </c>
    </row>
    <row r="1679" spans="1:5">
      <c r="A1679">
        <v>10281</v>
      </c>
      <c r="B1679" t="s">
        <v>147</v>
      </c>
      <c r="C1679">
        <v>29</v>
      </c>
      <c r="D1679">
        <v>80.900000000000006</v>
      </c>
      <c r="E1679">
        <v>8</v>
      </c>
    </row>
    <row r="1680" spans="1:5">
      <c r="A1680">
        <v>10281</v>
      </c>
      <c r="B1680" t="s">
        <v>159</v>
      </c>
      <c r="C1680">
        <v>31</v>
      </c>
      <c r="D1680">
        <v>44.91</v>
      </c>
      <c r="E1680">
        <v>3</v>
      </c>
    </row>
    <row r="1681" spans="1:5">
      <c r="A1681">
        <v>10281</v>
      </c>
      <c r="B1681" t="s">
        <v>148</v>
      </c>
      <c r="C1681">
        <v>36</v>
      </c>
      <c r="D1681">
        <v>59.47</v>
      </c>
      <c r="E1681">
        <v>12</v>
      </c>
    </row>
    <row r="1682" spans="1:5">
      <c r="A1682">
        <v>10281</v>
      </c>
      <c r="B1682" t="s">
        <v>149</v>
      </c>
      <c r="C1682">
        <v>27</v>
      </c>
      <c r="D1682">
        <v>89.01</v>
      </c>
      <c r="E1682">
        <v>11</v>
      </c>
    </row>
    <row r="1683" spans="1:5">
      <c r="A1683">
        <v>10282</v>
      </c>
      <c r="B1683" t="s">
        <v>164</v>
      </c>
      <c r="C1683">
        <v>41</v>
      </c>
      <c r="D1683">
        <v>176.63</v>
      </c>
      <c r="E1683">
        <v>5</v>
      </c>
    </row>
    <row r="1684" spans="1:5">
      <c r="A1684">
        <v>10282</v>
      </c>
      <c r="B1684" t="s">
        <v>150</v>
      </c>
      <c r="C1684">
        <v>27</v>
      </c>
      <c r="D1684">
        <v>142.02000000000001</v>
      </c>
      <c r="E1684">
        <v>6</v>
      </c>
    </row>
    <row r="1685" spans="1:5">
      <c r="A1685">
        <v>10282</v>
      </c>
      <c r="B1685" t="s">
        <v>165</v>
      </c>
      <c r="C1685">
        <v>24</v>
      </c>
      <c r="D1685">
        <v>169.56</v>
      </c>
      <c r="E1685">
        <v>4</v>
      </c>
    </row>
    <row r="1686" spans="1:5">
      <c r="A1686">
        <v>10282</v>
      </c>
      <c r="B1686" t="s">
        <v>152</v>
      </c>
      <c r="C1686">
        <v>23</v>
      </c>
      <c r="D1686">
        <v>147.36000000000001</v>
      </c>
      <c r="E1686">
        <v>13</v>
      </c>
    </row>
    <row r="1687" spans="1:5">
      <c r="A1687">
        <v>10282</v>
      </c>
      <c r="B1687" t="s">
        <v>166</v>
      </c>
      <c r="C1687">
        <v>43</v>
      </c>
      <c r="D1687">
        <v>122.93</v>
      </c>
      <c r="E1687">
        <v>1</v>
      </c>
    </row>
    <row r="1688" spans="1:5">
      <c r="A1688">
        <v>10282</v>
      </c>
      <c r="B1688" t="s">
        <v>167</v>
      </c>
      <c r="C1688">
        <v>36</v>
      </c>
      <c r="D1688">
        <v>88.74</v>
      </c>
      <c r="E1688">
        <v>3</v>
      </c>
    </row>
    <row r="1689" spans="1:5">
      <c r="A1689">
        <v>10282</v>
      </c>
      <c r="B1689" t="s">
        <v>155</v>
      </c>
      <c r="C1689">
        <v>31</v>
      </c>
      <c r="D1689">
        <v>132.13</v>
      </c>
      <c r="E1689">
        <v>8</v>
      </c>
    </row>
    <row r="1690" spans="1:5">
      <c r="A1690">
        <v>10282</v>
      </c>
      <c r="B1690" t="s">
        <v>156</v>
      </c>
      <c r="C1690">
        <v>29</v>
      </c>
      <c r="D1690">
        <v>49.71</v>
      </c>
      <c r="E1690">
        <v>11</v>
      </c>
    </row>
    <row r="1691" spans="1:5">
      <c r="A1691">
        <v>10282</v>
      </c>
      <c r="B1691" t="s">
        <v>158</v>
      </c>
      <c r="C1691">
        <v>39</v>
      </c>
      <c r="D1691">
        <v>96.99</v>
      </c>
      <c r="E1691">
        <v>10</v>
      </c>
    </row>
    <row r="1692" spans="1:5">
      <c r="A1692">
        <v>10282</v>
      </c>
      <c r="B1692" t="s">
        <v>160</v>
      </c>
      <c r="C1692">
        <v>36</v>
      </c>
      <c r="D1692">
        <v>51.58</v>
      </c>
      <c r="E1692">
        <v>9</v>
      </c>
    </row>
    <row r="1693" spans="1:5">
      <c r="A1693">
        <v>10282</v>
      </c>
      <c r="B1693" t="s">
        <v>161</v>
      </c>
      <c r="C1693">
        <v>38</v>
      </c>
      <c r="D1693">
        <v>114.59</v>
      </c>
      <c r="E1693">
        <v>12</v>
      </c>
    </row>
    <row r="1694" spans="1:5">
      <c r="A1694">
        <v>10282</v>
      </c>
      <c r="B1694" t="s">
        <v>162</v>
      </c>
      <c r="C1694">
        <v>37</v>
      </c>
      <c r="D1694">
        <v>56.24</v>
      </c>
      <c r="E1694">
        <v>7</v>
      </c>
    </row>
    <row r="1695" spans="1:5">
      <c r="A1695">
        <v>10282</v>
      </c>
      <c r="B1695" t="s">
        <v>173</v>
      </c>
      <c r="C1695">
        <v>43</v>
      </c>
      <c r="D1695">
        <v>77.95</v>
      </c>
      <c r="E1695">
        <v>2</v>
      </c>
    </row>
    <row r="1696" spans="1:5">
      <c r="A1696">
        <v>10283</v>
      </c>
      <c r="B1696" t="s">
        <v>163</v>
      </c>
      <c r="C1696">
        <v>25</v>
      </c>
      <c r="D1696">
        <v>130.56</v>
      </c>
      <c r="E1696">
        <v>6</v>
      </c>
    </row>
    <row r="1697" spans="1:5">
      <c r="A1697">
        <v>10283</v>
      </c>
      <c r="B1697" t="s">
        <v>180</v>
      </c>
      <c r="C1697">
        <v>21</v>
      </c>
      <c r="D1697">
        <v>78.28</v>
      </c>
      <c r="E1697">
        <v>4</v>
      </c>
    </row>
    <row r="1698" spans="1:5">
      <c r="A1698">
        <v>10283</v>
      </c>
      <c r="B1698" t="s">
        <v>181</v>
      </c>
      <c r="C1698">
        <v>46</v>
      </c>
      <c r="D1698">
        <v>100.58</v>
      </c>
      <c r="E1698">
        <v>3</v>
      </c>
    </row>
    <row r="1699" spans="1:5">
      <c r="A1699">
        <v>10283</v>
      </c>
      <c r="B1699" t="s">
        <v>168</v>
      </c>
      <c r="C1699">
        <v>34</v>
      </c>
      <c r="D1699">
        <v>71.97</v>
      </c>
      <c r="E1699">
        <v>14</v>
      </c>
    </row>
    <row r="1700" spans="1:5">
      <c r="A1700">
        <v>10283</v>
      </c>
      <c r="B1700" t="s">
        <v>169</v>
      </c>
      <c r="C1700">
        <v>42</v>
      </c>
      <c r="D1700">
        <v>99.54</v>
      </c>
      <c r="E1700">
        <v>13</v>
      </c>
    </row>
    <row r="1701" spans="1:5">
      <c r="A1701">
        <v>10283</v>
      </c>
      <c r="B1701" t="s">
        <v>170</v>
      </c>
      <c r="C1701">
        <v>34</v>
      </c>
      <c r="D1701">
        <v>80.540000000000006</v>
      </c>
      <c r="E1701">
        <v>8</v>
      </c>
    </row>
    <row r="1702" spans="1:5">
      <c r="A1702">
        <v>10283</v>
      </c>
      <c r="B1702" t="s">
        <v>171</v>
      </c>
      <c r="C1702">
        <v>33</v>
      </c>
      <c r="D1702">
        <v>77.150000000000006</v>
      </c>
      <c r="E1702">
        <v>5</v>
      </c>
    </row>
    <row r="1703" spans="1:5">
      <c r="A1703">
        <v>10283</v>
      </c>
      <c r="B1703" t="s">
        <v>172</v>
      </c>
      <c r="C1703">
        <v>45</v>
      </c>
      <c r="D1703">
        <v>62</v>
      </c>
      <c r="E1703">
        <v>9</v>
      </c>
    </row>
    <row r="1704" spans="1:5">
      <c r="A1704">
        <v>10283</v>
      </c>
      <c r="B1704" t="s">
        <v>190</v>
      </c>
      <c r="C1704">
        <v>20</v>
      </c>
      <c r="D1704">
        <v>74.23</v>
      </c>
      <c r="E1704">
        <v>2</v>
      </c>
    </row>
    <row r="1705" spans="1:5">
      <c r="A1705">
        <v>10283</v>
      </c>
      <c r="B1705" t="s">
        <v>174</v>
      </c>
      <c r="C1705">
        <v>47</v>
      </c>
      <c r="D1705">
        <v>68.67</v>
      </c>
      <c r="E1705">
        <v>7</v>
      </c>
    </row>
    <row r="1706" spans="1:5">
      <c r="A1706">
        <v>10283</v>
      </c>
      <c r="B1706" t="s">
        <v>175</v>
      </c>
      <c r="C1706">
        <v>22</v>
      </c>
      <c r="D1706">
        <v>88.15</v>
      </c>
      <c r="E1706">
        <v>10</v>
      </c>
    </row>
    <row r="1707" spans="1:5">
      <c r="A1707">
        <v>10283</v>
      </c>
      <c r="B1707" t="s">
        <v>176</v>
      </c>
      <c r="C1707">
        <v>38</v>
      </c>
      <c r="D1707">
        <v>85.41</v>
      </c>
      <c r="E1707">
        <v>11</v>
      </c>
    </row>
    <row r="1708" spans="1:5">
      <c r="A1708">
        <v>10283</v>
      </c>
      <c r="B1708" t="s">
        <v>195</v>
      </c>
      <c r="C1708">
        <v>43</v>
      </c>
      <c r="D1708">
        <v>41.22</v>
      </c>
      <c r="E1708">
        <v>1</v>
      </c>
    </row>
    <row r="1709" spans="1:5">
      <c r="A1709">
        <v>10283</v>
      </c>
      <c r="B1709" t="s">
        <v>177</v>
      </c>
      <c r="C1709">
        <v>33</v>
      </c>
      <c r="D1709">
        <v>49.14</v>
      </c>
      <c r="E1709">
        <v>12</v>
      </c>
    </row>
    <row r="1710" spans="1:5">
      <c r="A1710">
        <v>10284</v>
      </c>
      <c r="B1710" t="s">
        <v>178</v>
      </c>
      <c r="C1710">
        <v>45</v>
      </c>
      <c r="D1710">
        <v>137.19</v>
      </c>
      <c r="E1710">
        <v>11</v>
      </c>
    </row>
    <row r="1711" spans="1:5">
      <c r="A1711">
        <v>10284</v>
      </c>
      <c r="B1711" t="s">
        <v>179</v>
      </c>
      <c r="C1711">
        <v>31</v>
      </c>
      <c r="D1711">
        <v>68.430000000000007</v>
      </c>
      <c r="E1711">
        <v>1</v>
      </c>
    </row>
    <row r="1712" spans="1:5">
      <c r="A1712">
        <v>10284</v>
      </c>
      <c r="B1712" t="s">
        <v>182</v>
      </c>
      <c r="C1712">
        <v>22</v>
      </c>
      <c r="D1712">
        <v>101.76</v>
      </c>
      <c r="E1712">
        <v>3</v>
      </c>
    </row>
    <row r="1713" spans="1:5">
      <c r="A1713">
        <v>10284</v>
      </c>
      <c r="B1713" t="s">
        <v>183</v>
      </c>
      <c r="C1713">
        <v>30</v>
      </c>
      <c r="D1713">
        <v>65.08</v>
      </c>
      <c r="E1713">
        <v>12</v>
      </c>
    </row>
    <row r="1714" spans="1:5">
      <c r="A1714">
        <v>10284</v>
      </c>
      <c r="B1714" t="s">
        <v>184</v>
      </c>
      <c r="C1714">
        <v>39</v>
      </c>
      <c r="D1714">
        <v>59.83</v>
      </c>
      <c r="E1714">
        <v>13</v>
      </c>
    </row>
    <row r="1715" spans="1:5">
      <c r="A1715">
        <v>10284</v>
      </c>
      <c r="B1715" t="s">
        <v>185</v>
      </c>
      <c r="C1715">
        <v>21</v>
      </c>
      <c r="D1715">
        <v>65.510000000000005</v>
      </c>
      <c r="E1715">
        <v>10</v>
      </c>
    </row>
    <row r="1716" spans="1:5">
      <c r="A1716">
        <v>10284</v>
      </c>
      <c r="B1716" t="s">
        <v>186</v>
      </c>
      <c r="C1716">
        <v>21</v>
      </c>
      <c r="D1716">
        <v>66.650000000000006</v>
      </c>
      <c r="E1716">
        <v>2</v>
      </c>
    </row>
    <row r="1717" spans="1:5">
      <c r="A1717">
        <v>10284</v>
      </c>
      <c r="B1717" t="s">
        <v>187</v>
      </c>
      <c r="C1717">
        <v>50</v>
      </c>
      <c r="D1717">
        <v>60.54</v>
      </c>
      <c r="E1717">
        <v>4</v>
      </c>
    </row>
    <row r="1718" spans="1:5">
      <c r="A1718">
        <v>10284</v>
      </c>
      <c r="B1718" t="s">
        <v>188</v>
      </c>
      <c r="C1718">
        <v>33</v>
      </c>
      <c r="D1718">
        <v>35.78</v>
      </c>
      <c r="E1718">
        <v>5</v>
      </c>
    </row>
    <row r="1719" spans="1:5">
      <c r="A1719">
        <v>10284</v>
      </c>
      <c r="B1719" t="s">
        <v>189</v>
      </c>
      <c r="C1719">
        <v>24</v>
      </c>
      <c r="D1719">
        <v>87.69</v>
      </c>
      <c r="E1719">
        <v>6</v>
      </c>
    </row>
    <row r="1720" spans="1:5">
      <c r="A1720">
        <v>10284</v>
      </c>
      <c r="B1720" t="s">
        <v>191</v>
      </c>
      <c r="C1720">
        <v>45</v>
      </c>
      <c r="D1720">
        <v>95.73</v>
      </c>
      <c r="E1720">
        <v>8</v>
      </c>
    </row>
    <row r="1721" spans="1:5">
      <c r="A1721">
        <v>10284</v>
      </c>
      <c r="B1721" t="s">
        <v>193</v>
      </c>
      <c r="C1721">
        <v>25</v>
      </c>
      <c r="D1721">
        <v>68</v>
      </c>
      <c r="E1721">
        <v>7</v>
      </c>
    </row>
    <row r="1722" spans="1:5">
      <c r="A1722">
        <v>10284</v>
      </c>
      <c r="B1722" t="s">
        <v>194</v>
      </c>
      <c r="C1722">
        <v>32</v>
      </c>
      <c r="D1722">
        <v>73.290000000000006</v>
      </c>
      <c r="E1722">
        <v>9</v>
      </c>
    </row>
    <row r="1723" spans="1:5">
      <c r="A1723">
        <v>10285</v>
      </c>
      <c r="B1723" t="s">
        <v>196</v>
      </c>
      <c r="C1723">
        <v>36</v>
      </c>
      <c r="D1723">
        <v>95.7</v>
      </c>
      <c r="E1723">
        <v>6</v>
      </c>
    </row>
    <row r="1724" spans="1:5">
      <c r="A1724">
        <v>10285</v>
      </c>
      <c r="B1724" t="s">
        <v>197</v>
      </c>
      <c r="C1724">
        <v>47</v>
      </c>
      <c r="D1724">
        <v>110.61</v>
      </c>
      <c r="E1724">
        <v>9</v>
      </c>
    </row>
    <row r="1725" spans="1:5">
      <c r="A1725">
        <v>10285</v>
      </c>
      <c r="B1725" t="s">
        <v>198</v>
      </c>
      <c r="C1725">
        <v>27</v>
      </c>
      <c r="D1725">
        <v>166.55</v>
      </c>
      <c r="E1725">
        <v>8</v>
      </c>
    </row>
    <row r="1726" spans="1:5">
      <c r="A1726">
        <v>10285</v>
      </c>
      <c r="B1726" t="s">
        <v>199</v>
      </c>
      <c r="C1726">
        <v>49</v>
      </c>
      <c r="D1726">
        <v>131.04</v>
      </c>
      <c r="E1726">
        <v>5</v>
      </c>
    </row>
    <row r="1727" spans="1:5">
      <c r="A1727">
        <v>10285</v>
      </c>
      <c r="B1727" t="s">
        <v>200</v>
      </c>
      <c r="C1727">
        <v>20</v>
      </c>
      <c r="D1727">
        <v>50.88</v>
      </c>
      <c r="E1727">
        <v>10</v>
      </c>
    </row>
    <row r="1728" spans="1:5">
      <c r="A1728">
        <v>10285</v>
      </c>
      <c r="B1728" t="s">
        <v>201</v>
      </c>
      <c r="C1728">
        <v>34</v>
      </c>
      <c r="D1728">
        <v>91.29</v>
      </c>
      <c r="E1728">
        <v>7</v>
      </c>
    </row>
    <row r="1729" spans="1:5">
      <c r="A1729">
        <v>10285</v>
      </c>
      <c r="B1729" t="s">
        <v>202</v>
      </c>
      <c r="C1729">
        <v>39</v>
      </c>
      <c r="D1729">
        <v>61.7</v>
      </c>
      <c r="E1729">
        <v>11</v>
      </c>
    </row>
    <row r="1730" spans="1:5">
      <c r="A1730">
        <v>10285</v>
      </c>
      <c r="B1730" t="s">
        <v>213</v>
      </c>
      <c r="C1730">
        <v>38</v>
      </c>
      <c r="D1730">
        <v>64.41</v>
      </c>
      <c r="E1730">
        <v>3</v>
      </c>
    </row>
    <row r="1731" spans="1:5">
      <c r="A1731">
        <v>10285</v>
      </c>
      <c r="B1731" t="s">
        <v>203</v>
      </c>
      <c r="C1731">
        <v>37</v>
      </c>
      <c r="D1731">
        <v>82.91</v>
      </c>
      <c r="E1731">
        <v>12</v>
      </c>
    </row>
    <row r="1732" spans="1:5">
      <c r="A1732">
        <v>10285</v>
      </c>
      <c r="B1732" t="s">
        <v>217</v>
      </c>
      <c r="C1732">
        <v>37</v>
      </c>
      <c r="D1732">
        <v>36.61</v>
      </c>
      <c r="E1732">
        <v>1</v>
      </c>
    </row>
    <row r="1733" spans="1:5">
      <c r="A1733">
        <v>10285</v>
      </c>
      <c r="B1733" t="s">
        <v>218</v>
      </c>
      <c r="C1733">
        <v>26</v>
      </c>
      <c r="D1733">
        <v>100.01</v>
      </c>
      <c r="E1733">
        <v>4</v>
      </c>
    </row>
    <row r="1734" spans="1:5">
      <c r="A1734">
        <v>10285</v>
      </c>
      <c r="B1734" t="s">
        <v>219</v>
      </c>
      <c r="C1734">
        <v>39</v>
      </c>
      <c r="D1734">
        <v>76.48</v>
      </c>
      <c r="E1734">
        <v>2</v>
      </c>
    </row>
    <row r="1735" spans="1:5">
      <c r="A1735">
        <v>10285</v>
      </c>
      <c r="B1735" t="s">
        <v>192</v>
      </c>
      <c r="C1735">
        <v>45</v>
      </c>
      <c r="D1735">
        <v>102.04</v>
      </c>
      <c r="E1735">
        <v>13</v>
      </c>
    </row>
    <row r="1736" spans="1:5">
      <c r="A1736">
        <v>10286</v>
      </c>
      <c r="B1736" t="s">
        <v>211</v>
      </c>
      <c r="C1736">
        <v>38</v>
      </c>
      <c r="D1736">
        <v>51.6</v>
      </c>
      <c r="E1736">
        <v>1</v>
      </c>
    </row>
    <row r="1737" spans="1:5">
      <c r="A1737">
        <v>10287</v>
      </c>
      <c r="B1737" t="s">
        <v>204</v>
      </c>
      <c r="C1737">
        <v>21</v>
      </c>
      <c r="D1737">
        <v>190.68</v>
      </c>
      <c r="E1737">
        <v>12</v>
      </c>
    </row>
    <row r="1738" spans="1:5">
      <c r="A1738">
        <v>10287</v>
      </c>
      <c r="B1738" t="s">
        <v>205</v>
      </c>
      <c r="C1738">
        <v>45</v>
      </c>
      <c r="D1738">
        <v>117.44</v>
      </c>
      <c r="E1738">
        <v>10</v>
      </c>
    </row>
    <row r="1739" spans="1:5">
      <c r="A1739">
        <v>10287</v>
      </c>
      <c r="B1739" t="s">
        <v>206</v>
      </c>
      <c r="C1739">
        <v>41</v>
      </c>
      <c r="D1739">
        <v>74.209999999999994</v>
      </c>
      <c r="E1739">
        <v>13</v>
      </c>
    </row>
    <row r="1740" spans="1:5">
      <c r="A1740">
        <v>10287</v>
      </c>
      <c r="B1740" t="s">
        <v>207</v>
      </c>
      <c r="C1740">
        <v>23</v>
      </c>
      <c r="D1740">
        <v>107.1</v>
      </c>
      <c r="E1740">
        <v>9</v>
      </c>
    </row>
    <row r="1741" spans="1:5">
      <c r="A1741">
        <v>10287</v>
      </c>
      <c r="B1741" t="s">
        <v>220</v>
      </c>
      <c r="C1741">
        <v>41</v>
      </c>
      <c r="D1741">
        <v>113.23</v>
      </c>
      <c r="E1741">
        <v>4</v>
      </c>
    </row>
    <row r="1742" spans="1:5">
      <c r="A1742">
        <v>10287</v>
      </c>
      <c r="B1742" t="s">
        <v>208</v>
      </c>
      <c r="C1742">
        <v>44</v>
      </c>
      <c r="D1742">
        <v>61.6</v>
      </c>
      <c r="E1742">
        <v>8</v>
      </c>
    </row>
    <row r="1743" spans="1:5">
      <c r="A1743">
        <v>10287</v>
      </c>
      <c r="B1743" t="s">
        <v>221</v>
      </c>
      <c r="C1743">
        <v>24</v>
      </c>
      <c r="D1743">
        <v>123.76</v>
      </c>
      <c r="E1743">
        <v>3</v>
      </c>
    </row>
    <row r="1744" spans="1:5">
      <c r="A1744">
        <v>10287</v>
      </c>
      <c r="B1744" t="s">
        <v>222</v>
      </c>
      <c r="C1744">
        <v>44</v>
      </c>
      <c r="D1744">
        <v>114.84</v>
      </c>
      <c r="E1744">
        <v>1</v>
      </c>
    </row>
    <row r="1745" spans="1:5">
      <c r="A1745">
        <v>10287</v>
      </c>
      <c r="B1745" t="s">
        <v>154</v>
      </c>
      <c r="C1745">
        <v>36</v>
      </c>
      <c r="D1745">
        <v>137.16999999999999</v>
      </c>
      <c r="E1745">
        <v>5</v>
      </c>
    </row>
    <row r="1746" spans="1:5">
      <c r="A1746">
        <v>10287</v>
      </c>
      <c r="B1746" t="s">
        <v>209</v>
      </c>
      <c r="C1746">
        <v>43</v>
      </c>
      <c r="D1746">
        <v>68.349999999999994</v>
      </c>
      <c r="E1746">
        <v>15</v>
      </c>
    </row>
    <row r="1747" spans="1:5">
      <c r="A1747">
        <v>10287</v>
      </c>
      <c r="B1747" t="s">
        <v>210</v>
      </c>
      <c r="C1747">
        <v>40</v>
      </c>
      <c r="D1747">
        <v>127.88</v>
      </c>
      <c r="E1747">
        <v>14</v>
      </c>
    </row>
    <row r="1748" spans="1:5">
      <c r="A1748">
        <v>10287</v>
      </c>
      <c r="B1748" t="s">
        <v>223</v>
      </c>
      <c r="C1748">
        <v>27</v>
      </c>
      <c r="D1748">
        <v>139.87</v>
      </c>
      <c r="E1748">
        <v>2</v>
      </c>
    </row>
    <row r="1749" spans="1:5">
      <c r="A1749">
        <v>10287</v>
      </c>
      <c r="B1749" t="s">
        <v>212</v>
      </c>
      <c r="C1749">
        <v>34</v>
      </c>
      <c r="D1749">
        <v>119.04</v>
      </c>
      <c r="E1749">
        <v>17</v>
      </c>
    </row>
    <row r="1750" spans="1:5">
      <c r="A1750">
        <v>10287</v>
      </c>
      <c r="B1750" t="s">
        <v>224</v>
      </c>
      <c r="C1750">
        <v>36</v>
      </c>
      <c r="D1750">
        <v>31.34</v>
      </c>
      <c r="E1750">
        <v>6</v>
      </c>
    </row>
    <row r="1751" spans="1:5">
      <c r="A1751">
        <v>10287</v>
      </c>
      <c r="B1751" t="s">
        <v>214</v>
      </c>
      <c r="C1751">
        <v>20</v>
      </c>
      <c r="D1751">
        <v>58.17</v>
      </c>
      <c r="E1751">
        <v>11</v>
      </c>
    </row>
    <row r="1752" spans="1:5">
      <c r="A1752">
        <v>10287</v>
      </c>
      <c r="B1752" t="s">
        <v>215</v>
      </c>
      <c r="C1752">
        <v>36</v>
      </c>
      <c r="D1752">
        <v>137.62</v>
      </c>
      <c r="E1752">
        <v>7</v>
      </c>
    </row>
    <row r="1753" spans="1:5">
      <c r="A1753">
        <v>10287</v>
      </c>
      <c r="B1753" t="s">
        <v>216</v>
      </c>
      <c r="C1753">
        <v>40</v>
      </c>
      <c r="D1753">
        <v>79.22</v>
      </c>
      <c r="E1753">
        <v>16</v>
      </c>
    </row>
    <row r="1754" spans="1:5">
      <c r="A1754">
        <v>10288</v>
      </c>
      <c r="B1754" t="s">
        <v>225</v>
      </c>
      <c r="C1754">
        <v>20</v>
      </c>
      <c r="D1754">
        <v>120.71</v>
      </c>
      <c r="E1754">
        <v>14</v>
      </c>
    </row>
    <row r="1755" spans="1:5">
      <c r="A1755">
        <v>10288</v>
      </c>
      <c r="B1755" t="s">
        <v>124</v>
      </c>
      <c r="C1755">
        <v>32</v>
      </c>
      <c r="D1755">
        <v>168.3</v>
      </c>
      <c r="E1755">
        <v>5</v>
      </c>
    </row>
    <row r="1756" spans="1:5">
      <c r="A1756">
        <v>10288</v>
      </c>
      <c r="B1756" t="s">
        <v>125</v>
      </c>
      <c r="C1756">
        <v>28</v>
      </c>
      <c r="D1756">
        <v>50.25</v>
      </c>
      <c r="E1756">
        <v>4</v>
      </c>
    </row>
    <row r="1757" spans="1:5">
      <c r="A1757">
        <v>10288</v>
      </c>
      <c r="B1757" t="s">
        <v>128</v>
      </c>
      <c r="C1757">
        <v>31</v>
      </c>
      <c r="D1757">
        <v>102.98</v>
      </c>
      <c r="E1757">
        <v>2</v>
      </c>
    </row>
    <row r="1758" spans="1:5">
      <c r="A1758">
        <v>10288</v>
      </c>
      <c r="B1758" t="s">
        <v>126</v>
      </c>
      <c r="C1758">
        <v>35</v>
      </c>
      <c r="D1758">
        <v>90.19</v>
      </c>
      <c r="E1758">
        <v>6</v>
      </c>
    </row>
    <row r="1759" spans="1:5">
      <c r="A1759">
        <v>10288</v>
      </c>
      <c r="B1759" t="s">
        <v>226</v>
      </c>
      <c r="C1759">
        <v>23</v>
      </c>
      <c r="D1759">
        <v>57.02</v>
      </c>
      <c r="E1759">
        <v>7</v>
      </c>
    </row>
    <row r="1760" spans="1:5">
      <c r="A1760">
        <v>10288</v>
      </c>
      <c r="B1760" t="s">
        <v>227</v>
      </c>
      <c r="C1760">
        <v>36</v>
      </c>
      <c r="D1760">
        <v>66.88</v>
      </c>
      <c r="E1760">
        <v>11</v>
      </c>
    </row>
    <row r="1761" spans="1:5">
      <c r="A1761">
        <v>10288</v>
      </c>
      <c r="B1761" t="s">
        <v>228</v>
      </c>
      <c r="C1761">
        <v>50</v>
      </c>
      <c r="D1761">
        <v>49.3</v>
      </c>
      <c r="E1761">
        <v>13</v>
      </c>
    </row>
    <row r="1762" spans="1:5">
      <c r="A1762">
        <v>10288</v>
      </c>
      <c r="B1762" t="s">
        <v>130</v>
      </c>
      <c r="C1762">
        <v>29</v>
      </c>
      <c r="D1762">
        <v>32.19</v>
      </c>
      <c r="E1762">
        <v>1</v>
      </c>
    </row>
    <row r="1763" spans="1:5">
      <c r="A1763">
        <v>10288</v>
      </c>
      <c r="B1763" t="s">
        <v>229</v>
      </c>
      <c r="C1763">
        <v>35</v>
      </c>
      <c r="D1763">
        <v>81.78</v>
      </c>
      <c r="E1763">
        <v>9</v>
      </c>
    </row>
    <row r="1764" spans="1:5">
      <c r="A1764">
        <v>10288</v>
      </c>
      <c r="B1764" t="s">
        <v>230</v>
      </c>
      <c r="C1764">
        <v>48</v>
      </c>
      <c r="D1764">
        <v>109.22</v>
      </c>
      <c r="E1764">
        <v>8</v>
      </c>
    </row>
    <row r="1765" spans="1:5">
      <c r="A1765">
        <v>10288</v>
      </c>
      <c r="B1765" t="s">
        <v>231</v>
      </c>
      <c r="C1765">
        <v>34</v>
      </c>
      <c r="D1765">
        <v>76.19</v>
      </c>
      <c r="E1765">
        <v>10</v>
      </c>
    </row>
    <row r="1766" spans="1:5">
      <c r="A1766">
        <v>10288</v>
      </c>
      <c r="B1766" t="s">
        <v>232</v>
      </c>
      <c r="C1766">
        <v>41</v>
      </c>
      <c r="D1766">
        <v>101.73</v>
      </c>
      <c r="E1766">
        <v>12</v>
      </c>
    </row>
    <row r="1767" spans="1:5">
      <c r="A1767">
        <v>10288</v>
      </c>
      <c r="B1767" t="s">
        <v>127</v>
      </c>
      <c r="C1767">
        <v>33</v>
      </c>
      <c r="D1767">
        <v>37.75</v>
      </c>
      <c r="E1767">
        <v>3</v>
      </c>
    </row>
    <row r="1768" spans="1:5">
      <c r="A1768">
        <v>10289</v>
      </c>
      <c r="B1768" t="s">
        <v>132</v>
      </c>
      <c r="C1768">
        <v>38</v>
      </c>
      <c r="D1768">
        <v>92.47</v>
      </c>
      <c r="E1768">
        <v>2</v>
      </c>
    </row>
    <row r="1769" spans="1:5">
      <c r="A1769">
        <v>10289</v>
      </c>
      <c r="B1769" t="s">
        <v>133</v>
      </c>
      <c r="C1769">
        <v>24</v>
      </c>
      <c r="D1769">
        <v>44.75</v>
      </c>
      <c r="E1769">
        <v>1</v>
      </c>
    </row>
    <row r="1770" spans="1:5">
      <c r="A1770">
        <v>10289</v>
      </c>
      <c r="B1770" t="s">
        <v>129</v>
      </c>
      <c r="C1770">
        <v>43</v>
      </c>
      <c r="D1770">
        <v>141.75</v>
      </c>
      <c r="E1770">
        <v>3</v>
      </c>
    </row>
    <row r="1771" spans="1:5">
      <c r="A1771">
        <v>10289</v>
      </c>
      <c r="B1771" t="s">
        <v>131</v>
      </c>
      <c r="C1771">
        <v>45</v>
      </c>
      <c r="D1771">
        <v>41.22</v>
      </c>
      <c r="E1771">
        <v>4</v>
      </c>
    </row>
    <row r="1772" spans="1:5">
      <c r="A1772">
        <v>10290</v>
      </c>
      <c r="B1772" t="s">
        <v>142</v>
      </c>
      <c r="C1772">
        <v>26</v>
      </c>
      <c r="D1772">
        <v>80.36</v>
      </c>
      <c r="E1772">
        <v>2</v>
      </c>
    </row>
    <row r="1773" spans="1:5">
      <c r="A1773">
        <v>10290</v>
      </c>
      <c r="B1773" t="s">
        <v>146</v>
      </c>
      <c r="C1773">
        <v>45</v>
      </c>
      <c r="D1773">
        <v>83.76</v>
      </c>
      <c r="E1773">
        <v>1</v>
      </c>
    </row>
    <row r="1774" spans="1:5">
      <c r="A1774">
        <v>10291</v>
      </c>
      <c r="B1774" t="s">
        <v>134</v>
      </c>
      <c r="C1774">
        <v>37</v>
      </c>
      <c r="D1774">
        <v>210.01</v>
      </c>
      <c r="E1774">
        <v>11</v>
      </c>
    </row>
    <row r="1775" spans="1:5">
      <c r="A1775">
        <v>10291</v>
      </c>
      <c r="B1775" t="s">
        <v>135</v>
      </c>
      <c r="C1775">
        <v>30</v>
      </c>
      <c r="D1775">
        <v>141.83000000000001</v>
      </c>
      <c r="E1775">
        <v>4</v>
      </c>
    </row>
    <row r="1776" spans="1:5">
      <c r="A1776">
        <v>10291</v>
      </c>
      <c r="B1776" t="s">
        <v>136</v>
      </c>
      <c r="C1776">
        <v>41</v>
      </c>
      <c r="D1776">
        <v>123</v>
      </c>
      <c r="E1776">
        <v>8</v>
      </c>
    </row>
    <row r="1777" spans="1:5">
      <c r="A1777">
        <v>10291</v>
      </c>
      <c r="B1777" t="s">
        <v>137</v>
      </c>
      <c r="C1777">
        <v>41</v>
      </c>
      <c r="D1777">
        <v>96.84</v>
      </c>
      <c r="E1777">
        <v>10</v>
      </c>
    </row>
    <row r="1778" spans="1:5">
      <c r="A1778">
        <v>10291</v>
      </c>
      <c r="B1778" t="s">
        <v>138</v>
      </c>
      <c r="C1778">
        <v>26</v>
      </c>
      <c r="D1778">
        <v>52.26</v>
      </c>
      <c r="E1778">
        <v>2</v>
      </c>
    </row>
    <row r="1779" spans="1:5">
      <c r="A1779">
        <v>10291</v>
      </c>
      <c r="B1779" t="s">
        <v>139</v>
      </c>
      <c r="C1779">
        <v>47</v>
      </c>
      <c r="D1779">
        <v>99.28</v>
      </c>
      <c r="E1779">
        <v>12</v>
      </c>
    </row>
    <row r="1780" spans="1:5">
      <c r="A1780">
        <v>10291</v>
      </c>
      <c r="B1780" t="s">
        <v>140</v>
      </c>
      <c r="C1780">
        <v>37</v>
      </c>
      <c r="D1780">
        <v>56.21</v>
      </c>
      <c r="E1780">
        <v>14</v>
      </c>
    </row>
    <row r="1781" spans="1:5">
      <c r="A1781">
        <v>10291</v>
      </c>
      <c r="B1781" t="s">
        <v>141</v>
      </c>
      <c r="C1781">
        <v>23</v>
      </c>
      <c r="D1781">
        <v>93.2</v>
      </c>
      <c r="E1781">
        <v>13</v>
      </c>
    </row>
    <row r="1782" spans="1:5">
      <c r="A1782">
        <v>10291</v>
      </c>
      <c r="B1782" t="s">
        <v>143</v>
      </c>
      <c r="C1782">
        <v>48</v>
      </c>
      <c r="D1782">
        <v>96.86</v>
      </c>
      <c r="E1782">
        <v>5</v>
      </c>
    </row>
    <row r="1783" spans="1:5">
      <c r="A1783">
        <v>10291</v>
      </c>
      <c r="B1783" t="s">
        <v>144</v>
      </c>
      <c r="C1783">
        <v>29</v>
      </c>
      <c r="D1783">
        <v>45.28</v>
      </c>
      <c r="E1783">
        <v>9</v>
      </c>
    </row>
    <row r="1784" spans="1:5">
      <c r="A1784">
        <v>10291</v>
      </c>
      <c r="B1784" t="s">
        <v>145</v>
      </c>
      <c r="C1784">
        <v>48</v>
      </c>
      <c r="D1784">
        <v>109.9</v>
      </c>
      <c r="E1784">
        <v>1</v>
      </c>
    </row>
    <row r="1785" spans="1:5">
      <c r="A1785">
        <v>10291</v>
      </c>
      <c r="B1785" t="s">
        <v>147</v>
      </c>
      <c r="C1785">
        <v>26</v>
      </c>
      <c r="D1785">
        <v>82.83</v>
      </c>
      <c r="E1785">
        <v>3</v>
      </c>
    </row>
    <row r="1786" spans="1:5">
      <c r="A1786">
        <v>10291</v>
      </c>
      <c r="B1786" t="s">
        <v>148</v>
      </c>
      <c r="C1786">
        <v>32</v>
      </c>
      <c r="D1786">
        <v>53</v>
      </c>
      <c r="E1786">
        <v>7</v>
      </c>
    </row>
    <row r="1787" spans="1:5">
      <c r="A1787">
        <v>10291</v>
      </c>
      <c r="B1787" t="s">
        <v>149</v>
      </c>
      <c r="C1787">
        <v>28</v>
      </c>
      <c r="D1787">
        <v>86.99</v>
      </c>
      <c r="E1787">
        <v>6</v>
      </c>
    </row>
    <row r="1788" spans="1:5">
      <c r="A1788">
        <v>10292</v>
      </c>
      <c r="B1788" t="s">
        <v>151</v>
      </c>
      <c r="C1788">
        <v>21</v>
      </c>
      <c r="D1788">
        <v>94.8</v>
      </c>
      <c r="E1788">
        <v>8</v>
      </c>
    </row>
    <row r="1789" spans="1:5">
      <c r="A1789">
        <v>10292</v>
      </c>
      <c r="B1789" t="s">
        <v>152</v>
      </c>
      <c r="C1789">
        <v>26</v>
      </c>
      <c r="D1789">
        <v>140.81</v>
      </c>
      <c r="E1789">
        <v>7</v>
      </c>
    </row>
    <row r="1790" spans="1:5">
      <c r="A1790">
        <v>10292</v>
      </c>
      <c r="B1790" t="s">
        <v>153</v>
      </c>
      <c r="C1790">
        <v>41</v>
      </c>
      <c r="D1790">
        <v>103.09</v>
      </c>
      <c r="E1790">
        <v>11</v>
      </c>
    </row>
    <row r="1791" spans="1:5">
      <c r="A1791">
        <v>10292</v>
      </c>
      <c r="B1791" t="s">
        <v>154</v>
      </c>
      <c r="C1791">
        <v>21</v>
      </c>
      <c r="D1791">
        <v>147.33000000000001</v>
      </c>
      <c r="E1791">
        <v>12</v>
      </c>
    </row>
    <row r="1792" spans="1:5">
      <c r="A1792">
        <v>10292</v>
      </c>
      <c r="B1792" t="s">
        <v>155</v>
      </c>
      <c r="C1792">
        <v>44</v>
      </c>
      <c r="D1792">
        <v>114.9</v>
      </c>
      <c r="E1792">
        <v>2</v>
      </c>
    </row>
    <row r="1793" spans="1:5">
      <c r="A1793">
        <v>10292</v>
      </c>
      <c r="B1793" t="s">
        <v>156</v>
      </c>
      <c r="C1793">
        <v>40</v>
      </c>
      <c r="D1793">
        <v>48.55</v>
      </c>
      <c r="E1793">
        <v>5</v>
      </c>
    </row>
    <row r="1794" spans="1:5">
      <c r="A1794">
        <v>10292</v>
      </c>
      <c r="B1794" t="s">
        <v>157</v>
      </c>
      <c r="C1794">
        <v>39</v>
      </c>
      <c r="D1794">
        <v>34.299999999999997</v>
      </c>
      <c r="E1794">
        <v>9</v>
      </c>
    </row>
    <row r="1795" spans="1:5">
      <c r="A1795">
        <v>10292</v>
      </c>
      <c r="B1795" t="s">
        <v>158</v>
      </c>
      <c r="C1795">
        <v>27</v>
      </c>
      <c r="D1795">
        <v>113.55</v>
      </c>
      <c r="E1795">
        <v>4</v>
      </c>
    </row>
    <row r="1796" spans="1:5">
      <c r="A1796">
        <v>10292</v>
      </c>
      <c r="B1796" t="s">
        <v>159</v>
      </c>
      <c r="C1796">
        <v>50</v>
      </c>
      <c r="D1796">
        <v>54.11</v>
      </c>
      <c r="E1796">
        <v>10</v>
      </c>
    </row>
    <row r="1797" spans="1:5">
      <c r="A1797">
        <v>10292</v>
      </c>
      <c r="B1797" t="s">
        <v>160</v>
      </c>
      <c r="C1797">
        <v>31</v>
      </c>
      <c r="D1797">
        <v>59.65</v>
      </c>
      <c r="E1797">
        <v>3</v>
      </c>
    </row>
    <row r="1798" spans="1:5">
      <c r="A1798">
        <v>10292</v>
      </c>
      <c r="B1798" t="s">
        <v>161</v>
      </c>
      <c r="C1798">
        <v>41</v>
      </c>
      <c r="D1798">
        <v>113.44</v>
      </c>
      <c r="E1798">
        <v>6</v>
      </c>
    </row>
    <row r="1799" spans="1:5">
      <c r="A1799">
        <v>10292</v>
      </c>
      <c r="B1799" t="s">
        <v>162</v>
      </c>
      <c r="C1799">
        <v>35</v>
      </c>
      <c r="D1799">
        <v>49.79</v>
      </c>
      <c r="E1799">
        <v>1</v>
      </c>
    </row>
    <row r="1800" spans="1:5">
      <c r="A1800">
        <v>10293</v>
      </c>
      <c r="B1800" t="s">
        <v>164</v>
      </c>
      <c r="C1800">
        <v>46</v>
      </c>
      <c r="D1800">
        <v>187.02</v>
      </c>
      <c r="E1800">
        <v>8</v>
      </c>
    </row>
    <row r="1801" spans="1:5">
      <c r="A1801">
        <v>10293</v>
      </c>
      <c r="B1801" t="s">
        <v>150</v>
      </c>
      <c r="C1801">
        <v>24</v>
      </c>
      <c r="D1801">
        <v>129.93</v>
      </c>
      <c r="E1801">
        <v>9</v>
      </c>
    </row>
    <row r="1802" spans="1:5">
      <c r="A1802">
        <v>10293</v>
      </c>
      <c r="B1802" t="s">
        <v>165</v>
      </c>
      <c r="C1802">
        <v>45</v>
      </c>
      <c r="D1802">
        <v>171.29</v>
      </c>
      <c r="E1802">
        <v>7</v>
      </c>
    </row>
    <row r="1803" spans="1:5">
      <c r="A1803">
        <v>10293</v>
      </c>
      <c r="B1803" t="s">
        <v>166</v>
      </c>
      <c r="C1803">
        <v>24</v>
      </c>
      <c r="D1803">
        <v>110.64</v>
      </c>
      <c r="E1803">
        <v>4</v>
      </c>
    </row>
    <row r="1804" spans="1:5">
      <c r="A1804">
        <v>10293</v>
      </c>
      <c r="B1804" t="s">
        <v>167</v>
      </c>
      <c r="C1804">
        <v>22</v>
      </c>
      <c r="D1804">
        <v>91.76</v>
      </c>
      <c r="E1804">
        <v>6</v>
      </c>
    </row>
    <row r="1805" spans="1:5">
      <c r="A1805">
        <v>10293</v>
      </c>
      <c r="B1805" t="s">
        <v>168</v>
      </c>
      <c r="C1805">
        <v>49</v>
      </c>
      <c r="D1805">
        <v>72.849999999999994</v>
      </c>
      <c r="E1805">
        <v>3</v>
      </c>
    </row>
    <row r="1806" spans="1:5">
      <c r="A1806">
        <v>10293</v>
      </c>
      <c r="B1806" t="s">
        <v>169</v>
      </c>
      <c r="C1806">
        <v>21</v>
      </c>
      <c r="D1806">
        <v>111.83</v>
      </c>
      <c r="E1806">
        <v>2</v>
      </c>
    </row>
    <row r="1807" spans="1:5">
      <c r="A1807">
        <v>10293</v>
      </c>
      <c r="B1807" t="s">
        <v>173</v>
      </c>
      <c r="C1807">
        <v>29</v>
      </c>
      <c r="D1807">
        <v>77.95</v>
      </c>
      <c r="E1807">
        <v>5</v>
      </c>
    </row>
    <row r="1808" spans="1:5">
      <c r="A1808">
        <v>10293</v>
      </c>
      <c r="B1808" t="s">
        <v>177</v>
      </c>
      <c r="C1808">
        <v>32</v>
      </c>
      <c r="D1808">
        <v>51.32</v>
      </c>
      <c r="E1808">
        <v>1</v>
      </c>
    </row>
    <row r="1809" spans="1:5">
      <c r="A1809">
        <v>10294</v>
      </c>
      <c r="B1809" t="s">
        <v>176</v>
      </c>
      <c r="C1809">
        <v>45</v>
      </c>
      <c r="D1809">
        <v>98.32</v>
      </c>
      <c r="E1809">
        <v>1</v>
      </c>
    </row>
    <row r="1810" spans="1:5">
      <c r="A1810">
        <v>10295</v>
      </c>
      <c r="B1810" t="s">
        <v>163</v>
      </c>
      <c r="C1810">
        <v>24</v>
      </c>
      <c r="D1810">
        <v>136</v>
      </c>
      <c r="E1810">
        <v>1</v>
      </c>
    </row>
    <row r="1811" spans="1:5">
      <c r="A1811">
        <v>10295</v>
      </c>
      <c r="B1811" t="s">
        <v>170</v>
      </c>
      <c r="C1811">
        <v>46</v>
      </c>
      <c r="D1811">
        <v>84.08</v>
      </c>
      <c r="E1811">
        <v>3</v>
      </c>
    </row>
    <row r="1812" spans="1:5">
      <c r="A1812">
        <v>10295</v>
      </c>
      <c r="B1812" t="s">
        <v>172</v>
      </c>
      <c r="C1812">
        <v>26</v>
      </c>
      <c r="D1812">
        <v>62</v>
      </c>
      <c r="E1812">
        <v>4</v>
      </c>
    </row>
    <row r="1813" spans="1:5">
      <c r="A1813">
        <v>10295</v>
      </c>
      <c r="B1813" t="s">
        <v>174</v>
      </c>
      <c r="C1813">
        <v>44</v>
      </c>
      <c r="D1813">
        <v>71.56</v>
      </c>
      <c r="E1813">
        <v>2</v>
      </c>
    </row>
    <row r="1814" spans="1:5">
      <c r="A1814">
        <v>10295</v>
      </c>
      <c r="B1814" t="s">
        <v>175</v>
      </c>
      <c r="C1814">
        <v>34</v>
      </c>
      <c r="D1814">
        <v>93.16</v>
      </c>
      <c r="E1814">
        <v>5</v>
      </c>
    </row>
    <row r="1815" spans="1:5">
      <c r="A1815">
        <v>10296</v>
      </c>
      <c r="B1815" t="s">
        <v>178</v>
      </c>
      <c r="C1815">
        <v>36</v>
      </c>
      <c r="D1815">
        <v>146.65</v>
      </c>
      <c r="E1815">
        <v>7</v>
      </c>
    </row>
    <row r="1816" spans="1:5">
      <c r="A1816">
        <v>10296</v>
      </c>
      <c r="B1816" t="s">
        <v>180</v>
      </c>
      <c r="C1816">
        <v>21</v>
      </c>
      <c r="D1816">
        <v>69.680000000000007</v>
      </c>
      <c r="E1816">
        <v>13</v>
      </c>
    </row>
    <row r="1817" spans="1:5">
      <c r="A1817">
        <v>10296</v>
      </c>
      <c r="B1817" t="s">
        <v>181</v>
      </c>
      <c r="C1817">
        <v>22</v>
      </c>
      <c r="D1817">
        <v>105.87</v>
      </c>
      <c r="E1817">
        <v>12</v>
      </c>
    </row>
    <row r="1818" spans="1:5">
      <c r="A1818">
        <v>10296</v>
      </c>
      <c r="B1818" t="s">
        <v>183</v>
      </c>
      <c r="C1818">
        <v>21</v>
      </c>
      <c r="D1818">
        <v>60.97</v>
      </c>
      <c r="E1818">
        <v>8</v>
      </c>
    </row>
    <row r="1819" spans="1:5">
      <c r="A1819">
        <v>10296</v>
      </c>
      <c r="B1819" t="s">
        <v>184</v>
      </c>
      <c r="C1819">
        <v>31</v>
      </c>
      <c r="D1819">
        <v>63.78</v>
      </c>
      <c r="E1819">
        <v>9</v>
      </c>
    </row>
    <row r="1820" spans="1:5">
      <c r="A1820">
        <v>10296</v>
      </c>
      <c r="B1820" t="s">
        <v>171</v>
      </c>
      <c r="C1820">
        <v>22</v>
      </c>
      <c r="D1820">
        <v>83.02</v>
      </c>
      <c r="E1820">
        <v>14</v>
      </c>
    </row>
    <row r="1821" spans="1:5">
      <c r="A1821">
        <v>10296</v>
      </c>
      <c r="B1821" t="s">
        <v>185</v>
      </c>
      <c r="C1821">
        <v>32</v>
      </c>
      <c r="D1821">
        <v>63.46</v>
      </c>
      <c r="E1821">
        <v>6</v>
      </c>
    </row>
    <row r="1822" spans="1:5">
      <c r="A1822">
        <v>10296</v>
      </c>
      <c r="B1822" t="s">
        <v>188</v>
      </c>
      <c r="C1822">
        <v>26</v>
      </c>
      <c r="D1822">
        <v>41.02</v>
      </c>
      <c r="E1822">
        <v>1</v>
      </c>
    </row>
    <row r="1823" spans="1:5">
      <c r="A1823">
        <v>10296</v>
      </c>
      <c r="B1823" t="s">
        <v>189</v>
      </c>
      <c r="C1823">
        <v>42</v>
      </c>
      <c r="D1823">
        <v>75.81</v>
      </c>
      <c r="E1823">
        <v>2</v>
      </c>
    </row>
    <row r="1824" spans="1:5">
      <c r="A1824">
        <v>10296</v>
      </c>
      <c r="B1824" t="s">
        <v>190</v>
      </c>
      <c r="C1824">
        <v>34</v>
      </c>
      <c r="D1824">
        <v>89.61</v>
      </c>
      <c r="E1824">
        <v>11</v>
      </c>
    </row>
    <row r="1825" spans="1:5">
      <c r="A1825">
        <v>10296</v>
      </c>
      <c r="B1825" t="s">
        <v>191</v>
      </c>
      <c r="C1825">
        <v>24</v>
      </c>
      <c r="D1825">
        <v>96.73</v>
      </c>
      <c r="E1825">
        <v>4</v>
      </c>
    </row>
    <row r="1826" spans="1:5">
      <c r="A1826">
        <v>10296</v>
      </c>
      <c r="B1826" t="s">
        <v>193</v>
      </c>
      <c r="C1826">
        <v>22</v>
      </c>
      <c r="D1826">
        <v>74.400000000000006</v>
      </c>
      <c r="E1826">
        <v>3</v>
      </c>
    </row>
    <row r="1827" spans="1:5">
      <c r="A1827">
        <v>10296</v>
      </c>
      <c r="B1827" t="s">
        <v>194</v>
      </c>
      <c r="C1827">
        <v>47</v>
      </c>
      <c r="D1827">
        <v>61.44</v>
      </c>
      <c r="E1827">
        <v>5</v>
      </c>
    </row>
    <row r="1828" spans="1:5">
      <c r="A1828">
        <v>10296</v>
      </c>
      <c r="B1828" t="s">
        <v>195</v>
      </c>
      <c r="C1828">
        <v>21</v>
      </c>
      <c r="D1828">
        <v>46.68</v>
      </c>
      <c r="E1828">
        <v>10</v>
      </c>
    </row>
    <row r="1829" spans="1:5">
      <c r="A1829">
        <v>10297</v>
      </c>
      <c r="B1829" t="s">
        <v>179</v>
      </c>
      <c r="C1829">
        <v>25</v>
      </c>
      <c r="D1829">
        <v>81.95</v>
      </c>
      <c r="E1829">
        <v>4</v>
      </c>
    </row>
    <row r="1830" spans="1:5">
      <c r="A1830">
        <v>10297</v>
      </c>
      <c r="B1830" t="s">
        <v>182</v>
      </c>
      <c r="C1830">
        <v>32</v>
      </c>
      <c r="D1830">
        <v>107.23</v>
      </c>
      <c r="E1830">
        <v>6</v>
      </c>
    </row>
    <row r="1831" spans="1:5">
      <c r="A1831">
        <v>10297</v>
      </c>
      <c r="B1831" t="s">
        <v>202</v>
      </c>
      <c r="C1831">
        <v>32</v>
      </c>
      <c r="D1831">
        <v>70.08</v>
      </c>
      <c r="E1831">
        <v>1</v>
      </c>
    </row>
    <row r="1832" spans="1:5">
      <c r="A1832">
        <v>10297</v>
      </c>
      <c r="B1832" t="s">
        <v>186</v>
      </c>
      <c r="C1832">
        <v>23</v>
      </c>
      <c r="D1832">
        <v>71.73</v>
      </c>
      <c r="E1832">
        <v>5</v>
      </c>
    </row>
    <row r="1833" spans="1:5">
      <c r="A1833">
        <v>10297</v>
      </c>
      <c r="B1833" t="s">
        <v>203</v>
      </c>
      <c r="C1833">
        <v>26</v>
      </c>
      <c r="D1833">
        <v>88.9</v>
      </c>
      <c r="E1833">
        <v>2</v>
      </c>
    </row>
    <row r="1834" spans="1:5">
      <c r="A1834">
        <v>10297</v>
      </c>
      <c r="B1834" t="s">
        <v>187</v>
      </c>
      <c r="C1834">
        <v>28</v>
      </c>
      <c r="D1834">
        <v>63.29</v>
      </c>
      <c r="E1834">
        <v>7</v>
      </c>
    </row>
    <row r="1835" spans="1:5">
      <c r="A1835">
        <v>10297</v>
      </c>
      <c r="B1835" t="s">
        <v>192</v>
      </c>
      <c r="C1835">
        <v>35</v>
      </c>
      <c r="D1835">
        <v>111.53</v>
      </c>
      <c r="E1835">
        <v>3</v>
      </c>
    </row>
    <row r="1836" spans="1:5">
      <c r="A1836">
        <v>10298</v>
      </c>
      <c r="B1836" t="s">
        <v>197</v>
      </c>
      <c r="C1836">
        <v>39</v>
      </c>
      <c r="D1836">
        <v>105.86</v>
      </c>
      <c r="E1836">
        <v>1</v>
      </c>
    </row>
    <row r="1837" spans="1:5">
      <c r="A1837">
        <v>10298</v>
      </c>
      <c r="B1837" t="s">
        <v>200</v>
      </c>
      <c r="C1837">
        <v>32</v>
      </c>
      <c r="D1837">
        <v>60.57</v>
      </c>
      <c r="E1837">
        <v>2</v>
      </c>
    </row>
    <row r="1838" spans="1:5">
      <c r="A1838">
        <v>10299</v>
      </c>
      <c r="B1838" t="s">
        <v>196</v>
      </c>
      <c r="C1838">
        <v>23</v>
      </c>
      <c r="D1838">
        <v>76.56</v>
      </c>
      <c r="E1838">
        <v>9</v>
      </c>
    </row>
    <row r="1839" spans="1:5">
      <c r="A1839">
        <v>10299</v>
      </c>
      <c r="B1839" t="s">
        <v>198</v>
      </c>
      <c r="C1839">
        <v>29</v>
      </c>
      <c r="D1839">
        <v>164.61</v>
      </c>
      <c r="E1839">
        <v>11</v>
      </c>
    </row>
    <row r="1840" spans="1:5">
      <c r="A1840">
        <v>10299</v>
      </c>
      <c r="B1840" t="s">
        <v>199</v>
      </c>
      <c r="C1840">
        <v>24</v>
      </c>
      <c r="D1840">
        <v>123.51</v>
      </c>
      <c r="E1840">
        <v>8</v>
      </c>
    </row>
    <row r="1841" spans="1:5">
      <c r="A1841">
        <v>10299</v>
      </c>
      <c r="B1841" t="s">
        <v>211</v>
      </c>
      <c r="C1841">
        <v>39</v>
      </c>
      <c r="D1841">
        <v>62.17</v>
      </c>
      <c r="E1841">
        <v>3</v>
      </c>
    </row>
    <row r="1842" spans="1:5">
      <c r="A1842">
        <v>10299</v>
      </c>
      <c r="B1842" t="s">
        <v>212</v>
      </c>
      <c r="C1842">
        <v>49</v>
      </c>
      <c r="D1842">
        <v>119.04</v>
      </c>
      <c r="E1842">
        <v>2</v>
      </c>
    </row>
    <row r="1843" spans="1:5">
      <c r="A1843">
        <v>10299</v>
      </c>
      <c r="B1843" t="s">
        <v>201</v>
      </c>
      <c r="C1843">
        <v>47</v>
      </c>
      <c r="D1843">
        <v>107.07</v>
      </c>
      <c r="E1843">
        <v>10</v>
      </c>
    </row>
    <row r="1844" spans="1:5">
      <c r="A1844">
        <v>10299</v>
      </c>
      <c r="B1844" t="s">
        <v>213</v>
      </c>
      <c r="C1844">
        <v>33</v>
      </c>
      <c r="D1844">
        <v>58.87</v>
      </c>
      <c r="E1844">
        <v>6</v>
      </c>
    </row>
    <row r="1845" spans="1:5">
      <c r="A1845">
        <v>10299</v>
      </c>
      <c r="B1845" t="s">
        <v>216</v>
      </c>
      <c r="C1845">
        <v>32</v>
      </c>
      <c r="D1845">
        <v>66.290000000000006</v>
      </c>
      <c r="E1845">
        <v>1</v>
      </c>
    </row>
    <row r="1846" spans="1:5">
      <c r="A1846">
        <v>10299</v>
      </c>
      <c r="B1846" t="s">
        <v>217</v>
      </c>
      <c r="C1846">
        <v>24</v>
      </c>
      <c r="D1846">
        <v>36.21</v>
      </c>
      <c r="E1846">
        <v>4</v>
      </c>
    </row>
    <row r="1847" spans="1:5">
      <c r="A1847">
        <v>10299</v>
      </c>
      <c r="B1847" t="s">
        <v>218</v>
      </c>
      <c r="C1847">
        <v>38</v>
      </c>
      <c r="D1847">
        <v>84.7</v>
      </c>
      <c r="E1847">
        <v>7</v>
      </c>
    </row>
    <row r="1848" spans="1:5">
      <c r="A1848">
        <v>10299</v>
      </c>
      <c r="B1848" t="s">
        <v>219</v>
      </c>
      <c r="C1848">
        <v>44</v>
      </c>
      <c r="D1848">
        <v>77.290000000000006</v>
      </c>
      <c r="E1848">
        <v>5</v>
      </c>
    </row>
    <row r="1849" spans="1:5">
      <c r="A1849">
        <v>10300</v>
      </c>
      <c r="B1849" t="s">
        <v>204</v>
      </c>
      <c r="C1849">
        <v>33</v>
      </c>
      <c r="D1849">
        <v>184.84</v>
      </c>
      <c r="E1849">
        <v>5</v>
      </c>
    </row>
    <row r="1850" spans="1:5">
      <c r="A1850">
        <v>10300</v>
      </c>
      <c r="B1850" t="s">
        <v>205</v>
      </c>
      <c r="C1850">
        <v>29</v>
      </c>
      <c r="D1850">
        <v>116.27</v>
      </c>
      <c r="E1850">
        <v>3</v>
      </c>
    </row>
    <row r="1851" spans="1:5">
      <c r="A1851">
        <v>10300</v>
      </c>
      <c r="B1851" t="s">
        <v>206</v>
      </c>
      <c r="C1851">
        <v>22</v>
      </c>
      <c r="D1851">
        <v>76.61</v>
      </c>
      <c r="E1851">
        <v>6</v>
      </c>
    </row>
    <row r="1852" spans="1:5">
      <c r="A1852">
        <v>10300</v>
      </c>
      <c r="B1852" t="s">
        <v>207</v>
      </c>
      <c r="C1852">
        <v>23</v>
      </c>
      <c r="D1852">
        <v>95.58</v>
      </c>
      <c r="E1852">
        <v>2</v>
      </c>
    </row>
    <row r="1853" spans="1:5">
      <c r="A1853">
        <v>10300</v>
      </c>
      <c r="B1853" t="s">
        <v>208</v>
      </c>
      <c r="C1853">
        <v>41</v>
      </c>
      <c r="D1853">
        <v>63.14</v>
      </c>
      <c r="E1853">
        <v>1</v>
      </c>
    </row>
    <row r="1854" spans="1:5">
      <c r="A1854">
        <v>10300</v>
      </c>
      <c r="B1854" t="s">
        <v>209</v>
      </c>
      <c r="C1854">
        <v>49</v>
      </c>
      <c r="D1854">
        <v>65.94</v>
      </c>
      <c r="E1854">
        <v>8</v>
      </c>
    </row>
    <row r="1855" spans="1:5">
      <c r="A1855">
        <v>10300</v>
      </c>
      <c r="B1855" t="s">
        <v>210</v>
      </c>
      <c r="C1855">
        <v>23</v>
      </c>
      <c r="D1855">
        <v>144.05000000000001</v>
      </c>
      <c r="E1855">
        <v>7</v>
      </c>
    </row>
    <row r="1856" spans="1:5">
      <c r="A1856">
        <v>10300</v>
      </c>
      <c r="B1856" t="s">
        <v>214</v>
      </c>
      <c r="C1856">
        <v>31</v>
      </c>
      <c r="D1856">
        <v>52.05</v>
      </c>
      <c r="E1856">
        <v>4</v>
      </c>
    </row>
    <row r="1857" spans="1:5">
      <c r="A1857">
        <v>10301</v>
      </c>
      <c r="B1857" t="s">
        <v>220</v>
      </c>
      <c r="C1857">
        <v>37</v>
      </c>
      <c r="D1857">
        <v>114.65</v>
      </c>
      <c r="E1857">
        <v>8</v>
      </c>
    </row>
    <row r="1858" spans="1:5">
      <c r="A1858">
        <v>10301</v>
      </c>
      <c r="B1858" t="s">
        <v>225</v>
      </c>
      <c r="C1858">
        <v>32</v>
      </c>
      <c r="D1858">
        <v>118.22</v>
      </c>
      <c r="E1858">
        <v>4</v>
      </c>
    </row>
    <row r="1859" spans="1:5">
      <c r="A1859">
        <v>10301</v>
      </c>
      <c r="B1859" t="s">
        <v>221</v>
      </c>
      <c r="C1859">
        <v>47</v>
      </c>
      <c r="D1859">
        <v>119.49</v>
      </c>
      <c r="E1859">
        <v>7</v>
      </c>
    </row>
    <row r="1860" spans="1:5">
      <c r="A1860">
        <v>10301</v>
      </c>
      <c r="B1860" t="s">
        <v>222</v>
      </c>
      <c r="C1860">
        <v>22</v>
      </c>
      <c r="D1860">
        <v>113.52</v>
      </c>
      <c r="E1860">
        <v>5</v>
      </c>
    </row>
    <row r="1861" spans="1:5">
      <c r="A1861">
        <v>10301</v>
      </c>
      <c r="B1861" t="s">
        <v>154</v>
      </c>
      <c r="C1861">
        <v>23</v>
      </c>
      <c r="D1861">
        <v>135.47</v>
      </c>
      <c r="E1861">
        <v>9</v>
      </c>
    </row>
    <row r="1862" spans="1:5">
      <c r="A1862">
        <v>10301</v>
      </c>
      <c r="B1862" t="s">
        <v>223</v>
      </c>
      <c r="C1862">
        <v>39</v>
      </c>
      <c r="D1862">
        <v>137.04</v>
      </c>
      <c r="E1862">
        <v>6</v>
      </c>
    </row>
    <row r="1863" spans="1:5">
      <c r="A1863">
        <v>10301</v>
      </c>
      <c r="B1863" t="s">
        <v>227</v>
      </c>
      <c r="C1863">
        <v>27</v>
      </c>
      <c r="D1863">
        <v>64.67</v>
      </c>
      <c r="E1863">
        <v>1</v>
      </c>
    </row>
    <row r="1864" spans="1:5">
      <c r="A1864">
        <v>10301</v>
      </c>
      <c r="B1864" t="s">
        <v>228</v>
      </c>
      <c r="C1864">
        <v>22</v>
      </c>
      <c r="D1864">
        <v>40.75</v>
      </c>
      <c r="E1864">
        <v>3</v>
      </c>
    </row>
    <row r="1865" spans="1:5">
      <c r="A1865">
        <v>10301</v>
      </c>
      <c r="B1865" t="s">
        <v>224</v>
      </c>
      <c r="C1865">
        <v>48</v>
      </c>
      <c r="D1865">
        <v>32.1</v>
      </c>
      <c r="E1865">
        <v>10</v>
      </c>
    </row>
    <row r="1866" spans="1:5">
      <c r="A1866">
        <v>10301</v>
      </c>
      <c r="B1866" t="s">
        <v>232</v>
      </c>
      <c r="C1866">
        <v>22</v>
      </c>
      <c r="D1866">
        <v>86.73</v>
      </c>
      <c r="E1866">
        <v>2</v>
      </c>
    </row>
    <row r="1867" spans="1:5">
      <c r="A1867">
        <v>10301</v>
      </c>
      <c r="B1867" t="s">
        <v>215</v>
      </c>
      <c r="C1867">
        <v>50</v>
      </c>
      <c r="D1867">
        <v>122.17</v>
      </c>
      <c r="E1867">
        <v>11</v>
      </c>
    </row>
    <row r="1868" spans="1:5">
      <c r="A1868">
        <v>10302</v>
      </c>
      <c r="B1868" t="s">
        <v>124</v>
      </c>
      <c r="C1868">
        <v>43</v>
      </c>
      <c r="D1868">
        <v>166.6</v>
      </c>
      <c r="E1868">
        <v>1</v>
      </c>
    </row>
    <row r="1869" spans="1:5">
      <c r="A1869">
        <v>10302</v>
      </c>
      <c r="B1869" t="s">
        <v>126</v>
      </c>
      <c r="C1869">
        <v>38</v>
      </c>
      <c r="D1869">
        <v>82.83</v>
      </c>
      <c r="E1869">
        <v>2</v>
      </c>
    </row>
    <row r="1870" spans="1:5">
      <c r="A1870">
        <v>10302</v>
      </c>
      <c r="B1870" t="s">
        <v>226</v>
      </c>
      <c r="C1870">
        <v>23</v>
      </c>
      <c r="D1870">
        <v>70.56</v>
      </c>
      <c r="E1870">
        <v>3</v>
      </c>
    </row>
    <row r="1871" spans="1:5">
      <c r="A1871">
        <v>10302</v>
      </c>
      <c r="B1871" t="s">
        <v>229</v>
      </c>
      <c r="C1871">
        <v>49</v>
      </c>
      <c r="D1871">
        <v>75.42</v>
      </c>
      <c r="E1871">
        <v>5</v>
      </c>
    </row>
    <row r="1872" spans="1:5">
      <c r="A1872">
        <v>10302</v>
      </c>
      <c r="B1872" t="s">
        <v>230</v>
      </c>
      <c r="C1872">
        <v>45</v>
      </c>
      <c r="D1872">
        <v>104.52</v>
      </c>
      <c r="E1872">
        <v>4</v>
      </c>
    </row>
    <row r="1873" spans="1:5">
      <c r="A1873">
        <v>10302</v>
      </c>
      <c r="B1873" t="s">
        <v>231</v>
      </c>
      <c r="C1873">
        <v>48</v>
      </c>
      <c r="D1873">
        <v>74.48</v>
      </c>
      <c r="E1873">
        <v>6</v>
      </c>
    </row>
    <row r="1874" spans="1:5">
      <c r="A1874">
        <v>10303</v>
      </c>
      <c r="B1874" t="s">
        <v>125</v>
      </c>
      <c r="C1874">
        <v>46</v>
      </c>
      <c r="D1874">
        <v>56.91</v>
      </c>
      <c r="E1874">
        <v>2</v>
      </c>
    </row>
    <row r="1875" spans="1:5">
      <c r="A1875">
        <v>10303</v>
      </c>
      <c r="B1875" t="s">
        <v>127</v>
      </c>
      <c r="C1875">
        <v>24</v>
      </c>
      <c r="D1875">
        <v>35.700000000000003</v>
      </c>
      <c r="E1875">
        <v>1</v>
      </c>
    </row>
    <row r="1876" spans="1:5">
      <c r="A1876">
        <v>10304</v>
      </c>
      <c r="B1876" t="s">
        <v>134</v>
      </c>
      <c r="C1876">
        <v>47</v>
      </c>
      <c r="D1876">
        <v>201.44</v>
      </c>
      <c r="E1876">
        <v>6</v>
      </c>
    </row>
    <row r="1877" spans="1:5">
      <c r="A1877">
        <v>10304</v>
      </c>
      <c r="B1877" t="s">
        <v>136</v>
      </c>
      <c r="C1877">
        <v>39</v>
      </c>
      <c r="D1877">
        <v>117.54</v>
      </c>
      <c r="E1877">
        <v>3</v>
      </c>
    </row>
    <row r="1878" spans="1:5">
      <c r="A1878">
        <v>10304</v>
      </c>
      <c r="B1878" t="s">
        <v>137</v>
      </c>
      <c r="C1878">
        <v>46</v>
      </c>
      <c r="D1878">
        <v>106.17</v>
      </c>
      <c r="E1878">
        <v>5</v>
      </c>
    </row>
    <row r="1879" spans="1:5">
      <c r="A1879">
        <v>10304</v>
      </c>
      <c r="B1879" t="s">
        <v>132</v>
      </c>
      <c r="C1879">
        <v>37</v>
      </c>
      <c r="D1879">
        <v>95.55</v>
      </c>
      <c r="E1879">
        <v>13</v>
      </c>
    </row>
    <row r="1880" spans="1:5">
      <c r="A1880">
        <v>10304</v>
      </c>
      <c r="B1880" t="s">
        <v>133</v>
      </c>
      <c r="C1880">
        <v>37</v>
      </c>
      <c r="D1880">
        <v>46.9</v>
      </c>
      <c r="E1880">
        <v>12</v>
      </c>
    </row>
    <row r="1881" spans="1:5">
      <c r="A1881">
        <v>10304</v>
      </c>
      <c r="B1881" t="s">
        <v>128</v>
      </c>
      <c r="C1881">
        <v>24</v>
      </c>
      <c r="D1881">
        <v>102.98</v>
      </c>
      <c r="E1881">
        <v>17</v>
      </c>
    </row>
    <row r="1882" spans="1:5">
      <c r="A1882">
        <v>10304</v>
      </c>
      <c r="B1882" t="s">
        <v>129</v>
      </c>
      <c r="C1882">
        <v>20</v>
      </c>
      <c r="D1882">
        <v>141.75</v>
      </c>
      <c r="E1882">
        <v>14</v>
      </c>
    </row>
    <row r="1883" spans="1:5">
      <c r="A1883">
        <v>10304</v>
      </c>
      <c r="B1883" t="s">
        <v>139</v>
      </c>
      <c r="C1883">
        <v>46</v>
      </c>
      <c r="D1883">
        <v>98.27</v>
      </c>
      <c r="E1883">
        <v>7</v>
      </c>
    </row>
    <row r="1884" spans="1:5">
      <c r="A1884">
        <v>10304</v>
      </c>
      <c r="B1884" t="s">
        <v>140</v>
      </c>
      <c r="C1884">
        <v>24</v>
      </c>
      <c r="D1884">
        <v>54.34</v>
      </c>
      <c r="E1884">
        <v>9</v>
      </c>
    </row>
    <row r="1885" spans="1:5">
      <c r="A1885">
        <v>10304</v>
      </c>
      <c r="B1885" t="s">
        <v>141</v>
      </c>
      <c r="C1885">
        <v>26</v>
      </c>
      <c r="D1885">
        <v>90.06</v>
      </c>
      <c r="E1885">
        <v>8</v>
      </c>
    </row>
    <row r="1886" spans="1:5">
      <c r="A1886">
        <v>10304</v>
      </c>
      <c r="B1886" t="s">
        <v>142</v>
      </c>
      <c r="C1886">
        <v>38</v>
      </c>
      <c r="D1886">
        <v>95.24</v>
      </c>
      <c r="E1886">
        <v>11</v>
      </c>
    </row>
    <row r="1887" spans="1:5">
      <c r="A1887">
        <v>10304</v>
      </c>
      <c r="B1887" t="s">
        <v>144</v>
      </c>
      <c r="C1887">
        <v>34</v>
      </c>
      <c r="D1887">
        <v>44.27</v>
      </c>
      <c r="E1887">
        <v>4</v>
      </c>
    </row>
    <row r="1888" spans="1:5">
      <c r="A1888">
        <v>10304</v>
      </c>
      <c r="B1888" t="s">
        <v>130</v>
      </c>
      <c r="C1888">
        <v>23</v>
      </c>
      <c r="D1888">
        <v>29.21</v>
      </c>
      <c r="E1888">
        <v>16</v>
      </c>
    </row>
    <row r="1889" spans="1:5">
      <c r="A1889">
        <v>10304</v>
      </c>
      <c r="B1889" t="s">
        <v>131</v>
      </c>
      <c r="C1889">
        <v>44</v>
      </c>
      <c r="D1889">
        <v>42.11</v>
      </c>
      <c r="E1889">
        <v>15</v>
      </c>
    </row>
    <row r="1890" spans="1:5">
      <c r="A1890">
        <v>10304</v>
      </c>
      <c r="B1890" t="s">
        <v>146</v>
      </c>
      <c r="C1890">
        <v>33</v>
      </c>
      <c r="D1890">
        <v>80.83</v>
      </c>
      <c r="E1890">
        <v>10</v>
      </c>
    </row>
    <row r="1891" spans="1:5">
      <c r="A1891">
        <v>10304</v>
      </c>
      <c r="B1891" t="s">
        <v>148</v>
      </c>
      <c r="C1891">
        <v>36</v>
      </c>
      <c r="D1891">
        <v>52.36</v>
      </c>
      <c r="E1891">
        <v>2</v>
      </c>
    </row>
    <row r="1892" spans="1:5">
      <c r="A1892">
        <v>10304</v>
      </c>
      <c r="B1892" t="s">
        <v>149</v>
      </c>
      <c r="C1892">
        <v>40</v>
      </c>
      <c r="D1892">
        <v>80.92</v>
      </c>
      <c r="E1892">
        <v>1</v>
      </c>
    </row>
    <row r="1893" spans="1:5">
      <c r="A1893">
        <v>10305</v>
      </c>
      <c r="B1893" t="s">
        <v>135</v>
      </c>
      <c r="C1893">
        <v>38</v>
      </c>
      <c r="D1893">
        <v>130.01</v>
      </c>
      <c r="E1893">
        <v>13</v>
      </c>
    </row>
    <row r="1894" spans="1:5">
      <c r="A1894">
        <v>10305</v>
      </c>
      <c r="B1894" t="s">
        <v>151</v>
      </c>
      <c r="C1894">
        <v>38</v>
      </c>
      <c r="D1894">
        <v>107.84</v>
      </c>
      <c r="E1894">
        <v>5</v>
      </c>
    </row>
    <row r="1895" spans="1:5">
      <c r="A1895">
        <v>10305</v>
      </c>
      <c r="B1895" t="s">
        <v>152</v>
      </c>
      <c r="C1895">
        <v>27</v>
      </c>
      <c r="D1895">
        <v>132.62</v>
      </c>
      <c r="E1895">
        <v>4</v>
      </c>
    </row>
    <row r="1896" spans="1:5">
      <c r="A1896">
        <v>10305</v>
      </c>
      <c r="B1896" t="s">
        <v>153</v>
      </c>
      <c r="C1896">
        <v>36</v>
      </c>
      <c r="D1896">
        <v>117.82</v>
      </c>
      <c r="E1896">
        <v>8</v>
      </c>
    </row>
    <row r="1897" spans="1:5">
      <c r="A1897">
        <v>10305</v>
      </c>
      <c r="B1897" t="s">
        <v>138</v>
      </c>
      <c r="C1897">
        <v>41</v>
      </c>
      <c r="D1897">
        <v>58.95</v>
      </c>
      <c r="E1897">
        <v>11</v>
      </c>
    </row>
    <row r="1898" spans="1:5">
      <c r="A1898">
        <v>10305</v>
      </c>
      <c r="B1898" t="s">
        <v>154</v>
      </c>
      <c r="C1898">
        <v>37</v>
      </c>
      <c r="D1898">
        <v>160.87</v>
      </c>
      <c r="E1898">
        <v>9</v>
      </c>
    </row>
    <row r="1899" spans="1:5">
      <c r="A1899">
        <v>10305</v>
      </c>
      <c r="B1899" t="s">
        <v>143</v>
      </c>
      <c r="C1899">
        <v>22</v>
      </c>
      <c r="D1899">
        <v>112.6</v>
      </c>
      <c r="E1899">
        <v>14</v>
      </c>
    </row>
    <row r="1900" spans="1:5">
      <c r="A1900">
        <v>10305</v>
      </c>
      <c r="B1900" t="s">
        <v>156</v>
      </c>
      <c r="C1900">
        <v>45</v>
      </c>
      <c r="D1900">
        <v>48.55</v>
      </c>
      <c r="E1900">
        <v>2</v>
      </c>
    </row>
    <row r="1901" spans="1:5">
      <c r="A1901">
        <v>10305</v>
      </c>
      <c r="B1901" t="s">
        <v>145</v>
      </c>
      <c r="C1901">
        <v>24</v>
      </c>
      <c r="D1901">
        <v>107.34</v>
      </c>
      <c r="E1901">
        <v>10</v>
      </c>
    </row>
    <row r="1902" spans="1:5">
      <c r="A1902">
        <v>10305</v>
      </c>
      <c r="B1902" t="s">
        <v>157</v>
      </c>
      <c r="C1902">
        <v>48</v>
      </c>
      <c r="D1902">
        <v>30.76</v>
      </c>
      <c r="E1902">
        <v>6</v>
      </c>
    </row>
    <row r="1903" spans="1:5">
      <c r="A1903">
        <v>10305</v>
      </c>
      <c r="B1903" t="s">
        <v>158</v>
      </c>
      <c r="C1903">
        <v>36</v>
      </c>
      <c r="D1903">
        <v>118.28</v>
      </c>
      <c r="E1903">
        <v>1</v>
      </c>
    </row>
    <row r="1904" spans="1:5">
      <c r="A1904">
        <v>10305</v>
      </c>
      <c r="B1904" t="s">
        <v>147</v>
      </c>
      <c r="C1904">
        <v>28</v>
      </c>
      <c r="D1904">
        <v>94.38</v>
      </c>
      <c r="E1904">
        <v>12</v>
      </c>
    </row>
    <row r="1905" spans="1:5">
      <c r="A1905">
        <v>10305</v>
      </c>
      <c r="B1905" t="s">
        <v>159</v>
      </c>
      <c r="C1905">
        <v>40</v>
      </c>
      <c r="D1905">
        <v>48.7</v>
      </c>
      <c r="E1905">
        <v>7</v>
      </c>
    </row>
    <row r="1906" spans="1:5">
      <c r="A1906">
        <v>10305</v>
      </c>
      <c r="B1906" t="s">
        <v>161</v>
      </c>
      <c r="C1906">
        <v>42</v>
      </c>
      <c r="D1906">
        <v>109.96</v>
      </c>
      <c r="E1906">
        <v>3</v>
      </c>
    </row>
    <row r="1907" spans="1:5">
      <c r="A1907">
        <v>10306</v>
      </c>
      <c r="B1907" t="s">
        <v>164</v>
      </c>
      <c r="C1907">
        <v>31</v>
      </c>
      <c r="D1907">
        <v>182.86</v>
      </c>
      <c r="E1907">
        <v>13</v>
      </c>
    </row>
    <row r="1908" spans="1:5">
      <c r="A1908">
        <v>10306</v>
      </c>
      <c r="B1908" t="s">
        <v>150</v>
      </c>
      <c r="C1908">
        <v>34</v>
      </c>
      <c r="D1908">
        <v>145.04</v>
      </c>
      <c r="E1908">
        <v>14</v>
      </c>
    </row>
    <row r="1909" spans="1:5">
      <c r="A1909">
        <v>10306</v>
      </c>
      <c r="B1909" t="s">
        <v>165</v>
      </c>
      <c r="C1909">
        <v>20</v>
      </c>
      <c r="D1909">
        <v>145.34</v>
      </c>
      <c r="E1909">
        <v>12</v>
      </c>
    </row>
    <row r="1910" spans="1:5">
      <c r="A1910">
        <v>10306</v>
      </c>
      <c r="B1910" t="s">
        <v>166</v>
      </c>
      <c r="C1910">
        <v>32</v>
      </c>
      <c r="D1910">
        <v>114.74</v>
      </c>
      <c r="E1910">
        <v>9</v>
      </c>
    </row>
    <row r="1911" spans="1:5">
      <c r="A1911">
        <v>10306</v>
      </c>
      <c r="B1911" t="s">
        <v>167</v>
      </c>
      <c r="C1911">
        <v>40</v>
      </c>
      <c r="D1911">
        <v>83.7</v>
      </c>
      <c r="E1911">
        <v>11</v>
      </c>
    </row>
    <row r="1912" spans="1:5">
      <c r="A1912">
        <v>10306</v>
      </c>
      <c r="B1912" t="s">
        <v>155</v>
      </c>
      <c r="C1912">
        <v>23</v>
      </c>
      <c r="D1912">
        <v>126.39</v>
      </c>
      <c r="E1912">
        <v>16</v>
      </c>
    </row>
    <row r="1913" spans="1:5">
      <c r="A1913">
        <v>10306</v>
      </c>
      <c r="B1913" t="s">
        <v>168</v>
      </c>
      <c r="C1913">
        <v>39</v>
      </c>
      <c r="D1913">
        <v>85.14</v>
      </c>
      <c r="E1913">
        <v>8</v>
      </c>
    </row>
    <row r="1914" spans="1:5">
      <c r="A1914">
        <v>10306</v>
      </c>
      <c r="B1914" t="s">
        <v>169</v>
      </c>
      <c r="C1914">
        <v>29</v>
      </c>
      <c r="D1914">
        <v>109.37</v>
      </c>
      <c r="E1914">
        <v>7</v>
      </c>
    </row>
    <row r="1915" spans="1:5">
      <c r="A1915">
        <v>10306</v>
      </c>
      <c r="B1915" t="s">
        <v>170</v>
      </c>
      <c r="C1915">
        <v>31</v>
      </c>
      <c r="D1915">
        <v>76.12</v>
      </c>
      <c r="E1915">
        <v>2</v>
      </c>
    </row>
    <row r="1916" spans="1:5">
      <c r="A1916">
        <v>10306</v>
      </c>
      <c r="B1916" t="s">
        <v>160</v>
      </c>
      <c r="C1916">
        <v>46</v>
      </c>
      <c r="D1916">
        <v>60.28</v>
      </c>
      <c r="E1916">
        <v>17</v>
      </c>
    </row>
    <row r="1917" spans="1:5">
      <c r="A1917">
        <v>10306</v>
      </c>
      <c r="B1917" t="s">
        <v>162</v>
      </c>
      <c r="C1917">
        <v>34</v>
      </c>
      <c r="D1917">
        <v>51.55</v>
      </c>
      <c r="E1917">
        <v>15</v>
      </c>
    </row>
    <row r="1918" spans="1:5">
      <c r="A1918">
        <v>10306</v>
      </c>
      <c r="B1918" t="s">
        <v>172</v>
      </c>
      <c r="C1918">
        <v>50</v>
      </c>
      <c r="D1918">
        <v>61.34</v>
      </c>
      <c r="E1918">
        <v>3</v>
      </c>
    </row>
    <row r="1919" spans="1:5">
      <c r="A1919">
        <v>10306</v>
      </c>
      <c r="B1919" t="s">
        <v>173</v>
      </c>
      <c r="C1919">
        <v>38</v>
      </c>
      <c r="D1919">
        <v>73.62</v>
      </c>
      <c r="E1919">
        <v>10</v>
      </c>
    </row>
    <row r="1920" spans="1:5">
      <c r="A1920">
        <v>10306</v>
      </c>
      <c r="B1920" t="s">
        <v>174</v>
      </c>
      <c r="C1920">
        <v>43</v>
      </c>
      <c r="D1920">
        <v>62.16</v>
      </c>
      <c r="E1920">
        <v>1</v>
      </c>
    </row>
    <row r="1921" spans="1:5">
      <c r="A1921">
        <v>10306</v>
      </c>
      <c r="B1921" t="s">
        <v>175</v>
      </c>
      <c r="C1921">
        <v>32</v>
      </c>
      <c r="D1921">
        <v>99.17</v>
      </c>
      <c r="E1921">
        <v>4</v>
      </c>
    </row>
    <row r="1922" spans="1:5">
      <c r="A1922">
        <v>10306</v>
      </c>
      <c r="B1922" t="s">
        <v>176</v>
      </c>
      <c r="C1922">
        <v>30</v>
      </c>
      <c r="D1922">
        <v>87.39</v>
      </c>
      <c r="E1922">
        <v>5</v>
      </c>
    </row>
    <row r="1923" spans="1:5">
      <c r="A1923">
        <v>10306</v>
      </c>
      <c r="B1923" t="s">
        <v>177</v>
      </c>
      <c r="C1923">
        <v>35</v>
      </c>
      <c r="D1923">
        <v>48.05</v>
      </c>
      <c r="E1923">
        <v>6</v>
      </c>
    </row>
    <row r="1924" spans="1:5">
      <c r="A1924">
        <v>10307</v>
      </c>
      <c r="B1924" t="s">
        <v>163</v>
      </c>
      <c r="C1924">
        <v>22</v>
      </c>
      <c r="D1924">
        <v>118.32</v>
      </c>
      <c r="E1924">
        <v>9</v>
      </c>
    </row>
    <row r="1925" spans="1:5">
      <c r="A1925">
        <v>10307</v>
      </c>
      <c r="B1925" t="s">
        <v>178</v>
      </c>
      <c r="C1925">
        <v>39</v>
      </c>
      <c r="D1925">
        <v>135.61000000000001</v>
      </c>
      <c r="E1925">
        <v>1</v>
      </c>
    </row>
    <row r="1926" spans="1:5">
      <c r="A1926">
        <v>10307</v>
      </c>
      <c r="B1926" t="s">
        <v>180</v>
      </c>
      <c r="C1926">
        <v>31</v>
      </c>
      <c r="D1926">
        <v>71.400000000000006</v>
      </c>
      <c r="E1926">
        <v>7</v>
      </c>
    </row>
    <row r="1927" spans="1:5">
      <c r="A1927">
        <v>10307</v>
      </c>
      <c r="B1927" t="s">
        <v>181</v>
      </c>
      <c r="C1927">
        <v>48</v>
      </c>
      <c r="D1927">
        <v>92.11</v>
      </c>
      <c r="E1927">
        <v>6</v>
      </c>
    </row>
    <row r="1928" spans="1:5">
      <c r="A1928">
        <v>10307</v>
      </c>
      <c r="B1928" t="s">
        <v>183</v>
      </c>
      <c r="C1928">
        <v>25</v>
      </c>
      <c r="D1928">
        <v>58.23</v>
      </c>
      <c r="E1928">
        <v>2</v>
      </c>
    </row>
    <row r="1929" spans="1:5">
      <c r="A1929">
        <v>10307</v>
      </c>
      <c r="B1929" t="s">
        <v>184</v>
      </c>
      <c r="C1929">
        <v>22</v>
      </c>
      <c r="D1929">
        <v>64.44</v>
      </c>
      <c r="E1929">
        <v>3</v>
      </c>
    </row>
    <row r="1930" spans="1:5">
      <c r="A1930">
        <v>10307</v>
      </c>
      <c r="B1930" t="s">
        <v>171</v>
      </c>
      <c r="C1930">
        <v>22</v>
      </c>
      <c r="D1930">
        <v>75.47</v>
      </c>
      <c r="E1930">
        <v>8</v>
      </c>
    </row>
    <row r="1931" spans="1:5">
      <c r="A1931">
        <v>10307</v>
      </c>
      <c r="B1931" t="s">
        <v>190</v>
      </c>
      <c r="C1931">
        <v>34</v>
      </c>
      <c r="D1931">
        <v>81.47</v>
      </c>
      <c r="E1931">
        <v>5</v>
      </c>
    </row>
    <row r="1932" spans="1:5">
      <c r="A1932">
        <v>10307</v>
      </c>
      <c r="B1932" t="s">
        <v>195</v>
      </c>
      <c r="C1932">
        <v>34</v>
      </c>
      <c r="D1932">
        <v>44.2</v>
      </c>
      <c r="E1932">
        <v>4</v>
      </c>
    </row>
    <row r="1933" spans="1:5">
      <c r="A1933">
        <v>10308</v>
      </c>
      <c r="B1933" t="s">
        <v>197</v>
      </c>
      <c r="C1933">
        <v>34</v>
      </c>
      <c r="D1933">
        <v>115.37</v>
      </c>
      <c r="E1933">
        <v>2</v>
      </c>
    </row>
    <row r="1934" spans="1:5">
      <c r="A1934">
        <v>10308</v>
      </c>
      <c r="B1934" t="s">
        <v>198</v>
      </c>
      <c r="C1934">
        <v>20</v>
      </c>
      <c r="D1934">
        <v>187.85</v>
      </c>
      <c r="E1934">
        <v>1</v>
      </c>
    </row>
    <row r="1935" spans="1:5">
      <c r="A1935">
        <v>10308</v>
      </c>
      <c r="B1935" t="s">
        <v>179</v>
      </c>
      <c r="C1935">
        <v>27</v>
      </c>
      <c r="D1935">
        <v>81.95</v>
      </c>
      <c r="E1935">
        <v>7</v>
      </c>
    </row>
    <row r="1936" spans="1:5">
      <c r="A1936">
        <v>10308</v>
      </c>
      <c r="B1936" t="s">
        <v>200</v>
      </c>
      <c r="C1936">
        <v>34</v>
      </c>
      <c r="D1936">
        <v>48.46</v>
      </c>
      <c r="E1936">
        <v>3</v>
      </c>
    </row>
    <row r="1937" spans="1:5">
      <c r="A1937">
        <v>10308</v>
      </c>
      <c r="B1937" t="s">
        <v>182</v>
      </c>
      <c r="C1937">
        <v>31</v>
      </c>
      <c r="D1937">
        <v>99.57</v>
      </c>
      <c r="E1937">
        <v>9</v>
      </c>
    </row>
    <row r="1938" spans="1:5">
      <c r="A1938">
        <v>10308</v>
      </c>
      <c r="B1938" t="s">
        <v>202</v>
      </c>
      <c r="C1938">
        <v>47</v>
      </c>
      <c r="D1938">
        <v>68.55</v>
      </c>
      <c r="E1938">
        <v>4</v>
      </c>
    </row>
    <row r="1939" spans="1:5">
      <c r="A1939">
        <v>10308</v>
      </c>
      <c r="B1939" t="s">
        <v>185</v>
      </c>
      <c r="C1939">
        <v>43</v>
      </c>
      <c r="D1939">
        <v>58</v>
      </c>
      <c r="E1939">
        <v>16</v>
      </c>
    </row>
    <row r="1940" spans="1:5">
      <c r="A1940">
        <v>10308</v>
      </c>
      <c r="B1940" t="s">
        <v>186</v>
      </c>
      <c r="C1940">
        <v>44</v>
      </c>
      <c r="D1940">
        <v>71.73</v>
      </c>
      <c r="E1940">
        <v>8</v>
      </c>
    </row>
    <row r="1941" spans="1:5">
      <c r="A1941">
        <v>10308</v>
      </c>
      <c r="B1941" t="s">
        <v>203</v>
      </c>
      <c r="C1941">
        <v>24</v>
      </c>
      <c r="D1941">
        <v>99.89</v>
      </c>
      <c r="E1941">
        <v>5</v>
      </c>
    </row>
    <row r="1942" spans="1:5">
      <c r="A1942">
        <v>10308</v>
      </c>
      <c r="B1942" t="s">
        <v>187</v>
      </c>
      <c r="C1942">
        <v>46</v>
      </c>
      <c r="D1942">
        <v>61.22</v>
      </c>
      <c r="E1942">
        <v>10</v>
      </c>
    </row>
    <row r="1943" spans="1:5">
      <c r="A1943">
        <v>10308</v>
      </c>
      <c r="B1943" t="s">
        <v>188</v>
      </c>
      <c r="C1943">
        <v>47</v>
      </c>
      <c r="D1943">
        <v>37.090000000000003</v>
      </c>
      <c r="E1943">
        <v>11</v>
      </c>
    </row>
    <row r="1944" spans="1:5">
      <c r="A1944">
        <v>10308</v>
      </c>
      <c r="B1944" t="s">
        <v>189</v>
      </c>
      <c r="C1944">
        <v>21</v>
      </c>
      <c r="D1944">
        <v>73.069999999999993</v>
      </c>
      <c r="E1944">
        <v>12</v>
      </c>
    </row>
    <row r="1945" spans="1:5">
      <c r="A1945">
        <v>10308</v>
      </c>
      <c r="B1945" t="s">
        <v>191</v>
      </c>
      <c r="C1945">
        <v>35</v>
      </c>
      <c r="D1945">
        <v>88.75</v>
      </c>
      <c r="E1945">
        <v>14</v>
      </c>
    </row>
    <row r="1946" spans="1:5">
      <c r="A1946">
        <v>10308</v>
      </c>
      <c r="B1946" t="s">
        <v>192</v>
      </c>
      <c r="C1946">
        <v>31</v>
      </c>
      <c r="D1946">
        <v>100.85</v>
      </c>
      <c r="E1946">
        <v>6</v>
      </c>
    </row>
    <row r="1947" spans="1:5">
      <c r="A1947">
        <v>10308</v>
      </c>
      <c r="B1947" t="s">
        <v>193</v>
      </c>
      <c r="C1947">
        <v>21</v>
      </c>
      <c r="D1947">
        <v>79.2</v>
      </c>
      <c r="E1947">
        <v>13</v>
      </c>
    </row>
    <row r="1948" spans="1:5">
      <c r="A1948">
        <v>10308</v>
      </c>
      <c r="B1948" t="s">
        <v>194</v>
      </c>
      <c r="C1948">
        <v>39</v>
      </c>
      <c r="D1948">
        <v>62.93</v>
      </c>
      <c r="E1948">
        <v>15</v>
      </c>
    </row>
    <row r="1949" spans="1:5">
      <c r="A1949">
        <v>10309</v>
      </c>
      <c r="B1949" t="s">
        <v>196</v>
      </c>
      <c r="C1949">
        <v>41</v>
      </c>
      <c r="D1949">
        <v>94.74</v>
      </c>
      <c r="E1949">
        <v>5</v>
      </c>
    </row>
    <row r="1950" spans="1:5">
      <c r="A1950">
        <v>10309</v>
      </c>
      <c r="B1950" t="s">
        <v>199</v>
      </c>
      <c r="C1950">
        <v>26</v>
      </c>
      <c r="D1950">
        <v>144.6</v>
      </c>
      <c r="E1950">
        <v>4</v>
      </c>
    </row>
    <row r="1951" spans="1:5">
      <c r="A1951">
        <v>10309</v>
      </c>
      <c r="B1951" t="s">
        <v>201</v>
      </c>
      <c r="C1951">
        <v>21</v>
      </c>
      <c r="D1951">
        <v>96.92</v>
      </c>
      <c r="E1951">
        <v>6</v>
      </c>
    </row>
    <row r="1952" spans="1:5">
      <c r="A1952">
        <v>10309</v>
      </c>
      <c r="B1952" t="s">
        <v>213</v>
      </c>
      <c r="C1952">
        <v>24</v>
      </c>
      <c r="D1952">
        <v>59.56</v>
      </c>
      <c r="E1952">
        <v>2</v>
      </c>
    </row>
    <row r="1953" spans="1:5">
      <c r="A1953">
        <v>10309</v>
      </c>
      <c r="B1953" t="s">
        <v>218</v>
      </c>
      <c r="C1953">
        <v>50</v>
      </c>
      <c r="D1953">
        <v>93.89</v>
      </c>
      <c r="E1953">
        <v>3</v>
      </c>
    </row>
    <row r="1954" spans="1:5">
      <c r="A1954">
        <v>10309</v>
      </c>
      <c r="B1954" t="s">
        <v>219</v>
      </c>
      <c r="C1954">
        <v>28</v>
      </c>
      <c r="D1954">
        <v>74.040000000000006</v>
      </c>
      <c r="E1954">
        <v>1</v>
      </c>
    </row>
    <row r="1955" spans="1:5">
      <c r="A1955">
        <v>10310</v>
      </c>
      <c r="B1955" t="s">
        <v>204</v>
      </c>
      <c r="C1955">
        <v>33</v>
      </c>
      <c r="D1955">
        <v>165.38</v>
      </c>
      <c r="E1955">
        <v>10</v>
      </c>
    </row>
    <row r="1956" spans="1:5">
      <c r="A1956">
        <v>10310</v>
      </c>
      <c r="B1956" t="s">
        <v>205</v>
      </c>
      <c r="C1956">
        <v>24</v>
      </c>
      <c r="D1956">
        <v>105.7</v>
      </c>
      <c r="E1956">
        <v>8</v>
      </c>
    </row>
    <row r="1957" spans="1:5">
      <c r="A1957">
        <v>10310</v>
      </c>
      <c r="B1957" t="s">
        <v>206</v>
      </c>
      <c r="C1957">
        <v>49</v>
      </c>
      <c r="D1957">
        <v>77.41</v>
      </c>
      <c r="E1957">
        <v>11</v>
      </c>
    </row>
    <row r="1958" spans="1:5">
      <c r="A1958">
        <v>10310</v>
      </c>
      <c r="B1958" t="s">
        <v>207</v>
      </c>
      <c r="C1958">
        <v>25</v>
      </c>
      <c r="D1958">
        <v>101.34</v>
      </c>
      <c r="E1958">
        <v>7</v>
      </c>
    </row>
    <row r="1959" spans="1:5">
      <c r="A1959">
        <v>10310</v>
      </c>
      <c r="B1959" t="s">
        <v>220</v>
      </c>
      <c r="C1959">
        <v>37</v>
      </c>
      <c r="D1959">
        <v>128.80000000000001</v>
      </c>
      <c r="E1959">
        <v>2</v>
      </c>
    </row>
    <row r="1960" spans="1:5">
      <c r="A1960">
        <v>10310</v>
      </c>
      <c r="B1960" t="s">
        <v>208</v>
      </c>
      <c r="C1960">
        <v>20</v>
      </c>
      <c r="D1960">
        <v>66.989999999999995</v>
      </c>
      <c r="E1960">
        <v>6</v>
      </c>
    </row>
    <row r="1961" spans="1:5">
      <c r="A1961">
        <v>10310</v>
      </c>
      <c r="B1961" t="s">
        <v>221</v>
      </c>
      <c r="C1961">
        <v>24</v>
      </c>
      <c r="D1961">
        <v>129.44999999999999</v>
      </c>
      <c r="E1961">
        <v>1</v>
      </c>
    </row>
    <row r="1962" spans="1:5">
      <c r="A1962">
        <v>10310</v>
      </c>
      <c r="B1962" t="s">
        <v>154</v>
      </c>
      <c r="C1962">
        <v>48</v>
      </c>
      <c r="D1962">
        <v>159.18</v>
      </c>
      <c r="E1962">
        <v>3</v>
      </c>
    </row>
    <row r="1963" spans="1:5">
      <c r="A1963">
        <v>10310</v>
      </c>
      <c r="B1963" t="s">
        <v>209</v>
      </c>
      <c r="C1963">
        <v>27</v>
      </c>
      <c r="D1963">
        <v>70.760000000000005</v>
      </c>
      <c r="E1963">
        <v>13</v>
      </c>
    </row>
    <row r="1964" spans="1:5">
      <c r="A1964">
        <v>10310</v>
      </c>
      <c r="B1964" t="s">
        <v>210</v>
      </c>
      <c r="C1964">
        <v>49</v>
      </c>
      <c r="D1964">
        <v>122</v>
      </c>
      <c r="E1964">
        <v>12</v>
      </c>
    </row>
    <row r="1965" spans="1:5">
      <c r="A1965">
        <v>10310</v>
      </c>
      <c r="B1965" t="s">
        <v>211</v>
      </c>
      <c r="C1965">
        <v>42</v>
      </c>
      <c r="D1965">
        <v>59.06</v>
      </c>
      <c r="E1965">
        <v>16</v>
      </c>
    </row>
    <row r="1966" spans="1:5">
      <c r="A1966">
        <v>10310</v>
      </c>
      <c r="B1966" t="s">
        <v>212</v>
      </c>
      <c r="C1966">
        <v>40</v>
      </c>
      <c r="D1966">
        <v>133.91999999999999</v>
      </c>
      <c r="E1966">
        <v>15</v>
      </c>
    </row>
    <row r="1967" spans="1:5">
      <c r="A1967">
        <v>10310</v>
      </c>
      <c r="B1967" t="s">
        <v>224</v>
      </c>
      <c r="C1967">
        <v>33</v>
      </c>
      <c r="D1967">
        <v>33.229999999999997</v>
      </c>
      <c r="E1967">
        <v>4</v>
      </c>
    </row>
    <row r="1968" spans="1:5">
      <c r="A1968">
        <v>10310</v>
      </c>
      <c r="B1968" t="s">
        <v>214</v>
      </c>
      <c r="C1968">
        <v>38</v>
      </c>
      <c r="D1968">
        <v>50.21</v>
      </c>
      <c r="E1968">
        <v>9</v>
      </c>
    </row>
    <row r="1969" spans="1:5">
      <c r="A1969">
        <v>10310</v>
      </c>
      <c r="B1969" t="s">
        <v>215</v>
      </c>
      <c r="C1969">
        <v>45</v>
      </c>
      <c r="D1969">
        <v>139.03</v>
      </c>
      <c r="E1969">
        <v>5</v>
      </c>
    </row>
    <row r="1970" spans="1:5">
      <c r="A1970">
        <v>10310</v>
      </c>
      <c r="B1970" t="s">
        <v>216</v>
      </c>
      <c r="C1970">
        <v>49</v>
      </c>
      <c r="D1970">
        <v>75.180000000000007</v>
      </c>
      <c r="E1970">
        <v>14</v>
      </c>
    </row>
    <row r="1971" spans="1:5">
      <c r="A1971">
        <v>10310</v>
      </c>
      <c r="B1971" t="s">
        <v>217</v>
      </c>
      <c r="C1971">
        <v>36</v>
      </c>
      <c r="D1971">
        <v>38.619999999999997</v>
      </c>
      <c r="E1971">
        <v>17</v>
      </c>
    </row>
    <row r="1972" spans="1:5">
      <c r="A1972">
        <v>10311</v>
      </c>
      <c r="B1972" t="s">
        <v>225</v>
      </c>
      <c r="C1972">
        <v>29</v>
      </c>
      <c r="D1972">
        <v>124.44</v>
      </c>
      <c r="E1972">
        <v>9</v>
      </c>
    </row>
    <row r="1973" spans="1:5">
      <c r="A1973">
        <v>10311</v>
      </c>
      <c r="B1973" t="s">
        <v>222</v>
      </c>
      <c r="C1973">
        <v>43</v>
      </c>
      <c r="D1973">
        <v>114.84</v>
      </c>
      <c r="E1973">
        <v>10</v>
      </c>
    </row>
    <row r="1974" spans="1:5">
      <c r="A1974">
        <v>10311</v>
      </c>
      <c r="B1974" t="s">
        <v>223</v>
      </c>
      <c r="C1974">
        <v>32</v>
      </c>
      <c r="D1974">
        <v>134.22</v>
      </c>
      <c r="E1974">
        <v>11</v>
      </c>
    </row>
    <row r="1975" spans="1:5">
      <c r="A1975">
        <v>10311</v>
      </c>
      <c r="B1975" t="s">
        <v>126</v>
      </c>
      <c r="C1975">
        <v>41</v>
      </c>
      <c r="D1975">
        <v>92.03</v>
      </c>
      <c r="E1975">
        <v>1</v>
      </c>
    </row>
    <row r="1976" spans="1:5">
      <c r="A1976">
        <v>10311</v>
      </c>
      <c r="B1976" t="s">
        <v>226</v>
      </c>
      <c r="C1976">
        <v>25</v>
      </c>
      <c r="D1976">
        <v>66.989999999999995</v>
      </c>
      <c r="E1976">
        <v>2</v>
      </c>
    </row>
    <row r="1977" spans="1:5">
      <c r="A1977">
        <v>10311</v>
      </c>
      <c r="B1977" t="s">
        <v>227</v>
      </c>
      <c r="C1977">
        <v>26</v>
      </c>
      <c r="D1977">
        <v>70.55</v>
      </c>
      <c r="E1977">
        <v>6</v>
      </c>
    </row>
    <row r="1978" spans="1:5">
      <c r="A1978">
        <v>10311</v>
      </c>
      <c r="B1978" t="s">
        <v>228</v>
      </c>
      <c r="C1978">
        <v>45</v>
      </c>
      <c r="D1978">
        <v>48.8</v>
      </c>
      <c r="E1978">
        <v>8</v>
      </c>
    </row>
    <row r="1979" spans="1:5">
      <c r="A1979">
        <v>10311</v>
      </c>
      <c r="B1979" t="s">
        <v>229</v>
      </c>
      <c r="C1979">
        <v>28</v>
      </c>
      <c r="D1979">
        <v>89.05</v>
      </c>
      <c r="E1979">
        <v>4</v>
      </c>
    </row>
    <row r="1980" spans="1:5">
      <c r="A1980">
        <v>10311</v>
      </c>
      <c r="B1980" t="s">
        <v>230</v>
      </c>
      <c r="C1980">
        <v>43</v>
      </c>
      <c r="D1980">
        <v>116.27</v>
      </c>
      <c r="E1980">
        <v>3</v>
      </c>
    </row>
    <row r="1981" spans="1:5">
      <c r="A1981">
        <v>10311</v>
      </c>
      <c r="B1981" t="s">
        <v>231</v>
      </c>
      <c r="C1981">
        <v>25</v>
      </c>
      <c r="D1981">
        <v>85.61</v>
      </c>
      <c r="E1981">
        <v>5</v>
      </c>
    </row>
    <row r="1982" spans="1:5">
      <c r="A1982">
        <v>10311</v>
      </c>
      <c r="B1982" t="s">
        <v>232</v>
      </c>
      <c r="C1982">
        <v>46</v>
      </c>
      <c r="D1982">
        <v>91.02</v>
      </c>
      <c r="E1982">
        <v>7</v>
      </c>
    </row>
    <row r="1983" spans="1:5">
      <c r="A1983">
        <v>10312</v>
      </c>
      <c r="B1983" t="s">
        <v>134</v>
      </c>
      <c r="C1983">
        <v>48</v>
      </c>
      <c r="D1983">
        <v>214.3</v>
      </c>
      <c r="E1983">
        <v>3</v>
      </c>
    </row>
    <row r="1984" spans="1:5">
      <c r="A1984">
        <v>10312</v>
      </c>
      <c r="B1984" t="s">
        <v>137</v>
      </c>
      <c r="C1984">
        <v>32</v>
      </c>
      <c r="D1984">
        <v>101.5</v>
      </c>
      <c r="E1984">
        <v>2</v>
      </c>
    </row>
    <row r="1985" spans="1:5">
      <c r="A1985">
        <v>10312</v>
      </c>
      <c r="B1985" t="s">
        <v>132</v>
      </c>
      <c r="C1985">
        <v>43</v>
      </c>
      <c r="D1985">
        <v>102.74</v>
      </c>
      <c r="E1985">
        <v>10</v>
      </c>
    </row>
    <row r="1986" spans="1:5">
      <c r="A1986">
        <v>10312</v>
      </c>
      <c r="B1986" t="s">
        <v>133</v>
      </c>
      <c r="C1986">
        <v>25</v>
      </c>
      <c r="D1986">
        <v>43.67</v>
      </c>
      <c r="E1986">
        <v>9</v>
      </c>
    </row>
    <row r="1987" spans="1:5">
      <c r="A1987">
        <v>10312</v>
      </c>
      <c r="B1987" t="s">
        <v>124</v>
      </c>
      <c r="C1987">
        <v>48</v>
      </c>
      <c r="D1987">
        <v>146.19999999999999</v>
      </c>
      <c r="E1987">
        <v>17</v>
      </c>
    </row>
    <row r="1988" spans="1:5">
      <c r="A1988">
        <v>10312</v>
      </c>
      <c r="B1988" t="s">
        <v>125</v>
      </c>
      <c r="C1988">
        <v>30</v>
      </c>
      <c r="D1988">
        <v>48.43</v>
      </c>
      <c r="E1988">
        <v>16</v>
      </c>
    </row>
    <row r="1989" spans="1:5">
      <c r="A1989">
        <v>10312</v>
      </c>
      <c r="B1989" t="s">
        <v>128</v>
      </c>
      <c r="C1989">
        <v>31</v>
      </c>
      <c r="D1989">
        <v>111.87</v>
      </c>
      <c r="E1989">
        <v>14</v>
      </c>
    </row>
    <row r="1990" spans="1:5">
      <c r="A1990">
        <v>10312</v>
      </c>
      <c r="B1990" t="s">
        <v>129</v>
      </c>
      <c r="C1990">
        <v>25</v>
      </c>
      <c r="D1990">
        <v>150.19</v>
      </c>
      <c r="E1990">
        <v>11</v>
      </c>
    </row>
    <row r="1991" spans="1:5">
      <c r="A1991">
        <v>10312</v>
      </c>
      <c r="B1991" t="s">
        <v>139</v>
      </c>
      <c r="C1991">
        <v>37</v>
      </c>
      <c r="D1991">
        <v>91.18</v>
      </c>
      <c r="E1991">
        <v>4</v>
      </c>
    </row>
    <row r="1992" spans="1:5">
      <c r="A1992">
        <v>10312</v>
      </c>
      <c r="B1992" t="s">
        <v>140</v>
      </c>
      <c r="C1992">
        <v>35</v>
      </c>
      <c r="D1992">
        <v>54.34</v>
      </c>
      <c r="E1992">
        <v>6</v>
      </c>
    </row>
    <row r="1993" spans="1:5">
      <c r="A1993">
        <v>10312</v>
      </c>
      <c r="B1993" t="s">
        <v>141</v>
      </c>
      <c r="C1993">
        <v>38</v>
      </c>
      <c r="D1993">
        <v>93.2</v>
      </c>
      <c r="E1993">
        <v>5</v>
      </c>
    </row>
    <row r="1994" spans="1:5">
      <c r="A1994">
        <v>10312</v>
      </c>
      <c r="B1994" t="s">
        <v>142</v>
      </c>
      <c r="C1994">
        <v>33</v>
      </c>
      <c r="D1994">
        <v>84.33</v>
      </c>
      <c r="E1994">
        <v>8</v>
      </c>
    </row>
    <row r="1995" spans="1:5">
      <c r="A1995">
        <v>10312</v>
      </c>
      <c r="B1995" t="s">
        <v>144</v>
      </c>
      <c r="C1995">
        <v>39</v>
      </c>
      <c r="D1995">
        <v>44.27</v>
      </c>
      <c r="E1995">
        <v>1</v>
      </c>
    </row>
    <row r="1996" spans="1:5">
      <c r="A1996">
        <v>10312</v>
      </c>
      <c r="B1996" t="s">
        <v>130</v>
      </c>
      <c r="C1996">
        <v>39</v>
      </c>
      <c r="D1996">
        <v>27.88</v>
      </c>
      <c r="E1996">
        <v>13</v>
      </c>
    </row>
    <row r="1997" spans="1:5">
      <c r="A1997">
        <v>10312</v>
      </c>
      <c r="B1997" t="s">
        <v>131</v>
      </c>
      <c r="C1997">
        <v>23</v>
      </c>
      <c r="D1997">
        <v>43.46</v>
      </c>
      <c r="E1997">
        <v>12</v>
      </c>
    </row>
    <row r="1998" spans="1:5">
      <c r="A1998">
        <v>10312</v>
      </c>
      <c r="B1998" t="s">
        <v>127</v>
      </c>
      <c r="C1998">
        <v>31</v>
      </c>
      <c r="D1998">
        <v>40.21</v>
      </c>
      <c r="E1998">
        <v>15</v>
      </c>
    </row>
    <row r="1999" spans="1:5">
      <c r="A1999">
        <v>10312</v>
      </c>
      <c r="B1999" t="s">
        <v>146</v>
      </c>
      <c r="C1999">
        <v>44</v>
      </c>
      <c r="D1999">
        <v>96.42</v>
      </c>
      <c r="E1999">
        <v>7</v>
      </c>
    </row>
    <row r="2000" spans="1:5">
      <c r="A2000">
        <v>10313</v>
      </c>
      <c r="B2000" t="s">
        <v>135</v>
      </c>
      <c r="C2000">
        <v>40</v>
      </c>
      <c r="D2000">
        <v>141.83000000000001</v>
      </c>
      <c r="E2000">
        <v>7</v>
      </c>
    </row>
    <row r="2001" spans="1:5">
      <c r="A2001">
        <v>10313</v>
      </c>
      <c r="B2001" t="s">
        <v>136</v>
      </c>
      <c r="C2001">
        <v>21</v>
      </c>
      <c r="D2001">
        <v>131.19999999999999</v>
      </c>
      <c r="E2001">
        <v>11</v>
      </c>
    </row>
    <row r="2002" spans="1:5">
      <c r="A2002">
        <v>10313</v>
      </c>
      <c r="B2002" t="s">
        <v>153</v>
      </c>
      <c r="C2002">
        <v>29</v>
      </c>
      <c r="D2002">
        <v>109.23</v>
      </c>
      <c r="E2002">
        <v>2</v>
      </c>
    </row>
    <row r="2003" spans="1:5">
      <c r="A2003">
        <v>10313</v>
      </c>
      <c r="B2003" t="s">
        <v>138</v>
      </c>
      <c r="C2003">
        <v>34</v>
      </c>
      <c r="D2003">
        <v>52.87</v>
      </c>
      <c r="E2003">
        <v>5</v>
      </c>
    </row>
    <row r="2004" spans="1:5">
      <c r="A2004">
        <v>10313</v>
      </c>
      <c r="B2004" t="s">
        <v>154</v>
      </c>
      <c r="C2004">
        <v>25</v>
      </c>
      <c r="D2004">
        <v>143.94</v>
      </c>
      <c r="E2004">
        <v>3</v>
      </c>
    </row>
    <row r="2005" spans="1:5">
      <c r="A2005">
        <v>10313</v>
      </c>
      <c r="B2005" t="s">
        <v>143</v>
      </c>
      <c r="C2005">
        <v>28</v>
      </c>
      <c r="D2005">
        <v>110.18</v>
      </c>
      <c r="E2005">
        <v>8</v>
      </c>
    </row>
    <row r="2006" spans="1:5">
      <c r="A2006">
        <v>10313</v>
      </c>
      <c r="B2006" t="s">
        <v>145</v>
      </c>
      <c r="C2006">
        <v>42</v>
      </c>
      <c r="D2006">
        <v>102.23</v>
      </c>
      <c r="E2006">
        <v>4</v>
      </c>
    </row>
    <row r="2007" spans="1:5">
      <c r="A2007">
        <v>10313</v>
      </c>
      <c r="B2007" t="s">
        <v>147</v>
      </c>
      <c r="C2007">
        <v>27</v>
      </c>
      <c r="D2007">
        <v>96.31</v>
      </c>
      <c r="E2007">
        <v>6</v>
      </c>
    </row>
    <row r="2008" spans="1:5">
      <c r="A2008">
        <v>10313</v>
      </c>
      <c r="B2008" t="s">
        <v>159</v>
      </c>
      <c r="C2008">
        <v>38</v>
      </c>
      <c r="D2008">
        <v>48.7</v>
      </c>
      <c r="E2008">
        <v>1</v>
      </c>
    </row>
    <row r="2009" spans="1:5">
      <c r="A2009">
        <v>10313</v>
      </c>
      <c r="B2009" t="s">
        <v>148</v>
      </c>
      <c r="C2009">
        <v>34</v>
      </c>
      <c r="D2009">
        <v>55.59</v>
      </c>
      <c r="E2009">
        <v>10</v>
      </c>
    </row>
    <row r="2010" spans="1:5">
      <c r="A2010">
        <v>10313</v>
      </c>
      <c r="B2010" t="s">
        <v>149</v>
      </c>
      <c r="C2010">
        <v>30</v>
      </c>
      <c r="D2010">
        <v>96.09</v>
      </c>
      <c r="E2010">
        <v>9</v>
      </c>
    </row>
    <row r="2011" spans="1:5">
      <c r="A2011">
        <v>10314</v>
      </c>
      <c r="B2011" t="s">
        <v>164</v>
      </c>
      <c r="C2011">
        <v>38</v>
      </c>
      <c r="D2011">
        <v>176.63</v>
      </c>
      <c r="E2011">
        <v>5</v>
      </c>
    </row>
    <row r="2012" spans="1:5">
      <c r="A2012">
        <v>10314</v>
      </c>
      <c r="B2012" t="s">
        <v>150</v>
      </c>
      <c r="C2012">
        <v>46</v>
      </c>
      <c r="D2012">
        <v>125.4</v>
      </c>
      <c r="E2012">
        <v>6</v>
      </c>
    </row>
    <row r="2013" spans="1:5">
      <c r="A2013">
        <v>10314</v>
      </c>
      <c r="B2013" t="s">
        <v>165</v>
      </c>
      <c r="C2013">
        <v>36</v>
      </c>
      <c r="D2013">
        <v>169.56</v>
      </c>
      <c r="E2013">
        <v>4</v>
      </c>
    </row>
    <row r="2014" spans="1:5">
      <c r="A2014">
        <v>10314</v>
      </c>
      <c r="B2014" t="s">
        <v>151</v>
      </c>
      <c r="C2014">
        <v>45</v>
      </c>
      <c r="D2014">
        <v>95.99</v>
      </c>
      <c r="E2014">
        <v>14</v>
      </c>
    </row>
    <row r="2015" spans="1:5">
      <c r="A2015">
        <v>10314</v>
      </c>
      <c r="B2015" t="s">
        <v>152</v>
      </c>
      <c r="C2015">
        <v>42</v>
      </c>
      <c r="D2015">
        <v>135.9</v>
      </c>
      <c r="E2015">
        <v>13</v>
      </c>
    </row>
    <row r="2016" spans="1:5">
      <c r="A2016">
        <v>10314</v>
      </c>
      <c r="B2016" t="s">
        <v>166</v>
      </c>
      <c r="C2016">
        <v>20</v>
      </c>
      <c r="D2016">
        <v>129.76</v>
      </c>
      <c r="E2016">
        <v>1</v>
      </c>
    </row>
    <row r="2017" spans="1:5">
      <c r="A2017">
        <v>10314</v>
      </c>
      <c r="B2017" t="s">
        <v>167</v>
      </c>
      <c r="C2017">
        <v>23</v>
      </c>
      <c r="D2017">
        <v>84.71</v>
      </c>
      <c r="E2017">
        <v>3</v>
      </c>
    </row>
    <row r="2018" spans="1:5">
      <c r="A2018">
        <v>10314</v>
      </c>
      <c r="B2018" t="s">
        <v>155</v>
      </c>
      <c r="C2018">
        <v>29</v>
      </c>
      <c r="D2018">
        <v>129.26</v>
      </c>
      <c r="E2018">
        <v>8</v>
      </c>
    </row>
    <row r="2019" spans="1:5">
      <c r="A2019">
        <v>10314</v>
      </c>
      <c r="B2019" t="s">
        <v>156</v>
      </c>
      <c r="C2019">
        <v>44</v>
      </c>
      <c r="D2019">
        <v>51.44</v>
      </c>
      <c r="E2019">
        <v>11</v>
      </c>
    </row>
    <row r="2020" spans="1:5">
      <c r="A2020">
        <v>10314</v>
      </c>
      <c r="B2020" t="s">
        <v>157</v>
      </c>
      <c r="C2020">
        <v>39</v>
      </c>
      <c r="D2020">
        <v>31.82</v>
      </c>
      <c r="E2020">
        <v>15</v>
      </c>
    </row>
    <row r="2021" spans="1:5">
      <c r="A2021">
        <v>10314</v>
      </c>
      <c r="B2021" t="s">
        <v>158</v>
      </c>
      <c r="C2021">
        <v>38</v>
      </c>
      <c r="D2021">
        <v>111.18</v>
      </c>
      <c r="E2021">
        <v>10</v>
      </c>
    </row>
    <row r="2022" spans="1:5">
      <c r="A2022">
        <v>10314</v>
      </c>
      <c r="B2022" t="s">
        <v>160</v>
      </c>
      <c r="C2022">
        <v>35</v>
      </c>
      <c r="D2022">
        <v>58.41</v>
      </c>
      <c r="E2022">
        <v>9</v>
      </c>
    </row>
    <row r="2023" spans="1:5">
      <c r="A2023">
        <v>10314</v>
      </c>
      <c r="B2023" t="s">
        <v>161</v>
      </c>
      <c r="C2023">
        <v>28</v>
      </c>
      <c r="D2023">
        <v>115.75</v>
      </c>
      <c r="E2023">
        <v>12</v>
      </c>
    </row>
    <row r="2024" spans="1:5">
      <c r="A2024">
        <v>10314</v>
      </c>
      <c r="B2024" t="s">
        <v>162</v>
      </c>
      <c r="C2024">
        <v>38</v>
      </c>
      <c r="D2024">
        <v>50.38</v>
      </c>
      <c r="E2024">
        <v>7</v>
      </c>
    </row>
    <row r="2025" spans="1:5">
      <c r="A2025">
        <v>10314</v>
      </c>
      <c r="B2025" t="s">
        <v>173</v>
      </c>
      <c r="C2025">
        <v>23</v>
      </c>
      <c r="D2025">
        <v>83.15</v>
      </c>
      <c r="E2025">
        <v>2</v>
      </c>
    </row>
    <row r="2026" spans="1:5">
      <c r="A2026">
        <v>10315</v>
      </c>
      <c r="B2026" t="s">
        <v>168</v>
      </c>
      <c r="C2026">
        <v>36</v>
      </c>
      <c r="D2026">
        <v>78.12</v>
      </c>
      <c r="E2026">
        <v>7</v>
      </c>
    </row>
    <row r="2027" spans="1:5">
      <c r="A2027">
        <v>10315</v>
      </c>
      <c r="B2027" t="s">
        <v>169</v>
      </c>
      <c r="C2027">
        <v>35</v>
      </c>
      <c r="D2027">
        <v>111.83</v>
      </c>
      <c r="E2027">
        <v>6</v>
      </c>
    </row>
    <row r="2028" spans="1:5">
      <c r="A2028">
        <v>10315</v>
      </c>
      <c r="B2028" t="s">
        <v>170</v>
      </c>
      <c r="C2028">
        <v>24</v>
      </c>
      <c r="D2028">
        <v>78.77</v>
      </c>
      <c r="E2028">
        <v>1</v>
      </c>
    </row>
    <row r="2029" spans="1:5">
      <c r="A2029">
        <v>10315</v>
      </c>
      <c r="B2029" t="s">
        <v>172</v>
      </c>
      <c r="C2029">
        <v>41</v>
      </c>
      <c r="D2029">
        <v>60.67</v>
      </c>
      <c r="E2029">
        <v>2</v>
      </c>
    </row>
    <row r="2030" spans="1:5">
      <c r="A2030">
        <v>10315</v>
      </c>
      <c r="B2030" t="s">
        <v>175</v>
      </c>
      <c r="C2030">
        <v>31</v>
      </c>
      <c r="D2030">
        <v>99.17</v>
      </c>
      <c r="E2030">
        <v>3</v>
      </c>
    </row>
    <row r="2031" spans="1:5">
      <c r="A2031">
        <v>10315</v>
      </c>
      <c r="B2031" t="s">
        <v>176</v>
      </c>
      <c r="C2031">
        <v>37</v>
      </c>
      <c r="D2031">
        <v>88.39</v>
      </c>
      <c r="E2031">
        <v>4</v>
      </c>
    </row>
    <row r="2032" spans="1:5">
      <c r="A2032">
        <v>10315</v>
      </c>
      <c r="B2032" t="s">
        <v>177</v>
      </c>
      <c r="C2032">
        <v>40</v>
      </c>
      <c r="D2032">
        <v>51.32</v>
      </c>
      <c r="E2032">
        <v>5</v>
      </c>
    </row>
    <row r="2033" spans="1:5">
      <c r="A2033">
        <v>10316</v>
      </c>
      <c r="B2033" t="s">
        <v>163</v>
      </c>
      <c r="C2033">
        <v>33</v>
      </c>
      <c r="D2033">
        <v>126.48</v>
      </c>
      <c r="E2033">
        <v>17</v>
      </c>
    </row>
    <row r="2034" spans="1:5">
      <c r="A2034">
        <v>10316</v>
      </c>
      <c r="B2034" t="s">
        <v>178</v>
      </c>
      <c r="C2034">
        <v>27</v>
      </c>
      <c r="D2034">
        <v>140.34</v>
      </c>
      <c r="E2034">
        <v>9</v>
      </c>
    </row>
    <row r="2035" spans="1:5">
      <c r="A2035">
        <v>10316</v>
      </c>
      <c r="B2035" t="s">
        <v>180</v>
      </c>
      <c r="C2035">
        <v>21</v>
      </c>
      <c r="D2035">
        <v>72.260000000000005</v>
      </c>
      <c r="E2035">
        <v>15</v>
      </c>
    </row>
    <row r="2036" spans="1:5">
      <c r="A2036">
        <v>10316</v>
      </c>
      <c r="B2036" t="s">
        <v>181</v>
      </c>
      <c r="C2036">
        <v>47</v>
      </c>
      <c r="D2036">
        <v>89.99</v>
      </c>
      <c r="E2036">
        <v>14</v>
      </c>
    </row>
    <row r="2037" spans="1:5">
      <c r="A2037">
        <v>10316</v>
      </c>
      <c r="B2037" t="s">
        <v>182</v>
      </c>
      <c r="C2037">
        <v>25</v>
      </c>
      <c r="D2037">
        <v>93.01</v>
      </c>
      <c r="E2037">
        <v>1</v>
      </c>
    </row>
    <row r="2038" spans="1:5">
      <c r="A2038">
        <v>10316</v>
      </c>
      <c r="B2038" t="s">
        <v>183</v>
      </c>
      <c r="C2038">
        <v>34</v>
      </c>
      <c r="D2038">
        <v>67.14</v>
      </c>
      <c r="E2038">
        <v>10</v>
      </c>
    </row>
    <row r="2039" spans="1:5">
      <c r="A2039">
        <v>10316</v>
      </c>
      <c r="B2039" t="s">
        <v>184</v>
      </c>
      <c r="C2039">
        <v>47</v>
      </c>
      <c r="D2039">
        <v>55.23</v>
      </c>
      <c r="E2039">
        <v>11</v>
      </c>
    </row>
    <row r="2040" spans="1:5">
      <c r="A2040">
        <v>10316</v>
      </c>
      <c r="B2040" t="s">
        <v>171</v>
      </c>
      <c r="C2040">
        <v>25</v>
      </c>
      <c r="D2040">
        <v>77.150000000000006</v>
      </c>
      <c r="E2040">
        <v>16</v>
      </c>
    </row>
    <row r="2041" spans="1:5">
      <c r="A2041">
        <v>10316</v>
      </c>
      <c r="B2041" t="s">
        <v>185</v>
      </c>
      <c r="C2041">
        <v>30</v>
      </c>
      <c r="D2041">
        <v>67.56</v>
      </c>
      <c r="E2041">
        <v>8</v>
      </c>
    </row>
    <row r="2042" spans="1:5">
      <c r="A2042">
        <v>10316</v>
      </c>
      <c r="B2042" t="s">
        <v>187</v>
      </c>
      <c r="C2042">
        <v>24</v>
      </c>
      <c r="D2042">
        <v>59.16</v>
      </c>
      <c r="E2042">
        <v>2</v>
      </c>
    </row>
    <row r="2043" spans="1:5">
      <c r="A2043">
        <v>10316</v>
      </c>
      <c r="B2043" t="s">
        <v>188</v>
      </c>
      <c r="C2043">
        <v>34</v>
      </c>
      <c r="D2043">
        <v>36.659999999999997</v>
      </c>
      <c r="E2043">
        <v>3</v>
      </c>
    </row>
    <row r="2044" spans="1:5">
      <c r="A2044">
        <v>10316</v>
      </c>
      <c r="B2044" t="s">
        <v>189</v>
      </c>
      <c r="C2044">
        <v>34</v>
      </c>
      <c r="D2044">
        <v>74.900000000000006</v>
      </c>
      <c r="E2044">
        <v>4</v>
      </c>
    </row>
    <row r="2045" spans="1:5">
      <c r="A2045">
        <v>10316</v>
      </c>
      <c r="B2045" t="s">
        <v>190</v>
      </c>
      <c r="C2045">
        <v>45</v>
      </c>
      <c r="D2045">
        <v>73.319999999999993</v>
      </c>
      <c r="E2045">
        <v>13</v>
      </c>
    </row>
    <row r="2046" spans="1:5">
      <c r="A2046">
        <v>10316</v>
      </c>
      <c r="B2046" t="s">
        <v>191</v>
      </c>
      <c r="C2046">
        <v>23</v>
      </c>
      <c r="D2046">
        <v>85.76</v>
      </c>
      <c r="E2046">
        <v>6</v>
      </c>
    </row>
    <row r="2047" spans="1:5">
      <c r="A2047">
        <v>10316</v>
      </c>
      <c r="B2047" t="s">
        <v>174</v>
      </c>
      <c r="C2047">
        <v>48</v>
      </c>
      <c r="D2047">
        <v>67.22</v>
      </c>
      <c r="E2047">
        <v>18</v>
      </c>
    </row>
    <row r="2048" spans="1:5">
      <c r="A2048">
        <v>10316</v>
      </c>
      <c r="B2048" t="s">
        <v>193</v>
      </c>
      <c r="C2048">
        <v>48</v>
      </c>
      <c r="D2048">
        <v>77.599999999999994</v>
      </c>
      <c r="E2048">
        <v>5</v>
      </c>
    </row>
    <row r="2049" spans="1:5">
      <c r="A2049">
        <v>10316</v>
      </c>
      <c r="B2049" t="s">
        <v>194</v>
      </c>
      <c r="C2049">
        <v>44</v>
      </c>
      <c r="D2049">
        <v>68.11</v>
      </c>
      <c r="E2049">
        <v>7</v>
      </c>
    </row>
    <row r="2050" spans="1:5">
      <c r="A2050">
        <v>10316</v>
      </c>
      <c r="B2050" t="s">
        <v>195</v>
      </c>
      <c r="C2050">
        <v>34</v>
      </c>
      <c r="D2050">
        <v>43.7</v>
      </c>
      <c r="E2050">
        <v>12</v>
      </c>
    </row>
    <row r="2051" spans="1:5">
      <c r="A2051">
        <v>10317</v>
      </c>
      <c r="B2051" t="s">
        <v>186</v>
      </c>
      <c r="C2051">
        <v>35</v>
      </c>
      <c r="D2051">
        <v>69.55</v>
      </c>
      <c r="E2051">
        <v>1</v>
      </c>
    </row>
    <row r="2052" spans="1:5">
      <c r="A2052">
        <v>10318</v>
      </c>
      <c r="B2052" t="s">
        <v>196</v>
      </c>
      <c r="C2052">
        <v>46</v>
      </c>
      <c r="D2052">
        <v>84.22</v>
      </c>
      <c r="E2052">
        <v>1</v>
      </c>
    </row>
    <row r="2053" spans="1:5">
      <c r="A2053">
        <v>10318</v>
      </c>
      <c r="B2053" t="s">
        <v>197</v>
      </c>
      <c r="C2053">
        <v>45</v>
      </c>
      <c r="D2053">
        <v>102.29</v>
      </c>
      <c r="E2053">
        <v>4</v>
      </c>
    </row>
    <row r="2054" spans="1:5">
      <c r="A2054">
        <v>10318</v>
      </c>
      <c r="B2054" t="s">
        <v>198</v>
      </c>
      <c r="C2054">
        <v>37</v>
      </c>
      <c r="D2054">
        <v>189.79</v>
      </c>
      <c r="E2054">
        <v>3</v>
      </c>
    </row>
    <row r="2055" spans="1:5">
      <c r="A2055">
        <v>10318</v>
      </c>
      <c r="B2055" t="s">
        <v>179</v>
      </c>
      <c r="C2055">
        <v>31</v>
      </c>
      <c r="D2055">
        <v>81.95</v>
      </c>
      <c r="E2055">
        <v>9</v>
      </c>
    </row>
    <row r="2056" spans="1:5">
      <c r="A2056">
        <v>10318</v>
      </c>
      <c r="B2056" t="s">
        <v>200</v>
      </c>
      <c r="C2056">
        <v>42</v>
      </c>
      <c r="D2056">
        <v>49.67</v>
      </c>
      <c r="E2056">
        <v>5</v>
      </c>
    </row>
    <row r="2057" spans="1:5">
      <c r="A2057">
        <v>10318</v>
      </c>
      <c r="B2057" t="s">
        <v>201</v>
      </c>
      <c r="C2057">
        <v>48</v>
      </c>
      <c r="D2057">
        <v>93.54</v>
      </c>
      <c r="E2057">
        <v>2</v>
      </c>
    </row>
    <row r="2058" spans="1:5">
      <c r="A2058">
        <v>10318</v>
      </c>
      <c r="B2058" t="s">
        <v>202</v>
      </c>
      <c r="C2058">
        <v>26</v>
      </c>
      <c r="D2058">
        <v>60.94</v>
      </c>
      <c r="E2058">
        <v>6</v>
      </c>
    </row>
    <row r="2059" spans="1:5">
      <c r="A2059">
        <v>10318</v>
      </c>
      <c r="B2059" t="s">
        <v>203</v>
      </c>
      <c r="C2059">
        <v>47</v>
      </c>
      <c r="D2059">
        <v>81.91</v>
      </c>
      <c r="E2059">
        <v>7</v>
      </c>
    </row>
    <row r="2060" spans="1:5">
      <c r="A2060">
        <v>10318</v>
      </c>
      <c r="B2060" t="s">
        <v>192</v>
      </c>
      <c r="C2060">
        <v>50</v>
      </c>
      <c r="D2060">
        <v>102.04</v>
      </c>
      <c r="E2060">
        <v>8</v>
      </c>
    </row>
    <row r="2061" spans="1:5">
      <c r="A2061">
        <v>10319</v>
      </c>
      <c r="B2061" t="s">
        <v>199</v>
      </c>
      <c r="C2061">
        <v>30</v>
      </c>
      <c r="D2061">
        <v>134.05000000000001</v>
      </c>
      <c r="E2061">
        <v>9</v>
      </c>
    </row>
    <row r="2062" spans="1:5">
      <c r="A2062">
        <v>10319</v>
      </c>
      <c r="B2062" t="s">
        <v>209</v>
      </c>
      <c r="C2062">
        <v>46</v>
      </c>
      <c r="D2062">
        <v>77.19</v>
      </c>
      <c r="E2062">
        <v>1</v>
      </c>
    </row>
    <row r="2063" spans="1:5">
      <c r="A2063">
        <v>10319</v>
      </c>
      <c r="B2063" t="s">
        <v>211</v>
      </c>
      <c r="C2063">
        <v>44</v>
      </c>
      <c r="D2063">
        <v>54.71</v>
      </c>
      <c r="E2063">
        <v>4</v>
      </c>
    </row>
    <row r="2064" spans="1:5">
      <c r="A2064">
        <v>10319</v>
      </c>
      <c r="B2064" t="s">
        <v>212</v>
      </c>
      <c r="C2064">
        <v>45</v>
      </c>
      <c r="D2064">
        <v>120.53</v>
      </c>
      <c r="E2064">
        <v>3</v>
      </c>
    </row>
    <row r="2065" spans="1:5">
      <c r="A2065">
        <v>10319</v>
      </c>
      <c r="B2065" t="s">
        <v>213</v>
      </c>
      <c r="C2065">
        <v>31</v>
      </c>
      <c r="D2065">
        <v>65.8</v>
      </c>
      <c r="E2065">
        <v>7</v>
      </c>
    </row>
    <row r="2066" spans="1:5">
      <c r="A2066">
        <v>10319</v>
      </c>
      <c r="B2066" t="s">
        <v>216</v>
      </c>
      <c r="C2066">
        <v>43</v>
      </c>
      <c r="D2066">
        <v>78.41</v>
      </c>
      <c r="E2066">
        <v>2</v>
      </c>
    </row>
    <row r="2067" spans="1:5">
      <c r="A2067">
        <v>10319</v>
      </c>
      <c r="B2067" t="s">
        <v>217</v>
      </c>
      <c r="C2067">
        <v>29</v>
      </c>
      <c r="D2067">
        <v>35</v>
      </c>
      <c r="E2067">
        <v>5</v>
      </c>
    </row>
    <row r="2068" spans="1:5">
      <c r="A2068">
        <v>10319</v>
      </c>
      <c r="B2068" t="s">
        <v>218</v>
      </c>
      <c r="C2068">
        <v>22</v>
      </c>
      <c r="D2068">
        <v>96.95</v>
      </c>
      <c r="E2068">
        <v>8</v>
      </c>
    </row>
    <row r="2069" spans="1:5">
      <c r="A2069">
        <v>10319</v>
      </c>
      <c r="B2069" t="s">
        <v>219</v>
      </c>
      <c r="C2069">
        <v>45</v>
      </c>
      <c r="D2069">
        <v>79.73</v>
      </c>
      <c r="E2069">
        <v>6</v>
      </c>
    </row>
    <row r="2070" spans="1:5">
      <c r="A2070">
        <v>10320</v>
      </c>
      <c r="B2070" t="s">
        <v>204</v>
      </c>
      <c r="C2070">
        <v>31</v>
      </c>
      <c r="D2070">
        <v>184.84</v>
      </c>
      <c r="E2070">
        <v>3</v>
      </c>
    </row>
    <row r="2071" spans="1:5">
      <c r="A2071">
        <v>10320</v>
      </c>
      <c r="B2071" t="s">
        <v>205</v>
      </c>
      <c r="C2071">
        <v>35</v>
      </c>
      <c r="D2071">
        <v>102.17</v>
      </c>
      <c r="E2071">
        <v>1</v>
      </c>
    </row>
    <row r="2072" spans="1:5">
      <c r="A2072">
        <v>10320</v>
      </c>
      <c r="B2072" t="s">
        <v>206</v>
      </c>
      <c r="C2072">
        <v>38</v>
      </c>
      <c r="D2072">
        <v>63.84</v>
      </c>
      <c r="E2072">
        <v>4</v>
      </c>
    </row>
    <row r="2073" spans="1:5">
      <c r="A2073">
        <v>10320</v>
      </c>
      <c r="B2073" t="s">
        <v>210</v>
      </c>
      <c r="C2073">
        <v>25</v>
      </c>
      <c r="D2073">
        <v>139.63999999999999</v>
      </c>
      <c r="E2073">
        <v>5</v>
      </c>
    </row>
    <row r="2074" spans="1:5">
      <c r="A2074">
        <v>10320</v>
      </c>
      <c r="B2074" t="s">
        <v>214</v>
      </c>
      <c r="C2074">
        <v>26</v>
      </c>
      <c r="D2074">
        <v>60.62</v>
      </c>
      <c r="E2074">
        <v>2</v>
      </c>
    </row>
    <row r="2075" spans="1:5">
      <c r="A2075">
        <v>10321</v>
      </c>
      <c r="B2075" t="s">
        <v>207</v>
      </c>
      <c r="C2075">
        <v>24</v>
      </c>
      <c r="D2075">
        <v>105.95</v>
      </c>
      <c r="E2075">
        <v>15</v>
      </c>
    </row>
    <row r="2076" spans="1:5">
      <c r="A2076">
        <v>10321</v>
      </c>
      <c r="B2076" t="s">
        <v>220</v>
      </c>
      <c r="C2076">
        <v>41</v>
      </c>
      <c r="D2076">
        <v>123.14</v>
      </c>
      <c r="E2076">
        <v>10</v>
      </c>
    </row>
    <row r="2077" spans="1:5">
      <c r="A2077">
        <v>10321</v>
      </c>
      <c r="B2077" t="s">
        <v>225</v>
      </c>
      <c r="C2077">
        <v>44</v>
      </c>
      <c r="D2077">
        <v>120.71</v>
      </c>
      <c r="E2077">
        <v>6</v>
      </c>
    </row>
    <row r="2078" spans="1:5">
      <c r="A2078">
        <v>10321</v>
      </c>
      <c r="B2078" t="s">
        <v>208</v>
      </c>
      <c r="C2078">
        <v>37</v>
      </c>
      <c r="D2078">
        <v>73.92</v>
      </c>
      <c r="E2078">
        <v>14</v>
      </c>
    </row>
    <row r="2079" spans="1:5">
      <c r="A2079">
        <v>10321</v>
      </c>
      <c r="B2079" t="s">
        <v>221</v>
      </c>
      <c r="C2079">
        <v>25</v>
      </c>
      <c r="D2079">
        <v>142.25</v>
      </c>
      <c r="E2079">
        <v>9</v>
      </c>
    </row>
    <row r="2080" spans="1:5">
      <c r="A2080">
        <v>10321</v>
      </c>
      <c r="B2080" t="s">
        <v>222</v>
      </c>
      <c r="C2080">
        <v>27</v>
      </c>
      <c r="D2080">
        <v>126.72</v>
      </c>
      <c r="E2080">
        <v>7</v>
      </c>
    </row>
    <row r="2081" spans="1:5">
      <c r="A2081">
        <v>10321</v>
      </c>
      <c r="B2081" t="s">
        <v>154</v>
      </c>
      <c r="C2081">
        <v>33</v>
      </c>
      <c r="D2081">
        <v>164.26</v>
      </c>
      <c r="E2081">
        <v>11</v>
      </c>
    </row>
    <row r="2082" spans="1:5">
      <c r="A2082">
        <v>10321</v>
      </c>
      <c r="B2082" t="s">
        <v>223</v>
      </c>
      <c r="C2082">
        <v>28</v>
      </c>
      <c r="D2082">
        <v>138.44999999999999</v>
      </c>
      <c r="E2082">
        <v>8</v>
      </c>
    </row>
    <row r="2083" spans="1:5">
      <c r="A2083">
        <v>10321</v>
      </c>
      <c r="B2083" t="s">
        <v>227</v>
      </c>
      <c r="C2083">
        <v>30</v>
      </c>
      <c r="D2083">
        <v>68.349999999999994</v>
      </c>
      <c r="E2083">
        <v>3</v>
      </c>
    </row>
    <row r="2084" spans="1:5">
      <c r="A2084">
        <v>10321</v>
      </c>
      <c r="B2084" t="s">
        <v>228</v>
      </c>
      <c r="C2084">
        <v>48</v>
      </c>
      <c r="D2084">
        <v>42.76</v>
      </c>
      <c r="E2084">
        <v>5</v>
      </c>
    </row>
    <row r="2085" spans="1:5">
      <c r="A2085">
        <v>10321</v>
      </c>
      <c r="B2085" t="s">
        <v>229</v>
      </c>
      <c r="C2085">
        <v>30</v>
      </c>
      <c r="D2085">
        <v>74.510000000000005</v>
      </c>
      <c r="E2085">
        <v>1</v>
      </c>
    </row>
    <row r="2086" spans="1:5">
      <c r="A2086">
        <v>10321</v>
      </c>
      <c r="B2086" t="s">
        <v>224</v>
      </c>
      <c r="C2086">
        <v>37</v>
      </c>
      <c r="D2086">
        <v>31.72</v>
      </c>
      <c r="E2086">
        <v>12</v>
      </c>
    </row>
    <row r="2087" spans="1:5">
      <c r="A2087">
        <v>10321</v>
      </c>
      <c r="B2087" t="s">
        <v>231</v>
      </c>
      <c r="C2087">
        <v>39</v>
      </c>
      <c r="D2087">
        <v>81.33</v>
      </c>
      <c r="E2087">
        <v>2</v>
      </c>
    </row>
    <row r="2088" spans="1:5">
      <c r="A2088">
        <v>10321</v>
      </c>
      <c r="B2088" t="s">
        <v>232</v>
      </c>
      <c r="C2088">
        <v>21</v>
      </c>
      <c r="D2088">
        <v>103.87</v>
      </c>
      <c r="E2088">
        <v>4</v>
      </c>
    </row>
    <row r="2089" spans="1:5">
      <c r="A2089">
        <v>10321</v>
      </c>
      <c r="B2089" t="s">
        <v>215</v>
      </c>
      <c r="C2089">
        <v>26</v>
      </c>
      <c r="D2089">
        <v>137.62</v>
      </c>
      <c r="E2089">
        <v>13</v>
      </c>
    </row>
    <row r="2090" spans="1:5">
      <c r="A2090">
        <v>10322</v>
      </c>
      <c r="B2090" t="s">
        <v>134</v>
      </c>
      <c r="C2090">
        <v>40</v>
      </c>
      <c r="D2090">
        <v>180.01</v>
      </c>
      <c r="E2090">
        <v>1</v>
      </c>
    </row>
    <row r="2091" spans="1:5">
      <c r="A2091">
        <v>10322</v>
      </c>
      <c r="B2091" t="s">
        <v>135</v>
      </c>
      <c r="C2091">
        <v>46</v>
      </c>
      <c r="D2091">
        <v>141.83000000000001</v>
      </c>
      <c r="E2091">
        <v>8</v>
      </c>
    </row>
    <row r="2092" spans="1:5">
      <c r="A2092">
        <v>10322</v>
      </c>
      <c r="B2092" t="s">
        <v>136</v>
      </c>
      <c r="C2092">
        <v>27</v>
      </c>
      <c r="D2092">
        <v>136.66999999999999</v>
      </c>
      <c r="E2092">
        <v>9</v>
      </c>
    </row>
    <row r="2093" spans="1:5">
      <c r="A2093">
        <v>10322</v>
      </c>
      <c r="B2093" t="s">
        <v>137</v>
      </c>
      <c r="C2093">
        <v>22</v>
      </c>
      <c r="D2093">
        <v>101.5</v>
      </c>
      <c r="E2093">
        <v>10</v>
      </c>
    </row>
    <row r="2094" spans="1:5">
      <c r="A2094">
        <v>10322</v>
      </c>
      <c r="B2094" t="s">
        <v>132</v>
      </c>
      <c r="C2094">
        <v>43</v>
      </c>
      <c r="D2094">
        <v>92.47</v>
      </c>
      <c r="E2094">
        <v>14</v>
      </c>
    </row>
    <row r="2095" spans="1:5">
      <c r="A2095">
        <v>10322</v>
      </c>
      <c r="B2095" t="s">
        <v>133</v>
      </c>
      <c r="C2095">
        <v>41</v>
      </c>
      <c r="D2095">
        <v>44.21</v>
      </c>
      <c r="E2095">
        <v>5</v>
      </c>
    </row>
    <row r="2096" spans="1:5">
      <c r="A2096">
        <v>10322</v>
      </c>
      <c r="B2096" t="s">
        <v>128</v>
      </c>
      <c r="C2096">
        <v>50</v>
      </c>
      <c r="D2096">
        <v>120.77</v>
      </c>
      <c r="E2096">
        <v>6</v>
      </c>
    </row>
    <row r="2097" spans="1:5">
      <c r="A2097">
        <v>10322</v>
      </c>
      <c r="B2097" t="s">
        <v>138</v>
      </c>
      <c r="C2097">
        <v>35</v>
      </c>
      <c r="D2097">
        <v>57.12</v>
      </c>
      <c r="E2097">
        <v>11</v>
      </c>
    </row>
    <row r="2098" spans="1:5">
      <c r="A2098">
        <v>10322</v>
      </c>
      <c r="B2098" t="s">
        <v>129</v>
      </c>
      <c r="C2098">
        <v>36</v>
      </c>
      <c r="D2098">
        <v>158.63</v>
      </c>
      <c r="E2098">
        <v>2</v>
      </c>
    </row>
    <row r="2099" spans="1:5">
      <c r="A2099">
        <v>10322</v>
      </c>
      <c r="B2099" t="s">
        <v>139</v>
      </c>
      <c r="C2099">
        <v>33</v>
      </c>
      <c r="D2099">
        <v>100.3</v>
      </c>
      <c r="E2099">
        <v>12</v>
      </c>
    </row>
    <row r="2100" spans="1:5">
      <c r="A2100">
        <v>10322</v>
      </c>
      <c r="B2100" t="s">
        <v>140</v>
      </c>
      <c r="C2100">
        <v>41</v>
      </c>
      <c r="D2100">
        <v>54.34</v>
      </c>
      <c r="E2100">
        <v>13</v>
      </c>
    </row>
    <row r="2101" spans="1:5">
      <c r="A2101">
        <v>10322</v>
      </c>
      <c r="B2101" t="s">
        <v>141</v>
      </c>
      <c r="C2101">
        <v>48</v>
      </c>
      <c r="D2101">
        <v>90.06</v>
      </c>
      <c r="E2101">
        <v>7</v>
      </c>
    </row>
    <row r="2102" spans="1:5">
      <c r="A2102">
        <v>10322</v>
      </c>
      <c r="B2102" t="s">
        <v>130</v>
      </c>
      <c r="C2102">
        <v>20</v>
      </c>
      <c r="D2102">
        <v>26.55</v>
      </c>
      <c r="E2102">
        <v>3</v>
      </c>
    </row>
    <row r="2103" spans="1:5">
      <c r="A2103">
        <v>10322</v>
      </c>
      <c r="B2103" t="s">
        <v>131</v>
      </c>
      <c r="C2103">
        <v>30</v>
      </c>
      <c r="D2103">
        <v>40.770000000000003</v>
      </c>
      <c r="E2103">
        <v>4</v>
      </c>
    </row>
    <row r="2104" spans="1:5">
      <c r="A2104">
        <v>10323</v>
      </c>
      <c r="B2104" t="s">
        <v>142</v>
      </c>
      <c r="C2104">
        <v>33</v>
      </c>
      <c r="D2104">
        <v>88.3</v>
      </c>
      <c r="E2104">
        <v>2</v>
      </c>
    </row>
    <row r="2105" spans="1:5">
      <c r="A2105">
        <v>10323</v>
      </c>
      <c r="B2105" t="s">
        <v>143</v>
      </c>
      <c r="C2105">
        <v>47</v>
      </c>
      <c r="D2105">
        <v>96.86</v>
      </c>
      <c r="E2105">
        <v>1</v>
      </c>
    </row>
    <row r="2106" spans="1:5">
      <c r="A2106">
        <v>10324</v>
      </c>
      <c r="B2106" t="s">
        <v>150</v>
      </c>
      <c r="C2106">
        <v>27</v>
      </c>
      <c r="D2106">
        <v>148.06</v>
      </c>
      <c r="E2106">
        <v>1</v>
      </c>
    </row>
    <row r="2107" spans="1:5">
      <c r="A2107">
        <v>10324</v>
      </c>
      <c r="B2107" t="s">
        <v>151</v>
      </c>
      <c r="C2107">
        <v>26</v>
      </c>
      <c r="D2107">
        <v>100.73</v>
      </c>
      <c r="E2107">
        <v>7</v>
      </c>
    </row>
    <row r="2108" spans="1:5">
      <c r="A2108">
        <v>10324</v>
      </c>
      <c r="B2108" t="s">
        <v>152</v>
      </c>
      <c r="C2108">
        <v>47</v>
      </c>
      <c r="D2108">
        <v>142.44999999999999</v>
      </c>
      <c r="E2108">
        <v>8</v>
      </c>
    </row>
    <row r="2109" spans="1:5">
      <c r="A2109">
        <v>10324</v>
      </c>
      <c r="B2109" t="s">
        <v>153</v>
      </c>
      <c r="C2109">
        <v>33</v>
      </c>
      <c r="D2109">
        <v>105.55</v>
      </c>
      <c r="E2109">
        <v>10</v>
      </c>
    </row>
    <row r="2110" spans="1:5">
      <c r="A2110">
        <v>10324</v>
      </c>
      <c r="B2110" t="s">
        <v>154</v>
      </c>
      <c r="C2110">
        <v>27</v>
      </c>
      <c r="D2110">
        <v>137.16999999999999</v>
      </c>
      <c r="E2110">
        <v>12</v>
      </c>
    </row>
    <row r="2111" spans="1:5">
      <c r="A2111">
        <v>10324</v>
      </c>
      <c r="B2111" t="s">
        <v>155</v>
      </c>
      <c r="C2111">
        <v>49</v>
      </c>
      <c r="D2111">
        <v>120.64</v>
      </c>
      <c r="E2111">
        <v>13</v>
      </c>
    </row>
    <row r="2112" spans="1:5">
      <c r="A2112">
        <v>10324</v>
      </c>
      <c r="B2112" t="s">
        <v>144</v>
      </c>
      <c r="C2112">
        <v>38</v>
      </c>
      <c r="D2112">
        <v>49.81</v>
      </c>
      <c r="E2112">
        <v>6</v>
      </c>
    </row>
    <row r="2113" spans="1:5">
      <c r="A2113">
        <v>10324</v>
      </c>
      <c r="B2113" t="s">
        <v>156</v>
      </c>
      <c r="C2113">
        <v>25</v>
      </c>
      <c r="D2113">
        <v>49.71</v>
      </c>
      <c r="E2113">
        <v>14</v>
      </c>
    </row>
    <row r="2114" spans="1:5">
      <c r="A2114">
        <v>10324</v>
      </c>
      <c r="B2114" t="s">
        <v>145</v>
      </c>
      <c r="C2114">
        <v>31</v>
      </c>
      <c r="D2114">
        <v>107.34</v>
      </c>
      <c r="E2114">
        <v>2</v>
      </c>
    </row>
    <row r="2115" spans="1:5">
      <c r="A2115">
        <v>10324</v>
      </c>
      <c r="B2115" t="s">
        <v>157</v>
      </c>
      <c r="C2115">
        <v>30</v>
      </c>
      <c r="D2115">
        <v>29.35</v>
      </c>
      <c r="E2115">
        <v>9</v>
      </c>
    </row>
    <row r="2116" spans="1:5">
      <c r="A2116">
        <v>10324</v>
      </c>
      <c r="B2116" t="s">
        <v>146</v>
      </c>
      <c r="C2116">
        <v>33</v>
      </c>
      <c r="D2116">
        <v>95.44</v>
      </c>
      <c r="E2116">
        <v>3</v>
      </c>
    </row>
    <row r="2117" spans="1:5">
      <c r="A2117">
        <v>10324</v>
      </c>
      <c r="B2117" t="s">
        <v>147</v>
      </c>
      <c r="C2117">
        <v>20</v>
      </c>
      <c r="D2117">
        <v>91.49</v>
      </c>
      <c r="E2117">
        <v>11</v>
      </c>
    </row>
    <row r="2118" spans="1:5">
      <c r="A2118">
        <v>10324</v>
      </c>
      <c r="B2118" t="s">
        <v>148</v>
      </c>
      <c r="C2118">
        <v>48</v>
      </c>
      <c r="D2118">
        <v>60.76</v>
      </c>
      <c r="E2118">
        <v>4</v>
      </c>
    </row>
    <row r="2119" spans="1:5">
      <c r="A2119">
        <v>10324</v>
      </c>
      <c r="B2119" t="s">
        <v>149</v>
      </c>
      <c r="C2119">
        <v>34</v>
      </c>
      <c r="D2119">
        <v>80.92</v>
      </c>
      <c r="E2119">
        <v>5</v>
      </c>
    </row>
    <row r="2120" spans="1:5">
      <c r="A2120">
        <v>10325</v>
      </c>
      <c r="B2120" t="s">
        <v>163</v>
      </c>
      <c r="C2120">
        <v>47</v>
      </c>
      <c r="D2120">
        <v>111.52</v>
      </c>
      <c r="E2120">
        <v>6</v>
      </c>
    </row>
    <row r="2121" spans="1:5">
      <c r="A2121">
        <v>10325</v>
      </c>
      <c r="B2121" t="s">
        <v>164</v>
      </c>
      <c r="C2121">
        <v>42</v>
      </c>
      <c r="D2121">
        <v>193.25</v>
      </c>
      <c r="E2121">
        <v>8</v>
      </c>
    </row>
    <row r="2122" spans="1:5">
      <c r="A2122">
        <v>10325</v>
      </c>
      <c r="B2122" t="s">
        <v>165</v>
      </c>
      <c r="C2122">
        <v>24</v>
      </c>
      <c r="D2122">
        <v>166.1</v>
      </c>
      <c r="E2122">
        <v>1</v>
      </c>
    </row>
    <row r="2123" spans="1:5">
      <c r="A2123">
        <v>10325</v>
      </c>
      <c r="B2123" t="s">
        <v>166</v>
      </c>
      <c r="C2123">
        <v>24</v>
      </c>
      <c r="D2123">
        <v>114.74</v>
      </c>
      <c r="E2123">
        <v>9</v>
      </c>
    </row>
    <row r="2124" spans="1:5">
      <c r="A2124">
        <v>10325</v>
      </c>
      <c r="B2124" t="s">
        <v>158</v>
      </c>
      <c r="C2124">
        <v>44</v>
      </c>
      <c r="D2124">
        <v>114.73</v>
      </c>
      <c r="E2124">
        <v>5</v>
      </c>
    </row>
    <row r="2125" spans="1:5">
      <c r="A2125">
        <v>10325</v>
      </c>
      <c r="B2125" t="s">
        <v>159</v>
      </c>
      <c r="C2125">
        <v>38</v>
      </c>
      <c r="D2125">
        <v>44.37</v>
      </c>
      <c r="E2125">
        <v>3</v>
      </c>
    </row>
    <row r="2126" spans="1:5">
      <c r="A2126">
        <v>10325</v>
      </c>
      <c r="B2126" t="s">
        <v>160</v>
      </c>
      <c r="C2126">
        <v>28</v>
      </c>
      <c r="D2126">
        <v>55.3</v>
      </c>
      <c r="E2126">
        <v>2</v>
      </c>
    </row>
    <row r="2127" spans="1:5">
      <c r="A2127">
        <v>10325</v>
      </c>
      <c r="B2127" t="s">
        <v>161</v>
      </c>
      <c r="C2127">
        <v>38</v>
      </c>
      <c r="D2127">
        <v>99.55</v>
      </c>
      <c r="E2127">
        <v>4</v>
      </c>
    </row>
    <row r="2128" spans="1:5">
      <c r="A2128">
        <v>10325</v>
      </c>
      <c r="B2128" t="s">
        <v>162</v>
      </c>
      <c r="C2128">
        <v>44</v>
      </c>
      <c r="D2128">
        <v>56.24</v>
      </c>
      <c r="E2128">
        <v>7</v>
      </c>
    </row>
    <row r="2129" spans="1:5">
      <c r="A2129">
        <v>10326</v>
      </c>
      <c r="B2129" t="s">
        <v>167</v>
      </c>
      <c r="C2129">
        <v>32</v>
      </c>
      <c r="D2129">
        <v>94.79</v>
      </c>
      <c r="E2129">
        <v>6</v>
      </c>
    </row>
    <row r="2130" spans="1:5">
      <c r="A2130">
        <v>10326</v>
      </c>
      <c r="B2130" t="s">
        <v>168</v>
      </c>
      <c r="C2130">
        <v>50</v>
      </c>
      <c r="D2130">
        <v>73.73</v>
      </c>
      <c r="E2130">
        <v>5</v>
      </c>
    </row>
    <row r="2131" spans="1:5">
      <c r="A2131">
        <v>10326</v>
      </c>
      <c r="B2131" t="s">
        <v>169</v>
      </c>
      <c r="C2131">
        <v>41</v>
      </c>
      <c r="D2131">
        <v>120.43</v>
      </c>
      <c r="E2131">
        <v>4</v>
      </c>
    </row>
    <row r="2132" spans="1:5">
      <c r="A2132">
        <v>10326</v>
      </c>
      <c r="B2132" t="s">
        <v>170</v>
      </c>
      <c r="C2132">
        <v>41</v>
      </c>
      <c r="D2132">
        <v>86.74</v>
      </c>
      <c r="E2132">
        <v>3</v>
      </c>
    </row>
    <row r="2133" spans="1:5">
      <c r="A2133">
        <v>10326</v>
      </c>
      <c r="B2133" t="s">
        <v>171</v>
      </c>
      <c r="C2133">
        <v>20</v>
      </c>
      <c r="D2133">
        <v>81.34</v>
      </c>
      <c r="E2133">
        <v>2</v>
      </c>
    </row>
    <row r="2134" spans="1:5">
      <c r="A2134">
        <v>10326</v>
      </c>
      <c r="B2134" t="s">
        <v>172</v>
      </c>
      <c r="C2134">
        <v>39</v>
      </c>
      <c r="D2134">
        <v>60.67</v>
      </c>
      <c r="E2134">
        <v>1</v>
      </c>
    </row>
    <row r="2135" spans="1:5">
      <c r="A2135">
        <v>10327</v>
      </c>
      <c r="B2135" t="s">
        <v>178</v>
      </c>
      <c r="C2135">
        <v>25</v>
      </c>
      <c r="D2135">
        <v>154.54</v>
      </c>
      <c r="E2135">
        <v>6</v>
      </c>
    </row>
    <row r="2136" spans="1:5">
      <c r="A2136">
        <v>10327</v>
      </c>
      <c r="B2136" t="s">
        <v>179</v>
      </c>
      <c r="C2136">
        <v>45</v>
      </c>
      <c r="D2136">
        <v>74.34</v>
      </c>
      <c r="E2136">
        <v>8</v>
      </c>
    </row>
    <row r="2137" spans="1:5">
      <c r="A2137">
        <v>10327</v>
      </c>
      <c r="B2137" t="s">
        <v>180</v>
      </c>
      <c r="C2137">
        <v>25</v>
      </c>
      <c r="D2137">
        <v>74.84</v>
      </c>
      <c r="E2137">
        <v>5</v>
      </c>
    </row>
    <row r="2138" spans="1:5">
      <c r="A2138">
        <v>10327</v>
      </c>
      <c r="B2138" t="s">
        <v>173</v>
      </c>
      <c r="C2138">
        <v>20</v>
      </c>
      <c r="D2138">
        <v>79.680000000000007</v>
      </c>
      <c r="E2138">
        <v>7</v>
      </c>
    </row>
    <row r="2139" spans="1:5">
      <c r="A2139">
        <v>10327</v>
      </c>
      <c r="B2139" t="s">
        <v>174</v>
      </c>
      <c r="C2139">
        <v>21</v>
      </c>
      <c r="D2139">
        <v>65.05</v>
      </c>
      <c r="E2139">
        <v>1</v>
      </c>
    </row>
    <row r="2140" spans="1:5">
      <c r="A2140">
        <v>10327</v>
      </c>
      <c r="B2140" t="s">
        <v>175</v>
      </c>
      <c r="C2140">
        <v>43</v>
      </c>
      <c r="D2140">
        <v>85.14</v>
      </c>
      <c r="E2140">
        <v>2</v>
      </c>
    </row>
    <row r="2141" spans="1:5">
      <c r="A2141">
        <v>10327</v>
      </c>
      <c r="B2141" t="s">
        <v>176</v>
      </c>
      <c r="C2141">
        <v>37</v>
      </c>
      <c r="D2141">
        <v>83.42</v>
      </c>
      <c r="E2141">
        <v>3</v>
      </c>
    </row>
    <row r="2142" spans="1:5">
      <c r="A2142">
        <v>10327</v>
      </c>
      <c r="B2142" t="s">
        <v>177</v>
      </c>
      <c r="C2142">
        <v>37</v>
      </c>
      <c r="D2142">
        <v>48.05</v>
      </c>
      <c r="E2142">
        <v>4</v>
      </c>
    </row>
    <row r="2143" spans="1:5">
      <c r="A2143">
        <v>10328</v>
      </c>
      <c r="B2143" t="s">
        <v>181</v>
      </c>
      <c r="C2143">
        <v>34</v>
      </c>
      <c r="D2143">
        <v>104.81</v>
      </c>
      <c r="E2143">
        <v>6</v>
      </c>
    </row>
    <row r="2144" spans="1:5">
      <c r="A2144">
        <v>10328</v>
      </c>
      <c r="B2144" t="s">
        <v>182</v>
      </c>
      <c r="C2144">
        <v>47</v>
      </c>
      <c r="D2144">
        <v>87.54</v>
      </c>
      <c r="E2144">
        <v>14</v>
      </c>
    </row>
    <row r="2145" spans="1:5">
      <c r="A2145">
        <v>10328</v>
      </c>
      <c r="B2145" t="s">
        <v>183</v>
      </c>
      <c r="C2145">
        <v>48</v>
      </c>
      <c r="D2145">
        <v>67.819999999999993</v>
      </c>
      <c r="E2145">
        <v>1</v>
      </c>
    </row>
    <row r="2146" spans="1:5">
      <c r="A2146">
        <v>10328</v>
      </c>
      <c r="B2146" t="s">
        <v>184</v>
      </c>
      <c r="C2146">
        <v>20</v>
      </c>
      <c r="D2146">
        <v>56.55</v>
      </c>
      <c r="E2146">
        <v>2</v>
      </c>
    </row>
    <row r="2147" spans="1:5">
      <c r="A2147">
        <v>10328</v>
      </c>
      <c r="B2147" t="s">
        <v>185</v>
      </c>
      <c r="C2147">
        <v>35</v>
      </c>
      <c r="D2147">
        <v>55.96</v>
      </c>
      <c r="E2147">
        <v>3</v>
      </c>
    </row>
    <row r="2148" spans="1:5">
      <c r="A2148">
        <v>10328</v>
      </c>
      <c r="B2148" t="s">
        <v>186</v>
      </c>
      <c r="C2148">
        <v>43</v>
      </c>
      <c r="D2148">
        <v>69.55</v>
      </c>
      <c r="E2148">
        <v>4</v>
      </c>
    </row>
    <row r="2149" spans="1:5">
      <c r="A2149">
        <v>10328</v>
      </c>
      <c r="B2149" t="s">
        <v>187</v>
      </c>
      <c r="C2149">
        <v>24</v>
      </c>
      <c r="D2149">
        <v>57.1</v>
      </c>
      <c r="E2149">
        <v>5</v>
      </c>
    </row>
    <row r="2150" spans="1:5">
      <c r="A2150">
        <v>10328</v>
      </c>
      <c r="B2150" t="s">
        <v>188</v>
      </c>
      <c r="C2150">
        <v>34</v>
      </c>
      <c r="D2150">
        <v>42.33</v>
      </c>
      <c r="E2150">
        <v>7</v>
      </c>
    </row>
    <row r="2151" spans="1:5">
      <c r="A2151">
        <v>10328</v>
      </c>
      <c r="B2151" t="s">
        <v>189</v>
      </c>
      <c r="C2151">
        <v>27</v>
      </c>
      <c r="D2151">
        <v>84.03</v>
      </c>
      <c r="E2151">
        <v>8</v>
      </c>
    </row>
    <row r="2152" spans="1:5">
      <c r="A2152">
        <v>10328</v>
      </c>
      <c r="B2152" t="s">
        <v>190</v>
      </c>
      <c r="C2152">
        <v>41</v>
      </c>
      <c r="D2152">
        <v>75.13</v>
      </c>
      <c r="E2152">
        <v>9</v>
      </c>
    </row>
    <row r="2153" spans="1:5">
      <c r="A2153">
        <v>10328</v>
      </c>
      <c r="B2153" t="s">
        <v>191</v>
      </c>
      <c r="C2153">
        <v>37</v>
      </c>
      <c r="D2153">
        <v>95.73</v>
      </c>
      <c r="E2153">
        <v>10</v>
      </c>
    </row>
    <row r="2154" spans="1:5">
      <c r="A2154">
        <v>10328</v>
      </c>
      <c r="B2154" t="s">
        <v>192</v>
      </c>
      <c r="C2154">
        <v>33</v>
      </c>
      <c r="D2154">
        <v>117.46</v>
      </c>
      <c r="E2154">
        <v>11</v>
      </c>
    </row>
    <row r="2155" spans="1:5">
      <c r="A2155">
        <v>10328</v>
      </c>
      <c r="B2155" t="s">
        <v>193</v>
      </c>
      <c r="C2155">
        <v>33</v>
      </c>
      <c r="D2155">
        <v>71.2</v>
      </c>
      <c r="E2155">
        <v>13</v>
      </c>
    </row>
    <row r="2156" spans="1:5">
      <c r="A2156">
        <v>10328</v>
      </c>
      <c r="B2156" t="s">
        <v>194</v>
      </c>
      <c r="C2156">
        <v>39</v>
      </c>
      <c r="D2156">
        <v>69.59</v>
      </c>
      <c r="E2156">
        <v>12</v>
      </c>
    </row>
    <row r="2157" spans="1:5">
      <c r="A2157">
        <v>10329</v>
      </c>
      <c r="B2157" t="s">
        <v>196</v>
      </c>
      <c r="C2157">
        <v>42</v>
      </c>
      <c r="D2157">
        <v>80.39</v>
      </c>
      <c r="E2157">
        <v>1</v>
      </c>
    </row>
    <row r="2158" spans="1:5">
      <c r="A2158">
        <v>10329</v>
      </c>
      <c r="B2158" t="s">
        <v>197</v>
      </c>
      <c r="C2158">
        <v>20</v>
      </c>
      <c r="D2158">
        <v>109.42</v>
      </c>
      <c r="E2158">
        <v>2</v>
      </c>
    </row>
    <row r="2159" spans="1:5">
      <c r="A2159">
        <v>10329</v>
      </c>
      <c r="B2159" t="s">
        <v>198</v>
      </c>
      <c r="C2159">
        <v>26</v>
      </c>
      <c r="D2159">
        <v>164.61</v>
      </c>
      <c r="E2159">
        <v>3</v>
      </c>
    </row>
    <row r="2160" spans="1:5">
      <c r="A2160">
        <v>10329</v>
      </c>
      <c r="B2160" t="s">
        <v>204</v>
      </c>
      <c r="C2160">
        <v>41</v>
      </c>
      <c r="D2160">
        <v>182.9</v>
      </c>
      <c r="E2160">
        <v>5</v>
      </c>
    </row>
    <row r="2161" spans="1:5">
      <c r="A2161">
        <v>10329</v>
      </c>
      <c r="B2161" t="s">
        <v>199</v>
      </c>
      <c r="C2161">
        <v>24</v>
      </c>
      <c r="D2161">
        <v>128.03</v>
      </c>
      <c r="E2161">
        <v>6</v>
      </c>
    </row>
    <row r="2162" spans="1:5">
      <c r="A2162">
        <v>10329</v>
      </c>
      <c r="B2162" t="s">
        <v>205</v>
      </c>
      <c r="C2162">
        <v>46</v>
      </c>
      <c r="D2162">
        <v>117.44</v>
      </c>
      <c r="E2162">
        <v>13</v>
      </c>
    </row>
    <row r="2163" spans="1:5">
      <c r="A2163">
        <v>10329</v>
      </c>
      <c r="B2163" t="s">
        <v>206</v>
      </c>
      <c r="C2163">
        <v>33</v>
      </c>
      <c r="D2163">
        <v>74.209999999999994</v>
      </c>
      <c r="E2163">
        <v>14</v>
      </c>
    </row>
    <row r="2164" spans="1:5">
      <c r="A2164">
        <v>10329</v>
      </c>
      <c r="B2164" t="s">
        <v>207</v>
      </c>
      <c r="C2164">
        <v>39</v>
      </c>
      <c r="D2164">
        <v>102.49</v>
      </c>
      <c r="E2164">
        <v>15</v>
      </c>
    </row>
    <row r="2165" spans="1:5">
      <c r="A2165">
        <v>10329</v>
      </c>
      <c r="B2165" t="s">
        <v>208</v>
      </c>
      <c r="C2165">
        <v>29</v>
      </c>
      <c r="D2165">
        <v>66.22</v>
      </c>
      <c r="E2165">
        <v>9</v>
      </c>
    </row>
    <row r="2166" spans="1:5">
      <c r="A2166">
        <v>10329</v>
      </c>
      <c r="B2166" t="s">
        <v>200</v>
      </c>
      <c r="C2166">
        <v>38</v>
      </c>
      <c r="D2166">
        <v>55.72</v>
      </c>
      <c r="E2166">
        <v>12</v>
      </c>
    </row>
    <row r="2167" spans="1:5">
      <c r="A2167">
        <v>10329</v>
      </c>
      <c r="B2167" t="s">
        <v>209</v>
      </c>
      <c r="C2167">
        <v>38</v>
      </c>
      <c r="D2167">
        <v>65.13</v>
      </c>
      <c r="E2167">
        <v>10</v>
      </c>
    </row>
    <row r="2168" spans="1:5">
      <c r="A2168">
        <v>10329</v>
      </c>
      <c r="B2168" t="s">
        <v>201</v>
      </c>
      <c r="C2168">
        <v>30</v>
      </c>
      <c r="D2168">
        <v>104.81</v>
      </c>
      <c r="E2168">
        <v>7</v>
      </c>
    </row>
    <row r="2169" spans="1:5">
      <c r="A2169">
        <v>10329</v>
      </c>
      <c r="B2169" t="s">
        <v>202</v>
      </c>
      <c r="C2169">
        <v>37</v>
      </c>
      <c r="D2169">
        <v>71.599999999999994</v>
      </c>
      <c r="E2169">
        <v>4</v>
      </c>
    </row>
    <row r="2170" spans="1:5">
      <c r="A2170">
        <v>10329</v>
      </c>
      <c r="B2170" t="s">
        <v>203</v>
      </c>
      <c r="C2170">
        <v>45</v>
      </c>
      <c r="D2170">
        <v>80.91</v>
      </c>
      <c r="E2170">
        <v>11</v>
      </c>
    </row>
    <row r="2171" spans="1:5">
      <c r="A2171">
        <v>10329</v>
      </c>
      <c r="B2171" t="s">
        <v>195</v>
      </c>
      <c r="C2171">
        <v>44</v>
      </c>
      <c r="D2171">
        <v>41.22</v>
      </c>
      <c r="E2171">
        <v>8</v>
      </c>
    </row>
    <row r="2172" spans="1:5">
      <c r="A2172">
        <v>10330</v>
      </c>
      <c r="B2172" t="s">
        <v>210</v>
      </c>
      <c r="C2172">
        <v>37</v>
      </c>
      <c r="D2172">
        <v>136.69999999999999</v>
      </c>
      <c r="E2172">
        <v>3</v>
      </c>
    </row>
    <row r="2173" spans="1:5">
      <c r="A2173">
        <v>10330</v>
      </c>
      <c r="B2173" t="s">
        <v>211</v>
      </c>
      <c r="C2173">
        <v>29</v>
      </c>
      <c r="D2173">
        <v>59.06</v>
      </c>
      <c r="E2173">
        <v>2</v>
      </c>
    </row>
    <row r="2174" spans="1:5">
      <c r="A2174">
        <v>10330</v>
      </c>
      <c r="B2174" t="s">
        <v>212</v>
      </c>
      <c r="C2174">
        <v>50</v>
      </c>
      <c r="D2174">
        <v>133.91999999999999</v>
      </c>
      <c r="E2174">
        <v>4</v>
      </c>
    </row>
    <row r="2175" spans="1:5">
      <c r="A2175">
        <v>10330</v>
      </c>
      <c r="B2175" t="s">
        <v>213</v>
      </c>
      <c r="C2175">
        <v>42</v>
      </c>
      <c r="D2175">
        <v>56.1</v>
      </c>
      <c r="E2175">
        <v>1</v>
      </c>
    </row>
    <row r="2176" spans="1:5">
      <c r="A2176">
        <v>10331</v>
      </c>
      <c r="B2176" t="s">
        <v>220</v>
      </c>
      <c r="C2176">
        <v>46</v>
      </c>
      <c r="D2176">
        <v>120.31</v>
      </c>
      <c r="E2176">
        <v>6</v>
      </c>
    </row>
    <row r="2177" spans="1:5">
      <c r="A2177">
        <v>10331</v>
      </c>
      <c r="B2177" t="s">
        <v>225</v>
      </c>
      <c r="C2177">
        <v>44</v>
      </c>
      <c r="D2177">
        <v>99.55</v>
      </c>
      <c r="E2177">
        <v>14</v>
      </c>
    </row>
    <row r="2178" spans="1:5">
      <c r="A2178">
        <v>10331</v>
      </c>
      <c r="B2178" t="s">
        <v>124</v>
      </c>
      <c r="C2178">
        <v>44</v>
      </c>
      <c r="D2178">
        <v>154.69999999999999</v>
      </c>
      <c r="E2178">
        <v>7</v>
      </c>
    </row>
    <row r="2179" spans="1:5">
      <c r="A2179">
        <v>10331</v>
      </c>
      <c r="B2179" t="s">
        <v>221</v>
      </c>
      <c r="C2179">
        <v>30</v>
      </c>
      <c r="D2179">
        <v>135.13999999999999</v>
      </c>
      <c r="E2179">
        <v>8</v>
      </c>
    </row>
    <row r="2180" spans="1:5">
      <c r="A2180">
        <v>10331</v>
      </c>
      <c r="B2180" t="s">
        <v>222</v>
      </c>
      <c r="C2180">
        <v>26</v>
      </c>
      <c r="D2180">
        <v>130.68</v>
      </c>
      <c r="E2180">
        <v>10</v>
      </c>
    </row>
    <row r="2181" spans="1:5">
      <c r="A2181">
        <v>10331</v>
      </c>
      <c r="B2181" t="s">
        <v>154</v>
      </c>
      <c r="C2181">
        <v>27</v>
      </c>
      <c r="D2181">
        <v>169.34</v>
      </c>
      <c r="E2181">
        <v>11</v>
      </c>
    </row>
    <row r="2182" spans="1:5">
      <c r="A2182">
        <v>10331</v>
      </c>
      <c r="B2182" t="s">
        <v>223</v>
      </c>
      <c r="C2182">
        <v>26</v>
      </c>
      <c r="D2182">
        <v>132.80000000000001</v>
      </c>
      <c r="E2182">
        <v>12</v>
      </c>
    </row>
    <row r="2183" spans="1:5">
      <c r="A2183">
        <v>10331</v>
      </c>
      <c r="B2183" t="s">
        <v>224</v>
      </c>
      <c r="C2183">
        <v>27</v>
      </c>
      <c r="D2183">
        <v>37</v>
      </c>
      <c r="E2183">
        <v>13</v>
      </c>
    </row>
    <row r="2184" spans="1:5">
      <c r="A2184">
        <v>10331</v>
      </c>
      <c r="B2184" t="s">
        <v>214</v>
      </c>
      <c r="C2184">
        <v>25</v>
      </c>
      <c r="D2184">
        <v>55.11</v>
      </c>
      <c r="E2184">
        <v>9</v>
      </c>
    </row>
    <row r="2185" spans="1:5">
      <c r="A2185">
        <v>10331</v>
      </c>
      <c r="B2185" t="s">
        <v>215</v>
      </c>
      <c r="C2185">
        <v>21</v>
      </c>
      <c r="D2185">
        <v>139.03</v>
      </c>
      <c r="E2185">
        <v>1</v>
      </c>
    </row>
    <row r="2186" spans="1:5">
      <c r="A2186">
        <v>10331</v>
      </c>
      <c r="B2186" t="s">
        <v>216</v>
      </c>
      <c r="C2186">
        <v>41</v>
      </c>
      <c r="D2186">
        <v>70.33</v>
      </c>
      <c r="E2186">
        <v>2</v>
      </c>
    </row>
    <row r="2187" spans="1:5">
      <c r="A2187">
        <v>10331</v>
      </c>
      <c r="B2187" t="s">
        <v>217</v>
      </c>
      <c r="C2187">
        <v>28</v>
      </c>
      <c r="D2187">
        <v>33.39</v>
      </c>
      <c r="E2187">
        <v>3</v>
      </c>
    </row>
    <row r="2188" spans="1:5">
      <c r="A2188">
        <v>10331</v>
      </c>
      <c r="B2188" t="s">
        <v>218</v>
      </c>
      <c r="C2188">
        <v>32</v>
      </c>
      <c r="D2188">
        <v>100.01</v>
      </c>
      <c r="E2188">
        <v>4</v>
      </c>
    </row>
    <row r="2189" spans="1:5">
      <c r="A2189">
        <v>10331</v>
      </c>
      <c r="B2189" t="s">
        <v>219</v>
      </c>
      <c r="C2189">
        <v>20</v>
      </c>
      <c r="D2189">
        <v>74.040000000000006</v>
      </c>
      <c r="E2189">
        <v>5</v>
      </c>
    </row>
    <row r="2190" spans="1:5">
      <c r="A2190">
        <v>10332</v>
      </c>
      <c r="B2190" t="s">
        <v>132</v>
      </c>
      <c r="C2190">
        <v>46</v>
      </c>
      <c r="D2190">
        <v>89.38</v>
      </c>
      <c r="E2190">
        <v>15</v>
      </c>
    </row>
    <row r="2191" spans="1:5">
      <c r="A2191">
        <v>10332</v>
      </c>
      <c r="B2191" t="s">
        <v>133</v>
      </c>
      <c r="C2191">
        <v>27</v>
      </c>
      <c r="D2191">
        <v>51.21</v>
      </c>
      <c r="E2191">
        <v>16</v>
      </c>
    </row>
    <row r="2192" spans="1:5">
      <c r="A2192">
        <v>10332</v>
      </c>
      <c r="B2192" t="s">
        <v>125</v>
      </c>
      <c r="C2192">
        <v>38</v>
      </c>
      <c r="D2192">
        <v>53.88</v>
      </c>
      <c r="E2192">
        <v>9</v>
      </c>
    </row>
    <row r="2193" spans="1:5">
      <c r="A2193">
        <v>10332</v>
      </c>
      <c r="B2193" t="s">
        <v>128</v>
      </c>
      <c r="C2193">
        <v>35</v>
      </c>
      <c r="D2193">
        <v>116.96</v>
      </c>
      <c r="E2193">
        <v>8</v>
      </c>
    </row>
    <row r="2194" spans="1:5">
      <c r="A2194">
        <v>10332</v>
      </c>
      <c r="B2194" t="s">
        <v>129</v>
      </c>
      <c r="C2194">
        <v>24</v>
      </c>
      <c r="D2194">
        <v>138.38</v>
      </c>
      <c r="E2194">
        <v>1</v>
      </c>
    </row>
    <row r="2195" spans="1:5">
      <c r="A2195">
        <v>10332</v>
      </c>
      <c r="B2195" t="s">
        <v>140</v>
      </c>
      <c r="C2195">
        <v>26</v>
      </c>
      <c r="D2195">
        <v>53.09</v>
      </c>
      <c r="E2195">
        <v>17</v>
      </c>
    </row>
    <row r="2196" spans="1:5">
      <c r="A2196">
        <v>10332</v>
      </c>
      <c r="B2196" t="s">
        <v>141</v>
      </c>
      <c r="C2196">
        <v>40</v>
      </c>
      <c r="D2196">
        <v>100.53</v>
      </c>
      <c r="E2196">
        <v>18</v>
      </c>
    </row>
    <row r="2197" spans="1:5">
      <c r="A2197">
        <v>10332</v>
      </c>
      <c r="B2197" t="s">
        <v>126</v>
      </c>
      <c r="C2197">
        <v>50</v>
      </c>
      <c r="D2197">
        <v>92.03</v>
      </c>
      <c r="E2197">
        <v>2</v>
      </c>
    </row>
    <row r="2198" spans="1:5">
      <c r="A2198">
        <v>10332</v>
      </c>
      <c r="B2198" t="s">
        <v>226</v>
      </c>
      <c r="C2198">
        <v>21</v>
      </c>
      <c r="D2198">
        <v>70.56</v>
      </c>
      <c r="E2198">
        <v>3</v>
      </c>
    </row>
    <row r="2199" spans="1:5">
      <c r="A2199">
        <v>10332</v>
      </c>
      <c r="B2199" t="s">
        <v>227</v>
      </c>
      <c r="C2199">
        <v>23</v>
      </c>
      <c r="D2199">
        <v>61.73</v>
      </c>
      <c r="E2199">
        <v>4</v>
      </c>
    </row>
    <row r="2200" spans="1:5">
      <c r="A2200">
        <v>10332</v>
      </c>
      <c r="B2200" t="s">
        <v>228</v>
      </c>
      <c r="C2200">
        <v>20</v>
      </c>
      <c r="D2200">
        <v>47.29</v>
      </c>
      <c r="E2200">
        <v>5</v>
      </c>
    </row>
    <row r="2201" spans="1:5">
      <c r="A2201">
        <v>10332</v>
      </c>
      <c r="B2201" t="s">
        <v>130</v>
      </c>
      <c r="C2201">
        <v>45</v>
      </c>
      <c r="D2201">
        <v>29.87</v>
      </c>
      <c r="E2201">
        <v>6</v>
      </c>
    </row>
    <row r="2202" spans="1:5">
      <c r="A2202">
        <v>10332</v>
      </c>
      <c r="B2202" t="s">
        <v>131</v>
      </c>
      <c r="C2202">
        <v>26</v>
      </c>
      <c r="D2202">
        <v>43.01</v>
      </c>
      <c r="E2202">
        <v>10</v>
      </c>
    </row>
    <row r="2203" spans="1:5">
      <c r="A2203">
        <v>10332</v>
      </c>
      <c r="B2203" t="s">
        <v>229</v>
      </c>
      <c r="C2203">
        <v>39</v>
      </c>
      <c r="D2203">
        <v>84.51</v>
      </c>
      <c r="E2203">
        <v>7</v>
      </c>
    </row>
    <row r="2204" spans="1:5">
      <c r="A2204">
        <v>10332</v>
      </c>
      <c r="B2204" t="s">
        <v>230</v>
      </c>
      <c r="C2204">
        <v>44</v>
      </c>
      <c r="D2204">
        <v>108.04</v>
      </c>
      <c r="E2204">
        <v>11</v>
      </c>
    </row>
    <row r="2205" spans="1:5">
      <c r="A2205">
        <v>10332</v>
      </c>
      <c r="B2205" t="s">
        <v>231</v>
      </c>
      <c r="C2205">
        <v>45</v>
      </c>
      <c r="D2205">
        <v>77.91</v>
      </c>
      <c r="E2205">
        <v>12</v>
      </c>
    </row>
    <row r="2206" spans="1:5">
      <c r="A2206">
        <v>10332</v>
      </c>
      <c r="B2206" t="s">
        <v>232</v>
      </c>
      <c r="C2206">
        <v>31</v>
      </c>
      <c r="D2206">
        <v>94.23</v>
      </c>
      <c r="E2206">
        <v>13</v>
      </c>
    </row>
    <row r="2207" spans="1:5">
      <c r="A2207">
        <v>10332</v>
      </c>
      <c r="B2207" t="s">
        <v>127</v>
      </c>
      <c r="C2207">
        <v>41</v>
      </c>
      <c r="D2207">
        <v>34.47</v>
      </c>
      <c r="E2207">
        <v>14</v>
      </c>
    </row>
    <row r="2208" spans="1:5">
      <c r="A2208">
        <v>10333</v>
      </c>
      <c r="B2208" t="s">
        <v>134</v>
      </c>
      <c r="C2208">
        <v>26</v>
      </c>
      <c r="D2208">
        <v>188.58</v>
      </c>
      <c r="E2208">
        <v>3</v>
      </c>
    </row>
    <row r="2209" spans="1:5">
      <c r="A2209">
        <v>10333</v>
      </c>
      <c r="B2209" t="s">
        <v>136</v>
      </c>
      <c r="C2209">
        <v>33</v>
      </c>
      <c r="D2209">
        <v>121.64</v>
      </c>
      <c r="E2209">
        <v>6</v>
      </c>
    </row>
    <row r="2210" spans="1:5">
      <c r="A2210">
        <v>10333</v>
      </c>
      <c r="B2210" t="s">
        <v>137</v>
      </c>
      <c r="C2210">
        <v>29</v>
      </c>
      <c r="D2210">
        <v>110.84</v>
      </c>
      <c r="E2210">
        <v>7</v>
      </c>
    </row>
    <row r="2211" spans="1:5">
      <c r="A2211">
        <v>10333</v>
      </c>
      <c r="B2211" t="s">
        <v>139</v>
      </c>
      <c r="C2211">
        <v>31</v>
      </c>
      <c r="D2211">
        <v>95.23</v>
      </c>
      <c r="E2211">
        <v>5</v>
      </c>
    </row>
    <row r="2212" spans="1:5">
      <c r="A2212">
        <v>10333</v>
      </c>
      <c r="B2212" t="s">
        <v>142</v>
      </c>
      <c r="C2212">
        <v>46</v>
      </c>
      <c r="D2212">
        <v>95.24</v>
      </c>
      <c r="E2212">
        <v>2</v>
      </c>
    </row>
    <row r="2213" spans="1:5">
      <c r="A2213">
        <v>10333</v>
      </c>
      <c r="B2213" t="s">
        <v>144</v>
      </c>
      <c r="C2213">
        <v>24</v>
      </c>
      <c r="D2213">
        <v>42.26</v>
      </c>
      <c r="E2213">
        <v>8</v>
      </c>
    </row>
    <row r="2214" spans="1:5">
      <c r="A2214">
        <v>10333</v>
      </c>
      <c r="B2214" t="s">
        <v>146</v>
      </c>
      <c r="C2214">
        <v>39</v>
      </c>
      <c r="D2214">
        <v>95.44</v>
      </c>
      <c r="E2214">
        <v>1</v>
      </c>
    </row>
    <row r="2215" spans="1:5">
      <c r="A2215">
        <v>10333</v>
      </c>
      <c r="B2215" t="s">
        <v>148</v>
      </c>
      <c r="C2215">
        <v>33</v>
      </c>
      <c r="D2215">
        <v>62.05</v>
      </c>
      <c r="E2215">
        <v>4</v>
      </c>
    </row>
    <row r="2216" spans="1:5">
      <c r="A2216">
        <v>10334</v>
      </c>
      <c r="B2216" t="s">
        <v>135</v>
      </c>
      <c r="C2216">
        <v>26</v>
      </c>
      <c r="D2216">
        <v>130.01</v>
      </c>
      <c r="E2216">
        <v>2</v>
      </c>
    </row>
    <row r="2217" spans="1:5">
      <c r="A2217">
        <v>10334</v>
      </c>
      <c r="B2217" t="s">
        <v>153</v>
      </c>
      <c r="C2217">
        <v>46</v>
      </c>
      <c r="D2217">
        <v>108</v>
      </c>
      <c r="E2217">
        <v>6</v>
      </c>
    </row>
    <row r="2218" spans="1:5">
      <c r="A2218">
        <v>10334</v>
      </c>
      <c r="B2218" t="s">
        <v>138</v>
      </c>
      <c r="C2218">
        <v>34</v>
      </c>
      <c r="D2218">
        <v>52.87</v>
      </c>
      <c r="E2218">
        <v>1</v>
      </c>
    </row>
    <row r="2219" spans="1:5">
      <c r="A2219">
        <v>10334</v>
      </c>
      <c r="B2219" t="s">
        <v>154</v>
      </c>
      <c r="C2219">
        <v>20</v>
      </c>
      <c r="D2219">
        <v>147.33000000000001</v>
      </c>
      <c r="E2219">
        <v>3</v>
      </c>
    </row>
    <row r="2220" spans="1:5">
      <c r="A2220">
        <v>10334</v>
      </c>
      <c r="B2220" t="s">
        <v>143</v>
      </c>
      <c r="C2220">
        <v>49</v>
      </c>
      <c r="D2220">
        <v>101.71</v>
      </c>
      <c r="E2220">
        <v>4</v>
      </c>
    </row>
    <row r="2221" spans="1:5">
      <c r="A2221">
        <v>10334</v>
      </c>
      <c r="B2221" t="s">
        <v>145</v>
      </c>
      <c r="C2221">
        <v>42</v>
      </c>
      <c r="D2221">
        <v>117.57</v>
      </c>
      <c r="E2221">
        <v>5</v>
      </c>
    </row>
    <row r="2222" spans="1:5">
      <c r="A2222">
        <v>10335</v>
      </c>
      <c r="B2222" t="s">
        <v>157</v>
      </c>
      <c r="C2222">
        <v>33</v>
      </c>
      <c r="D2222">
        <v>32.880000000000003</v>
      </c>
      <c r="E2222">
        <v>2</v>
      </c>
    </row>
    <row r="2223" spans="1:5">
      <c r="A2223">
        <v>10335</v>
      </c>
      <c r="B2223" t="s">
        <v>147</v>
      </c>
      <c r="C2223">
        <v>44</v>
      </c>
      <c r="D2223">
        <v>77.05</v>
      </c>
      <c r="E2223">
        <v>1</v>
      </c>
    </row>
    <row r="2224" spans="1:5">
      <c r="A2224">
        <v>10335</v>
      </c>
      <c r="B2224" t="s">
        <v>159</v>
      </c>
      <c r="C2224">
        <v>40</v>
      </c>
      <c r="D2224">
        <v>49.78</v>
      </c>
      <c r="E2224">
        <v>3</v>
      </c>
    </row>
    <row r="2225" spans="1:5">
      <c r="A2225">
        <v>10336</v>
      </c>
      <c r="B2225" t="s">
        <v>164</v>
      </c>
      <c r="C2225">
        <v>33</v>
      </c>
      <c r="D2225">
        <v>176.63</v>
      </c>
      <c r="E2225">
        <v>10</v>
      </c>
    </row>
    <row r="2226" spans="1:5">
      <c r="A2226">
        <v>10336</v>
      </c>
      <c r="B2226" t="s">
        <v>150</v>
      </c>
      <c r="C2226">
        <v>33</v>
      </c>
      <c r="D2226">
        <v>126.91</v>
      </c>
      <c r="E2226">
        <v>11</v>
      </c>
    </row>
    <row r="2227" spans="1:5">
      <c r="A2227">
        <v>10336</v>
      </c>
      <c r="B2227" t="s">
        <v>165</v>
      </c>
      <c r="C2227">
        <v>49</v>
      </c>
      <c r="D2227">
        <v>141.88</v>
      </c>
      <c r="E2227">
        <v>1</v>
      </c>
    </row>
    <row r="2228" spans="1:5">
      <c r="A2228">
        <v>10336</v>
      </c>
      <c r="B2228" t="s">
        <v>151</v>
      </c>
      <c r="C2228">
        <v>38</v>
      </c>
      <c r="D2228">
        <v>95.99</v>
      </c>
      <c r="E2228">
        <v>3</v>
      </c>
    </row>
    <row r="2229" spans="1:5">
      <c r="A2229">
        <v>10336</v>
      </c>
      <c r="B2229" t="s">
        <v>152</v>
      </c>
      <c r="C2229">
        <v>49</v>
      </c>
      <c r="D2229">
        <v>153.91</v>
      </c>
      <c r="E2229">
        <v>6</v>
      </c>
    </row>
    <row r="2230" spans="1:5">
      <c r="A2230">
        <v>10336</v>
      </c>
      <c r="B2230" t="s">
        <v>166</v>
      </c>
      <c r="C2230">
        <v>48</v>
      </c>
      <c r="D2230">
        <v>135.22</v>
      </c>
      <c r="E2230">
        <v>12</v>
      </c>
    </row>
    <row r="2231" spans="1:5">
      <c r="A2231">
        <v>10336</v>
      </c>
      <c r="B2231" t="s">
        <v>167</v>
      </c>
      <c r="C2231">
        <v>21</v>
      </c>
      <c r="D2231">
        <v>100.84</v>
      </c>
      <c r="E2231">
        <v>7</v>
      </c>
    </row>
    <row r="2232" spans="1:5">
      <c r="A2232">
        <v>10336</v>
      </c>
      <c r="B2232" t="s">
        <v>156</v>
      </c>
      <c r="C2232">
        <v>45</v>
      </c>
      <c r="D2232">
        <v>49.71</v>
      </c>
      <c r="E2232">
        <v>4</v>
      </c>
    </row>
    <row r="2233" spans="1:5">
      <c r="A2233">
        <v>10336</v>
      </c>
      <c r="B2233" t="s">
        <v>158</v>
      </c>
      <c r="C2233">
        <v>31</v>
      </c>
      <c r="D2233">
        <v>113.55</v>
      </c>
      <c r="E2233">
        <v>5</v>
      </c>
    </row>
    <row r="2234" spans="1:5">
      <c r="A2234">
        <v>10336</v>
      </c>
      <c r="B2234" t="s">
        <v>160</v>
      </c>
      <c r="C2234">
        <v>31</v>
      </c>
      <c r="D2234">
        <v>59.03</v>
      </c>
      <c r="E2234">
        <v>9</v>
      </c>
    </row>
    <row r="2235" spans="1:5">
      <c r="A2235">
        <v>10336</v>
      </c>
      <c r="B2235" t="s">
        <v>161</v>
      </c>
      <c r="C2235">
        <v>23</v>
      </c>
      <c r="D2235">
        <v>109.96</v>
      </c>
      <c r="E2235">
        <v>8</v>
      </c>
    </row>
    <row r="2236" spans="1:5">
      <c r="A2236">
        <v>10336</v>
      </c>
      <c r="B2236" t="s">
        <v>149</v>
      </c>
      <c r="C2236">
        <v>46</v>
      </c>
      <c r="D2236">
        <v>94.07</v>
      </c>
      <c r="E2236">
        <v>2</v>
      </c>
    </row>
    <row r="2237" spans="1:5">
      <c r="A2237">
        <v>10337</v>
      </c>
      <c r="B2237" t="s">
        <v>163</v>
      </c>
      <c r="C2237">
        <v>25</v>
      </c>
      <c r="D2237">
        <v>131.91999999999999</v>
      </c>
      <c r="E2237">
        <v>8</v>
      </c>
    </row>
    <row r="2238" spans="1:5">
      <c r="A2238">
        <v>10337</v>
      </c>
      <c r="B2238" t="s">
        <v>155</v>
      </c>
      <c r="C2238">
        <v>36</v>
      </c>
      <c r="D2238">
        <v>140.75</v>
      </c>
      <c r="E2238">
        <v>3</v>
      </c>
    </row>
    <row r="2239" spans="1:5">
      <c r="A2239">
        <v>10337</v>
      </c>
      <c r="B2239" t="s">
        <v>168</v>
      </c>
      <c r="C2239">
        <v>29</v>
      </c>
      <c r="D2239">
        <v>76.36</v>
      </c>
      <c r="E2239">
        <v>2</v>
      </c>
    </row>
    <row r="2240" spans="1:5">
      <c r="A2240">
        <v>10337</v>
      </c>
      <c r="B2240" t="s">
        <v>169</v>
      </c>
      <c r="C2240">
        <v>29</v>
      </c>
      <c r="D2240">
        <v>119.2</v>
      </c>
      <c r="E2240">
        <v>4</v>
      </c>
    </row>
    <row r="2241" spans="1:5">
      <c r="A2241">
        <v>10337</v>
      </c>
      <c r="B2241" t="s">
        <v>162</v>
      </c>
      <c r="C2241">
        <v>21</v>
      </c>
      <c r="D2241">
        <v>54.48</v>
      </c>
      <c r="E2241">
        <v>6</v>
      </c>
    </row>
    <row r="2242" spans="1:5">
      <c r="A2242">
        <v>10337</v>
      </c>
      <c r="B2242" t="s">
        <v>173</v>
      </c>
      <c r="C2242">
        <v>36</v>
      </c>
      <c r="D2242">
        <v>73.62</v>
      </c>
      <c r="E2242">
        <v>9</v>
      </c>
    </row>
    <row r="2243" spans="1:5">
      <c r="A2243">
        <v>10337</v>
      </c>
      <c r="B2243" t="s">
        <v>175</v>
      </c>
      <c r="C2243">
        <v>31</v>
      </c>
      <c r="D2243">
        <v>84.14</v>
      </c>
      <c r="E2243">
        <v>1</v>
      </c>
    </row>
    <row r="2244" spans="1:5">
      <c r="A2244">
        <v>10337</v>
      </c>
      <c r="B2244" t="s">
        <v>176</v>
      </c>
      <c r="C2244">
        <v>36</v>
      </c>
      <c r="D2244">
        <v>83.42</v>
      </c>
      <c r="E2244">
        <v>7</v>
      </c>
    </row>
    <row r="2245" spans="1:5">
      <c r="A2245">
        <v>10337</v>
      </c>
      <c r="B2245" t="s">
        <v>177</v>
      </c>
      <c r="C2245">
        <v>42</v>
      </c>
      <c r="D2245">
        <v>49.14</v>
      </c>
      <c r="E2245">
        <v>5</v>
      </c>
    </row>
    <row r="2246" spans="1:5">
      <c r="A2246">
        <v>10338</v>
      </c>
      <c r="B2246" t="s">
        <v>178</v>
      </c>
      <c r="C2246">
        <v>41</v>
      </c>
      <c r="D2246">
        <v>137.19</v>
      </c>
      <c r="E2246">
        <v>1</v>
      </c>
    </row>
    <row r="2247" spans="1:5">
      <c r="A2247">
        <v>10338</v>
      </c>
      <c r="B2247" t="s">
        <v>180</v>
      </c>
      <c r="C2247">
        <v>28</v>
      </c>
      <c r="D2247">
        <v>80.86</v>
      </c>
      <c r="E2247">
        <v>3</v>
      </c>
    </row>
    <row r="2248" spans="1:5">
      <c r="A2248">
        <v>10338</v>
      </c>
      <c r="B2248" t="s">
        <v>181</v>
      </c>
      <c r="C2248">
        <v>45</v>
      </c>
      <c r="D2248">
        <v>93.17</v>
      </c>
      <c r="E2248">
        <v>2</v>
      </c>
    </row>
    <row r="2249" spans="1:5">
      <c r="A2249">
        <v>10339</v>
      </c>
      <c r="B2249" t="s">
        <v>197</v>
      </c>
      <c r="C2249">
        <v>40</v>
      </c>
      <c r="D2249">
        <v>117.75</v>
      </c>
      <c r="E2249">
        <v>4</v>
      </c>
    </row>
    <row r="2250" spans="1:5">
      <c r="A2250">
        <v>10339</v>
      </c>
      <c r="B2250" t="s">
        <v>198</v>
      </c>
      <c r="C2250">
        <v>39</v>
      </c>
      <c r="D2250">
        <v>178.17</v>
      </c>
      <c r="E2250">
        <v>3</v>
      </c>
    </row>
    <row r="2251" spans="1:5">
      <c r="A2251">
        <v>10339</v>
      </c>
      <c r="B2251" t="s">
        <v>179</v>
      </c>
      <c r="C2251">
        <v>27</v>
      </c>
      <c r="D2251">
        <v>79.41</v>
      </c>
      <c r="E2251">
        <v>2</v>
      </c>
    </row>
    <row r="2252" spans="1:5">
      <c r="A2252">
        <v>10339</v>
      </c>
      <c r="B2252" t="s">
        <v>200</v>
      </c>
      <c r="C2252">
        <v>30</v>
      </c>
      <c r="D2252">
        <v>48.46</v>
      </c>
      <c r="E2252">
        <v>1</v>
      </c>
    </row>
    <row r="2253" spans="1:5">
      <c r="A2253">
        <v>10339</v>
      </c>
      <c r="B2253" t="s">
        <v>201</v>
      </c>
      <c r="C2253">
        <v>27</v>
      </c>
      <c r="D2253">
        <v>96.92</v>
      </c>
      <c r="E2253">
        <v>10</v>
      </c>
    </row>
    <row r="2254" spans="1:5">
      <c r="A2254">
        <v>10339</v>
      </c>
      <c r="B2254" t="s">
        <v>182</v>
      </c>
      <c r="C2254">
        <v>21</v>
      </c>
      <c r="D2254">
        <v>106.14</v>
      </c>
      <c r="E2254">
        <v>7</v>
      </c>
    </row>
    <row r="2255" spans="1:5">
      <c r="A2255">
        <v>10339</v>
      </c>
      <c r="B2255" t="s">
        <v>183</v>
      </c>
      <c r="C2255">
        <v>55</v>
      </c>
      <c r="D2255">
        <v>67.819999999999993</v>
      </c>
      <c r="E2255">
        <v>12</v>
      </c>
    </row>
    <row r="2256" spans="1:5">
      <c r="A2256">
        <v>10339</v>
      </c>
      <c r="B2256" t="s">
        <v>170</v>
      </c>
      <c r="C2256">
        <v>55</v>
      </c>
      <c r="D2256">
        <v>73.459999999999994</v>
      </c>
      <c r="E2256">
        <v>13</v>
      </c>
    </row>
    <row r="2257" spans="1:5">
      <c r="A2257">
        <v>10339</v>
      </c>
      <c r="B2257" t="s">
        <v>184</v>
      </c>
      <c r="C2257">
        <v>29</v>
      </c>
      <c r="D2257">
        <v>57.86</v>
      </c>
      <c r="E2257">
        <v>14</v>
      </c>
    </row>
    <row r="2258" spans="1:5">
      <c r="A2258">
        <v>10339</v>
      </c>
      <c r="B2258" t="s">
        <v>171</v>
      </c>
      <c r="C2258">
        <v>42</v>
      </c>
      <c r="D2258">
        <v>72.959999999999994</v>
      </c>
      <c r="E2258">
        <v>16</v>
      </c>
    </row>
    <row r="2259" spans="1:5">
      <c r="A2259">
        <v>10339</v>
      </c>
      <c r="B2259" t="s">
        <v>185</v>
      </c>
      <c r="C2259">
        <v>45</v>
      </c>
      <c r="D2259">
        <v>57.32</v>
      </c>
      <c r="E2259">
        <v>11</v>
      </c>
    </row>
    <row r="2260" spans="1:5">
      <c r="A2260">
        <v>10339</v>
      </c>
      <c r="B2260" t="s">
        <v>172</v>
      </c>
      <c r="C2260">
        <v>22</v>
      </c>
      <c r="D2260">
        <v>53.34</v>
      </c>
      <c r="E2260">
        <v>5</v>
      </c>
    </row>
    <row r="2261" spans="1:5">
      <c r="A2261">
        <v>10339</v>
      </c>
      <c r="B2261" t="s">
        <v>190</v>
      </c>
      <c r="C2261">
        <v>55</v>
      </c>
      <c r="D2261">
        <v>86.9</v>
      </c>
      <c r="E2261">
        <v>15</v>
      </c>
    </row>
    <row r="2262" spans="1:5">
      <c r="A2262">
        <v>10339</v>
      </c>
      <c r="B2262" t="s">
        <v>174</v>
      </c>
      <c r="C2262">
        <v>50</v>
      </c>
      <c r="D2262">
        <v>62.16</v>
      </c>
      <c r="E2262">
        <v>9</v>
      </c>
    </row>
    <row r="2263" spans="1:5">
      <c r="A2263">
        <v>10339</v>
      </c>
      <c r="B2263" t="s">
        <v>194</v>
      </c>
      <c r="C2263">
        <v>50</v>
      </c>
      <c r="D2263">
        <v>66.63</v>
      </c>
      <c r="E2263">
        <v>8</v>
      </c>
    </row>
    <row r="2264" spans="1:5">
      <c r="A2264">
        <v>10339</v>
      </c>
      <c r="B2264" t="s">
        <v>195</v>
      </c>
      <c r="C2264">
        <v>27</v>
      </c>
      <c r="D2264">
        <v>49.66</v>
      </c>
      <c r="E2264">
        <v>6</v>
      </c>
    </row>
    <row r="2265" spans="1:5">
      <c r="A2265">
        <v>10340</v>
      </c>
      <c r="B2265" t="s">
        <v>202</v>
      </c>
      <c r="C2265">
        <v>55</v>
      </c>
      <c r="D2265">
        <v>62.46</v>
      </c>
      <c r="E2265">
        <v>8</v>
      </c>
    </row>
    <row r="2266" spans="1:5">
      <c r="A2266">
        <v>10340</v>
      </c>
      <c r="B2266" t="s">
        <v>186</v>
      </c>
      <c r="C2266">
        <v>40</v>
      </c>
      <c r="D2266">
        <v>63.76</v>
      </c>
      <c r="E2266">
        <v>1</v>
      </c>
    </row>
    <row r="2267" spans="1:5">
      <c r="A2267">
        <v>10340</v>
      </c>
      <c r="B2267" t="s">
        <v>203</v>
      </c>
      <c r="C2267">
        <v>55</v>
      </c>
      <c r="D2267">
        <v>95.89</v>
      </c>
      <c r="E2267">
        <v>2</v>
      </c>
    </row>
    <row r="2268" spans="1:5">
      <c r="A2268">
        <v>10340</v>
      </c>
      <c r="B2268" t="s">
        <v>187</v>
      </c>
      <c r="C2268">
        <v>39</v>
      </c>
      <c r="D2268">
        <v>67.41</v>
      </c>
      <c r="E2268">
        <v>3</v>
      </c>
    </row>
    <row r="2269" spans="1:5">
      <c r="A2269">
        <v>10340</v>
      </c>
      <c r="B2269" t="s">
        <v>188</v>
      </c>
      <c r="C2269">
        <v>40</v>
      </c>
      <c r="D2269">
        <v>37.090000000000003</v>
      </c>
      <c r="E2269">
        <v>4</v>
      </c>
    </row>
    <row r="2270" spans="1:5">
      <c r="A2270">
        <v>10340</v>
      </c>
      <c r="B2270" t="s">
        <v>189</v>
      </c>
      <c r="C2270">
        <v>30</v>
      </c>
      <c r="D2270">
        <v>73.989999999999995</v>
      </c>
      <c r="E2270">
        <v>5</v>
      </c>
    </row>
    <row r="2271" spans="1:5">
      <c r="A2271">
        <v>10340</v>
      </c>
      <c r="B2271" t="s">
        <v>191</v>
      </c>
      <c r="C2271">
        <v>55</v>
      </c>
      <c r="D2271">
        <v>81.77</v>
      </c>
      <c r="E2271">
        <v>7</v>
      </c>
    </row>
    <row r="2272" spans="1:5">
      <c r="A2272">
        <v>10340</v>
      </c>
      <c r="B2272" t="s">
        <v>192</v>
      </c>
      <c r="C2272">
        <v>29</v>
      </c>
      <c r="D2272">
        <v>98.48</v>
      </c>
      <c r="E2272">
        <v>6</v>
      </c>
    </row>
    <row r="2273" spans="1:5">
      <c r="A2273">
        <v>10341</v>
      </c>
      <c r="B2273" t="s">
        <v>196</v>
      </c>
      <c r="C2273">
        <v>41</v>
      </c>
      <c r="D2273">
        <v>84.22</v>
      </c>
      <c r="E2273">
        <v>9</v>
      </c>
    </row>
    <row r="2274" spans="1:5">
      <c r="A2274">
        <v>10341</v>
      </c>
      <c r="B2274" t="s">
        <v>204</v>
      </c>
      <c r="C2274">
        <v>45</v>
      </c>
      <c r="D2274">
        <v>192.62</v>
      </c>
      <c r="E2274">
        <v>2</v>
      </c>
    </row>
    <row r="2275" spans="1:5">
      <c r="A2275">
        <v>10341</v>
      </c>
      <c r="B2275" t="s">
        <v>199</v>
      </c>
      <c r="C2275">
        <v>55</v>
      </c>
      <c r="D2275">
        <v>120.5</v>
      </c>
      <c r="E2275">
        <v>8</v>
      </c>
    </row>
    <row r="2276" spans="1:5">
      <c r="A2276">
        <v>10341</v>
      </c>
      <c r="B2276" t="s">
        <v>205</v>
      </c>
      <c r="C2276">
        <v>44</v>
      </c>
      <c r="D2276">
        <v>111.57</v>
      </c>
      <c r="E2276">
        <v>1</v>
      </c>
    </row>
    <row r="2277" spans="1:5">
      <c r="A2277">
        <v>10341</v>
      </c>
      <c r="B2277" t="s">
        <v>206</v>
      </c>
      <c r="C2277">
        <v>36</v>
      </c>
      <c r="D2277">
        <v>77.41</v>
      </c>
      <c r="E2277">
        <v>10</v>
      </c>
    </row>
    <row r="2278" spans="1:5">
      <c r="A2278">
        <v>10341</v>
      </c>
      <c r="B2278" t="s">
        <v>207</v>
      </c>
      <c r="C2278">
        <v>55</v>
      </c>
      <c r="D2278">
        <v>109.4</v>
      </c>
      <c r="E2278">
        <v>7</v>
      </c>
    </row>
    <row r="2279" spans="1:5">
      <c r="A2279">
        <v>10341</v>
      </c>
      <c r="B2279" t="s">
        <v>213</v>
      </c>
      <c r="C2279">
        <v>32</v>
      </c>
      <c r="D2279">
        <v>63.03</v>
      </c>
      <c r="E2279">
        <v>6</v>
      </c>
    </row>
    <row r="2280" spans="1:5">
      <c r="A2280">
        <v>10341</v>
      </c>
      <c r="B2280" t="s">
        <v>218</v>
      </c>
      <c r="C2280">
        <v>31</v>
      </c>
      <c r="D2280">
        <v>95.93</v>
      </c>
      <c r="E2280">
        <v>4</v>
      </c>
    </row>
    <row r="2281" spans="1:5">
      <c r="A2281">
        <v>10341</v>
      </c>
      <c r="B2281" t="s">
        <v>219</v>
      </c>
      <c r="C2281">
        <v>38</v>
      </c>
      <c r="D2281">
        <v>78.11</v>
      </c>
      <c r="E2281">
        <v>3</v>
      </c>
    </row>
    <row r="2282" spans="1:5">
      <c r="A2282">
        <v>10341</v>
      </c>
      <c r="B2282" t="s">
        <v>193</v>
      </c>
      <c r="C2282">
        <v>34</v>
      </c>
      <c r="D2282">
        <v>70.400000000000006</v>
      </c>
      <c r="E2282">
        <v>5</v>
      </c>
    </row>
    <row r="2283" spans="1:5">
      <c r="A2283">
        <v>10342</v>
      </c>
      <c r="B2283" t="s">
        <v>220</v>
      </c>
      <c r="C2283">
        <v>40</v>
      </c>
      <c r="D2283">
        <v>118.89</v>
      </c>
      <c r="E2283">
        <v>2</v>
      </c>
    </row>
    <row r="2284" spans="1:5">
      <c r="A2284">
        <v>10342</v>
      </c>
      <c r="B2284" t="s">
        <v>208</v>
      </c>
      <c r="C2284">
        <v>55</v>
      </c>
      <c r="D2284">
        <v>63.14</v>
      </c>
      <c r="E2284">
        <v>1</v>
      </c>
    </row>
    <row r="2285" spans="1:5">
      <c r="A2285">
        <v>10342</v>
      </c>
      <c r="B2285" t="s">
        <v>221</v>
      </c>
      <c r="C2285">
        <v>22</v>
      </c>
      <c r="D2285">
        <v>115.22</v>
      </c>
      <c r="E2285">
        <v>3</v>
      </c>
    </row>
    <row r="2286" spans="1:5">
      <c r="A2286">
        <v>10342</v>
      </c>
      <c r="B2286" t="s">
        <v>154</v>
      </c>
      <c r="C2286">
        <v>30</v>
      </c>
      <c r="D2286">
        <v>167.65</v>
      </c>
      <c r="E2286">
        <v>4</v>
      </c>
    </row>
    <row r="2287" spans="1:5">
      <c r="A2287">
        <v>10342</v>
      </c>
      <c r="B2287" t="s">
        <v>209</v>
      </c>
      <c r="C2287">
        <v>25</v>
      </c>
      <c r="D2287">
        <v>76.39</v>
      </c>
      <c r="E2287">
        <v>5</v>
      </c>
    </row>
    <row r="2288" spans="1:5">
      <c r="A2288">
        <v>10342</v>
      </c>
      <c r="B2288" t="s">
        <v>210</v>
      </c>
      <c r="C2288">
        <v>55</v>
      </c>
      <c r="D2288">
        <v>136.69999999999999</v>
      </c>
      <c r="E2288">
        <v>7</v>
      </c>
    </row>
    <row r="2289" spans="1:5">
      <c r="A2289">
        <v>10342</v>
      </c>
      <c r="B2289" t="s">
        <v>211</v>
      </c>
      <c r="C2289">
        <v>26</v>
      </c>
      <c r="D2289">
        <v>57.82</v>
      </c>
      <c r="E2289">
        <v>8</v>
      </c>
    </row>
    <row r="2290" spans="1:5">
      <c r="A2290">
        <v>10342</v>
      </c>
      <c r="B2290" t="s">
        <v>212</v>
      </c>
      <c r="C2290">
        <v>38</v>
      </c>
      <c r="D2290">
        <v>124.99</v>
      </c>
      <c r="E2290">
        <v>11</v>
      </c>
    </row>
    <row r="2291" spans="1:5">
      <c r="A2291">
        <v>10342</v>
      </c>
      <c r="B2291" t="s">
        <v>224</v>
      </c>
      <c r="C2291">
        <v>39</v>
      </c>
      <c r="D2291">
        <v>30.59</v>
      </c>
      <c r="E2291">
        <v>9</v>
      </c>
    </row>
    <row r="2292" spans="1:5">
      <c r="A2292">
        <v>10342</v>
      </c>
      <c r="B2292" t="s">
        <v>214</v>
      </c>
      <c r="C2292">
        <v>48</v>
      </c>
      <c r="D2292">
        <v>60.01</v>
      </c>
      <c r="E2292">
        <v>10</v>
      </c>
    </row>
    <row r="2293" spans="1:5">
      <c r="A2293">
        <v>10342</v>
      </c>
      <c r="B2293" t="s">
        <v>215</v>
      </c>
      <c r="C2293">
        <v>42</v>
      </c>
      <c r="D2293">
        <v>112.34</v>
      </c>
      <c r="E2293">
        <v>6</v>
      </c>
    </row>
    <row r="2294" spans="1:5">
      <c r="A2294">
        <v>10343</v>
      </c>
      <c r="B2294" t="s">
        <v>225</v>
      </c>
      <c r="C2294">
        <v>36</v>
      </c>
      <c r="D2294">
        <v>109.51</v>
      </c>
      <c r="E2294">
        <v>4</v>
      </c>
    </row>
    <row r="2295" spans="1:5">
      <c r="A2295">
        <v>10343</v>
      </c>
      <c r="B2295" t="s">
        <v>222</v>
      </c>
      <c r="C2295">
        <v>25</v>
      </c>
      <c r="D2295">
        <v>118.8</v>
      </c>
      <c r="E2295">
        <v>3</v>
      </c>
    </row>
    <row r="2296" spans="1:5">
      <c r="A2296">
        <v>10343</v>
      </c>
      <c r="B2296" t="s">
        <v>223</v>
      </c>
      <c r="C2296">
        <v>44</v>
      </c>
      <c r="D2296">
        <v>127.15</v>
      </c>
      <c r="E2296">
        <v>2</v>
      </c>
    </row>
    <row r="2297" spans="1:5">
      <c r="A2297">
        <v>10343</v>
      </c>
      <c r="B2297" t="s">
        <v>228</v>
      </c>
      <c r="C2297">
        <v>27</v>
      </c>
      <c r="D2297">
        <v>44.78</v>
      </c>
      <c r="E2297">
        <v>6</v>
      </c>
    </row>
    <row r="2298" spans="1:5">
      <c r="A2298">
        <v>10343</v>
      </c>
      <c r="B2298" t="s">
        <v>216</v>
      </c>
      <c r="C2298">
        <v>30</v>
      </c>
      <c r="D2298">
        <v>76.8</v>
      </c>
      <c r="E2298">
        <v>1</v>
      </c>
    </row>
    <row r="2299" spans="1:5">
      <c r="A2299">
        <v>10343</v>
      </c>
      <c r="B2299" t="s">
        <v>217</v>
      </c>
      <c r="C2299">
        <v>29</v>
      </c>
      <c r="D2299">
        <v>37.409999999999997</v>
      </c>
      <c r="E2299">
        <v>5</v>
      </c>
    </row>
    <row r="2300" spans="1:5">
      <c r="A2300">
        <v>10344</v>
      </c>
      <c r="B2300" t="s">
        <v>124</v>
      </c>
      <c r="C2300">
        <v>45</v>
      </c>
      <c r="D2300">
        <v>168.3</v>
      </c>
      <c r="E2300">
        <v>1</v>
      </c>
    </row>
    <row r="2301" spans="1:5">
      <c r="A2301">
        <v>10344</v>
      </c>
      <c r="B2301" t="s">
        <v>125</v>
      </c>
      <c r="C2301">
        <v>40</v>
      </c>
      <c r="D2301">
        <v>49.04</v>
      </c>
      <c r="E2301">
        <v>2</v>
      </c>
    </row>
    <row r="2302" spans="1:5">
      <c r="A2302">
        <v>10344</v>
      </c>
      <c r="B2302" t="s">
        <v>128</v>
      </c>
      <c r="C2302">
        <v>30</v>
      </c>
      <c r="D2302">
        <v>118.23</v>
      </c>
      <c r="E2302">
        <v>3</v>
      </c>
    </row>
    <row r="2303" spans="1:5">
      <c r="A2303">
        <v>10344</v>
      </c>
      <c r="B2303" t="s">
        <v>126</v>
      </c>
      <c r="C2303">
        <v>21</v>
      </c>
      <c r="D2303">
        <v>80.989999999999995</v>
      </c>
      <c r="E2303">
        <v>4</v>
      </c>
    </row>
    <row r="2304" spans="1:5">
      <c r="A2304">
        <v>10344</v>
      </c>
      <c r="B2304" t="s">
        <v>226</v>
      </c>
      <c r="C2304">
        <v>26</v>
      </c>
      <c r="D2304">
        <v>68.42</v>
      </c>
      <c r="E2304">
        <v>5</v>
      </c>
    </row>
    <row r="2305" spans="1:5">
      <c r="A2305">
        <v>10344</v>
      </c>
      <c r="B2305" t="s">
        <v>227</v>
      </c>
      <c r="C2305">
        <v>29</v>
      </c>
      <c r="D2305">
        <v>61</v>
      </c>
      <c r="E2305">
        <v>7</v>
      </c>
    </row>
    <row r="2306" spans="1:5">
      <c r="A2306">
        <v>10344</v>
      </c>
      <c r="B2306" t="s">
        <v>130</v>
      </c>
      <c r="C2306">
        <v>20</v>
      </c>
      <c r="D2306">
        <v>27.88</v>
      </c>
      <c r="E2306">
        <v>6</v>
      </c>
    </row>
    <row r="2307" spans="1:5">
      <c r="A2307">
        <v>10345</v>
      </c>
      <c r="B2307" t="s">
        <v>131</v>
      </c>
      <c r="C2307">
        <v>43</v>
      </c>
      <c r="D2307">
        <v>38.979999999999997</v>
      </c>
      <c r="E2307">
        <v>1</v>
      </c>
    </row>
    <row r="2308" spans="1:5">
      <c r="A2308">
        <v>10346</v>
      </c>
      <c r="B2308" t="s">
        <v>132</v>
      </c>
      <c r="C2308">
        <v>42</v>
      </c>
      <c r="D2308">
        <v>88.36</v>
      </c>
      <c r="E2308">
        <v>3</v>
      </c>
    </row>
    <row r="2309" spans="1:5">
      <c r="A2309">
        <v>10346</v>
      </c>
      <c r="B2309" t="s">
        <v>229</v>
      </c>
      <c r="C2309">
        <v>25</v>
      </c>
      <c r="D2309">
        <v>87.24</v>
      </c>
      <c r="E2309">
        <v>1</v>
      </c>
    </row>
    <row r="2310" spans="1:5">
      <c r="A2310">
        <v>10346</v>
      </c>
      <c r="B2310" t="s">
        <v>230</v>
      </c>
      <c r="C2310">
        <v>24</v>
      </c>
      <c r="D2310">
        <v>117.44</v>
      </c>
      <c r="E2310">
        <v>5</v>
      </c>
    </row>
    <row r="2311" spans="1:5">
      <c r="A2311">
        <v>10346</v>
      </c>
      <c r="B2311" t="s">
        <v>231</v>
      </c>
      <c r="C2311">
        <v>24</v>
      </c>
      <c r="D2311">
        <v>80.47</v>
      </c>
      <c r="E2311">
        <v>2</v>
      </c>
    </row>
    <row r="2312" spans="1:5">
      <c r="A2312">
        <v>10346</v>
      </c>
      <c r="B2312" t="s">
        <v>232</v>
      </c>
      <c r="C2312">
        <v>26</v>
      </c>
      <c r="D2312">
        <v>103.87</v>
      </c>
      <c r="E2312">
        <v>6</v>
      </c>
    </row>
    <row r="2313" spans="1:5">
      <c r="A2313">
        <v>10346</v>
      </c>
      <c r="B2313" t="s">
        <v>127</v>
      </c>
      <c r="C2313">
        <v>22</v>
      </c>
      <c r="D2313">
        <v>38.57</v>
      </c>
      <c r="E2313">
        <v>4</v>
      </c>
    </row>
    <row r="2314" spans="1:5">
      <c r="A2314">
        <v>10347</v>
      </c>
      <c r="B2314" t="s">
        <v>134</v>
      </c>
      <c r="C2314">
        <v>30</v>
      </c>
      <c r="D2314">
        <v>188.58</v>
      </c>
      <c r="E2314">
        <v>1</v>
      </c>
    </row>
    <row r="2315" spans="1:5">
      <c r="A2315">
        <v>10347</v>
      </c>
      <c r="B2315" t="s">
        <v>135</v>
      </c>
      <c r="C2315">
        <v>27</v>
      </c>
      <c r="D2315">
        <v>132.97</v>
      </c>
      <c r="E2315">
        <v>2</v>
      </c>
    </row>
    <row r="2316" spans="1:5">
      <c r="A2316">
        <v>10347</v>
      </c>
      <c r="B2316" t="s">
        <v>136</v>
      </c>
      <c r="C2316">
        <v>29</v>
      </c>
      <c r="D2316">
        <v>132.57</v>
      </c>
      <c r="E2316">
        <v>3</v>
      </c>
    </row>
    <row r="2317" spans="1:5">
      <c r="A2317">
        <v>10347</v>
      </c>
      <c r="B2317" t="s">
        <v>137</v>
      </c>
      <c r="C2317">
        <v>42</v>
      </c>
      <c r="D2317">
        <v>113.17</v>
      </c>
      <c r="E2317">
        <v>5</v>
      </c>
    </row>
    <row r="2318" spans="1:5">
      <c r="A2318">
        <v>10347</v>
      </c>
      <c r="B2318" t="s">
        <v>133</v>
      </c>
      <c r="C2318">
        <v>21</v>
      </c>
      <c r="D2318">
        <v>46.36</v>
      </c>
      <c r="E2318">
        <v>7</v>
      </c>
    </row>
    <row r="2319" spans="1:5">
      <c r="A2319">
        <v>10347</v>
      </c>
      <c r="B2319" t="s">
        <v>138</v>
      </c>
      <c r="C2319">
        <v>50</v>
      </c>
      <c r="D2319">
        <v>51.05</v>
      </c>
      <c r="E2319">
        <v>8</v>
      </c>
    </row>
    <row r="2320" spans="1:5">
      <c r="A2320">
        <v>10347</v>
      </c>
      <c r="B2320" t="s">
        <v>129</v>
      </c>
      <c r="C2320">
        <v>21</v>
      </c>
      <c r="D2320">
        <v>136.69</v>
      </c>
      <c r="E2320">
        <v>6</v>
      </c>
    </row>
    <row r="2321" spans="1:5">
      <c r="A2321">
        <v>10347</v>
      </c>
      <c r="B2321" t="s">
        <v>139</v>
      </c>
      <c r="C2321">
        <v>48</v>
      </c>
      <c r="D2321">
        <v>84.09</v>
      </c>
      <c r="E2321">
        <v>9</v>
      </c>
    </row>
    <row r="2322" spans="1:5">
      <c r="A2322">
        <v>10347</v>
      </c>
      <c r="B2322" t="s">
        <v>140</v>
      </c>
      <c r="C2322">
        <v>34</v>
      </c>
      <c r="D2322">
        <v>60.59</v>
      </c>
      <c r="E2322">
        <v>10</v>
      </c>
    </row>
    <row r="2323" spans="1:5">
      <c r="A2323">
        <v>10347</v>
      </c>
      <c r="B2323" t="s">
        <v>141</v>
      </c>
      <c r="C2323">
        <v>45</v>
      </c>
      <c r="D2323">
        <v>95.3</v>
      </c>
      <c r="E2323">
        <v>11</v>
      </c>
    </row>
    <row r="2324" spans="1:5">
      <c r="A2324">
        <v>10347</v>
      </c>
      <c r="B2324" t="s">
        <v>142</v>
      </c>
      <c r="C2324">
        <v>26</v>
      </c>
      <c r="D2324">
        <v>84.33</v>
      </c>
      <c r="E2324">
        <v>12</v>
      </c>
    </row>
    <row r="2325" spans="1:5">
      <c r="A2325">
        <v>10347</v>
      </c>
      <c r="B2325" t="s">
        <v>143</v>
      </c>
      <c r="C2325">
        <v>45</v>
      </c>
      <c r="D2325">
        <v>115.03</v>
      </c>
      <c r="E2325">
        <v>4</v>
      </c>
    </row>
    <row r="2326" spans="1:5">
      <c r="A2326">
        <v>10348</v>
      </c>
      <c r="B2326" t="s">
        <v>164</v>
      </c>
      <c r="C2326">
        <v>48</v>
      </c>
      <c r="D2326">
        <v>207.8</v>
      </c>
      <c r="E2326">
        <v>8</v>
      </c>
    </row>
    <row r="2327" spans="1:5">
      <c r="A2327">
        <v>10348</v>
      </c>
      <c r="B2327" t="s">
        <v>150</v>
      </c>
      <c r="C2327">
        <v>47</v>
      </c>
      <c r="D2327">
        <v>122.37</v>
      </c>
      <c r="E2327">
        <v>4</v>
      </c>
    </row>
    <row r="2328" spans="1:5">
      <c r="A2328">
        <v>10348</v>
      </c>
      <c r="B2328" t="s">
        <v>144</v>
      </c>
      <c r="C2328">
        <v>29</v>
      </c>
      <c r="D2328">
        <v>43.77</v>
      </c>
      <c r="E2328">
        <v>6</v>
      </c>
    </row>
    <row r="2329" spans="1:5">
      <c r="A2329">
        <v>10348</v>
      </c>
      <c r="B2329" t="s">
        <v>145</v>
      </c>
      <c r="C2329">
        <v>37</v>
      </c>
      <c r="D2329">
        <v>107.34</v>
      </c>
      <c r="E2329">
        <v>1</v>
      </c>
    </row>
    <row r="2330" spans="1:5">
      <c r="A2330">
        <v>10348</v>
      </c>
      <c r="B2330" t="s">
        <v>146</v>
      </c>
      <c r="C2330">
        <v>39</v>
      </c>
      <c r="D2330">
        <v>82.78</v>
      </c>
      <c r="E2330">
        <v>2</v>
      </c>
    </row>
    <row r="2331" spans="1:5">
      <c r="A2331">
        <v>10348</v>
      </c>
      <c r="B2331" t="s">
        <v>147</v>
      </c>
      <c r="C2331">
        <v>42</v>
      </c>
      <c r="D2331">
        <v>90.53</v>
      </c>
      <c r="E2331">
        <v>3</v>
      </c>
    </row>
    <row r="2332" spans="1:5">
      <c r="A2332">
        <v>10348</v>
      </c>
      <c r="B2332" t="s">
        <v>148</v>
      </c>
      <c r="C2332">
        <v>31</v>
      </c>
      <c r="D2332">
        <v>62.7</v>
      </c>
      <c r="E2332">
        <v>5</v>
      </c>
    </row>
    <row r="2333" spans="1:5">
      <c r="A2333">
        <v>10348</v>
      </c>
      <c r="B2333" t="s">
        <v>149</v>
      </c>
      <c r="C2333">
        <v>32</v>
      </c>
      <c r="D2333">
        <v>100.14</v>
      </c>
      <c r="E2333">
        <v>7</v>
      </c>
    </row>
    <row r="2334" spans="1:5">
      <c r="A2334">
        <v>10349</v>
      </c>
      <c r="B2334" t="s">
        <v>165</v>
      </c>
      <c r="C2334">
        <v>26</v>
      </c>
      <c r="D2334">
        <v>166.1</v>
      </c>
      <c r="E2334">
        <v>10</v>
      </c>
    </row>
    <row r="2335" spans="1:5">
      <c r="A2335">
        <v>10349</v>
      </c>
      <c r="B2335" t="s">
        <v>151</v>
      </c>
      <c r="C2335">
        <v>48</v>
      </c>
      <c r="D2335">
        <v>114.95</v>
      </c>
      <c r="E2335">
        <v>9</v>
      </c>
    </row>
    <row r="2336" spans="1:5">
      <c r="A2336">
        <v>10349</v>
      </c>
      <c r="B2336" t="s">
        <v>152</v>
      </c>
      <c r="C2336">
        <v>38</v>
      </c>
      <c r="D2336">
        <v>142.44999999999999</v>
      </c>
      <c r="E2336">
        <v>8</v>
      </c>
    </row>
    <row r="2337" spans="1:5">
      <c r="A2337">
        <v>10349</v>
      </c>
      <c r="B2337" t="s">
        <v>153</v>
      </c>
      <c r="C2337">
        <v>38</v>
      </c>
      <c r="D2337">
        <v>117.82</v>
      </c>
      <c r="E2337">
        <v>7</v>
      </c>
    </row>
    <row r="2338" spans="1:5">
      <c r="A2338">
        <v>10349</v>
      </c>
      <c r="B2338" t="s">
        <v>154</v>
      </c>
      <c r="C2338">
        <v>48</v>
      </c>
      <c r="D2338">
        <v>164.26</v>
      </c>
      <c r="E2338">
        <v>6</v>
      </c>
    </row>
    <row r="2339" spans="1:5">
      <c r="A2339">
        <v>10349</v>
      </c>
      <c r="B2339" t="s">
        <v>155</v>
      </c>
      <c r="C2339">
        <v>34</v>
      </c>
      <c r="D2339">
        <v>140.75</v>
      </c>
      <c r="E2339">
        <v>5</v>
      </c>
    </row>
    <row r="2340" spans="1:5">
      <c r="A2340">
        <v>10349</v>
      </c>
      <c r="B2340" t="s">
        <v>156</v>
      </c>
      <c r="C2340">
        <v>48</v>
      </c>
      <c r="D2340">
        <v>50.29</v>
      </c>
      <c r="E2340">
        <v>4</v>
      </c>
    </row>
    <row r="2341" spans="1:5">
      <c r="A2341">
        <v>10349</v>
      </c>
      <c r="B2341" t="s">
        <v>157</v>
      </c>
      <c r="C2341">
        <v>36</v>
      </c>
      <c r="D2341">
        <v>31.47</v>
      </c>
      <c r="E2341">
        <v>3</v>
      </c>
    </row>
    <row r="2342" spans="1:5">
      <c r="A2342">
        <v>10349</v>
      </c>
      <c r="B2342" t="s">
        <v>158</v>
      </c>
      <c r="C2342">
        <v>23</v>
      </c>
      <c r="D2342">
        <v>111.18</v>
      </c>
      <c r="E2342">
        <v>2</v>
      </c>
    </row>
    <row r="2343" spans="1:5">
      <c r="A2343">
        <v>10349</v>
      </c>
      <c r="B2343" t="s">
        <v>159</v>
      </c>
      <c r="C2343">
        <v>33</v>
      </c>
      <c r="D2343">
        <v>44.37</v>
      </c>
      <c r="E2343">
        <v>1</v>
      </c>
    </row>
    <row r="2344" spans="1:5">
      <c r="A2344">
        <v>10350</v>
      </c>
      <c r="B2344" t="s">
        <v>163</v>
      </c>
      <c r="C2344">
        <v>26</v>
      </c>
      <c r="D2344">
        <v>110.16</v>
      </c>
      <c r="E2344">
        <v>5</v>
      </c>
    </row>
    <row r="2345" spans="1:5">
      <c r="A2345">
        <v>10350</v>
      </c>
      <c r="B2345" t="s">
        <v>180</v>
      </c>
      <c r="C2345">
        <v>43</v>
      </c>
      <c r="D2345">
        <v>84.3</v>
      </c>
      <c r="E2345">
        <v>6</v>
      </c>
    </row>
    <row r="2346" spans="1:5">
      <c r="A2346">
        <v>10350</v>
      </c>
      <c r="B2346" t="s">
        <v>166</v>
      </c>
      <c r="C2346">
        <v>44</v>
      </c>
      <c r="D2346">
        <v>135.22</v>
      </c>
      <c r="E2346">
        <v>1</v>
      </c>
    </row>
    <row r="2347" spans="1:5">
      <c r="A2347">
        <v>10350</v>
      </c>
      <c r="B2347" t="s">
        <v>167</v>
      </c>
      <c r="C2347">
        <v>41</v>
      </c>
      <c r="D2347">
        <v>94.79</v>
      </c>
      <c r="E2347">
        <v>2</v>
      </c>
    </row>
    <row r="2348" spans="1:5">
      <c r="A2348">
        <v>10350</v>
      </c>
      <c r="B2348" t="s">
        <v>168</v>
      </c>
      <c r="C2348">
        <v>30</v>
      </c>
      <c r="D2348">
        <v>70.22</v>
      </c>
      <c r="E2348">
        <v>3</v>
      </c>
    </row>
    <row r="2349" spans="1:5">
      <c r="A2349">
        <v>10350</v>
      </c>
      <c r="B2349" t="s">
        <v>169</v>
      </c>
      <c r="C2349">
        <v>34</v>
      </c>
      <c r="D2349">
        <v>98.31</v>
      </c>
      <c r="E2349">
        <v>7</v>
      </c>
    </row>
    <row r="2350" spans="1:5">
      <c r="A2350">
        <v>10350</v>
      </c>
      <c r="B2350" t="s">
        <v>170</v>
      </c>
      <c r="C2350">
        <v>30</v>
      </c>
      <c r="D2350">
        <v>86.74</v>
      </c>
      <c r="E2350">
        <v>9</v>
      </c>
    </row>
    <row r="2351" spans="1:5">
      <c r="A2351">
        <v>10350</v>
      </c>
      <c r="B2351" t="s">
        <v>171</v>
      </c>
      <c r="C2351">
        <v>25</v>
      </c>
      <c r="D2351">
        <v>77.150000000000006</v>
      </c>
      <c r="E2351">
        <v>10</v>
      </c>
    </row>
    <row r="2352" spans="1:5">
      <c r="A2352">
        <v>10350</v>
      </c>
      <c r="B2352" t="s">
        <v>160</v>
      </c>
      <c r="C2352">
        <v>27</v>
      </c>
      <c r="D2352">
        <v>61.52</v>
      </c>
      <c r="E2352">
        <v>14</v>
      </c>
    </row>
    <row r="2353" spans="1:5">
      <c r="A2353">
        <v>10350</v>
      </c>
      <c r="B2353" t="s">
        <v>161</v>
      </c>
      <c r="C2353">
        <v>31</v>
      </c>
      <c r="D2353">
        <v>104.18</v>
      </c>
      <c r="E2353">
        <v>8</v>
      </c>
    </row>
    <row r="2354" spans="1:5">
      <c r="A2354">
        <v>10350</v>
      </c>
      <c r="B2354" t="s">
        <v>162</v>
      </c>
      <c r="C2354">
        <v>44</v>
      </c>
      <c r="D2354">
        <v>56.82</v>
      </c>
      <c r="E2354">
        <v>17</v>
      </c>
    </row>
    <row r="2355" spans="1:5">
      <c r="A2355">
        <v>10350</v>
      </c>
      <c r="B2355" t="s">
        <v>172</v>
      </c>
      <c r="C2355">
        <v>46</v>
      </c>
      <c r="D2355">
        <v>56</v>
      </c>
      <c r="E2355">
        <v>11</v>
      </c>
    </row>
    <row r="2356" spans="1:5">
      <c r="A2356">
        <v>10350</v>
      </c>
      <c r="B2356" t="s">
        <v>173</v>
      </c>
      <c r="C2356">
        <v>28</v>
      </c>
      <c r="D2356">
        <v>76.22</v>
      </c>
      <c r="E2356">
        <v>4</v>
      </c>
    </row>
    <row r="2357" spans="1:5">
      <c r="A2357">
        <v>10350</v>
      </c>
      <c r="B2357" t="s">
        <v>174</v>
      </c>
      <c r="C2357">
        <v>29</v>
      </c>
      <c r="D2357">
        <v>68.67</v>
      </c>
      <c r="E2357">
        <v>12</v>
      </c>
    </row>
    <row r="2358" spans="1:5">
      <c r="A2358">
        <v>10350</v>
      </c>
      <c r="B2358" t="s">
        <v>175</v>
      </c>
      <c r="C2358">
        <v>31</v>
      </c>
      <c r="D2358">
        <v>87.15</v>
      </c>
      <c r="E2358">
        <v>13</v>
      </c>
    </row>
    <row r="2359" spans="1:5">
      <c r="A2359">
        <v>10350</v>
      </c>
      <c r="B2359" t="s">
        <v>176</v>
      </c>
      <c r="C2359">
        <v>25</v>
      </c>
      <c r="D2359">
        <v>97.32</v>
      </c>
      <c r="E2359">
        <v>16</v>
      </c>
    </row>
    <row r="2360" spans="1:5">
      <c r="A2360">
        <v>10350</v>
      </c>
      <c r="B2360" t="s">
        <v>177</v>
      </c>
      <c r="C2360">
        <v>20</v>
      </c>
      <c r="D2360">
        <v>48.05</v>
      </c>
      <c r="E2360">
        <v>15</v>
      </c>
    </row>
    <row r="2361" spans="1:5">
      <c r="A2361">
        <v>10351</v>
      </c>
      <c r="B2361" t="s">
        <v>178</v>
      </c>
      <c r="C2361">
        <v>39</v>
      </c>
      <c r="D2361">
        <v>143.5</v>
      </c>
      <c r="E2361">
        <v>1</v>
      </c>
    </row>
    <row r="2362" spans="1:5">
      <c r="A2362">
        <v>10351</v>
      </c>
      <c r="B2362" t="s">
        <v>181</v>
      </c>
      <c r="C2362">
        <v>20</v>
      </c>
      <c r="D2362">
        <v>104.81</v>
      </c>
      <c r="E2362">
        <v>2</v>
      </c>
    </row>
    <row r="2363" spans="1:5">
      <c r="A2363">
        <v>10351</v>
      </c>
      <c r="B2363" t="s">
        <v>183</v>
      </c>
      <c r="C2363">
        <v>25</v>
      </c>
      <c r="D2363">
        <v>64.400000000000006</v>
      </c>
      <c r="E2363">
        <v>5</v>
      </c>
    </row>
    <row r="2364" spans="1:5">
      <c r="A2364">
        <v>10351</v>
      </c>
      <c r="B2364" t="s">
        <v>184</v>
      </c>
      <c r="C2364">
        <v>38</v>
      </c>
      <c r="D2364">
        <v>53.92</v>
      </c>
      <c r="E2364">
        <v>4</v>
      </c>
    </row>
    <row r="2365" spans="1:5">
      <c r="A2365">
        <v>10351</v>
      </c>
      <c r="B2365" t="s">
        <v>185</v>
      </c>
      <c r="C2365">
        <v>34</v>
      </c>
      <c r="D2365">
        <v>68.239999999999995</v>
      </c>
      <c r="E2365">
        <v>3</v>
      </c>
    </row>
    <row r="2366" spans="1:5">
      <c r="A2366">
        <v>10352</v>
      </c>
      <c r="B2366" t="s">
        <v>190</v>
      </c>
      <c r="C2366">
        <v>23</v>
      </c>
      <c r="D2366">
        <v>75.13</v>
      </c>
      <c r="E2366">
        <v>3</v>
      </c>
    </row>
    <row r="2367" spans="1:5">
      <c r="A2367">
        <v>10352</v>
      </c>
      <c r="B2367" t="s">
        <v>191</v>
      </c>
      <c r="C2367">
        <v>49</v>
      </c>
      <c r="D2367">
        <v>87.75</v>
      </c>
      <c r="E2367">
        <v>2</v>
      </c>
    </row>
    <row r="2368" spans="1:5">
      <c r="A2368">
        <v>10352</v>
      </c>
      <c r="B2368" t="s">
        <v>194</v>
      </c>
      <c r="C2368">
        <v>22</v>
      </c>
      <c r="D2368">
        <v>62.19</v>
      </c>
      <c r="E2368">
        <v>1</v>
      </c>
    </row>
    <row r="2369" spans="1:5">
      <c r="A2369">
        <v>10352</v>
      </c>
      <c r="B2369" t="s">
        <v>195</v>
      </c>
      <c r="C2369">
        <v>49</v>
      </c>
      <c r="D2369">
        <v>46.18</v>
      </c>
      <c r="E2369">
        <v>4</v>
      </c>
    </row>
    <row r="2370" spans="1:5">
      <c r="A2370">
        <v>10353</v>
      </c>
      <c r="B2370" t="s">
        <v>179</v>
      </c>
      <c r="C2370">
        <v>27</v>
      </c>
      <c r="D2370">
        <v>71.81</v>
      </c>
      <c r="E2370">
        <v>1</v>
      </c>
    </row>
    <row r="2371" spans="1:5">
      <c r="A2371">
        <v>10353</v>
      </c>
      <c r="B2371" t="s">
        <v>182</v>
      </c>
      <c r="C2371">
        <v>28</v>
      </c>
      <c r="D2371">
        <v>107.23</v>
      </c>
      <c r="E2371">
        <v>2</v>
      </c>
    </row>
    <row r="2372" spans="1:5">
      <c r="A2372">
        <v>10353</v>
      </c>
      <c r="B2372" t="s">
        <v>186</v>
      </c>
      <c r="C2372">
        <v>35</v>
      </c>
      <c r="D2372">
        <v>69.55</v>
      </c>
      <c r="E2372">
        <v>3</v>
      </c>
    </row>
    <row r="2373" spans="1:5">
      <c r="A2373">
        <v>10353</v>
      </c>
      <c r="B2373" t="s">
        <v>203</v>
      </c>
      <c r="C2373">
        <v>46</v>
      </c>
      <c r="D2373">
        <v>86.9</v>
      </c>
      <c r="E2373">
        <v>5</v>
      </c>
    </row>
    <row r="2374" spans="1:5">
      <c r="A2374">
        <v>10353</v>
      </c>
      <c r="B2374" t="s">
        <v>187</v>
      </c>
      <c r="C2374">
        <v>40</v>
      </c>
      <c r="D2374">
        <v>68.099999999999994</v>
      </c>
      <c r="E2374">
        <v>7</v>
      </c>
    </row>
    <row r="2375" spans="1:5">
      <c r="A2375">
        <v>10353</v>
      </c>
      <c r="B2375" t="s">
        <v>188</v>
      </c>
      <c r="C2375">
        <v>40</v>
      </c>
      <c r="D2375">
        <v>35.78</v>
      </c>
      <c r="E2375">
        <v>8</v>
      </c>
    </row>
    <row r="2376" spans="1:5">
      <c r="A2376">
        <v>10353</v>
      </c>
      <c r="B2376" t="s">
        <v>189</v>
      </c>
      <c r="C2376">
        <v>39</v>
      </c>
      <c r="D2376">
        <v>73.069999999999993</v>
      </c>
      <c r="E2376">
        <v>9</v>
      </c>
    </row>
    <row r="2377" spans="1:5">
      <c r="A2377">
        <v>10353</v>
      </c>
      <c r="B2377" t="s">
        <v>192</v>
      </c>
      <c r="C2377">
        <v>48</v>
      </c>
      <c r="D2377">
        <v>98.48</v>
      </c>
      <c r="E2377">
        <v>4</v>
      </c>
    </row>
    <row r="2378" spans="1:5">
      <c r="A2378">
        <v>10353</v>
      </c>
      <c r="B2378" t="s">
        <v>193</v>
      </c>
      <c r="C2378">
        <v>43</v>
      </c>
      <c r="D2378">
        <v>74.400000000000006</v>
      </c>
      <c r="E2378">
        <v>6</v>
      </c>
    </row>
    <row r="2379" spans="1:5">
      <c r="A2379">
        <v>10354</v>
      </c>
      <c r="B2379" t="s">
        <v>196</v>
      </c>
      <c r="C2379">
        <v>42</v>
      </c>
      <c r="D2379">
        <v>84.22</v>
      </c>
      <c r="E2379">
        <v>6</v>
      </c>
    </row>
    <row r="2380" spans="1:5">
      <c r="A2380">
        <v>10354</v>
      </c>
      <c r="B2380" t="s">
        <v>197</v>
      </c>
      <c r="C2380">
        <v>20</v>
      </c>
      <c r="D2380">
        <v>95.15</v>
      </c>
      <c r="E2380">
        <v>2</v>
      </c>
    </row>
    <row r="2381" spans="1:5">
      <c r="A2381">
        <v>10354</v>
      </c>
      <c r="B2381" t="s">
        <v>198</v>
      </c>
      <c r="C2381">
        <v>42</v>
      </c>
      <c r="D2381">
        <v>178.17</v>
      </c>
      <c r="E2381">
        <v>3</v>
      </c>
    </row>
    <row r="2382" spans="1:5">
      <c r="A2382">
        <v>10354</v>
      </c>
      <c r="B2382" t="s">
        <v>204</v>
      </c>
      <c r="C2382">
        <v>31</v>
      </c>
      <c r="D2382">
        <v>157.6</v>
      </c>
      <c r="E2382">
        <v>9</v>
      </c>
    </row>
    <row r="2383" spans="1:5">
      <c r="A2383">
        <v>10354</v>
      </c>
      <c r="B2383" t="s">
        <v>199</v>
      </c>
      <c r="C2383">
        <v>35</v>
      </c>
      <c r="D2383">
        <v>141.58000000000001</v>
      </c>
      <c r="E2383">
        <v>4</v>
      </c>
    </row>
    <row r="2384" spans="1:5">
      <c r="A2384">
        <v>10354</v>
      </c>
      <c r="B2384" t="s">
        <v>205</v>
      </c>
      <c r="C2384">
        <v>29</v>
      </c>
      <c r="D2384">
        <v>98.65</v>
      </c>
      <c r="E2384">
        <v>11</v>
      </c>
    </row>
    <row r="2385" spans="1:5">
      <c r="A2385">
        <v>10354</v>
      </c>
      <c r="B2385" t="s">
        <v>206</v>
      </c>
      <c r="C2385">
        <v>23</v>
      </c>
      <c r="D2385">
        <v>76.61</v>
      </c>
      <c r="E2385">
        <v>12</v>
      </c>
    </row>
    <row r="2386" spans="1:5">
      <c r="A2386">
        <v>10354</v>
      </c>
      <c r="B2386" t="s">
        <v>207</v>
      </c>
      <c r="C2386">
        <v>28</v>
      </c>
      <c r="D2386">
        <v>100.19</v>
      </c>
      <c r="E2386">
        <v>13</v>
      </c>
    </row>
    <row r="2387" spans="1:5">
      <c r="A2387">
        <v>10354</v>
      </c>
      <c r="B2387" t="s">
        <v>208</v>
      </c>
      <c r="C2387">
        <v>21</v>
      </c>
      <c r="D2387">
        <v>76.23</v>
      </c>
      <c r="E2387">
        <v>8</v>
      </c>
    </row>
    <row r="2388" spans="1:5">
      <c r="A2388">
        <v>10354</v>
      </c>
      <c r="B2388" t="s">
        <v>200</v>
      </c>
      <c r="C2388">
        <v>28</v>
      </c>
      <c r="D2388">
        <v>49.06</v>
      </c>
      <c r="E2388">
        <v>10</v>
      </c>
    </row>
    <row r="2389" spans="1:5">
      <c r="A2389">
        <v>10354</v>
      </c>
      <c r="B2389" t="s">
        <v>209</v>
      </c>
      <c r="C2389">
        <v>36</v>
      </c>
      <c r="D2389">
        <v>69.150000000000006</v>
      </c>
      <c r="E2389">
        <v>7</v>
      </c>
    </row>
    <row r="2390" spans="1:5">
      <c r="A2390">
        <v>10354</v>
      </c>
      <c r="B2390" t="s">
        <v>201</v>
      </c>
      <c r="C2390">
        <v>21</v>
      </c>
      <c r="D2390">
        <v>96.92</v>
      </c>
      <c r="E2390">
        <v>5</v>
      </c>
    </row>
    <row r="2391" spans="1:5">
      <c r="A2391">
        <v>10354</v>
      </c>
      <c r="B2391" t="s">
        <v>202</v>
      </c>
      <c r="C2391">
        <v>28</v>
      </c>
      <c r="D2391">
        <v>62.46</v>
      </c>
      <c r="E2391">
        <v>1</v>
      </c>
    </row>
    <row r="2392" spans="1:5">
      <c r="A2392">
        <v>10355</v>
      </c>
      <c r="B2392" t="s">
        <v>210</v>
      </c>
      <c r="C2392">
        <v>23</v>
      </c>
      <c r="D2392">
        <v>117.59</v>
      </c>
      <c r="E2392">
        <v>7</v>
      </c>
    </row>
    <row r="2393" spans="1:5">
      <c r="A2393">
        <v>10355</v>
      </c>
      <c r="B2393" t="s">
        <v>211</v>
      </c>
      <c r="C2393">
        <v>31</v>
      </c>
      <c r="D2393">
        <v>60.3</v>
      </c>
      <c r="E2393">
        <v>1</v>
      </c>
    </row>
    <row r="2394" spans="1:5">
      <c r="A2394">
        <v>10355</v>
      </c>
      <c r="B2394" t="s">
        <v>212</v>
      </c>
      <c r="C2394">
        <v>25</v>
      </c>
      <c r="D2394">
        <v>124.99</v>
      </c>
      <c r="E2394">
        <v>2</v>
      </c>
    </row>
    <row r="2395" spans="1:5">
      <c r="A2395">
        <v>10355</v>
      </c>
      <c r="B2395" t="s">
        <v>213</v>
      </c>
      <c r="C2395">
        <v>41</v>
      </c>
      <c r="D2395">
        <v>56.1</v>
      </c>
      <c r="E2395">
        <v>3</v>
      </c>
    </row>
    <row r="2396" spans="1:5">
      <c r="A2396">
        <v>10355</v>
      </c>
      <c r="B2396" t="s">
        <v>224</v>
      </c>
      <c r="C2396">
        <v>36</v>
      </c>
      <c r="D2396">
        <v>37.380000000000003</v>
      </c>
      <c r="E2396">
        <v>4</v>
      </c>
    </row>
    <row r="2397" spans="1:5">
      <c r="A2397">
        <v>10355</v>
      </c>
      <c r="B2397" t="s">
        <v>214</v>
      </c>
      <c r="C2397">
        <v>44</v>
      </c>
      <c r="D2397">
        <v>60.62</v>
      </c>
      <c r="E2397">
        <v>6</v>
      </c>
    </row>
    <row r="2398" spans="1:5">
      <c r="A2398">
        <v>10355</v>
      </c>
      <c r="B2398" t="s">
        <v>215</v>
      </c>
      <c r="C2398">
        <v>32</v>
      </c>
      <c r="D2398">
        <v>137.62</v>
      </c>
      <c r="E2398">
        <v>8</v>
      </c>
    </row>
    <row r="2399" spans="1:5">
      <c r="A2399">
        <v>10355</v>
      </c>
      <c r="B2399" t="s">
        <v>216</v>
      </c>
      <c r="C2399">
        <v>28</v>
      </c>
      <c r="D2399">
        <v>75.180000000000007</v>
      </c>
      <c r="E2399">
        <v>9</v>
      </c>
    </row>
    <row r="2400" spans="1:5">
      <c r="A2400">
        <v>10355</v>
      </c>
      <c r="B2400" t="s">
        <v>217</v>
      </c>
      <c r="C2400">
        <v>38</v>
      </c>
      <c r="D2400">
        <v>32.99</v>
      </c>
      <c r="E2400">
        <v>10</v>
      </c>
    </row>
    <row r="2401" spans="1:5">
      <c r="A2401">
        <v>10355</v>
      </c>
      <c r="B2401" t="s">
        <v>218</v>
      </c>
      <c r="C2401">
        <v>40</v>
      </c>
      <c r="D2401">
        <v>93.89</v>
      </c>
      <c r="E2401">
        <v>5</v>
      </c>
    </row>
    <row r="2402" spans="1:5">
      <c r="A2402">
        <v>10356</v>
      </c>
      <c r="B2402" t="s">
        <v>220</v>
      </c>
      <c r="C2402">
        <v>43</v>
      </c>
      <c r="D2402">
        <v>120.31</v>
      </c>
      <c r="E2402">
        <v>8</v>
      </c>
    </row>
    <row r="2403" spans="1:5">
      <c r="A2403">
        <v>10356</v>
      </c>
      <c r="B2403" t="s">
        <v>132</v>
      </c>
      <c r="C2403">
        <v>50</v>
      </c>
      <c r="D2403">
        <v>82.19</v>
      </c>
      <c r="E2403">
        <v>9</v>
      </c>
    </row>
    <row r="2404" spans="1:5">
      <c r="A2404">
        <v>10356</v>
      </c>
      <c r="B2404" t="s">
        <v>133</v>
      </c>
      <c r="C2404">
        <v>22</v>
      </c>
      <c r="D2404">
        <v>44.75</v>
      </c>
      <c r="E2404">
        <v>6</v>
      </c>
    </row>
    <row r="2405" spans="1:5">
      <c r="A2405">
        <v>10356</v>
      </c>
      <c r="B2405" t="s">
        <v>221</v>
      </c>
      <c r="C2405">
        <v>27</v>
      </c>
      <c r="D2405">
        <v>130.87</v>
      </c>
      <c r="E2405">
        <v>2</v>
      </c>
    </row>
    <row r="2406" spans="1:5">
      <c r="A2406">
        <v>10356</v>
      </c>
      <c r="B2406" t="s">
        <v>128</v>
      </c>
      <c r="C2406">
        <v>29</v>
      </c>
      <c r="D2406">
        <v>106.79</v>
      </c>
      <c r="E2406">
        <v>3</v>
      </c>
    </row>
    <row r="2407" spans="1:5">
      <c r="A2407">
        <v>10356</v>
      </c>
      <c r="B2407" t="s">
        <v>129</v>
      </c>
      <c r="C2407">
        <v>30</v>
      </c>
      <c r="D2407">
        <v>158.63</v>
      </c>
      <c r="E2407">
        <v>1</v>
      </c>
    </row>
    <row r="2408" spans="1:5">
      <c r="A2408">
        <v>10356</v>
      </c>
      <c r="B2408" t="s">
        <v>130</v>
      </c>
      <c r="C2408">
        <v>48</v>
      </c>
      <c r="D2408">
        <v>31.86</v>
      </c>
      <c r="E2408">
        <v>5</v>
      </c>
    </row>
    <row r="2409" spans="1:5">
      <c r="A2409">
        <v>10356</v>
      </c>
      <c r="B2409" t="s">
        <v>131</v>
      </c>
      <c r="C2409">
        <v>26</v>
      </c>
      <c r="D2409">
        <v>42.11</v>
      </c>
      <c r="E2409">
        <v>7</v>
      </c>
    </row>
    <row r="2410" spans="1:5">
      <c r="A2410">
        <v>10356</v>
      </c>
      <c r="B2410" t="s">
        <v>219</v>
      </c>
      <c r="C2410">
        <v>26</v>
      </c>
      <c r="D2410">
        <v>78.11</v>
      </c>
      <c r="E2410">
        <v>4</v>
      </c>
    </row>
    <row r="2411" spans="1:5">
      <c r="A2411">
        <v>10357</v>
      </c>
      <c r="B2411" t="s">
        <v>134</v>
      </c>
      <c r="C2411">
        <v>32</v>
      </c>
      <c r="D2411">
        <v>199.3</v>
      </c>
      <c r="E2411">
        <v>10</v>
      </c>
    </row>
    <row r="2412" spans="1:5">
      <c r="A2412">
        <v>10357</v>
      </c>
      <c r="B2412" t="s">
        <v>135</v>
      </c>
      <c r="C2412">
        <v>43</v>
      </c>
      <c r="D2412">
        <v>135.91999999999999</v>
      </c>
      <c r="E2412">
        <v>9</v>
      </c>
    </row>
    <row r="2413" spans="1:5">
      <c r="A2413">
        <v>10357</v>
      </c>
      <c r="B2413" t="s">
        <v>136</v>
      </c>
      <c r="C2413">
        <v>49</v>
      </c>
      <c r="D2413">
        <v>109.34</v>
      </c>
      <c r="E2413">
        <v>8</v>
      </c>
    </row>
    <row r="2414" spans="1:5">
      <c r="A2414">
        <v>10357</v>
      </c>
      <c r="B2414" t="s">
        <v>137</v>
      </c>
      <c r="C2414">
        <v>39</v>
      </c>
      <c r="D2414">
        <v>112</v>
      </c>
      <c r="E2414">
        <v>1</v>
      </c>
    </row>
    <row r="2415" spans="1:5">
      <c r="A2415">
        <v>10357</v>
      </c>
      <c r="B2415" t="s">
        <v>138</v>
      </c>
      <c r="C2415">
        <v>41</v>
      </c>
      <c r="D2415">
        <v>58.95</v>
      </c>
      <c r="E2415">
        <v>7</v>
      </c>
    </row>
    <row r="2416" spans="1:5">
      <c r="A2416">
        <v>10357</v>
      </c>
      <c r="B2416" t="s">
        <v>139</v>
      </c>
      <c r="C2416">
        <v>41</v>
      </c>
      <c r="D2416">
        <v>91.18</v>
      </c>
      <c r="E2416">
        <v>6</v>
      </c>
    </row>
    <row r="2417" spans="1:5">
      <c r="A2417">
        <v>10357</v>
      </c>
      <c r="B2417" t="s">
        <v>140</v>
      </c>
      <c r="C2417">
        <v>49</v>
      </c>
      <c r="D2417">
        <v>59.34</v>
      </c>
      <c r="E2417">
        <v>5</v>
      </c>
    </row>
    <row r="2418" spans="1:5">
      <c r="A2418">
        <v>10357</v>
      </c>
      <c r="B2418" t="s">
        <v>141</v>
      </c>
      <c r="C2418">
        <v>44</v>
      </c>
      <c r="D2418">
        <v>104.72</v>
      </c>
      <c r="E2418">
        <v>4</v>
      </c>
    </row>
    <row r="2419" spans="1:5">
      <c r="A2419">
        <v>10357</v>
      </c>
      <c r="B2419" t="s">
        <v>142</v>
      </c>
      <c r="C2419">
        <v>25</v>
      </c>
      <c r="D2419">
        <v>84.33</v>
      </c>
      <c r="E2419">
        <v>3</v>
      </c>
    </row>
    <row r="2420" spans="1:5">
      <c r="A2420">
        <v>10357</v>
      </c>
      <c r="B2420" t="s">
        <v>143</v>
      </c>
      <c r="C2420">
        <v>28</v>
      </c>
      <c r="D2420">
        <v>105.34</v>
      </c>
      <c r="E2420">
        <v>2</v>
      </c>
    </row>
    <row r="2421" spans="1:5">
      <c r="A2421">
        <v>10358</v>
      </c>
      <c r="B2421" t="s">
        <v>150</v>
      </c>
      <c r="C2421">
        <v>49</v>
      </c>
      <c r="D2421">
        <v>129.93</v>
      </c>
      <c r="E2421">
        <v>5</v>
      </c>
    </row>
    <row r="2422" spans="1:5">
      <c r="A2422">
        <v>10358</v>
      </c>
      <c r="B2422" t="s">
        <v>151</v>
      </c>
      <c r="C2422">
        <v>42</v>
      </c>
      <c r="D2422">
        <v>98.36</v>
      </c>
      <c r="E2422">
        <v>9</v>
      </c>
    </row>
    <row r="2423" spans="1:5">
      <c r="A2423">
        <v>10358</v>
      </c>
      <c r="B2423" t="s">
        <v>152</v>
      </c>
      <c r="C2423">
        <v>20</v>
      </c>
      <c r="D2423">
        <v>142.44999999999999</v>
      </c>
      <c r="E2423">
        <v>10</v>
      </c>
    </row>
    <row r="2424" spans="1:5">
      <c r="A2424">
        <v>10358</v>
      </c>
      <c r="B2424" t="s">
        <v>153</v>
      </c>
      <c r="C2424">
        <v>20</v>
      </c>
      <c r="D2424">
        <v>99.41</v>
      </c>
      <c r="E2424">
        <v>11</v>
      </c>
    </row>
    <row r="2425" spans="1:5">
      <c r="A2425">
        <v>10358</v>
      </c>
      <c r="B2425" t="s">
        <v>154</v>
      </c>
      <c r="C2425">
        <v>32</v>
      </c>
      <c r="D2425">
        <v>137.16999999999999</v>
      </c>
      <c r="E2425">
        <v>12</v>
      </c>
    </row>
    <row r="2426" spans="1:5">
      <c r="A2426">
        <v>10358</v>
      </c>
      <c r="B2426" t="s">
        <v>155</v>
      </c>
      <c r="C2426">
        <v>25</v>
      </c>
      <c r="D2426">
        <v>117.77</v>
      </c>
      <c r="E2426">
        <v>13</v>
      </c>
    </row>
    <row r="2427" spans="1:5">
      <c r="A2427">
        <v>10358</v>
      </c>
      <c r="B2427" t="s">
        <v>144</v>
      </c>
      <c r="C2427">
        <v>30</v>
      </c>
      <c r="D2427">
        <v>46.29</v>
      </c>
      <c r="E2427">
        <v>8</v>
      </c>
    </row>
    <row r="2428" spans="1:5">
      <c r="A2428">
        <v>10358</v>
      </c>
      <c r="B2428" t="s">
        <v>156</v>
      </c>
      <c r="C2428">
        <v>44</v>
      </c>
      <c r="D2428">
        <v>56.07</v>
      </c>
      <c r="E2428">
        <v>14</v>
      </c>
    </row>
    <row r="2429" spans="1:5">
      <c r="A2429">
        <v>10358</v>
      </c>
      <c r="B2429" t="s">
        <v>145</v>
      </c>
      <c r="C2429">
        <v>41</v>
      </c>
      <c r="D2429">
        <v>127.79</v>
      </c>
      <c r="E2429">
        <v>7</v>
      </c>
    </row>
    <row r="2430" spans="1:5">
      <c r="A2430">
        <v>10358</v>
      </c>
      <c r="B2430" t="s">
        <v>157</v>
      </c>
      <c r="C2430">
        <v>36</v>
      </c>
      <c r="D2430">
        <v>33.590000000000003</v>
      </c>
      <c r="E2430">
        <v>4</v>
      </c>
    </row>
    <row r="2431" spans="1:5">
      <c r="A2431">
        <v>10358</v>
      </c>
      <c r="B2431" t="s">
        <v>146</v>
      </c>
      <c r="C2431">
        <v>41</v>
      </c>
      <c r="D2431">
        <v>88.62</v>
      </c>
      <c r="E2431">
        <v>6</v>
      </c>
    </row>
    <row r="2432" spans="1:5">
      <c r="A2432">
        <v>10358</v>
      </c>
      <c r="B2432" t="s">
        <v>147</v>
      </c>
      <c r="C2432">
        <v>41</v>
      </c>
      <c r="D2432">
        <v>82.83</v>
      </c>
      <c r="E2432">
        <v>1</v>
      </c>
    </row>
    <row r="2433" spans="1:5">
      <c r="A2433">
        <v>10358</v>
      </c>
      <c r="B2433" t="s">
        <v>148</v>
      </c>
      <c r="C2433">
        <v>36</v>
      </c>
      <c r="D2433">
        <v>51.71</v>
      </c>
      <c r="E2433">
        <v>2</v>
      </c>
    </row>
    <row r="2434" spans="1:5">
      <c r="A2434">
        <v>10358</v>
      </c>
      <c r="B2434" t="s">
        <v>149</v>
      </c>
      <c r="C2434">
        <v>27</v>
      </c>
      <c r="D2434">
        <v>85.98</v>
      </c>
      <c r="E2434">
        <v>3</v>
      </c>
    </row>
    <row r="2435" spans="1:5">
      <c r="A2435">
        <v>10359</v>
      </c>
      <c r="B2435" t="s">
        <v>163</v>
      </c>
      <c r="C2435">
        <v>48</v>
      </c>
      <c r="D2435">
        <v>122.4</v>
      </c>
      <c r="E2435">
        <v>6</v>
      </c>
    </row>
    <row r="2436" spans="1:5">
      <c r="A2436">
        <v>10359</v>
      </c>
      <c r="B2436" t="s">
        <v>164</v>
      </c>
      <c r="C2436">
        <v>42</v>
      </c>
      <c r="D2436">
        <v>180.79</v>
      </c>
      <c r="E2436">
        <v>8</v>
      </c>
    </row>
    <row r="2437" spans="1:5">
      <c r="A2437">
        <v>10359</v>
      </c>
      <c r="B2437" t="s">
        <v>165</v>
      </c>
      <c r="C2437">
        <v>49</v>
      </c>
      <c r="D2437">
        <v>162.63999999999999</v>
      </c>
      <c r="E2437">
        <v>5</v>
      </c>
    </row>
    <row r="2438" spans="1:5">
      <c r="A2438">
        <v>10359</v>
      </c>
      <c r="B2438" t="s">
        <v>158</v>
      </c>
      <c r="C2438">
        <v>22</v>
      </c>
      <c r="D2438">
        <v>108.82</v>
      </c>
      <c r="E2438">
        <v>7</v>
      </c>
    </row>
    <row r="2439" spans="1:5">
      <c r="A2439">
        <v>10359</v>
      </c>
      <c r="B2439" t="s">
        <v>159</v>
      </c>
      <c r="C2439">
        <v>36</v>
      </c>
      <c r="D2439">
        <v>45.45</v>
      </c>
      <c r="E2439">
        <v>3</v>
      </c>
    </row>
    <row r="2440" spans="1:5">
      <c r="A2440">
        <v>10359</v>
      </c>
      <c r="B2440" t="s">
        <v>160</v>
      </c>
      <c r="C2440">
        <v>22</v>
      </c>
      <c r="D2440">
        <v>62.14</v>
      </c>
      <c r="E2440">
        <v>1</v>
      </c>
    </row>
    <row r="2441" spans="1:5">
      <c r="A2441">
        <v>10359</v>
      </c>
      <c r="B2441" t="s">
        <v>161</v>
      </c>
      <c r="C2441">
        <v>46</v>
      </c>
      <c r="D2441">
        <v>99.55</v>
      </c>
      <c r="E2441">
        <v>2</v>
      </c>
    </row>
    <row r="2442" spans="1:5">
      <c r="A2442">
        <v>10359</v>
      </c>
      <c r="B2442" t="s">
        <v>162</v>
      </c>
      <c r="C2442">
        <v>25</v>
      </c>
      <c r="D2442">
        <v>47.45</v>
      </c>
      <c r="E2442">
        <v>4</v>
      </c>
    </row>
    <row r="2443" spans="1:5">
      <c r="A2443">
        <v>10360</v>
      </c>
      <c r="B2443" t="s">
        <v>178</v>
      </c>
      <c r="C2443">
        <v>50</v>
      </c>
      <c r="D2443">
        <v>126.15</v>
      </c>
      <c r="E2443">
        <v>12</v>
      </c>
    </row>
    <row r="2444" spans="1:5">
      <c r="A2444">
        <v>10360</v>
      </c>
      <c r="B2444" t="s">
        <v>179</v>
      </c>
      <c r="C2444">
        <v>41</v>
      </c>
      <c r="D2444">
        <v>68.430000000000007</v>
      </c>
      <c r="E2444">
        <v>13</v>
      </c>
    </row>
    <row r="2445" spans="1:5">
      <c r="A2445">
        <v>10360</v>
      </c>
      <c r="B2445" t="s">
        <v>180</v>
      </c>
      <c r="C2445">
        <v>46</v>
      </c>
      <c r="D2445">
        <v>71.400000000000006</v>
      </c>
      <c r="E2445">
        <v>14</v>
      </c>
    </row>
    <row r="2446" spans="1:5">
      <c r="A2446">
        <v>10360</v>
      </c>
      <c r="B2446" t="s">
        <v>166</v>
      </c>
      <c r="C2446">
        <v>29</v>
      </c>
      <c r="D2446">
        <v>122.93</v>
      </c>
      <c r="E2446">
        <v>8</v>
      </c>
    </row>
    <row r="2447" spans="1:5">
      <c r="A2447">
        <v>10360</v>
      </c>
      <c r="B2447" t="s">
        <v>167</v>
      </c>
      <c r="C2447">
        <v>29</v>
      </c>
      <c r="D2447">
        <v>94.79</v>
      </c>
      <c r="E2447">
        <v>18</v>
      </c>
    </row>
    <row r="2448" spans="1:5">
      <c r="A2448">
        <v>10360</v>
      </c>
      <c r="B2448" t="s">
        <v>181</v>
      </c>
      <c r="C2448">
        <v>40</v>
      </c>
      <c r="D2448">
        <v>101.64</v>
      </c>
      <c r="E2448">
        <v>15</v>
      </c>
    </row>
    <row r="2449" spans="1:5">
      <c r="A2449">
        <v>10360</v>
      </c>
      <c r="B2449" t="s">
        <v>168</v>
      </c>
      <c r="C2449">
        <v>40</v>
      </c>
      <c r="D2449">
        <v>76.36</v>
      </c>
      <c r="E2449">
        <v>1</v>
      </c>
    </row>
    <row r="2450" spans="1:5">
      <c r="A2450">
        <v>10360</v>
      </c>
      <c r="B2450" t="s">
        <v>182</v>
      </c>
      <c r="C2450">
        <v>22</v>
      </c>
      <c r="D2450">
        <v>106.14</v>
      </c>
      <c r="E2450">
        <v>17</v>
      </c>
    </row>
    <row r="2451" spans="1:5">
      <c r="A2451">
        <v>10360</v>
      </c>
      <c r="B2451" t="s">
        <v>169</v>
      </c>
      <c r="C2451">
        <v>31</v>
      </c>
      <c r="D2451">
        <v>100.77</v>
      </c>
      <c r="E2451">
        <v>2</v>
      </c>
    </row>
    <row r="2452" spans="1:5">
      <c r="A2452">
        <v>10360</v>
      </c>
      <c r="B2452" t="s">
        <v>183</v>
      </c>
      <c r="C2452">
        <v>49</v>
      </c>
      <c r="D2452">
        <v>55.49</v>
      </c>
      <c r="E2452">
        <v>16</v>
      </c>
    </row>
    <row r="2453" spans="1:5">
      <c r="A2453">
        <v>10360</v>
      </c>
      <c r="B2453" t="s">
        <v>170</v>
      </c>
      <c r="C2453">
        <v>36</v>
      </c>
      <c r="D2453">
        <v>70.81</v>
      </c>
      <c r="E2453">
        <v>3</v>
      </c>
    </row>
    <row r="2454" spans="1:5">
      <c r="A2454">
        <v>10360</v>
      </c>
      <c r="B2454" t="s">
        <v>171</v>
      </c>
      <c r="C2454">
        <v>22</v>
      </c>
      <c r="D2454">
        <v>78.83</v>
      </c>
      <c r="E2454">
        <v>4</v>
      </c>
    </row>
    <row r="2455" spans="1:5">
      <c r="A2455">
        <v>10360</v>
      </c>
      <c r="B2455" t="s">
        <v>172</v>
      </c>
      <c r="C2455">
        <v>32</v>
      </c>
      <c r="D2455">
        <v>64.67</v>
      </c>
      <c r="E2455">
        <v>5</v>
      </c>
    </row>
    <row r="2456" spans="1:5">
      <c r="A2456">
        <v>10360</v>
      </c>
      <c r="B2456" t="s">
        <v>173</v>
      </c>
      <c r="C2456">
        <v>26</v>
      </c>
      <c r="D2456">
        <v>86.61</v>
      </c>
      <c r="E2456">
        <v>6</v>
      </c>
    </row>
    <row r="2457" spans="1:5">
      <c r="A2457">
        <v>10360</v>
      </c>
      <c r="B2457" t="s">
        <v>174</v>
      </c>
      <c r="C2457">
        <v>30</v>
      </c>
      <c r="D2457">
        <v>70.11</v>
      </c>
      <c r="E2457">
        <v>7</v>
      </c>
    </row>
    <row r="2458" spans="1:5">
      <c r="A2458">
        <v>10360</v>
      </c>
      <c r="B2458" t="s">
        <v>175</v>
      </c>
      <c r="C2458">
        <v>35</v>
      </c>
      <c r="D2458">
        <v>83.14</v>
      </c>
      <c r="E2458">
        <v>9</v>
      </c>
    </row>
    <row r="2459" spans="1:5">
      <c r="A2459">
        <v>10360</v>
      </c>
      <c r="B2459" t="s">
        <v>176</v>
      </c>
      <c r="C2459">
        <v>31</v>
      </c>
      <c r="D2459">
        <v>92.36</v>
      </c>
      <c r="E2459">
        <v>10</v>
      </c>
    </row>
    <row r="2460" spans="1:5">
      <c r="A2460">
        <v>10360</v>
      </c>
      <c r="B2460" t="s">
        <v>177</v>
      </c>
      <c r="C2460">
        <v>31</v>
      </c>
      <c r="D2460">
        <v>54.05</v>
      </c>
      <c r="E2460">
        <v>11</v>
      </c>
    </row>
    <row r="2461" spans="1:5">
      <c r="A2461">
        <v>10361</v>
      </c>
      <c r="B2461" t="s">
        <v>196</v>
      </c>
      <c r="C2461">
        <v>20</v>
      </c>
      <c r="D2461">
        <v>92.83</v>
      </c>
      <c r="E2461">
        <v>13</v>
      </c>
    </row>
    <row r="2462" spans="1:5">
      <c r="A2462">
        <v>10361</v>
      </c>
      <c r="B2462" t="s">
        <v>197</v>
      </c>
      <c r="C2462">
        <v>26</v>
      </c>
      <c r="D2462">
        <v>114.18</v>
      </c>
      <c r="E2462">
        <v>8</v>
      </c>
    </row>
    <row r="2463" spans="1:5">
      <c r="A2463">
        <v>10361</v>
      </c>
      <c r="B2463" t="s">
        <v>184</v>
      </c>
      <c r="C2463">
        <v>34</v>
      </c>
      <c r="D2463">
        <v>62.46</v>
      </c>
      <c r="E2463">
        <v>6</v>
      </c>
    </row>
    <row r="2464" spans="1:5">
      <c r="A2464">
        <v>10361</v>
      </c>
      <c r="B2464" t="s">
        <v>185</v>
      </c>
      <c r="C2464">
        <v>26</v>
      </c>
      <c r="D2464">
        <v>61.42</v>
      </c>
      <c r="E2464">
        <v>7</v>
      </c>
    </row>
    <row r="2465" spans="1:5">
      <c r="A2465">
        <v>10361</v>
      </c>
      <c r="B2465" t="s">
        <v>186</v>
      </c>
      <c r="C2465">
        <v>25</v>
      </c>
      <c r="D2465">
        <v>68.83</v>
      </c>
      <c r="E2465">
        <v>1</v>
      </c>
    </row>
    <row r="2466" spans="1:5">
      <c r="A2466">
        <v>10361</v>
      </c>
      <c r="B2466" t="s">
        <v>187</v>
      </c>
      <c r="C2466">
        <v>49</v>
      </c>
      <c r="D2466">
        <v>56.41</v>
      </c>
      <c r="E2466">
        <v>2</v>
      </c>
    </row>
    <row r="2467" spans="1:5">
      <c r="A2467">
        <v>10361</v>
      </c>
      <c r="B2467" t="s">
        <v>188</v>
      </c>
      <c r="C2467">
        <v>33</v>
      </c>
      <c r="D2467">
        <v>35.78</v>
      </c>
      <c r="E2467">
        <v>3</v>
      </c>
    </row>
    <row r="2468" spans="1:5">
      <c r="A2468">
        <v>10361</v>
      </c>
      <c r="B2468" t="s">
        <v>189</v>
      </c>
      <c r="C2468">
        <v>20</v>
      </c>
      <c r="D2468">
        <v>88.6</v>
      </c>
      <c r="E2468">
        <v>4</v>
      </c>
    </row>
    <row r="2469" spans="1:5">
      <c r="A2469">
        <v>10361</v>
      </c>
      <c r="B2469" t="s">
        <v>190</v>
      </c>
      <c r="C2469">
        <v>24</v>
      </c>
      <c r="D2469">
        <v>85.99</v>
      </c>
      <c r="E2469">
        <v>14</v>
      </c>
    </row>
    <row r="2470" spans="1:5">
      <c r="A2470">
        <v>10361</v>
      </c>
      <c r="B2470" t="s">
        <v>191</v>
      </c>
      <c r="C2470">
        <v>26</v>
      </c>
      <c r="D2470">
        <v>91.74</v>
      </c>
      <c r="E2470">
        <v>9</v>
      </c>
    </row>
    <row r="2471" spans="1:5">
      <c r="A2471">
        <v>10361</v>
      </c>
      <c r="B2471" t="s">
        <v>192</v>
      </c>
      <c r="C2471">
        <v>44</v>
      </c>
      <c r="D2471">
        <v>107.97</v>
      </c>
      <c r="E2471">
        <v>5</v>
      </c>
    </row>
    <row r="2472" spans="1:5">
      <c r="A2472">
        <v>10361</v>
      </c>
      <c r="B2472" t="s">
        <v>193</v>
      </c>
      <c r="C2472">
        <v>44</v>
      </c>
      <c r="D2472">
        <v>76.8</v>
      </c>
      <c r="E2472">
        <v>10</v>
      </c>
    </row>
    <row r="2473" spans="1:5">
      <c r="A2473">
        <v>10361</v>
      </c>
      <c r="B2473" t="s">
        <v>194</v>
      </c>
      <c r="C2473">
        <v>35</v>
      </c>
      <c r="D2473">
        <v>62.19</v>
      </c>
      <c r="E2473">
        <v>11</v>
      </c>
    </row>
    <row r="2474" spans="1:5">
      <c r="A2474">
        <v>10361</v>
      </c>
      <c r="B2474" t="s">
        <v>195</v>
      </c>
      <c r="C2474">
        <v>23</v>
      </c>
      <c r="D2474">
        <v>47.67</v>
      </c>
      <c r="E2474">
        <v>12</v>
      </c>
    </row>
    <row r="2475" spans="1:5">
      <c r="A2475">
        <v>10362</v>
      </c>
      <c r="B2475" t="s">
        <v>198</v>
      </c>
      <c r="C2475">
        <v>22</v>
      </c>
      <c r="D2475">
        <v>182.04</v>
      </c>
      <c r="E2475">
        <v>4</v>
      </c>
    </row>
    <row r="2476" spans="1:5">
      <c r="A2476">
        <v>10362</v>
      </c>
      <c r="B2476" t="s">
        <v>199</v>
      </c>
      <c r="C2476">
        <v>22</v>
      </c>
      <c r="D2476">
        <v>131.04</v>
      </c>
      <c r="E2476">
        <v>1</v>
      </c>
    </row>
    <row r="2477" spans="1:5">
      <c r="A2477">
        <v>10362</v>
      </c>
      <c r="B2477" t="s">
        <v>200</v>
      </c>
      <c r="C2477">
        <v>23</v>
      </c>
      <c r="D2477">
        <v>53.91</v>
      </c>
      <c r="E2477">
        <v>3</v>
      </c>
    </row>
    <row r="2478" spans="1:5">
      <c r="A2478">
        <v>10362</v>
      </c>
      <c r="B2478" t="s">
        <v>201</v>
      </c>
      <c r="C2478">
        <v>50</v>
      </c>
      <c r="D2478">
        <v>91.29</v>
      </c>
      <c r="E2478">
        <v>2</v>
      </c>
    </row>
    <row r="2479" spans="1:5">
      <c r="A2479">
        <v>10363</v>
      </c>
      <c r="B2479" t="s">
        <v>204</v>
      </c>
      <c r="C2479">
        <v>33</v>
      </c>
      <c r="D2479">
        <v>180.95</v>
      </c>
      <c r="E2479">
        <v>3</v>
      </c>
    </row>
    <row r="2480" spans="1:5">
      <c r="A2480">
        <v>10363</v>
      </c>
      <c r="B2480" t="s">
        <v>205</v>
      </c>
      <c r="C2480">
        <v>34</v>
      </c>
      <c r="D2480">
        <v>106.87</v>
      </c>
      <c r="E2480">
        <v>4</v>
      </c>
    </row>
    <row r="2481" spans="1:5">
      <c r="A2481">
        <v>10363</v>
      </c>
      <c r="B2481" t="s">
        <v>206</v>
      </c>
      <c r="C2481">
        <v>34</v>
      </c>
      <c r="D2481">
        <v>68.63</v>
      </c>
      <c r="E2481">
        <v>5</v>
      </c>
    </row>
    <row r="2482" spans="1:5">
      <c r="A2482">
        <v>10363</v>
      </c>
      <c r="B2482" t="s">
        <v>207</v>
      </c>
      <c r="C2482">
        <v>46</v>
      </c>
      <c r="D2482">
        <v>103.64</v>
      </c>
      <c r="E2482">
        <v>6</v>
      </c>
    </row>
    <row r="2483" spans="1:5">
      <c r="A2483">
        <v>10363</v>
      </c>
      <c r="B2483" t="s">
        <v>208</v>
      </c>
      <c r="C2483">
        <v>22</v>
      </c>
      <c r="D2483">
        <v>61.6</v>
      </c>
      <c r="E2483">
        <v>7</v>
      </c>
    </row>
    <row r="2484" spans="1:5">
      <c r="A2484">
        <v>10363</v>
      </c>
      <c r="B2484" t="s">
        <v>209</v>
      </c>
      <c r="C2484">
        <v>46</v>
      </c>
      <c r="D2484">
        <v>69.150000000000006</v>
      </c>
      <c r="E2484">
        <v>10</v>
      </c>
    </row>
    <row r="2485" spans="1:5">
      <c r="A2485">
        <v>10363</v>
      </c>
      <c r="B2485" t="s">
        <v>210</v>
      </c>
      <c r="C2485">
        <v>24</v>
      </c>
      <c r="D2485">
        <v>124.94</v>
      </c>
      <c r="E2485">
        <v>11</v>
      </c>
    </row>
    <row r="2486" spans="1:5">
      <c r="A2486">
        <v>10363</v>
      </c>
      <c r="B2486" t="s">
        <v>211</v>
      </c>
      <c r="C2486">
        <v>32</v>
      </c>
      <c r="D2486">
        <v>52.22</v>
      </c>
      <c r="E2486">
        <v>12</v>
      </c>
    </row>
    <row r="2487" spans="1:5">
      <c r="A2487">
        <v>10363</v>
      </c>
      <c r="B2487" t="s">
        <v>212</v>
      </c>
      <c r="C2487">
        <v>28</v>
      </c>
      <c r="D2487">
        <v>123.5</v>
      </c>
      <c r="E2487">
        <v>13</v>
      </c>
    </row>
    <row r="2488" spans="1:5">
      <c r="A2488">
        <v>10363</v>
      </c>
      <c r="B2488" t="s">
        <v>202</v>
      </c>
      <c r="C2488">
        <v>21</v>
      </c>
      <c r="D2488">
        <v>70.08</v>
      </c>
      <c r="E2488">
        <v>8</v>
      </c>
    </row>
    <row r="2489" spans="1:5">
      <c r="A2489">
        <v>10363</v>
      </c>
      <c r="B2489" t="s">
        <v>213</v>
      </c>
      <c r="C2489">
        <v>43</v>
      </c>
      <c r="D2489">
        <v>56.1</v>
      </c>
      <c r="E2489">
        <v>14</v>
      </c>
    </row>
    <row r="2490" spans="1:5">
      <c r="A2490">
        <v>10363</v>
      </c>
      <c r="B2490" t="s">
        <v>214</v>
      </c>
      <c r="C2490">
        <v>21</v>
      </c>
      <c r="D2490">
        <v>52.05</v>
      </c>
      <c r="E2490">
        <v>15</v>
      </c>
    </row>
    <row r="2491" spans="1:5">
      <c r="A2491">
        <v>10363</v>
      </c>
      <c r="B2491" t="s">
        <v>215</v>
      </c>
      <c r="C2491">
        <v>31</v>
      </c>
      <c r="D2491">
        <v>113.75</v>
      </c>
      <c r="E2491">
        <v>1</v>
      </c>
    </row>
    <row r="2492" spans="1:5">
      <c r="A2492">
        <v>10363</v>
      </c>
      <c r="B2492" t="s">
        <v>216</v>
      </c>
      <c r="C2492">
        <v>43</v>
      </c>
      <c r="D2492">
        <v>75.989999999999995</v>
      </c>
      <c r="E2492">
        <v>9</v>
      </c>
    </row>
    <row r="2493" spans="1:5">
      <c r="A2493">
        <v>10363</v>
      </c>
      <c r="B2493" t="s">
        <v>203</v>
      </c>
      <c r="C2493">
        <v>50</v>
      </c>
      <c r="D2493">
        <v>92.9</v>
      </c>
      <c r="E2493">
        <v>2</v>
      </c>
    </row>
    <row r="2494" spans="1:5">
      <c r="A2494">
        <v>10364</v>
      </c>
      <c r="B2494" t="s">
        <v>217</v>
      </c>
      <c r="C2494">
        <v>48</v>
      </c>
      <c r="D2494">
        <v>38.22</v>
      </c>
      <c r="E2494">
        <v>1</v>
      </c>
    </row>
    <row r="2495" spans="1:5">
      <c r="A2495">
        <v>10365</v>
      </c>
      <c r="B2495" t="s">
        <v>220</v>
      </c>
      <c r="C2495">
        <v>30</v>
      </c>
      <c r="D2495">
        <v>116.06</v>
      </c>
      <c r="E2495">
        <v>1</v>
      </c>
    </row>
    <row r="2496" spans="1:5">
      <c r="A2496">
        <v>10365</v>
      </c>
      <c r="B2496" t="s">
        <v>218</v>
      </c>
      <c r="C2496">
        <v>22</v>
      </c>
      <c r="D2496">
        <v>82.66</v>
      </c>
      <c r="E2496">
        <v>3</v>
      </c>
    </row>
    <row r="2497" spans="1:5">
      <c r="A2497">
        <v>10365</v>
      </c>
      <c r="B2497" t="s">
        <v>219</v>
      </c>
      <c r="C2497">
        <v>44</v>
      </c>
      <c r="D2497">
        <v>68.34</v>
      </c>
      <c r="E2497">
        <v>2</v>
      </c>
    </row>
    <row r="2498" spans="1:5">
      <c r="A2498">
        <v>10366</v>
      </c>
      <c r="B2498" t="s">
        <v>221</v>
      </c>
      <c r="C2498">
        <v>34</v>
      </c>
      <c r="D2498">
        <v>116.65</v>
      </c>
      <c r="E2498">
        <v>3</v>
      </c>
    </row>
    <row r="2499" spans="1:5">
      <c r="A2499">
        <v>10366</v>
      </c>
      <c r="B2499" t="s">
        <v>222</v>
      </c>
      <c r="C2499">
        <v>49</v>
      </c>
      <c r="D2499">
        <v>105.6</v>
      </c>
      <c r="E2499">
        <v>2</v>
      </c>
    </row>
    <row r="2500" spans="1:5">
      <c r="A2500">
        <v>10366</v>
      </c>
      <c r="B2500" t="s">
        <v>154</v>
      </c>
      <c r="C2500">
        <v>34</v>
      </c>
      <c r="D2500">
        <v>154.1</v>
      </c>
      <c r="E2500">
        <v>1</v>
      </c>
    </row>
    <row r="2501" spans="1:5">
      <c r="A2501">
        <v>10367</v>
      </c>
      <c r="B2501" t="s">
        <v>225</v>
      </c>
      <c r="C2501">
        <v>49</v>
      </c>
      <c r="D2501">
        <v>105.77</v>
      </c>
      <c r="E2501">
        <v>1</v>
      </c>
    </row>
    <row r="2502" spans="1:5">
      <c r="A2502">
        <v>10367</v>
      </c>
      <c r="B2502" t="s">
        <v>124</v>
      </c>
      <c r="C2502">
        <v>37</v>
      </c>
      <c r="D2502">
        <v>144.5</v>
      </c>
      <c r="E2502">
        <v>3</v>
      </c>
    </row>
    <row r="2503" spans="1:5">
      <c r="A2503">
        <v>10367</v>
      </c>
      <c r="B2503" t="s">
        <v>125</v>
      </c>
      <c r="C2503">
        <v>45</v>
      </c>
      <c r="D2503">
        <v>50.25</v>
      </c>
      <c r="E2503">
        <v>4</v>
      </c>
    </row>
    <row r="2504" spans="1:5">
      <c r="A2504">
        <v>10367</v>
      </c>
      <c r="B2504" t="s">
        <v>128</v>
      </c>
      <c r="C2504">
        <v>27</v>
      </c>
      <c r="D2504">
        <v>124.59</v>
      </c>
      <c r="E2504">
        <v>5</v>
      </c>
    </row>
    <row r="2505" spans="1:5">
      <c r="A2505">
        <v>10367</v>
      </c>
      <c r="B2505" t="s">
        <v>129</v>
      </c>
      <c r="C2505">
        <v>32</v>
      </c>
      <c r="D2505">
        <v>140.06</v>
      </c>
      <c r="E2505">
        <v>7</v>
      </c>
    </row>
    <row r="2506" spans="1:5">
      <c r="A2506">
        <v>10367</v>
      </c>
      <c r="B2506" t="s">
        <v>223</v>
      </c>
      <c r="C2506">
        <v>46</v>
      </c>
      <c r="D2506">
        <v>131.38999999999999</v>
      </c>
      <c r="E2506">
        <v>6</v>
      </c>
    </row>
    <row r="2507" spans="1:5">
      <c r="A2507">
        <v>10367</v>
      </c>
      <c r="B2507" t="s">
        <v>126</v>
      </c>
      <c r="C2507">
        <v>43</v>
      </c>
      <c r="D2507">
        <v>77.31</v>
      </c>
      <c r="E2507">
        <v>8</v>
      </c>
    </row>
    <row r="2508" spans="1:5">
      <c r="A2508">
        <v>10367</v>
      </c>
      <c r="B2508" t="s">
        <v>226</v>
      </c>
      <c r="C2508">
        <v>44</v>
      </c>
      <c r="D2508">
        <v>66.989999999999995</v>
      </c>
      <c r="E2508">
        <v>9</v>
      </c>
    </row>
    <row r="2509" spans="1:5">
      <c r="A2509">
        <v>10367</v>
      </c>
      <c r="B2509" t="s">
        <v>227</v>
      </c>
      <c r="C2509">
        <v>21</v>
      </c>
      <c r="D2509">
        <v>72.760000000000005</v>
      </c>
      <c r="E2509">
        <v>10</v>
      </c>
    </row>
    <row r="2510" spans="1:5">
      <c r="A2510">
        <v>10367</v>
      </c>
      <c r="B2510" t="s">
        <v>228</v>
      </c>
      <c r="C2510">
        <v>38</v>
      </c>
      <c r="D2510">
        <v>50.31</v>
      </c>
      <c r="E2510">
        <v>11</v>
      </c>
    </row>
    <row r="2511" spans="1:5">
      <c r="A2511">
        <v>10367</v>
      </c>
      <c r="B2511" t="s">
        <v>130</v>
      </c>
      <c r="C2511">
        <v>23</v>
      </c>
      <c r="D2511">
        <v>29.54</v>
      </c>
      <c r="E2511">
        <v>13</v>
      </c>
    </row>
    <row r="2512" spans="1:5">
      <c r="A2512">
        <v>10367</v>
      </c>
      <c r="B2512" t="s">
        <v>131</v>
      </c>
      <c r="C2512">
        <v>28</v>
      </c>
      <c r="D2512">
        <v>43.01</v>
      </c>
      <c r="E2512">
        <v>12</v>
      </c>
    </row>
    <row r="2513" spans="1:5">
      <c r="A2513">
        <v>10367</v>
      </c>
      <c r="B2513" t="s">
        <v>224</v>
      </c>
      <c r="C2513">
        <v>36</v>
      </c>
      <c r="D2513">
        <v>36.25</v>
      </c>
      <c r="E2513">
        <v>2</v>
      </c>
    </row>
    <row r="2514" spans="1:5">
      <c r="A2514">
        <v>10368</v>
      </c>
      <c r="B2514" t="s">
        <v>229</v>
      </c>
      <c r="C2514">
        <v>40</v>
      </c>
      <c r="D2514">
        <v>73.599999999999994</v>
      </c>
      <c r="E2514">
        <v>2</v>
      </c>
    </row>
    <row r="2515" spans="1:5">
      <c r="A2515">
        <v>10368</v>
      </c>
      <c r="B2515" t="s">
        <v>230</v>
      </c>
      <c r="C2515">
        <v>31</v>
      </c>
      <c r="D2515">
        <v>115.09</v>
      </c>
      <c r="E2515">
        <v>5</v>
      </c>
    </row>
    <row r="2516" spans="1:5">
      <c r="A2516">
        <v>10368</v>
      </c>
      <c r="B2516" t="s">
        <v>231</v>
      </c>
      <c r="C2516">
        <v>46</v>
      </c>
      <c r="D2516">
        <v>83.04</v>
      </c>
      <c r="E2516">
        <v>1</v>
      </c>
    </row>
    <row r="2517" spans="1:5">
      <c r="A2517">
        <v>10368</v>
      </c>
      <c r="B2517" t="s">
        <v>232</v>
      </c>
      <c r="C2517">
        <v>20</v>
      </c>
      <c r="D2517">
        <v>93.16</v>
      </c>
      <c r="E2517">
        <v>4</v>
      </c>
    </row>
    <row r="2518" spans="1:5">
      <c r="A2518">
        <v>10368</v>
      </c>
      <c r="B2518" t="s">
        <v>127</v>
      </c>
      <c r="C2518">
        <v>46</v>
      </c>
      <c r="D2518">
        <v>36.520000000000003</v>
      </c>
      <c r="E2518">
        <v>3</v>
      </c>
    </row>
    <row r="2519" spans="1:5">
      <c r="A2519">
        <v>10369</v>
      </c>
      <c r="B2519" t="s">
        <v>134</v>
      </c>
      <c r="C2519">
        <v>41</v>
      </c>
      <c r="D2519">
        <v>195.01</v>
      </c>
      <c r="E2519">
        <v>2</v>
      </c>
    </row>
    <row r="2520" spans="1:5">
      <c r="A2520">
        <v>10369</v>
      </c>
      <c r="B2520" t="s">
        <v>132</v>
      </c>
      <c r="C2520">
        <v>44</v>
      </c>
      <c r="D2520">
        <v>89.38</v>
      </c>
      <c r="E2520">
        <v>8</v>
      </c>
    </row>
    <row r="2521" spans="1:5">
      <c r="A2521">
        <v>10369</v>
      </c>
      <c r="B2521" t="s">
        <v>133</v>
      </c>
      <c r="C2521">
        <v>32</v>
      </c>
      <c r="D2521">
        <v>46.36</v>
      </c>
      <c r="E2521">
        <v>7</v>
      </c>
    </row>
    <row r="2522" spans="1:5">
      <c r="A2522">
        <v>10369</v>
      </c>
      <c r="B2522" t="s">
        <v>139</v>
      </c>
      <c r="C2522">
        <v>42</v>
      </c>
      <c r="D2522">
        <v>100.3</v>
      </c>
      <c r="E2522">
        <v>1</v>
      </c>
    </row>
    <row r="2523" spans="1:5">
      <c r="A2523">
        <v>10369</v>
      </c>
      <c r="B2523" t="s">
        <v>140</v>
      </c>
      <c r="C2523">
        <v>28</v>
      </c>
      <c r="D2523">
        <v>51.84</v>
      </c>
      <c r="E2523">
        <v>6</v>
      </c>
    </row>
    <row r="2524" spans="1:5">
      <c r="A2524">
        <v>10369</v>
      </c>
      <c r="B2524" t="s">
        <v>141</v>
      </c>
      <c r="C2524">
        <v>21</v>
      </c>
      <c r="D2524">
        <v>90.06</v>
      </c>
      <c r="E2524">
        <v>5</v>
      </c>
    </row>
    <row r="2525" spans="1:5">
      <c r="A2525">
        <v>10369</v>
      </c>
      <c r="B2525" t="s">
        <v>142</v>
      </c>
      <c r="C2525">
        <v>45</v>
      </c>
      <c r="D2525">
        <v>80.36</v>
      </c>
      <c r="E2525">
        <v>4</v>
      </c>
    </row>
    <row r="2526" spans="1:5">
      <c r="A2526">
        <v>10369</v>
      </c>
      <c r="B2526" t="s">
        <v>146</v>
      </c>
      <c r="C2526">
        <v>40</v>
      </c>
      <c r="D2526">
        <v>93.49</v>
      </c>
      <c r="E2526">
        <v>3</v>
      </c>
    </row>
    <row r="2527" spans="1:5">
      <c r="A2527">
        <v>10370</v>
      </c>
      <c r="B2527" t="s">
        <v>135</v>
      </c>
      <c r="C2527">
        <v>35</v>
      </c>
      <c r="D2527">
        <v>128.53</v>
      </c>
      <c r="E2527">
        <v>4</v>
      </c>
    </row>
    <row r="2528" spans="1:5">
      <c r="A2528">
        <v>10370</v>
      </c>
      <c r="B2528" t="s">
        <v>136</v>
      </c>
      <c r="C2528">
        <v>49</v>
      </c>
      <c r="D2528">
        <v>128.47</v>
      </c>
      <c r="E2528">
        <v>8</v>
      </c>
    </row>
    <row r="2529" spans="1:5">
      <c r="A2529">
        <v>10370</v>
      </c>
      <c r="B2529" t="s">
        <v>137</v>
      </c>
      <c r="C2529">
        <v>27</v>
      </c>
      <c r="D2529">
        <v>100.34</v>
      </c>
      <c r="E2529">
        <v>1</v>
      </c>
    </row>
    <row r="2530" spans="1:5">
      <c r="A2530">
        <v>10370</v>
      </c>
      <c r="B2530" t="s">
        <v>153</v>
      </c>
      <c r="C2530">
        <v>22</v>
      </c>
      <c r="D2530">
        <v>101.87</v>
      </c>
      <c r="E2530">
        <v>5</v>
      </c>
    </row>
    <row r="2531" spans="1:5">
      <c r="A2531">
        <v>10370</v>
      </c>
      <c r="B2531" t="s">
        <v>138</v>
      </c>
      <c r="C2531">
        <v>22</v>
      </c>
      <c r="D2531">
        <v>60.16</v>
      </c>
      <c r="E2531">
        <v>7</v>
      </c>
    </row>
    <row r="2532" spans="1:5">
      <c r="A2532">
        <v>10370</v>
      </c>
      <c r="B2532" t="s">
        <v>154</v>
      </c>
      <c r="C2532">
        <v>27</v>
      </c>
      <c r="D2532">
        <v>167.65</v>
      </c>
      <c r="E2532">
        <v>9</v>
      </c>
    </row>
    <row r="2533" spans="1:5">
      <c r="A2533">
        <v>10370</v>
      </c>
      <c r="B2533" t="s">
        <v>143</v>
      </c>
      <c r="C2533">
        <v>29</v>
      </c>
      <c r="D2533">
        <v>105.34</v>
      </c>
      <c r="E2533">
        <v>6</v>
      </c>
    </row>
    <row r="2534" spans="1:5">
      <c r="A2534">
        <v>10370</v>
      </c>
      <c r="B2534" t="s">
        <v>144</v>
      </c>
      <c r="C2534">
        <v>20</v>
      </c>
      <c r="D2534">
        <v>41.76</v>
      </c>
      <c r="E2534">
        <v>2</v>
      </c>
    </row>
    <row r="2535" spans="1:5">
      <c r="A2535">
        <v>10370</v>
      </c>
      <c r="B2535" t="s">
        <v>148</v>
      </c>
      <c r="C2535">
        <v>25</v>
      </c>
      <c r="D2535">
        <v>63.99</v>
      </c>
      <c r="E2535">
        <v>3</v>
      </c>
    </row>
    <row r="2536" spans="1:5">
      <c r="A2536">
        <v>10371</v>
      </c>
      <c r="B2536" t="s">
        <v>164</v>
      </c>
      <c r="C2536">
        <v>32</v>
      </c>
      <c r="D2536">
        <v>178.71</v>
      </c>
      <c r="E2536">
        <v>6</v>
      </c>
    </row>
    <row r="2537" spans="1:5">
      <c r="A2537">
        <v>10371</v>
      </c>
      <c r="B2537" t="s">
        <v>151</v>
      </c>
      <c r="C2537">
        <v>49</v>
      </c>
      <c r="D2537">
        <v>104.28</v>
      </c>
      <c r="E2537">
        <v>4</v>
      </c>
    </row>
    <row r="2538" spans="1:5">
      <c r="A2538">
        <v>10371</v>
      </c>
      <c r="B2538" t="s">
        <v>152</v>
      </c>
      <c r="C2538">
        <v>25</v>
      </c>
      <c r="D2538">
        <v>160.46</v>
      </c>
      <c r="E2538">
        <v>7</v>
      </c>
    </row>
    <row r="2539" spans="1:5">
      <c r="A2539">
        <v>10371</v>
      </c>
      <c r="B2539" t="s">
        <v>156</v>
      </c>
      <c r="C2539">
        <v>25</v>
      </c>
      <c r="D2539">
        <v>53.75</v>
      </c>
      <c r="E2539">
        <v>12</v>
      </c>
    </row>
    <row r="2540" spans="1:5">
      <c r="A2540">
        <v>10371</v>
      </c>
      <c r="B2540" t="s">
        <v>145</v>
      </c>
      <c r="C2540">
        <v>20</v>
      </c>
      <c r="D2540">
        <v>126.51</v>
      </c>
      <c r="E2540">
        <v>5</v>
      </c>
    </row>
    <row r="2541" spans="1:5">
      <c r="A2541">
        <v>10371</v>
      </c>
      <c r="B2541" t="s">
        <v>157</v>
      </c>
      <c r="C2541">
        <v>45</v>
      </c>
      <c r="D2541">
        <v>35.01</v>
      </c>
      <c r="E2541">
        <v>8</v>
      </c>
    </row>
    <row r="2542" spans="1:5">
      <c r="A2542">
        <v>10371</v>
      </c>
      <c r="B2542" t="s">
        <v>158</v>
      </c>
      <c r="C2542">
        <v>28</v>
      </c>
      <c r="D2542">
        <v>95.81</v>
      </c>
      <c r="E2542">
        <v>9</v>
      </c>
    </row>
    <row r="2543" spans="1:5">
      <c r="A2543">
        <v>10371</v>
      </c>
      <c r="B2543" t="s">
        <v>147</v>
      </c>
      <c r="C2543">
        <v>26</v>
      </c>
      <c r="D2543">
        <v>82.83</v>
      </c>
      <c r="E2543">
        <v>1</v>
      </c>
    </row>
    <row r="2544" spans="1:5">
      <c r="A2544">
        <v>10371</v>
      </c>
      <c r="B2544" t="s">
        <v>159</v>
      </c>
      <c r="C2544">
        <v>20</v>
      </c>
      <c r="D2544">
        <v>44.37</v>
      </c>
      <c r="E2544">
        <v>2</v>
      </c>
    </row>
    <row r="2545" spans="1:5">
      <c r="A2545">
        <v>10371</v>
      </c>
      <c r="B2545" t="s">
        <v>160</v>
      </c>
      <c r="C2545">
        <v>30</v>
      </c>
      <c r="D2545">
        <v>53.44</v>
      </c>
      <c r="E2545">
        <v>11</v>
      </c>
    </row>
    <row r="2546" spans="1:5">
      <c r="A2546">
        <v>10371</v>
      </c>
      <c r="B2546" t="s">
        <v>161</v>
      </c>
      <c r="C2546">
        <v>48</v>
      </c>
      <c r="D2546">
        <v>97.23</v>
      </c>
      <c r="E2546">
        <v>10</v>
      </c>
    </row>
    <row r="2547" spans="1:5">
      <c r="A2547">
        <v>10371</v>
      </c>
      <c r="B2547" t="s">
        <v>149</v>
      </c>
      <c r="C2547">
        <v>34</v>
      </c>
      <c r="D2547">
        <v>83.95</v>
      </c>
      <c r="E2547">
        <v>3</v>
      </c>
    </row>
    <row r="2548" spans="1:5">
      <c r="A2548">
        <v>10372</v>
      </c>
      <c r="B2548" t="s">
        <v>150</v>
      </c>
      <c r="C2548">
        <v>40</v>
      </c>
      <c r="D2548">
        <v>146.55000000000001</v>
      </c>
      <c r="E2548">
        <v>4</v>
      </c>
    </row>
    <row r="2549" spans="1:5">
      <c r="A2549">
        <v>10372</v>
      </c>
      <c r="B2549" t="s">
        <v>165</v>
      </c>
      <c r="C2549">
        <v>34</v>
      </c>
      <c r="D2549">
        <v>140.15</v>
      </c>
      <c r="E2549">
        <v>1</v>
      </c>
    </row>
    <row r="2550" spans="1:5">
      <c r="A2550">
        <v>10372</v>
      </c>
      <c r="B2550" t="s">
        <v>166</v>
      </c>
      <c r="C2550">
        <v>28</v>
      </c>
      <c r="D2550">
        <v>131.13</v>
      </c>
      <c r="E2550">
        <v>3</v>
      </c>
    </row>
    <row r="2551" spans="1:5">
      <c r="A2551">
        <v>10372</v>
      </c>
      <c r="B2551" t="s">
        <v>167</v>
      </c>
      <c r="C2551">
        <v>25</v>
      </c>
      <c r="D2551">
        <v>91.76</v>
      </c>
      <c r="E2551">
        <v>5</v>
      </c>
    </row>
    <row r="2552" spans="1:5">
      <c r="A2552">
        <v>10372</v>
      </c>
      <c r="B2552" t="s">
        <v>155</v>
      </c>
      <c r="C2552">
        <v>48</v>
      </c>
      <c r="D2552">
        <v>119.2</v>
      </c>
      <c r="E2552">
        <v>6</v>
      </c>
    </row>
    <row r="2553" spans="1:5">
      <c r="A2553">
        <v>10372</v>
      </c>
      <c r="B2553" t="s">
        <v>168</v>
      </c>
      <c r="C2553">
        <v>41</v>
      </c>
      <c r="D2553">
        <v>78.989999999999995</v>
      </c>
      <c r="E2553">
        <v>7</v>
      </c>
    </row>
    <row r="2554" spans="1:5">
      <c r="A2554">
        <v>10372</v>
      </c>
      <c r="B2554" t="s">
        <v>169</v>
      </c>
      <c r="C2554">
        <v>37</v>
      </c>
      <c r="D2554">
        <v>102</v>
      </c>
      <c r="E2554">
        <v>8</v>
      </c>
    </row>
    <row r="2555" spans="1:5">
      <c r="A2555">
        <v>10372</v>
      </c>
      <c r="B2555" t="s">
        <v>162</v>
      </c>
      <c r="C2555">
        <v>24</v>
      </c>
      <c r="D2555">
        <v>56.82</v>
      </c>
      <c r="E2555">
        <v>9</v>
      </c>
    </row>
    <row r="2556" spans="1:5">
      <c r="A2556">
        <v>10372</v>
      </c>
      <c r="B2556" t="s">
        <v>173</v>
      </c>
      <c r="C2556">
        <v>44</v>
      </c>
      <c r="D2556">
        <v>74.48</v>
      </c>
      <c r="E2556">
        <v>2</v>
      </c>
    </row>
    <row r="2557" spans="1:5">
      <c r="A2557">
        <v>10373</v>
      </c>
      <c r="B2557" t="s">
        <v>163</v>
      </c>
      <c r="C2557">
        <v>39</v>
      </c>
      <c r="D2557">
        <v>118.32</v>
      </c>
      <c r="E2557">
        <v>3</v>
      </c>
    </row>
    <row r="2558" spans="1:5">
      <c r="A2558">
        <v>10373</v>
      </c>
      <c r="B2558" t="s">
        <v>178</v>
      </c>
      <c r="C2558">
        <v>28</v>
      </c>
      <c r="D2558">
        <v>143.5</v>
      </c>
      <c r="E2558">
        <v>4</v>
      </c>
    </row>
    <row r="2559" spans="1:5">
      <c r="A2559">
        <v>10373</v>
      </c>
      <c r="B2559" t="s">
        <v>180</v>
      </c>
      <c r="C2559">
        <v>22</v>
      </c>
      <c r="D2559">
        <v>75.7</v>
      </c>
      <c r="E2559">
        <v>5</v>
      </c>
    </row>
    <row r="2560" spans="1:5">
      <c r="A2560">
        <v>10373</v>
      </c>
      <c r="B2560" t="s">
        <v>181</v>
      </c>
      <c r="C2560">
        <v>50</v>
      </c>
      <c r="D2560">
        <v>99.52</v>
      </c>
      <c r="E2560">
        <v>6</v>
      </c>
    </row>
    <row r="2561" spans="1:5">
      <c r="A2561">
        <v>10373</v>
      </c>
      <c r="B2561" t="s">
        <v>183</v>
      </c>
      <c r="C2561">
        <v>38</v>
      </c>
      <c r="D2561">
        <v>58.92</v>
      </c>
      <c r="E2561">
        <v>7</v>
      </c>
    </row>
    <row r="2562" spans="1:5">
      <c r="A2562">
        <v>10373</v>
      </c>
      <c r="B2562" t="s">
        <v>170</v>
      </c>
      <c r="C2562">
        <v>33</v>
      </c>
      <c r="D2562">
        <v>82.31</v>
      </c>
      <c r="E2562">
        <v>12</v>
      </c>
    </row>
    <row r="2563" spans="1:5">
      <c r="A2563">
        <v>10373</v>
      </c>
      <c r="B2563" t="s">
        <v>184</v>
      </c>
      <c r="C2563">
        <v>46</v>
      </c>
      <c r="D2563">
        <v>53.92</v>
      </c>
      <c r="E2563">
        <v>11</v>
      </c>
    </row>
    <row r="2564" spans="1:5">
      <c r="A2564">
        <v>10373</v>
      </c>
      <c r="B2564" t="s">
        <v>171</v>
      </c>
      <c r="C2564">
        <v>23</v>
      </c>
      <c r="D2564">
        <v>83.86</v>
      </c>
      <c r="E2564">
        <v>10</v>
      </c>
    </row>
    <row r="2565" spans="1:5">
      <c r="A2565">
        <v>10373</v>
      </c>
      <c r="B2565" t="s">
        <v>185</v>
      </c>
      <c r="C2565">
        <v>39</v>
      </c>
      <c r="D2565">
        <v>62.1</v>
      </c>
      <c r="E2565">
        <v>13</v>
      </c>
    </row>
    <row r="2566" spans="1:5">
      <c r="A2566">
        <v>10373</v>
      </c>
      <c r="B2566" t="s">
        <v>172</v>
      </c>
      <c r="C2566">
        <v>44</v>
      </c>
      <c r="D2566">
        <v>58</v>
      </c>
      <c r="E2566">
        <v>14</v>
      </c>
    </row>
    <row r="2567" spans="1:5">
      <c r="A2567">
        <v>10373</v>
      </c>
      <c r="B2567" t="s">
        <v>190</v>
      </c>
      <c r="C2567">
        <v>32</v>
      </c>
      <c r="D2567">
        <v>76.94</v>
      </c>
      <c r="E2567">
        <v>15</v>
      </c>
    </row>
    <row r="2568" spans="1:5">
      <c r="A2568">
        <v>10373</v>
      </c>
      <c r="B2568" t="s">
        <v>174</v>
      </c>
      <c r="C2568">
        <v>41</v>
      </c>
      <c r="D2568">
        <v>69.39</v>
      </c>
      <c r="E2568">
        <v>16</v>
      </c>
    </row>
    <row r="2569" spans="1:5">
      <c r="A2569">
        <v>10373</v>
      </c>
      <c r="B2569" t="s">
        <v>175</v>
      </c>
      <c r="C2569">
        <v>34</v>
      </c>
      <c r="D2569">
        <v>94.16</v>
      </c>
      <c r="E2569">
        <v>2</v>
      </c>
    </row>
    <row r="2570" spans="1:5">
      <c r="A2570">
        <v>10373</v>
      </c>
      <c r="B2570" t="s">
        <v>176</v>
      </c>
      <c r="C2570">
        <v>37</v>
      </c>
      <c r="D2570">
        <v>83.42</v>
      </c>
      <c r="E2570">
        <v>8</v>
      </c>
    </row>
    <row r="2571" spans="1:5">
      <c r="A2571">
        <v>10373</v>
      </c>
      <c r="B2571" t="s">
        <v>194</v>
      </c>
      <c r="C2571">
        <v>45</v>
      </c>
      <c r="D2571">
        <v>68.11</v>
      </c>
      <c r="E2571">
        <v>17</v>
      </c>
    </row>
    <row r="2572" spans="1:5">
      <c r="A2572">
        <v>10373</v>
      </c>
      <c r="B2572" t="s">
        <v>195</v>
      </c>
      <c r="C2572">
        <v>25</v>
      </c>
      <c r="D2572">
        <v>44.2</v>
      </c>
      <c r="E2572">
        <v>9</v>
      </c>
    </row>
    <row r="2573" spans="1:5">
      <c r="A2573">
        <v>10373</v>
      </c>
      <c r="B2573" t="s">
        <v>177</v>
      </c>
      <c r="C2573">
        <v>29</v>
      </c>
      <c r="D2573">
        <v>48.05</v>
      </c>
      <c r="E2573">
        <v>1</v>
      </c>
    </row>
    <row r="2574" spans="1:5">
      <c r="A2574">
        <v>10374</v>
      </c>
      <c r="B2574" t="s">
        <v>197</v>
      </c>
      <c r="C2574">
        <v>39</v>
      </c>
      <c r="D2574">
        <v>115.37</v>
      </c>
      <c r="E2574">
        <v>5</v>
      </c>
    </row>
    <row r="2575" spans="1:5">
      <c r="A2575">
        <v>10374</v>
      </c>
      <c r="B2575" t="s">
        <v>198</v>
      </c>
      <c r="C2575">
        <v>22</v>
      </c>
      <c r="D2575">
        <v>158.80000000000001</v>
      </c>
      <c r="E2575">
        <v>1</v>
      </c>
    </row>
    <row r="2576" spans="1:5">
      <c r="A2576">
        <v>10374</v>
      </c>
      <c r="B2576" t="s">
        <v>179</v>
      </c>
      <c r="C2576">
        <v>42</v>
      </c>
      <c r="D2576">
        <v>75.19</v>
      </c>
      <c r="E2576">
        <v>2</v>
      </c>
    </row>
    <row r="2577" spans="1:5">
      <c r="A2577">
        <v>10374</v>
      </c>
      <c r="B2577" t="s">
        <v>200</v>
      </c>
      <c r="C2577">
        <v>22</v>
      </c>
      <c r="D2577">
        <v>48.46</v>
      </c>
      <c r="E2577">
        <v>4</v>
      </c>
    </row>
    <row r="2578" spans="1:5">
      <c r="A2578">
        <v>10374</v>
      </c>
      <c r="B2578" t="s">
        <v>201</v>
      </c>
      <c r="C2578">
        <v>38</v>
      </c>
      <c r="D2578">
        <v>112.7</v>
      </c>
      <c r="E2578">
        <v>6</v>
      </c>
    </row>
    <row r="2579" spans="1:5">
      <c r="A2579">
        <v>10374</v>
      </c>
      <c r="B2579" t="s">
        <v>182</v>
      </c>
      <c r="C2579">
        <v>46</v>
      </c>
      <c r="D2579">
        <v>107.23</v>
      </c>
      <c r="E2579">
        <v>3</v>
      </c>
    </row>
    <row r="2580" spans="1:5">
      <c r="A2580">
        <v>10375</v>
      </c>
      <c r="B2580" t="s">
        <v>196</v>
      </c>
      <c r="C2580">
        <v>21</v>
      </c>
      <c r="D2580">
        <v>76.56</v>
      </c>
      <c r="E2580">
        <v>12</v>
      </c>
    </row>
    <row r="2581" spans="1:5">
      <c r="A2581">
        <v>10375</v>
      </c>
      <c r="B2581" t="s">
        <v>204</v>
      </c>
      <c r="C2581">
        <v>45</v>
      </c>
      <c r="D2581">
        <v>184.84</v>
      </c>
      <c r="E2581">
        <v>7</v>
      </c>
    </row>
    <row r="2582" spans="1:5">
      <c r="A2582">
        <v>10375</v>
      </c>
      <c r="B2582" t="s">
        <v>199</v>
      </c>
      <c r="C2582">
        <v>49</v>
      </c>
      <c r="D2582">
        <v>150.62</v>
      </c>
      <c r="E2582">
        <v>13</v>
      </c>
    </row>
    <row r="2583" spans="1:5">
      <c r="A2583">
        <v>10375</v>
      </c>
      <c r="B2583" t="s">
        <v>202</v>
      </c>
      <c r="C2583">
        <v>23</v>
      </c>
      <c r="D2583">
        <v>67.03</v>
      </c>
      <c r="E2583">
        <v>9</v>
      </c>
    </row>
    <row r="2584" spans="1:5">
      <c r="A2584">
        <v>10375</v>
      </c>
      <c r="B2584" t="s">
        <v>213</v>
      </c>
      <c r="C2584">
        <v>20</v>
      </c>
      <c r="D2584">
        <v>60.26</v>
      </c>
      <c r="E2584">
        <v>14</v>
      </c>
    </row>
    <row r="2585" spans="1:5">
      <c r="A2585">
        <v>10375</v>
      </c>
      <c r="B2585" t="s">
        <v>186</v>
      </c>
      <c r="C2585">
        <v>43</v>
      </c>
      <c r="D2585">
        <v>60.13</v>
      </c>
      <c r="E2585">
        <v>2</v>
      </c>
    </row>
    <row r="2586" spans="1:5">
      <c r="A2586">
        <v>10375</v>
      </c>
      <c r="B2586" t="s">
        <v>203</v>
      </c>
      <c r="C2586">
        <v>37</v>
      </c>
      <c r="D2586">
        <v>87.9</v>
      </c>
      <c r="E2586">
        <v>3</v>
      </c>
    </row>
    <row r="2587" spans="1:5">
      <c r="A2587">
        <v>10375</v>
      </c>
      <c r="B2587" t="s">
        <v>187</v>
      </c>
      <c r="C2587">
        <v>44</v>
      </c>
      <c r="D2587">
        <v>59.85</v>
      </c>
      <c r="E2587">
        <v>4</v>
      </c>
    </row>
    <row r="2588" spans="1:5">
      <c r="A2588">
        <v>10375</v>
      </c>
      <c r="B2588" t="s">
        <v>218</v>
      </c>
      <c r="C2588">
        <v>41</v>
      </c>
      <c r="D2588">
        <v>96.95</v>
      </c>
      <c r="E2588">
        <v>15</v>
      </c>
    </row>
    <row r="2589" spans="1:5">
      <c r="A2589">
        <v>10375</v>
      </c>
      <c r="B2589" t="s">
        <v>188</v>
      </c>
      <c r="C2589">
        <v>49</v>
      </c>
      <c r="D2589">
        <v>36.22</v>
      </c>
      <c r="E2589">
        <v>5</v>
      </c>
    </row>
    <row r="2590" spans="1:5">
      <c r="A2590">
        <v>10375</v>
      </c>
      <c r="B2590" t="s">
        <v>219</v>
      </c>
      <c r="C2590">
        <v>49</v>
      </c>
      <c r="D2590">
        <v>69.16</v>
      </c>
      <c r="E2590">
        <v>8</v>
      </c>
    </row>
    <row r="2591" spans="1:5">
      <c r="A2591">
        <v>10375</v>
      </c>
      <c r="B2591" t="s">
        <v>189</v>
      </c>
      <c r="C2591">
        <v>37</v>
      </c>
      <c r="D2591">
        <v>86.77</v>
      </c>
      <c r="E2591">
        <v>6</v>
      </c>
    </row>
    <row r="2592" spans="1:5">
      <c r="A2592">
        <v>10375</v>
      </c>
      <c r="B2592" t="s">
        <v>191</v>
      </c>
      <c r="C2592">
        <v>33</v>
      </c>
      <c r="D2592">
        <v>94.73</v>
      </c>
      <c r="E2592">
        <v>1</v>
      </c>
    </row>
    <row r="2593" spans="1:5">
      <c r="A2593">
        <v>10375</v>
      </c>
      <c r="B2593" t="s">
        <v>192</v>
      </c>
      <c r="C2593">
        <v>25</v>
      </c>
      <c r="D2593">
        <v>98.48</v>
      </c>
      <c r="E2593">
        <v>10</v>
      </c>
    </row>
    <row r="2594" spans="1:5">
      <c r="A2594">
        <v>10375</v>
      </c>
      <c r="B2594" t="s">
        <v>193</v>
      </c>
      <c r="C2594">
        <v>44</v>
      </c>
      <c r="D2594">
        <v>69.599999999999994</v>
      </c>
      <c r="E2594">
        <v>11</v>
      </c>
    </row>
    <row r="2595" spans="1:5">
      <c r="A2595">
        <v>10376</v>
      </c>
      <c r="B2595" t="s">
        <v>205</v>
      </c>
      <c r="C2595">
        <v>35</v>
      </c>
      <c r="D2595">
        <v>98.65</v>
      </c>
      <c r="E2595">
        <v>1</v>
      </c>
    </row>
    <row r="2596" spans="1:5">
      <c r="A2596">
        <v>10377</v>
      </c>
      <c r="B2596" t="s">
        <v>206</v>
      </c>
      <c r="C2596">
        <v>24</v>
      </c>
      <c r="D2596">
        <v>65.44</v>
      </c>
      <c r="E2596">
        <v>5</v>
      </c>
    </row>
    <row r="2597" spans="1:5">
      <c r="A2597">
        <v>10377</v>
      </c>
      <c r="B2597" t="s">
        <v>207</v>
      </c>
      <c r="C2597">
        <v>50</v>
      </c>
      <c r="D2597">
        <v>112.86</v>
      </c>
      <c r="E2597">
        <v>1</v>
      </c>
    </row>
    <row r="2598" spans="1:5">
      <c r="A2598">
        <v>10377</v>
      </c>
      <c r="B2598" t="s">
        <v>220</v>
      </c>
      <c r="C2598">
        <v>35</v>
      </c>
      <c r="D2598">
        <v>124.56</v>
      </c>
      <c r="E2598">
        <v>2</v>
      </c>
    </row>
    <row r="2599" spans="1:5">
      <c r="A2599">
        <v>10377</v>
      </c>
      <c r="B2599" t="s">
        <v>208</v>
      </c>
      <c r="C2599">
        <v>31</v>
      </c>
      <c r="D2599">
        <v>61.6</v>
      </c>
      <c r="E2599">
        <v>4</v>
      </c>
    </row>
    <row r="2600" spans="1:5">
      <c r="A2600">
        <v>10377</v>
      </c>
      <c r="B2600" t="s">
        <v>221</v>
      </c>
      <c r="C2600">
        <v>36</v>
      </c>
      <c r="D2600">
        <v>125.18</v>
      </c>
      <c r="E2600">
        <v>6</v>
      </c>
    </row>
    <row r="2601" spans="1:5">
      <c r="A2601">
        <v>10377</v>
      </c>
      <c r="B2601" t="s">
        <v>154</v>
      </c>
      <c r="C2601">
        <v>39</v>
      </c>
      <c r="D2601">
        <v>143.94</v>
      </c>
      <c r="E2601">
        <v>3</v>
      </c>
    </row>
    <row r="2602" spans="1:5">
      <c r="A2602">
        <v>10378</v>
      </c>
      <c r="B2602" t="s">
        <v>225</v>
      </c>
      <c r="C2602">
        <v>34</v>
      </c>
      <c r="D2602">
        <v>121.95</v>
      </c>
      <c r="E2602">
        <v>5</v>
      </c>
    </row>
    <row r="2603" spans="1:5">
      <c r="A2603">
        <v>10378</v>
      </c>
      <c r="B2603" t="s">
        <v>209</v>
      </c>
      <c r="C2603">
        <v>22</v>
      </c>
      <c r="D2603">
        <v>66.739999999999995</v>
      </c>
      <c r="E2603">
        <v>4</v>
      </c>
    </row>
    <row r="2604" spans="1:5">
      <c r="A2604">
        <v>10378</v>
      </c>
      <c r="B2604" t="s">
        <v>210</v>
      </c>
      <c r="C2604">
        <v>43</v>
      </c>
      <c r="D2604">
        <v>146.99</v>
      </c>
      <c r="E2604">
        <v>10</v>
      </c>
    </row>
    <row r="2605" spans="1:5">
      <c r="A2605">
        <v>10378</v>
      </c>
      <c r="B2605" t="s">
        <v>211</v>
      </c>
      <c r="C2605">
        <v>28</v>
      </c>
      <c r="D2605">
        <v>60.3</v>
      </c>
      <c r="E2605">
        <v>9</v>
      </c>
    </row>
    <row r="2606" spans="1:5">
      <c r="A2606">
        <v>10378</v>
      </c>
      <c r="B2606" t="s">
        <v>212</v>
      </c>
      <c r="C2606">
        <v>49</v>
      </c>
      <c r="D2606">
        <v>122.02</v>
      </c>
      <c r="E2606">
        <v>8</v>
      </c>
    </row>
    <row r="2607" spans="1:5">
      <c r="A2607">
        <v>10378</v>
      </c>
      <c r="B2607" t="s">
        <v>224</v>
      </c>
      <c r="C2607">
        <v>41</v>
      </c>
      <c r="D2607">
        <v>30.59</v>
      </c>
      <c r="E2607">
        <v>7</v>
      </c>
    </row>
    <row r="2608" spans="1:5">
      <c r="A2608">
        <v>10378</v>
      </c>
      <c r="B2608" t="s">
        <v>214</v>
      </c>
      <c r="C2608">
        <v>46</v>
      </c>
      <c r="D2608">
        <v>52.66</v>
      </c>
      <c r="E2608">
        <v>6</v>
      </c>
    </row>
    <row r="2609" spans="1:5">
      <c r="A2609">
        <v>10378</v>
      </c>
      <c r="B2609" t="s">
        <v>215</v>
      </c>
      <c r="C2609">
        <v>33</v>
      </c>
      <c r="D2609">
        <v>129.19999999999999</v>
      </c>
      <c r="E2609">
        <v>3</v>
      </c>
    </row>
    <row r="2610" spans="1:5">
      <c r="A2610">
        <v>10378</v>
      </c>
      <c r="B2610" t="s">
        <v>216</v>
      </c>
      <c r="C2610">
        <v>41</v>
      </c>
      <c r="D2610">
        <v>80.84</v>
      </c>
      <c r="E2610">
        <v>2</v>
      </c>
    </row>
    <row r="2611" spans="1:5">
      <c r="A2611">
        <v>10378</v>
      </c>
      <c r="B2611" t="s">
        <v>217</v>
      </c>
      <c r="C2611">
        <v>40</v>
      </c>
      <c r="D2611">
        <v>35.799999999999997</v>
      </c>
      <c r="E2611">
        <v>1</v>
      </c>
    </row>
    <row r="2612" spans="1:5">
      <c r="A2612">
        <v>10379</v>
      </c>
      <c r="B2612" t="s">
        <v>124</v>
      </c>
      <c r="C2612">
        <v>39</v>
      </c>
      <c r="D2612">
        <v>156.4</v>
      </c>
      <c r="E2612">
        <v>2</v>
      </c>
    </row>
    <row r="2613" spans="1:5">
      <c r="A2613">
        <v>10379</v>
      </c>
      <c r="B2613" t="s">
        <v>125</v>
      </c>
      <c r="C2613">
        <v>27</v>
      </c>
      <c r="D2613">
        <v>50.85</v>
      </c>
      <c r="E2613">
        <v>1</v>
      </c>
    </row>
    <row r="2614" spans="1:5">
      <c r="A2614">
        <v>10379</v>
      </c>
      <c r="B2614" t="s">
        <v>222</v>
      </c>
      <c r="C2614">
        <v>29</v>
      </c>
      <c r="D2614">
        <v>113.52</v>
      </c>
      <c r="E2614">
        <v>5</v>
      </c>
    </row>
    <row r="2615" spans="1:5">
      <c r="A2615">
        <v>10379</v>
      </c>
      <c r="B2615" t="s">
        <v>223</v>
      </c>
      <c r="C2615">
        <v>32</v>
      </c>
      <c r="D2615">
        <v>134.22</v>
      </c>
      <c r="E2615">
        <v>4</v>
      </c>
    </row>
    <row r="2616" spans="1:5">
      <c r="A2616">
        <v>10379</v>
      </c>
      <c r="B2616" t="s">
        <v>228</v>
      </c>
      <c r="C2616">
        <v>32</v>
      </c>
      <c r="D2616">
        <v>48.8</v>
      </c>
      <c r="E2616">
        <v>3</v>
      </c>
    </row>
    <row r="2617" spans="1:5">
      <c r="A2617">
        <v>10380</v>
      </c>
      <c r="B2617" t="s">
        <v>132</v>
      </c>
      <c r="C2617">
        <v>27</v>
      </c>
      <c r="D2617">
        <v>88.36</v>
      </c>
      <c r="E2617">
        <v>13</v>
      </c>
    </row>
    <row r="2618" spans="1:5">
      <c r="A2618">
        <v>10380</v>
      </c>
      <c r="B2618" t="s">
        <v>128</v>
      </c>
      <c r="C2618">
        <v>40</v>
      </c>
      <c r="D2618">
        <v>119.5</v>
      </c>
      <c r="E2618">
        <v>10</v>
      </c>
    </row>
    <row r="2619" spans="1:5">
      <c r="A2619">
        <v>10380</v>
      </c>
      <c r="B2619" t="s">
        <v>129</v>
      </c>
      <c r="C2619">
        <v>21</v>
      </c>
      <c r="D2619">
        <v>156.94</v>
      </c>
      <c r="E2619">
        <v>8</v>
      </c>
    </row>
    <row r="2620" spans="1:5">
      <c r="A2620">
        <v>10380</v>
      </c>
      <c r="B2620" t="s">
        <v>126</v>
      </c>
      <c r="C2620">
        <v>32</v>
      </c>
      <c r="D2620">
        <v>78.23</v>
      </c>
      <c r="E2620">
        <v>1</v>
      </c>
    </row>
    <row r="2621" spans="1:5">
      <c r="A2621">
        <v>10380</v>
      </c>
      <c r="B2621" t="s">
        <v>226</v>
      </c>
      <c r="C2621">
        <v>24</v>
      </c>
      <c r="D2621">
        <v>66.989999999999995</v>
      </c>
      <c r="E2621">
        <v>2</v>
      </c>
    </row>
    <row r="2622" spans="1:5">
      <c r="A2622">
        <v>10380</v>
      </c>
      <c r="B2622" t="s">
        <v>227</v>
      </c>
      <c r="C2622">
        <v>34</v>
      </c>
      <c r="D2622">
        <v>66.88</v>
      </c>
      <c r="E2622">
        <v>3</v>
      </c>
    </row>
    <row r="2623" spans="1:5">
      <c r="A2623">
        <v>10380</v>
      </c>
      <c r="B2623" t="s">
        <v>130</v>
      </c>
      <c r="C2623">
        <v>32</v>
      </c>
      <c r="D2623">
        <v>29.87</v>
      </c>
      <c r="E2623">
        <v>4</v>
      </c>
    </row>
    <row r="2624" spans="1:5">
      <c r="A2624">
        <v>10380</v>
      </c>
      <c r="B2624" t="s">
        <v>131</v>
      </c>
      <c r="C2624">
        <v>27</v>
      </c>
      <c r="D2624">
        <v>37.630000000000003</v>
      </c>
      <c r="E2624">
        <v>5</v>
      </c>
    </row>
    <row r="2625" spans="1:5">
      <c r="A2625">
        <v>10380</v>
      </c>
      <c r="B2625" t="s">
        <v>229</v>
      </c>
      <c r="C2625">
        <v>36</v>
      </c>
      <c r="D2625">
        <v>77.239999999999995</v>
      </c>
      <c r="E2625">
        <v>6</v>
      </c>
    </row>
    <row r="2626" spans="1:5">
      <c r="A2626">
        <v>10380</v>
      </c>
      <c r="B2626" t="s">
        <v>230</v>
      </c>
      <c r="C2626">
        <v>44</v>
      </c>
      <c r="D2626">
        <v>111.57</v>
      </c>
      <c r="E2626">
        <v>7</v>
      </c>
    </row>
    <row r="2627" spans="1:5">
      <c r="A2627">
        <v>10380</v>
      </c>
      <c r="B2627" t="s">
        <v>231</v>
      </c>
      <c r="C2627">
        <v>44</v>
      </c>
      <c r="D2627">
        <v>77.05</v>
      </c>
      <c r="E2627">
        <v>9</v>
      </c>
    </row>
    <row r="2628" spans="1:5">
      <c r="A2628">
        <v>10380</v>
      </c>
      <c r="B2628" t="s">
        <v>232</v>
      </c>
      <c r="C2628">
        <v>34</v>
      </c>
      <c r="D2628">
        <v>91.02</v>
      </c>
      <c r="E2628">
        <v>11</v>
      </c>
    </row>
    <row r="2629" spans="1:5">
      <c r="A2629">
        <v>10380</v>
      </c>
      <c r="B2629" t="s">
        <v>127</v>
      </c>
      <c r="C2629">
        <v>43</v>
      </c>
      <c r="D2629">
        <v>32.82</v>
      </c>
      <c r="E2629">
        <v>12</v>
      </c>
    </row>
    <row r="2630" spans="1:5">
      <c r="A2630">
        <v>10381</v>
      </c>
      <c r="B2630" t="s">
        <v>134</v>
      </c>
      <c r="C2630">
        <v>36</v>
      </c>
      <c r="D2630">
        <v>182.16</v>
      </c>
      <c r="E2630">
        <v>3</v>
      </c>
    </row>
    <row r="2631" spans="1:5">
      <c r="A2631">
        <v>10381</v>
      </c>
      <c r="B2631" t="s">
        <v>135</v>
      </c>
      <c r="C2631">
        <v>37</v>
      </c>
      <c r="D2631">
        <v>138.88</v>
      </c>
      <c r="E2631">
        <v>6</v>
      </c>
    </row>
    <row r="2632" spans="1:5">
      <c r="A2632">
        <v>10381</v>
      </c>
      <c r="B2632" t="s">
        <v>136</v>
      </c>
      <c r="C2632">
        <v>20</v>
      </c>
      <c r="D2632">
        <v>132.57</v>
      </c>
      <c r="E2632">
        <v>1</v>
      </c>
    </row>
    <row r="2633" spans="1:5">
      <c r="A2633">
        <v>10381</v>
      </c>
      <c r="B2633" t="s">
        <v>137</v>
      </c>
      <c r="C2633">
        <v>48</v>
      </c>
      <c r="D2633">
        <v>114.34</v>
      </c>
      <c r="E2633">
        <v>2</v>
      </c>
    </row>
    <row r="2634" spans="1:5">
      <c r="A2634">
        <v>10381</v>
      </c>
      <c r="B2634" t="s">
        <v>133</v>
      </c>
      <c r="C2634">
        <v>25</v>
      </c>
      <c r="D2634">
        <v>49.6</v>
      </c>
      <c r="E2634">
        <v>9</v>
      </c>
    </row>
    <row r="2635" spans="1:5">
      <c r="A2635">
        <v>10381</v>
      </c>
      <c r="B2635" t="s">
        <v>138</v>
      </c>
      <c r="C2635">
        <v>35</v>
      </c>
      <c r="D2635">
        <v>60.77</v>
      </c>
      <c r="E2635">
        <v>7</v>
      </c>
    </row>
    <row r="2636" spans="1:5">
      <c r="A2636">
        <v>10381</v>
      </c>
      <c r="B2636" t="s">
        <v>139</v>
      </c>
      <c r="C2636">
        <v>41</v>
      </c>
      <c r="D2636">
        <v>100.3</v>
      </c>
      <c r="E2636">
        <v>8</v>
      </c>
    </row>
    <row r="2637" spans="1:5">
      <c r="A2637">
        <v>10381</v>
      </c>
      <c r="B2637" t="s">
        <v>140</v>
      </c>
      <c r="C2637">
        <v>40</v>
      </c>
      <c r="D2637">
        <v>51.22</v>
      </c>
      <c r="E2637">
        <v>4</v>
      </c>
    </row>
    <row r="2638" spans="1:5">
      <c r="A2638">
        <v>10381</v>
      </c>
      <c r="B2638" t="s">
        <v>141</v>
      </c>
      <c r="C2638">
        <v>35</v>
      </c>
      <c r="D2638">
        <v>93.2</v>
      </c>
      <c r="E2638">
        <v>5</v>
      </c>
    </row>
    <row r="2639" spans="1:5">
      <c r="A2639">
        <v>10382</v>
      </c>
      <c r="B2639" t="s">
        <v>164</v>
      </c>
      <c r="C2639">
        <v>34</v>
      </c>
      <c r="D2639">
        <v>166.24</v>
      </c>
      <c r="E2639">
        <v>10</v>
      </c>
    </row>
    <row r="2640" spans="1:5">
      <c r="A2640">
        <v>10382</v>
      </c>
      <c r="B2640" t="s">
        <v>150</v>
      </c>
      <c r="C2640">
        <v>37</v>
      </c>
      <c r="D2640">
        <v>145.04</v>
      </c>
      <c r="E2640">
        <v>11</v>
      </c>
    </row>
    <row r="2641" spans="1:5">
      <c r="A2641">
        <v>10382</v>
      </c>
      <c r="B2641" t="s">
        <v>165</v>
      </c>
      <c r="C2641">
        <v>34</v>
      </c>
      <c r="D2641">
        <v>143.61000000000001</v>
      </c>
      <c r="E2641">
        <v>12</v>
      </c>
    </row>
    <row r="2642" spans="1:5">
      <c r="A2642">
        <v>10382</v>
      </c>
      <c r="B2642" t="s">
        <v>151</v>
      </c>
      <c r="C2642">
        <v>32</v>
      </c>
      <c r="D2642">
        <v>103.1</v>
      </c>
      <c r="E2642">
        <v>13</v>
      </c>
    </row>
    <row r="2643" spans="1:5">
      <c r="A2643">
        <v>10382</v>
      </c>
      <c r="B2643" t="s">
        <v>152</v>
      </c>
      <c r="C2643">
        <v>25</v>
      </c>
      <c r="D2643">
        <v>160.46</v>
      </c>
      <c r="E2643">
        <v>5</v>
      </c>
    </row>
    <row r="2644" spans="1:5">
      <c r="A2644">
        <v>10382</v>
      </c>
      <c r="B2644" t="s">
        <v>142</v>
      </c>
      <c r="C2644">
        <v>50</v>
      </c>
      <c r="D2644">
        <v>84.33</v>
      </c>
      <c r="E2644">
        <v>7</v>
      </c>
    </row>
    <row r="2645" spans="1:5">
      <c r="A2645">
        <v>10382</v>
      </c>
      <c r="B2645" t="s">
        <v>143</v>
      </c>
      <c r="C2645">
        <v>39</v>
      </c>
      <c r="D2645">
        <v>115.03</v>
      </c>
      <c r="E2645">
        <v>1</v>
      </c>
    </row>
    <row r="2646" spans="1:5">
      <c r="A2646">
        <v>10382</v>
      </c>
      <c r="B2646" t="s">
        <v>144</v>
      </c>
      <c r="C2646">
        <v>39</v>
      </c>
      <c r="D2646">
        <v>46.29</v>
      </c>
      <c r="E2646">
        <v>2</v>
      </c>
    </row>
    <row r="2647" spans="1:5">
      <c r="A2647">
        <v>10382</v>
      </c>
      <c r="B2647" t="s">
        <v>145</v>
      </c>
      <c r="C2647">
        <v>20</v>
      </c>
      <c r="D2647">
        <v>120.12</v>
      </c>
      <c r="E2647">
        <v>3</v>
      </c>
    </row>
    <row r="2648" spans="1:5">
      <c r="A2648">
        <v>10382</v>
      </c>
      <c r="B2648" t="s">
        <v>146</v>
      </c>
      <c r="C2648">
        <v>33</v>
      </c>
      <c r="D2648">
        <v>97.39</v>
      </c>
      <c r="E2648">
        <v>4</v>
      </c>
    </row>
    <row r="2649" spans="1:5">
      <c r="A2649">
        <v>10382</v>
      </c>
      <c r="B2649" t="s">
        <v>147</v>
      </c>
      <c r="C2649">
        <v>26</v>
      </c>
      <c r="D2649">
        <v>85.72</v>
      </c>
      <c r="E2649">
        <v>6</v>
      </c>
    </row>
    <row r="2650" spans="1:5">
      <c r="A2650">
        <v>10382</v>
      </c>
      <c r="B2650" t="s">
        <v>148</v>
      </c>
      <c r="C2650">
        <v>48</v>
      </c>
      <c r="D2650">
        <v>57.53</v>
      </c>
      <c r="E2650">
        <v>8</v>
      </c>
    </row>
    <row r="2651" spans="1:5">
      <c r="A2651">
        <v>10382</v>
      </c>
      <c r="B2651" t="s">
        <v>149</v>
      </c>
      <c r="C2651">
        <v>34</v>
      </c>
      <c r="D2651">
        <v>101.15</v>
      </c>
      <c r="E2651">
        <v>9</v>
      </c>
    </row>
    <row r="2652" spans="1:5">
      <c r="A2652">
        <v>10383</v>
      </c>
      <c r="B2652" t="s">
        <v>153</v>
      </c>
      <c r="C2652">
        <v>27</v>
      </c>
      <c r="D2652">
        <v>119.05</v>
      </c>
      <c r="E2652">
        <v>11</v>
      </c>
    </row>
    <row r="2653" spans="1:5">
      <c r="A2653">
        <v>10383</v>
      </c>
      <c r="B2653" t="s">
        <v>166</v>
      </c>
      <c r="C2653">
        <v>24</v>
      </c>
      <c r="D2653">
        <v>125.66</v>
      </c>
      <c r="E2653">
        <v>9</v>
      </c>
    </row>
    <row r="2654" spans="1:5">
      <c r="A2654">
        <v>10383</v>
      </c>
      <c r="B2654" t="s">
        <v>154</v>
      </c>
      <c r="C2654">
        <v>47</v>
      </c>
      <c r="D2654">
        <v>155.79</v>
      </c>
      <c r="E2654">
        <v>6</v>
      </c>
    </row>
    <row r="2655" spans="1:5">
      <c r="A2655">
        <v>10383</v>
      </c>
      <c r="B2655" t="s">
        <v>167</v>
      </c>
      <c r="C2655">
        <v>26</v>
      </c>
      <c r="D2655">
        <v>83.7</v>
      </c>
      <c r="E2655">
        <v>12</v>
      </c>
    </row>
    <row r="2656" spans="1:5">
      <c r="A2656">
        <v>10383</v>
      </c>
      <c r="B2656" t="s">
        <v>155</v>
      </c>
      <c r="C2656">
        <v>38</v>
      </c>
      <c r="D2656">
        <v>137.88</v>
      </c>
      <c r="E2656">
        <v>1</v>
      </c>
    </row>
    <row r="2657" spans="1:5">
      <c r="A2657">
        <v>10383</v>
      </c>
      <c r="B2657" t="s">
        <v>168</v>
      </c>
      <c r="C2657">
        <v>28</v>
      </c>
      <c r="D2657">
        <v>77.239999999999995</v>
      </c>
      <c r="E2657">
        <v>7</v>
      </c>
    </row>
    <row r="2658" spans="1:5">
      <c r="A2658">
        <v>10383</v>
      </c>
      <c r="B2658" t="s">
        <v>156</v>
      </c>
      <c r="C2658">
        <v>22</v>
      </c>
      <c r="D2658">
        <v>52.6</v>
      </c>
      <c r="E2658">
        <v>2</v>
      </c>
    </row>
    <row r="2659" spans="1:5">
      <c r="A2659">
        <v>10383</v>
      </c>
      <c r="B2659" t="s">
        <v>157</v>
      </c>
      <c r="C2659">
        <v>40</v>
      </c>
      <c r="D2659">
        <v>33.24</v>
      </c>
      <c r="E2659">
        <v>3</v>
      </c>
    </row>
    <row r="2660" spans="1:5">
      <c r="A2660">
        <v>10383</v>
      </c>
      <c r="B2660" t="s">
        <v>158</v>
      </c>
      <c r="C2660">
        <v>21</v>
      </c>
      <c r="D2660">
        <v>117.1</v>
      </c>
      <c r="E2660">
        <v>4</v>
      </c>
    </row>
    <row r="2661" spans="1:5">
      <c r="A2661">
        <v>10383</v>
      </c>
      <c r="B2661" t="s">
        <v>159</v>
      </c>
      <c r="C2661">
        <v>32</v>
      </c>
      <c r="D2661">
        <v>53.57</v>
      </c>
      <c r="E2661">
        <v>5</v>
      </c>
    </row>
    <row r="2662" spans="1:5">
      <c r="A2662">
        <v>10383</v>
      </c>
      <c r="B2662" t="s">
        <v>160</v>
      </c>
      <c r="C2662">
        <v>44</v>
      </c>
      <c r="D2662">
        <v>55.93</v>
      </c>
      <c r="E2662">
        <v>8</v>
      </c>
    </row>
    <row r="2663" spans="1:5">
      <c r="A2663">
        <v>10383</v>
      </c>
      <c r="B2663" t="s">
        <v>161</v>
      </c>
      <c r="C2663">
        <v>29</v>
      </c>
      <c r="D2663">
        <v>94.92</v>
      </c>
      <c r="E2663">
        <v>13</v>
      </c>
    </row>
    <row r="2664" spans="1:5">
      <c r="A2664">
        <v>10383</v>
      </c>
      <c r="B2664" t="s">
        <v>162</v>
      </c>
      <c r="C2664">
        <v>38</v>
      </c>
      <c r="D2664">
        <v>48.62</v>
      </c>
      <c r="E2664">
        <v>10</v>
      </c>
    </row>
    <row r="2665" spans="1:5">
      <c r="A2665">
        <v>10384</v>
      </c>
      <c r="B2665" t="s">
        <v>163</v>
      </c>
      <c r="C2665">
        <v>34</v>
      </c>
      <c r="D2665">
        <v>129.19999999999999</v>
      </c>
      <c r="E2665">
        <v>4</v>
      </c>
    </row>
    <row r="2666" spans="1:5">
      <c r="A2666">
        <v>10384</v>
      </c>
      <c r="B2666" t="s">
        <v>169</v>
      </c>
      <c r="C2666">
        <v>28</v>
      </c>
      <c r="D2666">
        <v>114.29</v>
      </c>
      <c r="E2666">
        <v>3</v>
      </c>
    </row>
    <row r="2667" spans="1:5">
      <c r="A2667">
        <v>10384</v>
      </c>
      <c r="B2667" t="s">
        <v>170</v>
      </c>
      <c r="C2667">
        <v>43</v>
      </c>
      <c r="D2667">
        <v>71.69</v>
      </c>
      <c r="E2667">
        <v>2</v>
      </c>
    </row>
    <row r="2668" spans="1:5">
      <c r="A2668">
        <v>10384</v>
      </c>
      <c r="B2668" t="s">
        <v>173</v>
      </c>
      <c r="C2668">
        <v>49</v>
      </c>
      <c r="D2668">
        <v>71.02</v>
      </c>
      <c r="E2668">
        <v>1</v>
      </c>
    </row>
    <row r="2669" spans="1:5">
      <c r="A2669">
        <v>10385</v>
      </c>
      <c r="B2669" t="s">
        <v>171</v>
      </c>
      <c r="C2669">
        <v>37</v>
      </c>
      <c r="D2669">
        <v>78.83</v>
      </c>
      <c r="E2669">
        <v>2</v>
      </c>
    </row>
    <row r="2670" spans="1:5">
      <c r="A2670">
        <v>10385</v>
      </c>
      <c r="B2670" t="s">
        <v>172</v>
      </c>
      <c r="C2670">
        <v>25</v>
      </c>
      <c r="D2670">
        <v>62</v>
      </c>
      <c r="E2670">
        <v>1</v>
      </c>
    </row>
    <row r="2671" spans="1:5">
      <c r="A2671">
        <v>10386</v>
      </c>
      <c r="B2671" t="s">
        <v>178</v>
      </c>
      <c r="C2671">
        <v>25</v>
      </c>
      <c r="D2671">
        <v>130.88</v>
      </c>
      <c r="E2671">
        <v>7</v>
      </c>
    </row>
    <row r="2672" spans="1:5">
      <c r="A2672">
        <v>10386</v>
      </c>
      <c r="B2672" t="s">
        <v>179</v>
      </c>
      <c r="C2672">
        <v>21</v>
      </c>
      <c r="D2672">
        <v>72.650000000000006</v>
      </c>
      <c r="E2672">
        <v>18</v>
      </c>
    </row>
    <row r="2673" spans="1:5">
      <c r="A2673">
        <v>10386</v>
      </c>
      <c r="B2673" t="s">
        <v>180</v>
      </c>
      <c r="C2673">
        <v>37</v>
      </c>
      <c r="D2673">
        <v>73.12</v>
      </c>
      <c r="E2673">
        <v>5</v>
      </c>
    </row>
    <row r="2674" spans="1:5">
      <c r="A2674">
        <v>10386</v>
      </c>
      <c r="B2674" t="s">
        <v>181</v>
      </c>
      <c r="C2674">
        <v>22</v>
      </c>
      <c r="D2674">
        <v>100.58</v>
      </c>
      <c r="E2674">
        <v>6</v>
      </c>
    </row>
    <row r="2675" spans="1:5">
      <c r="A2675">
        <v>10386</v>
      </c>
      <c r="B2675" t="s">
        <v>182</v>
      </c>
      <c r="C2675">
        <v>33</v>
      </c>
      <c r="D2675">
        <v>101.76</v>
      </c>
      <c r="E2675">
        <v>11</v>
      </c>
    </row>
    <row r="2676" spans="1:5">
      <c r="A2676">
        <v>10386</v>
      </c>
      <c r="B2676" t="s">
        <v>183</v>
      </c>
      <c r="C2676">
        <v>39</v>
      </c>
      <c r="D2676">
        <v>56.86</v>
      </c>
      <c r="E2676">
        <v>1</v>
      </c>
    </row>
    <row r="2677" spans="1:5">
      <c r="A2677">
        <v>10386</v>
      </c>
      <c r="B2677" t="s">
        <v>184</v>
      </c>
      <c r="C2677">
        <v>35</v>
      </c>
      <c r="D2677">
        <v>54.57</v>
      </c>
      <c r="E2677">
        <v>9</v>
      </c>
    </row>
    <row r="2678" spans="1:5">
      <c r="A2678">
        <v>10386</v>
      </c>
      <c r="B2678" t="s">
        <v>185</v>
      </c>
      <c r="C2678">
        <v>41</v>
      </c>
      <c r="D2678">
        <v>55.96</v>
      </c>
      <c r="E2678">
        <v>12</v>
      </c>
    </row>
    <row r="2679" spans="1:5">
      <c r="A2679">
        <v>10386</v>
      </c>
      <c r="B2679" t="s">
        <v>186</v>
      </c>
      <c r="C2679">
        <v>50</v>
      </c>
      <c r="D2679">
        <v>71.73</v>
      </c>
      <c r="E2679">
        <v>8</v>
      </c>
    </row>
    <row r="2680" spans="1:5">
      <c r="A2680">
        <v>10386</v>
      </c>
      <c r="B2680" t="s">
        <v>190</v>
      </c>
      <c r="C2680">
        <v>29</v>
      </c>
      <c r="D2680">
        <v>85.09</v>
      </c>
      <c r="E2680">
        <v>13</v>
      </c>
    </row>
    <row r="2681" spans="1:5">
      <c r="A2681">
        <v>10386</v>
      </c>
      <c r="B2681" t="s">
        <v>191</v>
      </c>
      <c r="C2681">
        <v>37</v>
      </c>
      <c r="D2681">
        <v>90.75</v>
      </c>
      <c r="E2681">
        <v>14</v>
      </c>
    </row>
    <row r="2682" spans="1:5">
      <c r="A2682">
        <v>10386</v>
      </c>
      <c r="B2682" t="s">
        <v>174</v>
      </c>
      <c r="C2682">
        <v>37</v>
      </c>
      <c r="D2682">
        <v>67.22</v>
      </c>
      <c r="E2682">
        <v>10</v>
      </c>
    </row>
    <row r="2683" spans="1:5">
      <c r="A2683">
        <v>10386</v>
      </c>
      <c r="B2683" t="s">
        <v>193</v>
      </c>
      <c r="C2683">
        <v>32</v>
      </c>
      <c r="D2683">
        <v>68</v>
      </c>
      <c r="E2683">
        <v>17</v>
      </c>
    </row>
    <row r="2684" spans="1:5">
      <c r="A2684">
        <v>10386</v>
      </c>
      <c r="B2684" t="s">
        <v>175</v>
      </c>
      <c r="C2684">
        <v>45</v>
      </c>
      <c r="D2684">
        <v>83.14</v>
      </c>
      <c r="E2684">
        <v>2</v>
      </c>
    </row>
    <row r="2685" spans="1:5">
      <c r="A2685">
        <v>10386</v>
      </c>
      <c r="B2685" t="s">
        <v>176</v>
      </c>
      <c r="C2685">
        <v>30</v>
      </c>
      <c r="D2685">
        <v>80.44</v>
      </c>
      <c r="E2685">
        <v>3</v>
      </c>
    </row>
    <row r="2686" spans="1:5">
      <c r="A2686">
        <v>10386</v>
      </c>
      <c r="B2686" t="s">
        <v>194</v>
      </c>
      <c r="C2686">
        <v>44</v>
      </c>
      <c r="D2686">
        <v>59.22</v>
      </c>
      <c r="E2686">
        <v>15</v>
      </c>
    </row>
    <row r="2687" spans="1:5">
      <c r="A2687">
        <v>10386</v>
      </c>
      <c r="B2687" t="s">
        <v>195</v>
      </c>
      <c r="C2687">
        <v>50</v>
      </c>
      <c r="D2687">
        <v>47.67</v>
      </c>
      <c r="E2687">
        <v>16</v>
      </c>
    </row>
    <row r="2688" spans="1:5">
      <c r="A2688">
        <v>10386</v>
      </c>
      <c r="B2688" t="s">
        <v>177</v>
      </c>
      <c r="C2688">
        <v>43</v>
      </c>
      <c r="D2688">
        <v>52.42</v>
      </c>
      <c r="E2688">
        <v>4</v>
      </c>
    </row>
    <row r="2689" spans="1:5">
      <c r="A2689">
        <v>10387</v>
      </c>
      <c r="B2689" t="s">
        <v>203</v>
      </c>
      <c r="C2689">
        <v>44</v>
      </c>
      <c r="D2689">
        <v>79.91</v>
      </c>
      <c r="E2689">
        <v>1</v>
      </c>
    </row>
    <row r="2690" spans="1:5">
      <c r="A2690">
        <v>10388</v>
      </c>
      <c r="B2690" t="s">
        <v>196</v>
      </c>
      <c r="C2690">
        <v>42</v>
      </c>
      <c r="D2690">
        <v>80.39</v>
      </c>
      <c r="E2690">
        <v>4</v>
      </c>
    </row>
    <row r="2691" spans="1:5">
      <c r="A2691">
        <v>10388</v>
      </c>
      <c r="B2691" t="s">
        <v>197</v>
      </c>
      <c r="C2691">
        <v>50</v>
      </c>
      <c r="D2691">
        <v>118.94</v>
      </c>
      <c r="E2691">
        <v>5</v>
      </c>
    </row>
    <row r="2692" spans="1:5">
      <c r="A2692">
        <v>10388</v>
      </c>
      <c r="B2692" t="s">
        <v>198</v>
      </c>
      <c r="C2692">
        <v>21</v>
      </c>
      <c r="D2692">
        <v>156.86000000000001</v>
      </c>
      <c r="E2692">
        <v>7</v>
      </c>
    </row>
    <row r="2693" spans="1:5">
      <c r="A2693">
        <v>10388</v>
      </c>
      <c r="B2693" t="s">
        <v>199</v>
      </c>
      <c r="C2693">
        <v>44</v>
      </c>
      <c r="D2693">
        <v>125.01</v>
      </c>
      <c r="E2693">
        <v>6</v>
      </c>
    </row>
    <row r="2694" spans="1:5">
      <c r="A2694">
        <v>10388</v>
      </c>
      <c r="B2694" t="s">
        <v>187</v>
      </c>
      <c r="C2694">
        <v>35</v>
      </c>
      <c r="D2694">
        <v>58.47</v>
      </c>
      <c r="E2694">
        <v>8</v>
      </c>
    </row>
    <row r="2695" spans="1:5">
      <c r="A2695">
        <v>10388</v>
      </c>
      <c r="B2695" t="s">
        <v>188</v>
      </c>
      <c r="C2695">
        <v>27</v>
      </c>
      <c r="D2695">
        <v>41.02</v>
      </c>
      <c r="E2695">
        <v>1</v>
      </c>
    </row>
    <row r="2696" spans="1:5">
      <c r="A2696">
        <v>10388</v>
      </c>
      <c r="B2696" t="s">
        <v>189</v>
      </c>
      <c r="C2696">
        <v>46</v>
      </c>
      <c r="D2696">
        <v>74.900000000000006</v>
      </c>
      <c r="E2696">
        <v>2</v>
      </c>
    </row>
    <row r="2697" spans="1:5">
      <c r="A2697">
        <v>10388</v>
      </c>
      <c r="B2697" t="s">
        <v>192</v>
      </c>
      <c r="C2697">
        <v>50</v>
      </c>
      <c r="D2697">
        <v>111.53</v>
      </c>
      <c r="E2697">
        <v>3</v>
      </c>
    </row>
    <row r="2698" spans="1:5">
      <c r="A2698">
        <v>10389</v>
      </c>
      <c r="B2698" t="s">
        <v>204</v>
      </c>
      <c r="C2698">
        <v>26</v>
      </c>
      <c r="D2698">
        <v>182.9</v>
      </c>
      <c r="E2698">
        <v>4</v>
      </c>
    </row>
    <row r="2699" spans="1:5">
      <c r="A2699">
        <v>10389</v>
      </c>
      <c r="B2699" t="s">
        <v>205</v>
      </c>
      <c r="C2699">
        <v>25</v>
      </c>
      <c r="D2699">
        <v>95.13</v>
      </c>
      <c r="E2699">
        <v>6</v>
      </c>
    </row>
    <row r="2700" spans="1:5">
      <c r="A2700">
        <v>10389</v>
      </c>
      <c r="B2700" t="s">
        <v>206</v>
      </c>
      <c r="C2700">
        <v>36</v>
      </c>
      <c r="D2700">
        <v>76.61</v>
      </c>
      <c r="E2700">
        <v>7</v>
      </c>
    </row>
    <row r="2701" spans="1:5">
      <c r="A2701">
        <v>10389</v>
      </c>
      <c r="B2701" t="s">
        <v>207</v>
      </c>
      <c r="C2701">
        <v>47</v>
      </c>
      <c r="D2701">
        <v>102.49</v>
      </c>
      <c r="E2701">
        <v>8</v>
      </c>
    </row>
    <row r="2702" spans="1:5">
      <c r="A2702">
        <v>10389</v>
      </c>
      <c r="B2702" t="s">
        <v>208</v>
      </c>
      <c r="C2702">
        <v>49</v>
      </c>
      <c r="D2702">
        <v>63.91</v>
      </c>
      <c r="E2702">
        <v>3</v>
      </c>
    </row>
    <row r="2703" spans="1:5">
      <c r="A2703">
        <v>10389</v>
      </c>
      <c r="B2703" t="s">
        <v>200</v>
      </c>
      <c r="C2703">
        <v>39</v>
      </c>
      <c r="D2703">
        <v>52.09</v>
      </c>
      <c r="E2703">
        <v>5</v>
      </c>
    </row>
    <row r="2704" spans="1:5">
      <c r="A2704">
        <v>10389</v>
      </c>
      <c r="B2704" t="s">
        <v>201</v>
      </c>
      <c r="C2704">
        <v>45</v>
      </c>
      <c r="D2704">
        <v>112.7</v>
      </c>
      <c r="E2704">
        <v>1</v>
      </c>
    </row>
    <row r="2705" spans="1:5">
      <c r="A2705">
        <v>10389</v>
      </c>
      <c r="B2705" t="s">
        <v>202</v>
      </c>
      <c r="C2705">
        <v>49</v>
      </c>
      <c r="D2705">
        <v>61.7</v>
      </c>
      <c r="E2705">
        <v>2</v>
      </c>
    </row>
    <row r="2706" spans="1:5">
      <c r="A2706">
        <v>10390</v>
      </c>
      <c r="B2706" t="s">
        <v>220</v>
      </c>
      <c r="C2706">
        <v>36</v>
      </c>
      <c r="D2706">
        <v>117.48</v>
      </c>
      <c r="E2706">
        <v>14</v>
      </c>
    </row>
    <row r="2707" spans="1:5">
      <c r="A2707">
        <v>10390</v>
      </c>
      <c r="B2707" t="s">
        <v>221</v>
      </c>
      <c r="C2707">
        <v>34</v>
      </c>
      <c r="D2707">
        <v>132.29</v>
      </c>
      <c r="E2707">
        <v>15</v>
      </c>
    </row>
    <row r="2708" spans="1:5">
      <c r="A2708">
        <v>10390</v>
      </c>
      <c r="B2708" t="s">
        <v>128</v>
      </c>
      <c r="C2708">
        <v>31</v>
      </c>
      <c r="D2708">
        <v>102.98</v>
      </c>
      <c r="E2708">
        <v>16</v>
      </c>
    </row>
    <row r="2709" spans="1:5">
      <c r="A2709">
        <v>10390</v>
      </c>
      <c r="B2709" t="s">
        <v>129</v>
      </c>
      <c r="C2709">
        <v>26</v>
      </c>
      <c r="D2709">
        <v>162</v>
      </c>
      <c r="E2709">
        <v>7</v>
      </c>
    </row>
    <row r="2710" spans="1:5">
      <c r="A2710">
        <v>10390</v>
      </c>
      <c r="B2710" t="s">
        <v>209</v>
      </c>
      <c r="C2710">
        <v>40</v>
      </c>
      <c r="D2710">
        <v>75.59</v>
      </c>
      <c r="E2710">
        <v>9</v>
      </c>
    </row>
    <row r="2711" spans="1:5">
      <c r="A2711">
        <v>10390</v>
      </c>
      <c r="B2711" t="s">
        <v>210</v>
      </c>
      <c r="C2711">
        <v>50</v>
      </c>
      <c r="D2711">
        <v>135.22999999999999</v>
      </c>
      <c r="E2711">
        <v>1</v>
      </c>
    </row>
    <row r="2712" spans="1:5">
      <c r="A2712">
        <v>10390</v>
      </c>
      <c r="B2712" t="s">
        <v>211</v>
      </c>
      <c r="C2712">
        <v>36</v>
      </c>
      <c r="D2712">
        <v>54.09</v>
      </c>
      <c r="E2712">
        <v>2</v>
      </c>
    </row>
    <row r="2713" spans="1:5">
      <c r="A2713">
        <v>10390</v>
      </c>
      <c r="B2713" t="s">
        <v>212</v>
      </c>
      <c r="C2713">
        <v>49</v>
      </c>
      <c r="D2713">
        <v>122.02</v>
      </c>
      <c r="E2713">
        <v>3</v>
      </c>
    </row>
    <row r="2714" spans="1:5">
      <c r="A2714">
        <v>10390</v>
      </c>
      <c r="B2714" t="s">
        <v>213</v>
      </c>
      <c r="C2714">
        <v>35</v>
      </c>
      <c r="D2714">
        <v>67.87</v>
      </c>
      <c r="E2714">
        <v>4</v>
      </c>
    </row>
    <row r="2715" spans="1:5">
      <c r="A2715">
        <v>10390</v>
      </c>
      <c r="B2715" t="s">
        <v>224</v>
      </c>
      <c r="C2715">
        <v>37</v>
      </c>
      <c r="D2715">
        <v>35.869999999999997</v>
      </c>
      <c r="E2715">
        <v>5</v>
      </c>
    </row>
    <row r="2716" spans="1:5">
      <c r="A2716">
        <v>10390</v>
      </c>
      <c r="B2716" t="s">
        <v>214</v>
      </c>
      <c r="C2716">
        <v>46</v>
      </c>
      <c r="D2716">
        <v>51.43</v>
      </c>
      <c r="E2716">
        <v>6</v>
      </c>
    </row>
    <row r="2717" spans="1:5">
      <c r="A2717">
        <v>10390</v>
      </c>
      <c r="B2717" t="s">
        <v>215</v>
      </c>
      <c r="C2717">
        <v>45</v>
      </c>
      <c r="D2717">
        <v>134.81</v>
      </c>
      <c r="E2717">
        <v>8</v>
      </c>
    </row>
    <row r="2718" spans="1:5">
      <c r="A2718">
        <v>10390</v>
      </c>
      <c r="B2718" t="s">
        <v>216</v>
      </c>
      <c r="C2718">
        <v>30</v>
      </c>
      <c r="D2718">
        <v>66.290000000000006</v>
      </c>
      <c r="E2718">
        <v>10</v>
      </c>
    </row>
    <row r="2719" spans="1:5">
      <c r="A2719">
        <v>10390</v>
      </c>
      <c r="B2719" t="s">
        <v>217</v>
      </c>
      <c r="C2719">
        <v>41</v>
      </c>
      <c r="D2719">
        <v>39.020000000000003</v>
      </c>
      <c r="E2719">
        <v>11</v>
      </c>
    </row>
    <row r="2720" spans="1:5">
      <c r="A2720">
        <v>10390</v>
      </c>
      <c r="B2720" t="s">
        <v>218</v>
      </c>
      <c r="C2720">
        <v>45</v>
      </c>
      <c r="D2720">
        <v>101.03</v>
      </c>
      <c r="E2720">
        <v>12</v>
      </c>
    </row>
    <row r="2721" spans="1:5">
      <c r="A2721">
        <v>10390</v>
      </c>
      <c r="B2721" t="s">
        <v>219</v>
      </c>
      <c r="C2721">
        <v>22</v>
      </c>
      <c r="D2721">
        <v>81.36</v>
      </c>
      <c r="E2721">
        <v>13</v>
      </c>
    </row>
    <row r="2722" spans="1:5">
      <c r="A2722">
        <v>10391</v>
      </c>
      <c r="B2722" t="s">
        <v>134</v>
      </c>
      <c r="C2722">
        <v>24</v>
      </c>
      <c r="D2722">
        <v>195.01</v>
      </c>
      <c r="E2722">
        <v>4</v>
      </c>
    </row>
    <row r="2723" spans="1:5">
      <c r="A2723">
        <v>10391</v>
      </c>
      <c r="B2723" t="s">
        <v>135</v>
      </c>
      <c r="C2723">
        <v>37</v>
      </c>
      <c r="D2723">
        <v>121.15</v>
      </c>
      <c r="E2723">
        <v>7</v>
      </c>
    </row>
    <row r="2724" spans="1:5">
      <c r="A2724">
        <v>10391</v>
      </c>
      <c r="B2724" t="s">
        <v>136</v>
      </c>
      <c r="C2724">
        <v>39</v>
      </c>
      <c r="D2724">
        <v>110.7</v>
      </c>
      <c r="E2724">
        <v>9</v>
      </c>
    </row>
    <row r="2725" spans="1:5">
      <c r="A2725">
        <v>10391</v>
      </c>
      <c r="B2725" t="s">
        <v>137</v>
      </c>
      <c r="C2725">
        <v>29</v>
      </c>
      <c r="D2725">
        <v>114.34</v>
      </c>
      <c r="E2725">
        <v>10</v>
      </c>
    </row>
    <row r="2726" spans="1:5">
      <c r="A2726">
        <v>10391</v>
      </c>
      <c r="B2726" t="s">
        <v>132</v>
      </c>
      <c r="C2726">
        <v>35</v>
      </c>
      <c r="D2726">
        <v>102.74</v>
      </c>
      <c r="E2726">
        <v>2</v>
      </c>
    </row>
    <row r="2727" spans="1:5">
      <c r="A2727">
        <v>10391</v>
      </c>
      <c r="B2727" t="s">
        <v>133</v>
      </c>
      <c r="C2727">
        <v>42</v>
      </c>
      <c r="D2727">
        <v>47.44</v>
      </c>
      <c r="E2727">
        <v>3</v>
      </c>
    </row>
    <row r="2728" spans="1:5">
      <c r="A2728">
        <v>10391</v>
      </c>
      <c r="B2728" t="s">
        <v>138</v>
      </c>
      <c r="C2728">
        <v>44</v>
      </c>
      <c r="D2728">
        <v>57.73</v>
      </c>
      <c r="E2728">
        <v>5</v>
      </c>
    </row>
    <row r="2729" spans="1:5">
      <c r="A2729">
        <v>10391</v>
      </c>
      <c r="B2729" t="s">
        <v>139</v>
      </c>
      <c r="C2729">
        <v>32</v>
      </c>
      <c r="D2729">
        <v>99.28</v>
      </c>
      <c r="E2729">
        <v>6</v>
      </c>
    </row>
    <row r="2730" spans="1:5">
      <c r="A2730">
        <v>10391</v>
      </c>
      <c r="B2730" t="s">
        <v>130</v>
      </c>
      <c r="C2730">
        <v>33</v>
      </c>
      <c r="D2730">
        <v>26.55</v>
      </c>
      <c r="E2730">
        <v>8</v>
      </c>
    </row>
    <row r="2731" spans="1:5">
      <c r="A2731">
        <v>10391</v>
      </c>
      <c r="B2731" t="s">
        <v>131</v>
      </c>
      <c r="C2731">
        <v>24</v>
      </c>
      <c r="D2731">
        <v>36.29</v>
      </c>
      <c r="E2731">
        <v>1</v>
      </c>
    </row>
    <row r="2732" spans="1:5">
      <c r="A2732">
        <v>10392</v>
      </c>
      <c r="B2732" t="s">
        <v>140</v>
      </c>
      <c r="C2732">
        <v>37</v>
      </c>
      <c r="D2732">
        <v>61.21</v>
      </c>
      <c r="E2732">
        <v>3</v>
      </c>
    </row>
    <row r="2733" spans="1:5">
      <c r="A2733">
        <v>10392</v>
      </c>
      <c r="B2733" t="s">
        <v>141</v>
      </c>
      <c r="C2733">
        <v>29</v>
      </c>
      <c r="D2733">
        <v>103.67</v>
      </c>
      <c r="E2733">
        <v>2</v>
      </c>
    </row>
    <row r="2734" spans="1:5">
      <c r="A2734">
        <v>10392</v>
      </c>
      <c r="B2734" t="s">
        <v>142</v>
      </c>
      <c r="C2734">
        <v>36</v>
      </c>
      <c r="D2734">
        <v>98.22</v>
      </c>
      <c r="E2734">
        <v>1</v>
      </c>
    </row>
    <row r="2735" spans="1:5">
      <c r="A2735">
        <v>10393</v>
      </c>
      <c r="B2735" t="s">
        <v>150</v>
      </c>
      <c r="C2735">
        <v>35</v>
      </c>
      <c r="D2735">
        <v>145.04</v>
      </c>
      <c r="E2735">
        <v>8</v>
      </c>
    </row>
    <row r="2736" spans="1:5">
      <c r="A2736">
        <v>10393</v>
      </c>
      <c r="B2736" t="s">
        <v>151</v>
      </c>
      <c r="C2736">
        <v>32</v>
      </c>
      <c r="D2736">
        <v>99.54</v>
      </c>
      <c r="E2736">
        <v>10</v>
      </c>
    </row>
    <row r="2737" spans="1:5">
      <c r="A2737">
        <v>10393</v>
      </c>
      <c r="B2737" t="s">
        <v>152</v>
      </c>
      <c r="C2737">
        <v>20</v>
      </c>
      <c r="D2737">
        <v>137.53</v>
      </c>
      <c r="E2737">
        <v>11</v>
      </c>
    </row>
    <row r="2738" spans="1:5">
      <c r="A2738">
        <v>10393</v>
      </c>
      <c r="B2738" t="s">
        <v>153</v>
      </c>
      <c r="C2738">
        <v>38</v>
      </c>
      <c r="D2738">
        <v>104.32</v>
      </c>
      <c r="E2738">
        <v>7</v>
      </c>
    </row>
    <row r="2739" spans="1:5">
      <c r="A2739">
        <v>10393</v>
      </c>
      <c r="B2739" t="s">
        <v>143</v>
      </c>
      <c r="C2739">
        <v>30</v>
      </c>
      <c r="D2739">
        <v>106.55</v>
      </c>
      <c r="E2739">
        <v>9</v>
      </c>
    </row>
    <row r="2740" spans="1:5">
      <c r="A2740">
        <v>10393</v>
      </c>
      <c r="B2740" t="s">
        <v>144</v>
      </c>
      <c r="C2740">
        <v>44</v>
      </c>
      <c r="D2740">
        <v>41.76</v>
      </c>
      <c r="E2740">
        <v>1</v>
      </c>
    </row>
    <row r="2741" spans="1:5">
      <c r="A2741">
        <v>10393</v>
      </c>
      <c r="B2741" t="s">
        <v>145</v>
      </c>
      <c r="C2741">
        <v>33</v>
      </c>
      <c r="D2741">
        <v>112.46</v>
      </c>
      <c r="E2741">
        <v>2</v>
      </c>
    </row>
    <row r="2742" spans="1:5">
      <c r="A2742">
        <v>10393</v>
      </c>
      <c r="B2742" t="s">
        <v>146</v>
      </c>
      <c r="C2742">
        <v>33</v>
      </c>
      <c r="D2742">
        <v>88.62</v>
      </c>
      <c r="E2742">
        <v>3</v>
      </c>
    </row>
    <row r="2743" spans="1:5">
      <c r="A2743">
        <v>10393</v>
      </c>
      <c r="B2743" t="s">
        <v>147</v>
      </c>
      <c r="C2743">
        <v>38</v>
      </c>
      <c r="D2743">
        <v>84.75</v>
      </c>
      <c r="E2743">
        <v>4</v>
      </c>
    </row>
    <row r="2744" spans="1:5">
      <c r="A2744">
        <v>10393</v>
      </c>
      <c r="B2744" t="s">
        <v>148</v>
      </c>
      <c r="C2744">
        <v>31</v>
      </c>
      <c r="D2744">
        <v>63.35</v>
      </c>
      <c r="E2744">
        <v>5</v>
      </c>
    </row>
    <row r="2745" spans="1:5">
      <c r="A2745">
        <v>10393</v>
      </c>
      <c r="B2745" t="s">
        <v>149</v>
      </c>
      <c r="C2745">
        <v>21</v>
      </c>
      <c r="D2745">
        <v>83.95</v>
      </c>
      <c r="E2745">
        <v>6</v>
      </c>
    </row>
    <row r="2746" spans="1:5">
      <c r="A2746">
        <v>10394</v>
      </c>
      <c r="B2746" t="s">
        <v>154</v>
      </c>
      <c r="C2746">
        <v>22</v>
      </c>
      <c r="D2746">
        <v>135.47</v>
      </c>
      <c r="E2746">
        <v>5</v>
      </c>
    </row>
    <row r="2747" spans="1:5">
      <c r="A2747">
        <v>10394</v>
      </c>
      <c r="B2747" t="s">
        <v>155</v>
      </c>
      <c r="C2747">
        <v>37</v>
      </c>
      <c r="D2747">
        <v>124.95</v>
      </c>
      <c r="E2747">
        <v>1</v>
      </c>
    </row>
    <row r="2748" spans="1:5">
      <c r="A2748">
        <v>10394</v>
      </c>
      <c r="B2748" t="s">
        <v>156</v>
      </c>
      <c r="C2748">
        <v>31</v>
      </c>
      <c r="D2748">
        <v>53.18</v>
      </c>
      <c r="E2748">
        <v>2</v>
      </c>
    </row>
    <row r="2749" spans="1:5">
      <c r="A2749">
        <v>10394</v>
      </c>
      <c r="B2749" t="s">
        <v>157</v>
      </c>
      <c r="C2749">
        <v>46</v>
      </c>
      <c r="D2749">
        <v>35.36</v>
      </c>
      <c r="E2749">
        <v>6</v>
      </c>
    </row>
    <row r="2750" spans="1:5">
      <c r="A2750">
        <v>10394</v>
      </c>
      <c r="B2750" t="s">
        <v>158</v>
      </c>
      <c r="C2750">
        <v>37</v>
      </c>
      <c r="D2750">
        <v>104.09</v>
      </c>
      <c r="E2750">
        <v>7</v>
      </c>
    </row>
    <row r="2751" spans="1:5">
      <c r="A2751">
        <v>10394</v>
      </c>
      <c r="B2751" t="s">
        <v>159</v>
      </c>
      <c r="C2751">
        <v>36</v>
      </c>
      <c r="D2751">
        <v>47.08</v>
      </c>
      <c r="E2751">
        <v>3</v>
      </c>
    </row>
    <row r="2752" spans="1:5">
      <c r="A2752">
        <v>10394</v>
      </c>
      <c r="B2752" t="s">
        <v>160</v>
      </c>
      <c r="C2752">
        <v>30</v>
      </c>
      <c r="D2752">
        <v>55.93</v>
      </c>
      <c r="E2752">
        <v>4</v>
      </c>
    </row>
    <row r="2753" spans="1:5">
      <c r="A2753">
        <v>10395</v>
      </c>
      <c r="B2753" t="s">
        <v>163</v>
      </c>
      <c r="C2753">
        <v>32</v>
      </c>
      <c r="D2753">
        <v>125.12</v>
      </c>
      <c r="E2753">
        <v>2</v>
      </c>
    </row>
    <row r="2754" spans="1:5">
      <c r="A2754">
        <v>10395</v>
      </c>
      <c r="B2754" t="s">
        <v>164</v>
      </c>
      <c r="C2754">
        <v>33</v>
      </c>
      <c r="D2754">
        <v>205.72</v>
      </c>
      <c r="E2754">
        <v>1</v>
      </c>
    </row>
    <row r="2755" spans="1:5">
      <c r="A2755">
        <v>10395</v>
      </c>
      <c r="B2755" t="s">
        <v>161</v>
      </c>
      <c r="C2755">
        <v>46</v>
      </c>
      <c r="D2755">
        <v>98.39</v>
      </c>
      <c r="E2755">
        <v>4</v>
      </c>
    </row>
    <row r="2756" spans="1:5">
      <c r="A2756">
        <v>10395</v>
      </c>
      <c r="B2756" t="s">
        <v>162</v>
      </c>
      <c r="C2756">
        <v>45</v>
      </c>
      <c r="D2756">
        <v>57.99</v>
      </c>
      <c r="E2756">
        <v>3</v>
      </c>
    </row>
    <row r="2757" spans="1:5">
      <c r="A2757">
        <v>10396</v>
      </c>
      <c r="B2757" t="s">
        <v>165</v>
      </c>
      <c r="C2757">
        <v>33</v>
      </c>
      <c r="D2757">
        <v>155.72</v>
      </c>
      <c r="E2757">
        <v>3</v>
      </c>
    </row>
    <row r="2758" spans="1:5">
      <c r="A2758">
        <v>10396</v>
      </c>
      <c r="B2758" t="s">
        <v>166</v>
      </c>
      <c r="C2758">
        <v>33</v>
      </c>
      <c r="D2758">
        <v>129.76</v>
      </c>
      <c r="E2758">
        <v>2</v>
      </c>
    </row>
    <row r="2759" spans="1:5">
      <c r="A2759">
        <v>10396</v>
      </c>
      <c r="B2759" t="s">
        <v>167</v>
      </c>
      <c r="C2759">
        <v>24</v>
      </c>
      <c r="D2759">
        <v>91.76</v>
      </c>
      <c r="E2759">
        <v>4</v>
      </c>
    </row>
    <row r="2760" spans="1:5">
      <c r="A2760">
        <v>10396</v>
      </c>
      <c r="B2760" t="s">
        <v>168</v>
      </c>
      <c r="C2760">
        <v>45</v>
      </c>
      <c r="D2760">
        <v>83.38</v>
      </c>
      <c r="E2760">
        <v>5</v>
      </c>
    </row>
    <row r="2761" spans="1:5">
      <c r="A2761">
        <v>10396</v>
      </c>
      <c r="B2761" t="s">
        <v>169</v>
      </c>
      <c r="C2761">
        <v>49</v>
      </c>
      <c r="D2761">
        <v>100.77</v>
      </c>
      <c r="E2761">
        <v>6</v>
      </c>
    </row>
    <row r="2762" spans="1:5">
      <c r="A2762">
        <v>10396</v>
      </c>
      <c r="B2762" t="s">
        <v>170</v>
      </c>
      <c r="C2762">
        <v>27</v>
      </c>
      <c r="D2762">
        <v>77</v>
      </c>
      <c r="E2762">
        <v>7</v>
      </c>
    </row>
    <row r="2763" spans="1:5">
      <c r="A2763">
        <v>10396</v>
      </c>
      <c r="B2763" t="s">
        <v>171</v>
      </c>
      <c r="C2763">
        <v>37</v>
      </c>
      <c r="D2763">
        <v>77.989999999999995</v>
      </c>
      <c r="E2763">
        <v>8</v>
      </c>
    </row>
    <row r="2764" spans="1:5">
      <c r="A2764">
        <v>10396</v>
      </c>
      <c r="B2764" t="s">
        <v>172</v>
      </c>
      <c r="C2764">
        <v>39</v>
      </c>
      <c r="D2764">
        <v>62</v>
      </c>
      <c r="E2764">
        <v>1</v>
      </c>
    </row>
    <row r="2765" spans="1:5">
      <c r="A2765">
        <v>10397</v>
      </c>
      <c r="B2765" t="s">
        <v>173</v>
      </c>
      <c r="C2765">
        <v>32</v>
      </c>
      <c r="D2765">
        <v>69.290000000000006</v>
      </c>
      <c r="E2765">
        <v>5</v>
      </c>
    </row>
    <row r="2766" spans="1:5">
      <c r="A2766">
        <v>10397</v>
      </c>
      <c r="B2766" t="s">
        <v>174</v>
      </c>
      <c r="C2766">
        <v>22</v>
      </c>
      <c r="D2766">
        <v>62.88</v>
      </c>
      <c r="E2766">
        <v>4</v>
      </c>
    </row>
    <row r="2767" spans="1:5">
      <c r="A2767">
        <v>10397</v>
      </c>
      <c r="B2767" t="s">
        <v>175</v>
      </c>
      <c r="C2767">
        <v>48</v>
      </c>
      <c r="D2767">
        <v>86.15</v>
      </c>
      <c r="E2767">
        <v>3</v>
      </c>
    </row>
    <row r="2768" spans="1:5">
      <c r="A2768">
        <v>10397</v>
      </c>
      <c r="B2768" t="s">
        <v>176</v>
      </c>
      <c r="C2768">
        <v>36</v>
      </c>
      <c r="D2768">
        <v>80.44</v>
      </c>
      <c r="E2768">
        <v>2</v>
      </c>
    </row>
    <row r="2769" spans="1:5">
      <c r="A2769">
        <v>10397</v>
      </c>
      <c r="B2769" t="s">
        <v>177</v>
      </c>
      <c r="C2769">
        <v>34</v>
      </c>
      <c r="D2769">
        <v>52.96</v>
      </c>
      <c r="E2769">
        <v>1</v>
      </c>
    </row>
    <row r="2770" spans="1:5">
      <c r="A2770">
        <v>10398</v>
      </c>
      <c r="B2770" t="s">
        <v>178</v>
      </c>
      <c r="C2770">
        <v>33</v>
      </c>
      <c r="D2770">
        <v>130.88</v>
      </c>
      <c r="E2770">
        <v>11</v>
      </c>
    </row>
    <row r="2771" spans="1:5">
      <c r="A2771">
        <v>10398</v>
      </c>
      <c r="B2771" t="s">
        <v>179</v>
      </c>
      <c r="C2771">
        <v>34</v>
      </c>
      <c r="D2771">
        <v>82.79</v>
      </c>
      <c r="E2771">
        <v>15</v>
      </c>
    </row>
    <row r="2772" spans="1:5">
      <c r="A2772">
        <v>10398</v>
      </c>
      <c r="B2772" t="s">
        <v>180</v>
      </c>
      <c r="C2772">
        <v>28</v>
      </c>
      <c r="D2772">
        <v>70.540000000000006</v>
      </c>
      <c r="E2772">
        <v>18</v>
      </c>
    </row>
    <row r="2773" spans="1:5">
      <c r="A2773">
        <v>10398</v>
      </c>
      <c r="B2773" t="s">
        <v>181</v>
      </c>
      <c r="C2773">
        <v>45</v>
      </c>
      <c r="D2773">
        <v>92.11</v>
      </c>
      <c r="E2773">
        <v>17</v>
      </c>
    </row>
    <row r="2774" spans="1:5">
      <c r="A2774">
        <v>10398</v>
      </c>
      <c r="B2774" t="s">
        <v>182</v>
      </c>
      <c r="C2774">
        <v>43</v>
      </c>
      <c r="D2774">
        <v>100.67</v>
      </c>
      <c r="E2774">
        <v>16</v>
      </c>
    </row>
    <row r="2775" spans="1:5">
      <c r="A2775">
        <v>10398</v>
      </c>
      <c r="B2775" t="s">
        <v>183</v>
      </c>
      <c r="C2775">
        <v>28</v>
      </c>
      <c r="D2775">
        <v>60.29</v>
      </c>
      <c r="E2775">
        <v>3</v>
      </c>
    </row>
    <row r="2776" spans="1:5">
      <c r="A2776">
        <v>10398</v>
      </c>
      <c r="B2776" t="s">
        <v>184</v>
      </c>
      <c r="C2776">
        <v>34</v>
      </c>
      <c r="D2776">
        <v>61.15</v>
      </c>
      <c r="E2776">
        <v>13</v>
      </c>
    </row>
    <row r="2777" spans="1:5">
      <c r="A2777">
        <v>10398</v>
      </c>
      <c r="B2777" t="s">
        <v>185</v>
      </c>
      <c r="C2777">
        <v>41</v>
      </c>
      <c r="D2777">
        <v>56.64</v>
      </c>
      <c r="E2777">
        <v>2</v>
      </c>
    </row>
    <row r="2778" spans="1:5">
      <c r="A2778">
        <v>10398</v>
      </c>
      <c r="B2778" t="s">
        <v>186</v>
      </c>
      <c r="C2778">
        <v>45</v>
      </c>
      <c r="D2778">
        <v>65.930000000000007</v>
      </c>
      <c r="E2778">
        <v>14</v>
      </c>
    </row>
    <row r="2779" spans="1:5">
      <c r="A2779">
        <v>10398</v>
      </c>
      <c r="B2779" t="s">
        <v>187</v>
      </c>
      <c r="C2779">
        <v>22</v>
      </c>
      <c r="D2779">
        <v>60.54</v>
      </c>
      <c r="E2779">
        <v>4</v>
      </c>
    </row>
    <row r="2780" spans="1:5">
      <c r="A2780">
        <v>10398</v>
      </c>
      <c r="B2780" t="s">
        <v>188</v>
      </c>
      <c r="C2780">
        <v>49</v>
      </c>
      <c r="D2780">
        <v>38.840000000000003</v>
      </c>
      <c r="E2780">
        <v>5</v>
      </c>
    </row>
    <row r="2781" spans="1:5">
      <c r="A2781">
        <v>10398</v>
      </c>
      <c r="B2781" t="s">
        <v>189</v>
      </c>
      <c r="C2781">
        <v>47</v>
      </c>
      <c r="D2781">
        <v>78.55</v>
      </c>
      <c r="E2781">
        <v>6</v>
      </c>
    </row>
    <row r="2782" spans="1:5">
      <c r="A2782">
        <v>10398</v>
      </c>
      <c r="B2782" t="s">
        <v>190</v>
      </c>
      <c r="C2782">
        <v>36</v>
      </c>
      <c r="D2782">
        <v>75.13</v>
      </c>
      <c r="E2782">
        <v>7</v>
      </c>
    </row>
    <row r="2783" spans="1:5">
      <c r="A2783">
        <v>10398</v>
      </c>
      <c r="B2783" t="s">
        <v>191</v>
      </c>
      <c r="C2783">
        <v>22</v>
      </c>
      <c r="D2783">
        <v>98.72</v>
      </c>
      <c r="E2783">
        <v>8</v>
      </c>
    </row>
    <row r="2784" spans="1:5">
      <c r="A2784">
        <v>10398</v>
      </c>
      <c r="B2784" t="s">
        <v>192</v>
      </c>
      <c r="C2784">
        <v>23</v>
      </c>
      <c r="D2784">
        <v>102.04</v>
      </c>
      <c r="E2784">
        <v>9</v>
      </c>
    </row>
    <row r="2785" spans="1:5">
      <c r="A2785">
        <v>10398</v>
      </c>
      <c r="B2785" t="s">
        <v>193</v>
      </c>
      <c r="C2785">
        <v>29</v>
      </c>
      <c r="D2785">
        <v>76.8</v>
      </c>
      <c r="E2785">
        <v>10</v>
      </c>
    </row>
    <row r="2786" spans="1:5">
      <c r="A2786">
        <v>10398</v>
      </c>
      <c r="B2786" t="s">
        <v>194</v>
      </c>
      <c r="C2786">
        <v>36</v>
      </c>
      <c r="D2786">
        <v>62.19</v>
      </c>
      <c r="E2786">
        <v>12</v>
      </c>
    </row>
    <row r="2787" spans="1:5">
      <c r="A2787">
        <v>10398</v>
      </c>
      <c r="B2787" t="s">
        <v>195</v>
      </c>
      <c r="C2787">
        <v>34</v>
      </c>
      <c r="D2787">
        <v>41.22</v>
      </c>
      <c r="E2787">
        <v>1</v>
      </c>
    </row>
    <row r="2788" spans="1:5">
      <c r="A2788">
        <v>10399</v>
      </c>
      <c r="B2788" t="s">
        <v>196</v>
      </c>
      <c r="C2788">
        <v>40</v>
      </c>
      <c r="D2788">
        <v>77.52</v>
      </c>
      <c r="E2788">
        <v>8</v>
      </c>
    </row>
    <row r="2789" spans="1:5">
      <c r="A2789">
        <v>10399</v>
      </c>
      <c r="B2789" t="s">
        <v>197</v>
      </c>
      <c r="C2789">
        <v>51</v>
      </c>
      <c r="D2789">
        <v>99.91</v>
      </c>
      <c r="E2789">
        <v>7</v>
      </c>
    </row>
    <row r="2790" spans="1:5">
      <c r="A2790">
        <v>10399</v>
      </c>
      <c r="B2790" t="s">
        <v>198</v>
      </c>
      <c r="C2790">
        <v>22</v>
      </c>
      <c r="D2790">
        <v>156.86000000000001</v>
      </c>
      <c r="E2790">
        <v>6</v>
      </c>
    </row>
    <row r="2791" spans="1:5">
      <c r="A2791">
        <v>10399</v>
      </c>
      <c r="B2791" t="s">
        <v>199</v>
      </c>
      <c r="C2791">
        <v>29</v>
      </c>
      <c r="D2791">
        <v>123.51</v>
      </c>
      <c r="E2791">
        <v>5</v>
      </c>
    </row>
    <row r="2792" spans="1:5">
      <c r="A2792">
        <v>10399</v>
      </c>
      <c r="B2792" t="s">
        <v>200</v>
      </c>
      <c r="C2792">
        <v>30</v>
      </c>
      <c r="D2792">
        <v>51.48</v>
      </c>
      <c r="E2792">
        <v>4</v>
      </c>
    </row>
    <row r="2793" spans="1:5">
      <c r="A2793">
        <v>10399</v>
      </c>
      <c r="B2793" t="s">
        <v>201</v>
      </c>
      <c r="C2793">
        <v>57</v>
      </c>
      <c r="D2793">
        <v>104.81</v>
      </c>
      <c r="E2793">
        <v>3</v>
      </c>
    </row>
    <row r="2794" spans="1:5">
      <c r="A2794">
        <v>10399</v>
      </c>
      <c r="B2794" t="s">
        <v>202</v>
      </c>
      <c r="C2794">
        <v>58</v>
      </c>
      <c r="D2794">
        <v>75.41</v>
      </c>
      <c r="E2794">
        <v>2</v>
      </c>
    </row>
    <row r="2795" spans="1:5">
      <c r="A2795">
        <v>10399</v>
      </c>
      <c r="B2795" t="s">
        <v>203</v>
      </c>
      <c r="C2795">
        <v>32</v>
      </c>
      <c r="D2795">
        <v>97.89</v>
      </c>
      <c r="E2795">
        <v>1</v>
      </c>
    </row>
    <row r="2796" spans="1:5">
      <c r="A2796">
        <v>10400</v>
      </c>
      <c r="B2796" t="s">
        <v>163</v>
      </c>
      <c r="C2796">
        <v>64</v>
      </c>
      <c r="D2796">
        <v>134.63999999999999</v>
      </c>
      <c r="E2796">
        <v>9</v>
      </c>
    </row>
    <row r="2797" spans="1:5">
      <c r="A2797">
        <v>10400</v>
      </c>
      <c r="B2797" t="s">
        <v>178</v>
      </c>
      <c r="C2797">
        <v>34</v>
      </c>
      <c r="D2797">
        <v>129.31</v>
      </c>
      <c r="E2797">
        <v>1</v>
      </c>
    </row>
    <row r="2798" spans="1:5">
      <c r="A2798">
        <v>10400</v>
      </c>
      <c r="B2798" t="s">
        <v>180</v>
      </c>
      <c r="C2798">
        <v>30</v>
      </c>
      <c r="D2798">
        <v>74.84</v>
      </c>
      <c r="E2798">
        <v>7</v>
      </c>
    </row>
    <row r="2799" spans="1:5">
      <c r="A2799">
        <v>10400</v>
      </c>
      <c r="B2799" t="s">
        <v>181</v>
      </c>
      <c r="C2799">
        <v>58</v>
      </c>
      <c r="D2799">
        <v>88.93</v>
      </c>
      <c r="E2799">
        <v>6</v>
      </c>
    </row>
    <row r="2800" spans="1:5">
      <c r="A2800">
        <v>10400</v>
      </c>
      <c r="B2800" t="s">
        <v>183</v>
      </c>
      <c r="C2800">
        <v>24</v>
      </c>
      <c r="D2800">
        <v>55.49</v>
      </c>
      <c r="E2800">
        <v>2</v>
      </c>
    </row>
    <row r="2801" spans="1:5">
      <c r="A2801">
        <v>10400</v>
      </c>
      <c r="B2801" t="s">
        <v>184</v>
      </c>
      <c r="C2801">
        <v>38</v>
      </c>
      <c r="D2801">
        <v>59.18</v>
      </c>
      <c r="E2801">
        <v>3</v>
      </c>
    </row>
    <row r="2802" spans="1:5">
      <c r="A2802">
        <v>10400</v>
      </c>
      <c r="B2802" t="s">
        <v>171</v>
      </c>
      <c r="C2802">
        <v>42</v>
      </c>
      <c r="D2802">
        <v>74.64</v>
      </c>
      <c r="E2802">
        <v>8</v>
      </c>
    </row>
    <row r="2803" spans="1:5">
      <c r="A2803">
        <v>10400</v>
      </c>
      <c r="B2803" t="s">
        <v>190</v>
      </c>
      <c r="C2803">
        <v>46</v>
      </c>
      <c r="D2803">
        <v>82.37</v>
      </c>
      <c r="E2803">
        <v>5</v>
      </c>
    </row>
    <row r="2804" spans="1:5">
      <c r="A2804">
        <v>10400</v>
      </c>
      <c r="B2804" t="s">
        <v>195</v>
      </c>
      <c r="C2804">
        <v>20</v>
      </c>
      <c r="D2804">
        <v>41.71</v>
      </c>
      <c r="E2804">
        <v>4</v>
      </c>
    </row>
    <row r="2805" spans="1:5">
      <c r="A2805">
        <v>10401</v>
      </c>
      <c r="B2805" t="s">
        <v>179</v>
      </c>
      <c r="C2805">
        <v>42</v>
      </c>
      <c r="D2805">
        <v>75.19</v>
      </c>
      <c r="E2805">
        <v>3</v>
      </c>
    </row>
    <row r="2806" spans="1:5">
      <c r="A2806">
        <v>10401</v>
      </c>
      <c r="B2806" t="s">
        <v>182</v>
      </c>
      <c r="C2806">
        <v>38</v>
      </c>
      <c r="D2806">
        <v>87.54</v>
      </c>
      <c r="E2806">
        <v>5</v>
      </c>
    </row>
    <row r="2807" spans="1:5">
      <c r="A2807">
        <v>10401</v>
      </c>
      <c r="B2807" t="s">
        <v>185</v>
      </c>
      <c r="C2807">
        <v>64</v>
      </c>
      <c r="D2807">
        <v>59.37</v>
      </c>
      <c r="E2807">
        <v>12</v>
      </c>
    </row>
    <row r="2808" spans="1:5">
      <c r="A2808">
        <v>10401</v>
      </c>
      <c r="B2808" t="s">
        <v>186</v>
      </c>
      <c r="C2808">
        <v>52</v>
      </c>
      <c r="D2808">
        <v>65.930000000000007</v>
      </c>
      <c r="E2808">
        <v>4</v>
      </c>
    </row>
    <row r="2809" spans="1:5">
      <c r="A2809">
        <v>10401</v>
      </c>
      <c r="B2809" t="s">
        <v>203</v>
      </c>
      <c r="C2809">
        <v>49</v>
      </c>
      <c r="D2809">
        <v>81.91</v>
      </c>
      <c r="E2809">
        <v>1</v>
      </c>
    </row>
    <row r="2810" spans="1:5">
      <c r="A2810">
        <v>10401</v>
      </c>
      <c r="B2810" t="s">
        <v>187</v>
      </c>
      <c r="C2810">
        <v>62</v>
      </c>
      <c r="D2810">
        <v>62.6</v>
      </c>
      <c r="E2810">
        <v>6</v>
      </c>
    </row>
    <row r="2811" spans="1:5">
      <c r="A2811">
        <v>10401</v>
      </c>
      <c r="B2811" t="s">
        <v>188</v>
      </c>
      <c r="C2811">
        <v>56</v>
      </c>
      <c r="D2811">
        <v>41.46</v>
      </c>
      <c r="E2811">
        <v>7</v>
      </c>
    </row>
    <row r="2812" spans="1:5">
      <c r="A2812">
        <v>10401</v>
      </c>
      <c r="B2812" t="s">
        <v>189</v>
      </c>
      <c r="C2812">
        <v>11</v>
      </c>
      <c r="D2812">
        <v>77.64</v>
      </c>
      <c r="E2812">
        <v>8</v>
      </c>
    </row>
    <row r="2813" spans="1:5">
      <c r="A2813">
        <v>10401</v>
      </c>
      <c r="B2813" t="s">
        <v>191</v>
      </c>
      <c r="C2813">
        <v>85</v>
      </c>
      <c r="D2813">
        <v>98.72</v>
      </c>
      <c r="E2813">
        <v>10</v>
      </c>
    </row>
    <row r="2814" spans="1:5">
      <c r="A2814">
        <v>10401</v>
      </c>
      <c r="B2814" t="s">
        <v>192</v>
      </c>
      <c r="C2814">
        <v>21</v>
      </c>
      <c r="D2814">
        <v>96.11</v>
      </c>
      <c r="E2814">
        <v>2</v>
      </c>
    </row>
    <row r="2815" spans="1:5">
      <c r="A2815">
        <v>10401</v>
      </c>
      <c r="B2815" t="s">
        <v>193</v>
      </c>
      <c r="C2815">
        <v>77</v>
      </c>
      <c r="D2815">
        <v>73.599999999999994</v>
      </c>
      <c r="E2815">
        <v>9</v>
      </c>
    </row>
    <row r="2816" spans="1:5">
      <c r="A2816">
        <v>10401</v>
      </c>
      <c r="B2816" t="s">
        <v>194</v>
      </c>
      <c r="C2816">
        <v>40</v>
      </c>
      <c r="D2816">
        <v>66.63</v>
      </c>
      <c r="E2816">
        <v>11</v>
      </c>
    </row>
    <row r="2817" spans="1:5">
      <c r="A2817">
        <v>10402</v>
      </c>
      <c r="B2817" t="s">
        <v>197</v>
      </c>
      <c r="C2817">
        <v>45</v>
      </c>
      <c r="D2817">
        <v>118.94</v>
      </c>
      <c r="E2817">
        <v>1</v>
      </c>
    </row>
    <row r="2818" spans="1:5">
      <c r="A2818">
        <v>10402</v>
      </c>
      <c r="B2818" t="s">
        <v>200</v>
      </c>
      <c r="C2818">
        <v>55</v>
      </c>
      <c r="D2818">
        <v>58.15</v>
      </c>
      <c r="E2818">
        <v>2</v>
      </c>
    </row>
    <row r="2819" spans="1:5">
      <c r="A2819">
        <v>10402</v>
      </c>
      <c r="B2819" t="s">
        <v>202</v>
      </c>
      <c r="C2819">
        <v>59</v>
      </c>
      <c r="D2819">
        <v>61.7</v>
      </c>
      <c r="E2819">
        <v>3</v>
      </c>
    </row>
    <row r="2820" spans="1:5">
      <c r="A2820">
        <v>10403</v>
      </c>
      <c r="B2820" t="s">
        <v>196</v>
      </c>
      <c r="C2820">
        <v>24</v>
      </c>
      <c r="D2820">
        <v>85.17</v>
      </c>
      <c r="E2820">
        <v>7</v>
      </c>
    </row>
    <row r="2821" spans="1:5">
      <c r="A2821">
        <v>10403</v>
      </c>
      <c r="B2821" t="s">
        <v>198</v>
      </c>
      <c r="C2821">
        <v>66</v>
      </c>
      <c r="D2821">
        <v>174.29</v>
      </c>
      <c r="E2821">
        <v>9</v>
      </c>
    </row>
    <row r="2822" spans="1:5">
      <c r="A2822">
        <v>10403</v>
      </c>
      <c r="B2822" t="s">
        <v>199</v>
      </c>
      <c r="C2822">
        <v>66</v>
      </c>
      <c r="D2822">
        <v>122</v>
      </c>
      <c r="E2822">
        <v>6</v>
      </c>
    </row>
    <row r="2823" spans="1:5">
      <c r="A2823">
        <v>10403</v>
      </c>
      <c r="B2823" t="s">
        <v>211</v>
      </c>
      <c r="C2823">
        <v>36</v>
      </c>
      <c r="D2823">
        <v>55.33</v>
      </c>
      <c r="E2823">
        <v>1</v>
      </c>
    </row>
    <row r="2824" spans="1:5">
      <c r="A2824">
        <v>10403</v>
      </c>
      <c r="B2824" t="s">
        <v>201</v>
      </c>
      <c r="C2824">
        <v>46</v>
      </c>
      <c r="D2824">
        <v>109.32</v>
      </c>
      <c r="E2824">
        <v>8</v>
      </c>
    </row>
    <row r="2825" spans="1:5">
      <c r="A2825">
        <v>10403</v>
      </c>
      <c r="B2825" t="s">
        <v>213</v>
      </c>
      <c r="C2825">
        <v>27</v>
      </c>
      <c r="D2825">
        <v>57.49</v>
      </c>
      <c r="E2825">
        <v>4</v>
      </c>
    </row>
    <row r="2826" spans="1:5">
      <c r="A2826">
        <v>10403</v>
      </c>
      <c r="B2826" t="s">
        <v>217</v>
      </c>
      <c r="C2826">
        <v>30</v>
      </c>
      <c r="D2826">
        <v>35.799999999999997</v>
      </c>
      <c r="E2826">
        <v>2</v>
      </c>
    </row>
    <row r="2827" spans="1:5">
      <c r="A2827">
        <v>10403</v>
      </c>
      <c r="B2827" t="s">
        <v>218</v>
      </c>
      <c r="C2827">
        <v>45</v>
      </c>
      <c r="D2827">
        <v>88.78</v>
      </c>
      <c r="E2827">
        <v>5</v>
      </c>
    </row>
    <row r="2828" spans="1:5">
      <c r="A2828">
        <v>10403</v>
      </c>
      <c r="B2828" t="s">
        <v>219</v>
      </c>
      <c r="C2828">
        <v>31</v>
      </c>
      <c r="D2828">
        <v>65.09</v>
      </c>
      <c r="E2828">
        <v>3</v>
      </c>
    </row>
    <row r="2829" spans="1:5">
      <c r="A2829">
        <v>10404</v>
      </c>
      <c r="B2829" t="s">
        <v>204</v>
      </c>
      <c r="C2829">
        <v>64</v>
      </c>
      <c r="D2829">
        <v>163.44</v>
      </c>
      <c r="E2829">
        <v>3</v>
      </c>
    </row>
    <row r="2830" spans="1:5">
      <c r="A2830">
        <v>10404</v>
      </c>
      <c r="B2830" t="s">
        <v>205</v>
      </c>
      <c r="C2830">
        <v>43</v>
      </c>
      <c r="D2830">
        <v>102.17</v>
      </c>
      <c r="E2830">
        <v>1</v>
      </c>
    </row>
    <row r="2831" spans="1:5">
      <c r="A2831">
        <v>10404</v>
      </c>
      <c r="B2831" t="s">
        <v>206</v>
      </c>
      <c r="C2831">
        <v>77</v>
      </c>
      <c r="D2831">
        <v>67.03</v>
      </c>
      <c r="E2831">
        <v>4</v>
      </c>
    </row>
    <row r="2832" spans="1:5">
      <c r="A2832">
        <v>10404</v>
      </c>
      <c r="B2832" t="s">
        <v>209</v>
      </c>
      <c r="C2832">
        <v>90</v>
      </c>
      <c r="D2832">
        <v>67.540000000000006</v>
      </c>
      <c r="E2832">
        <v>6</v>
      </c>
    </row>
    <row r="2833" spans="1:5">
      <c r="A2833">
        <v>10404</v>
      </c>
      <c r="B2833" t="s">
        <v>210</v>
      </c>
      <c r="C2833">
        <v>28</v>
      </c>
      <c r="D2833">
        <v>127.88</v>
      </c>
      <c r="E2833">
        <v>5</v>
      </c>
    </row>
    <row r="2834" spans="1:5">
      <c r="A2834">
        <v>10404</v>
      </c>
      <c r="B2834" t="s">
        <v>212</v>
      </c>
      <c r="C2834">
        <v>48</v>
      </c>
      <c r="D2834">
        <v>124.99</v>
      </c>
      <c r="E2834">
        <v>8</v>
      </c>
    </row>
    <row r="2835" spans="1:5">
      <c r="A2835">
        <v>10404</v>
      </c>
      <c r="B2835" t="s">
        <v>214</v>
      </c>
      <c r="C2835">
        <v>49</v>
      </c>
      <c r="D2835">
        <v>53.27</v>
      </c>
      <c r="E2835">
        <v>2</v>
      </c>
    </row>
    <row r="2836" spans="1:5">
      <c r="A2836">
        <v>10404</v>
      </c>
      <c r="B2836" t="s">
        <v>216</v>
      </c>
      <c r="C2836">
        <v>48</v>
      </c>
      <c r="D2836">
        <v>65.48</v>
      </c>
      <c r="E2836">
        <v>7</v>
      </c>
    </row>
    <row r="2837" spans="1:5">
      <c r="A2837">
        <v>10405</v>
      </c>
      <c r="B2837" t="s">
        <v>207</v>
      </c>
      <c r="C2837">
        <v>97</v>
      </c>
      <c r="D2837">
        <v>115.16</v>
      </c>
      <c r="E2837">
        <v>5</v>
      </c>
    </row>
    <row r="2838" spans="1:5">
      <c r="A2838">
        <v>10405</v>
      </c>
      <c r="B2838" t="s">
        <v>208</v>
      </c>
      <c r="C2838">
        <v>61</v>
      </c>
      <c r="D2838">
        <v>72.38</v>
      </c>
      <c r="E2838">
        <v>4</v>
      </c>
    </row>
    <row r="2839" spans="1:5">
      <c r="A2839">
        <v>10405</v>
      </c>
      <c r="B2839" t="s">
        <v>154</v>
      </c>
      <c r="C2839">
        <v>55</v>
      </c>
      <c r="D2839">
        <v>147.33000000000001</v>
      </c>
      <c r="E2839">
        <v>1</v>
      </c>
    </row>
    <row r="2840" spans="1:5">
      <c r="A2840">
        <v>10405</v>
      </c>
      <c r="B2840" t="s">
        <v>224</v>
      </c>
      <c r="C2840">
        <v>47</v>
      </c>
      <c r="D2840">
        <v>37.380000000000003</v>
      </c>
      <c r="E2840">
        <v>2</v>
      </c>
    </row>
    <row r="2841" spans="1:5">
      <c r="A2841">
        <v>10405</v>
      </c>
      <c r="B2841" t="s">
        <v>215</v>
      </c>
      <c r="C2841">
        <v>76</v>
      </c>
      <c r="D2841">
        <v>127.79</v>
      </c>
      <c r="E2841">
        <v>3</v>
      </c>
    </row>
    <row r="2842" spans="1:5">
      <c r="A2842">
        <v>10406</v>
      </c>
      <c r="B2842" t="s">
        <v>220</v>
      </c>
      <c r="C2842">
        <v>61</v>
      </c>
      <c r="D2842">
        <v>124.56</v>
      </c>
      <c r="E2842">
        <v>3</v>
      </c>
    </row>
    <row r="2843" spans="1:5">
      <c r="A2843">
        <v>10406</v>
      </c>
      <c r="B2843" t="s">
        <v>221</v>
      </c>
      <c r="C2843">
        <v>48</v>
      </c>
      <c r="D2843">
        <v>133.72</v>
      </c>
      <c r="E2843">
        <v>2</v>
      </c>
    </row>
    <row r="2844" spans="1:5">
      <c r="A2844">
        <v>10406</v>
      </c>
      <c r="B2844" t="s">
        <v>223</v>
      </c>
      <c r="C2844">
        <v>65</v>
      </c>
      <c r="D2844">
        <v>117.26</v>
      </c>
      <c r="E2844">
        <v>1</v>
      </c>
    </row>
    <row r="2845" spans="1:5">
      <c r="A2845">
        <v>10407</v>
      </c>
      <c r="B2845" t="s">
        <v>225</v>
      </c>
      <c r="C2845">
        <v>59</v>
      </c>
      <c r="D2845">
        <v>114.48</v>
      </c>
      <c r="E2845">
        <v>11</v>
      </c>
    </row>
    <row r="2846" spans="1:5">
      <c r="A2846">
        <v>10407</v>
      </c>
      <c r="B2846" t="s">
        <v>124</v>
      </c>
      <c r="C2846">
        <v>76</v>
      </c>
      <c r="D2846">
        <v>141.1</v>
      </c>
      <c r="E2846">
        <v>2</v>
      </c>
    </row>
    <row r="2847" spans="1:5">
      <c r="A2847">
        <v>10407</v>
      </c>
      <c r="B2847" t="s">
        <v>125</v>
      </c>
      <c r="C2847">
        <v>42</v>
      </c>
      <c r="D2847">
        <v>58.12</v>
      </c>
      <c r="E2847">
        <v>1</v>
      </c>
    </row>
    <row r="2848" spans="1:5">
      <c r="A2848">
        <v>10407</v>
      </c>
      <c r="B2848" t="s">
        <v>222</v>
      </c>
      <c r="C2848">
        <v>41</v>
      </c>
      <c r="D2848">
        <v>132</v>
      </c>
      <c r="E2848">
        <v>12</v>
      </c>
    </row>
    <row r="2849" spans="1:5">
      <c r="A2849">
        <v>10407</v>
      </c>
      <c r="B2849" t="s">
        <v>126</v>
      </c>
      <c r="C2849">
        <v>6</v>
      </c>
      <c r="D2849">
        <v>91.11</v>
      </c>
      <c r="E2849">
        <v>3</v>
      </c>
    </row>
    <row r="2850" spans="1:5">
      <c r="A2850">
        <v>10407</v>
      </c>
      <c r="B2850" t="s">
        <v>226</v>
      </c>
      <c r="C2850">
        <v>66</v>
      </c>
      <c r="D2850">
        <v>64.14</v>
      </c>
      <c r="E2850">
        <v>4</v>
      </c>
    </row>
    <row r="2851" spans="1:5">
      <c r="A2851">
        <v>10407</v>
      </c>
      <c r="B2851" t="s">
        <v>227</v>
      </c>
      <c r="C2851">
        <v>26</v>
      </c>
      <c r="D2851">
        <v>68.349999999999994</v>
      </c>
      <c r="E2851">
        <v>8</v>
      </c>
    </row>
    <row r="2852" spans="1:5">
      <c r="A2852">
        <v>10407</v>
      </c>
      <c r="B2852" t="s">
        <v>228</v>
      </c>
      <c r="C2852">
        <v>64</v>
      </c>
      <c r="D2852">
        <v>45.78</v>
      </c>
      <c r="E2852">
        <v>10</v>
      </c>
    </row>
    <row r="2853" spans="1:5">
      <c r="A2853">
        <v>10407</v>
      </c>
      <c r="B2853" t="s">
        <v>229</v>
      </c>
      <c r="C2853">
        <v>76</v>
      </c>
      <c r="D2853">
        <v>81.78</v>
      </c>
      <c r="E2853">
        <v>6</v>
      </c>
    </row>
    <row r="2854" spans="1:5">
      <c r="A2854">
        <v>10407</v>
      </c>
      <c r="B2854" t="s">
        <v>230</v>
      </c>
      <c r="C2854">
        <v>59</v>
      </c>
      <c r="D2854">
        <v>98.65</v>
      </c>
      <c r="E2854">
        <v>5</v>
      </c>
    </row>
    <row r="2855" spans="1:5">
      <c r="A2855">
        <v>10407</v>
      </c>
      <c r="B2855" t="s">
        <v>231</v>
      </c>
      <c r="C2855">
        <v>13</v>
      </c>
      <c r="D2855">
        <v>77.05</v>
      </c>
      <c r="E2855">
        <v>7</v>
      </c>
    </row>
    <row r="2856" spans="1:5">
      <c r="A2856">
        <v>10407</v>
      </c>
      <c r="B2856" t="s">
        <v>232</v>
      </c>
      <c r="C2856">
        <v>43</v>
      </c>
      <c r="D2856">
        <v>101.73</v>
      </c>
      <c r="E2856">
        <v>9</v>
      </c>
    </row>
    <row r="2857" spans="1:5">
      <c r="A2857">
        <v>10408</v>
      </c>
      <c r="B2857" t="s">
        <v>127</v>
      </c>
      <c r="C2857">
        <v>15</v>
      </c>
      <c r="D2857">
        <v>41.03</v>
      </c>
      <c r="E2857">
        <v>1</v>
      </c>
    </row>
    <row r="2858" spans="1:5">
      <c r="A2858">
        <v>10409</v>
      </c>
      <c r="B2858" t="s">
        <v>128</v>
      </c>
      <c r="C2858">
        <v>6</v>
      </c>
      <c r="D2858">
        <v>104.25</v>
      </c>
      <c r="E2858">
        <v>2</v>
      </c>
    </row>
    <row r="2859" spans="1:5">
      <c r="A2859">
        <v>10409</v>
      </c>
      <c r="B2859" t="s">
        <v>130</v>
      </c>
      <c r="C2859">
        <v>61</v>
      </c>
      <c r="D2859">
        <v>27.88</v>
      </c>
      <c r="E2859">
        <v>1</v>
      </c>
    </row>
    <row r="2860" spans="1:5">
      <c r="A2860">
        <v>10410</v>
      </c>
      <c r="B2860" t="s">
        <v>132</v>
      </c>
      <c r="C2860">
        <v>65</v>
      </c>
      <c r="D2860">
        <v>99.66</v>
      </c>
      <c r="E2860">
        <v>7</v>
      </c>
    </row>
    <row r="2861" spans="1:5">
      <c r="A2861">
        <v>10410</v>
      </c>
      <c r="B2861" t="s">
        <v>133</v>
      </c>
      <c r="C2861">
        <v>44</v>
      </c>
      <c r="D2861">
        <v>51.21</v>
      </c>
      <c r="E2861">
        <v>6</v>
      </c>
    </row>
    <row r="2862" spans="1:5">
      <c r="A2862">
        <v>10410</v>
      </c>
      <c r="B2862" t="s">
        <v>129</v>
      </c>
      <c r="C2862">
        <v>56</v>
      </c>
      <c r="D2862">
        <v>145.13</v>
      </c>
      <c r="E2862">
        <v>8</v>
      </c>
    </row>
    <row r="2863" spans="1:5">
      <c r="A2863">
        <v>10410</v>
      </c>
      <c r="B2863" t="s">
        <v>139</v>
      </c>
      <c r="C2863">
        <v>47</v>
      </c>
      <c r="D2863">
        <v>93.21</v>
      </c>
      <c r="E2863">
        <v>1</v>
      </c>
    </row>
    <row r="2864" spans="1:5">
      <c r="A2864">
        <v>10410</v>
      </c>
      <c r="B2864" t="s">
        <v>140</v>
      </c>
      <c r="C2864">
        <v>53</v>
      </c>
      <c r="D2864">
        <v>49.97</v>
      </c>
      <c r="E2864">
        <v>3</v>
      </c>
    </row>
    <row r="2865" spans="1:5">
      <c r="A2865">
        <v>10410</v>
      </c>
      <c r="B2865" t="s">
        <v>141</v>
      </c>
      <c r="C2865">
        <v>34</v>
      </c>
      <c r="D2865">
        <v>84.82</v>
      </c>
      <c r="E2865">
        <v>2</v>
      </c>
    </row>
    <row r="2866" spans="1:5">
      <c r="A2866">
        <v>10410</v>
      </c>
      <c r="B2866" t="s">
        <v>142</v>
      </c>
      <c r="C2866">
        <v>44</v>
      </c>
      <c r="D2866">
        <v>81.349999999999994</v>
      </c>
      <c r="E2866">
        <v>5</v>
      </c>
    </row>
    <row r="2867" spans="1:5">
      <c r="A2867">
        <v>10410</v>
      </c>
      <c r="B2867" t="s">
        <v>131</v>
      </c>
      <c r="C2867">
        <v>31</v>
      </c>
      <c r="D2867">
        <v>42.56</v>
      </c>
      <c r="E2867">
        <v>9</v>
      </c>
    </row>
    <row r="2868" spans="1:5">
      <c r="A2868">
        <v>10410</v>
      </c>
      <c r="B2868" t="s">
        <v>146</v>
      </c>
      <c r="C2868">
        <v>50</v>
      </c>
      <c r="D2868">
        <v>95.44</v>
      </c>
      <c r="E2868">
        <v>4</v>
      </c>
    </row>
    <row r="2869" spans="1:5">
      <c r="A2869">
        <v>10411</v>
      </c>
      <c r="B2869" t="s">
        <v>134</v>
      </c>
      <c r="C2869">
        <v>23</v>
      </c>
      <c r="D2869">
        <v>205.73</v>
      </c>
      <c r="E2869">
        <v>9</v>
      </c>
    </row>
    <row r="2870" spans="1:5">
      <c r="A2870">
        <v>10411</v>
      </c>
      <c r="B2870" t="s">
        <v>135</v>
      </c>
      <c r="C2870">
        <v>27</v>
      </c>
      <c r="D2870">
        <v>144.79</v>
      </c>
      <c r="E2870">
        <v>2</v>
      </c>
    </row>
    <row r="2871" spans="1:5">
      <c r="A2871">
        <v>10411</v>
      </c>
      <c r="B2871" t="s">
        <v>136</v>
      </c>
      <c r="C2871">
        <v>40</v>
      </c>
      <c r="D2871">
        <v>110.7</v>
      </c>
      <c r="E2871">
        <v>6</v>
      </c>
    </row>
    <row r="2872" spans="1:5">
      <c r="A2872">
        <v>10411</v>
      </c>
      <c r="B2872" t="s">
        <v>137</v>
      </c>
      <c r="C2872">
        <v>27</v>
      </c>
      <c r="D2872">
        <v>109.67</v>
      </c>
      <c r="E2872">
        <v>8</v>
      </c>
    </row>
    <row r="2873" spans="1:5">
      <c r="A2873">
        <v>10411</v>
      </c>
      <c r="B2873" t="s">
        <v>143</v>
      </c>
      <c r="C2873">
        <v>46</v>
      </c>
      <c r="D2873">
        <v>106.55</v>
      </c>
      <c r="E2873">
        <v>3</v>
      </c>
    </row>
    <row r="2874" spans="1:5">
      <c r="A2874">
        <v>10411</v>
      </c>
      <c r="B2874" t="s">
        <v>144</v>
      </c>
      <c r="C2874">
        <v>35</v>
      </c>
      <c r="D2874">
        <v>41.25</v>
      </c>
      <c r="E2874">
        <v>7</v>
      </c>
    </row>
    <row r="2875" spans="1:5">
      <c r="A2875">
        <v>10411</v>
      </c>
      <c r="B2875" t="s">
        <v>147</v>
      </c>
      <c r="C2875">
        <v>26</v>
      </c>
      <c r="D2875">
        <v>78.010000000000005</v>
      </c>
      <c r="E2875">
        <v>1</v>
      </c>
    </row>
    <row r="2876" spans="1:5">
      <c r="A2876">
        <v>10411</v>
      </c>
      <c r="B2876" t="s">
        <v>148</v>
      </c>
      <c r="C2876">
        <v>27</v>
      </c>
      <c r="D2876">
        <v>60.76</v>
      </c>
      <c r="E2876">
        <v>5</v>
      </c>
    </row>
    <row r="2877" spans="1:5">
      <c r="A2877">
        <v>10411</v>
      </c>
      <c r="B2877" t="s">
        <v>149</v>
      </c>
      <c r="C2877">
        <v>34</v>
      </c>
      <c r="D2877">
        <v>89.01</v>
      </c>
      <c r="E2877">
        <v>4</v>
      </c>
    </row>
    <row r="2878" spans="1:5">
      <c r="A2878">
        <v>10412</v>
      </c>
      <c r="B2878" t="s">
        <v>151</v>
      </c>
      <c r="C2878">
        <v>54</v>
      </c>
      <c r="D2878">
        <v>100.73</v>
      </c>
      <c r="E2878">
        <v>5</v>
      </c>
    </row>
    <row r="2879" spans="1:5">
      <c r="A2879">
        <v>10412</v>
      </c>
      <c r="B2879" t="s">
        <v>152</v>
      </c>
      <c r="C2879">
        <v>41</v>
      </c>
      <c r="D2879">
        <v>150.63</v>
      </c>
      <c r="E2879">
        <v>4</v>
      </c>
    </row>
    <row r="2880" spans="1:5">
      <c r="A2880">
        <v>10412</v>
      </c>
      <c r="B2880" t="s">
        <v>153</v>
      </c>
      <c r="C2880">
        <v>56</v>
      </c>
      <c r="D2880">
        <v>120.28</v>
      </c>
      <c r="E2880">
        <v>8</v>
      </c>
    </row>
    <row r="2881" spans="1:5">
      <c r="A2881">
        <v>10412</v>
      </c>
      <c r="B2881" t="s">
        <v>138</v>
      </c>
      <c r="C2881">
        <v>47</v>
      </c>
      <c r="D2881">
        <v>49.83</v>
      </c>
      <c r="E2881">
        <v>11</v>
      </c>
    </row>
    <row r="2882" spans="1:5">
      <c r="A2882">
        <v>10412</v>
      </c>
      <c r="B2882" t="s">
        <v>154</v>
      </c>
      <c r="C2882">
        <v>60</v>
      </c>
      <c r="D2882">
        <v>157.49</v>
      </c>
      <c r="E2882">
        <v>9</v>
      </c>
    </row>
    <row r="2883" spans="1:5">
      <c r="A2883">
        <v>10412</v>
      </c>
      <c r="B2883" t="s">
        <v>156</v>
      </c>
      <c r="C2883">
        <v>21</v>
      </c>
      <c r="D2883">
        <v>47.4</v>
      </c>
      <c r="E2883">
        <v>2</v>
      </c>
    </row>
    <row r="2884" spans="1:5">
      <c r="A2884">
        <v>10412</v>
      </c>
      <c r="B2884" t="s">
        <v>145</v>
      </c>
      <c r="C2884">
        <v>70</v>
      </c>
      <c r="D2884">
        <v>109.9</v>
      </c>
      <c r="E2884">
        <v>10</v>
      </c>
    </row>
    <row r="2885" spans="1:5">
      <c r="A2885">
        <v>10412</v>
      </c>
      <c r="B2885" t="s">
        <v>157</v>
      </c>
      <c r="C2885">
        <v>30</v>
      </c>
      <c r="D2885">
        <v>32.880000000000003</v>
      </c>
      <c r="E2885">
        <v>6</v>
      </c>
    </row>
    <row r="2886" spans="1:5">
      <c r="A2886">
        <v>10412</v>
      </c>
      <c r="B2886" t="s">
        <v>158</v>
      </c>
      <c r="C2886">
        <v>31</v>
      </c>
      <c r="D2886">
        <v>108.82</v>
      </c>
      <c r="E2886">
        <v>1</v>
      </c>
    </row>
    <row r="2887" spans="1:5">
      <c r="A2887">
        <v>10412</v>
      </c>
      <c r="B2887" t="s">
        <v>159</v>
      </c>
      <c r="C2887">
        <v>19</v>
      </c>
      <c r="D2887">
        <v>50.86</v>
      </c>
      <c r="E2887">
        <v>7</v>
      </c>
    </row>
    <row r="2888" spans="1:5">
      <c r="A2888">
        <v>10412</v>
      </c>
      <c r="B2888" t="s">
        <v>161</v>
      </c>
      <c r="C2888">
        <v>26</v>
      </c>
      <c r="D2888">
        <v>105.33</v>
      </c>
      <c r="E2888">
        <v>3</v>
      </c>
    </row>
    <row r="2889" spans="1:5">
      <c r="A2889">
        <v>10413</v>
      </c>
      <c r="B2889" t="s">
        <v>164</v>
      </c>
      <c r="C2889">
        <v>36</v>
      </c>
      <c r="D2889">
        <v>201.57</v>
      </c>
      <c r="E2889">
        <v>2</v>
      </c>
    </row>
    <row r="2890" spans="1:5">
      <c r="A2890">
        <v>10413</v>
      </c>
      <c r="B2890" t="s">
        <v>150</v>
      </c>
      <c r="C2890">
        <v>47</v>
      </c>
      <c r="D2890">
        <v>145.04</v>
      </c>
      <c r="E2890">
        <v>3</v>
      </c>
    </row>
    <row r="2891" spans="1:5">
      <c r="A2891">
        <v>10413</v>
      </c>
      <c r="B2891" t="s">
        <v>165</v>
      </c>
      <c r="C2891">
        <v>22</v>
      </c>
      <c r="D2891">
        <v>173.02</v>
      </c>
      <c r="E2891">
        <v>1</v>
      </c>
    </row>
    <row r="2892" spans="1:5">
      <c r="A2892">
        <v>10413</v>
      </c>
      <c r="B2892" t="s">
        <v>155</v>
      </c>
      <c r="C2892">
        <v>49</v>
      </c>
      <c r="D2892">
        <v>133.57</v>
      </c>
      <c r="E2892">
        <v>5</v>
      </c>
    </row>
    <row r="2893" spans="1:5">
      <c r="A2893">
        <v>10413</v>
      </c>
      <c r="B2893" t="s">
        <v>160</v>
      </c>
      <c r="C2893">
        <v>24</v>
      </c>
      <c r="D2893">
        <v>56.55</v>
      </c>
      <c r="E2893">
        <v>6</v>
      </c>
    </row>
    <row r="2894" spans="1:5">
      <c r="A2894">
        <v>10413</v>
      </c>
      <c r="B2894" t="s">
        <v>162</v>
      </c>
      <c r="C2894">
        <v>51</v>
      </c>
      <c r="D2894">
        <v>53.31</v>
      </c>
      <c r="E2894">
        <v>4</v>
      </c>
    </row>
    <row r="2895" spans="1:5">
      <c r="A2895">
        <v>10414</v>
      </c>
      <c r="B2895" t="s">
        <v>163</v>
      </c>
      <c r="C2895">
        <v>49</v>
      </c>
      <c r="D2895">
        <v>114.24</v>
      </c>
      <c r="E2895">
        <v>3</v>
      </c>
    </row>
    <row r="2896" spans="1:5">
      <c r="A2896">
        <v>10414</v>
      </c>
      <c r="B2896" t="s">
        <v>180</v>
      </c>
      <c r="C2896">
        <v>44</v>
      </c>
      <c r="D2896">
        <v>77.42</v>
      </c>
      <c r="E2896">
        <v>1</v>
      </c>
    </row>
    <row r="2897" spans="1:5">
      <c r="A2897">
        <v>10414</v>
      </c>
      <c r="B2897" t="s">
        <v>166</v>
      </c>
      <c r="C2897">
        <v>41</v>
      </c>
      <c r="D2897">
        <v>128.38999999999999</v>
      </c>
      <c r="E2897">
        <v>12</v>
      </c>
    </row>
    <row r="2898" spans="1:5">
      <c r="A2898">
        <v>10414</v>
      </c>
      <c r="B2898" t="s">
        <v>167</v>
      </c>
      <c r="C2898">
        <v>48</v>
      </c>
      <c r="D2898">
        <v>85.71</v>
      </c>
      <c r="E2898">
        <v>14</v>
      </c>
    </row>
    <row r="2899" spans="1:5">
      <c r="A2899">
        <v>10414</v>
      </c>
      <c r="B2899" t="s">
        <v>168</v>
      </c>
      <c r="C2899">
        <v>56</v>
      </c>
      <c r="D2899">
        <v>83.38</v>
      </c>
      <c r="E2899">
        <v>11</v>
      </c>
    </row>
    <row r="2900" spans="1:5">
      <c r="A2900">
        <v>10414</v>
      </c>
      <c r="B2900" t="s">
        <v>169</v>
      </c>
      <c r="C2900">
        <v>43</v>
      </c>
      <c r="D2900">
        <v>108.14</v>
      </c>
      <c r="E2900">
        <v>10</v>
      </c>
    </row>
    <row r="2901" spans="1:5">
      <c r="A2901">
        <v>10414</v>
      </c>
      <c r="B2901" t="s">
        <v>170</v>
      </c>
      <c r="C2901">
        <v>60</v>
      </c>
      <c r="D2901">
        <v>72.58</v>
      </c>
      <c r="E2901">
        <v>5</v>
      </c>
    </row>
    <row r="2902" spans="1:5">
      <c r="A2902">
        <v>10414</v>
      </c>
      <c r="B2902" t="s">
        <v>171</v>
      </c>
      <c r="C2902">
        <v>51</v>
      </c>
      <c r="D2902">
        <v>72.959999999999994</v>
      </c>
      <c r="E2902">
        <v>2</v>
      </c>
    </row>
    <row r="2903" spans="1:5">
      <c r="A2903">
        <v>10414</v>
      </c>
      <c r="B2903" t="s">
        <v>172</v>
      </c>
      <c r="C2903">
        <v>37</v>
      </c>
      <c r="D2903">
        <v>62</v>
      </c>
      <c r="E2903">
        <v>6</v>
      </c>
    </row>
    <row r="2904" spans="1:5">
      <c r="A2904">
        <v>10414</v>
      </c>
      <c r="B2904" t="s">
        <v>173</v>
      </c>
      <c r="C2904">
        <v>34</v>
      </c>
      <c r="D2904">
        <v>74.48</v>
      </c>
      <c r="E2904">
        <v>13</v>
      </c>
    </row>
    <row r="2905" spans="1:5">
      <c r="A2905">
        <v>10414</v>
      </c>
      <c r="B2905" t="s">
        <v>174</v>
      </c>
      <c r="C2905">
        <v>31</v>
      </c>
      <c r="D2905">
        <v>61.44</v>
      </c>
      <c r="E2905">
        <v>4</v>
      </c>
    </row>
    <row r="2906" spans="1:5">
      <c r="A2906">
        <v>10414</v>
      </c>
      <c r="B2906" t="s">
        <v>175</v>
      </c>
      <c r="C2906">
        <v>28</v>
      </c>
      <c r="D2906">
        <v>84.14</v>
      </c>
      <c r="E2906">
        <v>7</v>
      </c>
    </row>
    <row r="2907" spans="1:5">
      <c r="A2907">
        <v>10414</v>
      </c>
      <c r="B2907" t="s">
        <v>176</v>
      </c>
      <c r="C2907">
        <v>40</v>
      </c>
      <c r="D2907">
        <v>84.41</v>
      </c>
      <c r="E2907">
        <v>8</v>
      </c>
    </row>
    <row r="2908" spans="1:5">
      <c r="A2908">
        <v>10414</v>
      </c>
      <c r="B2908" t="s">
        <v>177</v>
      </c>
      <c r="C2908">
        <v>47</v>
      </c>
      <c r="D2908">
        <v>54.6</v>
      </c>
      <c r="E2908">
        <v>9</v>
      </c>
    </row>
    <row r="2909" spans="1:5">
      <c r="A2909">
        <v>10415</v>
      </c>
      <c r="B2909" t="s">
        <v>181</v>
      </c>
      <c r="C2909">
        <v>51</v>
      </c>
      <c r="D2909">
        <v>86.81</v>
      </c>
      <c r="E2909">
        <v>5</v>
      </c>
    </row>
    <row r="2910" spans="1:5">
      <c r="A2910">
        <v>10415</v>
      </c>
      <c r="B2910" t="s">
        <v>183</v>
      </c>
      <c r="C2910">
        <v>21</v>
      </c>
      <c r="D2910">
        <v>60.97</v>
      </c>
      <c r="E2910">
        <v>1</v>
      </c>
    </row>
    <row r="2911" spans="1:5">
      <c r="A2911">
        <v>10415</v>
      </c>
      <c r="B2911" t="s">
        <v>184</v>
      </c>
      <c r="C2911">
        <v>18</v>
      </c>
      <c r="D2911">
        <v>59.83</v>
      </c>
      <c r="E2911">
        <v>2</v>
      </c>
    </row>
    <row r="2912" spans="1:5">
      <c r="A2912">
        <v>10415</v>
      </c>
      <c r="B2912" t="s">
        <v>190</v>
      </c>
      <c r="C2912">
        <v>32</v>
      </c>
      <c r="D2912">
        <v>73.319999999999993</v>
      </c>
      <c r="E2912">
        <v>4</v>
      </c>
    </row>
    <row r="2913" spans="1:5">
      <c r="A2913">
        <v>10415</v>
      </c>
      <c r="B2913" t="s">
        <v>195</v>
      </c>
      <c r="C2913">
        <v>42</v>
      </c>
      <c r="D2913">
        <v>43.2</v>
      </c>
      <c r="E2913">
        <v>3</v>
      </c>
    </row>
    <row r="2914" spans="1:5">
      <c r="A2914">
        <v>10416</v>
      </c>
      <c r="B2914" t="s">
        <v>178</v>
      </c>
      <c r="C2914">
        <v>24</v>
      </c>
      <c r="D2914">
        <v>129.31</v>
      </c>
      <c r="E2914">
        <v>14</v>
      </c>
    </row>
    <row r="2915" spans="1:5">
      <c r="A2915">
        <v>10416</v>
      </c>
      <c r="B2915" t="s">
        <v>179</v>
      </c>
      <c r="C2915">
        <v>15</v>
      </c>
      <c r="D2915">
        <v>70.959999999999994</v>
      </c>
      <c r="E2915">
        <v>4</v>
      </c>
    </row>
    <row r="2916" spans="1:5">
      <c r="A2916">
        <v>10416</v>
      </c>
      <c r="B2916" t="s">
        <v>182</v>
      </c>
      <c r="C2916">
        <v>47</v>
      </c>
      <c r="D2916">
        <v>90.82</v>
      </c>
      <c r="E2916">
        <v>6</v>
      </c>
    </row>
    <row r="2917" spans="1:5">
      <c r="A2917">
        <v>10416</v>
      </c>
      <c r="B2917" t="s">
        <v>202</v>
      </c>
      <c r="C2917">
        <v>32</v>
      </c>
      <c r="D2917">
        <v>62.46</v>
      </c>
      <c r="E2917">
        <v>1</v>
      </c>
    </row>
    <row r="2918" spans="1:5">
      <c r="A2918">
        <v>10416</v>
      </c>
      <c r="B2918" t="s">
        <v>185</v>
      </c>
      <c r="C2918">
        <v>18</v>
      </c>
      <c r="D2918">
        <v>64.83</v>
      </c>
      <c r="E2918">
        <v>13</v>
      </c>
    </row>
    <row r="2919" spans="1:5">
      <c r="A2919">
        <v>10416</v>
      </c>
      <c r="B2919" t="s">
        <v>186</v>
      </c>
      <c r="C2919">
        <v>48</v>
      </c>
      <c r="D2919">
        <v>70.28</v>
      </c>
      <c r="E2919">
        <v>5</v>
      </c>
    </row>
    <row r="2920" spans="1:5">
      <c r="A2920">
        <v>10416</v>
      </c>
      <c r="B2920" t="s">
        <v>203</v>
      </c>
      <c r="C2920">
        <v>45</v>
      </c>
      <c r="D2920">
        <v>86.9</v>
      </c>
      <c r="E2920">
        <v>2</v>
      </c>
    </row>
    <row r="2921" spans="1:5">
      <c r="A2921">
        <v>10416</v>
      </c>
      <c r="B2921" t="s">
        <v>187</v>
      </c>
      <c r="C2921">
        <v>26</v>
      </c>
      <c r="D2921">
        <v>68.099999999999994</v>
      </c>
      <c r="E2921">
        <v>7</v>
      </c>
    </row>
    <row r="2922" spans="1:5">
      <c r="A2922">
        <v>10416</v>
      </c>
      <c r="B2922" t="s">
        <v>188</v>
      </c>
      <c r="C2922">
        <v>37</v>
      </c>
      <c r="D2922">
        <v>39.71</v>
      </c>
      <c r="E2922">
        <v>8</v>
      </c>
    </row>
    <row r="2923" spans="1:5">
      <c r="A2923">
        <v>10416</v>
      </c>
      <c r="B2923" t="s">
        <v>189</v>
      </c>
      <c r="C2923">
        <v>23</v>
      </c>
      <c r="D2923">
        <v>88.6</v>
      </c>
      <c r="E2923">
        <v>9</v>
      </c>
    </row>
    <row r="2924" spans="1:5">
      <c r="A2924">
        <v>10416</v>
      </c>
      <c r="B2924" t="s">
        <v>191</v>
      </c>
      <c r="C2924">
        <v>22</v>
      </c>
      <c r="D2924">
        <v>84.76</v>
      </c>
      <c r="E2924">
        <v>11</v>
      </c>
    </row>
    <row r="2925" spans="1:5">
      <c r="A2925">
        <v>10416</v>
      </c>
      <c r="B2925" t="s">
        <v>192</v>
      </c>
      <c r="C2925">
        <v>41</v>
      </c>
      <c r="D2925">
        <v>98.48</v>
      </c>
      <c r="E2925">
        <v>3</v>
      </c>
    </row>
    <row r="2926" spans="1:5">
      <c r="A2926">
        <v>10416</v>
      </c>
      <c r="B2926" t="s">
        <v>193</v>
      </c>
      <c r="C2926">
        <v>39</v>
      </c>
      <c r="D2926">
        <v>65.599999999999994</v>
      </c>
      <c r="E2926">
        <v>10</v>
      </c>
    </row>
    <row r="2927" spans="1:5">
      <c r="A2927">
        <v>10416</v>
      </c>
      <c r="B2927" t="s">
        <v>194</v>
      </c>
      <c r="C2927">
        <v>43</v>
      </c>
      <c r="D2927">
        <v>63.67</v>
      </c>
      <c r="E2927">
        <v>12</v>
      </c>
    </row>
    <row r="2928" spans="1:5">
      <c r="A2928">
        <v>10417</v>
      </c>
      <c r="B2928" t="s">
        <v>196</v>
      </c>
      <c r="C2928">
        <v>66</v>
      </c>
      <c r="D2928">
        <v>79.430000000000007</v>
      </c>
      <c r="E2928">
        <v>2</v>
      </c>
    </row>
    <row r="2929" spans="1:5">
      <c r="A2929">
        <v>10417</v>
      </c>
      <c r="B2929" t="s">
        <v>197</v>
      </c>
      <c r="C2929">
        <v>45</v>
      </c>
      <c r="D2929">
        <v>116.56</v>
      </c>
      <c r="E2929">
        <v>5</v>
      </c>
    </row>
    <row r="2930" spans="1:5">
      <c r="A2930">
        <v>10417</v>
      </c>
      <c r="B2930" t="s">
        <v>198</v>
      </c>
      <c r="C2930">
        <v>56</v>
      </c>
      <c r="D2930">
        <v>162.66999999999999</v>
      </c>
      <c r="E2930">
        <v>4</v>
      </c>
    </row>
    <row r="2931" spans="1:5">
      <c r="A2931">
        <v>10417</v>
      </c>
      <c r="B2931" t="s">
        <v>199</v>
      </c>
      <c r="C2931">
        <v>21</v>
      </c>
      <c r="D2931">
        <v>144.6</v>
      </c>
      <c r="E2931">
        <v>1</v>
      </c>
    </row>
    <row r="2932" spans="1:5">
      <c r="A2932">
        <v>10417</v>
      </c>
      <c r="B2932" t="s">
        <v>200</v>
      </c>
      <c r="C2932">
        <v>36</v>
      </c>
      <c r="D2932">
        <v>58.75</v>
      </c>
      <c r="E2932">
        <v>6</v>
      </c>
    </row>
    <row r="2933" spans="1:5">
      <c r="A2933">
        <v>10417</v>
      </c>
      <c r="B2933" t="s">
        <v>201</v>
      </c>
      <c r="C2933">
        <v>35</v>
      </c>
      <c r="D2933">
        <v>109.32</v>
      </c>
      <c r="E2933">
        <v>3</v>
      </c>
    </row>
    <row r="2934" spans="1:5">
      <c r="A2934">
        <v>10418</v>
      </c>
      <c r="B2934" t="s">
        <v>209</v>
      </c>
      <c r="C2934">
        <v>16</v>
      </c>
      <c r="D2934">
        <v>70.760000000000005</v>
      </c>
      <c r="E2934">
        <v>2</v>
      </c>
    </row>
    <row r="2935" spans="1:5">
      <c r="A2935">
        <v>10418</v>
      </c>
      <c r="B2935" t="s">
        <v>210</v>
      </c>
      <c r="C2935">
        <v>27</v>
      </c>
      <c r="D2935">
        <v>139.63999999999999</v>
      </c>
      <c r="E2935">
        <v>1</v>
      </c>
    </row>
    <row r="2936" spans="1:5">
      <c r="A2936">
        <v>10418</v>
      </c>
      <c r="B2936" t="s">
        <v>211</v>
      </c>
      <c r="C2936">
        <v>33</v>
      </c>
      <c r="D2936">
        <v>56.57</v>
      </c>
      <c r="E2936">
        <v>5</v>
      </c>
    </row>
    <row r="2937" spans="1:5">
      <c r="A2937">
        <v>10418</v>
      </c>
      <c r="B2937" t="s">
        <v>212</v>
      </c>
      <c r="C2937">
        <v>28</v>
      </c>
      <c r="D2937">
        <v>120.53</v>
      </c>
      <c r="E2937">
        <v>4</v>
      </c>
    </row>
    <row r="2938" spans="1:5">
      <c r="A2938">
        <v>10418</v>
      </c>
      <c r="B2938" t="s">
        <v>213</v>
      </c>
      <c r="C2938">
        <v>52</v>
      </c>
      <c r="D2938">
        <v>64.41</v>
      </c>
      <c r="E2938">
        <v>8</v>
      </c>
    </row>
    <row r="2939" spans="1:5">
      <c r="A2939">
        <v>10418</v>
      </c>
      <c r="B2939" t="s">
        <v>216</v>
      </c>
      <c r="C2939">
        <v>10</v>
      </c>
      <c r="D2939">
        <v>66.290000000000006</v>
      </c>
      <c r="E2939">
        <v>3</v>
      </c>
    </row>
    <row r="2940" spans="1:5">
      <c r="A2940">
        <v>10418</v>
      </c>
      <c r="B2940" t="s">
        <v>217</v>
      </c>
      <c r="C2940">
        <v>43</v>
      </c>
      <c r="D2940">
        <v>36.61</v>
      </c>
      <c r="E2940">
        <v>6</v>
      </c>
    </row>
    <row r="2941" spans="1:5">
      <c r="A2941">
        <v>10418</v>
      </c>
      <c r="B2941" t="s">
        <v>218</v>
      </c>
      <c r="C2941">
        <v>50</v>
      </c>
      <c r="D2941">
        <v>100.01</v>
      </c>
      <c r="E2941">
        <v>9</v>
      </c>
    </row>
    <row r="2942" spans="1:5">
      <c r="A2942">
        <v>10418</v>
      </c>
      <c r="B2942" t="s">
        <v>219</v>
      </c>
      <c r="C2942">
        <v>40</v>
      </c>
      <c r="D2942">
        <v>72.41</v>
      </c>
      <c r="E2942">
        <v>7</v>
      </c>
    </row>
    <row r="2943" spans="1:5">
      <c r="A2943">
        <v>10419</v>
      </c>
      <c r="B2943" t="s">
        <v>204</v>
      </c>
      <c r="C2943">
        <v>12</v>
      </c>
      <c r="D2943">
        <v>182.9</v>
      </c>
      <c r="E2943">
        <v>13</v>
      </c>
    </row>
    <row r="2944" spans="1:5">
      <c r="A2944">
        <v>10419</v>
      </c>
      <c r="B2944" t="s">
        <v>205</v>
      </c>
      <c r="C2944">
        <v>10</v>
      </c>
      <c r="D2944">
        <v>111.57</v>
      </c>
      <c r="E2944">
        <v>11</v>
      </c>
    </row>
    <row r="2945" spans="1:5">
      <c r="A2945">
        <v>10419</v>
      </c>
      <c r="B2945" t="s">
        <v>206</v>
      </c>
      <c r="C2945">
        <v>34</v>
      </c>
      <c r="D2945">
        <v>64.64</v>
      </c>
      <c r="E2945">
        <v>14</v>
      </c>
    </row>
    <row r="2946" spans="1:5">
      <c r="A2946">
        <v>10419</v>
      </c>
      <c r="B2946" t="s">
        <v>207</v>
      </c>
      <c r="C2946">
        <v>32</v>
      </c>
      <c r="D2946">
        <v>99.04</v>
      </c>
      <c r="E2946">
        <v>10</v>
      </c>
    </row>
    <row r="2947" spans="1:5">
      <c r="A2947">
        <v>10419</v>
      </c>
      <c r="B2947" t="s">
        <v>220</v>
      </c>
      <c r="C2947">
        <v>38</v>
      </c>
      <c r="D2947">
        <v>117.48</v>
      </c>
      <c r="E2947">
        <v>5</v>
      </c>
    </row>
    <row r="2948" spans="1:5">
      <c r="A2948">
        <v>10419</v>
      </c>
      <c r="B2948" t="s">
        <v>225</v>
      </c>
      <c r="C2948">
        <v>37</v>
      </c>
      <c r="D2948">
        <v>100.8</v>
      </c>
      <c r="E2948">
        <v>1</v>
      </c>
    </row>
    <row r="2949" spans="1:5">
      <c r="A2949">
        <v>10419</v>
      </c>
      <c r="B2949" t="s">
        <v>208</v>
      </c>
      <c r="C2949">
        <v>39</v>
      </c>
      <c r="D2949">
        <v>67.760000000000005</v>
      </c>
      <c r="E2949">
        <v>9</v>
      </c>
    </row>
    <row r="2950" spans="1:5">
      <c r="A2950">
        <v>10419</v>
      </c>
      <c r="B2950" t="s">
        <v>221</v>
      </c>
      <c r="C2950">
        <v>34</v>
      </c>
      <c r="D2950">
        <v>133.72</v>
      </c>
      <c r="E2950">
        <v>4</v>
      </c>
    </row>
    <row r="2951" spans="1:5">
      <c r="A2951">
        <v>10419</v>
      </c>
      <c r="B2951" t="s">
        <v>222</v>
      </c>
      <c r="C2951">
        <v>55</v>
      </c>
      <c r="D2951">
        <v>116.16</v>
      </c>
      <c r="E2951">
        <v>2</v>
      </c>
    </row>
    <row r="2952" spans="1:5">
      <c r="A2952">
        <v>10419</v>
      </c>
      <c r="B2952" t="s">
        <v>154</v>
      </c>
      <c r="C2952">
        <v>35</v>
      </c>
      <c r="D2952">
        <v>165.95</v>
      </c>
      <c r="E2952">
        <v>6</v>
      </c>
    </row>
    <row r="2953" spans="1:5">
      <c r="A2953">
        <v>10419</v>
      </c>
      <c r="B2953" t="s">
        <v>223</v>
      </c>
      <c r="C2953">
        <v>43</v>
      </c>
      <c r="D2953">
        <v>114.44</v>
      </c>
      <c r="E2953">
        <v>3</v>
      </c>
    </row>
    <row r="2954" spans="1:5">
      <c r="A2954">
        <v>10419</v>
      </c>
      <c r="B2954" t="s">
        <v>224</v>
      </c>
      <c r="C2954">
        <v>15</v>
      </c>
      <c r="D2954">
        <v>32.1</v>
      </c>
      <c r="E2954">
        <v>7</v>
      </c>
    </row>
    <row r="2955" spans="1:5">
      <c r="A2955">
        <v>10419</v>
      </c>
      <c r="B2955" t="s">
        <v>214</v>
      </c>
      <c r="C2955">
        <v>55</v>
      </c>
      <c r="D2955">
        <v>52.66</v>
      </c>
      <c r="E2955">
        <v>12</v>
      </c>
    </row>
    <row r="2956" spans="1:5">
      <c r="A2956">
        <v>10419</v>
      </c>
      <c r="B2956" t="s">
        <v>215</v>
      </c>
      <c r="C2956">
        <v>70</v>
      </c>
      <c r="D2956">
        <v>112.34</v>
      </c>
      <c r="E2956">
        <v>8</v>
      </c>
    </row>
    <row r="2957" spans="1:5">
      <c r="A2957">
        <v>10420</v>
      </c>
      <c r="B2957" t="s">
        <v>124</v>
      </c>
      <c r="C2957">
        <v>37</v>
      </c>
      <c r="D2957">
        <v>153</v>
      </c>
      <c r="E2957">
        <v>5</v>
      </c>
    </row>
    <row r="2958" spans="1:5">
      <c r="A2958">
        <v>10420</v>
      </c>
      <c r="B2958" t="s">
        <v>125</v>
      </c>
      <c r="C2958">
        <v>36</v>
      </c>
      <c r="D2958">
        <v>52.06</v>
      </c>
      <c r="E2958">
        <v>4</v>
      </c>
    </row>
    <row r="2959" spans="1:5">
      <c r="A2959">
        <v>10420</v>
      </c>
      <c r="B2959" t="s">
        <v>128</v>
      </c>
      <c r="C2959">
        <v>45</v>
      </c>
      <c r="D2959">
        <v>116.96</v>
      </c>
      <c r="E2959">
        <v>2</v>
      </c>
    </row>
    <row r="2960" spans="1:5">
      <c r="A2960">
        <v>10420</v>
      </c>
      <c r="B2960" t="s">
        <v>126</v>
      </c>
      <c r="C2960">
        <v>66</v>
      </c>
      <c r="D2960">
        <v>73.62</v>
      </c>
      <c r="E2960">
        <v>6</v>
      </c>
    </row>
    <row r="2961" spans="1:5">
      <c r="A2961">
        <v>10420</v>
      </c>
      <c r="B2961" t="s">
        <v>226</v>
      </c>
      <c r="C2961">
        <v>36</v>
      </c>
      <c r="D2961">
        <v>68.42</v>
      </c>
      <c r="E2961">
        <v>7</v>
      </c>
    </row>
    <row r="2962" spans="1:5">
      <c r="A2962">
        <v>10420</v>
      </c>
      <c r="B2962" t="s">
        <v>227</v>
      </c>
      <c r="C2962">
        <v>60</v>
      </c>
      <c r="D2962">
        <v>60.26</v>
      </c>
      <c r="E2962">
        <v>11</v>
      </c>
    </row>
    <row r="2963" spans="1:5">
      <c r="A2963">
        <v>10420</v>
      </c>
      <c r="B2963" t="s">
        <v>228</v>
      </c>
      <c r="C2963">
        <v>37</v>
      </c>
      <c r="D2963">
        <v>48.8</v>
      </c>
      <c r="E2963">
        <v>13</v>
      </c>
    </row>
    <row r="2964" spans="1:5">
      <c r="A2964">
        <v>10420</v>
      </c>
      <c r="B2964" t="s">
        <v>130</v>
      </c>
      <c r="C2964">
        <v>45</v>
      </c>
      <c r="D2964">
        <v>32.19</v>
      </c>
      <c r="E2964">
        <v>1</v>
      </c>
    </row>
    <row r="2965" spans="1:5">
      <c r="A2965">
        <v>10420</v>
      </c>
      <c r="B2965" t="s">
        <v>229</v>
      </c>
      <c r="C2965">
        <v>39</v>
      </c>
      <c r="D2965">
        <v>76.33</v>
      </c>
      <c r="E2965">
        <v>9</v>
      </c>
    </row>
    <row r="2966" spans="1:5">
      <c r="A2966">
        <v>10420</v>
      </c>
      <c r="B2966" t="s">
        <v>230</v>
      </c>
      <c r="C2966">
        <v>55</v>
      </c>
      <c r="D2966">
        <v>115.09</v>
      </c>
      <c r="E2966">
        <v>8</v>
      </c>
    </row>
    <row r="2967" spans="1:5">
      <c r="A2967">
        <v>10420</v>
      </c>
      <c r="B2967" t="s">
        <v>231</v>
      </c>
      <c r="C2967">
        <v>35</v>
      </c>
      <c r="D2967">
        <v>77.05</v>
      </c>
      <c r="E2967">
        <v>10</v>
      </c>
    </row>
    <row r="2968" spans="1:5">
      <c r="A2968">
        <v>10420</v>
      </c>
      <c r="B2968" t="s">
        <v>232</v>
      </c>
      <c r="C2968">
        <v>26</v>
      </c>
      <c r="D2968">
        <v>104.94</v>
      </c>
      <c r="E2968">
        <v>12</v>
      </c>
    </row>
    <row r="2969" spans="1:5">
      <c r="A2969">
        <v>10420</v>
      </c>
      <c r="B2969" t="s">
        <v>127</v>
      </c>
      <c r="C2969">
        <v>15</v>
      </c>
      <c r="D2969">
        <v>35.29</v>
      </c>
      <c r="E2969">
        <v>3</v>
      </c>
    </row>
    <row r="2970" spans="1:5">
      <c r="A2970">
        <v>10421</v>
      </c>
      <c r="B2970" t="s">
        <v>129</v>
      </c>
      <c r="C2970">
        <v>35</v>
      </c>
      <c r="D2970">
        <v>167.06</v>
      </c>
      <c r="E2970">
        <v>1</v>
      </c>
    </row>
    <row r="2971" spans="1:5">
      <c r="A2971">
        <v>10421</v>
      </c>
      <c r="B2971" t="s">
        <v>131</v>
      </c>
      <c r="C2971">
        <v>40</v>
      </c>
      <c r="D2971">
        <v>44.8</v>
      </c>
      <c r="E2971">
        <v>2</v>
      </c>
    </row>
    <row r="2972" spans="1:5">
      <c r="A2972">
        <v>10422</v>
      </c>
      <c r="B2972" t="s">
        <v>132</v>
      </c>
      <c r="C2972">
        <v>51</v>
      </c>
      <c r="D2972">
        <v>91.44</v>
      </c>
      <c r="E2972">
        <v>2</v>
      </c>
    </row>
    <row r="2973" spans="1:5">
      <c r="A2973">
        <v>10422</v>
      </c>
      <c r="B2973" t="s">
        <v>133</v>
      </c>
      <c r="C2973">
        <v>25</v>
      </c>
      <c r="D2973">
        <v>47.44</v>
      </c>
      <c r="E2973">
        <v>1</v>
      </c>
    </row>
    <row r="2974" spans="1:5">
      <c r="A2974">
        <v>10423</v>
      </c>
      <c r="B2974" t="s">
        <v>139</v>
      </c>
      <c r="C2974">
        <v>10</v>
      </c>
      <c r="D2974">
        <v>89.15</v>
      </c>
      <c r="E2974">
        <v>1</v>
      </c>
    </row>
    <row r="2975" spans="1:5">
      <c r="A2975">
        <v>10423</v>
      </c>
      <c r="B2975" t="s">
        <v>140</v>
      </c>
      <c r="C2975">
        <v>31</v>
      </c>
      <c r="D2975">
        <v>56.21</v>
      </c>
      <c r="E2975">
        <v>3</v>
      </c>
    </row>
    <row r="2976" spans="1:5">
      <c r="A2976">
        <v>10423</v>
      </c>
      <c r="B2976" t="s">
        <v>141</v>
      </c>
      <c r="C2976">
        <v>21</v>
      </c>
      <c r="D2976">
        <v>98.44</v>
      </c>
      <c r="E2976">
        <v>2</v>
      </c>
    </row>
    <row r="2977" spans="1:5">
      <c r="A2977">
        <v>10423</v>
      </c>
      <c r="B2977" t="s">
        <v>142</v>
      </c>
      <c r="C2977">
        <v>21</v>
      </c>
      <c r="D2977">
        <v>80.36</v>
      </c>
      <c r="E2977">
        <v>5</v>
      </c>
    </row>
    <row r="2978" spans="1:5">
      <c r="A2978">
        <v>10423</v>
      </c>
      <c r="B2978" t="s">
        <v>146</v>
      </c>
      <c r="C2978">
        <v>28</v>
      </c>
      <c r="D2978">
        <v>78.89</v>
      </c>
      <c r="E2978">
        <v>4</v>
      </c>
    </row>
    <row r="2979" spans="1:5">
      <c r="A2979">
        <v>10424</v>
      </c>
      <c r="B2979" t="s">
        <v>134</v>
      </c>
      <c r="C2979">
        <v>50</v>
      </c>
      <c r="D2979">
        <v>201.44</v>
      </c>
      <c r="E2979">
        <v>6</v>
      </c>
    </row>
    <row r="2980" spans="1:5">
      <c r="A2980">
        <v>10424</v>
      </c>
      <c r="B2980" t="s">
        <v>136</v>
      </c>
      <c r="C2980">
        <v>49</v>
      </c>
      <c r="D2980">
        <v>121.64</v>
      </c>
      <c r="E2980">
        <v>3</v>
      </c>
    </row>
    <row r="2981" spans="1:5">
      <c r="A2981">
        <v>10424</v>
      </c>
      <c r="B2981" t="s">
        <v>137</v>
      </c>
      <c r="C2981">
        <v>54</v>
      </c>
      <c r="D2981">
        <v>108.5</v>
      </c>
      <c r="E2981">
        <v>5</v>
      </c>
    </row>
    <row r="2982" spans="1:5">
      <c r="A2982">
        <v>10424</v>
      </c>
      <c r="B2982" t="s">
        <v>144</v>
      </c>
      <c r="C2982">
        <v>26</v>
      </c>
      <c r="D2982">
        <v>40.25</v>
      </c>
      <c r="E2982">
        <v>4</v>
      </c>
    </row>
    <row r="2983" spans="1:5">
      <c r="A2983">
        <v>10424</v>
      </c>
      <c r="B2983" t="s">
        <v>148</v>
      </c>
      <c r="C2983">
        <v>44</v>
      </c>
      <c r="D2983">
        <v>54.94</v>
      </c>
      <c r="E2983">
        <v>2</v>
      </c>
    </row>
    <row r="2984" spans="1:5">
      <c r="A2984">
        <v>10424</v>
      </c>
      <c r="B2984" t="s">
        <v>149</v>
      </c>
      <c r="C2984">
        <v>46</v>
      </c>
      <c r="D2984">
        <v>85.98</v>
      </c>
      <c r="E2984">
        <v>1</v>
      </c>
    </row>
    <row r="2985" spans="1:5">
      <c r="A2985">
        <v>10425</v>
      </c>
      <c r="B2985" t="s">
        <v>135</v>
      </c>
      <c r="C2985">
        <v>38</v>
      </c>
      <c r="D2985">
        <v>131.49</v>
      </c>
      <c r="E2985">
        <v>12</v>
      </c>
    </row>
    <row r="2986" spans="1:5">
      <c r="A2986">
        <v>10425</v>
      </c>
      <c r="B2986" t="s">
        <v>151</v>
      </c>
      <c r="C2986">
        <v>33</v>
      </c>
      <c r="D2986">
        <v>95.99</v>
      </c>
      <c r="E2986">
        <v>4</v>
      </c>
    </row>
    <row r="2987" spans="1:5">
      <c r="A2987">
        <v>10425</v>
      </c>
      <c r="B2987" t="s">
        <v>152</v>
      </c>
      <c r="C2987">
        <v>28</v>
      </c>
      <c r="D2987">
        <v>147.36000000000001</v>
      </c>
      <c r="E2987">
        <v>3</v>
      </c>
    </row>
    <row r="2988" spans="1:5">
      <c r="A2988">
        <v>10425</v>
      </c>
      <c r="B2988" t="s">
        <v>153</v>
      </c>
      <c r="C2988">
        <v>38</v>
      </c>
      <c r="D2988">
        <v>117.82</v>
      </c>
      <c r="E2988">
        <v>7</v>
      </c>
    </row>
    <row r="2989" spans="1:5">
      <c r="A2989">
        <v>10425</v>
      </c>
      <c r="B2989" t="s">
        <v>138</v>
      </c>
      <c r="C2989">
        <v>19</v>
      </c>
      <c r="D2989">
        <v>48.62</v>
      </c>
      <c r="E2989">
        <v>10</v>
      </c>
    </row>
    <row r="2990" spans="1:5">
      <c r="A2990">
        <v>10425</v>
      </c>
      <c r="B2990" t="s">
        <v>154</v>
      </c>
      <c r="C2990">
        <v>28</v>
      </c>
      <c r="D2990">
        <v>140.55000000000001</v>
      </c>
      <c r="E2990">
        <v>8</v>
      </c>
    </row>
    <row r="2991" spans="1:5">
      <c r="A2991">
        <v>10425</v>
      </c>
      <c r="B2991" t="s">
        <v>143</v>
      </c>
      <c r="C2991">
        <v>38</v>
      </c>
      <c r="D2991">
        <v>107.76</v>
      </c>
      <c r="E2991">
        <v>13</v>
      </c>
    </row>
    <row r="2992" spans="1:5">
      <c r="A2992">
        <v>10425</v>
      </c>
      <c r="B2992" t="s">
        <v>156</v>
      </c>
      <c r="C2992">
        <v>55</v>
      </c>
      <c r="D2992">
        <v>53.75</v>
      </c>
      <c r="E2992">
        <v>1</v>
      </c>
    </row>
    <row r="2993" spans="1:5">
      <c r="A2993">
        <v>10425</v>
      </c>
      <c r="B2993" t="s">
        <v>145</v>
      </c>
      <c r="C2993">
        <v>49</v>
      </c>
      <c r="D2993">
        <v>127.79</v>
      </c>
      <c r="E2993">
        <v>9</v>
      </c>
    </row>
    <row r="2994" spans="1:5">
      <c r="A2994">
        <v>10425</v>
      </c>
      <c r="B2994" t="s">
        <v>157</v>
      </c>
      <c r="C2994">
        <v>31</v>
      </c>
      <c r="D2994">
        <v>31.82</v>
      </c>
      <c r="E2994">
        <v>5</v>
      </c>
    </row>
    <row r="2995" spans="1:5">
      <c r="A2995">
        <v>10425</v>
      </c>
      <c r="B2995" t="s">
        <v>147</v>
      </c>
      <c r="C2995">
        <v>41</v>
      </c>
      <c r="D2995">
        <v>83.79</v>
      </c>
      <c r="E2995">
        <v>11</v>
      </c>
    </row>
    <row r="2996" spans="1:5">
      <c r="A2996">
        <v>10425</v>
      </c>
      <c r="B2996" t="s">
        <v>159</v>
      </c>
      <c r="C2996">
        <v>11</v>
      </c>
      <c r="D2996">
        <v>50.32</v>
      </c>
      <c r="E2996">
        <v>6</v>
      </c>
    </row>
    <row r="2997" spans="1:5">
      <c r="A2997">
        <v>10425</v>
      </c>
      <c r="B2997" t="s">
        <v>161</v>
      </c>
      <c r="C2997">
        <v>18</v>
      </c>
      <c r="D2997">
        <v>94.92</v>
      </c>
      <c r="E2997">
        <v>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22598-23DF-40E0-9E50-AD946E60B258}">
  <sheetPr codeName="Sheet6"/>
  <dimension ref="A1:D274"/>
  <sheetViews>
    <sheetView workbookViewId="0">
      <selection sqref="A1:XFD1048576"/>
    </sheetView>
  </sheetViews>
  <sheetFormatPr defaultRowHeight="15"/>
  <cols>
    <col min="1" max="1" width="18.85546875" bestFit="1" customWidth="1"/>
    <col min="2" max="2" width="15.7109375" bestFit="1" customWidth="1"/>
    <col min="3" max="3" width="14.85546875" bestFit="1" customWidth="1"/>
    <col min="4" max="4" width="10.140625" bestFit="1" customWidth="1"/>
  </cols>
  <sheetData>
    <row r="1" spans="1:4">
      <c r="A1" t="s">
        <v>106</v>
      </c>
      <c r="B1" t="s">
        <v>233</v>
      </c>
      <c r="C1" t="s">
        <v>112</v>
      </c>
      <c r="D1" t="s">
        <v>113</v>
      </c>
    </row>
    <row r="2" spans="1:4">
      <c r="A2">
        <v>103</v>
      </c>
      <c r="B2" t="s">
        <v>235</v>
      </c>
      <c r="C2" s="13">
        <v>38279</v>
      </c>
      <c r="D2">
        <v>6066.78</v>
      </c>
    </row>
    <row r="3" spans="1:4">
      <c r="A3">
        <v>103</v>
      </c>
      <c r="B3" t="s">
        <v>236</v>
      </c>
      <c r="C3" s="13">
        <v>37777</v>
      </c>
      <c r="D3">
        <v>14571.44</v>
      </c>
    </row>
    <row r="4" spans="1:4">
      <c r="A4">
        <v>103</v>
      </c>
      <c r="B4" t="s">
        <v>237</v>
      </c>
      <c r="C4" s="13">
        <v>38339</v>
      </c>
      <c r="D4">
        <v>1676.14</v>
      </c>
    </row>
    <row r="5" spans="1:4">
      <c r="A5">
        <v>112</v>
      </c>
      <c r="B5" t="s">
        <v>238</v>
      </c>
      <c r="C5">
        <v>38338</v>
      </c>
      <c r="D5">
        <v>14191.12</v>
      </c>
    </row>
    <row r="6" spans="1:4">
      <c r="A6">
        <v>112</v>
      </c>
      <c r="B6" t="s">
        <v>239</v>
      </c>
      <c r="C6">
        <v>37778</v>
      </c>
      <c r="D6">
        <v>32641.98</v>
      </c>
    </row>
    <row r="7" spans="1:4">
      <c r="A7">
        <v>112</v>
      </c>
      <c r="B7" t="s">
        <v>240</v>
      </c>
      <c r="C7">
        <v>38219</v>
      </c>
      <c r="D7">
        <v>33347.879999999997</v>
      </c>
    </row>
    <row r="8" spans="1:4">
      <c r="A8">
        <v>114</v>
      </c>
      <c r="B8" t="s">
        <v>241</v>
      </c>
      <c r="C8">
        <v>37761</v>
      </c>
      <c r="D8">
        <v>45864.03</v>
      </c>
    </row>
    <row r="9" spans="1:4">
      <c r="A9">
        <v>114</v>
      </c>
      <c r="B9" t="s">
        <v>242</v>
      </c>
      <c r="C9">
        <v>38336</v>
      </c>
      <c r="D9">
        <v>82261.22</v>
      </c>
    </row>
    <row r="10" spans="1:4">
      <c r="A10">
        <v>114</v>
      </c>
      <c r="B10" t="s">
        <v>243</v>
      </c>
      <c r="C10">
        <v>37772</v>
      </c>
      <c r="D10">
        <v>7565.08</v>
      </c>
    </row>
    <row r="11" spans="1:4">
      <c r="A11">
        <v>114</v>
      </c>
      <c r="B11" t="s">
        <v>244</v>
      </c>
      <c r="C11">
        <v>38056</v>
      </c>
      <c r="D11">
        <v>44894.74</v>
      </c>
    </row>
    <row r="12" spans="1:4">
      <c r="A12">
        <v>119</v>
      </c>
      <c r="B12" t="s">
        <v>245</v>
      </c>
      <c r="C12">
        <v>38305</v>
      </c>
      <c r="D12">
        <v>19501.82</v>
      </c>
    </row>
    <row r="13" spans="1:4">
      <c r="A13">
        <v>119</v>
      </c>
      <c r="B13" t="s">
        <v>246</v>
      </c>
      <c r="C13">
        <v>38207</v>
      </c>
      <c r="D13">
        <v>47924.19</v>
      </c>
    </row>
    <row r="14" spans="1:4">
      <c r="A14">
        <v>119</v>
      </c>
      <c r="B14" t="s">
        <v>247</v>
      </c>
      <c r="C14">
        <v>38405</v>
      </c>
      <c r="D14">
        <v>49523.67</v>
      </c>
    </row>
    <row r="15" spans="1:4">
      <c r="A15">
        <v>121</v>
      </c>
      <c r="B15" t="s">
        <v>248</v>
      </c>
      <c r="C15">
        <v>37668</v>
      </c>
      <c r="D15">
        <v>50218.95</v>
      </c>
    </row>
    <row r="16" spans="1:4">
      <c r="A16">
        <v>121</v>
      </c>
      <c r="B16" t="s">
        <v>249</v>
      </c>
      <c r="C16">
        <v>37922</v>
      </c>
      <c r="D16">
        <v>1491.38</v>
      </c>
    </row>
    <row r="17" spans="1:4">
      <c r="A17">
        <v>121</v>
      </c>
      <c r="B17" t="s">
        <v>250</v>
      </c>
      <c r="C17">
        <v>38295</v>
      </c>
      <c r="D17">
        <v>17876.32</v>
      </c>
    </row>
    <row r="18" spans="1:4">
      <c r="A18">
        <v>121</v>
      </c>
      <c r="B18" t="s">
        <v>251</v>
      </c>
      <c r="C18">
        <v>38319</v>
      </c>
      <c r="D18">
        <v>34638.14</v>
      </c>
    </row>
    <row r="19" spans="1:4">
      <c r="A19">
        <v>124</v>
      </c>
      <c r="B19" t="s">
        <v>252</v>
      </c>
      <c r="C19">
        <v>38416</v>
      </c>
      <c r="D19">
        <v>101244.59</v>
      </c>
    </row>
    <row r="20" spans="1:4">
      <c r="A20">
        <v>124</v>
      </c>
      <c r="B20" t="s">
        <v>253</v>
      </c>
      <c r="C20">
        <v>38227</v>
      </c>
      <c r="D20">
        <v>85410.87</v>
      </c>
    </row>
    <row r="21" spans="1:4">
      <c r="A21">
        <v>124</v>
      </c>
      <c r="B21" t="s">
        <v>254</v>
      </c>
      <c r="C21">
        <v>37722</v>
      </c>
      <c r="D21">
        <v>11044.3</v>
      </c>
    </row>
    <row r="22" spans="1:4">
      <c r="A22">
        <v>124</v>
      </c>
      <c r="B22" t="s">
        <v>255</v>
      </c>
      <c r="C22">
        <v>38458</v>
      </c>
      <c r="D22">
        <v>83598.039999999994</v>
      </c>
    </row>
    <row r="23" spans="1:4">
      <c r="A23">
        <v>124</v>
      </c>
      <c r="B23" t="s">
        <v>256</v>
      </c>
      <c r="C23">
        <v>38348</v>
      </c>
      <c r="D23">
        <v>47142.7</v>
      </c>
    </row>
    <row r="24" spans="1:4">
      <c r="A24">
        <v>124</v>
      </c>
      <c r="B24" t="s">
        <v>257</v>
      </c>
      <c r="C24">
        <v>38293</v>
      </c>
      <c r="D24">
        <v>55639.66</v>
      </c>
    </row>
    <row r="25" spans="1:4">
      <c r="A25">
        <v>124</v>
      </c>
      <c r="B25" t="s">
        <v>258</v>
      </c>
      <c r="C25">
        <v>37848</v>
      </c>
      <c r="D25">
        <v>111654.39999999999</v>
      </c>
    </row>
    <row r="26" spans="1:4">
      <c r="A26">
        <v>124</v>
      </c>
      <c r="B26" t="s">
        <v>259</v>
      </c>
      <c r="C26">
        <v>38072</v>
      </c>
      <c r="D26">
        <v>43369.3</v>
      </c>
    </row>
    <row r="27" spans="1:4">
      <c r="A27">
        <v>124</v>
      </c>
      <c r="B27" t="s">
        <v>260</v>
      </c>
      <c r="C27">
        <v>37950</v>
      </c>
      <c r="D27">
        <v>45084.38</v>
      </c>
    </row>
    <row r="28" spans="1:4">
      <c r="A28">
        <v>128</v>
      </c>
      <c r="B28" t="s">
        <v>261</v>
      </c>
      <c r="C28">
        <v>37649</v>
      </c>
      <c r="D28">
        <v>10549.01</v>
      </c>
    </row>
    <row r="29" spans="1:4">
      <c r="A29">
        <v>128</v>
      </c>
      <c r="B29" t="s">
        <v>262</v>
      </c>
      <c r="C29">
        <v>37912</v>
      </c>
      <c r="D29">
        <v>24101.81</v>
      </c>
    </row>
    <row r="30" spans="1:4">
      <c r="A30">
        <v>128</v>
      </c>
      <c r="B30" t="s">
        <v>263</v>
      </c>
      <c r="C30">
        <v>38070</v>
      </c>
      <c r="D30">
        <v>33820.620000000003</v>
      </c>
    </row>
    <row r="31" spans="1:4">
      <c r="A31">
        <v>128</v>
      </c>
      <c r="B31" t="s">
        <v>264</v>
      </c>
      <c r="C31">
        <v>38309</v>
      </c>
      <c r="D31">
        <v>7466.32</v>
      </c>
    </row>
    <row r="32" spans="1:4">
      <c r="A32">
        <v>129</v>
      </c>
      <c r="B32" t="s">
        <v>265</v>
      </c>
      <c r="C32">
        <v>38329</v>
      </c>
      <c r="D32">
        <v>26248.78</v>
      </c>
    </row>
    <row r="33" spans="1:4">
      <c r="A33">
        <v>129</v>
      </c>
      <c r="B33" t="s">
        <v>266</v>
      </c>
      <c r="C33">
        <v>37966</v>
      </c>
      <c r="D33">
        <v>23923.93</v>
      </c>
    </row>
    <row r="34" spans="1:4">
      <c r="A34">
        <v>129</v>
      </c>
      <c r="B34" t="s">
        <v>267</v>
      </c>
      <c r="C34">
        <v>37720</v>
      </c>
      <c r="D34">
        <v>16537.849999999999</v>
      </c>
    </row>
    <row r="35" spans="1:4">
      <c r="A35">
        <v>131</v>
      </c>
      <c r="B35" t="s">
        <v>268</v>
      </c>
      <c r="C35">
        <v>37692</v>
      </c>
      <c r="D35">
        <v>22292.62</v>
      </c>
    </row>
    <row r="36" spans="1:4">
      <c r="A36">
        <v>131</v>
      </c>
      <c r="B36" t="s">
        <v>269</v>
      </c>
      <c r="C36">
        <v>38323</v>
      </c>
      <c r="D36">
        <v>50025.35</v>
      </c>
    </row>
    <row r="37" spans="1:4">
      <c r="A37">
        <v>131</v>
      </c>
      <c r="B37" t="s">
        <v>270</v>
      </c>
      <c r="C37">
        <v>38241</v>
      </c>
      <c r="D37">
        <v>35321.97</v>
      </c>
    </row>
    <row r="38" spans="1:4">
      <c r="A38">
        <v>141</v>
      </c>
      <c r="B38" t="s">
        <v>271</v>
      </c>
      <c r="C38">
        <v>37821</v>
      </c>
      <c r="D38">
        <v>36251.03</v>
      </c>
    </row>
    <row r="39" spans="1:4">
      <c r="A39">
        <v>141</v>
      </c>
      <c r="B39" t="s">
        <v>272</v>
      </c>
      <c r="C39">
        <v>38292</v>
      </c>
      <c r="D39">
        <v>36140.379999999997</v>
      </c>
    </row>
    <row r="40" spans="1:4">
      <c r="A40">
        <v>141</v>
      </c>
      <c r="B40" t="s">
        <v>273</v>
      </c>
      <c r="C40">
        <v>38491</v>
      </c>
      <c r="D40">
        <v>46895.48</v>
      </c>
    </row>
    <row r="41" spans="1:4">
      <c r="A41">
        <v>141</v>
      </c>
      <c r="B41" t="s">
        <v>274</v>
      </c>
      <c r="C41">
        <v>38016</v>
      </c>
      <c r="D41">
        <v>59830.55</v>
      </c>
    </row>
    <row r="42" spans="1:4">
      <c r="A42">
        <v>141</v>
      </c>
      <c r="B42" t="s">
        <v>275</v>
      </c>
      <c r="C42">
        <v>38352</v>
      </c>
      <c r="D42">
        <v>116208.4</v>
      </c>
    </row>
    <row r="43" spans="1:4">
      <c r="A43">
        <v>141</v>
      </c>
      <c r="B43" t="s">
        <v>276</v>
      </c>
      <c r="C43">
        <v>38436</v>
      </c>
      <c r="D43">
        <v>65071.26</v>
      </c>
    </row>
    <row r="44" spans="1:4">
      <c r="A44">
        <v>141</v>
      </c>
      <c r="B44" t="s">
        <v>277</v>
      </c>
      <c r="C44">
        <v>38429</v>
      </c>
      <c r="D44">
        <v>120166.58</v>
      </c>
    </row>
    <row r="45" spans="1:4">
      <c r="A45">
        <v>141</v>
      </c>
      <c r="B45" t="s">
        <v>278</v>
      </c>
      <c r="C45">
        <v>37920</v>
      </c>
      <c r="D45">
        <v>49539.37</v>
      </c>
    </row>
    <row r="46" spans="1:4">
      <c r="A46">
        <v>141</v>
      </c>
      <c r="B46" t="s">
        <v>279</v>
      </c>
      <c r="C46">
        <v>37677</v>
      </c>
      <c r="D46">
        <v>40206.199999999997</v>
      </c>
    </row>
    <row r="47" spans="1:4">
      <c r="A47">
        <v>141</v>
      </c>
      <c r="B47" t="s">
        <v>280</v>
      </c>
      <c r="C47">
        <v>37964</v>
      </c>
      <c r="D47">
        <v>63843.55</v>
      </c>
    </row>
    <row r="48" spans="1:4">
      <c r="A48">
        <v>141</v>
      </c>
      <c r="B48" t="s">
        <v>281</v>
      </c>
      <c r="C48">
        <v>38177</v>
      </c>
      <c r="D48">
        <v>35420.74</v>
      </c>
    </row>
    <row r="49" spans="1:4">
      <c r="A49">
        <v>141</v>
      </c>
      <c r="B49" t="s">
        <v>282</v>
      </c>
      <c r="C49">
        <v>38215</v>
      </c>
      <c r="D49">
        <v>20009.53</v>
      </c>
    </row>
    <row r="50" spans="1:4">
      <c r="A50">
        <v>141</v>
      </c>
      <c r="B50" t="s">
        <v>283</v>
      </c>
      <c r="C50">
        <v>38124</v>
      </c>
      <c r="D50">
        <v>26155.91</v>
      </c>
    </row>
    <row r="51" spans="1:4">
      <c r="A51">
        <v>144</v>
      </c>
      <c r="B51" t="s">
        <v>284</v>
      </c>
      <c r="C51">
        <v>38333</v>
      </c>
      <c r="D51">
        <v>36005.71</v>
      </c>
    </row>
    <row r="52" spans="1:4">
      <c r="A52">
        <v>144</v>
      </c>
      <c r="B52" t="s">
        <v>285</v>
      </c>
      <c r="C52">
        <v>37720</v>
      </c>
      <c r="D52">
        <v>7674.94</v>
      </c>
    </row>
    <row r="53" spans="1:4">
      <c r="A53">
        <v>145</v>
      </c>
      <c r="B53" t="s">
        <v>286</v>
      </c>
      <c r="C53">
        <v>38171</v>
      </c>
      <c r="D53">
        <v>4710.7299999999996</v>
      </c>
    </row>
    <row r="54" spans="1:4">
      <c r="A54">
        <v>145</v>
      </c>
      <c r="B54" t="s">
        <v>287</v>
      </c>
      <c r="C54">
        <v>38103</v>
      </c>
      <c r="D54">
        <v>28211.7</v>
      </c>
    </row>
    <row r="55" spans="1:4">
      <c r="A55">
        <v>145</v>
      </c>
      <c r="B55" t="s">
        <v>288</v>
      </c>
      <c r="C55">
        <v>38322</v>
      </c>
      <c r="D55">
        <v>20564.86</v>
      </c>
    </row>
    <row r="56" spans="1:4">
      <c r="A56">
        <v>145</v>
      </c>
      <c r="B56" t="s">
        <v>289</v>
      </c>
      <c r="C56">
        <v>37672</v>
      </c>
      <c r="D56">
        <v>53959.21</v>
      </c>
    </row>
    <row r="57" spans="1:4">
      <c r="A57">
        <v>146</v>
      </c>
      <c r="B57" t="s">
        <v>290</v>
      </c>
      <c r="C57">
        <v>38064</v>
      </c>
      <c r="D57">
        <v>40978.53</v>
      </c>
    </row>
    <row r="58" spans="1:4">
      <c r="A58">
        <v>146</v>
      </c>
      <c r="B58" t="s">
        <v>291</v>
      </c>
      <c r="C58">
        <v>38002</v>
      </c>
      <c r="D58">
        <v>49614.720000000001</v>
      </c>
    </row>
    <row r="59" spans="1:4">
      <c r="A59">
        <v>146</v>
      </c>
      <c r="B59" t="s">
        <v>292</v>
      </c>
      <c r="C59">
        <v>37965</v>
      </c>
      <c r="D59">
        <v>39712.1</v>
      </c>
    </row>
    <row r="60" spans="1:4">
      <c r="A60">
        <v>148</v>
      </c>
      <c r="B60" t="s">
        <v>293</v>
      </c>
      <c r="C60">
        <v>37733</v>
      </c>
      <c r="D60">
        <v>44380.15</v>
      </c>
    </row>
    <row r="61" spans="1:4">
      <c r="A61">
        <v>148</v>
      </c>
      <c r="B61" t="s">
        <v>294</v>
      </c>
      <c r="C61">
        <v>38210</v>
      </c>
      <c r="D61">
        <v>2611.84</v>
      </c>
    </row>
    <row r="62" spans="1:4">
      <c r="A62">
        <v>148</v>
      </c>
      <c r="B62" t="s">
        <v>295</v>
      </c>
      <c r="C62">
        <v>37981</v>
      </c>
      <c r="D62">
        <v>105743</v>
      </c>
    </row>
    <row r="63" spans="1:4">
      <c r="A63">
        <v>148</v>
      </c>
      <c r="B63" t="s">
        <v>296</v>
      </c>
      <c r="C63">
        <v>38438</v>
      </c>
      <c r="D63">
        <v>3516.04</v>
      </c>
    </row>
    <row r="64" spans="1:4">
      <c r="A64">
        <v>151</v>
      </c>
      <c r="B64" t="s">
        <v>297</v>
      </c>
      <c r="C64">
        <v>37977</v>
      </c>
      <c r="D64">
        <v>58793.53</v>
      </c>
    </row>
    <row r="65" spans="1:4">
      <c r="A65">
        <v>151</v>
      </c>
      <c r="B65" t="s">
        <v>298</v>
      </c>
      <c r="C65">
        <v>38194</v>
      </c>
      <c r="D65">
        <v>20314.439999999999</v>
      </c>
    </row>
    <row r="66" spans="1:4">
      <c r="A66">
        <v>151</v>
      </c>
      <c r="B66" t="s">
        <v>299</v>
      </c>
      <c r="C66">
        <v>37790</v>
      </c>
      <c r="D66">
        <v>58841.35</v>
      </c>
    </row>
    <row r="67" spans="1:4">
      <c r="A67">
        <v>151</v>
      </c>
      <c r="B67" t="s">
        <v>300</v>
      </c>
      <c r="C67">
        <v>38335</v>
      </c>
      <c r="D67">
        <v>39964.629999999997</v>
      </c>
    </row>
    <row r="68" spans="1:4">
      <c r="A68">
        <v>157</v>
      </c>
      <c r="B68" t="s">
        <v>301</v>
      </c>
      <c r="C68">
        <v>38310</v>
      </c>
      <c r="D68">
        <v>35152.120000000003</v>
      </c>
    </row>
    <row r="69" spans="1:4">
      <c r="A69">
        <v>157</v>
      </c>
      <c r="B69" t="s">
        <v>302</v>
      </c>
      <c r="C69">
        <v>38237</v>
      </c>
      <c r="D69">
        <v>63357.13</v>
      </c>
    </row>
    <row r="70" spans="1:4">
      <c r="A70">
        <v>161</v>
      </c>
      <c r="B70" t="s">
        <v>303</v>
      </c>
      <c r="C70">
        <v>38305</v>
      </c>
      <c r="D70">
        <v>2434.25</v>
      </c>
    </row>
    <row r="71" spans="1:4">
      <c r="A71">
        <v>161</v>
      </c>
      <c r="B71" t="s">
        <v>304</v>
      </c>
      <c r="C71">
        <v>37943</v>
      </c>
      <c r="D71">
        <v>50743.65</v>
      </c>
    </row>
    <row r="72" spans="1:4">
      <c r="A72">
        <v>161</v>
      </c>
      <c r="B72" t="s">
        <v>305</v>
      </c>
      <c r="C72">
        <v>38385</v>
      </c>
      <c r="D72">
        <v>12692.19</v>
      </c>
    </row>
    <row r="73" spans="1:4">
      <c r="A73">
        <v>161</v>
      </c>
      <c r="B73" t="s">
        <v>306</v>
      </c>
      <c r="C73">
        <v>37838</v>
      </c>
      <c r="D73">
        <v>38675.129999999997</v>
      </c>
    </row>
    <row r="74" spans="1:4">
      <c r="A74">
        <v>166</v>
      </c>
      <c r="B74" t="s">
        <v>307</v>
      </c>
      <c r="C74">
        <v>38246</v>
      </c>
      <c r="D74">
        <v>38785.480000000003</v>
      </c>
    </row>
    <row r="75" spans="1:4">
      <c r="A75">
        <v>166</v>
      </c>
      <c r="B75" t="s">
        <v>308</v>
      </c>
      <c r="C75">
        <v>38175</v>
      </c>
      <c r="D75">
        <v>44160.92</v>
      </c>
    </row>
    <row r="76" spans="1:4">
      <c r="A76">
        <v>166</v>
      </c>
      <c r="B76" t="s">
        <v>309</v>
      </c>
      <c r="C76">
        <v>38045</v>
      </c>
      <c r="D76">
        <v>22474.17</v>
      </c>
    </row>
    <row r="77" spans="1:4">
      <c r="A77">
        <v>167</v>
      </c>
      <c r="B77" t="s">
        <v>310</v>
      </c>
      <c r="C77">
        <v>38249</v>
      </c>
      <c r="D77">
        <v>12538.01</v>
      </c>
    </row>
    <row r="78" spans="1:4">
      <c r="A78">
        <v>167</v>
      </c>
      <c r="B78" t="s">
        <v>311</v>
      </c>
      <c r="C78">
        <v>37958</v>
      </c>
      <c r="D78">
        <v>85024.46</v>
      </c>
    </row>
    <row r="79" spans="1:4">
      <c r="A79">
        <v>171</v>
      </c>
      <c r="B79" t="s">
        <v>312</v>
      </c>
      <c r="C79">
        <v>38061</v>
      </c>
      <c r="D79">
        <v>18997.89</v>
      </c>
    </row>
    <row r="80" spans="1:4">
      <c r="A80">
        <v>171</v>
      </c>
      <c r="B80" t="s">
        <v>313</v>
      </c>
      <c r="C80">
        <v>37947</v>
      </c>
      <c r="D80">
        <v>42783.81</v>
      </c>
    </row>
    <row r="81" spans="1:4">
      <c r="A81">
        <v>172</v>
      </c>
      <c r="B81" t="s">
        <v>314</v>
      </c>
      <c r="C81">
        <v>38239</v>
      </c>
      <c r="D81">
        <v>1960.8</v>
      </c>
    </row>
    <row r="82" spans="1:4">
      <c r="A82">
        <v>172</v>
      </c>
      <c r="B82" t="s">
        <v>315</v>
      </c>
      <c r="C82">
        <v>38325</v>
      </c>
      <c r="D82">
        <v>51209.58</v>
      </c>
    </row>
    <row r="83" spans="1:4">
      <c r="A83">
        <v>172</v>
      </c>
      <c r="B83" t="s">
        <v>316</v>
      </c>
      <c r="C83">
        <v>37731</v>
      </c>
      <c r="D83">
        <v>33383.14</v>
      </c>
    </row>
    <row r="84" spans="1:4">
      <c r="A84">
        <v>173</v>
      </c>
      <c r="B84" t="s">
        <v>317</v>
      </c>
      <c r="C84">
        <v>38120</v>
      </c>
      <c r="D84">
        <v>11843.45</v>
      </c>
    </row>
    <row r="85" spans="1:4">
      <c r="A85">
        <v>173</v>
      </c>
      <c r="B85" t="s">
        <v>318</v>
      </c>
      <c r="C85">
        <v>38075</v>
      </c>
      <c r="D85">
        <v>20355.240000000002</v>
      </c>
    </row>
    <row r="86" spans="1:4">
      <c r="A86">
        <v>175</v>
      </c>
      <c r="B86" t="s">
        <v>319</v>
      </c>
      <c r="C86">
        <v>38491</v>
      </c>
      <c r="D86">
        <v>28500.78</v>
      </c>
    </row>
    <row r="87" spans="1:4">
      <c r="A87">
        <v>175</v>
      </c>
      <c r="B87" t="s">
        <v>320</v>
      </c>
      <c r="C87">
        <v>37944</v>
      </c>
      <c r="D87">
        <v>24879.08</v>
      </c>
    </row>
    <row r="88" spans="1:4">
      <c r="A88">
        <v>175</v>
      </c>
      <c r="B88" t="s">
        <v>321</v>
      </c>
      <c r="C88">
        <v>38178</v>
      </c>
      <c r="D88">
        <v>42044.77</v>
      </c>
    </row>
    <row r="89" spans="1:4">
      <c r="A89">
        <v>177</v>
      </c>
      <c r="B89" t="s">
        <v>322</v>
      </c>
      <c r="C89">
        <v>38094</v>
      </c>
      <c r="D89">
        <v>15183.63</v>
      </c>
    </row>
    <row r="90" spans="1:4">
      <c r="A90">
        <v>177</v>
      </c>
      <c r="B90" t="s">
        <v>323</v>
      </c>
      <c r="C90">
        <v>38005</v>
      </c>
      <c r="D90">
        <v>47177.59</v>
      </c>
    </row>
    <row r="91" spans="1:4">
      <c r="A91">
        <v>181</v>
      </c>
      <c r="B91" t="s">
        <v>324</v>
      </c>
      <c r="C91">
        <v>38102</v>
      </c>
      <c r="D91">
        <v>22602.36</v>
      </c>
    </row>
    <row r="92" spans="1:4">
      <c r="A92">
        <v>181</v>
      </c>
      <c r="B92" t="s">
        <v>325</v>
      </c>
      <c r="C92">
        <v>37651</v>
      </c>
      <c r="D92">
        <v>5494.78</v>
      </c>
    </row>
    <row r="93" spans="1:4">
      <c r="A93">
        <v>181</v>
      </c>
      <c r="B93" t="s">
        <v>326</v>
      </c>
      <c r="C93">
        <v>38307</v>
      </c>
      <c r="D93">
        <v>44400.5</v>
      </c>
    </row>
    <row r="94" spans="1:4">
      <c r="A94">
        <v>186</v>
      </c>
      <c r="B94" t="s">
        <v>327</v>
      </c>
      <c r="C94">
        <v>38421</v>
      </c>
      <c r="D94">
        <v>23602.9</v>
      </c>
    </row>
    <row r="95" spans="1:4">
      <c r="A95">
        <v>186</v>
      </c>
      <c r="B95" t="s">
        <v>328</v>
      </c>
      <c r="C95">
        <v>37921</v>
      </c>
      <c r="D95">
        <v>37602.480000000003</v>
      </c>
    </row>
    <row r="96" spans="1:4">
      <c r="A96">
        <v>186</v>
      </c>
      <c r="B96" t="s">
        <v>329</v>
      </c>
      <c r="C96">
        <v>38281</v>
      </c>
      <c r="D96">
        <v>34341.08</v>
      </c>
    </row>
    <row r="97" spans="1:4">
      <c r="A97">
        <v>187</v>
      </c>
      <c r="B97" t="s">
        <v>330</v>
      </c>
      <c r="C97">
        <v>38294</v>
      </c>
      <c r="D97">
        <v>52825.29</v>
      </c>
    </row>
    <row r="98" spans="1:4">
      <c r="A98">
        <v>187</v>
      </c>
      <c r="B98" t="s">
        <v>331</v>
      </c>
      <c r="C98">
        <v>38329</v>
      </c>
      <c r="D98">
        <v>47159.11</v>
      </c>
    </row>
    <row r="99" spans="1:4">
      <c r="A99">
        <v>187</v>
      </c>
      <c r="B99" t="s">
        <v>332</v>
      </c>
      <c r="C99">
        <v>37707</v>
      </c>
      <c r="D99">
        <v>48425.69</v>
      </c>
    </row>
    <row r="100" spans="1:4">
      <c r="A100">
        <v>189</v>
      </c>
      <c r="B100" t="s">
        <v>333</v>
      </c>
      <c r="C100">
        <v>38263</v>
      </c>
      <c r="D100">
        <v>17359.53</v>
      </c>
    </row>
    <row r="101" spans="1:4">
      <c r="A101">
        <v>189</v>
      </c>
      <c r="B101" t="s">
        <v>334</v>
      </c>
      <c r="C101">
        <v>38047</v>
      </c>
      <c r="D101">
        <v>32538.74</v>
      </c>
    </row>
    <row r="102" spans="1:4">
      <c r="A102">
        <v>198</v>
      </c>
      <c r="B102" t="s">
        <v>335</v>
      </c>
      <c r="C102">
        <v>38327</v>
      </c>
      <c r="D102">
        <v>9658.74</v>
      </c>
    </row>
    <row r="103" spans="1:4">
      <c r="A103">
        <v>198</v>
      </c>
      <c r="B103" t="s">
        <v>336</v>
      </c>
      <c r="C103">
        <v>37808</v>
      </c>
      <c r="D103">
        <v>6036.96</v>
      </c>
    </row>
    <row r="104" spans="1:4">
      <c r="A104">
        <v>198</v>
      </c>
      <c r="B104" t="s">
        <v>337</v>
      </c>
      <c r="C104">
        <v>38251</v>
      </c>
      <c r="D104">
        <v>5858.56</v>
      </c>
    </row>
    <row r="105" spans="1:4">
      <c r="A105">
        <v>201</v>
      </c>
      <c r="B105" t="s">
        <v>338</v>
      </c>
      <c r="C105">
        <v>37914</v>
      </c>
      <c r="D105">
        <v>23908.240000000002</v>
      </c>
    </row>
    <row r="106" spans="1:4">
      <c r="A106">
        <v>201</v>
      </c>
      <c r="B106" t="s">
        <v>339</v>
      </c>
      <c r="C106">
        <v>38153</v>
      </c>
      <c r="D106">
        <v>37258.94</v>
      </c>
    </row>
    <row r="107" spans="1:4">
      <c r="A107">
        <v>202</v>
      </c>
      <c r="B107" t="s">
        <v>340</v>
      </c>
      <c r="C107">
        <v>37973</v>
      </c>
      <c r="D107">
        <v>36527.61</v>
      </c>
    </row>
    <row r="108" spans="1:4">
      <c r="A108">
        <v>202</v>
      </c>
      <c r="B108" t="s">
        <v>341</v>
      </c>
      <c r="C108">
        <v>38299</v>
      </c>
      <c r="D108">
        <v>33594.58</v>
      </c>
    </row>
    <row r="109" spans="1:4">
      <c r="A109">
        <v>204</v>
      </c>
      <c r="B109" t="s">
        <v>342</v>
      </c>
      <c r="C109">
        <v>38212</v>
      </c>
      <c r="D109">
        <v>51152.86</v>
      </c>
    </row>
    <row r="110" spans="1:4">
      <c r="A110">
        <v>204</v>
      </c>
      <c r="B110" t="s">
        <v>343</v>
      </c>
      <c r="C110">
        <v>38254</v>
      </c>
      <c r="D110">
        <v>4424.3999999999996</v>
      </c>
    </row>
    <row r="111" spans="1:4">
      <c r="A111">
        <v>205</v>
      </c>
      <c r="B111" t="s">
        <v>344</v>
      </c>
      <c r="C111">
        <v>37959</v>
      </c>
      <c r="D111">
        <v>3879.96</v>
      </c>
    </row>
    <row r="112" spans="1:4">
      <c r="A112">
        <v>205</v>
      </c>
      <c r="B112" t="s">
        <v>345</v>
      </c>
      <c r="C112">
        <v>37869</v>
      </c>
      <c r="D112">
        <v>50342.74</v>
      </c>
    </row>
    <row r="113" spans="1:4">
      <c r="A113">
        <v>205</v>
      </c>
      <c r="B113" t="s">
        <v>346</v>
      </c>
      <c r="C113">
        <v>38389</v>
      </c>
      <c r="D113">
        <v>39580.6</v>
      </c>
    </row>
    <row r="114" spans="1:4">
      <c r="A114">
        <v>209</v>
      </c>
      <c r="B114" t="s">
        <v>347</v>
      </c>
      <c r="C114">
        <v>38475</v>
      </c>
      <c r="D114">
        <v>35157.75</v>
      </c>
    </row>
    <row r="115" spans="1:4">
      <c r="A115">
        <v>209</v>
      </c>
      <c r="B115" t="s">
        <v>348</v>
      </c>
      <c r="C115">
        <v>38159</v>
      </c>
      <c r="D115">
        <v>4632.3100000000004</v>
      </c>
    </row>
    <row r="116" spans="1:4">
      <c r="A116">
        <v>209</v>
      </c>
      <c r="B116" t="s">
        <v>349</v>
      </c>
      <c r="C116">
        <v>38111</v>
      </c>
      <c r="D116">
        <v>36069.26</v>
      </c>
    </row>
    <row r="117" spans="1:4">
      <c r="A117">
        <v>211</v>
      </c>
      <c r="B117" t="s">
        <v>350</v>
      </c>
      <c r="C117">
        <v>37964</v>
      </c>
      <c r="D117">
        <v>45480.79</v>
      </c>
    </row>
    <row r="118" spans="1:4">
      <c r="A118">
        <v>216</v>
      </c>
      <c r="B118" t="s">
        <v>351</v>
      </c>
      <c r="C118">
        <v>37750</v>
      </c>
      <c r="D118">
        <v>3101.4</v>
      </c>
    </row>
    <row r="119" spans="1:4">
      <c r="A119">
        <v>216</v>
      </c>
      <c r="B119" t="s">
        <v>352</v>
      </c>
      <c r="C119">
        <v>38327</v>
      </c>
      <c r="D119">
        <v>24945.21</v>
      </c>
    </row>
    <row r="120" spans="1:4">
      <c r="A120">
        <v>216</v>
      </c>
      <c r="B120" t="s">
        <v>353</v>
      </c>
      <c r="C120">
        <v>37969</v>
      </c>
      <c r="D120">
        <v>40473.86</v>
      </c>
    </row>
    <row r="121" spans="1:4">
      <c r="A121">
        <v>219</v>
      </c>
      <c r="B121" t="s">
        <v>354</v>
      </c>
      <c r="C121">
        <v>38413</v>
      </c>
      <c r="D121">
        <v>3452.75</v>
      </c>
    </row>
    <row r="122" spans="1:4">
      <c r="A122">
        <v>219</v>
      </c>
      <c r="B122" t="s">
        <v>355</v>
      </c>
      <c r="C122">
        <v>37912</v>
      </c>
      <c r="D122">
        <v>4465.8500000000004</v>
      </c>
    </row>
    <row r="123" spans="1:4">
      <c r="A123">
        <v>227</v>
      </c>
      <c r="B123" t="s">
        <v>356</v>
      </c>
      <c r="C123">
        <v>37925</v>
      </c>
      <c r="D123">
        <v>36164.46</v>
      </c>
    </row>
    <row r="124" spans="1:4">
      <c r="A124">
        <v>227</v>
      </c>
      <c r="B124" t="s">
        <v>357</v>
      </c>
      <c r="C124">
        <v>38293</v>
      </c>
      <c r="D124">
        <v>53745.34</v>
      </c>
    </row>
    <row r="125" spans="1:4">
      <c r="A125">
        <v>233</v>
      </c>
      <c r="B125" t="s">
        <v>358</v>
      </c>
      <c r="C125">
        <v>38492</v>
      </c>
      <c r="D125">
        <v>29070.38</v>
      </c>
    </row>
    <row r="126" spans="1:4">
      <c r="A126">
        <v>233</v>
      </c>
      <c r="B126" t="s">
        <v>359</v>
      </c>
      <c r="C126">
        <v>38169</v>
      </c>
      <c r="D126">
        <v>22997.45</v>
      </c>
    </row>
    <row r="127" spans="1:4">
      <c r="A127">
        <v>233</v>
      </c>
      <c r="B127" t="s">
        <v>360</v>
      </c>
      <c r="C127">
        <v>37943</v>
      </c>
      <c r="D127">
        <v>16909.84</v>
      </c>
    </row>
    <row r="128" spans="1:4">
      <c r="A128">
        <v>239</v>
      </c>
      <c r="B128" t="s">
        <v>361</v>
      </c>
      <c r="C128">
        <v>38061</v>
      </c>
      <c r="D128">
        <v>80375.240000000005</v>
      </c>
    </row>
    <row r="129" spans="1:4">
      <c r="A129">
        <v>240</v>
      </c>
      <c r="B129" t="s">
        <v>362</v>
      </c>
      <c r="C129">
        <v>38307</v>
      </c>
      <c r="D129">
        <v>46788.14</v>
      </c>
    </row>
    <row r="130" spans="1:4">
      <c r="A130">
        <v>240</v>
      </c>
      <c r="B130" t="s">
        <v>363</v>
      </c>
      <c r="C130">
        <v>38074</v>
      </c>
      <c r="D130">
        <v>24995.61</v>
      </c>
    </row>
    <row r="131" spans="1:4">
      <c r="A131">
        <v>242</v>
      </c>
      <c r="B131" t="s">
        <v>364</v>
      </c>
      <c r="C131">
        <v>37947</v>
      </c>
      <c r="D131">
        <v>33818.339999999997</v>
      </c>
    </row>
    <row r="132" spans="1:4">
      <c r="A132">
        <v>242</v>
      </c>
      <c r="B132" t="s">
        <v>365</v>
      </c>
      <c r="C132">
        <v>38506</v>
      </c>
      <c r="D132">
        <v>12432.32</v>
      </c>
    </row>
    <row r="133" spans="1:4">
      <c r="A133">
        <v>242</v>
      </c>
      <c r="B133" t="s">
        <v>366</v>
      </c>
      <c r="C133">
        <v>37823</v>
      </c>
      <c r="D133">
        <v>14232.7</v>
      </c>
    </row>
    <row r="134" spans="1:4">
      <c r="A134">
        <v>249</v>
      </c>
      <c r="B134" t="s">
        <v>367</v>
      </c>
      <c r="C134">
        <v>38249</v>
      </c>
      <c r="D134">
        <v>33924.239999999998</v>
      </c>
    </row>
    <row r="135" spans="1:4">
      <c r="A135">
        <v>249</v>
      </c>
      <c r="B135" t="s">
        <v>368</v>
      </c>
      <c r="C135">
        <v>38234</v>
      </c>
      <c r="D135">
        <v>48298.99</v>
      </c>
    </row>
    <row r="136" spans="1:4">
      <c r="A136">
        <v>250</v>
      </c>
      <c r="B136" t="s">
        <v>369</v>
      </c>
      <c r="C136">
        <v>38489</v>
      </c>
      <c r="D136">
        <v>17928.09</v>
      </c>
    </row>
    <row r="137" spans="1:4">
      <c r="A137">
        <v>250</v>
      </c>
      <c r="B137" t="s">
        <v>370</v>
      </c>
      <c r="C137">
        <v>38351</v>
      </c>
      <c r="D137">
        <v>26311.63</v>
      </c>
    </row>
    <row r="138" spans="1:4">
      <c r="A138">
        <v>250</v>
      </c>
      <c r="B138" t="s">
        <v>371</v>
      </c>
      <c r="C138">
        <v>37820</v>
      </c>
      <c r="D138">
        <v>23419.47</v>
      </c>
    </row>
    <row r="139" spans="1:4">
      <c r="A139">
        <v>256</v>
      </c>
      <c r="B139" t="s">
        <v>372</v>
      </c>
      <c r="C139">
        <v>38027</v>
      </c>
      <c r="D139">
        <v>5759.42</v>
      </c>
    </row>
    <row r="140" spans="1:4">
      <c r="A140">
        <v>256</v>
      </c>
      <c r="B140" t="s">
        <v>373</v>
      </c>
      <c r="C140">
        <v>38282</v>
      </c>
      <c r="D140">
        <v>53116.99</v>
      </c>
    </row>
    <row r="141" spans="1:4">
      <c r="A141">
        <v>259</v>
      </c>
      <c r="B141" t="s">
        <v>374</v>
      </c>
      <c r="C141">
        <v>38297</v>
      </c>
      <c r="D141">
        <v>61234.67</v>
      </c>
    </row>
    <row r="142" spans="1:4">
      <c r="A142">
        <v>259</v>
      </c>
      <c r="B142" t="s">
        <v>375</v>
      </c>
      <c r="C142">
        <v>37962</v>
      </c>
      <c r="D142">
        <v>27988.47</v>
      </c>
    </row>
    <row r="143" spans="1:4">
      <c r="A143">
        <v>260</v>
      </c>
      <c r="B143" t="s">
        <v>376</v>
      </c>
      <c r="C143">
        <v>38229</v>
      </c>
      <c r="D143">
        <v>37527.58</v>
      </c>
    </row>
    <row r="144" spans="1:4">
      <c r="A144">
        <v>260</v>
      </c>
      <c r="B144" t="s">
        <v>377</v>
      </c>
      <c r="C144">
        <v>38101</v>
      </c>
      <c r="D144">
        <v>29284.42</v>
      </c>
    </row>
    <row r="145" spans="1:4">
      <c r="A145">
        <v>276</v>
      </c>
      <c r="B145" t="s">
        <v>378</v>
      </c>
      <c r="C145">
        <v>38392</v>
      </c>
      <c r="D145">
        <v>27083.78</v>
      </c>
    </row>
    <row r="146" spans="1:4">
      <c r="A146">
        <v>276</v>
      </c>
      <c r="B146" t="s">
        <v>379</v>
      </c>
      <c r="C146">
        <v>37938</v>
      </c>
      <c r="D146">
        <v>38547.19</v>
      </c>
    </row>
    <row r="147" spans="1:4">
      <c r="A147">
        <v>276</v>
      </c>
      <c r="B147" t="s">
        <v>380</v>
      </c>
      <c r="C147">
        <v>37892</v>
      </c>
      <c r="D147">
        <v>41554.730000000003</v>
      </c>
    </row>
    <row r="148" spans="1:4">
      <c r="A148">
        <v>276</v>
      </c>
      <c r="B148" t="s">
        <v>381</v>
      </c>
      <c r="C148">
        <v>38472</v>
      </c>
      <c r="D148">
        <v>29848.52</v>
      </c>
    </row>
    <row r="149" spans="1:4">
      <c r="A149">
        <v>278</v>
      </c>
      <c r="B149" t="s">
        <v>382</v>
      </c>
      <c r="C149">
        <v>38326</v>
      </c>
      <c r="D149">
        <v>37654.089999999997</v>
      </c>
    </row>
    <row r="150" spans="1:4">
      <c r="A150">
        <v>278</v>
      </c>
      <c r="B150" t="s">
        <v>383</v>
      </c>
      <c r="C150">
        <v>37682</v>
      </c>
      <c r="D150">
        <v>52151.81</v>
      </c>
    </row>
    <row r="151" spans="1:4">
      <c r="A151">
        <v>278</v>
      </c>
      <c r="B151" t="s">
        <v>384</v>
      </c>
      <c r="C151">
        <v>37949</v>
      </c>
      <c r="D151">
        <v>37723.79</v>
      </c>
    </row>
    <row r="152" spans="1:4">
      <c r="A152">
        <v>282</v>
      </c>
      <c r="B152" t="s">
        <v>385</v>
      </c>
      <c r="C152">
        <v>37836</v>
      </c>
      <c r="D152">
        <v>24013.52</v>
      </c>
    </row>
    <row r="153" spans="1:4">
      <c r="A153">
        <v>282</v>
      </c>
      <c r="B153" t="s">
        <v>386</v>
      </c>
      <c r="C153">
        <v>38201</v>
      </c>
      <c r="D153">
        <v>35806.730000000003</v>
      </c>
    </row>
    <row r="154" spans="1:4">
      <c r="A154">
        <v>282</v>
      </c>
      <c r="B154" t="s">
        <v>387</v>
      </c>
      <c r="C154">
        <v>38355</v>
      </c>
      <c r="D154">
        <v>31835.360000000001</v>
      </c>
    </row>
    <row r="155" spans="1:4">
      <c r="A155">
        <v>286</v>
      </c>
      <c r="B155" t="s">
        <v>388</v>
      </c>
      <c r="C155">
        <v>38288</v>
      </c>
      <c r="D155">
        <v>47411.33</v>
      </c>
    </row>
    <row r="156" spans="1:4">
      <c r="A156">
        <v>286</v>
      </c>
      <c r="B156" t="s">
        <v>389</v>
      </c>
      <c r="C156">
        <v>38235</v>
      </c>
      <c r="D156">
        <v>43134.04</v>
      </c>
    </row>
    <row r="157" spans="1:4">
      <c r="A157">
        <v>298</v>
      </c>
      <c r="B157" t="s">
        <v>390</v>
      </c>
      <c r="C157">
        <v>38059</v>
      </c>
      <c r="D157">
        <v>47375.92</v>
      </c>
    </row>
    <row r="158" spans="1:4">
      <c r="A158">
        <v>298</v>
      </c>
      <c r="B158" t="s">
        <v>391</v>
      </c>
      <c r="C158">
        <v>38248</v>
      </c>
      <c r="D158">
        <v>61402</v>
      </c>
    </row>
    <row r="159" spans="1:4">
      <c r="A159">
        <v>299</v>
      </c>
      <c r="B159" t="s">
        <v>392</v>
      </c>
      <c r="C159">
        <v>37918</v>
      </c>
      <c r="D159">
        <v>36798.879999999997</v>
      </c>
    </row>
    <row r="160" spans="1:4">
      <c r="A160">
        <v>299</v>
      </c>
      <c r="B160" t="s">
        <v>393</v>
      </c>
      <c r="C160">
        <v>38235</v>
      </c>
      <c r="D160">
        <v>32260.16</v>
      </c>
    </row>
    <row r="161" spans="1:4">
      <c r="A161">
        <v>311</v>
      </c>
      <c r="B161" t="s">
        <v>394</v>
      </c>
      <c r="C161">
        <v>38398</v>
      </c>
      <c r="D161">
        <v>46770.52</v>
      </c>
    </row>
    <row r="162" spans="1:4">
      <c r="A162">
        <v>311</v>
      </c>
      <c r="B162" t="s">
        <v>395</v>
      </c>
      <c r="C162">
        <v>37900</v>
      </c>
      <c r="D162">
        <v>32723.040000000001</v>
      </c>
    </row>
    <row r="163" spans="1:4">
      <c r="A163">
        <v>311</v>
      </c>
      <c r="B163" t="s">
        <v>396</v>
      </c>
      <c r="C163">
        <v>38102</v>
      </c>
      <c r="D163">
        <v>16212.59</v>
      </c>
    </row>
    <row r="164" spans="1:4">
      <c r="A164">
        <v>314</v>
      </c>
      <c r="B164" t="s">
        <v>397</v>
      </c>
      <c r="C164">
        <v>38208</v>
      </c>
      <c r="D164">
        <v>45352.47</v>
      </c>
    </row>
    <row r="165" spans="1:4">
      <c r="A165">
        <v>314</v>
      </c>
      <c r="B165" t="s">
        <v>398</v>
      </c>
      <c r="C165">
        <v>38049</v>
      </c>
      <c r="D165">
        <v>16901.38</v>
      </c>
    </row>
    <row r="166" spans="1:4">
      <c r="A166">
        <v>319</v>
      </c>
      <c r="B166" t="s">
        <v>399</v>
      </c>
      <c r="C166">
        <v>38297</v>
      </c>
      <c r="D166">
        <v>42339.76</v>
      </c>
    </row>
    <row r="167" spans="1:4">
      <c r="A167">
        <v>319</v>
      </c>
      <c r="B167" t="s">
        <v>400</v>
      </c>
      <c r="C167">
        <v>37962</v>
      </c>
      <c r="D167">
        <v>36092.400000000001</v>
      </c>
    </row>
    <row r="168" spans="1:4">
      <c r="A168">
        <v>320</v>
      </c>
      <c r="B168" t="s">
        <v>401</v>
      </c>
      <c r="C168">
        <v>38370</v>
      </c>
      <c r="D168">
        <v>8307.2800000000007</v>
      </c>
    </row>
    <row r="169" spans="1:4">
      <c r="A169">
        <v>320</v>
      </c>
      <c r="B169" t="s">
        <v>402</v>
      </c>
      <c r="C169">
        <v>37853</v>
      </c>
      <c r="D169">
        <v>41016.75</v>
      </c>
    </row>
    <row r="170" spans="1:4">
      <c r="A170">
        <v>320</v>
      </c>
      <c r="B170" t="s">
        <v>403</v>
      </c>
      <c r="C170">
        <v>37949</v>
      </c>
      <c r="D170">
        <v>52548.49</v>
      </c>
    </row>
    <row r="171" spans="1:4">
      <c r="A171">
        <v>321</v>
      </c>
      <c r="B171" t="s">
        <v>404</v>
      </c>
      <c r="C171">
        <v>37928</v>
      </c>
      <c r="D171">
        <v>85559.12</v>
      </c>
    </row>
    <row r="172" spans="1:4">
      <c r="A172">
        <v>321</v>
      </c>
      <c r="B172" t="s">
        <v>405</v>
      </c>
      <c r="C172">
        <v>38426</v>
      </c>
      <c r="D172">
        <v>46781.66</v>
      </c>
    </row>
    <row r="173" spans="1:4">
      <c r="A173">
        <v>323</v>
      </c>
      <c r="B173" t="s">
        <v>406</v>
      </c>
      <c r="C173">
        <v>38495</v>
      </c>
      <c r="D173">
        <v>75020.13</v>
      </c>
    </row>
    <row r="174" spans="1:4">
      <c r="A174">
        <v>323</v>
      </c>
      <c r="B174" t="s">
        <v>407</v>
      </c>
      <c r="C174">
        <v>38162</v>
      </c>
      <c r="D174">
        <v>37281.360000000001</v>
      </c>
    </row>
    <row r="175" spans="1:4">
      <c r="A175">
        <v>323</v>
      </c>
      <c r="B175" t="s">
        <v>408</v>
      </c>
      <c r="C175">
        <v>37807</v>
      </c>
      <c r="D175">
        <v>2880</v>
      </c>
    </row>
    <row r="176" spans="1:4">
      <c r="A176">
        <v>323</v>
      </c>
      <c r="B176" t="s">
        <v>409</v>
      </c>
      <c r="C176">
        <v>38345</v>
      </c>
      <c r="D176">
        <v>39440.589999999997</v>
      </c>
    </row>
    <row r="177" spans="1:4">
      <c r="A177">
        <v>324</v>
      </c>
      <c r="B177" t="s">
        <v>410</v>
      </c>
      <c r="C177">
        <v>38334</v>
      </c>
      <c r="D177">
        <v>13671.82</v>
      </c>
    </row>
    <row r="178" spans="1:4">
      <c r="A178">
        <v>324</v>
      </c>
      <c r="B178" t="s">
        <v>411</v>
      </c>
      <c r="C178">
        <v>37809</v>
      </c>
      <c r="D178">
        <v>29429.14</v>
      </c>
    </row>
    <row r="179" spans="1:4">
      <c r="A179">
        <v>324</v>
      </c>
      <c r="B179" t="s">
        <v>412</v>
      </c>
      <c r="C179">
        <v>37948</v>
      </c>
      <c r="D179">
        <v>37455.769999999997</v>
      </c>
    </row>
    <row r="180" spans="1:4">
      <c r="A180">
        <v>328</v>
      </c>
      <c r="B180" t="s">
        <v>413</v>
      </c>
      <c r="C180">
        <v>38093</v>
      </c>
      <c r="D180">
        <v>7178.66</v>
      </c>
    </row>
    <row r="181" spans="1:4">
      <c r="A181">
        <v>328</v>
      </c>
      <c r="B181" t="s">
        <v>414</v>
      </c>
      <c r="C181">
        <v>38137</v>
      </c>
      <c r="D181">
        <v>31102.85</v>
      </c>
    </row>
    <row r="182" spans="1:4">
      <c r="A182">
        <v>333</v>
      </c>
      <c r="B182" t="s">
        <v>415</v>
      </c>
      <c r="C182">
        <v>37940</v>
      </c>
      <c r="D182">
        <v>23936.53</v>
      </c>
    </row>
    <row r="183" spans="1:4">
      <c r="A183">
        <v>333</v>
      </c>
      <c r="B183" t="s">
        <v>416</v>
      </c>
      <c r="C183">
        <v>37911</v>
      </c>
      <c r="D183">
        <v>9821.32</v>
      </c>
    </row>
    <row r="184" spans="1:4">
      <c r="A184">
        <v>333</v>
      </c>
      <c r="B184" t="s">
        <v>417</v>
      </c>
      <c r="C184">
        <v>38412</v>
      </c>
      <c r="D184">
        <v>21432.31</v>
      </c>
    </row>
    <row r="185" spans="1:4">
      <c r="A185">
        <v>334</v>
      </c>
      <c r="B185" t="s">
        <v>418</v>
      </c>
      <c r="C185">
        <v>38379</v>
      </c>
      <c r="D185">
        <v>45785.34</v>
      </c>
    </row>
    <row r="186" spans="1:4">
      <c r="A186">
        <v>334</v>
      </c>
      <c r="B186" t="s">
        <v>419</v>
      </c>
      <c r="C186">
        <v>37849</v>
      </c>
      <c r="D186">
        <v>29716.86</v>
      </c>
    </row>
    <row r="187" spans="1:4">
      <c r="A187">
        <v>334</v>
      </c>
      <c r="B187" t="s">
        <v>420</v>
      </c>
      <c r="C187">
        <v>38129</v>
      </c>
      <c r="D187">
        <v>28394.54</v>
      </c>
    </row>
    <row r="188" spans="1:4">
      <c r="A188">
        <v>339</v>
      </c>
      <c r="B188" t="s">
        <v>421</v>
      </c>
      <c r="C188">
        <v>38284</v>
      </c>
      <c r="D188">
        <v>23333.06</v>
      </c>
    </row>
    <row r="189" spans="1:4">
      <c r="A189">
        <v>339</v>
      </c>
      <c r="B189" t="s">
        <v>422</v>
      </c>
      <c r="C189">
        <v>37953</v>
      </c>
      <c r="D189">
        <v>34606.28</v>
      </c>
    </row>
    <row r="190" spans="1:4">
      <c r="A190">
        <v>344</v>
      </c>
      <c r="B190" t="s">
        <v>423</v>
      </c>
      <c r="C190">
        <v>37949</v>
      </c>
      <c r="D190">
        <v>31428.21</v>
      </c>
    </row>
    <row r="191" spans="1:4">
      <c r="A191">
        <v>344</v>
      </c>
      <c r="B191" t="s">
        <v>424</v>
      </c>
      <c r="C191">
        <v>38079</v>
      </c>
      <c r="D191">
        <v>15322.93</v>
      </c>
    </row>
    <row r="192" spans="1:4">
      <c r="A192">
        <v>347</v>
      </c>
      <c r="B192" t="s">
        <v>425</v>
      </c>
      <c r="C192">
        <v>38004</v>
      </c>
      <c r="D192">
        <v>21053.69</v>
      </c>
    </row>
    <row r="193" spans="1:4">
      <c r="A193">
        <v>347</v>
      </c>
      <c r="B193" t="s">
        <v>426</v>
      </c>
      <c r="C193">
        <v>37918</v>
      </c>
      <c r="D193">
        <v>20452.5</v>
      </c>
    </row>
    <row r="194" spans="1:4">
      <c r="A194">
        <v>350</v>
      </c>
      <c r="B194" t="s">
        <v>427</v>
      </c>
      <c r="C194">
        <v>38332</v>
      </c>
      <c r="D194">
        <v>18888.310000000001</v>
      </c>
    </row>
    <row r="195" spans="1:4">
      <c r="A195">
        <v>350</v>
      </c>
      <c r="B195" t="s">
        <v>428</v>
      </c>
      <c r="C195">
        <v>37766</v>
      </c>
      <c r="D195">
        <v>50824.66</v>
      </c>
    </row>
    <row r="196" spans="1:4">
      <c r="A196">
        <v>350</v>
      </c>
      <c r="B196" t="s">
        <v>429</v>
      </c>
      <c r="C196">
        <v>38381</v>
      </c>
      <c r="D196">
        <v>1834.56</v>
      </c>
    </row>
    <row r="197" spans="1:4">
      <c r="A197">
        <v>353</v>
      </c>
      <c r="B197" t="s">
        <v>430</v>
      </c>
      <c r="C197">
        <v>38362</v>
      </c>
      <c r="D197">
        <v>49705.52</v>
      </c>
    </row>
    <row r="198" spans="1:4">
      <c r="A198">
        <v>353</v>
      </c>
      <c r="B198" t="s">
        <v>431</v>
      </c>
      <c r="C198">
        <v>37823</v>
      </c>
      <c r="D198">
        <v>13920.26</v>
      </c>
    </row>
    <row r="199" spans="1:4">
      <c r="A199">
        <v>353</v>
      </c>
      <c r="B199" t="s">
        <v>432</v>
      </c>
      <c r="C199">
        <v>37762</v>
      </c>
      <c r="D199">
        <v>16700.47</v>
      </c>
    </row>
    <row r="200" spans="1:4">
      <c r="A200">
        <v>353</v>
      </c>
      <c r="B200" t="s">
        <v>433</v>
      </c>
      <c r="C200">
        <v>38512</v>
      </c>
      <c r="D200">
        <v>46656.94</v>
      </c>
    </row>
    <row r="201" spans="1:4">
      <c r="A201">
        <v>357</v>
      </c>
      <c r="B201" t="s">
        <v>434</v>
      </c>
      <c r="C201">
        <v>37971</v>
      </c>
      <c r="D201">
        <v>20220.04</v>
      </c>
    </row>
    <row r="202" spans="1:4">
      <c r="A202">
        <v>357</v>
      </c>
      <c r="B202" t="s">
        <v>435</v>
      </c>
      <c r="C202">
        <v>38122</v>
      </c>
      <c r="D202">
        <v>36442.339999999997</v>
      </c>
    </row>
    <row r="203" spans="1:4">
      <c r="A203">
        <v>362</v>
      </c>
      <c r="B203" t="s">
        <v>436</v>
      </c>
      <c r="C203">
        <v>38179</v>
      </c>
      <c r="D203">
        <v>18473.71</v>
      </c>
    </row>
    <row r="204" spans="1:4">
      <c r="A204">
        <v>362</v>
      </c>
      <c r="B204" t="s">
        <v>437</v>
      </c>
      <c r="C204">
        <v>38251</v>
      </c>
      <c r="D204">
        <v>15059.76</v>
      </c>
    </row>
    <row r="205" spans="1:4">
      <c r="A205">
        <v>363</v>
      </c>
      <c r="B205" t="s">
        <v>438</v>
      </c>
      <c r="C205">
        <v>38308</v>
      </c>
      <c r="D205">
        <v>50799.69</v>
      </c>
    </row>
    <row r="206" spans="1:4">
      <c r="A206">
        <v>363</v>
      </c>
      <c r="B206" t="s">
        <v>439</v>
      </c>
      <c r="C206">
        <v>37637</v>
      </c>
      <c r="D206">
        <v>10223.83</v>
      </c>
    </row>
    <row r="207" spans="1:4">
      <c r="A207">
        <v>363</v>
      </c>
      <c r="B207" t="s">
        <v>440</v>
      </c>
      <c r="C207">
        <v>37960</v>
      </c>
      <c r="D207">
        <v>55425.77</v>
      </c>
    </row>
    <row r="208" spans="1:4">
      <c r="A208">
        <v>379</v>
      </c>
      <c r="B208" t="s">
        <v>441</v>
      </c>
      <c r="C208">
        <v>38395</v>
      </c>
      <c r="D208">
        <v>28322.83</v>
      </c>
    </row>
    <row r="209" spans="1:4">
      <c r="A209">
        <v>379</v>
      </c>
      <c r="B209" t="s">
        <v>442</v>
      </c>
      <c r="C209">
        <v>37880</v>
      </c>
      <c r="D209">
        <v>32680.31</v>
      </c>
    </row>
    <row r="210" spans="1:4">
      <c r="A210">
        <v>379</v>
      </c>
      <c r="B210" t="s">
        <v>443</v>
      </c>
      <c r="C210">
        <v>38201</v>
      </c>
      <c r="D210">
        <v>12530.51</v>
      </c>
    </row>
    <row r="211" spans="1:4">
      <c r="A211">
        <v>381</v>
      </c>
      <c r="B211" t="s">
        <v>444</v>
      </c>
      <c r="C211">
        <v>38324</v>
      </c>
      <c r="D211">
        <v>12081.52</v>
      </c>
    </row>
    <row r="212" spans="1:4">
      <c r="A212">
        <v>381</v>
      </c>
      <c r="B212" t="s">
        <v>445</v>
      </c>
      <c r="C212">
        <v>37730</v>
      </c>
      <c r="D212">
        <v>1627.56</v>
      </c>
    </row>
    <row r="213" spans="1:4">
      <c r="A213">
        <v>381</v>
      </c>
      <c r="B213" t="s">
        <v>446</v>
      </c>
      <c r="C213">
        <v>38386</v>
      </c>
      <c r="D213">
        <v>14379.9</v>
      </c>
    </row>
    <row r="214" spans="1:4">
      <c r="A214">
        <v>381</v>
      </c>
      <c r="B214" t="s">
        <v>447</v>
      </c>
      <c r="C214">
        <v>37855</v>
      </c>
      <c r="D214">
        <v>1128.2</v>
      </c>
    </row>
    <row r="215" spans="1:4">
      <c r="A215">
        <v>382</v>
      </c>
      <c r="B215" t="s">
        <v>448</v>
      </c>
      <c r="C215">
        <v>37753</v>
      </c>
      <c r="D215">
        <v>35826.33</v>
      </c>
    </row>
    <row r="216" spans="1:4">
      <c r="A216">
        <v>382</v>
      </c>
      <c r="B216" t="s">
        <v>449</v>
      </c>
      <c r="C216">
        <v>38200</v>
      </c>
      <c r="D216">
        <v>6419.84</v>
      </c>
    </row>
    <row r="217" spans="1:4">
      <c r="A217">
        <v>382</v>
      </c>
      <c r="B217" t="s">
        <v>450</v>
      </c>
      <c r="C217">
        <v>38318</v>
      </c>
      <c r="D217">
        <v>42813.83</v>
      </c>
    </row>
    <row r="218" spans="1:4">
      <c r="A218">
        <v>385</v>
      </c>
      <c r="B218" t="s">
        <v>451</v>
      </c>
      <c r="C218">
        <v>37957</v>
      </c>
      <c r="D218">
        <v>20644.240000000002</v>
      </c>
    </row>
    <row r="219" spans="1:4">
      <c r="A219">
        <v>385</v>
      </c>
      <c r="B219" t="s">
        <v>452</v>
      </c>
      <c r="C219">
        <v>38310</v>
      </c>
      <c r="D219">
        <v>15822.84</v>
      </c>
    </row>
    <row r="220" spans="1:4">
      <c r="A220">
        <v>385</v>
      </c>
      <c r="B220" t="s">
        <v>453</v>
      </c>
      <c r="C220">
        <v>37689</v>
      </c>
      <c r="D220">
        <v>51001.22</v>
      </c>
    </row>
    <row r="221" spans="1:4">
      <c r="A221">
        <v>386</v>
      </c>
      <c r="B221" t="s">
        <v>454</v>
      </c>
      <c r="C221">
        <v>37943</v>
      </c>
      <c r="D221">
        <v>38524.29</v>
      </c>
    </row>
    <row r="222" spans="1:4">
      <c r="A222">
        <v>386</v>
      </c>
      <c r="B222" t="s">
        <v>455</v>
      </c>
      <c r="C222">
        <v>38186</v>
      </c>
      <c r="D222">
        <v>51619.02</v>
      </c>
    </row>
    <row r="223" spans="1:4">
      <c r="A223">
        <v>398</v>
      </c>
      <c r="B223" t="s">
        <v>456</v>
      </c>
      <c r="C223">
        <v>38397</v>
      </c>
      <c r="D223">
        <v>33967.730000000003</v>
      </c>
    </row>
    <row r="224" spans="1:4">
      <c r="A224">
        <v>398</v>
      </c>
      <c r="B224" t="s">
        <v>457</v>
      </c>
      <c r="C224">
        <v>38159</v>
      </c>
      <c r="D224">
        <v>22037.91</v>
      </c>
    </row>
    <row r="225" spans="1:4">
      <c r="A225">
        <v>398</v>
      </c>
      <c r="B225" t="s">
        <v>458</v>
      </c>
      <c r="C225">
        <v>38490</v>
      </c>
      <c r="D225">
        <v>615.45000000000005</v>
      </c>
    </row>
    <row r="226" spans="1:4">
      <c r="A226">
        <v>398</v>
      </c>
      <c r="B226" t="s">
        <v>459</v>
      </c>
      <c r="C226">
        <v>38320</v>
      </c>
      <c r="D226">
        <v>48927.64</v>
      </c>
    </row>
    <row r="227" spans="1:4">
      <c r="A227">
        <v>406</v>
      </c>
      <c r="B227" t="s">
        <v>460</v>
      </c>
      <c r="C227">
        <v>38465</v>
      </c>
      <c r="D227">
        <v>12190.85</v>
      </c>
    </row>
    <row r="228" spans="1:4">
      <c r="A228">
        <v>406</v>
      </c>
      <c r="B228" t="s">
        <v>461</v>
      </c>
      <c r="C228">
        <v>38014</v>
      </c>
      <c r="D228">
        <v>49165.16</v>
      </c>
    </row>
    <row r="229" spans="1:4">
      <c r="A229">
        <v>406</v>
      </c>
      <c r="B229" t="s">
        <v>462</v>
      </c>
      <c r="C229">
        <v>38155</v>
      </c>
      <c r="D229">
        <v>25080.959999999999</v>
      </c>
    </row>
    <row r="230" spans="1:4">
      <c r="A230">
        <v>412</v>
      </c>
      <c r="B230" t="s">
        <v>463</v>
      </c>
      <c r="C230">
        <v>38193</v>
      </c>
      <c r="D230">
        <v>35034.57</v>
      </c>
    </row>
    <row r="231" spans="1:4">
      <c r="A231">
        <v>412</v>
      </c>
      <c r="B231" t="s">
        <v>464</v>
      </c>
      <c r="C231">
        <v>38091</v>
      </c>
      <c r="D231">
        <v>31670.37</v>
      </c>
    </row>
    <row r="232" spans="1:4">
      <c r="A232">
        <v>415</v>
      </c>
      <c r="B232" t="s">
        <v>465</v>
      </c>
      <c r="C232">
        <v>38258</v>
      </c>
      <c r="D232">
        <v>31310.09</v>
      </c>
    </row>
    <row r="233" spans="1:4">
      <c r="A233">
        <v>424</v>
      </c>
      <c r="B233" t="s">
        <v>466</v>
      </c>
      <c r="C233">
        <v>38328</v>
      </c>
      <c r="D233">
        <v>25505.98</v>
      </c>
    </row>
    <row r="234" spans="1:4">
      <c r="A234">
        <v>424</v>
      </c>
      <c r="B234" t="s">
        <v>467</v>
      </c>
      <c r="C234">
        <v>37727</v>
      </c>
      <c r="D234">
        <v>21665.98</v>
      </c>
    </row>
    <row r="235" spans="1:4">
      <c r="A235">
        <v>424</v>
      </c>
      <c r="B235" t="s">
        <v>468</v>
      </c>
      <c r="C235">
        <v>37925</v>
      </c>
      <c r="D235">
        <v>22042.37</v>
      </c>
    </row>
    <row r="236" spans="1:4">
      <c r="A236">
        <v>447</v>
      </c>
      <c r="B236" t="s">
        <v>469</v>
      </c>
      <c r="C236">
        <v>37879</v>
      </c>
      <c r="D236">
        <v>6631.36</v>
      </c>
    </row>
    <row r="237" spans="1:4">
      <c r="A237">
        <v>447</v>
      </c>
      <c r="B237" t="s">
        <v>470</v>
      </c>
      <c r="C237">
        <v>37797</v>
      </c>
      <c r="D237">
        <v>17032.29</v>
      </c>
    </row>
    <row r="238" spans="1:4">
      <c r="A238">
        <v>447</v>
      </c>
      <c r="B238" t="s">
        <v>471</v>
      </c>
      <c r="C238">
        <v>38338</v>
      </c>
      <c r="D238">
        <v>26304.13</v>
      </c>
    </row>
    <row r="239" spans="1:4">
      <c r="A239">
        <v>448</v>
      </c>
      <c r="B239" t="s">
        <v>472</v>
      </c>
      <c r="C239">
        <v>38460</v>
      </c>
      <c r="D239">
        <v>27966.54</v>
      </c>
    </row>
    <row r="240" spans="1:4">
      <c r="A240">
        <v>448</v>
      </c>
      <c r="B240" t="s">
        <v>473</v>
      </c>
      <c r="C240">
        <v>38260</v>
      </c>
      <c r="D240">
        <v>48809.9</v>
      </c>
    </row>
    <row r="241" spans="1:4">
      <c r="A241">
        <v>450</v>
      </c>
      <c r="B241" t="s">
        <v>474</v>
      </c>
      <c r="C241">
        <v>38159</v>
      </c>
      <c r="D241">
        <v>59551.38</v>
      </c>
    </row>
    <row r="242" spans="1:4">
      <c r="A242">
        <v>452</v>
      </c>
      <c r="B242" t="s">
        <v>475</v>
      </c>
      <c r="C242">
        <v>37940</v>
      </c>
      <c r="D242">
        <v>27121.9</v>
      </c>
    </row>
    <row r="243" spans="1:4">
      <c r="A243">
        <v>452</v>
      </c>
      <c r="B243" t="s">
        <v>476</v>
      </c>
      <c r="C243">
        <v>37945</v>
      </c>
      <c r="D243">
        <v>15130.97</v>
      </c>
    </row>
    <row r="244" spans="1:4">
      <c r="A244">
        <v>452</v>
      </c>
      <c r="B244" t="s">
        <v>477</v>
      </c>
      <c r="C244">
        <v>38475</v>
      </c>
      <c r="D244">
        <v>8807.1200000000008</v>
      </c>
    </row>
    <row r="245" spans="1:4">
      <c r="A245">
        <v>455</v>
      </c>
      <c r="B245" t="s">
        <v>478</v>
      </c>
      <c r="C245">
        <v>37960</v>
      </c>
      <c r="D245">
        <v>38139.18</v>
      </c>
    </row>
    <row r="246" spans="1:4">
      <c r="A246">
        <v>455</v>
      </c>
      <c r="B246" t="s">
        <v>479</v>
      </c>
      <c r="C246">
        <v>38119</v>
      </c>
      <c r="D246">
        <v>32239.47</v>
      </c>
    </row>
    <row r="247" spans="1:4">
      <c r="A247">
        <v>456</v>
      </c>
      <c r="B247" t="s">
        <v>480</v>
      </c>
      <c r="C247">
        <v>38304</v>
      </c>
      <c r="D247">
        <v>27550.51</v>
      </c>
    </row>
    <row r="248" spans="1:4">
      <c r="A248">
        <v>456</v>
      </c>
      <c r="B248" t="s">
        <v>481</v>
      </c>
      <c r="C248">
        <v>38107</v>
      </c>
      <c r="D248">
        <v>1679.92</v>
      </c>
    </row>
    <row r="249" spans="1:4">
      <c r="A249">
        <v>458</v>
      </c>
      <c r="B249" t="s">
        <v>482</v>
      </c>
      <c r="C249">
        <v>38306</v>
      </c>
      <c r="D249">
        <v>33145.56</v>
      </c>
    </row>
    <row r="250" spans="1:4">
      <c r="A250">
        <v>458</v>
      </c>
      <c r="B250" t="s">
        <v>483</v>
      </c>
      <c r="C250">
        <v>38023</v>
      </c>
      <c r="D250">
        <v>22162.61</v>
      </c>
    </row>
    <row r="251" spans="1:4">
      <c r="A251">
        <v>458</v>
      </c>
      <c r="B251" t="s">
        <v>484</v>
      </c>
      <c r="C251">
        <v>37785</v>
      </c>
      <c r="D251">
        <v>57131.92</v>
      </c>
    </row>
    <row r="252" spans="1:4">
      <c r="A252">
        <v>462</v>
      </c>
      <c r="B252" t="s">
        <v>485</v>
      </c>
      <c r="C252">
        <v>38457</v>
      </c>
      <c r="D252">
        <v>30293.77</v>
      </c>
    </row>
    <row r="253" spans="1:4">
      <c r="A253">
        <v>462</v>
      </c>
      <c r="B253" t="s">
        <v>486</v>
      </c>
      <c r="C253">
        <v>37933</v>
      </c>
      <c r="D253">
        <v>9977.85</v>
      </c>
    </row>
    <row r="254" spans="1:4">
      <c r="A254">
        <v>462</v>
      </c>
      <c r="B254" t="s">
        <v>487</v>
      </c>
      <c r="C254">
        <v>38318</v>
      </c>
      <c r="D254">
        <v>48355.87</v>
      </c>
    </row>
    <row r="255" spans="1:4">
      <c r="A255">
        <v>471</v>
      </c>
      <c r="B255" t="s">
        <v>488</v>
      </c>
      <c r="C255">
        <v>38196</v>
      </c>
      <c r="D255">
        <v>9415.1299999999992</v>
      </c>
    </row>
    <row r="256" spans="1:4">
      <c r="A256">
        <v>471</v>
      </c>
      <c r="B256" t="s">
        <v>489</v>
      </c>
      <c r="C256">
        <v>37965</v>
      </c>
      <c r="D256">
        <v>35505.629999999997</v>
      </c>
    </row>
    <row r="257" spans="1:4">
      <c r="A257">
        <v>473</v>
      </c>
      <c r="B257" t="s">
        <v>490</v>
      </c>
      <c r="C257">
        <v>38034</v>
      </c>
      <c r="D257">
        <v>7612.06</v>
      </c>
    </row>
    <row r="258" spans="1:4">
      <c r="A258">
        <v>473</v>
      </c>
      <c r="B258" t="s">
        <v>491</v>
      </c>
      <c r="C258">
        <v>37921</v>
      </c>
      <c r="D258">
        <v>17746.259999999998</v>
      </c>
    </row>
    <row r="259" spans="1:4">
      <c r="A259">
        <v>475</v>
      </c>
      <c r="B259" t="s">
        <v>492</v>
      </c>
      <c r="C259">
        <v>37964</v>
      </c>
      <c r="D259">
        <v>7678.25</v>
      </c>
    </row>
    <row r="260" spans="1:4">
      <c r="A260">
        <v>475</v>
      </c>
      <c r="B260" t="s">
        <v>493</v>
      </c>
      <c r="C260">
        <v>38030</v>
      </c>
      <c r="D260">
        <v>36070.47</v>
      </c>
    </row>
    <row r="261" spans="1:4">
      <c r="A261">
        <v>484</v>
      </c>
      <c r="B261" t="s">
        <v>494</v>
      </c>
      <c r="C261">
        <v>38286</v>
      </c>
      <c r="D261">
        <v>3474.66</v>
      </c>
    </row>
    <row r="262" spans="1:4">
      <c r="A262">
        <v>484</v>
      </c>
      <c r="B262" t="s">
        <v>495</v>
      </c>
      <c r="C262">
        <v>37954</v>
      </c>
      <c r="D262">
        <v>47513.19</v>
      </c>
    </row>
    <row r="263" spans="1:4">
      <c r="A263">
        <v>486</v>
      </c>
      <c r="B263" t="s">
        <v>496</v>
      </c>
      <c r="C263">
        <v>38091</v>
      </c>
      <c r="D263">
        <v>5899.38</v>
      </c>
    </row>
    <row r="264" spans="1:4">
      <c r="A264">
        <v>486</v>
      </c>
      <c r="B264" t="s">
        <v>497</v>
      </c>
      <c r="C264">
        <v>38314</v>
      </c>
      <c r="D264">
        <v>45994.07</v>
      </c>
    </row>
    <row r="265" spans="1:4">
      <c r="A265">
        <v>486</v>
      </c>
      <c r="B265" t="s">
        <v>498</v>
      </c>
      <c r="C265">
        <v>37700</v>
      </c>
      <c r="D265">
        <v>25833.14</v>
      </c>
    </row>
    <row r="266" spans="1:4">
      <c r="A266">
        <v>487</v>
      </c>
      <c r="B266" t="s">
        <v>499</v>
      </c>
      <c r="C266">
        <v>37892</v>
      </c>
      <c r="D266">
        <v>29997.09</v>
      </c>
    </row>
    <row r="267" spans="1:4">
      <c r="A267">
        <v>487</v>
      </c>
      <c r="B267" t="s">
        <v>500</v>
      </c>
      <c r="C267">
        <v>38046</v>
      </c>
      <c r="D267">
        <v>12573.28</v>
      </c>
    </row>
    <row r="268" spans="1:4">
      <c r="A268">
        <v>489</v>
      </c>
      <c r="B268" t="s">
        <v>501</v>
      </c>
      <c r="C268">
        <v>37959</v>
      </c>
      <c r="D268">
        <v>22275.73</v>
      </c>
    </row>
    <row r="269" spans="1:4">
      <c r="A269">
        <v>489</v>
      </c>
      <c r="B269" t="s">
        <v>502</v>
      </c>
      <c r="C269">
        <v>38017</v>
      </c>
      <c r="D269">
        <v>7310.42</v>
      </c>
    </row>
    <row r="270" spans="1:4">
      <c r="A270">
        <v>495</v>
      </c>
      <c r="B270" t="s">
        <v>503</v>
      </c>
      <c r="C270">
        <v>37981</v>
      </c>
      <c r="D270">
        <v>59265.14</v>
      </c>
    </row>
    <row r="271" spans="1:4">
      <c r="A271">
        <v>495</v>
      </c>
      <c r="B271" t="s">
        <v>504</v>
      </c>
      <c r="C271">
        <v>38121</v>
      </c>
      <c r="D271">
        <v>6276.6</v>
      </c>
    </row>
    <row r="272" spans="1:4">
      <c r="A272">
        <v>496</v>
      </c>
      <c r="B272" t="s">
        <v>505</v>
      </c>
      <c r="C272">
        <v>38497</v>
      </c>
      <c r="D272">
        <v>30253.75</v>
      </c>
    </row>
    <row r="273" spans="1:4">
      <c r="A273">
        <v>496</v>
      </c>
      <c r="B273" t="s">
        <v>506</v>
      </c>
      <c r="C273">
        <v>37818</v>
      </c>
      <c r="D273">
        <v>32077.439999999999</v>
      </c>
    </row>
    <row r="274" spans="1:4">
      <c r="A274">
        <v>496</v>
      </c>
      <c r="B274" t="s">
        <v>507</v>
      </c>
      <c r="C274">
        <v>38352</v>
      </c>
      <c r="D274">
        <v>52166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23038-6908-4983-82A1-F106F4DDCF76}">
  <sheetPr codeName="Sheet7"/>
  <dimension ref="A1:D8"/>
  <sheetViews>
    <sheetView workbookViewId="0">
      <selection sqref="A1:XFD1048576"/>
    </sheetView>
  </sheetViews>
  <sheetFormatPr defaultRowHeight="15"/>
  <cols>
    <col min="1" max="1" width="16.5703125" bestFit="1" customWidth="1"/>
  </cols>
  <sheetData>
    <row r="1" spans="1:4">
      <c r="A1" t="s">
        <v>114</v>
      </c>
      <c r="B1" t="s">
        <v>1405</v>
      </c>
      <c r="C1" t="s">
        <v>1406</v>
      </c>
      <c r="D1" t="s">
        <v>1407</v>
      </c>
    </row>
    <row r="2" spans="1:4">
      <c r="A2" t="s">
        <v>1408</v>
      </c>
      <c r="B2" t="s">
        <v>1409</v>
      </c>
      <c r="C2" t="s">
        <v>520</v>
      </c>
      <c r="D2" t="s">
        <v>520</v>
      </c>
    </row>
    <row r="3" spans="1:4">
      <c r="A3" t="s">
        <v>1410</v>
      </c>
      <c r="B3" t="s">
        <v>1411</v>
      </c>
      <c r="C3" t="s">
        <v>520</v>
      </c>
      <c r="D3" t="s">
        <v>520</v>
      </c>
    </row>
    <row r="4" spans="1:4">
      <c r="A4" t="s">
        <v>1412</v>
      </c>
      <c r="B4" t="s">
        <v>1413</v>
      </c>
      <c r="C4" t="s">
        <v>520</v>
      </c>
      <c r="D4" t="s">
        <v>520</v>
      </c>
    </row>
    <row r="5" spans="1:4">
      <c r="A5" t="s">
        <v>1414</v>
      </c>
      <c r="B5" t="s">
        <v>1415</v>
      </c>
      <c r="C5" t="s">
        <v>520</v>
      </c>
      <c r="D5" t="s">
        <v>520</v>
      </c>
    </row>
    <row r="6" spans="1:4">
      <c r="A6" t="s">
        <v>1416</v>
      </c>
      <c r="B6" t="s">
        <v>1417</v>
      </c>
      <c r="C6" t="s">
        <v>520</v>
      </c>
      <c r="D6" t="s">
        <v>520</v>
      </c>
    </row>
    <row r="7" spans="1:4">
      <c r="A7" t="s">
        <v>1418</v>
      </c>
      <c r="B7" t="s">
        <v>1419</v>
      </c>
      <c r="C7" t="s">
        <v>520</v>
      </c>
      <c r="D7" t="s">
        <v>520</v>
      </c>
    </row>
    <row r="8" spans="1:4">
      <c r="A8" t="s">
        <v>1420</v>
      </c>
      <c r="B8" t="s">
        <v>1421</v>
      </c>
      <c r="C8" t="s">
        <v>520</v>
      </c>
      <c r="D8" t="s">
        <v>520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69F9B-B7B3-4266-8AA7-8AD25F7157FF}">
  <sheetPr codeName="Sheet8"/>
  <dimension ref="A1:I111"/>
  <sheetViews>
    <sheetView workbookViewId="0">
      <selection sqref="A1:XFD1048576"/>
    </sheetView>
  </sheetViews>
  <sheetFormatPr defaultRowHeight="15"/>
  <cols>
    <col min="1" max="1" width="12.28515625" bestFit="1" customWidth="1"/>
    <col min="2" max="2" width="39.42578125" bestFit="1" customWidth="1"/>
    <col min="3" max="3" width="16.5703125" bestFit="1" customWidth="1"/>
    <col min="4" max="4" width="12.5703125" bestFit="1" customWidth="1"/>
    <col min="5" max="5" width="24.28515625" bestFit="1" customWidth="1"/>
    <col min="6" max="6" width="64" customWidth="1"/>
    <col min="7" max="7" width="30" bestFit="1" customWidth="1"/>
    <col min="8" max="8" width="27" bestFit="1" customWidth="1"/>
    <col min="9" max="9" width="13.85546875" bestFit="1" customWidth="1"/>
  </cols>
  <sheetData>
    <row r="1" spans="1:9">
      <c r="A1" t="s">
        <v>98</v>
      </c>
      <c r="B1" t="s">
        <v>1422</v>
      </c>
      <c r="C1" t="s">
        <v>114</v>
      </c>
      <c r="D1" t="s">
        <v>1423</v>
      </c>
      <c r="E1" t="s">
        <v>1424</v>
      </c>
      <c r="F1" t="s">
        <v>1425</v>
      </c>
      <c r="G1" t="s">
        <v>115</v>
      </c>
      <c r="H1" t="s">
        <v>119</v>
      </c>
      <c r="I1" t="s">
        <v>116</v>
      </c>
    </row>
    <row r="2" spans="1:9">
      <c r="A2" t="s">
        <v>196</v>
      </c>
      <c r="B2" t="s">
        <v>1426</v>
      </c>
      <c r="C2" t="s">
        <v>1410</v>
      </c>
      <c r="D2">
        <v>4.8611111111111112E-2</v>
      </c>
      <c r="E2" t="s">
        <v>1427</v>
      </c>
      <c r="F2" t="s">
        <v>1428</v>
      </c>
      <c r="G2">
        <v>7933</v>
      </c>
      <c r="H2">
        <v>48.81</v>
      </c>
      <c r="I2">
        <v>95.7</v>
      </c>
    </row>
    <row r="3" spans="1:9">
      <c r="A3" t="s">
        <v>134</v>
      </c>
      <c r="B3" t="s">
        <v>1429</v>
      </c>
      <c r="C3" t="s">
        <v>1408</v>
      </c>
      <c r="D3">
        <v>4.8611111111111112E-2</v>
      </c>
      <c r="E3" t="s">
        <v>1430</v>
      </c>
      <c r="F3" t="s">
        <v>1431</v>
      </c>
      <c r="G3">
        <v>7305</v>
      </c>
      <c r="H3">
        <v>98.58</v>
      </c>
      <c r="I3">
        <v>214.3</v>
      </c>
    </row>
    <row r="4" spans="1:9">
      <c r="A4" t="s">
        <v>197</v>
      </c>
      <c r="B4" t="s">
        <v>1432</v>
      </c>
      <c r="C4" t="s">
        <v>1410</v>
      </c>
      <c r="D4">
        <v>4.8611111111111112E-2</v>
      </c>
      <c r="E4" t="s">
        <v>1433</v>
      </c>
      <c r="F4" t="s">
        <v>1434</v>
      </c>
      <c r="G4">
        <v>6625</v>
      </c>
      <c r="H4">
        <v>68.989999999999995</v>
      </c>
      <c r="I4">
        <v>118.94</v>
      </c>
    </row>
    <row r="5" spans="1:9">
      <c r="A5" t="s">
        <v>198</v>
      </c>
      <c r="B5" t="s">
        <v>1435</v>
      </c>
      <c r="C5" t="s">
        <v>1410</v>
      </c>
      <c r="D5">
        <v>4.8611111111111112E-2</v>
      </c>
      <c r="E5" t="s">
        <v>1436</v>
      </c>
      <c r="F5" t="s">
        <v>1437</v>
      </c>
      <c r="G5">
        <v>5582</v>
      </c>
      <c r="H5">
        <v>91.02</v>
      </c>
      <c r="I5">
        <v>193.66</v>
      </c>
    </row>
    <row r="6" spans="1:9">
      <c r="A6" t="s">
        <v>163</v>
      </c>
      <c r="B6" t="s">
        <v>1438</v>
      </c>
      <c r="C6" t="s">
        <v>1408</v>
      </c>
      <c r="D6">
        <v>4.8611111111111112E-2</v>
      </c>
      <c r="E6" t="s">
        <v>1439</v>
      </c>
      <c r="F6" t="s">
        <v>1440</v>
      </c>
      <c r="G6">
        <v>3252</v>
      </c>
      <c r="H6">
        <v>85.68</v>
      </c>
      <c r="I6">
        <v>136</v>
      </c>
    </row>
    <row r="7" spans="1:9">
      <c r="A7" t="s">
        <v>135</v>
      </c>
      <c r="B7" t="s">
        <v>1441</v>
      </c>
      <c r="C7" t="s">
        <v>1408</v>
      </c>
      <c r="D7">
        <v>4.8611111111111112E-2</v>
      </c>
      <c r="E7" t="s">
        <v>1442</v>
      </c>
      <c r="F7" t="s">
        <v>1440</v>
      </c>
      <c r="G7">
        <v>6791</v>
      </c>
      <c r="H7">
        <v>103.42</v>
      </c>
      <c r="I7">
        <v>147.74</v>
      </c>
    </row>
    <row r="8" spans="1:9">
      <c r="A8" t="s">
        <v>204</v>
      </c>
      <c r="B8" t="s">
        <v>1443</v>
      </c>
      <c r="C8" t="s">
        <v>1408</v>
      </c>
      <c r="D8">
        <v>0.05</v>
      </c>
      <c r="E8" t="s">
        <v>1444</v>
      </c>
      <c r="F8" t="s">
        <v>1445</v>
      </c>
      <c r="G8">
        <v>68</v>
      </c>
      <c r="H8">
        <v>95.34</v>
      </c>
      <c r="I8">
        <v>194.57</v>
      </c>
    </row>
    <row r="9" spans="1:9">
      <c r="A9" t="s">
        <v>164</v>
      </c>
      <c r="B9" t="s">
        <v>1446</v>
      </c>
      <c r="C9" t="s">
        <v>1408</v>
      </c>
      <c r="D9">
        <v>0.05</v>
      </c>
      <c r="E9" t="s">
        <v>1442</v>
      </c>
      <c r="F9" t="s">
        <v>1431</v>
      </c>
      <c r="G9">
        <v>3619</v>
      </c>
      <c r="H9">
        <v>95.59</v>
      </c>
      <c r="I9">
        <v>207.8</v>
      </c>
    </row>
    <row r="10" spans="1:9">
      <c r="A10" t="s">
        <v>136</v>
      </c>
      <c r="B10" t="s">
        <v>1447</v>
      </c>
      <c r="C10" t="s">
        <v>1418</v>
      </c>
      <c r="D10">
        <v>0.05</v>
      </c>
      <c r="E10" t="s">
        <v>1448</v>
      </c>
      <c r="F10" t="s">
        <v>1449</v>
      </c>
      <c r="G10">
        <v>1579</v>
      </c>
      <c r="H10">
        <v>77.900000000000006</v>
      </c>
      <c r="I10">
        <v>136.66999999999999</v>
      </c>
    </row>
    <row r="11" spans="1:9">
      <c r="A11" t="s">
        <v>199</v>
      </c>
      <c r="B11" t="s">
        <v>1450</v>
      </c>
      <c r="C11" t="s">
        <v>1410</v>
      </c>
      <c r="D11">
        <v>0.05</v>
      </c>
      <c r="E11" t="s">
        <v>1451</v>
      </c>
      <c r="F11" t="s">
        <v>1452</v>
      </c>
      <c r="G11">
        <v>9997</v>
      </c>
      <c r="H11">
        <v>66.27</v>
      </c>
      <c r="I11">
        <v>150.62</v>
      </c>
    </row>
    <row r="12" spans="1:9">
      <c r="A12" t="s">
        <v>150</v>
      </c>
      <c r="B12" t="s">
        <v>1453</v>
      </c>
      <c r="C12" t="s">
        <v>1408</v>
      </c>
      <c r="D12">
        <v>5.4166666666666669E-2</v>
      </c>
      <c r="E12" t="s">
        <v>1448</v>
      </c>
      <c r="F12" t="s">
        <v>1454</v>
      </c>
      <c r="G12">
        <v>6906</v>
      </c>
      <c r="H12">
        <v>89.14</v>
      </c>
      <c r="I12">
        <v>151.08000000000001</v>
      </c>
    </row>
    <row r="13" spans="1:9">
      <c r="A13" t="s">
        <v>205</v>
      </c>
      <c r="B13" t="s">
        <v>1455</v>
      </c>
      <c r="C13" t="s">
        <v>1408</v>
      </c>
      <c r="D13">
        <v>0.05</v>
      </c>
      <c r="E13" t="s">
        <v>1448</v>
      </c>
      <c r="F13" t="s">
        <v>1456</v>
      </c>
      <c r="G13">
        <v>9123</v>
      </c>
      <c r="H13">
        <v>75.16</v>
      </c>
      <c r="I13">
        <v>117.44</v>
      </c>
    </row>
    <row r="14" spans="1:9">
      <c r="A14" t="s">
        <v>165</v>
      </c>
      <c r="B14" t="s">
        <v>1457</v>
      </c>
      <c r="C14" t="s">
        <v>1408</v>
      </c>
      <c r="D14">
        <v>0.05</v>
      </c>
      <c r="E14" t="s">
        <v>1442</v>
      </c>
      <c r="F14" t="s">
        <v>1431</v>
      </c>
      <c r="G14">
        <v>1049</v>
      </c>
      <c r="H14">
        <v>83.05</v>
      </c>
      <c r="I14">
        <v>173.02</v>
      </c>
    </row>
    <row r="15" spans="1:9">
      <c r="A15" t="s">
        <v>206</v>
      </c>
      <c r="B15" t="s">
        <v>1458</v>
      </c>
      <c r="C15" t="s">
        <v>1408</v>
      </c>
      <c r="D15">
        <v>0.05</v>
      </c>
      <c r="E15" t="s">
        <v>1459</v>
      </c>
      <c r="F15" t="s">
        <v>1460</v>
      </c>
      <c r="G15">
        <v>5663</v>
      </c>
      <c r="H15">
        <v>31.92</v>
      </c>
      <c r="I15">
        <v>79.8</v>
      </c>
    </row>
    <row r="16" spans="1:9">
      <c r="A16" t="s">
        <v>151</v>
      </c>
      <c r="B16" t="s">
        <v>1461</v>
      </c>
      <c r="C16" t="s">
        <v>1418</v>
      </c>
      <c r="D16">
        <v>0.05</v>
      </c>
      <c r="E16" t="s">
        <v>1462</v>
      </c>
      <c r="F16" t="s">
        <v>1463</v>
      </c>
      <c r="G16">
        <v>6125</v>
      </c>
      <c r="H16">
        <v>55.7</v>
      </c>
      <c r="I16">
        <v>118.5</v>
      </c>
    </row>
    <row r="17" spans="1:9">
      <c r="A17" t="s">
        <v>207</v>
      </c>
      <c r="B17" t="s">
        <v>1464</v>
      </c>
      <c r="C17" t="s">
        <v>1408</v>
      </c>
      <c r="D17">
        <v>0.05</v>
      </c>
      <c r="E17" t="s">
        <v>1448</v>
      </c>
      <c r="F17" t="s">
        <v>1465</v>
      </c>
      <c r="G17">
        <v>7323</v>
      </c>
      <c r="H17">
        <v>58.73</v>
      </c>
      <c r="I17">
        <v>115.16</v>
      </c>
    </row>
    <row r="18" spans="1:9">
      <c r="A18" t="s">
        <v>137</v>
      </c>
      <c r="B18" t="s">
        <v>1466</v>
      </c>
      <c r="C18" t="s">
        <v>1418</v>
      </c>
      <c r="D18">
        <v>5.4166666666666669E-2</v>
      </c>
      <c r="E18" t="s">
        <v>1459</v>
      </c>
      <c r="F18" t="s">
        <v>1467</v>
      </c>
      <c r="G18">
        <v>2613</v>
      </c>
      <c r="H18">
        <v>58.33</v>
      </c>
      <c r="I18">
        <v>116.67</v>
      </c>
    </row>
    <row r="19" spans="1:9">
      <c r="A19" t="s">
        <v>220</v>
      </c>
      <c r="B19" t="s">
        <v>1468</v>
      </c>
      <c r="C19" t="s">
        <v>1408</v>
      </c>
      <c r="D19">
        <v>5.4166666666666669E-2</v>
      </c>
      <c r="E19" t="s">
        <v>1433</v>
      </c>
      <c r="F19" t="s">
        <v>1469</v>
      </c>
      <c r="G19">
        <v>3975</v>
      </c>
      <c r="H19">
        <v>83.51</v>
      </c>
      <c r="I19">
        <v>141.54</v>
      </c>
    </row>
    <row r="20" spans="1:9">
      <c r="A20" t="s">
        <v>132</v>
      </c>
      <c r="B20" t="s">
        <v>1470</v>
      </c>
      <c r="C20" t="s">
        <v>1420</v>
      </c>
      <c r="D20">
        <v>5.4166666666666669E-2</v>
      </c>
      <c r="E20" t="s">
        <v>1439</v>
      </c>
      <c r="F20" t="s">
        <v>1471</v>
      </c>
      <c r="G20">
        <v>8693</v>
      </c>
      <c r="H20">
        <v>60.62</v>
      </c>
      <c r="I20">
        <v>102.74</v>
      </c>
    </row>
    <row r="21" spans="1:9">
      <c r="A21" t="s">
        <v>133</v>
      </c>
      <c r="B21" t="s">
        <v>1472</v>
      </c>
      <c r="C21" t="s">
        <v>1420</v>
      </c>
      <c r="D21">
        <v>5.4166666666666669E-2</v>
      </c>
      <c r="E21" t="s">
        <v>1459</v>
      </c>
      <c r="F21" t="s">
        <v>1473</v>
      </c>
      <c r="G21">
        <v>8635</v>
      </c>
      <c r="H21">
        <v>24.26</v>
      </c>
      <c r="I21">
        <v>53.91</v>
      </c>
    </row>
    <row r="22" spans="1:9">
      <c r="A22" t="s">
        <v>225</v>
      </c>
      <c r="B22" t="s">
        <v>1474</v>
      </c>
      <c r="C22" t="s">
        <v>1408</v>
      </c>
      <c r="D22">
        <v>5.4166666666666669E-2</v>
      </c>
      <c r="E22" t="s">
        <v>1430</v>
      </c>
      <c r="F22" t="s">
        <v>1475</v>
      </c>
      <c r="G22">
        <v>9042</v>
      </c>
      <c r="H22">
        <v>65.959999999999994</v>
      </c>
      <c r="I22">
        <v>124.44</v>
      </c>
    </row>
    <row r="23" spans="1:9">
      <c r="A23" t="s">
        <v>178</v>
      </c>
      <c r="B23" t="s">
        <v>1476</v>
      </c>
      <c r="C23" t="s">
        <v>1412</v>
      </c>
      <c r="D23">
        <v>5.4166666666666669E-2</v>
      </c>
      <c r="E23" t="s">
        <v>1436</v>
      </c>
      <c r="F23" t="s">
        <v>1477</v>
      </c>
      <c r="G23">
        <v>5330</v>
      </c>
      <c r="H23">
        <v>77.27</v>
      </c>
      <c r="I23">
        <v>157.69</v>
      </c>
    </row>
    <row r="24" spans="1:9">
      <c r="A24" t="s">
        <v>124</v>
      </c>
      <c r="B24" t="s">
        <v>1478</v>
      </c>
      <c r="C24" t="s">
        <v>1420</v>
      </c>
      <c r="D24">
        <v>5.4166666666666669E-2</v>
      </c>
      <c r="E24" t="s">
        <v>1448</v>
      </c>
      <c r="F24" t="s">
        <v>1479</v>
      </c>
      <c r="G24">
        <v>2724</v>
      </c>
      <c r="H24">
        <v>86.7</v>
      </c>
      <c r="I24">
        <v>170</v>
      </c>
    </row>
    <row r="25" spans="1:9">
      <c r="A25" t="s">
        <v>208</v>
      </c>
      <c r="B25" t="s">
        <v>1480</v>
      </c>
      <c r="C25" t="s">
        <v>1408</v>
      </c>
      <c r="D25">
        <v>5.4166666666666669E-2</v>
      </c>
      <c r="E25" t="s">
        <v>1481</v>
      </c>
      <c r="F25" t="s">
        <v>1482</v>
      </c>
      <c r="G25">
        <v>8826</v>
      </c>
      <c r="H25">
        <v>53.9</v>
      </c>
      <c r="I25">
        <v>77</v>
      </c>
    </row>
    <row r="26" spans="1:9">
      <c r="A26" t="s">
        <v>221</v>
      </c>
      <c r="B26" t="s">
        <v>1483</v>
      </c>
      <c r="C26" t="s">
        <v>1408</v>
      </c>
      <c r="D26">
        <v>5.4166666666666669E-2</v>
      </c>
      <c r="E26" t="s">
        <v>1427</v>
      </c>
      <c r="F26" t="s">
        <v>1484</v>
      </c>
      <c r="G26">
        <v>9772</v>
      </c>
      <c r="H26">
        <v>93.89</v>
      </c>
      <c r="I26">
        <v>142.25</v>
      </c>
    </row>
    <row r="27" spans="1:9">
      <c r="A27" t="s">
        <v>152</v>
      </c>
      <c r="B27" t="s">
        <v>1485</v>
      </c>
      <c r="C27" t="s">
        <v>1408</v>
      </c>
      <c r="D27">
        <v>5.4166666666666669E-2</v>
      </c>
      <c r="E27" t="s">
        <v>1481</v>
      </c>
      <c r="F27" t="s">
        <v>1431</v>
      </c>
      <c r="G27">
        <v>4724</v>
      </c>
      <c r="H27">
        <v>101.51</v>
      </c>
      <c r="I27">
        <v>163.72999999999999</v>
      </c>
    </row>
    <row r="28" spans="1:9">
      <c r="A28" t="s">
        <v>125</v>
      </c>
      <c r="B28" t="s">
        <v>1486</v>
      </c>
      <c r="C28" t="s">
        <v>1420</v>
      </c>
      <c r="D28">
        <v>5.4166666666666669E-2</v>
      </c>
      <c r="E28" t="s">
        <v>1439</v>
      </c>
      <c r="F28" t="s">
        <v>1487</v>
      </c>
      <c r="G28">
        <v>540</v>
      </c>
      <c r="H28">
        <v>33.299999999999997</v>
      </c>
      <c r="I28">
        <v>60.54</v>
      </c>
    </row>
    <row r="29" spans="1:9">
      <c r="A29" t="s">
        <v>153</v>
      </c>
      <c r="B29" t="s">
        <v>1488</v>
      </c>
      <c r="C29" t="s">
        <v>1418</v>
      </c>
      <c r="D29">
        <v>5.4166666666666669E-2</v>
      </c>
      <c r="E29" t="s">
        <v>1451</v>
      </c>
      <c r="F29" t="s">
        <v>1489</v>
      </c>
      <c r="G29">
        <v>8258</v>
      </c>
      <c r="H29">
        <v>74.86</v>
      </c>
      <c r="I29">
        <v>122.73</v>
      </c>
    </row>
    <row r="30" spans="1:9">
      <c r="A30" t="s">
        <v>128</v>
      </c>
      <c r="B30" t="s">
        <v>1490</v>
      </c>
      <c r="C30" t="s">
        <v>1420</v>
      </c>
      <c r="D30">
        <v>5.4166666666666669E-2</v>
      </c>
      <c r="E30" t="s">
        <v>1444</v>
      </c>
      <c r="F30" t="s">
        <v>1491</v>
      </c>
      <c r="G30">
        <v>9354</v>
      </c>
      <c r="H30">
        <v>58.48</v>
      </c>
      <c r="I30">
        <v>127.13</v>
      </c>
    </row>
    <row r="31" spans="1:9">
      <c r="A31" t="s">
        <v>138</v>
      </c>
      <c r="B31" t="s">
        <v>1492</v>
      </c>
      <c r="C31" t="s">
        <v>1418</v>
      </c>
      <c r="D31">
        <v>5.4166666666666669E-2</v>
      </c>
      <c r="E31" t="s">
        <v>1493</v>
      </c>
      <c r="F31" t="s">
        <v>1494</v>
      </c>
      <c r="G31">
        <v>2018</v>
      </c>
      <c r="H31">
        <v>24.92</v>
      </c>
      <c r="I31">
        <v>60.77</v>
      </c>
    </row>
    <row r="32" spans="1:9">
      <c r="A32" t="s">
        <v>179</v>
      </c>
      <c r="B32" t="s">
        <v>1495</v>
      </c>
      <c r="C32" t="s">
        <v>1412</v>
      </c>
      <c r="D32">
        <v>9.1666666999999993E-2</v>
      </c>
      <c r="E32" t="s">
        <v>1481</v>
      </c>
      <c r="F32" t="s">
        <v>1496</v>
      </c>
      <c r="G32">
        <v>992</v>
      </c>
      <c r="H32">
        <v>49</v>
      </c>
      <c r="I32">
        <v>84.48</v>
      </c>
    </row>
    <row r="33" spans="1:9">
      <c r="A33" t="s">
        <v>200</v>
      </c>
      <c r="B33" t="s">
        <v>1497</v>
      </c>
      <c r="C33" t="s">
        <v>1410</v>
      </c>
      <c r="D33">
        <v>5.4166666666666669E-2</v>
      </c>
      <c r="E33" t="s">
        <v>1448</v>
      </c>
      <c r="F33" t="s">
        <v>1498</v>
      </c>
      <c r="G33">
        <v>4357</v>
      </c>
      <c r="H33">
        <v>24.23</v>
      </c>
      <c r="I33">
        <v>60.57</v>
      </c>
    </row>
    <row r="34" spans="1:9">
      <c r="A34" t="s">
        <v>129</v>
      </c>
      <c r="B34" t="s">
        <v>1499</v>
      </c>
      <c r="C34" t="s">
        <v>1420</v>
      </c>
      <c r="D34">
        <v>5.4166666666666669E-2</v>
      </c>
      <c r="E34" t="s">
        <v>1481</v>
      </c>
      <c r="F34" t="s">
        <v>1500</v>
      </c>
      <c r="G34">
        <v>548</v>
      </c>
      <c r="H34">
        <v>72.56</v>
      </c>
      <c r="I34">
        <v>168.75</v>
      </c>
    </row>
    <row r="35" spans="1:9">
      <c r="A35" t="s">
        <v>222</v>
      </c>
      <c r="B35" t="s">
        <v>1501</v>
      </c>
      <c r="C35" t="s">
        <v>1408</v>
      </c>
      <c r="D35">
        <v>5.4166666666666669E-2</v>
      </c>
      <c r="E35" t="s">
        <v>1436</v>
      </c>
      <c r="F35" t="s">
        <v>1502</v>
      </c>
      <c r="G35">
        <v>8164</v>
      </c>
      <c r="H35">
        <v>56.76</v>
      </c>
      <c r="I35">
        <v>132</v>
      </c>
    </row>
    <row r="36" spans="1:9">
      <c r="A36" t="s">
        <v>139</v>
      </c>
      <c r="B36" t="s">
        <v>1503</v>
      </c>
      <c r="C36" t="s">
        <v>1420</v>
      </c>
      <c r="D36">
        <v>5.4166666666666669E-2</v>
      </c>
      <c r="E36" t="s">
        <v>1493</v>
      </c>
      <c r="F36" t="s">
        <v>1504</v>
      </c>
      <c r="G36">
        <v>4189</v>
      </c>
      <c r="H36">
        <v>60.78</v>
      </c>
      <c r="I36">
        <v>101.31</v>
      </c>
    </row>
    <row r="37" spans="1:9">
      <c r="A37" t="s">
        <v>140</v>
      </c>
      <c r="B37" t="s">
        <v>1505</v>
      </c>
      <c r="C37" t="s">
        <v>1420</v>
      </c>
      <c r="D37">
        <v>5.4166666666666669E-2</v>
      </c>
      <c r="E37" t="s">
        <v>1427</v>
      </c>
      <c r="F37" t="s">
        <v>1506</v>
      </c>
      <c r="G37">
        <v>5649</v>
      </c>
      <c r="H37">
        <v>34.35</v>
      </c>
      <c r="I37">
        <v>62.46</v>
      </c>
    </row>
    <row r="38" spans="1:9">
      <c r="A38" t="s">
        <v>180</v>
      </c>
      <c r="B38" t="s">
        <v>1507</v>
      </c>
      <c r="C38" t="s">
        <v>1414</v>
      </c>
      <c r="D38">
        <v>5.4166666666666669E-2</v>
      </c>
      <c r="E38" t="s">
        <v>1427</v>
      </c>
      <c r="F38" t="s">
        <v>1508</v>
      </c>
      <c r="G38">
        <v>4259</v>
      </c>
      <c r="H38">
        <v>51.61</v>
      </c>
      <c r="I38">
        <v>86.02</v>
      </c>
    </row>
    <row r="39" spans="1:9">
      <c r="A39" t="s">
        <v>141</v>
      </c>
      <c r="B39" t="s">
        <v>1509</v>
      </c>
      <c r="C39" t="s">
        <v>1420</v>
      </c>
      <c r="D39">
        <v>5.4166666666666669E-2</v>
      </c>
      <c r="E39" t="s">
        <v>1436</v>
      </c>
      <c r="F39" t="s">
        <v>1510</v>
      </c>
      <c r="G39">
        <v>5992</v>
      </c>
      <c r="H39">
        <v>60.74</v>
      </c>
      <c r="I39">
        <v>104.72</v>
      </c>
    </row>
    <row r="40" spans="1:9">
      <c r="A40" t="s">
        <v>166</v>
      </c>
      <c r="B40" t="s">
        <v>1511</v>
      </c>
      <c r="C40" t="s">
        <v>1420</v>
      </c>
      <c r="D40">
        <v>5.4166666666666669E-2</v>
      </c>
      <c r="E40" t="s">
        <v>1451</v>
      </c>
      <c r="F40" t="s">
        <v>1512</v>
      </c>
      <c r="G40">
        <v>3913</v>
      </c>
      <c r="H40">
        <v>68.3</v>
      </c>
      <c r="I40">
        <v>136.59</v>
      </c>
    </row>
    <row r="41" spans="1:9">
      <c r="A41" t="s">
        <v>154</v>
      </c>
      <c r="B41" t="s">
        <v>1513</v>
      </c>
      <c r="C41" t="s">
        <v>1408</v>
      </c>
      <c r="D41">
        <v>5.4166666666666669E-2</v>
      </c>
      <c r="E41" t="s">
        <v>1451</v>
      </c>
      <c r="F41" t="s">
        <v>1514</v>
      </c>
      <c r="G41">
        <v>8347</v>
      </c>
      <c r="H41">
        <v>77.900000000000006</v>
      </c>
      <c r="I41">
        <v>169.34</v>
      </c>
    </row>
    <row r="42" spans="1:9">
      <c r="A42" t="s">
        <v>1515</v>
      </c>
      <c r="B42" t="s">
        <v>1516</v>
      </c>
      <c r="C42" t="s">
        <v>1408</v>
      </c>
      <c r="D42">
        <v>5.4166666666666669E-2</v>
      </c>
      <c r="E42" t="s">
        <v>1433</v>
      </c>
      <c r="F42" t="s">
        <v>1517</v>
      </c>
      <c r="G42">
        <v>7733</v>
      </c>
      <c r="H42">
        <v>57.01</v>
      </c>
      <c r="I42">
        <v>107.57</v>
      </c>
    </row>
    <row r="43" spans="1:9">
      <c r="A43" t="s">
        <v>167</v>
      </c>
      <c r="B43" t="s">
        <v>1518</v>
      </c>
      <c r="C43" t="s">
        <v>1416</v>
      </c>
      <c r="D43">
        <v>5.4166666666666669E-2</v>
      </c>
      <c r="E43" t="s">
        <v>1493</v>
      </c>
      <c r="F43" t="s">
        <v>1519</v>
      </c>
      <c r="G43">
        <v>6450</v>
      </c>
      <c r="H43">
        <v>67.56</v>
      </c>
      <c r="I43">
        <v>100.84</v>
      </c>
    </row>
    <row r="44" spans="1:9">
      <c r="A44" t="s">
        <v>209</v>
      </c>
      <c r="B44" t="s">
        <v>1520</v>
      </c>
      <c r="C44" t="s">
        <v>1408</v>
      </c>
      <c r="D44">
        <v>5.4166666666666669E-2</v>
      </c>
      <c r="E44" t="s">
        <v>1427</v>
      </c>
      <c r="F44" t="s">
        <v>1521</v>
      </c>
      <c r="G44">
        <v>1917</v>
      </c>
      <c r="H44">
        <v>49.05</v>
      </c>
      <c r="I44">
        <v>80.41</v>
      </c>
    </row>
    <row r="45" spans="1:9">
      <c r="A45" t="s">
        <v>142</v>
      </c>
      <c r="B45" t="s">
        <v>1522</v>
      </c>
      <c r="C45" t="s">
        <v>1420</v>
      </c>
      <c r="D45">
        <v>5.4166666666666669E-2</v>
      </c>
      <c r="E45" t="s">
        <v>1462</v>
      </c>
      <c r="F45" t="s">
        <v>1523</v>
      </c>
      <c r="G45">
        <v>7913</v>
      </c>
      <c r="H45">
        <v>57.54</v>
      </c>
      <c r="I45">
        <v>99.21</v>
      </c>
    </row>
    <row r="46" spans="1:9">
      <c r="A46" t="s">
        <v>210</v>
      </c>
      <c r="B46" t="s">
        <v>1524</v>
      </c>
      <c r="C46" t="s">
        <v>1408</v>
      </c>
      <c r="D46">
        <v>5.4166666666666669E-2</v>
      </c>
      <c r="E46" t="s">
        <v>1481</v>
      </c>
      <c r="F46" t="s">
        <v>1525</v>
      </c>
      <c r="G46">
        <v>9127</v>
      </c>
      <c r="H46">
        <v>73.489999999999995</v>
      </c>
      <c r="I46">
        <v>146.99</v>
      </c>
    </row>
    <row r="47" spans="1:9">
      <c r="A47" t="s">
        <v>223</v>
      </c>
      <c r="B47" t="s">
        <v>1526</v>
      </c>
      <c r="C47" t="s">
        <v>1408</v>
      </c>
      <c r="D47">
        <v>5.4166666666666669E-2</v>
      </c>
      <c r="E47" t="s">
        <v>1481</v>
      </c>
      <c r="F47" t="s">
        <v>1527</v>
      </c>
      <c r="G47">
        <v>8990</v>
      </c>
      <c r="H47">
        <v>62.16</v>
      </c>
      <c r="I47">
        <v>141.28</v>
      </c>
    </row>
    <row r="48" spans="1:9">
      <c r="A48" t="s">
        <v>211</v>
      </c>
      <c r="B48" t="s">
        <v>1528</v>
      </c>
      <c r="C48" t="s">
        <v>1410</v>
      </c>
      <c r="D48">
        <v>5.4166666666666669E-2</v>
      </c>
      <c r="E48" t="s">
        <v>1459</v>
      </c>
      <c r="F48" t="s">
        <v>1529</v>
      </c>
      <c r="G48">
        <v>7689</v>
      </c>
      <c r="H48">
        <v>32.950000000000003</v>
      </c>
      <c r="I48">
        <v>62.17</v>
      </c>
    </row>
    <row r="49" spans="1:9">
      <c r="A49" t="s">
        <v>181</v>
      </c>
      <c r="B49" t="s">
        <v>1530</v>
      </c>
      <c r="C49" t="s">
        <v>1420</v>
      </c>
      <c r="D49">
        <v>5.4166666666666669E-2</v>
      </c>
      <c r="E49" t="s">
        <v>1462</v>
      </c>
      <c r="F49" t="s">
        <v>1531</v>
      </c>
      <c r="G49">
        <v>2378</v>
      </c>
      <c r="H49">
        <v>64.58</v>
      </c>
      <c r="I49">
        <v>105.87</v>
      </c>
    </row>
    <row r="50" spans="1:9">
      <c r="A50" t="s">
        <v>155</v>
      </c>
      <c r="B50" t="s">
        <v>1532</v>
      </c>
      <c r="C50" t="s">
        <v>1408</v>
      </c>
      <c r="D50">
        <v>5.4166666666666669E-2</v>
      </c>
      <c r="E50" t="s">
        <v>1427</v>
      </c>
      <c r="F50" t="s">
        <v>1533</v>
      </c>
      <c r="G50">
        <v>5545</v>
      </c>
      <c r="H50">
        <v>91.92</v>
      </c>
      <c r="I50">
        <v>143.62</v>
      </c>
    </row>
    <row r="51" spans="1:9">
      <c r="A51" t="s">
        <v>126</v>
      </c>
      <c r="B51" t="s">
        <v>1534</v>
      </c>
      <c r="C51" t="s">
        <v>1420</v>
      </c>
      <c r="D51">
        <v>5.4166666666666669E-2</v>
      </c>
      <c r="E51" t="s">
        <v>1462</v>
      </c>
      <c r="F51" t="s">
        <v>1535</v>
      </c>
      <c r="G51">
        <v>6553</v>
      </c>
      <c r="H51">
        <v>43.26</v>
      </c>
      <c r="I51">
        <v>92.03</v>
      </c>
    </row>
    <row r="52" spans="1:9">
      <c r="A52" t="s">
        <v>168</v>
      </c>
      <c r="B52" t="s">
        <v>1536</v>
      </c>
      <c r="C52" t="s">
        <v>1420</v>
      </c>
      <c r="D52">
        <v>5.4166666666666669E-2</v>
      </c>
      <c r="E52" t="s">
        <v>1462</v>
      </c>
      <c r="F52" t="s">
        <v>1512</v>
      </c>
      <c r="G52">
        <v>8290</v>
      </c>
      <c r="H52">
        <v>52.66</v>
      </c>
      <c r="I52">
        <v>87.77</v>
      </c>
    </row>
    <row r="53" spans="1:9">
      <c r="A53" t="s">
        <v>143</v>
      </c>
      <c r="B53" t="s">
        <v>1537</v>
      </c>
      <c r="C53" t="s">
        <v>1418</v>
      </c>
      <c r="D53">
        <v>5.4166666666666669E-2</v>
      </c>
      <c r="E53" t="s">
        <v>1439</v>
      </c>
      <c r="F53" t="s">
        <v>1538</v>
      </c>
      <c r="G53">
        <v>3128</v>
      </c>
      <c r="H53">
        <v>84.76</v>
      </c>
      <c r="I53">
        <v>121.08</v>
      </c>
    </row>
    <row r="54" spans="1:9">
      <c r="A54" t="s">
        <v>144</v>
      </c>
      <c r="B54" t="s">
        <v>1539</v>
      </c>
      <c r="C54" t="s">
        <v>1420</v>
      </c>
      <c r="D54">
        <v>5.4166666666666669E-2</v>
      </c>
      <c r="E54" t="s">
        <v>1459</v>
      </c>
      <c r="F54" t="s">
        <v>1540</v>
      </c>
      <c r="G54">
        <v>6645</v>
      </c>
      <c r="H54">
        <v>23.14</v>
      </c>
      <c r="I54">
        <v>50.31</v>
      </c>
    </row>
    <row r="55" spans="1:9">
      <c r="A55" t="s">
        <v>212</v>
      </c>
      <c r="B55" t="s">
        <v>1541</v>
      </c>
      <c r="C55" t="s">
        <v>1408</v>
      </c>
      <c r="D55">
        <v>5.4166666666666669E-2</v>
      </c>
      <c r="E55" t="s">
        <v>1430</v>
      </c>
      <c r="F55" t="s">
        <v>1542</v>
      </c>
      <c r="G55">
        <v>1249</v>
      </c>
      <c r="H55">
        <v>69.930000000000007</v>
      </c>
      <c r="I55">
        <v>148.80000000000001</v>
      </c>
    </row>
    <row r="56" spans="1:9">
      <c r="A56" t="s">
        <v>226</v>
      </c>
      <c r="B56" t="s">
        <v>1543</v>
      </c>
      <c r="C56" t="s">
        <v>1408</v>
      </c>
      <c r="D56">
        <v>5.4166666666666669E-2</v>
      </c>
      <c r="E56" t="s">
        <v>1459</v>
      </c>
      <c r="F56" t="s">
        <v>1544</v>
      </c>
      <c r="G56">
        <v>3209</v>
      </c>
      <c r="H56">
        <v>34.21</v>
      </c>
      <c r="I56">
        <v>71.27</v>
      </c>
    </row>
    <row r="57" spans="1:9">
      <c r="A57" t="s">
        <v>227</v>
      </c>
      <c r="B57" t="s">
        <v>1545</v>
      </c>
      <c r="C57" t="s">
        <v>1408</v>
      </c>
      <c r="D57">
        <v>5.8333333333333334E-2</v>
      </c>
      <c r="E57" t="s">
        <v>1451</v>
      </c>
      <c r="F57" t="s">
        <v>1546</v>
      </c>
      <c r="G57">
        <v>1005</v>
      </c>
      <c r="H57">
        <v>49.24</v>
      </c>
      <c r="I57">
        <v>73.489999999999995</v>
      </c>
    </row>
    <row r="58" spans="1:9">
      <c r="A58" t="s">
        <v>156</v>
      </c>
      <c r="B58" t="s">
        <v>1547</v>
      </c>
      <c r="C58" t="s">
        <v>1408</v>
      </c>
      <c r="D58">
        <v>5.8333333333333334E-2</v>
      </c>
      <c r="E58" t="s">
        <v>1433</v>
      </c>
      <c r="F58" t="s">
        <v>1548</v>
      </c>
      <c r="G58">
        <v>4074</v>
      </c>
      <c r="H58">
        <v>32.369999999999997</v>
      </c>
      <c r="I58">
        <v>57.8</v>
      </c>
    </row>
    <row r="59" spans="1:9">
      <c r="A59" t="s">
        <v>201</v>
      </c>
      <c r="B59" t="s">
        <v>1549</v>
      </c>
      <c r="C59" t="s">
        <v>1410</v>
      </c>
      <c r="D59">
        <v>5.8333333333333334E-2</v>
      </c>
      <c r="E59" t="s">
        <v>1444</v>
      </c>
      <c r="F59" t="s">
        <v>1550</v>
      </c>
      <c r="G59">
        <v>7003</v>
      </c>
      <c r="H59">
        <v>60.86</v>
      </c>
      <c r="I59">
        <v>112.7</v>
      </c>
    </row>
    <row r="60" spans="1:9">
      <c r="A60" t="s">
        <v>228</v>
      </c>
      <c r="B60" t="s">
        <v>1551</v>
      </c>
      <c r="C60" t="s">
        <v>1408</v>
      </c>
      <c r="D60">
        <v>5.8333333333333334E-2</v>
      </c>
      <c r="E60" t="s">
        <v>1493</v>
      </c>
      <c r="F60" t="s">
        <v>1552</v>
      </c>
      <c r="G60">
        <v>8197</v>
      </c>
      <c r="H60">
        <v>29.18</v>
      </c>
      <c r="I60">
        <v>50.31</v>
      </c>
    </row>
    <row r="61" spans="1:9">
      <c r="A61" t="s">
        <v>182</v>
      </c>
      <c r="B61" t="s">
        <v>1553</v>
      </c>
      <c r="C61" t="s">
        <v>1412</v>
      </c>
      <c r="D61">
        <v>5.8333333333333334E-2</v>
      </c>
      <c r="E61" t="s">
        <v>1430</v>
      </c>
      <c r="F61" t="s">
        <v>1554</v>
      </c>
      <c r="G61">
        <v>3627</v>
      </c>
      <c r="H61">
        <v>66.739999999999995</v>
      </c>
      <c r="I61">
        <v>109.42</v>
      </c>
    </row>
    <row r="62" spans="1:9">
      <c r="A62" t="s">
        <v>130</v>
      </c>
      <c r="B62" t="s">
        <v>1555</v>
      </c>
      <c r="C62" t="s">
        <v>1420</v>
      </c>
      <c r="D62">
        <v>5.8333333333333334E-2</v>
      </c>
      <c r="E62" t="s">
        <v>1439</v>
      </c>
      <c r="F62" t="s">
        <v>1556</v>
      </c>
      <c r="G62">
        <v>7332</v>
      </c>
      <c r="H62">
        <v>22.57</v>
      </c>
      <c r="I62">
        <v>33.19</v>
      </c>
    </row>
    <row r="63" spans="1:9">
      <c r="A63" t="s">
        <v>202</v>
      </c>
      <c r="B63" t="s">
        <v>1557</v>
      </c>
      <c r="C63" t="s">
        <v>1410</v>
      </c>
      <c r="D63">
        <v>5.8333333333333334E-2</v>
      </c>
      <c r="E63" t="s">
        <v>1433</v>
      </c>
      <c r="F63" t="s">
        <v>1550</v>
      </c>
      <c r="G63">
        <v>15</v>
      </c>
      <c r="H63">
        <v>37.32</v>
      </c>
      <c r="I63">
        <v>76.17</v>
      </c>
    </row>
    <row r="64" spans="1:9">
      <c r="A64" t="s">
        <v>169</v>
      </c>
      <c r="B64" t="s">
        <v>1558</v>
      </c>
      <c r="C64" t="s">
        <v>1414</v>
      </c>
      <c r="D64">
        <v>5.8333333333333334E-2</v>
      </c>
      <c r="E64" t="s">
        <v>1493</v>
      </c>
      <c r="F64" t="s">
        <v>1559</v>
      </c>
      <c r="G64">
        <v>1898</v>
      </c>
      <c r="H64">
        <v>82.34</v>
      </c>
      <c r="I64">
        <v>122.89</v>
      </c>
    </row>
    <row r="65" spans="1:9">
      <c r="A65" t="s">
        <v>131</v>
      </c>
      <c r="B65" t="s">
        <v>1560</v>
      </c>
      <c r="C65" t="s">
        <v>1420</v>
      </c>
      <c r="D65">
        <v>5.8333333333333334E-2</v>
      </c>
      <c r="E65" t="s">
        <v>1430</v>
      </c>
      <c r="F65" t="s">
        <v>1561</v>
      </c>
      <c r="G65">
        <v>2847</v>
      </c>
      <c r="H65">
        <v>20.61</v>
      </c>
      <c r="I65">
        <v>44.8</v>
      </c>
    </row>
    <row r="66" spans="1:9">
      <c r="A66" t="s">
        <v>145</v>
      </c>
      <c r="B66" t="s">
        <v>1562</v>
      </c>
      <c r="C66" t="s">
        <v>1418</v>
      </c>
      <c r="D66">
        <v>5.8333333333333334E-2</v>
      </c>
      <c r="E66" t="s">
        <v>1444</v>
      </c>
      <c r="F66" t="s">
        <v>1563</v>
      </c>
      <c r="G66">
        <v>2327</v>
      </c>
      <c r="H66">
        <v>61.34</v>
      </c>
      <c r="I66">
        <v>127.79</v>
      </c>
    </row>
    <row r="67" spans="1:9">
      <c r="A67" t="s">
        <v>213</v>
      </c>
      <c r="B67" t="s">
        <v>1564</v>
      </c>
      <c r="C67" t="s">
        <v>1410</v>
      </c>
      <c r="D67">
        <v>5.8333333333333334E-2</v>
      </c>
      <c r="E67" t="s">
        <v>1433</v>
      </c>
      <c r="F67" t="s">
        <v>1565</v>
      </c>
      <c r="G67">
        <v>6840</v>
      </c>
      <c r="H67">
        <v>47.1</v>
      </c>
      <c r="I67">
        <v>69.260000000000005</v>
      </c>
    </row>
    <row r="68" spans="1:9">
      <c r="A68" t="s">
        <v>229</v>
      </c>
      <c r="B68" t="s">
        <v>1566</v>
      </c>
      <c r="C68" t="s">
        <v>1408</v>
      </c>
      <c r="D68">
        <v>5.8333333333333334E-2</v>
      </c>
      <c r="E68" t="s">
        <v>1430</v>
      </c>
      <c r="F68" t="s">
        <v>1567</v>
      </c>
      <c r="G68">
        <v>2350</v>
      </c>
      <c r="H68">
        <v>47.25</v>
      </c>
      <c r="I68">
        <v>90.87</v>
      </c>
    </row>
    <row r="69" spans="1:9">
      <c r="A69" t="s">
        <v>157</v>
      </c>
      <c r="B69" t="s">
        <v>1568</v>
      </c>
      <c r="C69" t="s">
        <v>1408</v>
      </c>
      <c r="D69">
        <v>5.8333333333333334E-2</v>
      </c>
      <c r="E69" t="s">
        <v>1493</v>
      </c>
      <c r="F69" t="s">
        <v>1569</v>
      </c>
      <c r="G69">
        <v>2542</v>
      </c>
      <c r="H69">
        <v>15.91</v>
      </c>
      <c r="I69">
        <v>35.36</v>
      </c>
    </row>
    <row r="70" spans="1:9">
      <c r="A70" t="s">
        <v>183</v>
      </c>
      <c r="B70" t="s">
        <v>1570</v>
      </c>
      <c r="C70" t="s">
        <v>1412</v>
      </c>
      <c r="D70">
        <v>5.8333333333333334E-2</v>
      </c>
      <c r="E70" t="s">
        <v>1444</v>
      </c>
      <c r="F70" t="s">
        <v>1571</v>
      </c>
      <c r="G70">
        <v>5942</v>
      </c>
      <c r="H70">
        <v>34.25</v>
      </c>
      <c r="I70">
        <v>68.510000000000005</v>
      </c>
    </row>
    <row r="71" spans="1:9">
      <c r="A71" t="s">
        <v>230</v>
      </c>
      <c r="B71" t="s">
        <v>1572</v>
      </c>
      <c r="C71" t="s">
        <v>1408</v>
      </c>
      <c r="D71">
        <v>5.8333333333333334E-2</v>
      </c>
      <c r="E71" t="s">
        <v>1462</v>
      </c>
      <c r="F71" t="s">
        <v>1573</v>
      </c>
      <c r="G71">
        <v>1452</v>
      </c>
      <c r="H71">
        <v>72.819999999999993</v>
      </c>
      <c r="I71">
        <v>117.44</v>
      </c>
    </row>
    <row r="72" spans="1:9">
      <c r="A72" t="s">
        <v>224</v>
      </c>
      <c r="B72" t="s">
        <v>1574</v>
      </c>
      <c r="C72" t="s">
        <v>1408</v>
      </c>
      <c r="D72">
        <v>5.8333333333333334E-2</v>
      </c>
      <c r="E72" t="s">
        <v>1442</v>
      </c>
      <c r="F72" t="s">
        <v>1521</v>
      </c>
      <c r="G72">
        <v>7723</v>
      </c>
      <c r="H72">
        <v>16.239999999999998</v>
      </c>
      <c r="I72">
        <v>37.76</v>
      </c>
    </row>
    <row r="73" spans="1:9">
      <c r="A73" t="s">
        <v>170</v>
      </c>
      <c r="B73" t="s">
        <v>1575</v>
      </c>
      <c r="C73" t="s">
        <v>1420</v>
      </c>
      <c r="D73">
        <v>5.8333333333333334E-2</v>
      </c>
      <c r="E73" t="s">
        <v>1427</v>
      </c>
      <c r="F73" t="s">
        <v>1576</v>
      </c>
      <c r="G73">
        <v>9173</v>
      </c>
      <c r="H73">
        <v>46.91</v>
      </c>
      <c r="I73">
        <v>88.51</v>
      </c>
    </row>
    <row r="74" spans="1:9">
      <c r="A74" t="s">
        <v>231</v>
      </c>
      <c r="B74" t="s">
        <v>1577</v>
      </c>
      <c r="C74" t="s">
        <v>1408</v>
      </c>
      <c r="D74">
        <v>5.8333333333333334E-2</v>
      </c>
      <c r="E74" t="s">
        <v>1462</v>
      </c>
      <c r="F74" t="s">
        <v>1578</v>
      </c>
      <c r="G74">
        <v>4695</v>
      </c>
      <c r="H74">
        <v>50.51</v>
      </c>
      <c r="I74">
        <v>85.61</v>
      </c>
    </row>
    <row r="75" spans="1:9">
      <c r="A75" t="s">
        <v>214</v>
      </c>
      <c r="B75" t="s">
        <v>1579</v>
      </c>
      <c r="C75" t="s">
        <v>1408</v>
      </c>
      <c r="D75">
        <v>5.8333333333333334E-2</v>
      </c>
      <c r="E75" t="s">
        <v>1448</v>
      </c>
      <c r="F75" t="s">
        <v>1580</v>
      </c>
      <c r="G75">
        <v>7995</v>
      </c>
      <c r="H75">
        <v>38.58</v>
      </c>
      <c r="I75">
        <v>61.23</v>
      </c>
    </row>
    <row r="76" spans="1:9">
      <c r="A76" t="s">
        <v>184</v>
      </c>
      <c r="B76" t="s">
        <v>1581</v>
      </c>
      <c r="C76" t="s">
        <v>1420</v>
      </c>
      <c r="D76">
        <v>5.8333333333333334E-2</v>
      </c>
      <c r="E76" t="s">
        <v>1444</v>
      </c>
      <c r="F76" t="s">
        <v>1582</v>
      </c>
      <c r="G76">
        <v>2902</v>
      </c>
      <c r="H76">
        <v>26.3</v>
      </c>
      <c r="I76">
        <v>65.75</v>
      </c>
    </row>
    <row r="77" spans="1:9">
      <c r="A77" t="s">
        <v>232</v>
      </c>
      <c r="B77" t="s">
        <v>1583</v>
      </c>
      <c r="C77" t="s">
        <v>1408</v>
      </c>
      <c r="D77">
        <v>5.8333333333333334E-2</v>
      </c>
      <c r="E77" t="s">
        <v>1481</v>
      </c>
      <c r="F77" t="s">
        <v>1584</v>
      </c>
      <c r="G77">
        <v>9446</v>
      </c>
      <c r="H77">
        <v>62.11</v>
      </c>
      <c r="I77">
        <v>107.08</v>
      </c>
    </row>
    <row r="78" spans="1:9">
      <c r="A78" t="s">
        <v>171</v>
      </c>
      <c r="B78" t="s">
        <v>1585</v>
      </c>
      <c r="C78" t="s">
        <v>1420</v>
      </c>
      <c r="D78">
        <v>5.8333333333333334E-2</v>
      </c>
      <c r="E78" t="s">
        <v>1493</v>
      </c>
      <c r="F78" t="s">
        <v>1586</v>
      </c>
      <c r="G78">
        <v>6621</v>
      </c>
      <c r="H78">
        <v>48.64</v>
      </c>
      <c r="I78">
        <v>83.86</v>
      </c>
    </row>
    <row r="79" spans="1:9">
      <c r="A79" t="s">
        <v>215</v>
      </c>
      <c r="B79" t="s">
        <v>1587</v>
      </c>
      <c r="C79" t="s">
        <v>1408</v>
      </c>
      <c r="D79">
        <v>5.4166666666666669E-2</v>
      </c>
      <c r="E79" t="s">
        <v>1430</v>
      </c>
      <c r="F79" t="s">
        <v>1440</v>
      </c>
      <c r="G79">
        <v>6600</v>
      </c>
      <c r="H79">
        <v>98.3</v>
      </c>
      <c r="I79">
        <v>140.43</v>
      </c>
    </row>
    <row r="80" spans="1:9">
      <c r="A80" t="s">
        <v>185</v>
      </c>
      <c r="B80" t="s">
        <v>1588</v>
      </c>
      <c r="C80" t="s">
        <v>1412</v>
      </c>
      <c r="D80">
        <v>5.8333333333333334E-2</v>
      </c>
      <c r="E80" t="s">
        <v>1442</v>
      </c>
      <c r="F80" t="s">
        <v>1589</v>
      </c>
      <c r="G80">
        <v>6812</v>
      </c>
      <c r="H80">
        <v>29.34</v>
      </c>
      <c r="I80">
        <v>68.239999999999995</v>
      </c>
    </row>
    <row r="81" spans="1:9">
      <c r="A81" t="s">
        <v>127</v>
      </c>
      <c r="B81" t="s">
        <v>1590</v>
      </c>
      <c r="C81" t="s">
        <v>1420</v>
      </c>
      <c r="D81">
        <v>5.8333333333333334E-2</v>
      </c>
      <c r="E81" t="s">
        <v>1436</v>
      </c>
      <c r="F81" t="s">
        <v>1591</v>
      </c>
      <c r="G81">
        <v>2081</v>
      </c>
      <c r="H81">
        <v>21.75</v>
      </c>
      <c r="I81">
        <v>41.03</v>
      </c>
    </row>
    <row r="82" spans="1:9">
      <c r="A82" t="s">
        <v>158</v>
      </c>
      <c r="B82" t="s">
        <v>1592</v>
      </c>
      <c r="C82" t="s">
        <v>1408</v>
      </c>
      <c r="D82">
        <v>5.8333333333333334E-2</v>
      </c>
      <c r="E82" t="s">
        <v>1462</v>
      </c>
      <c r="F82" t="s">
        <v>1521</v>
      </c>
      <c r="G82">
        <v>6582</v>
      </c>
      <c r="H82">
        <v>69.78</v>
      </c>
      <c r="I82">
        <v>118.28</v>
      </c>
    </row>
    <row r="83" spans="1:9">
      <c r="A83" t="s">
        <v>146</v>
      </c>
      <c r="B83" t="s">
        <v>1593</v>
      </c>
      <c r="C83" t="s">
        <v>1420</v>
      </c>
      <c r="D83">
        <v>5.8333333333333334E-2</v>
      </c>
      <c r="E83" t="s">
        <v>1442</v>
      </c>
      <c r="F83" t="s">
        <v>1594</v>
      </c>
      <c r="G83">
        <v>4710</v>
      </c>
      <c r="H83">
        <v>57.46</v>
      </c>
      <c r="I83">
        <v>97.39</v>
      </c>
    </row>
    <row r="84" spans="1:9">
      <c r="A84" t="s">
        <v>186</v>
      </c>
      <c r="B84" t="s">
        <v>1595</v>
      </c>
      <c r="C84" t="s">
        <v>1412</v>
      </c>
      <c r="D84">
        <v>5.8333333333333334E-2</v>
      </c>
      <c r="E84" t="s">
        <v>1451</v>
      </c>
      <c r="F84" t="s">
        <v>1596</v>
      </c>
      <c r="G84">
        <v>2756</v>
      </c>
      <c r="H84">
        <v>36.229999999999997</v>
      </c>
      <c r="I84">
        <v>72.45</v>
      </c>
    </row>
    <row r="85" spans="1:9">
      <c r="A85" t="s">
        <v>216</v>
      </c>
      <c r="B85" t="s">
        <v>1597</v>
      </c>
      <c r="C85" t="s">
        <v>1408</v>
      </c>
      <c r="D85">
        <v>5.4166666666666669E-2</v>
      </c>
      <c r="E85" t="s">
        <v>1430</v>
      </c>
      <c r="F85" t="s">
        <v>1598</v>
      </c>
      <c r="G85">
        <v>7869</v>
      </c>
      <c r="H85">
        <v>32.33</v>
      </c>
      <c r="I85">
        <v>80.84</v>
      </c>
    </row>
    <row r="86" spans="1:9">
      <c r="A86" t="s">
        <v>147</v>
      </c>
      <c r="B86" t="s">
        <v>1599</v>
      </c>
      <c r="C86" t="s">
        <v>1418</v>
      </c>
      <c r="D86">
        <v>6.3888888888888884E-2</v>
      </c>
      <c r="E86" t="s">
        <v>1439</v>
      </c>
      <c r="F86" t="s">
        <v>1600</v>
      </c>
      <c r="G86">
        <v>5099</v>
      </c>
      <c r="H86">
        <v>53.93</v>
      </c>
      <c r="I86">
        <v>96.31</v>
      </c>
    </row>
    <row r="87" spans="1:9">
      <c r="A87" t="s">
        <v>203</v>
      </c>
      <c r="B87" t="s">
        <v>1601</v>
      </c>
      <c r="C87" t="s">
        <v>1410</v>
      </c>
      <c r="D87">
        <v>6.3888888888888884E-2</v>
      </c>
      <c r="E87" t="s">
        <v>1462</v>
      </c>
      <c r="F87" t="s">
        <v>1602</v>
      </c>
      <c r="G87">
        <v>178</v>
      </c>
      <c r="H87">
        <v>66.92</v>
      </c>
      <c r="I87">
        <v>99.89</v>
      </c>
    </row>
    <row r="88" spans="1:9">
      <c r="A88" t="s">
        <v>217</v>
      </c>
      <c r="B88" t="s">
        <v>1603</v>
      </c>
      <c r="C88" t="s">
        <v>1410</v>
      </c>
      <c r="D88">
        <v>6.3888888888888884E-2</v>
      </c>
      <c r="E88" t="s">
        <v>1481</v>
      </c>
      <c r="F88" t="s">
        <v>1529</v>
      </c>
      <c r="G88">
        <v>9241</v>
      </c>
      <c r="H88">
        <v>24.14</v>
      </c>
      <c r="I88">
        <v>40.229999999999997</v>
      </c>
    </row>
    <row r="89" spans="1:9">
      <c r="A89" t="s">
        <v>159</v>
      </c>
      <c r="B89" t="s">
        <v>1604</v>
      </c>
      <c r="C89" t="s">
        <v>1418</v>
      </c>
      <c r="D89">
        <v>6.3888888888888884E-2</v>
      </c>
      <c r="E89" t="s">
        <v>1430</v>
      </c>
      <c r="F89" t="s">
        <v>1605</v>
      </c>
      <c r="G89">
        <v>2874</v>
      </c>
      <c r="H89">
        <v>25.98</v>
      </c>
      <c r="I89">
        <v>54.11</v>
      </c>
    </row>
    <row r="90" spans="1:9">
      <c r="A90" t="s">
        <v>160</v>
      </c>
      <c r="B90" t="s">
        <v>1606</v>
      </c>
      <c r="C90" t="s">
        <v>1416</v>
      </c>
      <c r="D90">
        <v>6.3888888888888884E-2</v>
      </c>
      <c r="E90" t="s">
        <v>1481</v>
      </c>
      <c r="F90" t="s">
        <v>1607</v>
      </c>
      <c r="G90">
        <v>8601</v>
      </c>
      <c r="H90">
        <v>26.72</v>
      </c>
      <c r="I90">
        <v>62.14</v>
      </c>
    </row>
    <row r="91" spans="1:9">
      <c r="A91" t="s">
        <v>148</v>
      </c>
      <c r="B91" t="s">
        <v>1608</v>
      </c>
      <c r="C91" t="s">
        <v>1418</v>
      </c>
      <c r="D91">
        <v>6.3888888888888884E-2</v>
      </c>
      <c r="E91" t="s">
        <v>1436</v>
      </c>
      <c r="F91" t="s">
        <v>1609</v>
      </c>
      <c r="G91">
        <v>814</v>
      </c>
      <c r="H91">
        <v>33.61</v>
      </c>
      <c r="I91">
        <v>64.64</v>
      </c>
    </row>
    <row r="92" spans="1:9">
      <c r="A92" t="s">
        <v>187</v>
      </c>
      <c r="B92" t="s">
        <v>1610</v>
      </c>
      <c r="C92" t="s">
        <v>1420</v>
      </c>
      <c r="D92">
        <v>6.3888888888888884E-2</v>
      </c>
      <c r="E92" t="s">
        <v>1433</v>
      </c>
      <c r="F92" t="s">
        <v>1611</v>
      </c>
      <c r="G92">
        <v>136</v>
      </c>
      <c r="H92">
        <v>33.020000000000003</v>
      </c>
      <c r="I92">
        <v>68.790000000000006</v>
      </c>
    </row>
    <row r="93" spans="1:9">
      <c r="A93" t="s">
        <v>218</v>
      </c>
      <c r="B93" t="s">
        <v>1612</v>
      </c>
      <c r="C93" t="s">
        <v>1410</v>
      </c>
      <c r="D93">
        <v>6.3888888888888884E-2</v>
      </c>
      <c r="E93" t="s">
        <v>1442</v>
      </c>
      <c r="F93" t="s">
        <v>1613</v>
      </c>
      <c r="G93">
        <v>3341</v>
      </c>
      <c r="H93">
        <v>56.13</v>
      </c>
      <c r="I93">
        <v>102.05</v>
      </c>
    </row>
    <row r="94" spans="1:9">
      <c r="A94" t="s">
        <v>188</v>
      </c>
      <c r="B94" t="s">
        <v>1614</v>
      </c>
      <c r="C94" t="s">
        <v>1420</v>
      </c>
      <c r="D94">
        <v>7.6388888888888895E-2</v>
      </c>
      <c r="E94" t="s">
        <v>1459</v>
      </c>
      <c r="F94" t="s">
        <v>1512</v>
      </c>
      <c r="G94">
        <v>7062</v>
      </c>
      <c r="H94">
        <v>27.06</v>
      </c>
      <c r="I94">
        <v>43.64</v>
      </c>
    </row>
    <row r="95" spans="1:9">
      <c r="A95" t="s">
        <v>161</v>
      </c>
      <c r="B95" t="s">
        <v>1615</v>
      </c>
      <c r="C95" t="s">
        <v>1418</v>
      </c>
      <c r="D95">
        <v>7.6388888888888895E-2</v>
      </c>
      <c r="E95" t="s">
        <v>1433</v>
      </c>
      <c r="F95" t="s">
        <v>1616</v>
      </c>
      <c r="G95">
        <v>1016</v>
      </c>
      <c r="H95">
        <v>68.290000000000006</v>
      </c>
      <c r="I95">
        <v>115.75</v>
      </c>
    </row>
    <row r="96" spans="1:9">
      <c r="A96" t="s">
        <v>162</v>
      </c>
      <c r="B96" t="s">
        <v>1617</v>
      </c>
      <c r="C96" t="s">
        <v>1416</v>
      </c>
      <c r="D96">
        <v>7.6388888888888895E-2</v>
      </c>
      <c r="E96" t="s">
        <v>1430</v>
      </c>
      <c r="F96" t="s">
        <v>1618</v>
      </c>
      <c r="G96">
        <v>1645</v>
      </c>
      <c r="H96">
        <v>37.49</v>
      </c>
      <c r="I96">
        <v>58.58</v>
      </c>
    </row>
    <row r="97" spans="1:9">
      <c r="A97" t="s">
        <v>219</v>
      </c>
      <c r="B97" t="s">
        <v>1619</v>
      </c>
      <c r="C97" t="s">
        <v>1410</v>
      </c>
      <c r="D97">
        <v>7.6388888888888895E-2</v>
      </c>
      <c r="E97" t="s">
        <v>1444</v>
      </c>
      <c r="F97" t="s">
        <v>1529</v>
      </c>
      <c r="G97">
        <v>600</v>
      </c>
      <c r="H97">
        <v>34.17</v>
      </c>
      <c r="I97">
        <v>81.36</v>
      </c>
    </row>
    <row r="98" spans="1:9">
      <c r="A98" t="s">
        <v>172</v>
      </c>
      <c r="B98" t="s">
        <v>1620</v>
      </c>
      <c r="C98" t="s">
        <v>1414</v>
      </c>
      <c r="D98">
        <v>0.52777777800000003</v>
      </c>
      <c r="E98" t="s">
        <v>1444</v>
      </c>
      <c r="F98" t="s">
        <v>1621</v>
      </c>
      <c r="G98">
        <v>1897</v>
      </c>
      <c r="H98">
        <v>34</v>
      </c>
      <c r="I98">
        <v>66.67</v>
      </c>
    </row>
    <row r="99" spans="1:9">
      <c r="A99" t="s">
        <v>189</v>
      </c>
      <c r="B99" t="s">
        <v>1622</v>
      </c>
      <c r="C99" t="s">
        <v>1412</v>
      </c>
      <c r="D99">
        <v>0.52777777800000003</v>
      </c>
      <c r="E99" t="s">
        <v>1427</v>
      </c>
      <c r="F99" t="s">
        <v>1623</v>
      </c>
      <c r="G99">
        <v>5841</v>
      </c>
      <c r="H99">
        <v>51.15</v>
      </c>
      <c r="I99">
        <v>91.34</v>
      </c>
    </row>
    <row r="100" spans="1:9">
      <c r="A100" t="s">
        <v>173</v>
      </c>
      <c r="B100" t="s">
        <v>1624</v>
      </c>
      <c r="C100" t="s">
        <v>1414</v>
      </c>
      <c r="D100">
        <v>0.52777777800000003</v>
      </c>
      <c r="E100" t="s">
        <v>1459</v>
      </c>
      <c r="F100" t="s">
        <v>1625</v>
      </c>
      <c r="G100">
        <v>737</v>
      </c>
      <c r="H100">
        <v>43.3</v>
      </c>
      <c r="I100">
        <v>86.61</v>
      </c>
    </row>
    <row r="101" spans="1:9">
      <c r="A101" t="s">
        <v>190</v>
      </c>
      <c r="B101" t="s">
        <v>1626</v>
      </c>
      <c r="C101" t="s">
        <v>1414</v>
      </c>
      <c r="D101">
        <v>0.52777777800000003</v>
      </c>
      <c r="E101" t="s">
        <v>1451</v>
      </c>
      <c r="F101" t="s">
        <v>1627</v>
      </c>
      <c r="G101">
        <v>3501</v>
      </c>
      <c r="H101">
        <v>39.83</v>
      </c>
      <c r="I101">
        <v>90.52</v>
      </c>
    </row>
    <row r="102" spans="1:9">
      <c r="A102" t="s">
        <v>191</v>
      </c>
      <c r="B102" t="s">
        <v>1628</v>
      </c>
      <c r="C102" t="s">
        <v>1412</v>
      </c>
      <c r="D102">
        <v>0.52777777800000003</v>
      </c>
      <c r="E102" t="s">
        <v>1439</v>
      </c>
      <c r="F102" t="s">
        <v>1629</v>
      </c>
      <c r="G102">
        <v>9653</v>
      </c>
      <c r="H102">
        <v>68.8</v>
      </c>
      <c r="I102">
        <v>99.72</v>
      </c>
    </row>
    <row r="103" spans="1:9">
      <c r="A103" t="s">
        <v>174</v>
      </c>
      <c r="B103" t="s">
        <v>1630</v>
      </c>
      <c r="C103" t="s">
        <v>1414</v>
      </c>
      <c r="D103">
        <v>0.52777777800000003</v>
      </c>
      <c r="E103" t="s">
        <v>1436</v>
      </c>
      <c r="F103" t="s">
        <v>1631</v>
      </c>
      <c r="G103">
        <v>7083</v>
      </c>
      <c r="H103">
        <v>33.97</v>
      </c>
      <c r="I103">
        <v>72.28</v>
      </c>
    </row>
    <row r="104" spans="1:9">
      <c r="A104" t="s">
        <v>149</v>
      </c>
      <c r="B104" t="s">
        <v>1632</v>
      </c>
      <c r="C104" t="s">
        <v>1408</v>
      </c>
      <c r="D104">
        <v>5.4166666666666669E-2</v>
      </c>
      <c r="E104" t="s">
        <v>1493</v>
      </c>
      <c r="F104" t="s">
        <v>1633</v>
      </c>
      <c r="G104">
        <v>6934</v>
      </c>
      <c r="H104">
        <v>46.53</v>
      </c>
      <c r="I104">
        <v>101.15</v>
      </c>
    </row>
    <row r="105" spans="1:9">
      <c r="A105" t="s">
        <v>192</v>
      </c>
      <c r="B105" t="s">
        <v>1634</v>
      </c>
      <c r="C105" t="s">
        <v>1412</v>
      </c>
      <c r="D105">
        <v>0.52777777800000003</v>
      </c>
      <c r="E105" t="s">
        <v>1433</v>
      </c>
      <c r="F105" t="s">
        <v>1623</v>
      </c>
      <c r="G105">
        <v>7106</v>
      </c>
      <c r="H105">
        <v>59.33</v>
      </c>
      <c r="I105">
        <v>118.65</v>
      </c>
    </row>
    <row r="106" spans="1:9">
      <c r="A106" t="s">
        <v>193</v>
      </c>
      <c r="B106" t="s">
        <v>1635</v>
      </c>
      <c r="C106" t="s">
        <v>1412</v>
      </c>
      <c r="D106">
        <v>9.1666666999999993E-2</v>
      </c>
      <c r="E106" t="s">
        <v>1439</v>
      </c>
      <c r="F106" t="s">
        <v>1636</v>
      </c>
      <c r="G106">
        <v>551</v>
      </c>
      <c r="H106">
        <v>54.4</v>
      </c>
      <c r="I106">
        <v>80</v>
      </c>
    </row>
    <row r="107" spans="1:9">
      <c r="A107" t="s">
        <v>175</v>
      </c>
      <c r="B107" t="s">
        <v>1637</v>
      </c>
      <c r="C107" t="s">
        <v>1414</v>
      </c>
      <c r="D107">
        <v>0.52777777800000003</v>
      </c>
      <c r="E107" t="s">
        <v>1493</v>
      </c>
      <c r="F107" t="s">
        <v>1638</v>
      </c>
      <c r="G107">
        <v>1956</v>
      </c>
      <c r="H107">
        <v>51.09</v>
      </c>
      <c r="I107">
        <v>100.17</v>
      </c>
    </row>
    <row r="108" spans="1:9">
      <c r="A108" t="s">
        <v>176</v>
      </c>
      <c r="B108" t="s">
        <v>1639</v>
      </c>
      <c r="C108" t="s">
        <v>1414</v>
      </c>
      <c r="D108">
        <v>0.52777777800000003</v>
      </c>
      <c r="E108" t="s">
        <v>1448</v>
      </c>
      <c r="F108" t="s">
        <v>1508</v>
      </c>
      <c r="G108">
        <v>5088</v>
      </c>
      <c r="H108">
        <v>53.63</v>
      </c>
      <c r="I108">
        <v>99.31</v>
      </c>
    </row>
    <row r="109" spans="1:9">
      <c r="A109" t="s">
        <v>194</v>
      </c>
      <c r="B109" t="s">
        <v>1640</v>
      </c>
      <c r="C109" t="s">
        <v>1412</v>
      </c>
      <c r="D109">
        <v>0.52777777800000003</v>
      </c>
      <c r="E109" t="s">
        <v>1442</v>
      </c>
      <c r="F109" t="s">
        <v>1641</v>
      </c>
      <c r="G109">
        <v>8820</v>
      </c>
      <c r="H109">
        <v>36.270000000000003</v>
      </c>
      <c r="I109">
        <v>74.03</v>
      </c>
    </row>
    <row r="110" spans="1:9">
      <c r="A110" t="s">
        <v>195</v>
      </c>
      <c r="B110" t="s">
        <v>1642</v>
      </c>
      <c r="C110" t="s">
        <v>1412</v>
      </c>
      <c r="D110">
        <v>9.1666666999999993E-2</v>
      </c>
      <c r="E110" t="s">
        <v>1439</v>
      </c>
      <c r="F110" t="s">
        <v>1636</v>
      </c>
      <c r="G110">
        <v>4857</v>
      </c>
      <c r="H110">
        <v>32.770000000000003</v>
      </c>
      <c r="I110">
        <v>49.66</v>
      </c>
    </row>
    <row r="111" spans="1:9">
      <c r="A111" t="s">
        <v>177</v>
      </c>
      <c r="B111" t="s">
        <v>1643</v>
      </c>
      <c r="C111" t="s">
        <v>1414</v>
      </c>
      <c r="D111">
        <v>9.1666666999999993E-2</v>
      </c>
      <c r="E111" t="s">
        <v>1451</v>
      </c>
      <c r="F111" t="s">
        <v>1644</v>
      </c>
      <c r="G111">
        <v>414</v>
      </c>
      <c r="H111">
        <v>33.299999999999997</v>
      </c>
      <c r="I111">
        <v>54.6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F12B11B817D6A4D9C5808DD8B5088FE" ma:contentTypeVersion="15" ma:contentTypeDescription="Create a new document." ma:contentTypeScope="" ma:versionID="2ef8e6bc410e1a1eb634c13ee9e9974c">
  <xsd:schema xmlns:xsd="http://www.w3.org/2001/XMLSchema" xmlns:xs="http://www.w3.org/2001/XMLSchema" xmlns:p="http://schemas.microsoft.com/office/2006/metadata/properties" xmlns:ns3="83ab1c9d-7c2e-4853-9523-5f4fdb18a3fa" xmlns:ns4="df2453cf-af45-441b-98b3-e4be15715580" targetNamespace="http://schemas.microsoft.com/office/2006/metadata/properties" ma:root="true" ma:fieldsID="63e93fbacc31a83a84b9dd56962d2c3f" ns3:_="" ns4:_="">
    <xsd:import namespace="83ab1c9d-7c2e-4853-9523-5f4fdb18a3fa"/>
    <xsd:import namespace="df2453cf-af45-441b-98b3-e4be15715580"/>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DateTaken" minOccurs="0"/>
                <xsd:element ref="ns3:MediaServiceSystemTags" minOccurs="0"/>
                <xsd:element ref="ns3:MediaLengthInSeconds" minOccurs="0"/>
                <xsd:element ref="ns3:MediaServiceSearchProperties"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ab1c9d-7c2e-4853-9523-5f4fdb18a3f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SystemTags" ma:index="18" nillable="true" ma:displayName="MediaServiceSystemTags" ma:hidden="true" ma:internalName="MediaServiceSystemTags" ma:readOnly="true">
      <xsd:simpleType>
        <xsd:restriction base="dms:Note"/>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2453cf-af45-441b-98b3-e4be15715580"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83ab1c9d-7c2e-4853-9523-5f4fdb18a3fa"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D54DA42-C37F-4DBB-B6D9-5D8AAF102C0F}"/>
</file>

<file path=customXml/itemProps2.xml><?xml version="1.0" encoding="utf-8"?>
<ds:datastoreItem xmlns:ds="http://schemas.openxmlformats.org/officeDocument/2006/customXml" ds:itemID="{C359CB85-4FA4-4F67-8416-25709D0808F1}"/>
</file>

<file path=customXml/itemProps3.xml><?xml version="1.0" encoding="utf-8"?>
<ds:datastoreItem xmlns:ds="http://schemas.openxmlformats.org/officeDocument/2006/customXml" ds:itemID="{06D4D72B-F537-4BFA-96AB-0C5640CB305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Tommy O'Gorman</dc:creator>
  <cp:keywords/>
  <dc:description/>
  <cp:lastModifiedBy/>
  <cp:revision/>
  <dcterms:created xsi:type="dcterms:W3CDTF">2024-11-13T16:07:45Z</dcterms:created>
  <dcterms:modified xsi:type="dcterms:W3CDTF">2024-11-29T12:21:13Z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0x0101003F12B11B817D6A4D9C5808DD8B5088FE</vt:lpwstr>
  </property>
</Properties>
</file>